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defaultThemeVersion="166925"/>
  <mc:AlternateContent xmlns:mc="http://schemas.openxmlformats.org/markup-compatibility/2006">
    <mc:Choice Requires="x15">
      <x15ac:absPath xmlns:x15ac="http://schemas.microsoft.com/office/spreadsheetml/2010/11/ac" url="/Users/mohamedarshad/Desktop/CO's/"/>
    </mc:Choice>
  </mc:AlternateContent>
  <xr:revisionPtr revIDLastSave="0" documentId="13_ncr:1_{721F7222-2BE6-AD43-8D93-9F62A6A90AEB}" xr6:coauthVersionLast="47" xr6:coauthVersionMax="47" xr10:uidLastSave="{00000000-0000-0000-0000-000000000000}"/>
  <bookViews>
    <workbookView xWindow="0" yWindow="660" windowWidth="30240" windowHeight="18980" firstSheet="2" activeTab="7" xr2:uid="{00000000-000D-0000-FFFF-FFFF00000000}"/>
  </bookViews>
  <sheets>
    <sheet name="COURSE ASSESSMENT" sheetId="19" r:id="rId1"/>
    <sheet name="STUDENT NAMELIST" sheetId="16" r:id="rId2"/>
    <sheet name="INTERNAL - I" sheetId="2" r:id="rId3"/>
    <sheet name="INTERNAL - II " sheetId="3" r:id="rId4"/>
    <sheet name="CO's Attainment" sheetId="1" r:id="rId5"/>
    <sheet name="UNIT TEST" sheetId="5" r:id="rId6"/>
    <sheet name="Assingment Attainment" sheetId="6" r:id="rId7"/>
    <sheet name="Direct Attainment" sheetId="22" r:id="rId8"/>
    <sheet name="UNIVERSITY EXAM" sheetId="10" r:id="rId9"/>
    <sheet name="CO ATTAINMENT GAP" sheetId="17" r:id="rId10"/>
    <sheet name="PO ATTAINMENT " sheetId="18" r:id="rId11"/>
    <sheet name="New Internal - II" sheetId="24" r:id="rId12"/>
    <sheet name="Sheet1" sheetId="25" r:id="rId13"/>
  </sheets>
  <definedNames>
    <definedName name="_xlnm.Print_Area" localSheetId="10">'PO ATTAINMENT '!$A$1:$U$33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512" i="1" l="1"/>
  <c r="AF17" i="3"/>
  <c r="AM24" i="2"/>
  <c r="AF17" i="2"/>
  <c r="AM17" i="2" s="1"/>
  <c r="AN42" i="3"/>
  <c r="AN45" i="3"/>
  <c r="AN53" i="3"/>
  <c r="AN82" i="3"/>
  <c r="AG17" i="3"/>
  <c r="AN17" i="3" s="1"/>
  <c r="AG17" i="2"/>
  <c r="AN17" i="2" s="1"/>
  <c r="AG21" i="3"/>
  <c r="AN21" i="3" s="1"/>
  <c r="AG22" i="3"/>
  <c r="AN22" i="3" s="1"/>
  <c r="AG23" i="3"/>
  <c r="AN23" i="3" s="1"/>
  <c r="AG24" i="3"/>
  <c r="AN24" i="3" s="1"/>
  <c r="AG25" i="3"/>
  <c r="AN25" i="3" s="1"/>
  <c r="AG26" i="3"/>
  <c r="AN26" i="3" s="1"/>
  <c r="AG27" i="3"/>
  <c r="AN27" i="3" s="1"/>
  <c r="AG28" i="3"/>
  <c r="AN28" i="3" s="1"/>
  <c r="AG29" i="3"/>
  <c r="AN29" i="3" s="1"/>
  <c r="AG30" i="3"/>
  <c r="AN30" i="3" s="1"/>
  <c r="AG31" i="3"/>
  <c r="AN31" i="3" s="1"/>
  <c r="AG32" i="3"/>
  <c r="AN32" i="3" s="1"/>
  <c r="AG33" i="3"/>
  <c r="AN33" i="3" s="1"/>
  <c r="AG34" i="3"/>
  <c r="AN34" i="3" s="1"/>
  <c r="AG35" i="3"/>
  <c r="AN35" i="3" s="1"/>
  <c r="AG36" i="3"/>
  <c r="AN36" i="3" s="1"/>
  <c r="AG37" i="3"/>
  <c r="AN37" i="3" s="1"/>
  <c r="AG38" i="3"/>
  <c r="AN38" i="3" s="1"/>
  <c r="AG39" i="3"/>
  <c r="AN39" i="3" s="1"/>
  <c r="AG40" i="3"/>
  <c r="AN40" i="3" s="1"/>
  <c r="AG41" i="3"/>
  <c r="AN41" i="3" s="1"/>
  <c r="AG42" i="3"/>
  <c r="AG43" i="3"/>
  <c r="AN43" i="3" s="1"/>
  <c r="AG44" i="3"/>
  <c r="AN44" i="3" s="1"/>
  <c r="AG45" i="3"/>
  <c r="AG46" i="3"/>
  <c r="AN46" i="3" s="1"/>
  <c r="AG47" i="3"/>
  <c r="AN47" i="3" s="1"/>
  <c r="AG48" i="3"/>
  <c r="AN48" i="3" s="1"/>
  <c r="AG49" i="3"/>
  <c r="AN49" i="3" s="1"/>
  <c r="AG50" i="3"/>
  <c r="AN50" i="3" s="1"/>
  <c r="AG51" i="3"/>
  <c r="AN51" i="3" s="1"/>
  <c r="AG52" i="3"/>
  <c r="AN52" i="3" s="1"/>
  <c r="AG53" i="3"/>
  <c r="AG54" i="3"/>
  <c r="AN54" i="3" s="1"/>
  <c r="AG55" i="3"/>
  <c r="AN55" i="3" s="1"/>
  <c r="AG56" i="3"/>
  <c r="AN56" i="3" s="1"/>
  <c r="AG57" i="3"/>
  <c r="AN57" i="3" s="1"/>
  <c r="AG58" i="3"/>
  <c r="AN58" i="3" s="1"/>
  <c r="AG59" i="3"/>
  <c r="AN59" i="3" s="1"/>
  <c r="AG60" i="3"/>
  <c r="AN60" i="3" s="1"/>
  <c r="AG61" i="3"/>
  <c r="AN61" i="3" s="1"/>
  <c r="AG62" i="3"/>
  <c r="AN62" i="3" s="1"/>
  <c r="AG63" i="3"/>
  <c r="AN63" i="3" s="1"/>
  <c r="AG64" i="3"/>
  <c r="AN64" i="3" s="1"/>
  <c r="AG65" i="3"/>
  <c r="AN65" i="3" s="1"/>
  <c r="AG66" i="3"/>
  <c r="AN66" i="3" s="1"/>
  <c r="AG67" i="3"/>
  <c r="AN67" i="3" s="1"/>
  <c r="AG68" i="3"/>
  <c r="AN68" i="3" s="1"/>
  <c r="AG69" i="3"/>
  <c r="AN69" i="3" s="1"/>
  <c r="AG70" i="3"/>
  <c r="AN70" i="3" s="1"/>
  <c r="AG71" i="3"/>
  <c r="AN71" i="3" s="1"/>
  <c r="AG72" i="3"/>
  <c r="AN72" i="3" s="1"/>
  <c r="AG73" i="3"/>
  <c r="AN73" i="3" s="1"/>
  <c r="AG74" i="3"/>
  <c r="AN74" i="3" s="1"/>
  <c r="AG75" i="3"/>
  <c r="AN75" i="3" s="1"/>
  <c r="AG76" i="3"/>
  <c r="AN76" i="3" s="1"/>
  <c r="AG77" i="3"/>
  <c r="AN77" i="3" s="1"/>
  <c r="AG78" i="3"/>
  <c r="AN78" i="3" s="1"/>
  <c r="AG79" i="3"/>
  <c r="AN79" i="3" s="1"/>
  <c r="AG80" i="3"/>
  <c r="AN80" i="3" s="1"/>
  <c r="AG81" i="3"/>
  <c r="AN81" i="3" s="1"/>
  <c r="AG82" i="3"/>
  <c r="AG83" i="3"/>
  <c r="AN83" i="3" s="1"/>
  <c r="AG84" i="3"/>
  <c r="AN84" i="3" s="1"/>
  <c r="AG85" i="3"/>
  <c r="AN85" i="3" s="1"/>
  <c r="AG86" i="3"/>
  <c r="AN86" i="3" s="1"/>
  <c r="AG87" i="3"/>
  <c r="AN87" i="3" s="1"/>
  <c r="AG88" i="3"/>
  <c r="AN88" i="3" s="1"/>
  <c r="AG89" i="3"/>
  <c r="AN89" i="3" s="1"/>
  <c r="AG90" i="3"/>
  <c r="AN90" i="3" s="1"/>
  <c r="AG91" i="3"/>
  <c r="AN91" i="3" s="1"/>
  <c r="AG92" i="3"/>
  <c r="AN92" i="3" s="1"/>
  <c r="AG93" i="3"/>
  <c r="AN93" i="3" s="1"/>
  <c r="AG94" i="3"/>
  <c r="AN94" i="3" s="1"/>
  <c r="AG95" i="3"/>
  <c r="AN95" i="3" s="1"/>
  <c r="AG96" i="3"/>
  <c r="AN96" i="3" s="1"/>
  <c r="AG97" i="3"/>
  <c r="AN97" i="3" s="1"/>
  <c r="AG98" i="3"/>
  <c r="AN98" i="3" s="1"/>
  <c r="AG99" i="3"/>
  <c r="AN99" i="3" s="1"/>
  <c r="AG100" i="3"/>
  <c r="AN100" i="3" s="1"/>
  <c r="AG101" i="3"/>
  <c r="AN101" i="3" s="1"/>
  <c r="AG102" i="3"/>
  <c r="AN102" i="3" s="1"/>
  <c r="AG103" i="3"/>
  <c r="AN103" i="3" s="1"/>
  <c r="AG104" i="3"/>
  <c r="AN104" i="3" s="1"/>
  <c r="AG105" i="3"/>
  <c r="AN105" i="3" s="1"/>
  <c r="AG106" i="3"/>
  <c r="AN106" i="3" s="1"/>
  <c r="AG107" i="3"/>
  <c r="AN107" i="3" s="1"/>
  <c r="AG108" i="3"/>
  <c r="AN108" i="3" s="1"/>
  <c r="AG109" i="3"/>
  <c r="AN109" i="3" s="1"/>
  <c r="AG110" i="3"/>
  <c r="AN110" i="3" s="1"/>
  <c r="AG111" i="3"/>
  <c r="AN111" i="3" s="1"/>
  <c r="AG112" i="3"/>
  <c r="AN112" i="3" s="1"/>
  <c r="AG113" i="3"/>
  <c r="AN113" i="3" s="1"/>
  <c r="AG114" i="3"/>
  <c r="AN114" i="3" s="1"/>
  <c r="AG115" i="3"/>
  <c r="AN115" i="3" s="1"/>
  <c r="AG116" i="3"/>
  <c r="AN116" i="3" s="1"/>
  <c r="AG117" i="3"/>
  <c r="AN117" i="3" s="1"/>
  <c r="AG118" i="3"/>
  <c r="AN118" i="3" s="1"/>
  <c r="AG119" i="3"/>
  <c r="AN119" i="3" s="1"/>
  <c r="AG120" i="3"/>
  <c r="AN120" i="3" s="1"/>
  <c r="AG121" i="3"/>
  <c r="AN121" i="3" s="1"/>
  <c r="AG122" i="3"/>
  <c r="AN122" i="3" s="1"/>
  <c r="AG123" i="3"/>
  <c r="AN123" i="3" s="1"/>
  <c r="AG124" i="3"/>
  <c r="AN124" i="3" s="1"/>
  <c r="AG125" i="3"/>
  <c r="AN125" i="3" s="1"/>
  <c r="AG126" i="3"/>
  <c r="AN126" i="3" s="1"/>
  <c r="AG127" i="3"/>
  <c r="AN127" i="3" s="1"/>
  <c r="AG128" i="3"/>
  <c r="AN128" i="3" s="1"/>
  <c r="AG129" i="3"/>
  <c r="AN129" i="3" s="1"/>
  <c r="AG130" i="3"/>
  <c r="AN130" i="3" s="1"/>
  <c r="AG131" i="3"/>
  <c r="AN131" i="3" s="1"/>
  <c r="AG132" i="3"/>
  <c r="AN132" i="3" s="1"/>
  <c r="AG133" i="3"/>
  <c r="AN133" i="3" s="1"/>
  <c r="AG134" i="3"/>
  <c r="AN134" i="3" s="1"/>
  <c r="AG135" i="3"/>
  <c r="AN135" i="3" s="1"/>
  <c r="AG136" i="3"/>
  <c r="AN136" i="3" s="1"/>
  <c r="AG137" i="3"/>
  <c r="AN137" i="3" s="1"/>
  <c r="AG138" i="3"/>
  <c r="AN138" i="3" s="1"/>
  <c r="AG139" i="3"/>
  <c r="AN139" i="3" s="1"/>
  <c r="AG140" i="3"/>
  <c r="AN140" i="3" s="1"/>
  <c r="AG141" i="3"/>
  <c r="AN141" i="3" s="1"/>
  <c r="AG142" i="3"/>
  <c r="AN142" i="3" s="1"/>
  <c r="AG143" i="3"/>
  <c r="AN143" i="3" s="1"/>
  <c r="AG144" i="3"/>
  <c r="AN144" i="3" s="1"/>
  <c r="AG145" i="3"/>
  <c r="AN145" i="3" s="1"/>
  <c r="AG146" i="3"/>
  <c r="AN146" i="3" s="1"/>
  <c r="AG147" i="3"/>
  <c r="AN147" i="3" s="1"/>
  <c r="AG148" i="3"/>
  <c r="AN148" i="3" s="1"/>
  <c r="AG149" i="3"/>
  <c r="AN149" i="3" s="1"/>
  <c r="AG150" i="3"/>
  <c r="AN150" i="3" s="1"/>
  <c r="AG151" i="3"/>
  <c r="AN151" i="3" s="1"/>
  <c r="AG152" i="3"/>
  <c r="AN152" i="3" s="1"/>
  <c r="AG153" i="3"/>
  <c r="AN153" i="3" s="1"/>
  <c r="AG154" i="3"/>
  <c r="AN154" i="3" s="1"/>
  <c r="AG155" i="3"/>
  <c r="AN155" i="3" s="1"/>
  <c r="AG156" i="3"/>
  <c r="AN156" i="3" s="1"/>
  <c r="AG157" i="3"/>
  <c r="AN157" i="3" s="1"/>
  <c r="AG158" i="3"/>
  <c r="AN158" i="3" s="1"/>
  <c r="AG159" i="3"/>
  <c r="AN159" i="3" s="1"/>
  <c r="AG160" i="3"/>
  <c r="AN160" i="3" s="1"/>
  <c r="AG161" i="3"/>
  <c r="AN161" i="3" s="1"/>
  <c r="AG162" i="3"/>
  <c r="AN162" i="3" s="1"/>
  <c r="AG163" i="3"/>
  <c r="AN163" i="3" s="1"/>
  <c r="AG164" i="3"/>
  <c r="AN164" i="3" s="1"/>
  <c r="AG165" i="3"/>
  <c r="AN165" i="3" s="1"/>
  <c r="AG166" i="3"/>
  <c r="AN166" i="3" s="1"/>
  <c r="AG167" i="3"/>
  <c r="AN167" i="3" s="1"/>
  <c r="AG168" i="3"/>
  <c r="AN168" i="3" s="1"/>
  <c r="AG169" i="3"/>
  <c r="AN169" i="3" s="1"/>
  <c r="AG170" i="3"/>
  <c r="AN170" i="3" s="1"/>
  <c r="AG171" i="3"/>
  <c r="AN171" i="3" s="1"/>
  <c r="AG172" i="3"/>
  <c r="AN172" i="3" s="1"/>
  <c r="AG173" i="3"/>
  <c r="AN173" i="3" s="1"/>
  <c r="AG174" i="3"/>
  <c r="AN174" i="3" s="1"/>
  <c r="AG175" i="3"/>
  <c r="AN175" i="3" s="1"/>
  <c r="AG176" i="3"/>
  <c r="AN176" i="3" s="1"/>
  <c r="AG177" i="3"/>
  <c r="AN177" i="3" s="1"/>
  <c r="AG178" i="3"/>
  <c r="AN178" i="3" s="1"/>
  <c r="AG179" i="3"/>
  <c r="AN179" i="3" s="1"/>
  <c r="AG180" i="3"/>
  <c r="AN180" i="3" s="1"/>
  <c r="AG181" i="3"/>
  <c r="AN181" i="3" s="1"/>
  <c r="AG182" i="3"/>
  <c r="AN182" i="3" s="1"/>
  <c r="AG183" i="3"/>
  <c r="AN183" i="3" s="1"/>
  <c r="AG184" i="3"/>
  <c r="AN184" i="3" s="1"/>
  <c r="AG185" i="3"/>
  <c r="AN185" i="3" s="1"/>
  <c r="AG186" i="3"/>
  <c r="AN186" i="3" s="1"/>
  <c r="AG187" i="3"/>
  <c r="AN187" i="3" s="1"/>
  <c r="AG188" i="3"/>
  <c r="AN188" i="3" s="1"/>
  <c r="AG189" i="3"/>
  <c r="AN189" i="3" s="1"/>
  <c r="AG190" i="3"/>
  <c r="AN190" i="3" s="1"/>
  <c r="AG191" i="3"/>
  <c r="AN191" i="3" s="1"/>
  <c r="AG192" i="3"/>
  <c r="AN192" i="3" s="1"/>
  <c r="AG193" i="3"/>
  <c r="AN193" i="3" s="1"/>
  <c r="AG194" i="3"/>
  <c r="AN194" i="3" s="1"/>
  <c r="AG195" i="3"/>
  <c r="AN195" i="3" s="1"/>
  <c r="AG196" i="3"/>
  <c r="AN196" i="3" s="1"/>
  <c r="AG197" i="3"/>
  <c r="AN197" i="3" s="1"/>
  <c r="AG198" i="3"/>
  <c r="AN198" i="3" s="1"/>
  <c r="AG199" i="3"/>
  <c r="AN199" i="3" s="1"/>
  <c r="AG200" i="3"/>
  <c r="AN200" i="3" s="1"/>
  <c r="AG201" i="3"/>
  <c r="AN201" i="3" s="1"/>
  <c r="AG202" i="3"/>
  <c r="AN202" i="3" s="1"/>
  <c r="AG203" i="3"/>
  <c r="AN203" i="3" s="1"/>
  <c r="AG204" i="3"/>
  <c r="AN204" i="3" s="1"/>
  <c r="AG205" i="3"/>
  <c r="AN205" i="3" s="1"/>
  <c r="AG206" i="3"/>
  <c r="AN206" i="3" s="1"/>
  <c r="AG207" i="3"/>
  <c r="AN207" i="3" s="1"/>
  <c r="AG208" i="3"/>
  <c r="AN208" i="3" s="1"/>
  <c r="AG209" i="3"/>
  <c r="AN209" i="3" s="1"/>
  <c r="AG210" i="3"/>
  <c r="AN210" i="3" s="1"/>
  <c r="AG211" i="3"/>
  <c r="AN211" i="3" s="1"/>
  <c r="AG212" i="3"/>
  <c r="AN212" i="3" s="1"/>
  <c r="AG213" i="3"/>
  <c r="AN213" i="3" s="1"/>
  <c r="AG214" i="3"/>
  <c r="AN214" i="3" s="1"/>
  <c r="AG215" i="3"/>
  <c r="AN215" i="3" s="1"/>
  <c r="AG216" i="3"/>
  <c r="AN216" i="3" s="1"/>
  <c r="AG217" i="3"/>
  <c r="AN217" i="3" s="1"/>
  <c r="AG218" i="3"/>
  <c r="AN218" i="3" s="1"/>
  <c r="AG219" i="3"/>
  <c r="AN219" i="3" s="1"/>
  <c r="AG220" i="3"/>
  <c r="AN220" i="3" s="1"/>
  <c r="AG221" i="3"/>
  <c r="AN221" i="3" s="1"/>
  <c r="AG222" i="3"/>
  <c r="AN222" i="3" s="1"/>
  <c r="AG223" i="3"/>
  <c r="AN223" i="3" s="1"/>
  <c r="AG224" i="3"/>
  <c r="AN224" i="3" s="1"/>
  <c r="AG225" i="3"/>
  <c r="AN225" i="3" s="1"/>
  <c r="AG226" i="3"/>
  <c r="AN226" i="3" s="1"/>
  <c r="AG227" i="3"/>
  <c r="AN227" i="3" s="1"/>
  <c r="AG228" i="3"/>
  <c r="AN228" i="3" s="1"/>
  <c r="AG229" i="3"/>
  <c r="AN229" i="3" s="1"/>
  <c r="AG230" i="3"/>
  <c r="AN230" i="3" s="1"/>
  <c r="AG231" i="3"/>
  <c r="AN231" i="3" s="1"/>
  <c r="AG232" i="3"/>
  <c r="AN232" i="3" s="1"/>
  <c r="AG233" i="3"/>
  <c r="AN233" i="3" s="1"/>
  <c r="AG234" i="3"/>
  <c r="AN234" i="3" s="1"/>
  <c r="AG235" i="3"/>
  <c r="AN235" i="3" s="1"/>
  <c r="AG236" i="3"/>
  <c r="AN236" i="3" s="1"/>
  <c r="AG237" i="3"/>
  <c r="AN237" i="3" s="1"/>
  <c r="AG238" i="3"/>
  <c r="AN238" i="3" s="1"/>
  <c r="AG239" i="3"/>
  <c r="AN239" i="3" s="1"/>
  <c r="AG240" i="3"/>
  <c r="AN240" i="3" s="1"/>
  <c r="AG241" i="3"/>
  <c r="AN241" i="3" s="1"/>
  <c r="AG242" i="3"/>
  <c r="AN242" i="3" s="1"/>
  <c r="AG243" i="3"/>
  <c r="AN243" i="3" s="1"/>
  <c r="AG244" i="3"/>
  <c r="AN244" i="3" s="1"/>
  <c r="AG245" i="3"/>
  <c r="AN245" i="3" s="1"/>
  <c r="AG246" i="3"/>
  <c r="AN246" i="3" s="1"/>
  <c r="AG247" i="3"/>
  <c r="AN247" i="3" s="1"/>
  <c r="AG248" i="3"/>
  <c r="AN248" i="3" s="1"/>
  <c r="AG249" i="3"/>
  <c r="AN249" i="3" s="1"/>
  <c r="AG250" i="3"/>
  <c r="AN250" i="3" s="1"/>
  <c r="AG251" i="3"/>
  <c r="AN251" i="3" s="1"/>
  <c r="AG252" i="3"/>
  <c r="AN252" i="3" s="1"/>
  <c r="AG253" i="3"/>
  <c r="AN253" i="3" s="1"/>
  <c r="AG254" i="3"/>
  <c r="AN254" i="3" s="1"/>
  <c r="AG255" i="3"/>
  <c r="AN255" i="3" s="1"/>
  <c r="AG256" i="3"/>
  <c r="AN256" i="3" s="1"/>
  <c r="AG257" i="3"/>
  <c r="AN257" i="3" s="1"/>
  <c r="AG258" i="3"/>
  <c r="AN258" i="3" s="1"/>
  <c r="AG259" i="3"/>
  <c r="AN259" i="3" s="1"/>
  <c r="AG260" i="3"/>
  <c r="AN260" i="3" s="1"/>
  <c r="AG261" i="3"/>
  <c r="AN261" i="3" s="1"/>
  <c r="AG262" i="3"/>
  <c r="AN262" i="3" s="1"/>
  <c r="AG263" i="3"/>
  <c r="AN263" i="3" s="1"/>
  <c r="AG264" i="3"/>
  <c r="AN264" i="3" s="1"/>
  <c r="AG265" i="3"/>
  <c r="AN265" i="3" s="1"/>
  <c r="AG266" i="3"/>
  <c r="AN266" i="3" s="1"/>
  <c r="AG267" i="3"/>
  <c r="AN267" i="3" s="1"/>
  <c r="AG268" i="3"/>
  <c r="AN268" i="3" s="1"/>
  <c r="AG269" i="3"/>
  <c r="AN269" i="3" s="1"/>
  <c r="AG270" i="3"/>
  <c r="AN270" i="3" s="1"/>
  <c r="AG271" i="3"/>
  <c r="AN271" i="3" s="1"/>
  <c r="AG272" i="3"/>
  <c r="AN272" i="3" s="1"/>
  <c r="AG273" i="3"/>
  <c r="AN273" i="3" s="1"/>
  <c r="AG274" i="3"/>
  <c r="AN274" i="3" s="1"/>
  <c r="AG275" i="3"/>
  <c r="AN275" i="3" s="1"/>
  <c r="AG276" i="3"/>
  <c r="AN276" i="3" s="1"/>
  <c r="AG277" i="3"/>
  <c r="AN277" i="3" s="1"/>
  <c r="AG278" i="3"/>
  <c r="AN278" i="3" s="1"/>
  <c r="AG279" i="3"/>
  <c r="AN279" i="3" s="1"/>
  <c r="AG280" i="3"/>
  <c r="AN280" i="3" s="1"/>
  <c r="AG281" i="3"/>
  <c r="AN281" i="3" s="1"/>
  <c r="AG282" i="3"/>
  <c r="AN282" i="3" s="1"/>
  <c r="AG283" i="3"/>
  <c r="AN283" i="3" s="1"/>
  <c r="AG284" i="3"/>
  <c r="AN284" i="3" s="1"/>
  <c r="AG285" i="3"/>
  <c r="AN285" i="3" s="1"/>
  <c r="AG286" i="3"/>
  <c r="AN286" i="3" s="1"/>
  <c r="AG287" i="3"/>
  <c r="AN287" i="3" s="1"/>
  <c r="AG288" i="3"/>
  <c r="AN288" i="3" s="1"/>
  <c r="AG289" i="3"/>
  <c r="AN289" i="3" s="1"/>
  <c r="AG290" i="3"/>
  <c r="AN290" i="3" s="1"/>
  <c r="AG291" i="3"/>
  <c r="AN291" i="3" s="1"/>
  <c r="AG292" i="3"/>
  <c r="AN292" i="3" s="1"/>
  <c r="AG293" i="3"/>
  <c r="AN293" i="3" s="1"/>
  <c r="AG294" i="3"/>
  <c r="AN294" i="3" s="1"/>
  <c r="AG295" i="3"/>
  <c r="AN295" i="3" s="1"/>
  <c r="AG296" i="3"/>
  <c r="AN296" i="3" s="1"/>
  <c r="AG297" i="3"/>
  <c r="AN297" i="3" s="1"/>
  <c r="AG298" i="3"/>
  <c r="AN298" i="3" s="1"/>
  <c r="AG299" i="3"/>
  <c r="AN299" i="3" s="1"/>
  <c r="AG300" i="3"/>
  <c r="AN300" i="3" s="1"/>
  <c r="AG301" i="3"/>
  <c r="AN301" i="3" s="1"/>
  <c r="AG302" i="3"/>
  <c r="AN302" i="3" s="1"/>
  <c r="AG303" i="3"/>
  <c r="AN303" i="3" s="1"/>
  <c r="AG304" i="3"/>
  <c r="AN304" i="3" s="1"/>
  <c r="AG305" i="3"/>
  <c r="AN305" i="3" s="1"/>
  <c r="AG306" i="3"/>
  <c r="AN306" i="3" s="1"/>
  <c r="AG307" i="3"/>
  <c r="AN307" i="3" s="1"/>
  <c r="AG308" i="3"/>
  <c r="AN308" i="3" s="1"/>
  <c r="AG309" i="3"/>
  <c r="AN309" i="3" s="1"/>
  <c r="AG310" i="3"/>
  <c r="AN310" i="3" s="1"/>
  <c r="AG311" i="3"/>
  <c r="AN311" i="3" s="1"/>
  <c r="AG312" i="3"/>
  <c r="AN312" i="3" s="1"/>
  <c r="AG313" i="3"/>
  <c r="AN313" i="3" s="1"/>
  <c r="AG314" i="3"/>
  <c r="AN314" i="3" s="1"/>
  <c r="AG315" i="3"/>
  <c r="AN315" i="3" s="1"/>
  <c r="AG316" i="3"/>
  <c r="AN316" i="3" s="1"/>
  <c r="AG317" i="3"/>
  <c r="AN317" i="3" s="1"/>
  <c r="AG318" i="3"/>
  <c r="AN318" i="3" s="1"/>
  <c r="AG319" i="3"/>
  <c r="AN319" i="3" s="1"/>
  <c r="AG320" i="3"/>
  <c r="AN320" i="3" s="1"/>
  <c r="AG321" i="3"/>
  <c r="AN321" i="3" s="1"/>
  <c r="AG322" i="3"/>
  <c r="AN322" i="3" s="1"/>
  <c r="AG323" i="3"/>
  <c r="AN323" i="3" s="1"/>
  <c r="AG324" i="3"/>
  <c r="AN324" i="3" s="1"/>
  <c r="AG325" i="3"/>
  <c r="AN325" i="3" s="1"/>
  <c r="AG326" i="3"/>
  <c r="AN326" i="3" s="1"/>
  <c r="AG327" i="3"/>
  <c r="AN327" i="3" s="1"/>
  <c r="AG328" i="3"/>
  <c r="AN328" i="3" s="1"/>
  <c r="AG329" i="3"/>
  <c r="AN329" i="3" s="1"/>
  <c r="AG330" i="3"/>
  <c r="AN330" i="3" s="1"/>
  <c r="AG331" i="3"/>
  <c r="AN331" i="3" s="1"/>
  <c r="AG332" i="3"/>
  <c r="AN332" i="3" s="1"/>
  <c r="AG333" i="3"/>
  <c r="AN333" i="3" s="1"/>
  <c r="AG334" i="3"/>
  <c r="AN334" i="3" s="1"/>
  <c r="AG335" i="3"/>
  <c r="AN335" i="3" s="1"/>
  <c r="AG336" i="3"/>
  <c r="AN336" i="3" s="1"/>
  <c r="AG337" i="3"/>
  <c r="AN337" i="3" s="1"/>
  <c r="AG338" i="3"/>
  <c r="AN338" i="3" s="1"/>
  <c r="AG339" i="3"/>
  <c r="AN339" i="3" s="1"/>
  <c r="AG340" i="3"/>
  <c r="AN340" i="3" s="1"/>
  <c r="AG341" i="3"/>
  <c r="AN341" i="3" s="1"/>
  <c r="AG342" i="3"/>
  <c r="AN342" i="3" s="1"/>
  <c r="AG343" i="3"/>
  <c r="AN343" i="3" s="1"/>
  <c r="AG344" i="3"/>
  <c r="AN344" i="3" s="1"/>
  <c r="AG345" i="3"/>
  <c r="AN345" i="3" s="1"/>
  <c r="AG346" i="3"/>
  <c r="AN346" i="3" s="1"/>
  <c r="AG347" i="3"/>
  <c r="AN347" i="3" s="1"/>
  <c r="AG348" i="3"/>
  <c r="AN348" i="3" s="1"/>
  <c r="AG349" i="3"/>
  <c r="AN349" i="3" s="1"/>
  <c r="AG350" i="3"/>
  <c r="AN350" i="3" s="1"/>
  <c r="AG351" i="3"/>
  <c r="AN351" i="3" s="1"/>
  <c r="AG352" i="3"/>
  <c r="AN352" i="3" s="1"/>
  <c r="AG353" i="3"/>
  <c r="AN353" i="3" s="1"/>
  <c r="AG354" i="3"/>
  <c r="AN354" i="3" s="1"/>
  <c r="AG355" i="3"/>
  <c r="AN355" i="3" s="1"/>
  <c r="AG356" i="3"/>
  <c r="AN356" i="3" s="1"/>
  <c r="AG357" i="3"/>
  <c r="AN357" i="3" s="1"/>
  <c r="AG358" i="3"/>
  <c r="AN358" i="3" s="1"/>
  <c r="AG359" i="3"/>
  <c r="AN359" i="3" s="1"/>
  <c r="AG360" i="3"/>
  <c r="AN360" i="3" s="1"/>
  <c r="AG361" i="3"/>
  <c r="AN361" i="3" s="1"/>
  <c r="AG362" i="3"/>
  <c r="AN362" i="3" s="1"/>
  <c r="AG363" i="3"/>
  <c r="AN363" i="3" s="1"/>
  <c r="AG364" i="3"/>
  <c r="AN364" i="3" s="1"/>
  <c r="AG365" i="3"/>
  <c r="AN365" i="3" s="1"/>
  <c r="AG366" i="3"/>
  <c r="AN366" i="3" s="1"/>
  <c r="AG367" i="3"/>
  <c r="AN367" i="3" s="1"/>
  <c r="AG368" i="3"/>
  <c r="AN368" i="3" s="1"/>
  <c r="AG369" i="3"/>
  <c r="AN369" i="3" s="1"/>
  <c r="AG370" i="3"/>
  <c r="AN370" i="3" s="1"/>
  <c r="AG371" i="3"/>
  <c r="AN371" i="3" s="1"/>
  <c r="AG372" i="3"/>
  <c r="AN372" i="3" s="1"/>
  <c r="AG373" i="3"/>
  <c r="AN373" i="3" s="1"/>
  <c r="AG374" i="3"/>
  <c r="AN374" i="3" s="1"/>
  <c r="AG375" i="3"/>
  <c r="AN375" i="3" s="1"/>
  <c r="AG376" i="3"/>
  <c r="AN376" i="3" s="1"/>
  <c r="AG377" i="3"/>
  <c r="AN377" i="3" s="1"/>
  <c r="AG378" i="3"/>
  <c r="AN378" i="3" s="1"/>
  <c r="AG379" i="3"/>
  <c r="AN379" i="3" s="1"/>
  <c r="AG380" i="3"/>
  <c r="AN380" i="3" s="1"/>
  <c r="AG381" i="3"/>
  <c r="AN381" i="3" s="1"/>
  <c r="AG382" i="3"/>
  <c r="AN382" i="3" s="1"/>
  <c r="AG383" i="3"/>
  <c r="AN383" i="3" s="1"/>
  <c r="AG384" i="3"/>
  <c r="AN384" i="3" s="1"/>
  <c r="AG385" i="3"/>
  <c r="AN385" i="3" s="1"/>
  <c r="AG386" i="3"/>
  <c r="AN386" i="3" s="1"/>
  <c r="AG387" i="3"/>
  <c r="AN387" i="3" s="1"/>
  <c r="AG388" i="3"/>
  <c r="AN388" i="3" s="1"/>
  <c r="AG389" i="3"/>
  <c r="AN389" i="3" s="1"/>
  <c r="AG390" i="3"/>
  <c r="AN390" i="3" s="1"/>
  <c r="AG391" i="3"/>
  <c r="AN391" i="3" s="1"/>
  <c r="AG392" i="3"/>
  <c r="AN392" i="3" s="1"/>
  <c r="AG393" i="3"/>
  <c r="AN393" i="3" s="1"/>
  <c r="AG394" i="3"/>
  <c r="AN394" i="3" s="1"/>
  <c r="AG395" i="3"/>
  <c r="AN395" i="3" s="1"/>
  <c r="AG396" i="3"/>
  <c r="AN396" i="3" s="1"/>
  <c r="AG397" i="3"/>
  <c r="AN397" i="3" s="1"/>
  <c r="AG398" i="3"/>
  <c r="AN398" i="3" s="1"/>
  <c r="AG399" i="3"/>
  <c r="AN399" i="3" s="1"/>
  <c r="AG400" i="3"/>
  <c r="AN400" i="3" s="1"/>
  <c r="AG401" i="3"/>
  <c r="AN401" i="3" s="1"/>
  <c r="AG402" i="3"/>
  <c r="AN402" i="3" s="1"/>
  <c r="AG403" i="3"/>
  <c r="AN403" i="3" s="1"/>
  <c r="AG404" i="3"/>
  <c r="AN404" i="3" s="1"/>
  <c r="AG405" i="3"/>
  <c r="AN405" i="3" s="1"/>
  <c r="AG406" i="3"/>
  <c r="AN406" i="3" s="1"/>
  <c r="AG407" i="3"/>
  <c r="AN407" i="3" s="1"/>
  <c r="AG408" i="3"/>
  <c r="AN408" i="3" s="1"/>
  <c r="AG409" i="3"/>
  <c r="AN409" i="3" s="1"/>
  <c r="AG410" i="3"/>
  <c r="AN410" i="3" s="1"/>
  <c r="AG411" i="3"/>
  <c r="AN411" i="3" s="1"/>
  <c r="AG412" i="3"/>
  <c r="AN412" i="3" s="1"/>
  <c r="AG413" i="3"/>
  <c r="AN413" i="3" s="1"/>
  <c r="AG414" i="3"/>
  <c r="AN414" i="3" s="1"/>
  <c r="AG415" i="3"/>
  <c r="AN415" i="3" s="1"/>
  <c r="AG416" i="3"/>
  <c r="AN416" i="3" s="1"/>
  <c r="AG417" i="3"/>
  <c r="AN417" i="3" s="1"/>
  <c r="AG418" i="3"/>
  <c r="AN418" i="3" s="1"/>
  <c r="AG419" i="3"/>
  <c r="AN419" i="3" s="1"/>
  <c r="AG420" i="3"/>
  <c r="AN420" i="3" s="1"/>
  <c r="AG421" i="3"/>
  <c r="AN421" i="3" s="1"/>
  <c r="AG422" i="3"/>
  <c r="AN422" i="3" s="1"/>
  <c r="AG423" i="3"/>
  <c r="AN423" i="3" s="1"/>
  <c r="AG424" i="3"/>
  <c r="AN424" i="3" s="1"/>
  <c r="AG425" i="3"/>
  <c r="AN425" i="3" s="1"/>
  <c r="AG426" i="3"/>
  <c r="AN426" i="3" s="1"/>
  <c r="AG427" i="3"/>
  <c r="AN427" i="3" s="1"/>
  <c r="AG428" i="3"/>
  <c r="AN428" i="3" s="1"/>
  <c r="AG429" i="3"/>
  <c r="AN429" i="3" s="1"/>
  <c r="AG430" i="3"/>
  <c r="AN430" i="3" s="1"/>
  <c r="AG431" i="3"/>
  <c r="AN431" i="3" s="1"/>
  <c r="AG432" i="3"/>
  <c r="AN432" i="3" s="1"/>
  <c r="AG433" i="3"/>
  <c r="AN433" i="3" s="1"/>
  <c r="AG434" i="3"/>
  <c r="AN434" i="3" s="1"/>
  <c r="AG435" i="3"/>
  <c r="AN435" i="3" s="1"/>
  <c r="AG436" i="3"/>
  <c r="AN436" i="3" s="1"/>
  <c r="AG437" i="3"/>
  <c r="AN437" i="3" s="1"/>
  <c r="AG438" i="3"/>
  <c r="AN438" i="3" s="1"/>
  <c r="AG439" i="3"/>
  <c r="AN439" i="3" s="1"/>
  <c r="AG440" i="3"/>
  <c r="AN440" i="3" s="1"/>
  <c r="AG441" i="3"/>
  <c r="AN441" i="3" s="1"/>
  <c r="AG442" i="3"/>
  <c r="AN442" i="3" s="1"/>
  <c r="AG443" i="3"/>
  <c r="AN443" i="3" s="1"/>
  <c r="AG444" i="3"/>
  <c r="AN444" i="3" s="1"/>
  <c r="AG445" i="3"/>
  <c r="AN445" i="3" s="1"/>
  <c r="AG446" i="3"/>
  <c r="AN446" i="3" s="1"/>
  <c r="AG447" i="3"/>
  <c r="AN447" i="3" s="1"/>
  <c r="AG448" i="3"/>
  <c r="AN448" i="3" s="1"/>
  <c r="AG449" i="3"/>
  <c r="AN449" i="3" s="1"/>
  <c r="AG450" i="3"/>
  <c r="AN450" i="3" s="1"/>
  <c r="AG451" i="3"/>
  <c r="AN451" i="3" s="1"/>
  <c r="AG452" i="3"/>
  <c r="AN452" i="3" s="1"/>
  <c r="AG453" i="3"/>
  <c r="AN453" i="3" s="1"/>
  <c r="AG454" i="3"/>
  <c r="AN454" i="3" s="1"/>
  <c r="AG455" i="3"/>
  <c r="AN455" i="3" s="1"/>
  <c r="AG456" i="3"/>
  <c r="AN456" i="3" s="1"/>
  <c r="AG457" i="3"/>
  <c r="AN457" i="3" s="1"/>
  <c r="AG458" i="3"/>
  <c r="AN458" i="3" s="1"/>
  <c r="AG459" i="3"/>
  <c r="AN459" i="3" s="1"/>
  <c r="AG460" i="3"/>
  <c r="AN460" i="3" s="1"/>
  <c r="AG461" i="3"/>
  <c r="AN461" i="3" s="1"/>
  <c r="AG462" i="3"/>
  <c r="AN462" i="3" s="1"/>
  <c r="AG463" i="3"/>
  <c r="AN463" i="3" s="1"/>
  <c r="AG464" i="3"/>
  <c r="AN464" i="3" s="1"/>
  <c r="AG465" i="3"/>
  <c r="AN465" i="3" s="1"/>
  <c r="AG466" i="3"/>
  <c r="AN466" i="3" s="1"/>
  <c r="AG467" i="3"/>
  <c r="AN467" i="3" s="1"/>
  <c r="AG468" i="3"/>
  <c r="AN468" i="3" s="1"/>
  <c r="AG469" i="3"/>
  <c r="AN469" i="3" s="1"/>
  <c r="AG470" i="3"/>
  <c r="AN470" i="3" s="1"/>
  <c r="AG471" i="3"/>
  <c r="AN471" i="3" s="1"/>
  <c r="AG472" i="3"/>
  <c r="AN472" i="3" s="1"/>
  <c r="AG473" i="3"/>
  <c r="AN473" i="3" s="1"/>
  <c r="AG474" i="3"/>
  <c r="AN474" i="3" s="1"/>
  <c r="AG475" i="3"/>
  <c r="AN475" i="3" s="1"/>
  <c r="AG476" i="3"/>
  <c r="AN476" i="3" s="1"/>
  <c r="AG477" i="3"/>
  <c r="AN477" i="3" s="1"/>
  <c r="AG478" i="3"/>
  <c r="AN478" i="3" s="1"/>
  <c r="AG479" i="3"/>
  <c r="AN479" i="3" s="1"/>
  <c r="AG480" i="3"/>
  <c r="AN480" i="3" s="1"/>
  <c r="AG481" i="3"/>
  <c r="AN481" i="3" s="1"/>
  <c r="AG482" i="3"/>
  <c r="AN482" i="3" s="1"/>
  <c r="AG483" i="3"/>
  <c r="AN483" i="3" s="1"/>
  <c r="AG484" i="3"/>
  <c r="AN484" i="3" s="1"/>
  <c r="AG485" i="3"/>
  <c r="AN485" i="3" s="1"/>
  <c r="AG486" i="3"/>
  <c r="AN486" i="3" s="1"/>
  <c r="AG487" i="3"/>
  <c r="AN487" i="3" s="1"/>
  <c r="AG488" i="3"/>
  <c r="AN488" i="3" s="1"/>
  <c r="AG489" i="3"/>
  <c r="AN489" i="3" s="1"/>
  <c r="AG490" i="3"/>
  <c r="AN490" i="3" s="1"/>
  <c r="AG491" i="3"/>
  <c r="AN491" i="3" s="1"/>
  <c r="AG492" i="3"/>
  <c r="AN492" i="3" s="1"/>
  <c r="AG493" i="3"/>
  <c r="AN493" i="3" s="1"/>
  <c r="AG494" i="3"/>
  <c r="AN494" i="3" s="1"/>
  <c r="AG495" i="3"/>
  <c r="AN495" i="3" s="1"/>
  <c r="AG496" i="3"/>
  <c r="AN496" i="3" s="1"/>
  <c r="AG497" i="3"/>
  <c r="AN497" i="3" s="1"/>
  <c r="AG498" i="3"/>
  <c r="AN498" i="3" s="1"/>
  <c r="AG499" i="3"/>
  <c r="AN499" i="3" s="1"/>
  <c r="AG500" i="3"/>
  <c r="AN500" i="3" s="1"/>
  <c r="AG501" i="3"/>
  <c r="AN501" i="3" s="1"/>
  <c r="AG502" i="3"/>
  <c r="AN502" i="3" s="1"/>
  <c r="AG503" i="3"/>
  <c r="AN503" i="3" s="1"/>
  <c r="AG504" i="3"/>
  <c r="AN504" i="3" s="1"/>
  <c r="AG505" i="3"/>
  <c r="AN505" i="3" s="1"/>
  <c r="AG506" i="3"/>
  <c r="AN506" i="3" s="1"/>
  <c r="AG507" i="3"/>
  <c r="AN507" i="3" s="1"/>
  <c r="AG508" i="3"/>
  <c r="AN508" i="3" s="1"/>
  <c r="AG509" i="3"/>
  <c r="AN509" i="3" s="1"/>
  <c r="AG510" i="3"/>
  <c r="AN510" i="3" s="1"/>
  <c r="AG511" i="3"/>
  <c r="AN511" i="3" s="1"/>
  <c r="AG512" i="3"/>
  <c r="AN512" i="3" s="1"/>
  <c r="AG513" i="3"/>
  <c r="AN513" i="3" s="1"/>
  <c r="AG514" i="3"/>
  <c r="AN514" i="3" s="1"/>
  <c r="AG515" i="3"/>
  <c r="AN515" i="3" s="1"/>
  <c r="AG516" i="3"/>
  <c r="AN516" i="3" s="1"/>
  <c r="AG517" i="3"/>
  <c r="AN517" i="3" s="1"/>
  <c r="AG518" i="3"/>
  <c r="AN518" i="3" s="1"/>
  <c r="AG519" i="3"/>
  <c r="AN519" i="3" s="1"/>
  <c r="AG20" i="3"/>
  <c r="AN20" i="3" s="1"/>
  <c r="C342" i="3" l="1"/>
  <c r="Q59" i="19" l="1"/>
  <c r="U8" i="5"/>
  <c r="V8" i="5"/>
  <c r="W8" i="5"/>
  <c r="S9" i="5"/>
  <c r="W9" i="5"/>
  <c r="V10" i="5"/>
  <c r="W10" i="5"/>
  <c r="U11" i="5"/>
  <c r="T11" i="5"/>
  <c r="S11" i="5"/>
  <c r="W11" i="5"/>
  <c r="U12" i="5"/>
  <c r="V12" i="5"/>
  <c r="W12" i="5"/>
  <c r="U13" i="5"/>
  <c r="S13" i="5"/>
  <c r="W13" i="5"/>
  <c r="V14" i="5"/>
  <c r="T15" i="5"/>
  <c r="W15" i="5"/>
  <c r="U16" i="5"/>
  <c r="S16" i="5"/>
  <c r="V16" i="5"/>
  <c r="U17" i="5"/>
  <c r="S17" i="5"/>
  <c r="W17" i="5"/>
  <c r="T18" i="5"/>
  <c r="W18" i="5"/>
  <c r="U19" i="5"/>
  <c r="V19" i="5"/>
  <c r="W19" i="5"/>
  <c r="V20" i="5"/>
  <c r="W20" i="5"/>
  <c r="U21" i="5"/>
  <c r="S21" i="5"/>
  <c r="W21" i="5"/>
  <c r="V22" i="5"/>
  <c r="U23" i="5"/>
  <c r="T23" i="5"/>
  <c r="S23" i="5"/>
  <c r="V23" i="5"/>
  <c r="W23" i="5"/>
  <c r="S24" i="5"/>
  <c r="T24" i="5"/>
  <c r="V24" i="5"/>
  <c r="W24" i="5"/>
  <c r="U25" i="5"/>
  <c r="W25" i="5"/>
  <c r="V27" i="5"/>
  <c r="W27" i="5"/>
  <c r="S28" i="5"/>
  <c r="T28" i="5"/>
  <c r="V28" i="5"/>
  <c r="W28" i="5"/>
  <c r="U29" i="5"/>
  <c r="S29" i="5"/>
  <c r="T29" i="5"/>
  <c r="W29" i="5"/>
  <c r="S30" i="5"/>
  <c r="V30" i="5"/>
  <c r="W30" i="5"/>
  <c r="S31" i="5"/>
  <c r="V31" i="5"/>
  <c r="W31" i="5"/>
  <c r="V32" i="5"/>
  <c r="W32" i="5"/>
  <c r="W33" i="5"/>
  <c r="V34" i="5"/>
  <c r="W34" i="5"/>
  <c r="U35" i="5"/>
  <c r="S35" i="5"/>
  <c r="V35" i="5"/>
  <c r="W35" i="5"/>
  <c r="S36" i="5"/>
  <c r="V36" i="5"/>
  <c r="W36" i="5"/>
  <c r="U37" i="5"/>
  <c r="S37" i="5"/>
  <c r="V37" i="5"/>
  <c r="W37" i="5"/>
  <c r="S38" i="5"/>
  <c r="W38" i="5"/>
  <c r="T39" i="5"/>
  <c r="W39" i="5"/>
  <c r="S40" i="5"/>
  <c r="V40" i="5"/>
  <c r="W40" i="5"/>
  <c r="U41" i="5"/>
  <c r="T41" i="5"/>
  <c r="S41" i="5"/>
  <c r="V42" i="5"/>
  <c r="W42" i="5"/>
  <c r="U43" i="5"/>
  <c r="W43" i="5"/>
  <c r="U44" i="5"/>
  <c r="S44" i="5"/>
  <c r="T44" i="5"/>
  <c r="V44" i="5"/>
  <c r="W44" i="5"/>
  <c r="U45" i="5"/>
  <c r="S45" i="5"/>
  <c r="W45" i="5"/>
  <c r="U47" i="5"/>
  <c r="T47" i="5"/>
  <c r="S47" i="5"/>
  <c r="V47" i="5"/>
  <c r="W47" i="5"/>
  <c r="S48" i="5"/>
  <c r="V48" i="5"/>
  <c r="W48" i="5"/>
  <c r="S49" i="5"/>
  <c r="T49" i="5"/>
  <c r="V49" i="5"/>
  <c r="W49" i="5"/>
  <c r="U50" i="5"/>
  <c r="V50" i="5"/>
  <c r="W50" i="5"/>
  <c r="U51" i="5"/>
  <c r="U52" i="5"/>
  <c r="S52" i="5"/>
  <c r="T52" i="5"/>
  <c r="V52" i="5"/>
  <c r="W52" i="5"/>
  <c r="U53" i="5"/>
  <c r="S53" i="5"/>
  <c r="V53" i="5"/>
  <c r="W53" i="5"/>
  <c r="U55" i="5"/>
  <c r="S55" i="5"/>
  <c r="W55" i="5"/>
  <c r="S56" i="5"/>
  <c r="V56" i="5"/>
  <c r="W56" i="5"/>
  <c r="V57" i="5"/>
  <c r="W57" i="5"/>
  <c r="V58" i="5"/>
  <c r="W59" i="5"/>
  <c r="U60" i="5"/>
  <c r="S60" i="5"/>
  <c r="V60" i="5"/>
  <c r="W60" i="5"/>
  <c r="T61" i="5"/>
  <c r="S61" i="5"/>
  <c r="V61" i="5"/>
  <c r="W61" i="5"/>
  <c r="S62" i="5"/>
  <c r="W62" i="5"/>
  <c r="U63" i="5"/>
  <c r="V63" i="5"/>
  <c r="W63" i="5"/>
  <c r="S64" i="5"/>
  <c r="V64" i="5"/>
  <c r="W64" i="5"/>
  <c r="U65" i="5"/>
  <c r="T65" i="5"/>
  <c r="S65" i="5"/>
  <c r="W65" i="5"/>
  <c r="T66" i="5"/>
  <c r="W66" i="5"/>
  <c r="U67" i="5"/>
  <c r="V67" i="5"/>
  <c r="W67" i="5"/>
  <c r="U68" i="5"/>
  <c r="S68" i="5"/>
  <c r="V68" i="5"/>
  <c r="U69" i="5"/>
  <c r="S69" i="5"/>
  <c r="W69" i="5"/>
  <c r="V70" i="5"/>
  <c r="W70" i="5"/>
  <c r="U71" i="5"/>
  <c r="T71" i="5"/>
  <c r="S71" i="5"/>
  <c r="V71" i="5"/>
  <c r="W71" i="5"/>
  <c r="V72" i="5"/>
  <c r="W72" i="5"/>
  <c r="U73" i="5"/>
  <c r="T73" i="5"/>
  <c r="S73" i="5"/>
  <c r="W73" i="5"/>
  <c r="S74" i="5"/>
  <c r="V74" i="5"/>
  <c r="W74" i="5"/>
  <c r="U75" i="5"/>
  <c r="V75" i="5"/>
  <c r="W75" i="5"/>
  <c r="U76" i="5"/>
  <c r="V76" i="5"/>
  <c r="U77" i="5"/>
  <c r="S77" i="5"/>
  <c r="V77" i="5"/>
  <c r="V78" i="5"/>
  <c r="W78" i="5"/>
  <c r="U79" i="5"/>
  <c r="W79" i="5"/>
  <c r="W80" i="5"/>
  <c r="S81" i="5"/>
  <c r="T81" i="5"/>
  <c r="V81" i="5"/>
  <c r="W81" i="5"/>
  <c r="U82" i="5"/>
  <c r="S82" i="5"/>
  <c r="V82" i="5"/>
  <c r="W82" i="5"/>
  <c r="U83" i="5"/>
  <c r="S83" i="5"/>
  <c r="W83" i="5"/>
  <c r="S84" i="5"/>
  <c r="T84" i="5"/>
  <c r="V84" i="5"/>
  <c r="W84" i="5"/>
  <c r="T85" i="5"/>
  <c r="S85" i="5"/>
  <c r="W85" i="5"/>
  <c r="U86" i="5"/>
  <c r="S86" i="5"/>
  <c r="T86" i="5"/>
  <c r="U87" i="5"/>
  <c r="T87" i="5"/>
  <c r="V87" i="5"/>
  <c r="W87" i="5"/>
  <c r="W88" i="5"/>
  <c r="U89" i="5"/>
  <c r="S89" i="5"/>
  <c r="W89" i="5"/>
  <c r="U90" i="5"/>
  <c r="S90" i="5"/>
  <c r="T90" i="5"/>
  <c r="V90" i="5"/>
  <c r="W90" i="5"/>
  <c r="U91" i="5"/>
  <c r="S91" i="5"/>
  <c r="W91" i="5"/>
  <c r="U93" i="5"/>
  <c r="V93" i="5"/>
  <c r="W93" i="5"/>
  <c r="U94" i="5"/>
  <c r="S94" i="5"/>
  <c r="V94" i="5"/>
  <c r="U95" i="5"/>
  <c r="T95" i="5"/>
  <c r="V95" i="5"/>
  <c r="W95" i="5"/>
  <c r="U96" i="5"/>
  <c r="S96" i="5"/>
  <c r="V96" i="5"/>
  <c r="W96" i="5"/>
  <c r="U97" i="5"/>
  <c r="T97" i="5"/>
  <c r="S97" i="5"/>
  <c r="W97" i="5"/>
  <c r="V98" i="5"/>
  <c r="W98" i="5"/>
  <c r="U99" i="5"/>
  <c r="W99" i="5"/>
  <c r="W100" i="5"/>
  <c r="U101" i="5"/>
  <c r="S101" i="5"/>
  <c r="W101" i="5"/>
  <c r="S102" i="5"/>
  <c r="T102" i="5"/>
  <c r="V102" i="5"/>
  <c r="U103" i="5"/>
  <c r="S103" i="5"/>
  <c r="T103" i="5"/>
  <c r="V103" i="5"/>
  <c r="W103" i="5"/>
  <c r="T104" i="5"/>
  <c r="W104" i="5"/>
  <c r="U105" i="5"/>
  <c r="W105" i="5"/>
  <c r="U106" i="5"/>
  <c r="S106" i="5"/>
  <c r="U107" i="5"/>
  <c r="T107" i="5"/>
  <c r="S107" i="5"/>
  <c r="W107" i="5"/>
  <c r="U108" i="5"/>
  <c r="S108" i="5"/>
  <c r="V108" i="5"/>
  <c r="W108" i="5"/>
  <c r="U109" i="5"/>
  <c r="W109" i="5"/>
  <c r="V110" i="5"/>
  <c r="T111" i="5"/>
  <c r="U112" i="5"/>
  <c r="T112" i="5"/>
  <c r="V112" i="5"/>
  <c r="W112" i="5"/>
  <c r="U113" i="5"/>
  <c r="W113" i="5"/>
  <c r="W114" i="5"/>
  <c r="S115" i="5"/>
  <c r="T115" i="5"/>
  <c r="W115" i="5"/>
  <c r="U116" i="5"/>
  <c r="V116" i="5"/>
  <c r="W116" i="5"/>
  <c r="S117" i="5"/>
  <c r="T117" i="5"/>
  <c r="W117" i="5"/>
  <c r="U118" i="5"/>
  <c r="V118" i="5"/>
  <c r="W118" i="5"/>
  <c r="U119" i="5"/>
  <c r="S119" i="5"/>
  <c r="W119" i="5"/>
  <c r="U120" i="5"/>
  <c r="T120" i="5"/>
  <c r="V120" i="5"/>
  <c r="U121" i="5"/>
  <c r="S121" i="5"/>
  <c r="V121" i="5"/>
  <c r="W121" i="5"/>
  <c r="U122" i="5"/>
  <c r="U123" i="5"/>
  <c r="W123" i="5"/>
  <c r="S124" i="5"/>
  <c r="U125" i="5"/>
  <c r="S125" i="5"/>
  <c r="T125" i="5"/>
  <c r="W125" i="5"/>
  <c r="U126" i="5"/>
  <c r="T126" i="5"/>
  <c r="V126" i="5"/>
  <c r="W126" i="5"/>
  <c r="U127" i="5"/>
  <c r="V127" i="5"/>
  <c r="W127" i="5"/>
  <c r="S128" i="5"/>
  <c r="T128" i="5"/>
  <c r="V128" i="5"/>
  <c r="W128" i="5"/>
  <c r="U129" i="5"/>
  <c r="T129" i="5"/>
  <c r="S129" i="5"/>
  <c r="V129" i="5"/>
  <c r="W129" i="5"/>
  <c r="V130" i="5"/>
  <c r="W130" i="5"/>
  <c r="S131" i="5"/>
  <c r="T131" i="5"/>
  <c r="V132" i="5"/>
  <c r="W132" i="5"/>
  <c r="U133" i="5"/>
  <c r="T133" i="5"/>
  <c r="S133" i="5"/>
  <c r="V133" i="5"/>
  <c r="W133" i="5"/>
  <c r="S134" i="5"/>
  <c r="T134" i="5"/>
  <c r="V134" i="5"/>
  <c r="W134" i="5"/>
  <c r="U135" i="5"/>
  <c r="W135" i="5"/>
  <c r="W136" i="5"/>
  <c r="U137" i="5"/>
  <c r="S137" i="5"/>
  <c r="W137" i="5"/>
  <c r="V138" i="5"/>
  <c r="W138" i="5"/>
  <c r="U139" i="5"/>
  <c r="T139" i="5"/>
  <c r="S139" i="5"/>
  <c r="V139" i="5"/>
  <c r="W139" i="5"/>
  <c r="S140" i="5"/>
  <c r="V140" i="5"/>
  <c r="U141" i="5"/>
  <c r="S141" i="5"/>
  <c r="W141" i="5"/>
  <c r="U142" i="5"/>
  <c r="S142" i="5"/>
  <c r="U143" i="5"/>
  <c r="S143" i="5"/>
  <c r="W143" i="5"/>
  <c r="U144" i="5"/>
  <c r="V144" i="5"/>
  <c r="W144" i="5"/>
  <c r="U145" i="5"/>
  <c r="S145" i="5"/>
  <c r="T145" i="5"/>
  <c r="W145" i="5"/>
  <c r="U146" i="5"/>
  <c r="S146" i="5"/>
  <c r="U147" i="5"/>
  <c r="W147" i="5"/>
  <c r="S148" i="5"/>
  <c r="T148" i="5"/>
  <c r="V148" i="5"/>
  <c r="W148" i="5"/>
  <c r="U149" i="5"/>
  <c r="S149" i="5"/>
  <c r="W149" i="5"/>
  <c r="V150" i="5"/>
  <c r="W150" i="5"/>
  <c r="U151" i="5"/>
  <c r="S151" i="5"/>
  <c r="W151" i="5"/>
  <c r="U152" i="5"/>
  <c r="V152" i="5"/>
  <c r="U153" i="5"/>
  <c r="S153" i="5"/>
  <c r="T153" i="5"/>
  <c r="W153" i="5"/>
  <c r="V154" i="5"/>
  <c r="W154" i="5"/>
  <c r="U155" i="5"/>
  <c r="S155" i="5"/>
  <c r="W155" i="5"/>
  <c r="S156" i="5"/>
  <c r="V156" i="5"/>
  <c r="U157" i="5"/>
  <c r="W157" i="5"/>
  <c r="U158" i="5"/>
  <c r="S158" i="5"/>
  <c r="T158" i="5"/>
  <c r="V158" i="5"/>
  <c r="U159" i="5"/>
  <c r="T159" i="5"/>
  <c r="V159" i="5"/>
  <c r="W159" i="5"/>
  <c r="V160" i="5"/>
  <c r="W160" i="5"/>
  <c r="U161" i="5"/>
  <c r="T161" i="5"/>
  <c r="V161" i="5"/>
  <c r="W161" i="5"/>
  <c r="U162" i="5"/>
  <c r="S162" i="5"/>
  <c r="V162" i="5"/>
  <c r="W162" i="5"/>
  <c r="S163" i="5"/>
  <c r="T163" i="5"/>
  <c r="W163" i="5"/>
  <c r="U164" i="5"/>
  <c r="S164" i="5"/>
  <c r="V164" i="5"/>
  <c r="W164" i="5"/>
  <c r="U165" i="5"/>
  <c r="W165" i="5"/>
  <c r="U167" i="5"/>
  <c r="W167" i="5"/>
  <c r="U168" i="5"/>
  <c r="T168" i="5"/>
  <c r="V168" i="5"/>
  <c r="W168" i="5"/>
  <c r="U169" i="5"/>
  <c r="S169" i="5"/>
  <c r="W169" i="5"/>
  <c r="S170" i="5"/>
  <c r="V170" i="5"/>
  <c r="W170" i="5"/>
  <c r="U171" i="5"/>
  <c r="V171" i="5"/>
  <c r="W171" i="5"/>
  <c r="U172" i="5"/>
  <c r="S172" i="5"/>
  <c r="T172" i="5"/>
  <c r="V172" i="5"/>
  <c r="U173" i="5"/>
  <c r="S173" i="5"/>
  <c r="W173" i="5"/>
  <c r="T174" i="5"/>
  <c r="V174" i="5"/>
  <c r="W174" i="5"/>
  <c r="U175" i="5"/>
  <c r="S175" i="5"/>
  <c r="W175" i="5"/>
  <c r="U176" i="5"/>
  <c r="V176" i="5"/>
  <c r="W176" i="5"/>
  <c r="U177" i="5"/>
  <c r="S177" i="5"/>
  <c r="T177" i="5"/>
  <c r="V177" i="5"/>
  <c r="W177" i="5"/>
  <c r="V178" i="5"/>
  <c r="W178" i="5"/>
  <c r="S179" i="5"/>
  <c r="W179" i="5"/>
  <c r="V180" i="5"/>
  <c r="W180" i="5"/>
  <c r="U181" i="5"/>
  <c r="T181" i="5"/>
  <c r="S181" i="5"/>
  <c r="V181" i="5"/>
  <c r="W181" i="5"/>
  <c r="U182" i="5"/>
  <c r="T182" i="5"/>
  <c r="V182" i="5"/>
  <c r="W182" i="5"/>
  <c r="U183" i="5"/>
  <c r="V183" i="5"/>
  <c r="W183" i="5"/>
  <c r="S184" i="5"/>
  <c r="U185" i="5"/>
  <c r="S185" i="5"/>
  <c r="V185" i="5"/>
  <c r="W185" i="5"/>
  <c r="V186" i="5"/>
  <c r="W186" i="5"/>
  <c r="U187" i="5"/>
  <c r="W187" i="5"/>
  <c r="S188" i="5"/>
  <c r="V188" i="5"/>
  <c r="W188" i="5"/>
  <c r="U189" i="5"/>
  <c r="S189" i="5"/>
  <c r="V189" i="5"/>
  <c r="W189" i="5"/>
  <c r="U190" i="5"/>
  <c r="S190" i="5"/>
  <c r="T191" i="5"/>
  <c r="W191" i="5"/>
  <c r="S192" i="5"/>
  <c r="V192" i="5"/>
  <c r="W192" i="5"/>
  <c r="U193" i="5"/>
  <c r="T193" i="5"/>
  <c r="S193" i="5"/>
  <c r="W193" i="5"/>
  <c r="U194" i="5"/>
  <c r="S194" i="5"/>
  <c r="U195" i="5"/>
  <c r="W195" i="5"/>
  <c r="U196" i="5"/>
  <c r="S196" i="5"/>
  <c r="T196" i="5"/>
  <c r="V196" i="5"/>
  <c r="W196" i="5"/>
  <c r="U197" i="5"/>
  <c r="S197" i="5"/>
  <c r="T197" i="5"/>
  <c r="W197" i="5"/>
  <c r="U198" i="5"/>
  <c r="V198" i="5"/>
  <c r="W198" i="5"/>
  <c r="U199" i="5"/>
  <c r="S199" i="5"/>
  <c r="W199" i="5"/>
  <c r="V200" i="5"/>
  <c r="U201" i="5"/>
  <c r="S201" i="5"/>
  <c r="V201" i="5"/>
  <c r="W201" i="5"/>
  <c r="U202" i="5"/>
  <c r="S202" i="5"/>
  <c r="V202" i="5"/>
  <c r="W202" i="5"/>
  <c r="U203" i="5"/>
  <c r="V203" i="5"/>
  <c r="W203" i="5"/>
  <c r="S204" i="5"/>
  <c r="V204" i="5"/>
  <c r="W204" i="5"/>
  <c r="T205" i="5"/>
  <c r="S205" i="5"/>
  <c r="V205" i="5"/>
  <c r="W205" i="5"/>
  <c r="W206" i="5"/>
  <c r="U207" i="5"/>
  <c r="T207" i="5"/>
  <c r="W207" i="5"/>
  <c r="U208" i="5"/>
  <c r="S208" i="5"/>
  <c r="V208" i="5"/>
  <c r="W208" i="5"/>
  <c r="U209" i="5"/>
  <c r="W209" i="5"/>
  <c r="S210" i="5"/>
  <c r="T210" i="5"/>
  <c r="T211" i="5"/>
  <c r="W211" i="5"/>
  <c r="U212" i="5"/>
  <c r="S212" i="5"/>
  <c r="T212" i="5"/>
  <c r="V212" i="5"/>
  <c r="W212" i="5"/>
  <c r="U213" i="5"/>
  <c r="T213" i="5"/>
  <c r="S213" i="5"/>
  <c r="W213" i="5"/>
  <c r="S214" i="5"/>
  <c r="V214" i="5"/>
  <c r="W214" i="5"/>
  <c r="U215" i="5"/>
  <c r="S215" i="5"/>
  <c r="T215" i="5"/>
  <c r="W215" i="5"/>
  <c r="U216" i="5"/>
  <c r="S216" i="5"/>
  <c r="T216" i="5"/>
  <c r="V216" i="5"/>
  <c r="U217" i="5"/>
  <c r="S217" i="5"/>
  <c r="T217" i="5"/>
  <c r="W217" i="5"/>
  <c r="U218" i="5"/>
  <c r="S218" i="5"/>
  <c r="T218" i="5"/>
  <c r="V218" i="5"/>
  <c r="T219" i="5"/>
  <c r="W219" i="5"/>
  <c r="U220" i="5"/>
  <c r="W220" i="5"/>
  <c r="U221" i="5"/>
  <c r="T221" i="5"/>
  <c r="S221" i="5"/>
  <c r="W221" i="5"/>
  <c r="U222" i="5"/>
  <c r="S222" i="5"/>
  <c r="T222" i="5"/>
  <c r="V222" i="5"/>
  <c r="W222" i="5"/>
  <c r="U223" i="5"/>
  <c r="T223" i="5"/>
  <c r="S223" i="5"/>
  <c r="W223" i="5"/>
  <c r="U224" i="5"/>
  <c r="V224" i="5"/>
  <c r="W224" i="5"/>
  <c r="U225" i="5"/>
  <c r="S225" i="5"/>
  <c r="W225" i="5"/>
  <c r="U226" i="5"/>
  <c r="S226" i="5"/>
  <c r="U227" i="5"/>
  <c r="T227" i="5"/>
  <c r="S227" i="5"/>
  <c r="W227" i="5"/>
  <c r="U228" i="5"/>
  <c r="S228" i="5"/>
  <c r="T228" i="5"/>
  <c r="V228" i="5"/>
  <c r="W228" i="5"/>
  <c r="U229" i="5"/>
  <c r="S229" i="5"/>
  <c r="W229" i="5"/>
  <c r="V230" i="5"/>
  <c r="W230" i="5"/>
  <c r="U231" i="5"/>
  <c r="V231" i="5"/>
  <c r="W231" i="5"/>
  <c r="S232" i="5"/>
  <c r="T232" i="5"/>
  <c r="W232" i="5"/>
  <c r="U233" i="5"/>
  <c r="T233" i="5"/>
  <c r="S233" i="5"/>
  <c r="W233" i="5"/>
  <c r="S234" i="5"/>
  <c r="V234" i="5"/>
  <c r="W234" i="5"/>
  <c r="U235" i="5"/>
  <c r="S235" i="5"/>
  <c r="W235" i="5"/>
  <c r="U237" i="5"/>
  <c r="S237" i="5"/>
  <c r="T237" i="5"/>
  <c r="W237" i="5"/>
  <c r="U238" i="5"/>
  <c r="S238" i="5"/>
  <c r="V238" i="5"/>
  <c r="W238" i="5"/>
  <c r="T239" i="5"/>
  <c r="S239" i="5"/>
  <c r="V239" i="5"/>
  <c r="W239" i="5"/>
  <c r="T240" i="5"/>
  <c r="V240" i="5"/>
  <c r="W240" i="5"/>
  <c r="U241" i="5"/>
  <c r="S241" i="5"/>
  <c r="V241" i="5"/>
  <c r="W241" i="5"/>
  <c r="U242" i="5"/>
  <c r="S242" i="5"/>
  <c r="T242" i="5"/>
  <c r="V242" i="5"/>
  <c r="U243" i="5"/>
  <c r="T243" i="5"/>
  <c r="W243" i="5"/>
  <c r="U244" i="5"/>
  <c r="S244" i="5"/>
  <c r="V244" i="5"/>
  <c r="W244" i="5"/>
  <c r="U245" i="5"/>
  <c r="T245" i="5"/>
  <c r="S245" i="5"/>
  <c r="W245" i="5"/>
  <c r="V246" i="5"/>
  <c r="U247" i="5"/>
  <c r="V247" i="5"/>
  <c r="W247" i="5"/>
  <c r="U248" i="5"/>
  <c r="S248" i="5"/>
  <c r="T248" i="5"/>
  <c r="V248" i="5"/>
  <c r="W248" i="5"/>
  <c r="U249" i="5"/>
  <c r="T249" i="5"/>
  <c r="S249" i="5"/>
  <c r="V249" i="5"/>
  <c r="W249" i="5"/>
  <c r="U251" i="5"/>
  <c r="W251" i="5"/>
  <c r="S252" i="5"/>
  <c r="V252" i="5"/>
  <c r="W252" i="5"/>
  <c r="U253" i="5"/>
  <c r="T253" i="5"/>
  <c r="S253" i="5"/>
  <c r="W253" i="5"/>
  <c r="U254" i="5"/>
  <c r="S254" i="5"/>
  <c r="T254" i="5"/>
  <c r="V254" i="5"/>
  <c r="W254" i="5"/>
  <c r="U255" i="5"/>
  <c r="W255" i="5"/>
  <c r="S256" i="5"/>
  <c r="U257" i="5"/>
  <c r="S257" i="5"/>
  <c r="T257" i="5"/>
  <c r="V257" i="5"/>
  <c r="W257" i="5"/>
  <c r="V258" i="5"/>
  <c r="W258" i="5"/>
  <c r="T259" i="5"/>
  <c r="S259" i="5"/>
  <c r="W259" i="5"/>
  <c r="U260" i="5"/>
  <c r="V260" i="5"/>
  <c r="W260" i="5"/>
  <c r="U261" i="5"/>
  <c r="S261" i="5"/>
  <c r="V261" i="5"/>
  <c r="W261" i="5"/>
  <c r="S262" i="5"/>
  <c r="V262" i="5"/>
  <c r="U263" i="5"/>
  <c r="T263" i="5"/>
  <c r="V263" i="5"/>
  <c r="W263" i="5"/>
  <c r="U264" i="5"/>
  <c r="S264" i="5"/>
  <c r="T264" i="5"/>
  <c r="V264" i="5"/>
  <c r="W264" i="5"/>
  <c r="T265" i="5"/>
  <c r="S265" i="5"/>
  <c r="W265" i="5"/>
  <c r="T266" i="5"/>
  <c r="W266" i="5"/>
  <c r="U267" i="5"/>
  <c r="V267" i="5"/>
  <c r="W267" i="5"/>
  <c r="U268" i="5"/>
  <c r="S268" i="5"/>
  <c r="T268" i="5"/>
  <c r="W268" i="5"/>
  <c r="U269" i="5"/>
  <c r="T269" i="5"/>
  <c r="W269" i="5"/>
  <c r="S270" i="5"/>
  <c r="V270" i="5"/>
  <c r="W270" i="5"/>
  <c r="T271" i="5"/>
  <c r="W271" i="5"/>
  <c r="S272" i="5"/>
  <c r="V272" i="5"/>
  <c r="W272" i="5"/>
  <c r="U273" i="5"/>
  <c r="S273" i="5"/>
  <c r="V273" i="5"/>
  <c r="W273" i="5"/>
  <c r="S274" i="5"/>
  <c r="V274" i="5"/>
  <c r="W274" i="5"/>
  <c r="U275" i="5"/>
  <c r="S275" i="5"/>
  <c r="W275" i="5"/>
  <c r="S276" i="5"/>
  <c r="V276" i="5"/>
  <c r="U277" i="5"/>
  <c r="S277" i="5"/>
  <c r="W277" i="5"/>
  <c r="U278" i="5"/>
  <c r="V278" i="5"/>
  <c r="W278" i="5"/>
  <c r="U279" i="5"/>
  <c r="T279" i="5"/>
  <c r="V279" i="5"/>
  <c r="W279" i="5"/>
  <c r="U280" i="5"/>
  <c r="V280" i="5"/>
  <c r="W280" i="5"/>
  <c r="U281" i="5"/>
  <c r="S281" i="5"/>
  <c r="V281" i="5"/>
  <c r="W281" i="5"/>
  <c r="W282" i="5"/>
  <c r="U283" i="5"/>
  <c r="S283" i="5"/>
  <c r="W283" i="5"/>
  <c r="U284" i="5"/>
  <c r="S284" i="5"/>
  <c r="T284" i="5"/>
  <c r="V284" i="5"/>
  <c r="W284" i="5"/>
  <c r="U285" i="5"/>
  <c r="S285" i="5"/>
  <c r="V285" i="5"/>
  <c r="W285" i="5"/>
  <c r="S286" i="5"/>
  <c r="W286" i="5"/>
  <c r="U287" i="5"/>
  <c r="S287" i="5"/>
  <c r="W287" i="5"/>
  <c r="S288" i="5"/>
  <c r="V288" i="5"/>
  <c r="W288" i="5"/>
  <c r="U289" i="5"/>
  <c r="T289" i="5"/>
  <c r="S289" i="5"/>
  <c r="W289" i="5"/>
  <c r="S290" i="5"/>
  <c r="V290" i="5"/>
  <c r="W290" i="5"/>
  <c r="T291" i="5"/>
  <c r="V291" i="5"/>
  <c r="W291" i="5"/>
  <c r="T292" i="5"/>
  <c r="V292" i="5"/>
  <c r="U293" i="5"/>
  <c r="S293" i="5"/>
  <c r="W293" i="5"/>
  <c r="U294" i="5"/>
  <c r="S294" i="5"/>
  <c r="T294" i="5"/>
  <c r="V294" i="5"/>
  <c r="W294" i="5"/>
  <c r="T295" i="5"/>
  <c r="S295" i="5"/>
  <c r="W295" i="5"/>
  <c r="U296" i="5"/>
  <c r="V296" i="5"/>
  <c r="U297" i="5"/>
  <c r="T297" i="5"/>
  <c r="V297" i="5"/>
  <c r="W297" i="5"/>
  <c r="U298" i="5"/>
  <c r="S298" i="5"/>
  <c r="T298" i="5"/>
  <c r="V298" i="5"/>
  <c r="W298" i="5"/>
  <c r="U299" i="5"/>
  <c r="S299" i="5"/>
  <c r="W299" i="5"/>
  <c r="S300" i="5"/>
  <c r="T300" i="5"/>
  <c r="V300" i="5"/>
  <c r="U301" i="5"/>
  <c r="W301" i="5"/>
  <c r="U302" i="5"/>
  <c r="V302" i="5"/>
  <c r="W302" i="5"/>
  <c r="U303" i="5"/>
  <c r="W303" i="5"/>
  <c r="S304" i="5"/>
  <c r="T304" i="5"/>
  <c r="V304" i="5"/>
  <c r="U305" i="5"/>
  <c r="S305" i="5"/>
  <c r="W305" i="5"/>
  <c r="S306" i="5"/>
  <c r="T306" i="5"/>
  <c r="V306" i="5"/>
  <c r="W306" i="5"/>
  <c r="T307" i="5"/>
  <c r="W307" i="5"/>
  <c r="S308" i="5"/>
  <c r="T308" i="5"/>
  <c r="V308" i="5"/>
  <c r="W308" i="5"/>
  <c r="S309" i="5"/>
  <c r="W309" i="5"/>
  <c r="U310" i="5"/>
  <c r="V310" i="5"/>
  <c r="W310" i="5"/>
  <c r="U311" i="5"/>
  <c r="T311" i="5"/>
  <c r="V311" i="5"/>
  <c r="W311" i="5"/>
  <c r="U312" i="5"/>
  <c r="T312" i="5"/>
  <c r="V312" i="5"/>
  <c r="W312" i="5"/>
  <c r="U313" i="5"/>
  <c r="T313" i="5"/>
  <c r="S313" i="5"/>
  <c r="W313" i="5"/>
  <c r="U314" i="5"/>
  <c r="S314" i="5"/>
  <c r="V314" i="5"/>
  <c r="U315" i="5"/>
  <c r="W315" i="5"/>
  <c r="V316" i="5"/>
  <c r="W316" i="5"/>
  <c r="U317" i="5"/>
  <c r="W317" i="5"/>
  <c r="U318" i="5"/>
  <c r="S318" i="5"/>
  <c r="T318" i="5"/>
  <c r="V318" i="5"/>
  <c r="W318" i="5"/>
  <c r="T319" i="5"/>
  <c r="S319" i="5"/>
  <c r="W319" i="5"/>
  <c r="S320" i="5"/>
  <c r="T320" i="5"/>
  <c r="W320" i="5"/>
  <c r="U321" i="5"/>
  <c r="S321" i="5"/>
  <c r="W321" i="5"/>
  <c r="V322" i="5"/>
  <c r="W322" i="5"/>
  <c r="U323" i="5"/>
  <c r="T323" i="5"/>
  <c r="S323" i="5"/>
  <c r="W323" i="5"/>
  <c r="U324" i="5"/>
  <c r="S324" i="5"/>
  <c r="T324" i="5"/>
  <c r="V324" i="5"/>
  <c r="W324" i="5"/>
  <c r="S325" i="5"/>
  <c r="V325" i="5"/>
  <c r="W325" i="5"/>
  <c r="W326" i="5"/>
  <c r="U327" i="5"/>
  <c r="T327" i="5"/>
  <c r="V327" i="5"/>
  <c r="W327" i="5"/>
  <c r="U328" i="5"/>
  <c r="S328" i="5"/>
  <c r="T328" i="5"/>
  <c r="V328" i="5"/>
  <c r="U329" i="5"/>
  <c r="S329" i="5"/>
  <c r="T329" i="5"/>
  <c r="V329" i="5"/>
  <c r="U330" i="5"/>
  <c r="S330" i="5"/>
  <c r="T330" i="5"/>
  <c r="V330" i="5"/>
  <c r="W330" i="5"/>
  <c r="U331" i="5"/>
  <c r="S331" i="5"/>
  <c r="U332" i="5"/>
  <c r="T332" i="5"/>
  <c r="V332" i="5"/>
  <c r="W332" i="5"/>
  <c r="U333" i="5"/>
  <c r="T333" i="5"/>
  <c r="S333" i="5"/>
  <c r="W333" i="5"/>
  <c r="S334" i="5"/>
  <c r="S335" i="5"/>
  <c r="T335" i="5"/>
  <c r="V335" i="5"/>
  <c r="W335" i="5"/>
  <c r="U336" i="5"/>
  <c r="S336" i="5"/>
  <c r="T336" i="5"/>
  <c r="V336" i="5"/>
  <c r="W336" i="5"/>
  <c r="U337" i="5"/>
  <c r="W337" i="5"/>
  <c r="T338" i="5"/>
  <c r="T339" i="5"/>
  <c r="W339" i="5"/>
  <c r="S340" i="5"/>
  <c r="V340" i="5"/>
  <c r="W340" i="5"/>
  <c r="U341" i="5"/>
  <c r="T341" i="5"/>
  <c r="S341" i="5"/>
  <c r="W341" i="5"/>
  <c r="U342" i="5"/>
  <c r="T342" i="5"/>
  <c r="V342" i="5"/>
  <c r="W342" i="5"/>
  <c r="U343" i="5"/>
  <c r="W343" i="5"/>
  <c r="S344" i="5"/>
  <c r="T344" i="5"/>
  <c r="U345" i="5"/>
  <c r="S345" i="5"/>
  <c r="T345" i="5"/>
  <c r="W345" i="5"/>
  <c r="U346" i="5"/>
  <c r="S346" i="5"/>
  <c r="T346" i="5"/>
  <c r="V346" i="5"/>
  <c r="T347" i="5"/>
  <c r="V347" i="5"/>
  <c r="W347" i="5"/>
  <c r="S348" i="5"/>
  <c r="V348" i="5"/>
  <c r="W348" i="5"/>
  <c r="U349" i="5"/>
  <c r="W349" i="5"/>
  <c r="S350" i="5"/>
  <c r="T350" i="5"/>
  <c r="V350" i="5"/>
  <c r="W350" i="5"/>
  <c r="U351" i="5"/>
  <c r="T351" i="5"/>
  <c r="S351" i="5"/>
  <c r="W351" i="5"/>
  <c r="T352" i="5"/>
  <c r="U353" i="5"/>
  <c r="S353" i="5"/>
  <c r="T353" i="5"/>
  <c r="V353" i="5"/>
  <c r="W353" i="5"/>
  <c r="T354" i="5"/>
  <c r="V354" i="5"/>
  <c r="W354" i="5"/>
  <c r="U355" i="5"/>
  <c r="S355" i="5"/>
  <c r="W355" i="5"/>
  <c r="U356" i="5"/>
  <c r="S356" i="5"/>
  <c r="T356" i="5"/>
  <c r="V356" i="5"/>
  <c r="T357" i="5"/>
  <c r="W357" i="5"/>
  <c r="U358" i="5"/>
  <c r="S358" i="5"/>
  <c r="V358" i="5"/>
  <c r="W358" i="5"/>
  <c r="U359" i="5"/>
  <c r="W359" i="5"/>
  <c r="U360" i="5"/>
  <c r="T360" i="5"/>
  <c r="V360" i="5"/>
  <c r="W360" i="5"/>
  <c r="U361" i="5"/>
  <c r="S361" i="5"/>
  <c r="W361" i="5"/>
  <c r="U362" i="5"/>
  <c r="T362" i="5"/>
  <c r="V362" i="5"/>
  <c r="T363" i="5"/>
  <c r="W363" i="5"/>
  <c r="U364" i="5"/>
  <c r="V364" i="5"/>
  <c r="W364" i="5"/>
  <c r="T365" i="5"/>
  <c r="S365" i="5"/>
  <c r="V365" i="5"/>
  <c r="W365" i="5"/>
  <c r="V366" i="5"/>
  <c r="U367" i="5"/>
  <c r="T367" i="5"/>
  <c r="V367" i="5"/>
  <c r="W367" i="5"/>
  <c r="U368" i="5"/>
  <c r="S368" i="5"/>
  <c r="T368" i="5"/>
  <c r="V368" i="5"/>
  <c r="U369" i="5"/>
  <c r="S369" i="5"/>
  <c r="W369" i="5"/>
  <c r="U370" i="5"/>
  <c r="S370" i="5"/>
  <c r="T370" i="5"/>
  <c r="V370" i="5"/>
  <c r="W370" i="5"/>
  <c r="U371" i="5"/>
  <c r="S371" i="5"/>
  <c r="W371" i="5"/>
  <c r="W372" i="5"/>
  <c r="U373" i="5"/>
  <c r="T373" i="5"/>
  <c r="S373" i="5"/>
  <c r="V373" i="5"/>
  <c r="W373" i="5"/>
  <c r="S374" i="5"/>
  <c r="V374" i="5"/>
  <c r="W374" i="5"/>
  <c r="T375" i="5"/>
  <c r="S375" i="5"/>
  <c r="W375" i="5"/>
  <c r="U376" i="5"/>
  <c r="T376" i="5"/>
  <c r="V376" i="5"/>
  <c r="W376" i="5"/>
  <c r="W377" i="5"/>
  <c r="U378" i="5"/>
  <c r="S378" i="5"/>
  <c r="T378" i="5"/>
  <c r="V378" i="5"/>
  <c r="W378" i="5"/>
  <c r="U379" i="5"/>
  <c r="S379" i="5"/>
  <c r="V379" i="5"/>
  <c r="W379" i="5"/>
  <c r="U380" i="5"/>
  <c r="S380" i="5"/>
  <c r="T380" i="5"/>
  <c r="V380" i="5"/>
  <c r="S381" i="5"/>
  <c r="T381" i="5"/>
  <c r="V381" i="5"/>
  <c r="W381" i="5"/>
  <c r="U382" i="5"/>
  <c r="S382" i="5"/>
  <c r="V382" i="5"/>
  <c r="W382" i="5"/>
  <c r="U383" i="5"/>
  <c r="T383" i="5"/>
  <c r="S383" i="5"/>
  <c r="W383" i="5"/>
  <c r="W384" i="5"/>
  <c r="U385" i="5"/>
  <c r="T385" i="5"/>
  <c r="V385" i="5"/>
  <c r="W385" i="5"/>
  <c r="S386" i="5"/>
  <c r="T386" i="5"/>
  <c r="V386" i="5"/>
  <c r="U387" i="5"/>
  <c r="T387" i="5"/>
  <c r="S387" i="5"/>
  <c r="V387" i="5"/>
  <c r="W387" i="5"/>
  <c r="U388" i="5"/>
  <c r="S388" i="5"/>
  <c r="T388" i="5"/>
  <c r="V388" i="5"/>
  <c r="W388" i="5"/>
  <c r="U389" i="5"/>
  <c r="S389" i="5"/>
  <c r="W389" i="5"/>
  <c r="V390" i="5"/>
  <c r="W390" i="5"/>
  <c r="U391" i="5"/>
  <c r="S391" i="5"/>
  <c r="V391" i="5"/>
  <c r="W391" i="5"/>
  <c r="U392" i="5"/>
  <c r="S392" i="5"/>
  <c r="T392" i="5"/>
  <c r="V392" i="5"/>
  <c r="W392" i="5"/>
  <c r="W393" i="5"/>
  <c r="V394" i="5"/>
  <c r="W394" i="5"/>
  <c r="T395" i="5"/>
  <c r="S395" i="5"/>
  <c r="W395" i="5"/>
  <c r="U396" i="5"/>
  <c r="T396" i="5"/>
  <c r="V396" i="5"/>
  <c r="W396" i="5"/>
  <c r="U397" i="5"/>
  <c r="S397" i="5"/>
  <c r="W397" i="5"/>
  <c r="S398" i="5"/>
  <c r="T398" i="5"/>
  <c r="U399" i="5"/>
  <c r="S399" i="5"/>
  <c r="W399" i="5"/>
  <c r="U400" i="5"/>
  <c r="S400" i="5"/>
  <c r="T400" i="5"/>
  <c r="V400" i="5"/>
  <c r="W400" i="5"/>
  <c r="T401" i="5"/>
  <c r="S401" i="5"/>
  <c r="W401" i="5"/>
  <c r="U402" i="5"/>
  <c r="T402" i="5"/>
  <c r="V402" i="5"/>
  <c r="W402" i="5"/>
  <c r="S403" i="5"/>
  <c r="W403" i="5"/>
  <c r="S404" i="5"/>
  <c r="V404" i="5"/>
  <c r="W404" i="5"/>
  <c r="U405" i="5"/>
  <c r="T405" i="5"/>
  <c r="S405" i="5"/>
  <c r="W405" i="5"/>
  <c r="S406" i="5"/>
  <c r="T406" i="5"/>
  <c r="V406" i="5"/>
  <c r="U407" i="5"/>
  <c r="T407" i="5"/>
  <c r="S407" i="5"/>
  <c r="V407" i="5"/>
  <c r="W407" i="5"/>
  <c r="U408" i="5"/>
  <c r="S408" i="5"/>
  <c r="T408" i="5"/>
  <c r="V408" i="5"/>
  <c r="W408" i="5"/>
  <c r="U409" i="5"/>
  <c r="W409" i="5"/>
  <c r="V410" i="5"/>
  <c r="W410" i="5"/>
  <c r="U411" i="5"/>
  <c r="T411" i="5"/>
  <c r="W411" i="5"/>
  <c r="U412" i="5"/>
  <c r="S412" i="5"/>
  <c r="T412" i="5"/>
  <c r="V412" i="5"/>
  <c r="S413" i="5"/>
  <c r="T413" i="5"/>
  <c r="V413" i="5"/>
  <c r="W413" i="5"/>
  <c r="U414" i="5"/>
  <c r="T414" i="5"/>
  <c r="V414" i="5"/>
  <c r="S415" i="5"/>
  <c r="W415" i="5"/>
  <c r="S416" i="5"/>
  <c r="T416" i="5"/>
  <c r="W416" i="5"/>
  <c r="S417" i="5"/>
  <c r="T417" i="5"/>
  <c r="W417" i="5"/>
  <c r="U418" i="5"/>
  <c r="S418" i="5"/>
  <c r="V418" i="5"/>
  <c r="W418" i="5"/>
  <c r="U419" i="5"/>
  <c r="T419" i="5"/>
  <c r="S419" i="5"/>
  <c r="V419" i="5"/>
  <c r="W419" i="5"/>
  <c r="U420" i="5"/>
  <c r="S420" i="5"/>
  <c r="T420" i="5"/>
  <c r="V420" i="5"/>
  <c r="W420" i="5"/>
  <c r="T421" i="5"/>
  <c r="S421" i="5"/>
  <c r="W421" i="5"/>
  <c r="U422" i="5"/>
  <c r="T422" i="5"/>
  <c r="U423" i="5"/>
  <c r="T423" i="5"/>
  <c r="S423" i="5"/>
  <c r="V423" i="5"/>
  <c r="W423" i="5"/>
  <c r="S424" i="5"/>
  <c r="T424" i="5"/>
  <c r="W424" i="5"/>
  <c r="U425" i="5"/>
  <c r="W425" i="5"/>
  <c r="S426" i="5"/>
  <c r="V426" i="5"/>
  <c r="W426" i="5"/>
  <c r="U427" i="5"/>
  <c r="T427" i="5"/>
  <c r="V427" i="5"/>
  <c r="W427" i="5"/>
  <c r="S428" i="5"/>
  <c r="V428" i="5"/>
  <c r="W428" i="5"/>
  <c r="T429" i="5"/>
  <c r="S429" i="5"/>
  <c r="V429" i="5"/>
  <c r="W429" i="5"/>
  <c r="U430" i="5"/>
  <c r="V430" i="5"/>
  <c r="W430" i="5"/>
  <c r="U431" i="5"/>
  <c r="S431" i="5"/>
  <c r="W431" i="5"/>
  <c r="U432" i="5"/>
  <c r="S432" i="5"/>
  <c r="T432" i="5"/>
  <c r="V432" i="5"/>
  <c r="U433" i="5"/>
  <c r="W433" i="5"/>
  <c r="T434" i="5"/>
  <c r="W434" i="5"/>
  <c r="U435" i="5"/>
  <c r="T435" i="5"/>
  <c r="S435" i="5"/>
  <c r="W435" i="5"/>
  <c r="U436" i="5"/>
  <c r="S436" i="5"/>
  <c r="T436" i="5"/>
  <c r="V436" i="5"/>
  <c r="W436" i="5"/>
  <c r="T437" i="5"/>
  <c r="S437" i="5"/>
  <c r="W437" i="5"/>
  <c r="W438" i="5"/>
  <c r="U439" i="5"/>
  <c r="T439" i="5"/>
  <c r="S439" i="5"/>
  <c r="W439" i="5"/>
  <c r="U440" i="5"/>
  <c r="V440" i="5"/>
  <c r="U441" i="5"/>
  <c r="W441" i="5"/>
  <c r="U442" i="5"/>
  <c r="T442" i="5"/>
  <c r="V442" i="5"/>
  <c r="W442" i="5"/>
  <c r="U443" i="5"/>
  <c r="T443" i="5"/>
  <c r="S443" i="5"/>
  <c r="W443" i="5"/>
  <c r="S444" i="5"/>
  <c r="T444" i="5"/>
  <c r="V444" i="5"/>
  <c r="U445" i="5"/>
  <c r="S445" i="5"/>
  <c r="T445" i="5"/>
  <c r="W445" i="5"/>
  <c r="U446" i="5"/>
  <c r="S446" i="5"/>
  <c r="T446" i="5"/>
  <c r="V446" i="5"/>
  <c r="W446" i="5"/>
  <c r="U447" i="5"/>
  <c r="T447" i="5"/>
  <c r="S447" i="5"/>
  <c r="V447" i="5"/>
  <c r="W447" i="5"/>
  <c r="S448" i="5"/>
  <c r="W448" i="5"/>
  <c r="U449" i="5"/>
  <c r="S449" i="5"/>
  <c r="V449" i="5"/>
  <c r="W449" i="5"/>
  <c r="U450" i="5"/>
  <c r="S450" i="5"/>
  <c r="T450" i="5"/>
  <c r="V450" i="5"/>
  <c r="W450" i="5"/>
  <c r="U451" i="5"/>
  <c r="T451" i="5"/>
  <c r="W451" i="5"/>
  <c r="S452" i="5"/>
  <c r="V452" i="5"/>
  <c r="W452" i="5"/>
  <c r="U453" i="5"/>
  <c r="S453" i="5"/>
  <c r="T453" i="5"/>
  <c r="W453" i="5"/>
  <c r="S454" i="5"/>
  <c r="T454" i="5"/>
  <c r="V454" i="5"/>
  <c r="S455" i="5"/>
  <c r="T455" i="5"/>
  <c r="W455" i="5"/>
  <c r="U456" i="5"/>
  <c r="V456" i="5"/>
  <c r="W456" i="5"/>
  <c r="U457" i="5"/>
  <c r="W457" i="5"/>
  <c r="U458" i="5"/>
  <c r="S458" i="5"/>
  <c r="T458" i="5"/>
  <c r="V458" i="5"/>
  <c r="W458" i="5"/>
  <c r="S459" i="5"/>
  <c r="T459" i="5"/>
  <c r="W459" i="5"/>
  <c r="U460" i="5"/>
  <c r="T460" i="5"/>
  <c r="V460" i="5"/>
  <c r="W460" i="5"/>
  <c r="U461" i="5"/>
  <c r="T461" i="5"/>
  <c r="S461" i="5"/>
  <c r="W461" i="5"/>
  <c r="V462" i="5"/>
  <c r="U463" i="5"/>
  <c r="S463" i="5"/>
  <c r="U464" i="5"/>
  <c r="S464" i="5"/>
  <c r="T464" i="5"/>
  <c r="V464" i="5"/>
  <c r="W464" i="5"/>
  <c r="U465" i="5"/>
  <c r="T465" i="5"/>
  <c r="S465" i="5"/>
  <c r="W465" i="5"/>
  <c r="V466" i="5"/>
  <c r="W466" i="5"/>
  <c r="T467" i="5"/>
  <c r="W467" i="5"/>
  <c r="S468" i="5"/>
  <c r="T468" i="5"/>
  <c r="V468" i="5"/>
  <c r="W468" i="5"/>
  <c r="S469" i="5"/>
  <c r="T469" i="5"/>
  <c r="W469" i="5"/>
  <c r="S470" i="5"/>
  <c r="T470" i="5"/>
  <c r="V470" i="5"/>
  <c r="W470" i="5"/>
  <c r="U471" i="5"/>
  <c r="S471" i="5"/>
  <c r="V471" i="5"/>
  <c r="W471" i="5"/>
  <c r="U472" i="5"/>
  <c r="S472" i="5"/>
  <c r="V472" i="5"/>
  <c r="W472" i="5"/>
  <c r="U473" i="5"/>
  <c r="S473" i="5"/>
  <c r="T473" i="5"/>
  <c r="W473" i="5"/>
  <c r="U474" i="5"/>
  <c r="S474" i="5"/>
  <c r="T474" i="5"/>
  <c r="V474" i="5"/>
  <c r="W474" i="5"/>
  <c r="U475" i="5"/>
  <c r="T475" i="5"/>
  <c r="S475" i="5"/>
  <c r="W475" i="5"/>
  <c r="U477" i="5"/>
  <c r="T477" i="5"/>
  <c r="S477" i="5"/>
  <c r="U478" i="5"/>
  <c r="S478" i="5"/>
  <c r="T478" i="5"/>
  <c r="V478" i="5"/>
  <c r="W478" i="5"/>
  <c r="U479" i="5"/>
  <c r="T479" i="5"/>
  <c r="S479" i="5"/>
  <c r="V479" i="5"/>
  <c r="W479" i="5"/>
  <c r="U480" i="5"/>
  <c r="S480" i="5"/>
  <c r="V480" i="5"/>
  <c r="W481" i="5"/>
  <c r="U482" i="5"/>
  <c r="S482" i="5"/>
  <c r="T482" i="5"/>
  <c r="V482" i="5"/>
  <c r="W482" i="5"/>
  <c r="S483" i="5"/>
  <c r="T483" i="5"/>
  <c r="W483" i="5"/>
  <c r="S484" i="5"/>
  <c r="T484" i="5"/>
  <c r="W484" i="5"/>
  <c r="U485" i="5"/>
  <c r="S485" i="5"/>
  <c r="W485" i="5"/>
  <c r="U486" i="5"/>
  <c r="T486" i="5"/>
  <c r="V486" i="5"/>
  <c r="W486" i="5"/>
  <c r="T487" i="5"/>
  <c r="S487" i="5"/>
  <c r="W487" i="5"/>
  <c r="S488" i="5"/>
  <c r="W488" i="5"/>
  <c r="U489" i="5"/>
  <c r="T489" i="5"/>
  <c r="S489" i="5"/>
  <c r="V489" i="5"/>
  <c r="W489" i="5"/>
  <c r="U490" i="5"/>
  <c r="T490" i="5"/>
  <c r="V490" i="5"/>
  <c r="W490" i="5"/>
  <c r="S491" i="5"/>
  <c r="T491" i="5"/>
  <c r="W491" i="5"/>
  <c r="U492" i="5"/>
  <c r="S492" i="5"/>
  <c r="V492" i="5"/>
  <c r="W492" i="5"/>
  <c r="U493" i="5"/>
  <c r="T493" i="5"/>
  <c r="W493" i="5"/>
  <c r="S494" i="5"/>
  <c r="V494" i="5"/>
  <c r="U495" i="5"/>
  <c r="S495" i="5"/>
  <c r="T495" i="5"/>
  <c r="V495" i="5"/>
  <c r="W495" i="5"/>
  <c r="U496" i="5"/>
  <c r="S496" i="5"/>
  <c r="T496" i="5"/>
  <c r="V496" i="5"/>
  <c r="W496" i="5"/>
  <c r="T497" i="5"/>
  <c r="S497" i="5"/>
  <c r="W497" i="5"/>
  <c r="V498" i="5"/>
  <c r="W498" i="5"/>
  <c r="U499" i="5"/>
  <c r="S499" i="5"/>
  <c r="W499" i="5"/>
  <c r="S500" i="5"/>
  <c r="V500" i="5"/>
  <c r="W500" i="5"/>
  <c r="U501" i="5"/>
  <c r="T501" i="5"/>
  <c r="S501" i="5"/>
  <c r="V501" i="5"/>
  <c r="W501" i="5"/>
  <c r="U502" i="5"/>
  <c r="V502" i="5"/>
  <c r="U503" i="5"/>
  <c r="T503" i="5"/>
  <c r="S503" i="5"/>
  <c r="W503" i="5"/>
  <c r="S504" i="5"/>
  <c r="T504" i="5"/>
  <c r="V504" i="5"/>
  <c r="W505" i="5"/>
  <c r="S506" i="5"/>
  <c r="T506" i="5"/>
  <c r="V506" i="5"/>
  <c r="W506" i="5"/>
  <c r="U507" i="5"/>
  <c r="S507" i="5"/>
  <c r="W507" i="5"/>
  <c r="V7" i="5"/>
  <c r="W7" i="5"/>
  <c r="W5" i="5"/>
  <c r="V5" i="5"/>
  <c r="U5" i="5"/>
  <c r="T5" i="5"/>
  <c r="S5" i="5"/>
  <c r="R5"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7" i="5"/>
  <c r="S8" i="5"/>
  <c r="T8" i="5"/>
  <c r="V9" i="5"/>
  <c r="S10" i="5"/>
  <c r="U10" i="5"/>
  <c r="V11" i="5"/>
  <c r="S12" i="5"/>
  <c r="T12" i="5"/>
  <c r="V13" i="5"/>
  <c r="S14" i="5"/>
  <c r="T14" i="5"/>
  <c r="W14" i="5"/>
  <c r="U15" i="5"/>
  <c r="V15" i="5"/>
  <c r="W16" i="5"/>
  <c r="V17" i="5"/>
  <c r="S18" i="5"/>
  <c r="U18" i="5"/>
  <c r="V18" i="5"/>
  <c r="T19" i="5"/>
  <c r="T20" i="5"/>
  <c r="U20" i="5"/>
  <c r="V21" i="5"/>
  <c r="S22" i="5"/>
  <c r="U22" i="5"/>
  <c r="W22" i="5"/>
  <c r="V25" i="5"/>
  <c r="S26" i="5"/>
  <c r="T26" i="5"/>
  <c r="U26" i="5"/>
  <c r="V26" i="5"/>
  <c r="W26" i="5"/>
  <c r="U27" i="5"/>
  <c r="U28" i="5"/>
  <c r="V29" i="5"/>
  <c r="U31" i="5"/>
  <c r="S32" i="5"/>
  <c r="T32" i="5"/>
  <c r="U32" i="5"/>
  <c r="S33" i="5"/>
  <c r="U33" i="5"/>
  <c r="V33" i="5"/>
  <c r="S34" i="5"/>
  <c r="U34" i="5"/>
  <c r="T38" i="5"/>
  <c r="U38" i="5"/>
  <c r="V38" i="5"/>
  <c r="U39" i="5"/>
  <c r="V39" i="5"/>
  <c r="T40" i="5"/>
  <c r="U40" i="5"/>
  <c r="V41" i="5"/>
  <c r="W41" i="5"/>
  <c r="U42" i="5"/>
  <c r="S43" i="5"/>
  <c r="V43" i="5"/>
  <c r="V45" i="5"/>
  <c r="U46" i="5"/>
  <c r="V46" i="5"/>
  <c r="W46" i="5"/>
  <c r="T48" i="5"/>
  <c r="U48" i="5"/>
  <c r="U49" i="5"/>
  <c r="S50" i="5"/>
  <c r="V51" i="5"/>
  <c r="W51" i="5"/>
  <c r="S54" i="5"/>
  <c r="T54" i="5"/>
  <c r="U54" i="5"/>
  <c r="V54" i="5"/>
  <c r="W54" i="5"/>
  <c r="V55" i="5"/>
  <c r="S57" i="5"/>
  <c r="U57" i="5"/>
  <c r="S58" i="5"/>
  <c r="U58" i="5"/>
  <c r="W58" i="5"/>
  <c r="U59" i="5"/>
  <c r="V59" i="5"/>
  <c r="T60" i="5"/>
  <c r="U61" i="5"/>
  <c r="T62" i="5"/>
  <c r="U62" i="5"/>
  <c r="V62" i="5"/>
  <c r="T64" i="5"/>
  <c r="U64" i="5"/>
  <c r="V65" i="5"/>
  <c r="S66" i="5"/>
  <c r="U66" i="5"/>
  <c r="V66" i="5"/>
  <c r="T68" i="5"/>
  <c r="W68" i="5"/>
  <c r="V69" i="5"/>
  <c r="S70" i="5"/>
  <c r="U72" i="5"/>
  <c r="V73" i="5"/>
  <c r="T74" i="5"/>
  <c r="U74" i="5"/>
  <c r="W76" i="5"/>
  <c r="W77" i="5"/>
  <c r="S78" i="5"/>
  <c r="T78" i="5"/>
  <c r="U78" i="5"/>
  <c r="V79" i="5"/>
  <c r="S80" i="5"/>
  <c r="T80" i="5"/>
  <c r="U80" i="5"/>
  <c r="V80" i="5"/>
  <c r="U81" i="5"/>
  <c r="V83" i="5"/>
  <c r="U84" i="5"/>
  <c r="U85" i="5"/>
  <c r="V85" i="5"/>
  <c r="V86" i="5"/>
  <c r="W86" i="5"/>
  <c r="T88" i="5"/>
  <c r="U88" i="5"/>
  <c r="V88" i="5"/>
  <c r="V89" i="5"/>
  <c r="V91" i="5"/>
  <c r="S92" i="5"/>
  <c r="T92" i="5"/>
  <c r="U92" i="5"/>
  <c r="V92" i="5"/>
  <c r="W92" i="5"/>
  <c r="W94" i="5"/>
  <c r="S95" i="5"/>
  <c r="T96" i="5"/>
  <c r="V97" i="5"/>
  <c r="S98" i="5"/>
  <c r="V99" i="5"/>
  <c r="S100" i="5"/>
  <c r="T100" i="5"/>
  <c r="U100" i="5"/>
  <c r="V100" i="5"/>
  <c r="V101" i="5"/>
  <c r="U102" i="5"/>
  <c r="W102" i="5"/>
  <c r="S104" i="5"/>
  <c r="U104" i="5"/>
  <c r="V104" i="5"/>
  <c r="V105" i="5"/>
  <c r="V106" i="5"/>
  <c r="W106" i="5"/>
  <c r="V107" i="5"/>
  <c r="V109" i="5"/>
  <c r="S110" i="5"/>
  <c r="T110" i="5"/>
  <c r="W110" i="5"/>
  <c r="U111" i="5"/>
  <c r="V111" i="5"/>
  <c r="W111" i="5"/>
  <c r="S112" i="5"/>
  <c r="V113" i="5"/>
  <c r="T114" i="5"/>
  <c r="U114" i="5"/>
  <c r="V114" i="5"/>
  <c r="U115" i="5"/>
  <c r="V115" i="5"/>
  <c r="U117" i="5"/>
  <c r="V117" i="5"/>
  <c r="S118" i="5"/>
  <c r="V119" i="5"/>
  <c r="S120" i="5"/>
  <c r="W120" i="5"/>
  <c r="S122" i="5"/>
  <c r="T122" i="5"/>
  <c r="V122" i="5"/>
  <c r="W122" i="5"/>
  <c r="V123" i="5"/>
  <c r="T124" i="5"/>
  <c r="V124" i="5"/>
  <c r="W124" i="5"/>
  <c r="V125" i="5"/>
  <c r="S126" i="5"/>
  <c r="U128" i="5"/>
  <c r="S130" i="5"/>
  <c r="U130" i="5"/>
  <c r="U131" i="5"/>
  <c r="V131" i="5"/>
  <c r="W131" i="5"/>
  <c r="S132" i="5"/>
  <c r="U134" i="5"/>
  <c r="V135" i="5"/>
  <c r="S136" i="5"/>
  <c r="T136" i="5"/>
  <c r="U136" i="5"/>
  <c r="V136" i="5"/>
  <c r="V137" i="5"/>
  <c r="T138" i="5"/>
  <c r="U138" i="5"/>
  <c r="U140" i="5"/>
  <c r="W140" i="5"/>
  <c r="V141" i="5"/>
  <c r="V142" i="5"/>
  <c r="W142" i="5"/>
  <c r="V143" i="5"/>
  <c r="S144" i="5"/>
  <c r="T144" i="5"/>
  <c r="V145" i="5"/>
  <c r="V146" i="5"/>
  <c r="W146" i="5"/>
  <c r="V147" i="5"/>
  <c r="U148" i="5"/>
  <c r="V149" i="5"/>
  <c r="S150" i="5"/>
  <c r="T150" i="5"/>
  <c r="U150" i="5"/>
  <c r="V151" i="5"/>
  <c r="S152" i="5"/>
  <c r="T152" i="5"/>
  <c r="W152" i="5"/>
  <c r="V153" i="5"/>
  <c r="V155" i="5"/>
  <c r="T156" i="5"/>
  <c r="U156" i="5"/>
  <c r="W156" i="5"/>
  <c r="T157" i="5"/>
  <c r="V157" i="5"/>
  <c r="W158" i="5"/>
  <c r="S160" i="5"/>
  <c r="T160" i="5"/>
  <c r="U160" i="5"/>
  <c r="T162" i="5"/>
  <c r="U163" i="5"/>
  <c r="V163" i="5"/>
  <c r="T164" i="5"/>
  <c r="V165" i="5"/>
  <c r="S166" i="5"/>
  <c r="V166" i="5"/>
  <c r="W166" i="5"/>
  <c r="S167" i="5"/>
  <c r="T167" i="5"/>
  <c r="V167" i="5"/>
  <c r="S168" i="5"/>
  <c r="V169" i="5"/>
  <c r="T170" i="5"/>
  <c r="W172" i="5"/>
  <c r="V173" i="5"/>
  <c r="S174" i="5"/>
  <c r="U174" i="5"/>
  <c r="V175" i="5"/>
  <c r="S178" i="5"/>
  <c r="U178" i="5"/>
  <c r="U179" i="5"/>
  <c r="V179" i="5"/>
  <c r="S180" i="5"/>
  <c r="T180" i="5"/>
  <c r="U180" i="5"/>
  <c r="U184" i="5"/>
  <c r="V184" i="5"/>
  <c r="W184" i="5"/>
  <c r="S186" i="5"/>
  <c r="T186" i="5"/>
  <c r="U186" i="5"/>
  <c r="V187" i="5"/>
  <c r="T188" i="5"/>
  <c r="U188" i="5"/>
  <c r="V190" i="5"/>
  <c r="W190" i="5"/>
  <c r="S191" i="5"/>
  <c r="U191" i="5"/>
  <c r="V191" i="5"/>
  <c r="V193" i="5"/>
  <c r="T194" i="5"/>
  <c r="V194" i="5"/>
  <c r="W194" i="5"/>
  <c r="V195" i="5"/>
  <c r="V197" i="5"/>
  <c r="V199" i="5"/>
  <c r="S200" i="5"/>
  <c r="T200" i="5"/>
  <c r="U200" i="5"/>
  <c r="W200" i="5"/>
  <c r="T201" i="5"/>
  <c r="T204" i="5"/>
  <c r="U204" i="5"/>
  <c r="U205" i="5"/>
  <c r="S206" i="5"/>
  <c r="T206" i="5"/>
  <c r="U206" i="5"/>
  <c r="V206" i="5"/>
  <c r="V207" i="5"/>
  <c r="V209" i="5"/>
  <c r="U210" i="5"/>
  <c r="V210" i="5"/>
  <c r="W210" i="5"/>
  <c r="S211" i="5"/>
  <c r="U211" i="5"/>
  <c r="V211" i="5"/>
  <c r="V213" i="5"/>
  <c r="V215" i="5"/>
  <c r="W216" i="5"/>
  <c r="V217" i="5"/>
  <c r="W218" i="5"/>
  <c r="U219" i="5"/>
  <c r="V219" i="5"/>
  <c r="V220" i="5"/>
  <c r="V221" i="5"/>
  <c r="V223" i="5"/>
  <c r="T224" i="5"/>
  <c r="V225" i="5"/>
  <c r="V226" i="5"/>
  <c r="W226" i="5"/>
  <c r="V227" i="5"/>
  <c r="V229" i="5"/>
  <c r="S230" i="5"/>
  <c r="T230" i="5"/>
  <c r="U230" i="5"/>
  <c r="T231" i="5"/>
  <c r="U232" i="5"/>
  <c r="V232" i="5"/>
  <c r="V233" i="5"/>
  <c r="T234" i="5"/>
  <c r="V235" i="5"/>
  <c r="S236" i="5"/>
  <c r="V236" i="5"/>
  <c r="W236" i="5"/>
  <c r="V237" i="5"/>
  <c r="U239" i="5"/>
  <c r="S240" i="5"/>
  <c r="U240" i="5"/>
  <c r="W242" i="5"/>
  <c r="V243" i="5"/>
  <c r="T244" i="5"/>
  <c r="V245" i="5"/>
  <c r="S246" i="5"/>
  <c r="T246" i="5"/>
  <c r="U246" i="5"/>
  <c r="W246" i="5"/>
  <c r="U250" i="5"/>
  <c r="V250" i="5"/>
  <c r="W250" i="5"/>
  <c r="S251" i="5"/>
  <c r="V251" i="5"/>
  <c r="T252" i="5"/>
  <c r="V253" i="5"/>
  <c r="V255" i="5"/>
  <c r="T256" i="5"/>
  <c r="U256" i="5"/>
  <c r="V256" i="5"/>
  <c r="W256" i="5"/>
  <c r="U258" i="5"/>
  <c r="U259" i="5"/>
  <c r="V259" i="5"/>
  <c r="S260" i="5"/>
  <c r="T260" i="5"/>
  <c r="U262" i="5"/>
  <c r="W262" i="5"/>
  <c r="S263" i="5"/>
  <c r="U265" i="5"/>
  <c r="V265" i="5"/>
  <c r="S266" i="5"/>
  <c r="U266" i="5"/>
  <c r="V266" i="5"/>
  <c r="V268" i="5"/>
  <c r="V269" i="5"/>
  <c r="T270" i="5"/>
  <c r="U270" i="5"/>
  <c r="U271" i="5"/>
  <c r="V271" i="5"/>
  <c r="T272" i="5"/>
  <c r="U272" i="5"/>
  <c r="V275" i="5"/>
  <c r="U276" i="5"/>
  <c r="W276" i="5"/>
  <c r="V277" i="5"/>
  <c r="S278" i="5"/>
  <c r="T278" i="5"/>
  <c r="T280" i="5"/>
  <c r="S282" i="5"/>
  <c r="T282" i="5"/>
  <c r="U282" i="5"/>
  <c r="V282" i="5"/>
  <c r="T283" i="5"/>
  <c r="V283" i="5"/>
  <c r="U286" i="5"/>
  <c r="V286" i="5"/>
  <c r="V287" i="5"/>
  <c r="T288" i="5"/>
  <c r="U288" i="5"/>
  <c r="V289" i="5"/>
  <c r="T290" i="5"/>
  <c r="U290" i="5"/>
  <c r="U291" i="5"/>
  <c r="U292" i="5"/>
  <c r="W292" i="5"/>
  <c r="V293" i="5"/>
  <c r="U295" i="5"/>
  <c r="V295" i="5"/>
  <c r="W296" i="5"/>
  <c r="V299" i="5"/>
  <c r="U300" i="5"/>
  <c r="W300" i="5"/>
  <c r="S301" i="5"/>
  <c r="V301" i="5"/>
  <c r="T302" i="5"/>
  <c r="V303" i="5"/>
  <c r="U304" i="5"/>
  <c r="W304" i="5"/>
  <c r="V305" i="5"/>
  <c r="U307" i="5"/>
  <c r="V307" i="5"/>
  <c r="U308" i="5"/>
  <c r="U309" i="5"/>
  <c r="V309" i="5"/>
  <c r="S310" i="5"/>
  <c r="S311" i="5"/>
  <c r="V313" i="5"/>
  <c r="W314" i="5"/>
  <c r="V315" i="5"/>
  <c r="S316" i="5"/>
  <c r="T316" i="5"/>
  <c r="U316" i="5"/>
  <c r="V317" i="5"/>
  <c r="U319" i="5"/>
  <c r="V319" i="5"/>
  <c r="U320" i="5"/>
  <c r="V320" i="5"/>
  <c r="V321" i="5"/>
  <c r="V323" i="5"/>
  <c r="U325" i="5"/>
  <c r="S326" i="5"/>
  <c r="T326" i="5"/>
  <c r="U326" i="5"/>
  <c r="V326" i="5"/>
  <c r="W328" i="5"/>
  <c r="W329" i="5"/>
  <c r="V331" i="5"/>
  <c r="W331" i="5"/>
  <c r="V333" i="5"/>
  <c r="U334" i="5"/>
  <c r="V334" i="5"/>
  <c r="W334" i="5"/>
  <c r="U335" i="5"/>
  <c r="V337" i="5"/>
  <c r="U338" i="5"/>
  <c r="V338" i="5"/>
  <c r="W338" i="5"/>
  <c r="U339" i="5"/>
  <c r="V339" i="5"/>
  <c r="T340" i="5"/>
  <c r="U340" i="5"/>
  <c r="V341" i="5"/>
  <c r="V343" i="5"/>
  <c r="U344" i="5"/>
  <c r="V344" i="5"/>
  <c r="W344" i="5"/>
  <c r="V345" i="5"/>
  <c r="W346" i="5"/>
  <c r="U347" i="5"/>
  <c r="V349" i="5"/>
  <c r="U350" i="5"/>
  <c r="V351" i="5"/>
  <c r="U352" i="5"/>
  <c r="V352" i="5"/>
  <c r="W352" i="5"/>
  <c r="S354" i="5"/>
  <c r="V355" i="5"/>
  <c r="W356" i="5"/>
  <c r="U357" i="5"/>
  <c r="V357" i="5"/>
  <c r="T359" i="5"/>
  <c r="V359" i="5"/>
  <c r="V361" i="5"/>
  <c r="W362" i="5"/>
  <c r="U363" i="5"/>
  <c r="V363" i="5"/>
  <c r="U365" i="5"/>
  <c r="S366" i="5"/>
  <c r="T366" i="5"/>
  <c r="U366" i="5"/>
  <c r="W366" i="5"/>
  <c r="W368" i="5"/>
  <c r="V369" i="5"/>
  <c r="V371" i="5"/>
  <c r="T372" i="5"/>
  <c r="U372" i="5"/>
  <c r="V372" i="5"/>
  <c r="U375" i="5"/>
  <c r="V375" i="5"/>
  <c r="S376" i="5"/>
  <c r="U377" i="5"/>
  <c r="V377" i="5"/>
  <c r="W380" i="5"/>
  <c r="U381" i="5"/>
  <c r="V383" i="5"/>
  <c r="S384" i="5"/>
  <c r="V384" i="5"/>
  <c r="S385" i="5"/>
  <c r="W386" i="5"/>
  <c r="V389" i="5"/>
  <c r="S390" i="5"/>
  <c r="T390" i="5"/>
  <c r="U390" i="5"/>
  <c r="U393" i="5"/>
  <c r="V393" i="5"/>
  <c r="S394" i="5"/>
  <c r="U395" i="5"/>
  <c r="V395" i="5"/>
  <c r="V397" i="5"/>
  <c r="V398" i="5"/>
  <c r="W398" i="5"/>
  <c r="V399" i="5"/>
  <c r="U401" i="5"/>
  <c r="V401" i="5"/>
  <c r="S402" i="5"/>
  <c r="U403" i="5"/>
  <c r="V403" i="5"/>
  <c r="V405" i="5"/>
  <c r="U406" i="5"/>
  <c r="W406" i="5"/>
  <c r="V409" i="5"/>
  <c r="S410" i="5"/>
  <c r="T410" i="5"/>
  <c r="U410" i="5"/>
  <c r="S411" i="5"/>
  <c r="V411" i="5"/>
  <c r="W412" i="5"/>
  <c r="U413" i="5"/>
  <c r="W414" i="5"/>
  <c r="U415" i="5"/>
  <c r="V415" i="5"/>
  <c r="U416" i="5"/>
  <c r="V416" i="5"/>
  <c r="U417" i="5"/>
  <c r="V417" i="5"/>
  <c r="T418" i="5"/>
  <c r="U421" i="5"/>
  <c r="V421" i="5"/>
  <c r="S422" i="5"/>
  <c r="V422" i="5"/>
  <c r="W422" i="5"/>
  <c r="U424" i="5"/>
  <c r="V424" i="5"/>
  <c r="V425" i="5"/>
  <c r="T426" i="5"/>
  <c r="U426" i="5"/>
  <c r="S427" i="5"/>
  <c r="U429" i="5"/>
  <c r="S430" i="5"/>
  <c r="V431" i="5"/>
  <c r="W432" i="5"/>
  <c r="V433" i="5"/>
  <c r="S434" i="5"/>
  <c r="U434" i="5"/>
  <c r="V434" i="5"/>
  <c r="V435" i="5"/>
  <c r="U437" i="5"/>
  <c r="V437" i="5"/>
  <c r="T438" i="5"/>
  <c r="U438" i="5"/>
  <c r="V438" i="5"/>
  <c r="V439" i="5"/>
  <c r="S440" i="5"/>
  <c r="T440" i="5"/>
  <c r="W440" i="5"/>
  <c r="S441" i="5"/>
  <c r="V441" i="5"/>
  <c r="S442" i="5"/>
  <c r="V443" i="5"/>
  <c r="U444" i="5"/>
  <c r="W444" i="5"/>
  <c r="V445" i="5"/>
  <c r="T448" i="5"/>
  <c r="U448" i="5"/>
  <c r="V448" i="5"/>
  <c r="T449" i="5"/>
  <c r="V451" i="5"/>
  <c r="V453" i="5"/>
  <c r="U454" i="5"/>
  <c r="W454" i="5"/>
  <c r="U455" i="5"/>
  <c r="V455" i="5"/>
  <c r="S456" i="5"/>
  <c r="V457" i="5"/>
  <c r="U459" i="5"/>
  <c r="V459" i="5"/>
  <c r="S460" i="5"/>
  <c r="V461" i="5"/>
  <c r="T462" i="5"/>
  <c r="U462" i="5"/>
  <c r="W462" i="5"/>
  <c r="V463" i="5"/>
  <c r="W463" i="5"/>
  <c r="V465" i="5"/>
  <c r="S466" i="5"/>
  <c r="T466" i="5"/>
  <c r="U466" i="5"/>
  <c r="U467" i="5"/>
  <c r="V467" i="5"/>
  <c r="U468" i="5"/>
  <c r="U469" i="5"/>
  <c r="V469" i="5"/>
  <c r="U470" i="5"/>
  <c r="V473" i="5"/>
  <c r="V475" i="5"/>
  <c r="S476" i="5"/>
  <c r="V476" i="5"/>
  <c r="W476" i="5"/>
  <c r="V477" i="5"/>
  <c r="W477" i="5"/>
  <c r="T480" i="5"/>
  <c r="W480" i="5"/>
  <c r="U481" i="5"/>
  <c r="V481" i="5"/>
  <c r="U483" i="5"/>
  <c r="V483" i="5"/>
  <c r="U484" i="5"/>
  <c r="V484" i="5"/>
  <c r="V485" i="5"/>
  <c r="U487" i="5"/>
  <c r="V487" i="5"/>
  <c r="T488" i="5"/>
  <c r="U488" i="5"/>
  <c r="V488" i="5"/>
  <c r="S490" i="5"/>
  <c r="U491" i="5"/>
  <c r="V491" i="5"/>
  <c r="T492" i="5"/>
  <c r="V493" i="5"/>
  <c r="T494" i="5"/>
  <c r="U494" i="5"/>
  <c r="W494" i="5"/>
  <c r="U497" i="5"/>
  <c r="V497" i="5"/>
  <c r="S498" i="5"/>
  <c r="U498" i="5"/>
  <c r="T499" i="5"/>
  <c r="V499" i="5"/>
  <c r="S502" i="5"/>
  <c r="T502" i="5"/>
  <c r="W502" i="5"/>
  <c r="V503" i="5"/>
  <c r="U504" i="5"/>
  <c r="W504" i="5"/>
  <c r="U505" i="5"/>
  <c r="V505" i="5"/>
  <c r="U506" i="5"/>
  <c r="V507" i="5"/>
  <c r="AD469" i="5" l="1"/>
  <c r="AB496" i="5"/>
  <c r="AD360" i="5"/>
  <c r="AC246" i="5"/>
  <c r="AD231" i="5"/>
  <c r="AD474" i="5"/>
  <c r="AC278" i="5"/>
  <c r="AD245" i="5"/>
  <c r="AB494" i="5"/>
  <c r="AB455" i="5"/>
  <c r="AD190" i="5"/>
  <c r="AB209" i="5"/>
  <c r="AD175" i="5"/>
  <c r="AD335" i="5"/>
  <c r="Y289" i="5"/>
  <c r="AC312" i="5"/>
  <c r="AC305" i="5"/>
  <c r="AC118" i="5"/>
  <c r="AD431" i="5"/>
  <c r="AC165" i="5"/>
  <c r="AC343" i="5"/>
  <c r="AB366" i="5"/>
  <c r="AD406" i="5"/>
  <c r="AB479" i="5"/>
  <c r="Y167" i="5"/>
  <c r="Y26" i="5"/>
  <c r="AB486" i="5"/>
  <c r="AD248" i="5"/>
  <c r="AD276" i="5"/>
  <c r="AC143" i="5"/>
  <c r="AD225" i="5"/>
  <c r="AD138" i="5"/>
  <c r="AC194" i="5"/>
  <c r="AC358" i="5"/>
  <c r="AD319" i="5"/>
  <c r="AD81" i="5"/>
  <c r="AD64" i="5"/>
  <c r="AD88" i="5"/>
  <c r="AD71" i="5"/>
  <c r="Y45" i="5"/>
  <c r="AC348" i="5"/>
  <c r="AC325" i="5"/>
  <c r="AC248" i="5"/>
  <c r="Y236" i="5"/>
  <c r="AC420" i="5"/>
  <c r="AC196" i="5"/>
  <c r="Y186" i="5"/>
  <c r="Y138" i="5"/>
  <c r="AC347" i="5"/>
  <c r="Y161" i="5"/>
  <c r="AA324" i="5"/>
  <c r="AD178" i="5"/>
  <c r="T355" i="5"/>
  <c r="T325" i="5"/>
  <c r="T301" i="5"/>
  <c r="T287" i="5"/>
  <c r="T281" i="5"/>
  <c r="T277" i="5"/>
  <c r="T275" i="5"/>
  <c r="AA275" i="5" s="1"/>
  <c r="T273" i="5"/>
  <c r="T267" i="5"/>
  <c r="T261" i="5"/>
  <c r="T247" i="5"/>
  <c r="T241" i="5"/>
  <c r="T235" i="5"/>
  <c r="T229" i="5"/>
  <c r="T225" i="5"/>
  <c r="T209" i="5"/>
  <c r="T203" i="5"/>
  <c r="T199" i="5"/>
  <c r="T195" i="5"/>
  <c r="T189" i="5"/>
  <c r="T187" i="5"/>
  <c r="T185" i="5"/>
  <c r="T183" i="5"/>
  <c r="T179" i="5"/>
  <c r="T175" i="5"/>
  <c r="T173" i="5"/>
  <c r="T171" i="5"/>
  <c r="T169" i="5"/>
  <c r="T165" i="5"/>
  <c r="T155" i="5"/>
  <c r="T151" i="5"/>
  <c r="AA151" i="5" s="1"/>
  <c r="T149" i="5"/>
  <c r="T147" i="5"/>
  <c r="T143" i="5"/>
  <c r="T141" i="5"/>
  <c r="T137" i="5"/>
  <c r="T135" i="5"/>
  <c r="T127" i="5"/>
  <c r="T123" i="5"/>
  <c r="T121" i="5"/>
  <c r="T119" i="5"/>
  <c r="T113" i="5"/>
  <c r="T109" i="5"/>
  <c r="T105" i="5"/>
  <c r="T101" i="5"/>
  <c r="T99" i="5"/>
  <c r="T93" i="5"/>
  <c r="T91" i="5"/>
  <c r="T89" i="5"/>
  <c r="T83" i="5"/>
  <c r="T79" i="5"/>
  <c r="T77" i="5"/>
  <c r="T75" i="5"/>
  <c r="T69" i="5"/>
  <c r="T67" i="5"/>
  <c r="AA67" i="5" s="1"/>
  <c r="T63" i="5"/>
  <c r="T59" i="5"/>
  <c r="T57" i="5"/>
  <c r="T55" i="5"/>
  <c r="T53" i="5"/>
  <c r="T51" i="5"/>
  <c r="T45" i="5"/>
  <c r="T43" i="5"/>
  <c r="T37" i="5"/>
  <c r="T35" i="5"/>
  <c r="T33" i="5"/>
  <c r="T31" i="5"/>
  <c r="T27" i="5"/>
  <c r="T25" i="5"/>
  <c r="T21" i="5"/>
  <c r="T17" i="5"/>
  <c r="T13" i="5"/>
  <c r="T9" i="5"/>
  <c r="T255" i="5"/>
  <c r="T431" i="5"/>
  <c r="T349" i="5"/>
  <c r="T331" i="5"/>
  <c r="T317" i="5"/>
  <c r="T305" i="5"/>
  <c r="AA305" i="5" s="1"/>
  <c r="T285" i="5"/>
  <c r="T507" i="5"/>
  <c r="T505" i="5"/>
  <c r="T485" i="5"/>
  <c r="T481" i="5"/>
  <c r="T471" i="5"/>
  <c r="T463" i="5"/>
  <c r="T457" i="5"/>
  <c r="T441" i="5"/>
  <c r="T425" i="5"/>
  <c r="T415" i="5"/>
  <c r="T403" i="5"/>
  <c r="T397" i="5"/>
  <c r="T361" i="5"/>
  <c r="AA361" i="5" s="1"/>
  <c r="T337" i="5"/>
  <c r="T321" i="5"/>
  <c r="T309" i="5"/>
  <c r="T303" i="5"/>
  <c r="T293" i="5"/>
  <c r="T377" i="5"/>
  <c r="T369" i="5"/>
  <c r="T343" i="5"/>
  <c r="T315" i="5"/>
  <c r="T299" i="5"/>
  <c r="AA299" i="5" s="1"/>
  <c r="T251" i="5"/>
  <c r="U9" i="5"/>
  <c r="T433" i="5"/>
  <c r="T409" i="5"/>
  <c r="T399" i="5"/>
  <c r="T393" i="5"/>
  <c r="T391" i="5"/>
  <c r="T389" i="5"/>
  <c r="T379" i="5"/>
  <c r="T371" i="5"/>
  <c r="S505" i="5"/>
  <c r="S493" i="5"/>
  <c r="S481" i="5"/>
  <c r="S467" i="5"/>
  <c r="S457" i="5"/>
  <c r="S451" i="5"/>
  <c r="Z451" i="5" s="1"/>
  <c r="S433" i="5"/>
  <c r="S425" i="5"/>
  <c r="S409" i="5"/>
  <c r="S393" i="5"/>
  <c r="S377" i="5"/>
  <c r="S367" i="5"/>
  <c r="S363" i="5"/>
  <c r="S359" i="5"/>
  <c r="Z359" i="5" s="1"/>
  <c r="S357" i="5"/>
  <c r="S349" i="5"/>
  <c r="S347" i="5"/>
  <c r="S343" i="5"/>
  <c r="S339" i="5"/>
  <c r="S337" i="5"/>
  <c r="S327" i="5"/>
  <c r="S317" i="5"/>
  <c r="S315" i="5"/>
  <c r="S307" i="5"/>
  <c r="S303" i="5"/>
  <c r="S297" i="5"/>
  <c r="S291" i="5"/>
  <c r="S279" i="5"/>
  <c r="S271" i="5"/>
  <c r="S269" i="5"/>
  <c r="Z269" i="5" s="1"/>
  <c r="S267" i="5"/>
  <c r="S255" i="5"/>
  <c r="S247" i="5"/>
  <c r="S243" i="5"/>
  <c r="S231" i="5"/>
  <c r="S219" i="5"/>
  <c r="S209" i="5"/>
  <c r="S207" i="5"/>
  <c r="Z207" i="5" s="1"/>
  <c r="S203" i="5"/>
  <c r="S195" i="5"/>
  <c r="S187" i="5"/>
  <c r="S183" i="5"/>
  <c r="S165" i="5"/>
  <c r="S157" i="5"/>
  <c r="S127" i="5"/>
  <c r="S113" i="5"/>
  <c r="S105" i="5"/>
  <c r="S79" i="5"/>
  <c r="S59" i="5"/>
  <c r="S19" i="5"/>
  <c r="T498" i="5"/>
  <c r="T472" i="5"/>
  <c r="T456" i="5"/>
  <c r="T430" i="5"/>
  <c r="AA430" i="5" s="1"/>
  <c r="T382" i="5"/>
  <c r="T314" i="5"/>
  <c r="T220" i="5"/>
  <c r="T146" i="5"/>
  <c r="T108" i="5"/>
  <c r="T56" i="5"/>
  <c r="U500" i="5"/>
  <c r="U398" i="5"/>
  <c r="AB398" i="5" s="1"/>
  <c r="U354" i="5"/>
  <c r="S360" i="5"/>
  <c r="T500" i="5"/>
  <c r="T476" i="5"/>
  <c r="T452" i="5"/>
  <c r="T428" i="5"/>
  <c r="T404" i="5"/>
  <c r="T394" i="5"/>
  <c r="T384" i="5"/>
  <c r="T374" i="5"/>
  <c r="T364" i="5"/>
  <c r="T358" i="5"/>
  <c r="T348" i="5"/>
  <c r="T334" i="5"/>
  <c r="T322" i="5"/>
  <c r="T310" i="5"/>
  <c r="AA310" i="5" s="1"/>
  <c r="T296" i="5"/>
  <c r="T286" i="5"/>
  <c r="T276" i="5"/>
  <c r="T274" i="5"/>
  <c r="T262" i="5"/>
  <c r="T258" i="5"/>
  <c r="T250" i="5"/>
  <c r="T238" i="5"/>
  <c r="AA238" i="5" s="1"/>
  <c r="T236" i="5"/>
  <c r="T226" i="5"/>
  <c r="T214" i="5"/>
  <c r="T208" i="5"/>
  <c r="T202" i="5"/>
  <c r="T198" i="5"/>
  <c r="T192" i="5"/>
  <c r="T190" i="5"/>
  <c r="T184" i="5"/>
  <c r="T178" i="5"/>
  <c r="T176" i="5"/>
  <c r="T166" i="5"/>
  <c r="T154" i="5"/>
  <c r="T140" i="5"/>
  <c r="T132" i="5"/>
  <c r="T130" i="5"/>
  <c r="AA130" i="5" s="1"/>
  <c r="T116" i="5"/>
  <c r="T106" i="5"/>
  <c r="T98" i="5"/>
  <c r="T82" i="5"/>
  <c r="T76" i="5"/>
  <c r="T72" i="5"/>
  <c r="T70" i="5"/>
  <c r="T58" i="5"/>
  <c r="AA58" i="5" s="1"/>
  <c r="T50" i="5"/>
  <c r="T46" i="5"/>
  <c r="T42" i="5"/>
  <c r="T36" i="5"/>
  <c r="T34" i="5"/>
  <c r="T30" i="5"/>
  <c r="T22" i="5"/>
  <c r="T16" i="5"/>
  <c r="T10" i="5"/>
  <c r="U476" i="5"/>
  <c r="U452" i="5"/>
  <c r="U428" i="5"/>
  <c r="U404" i="5"/>
  <c r="AB404" i="5" s="1"/>
  <c r="U394" i="5"/>
  <c r="U386" i="5"/>
  <c r="U384" i="5"/>
  <c r="U374" i="5"/>
  <c r="U348" i="5"/>
  <c r="U322" i="5"/>
  <c r="U306" i="5"/>
  <c r="U274" i="5"/>
  <c r="U252" i="5"/>
  <c r="U236" i="5"/>
  <c r="U234" i="5"/>
  <c r="AB234" i="5" s="1"/>
  <c r="U214" i="5"/>
  <c r="U192" i="5"/>
  <c r="U170" i="5"/>
  <c r="U154" i="5"/>
  <c r="U132" i="5"/>
  <c r="AB132" i="5" s="1"/>
  <c r="U110" i="5"/>
  <c r="U70" i="5"/>
  <c r="U36" i="5"/>
  <c r="U24" i="5"/>
  <c r="S338" i="5"/>
  <c r="S296" i="5"/>
  <c r="S280" i="5"/>
  <c r="S258" i="5"/>
  <c r="S220" i="5"/>
  <c r="S198" i="5"/>
  <c r="S176" i="5"/>
  <c r="Z176" i="5" s="1"/>
  <c r="S154" i="5"/>
  <c r="S138" i="5"/>
  <c r="S116" i="5"/>
  <c r="S76" i="5"/>
  <c r="S42" i="5"/>
  <c r="S486" i="5"/>
  <c r="S462" i="5"/>
  <c r="S438" i="5"/>
  <c r="Z438" i="5" s="1"/>
  <c r="S414" i="5"/>
  <c r="S396" i="5"/>
  <c r="S372" i="5"/>
  <c r="S364" i="5"/>
  <c r="S362" i="5"/>
  <c r="S171" i="5"/>
  <c r="S147" i="5"/>
  <c r="S161" i="5"/>
  <c r="S159" i="5"/>
  <c r="S135" i="5"/>
  <c r="S123" i="5"/>
  <c r="S111" i="5"/>
  <c r="S109" i="5"/>
  <c r="S99" i="5"/>
  <c r="S93" i="5"/>
  <c r="S87" i="5"/>
  <c r="Z87" i="5" s="1"/>
  <c r="S75" i="5"/>
  <c r="S67" i="5"/>
  <c r="S63" i="5"/>
  <c r="S51" i="5"/>
  <c r="S39" i="5"/>
  <c r="S27" i="5"/>
  <c r="S25" i="5"/>
  <c r="S15" i="5"/>
  <c r="Z15" i="5" s="1"/>
  <c r="U166" i="5"/>
  <c r="U124" i="5"/>
  <c r="U98" i="5"/>
  <c r="U56" i="5"/>
  <c r="U30" i="5"/>
  <c r="AB30" i="5" s="1"/>
  <c r="U14" i="5"/>
  <c r="T142" i="5"/>
  <c r="T118" i="5"/>
  <c r="T94" i="5"/>
  <c r="S352" i="5"/>
  <c r="S342" i="5"/>
  <c r="S332" i="5"/>
  <c r="S322" i="5"/>
  <c r="S312" i="5"/>
  <c r="S302" i="5"/>
  <c r="S292" i="5"/>
  <c r="Z292" i="5" s="1"/>
  <c r="S250" i="5"/>
  <c r="S224" i="5"/>
  <c r="S182" i="5"/>
  <c r="S114" i="5"/>
  <c r="S88" i="5"/>
  <c r="S72" i="5"/>
  <c r="S46" i="5"/>
  <c r="S20" i="5"/>
  <c r="Z20" i="5" s="1"/>
  <c r="U7" i="5"/>
  <c r="S7" i="5"/>
  <c r="T7" i="5"/>
  <c r="W6" i="5"/>
  <c r="AD6" i="5" s="1"/>
  <c r="V6" i="5"/>
  <c r="AC6" i="5" s="1"/>
  <c r="U6" i="5"/>
  <c r="T6" i="5"/>
  <c r="S6" i="5"/>
  <c r="R6" i="5"/>
  <c r="AD3" i="5"/>
  <c r="AD15" i="5" s="1"/>
  <c r="AC3" i="5"/>
  <c r="AC230" i="5" s="1"/>
  <c r="AB3" i="5"/>
  <c r="AB368" i="5" s="1"/>
  <c r="AA3" i="5"/>
  <c r="AA92" i="5" s="1"/>
  <c r="Z3" i="5"/>
  <c r="Z354" i="5" s="1"/>
  <c r="Y3" i="5"/>
  <c r="Y397" i="5" s="1"/>
  <c r="Z44" i="5" l="1"/>
  <c r="Z294" i="5"/>
  <c r="AA304" i="5"/>
  <c r="AA107" i="5"/>
  <c r="Z175" i="5"/>
  <c r="AA157" i="5"/>
  <c r="Z355" i="5"/>
  <c r="AA351" i="5"/>
  <c r="Z242" i="5"/>
  <c r="AA65" i="5"/>
  <c r="AA136" i="5"/>
  <c r="Z190" i="5"/>
  <c r="Z229" i="5"/>
  <c r="Z419" i="5"/>
  <c r="Z46" i="5"/>
  <c r="Z302" i="5"/>
  <c r="Z25" i="5"/>
  <c r="Z93" i="5"/>
  <c r="Z462" i="5"/>
  <c r="Z198" i="5"/>
  <c r="AB236" i="5"/>
  <c r="AA70" i="5"/>
  <c r="AA250" i="5"/>
  <c r="AB500" i="5"/>
  <c r="Z209" i="5"/>
  <c r="AA315" i="5"/>
  <c r="AA337" i="5"/>
  <c r="AA317" i="5"/>
  <c r="AA21" i="5"/>
  <c r="AA69" i="5"/>
  <c r="AA99" i="5"/>
  <c r="AA185" i="5"/>
  <c r="Z52" i="5"/>
  <c r="AD339" i="5"/>
  <c r="Y185" i="5"/>
  <c r="AC324" i="5"/>
  <c r="Y162" i="5"/>
  <c r="Z233" i="5"/>
  <c r="Z428" i="5"/>
  <c r="Y356" i="5"/>
  <c r="AC332" i="5"/>
  <c r="Y69" i="5"/>
  <c r="AA81" i="5"/>
  <c r="AD72" i="5"/>
  <c r="AB312" i="5"/>
  <c r="Z117" i="5"/>
  <c r="AC387" i="5"/>
  <c r="AD182" i="5"/>
  <c r="AC175" i="5"/>
  <c r="AA218" i="5"/>
  <c r="AB485" i="5"/>
  <c r="Z160" i="5"/>
  <c r="Y502" i="5"/>
  <c r="Z257" i="5"/>
  <c r="Z126" i="5"/>
  <c r="Y122" i="5"/>
  <c r="Z460" i="5"/>
  <c r="Y287" i="5"/>
  <c r="AC500" i="5"/>
  <c r="AC311" i="5"/>
  <c r="Z131" i="5"/>
  <c r="AD488" i="5"/>
  <c r="AB468" i="5"/>
  <c r="AD165" i="5"/>
  <c r="Y266" i="5"/>
  <c r="Y272" i="5"/>
  <c r="AA474" i="5"/>
  <c r="AB243" i="5"/>
  <c r="AC176" i="5"/>
  <c r="Y415" i="5"/>
  <c r="AC366" i="5"/>
  <c r="Y457" i="5"/>
  <c r="AD395" i="5"/>
  <c r="AB183" i="5"/>
  <c r="AB238" i="5"/>
  <c r="AA223" i="5"/>
  <c r="AC268" i="5"/>
  <c r="AC54" i="5"/>
  <c r="AD75" i="5"/>
  <c r="AC292" i="5"/>
  <c r="Z22" i="5"/>
  <c r="Y447" i="5"/>
  <c r="AA177" i="5"/>
  <c r="AC375" i="5"/>
  <c r="AB293" i="5"/>
  <c r="Z262" i="5"/>
  <c r="Y10" i="5"/>
  <c r="Y350" i="5"/>
  <c r="AB86" i="5"/>
  <c r="AA347" i="5"/>
  <c r="AB8" i="5"/>
  <c r="Z241" i="5"/>
  <c r="AA464" i="5"/>
  <c r="AB19" i="5"/>
  <c r="AB126" i="5"/>
  <c r="Z495" i="5"/>
  <c r="Z192" i="5"/>
  <c r="AB492" i="5"/>
  <c r="AB179" i="5"/>
  <c r="AC26" i="5"/>
  <c r="AA264" i="5"/>
  <c r="AD173" i="5"/>
  <c r="AC225" i="5"/>
  <c r="AD158" i="5"/>
  <c r="Y407" i="5"/>
  <c r="Y215" i="5"/>
  <c r="AC43" i="5"/>
  <c r="Z164" i="5"/>
  <c r="AA495" i="5"/>
  <c r="AD13" i="5"/>
  <c r="AB237" i="5"/>
  <c r="Z334" i="5"/>
  <c r="Y488" i="5"/>
  <c r="Y56" i="5"/>
  <c r="AB430" i="5"/>
  <c r="AD244" i="5"/>
  <c r="AC33" i="5"/>
  <c r="AD466" i="5"/>
  <c r="AD327" i="5"/>
  <c r="Z473" i="5"/>
  <c r="AC192" i="5"/>
  <c r="AD290" i="5"/>
  <c r="Z253" i="5"/>
  <c r="AC435" i="5"/>
  <c r="Z122" i="5"/>
  <c r="AB401" i="5"/>
  <c r="AB346" i="5"/>
  <c r="AC73" i="5"/>
  <c r="AA254" i="5"/>
  <c r="AD261" i="5"/>
  <c r="Z216" i="5"/>
  <c r="AD323" i="5"/>
  <c r="AD482" i="5"/>
  <c r="Y58" i="5"/>
  <c r="Y494" i="5"/>
  <c r="Z362" i="5"/>
  <c r="AA452" i="5"/>
  <c r="AA137" i="5"/>
  <c r="AA241" i="5"/>
  <c r="Z406" i="5"/>
  <c r="Z17" i="5"/>
  <c r="AC362" i="5"/>
  <c r="Y210" i="5"/>
  <c r="AA248" i="5"/>
  <c r="AC471" i="5"/>
  <c r="Z272" i="5"/>
  <c r="AB457" i="5"/>
  <c r="AC28" i="5"/>
  <c r="AA115" i="5"/>
  <c r="Z89" i="5"/>
  <c r="AD39" i="5"/>
  <c r="Z133" i="5"/>
  <c r="AD501" i="5"/>
  <c r="Z199" i="5"/>
  <c r="AC255" i="5"/>
  <c r="AD255" i="5"/>
  <c r="AB499" i="5"/>
  <c r="AC197" i="5"/>
  <c r="AC59" i="5"/>
  <c r="AC272" i="5"/>
  <c r="AC479" i="5"/>
  <c r="AC282" i="5"/>
  <c r="AC215" i="5"/>
  <c r="Y503" i="5"/>
  <c r="Y263" i="5"/>
  <c r="AB219" i="5"/>
  <c r="AC400" i="5"/>
  <c r="AB502" i="5"/>
  <c r="AC124" i="5"/>
  <c r="AA297" i="5"/>
  <c r="AD458" i="5"/>
  <c r="AC119" i="5"/>
  <c r="Y248" i="5"/>
  <c r="AA228" i="5"/>
  <c r="AB15" i="5"/>
  <c r="AC190" i="5"/>
  <c r="Z18" i="5"/>
  <c r="Y243" i="5"/>
  <c r="Y170" i="5"/>
  <c r="AB298" i="5"/>
  <c r="AD321" i="5"/>
  <c r="AA368" i="5"/>
  <c r="Y465" i="5"/>
  <c r="AC309" i="5"/>
  <c r="AB497" i="5"/>
  <c r="Y254" i="5"/>
  <c r="Z311" i="5"/>
  <c r="AC16" i="5"/>
  <c r="Z475" i="5"/>
  <c r="AB261" i="5"/>
  <c r="AB442" i="5"/>
  <c r="AD84" i="5"/>
  <c r="AD176" i="5"/>
  <c r="AC24" i="5"/>
  <c r="AA476" i="5"/>
  <c r="AA55" i="5"/>
  <c r="AD278" i="5"/>
  <c r="Z477" i="5"/>
  <c r="AC70" i="5"/>
  <c r="AA370" i="5"/>
  <c r="Y474" i="5"/>
  <c r="Z256" i="5"/>
  <c r="AA478" i="5"/>
  <c r="AD279" i="5"/>
  <c r="AC492" i="5"/>
  <c r="Z45" i="5"/>
  <c r="Z124" i="5"/>
  <c r="AB106" i="5"/>
  <c r="Z48" i="5"/>
  <c r="AC297" i="5"/>
  <c r="Y389" i="5"/>
  <c r="AA40" i="5"/>
  <c r="AB272" i="5"/>
  <c r="AA279" i="5"/>
  <c r="Y43" i="5"/>
  <c r="AD216" i="5"/>
  <c r="AC111" i="5"/>
  <c r="AD348" i="5"/>
  <c r="AA487" i="5"/>
  <c r="AB325" i="5"/>
  <c r="AC377" i="5"/>
  <c r="AC45" i="5"/>
  <c r="Y335" i="5"/>
  <c r="Z278" i="5"/>
  <c r="AC97" i="5"/>
  <c r="Y486" i="5"/>
  <c r="AC389" i="5"/>
  <c r="Y271" i="5"/>
  <c r="Y291" i="5"/>
  <c r="Z228" i="5"/>
  <c r="AA280" i="5"/>
  <c r="Y76" i="5"/>
  <c r="AD131" i="5"/>
  <c r="AC369" i="5"/>
  <c r="AB229" i="5"/>
  <c r="AC51" i="5"/>
  <c r="Y194" i="5"/>
  <c r="AC206" i="5"/>
  <c r="Z41" i="5"/>
  <c r="AA411" i="5"/>
  <c r="AB54" i="5"/>
  <c r="AB372" i="5"/>
  <c r="Y370" i="5"/>
  <c r="AC128" i="5"/>
  <c r="AC134" i="5"/>
  <c r="Z270" i="5"/>
  <c r="Y470" i="5"/>
  <c r="AD135" i="5"/>
  <c r="AD59" i="5"/>
  <c r="AC401" i="5"/>
  <c r="AD322" i="5"/>
  <c r="Y399" i="5"/>
  <c r="AA399" i="5"/>
  <c r="AA481" i="5"/>
  <c r="Z364" i="5"/>
  <c r="AB154" i="5"/>
  <c r="AA36" i="5"/>
  <c r="AA208" i="5"/>
  <c r="AA141" i="5"/>
  <c r="AA7" i="5"/>
  <c r="AB98" i="5"/>
  <c r="Z372" i="5"/>
  <c r="AB170" i="5"/>
  <c r="AA42" i="5"/>
  <c r="AA214" i="5"/>
  <c r="AA500" i="5"/>
  <c r="Z187" i="5"/>
  <c r="Z347" i="5"/>
  <c r="AA433" i="5"/>
  <c r="AA505" i="5"/>
  <c r="AA57" i="5"/>
  <c r="AA143" i="5"/>
  <c r="AA261" i="5"/>
  <c r="AC300" i="5"/>
  <c r="Y89" i="5"/>
  <c r="AC263" i="5"/>
  <c r="Z378" i="5"/>
  <c r="AD8" i="5"/>
  <c r="AB264" i="5"/>
  <c r="Z485" i="5"/>
  <c r="Z287" i="5"/>
  <c r="AD499" i="5"/>
  <c r="AC63" i="5"/>
  <c r="AD157" i="5"/>
  <c r="Z125" i="5"/>
  <c r="Z73" i="5"/>
  <c r="AD312" i="5"/>
  <c r="AB142" i="5"/>
  <c r="AB57" i="5"/>
  <c r="AD292" i="5"/>
  <c r="AD324" i="5"/>
  <c r="Y67" i="5"/>
  <c r="AB481" i="5"/>
  <c r="AD114" i="5"/>
  <c r="AD464" i="5"/>
  <c r="Z494" i="5"/>
  <c r="AB344" i="5"/>
  <c r="AD480" i="5"/>
  <c r="Z112" i="5"/>
  <c r="Y359" i="5"/>
  <c r="AB319" i="5"/>
  <c r="AB21" i="5"/>
  <c r="AC187" i="5"/>
  <c r="Y242" i="5"/>
  <c r="Z394" i="5"/>
  <c r="Y411" i="5"/>
  <c r="AB297" i="5"/>
  <c r="AD362" i="5"/>
  <c r="AD16" i="5"/>
  <c r="AD262" i="5"/>
  <c r="AA291" i="5"/>
  <c r="AA468" i="5"/>
  <c r="AA188" i="5"/>
  <c r="AC487" i="5"/>
  <c r="AA23" i="5"/>
  <c r="AD67" i="5"/>
  <c r="AD418" i="5"/>
  <c r="AC69" i="5"/>
  <c r="AA156" i="5"/>
  <c r="AB75" i="5"/>
  <c r="Z412" i="5"/>
  <c r="Z239" i="5"/>
  <c r="AD308" i="5"/>
  <c r="AD34" i="5"/>
  <c r="AD441" i="5"/>
  <c r="AA482" i="5"/>
  <c r="AC421" i="5"/>
  <c r="Y180" i="5"/>
  <c r="Z162" i="5"/>
  <c r="AA34" i="5"/>
  <c r="Z165" i="5"/>
  <c r="Z339" i="5"/>
  <c r="AB56" i="5"/>
  <c r="Z183" i="5"/>
  <c r="Z343" i="5"/>
  <c r="AA409" i="5"/>
  <c r="AA485" i="5"/>
  <c r="Z7" i="5"/>
  <c r="Z396" i="5"/>
  <c r="AA46" i="5"/>
  <c r="AA226" i="5"/>
  <c r="Z360" i="5"/>
  <c r="Z195" i="5"/>
  <c r="Z349" i="5"/>
  <c r="AA507" i="5"/>
  <c r="AA59" i="5"/>
  <c r="AA147" i="5"/>
  <c r="AA267" i="5"/>
  <c r="Z309" i="5"/>
  <c r="Y113" i="5"/>
  <c r="AD270" i="5"/>
  <c r="Z449" i="5"/>
  <c r="AA18" i="5"/>
  <c r="AD271" i="5"/>
  <c r="Y68" i="5"/>
  <c r="AD294" i="5"/>
  <c r="Z507" i="5"/>
  <c r="Z81" i="5"/>
  <c r="AD164" i="5"/>
  <c r="AD132" i="5"/>
  <c r="AC82" i="5"/>
  <c r="AD320" i="5"/>
  <c r="AD150" i="5"/>
  <c r="AB74" i="5"/>
  <c r="AC315" i="5"/>
  <c r="AC340" i="5"/>
  <c r="Y115" i="5"/>
  <c r="AD236" i="5"/>
  <c r="AD219" i="5"/>
  <c r="AB472" i="5"/>
  <c r="AA501" i="5"/>
  <c r="Z366" i="5"/>
  <c r="Z26" i="5"/>
  <c r="AA181" i="5"/>
  <c r="AB61" i="5"/>
  <c r="AB339" i="5"/>
  <c r="Z30" i="5"/>
  <c r="AA206" i="5"/>
  <c r="AB81" i="5"/>
  <c r="Y337" i="5"/>
  <c r="AB167" i="5"/>
  <c r="AB358" i="5"/>
  <c r="AA100" i="5"/>
  <c r="Y319" i="5"/>
  <c r="AB66" i="5"/>
  <c r="AB207" i="5"/>
  <c r="AB503" i="5"/>
  <c r="AD414" i="5"/>
  <c r="Y316" i="5"/>
  <c r="AD215" i="5"/>
  <c r="AB185" i="5"/>
  <c r="AB425" i="5"/>
  <c r="AB88" i="5"/>
  <c r="AA438" i="5"/>
  <c r="AC127" i="5"/>
  <c r="Y111" i="5"/>
  <c r="AC353" i="5"/>
  <c r="AC55" i="5"/>
  <c r="AB145" i="5"/>
  <c r="Y422" i="5"/>
  <c r="Y204" i="5"/>
  <c r="AA388" i="5"/>
  <c r="AA161" i="5"/>
  <c r="AD195" i="5"/>
  <c r="AA202" i="5"/>
  <c r="AA53" i="5"/>
  <c r="AA247" i="5"/>
  <c r="Y6" i="5"/>
  <c r="AB7" i="5"/>
  <c r="Z250" i="5"/>
  <c r="AA94" i="5"/>
  <c r="AB166" i="5"/>
  <c r="Z75" i="5"/>
  <c r="Z159" i="5"/>
  <c r="Z414" i="5"/>
  <c r="Z154" i="5"/>
  <c r="AB24" i="5"/>
  <c r="AB214" i="5"/>
  <c r="AA10" i="5"/>
  <c r="AA50" i="5"/>
  <c r="AA184" i="5"/>
  <c r="AA236" i="5"/>
  <c r="AA384" i="5"/>
  <c r="AB354" i="5"/>
  <c r="Z105" i="5"/>
  <c r="Z203" i="5"/>
  <c r="Z315" i="5"/>
  <c r="Z357" i="5"/>
  <c r="AA379" i="5"/>
  <c r="AA251" i="5"/>
  <c r="AA441" i="5"/>
  <c r="AA285" i="5"/>
  <c r="AA37" i="5"/>
  <c r="AA63" i="5"/>
  <c r="AA121" i="5"/>
  <c r="AA149" i="5"/>
  <c r="AA209" i="5"/>
  <c r="AA273" i="5"/>
  <c r="AC35" i="5"/>
  <c r="AB317" i="5"/>
  <c r="Y137" i="5"/>
  <c r="AB279" i="5"/>
  <c r="AB464" i="5"/>
  <c r="AD44" i="5"/>
  <c r="AD355" i="5"/>
  <c r="Y164" i="5"/>
  <c r="AC302" i="5"/>
  <c r="Y21" i="5"/>
  <c r="Z64" i="5"/>
  <c r="Z38" i="5"/>
  <c r="AC296" i="5"/>
  <c r="Z90" i="5"/>
  <c r="Z328" i="5"/>
  <c r="AA159" i="5"/>
  <c r="AC109" i="5"/>
  <c r="AC355" i="5"/>
  <c r="AD347" i="5"/>
  <c r="Y211" i="5"/>
  <c r="AD256" i="5"/>
  <c r="AB227" i="5"/>
  <c r="AD478" i="5"/>
  <c r="AD5" i="5"/>
  <c r="AA390" i="5"/>
  <c r="AC7" i="5"/>
  <c r="AD326" i="5"/>
  <c r="Z213" i="5"/>
  <c r="AC359" i="5"/>
  <c r="Z56" i="5"/>
  <c r="AD226" i="5"/>
  <c r="AB204" i="5"/>
  <c r="AB31" i="5"/>
  <c r="AD368" i="5"/>
  <c r="AD198" i="5"/>
  <c r="Z149" i="5"/>
  <c r="Z13" i="5"/>
  <c r="AC151" i="5"/>
  <c r="AA266" i="5"/>
  <c r="AD237" i="5"/>
  <c r="AA97" i="5"/>
  <c r="AC222" i="5"/>
  <c r="AC201" i="5"/>
  <c r="AD152" i="5"/>
  <c r="AD120" i="5"/>
  <c r="Z456" i="5"/>
  <c r="AC238" i="5"/>
  <c r="Y375" i="5"/>
  <c r="Z483" i="5"/>
  <c r="AD156" i="5"/>
  <c r="Z194" i="5"/>
  <c r="AD161" i="5"/>
  <c r="AC84" i="5"/>
  <c r="Z489" i="5"/>
  <c r="Z170" i="5"/>
  <c r="AC247" i="5"/>
  <c r="Z363" i="5"/>
  <c r="Y41" i="5"/>
  <c r="Z305" i="5"/>
  <c r="Y482" i="5"/>
  <c r="Z373" i="5"/>
  <c r="Y5" i="5"/>
  <c r="Y65" i="5"/>
  <c r="Y66" i="5"/>
  <c r="Z234" i="5"/>
  <c r="Z11" i="5"/>
  <c r="Y104" i="5"/>
  <c r="Z319" i="5"/>
  <c r="Y368" i="5"/>
  <c r="Z169" i="5"/>
  <c r="Z217" i="5"/>
  <c r="AD483" i="5"/>
  <c r="Y202" i="5"/>
  <c r="Y279" i="5"/>
  <c r="Y178" i="5"/>
  <c r="Y493" i="5"/>
  <c r="Y169" i="5"/>
  <c r="Y363" i="5"/>
  <c r="Y390" i="5"/>
  <c r="Y191" i="5"/>
  <c r="Y475" i="5"/>
  <c r="Y221" i="5"/>
  <c r="Y17" i="5"/>
  <c r="Y463" i="5"/>
  <c r="Y52" i="5"/>
  <c r="Y126" i="5"/>
  <c r="Y47" i="5"/>
  <c r="Y307" i="5"/>
  <c r="Y130" i="5"/>
  <c r="Y471" i="5"/>
  <c r="Y298" i="5"/>
  <c r="Y175" i="5"/>
  <c r="Y49" i="5"/>
  <c r="Y294" i="5"/>
  <c r="Y119" i="5"/>
  <c r="Y355" i="5"/>
  <c r="Y197" i="5"/>
  <c r="Y183" i="5"/>
  <c r="Y106" i="5"/>
  <c r="Y351" i="5"/>
  <c r="Y225" i="5"/>
  <c r="Y505" i="5"/>
  <c r="Y222" i="5"/>
  <c r="Y95" i="5"/>
  <c r="Y331" i="5"/>
  <c r="Y101" i="5"/>
  <c r="Y82" i="5"/>
  <c r="Y129" i="5"/>
  <c r="Y15" i="5"/>
  <c r="Y256" i="5"/>
  <c r="Y491" i="5"/>
  <c r="Y441" i="5"/>
  <c r="Y217" i="5"/>
  <c r="Y314" i="5"/>
  <c r="Y214" i="5"/>
  <c r="Y139" i="5"/>
  <c r="Y206" i="5"/>
  <c r="Y277" i="5"/>
  <c r="Y11" i="5"/>
  <c r="Y296" i="5"/>
  <c r="Y121" i="5"/>
  <c r="Y51" i="5"/>
  <c r="Y148" i="5"/>
  <c r="Y118" i="5"/>
  <c r="Y19" i="5"/>
  <c r="Y477" i="5"/>
  <c r="Y396" i="5"/>
  <c r="Y157" i="5"/>
  <c r="Y200" i="5"/>
  <c r="Y501" i="5"/>
  <c r="Y46" i="5"/>
  <c r="Y453" i="5"/>
  <c r="Y332" i="5"/>
  <c r="Y450" i="5"/>
  <c r="Y281" i="5"/>
  <c r="Y12" i="5"/>
  <c r="Y393" i="5"/>
  <c r="Y255" i="5"/>
  <c r="Y387" i="5"/>
  <c r="Y467" i="5"/>
  <c r="Y160" i="5"/>
  <c r="Y468" i="5"/>
  <c r="Y181" i="5"/>
  <c r="Y265" i="5"/>
  <c r="Y193" i="5"/>
  <c r="Y96" i="5"/>
  <c r="Y478" i="5"/>
  <c r="Y426" i="5"/>
  <c r="Y495" i="5"/>
  <c r="Y504" i="5"/>
  <c r="Y480" i="5"/>
  <c r="Y166" i="5"/>
  <c r="Y323" i="5"/>
  <c r="Y16" i="5"/>
  <c r="Y348" i="5"/>
  <c r="Y362" i="5"/>
  <c r="Y25" i="5"/>
  <c r="Y286" i="5"/>
  <c r="Y473" i="5"/>
  <c r="Y381" i="5"/>
  <c r="Y402" i="5"/>
  <c r="Y299" i="5"/>
  <c r="Y36" i="5"/>
  <c r="Y416" i="5"/>
  <c r="Y190" i="5"/>
  <c r="Y259" i="5"/>
  <c r="Y117" i="5"/>
  <c r="Y354" i="5"/>
  <c r="Y433" i="5"/>
  <c r="Y235" i="5"/>
  <c r="Y93" i="5"/>
  <c r="Y282" i="5"/>
  <c r="Y420" i="5"/>
  <c r="Y252" i="5"/>
  <c r="Y372" i="5"/>
  <c r="Y227" i="5"/>
  <c r="Y201" i="5"/>
  <c r="Y79" i="5"/>
  <c r="Y238" i="5"/>
  <c r="Y283" i="5"/>
  <c r="Y165" i="5"/>
  <c r="Y378" i="5"/>
  <c r="Y105" i="5"/>
  <c r="Y371" i="5"/>
  <c r="Y240" i="5"/>
  <c r="Y251" i="5"/>
  <c r="Y64" i="5"/>
  <c r="Y247" i="5"/>
  <c r="Y127" i="5"/>
  <c r="Y308" i="5"/>
  <c r="Y257" i="5"/>
  <c r="Y496" i="5"/>
  <c r="Y159" i="5"/>
  <c r="Y55" i="5"/>
  <c r="Y367" i="5"/>
  <c r="Y437" i="5"/>
  <c r="Y284" i="5"/>
  <c r="Y233" i="5"/>
  <c r="Y464" i="5"/>
  <c r="Y223" i="5"/>
  <c r="Y485" i="5"/>
  <c r="Y413" i="5"/>
  <c r="Y260" i="5"/>
  <c r="Y209" i="5"/>
  <c r="Z28" i="5"/>
  <c r="Y30" i="5"/>
  <c r="Z91" i="5"/>
  <c r="AA376" i="5"/>
  <c r="AA253" i="5"/>
  <c r="AA217" i="5"/>
  <c r="AA231" i="5"/>
  <c r="AA168" i="5"/>
  <c r="AA465" i="5"/>
  <c r="AA257" i="5"/>
  <c r="AA256" i="5"/>
  <c r="AA350" i="5"/>
  <c r="AA104" i="5"/>
  <c r="AA153" i="5"/>
  <c r="AA5" i="5"/>
  <c r="AA405" i="5"/>
  <c r="AA19" i="5"/>
  <c r="AA49" i="5"/>
  <c r="AA342" i="5"/>
  <c r="AA506" i="5"/>
  <c r="AA41" i="5"/>
  <c r="AA408" i="5"/>
  <c r="AA454" i="5"/>
  <c r="AA120" i="5"/>
  <c r="AA74" i="5"/>
  <c r="AA307" i="5"/>
  <c r="AA448" i="5"/>
  <c r="AA451" i="5"/>
  <c r="AA110" i="5"/>
  <c r="AA328" i="5"/>
  <c r="AA295" i="5"/>
  <c r="AA294" i="5"/>
  <c r="AA48" i="5"/>
  <c r="AA201" i="5"/>
  <c r="AA163" i="5"/>
  <c r="AA210" i="5"/>
  <c r="AA62" i="5"/>
  <c r="AA160" i="5"/>
  <c r="AA212" i="5"/>
  <c r="AA416" i="5"/>
  <c r="AA502" i="5"/>
  <c r="AA462" i="5"/>
  <c r="AA95" i="5"/>
  <c r="AA402" i="5"/>
  <c r="AA318" i="5"/>
  <c r="AA85" i="5"/>
  <c r="AA440" i="5"/>
  <c r="AA86" i="5"/>
  <c r="AA395" i="5"/>
  <c r="AA475" i="5"/>
  <c r="AA447" i="5"/>
  <c r="AA122" i="5"/>
  <c r="AA492" i="5"/>
  <c r="AA282" i="5"/>
  <c r="AA219" i="5"/>
  <c r="AA360" i="5"/>
  <c r="AA344" i="5"/>
  <c r="AA353" i="5"/>
  <c r="AA479" i="5"/>
  <c r="AA103" i="5"/>
  <c r="AA467" i="5"/>
  <c r="AA494" i="5"/>
  <c r="AA362" i="5"/>
  <c r="AA73" i="5"/>
  <c r="AA466" i="5"/>
  <c r="AA204" i="5"/>
  <c r="AA47" i="5"/>
  <c r="AA367" i="5"/>
  <c r="AA385" i="5"/>
  <c r="AA460" i="5"/>
  <c r="AA80" i="5"/>
  <c r="AA278" i="5"/>
  <c r="AA144" i="5"/>
  <c r="AA237" i="5"/>
  <c r="AA329" i="5"/>
  <c r="AA288" i="5"/>
  <c r="AA158" i="5"/>
  <c r="AA300" i="5"/>
  <c r="AA412" i="5"/>
  <c r="AA450" i="5"/>
  <c r="AA470" i="5"/>
  <c r="AA145" i="5"/>
  <c r="AA424" i="5"/>
  <c r="AA170" i="5"/>
  <c r="AA381" i="5"/>
  <c r="AA205" i="5"/>
  <c r="AA414" i="5"/>
  <c r="Z258" i="5"/>
  <c r="AA348" i="5"/>
  <c r="Z481" i="5"/>
  <c r="AA105" i="5"/>
  <c r="Z103" i="5"/>
  <c r="AA243" i="5"/>
  <c r="Z461" i="5"/>
  <c r="AB25" i="5"/>
  <c r="AB202" i="5"/>
  <c r="AB104" i="5"/>
  <c r="AB311" i="5"/>
  <c r="AB424" i="5"/>
  <c r="AB310" i="5"/>
  <c r="AB467" i="5"/>
  <c r="AB471" i="5"/>
  <c r="AB152" i="5"/>
  <c r="AB133" i="5"/>
  <c r="AB235" i="5"/>
  <c r="AB96" i="5"/>
  <c r="AB35" i="5"/>
  <c r="AB191" i="5"/>
  <c r="AB49" i="5"/>
  <c r="AB453" i="5"/>
  <c r="AB483" i="5"/>
  <c r="AB316" i="5"/>
  <c r="AB478" i="5"/>
  <c r="AB390" i="5"/>
  <c r="AB286" i="5"/>
  <c r="AB148" i="5"/>
  <c r="AB134" i="5"/>
  <c r="AB188" i="5"/>
  <c r="AB168" i="5"/>
  <c r="AB37" i="5"/>
  <c r="AB400" i="5"/>
  <c r="AB247" i="5"/>
  <c r="AB60" i="5"/>
  <c r="AB491" i="5"/>
  <c r="AB429" i="5"/>
  <c r="AB115" i="5"/>
  <c r="AB197" i="5"/>
  <c r="AB149" i="5"/>
  <c r="AB105" i="5"/>
  <c r="AB337" i="5"/>
  <c r="AB501" i="5"/>
  <c r="AB402" i="5"/>
  <c r="AB64" i="5"/>
  <c r="AB123" i="5"/>
  <c r="AB355" i="5"/>
  <c r="AB331" i="5"/>
  <c r="AB76" i="5"/>
  <c r="AB138" i="5"/>
  <c r="AB13" i="5"/>
  <c r="AB158" i="5"/>
  <c r="AB399" i="5"/>
  <c r="AB417" i="5"/>
  <c r="AB380" i="5"/>
  <c r="AB362" i="5"/>
  <c r="AB153" i="5"/>
  <c r="AB307" i="5"/>
  <c r="AB107" i="5"/>
  <c r="AB407" i="5"/>
  <c r="AB391" i="5"/>
  <c r="AB484" i="5"/>
  <c r="AB244" i="5"/>
  <c r="AB67" i="5"/>
  <c r="AB72" i="5"/>
  <c r="AB445" i="5"/>
  <c r="AB408" i="5"/>
  <c r="AB129" i="5"/>
  <c r="AB230" i="5"/>
  <c r="AB250" i="5"/>
  <c r="AB388" i="5"/>
  <c r="AB333" i="5"/>
  <c r="AB450" i="5"/>
  <c r="AB432" i="5"/>
  <c r="AB263" i="5"/>
  <c r="AB253" i="5"/>
  <c r="AB489" i="5"/>
  <c r="AB303" i="5"/>
  <c r="AB47" i="5"/>
  <c r="AB196" i="5"/>
  <c r="AB44" i="5"/>
  <c r="AB26" i="5"/>
  <c r="AB187" i="5"/>
  <c r="Z332" i="5"/>
  <c r="Z111" i="5"/>
  <c r="Z280" i="5"/>
  <c r="AB428" i="5"/>
  <c r="AA166" i="5"/>
  <c r="AA358" i="5"/>
  <c r="Z19" i="5"/>
  <c r="Z297" i="5"/>
  <c r="Z493" i="5"/>
  <c r="AA403" i="5"/>
  <c r="AA31" i="5"/>
  <c r="AA109" i="5"/>
  <c r="AA195" i="5"/>
  <c r="AB121" i="5"/>
  <c r="AC138" i="5"/>
  <c r="AD62" i="5"/>
  <c r="AD18" i="5"/>
  <c r="Z71" i="5"/>
  <c r="AD357" i="5"/>
  <c r="Y317" i="5"/>
  <c r="AB377" i="5"/>
  <c r="AC236" i="5"/>
  <c r="AD492" i="5"/>
  <c r="AB498" i="5"/>
  <c r="AB327" i="5"/>
  <c r="Y78" i="5"/>
  <c r="Y440" i="5"/>
  <c r="AD487" i="5"/>
  <c r="Y409" i="5"/>
  <c r="AB216" i="5"/>
  <c r="AD199" i="5"/>
  <c r="AC440" i="5"/>
  <c r="AB277" i="5"/>
  <c r="Y13" i="5"/>
  <c r="Y400" i="5"/>
  <c r="AC330" i="5"/>
  <c r="Y380" i="5"/>
  <c r="Y245" i="5"/>
  <c r="Y507" i="5"/>
  <c r="Y404" i="5"/>
  <c r="Y269" i="5"/>
  <c r="Z424" i="5"/>
  <c r="Y156" i="5"/>
  <c r="Z322" i="5"/>
  <c r="AA498" i="5"/>
  <c r="AA397" i="5"/>
  <c r="AA189" i="5"/>
  <c r="AA319" i="5"/>
  <c r="AC91" i="5"/>
  <c r="AC186" i="5"/>
  <c r="AC32" i="5"/>
  <c r="AC336" i="5"/>
  <c r="AC286" i="5"/>
  <c r="AC393" i="5"/>
  <c r="AC243" i="5"/>
  <c r="AC188" i="5"/>
  <c r="AC162" i="5"/>
  <c r="AC50" i="5"/>
  <c r="AC244" i="5"/>
  <c r="AC464" i="5"/>
  <c r="AC68" i="5"/>
  <c r="AC496" i="5"/>
  <c r="AC161" i="5"/>
  <c r="AC210" i="5"/>
  <c r="AC329" i="5"/>
  <c r="AC159" i="5"/>
  <c r="AC18" i="5"/>
  <c r="AC5" i="5"/>
  <c r="AC384" i="5"/>
  <c r="AC483" i="5"/>
  <c r="AC335" i="5"/>
  <c r="AC338" i="5"/>
  <c r="AC235" i="5"/>
  <c r="AC478" i="5"/>
  <c r="AC180" i="5"/>
  <c r="AC354" i="5"/>
  <c r="AC60" i="5"/>
  <c r="AC276" i="5"/>
  <c r="AC485" i="5"/>
  <c r="AC444" i="5"/>
  <c r="AC432" i="5"/>
  <c r="AC495" i="5"/>
  <c r="AC386" i="5"/>
  <c r="AC181" i="5"/>
  <c r="AC319" i="5"/>
  <c r="AC450" i="5"/>
  <c r="AC132" i="5"/>
  <c r="AC87" i="5"/>
  <c r="AC498" i="5"/>
  <c r="AC40" i="5"/>
  <c r="AC259" i="5"/>
  <c r="AC92" i="5"/>
  <c r="AC424" i="5"/>
  <c r="AC295" i="5"/>
  <c r="AC327" i="5"/>
  <c r="AC468" i="5"/>
  <c r="AC269" i="5"/>
  <c r="AC58" i="5"/>
  <c r="AC264" i="5"/>
  <c r="AC356" i="5"/>
  <c r="AC486" i="5"/>
  <c r="AC303" i="5"/>
  <c r="AC211" i="5"/>
  <c r="AC20" i="5"/>
  <c r="AC36" i="5"/>
  <c r="AC61" i="5"/>
  <c r="AC372" i="5"/>
  <c r="AC153" i="5"/>
  <c r="AC507" i="5"/>
  <c r="AC452" i="5"/>
  <c r="AC299" i="5"/>
  <c r="AC461" i="5"/>
  <c r="AC141" i="5"/>
  <c r="AC133" i="5"/>
  <c r="AC202" i="5"/>
  <c r="AC477" i="5"/>
  <c r="AC191" i="5"/>
  <c r="AC137" i="5"/>
  <c r="AC482" i="5"/>
  <c r="AC31" i="5"/>
  <c r="AC47" i="5"/>
  <c r="AC326" i="5"/>
  <c r="AC301" i="5"/>
  <c r="AC488" i="5"/>
  <c r="AC403" i="5"/>
  <c r="AC123" i="5"/>
  <c r="AC56" i="5"/>
  <c r="AC140" i="5"/>
  <c r="AC96" i="5"/>
  <c r="AC294" i="5"/>
  <c r="AC261" i="5"/>
  <c r="AC104" i="5"/>
  <c r="AC346" i="5"/>
  <c r="AC415" i="5"/>
  <c r="AC198" i="5"/>
  <c r="AC394" i="5"/>
  <c r="AC323" i="5"/>
  <c r="AC463" i="5"/>
  <c r="AC441" i="5"/>
  <c r="AC30" i="5"/>
  <c r="AC388" i="5"/>
  <c r="AC52" i="5"/>
  <c r="AC465" i="5"/>
  <c r="AC284" i="5"/>
  <c r="AC106" i="5"/>
  <c r="AC250" i="5"/>
  <c r="AC14" i="5"/>
  <c r="AC341" i="5"/>
  <c r="AC131" i="5"/>
  <c r="AC503" i="5"/>
  <c r="AC425" i="5"/>
  <c r="AC277" i="5"/>
  <c r="AC72" i="5"/>
  <c r="AC80" i="5"/>
  <c r="AC426" i="5"/>
  <c r="AC371" i="5"/>
  <c r="AC398" i="5"/>
  <c r="AC62" i="5"/>
  <c r="AC163" i="5"/>
  <c r="AC316" i="5"/>
  <c r="AC287" i="5"/>
  <c r="AC363" i="5"/>
  <c r="AC472" i="5"/>
  <c r="AC458" i="5"/>
  <c r="AC204" i="5"/>
  <c r="AC321" i="5"/>
  <c r="AC223" i="5"/>
  <c r="AC436" i="5"/>
  <c r="AC203" i="5"/>
  <c r="AC462" i="5"/>
  <c r="AC396" i="5"/>
  <c r="AC378" i="5"/>
  <c r="AC491" i="5"/>
  <c r="AC404" i="5"/>
  <c r="AC306" i="5"/>
  <c r="AC167" i="5"/>
  <c r="AC189" i="5"/>
  <c r="AC217" i="5"/>
  <c r="AC22" i="5"/>
  <c r="AC273" i="5"/>
  <c r="AC218" i="5"/>
  <c r="AC240" i="5"/>
  <c r="AC409" i="5"/>
  <c r="AC15" i="5"/>
  <c r="AC428" i="5"/>
  <c r="AC212" i="5"/>
  <c r="AC120" i="5"/>
  <c r="AC308" i="5"/>
  <c r="AC110" i="5"/>
  <c r="AC290" i="5"/>
  <c r="AC17" i="5"/>
  <c r="AC41" i="5"/>
  <c r="AC370" i="5"/>
  <c r="AC9" i="5"/>
  <c r="AC274" i="5"/>
  <c r="AC242" i="5"/>
  <c r="Z342" i="5"/>
  <c r="Z123" i="5"/>
  <c r="Z296" i="5"/>
  <c r="AB452" i="5"/>
  <c r="AA176" i="5"/>
  <c r="AA364" i="5"/>
  <c r="Z59" i="5"/>
  <c r="Z303" i="5"/>
  <c r="Z505" i="5"/>
  <c r="AA415" i="5"/>
  <c r="AA33" i="5"/>
  <c r="AA113" i="5"/>
  <c r="AA129" i="5"/>
  <c r="AB146" i="5"/>
  <c r="AC95" i="5"/>
  <c r="AD79" i="5"/>
  <c r="AC10" i="5"/>
  <c r="AC365" i="5"/>
  <c r="Y341" i="5"/>
  <c r="Z422" i="5"/>
  <c r="AC256" i="5"/>
  <c r="Z500" i="5"/>
  <c r="AC379" i="5"/>
  <c r="Z415" i="5"/>
  <c r="Y102" i="5"/>
  <c r="AB28" i="5"/>
  <c r="AD402" i="5"/>
  <c r="AD46" i="5"/>
  <c r="AB268" i="5"/>
  <c r="AB208" i="5"/>
  <c r="AD453" i="5"/>
  <c r="AB376" i="5"/>
  <c r="AC154" i="5"/>
  <c r="AA490" i="5"/>
  <c r="Z330" i="5"/>
  <c r="Z184" i="5"/>
  <c r="Z181" i="5"/>
  <c r="Z196" i="5"/>
  <c r="Z128" i="5"/>
  <c r="Z260" i="5"/>
  <c r="Z110" i="5"/>
  <c r="Z383" i="5"/>
  <c r="Z426" i="5"/>
  <c r="Z266" i="5"/>
  <c r="Z100" i="5"/>
  <c r="Z458" i="5"/>
  <c r="Z222" i="5"/>
  <c r="Z140" i="5"/>
  <c r="Z268" i="5"/>
  <c r="Z411" i="5"/>
  <c r="Z202" i="5"/>
  <c r="Z323" i="5"/>
  <c r="Z230" i="5"/>
  <c r="Z178" i="5"/>
  <c r="Z215" i="5"/>
  <c r="Z156" i="5"/>
  <c r="Z443" i="5"/>
  <c r="Z172" i="5"/>
  <c r="Z179" i="5"/>
  <c r="Z8" i="5"/>
  <c r="Z299" i="5"/>
  <c r="Z432" i="5"/>
  <c r="Z193" i="5"/>
  <c r="Z501" i="5"/>
  <c r="Z5" i="5"/>
  <c r="Z115" i="5"/>
  <c r="Z281" i="5"/>
  <c r="Z9" i="5"/>
  <c r="Z391" i="5"/>
  <c r="Z129" i="5"/>
  <c r="Z370" i="5"/>
  <c r="Z119" i="5"/>
  <c r="Z418" i="5"/>
  <c r="Z389" i="5"/>
  <c r="Z375" i="5"/>
  <c r="Z448" i="5"/>
  <c r="Z201" i="5"/>
  <c r="Z49" i="5"/>
  <c r="Z65" i="5"/>
  <c r="Z447" i="5"/>
  <c r="Z145" i="5"/>
  <c r="Z380" i="5"/>
  <c r="Z23" i="5"/>
  <c r="Z487" i="5"/>
  <c r="Z395" i="5"/>
  <c r="Z442" i="5"/>
  <c r="Z245" i="5"/>
  <c r="Z185" i="5"/>
  <c r="Z141" i="5"/>
  <c r="Z488" i="5"/>
  <c r="Z429" i="5"/>
  <c r="Z381" i="5"/>
  <c r="Z78" i="5"/>
  <c r="Z218" i="5"/>
  <c r="Z324" i="5"/>
  <c r="Z503" i="5"/>
  <c r="Z283" i="5"/>
  <c r="Z82" i="5"/>
  <c r="Z496" i="5"/>
  <c r="Z346" i="5"/>
  <c r="Z365" i="5"/>
  <c r="Z410" i="5"/>
  <c r="Z97" i="5"/>
  <c r="Z384" i="5"/>
  <c r="Z374" i="5"/>
  <c r="Z252" i="5"/>
  <c r="Z423" i="5"/>
  <c r="Z212" i="5"/>
  <c r="Z180" i="5"/>
  <c r="Z417" i="5"/>
  <c r="Z404" i="5"/>
  <c r="Z29" i="5"/>
  <c r="Z85" i="5"/>
  <c r="Z398" i="5"/>
  <c r="Z167" i="5"/>
  <c r="Z150" i="5"/>
  <c r="Z420" i="5"/>
  <c r="Z191" i="5"/>
  <c r="Z151" i="5"/>
  <c r="Z104" i="5"/>
  <c r="Z434" i="5"/>
  <c r="Z50" i="5"/>
  <c r="Z450" i="5"/>
  <c r="Z58" i="5"/>
  <c r="Z265" i="5"/>
  <c r="Z399" i="5"/>
  <c r="Z240" i="5"/>
  <c r="Z400" i="5"/>
  <c r="Z204" i="5"/>
  <c r="Z53" i="5"/>
  <c r="Z109" i="5"/>
  <c r="AA154" i="5"/>
  <c r="Z291" i="5"/>
  <c r="AA27" i="5"/>
  <c r="AA112" i="5"/>
  <c r="Y428" i="5"/>
  <c r="Y293" i="5"/>
  <c r="Y54" i="5"/>
  <c r="Y224" i="5"/>
  <c r="AA298" i="5"/>
  <c r="Y303" i="5"/>
  <c r="AD99" i="5"/>
  <c r="AD405" i="5"/>
  <c r="AD496" i="5"/>
  <c r="AD283" i="5"/>
  <c r="AD206" i="5"/>
  <c r="AD432" i="5"/>
  <c r="AD328" i="5"/>
  <c r="AD288" i="5"/>
  <c r="AD183" i="5"/>
  <c r="AD463" i="5"/>
  <c r="AD343" i="5"/>
  <c r="AD228" i="5"/>
  <c r="AD266" i="5"/>
  <c r="AD148" i="5"/>
  <c r="AD485" i="5"/>
  <c r="AD188" i="5"/>
  <c r="AD456" i="5"/>
  <c r="AD498" i="5"/>
  <c r="AD172" i="5"/>
  <c r="AD287" i="5"/>
  <c r="AD105" i="5"/>
  <c r="AD435" i="5"/>
  <c r="AD170" i="5"/>
  <c r="AD267" i="5"/>
  <c r="AD166" i="5"/>
  <c r="AD104" i="5"/>
  <c r="AD302" i="5"/>
  <c r="AD301" i="5"/>
  <c r="AD243" i="5"/>
  <c r="AD180" i="5"/>
  <c r="AD449" i="5"/>
  <c r="AD484" i="5"/>
  <c r="AD187" i="5"/>
  <c r="AD154" i="5"/>
  <c r="AD452" i="5"/>
  <c r="AD390" i="5"/>
  <c r="AD118" i="5"/>
  <c r="AD109" i="5"/>
  <c r="AD252" i="5"/>
  <c r="AD133" i="5"/>
  <c r="AD412" i="5"/>
  <c r="AD191" i="5"/>
  <c r="AD333" i="5"/>
  <c r="AD471" i="5"/>
  <c r="AD145" i="5"/>
  <c r="AD86" i="5"/>
  <c r="AD286" i="5"/>
  <c r="AD207" i="5"/>
  <c r="AD167" i="5"/>
  <c r="AD80" i="5"/>
  <c r="AD103" i="5"/>
  <c r="AD171" i="5"/>
  <c r="AD137" i="5"/>
  <c r="AD330" i="5"/>
  <c r="AD284" i="5"/>
  <c r="AD224" i="5"/>
  <c r="AD454" i="5"/>
  <c r="AD192" i="5"/>
  <c r="AD200" i="5"/>
  <c r="AD241" i="5"/>
  <c r="AD438" i="5"/>
  <c r="AD97" i="5"/>
  <c r="AD378" i="5"/>
  <c r="AD461" i="5"/>
  <c r="AD89" i="5"/>
  <c r="AD168" i="5"/>
  <c r="AD146" i="5"/>
  <c r="AD303" i="5"/>
  <c r="AD410" i="5"/>
  <c r="AD160" i="5"/>
  <c r="AD49" i="5"/>
  <c r="AD275" i="5"/>
  <c r="AD295" i="5"/>
  <c r="AD506" i="5"/>
  <c r="AD56" i="5"/>
  <c r="AD310" i="5"/>
  <c r="AD277" i="5"/>
  <c r="AD106" i="5"/>
  <c r="AD100" i="5"/>
  <c r="AD32" i="5"/>
  <c r="AD273" i="5"/>
  <c r="AD411" i="5"/>
  <c r="AD23" i="5"/>
  <c r="AD500" i="5"/>
  <c r="AD387" i="5"/>
  <c r="AD124" i="5"/>
  <c r="AD112" i="5"/>
  <c r="AD22" i="5"/>
  <c r="AD9" i="5"/>
  <c r="AD413" i="5"/>
  <c r="AD240" i="5"/>
  <c r="AD196" i="5"/>
  <c r="AD265" i="5"/>
  <c r="AD95" i="5"/>
  <c r="AD162" i="5"/>
  <c r="AD472" i="5"/>
  <c r="AD504" i="5"/>
  <c r="AD21" i="5"/>
  <c r="AD212" i="5"/>
  <c r="AD468" i="5"/>
  <c r="AD493" i="5"/>
  <c r="AD444" i="5"/>
  <c r="AD393" i="5"/>
  <c r="AD358" i="5"/>
  <c r="AD408" i="5"/>
  <c r="AD497" i="5"/>
  <c r="AD460" i="5"/>
  <c r="AD14" i="5"/>
  <c r="AD218" i="5"/>
  <c r="AD78" i="5"/>
  <c r="AD391" i="5"/>
  <c r="AD383" i="5"/>
  <c r="AD424" i="5"/>
  <c r="AD300" i="5"/>
  <c r="AD70" i="5"/>
  <c r="AD37" i="5"/>
  <c r="AD184" i="5"/>
  <c r="AD354" i="5"/>
  <c r="AD306" i="5"/>
  <c r="AD208" i="5"/>
  <c r="AD486" i="5"/>
  <c r="AD439" i="5"/>
  <c r="AD186" i="5"/>
  <c r="AD159" i="5"/>
  <c r="AD51" i="5"/>
  <c r="AD457" i="5"/>
  <c r="AD427" i="5"/>
  <c r="AD76" i="5"/>
  <c r="AD289" i="5"/>
  <c r="AD53" i="5"/>
  <c r="AD369" i="5"/>
  <c r="AD396" i="5"/>
  <c r="AD481" i="5"/>
  <c r="AD77" i="5"/>
  <c r="AD94" i="5"/>
  <c r="AD399" i="5"/>
  <c r="AD282" i="5"/>
  <c r="AD24" i="5"/>
  <c r="AD361" i="5"/>
  <c r="AD388" i="5"/>
  <c r="AD126" i="5"/>
  <c r="AD31" i="5"/>
  <c r="AD221" i="5"/>
  <c r="AD350" i="5"/>
  <c r="AD19" i="5"/>
  <c r="AD384" i="5"/>
  <c r="Z352" i="5"/>
  <c r="Z135" i="5"/>
  <c r="Z338" i="5"/>
  <c r="AB476" i="5"/>
  <c r="AA178" i="5"/>
  <c r="AA374" i="5"/>
  <c r="Z79" i="5"/>
  <c r="Z307" i="5"/>
  <c r="AA371" i="5"/>
  <c r="AA425" i="5"/>
  <c r="AA35" i="5"/>
  <c r="AA119" i="5"/>
  <c r="AA203" i="5"/>
  <c r="AC171" i="5"/>
  <c r="AB155" i="5"/>
  <c r="AB139" i="5"/>
  <c r="AA87" i="5"/>
  <c r="AD45" i="5"/>
  <c r="AA373" i="5"/>
  <c r="Y365" i="5"/>
  <c r="AD27" i="5"/>
  <c r="AB295" i="5"/>
  <c r="Y142" i="5"/>
  <c r="AD7" i="5"/>
  <c r="AD421" i="5"/>
  <c r="Y462" i="5"/>
  <c r="Y48" i="5"/>
  <c r="AB460" i="5"/>
  <c r="AB410" i="5"/>
  <c r="AC322" i="5"/>
  <c r="AA215" i="5"/>
  <c r="Y107" i="5"/>
  <c r="Y158" i="5"/>
  <c r="Z153" i="5"/>
  <c r="Z92" i="5"/>
  <c r="Z376" i="5"/>
  <c r="AC185" i="5"/>
  <c r="Z486" i="5"/>
  <c r="AA258" i="5"/>
  <c r="Z367" i="5"/>
  <c r="AA75" i="5"/>
  <c r="Z42" i="5"/>
  <c r="AA262" i="5"/>
  <c r="Z377" i="5"/>
  <c r="Z51" i="5"/>
  <c r="AA82" i="5"/>
  <c r="AA146" i="5"/>
  <c r="Z393" i="5"/>
  <c r="Z72" i="5"/>
  <c r="AB252" i="5"/>
  <c r="AA56" i="5"/>
  <c r="AA331" i="5"/>
  <c r="AA281" i="5"/>
  <c r="Z88" i="5"/>
  <c r="AA108" i="5"/>
  <c r="Z114" i="5"/>
  <c r="Z76" i="5"/>
  <c r="AA274" i="5"/>
  <c r="Z243" i="5"/>
  <c r="Z182" i="5"/>
  <c r="Z63" i="5"/>
  <c r="Z116" i="5"/>
  <c r="Z27" i="5"/>
  <c r="AA72" i="5"/>
  <c r="Z219" i="5"/>
  <c r="AA343" i="5"/>
  <c r="AA165" i="5"/>
  <c r="Z39" i="5"/>
  <c r="AA76" i="5"/>
  <c r="Z231" i="5"/>
  <c r="AA303" i="5"/>
  <c r="AA9" i="5"/>
  <c r="AA89" i="5"/>
  <c r="AA175" i="5"/>
  <c r="AA355" i="5"/>
  <c r="AA25" i="5"/>
  <c r="AA101" i="5"/>
  <c r="AA187" i="5"/>
  <c r="Z6" i="5"/>
  <c r="AA118" i="5"/>
  <c r="Z161" i="5"/>
  <c r="AB36" i="5"/>
  <c r="AA16" i="5"/>
  <c r="AA190" i="5"/>
  <c r="AA394" i="5"/>
  <c r="Z113" i="5"/>
  <c r="Z317" i="5"/>
  <c r="AA389" i="5"/>
  <c r="AA457" i="5"/>
  <c r="AA43" i="5"/>
  <c r="AA6" i="5"/>
  <c r="AA142" i="5"/>
  <c r="Z147" i="5"/>
  <c r="AB70" i="5"/>
  <c r="AA22" i="5"/>
  <c r="AA192" i="5"/>
  <c r="AA404" i="5"/>
  <c r="Z127" i="5"/>
  <c r="Z327" i="5"/>
  <c r="AA391" i="5"/>
  <c r="AA463" i="5"/>
  <c r="AA45" i="5"/>
  <c r="AA127" i="5"/>
  <c r="AB6" i="5"/>
  <c r="AB14" i="5"/>
  <c r="Z171" i="5"/>
  <c r="AB110" i="5"/>
  <c r="AA30" i="5"/>
  <c r="AA198" i="5"/>
  <c r="AA428" i="5"/>
  <c r="Z157" i="5"/>
  <c r="Z337" i="5"/>
  <c r="AA393" i="5"/>
  <c r="AA471" i="5"/>
  <c r="AA51" i="5"/>
  <c r="AA135" i="5"/>
  <c r="AA235" i="5"/>
  <c r="AB443" i="5"/>
  <c r="AB226" i="5"/>
  <c r="AB318" i="5"/>
  <c r="AB276" i="5"/>
  <c r="AB505" i="5"/>
  <c r="AB454" i="5"/>
  <c r="AB136" i="5"/>
  <c r="AB262" i="5"/>
  <c r="AB470" i="5"/>
  <c r="AB282" i="5"/>
  <c r="AC174" i="5"/>
  <c r="AC267" i="5"/>
  <c r="AC260" i="5"/>
  <c r="AB144" i="5"/>
  <c r="Y345" i="5"/>
  <c r="AB210" i="5"/>
  <c r="AD54" i="5"/>
  <c r="AB269" i="5"/>
  <c r="AC298" i="5"/>
  <c r="AC170" i="5"/>
  <c r="AC39" i="5"/>
  <c r="Y445" i="5"/>
  <c r="AB477" i="5"/>
  <c r="AC42" i="5"/>
  <c r="Z293" i="5"/>
  <c r="AB353" i="5"/>
  <c r="AC376" i="5"/>
  <c r="Y61" i="5"/>
  <c r="AC76" i="5"/>
  <c r="AA503" i="5"/>
  <c r="Y276" i="5"/>
  <c r="AC262" i="5"/>
  <c r="AA477" i="5"/>
  <c r="AB124" i="5"/>
  <c r="AB192" i="5"/>
  <c r="AB9" i="5"/>
  <c r="AB378" i="5"/>
  <c r="AB456" i="5"/>
  <c r="AB53" i="5"/>
  <c r="AB11" i="5"/>
  <c r="AB116" i="5"/>
  <c r="AB332" i="5"/>
  <c r="AA316" i="5"/>
  <c r="AB78" i="5"/>
  <c r="AB280" i="5"/>
  <c r="AB58" i="5"/>
  <c r="AB180" i="5"/>
  <c r="AC234" i="5"/>
  <c r="AB90" i="5"/>
  <c r="Y318" i="5"/>
  <c r="AB130" i="5"/>
  <c r="AC342" i="5"/>
  <c r="AB127" i="5"/>
  <c r="Y147" i="5"/>
  <c r="AC307" i="5"/>
  <c r="Y219" i="5"/>
  <c r="Y392" i="5"/>
  <c r="AA312" i="5"/>
  <c r="Y218" i="5"/>
  <c r="Y152" i="5"/>
  <c r="Y27" i="5"/>
  <c r="AC160" i="5"/>
  <c r="Y176" i="5"/>
  <c r="Y123" i="5"/>
  <c r="Z306" i="5"/>
  <c r="Z275" i="5"/>
  <c r="AB177" i="5"/>
  <c r="AA432" i="5"/>
  <c r="AA88" i="5"/>
  <c r="AD250" i="5"/>
  <c r="AC89" i="5"/>
  <c r="AB369" i="5"/>
  <c r="Z368" i="5"/>
  <c r="Z254" i="5"/>
  <c r="AC271" i="5"/>
  <c r="AD101" i="5"/>
  <c r="AD217" i="5"/>
  <c r="AD307" i="5"/>
  <c r="Z405" i="5"/>
  <c r="AB440" i="5"/>
  <c r="AC504" i="5"/>
  <c r="AD185" i="5"/>
  <c r="AD334" i="5"/>
  <c r="Y34" i="5"/>
  <c r="Z24" i="5"/>
  <c r="AB52" i="5"/>
  <c r="Z506" i="5"/>
  <c r="AB20" i="5"/>
  <c r="AB274" i="5"/>
  <c r="AA155" i="5"/>
  <c r="AA277" i="5"/>
  <c r="AB203" i="5"/>
  <c r="Z413" i="5"/>
  <c r="AA44" i="5"/>
  <c r="Z286" i="5"/>
  <c r="AD491" i="5"/>
  <c r="AD52" i="5"/>
  <c r="AB287" i="5"/>
  <c r="AB507" i="5"/>
  <c r="AD113" i="5"/>
  <c r="AB341" i="5"/>
  <c r="Y141" i="5"/>
  <c r="AC71" i="5"/>
  <c r="AC64" i="5"/>
  <c r="Z158" i="5"/>
  <c r="AB387" i="5"/>
  <c r="AA207" i="5"/>
  <c r="AD430" i="5"/>
  <c r="AC12" i="5"/>
  <c r="AD259" i="5"/>
  <c r="AB92" i="5"/>
  <c r="AC129" i="5"/>
  <c r="AA378" i="5"/>
  <c r="Y379" i="5"/>
  <c r="AA78" i="5"/>
  <c r="AB258" i="5"/>
  <c r="AC318" i="5"/>
  <c r="Y382" i="5"/>
  <c r="Z132" i="5"/>
  <c r="Z290" i="5"/>
  <c r="Z197" i="5"/>
  <c r="AA227" i="5"/>
  <c r="Z227" i="5"/>
  <c r="AA493" i="5"/>
  <c r="AB465" i="5"/>
  <c r="AC402" i="5"/>
  <c r="Z33" i="5"/>
  <c r="AD220" i="5"/>
  <c r="AD451" i="5"/>
  <c r="Z301" i="5"/>
  <c r="Z274" i="5"/>
  <c r="AC220" i="5"/>
  <c r="Z289" i="5"/>
  <c r="Y144" i="5"/>
  <c r="Y195" i="5"/>
  <c r="Z98" i="5"/>
  <c r="Y435" i="5"/>
  <c r="Z238" i="5"/>
  <c r="AD416" i="5"/>
  <c r="Z14" i="5"/>
  <c r="AA191" i="5"/>
  <c r="AB345" i="5"/>
  <c r="Y8" i="5"/>
  <c r="AD40" i="5"/>
  <c r="AD374" i="5"/>
  <c r="AA216" i="5"/>
  <c r="AD503" i="5"/>
  <c r="AC349" i="5"/>
  <c r="AB38" i="5"/>
  <c r="AC173" i="5"/>
  <c r="AD397" i="5"/>
  <c r="Y347" i="5"/>
  <c r="Z16" i="5"/>
  <c r="AB169" i="5"/>
  <c r="AB405" i="5"/>
  <c r="AB375" i="5"/>
  <c r="AD223" i="5"/>
  <c r="Z35" i="5"/>
  <c r="AC216" i="5"/>
  <c r="AB324" i="5"/>
  <c r="Y231" i="5"/>
  <c r="AC497" i="5"/>
  <c r="Y154" i="5"/>
  <c r="AC231" i="5"/>
  <c r="AC285" i="5"/>
  <c r="AD316" i="5"/>
  <c r="AB306" i="5"/>
  <c r="AB420" i="5"/>
  <c r="AB165" i="5"/>
  <c r="AB409" i="5"/>
  <c r="AB305" i="5"/>
  <c r="AB251" i="5"/>
  <c r="AA98" i="5"/>
  <c r="AA276" i="5"/>
  <c r="AA220" i="5"/>
  <c r="Z247" i="5"/>
  <c r="Z409" i="5"/>
  <c r="AA369" i="5"/>
  <c r="AA349" i="5"/>
  <c r="AA77" i="5"/>
  <c r="AA169" i="5"/>
  <c r="AA287" i="5"/>
  <c r="AB218" i="5"/>
  <c r="AA427" i="5"/>
  <c r="AC78" i="5"/>
  <c r="AB301" i="5"/>
  <c r="AC506" i="5"/>
  <c r="AB71" i="5"/>
  <c r="AB302" i="5"/>
  <c r="Y92" i="5"/>
  <c r="AC130" i="5"/>
  <c r="AB356" i="5"/>
  <c r="Y189" i="5"/>
  <c r="AD87" i="5"/>
  <c r="AC81" i="5"/>
  <c r="AA174" i="5"/>
  <c r="Z401" i="5"/>
  <c r="AB222" i="5"/>
  <c r="AB446" i="5"/>
  <c r="AD30" i="5"/>
  <c r="Y353" i="5"/>
  <c r="AA124" i="5"/>
  <c r="Z146" i="5"/>
  <c r="AC406" i="5"/>
  <c r="Y452" i="5"/>
  <c r="AB111" i="5"/>
  <c r="AC317" i="5"/>
  <c r="Z371" i="5"/>
  <c r="Z12" i="5"/>
  <c r="AC166" i="5"/>
  <c r="AA480" i="5"/>
  <c r="AC280" i="5"/>
  <c r="AD272" i="5"/>
  <c r="AA249" i="5"/>
  <c r="Y24" i="5"/>
  <c r="Y23" i="5"/>
  <c r="AA417" i="5"/>
  <c r="Z66" i="5"/>
  <c r="Y312" i="5"/>
  <c r="AA283" i="5"/>
  <c r="AD213" i="5"/>
  <c r="AC373" i="5"/>
  <c r="AB444" i="5"/>
  <c r="Z326" i="5"/>
  <c r="Y360" i="5"/>
  <c r="Z387" i="5"/>
  <c r="AB240" i="5"/>
  <c r="Z358" i="5"/>
  <c r="AB360" i="5"/>
  <c r="Y28" i="5"/>
  <c r="AC484" i="5"/>
  <c r="AA320" i="5"/>
  <c r="Z490" i="5"/>
  <c r="AD12" i="5"/>
  <c r="AD57" i="5"/>
  <c r="Z403" i="5"/>
  <c r="AD230" i="5"/>
  <c r="Y35" i="5"/>
  <c r="Y417" i="5"/>
  <c r="Z70" i="5"/>
  <c r="AB270" i="5"/>
  <c r="AB69" i="5"/>
  <c r="AB419" i="5"/>
  <c r="AB195" i="5"/>
  <c r="Z276" i="5"/>
  <c r="Y110" i="5"/>
  <c r="AC253" i="5"/>
  <c r="Z308" i="5"/>
  <c r="AD202" i="5"/>
  <c r="AA292" i="5"/>
  <c r="Y328" i="5"/>
  <c r="AA61" i="5"/>
  <c r="Y489" i="5"/>
  <c r="AB68" i="5"/>
  <c r="AA398" i="5"/>
  <c r="AB122" i="5"/>
  <c r="AB249" i="5"/>
  <c r="AB493" i="5"/>
  <c r="AB320" i="5"/>
  <c r="AB396" i="5"/>
  <c r="AB245" i="5"/>
  <c r="Y87" i="5"/>
  <c r="Y85" i="5"/>
  <c r="Y369" i="5"/>
  <c r="Y14" i="5"/>
  <c r="Y232" i="5"/>
  <c r="Y184" i="5"/>
  <c r="Y177" i="5"/>
  <c r="Y344" i="5"/>
  <c r="Y361" i="5"/>
  <c r="Y438" i="5"/>
  <c r="Y94" i="5"/>
  <c r="Y262" i="5"/>
  <c r="Y187" i="5"/>
  <c r="Y9" i="5"/>
  <c r="Y88" i="5"/>
  <c r="Y423" i="5"/>
  <c r="Y40" i="5"/>
  <c r="Y374" i="5"/>
  <c r="Y33" i="5"/>
  <c r="Y128" i="5"/>
  <c r="Y145" i="5"/>
  <c r="Y439" i="5"/>
  <c r="Y171" i="5"/>
  <c r="Y414" i="5"/>
  <c r="Y70" i="5"/>
  <c r="Y163" i="5"/>
  <c r="Y329" i="5"/>
  <c r="Y149" i="5"/>
  <c r="Y134" i="5"/>
  <c r="Y326" i="5"/>
  <c r="Y300" i="5"/>
  <c r="Y135" i="5"/>
  <c r="Y373" i="5"/>
  <c r="Y424" i="5"/>
  <c r="Y38" i="5"/>
  <c r="Y324" i="5"/>
  <c r="Y349" i="5"/>
  <c r="Y199" i="5"/>
  <c r="Y288" i="5"/>
  <c r="Y31" i="5"/>
  <c r="Y384" i="5"/>
  <c r="Y103" i="5"/>
  <c r="Y366" i="5"/>
  <c r="Y22" i="5"/>
  <c r="Y490" i="5"/>
  <c r="Y182" i="5"/>
  <c r="Y84" i="5"/>
  <c r="Y229" i="5"/>
  <c r="Y280" i="5"/>
  <c r="Y108" i="5"/>
  <c r="Y109" i="5"/>
  <c r="Y484" i="5"/>
  <c r="Y192" i="5"/>
  <c r="Y459" i="5"/>
  <c r="Y264" i="5"/>
  <c r="Y342" i="5"/>
  <c r="Y91" i="5"/>
  <c r="Y466" i="5"/>
  <c r="Y376" i="5"/>
  <c r="Y419" i="5"/>
  <c r="Y133" i="5"/>
  <c r="Y112" i="5"/>
  <c r="Y398" i="5"/>
  <c r="Y492" i="5"/>
  <c r="Y443" i="5"/>
  <c r="Y321" i="5"/>
  <c r="Y292" i="5"/>
  <c r="Y386" i="5"/>
  <c r="Y120" i="5"/>
  <c r="Y315" i="5"/>
  <c r="Y460" i="5"/>
  <c r="Y434" i="5"/>
  <c r="Y168" i="5"/>
  <c r="Y39" i="5"/>
  <c r="Y208" i="5"/>
  <c r="Y442" i="5"/>
  <c r="Y274" i="5"/>
  <c r="Y63" i="5"/>
  <c r="Y483" i="5"/>
  <c r="Y268" i="5"/>
  <c r="Y481" i="5"/>
  <c r="Y385" i="5"/>
  <c r="Y270" i="5"/>
  <c r="Y455" i="5"/>
  <c r="Y461" i="5"/>
  <c r="Y430" i="5"/>
  <c r="Y454" i="5"/>
  <c r="Y401" i="5"/>
  <c r="Y173" i="5"/>
  <c r="Y357" i="5"/>
  <c r="Y44" i="5"/>
  <c r="Y330" i="5"/>
  <c r="Y418" i="5"/>
  <c r="Y132" i="5"/>
  <c r="Y446" i="5"/>
  <c r="Y421" i="5"/>
  <c r="Y339" i="5"/>
  <c r="Y391" i="5"/>
  <c r="Y320" i="5"/>
  <c r="Y100" i="5"/>
  <c r="Y313" i="5"/>
  <c r="Y295" i="5"/>
  <c r="Y241" i="5"/>
  <c r="Y246" i="5"/>
  <c r="Y383" i="5"/>
  <c r="Y146" i="5"/>
  <c r="Y406" i="5"/>
  <c r="Y499" i="5"/>
  <c r="Y377" i="5"/>
  <c r="Y125" i="5"/>
  <c r="Y333" i="5"/>
  <c r="Y20" i="5"/>
  <c r="Y306" i="5"/>
  <c r="Y253" i="5"/>
  <c r="Y346" i="5"/>
  <c r="Y228" i="5"/>
  <c r="Y352" i="5"/>
  <c r="Y273" i="5"/>
  <c r="Y249" i="5"/>
  <c r="Y203" i="5"/>
  <c r="Y99" i="5"/>
  <c r="Y410" i="5"/>
  <c r="Y267" i="5"/>
  <c r="Y336" i="5"/>
  <c r="Y458" i="5"/>
  <c r="Y198" i="5"/>
  <c r="Y239" i="5"/>
  <c r="Y98" i="5"/>
  <c r="Y358" i="5"/>
  <c r="Y451" i="5"/>
  <c r="Y498" i="5"/>
  <c r="Y305" i="5"/>
  <c r="Y77" i="5"/>
  <c r="Y285" i="5"/>
  <c r="Y258" i="5"/>
  <c r="Y250" i="5"/>
  <c r="Y395" i="5"/>
  <c r="Y136" i="5"/>
  <c r="Y153" i="5"/>
  <c r="Y81" i="5"/>
  <c r="Y179" i="5"/>
  <c r="Y487" i="5"/>
  <c r="Y338" i="5"/>
  <c r="Y75" i="5"/>
  <c r="Y216" i="5"/>
  <c r="Y290" i="5"/>
  <c r="Y7" i="5"/>
  <c r="Y174" i="5"/>
  <c r="Y143" i="5"/>
  <c r="Y479" i="5"/>
  <c r="Y74" i="5"/>
  <c r="Y334" i="5"/>
  <c r="Y427" i="5"/>
  <c r="Y53" i="5"/>
  <c r="Y261" i="5"/>
  <c r="Y234" i="5"/>
  <c r="Y226" i="5"/>
  <c r="Y301" i="5"/>
  <c r="Y275" i="5"/>
  <c r="Y444" i="5"/>
  <c r="Y57" i="5"/>
  <c r="Y155" i="5"/>
  <c r="Y343" i="5"/>
  <c r="Y72" i="5"/>
  <c r="Y506" i="5"/>
  <c r="Y340" i="5"/>
  <c r="Y150" i="5"/>
  <c r="Y71" i="5"/>
  <c r="Y431" i="5"/>
  <c r="Y50" i="5"/>
  <c r="Y310" i="5"/>
  <c r="Y403" i="5"/>
  <c r="Y29" i="5"/>
  <c r="Y237" i="5"/>
  <c r="AB322" i="5"/>
  <c r="Z62" i="5"/>
  <c r="Z491" i="5"/>
  <c r="Z482" i="5"/>
  <c r="Z454" i="5"/>
  <c r="Z101" i="5"/>
  <c r="Z310" i="5"/>
  <c r="Z388" i="5"/>
  <c r="Z208" i="5"/>
  <c r="Z249" i="5"/>
  <c r="Z468" i="5"/>
  <c r="Z335" i="5"/>
  <c r="Z106" i="5"/>
  <c r="Z316" i="5"/>
  <c r="Z484" i="5"/>
  <c r="Z60" i="5"/>
  <c r="Z137" i="5"/>
  <c r="Z223" i="5"/>
  <c r="Z314" i="5"/>
  <c r="Z430" i="5"/>
  <c r="Z437" i="5"/>
  <c r="Z329" i="5"/>
  <c r="Z421" i="5"/>
  <c r="Z356" i="5"/>
  <c r="Z402" i="5"/>
  <c r="Z107" i="5"/>
  <c r="Z321" i="5"/>
  <c r="Z186" i="5"/>
  <c r="Z246" i="5"/>
  <c r="Z446" i="5"/>
  <c r="Z21" i="5"/>
  <c r="Z379" i="5"/>
  <c r="Z139" i="5"/>
  <c r="Z453" i="5"/>
  <c r="Z61" i="5"/>
  <c r="Z211" i="5"/>
  <c r="Z469" i="5"/>
  <c r="Z32" i="5"/>
  <c r="Z320" i="5"/>
  <c r="Z282" i="5"/>
  <c r="Z390" i="5"/>
  <c r="Z474" i="5"/>
  <c r="Z236" i="5"/>
  <c r="Z200" i="5"/>
  <c r="Z441" i="5"/>
  <c r="Z397" i="5"/>
  <c r="Z251" i="5"/>
  <c r="Z344" i="5"/>
  <c r="Z34" i="5"/>
  <c r="Z168" i="5"/>
  <c r="Z143" i="5"/>
  <c r="Z221" i="5"/>
  <c r="Z57" i="5"/>
  <c r="Z382" i="5"/>
  <c r="Z439" i="5"/>
  <c r="Z333" i="5"/>
  <c r="Z431" i="5"/>
  <c r="Z205" i="5"/>
  <c r="Z130" i="5"/>
  <c r="Z10" i="5"/>
  <c r="Z471" i="5"/>
  <c r="Z445" i="5"/>
  <c r="Z55" i="5"/>
  <c r="Z173" i="5"/>
  <c r="Z264" i="5"/>
  <c r="Z348" i="5"/>
  <c r="Z102" i="5"/>
  <c r="Z232" i="5"/>
  <c r="Z470" i="5"/>
  <c r="Z177" i="5"/>
  <c r="Z120" i="5"/>
  <c r="Z142" i="5"/>
  <c r="Z273" i="5"/>
  <c r="Z166" i="5"/>
  <c r="Z385" i="5"/>
  <c r="Z80" i="5"/>
  <c r="Z189" i="5"/>
  <c r="Z464" i="5"/>
  <c r="Z36" i="5"/>
  <c r="Z47" i="5"/>
  <c r="Z463" i="5"/>
  <c r="Z77" i="5"/>
  <c r="Z504" i="5"/>
  <c r="Z369" i="5"/>
  <c r="Z476" i="5"/>
  <c r="Z313" i="5"/>
  <c r="Z83" i="5"/>
  <c r="Z118" i="5"/>
  <c r="Z427" i="5"/>
  <c r="Z136" i="5"/>
  <c r="Z465" i="5"/>
  <c r="Z336" i="5"/>
  <c r="Z407" i="5"/>
  <c r="Z248" i="5"/>
  <c r="Z235" i="5"/>
  <c r="Z37" i="5"/>
  <c r="Z499" i="5"/>
  <c r="Z325" i="5"/>
  <c r="Z455" i="5"/>
  <c r="Z68" i="5"/>
  <c r="Z361" i="5"/>
  <c r="Z353" i="5"/>
  <c r="Z351" i="5"/>
  <c r="Z341" i="5"/>
  <c r="Z416" i="5"/>
  <c r="Z492" i="5"/>
  <c r="Z318" i="5"/>
  <c r="Z225" i="5"/>
  <c r="Z174" i="5"/>
  <c r="Z298" i="5"/>
  <c r="Z152" i="5"/>
  <c r="Z54" i="5"/>
  <c r="Z350" i="5"/>
  <c r="Z392" i="5"/>
  <c r="Z148" i="5"/>
  <c r="Z435" i="5"/>
  <c r="Z440" i="5"/>
  <c r="Z408" i="5"/>
  <c r="Z226" i="5"/>
  <c r="Z224" i="5"/>
  <c r="Z67" i="5"/>
  <c r="Z138" i="5"/>
  <c r="AB348" i="5"/>
  <c r="AA106" i="5"/>
  <c r="AA286" i="5"/>
  <c r="AA314" i="5"/>
  <c r="Z255" i="5"/>
  <c r="Z425" i="5"/>
  <c r="AA377" i="5"/>
  <c r="AA431" i="5"/>
  <c r="AA79" i="5"/>
  <c r="AA171" i="5"/>
  <c r="AA301" i="5"/>
  <c r="AB225" i="5"/>
  <c r="AB435" i="5"/>
  <c r="Z86" i="5"/>
  <c r="AD309" i="5"/>
  <c r="Y18" i="5"/>
  <c r="AB79" i="5"/>
  <c r="AC310" i="5"/>
  <c r="Y116" i="5"/>
  <c r="AA139" i="5"/>
  <c r="AB364" i="5"/>
  <c r="Y213" i="5"/>
  <c r="Z96" i="5"/>
  <c r="AB89" i="5"/>
  <c r="AD181" i="5"/>
  <c r="AD429" i="5"/>
  <c r="AC228" i="5"/>
  <c r="Z452" i="5"/>
  <c r="Z40" i="5"/>
  <c r="Y425" i="5"/>
  <c r="AC142" i="5"/>
  <c r="Z155" i="5"/>
  <c r="AC413" i="5"/>
  <c r="Y476" i="5"/>
  <c r="AC125" i="5"/>
  <c r="AA359" i="5"/>
  <c r="AB379" i="5"/>
  <c r="Z43" i="5"/>
  <c r="AA186" i="5"/>
  <c r="Z498" i="5"/>
  <c r="Z295" i="5"/>
  <c r="Z288" i="5"/>
  <c r="AC257" i="5"/>
  <c r="AA12" i="5"/>
  <c r="Y311" i="5"/>
  <c r="AC423" i="5"/>
  <c r="AB85" i="5"/>
  <c r="Y456" i="5"/>
  <c r="AB206" i="5"/>
  <c r="AD257" i="5"/>
  <c r="AA423" i="5"/>
  <c r="Y432" i="5"/>
  <c r="AC227" i="5"/>
  <c r="AA14" i="5"/>
  <c r="AC430" i="5"/>
  <c r="AA340" i="5"/>
  <c r="AC408" i="5"/>
  <c r="AD234" i="5"/>
  <c r="Y220" i="5"/>
  <c r="Y408" i="5"/>
  <c r="AA380" i="5"/>
  <c r="AB275" i="5"/>
  <c r="AB23" i="5"/>
  <c r="AD90" i="5"/>
  <c r="AC410" i="5"/>
  <c r="AD238" i="5"/>
  <c r="Y59" i="5"/>
  <c r="AC473" i="5"/>
  <c r="AC88" i="5"/>
  <c r="AC333" i="5"/>
  <c r="Z285" i="5"/>
  <c r="AB490" i="5"/>
  <c r="AD239" i="5"/>
  <c r="AB314" i="5"/>
  <c r="Y278" i="5"/>
  <c r="AC334" i="5"/>
  <c r="AB361" i="5"/>
  <c r="AC254" i="5"/>
  <c r="AB330" i="5"/>
  <c r="Y472" i="5"/>
  <c r="AA211" i="5"/>
  <c r="AD74" i="5"/>
  <c r="Y394" i="5"/>
  <c r="AD93" i="5"/>
  <c r="AC102" i="5"/>
  <c r="AB212" i="5"/>
  <c r="AB215" i="5"/>
  <c r="AB267" i="5"/>
  <c r="AB328" i="5"/>
  <c r="AA102" i="5"/>
  <c r="AA128" i="5"/>
  <c r="AA269" i="5"/>
  <c r="AA496" i="5"/>
  <c r="AA265" i="5"/>
  <c r="AA167" i="5"/>
  <c r="AA182" i="5"/>
  <c r="AA242" i="5"/>
  <c r="AA444" i="5"/>
  <c r="AA162" i="5"/>
  <c r="AA436" i="5"/>
  <c r="AA426" i="5"/>
  <c r="AA497" i="5"/>
  <c r="AA469" i="5"/>
  <c r="AA15" i="5"/>
  <c r="AA418" i="5"/>
  <c r="AA290" i="5"/>
  <c r="AA134" i="5"/>
  <c r="AA39" i="5"/>
  <c r="AA232" i="5"/>
  <c r="AA336" i="5"/>
  <c r="AA194" i="5"/>
  <c r="AA66" i="5"/>
  <c r="AA289" i="5"/>
  <c r="AA341" i="5"/>
  <c r="AA483" i="5"/>
  <c r="AA383" i="5"/>
  <c r="AA270" i="5"/>
  <c r="AA54" i="5"/>
  <c r="AA152" i="5"/>
  <c r="AA439" i="5"/>
  <c r="AA64" i="5"/>
  <c r="AA150" i="5"/>
  <c r="AA260" i="5"/>
  <c r="AA326" i="5"/>
  <c r="AA356" i="5"/>
  <c r="AA96" i="5"/>
  <c r="AA365" i="5"/>
  <c r="AA148" i="5"/>
  <c r="AA488" i="5"/>
  <c r="AA32" i="5"/>
  <c r="AA499" i="5"/>
  <c r="AA363" i="5"/>
  <c r="AA234" i="5"/>
  <c r="AA455" i="5"/>
  <c r="AA239" i="5"/>
  <c r="AA346" i="5"/>
  <c r="AA504" i="5"/>
  <c r="AA193" i="5"/>
  <c r="AA338" i="5"/>
  <c r="AA461" i="5"/>
  <c r="AA230" i="5"/>
  <c r="AA284" i="5"/>
  <c r="AA197" i="5"/>
  <c r="AA125" i="5"/>
  <c r="AA244" i="5"/>
  <c r="AA446" i="5"/>
  <c r="AA164" i="5"/>
  <c r="AA24" i="5"/>
  <c r="AA302" i="5"/>
  <c r="AA68" i="5"/>
  <c r="AA259" i="5"/>
  <c r="AA449" i="5"/>
  <c r="AA213" i="5"/>
  <c r="AA429" i="5"/>
  <c r="AA271" i="5"/>
  <c r="AA126" i="5"/>
  <c r="AA71" i="5"/>
  <c r="AA435" i="5"/>
  <c r="AA442" i="5"/>
  <c r="AA396" i="5"/>
  <c r="AA323" i="5"/>
  <c r="AA240" i="5"/>
  <c r="AA224" i="5"/>
  <c r="AA387" i="5"/>
  <c r="AA386" i="5"/>
  <c r="AA421" i="5"/>
  <c r="AA117" i="5"/>
  <c r="AA437" i="5"/>
  <c r="AA52" i="5"/>
  <c r="AA252" i="5"/>
  <c r="AA489" i="5"/>
  <c r="AA133" i="5"/>
  <c r="AA200" i="5"/>
  <c r="AA90" i="5"/>
  <c r="AA422" i="5"/>
  <c r="AA29" i="5"/>
  <c r="AA413" i="5"/>
  <c r="AA375" i="5"/>
  <c r="AA111" i="5"/>
  <c r="AA330" i="5"/>
  <c r="AA372" i="5"/>
  <c r="AA84" i="5"/>
  <c r="AA306" i="5"/>
  <c r="AA401" i="5"/>
  <c r="AA180" i="5"/>
  <c r="AA400" i="5"/>
  <c r="AA443" i="5"/>
  <c r="AA406" i="5"/>
  <c r="AA263" i="5"/>
  <c r="AA352" i="5"/>
  <c r="AA308" i="5"/>
  <c r="AA345" i="5"/>
  <c r="AA445" i="5"/>
  <c r="AA327" i="5"/>
  <c r="AA222" i="5"/>
  <c r="AA246" i="5"/>
  <c r="AA333" i="5"/>
  <c r="AA233" i="5"/>
  <c r="AA272" i="5"/>
  <c r="AA335" i="5"/>
  <c r="AA221" i="5"/>
  <c r="AA11" i="5"/>
  <c r="AA131" i="5"/>
  <c r="AA407" i="5"/>
  <c r="AA28" i="5"/>
  <c r="AB374" i="5"/>
  <c r="AA116" i="5"/>
  <c r="AA296" i="5"/>
  <c r="AA382" i="5"/>
  <c r="Z267" i="5"/>
  <c r="Z433" i="5"/>
  <c r="AA293" i="5"/>
  <c r="AA255" i="5"/>
  <c r="AA83" i="5"/>
  <c r="AA173" i="5"/>
  <c r="AA325" i="5"/>
  <c r="AD232" i="5"/>
  <c r="AD455" i="5"/>
  <c r="AB95" i="5"/>
  <c r="AD317" i="5"/>
  <c r="Y42" i="5"/>
  <c r="AB87" i="5"/>
  <c r="AA332" i="5"/>
  <c r="Y140" i="5"/>
  <c r="AD147" i="5"/>
  <c r="AB371" i="5"/>
  <c r="Y309" i="5"/>
  <c r="AD10" i="5"/>
  <c r="AD96" i="5"/>
  <c r="AB190" i="5"/>
  <c r="AB451" i="5"/>
  <c r="Z237" i="5"/>
  <c r="AA459" i="5"/>
  <c r="AC48" i="5"/>
  <c r="Y449" i="5"/>
  <c r="AC157" i="5"/>
  <c r="Z163" i="5"/>
  <c r="AA420" i="5"/>
  <c r="Y500" i="5"/>
  <c r="Z144" i="5"/>
  <c r="AB406" i="5"/>
  <c r="AD385" i="5"/>
  <c r="Z95" i="5"/>
  <c r="AB205" i="5"/>
  <c r="AD142" i="5"/>
  <c r="Z386" i="5"/>
  <c r="AA311" i="5"/>
  <c r="AD264" i="5"/>
  <c r="AD26" i="5"/>
  <c r="AB27" i="5"/>
  <c r="AB431" i="5"/>
  <c r="AC101" i="5"/>
  <c r="AB62" i="5"/>
  <c r="AB326" i="5"/>
  <c r="Z304" i="5"/>
  <c r="AA473" i="5"/>
  <c r="AB221" i="5"/>
  <c r="AB469" i="5"/>
  <c r="AA114" i="5"/>
  <c r="AB480" i="5"/>
  <c r="AB426" i="5"/>
  <c r="Z459" i="5"/>
  <c r="AA410" i="5"/>
  <c r="Y388" i="5"/>
  <c r="AC205" i="5"/>
  <c r="AD437" i="5"/>
  <c r="Y151" i="5"/>
  <c r="Z31" i="5"/>
  <c r="AB118" i="5"/>
  <c r="AB418" i="5"/>
  <c r="AA245" i="5"/>
  <c r="Y83" i="5"/>
  <c r="Y297" i="5"/>
  <c r="AC105" i="5"/>
  <c r="AB352" i="5"/>
  <c r="AA354" i="5"/>
  <c r="Y37" i="5"/>
  <c r="Z300" i="5"/>
  <c r="Z345" i="5"/>
  <c r="AC177" i="5"/>
  <c r="AB421" i="5"/>
  <c r="AB412" i="5"/>
  <c r="AD293" i="5"/>
  <c r="Y205" i="5"/>
  <c r="AD269" i="5"/>
  <c r="AD83" i="5"/>
  <c r="Z84" i="5"/>
  <c r="AA419" i="5"/>
  <c r="Z497" i="5"/>
  <c r="Z94" i="5"/>
  <c r="AB304" i="5"/>
  <c r="AB370" i="5"/>
  <c r="AB120" i="5"/>
  <c r="AB51" i="5"/>
  <c r="AB447" i="5"/>
  <c r="AB211" i="5"/>
  <c r="AB217" i="5"/>
  <c r="AB416" i="5"/>
  <c r="AB323" i="5"/>
  <c r="AB65" i="5"/>
  <c r="AB201" i="5"/>
  <c r="AB506" i="5"/>
  <c r="AB131" i="5"/>
  <c r="AB46" i="5"/>
  <c r="AB413" i="5"/>
  <c r="AB242" i="5"/>
  <c r="AB313" i="5"/>
  <c r="AB100" i="5"/>
  <c r="AB59" i="5"/>
  <c r="AB427" i="5"/>
  <c r="AB433" i="5"/>
  <c r="AB16" i="5"/>
  <c r="AB411" i="5"/>
  <c r="AB224" i="5"/>
  <c r="AB83" i="5"/>
  <c r="AB466" i="5"/>
  <c r="AB33" i="5"/>
  <c r="AB393" i="5"/>
  <c r="AB220" i="5"/>
  <c r="AB164" i="5"/>
  <c r="AB42" i="5"/>
  <c r="AB385" i="5"/>
  <c r="AB292" i="5"/>
  <c r="AB199" i="5"/>
  <c r="AB289" i="5"/>
  <c r="AB97" i="5"/>
  <c r="AB55" i="5"/>
  <c r="AB315" i="5"/>
  <c r="AB271" i="5"/>
  <c r="AB135" i="5"/>
  <c r="AB350" i="5"/>
  <c r="AB475" i="5"/>
  <c r="AB347" i="5"/>
  <c r="AB41" i="5"/>
  <c r="AB186" i="5"/>
  <c r="AB141" i="5"/>
  <c r="AB363" i="5"/>
  <c r="AB173" i="5"/>
  <c r="AB256" i="5"/>
  <c r="AB48" i="5"/>
  <c r="AB462" i="5"/>
  <c r="AB463" i="5"/>
  <c r="AB285" i="5"/>
  <c r="AB299" i="5"/>
  <c r="AB254" i="5"/>
  <c r="AB43" i="5"/>
  <c r="AB50" i="5"/>
  <c r="AB334" i="5"/>
  <c r="AB232" i="5"/>
  <c r="AB308" i="5"/>
  <c r="AB101" i="5"/>
  <c r="AB176" i="5"/>
  <c r="AB266" i="5"/>
  <c r="AB395" i="5"/>
  <c r="AB193" i="5"/>
  <c r="AB439" i="5"/>
  <c r="AB300" i="5"/>
  <c r="AB349" i="5"/>
  <c r="AB163" i="5"/>
  <c r="AB335" i="5"/>
  <c r="AB441" i="5"/>
  <c r="AB194" i="5"/>
  <c r="AB156" i="5"/>
  <c r="AB309" i="5"/>
  <c r="AB461" i="5"/>
  <c r="AB359" i="5"/>
  <c r="AB342" i="5"/>
  <c r="AB32" i="5"/>
  <c r="AB93" i="5"/>
  <c r="AB278" i="5"/>
  <c r="AB162" i="5"/>
  <c r="AB389" i="5"/>
  <c r="AB22" i="5"/>
  <c r="AB161" i="5"/>
  <c r="AB336" i="5"/>
  <c r="AB108" i="5"/>
  <c r="AB151" i="5"/>
  <c r="AB82" i="5"/>
  <c r="AB434" i="5"/>
  <c r="AB504" i="5"/>
  <c r="AB365" i="5"/>
  <c r="AB184" i="5"/>
  <c r="AB18" i="5"/>
  <c r="AB423" i="5"/>
  <c r="AB102" i="5"/>
  <c r="AB259" i="5"/>
  <c r="AB321" i="5"/>
  <c r="AB213" i="5"/>
  <c r="AB40" i="5"/>
  <c r="AB255" i="5"/>
  <c r="AB294" i="5"/>
  <c r="AB103" i="5"/>
  <c r="AB459" i="5"/>
  <c r="AB438" i="5"/>
  <c r="AB329" i="5"/>
  <c r="AB99" i="5"/>
  <c r="AB73" i="5"/>
  <c r="AB80" i="5"/>
  <c r="AB488" i="5"/>
  <c r="AB239" i="5"/>
  <c r="AB403" i="5"/>
  <c r="AB367" i="5"/>
  <c r="AB175" i="5"/>
  <c r="AB436" i="5"/>
  <c r="AB257" i="5"/>
  <c r="AB63" i="5"/>
  <c r="AB147" i="5"/>
  <c r="AB248" i="5"/>
  <c r="AB109" i="5"/>
  <c r="AB291" i="5"/>
  <c r="AB290" i="5"/>
  <c r="AB383" i="5"/>
  <c r="AB231" i="5"/>
  <c r="AB437" i="5"/>
  <c r="AB119" i="5"/>
  <c r="AB182" i="5"/>
  <c r="AB157" i="5"/>
  <c r="AB448" i="5"/>
  <c r="AB189" i="5"/>
  <c r="AB351" i="5"/>
  <c r="AB159" i="5"/>
  <c r="AB45" i="5"/>
  <c r="AB233" i="5"/>
  <c r="AB449" i="5"/>
  <c r="AB112" i="5"/>
  <c r="AB94" i="5"/>
  <c r="AB246" i="5"/>
  <c r="AB284" i="5"/>
  <c r="AB181" i="5"/>
  <c r="AB381" i="5"/>
  <c r="AB357" i="5"/>
  <c r="AB241" i="5"/>
  <c r="AB283" i="5"/>
  <c r="AB343" i="5"/>
  <c r="AB228" i="5"/>
  <c r="AB414" i="5"/>
  <c r="AB77" i="5"/>
  <c r="AB137" i="5"/>
  <c r="AB174" i="5"/>
  <c r="AB140" i="5"/>
  <c r="AB288" i="5"/>
  <c r="AB487" i="5"/>
  <c r="AB265" i="5"/>
  <c r="AB128" i="5"/>
  <c r="AB338" i="5"/>
  <c r="AB198" i="5"/>
  <c r="AB273" i="5"/>
  <c r="AB281" i="5"/>
  <c r="AB260" i="5"/>
  <c r="AB415" i="5"/>
  <c r="AB382" i="5"/>
  <c r="AA132" i="5"/>
  <c r="AA456" i="5"/>
  <c r="Z271" i="5"/>
  <c r="Z457" i="5"/>
  <c r="AA309" i="5"/>
  <c r="AA13" i="5"/>
  <c r="AA91" i="5"/>
  <c r="AA179" i="5"/>
  <c r="AB17" i="5"/>
  <c r="AD247" i="5"/>
  <c r="AA484" i="5"/>
  <c r="AC112" i="5"/>
  <c r="Z331" i="5"/>
  <c r="Y90" i="5"/>
  <c r="AC103" i="5"/>
  <c r="AD363" i="5"/>
  <c r="Y188" i="5"/>
  <c r="AD163" i="5"/>
  <c r="AC385" i="5"/>
  <c r="Y405" i="5"/>
  <c r="AB29" i="5"/>
  <c r="AD115" i="5"/>
  <c r="AD205" i="5"/>
  <c r="AB473" i="5"/>
  <c r="AD251" i="5"/>
  <c r="AD473" i="5"/>
  <c r="AD65" i="5"/>
  <c r="Y497" i="5"/>
  <c r="AD194" i="5"/>
  <c r="Z188" i="5"/>
  <c r="AC456" i="5"/>
  <c r="AA26" i="5"/>
  <c r="AC179" i="5"/>
  <c r="AD462" i="5"/>
  <c r="Z436" i="5"/>
  <c r="AB160" i="5"/>
  <c r="AC245" i="5"/>
  <c r="AB178" i="5"/>
  <c r="Z472" i="5"/>
  <c r="AA392" i="5"/>
  <c r="AD280" i="5"/>
  <c r="AA60" i="5"/>
  <c r="AC146" i="5"/>
  <c r="AB474" i="5"/>
  <c r="AC135" i="5"/>
  <c r="AB296" i="5"/>
  <c r="Z244" i="5"/>
  <c r="AD415" i="5"/>
  <c r="Y244" i="5"/>
  <c r="Y73" i="5"/>
  <c r="AA313" i="5"/>
  <c r="AB340" i="5"/>
  <c r="Y172" i="5"/>
  <c r="AD311" i="5"/>
  <c r="Y196" i="5"/>
  <c r="AB373" i="5"/>
  <c r="Z206" i="5"/>
  <c r="AC429" i="5"/>
  <c r="Y124" i="5"/>
  <c r="Y80" i="5"/>
  <c r="Z74" i="5"/>
  <c r="Z134" i="5"/>
  <c r="AB482" i="5"/>
  <c r="Z261" i="5"/>
  <c r="Y131" i="5"/>
  <c r="AA20" i="5"/>
  <c r="AA138" i="5"/>
  <c r="AD398" i="5"/>
  <c r="Z69" i="5"/>
  <c r="Y325" i="5"/>
  <c r="Y304" i="5"/>
  <c r="AC418" i="5"/>
  <c r="Y207" i="5"/>
  <c r="Y322" i="5"/>
  <c r="Y86" i="5"/>
  <c r="Z210" i="5"/>
  <c r="AB171" i="5"/>
  <c r="AD376" i="5"/>
  <c r="AB223" i="5"/>
  <c r="Y62" i="5"/>
  <c r="Y60" i="5"/>
  <c r="AA339" i="5"/>
  <c r="AB384" i="5"/>
  <c r="AB172" i="5"/>
  <c r="AB10" i="5"/>
  <c r="AB117" i="5"/>
  <c r="AB5" i="5"/>
  <c r="AB84" i="5"/>
  <c r="AB495" i="5"/>
  <c r="AB39" i="5"/>
  <c r="AB91" i="5"/>
  <c r="AC121" i="5"/>
  <c r="AC156" i="5"/>
  <c r="AC501" i="5"/>
  <c r="AC279" i="5"/>
  <c r="AC345" i="5"/>
  <c r="AC178" i="5"/>
  <c r="AC438" i="5"/>
  <c r="AC144" i="5"/>
  <c r="AC351" i="5"/>
  <c r="AC416" i="5"/>
  <c r="AC207" i="5"/>
  <c r="AC90" i="5"/>
  <c r="AC116" i="5"/>
  <c r="AC229" i="5"/>
  <c r="AC466" i="5"/>
  <c r="AC85" i="5"/>
  <c r="AC281" i="5"/>
  <c r="AC147" i="5"/>
  <c r="AC66" i="5"/>
  <c r="AC383" i="5"/>
  <c r="AC364" i="5"/>
  <c r="AC172" i="5"/>
  <c r="AC391" i="5"/>
  <c r="AC108" i="5"/>
  <c r="AC474" i="5"/>
  <c r="AC397" i="5"/>
  <c r="AC381" i="5"/>
  <c r="AC200" i="5"/>
  <c r="AC344" i="5"/>
  <c r="AC29" i="5"/>
  <c r="AC86" i="5"/>
  <c r="AC208" i="5"/>
  <c r="AC448" i="5"/>
  <c r="AC46" i="5"/>
  <c r="AC145" i="5"/>
  <c r="AC392" i="5"/>
  <c r="AC443" i="5"/>
  <c r="AC414" i="5"/>
  <c r="AC339" i="5"/>
  <c r="AC293" i="5"/>
  <c r="AC83" i="5"/>
  <c r="AC499" i="5"/>
  <c r="AC380" i="5"/>
  <c r="AC470" i="5"/>
  <c r="AC23" i="5"/>
  <c r="AC460" i="5"/>
  <c r="AC419" i="5"/>
  <c r="AC251" i="5"/>
  <c r="AC289" i="5"/>
  <c r="AC395" i="5"/>
  <c r="AC169" i="5"/>
  <c r="AC183" i="5"/>
  <c r="AC100" i="5"/>
  <c r="AC149" i="5"/>
  <c r="AC469" i="5"/>
  <c r="AC304" i="5"/>
  <c r="AC361" i="5"/>
  <c r="AC219" i="5"/>
  <c r="AC505" i="5"/>
  <c r="AC237" i="5"/>
  <c r="AC11" i="5"/>
  <c r="AC442" i="5"/>
  <c r="AC93" i="5"/>
  <c r="AC459" i="5"/>
  <c r="AC390" i="5"/>
  <c r="AC291" i="5"/>
  <c r="AC447" i="5"/>
  <c r="AC331" i="5"/>
  <c r="AC57" i="5"/>
  <c r="AC99" i="5"/>
  <c r="AC252" i="5"/>
  <c r="AC214" i="5"/>
  <c r="AC65" i="5"/>
  <c r="AC239" i="5"/>
  <c r="AC439" i="5"/>
  <c r="AC107" i="5"/>
  <c r="AC122" i="5"/>
  <c r="AC168" i="5"/>
  <c r="AC266" i="5"/>
  <c r="AC451" i="5"/>
  <c r="AC184" i="5"/>
  <c r="AC314" i="5"/>
  <c r="AC457" i="5"/>
  <c r="AC490" i="5"/>
  <c r="AC368" i="5"/>
  <c r="AC489" i="5"/>
  <c r="AC38" i="5"/>
  <c r="AC493" i="5"/>
  <c r="AC136" i="5"/>
  <c r="AC209" i="5"/>
  <c r="AC158" i="5"/>
  <c r="AC422" i="5"/>
  <c r="AC44" i="5"/>
  <c r="AC182" i="5"/>
  <c r="AC258" i="5"/>
  <c r="AC34" i="5"/>
  <c r="AC399" i="5"/>
  <c r="AC67" i="5"/>
  <c r="AC21" i="5"/>
  <c r="AC475" i="5"/>
  <c r="AC152" i="5"/>
  <c r="AC453" i="5"/>
  <c r="AC374" i="5"/>
  <c r="AC113" i="5"/>
  <c r="AC433" i="5"/>
  <c r="AC407" i="5"/>
  <c r="AC481" i="5"/>
  <c r="AC25" i="5"/>
  <c r="AC249" i="5"/>
  <c r="AC164" i="5"/>
  <c r="AC53" i="5"/>
  <c r="AC427" i="5"/>
  <c r="AC94" i="5"/>
  <c r="AC224" i="5"/>
  <c r="AC360" i="5"/>
  <c r="AC126" i="5"/>
  <c r="AC446" i="5"/>
  <c r="AC115" i="5"/>
  <c r="AC283" i="5"/>
  <c r="AC13" i="5"/>
  <c r="AC405" i="5"/>
  <c r="AC449" i="5"/>
  <c r="AC148" i="5"/>
  <c r="AC241" i="5"/>
  <c r="AC270" i="5"/>
  <c r="AC77" i="5"/>
  <c r="AC233" i="5"/>
  <c r="AC232" i="5"/>
  <c r="AC193" i="5"/>
  <c r="AC455" i="5"/>
  <c r="AC74" i="5"/>
  <c r="AC494" i="5"/>
  <c r="AC320" i="5"/>
  <c r="AC467" i="5"/>
  <c r="AC114" i="5"/>
  <c r="AC265" i="5"/>
  <c r="AC139" i="5"/>
  <c r="AC337" i="5"/>
  <c r="AC431" i="5"/>
  <c r="AC8" i="5"/>
  <c r="AC150" i="5"/>
  <c r="AC27" i="5"/>
  <c r="AC454" i="5"/>
  <c r="AC382" i="5"/>
  <c r="AC437" i="5"/>
  <c r="AC476" i="5"/>
  <c r="AC75" i="5"/>
  <c r="AC502" i="5"/>
  <c r="AC221" i="5"/>
  <c r="AC117" i="5"/>
  <c r="AC350" i="5"/>
  <c r="AC445" i="5"/>
  <c r="AC275" i="5"/>
  <c r="AC411" i="5"/>
  <c r="AC357" i="5"/>
  <c r="AC19" i="5"/>
  <c r="AB386" i="5"/>
  <c r="AA322" i="5"/>
  <c r="AD332" i="5"/>
  <c r="AD143" i="5"/>
  <c r="AD494" i="5"/>
  <c r="AD268" i="5"/>
  <c r="AD50" i="5"/>
  <c r="AD134" i="5"/>
  <c r="AD479" i="5"/>
  <c r="AD260" i="5"/>
  <c r="AD467" i="5"/>
  <c r="AD47" i="5"/>
  <c r="AD400" i="5"/>
  <c r="AD502" i="5"/>
  <c r="AD110" i="5"/>
  <c r="AD475" i="5"/>
  <c r="AD42" i="5"/>
  <c r="AD352" i="5"/>
  <c r="AD33" i="5"/>
  <c r="AD122" i="5"/>
  <c r="AD144" i="5"/>
  <c r="AD331" i="5"/>
  <c r="AD329" i="5"/>
  <c r="AD489" i="5"/>
  <c r="AD127" i="5"/>
  <c r="AD495" i="5"/>
  <c r="AD55" i="5"/>
  <c r="AD189" i="5"/>
  <c r="AD409" i="5"/>
  <c r="AD401" i="5"/>
  <c r="AD227" i="5"/>
  <c r="AD281" i="5"/>
  <c r="AD235" i="5"/>
  <c r="AD197" i="5"/>
  <c r="AD459" i="5"/>
  <c r="AD305" i="5"/>
  <c r="AD338" i="5"/>
  <c r="AD92" i="5"/>
  <c r="AD203" i="5"/>
  <c r="AD465" i="5"/>
  <c r="AD448" i="5"/>
  <c r="AD337" i="5"/>
  <c r="AD345" i="5"/>
  <c r="AD477" i="5"/>
  <c r="AD426" i="5"/>
  <c r="AD136" i="5"/>
  <c r="AD476" i="5"/>
  <c r="AD298" i="5"/>
  <c r="AD108" i="5"/>
  <c r="AD367" i="5"/>
  <c r="AD38" i="5"/>
  <c r="AD365" i="5"/>
  <c r="AD242" i="5"/>
  <c r="AD386" i="5"/>
  <c r="AD174" i="5"/>
  <c r="AD436" i="5"/>
  <c r="AD222" i="5"/>
  <c r="AD344" i="5"/>
  <c r="AD111" i="5"/>
  <c r="AD372" i="5"/>
  <c r="AD371" i="5"/>
  <c r="AD140" i="5"/>
  <c r="AD291" i="5"/>
  <c r="AD359" i="5"/>
  <c r="AD423" i="5"/>
  <c r="AD29" i="5"/>
  <c r="AD392" i="5"/>
  <c r="AD249" i="5"/>
  <c r="AD11" i="5"/>
  <c r="AD507" i="5"/>
  <c r="AD325" i="5"/>
  <c r="AD130" i="5"/>
  <c r="AD41" i="5"/>
  <c r="AD179" i="5"/>
  <c r="AD85" i="5"/>
  <c r="AD446" i="5"/>
  <c r="AD433" i="5"/>
  <c r="AD210" i="5"/>
  <c r="AD91" i="5"/>
  <c r="AD351" i="5"/>
  <c r="AD48" i="5"/>
  <c r="AD258" i="5"/>
  <c r="AD102" i="5"/>
  <c r="AD304" i="5"/>
  <c r="AD419" i="5"/>
  <c r="AD119" i="5"/>
  <c r="AD403" i="5"/>
  <c r="AD60" i="5"/>
  <c r="AD407" i="5"/>
  <c r="AD428" i="5"/>
  <c r="AD440" i="5"/>
  <c r="AD373" i="5"/>
  <c r="AD63" i="5"/>
  <c r="AD443" i="5"/>
  <c r="AD155" i="5"/>
  <c r="AD61" i="5"/>
  <c r="AD470" i="5"/>
  <c r="AD434" i="5"/>
  <c r="AD128" i="5"/>
  <c r="AD336" i="5"/>
  <c r="AD447" i="5"/>
  <c r="AD68" i="5"/>
  <c r="AD375" i="5"/>
  <c r="AD214" i="5"/>
  <c r="AD149" i="5"/>
  <c r="AD297" i="5"/>
  <c r="AD204" i="5"/>
  <c r="AD422" i="5"/>
  <c r="AD263" i="5"/>
  <c r="AD340" i="5"/>
  <c r="AD285" i="5"/>
  <c r="AD381" i="5"/>
  <c r="AD505" i="5"/>
  <c r="AD382" i="5"/>
  <c r="AD153" i="5"/>
  <c r="AD389" i="5"/>
  <c r="AD253" i="5"/>
  <c r="AD366" i="5"/>
  <c r="AD313" i="5"/>
  <c r="AD445" i="5"/>
  <c r="AD417" i="5"/>
  <c r="AD450" i="5"/>
  <c r="AD349" i="5"/>
  <c r="AD364" i="5"/>
  <c r="AD356" i="5"/>
  <c r="AD380" i="5"/>
  <c r="AD17" i="5"/>
  <c r="AD420" i="5"/>
  <c r="AD129" i="5"/>
  <c r="AD35" i="5"/>
  <c r="AD177" i="5"/>
  <c r="AD404" i="5"/>
  <c r="AD425" i="5"/>
  <c r="AD209" i="5"/>
  <c r="AD353" i="5"/>
  <c r="AD193" i="5"/>
  <c r="AD117" i="5"/>
  <c r="AD246" i="5"/>
  <c r="AD346" i="5"/>
  <c r="AD151" i="5"/>
  <c r="AD394" i="5"/>
  <c r="AD379" i="5"/>
  <c r="AD125" i="5"/>
  <c r="AD341" i="5"/>
  <c r="AD314" i="5"/>
  <c r="AD82" i="5"/>
  <c r="AD20" i="5"/>
  <c r="AD139" i="5"/>
  <c r="AD28" i="5"/>
  <c r="AD233" i="5"/>
  <c r="AD36" i="5"/>
  <c r="AD121" i="5"/>
  <c r="AD442" i="5"/>
  <c r="AD69" i="5"/>
  <c r="AD377" i="5"/>
  <c r="AD201" i="5"/>
  <c r="AD43" i="5"/>
  <c r="AD315" i="5"/>
  <c r="AD169" i="5"/>
  <c r="AD299" i="5"/>
  <c r="AD490" i="5"/>
  <c r="AD66" i="5"/>
  <c r="AD107" i="5"/>
  <c r="AD342" i="5"/>
  <c r="AD229" i="5"/>
  <c r="AD116" i="5"/>
  <c r="AD123" i="5"/>
  <c r="AD318" i="5"/>
  <c r="AD274" i="5"/>
  <c r="AD73" i="5"/>
  <c r="AD141" i="5"/>
  <c r="Z312" i="5"/>
  <c r="Z99" i="5"/>
  <c r="Z220" i="5"/>
  <c r="AB394" i="5"/>
  <c r="AA140" i="5"/>
  <c r="AA334" i="5"/>
  <c r="AA472" i="5"/>
  <c r="Z279" i="5"/>
  <c r="Z467" i="5"/>
  <c r="AA321" i="5"/>
  <c r="AA17" i="5"/>
  <c r="AA93" i="5"/>
  <c r="AA183" i="5"/>
  <c r="AD25" i="5"/>
  <c r="AD254" i="5"/>
  <c r="AA491" i="5"/>
  <c r="Z121" i="5"/>
  <c r="Z340" i="5"/>
  <c r="Y114" i="5"/>
  <c r="AB113" i="5"/>
  <c r="AD370" i="5"/>
  <c r="Y212" i="5"/>
  <c r="AA172" i="5"/>
  <c r="AB392" i="5"/>
  <c r="Y429" i="5"/>
  <c r="AC37" i="5"/>
  <c r="AB125" i="5"/>
  <c r="Z214" i="5"/>
  <c r="AB12" i="5"/>
  <c r="Z259" i="5"/>
  <c r="Z480" i="5"/>
  <c r="AC98" i="5"/>
  <c r="AA8" i="5"/>
  <c r="AC213" i="5"/>
  <c r="AA196" i="5"/>
  <c r="Z478" i="5"/>
  <c r="AD58" i="5"/>
  <c r="AC199" i="5"/>
  <c r="Z502" i="5"/>
  <c r="Z444" i="5"/>
  <c r="AD296" i="5"/>
  <c r="Z263" i="5"/>
  <c r="AC195" i="5"/>
  <c r="AA486" i="5"/>
  <c r="AB458" i="5"/>
  <c r="AC288" i="5"/>
  <c r="AC79" i="5"/>
  <c r="AB200" i="5"/>
  <c r="AC480" i="5"/>
  <c r="AB150" i="5"/>
  <c r="Y97" i="5"/>
  <c r="AC328" i="5"/>
  <c r="AA458" i="5"/>
  <c r="Y436" i="5"/>
  <c r="AB114" i="5"/>
  <c r="AC367" i="5"/>
  <c r="Z466" i="5"/>
  <c r="Y364" i="5"/>
  <c r="AA357" i="5"/>
  <c r="Y412" i="5"/>
  <c r="AB422" i="5"/>
  <c r="AA366" i="5"/>
  <c r="Z479" i="5"/>
  <c r="AC226" i="5"/>
  <c r="AC434" i="5"/>
  <c r="AD98" i="5"/>
  <c r="AB143" i="5"/>
  <c r="Y32" i="5"/>
  <c r="AA268" i="5"/>
  <c r="AB34" i="5"/>
  <c r="AA38" i="5"/>
  <c r="AC155" i="5"/>
  <c r="AC417" i="5"/>
  <c r="AC313" i="5"/>
  <c r="Y469" i="5"/>
  <c r="Y448" i="5"/>
  <c r="AA453" i="5"/>
  <c r="Y327" i="5"/>
  <c r="AC49" i="5"/>
  <c r="Y302" i="5"/>
  <c r="AC352" i="5"/>
  <c r="Z277" i="5"/>
  <c r="AD211" i="5"/>
  <c r="AA434" i="5"/>
  <c r="Z108" i="5"/>
  <c r="Z284" i="5"/>
  <c r="Y230" i="5"/>
  <c r="AB397" i="5"/>
  <c r="AC412" i="5"/>
  <c r="AA199" i="5"/>
  <c r="AA123" i="5"/>
  <c r="AA225" i="5"/>
  <c r="AA229" i="5"/>
  <c r="AD509" i="5" l="1"/>
  <c r="Z509" i="5"/>
  <c r="AA510" i="5"/>
  <c r="Y510" i="5"/>
  <c r="AC510" i="5"/>
  <c r="Z510" i="5"/>
  <c r="Z511" i="5" s="1"/>
  <c r="Z512" i="5" s="1"/>
  <c r="D23" i="22" s="1"/>
  <c r="AA509" i="5"/>
  <c r="AA511" i="5" s="1"/>
  <c r="AA512" i="5" s="1"/>
  <c r="E23" i="22" s="1"/>
  <c r="AB509" i="5"/>
  <c r="AB510" i="5"/>
  <c r="AC509" i="5"/>
  <c r="AD510" i="5"/>
  <c r="AD511" i="5" s="1"/>
  <c r="AD512" i="5" s="1"/>
  <c r="H23" i="22" s="1"/>
  <c r="Y509" i="5"/>
  <c r="AG15" i="2"/>
  <c r="AF15" i="2"/>
  <c r="AE15" i="2"/>
  <c r="AD15" i="2"/>
  <c r="AC15" i="2"/>
  <c r="AD17" i="2"/>
  <c r="AK17" i="2" s="1"/>
  <c r="AD18" i="2"/>
  <c r="AK18" i="2" s="1"/>
  <c r="AD19" i="2"/>
  <c r="AK19" i="2" s="1"/>
  <c r="AD20" i="2"/>
  <c r="AK20" i="2" s="1"/>
  <c r="AD21" i="2"/>
  <c r="AK21" i="2" s="1"/>
  <c r="Y511" i="5" l="1"/>
  <c r="Y512" i="5" s="1"/>
  <c r="C23" i="22" s="1"/>
  <c r="AC511" i="5"/>
  <c r="AC512" i="5" s="1"/>
  <c r="G23" i="22" s="1"/>
  <c r="AB511" i="5"/>
  <c r="AB512" i="5" s="1"/>
  <c r="F23" i="22" s="1"/>
  <c r="AB18" i="3"/>
  <c r="AI18" i="3" s="1"/>
  <c r="AD18" i="3"/>
  <c r="AK18" i="3" s="1"/>
  <c r="G6" i="1" s="1"/>
  <c r="AE18" i="3"/>
  <c r="AL18" i="3" s="1"/>
  <c r="AF18" i="3"/>
  <c r="AM18" i="3" s="1"/>
  <c r="AG18" i="3"/>
  <c r="AN18" i="3" s="1"/>
  <c r="AB19" i="3"/>
  <c r="AI19" i="3" s="1"/>
  <c r="AD19" i="3"/>
  <c r="AK19" i="3" s="1"/>
  <c r="G7" i="1" s="1"/>
  <c r="AE19" i="3"/>
  <c r="AL19" i="3" s="1"/>
  <c r="AF19" i="3"/>
  <c r="AM19" i="3" s="1"/>
  <c r="AG19" i="3"/>
  <c r="AN19" i="3" s="1"/>
  <c r="AB20" i="3"/>
  <c r="AI20" i="3" s="1"/>
  <c r="AD20" i="3"/>
  <c r="AK20" i="3" s="1"/>
  <c r="AE20" i="3"/>
  <c r="AL20" i="3" s="1"/>
  <c r="AF20" i="3"/>
  <c r="AM20" i="3" s="1"/>
  <c r="AB21" i="3"/>
  <c r="AI21" i="3" s="1"/>
  <c r="AD21" i="3"/>
  <c r="AK21" i="3" s="1"/>
  <c r="AE21" i="3"/>
  <c r="AL21" i="3" s="1"/>
  <c r="AF21" i="3"/>
  <c r="AM21" i="3" s="1"/>
  <c r="AB22" i="3"/>
  <c r="AI22" i="3" s="1"/>
  <c r="AD22" i="3"/>
  <c r="AK22" i="3" s="1"/>
  <c r="AE22" i="3"/>
  <c r="AL22" i="3" s="1"/>
  <c r="AF22" i="3"/>
  <c r="AM22" i="3" s="1"/>
  <c r="AB23" i="3"/>
  <c r="AI23" i="3" s="1"/>
  <c r="AD23" i="3"/>
  <c r="AK23" i="3" s="1"/>
  <c r="AE23" i="3"/>
  <c r="AL23" i="3" s="1"/>
  <c r="AF23" i="3"/>
  <c r="AM23" i="3" s="1"/>
  <c r="AB24" i="3"/>
  <c r="AI24" i="3" s="1"/>
  <c r="AD24" i="3"/>
  <c r="AK24" i="3" s="1"/>
  <c r="AE24" i="3"/>
  <c r="AL24" i="3" s="1"/>
  <c r="AF24" i="3"/>
  <c r="AM24" i="3" s="1"/>
  <c r="I12" i="1" s="1"/>
  <c r="AB25" i="3"/>
  <c r="AI25" i="3" s="1"/>
  <c r="AD25" i="3"/>
  <c r="AK25" i="3" s="1"/>
  <c r="AE25" i="3"/>
  <c r="AL25" i="3" s="1"/>
  <c r="AF25" i="3"/>
  <c r="AM25" i="3" s="1"/>
  <c r="AB26" i="3"/>
  <c r="AI26" i="3" s="1"/>
  <c r="AD26" i="3"/>
  <c r="AK26" i="3" s="1"/>
  <c r="AE26" i="3"/>
  <c r="AL26" i="3" s="1"/>
  <c r="AF26" i="3"/>
  <c r="AM26" i="3" s="1"/>
  <c r="AB27" i="3"/>
  <c r="AI27" i="3" s="1"/>
  <c r="AD27" i="3"/>
  <c r="AK27" i="3" s="1"/>
  <c r="AE27" i="3"/>
  <c r="AL27" i="3" s="1"/>
  <c r="AF27" i="3"/>
  <c r="AM27" i="3" s="1"/>
  <c r="AB28" i="3"/>
  <c r="AI28" i="3" s="1"/>
  <c r="AD28" i="3"/>
  <c r="AK28" i="3" s="1"/>
  <c r="AE28" i="3"/>
  <c r="AL28" i="3" s="1"/>
  <c r="AF28" i="3"/>
  <c r="AM28" i="3" s="1"/>
  <c r="AB29" i="3"/>
  <c r="AI29" i="3" s="1"/>
  <c r="AD29" i="3"/>
  <c r="AK29" i="3" s="1"/>
  <c r="AE29" i="3"/>
  <c r="AL29" i="3" s="1"/>
  <c r="AF29" i="3"/>
  <c r="AM29" i="3" s="1"/>
  <c r="AB30" i="3"/>
  <c r="AI30" i="3" s="1"/>
  <c r="AD30" i="3"/>
  <c r="AK30" i="3" s="1"/>
  <c r="AE30" i="3"/>
  <c r="AL30" i="3" s="1"/>
  <c r="AF30" i="3"/>
  <c r="AM30" i="3" s="1"/>
  <c r="AB31" i="3"/>
  <c r="AI31" i="3" s="1"/>
  <c r="AD31" i="3"/>
  <c r="AK31" i="3" s="1"/>
  <c r="AE31" i="3"/>
  <c r="AL31" i="3" s="1"/>
  <c r="AF31" i="3"/>
  <c r="AM31" i="3" s="1"/>
  <c r="AB32" i="3"/>
  <c r="AI32" i="3" s="1"/>
  <c r="AD32" i="3"/>
  <c r="AK32" i="3" s="1"/>
  <c r="AE32" i="3"/>
  <c r="AL32" i="3" s="1"/>
  <c r="AF32" i="3"/>
  <c r="AM32" i="3" s="1"/>
  <c r="AB33" i="3"/>
  <c r="AI33" i="3" s="1"/>
  <c r="AD33" i="3"/>
  <c r="AK33" i="3" s="1"/>
  <c r="AE33" i="3"/>
  <c r="AL33" i="3" s="1"/>
  <c r="AF33" i="3"/>
  <c r="AM33" i="3" s="1"/>
  <c r="AB34" i="3"/>
  <c r="AI34" i="3" s="1"/>
  <c r="AD34" i="3"/>
  <c r="AK34" i="3" s="1"/>
  <c r="AE34" i="3"/>
  <c r="AL34" i="3" s="1"/>
  <c r="AF34" i="3"/>
  <c r="AM34" i="3" s="1"/>
  <c r="AB35" i="3"/>
  <c r="AI35" i="3" s="1"/>
  <c r="AD35" i="3"/>
  <c r="AK35" i="3" s="1"/>
  <c r="AE35" i="3"/>
  <c r="AL35" i="3" s="1"/>
  <c r="AF35" i="3"/>
  <c r="AM35" i="3" s="1"/>
  <c r="AB36" i="3"/>
  <c r="AI36" i="3" s="1"/>
  <c r="AD36" i="3"/>
  <c r="AK36" i="3" s="1"/>
  <c r="AE36" i="3"/>
  <c r="AL36" i="3" s="1"/>
  <c r="AF36" i="3"/>
  <c r="AM36" i="3" s="1"/>
  <c r="AB37" i="3"/>
  <c r="AI37" i="3" s="1"/>
  <c r="AD37" i="3"/>
  <c r="AK37" i="3" s="1"/>
  <c r="AE37" i="3"/>
  <c r="AL37" i="3" s="1"/>
  <c r="AF37" i="3"/>
  <c r="AM37" i="3" s="1"/>
  <c r="AB38" i="3"/>
  <c r="AI38" i="3" s="1"/>
  <c r="AD38" i="3"/>
  <c r="AK38" i="3" s="1"/>
  <c r="AE38" i="3"/>
  <c r="AL38" i="3" s="1"/>
  <c r="AF38" i="3"/>
  <c r="AM38" i="3" s="1"/>
  <c r="AB39" i="3"/>
  <c r="AI39" i="3" s="1"/>
  <c r="AD39" i="3"/>
  <c r="AK39" i="3" s="1"/>
  <c r="AE39" i="3"/>
  <c r="AL39" i="3" s="1"/>
  <c r="AF39" i="3"/>
  <c r="AM39" i="3" s="1"/>
  <c r="AB40" i="3"/>
  <c r="AI40" i="3" s="1"/>
  <c r="AD40" i="3"/>
  <c r="AK40" i="3" s="1"/>
  <c r="AE40" i="3"/>
  <c r="AL40" i="3" s="1"/>
  <c r="AF40" i="3"/>
  <c r="AM40" i="3" s="1"/>
  <c r="AB41" i="3"/>
  <c r="AI41" i="3" s="1"/>
  <c r="AD41" i="3"/>
  <c r="AK41" i="3" s="1"/>
  <c r="AE41" i="3"/>
  <c r="AL41" i="3" s="1"/>
  <c r="AF41" i="3"/>
  <c r="AM41" i="3" s="1"/>
  <c r="AB42" i="3"/>
  <c r="AI42" i="3" s="1"/>
  <c r="AD42" i="3"/>
  <c r="AK42" i="3" s="1"/>
  <c r="AE42" i="3"/>
  <c r="AL42" i="3" s="1"/>
  <c r="AF42" i="3"/>
  <c r="AM42" i="3" s="1"/>
  <c r="AB43" i="3"/>
  <c r="AI43" i="3" s="1"/>
  <c r="AD43" i="3"/>
  <c r="AK43" i="3" s="1"/>
  <c r="AE43" i="3"/>
  <c r="AL43" i="3" s="1"/>
  <c r="AF43" i="3"/>
  <c r="AM43" i="3" s="1"/>
  <c r="AB44" i="3"/>
  <c r="AI44" i="3" s="1"/>
  <c r="AD44" i="3"/>
  <c r="AK44" i="3" s="1"/>
  <c r="AE44" i="3"/>
  <c r="AL44" i="3" s="1"/>
  <c r="AF44" i="3"/>
  <c r="AM44" i="3" s="1"/>
  <c r="AB45" i="3"/>
  <c r="AI45" i="3" s="1"/>
  <c r="AD45" i="3"/>
  <c r="AK45" i="3" s="1"/>
  <c r="AE45" i="3"/>
  <c r="AL45" i="3" s="1"/>
  <c r="AF45" i="3"/>
  <c r="AM45" i="3" s="1"/>
  <c r="AB46" i="3"/>
  <c r="AI46" i="3" s="1"/>
  <c r="AD46" i="3"/>
  <c r="AK46" i="3" s="1"/>
  <c r="AE46" i="3"/>
  <c r="AL46" i="3" s="1"/>
  <c r="AF46" i="3"/>
  <c r="AM46" i="3" s="1"/>
  <c r="AB47" i="3"/>
  <c r="AI47" i="3" s="1"/>
  <c r="AD47" i="3"/>
  <c r="AK47" i="3" s="1"/>
  <c r="AE47" i="3"/>
  <c r="AL47" i="3" s="1"/>
  <c r="AF47" i="3"/>
  <c r="AM47" i="3" s="1"/>
  <c r="AB48" i="3"/>
  <c r="AI48" i="3" s="1"/>
  <c r="AD48" i="3"/>
  <c r="AK48" i="3" s="1"/>
  <c r="AE48" i="3"/>
  <c r="AL48" i="3" s="1"/>
  <c r="AF48" i="3"/>
  <c r="AM48" i="3" s="1"/>
  <c r="AB49" i="3"/>
  <c r="AI49" i="3" s="1"/>
  <c r="AD49" i="3"/>
  <c r="AK49" i="3" s="1"/>
  <c r="AE49" i="3"/>
  <c r="AL49" i="3" s="1"/>
  <c r="AF49" i="3"/>
  <c r="AM49" i="3" s="1"/>
  <c r="AB50" i="3"/>
  <c r="AI50" i="3" s="1"/>
  <c r="AD50" i="3"/>
  <c r="AK50" i="3" s="1"/>
  <c r="AE50" i="3"/>
  <c r="AL50" i="3" s="1"/>
  <c r="AF50" i="3"/>
  <c r="AM50" i="3" s="1"/>
  <c r="AB51" i="3"/>
  <c r="AI51" i="3" s="1"/>
  <c r="AD51" i="3"/>
  <c r="AK51" i="3" s="1"/>
  <c r="AE51" i="3"/>
  <c r="AL51" i="3" s="1"/>
  <c r="AF51" i="3"/>
  <c r="AM51" i="3" s="1"/>
  <c r="AB52" i="3"/>
  <c r="AI52" i="3" s="1"/>
  <c r="AD52" i="3"/>
  <c r="AK52" i="3" s="1"/>
  <c r="AE52" i="3"/>
  <c r="AL52" i="3" s="1"/>
  <c r="AF52" i="3"/>
  <c r="AM52" i="3" s="1"/>
  <c r="AB53" i="3"/>
  <c r="AI53" i="3" s="1"/>
  <c r="AD53" i="3"/>
  <c r="AK53" i="3" s="1"/>
  <c r="AE53" i="3"/>
  <c r="AL53" i="3" s="1"/>
  <c r="AF53" i="3"/>
  <c r="AM53" i="3" s="1"/>
  <c r="AB54" i="3"/>
  <c r="AI54" i="3" s="1"/>
  <c r="AD54" i="3"/>
  <c r="AK54" i="3" s="1"/>
  <c r="AE54" i="3"/>
  <c r="AL54" i="3" s="1"/>
  <c r="AF54" i="3"/>
  <c r="AM54" i="3" s="1"/>
  <c r="AB55" i="3"/>
  <c r="AI55" i="3" s="1"/>
  <c r="AD55" i="3"/>
  <c r="AK55" i="3" s="1"/>
  <c r="AE55" i="3"/>
  <c r="AL55" i="3" s="1"/>
  <c r="AF55" i="3"/>
  <c r="AM55" i="3" s="1"/>
  <c r="AB56" i="3"/>
  <c r="AI56" i="3" s="1"/>
  <c r="AD56" i="3"/>
  <c r="AK56" i="3" s="1"/>
  <c r="AE56" i="3"/>
  <c r="AL56" i="3" s="1"/>
  <c r="AF56" i="3"/>
  <c r="AM56" i="3" s="1"/>
  <c r="AB57" i="3"/>
  <c r="AI57" i="3" s="1"/>
  <c r="AD57" i="3"/>
  <c r="AK57" i="3" s="1"/>
  <c r="AE57" i="3"/>
  <c r="AL57" i="3" s="1"/>
  <c r="AF57" i="3"/>
  <c r="AM57" i="3" s="1"/>
  <c r="AB58" i="3"/>
  <c r="AI58" i="3" s="1"/>
  <c r="AD58" i="3"/>
  <c r="AK58" i="3" s="1"/>
  <c r="AE58" i="3"/>
  <c r="AL58" i="3" s="1"/>
  <c r="AF58" i="3"/>
  <c r="AM58" i="3" s="1"/>
  <c r="AB59" i="3"/>
  <c r="AI59" i="3" s="1"/>
  <c r="AD59" i="3"/>
  <c r="AK59" i="3" s="1"/>
  <c r="AE59" i="3"/>
  <c r="AL59" i="3" s="1"/>
  <c r="AF59" i="3"/>
  <c r="AM59" i="3" s="1"/>
  <c r="AB60" i="3"/>
  <c r="AI60" i="3" s="1"/>
  <c r="AD60" i="3"/>
  <c r="AK60" i="3" s="1"/>
  <c r="AE60" i="3"/>
  <c r="AL60" i="3" s="1"/>
  <c r="AF60" i="3"/>
  <c r="AM60" i="3" s="1"/>
  <c r="AB61" i="3"/>
  <c r="AI61" i="3" s="1"/>
  <c r="AD61" i="3"/>
  <c r="AK61" i="3" s="1"/>
  <c r="AE61" i="3"/>
  <c r="AL61" i="3" s="1"/>
  <c r="AF61" i="3"/>
  <c r="AM61" i="3" s="1"/>
  <c r="AB62" i="3"/>
  <c r="AI62" i="3" s="1"/>
  <c r="AD62" i="3"/>
  <c r="AK62" i="3" s="1"/>
  <c r="AE62" i="3"/>
  <c r="AL62" i="3" s="1"/>
  <c r="AF62" i="3"/>
  <c r="AM62" i="3" s="1"/>
  <c r="AB63" i="3"/>
  <c r="AI63" i="3" s="1"/>
  <c r="AD63" i="3"/>
  <c r="AK63" i="3" s="1"/>
  <c r="AE63" i="3"/>
  <c r="AL63" i="3" s="1"/>
  <c r="AF63" i="3"/>
  <c r="AM63" i="3" s="1"/>
  <c r="AB64" i="3"/>
  <c r="AI64" i="3" s="1"/>
  <c r="AD64" i="3"/>
  <c r="AK64" i="3" s="1"/>
  <c r="AE64" i="3"/>
  <c r="AL64" i="3" s="1"/>
  <c r="AF64" i="3"/>
  <c r="AM64" i="3" s="1"/>
  <c r="AB65" i="3"/>
  <c r="AI65" i="3" s="1"/>
  <c r="AD65" i="3"/>
  <c r="AK65" i="3" s="1"/>
  <c r="AE65" i="3"/>
  <c r="AL65" i="3" s="1"/>
  <c r="AF65" i="3"/>
  <c r="AM65" i="3" s="1"/>
  <c r="AB66" i="3"/>
  <c r="AI66" i="3" s="1"/>
  <c r="AD66" i="3"/>
  <c r="AK66" i="3" s="1"/>
  <c r="AE66" i="3"/>
  <c r="AL66" i="3" s="1"/>
  <c r="AF66" i="3"/>
  <c r="AM66" i="3" s="1"/>
  <c r="AB67" i="3"/>
  <c r="AI67" i="3" s="1"/>
  <c r="AD67" i="3"/>
  <c r="AK67" i="3" s="1"/>
  <c r="AE67" i="3"/>
  <c r="AL67" i="3" s="1"/>
  <c r="AF67" i="3"/>
  <c r="AM67" i="3" s="1"/>
  <c r="AB68" i="3"/>
  <c r="AI68" i="3" s="1"/>
  <c r="AD68" i="3"/>
  <c r="AK68" i="3" s="1"/>
  <c r="AE68" i="3"/>
  <c r="AL68" i="3" s="1"/>
  <c r="AF68" i="3"/>
  <c r="AM68" i="3" s="1"/>
  <c r="AB69" i="3"/>
  <c r="AI69" i="3" s="1"/>
  <c r="AD69" i="3"/>
  <c r="AK69" i="3" s="1"/>
  <c r="AE69" i="3"/>
  <c r="AL69" i="3" s="1"/>
  <c r="AF69" i="3"/>
  <c r="AM69" i="3" s="1"/>
  <c r="AB70" i="3"/>
  <c r="AI70" i="3" s="1"/>
  <c r="AD70" i="3"/>
  <c r="AK70" i="3" s="1"/>
  <c r="AE70" i="3"/>
  <c r="AL70" i="3" s="1"/>
  <c r="AF70" i="3"/>
  <c r="AM70" i="3" s="1"/>
  <c r="AB71" i="3"/>
  <c r="AI71" i="3" s="1"/>
  <c r="AD71" i="3"/>
  <c r="AK71" i="3" s="1"/>
  <c r="AE71" i="3"/>
  <c r="AL71" i="3" s="1"/>
  <c r="AF71" i="3"/>
  <c r="AM71" i="3" s="1"/>
  <c r="AB72" i="3"/>
  <c r="AI72" i="3" s="1"/>
  <c r="AD72" i="3"/>
  <c r="AK72" i="3" s="1"/>
  <c r="AE72" i="3"/>
  <c r="AL72" i="3" s="1"/>
  <c r="AF72" i="3"/>
  <c r="AM72" i="3" s="1"/>
  <c r="AB73" i="3"/>
  <c r="AI73" i="3" s="1"/>
  <c r="AD73" i="3"/>
  <c r="AK73" i="3" s="1"/>
  <c r="AE73" i="3"/>
  <c r="AL73" i="3" s="1"/>
  <c r="AF73" i="3"/>
  <c r="AM73" i="3" s="1"/>
  <c r="AB74" i="3"/>
  <c r="AI74" i="3" s="1"/>
  <c r="AD74" i="3"/>
  <c r="AK74" i="3" s="1"/>
  <c r="AE74" i="3"/>
  <c r="AL74" i="3" s="1"/>
  <c r="AF74" i="3"/>
  <c r="AM74" i="3" s="1"/>
  <c r="AB75" i="3"/>
  <c r="AI75" i="3" s="1"/>
  <c r="AD75" i="3"/>
  <c r="AK75" i="3" s="1"/>
  <c r="AE75" i="3"/>
  <c r="AL75" i="3" s="1"/>
  <c r="AF75" i="3"/>
  <c r="AM75" i="3" s="1"/>
  <c r="AB76" i="3"/>
  <c r="AI76" i="3" s="1"/>
  <c r="AD76" i="3"/>
  <c r="AK76" i="3" s="1"/>
  <c r="AE76" i="3"/>
  <c r="AL76" i="3" s="1"/>
  <c r="AF76" i="3"/>
  <c r="AM76" i="3" s="1"/>
  <c r="AB77" i="3"/>
  <c r="AI77" i="3" s="1"/>
  <c r="AD77" i="3"/>
  <c r="AK77" i="3" s="1"/>
  <c r="AE77" i="3"/>
  <c r="AL77" i="3" s="1"/>
  <c r="AF77" i="3"/>
  <c r="AM77" i="3" s="1"/>
  <c r="AB78" i="3"/>
  <c r="AI78" i="3" s="1"/>
  <c r="AD78" i="3"/>
  <c r="AK78" i="3" s="1"/>
  <c r="AE78" i="3"/>
  <c r="AL78" i="3" s="1"/>
  <c r="AF78" i="3"/>
  <c r="AM78" i="3" s="1"/>
  <c r="AB79" i="3"/>
  <c r="AI79" i="3" s="1"/>
  <c r="AD79" i="3"/>
  <c r="AK79" i="3" s="1"/>
  <c r="AE79" i="3"/>
  <c r="AL79" i="3" s="1"/>
  <c r="AF79" i="3"/>
  <c r="AM79" i="3" s="1"/>
  <c r="AB80" i="3"/>
  <c r="AI80" i="3" s="1"/>
  <c r="AD80" i="3"/>
  <c r="AK80" i="3" s="1"/>
  <c r="AE80" i="3"/>
  <c r="AL80" i="3" s="1"/>
  <c r="AF80" i="3"/>
  <c r="AM80" i="3" s="1"/>
  <c r="AB81" i="3"/>
  <c r="AI81" i="3" s="1"/>
  <c r="AD81" i="3"/>
  <c r="AK81" i="3" s="1"/>
  <c r="AE81" i="3"/>
  <c r="AL81" i="3" s="1"/>
  <c r="AF81" i="3"/>
  <c r="AM81" i="3" s="1"/>
  <c r="AB82" i="3"/>
  <c r="AI82" i="3" s="1"/>
  <c r="AD82" i="3"/>
  <c r="AK82" i="3" s="1"/>
  <c r="AE82" i="3"/>
  <c r="AL82" i="3" s="1"/>
  <c r="AF82" i="3"/>
  <c r="AM82" i="3" s="1"/>
  <c r="AB83" i="3"/>
  <c r="AI83" i="3" s="1"/>
  <c r="AD83" i="3"/>
  <c r="AK83" i="3" s="1"/>
  <c r="AE83" i="3"/>
  <c r="AL83" i="3" s="1"/>
  <c r="AF83" i="3"/>
  <c r="AM83" i="3" s="1"/>
  <c r="AB84" i="3"/>
  <c r="AI84" i="3" s="1"/>
  <c r="AD84" i="3"/>
  <c r="AK84" i="3" s="1"/>
  <c r="AE84" i="3"/>
  <c r="AL84" i="3" s="1"/>
  <c r="AF84" i="3"/>
  <c r="AM84" i="3" s="1"/>
  <c r="AB85" i="3"/>
  <c r="AI85" i="3" s="1"/>
  <c r="AD85" i="3"/>
  <c r="AK85" i="3" s="1"/>
  <c r="AE85" i="3"/>
  <c r="AL85" i="3" s="1"/>
  <c r="AF85" i="3"/>
  <c r="AM85" i="3" s="1"/>
  <c r="AB86" i="3"/>
  <c r="AI86" i="3" s="1"/>
  <c r="AD86" i="3"/>
  <c r="AK86" i="3" s="1"/>
  <c r="AE86" i="3"/>
  <c r="AL86" i="3" s="1"/>
  <c r="AF86" i="3"/>
  <c r="AM86" i="3" s="1"/>
  <c r="AB87" i="3"/>
  <c r="AI87" i="3" s="1"/>
  <c r="AD87" i="3"/>
  <c r="AK87" i="3" s="1"/>
  <c r="AE87" i="3"/>
  <c r="AL87" i="3" s="1"/>
  <c r="AF87" i="3"/>
  <c r="AM87" i="3" s="1"/>
  <c r="AB88" i="3"/>
  <c r="AI88" i="3" s="1"/>
  <c r="AD88" i="3"/>
  <c r="AK88" i="3" s="1"/>
  <c r="AE88" i="3"/>
  <c r="AL88" i="3" s="1"/>
  <c r="AF88" i="3"/>
  <c r="AM88" i="3" s="1"/>
  <c r="AB89" i="3"/>
  <c r="AI89" i="3" s="1"/>
  <c r="AD89" i="3"/>
  <c r="AK89" i="3" s="1"/>
  <c r="AE89" i="3"/>
  <c r="AL89" i="3" s="1"/>
  <c r="AF89" i="3"/>
  <c r="AM89" i="3" s="1"/>
  <c r="AB90" i="3"/>
  <c r="AI90" i="3" s="1"/>
  <c r="AD90" i="3"/>
  <c r="AK90" i="3" s="1"/>
  <c r="AE90" i="3"/>
  <c r="AL90" i="3" s="1"/>
  <c r="AF90" i="3"/>
  <c r="AM90" i="3" s="1"/>
  <c r="AB91" i="3"/>
  <c r="AI91" i="3" s="1"/>
  <c r="AD91" i="3"/>
  <c r="AK91" i="3" s="1"/>
  <c r="AE91" i="3"/>
  <c r="AL91" i="3" s="1"/>
  <c r="AF91" i="3"/>
  <c r="AM91" i="3" s="1"/>
  <c r="AB92" i="3"/>
  <c r="AI92" i="3" s="1"/>
  <c r="AD92" i="3"/>
  <c r="AK92" i="3" s="1"/>
  <c r="AE92" i="3"/>
  <c r="AL92" i="3" s="1"/>
  <c r="AF92" i="3"/>
  <c r="AM92" i="3" s="1"/>
  <c r="AB93" i="3"/>
  <c r="AI93" i="3" s="1"/>
  <c r="AD93" i="3"/>
  <c r="AK93" i="3" s="1"/>
  <c r="AE93" i="3"/>
  <c r="AL93" i="3" s="1"/>
  <c r="AF93" i="3"/>
  <c r="AM93" i="3" s="1"/>
  <c r="AB94" i="3"/>
  <c r="AI94" i="3" s="1"/>
  <c r="AD94" i="3"/>
  <c r="AK94" i="3" s="1"/>
  <c r="AE94" i="3"/>
  <c r="AL94" i="3" s="1"/>
  <c r="AF94" i="3"/>
  <c r="AM94" i="3" s="1"/>
  <c r="AB95" i="3"/>
  <c r="AI95" i="3" s="1"/>
  <c r="AD95" i="3"/>
  <c r="AK95" i="3" s="1"/>
  <c r="AE95" i="3"/>
  <c r="AL95" i="3" s="1"/>
  <c r="AF95" i="3"/>
  <c r="AM95" i="3" s="1"/>
  <c r="AB96" i="3"/>
  <c r="AI96" i="3" s="1"/>
  <c r="AD96" i="3"/>
  <c r="AK96" i="3" s="1"/>
  <c r="AE96" i="3"/>
  <c r="AL96" i="3" s="1"/>
  <c r="AF96" i="3"/>
  <c r="AM96" i="3" s="1"/>
  <c r="AB97" i="3"/>
  <c r="AI97" i="3" s="1"/>
  <c r="AD97" i="3"/>
  <c r="AK97" i="3" s="1"/>
  <c r="AE97" i="3"/>
  <c r="AL97" i="3" s="1"/>
  <c r="AF97" i="3"/>
  <c r="AM97" i="3" s="1"/>
  <c r="AB98" i="3"/>
  <c r="AI98" i="3" s="1"/>
  <c r="AD98" i="3"/>
  <c r="AK98" i="3" s="1"/>
  <c r="AE98" i="3"/>
  <c r="AL98" i="3" s="1"/>
  <c r="AF98" i="3"/>
  <c r="AM98" i="3" s="1"/>
  <c r="AB99" i="3"/>
  <c r="AI99" i="3" s="1"/>
  <c r="AD99" i="3"/>
  <c r="AK99" i="3" s="1"/>
  <c r="AE99" i="3"/>
  <c r="AL99" i="3" s="1"/>
  <c r="AF99" i="3"/>
  <c r="AM99" i="3" s="1"/>
  <c r="AB100" i="3"/>
  <c r="AI100" i="3" s="1"/>
  <c r="AD100" i="3"/>
  <c r="AK100" i="3" s="1"/>
  <c r="AE100" i="3"/>
  <c r="AL100" i="3" s="1"/>
  <c r="AF100" i="3"/>
  <c r="AM100" i="3" s="1"/>
  <c r="AB101" i="3"/>
  <c r="AI101" i="3" s="1"/>
  <c r="AD101" i="3"/>
  <c r="AK101" i="3" s="1"/>
  <c r="AE101" i="3"/>
  <c r="AL101" i="3" s="1"/>
  <c r="AF101" i="3"/>
  <c r="AM101" i="3" s="1"/>
  <c r="AB102" i="3"/>
  <c r="AI102" i="3" s="1"/>
  <c r="AD102" i="3"/>
  <c r="AK102" i="3" s="1"/>
  <c r="AE102" i="3"/>
  <c r="AL102" i="3" s="1"/>
  <c r="AF102" i="3"/>
  <c r="AM102" i="3" s="1"/>
  <c r="AB103" i="3"/>
  <c r="AI103" i="3" s="1"/>
  <c r="AD103" i="3"/>
  <c r="AK103" i="3" s="1"/>
  <c r="AE103" i="3"/>
  <c r="AL103" i="3" s="1"/>
  <c r="AF103" i="3"/>
  <c r="AM103" i="3" s="1"/>
  <c r="AB104" i="3"/>
  <c r="AI104" i="3" s="1"/>
  <c r="AD104" i="3"/>
  <c r="AK104" i="3" s="1"/>
  <c r="AE104" i="3"/>
  <c r="AL104" i="3" s="1"/>
  <c r="AF104" i="3"/>
  <c r="AM104" i="3" s="1"/>
  <c r="AB105" i="3"/>
  <c r="AI105" i="3" s="1"/>
  <c r="AD105" i="3"/>
  <c r="AK105" i="3" s="1"/>
  <c r="AE105" i="3"/>
  <c r="AL105" i="3" s="1"/>
  <c r="AF105" i="3"/>
  <c r="AM105" i="3" s="1"/>
  <c r="AB106" i="3"/>
  <c r="AI106" i="3" s="1"/>
  <c r="AD106" i="3"/>
  <c r="AK106" i="3" s="1"/>
  <c r="AE106" i="3"/>
  <c r="AL106" i="3" s="1"/>
  <c r="AF106" i="3"/>
  <c r="AM106" i="3" s="1"/>
  <c r="AB107" i="3"/>
  <c r="AI107" i="3" s="1"/>
  <c r="AD107" i="3"/>
  <c r="AK107" i="3" s="1"/>
  <c r="AE107" i="3"/>
  <c r="AL107" i="3" s="1"/>
  <c r="AF107" i="3"/>
  <c r="AM107" i="3" s="1"/>
  <c r="AB108" i="3"/>
  <c r="AI108" i="3" s="1"/>
  <c r="AD108" i="3"/>
  <c r="AK108" i="3" s="1"/>
  <c r="AE108" i="3"/>
  <c r="AL108" i="3" s="1"/>
  <c r="AF108" i="3"/>
  <c r="AM108" i="3" s="1"/>
  <c r="AB109" i="3"/>
  <c r="AI109" i="3" s="1"/>
  <c r="AD109" i="3"/>
  <c r="AK109" i="3" s="1"/>
  <c r="AE109" i="3"/>
  <c r="AL109" i="3" s="1"/>
  <c r="AF109" i="3"/>
  <c r="AM109" i="3" s="1"/>
  <c r="AB110" i="3"/>
  <c r="AI110" i="3" s="1"/>
  <c r="AD110" i="3"/>
  <c r="AK110" i="3" s="1"/>
  <c r="AE110" i="3"/>
  <c r="AL110" i="3" s="1"/>
  <c r="AF110" i="3"/>
  <c r="AM110" i="3" s="1"/>
  <c r="AB111" i="3"/>
  <c r="AI111" i="3" s="1"/>
  <c r="AD111" i="3"/>
  <c r="AK111" i="3" s="1"/>
  <c r="AE111" i="3"/>
  <c r="AL111" i="3" s="1"/>
  <c r="AF111" i="3"/>
  <c r="AM111" i="3" s="1"/>
  <c r="AB112" i="3"/>
  <c r="AI112" i="3" s="1"/>
  <c r="AD112" i="3"/>
  <c r="AK112" i="3" s="1"/>
  <c r="AE112" i="3"/>
  <c r="AL112" i="3" s="1"/>
  <c r="AF112" i="3"/>
  <c r="AM112" i="3" s="1"/>
  <c r="AB113" i="3"/>
  <c r="AI113" i="3" s="1"/>
  <c r="AD113" i="3"/>
  <c r="AK113" i="3" s="1"/>
  <c r="AE113" i="3"/>
  <c r="AL113" i="3" s="1"/>
  <c r="AF113" i="3"/>
  <c r="AM113" i="3" s="1"/>
  <c r="AB114" i="3"/>
  <c r="AI114" i="3" s="1"/>
  <c r="AD114" i="3"/>
  <c r="AK114" i="3" s="1"/>
  <c r="AE114" i="3"/>
  <c r="AL114" i="3" s="1"/>
  <c r="AF114" i="3"/>
  <c r="AM114" i="3" s="1"/>
  <c r="AB115" i="3"/>
  <c r="AI115" i="3" s="1"/>
  <c r="AD115" i="3"/>
  <c r="AK115" i="3" s="1"/>
  <c r="AE115" i="3"/>
  <c r="AL115" i="3" s="1"/>
  <c r="AF115" i="3"/>
  <c r="AM115" i="3" s="1"/>
  <c r="AB116" i="3"/>
  <c r="AI116" i="3" s="1"/>
  <c r="AD116" i="3"/>
  <c r="AK116" i="3" s="1"/>
  <c r="AE116" i="3"/>
  <c r="AL116" i="3" s="1"/>
  <c r="AF116" i="3"/>
  <c r="AM116" i="3" s="1"/>
  <c r="AB117" i="3"/>
  <c r="AI117" i="3" s="1"/>
  <c r="AD117" i="3"/>
  <c r="AK117" i="3" s="1"/>
  <c r="AE117" i="3"/>
  <c r="AL117" i="3" s="1"/>
  <c r="AF117" i="3"/>
  <c r="AM117" i="3" s="1"/>
  <c r="AB118" i="3"/>
  <c r="AI118" i="3" s="1"/>
  <c r="AD118" i="3"/>
  <c r="AK118" i="3" s="1"/>
  <c r="AE118" i="3"/>
  <c r="AL118" i="3" s="1"/>
  <c r="AF118" i="3"/>
  <c r="AM118" i="3" s="1"/>
  <c r="AB119" i="3"/>
  <c r="AI119" i="3" s="1"/>
  <c r="AD119" i="3"/>
  <c r="AK119" i="3" s="1"/>
  <c r="AE119" i="3"/>
  <c r="AL119" i="3" s="1"/>
  <c r="AF119" i="3"/>
  <c r="AM119" i="3" s="1"/>
  <c r="AB120" i="3"/>
  <c r="AI120" i="3" s="1"/>
  <c r="AD120" i="3"/>
  <c r="AK120" i="3" s="1"/>
  <c r="AE120" i="3"/>
  <c r="AL120" i="3" s="1"/>
  <c r="AF120" i="3"/>
  <c r="AM120" i="3" s="1"/>
  <c r="AB121" i="3"/>
  <c r="AI121" i="3" s="1"/>
  <c r="AD121" i="3"/>
  <c r="AK121" i="3" s="1"/>
  <c r="AE121" i="3"/>
  <c r="AL121" i="3" s="1"/>
  <c r="AF121" i="3"/>
  <c r="AM121" i="3" s="1"/>
  <c r="AB122" i="3"/>
  <c r="AI122" i="3" s="1"/>
  <c r="AD122" i="3"/>
  <c r="AK122" i="3" s="1"/>
  <c r="AE122" i="3"/>
  <c r="AL122" i="3" s="1"/>
  <c r="AF122" i="3"/>
  <c r="AM122" i="3" s="1"/>
  <c r="AB123" i="3"/>
  <c r="AI123" i="3" s="1"/>
  <c r="AD123" i="3"/>
  <c r="AK123" i="3" s="1"/>
  <c r="AE123" i="3"/>
  <c r="AL123" i="3" s="1"/>
  <c r="AF123" i="3"/>
  <c r="AM123" i="3" s="1"/>
  <c r="AB124" i="3"/>
  <c r="AI124" i="3" s="1"/>
  <c r="AD124" i="3"/>
  <c r="AK124" i="3" s="1"/>
  <c r="AE124" i="3"/>
  <c r="AL124" i="3" s="1"/>
  <c r="AF124" i="3"/>
  <c r="AM124" i="3" s="1"/>
  <c r="AB125" i="3"/>
  <c r="AI125" i="3" s="1"/>
  <c r="AD125" i="3"/>
  <c r="AK125" i="3" s="1"/>
  <c r="AE125" i="3"/>
  <c r="AL125" i="3" s="1"/>
  <c r="AF125" i="3"/>
  <c r="AM125" i="3" s="1"/>
  <c r="AB126" i="3"/>
  <c r="AI126" i="3" s="1"/>
  <c r="AD126" i="3"/>
  <c r="AK126" i="3" s="1"/>
  <c r="AE126" i="3"/>
  <c r="AL126" i="3" s="1"/>
  <c r="AF126" i="3"/>
  <c r="AM126" i="3" s="1"/>
  <c r="AB127" i="3"/>
  <c r="AI127" i="3" s="1"/>
  <c r="AD127" i="3"/>
  <c r="AK127" i="3" s="1"/>
  <c r="AE127" i="3"/>
  <c r="AL127" i="3" s="1"/>
  <c r="AF127" i="3"/>
  <c r="AM127" i="3" s="1"/>
  <c r="AB128" i="3"/>
  <c r="AI128" i="3" s="1"/>
  <c r="AD128" i="3"/>
  <c r="AK128" i="3" s="1"/>
  <c r="AE128" i="3"/>
  <c r="AL128" i="3" s="1"/>
  <c r="AF128" i="3"/>
  <c r="AM128" i="3" s="1"/>
  <c r="AB129" i="3"/>
  <c r="AI129" i="3" s="1"/>
  <c r="AD129" i="3"/>
  <c r="AK129" i="3" s="1"/>
  <c r="AE129" i="3"/>
  <c r="AL129" i="3" s="1"/>
  <c r="AF129" i="3"/>
  <c r="AM129" i="3" s="1"/>
  <c r="AB130" i="3"/>
  <c r="AI130" i="3" s="1"/>
  <c r="AD130" i="3"/>
  <c r="AK130" i="3" s="1"/>
  <c r="AE130" i="3"/>
  <c r="AL130" i="3" s="1"/>
  <c r="AF130" i="3"/>
  <c r="AM130" i="3" s="1"/>
  <c r="AB131" i="3"/>
  <c r="AI131" i="3" s="1"/>
  <c r="AD131" i="3"/>
  <c r="AK131" i="3" s="1"/>
  <c r="AE131" i="3"/>
  <c r="AL131" i="3" s="1"/>
  <c r="AF131" i="3"/>
  <c r="AM131" i="3" s="1"/>
  <c r="AB132" i="3"/>
  <c r="AI132" i="3" s="1"/>
  <c r="AD132" i="3"/>
  <c r="AK132" i="3" s="1"/>
  <c r="AE132" i="3"/>
  <c r="AL132" i="3" s="1"/>
  <c r="AF132" i="3"/>
  <c r="AM132" i="3" s="1"/>
  <c r="AB133" i="3"/>
  <c r="AI133" i="3" s="1"/>
  <c r="AD133" i="3"/>
  <c r="AK133" i="3" s="1"/>
  <c r="AE133" i="3"/>
  <c r="AL133" i="3" s="1"/>
  <c r="AF133" i="3"/>
  <c r="AM133" i="3" s="1"/>
  <c r="AB134" i="3"/>
  <c r="AI134" i="3" s="1"/>
  <c r="AD134" i="3"/>
  <c r="AK134" i="3" s="1"/>
  <c r="AE134" i="3"/>
  <c r="AL134" i="3" s="1"/>
  <c r="AF134" i="3"/>
  <c r="AM134" i="3" s="1"/>
  <c r="AB135" i="3"/>
  <c r="AI135" i="3" s="1"/>
  <c r="AD135" i="3"/>
  <c r="AK135" i="3" s="1"/>
  <c r="AE135" i="3"/>
  <c r="AL135" i="3" s="1"/>
  <c r="AF135" i="3"/>
  <c r="AM135" i="3" s="1"/>
  <c r="AB136" i="3"/>
  <c r="AI136" i="3" s="1"/>
  <c r="AD136" i="3"/>
  <c r="AK136" i="3" s="1"/>
  <c r="AE136" i="3"/>
  <c r="AL136" i="3" s="1"/>
  <c r="AF136" i="3"/>
  <c r="AM136" i="3" s="1"/>
  <c r="AB137" i="3"/>
  <c r="AI137" i="3" s="1"/>
  <c r="AD137" i="3"/>
  <c r="AK137" i="3" s="1"/>
  <c r="AE137" i="3"/>
  <c r="AL137" i="3" s="1"/>
  <c r="AF137" i="3"/>
  <c r="AM137" i="3" s="1"/>
  <c r="AB138" i="3"/>
  <c r="AI138" i="3" s="1"/>
  <c r="AD138" i="3"/>
  <c r="AK138" i="3" s="1"/>
  <c r="AE138" i="3"/>
  <c r="AL138" i="3" s="1"/>
  <c r="AF138" i="3"/>
  <c r="AM138" i="3" s="1"/>
  <c r="AB139" i="3"/>
  <c r="AI139" i="3" s="1"/>
  <c r="AD139" i="3"/>
  <c r="AK139" i="3" s="1"/>
  <c r="AE139" i="3"/>
  <c r="AL139" i="3" s="1"/>
  <c r="AF139" i="3"/>
  <c r="AM139" i="3" s="1"/>
  <c r="AB140" i="3"/>
  <c r="AI140" i="3" s="1"/>
  <c r="AD140" i="3"/>
  <c r="AK140" i="3" s="1"/>
  <c r="AE140" i="3"/>
  <c r="AL140" i="3" s="1"/>
  <c r="AF140" i="3"/>
  <c r="AM140" i="3" s="1"/>
  <c r="AB141" i="3"/>
  <c r="AI141" i="3" s="1"/>
  <c r="AD141" i="3"/>
  <c r="AK141" i="3" s="1"/>
  <c r="AE141" i="3"/>
  <c r="AL141" i="3" s="1"/>
  <c r="AF141" i="3"/>
  <c r="AM141" i="3" s="1"/>
  <c r="AB142" i="3"/>
  <c r="AI142" i="3" s="1"/>
  <c r="AD142" i="3"/>
  <c r="AK142" i="3" s="1"/>
  <c r="AE142" i="3"/>
  <c r="AL142" i="3" s="1"/>
  <c r="AF142" i="3"/>
  <c r="AM142" i="3" s="1"/>
  <c r="AB143" i="3"/>
  <c r="AI143" i="3" s="1"/>
  <c r="AD143" i="3"/>
  <c r="AK143" i="3" s="1"/>
  <c r="AE143" i="3"/>
  <c r="AL143" i="3" s="1"/>
  <c r="AF143" i="3"/>
  <c r="AM143" i="3" s="1"/>
  <c r="AB144" i="3"/>
  <c r="AI144" i="3" s="1"/>
  <c r="AD144" i="3"/>
  <c r="AK144" i="3" s="1"/>
  <c r="AE144" i="3"/>
  <c r="AL144" i="3" s="1"/>
  <c r="AF144" i="3"/>
  <c r="AM144" i="3" s="1"/>
  <c r="AB145" i="3"/>
  <c r="AI145" i="3" s="1"/>
  <c r="AD145" i="3"/>
  <c r="AK145" i="3" s="1"/>
  <c r="AE145" i="3"/>
  <c r="AL145" i="3" s="1"/>
  <c r="AF145" i="3"/>
  <c r="AM145" i="3" s="1"/>
  <c r="AB146" i="3"/>
  <c r="AI146" i="3" s="1"/>
  <c r="AD146" i="3"/>
  <c r="AK146" i="3" s="1"/>
  <c r="AE146" i="3"/>
  <c r="AL146" i="3" s="1"/>
  <c r="AF146" i="3"/>
  <c r="AM146" i="3" s="1"/>
  <c r="AB147" i="3"/>
  <c r="AI147" i="3" s="1"/>
  <c r="AD147" i="3"/>
  <c r="AK147" i="3" s="1"/>
  <c r="AE147" i="3"/>
  <c r="AL147" i="3" s="1"/>
  <c r="AF147" i="3"/>
  <c r="AM147" i="3" s="1"/>
  <c r="AB148" i="3"/>
  <c r="AI148" i="3" s="1"/>
  <c r="AD148" i="3"/>
  <c r="AK148" i="3" s="1"/>
  <c r="AE148" i="3"/>
  <c r="AL148" i="3" s="1"/>
  <c r="AF148" i="3"/>
  <c r="AM148" i="3" s="1"/>
  <c r="AB149" i="3"/>
  <c r="AI149" i="3" s="1"/>
  <c r="AD149" i="3"/>
  <c r="AK149" i="3" s="1"/>
  <c r="AE149" i="3"/>
  <c r="AL149" i="3" s="1"/>
  <c r="AF149" i="3"/>
  <c r="AM149" i="3" s="1"/>
  <c r="AB150" i="3"/>
  <c r="AI150" i="3" s="1"/>
  <c r="AD150" i="3"/>
  <c r="AK150" i="3" s="1"/>
  <c r="AE150" i="3"/>
  <c r="AL150" i="3" s="1"/>
  <c r="AF150" i="3"/>
  <c r="AM150" i="3" s="1"/>
  <c r="AB151" i="3"/>
  <c r="AI151" i="3" s="1"/>
  <c r="AD151" i="3"/>
  <c r="AK151" i="3" s="1"/>
  <c r="AE151" i="3"/>
  <c r="AL151" i="3" s="1"/>
  <c r="AF151" i="3"/>
  <c r="AM151" i="3" s="1"/>
  <c r="AB152" i="3"/>
  <c r="AI152" i="3" s="1"/>
  <c r="AD152" i="3"/>
  <c r="AK152" i="3" s="1"/>
  <c r="AE152" i="3"/>
  <c r="AL152" i="3" s="1"/>
  <c r="AF152" i="3"/>
  <c r="AM152" i="3" s="1"/>
  <c r="AB153" i="3"/>
  <c r="AI153" i="3" s="1"/>
  <c r="AD153" i="3"/>
  <c r="AK153" i="3" s="1"/>
  <c r="AE153" i="3"/>
  <c r="AL153" i="3" s="1"/>
  <c r="AF153" i="3"/>
  <c r="AM153" i="3" s="1"/>
  <c r="AB154" i="3"/>
  <c r="AI154" i="3" s="1"/>
  <c r="AD154" i="3"/>
  <c r="AK154" i="3" s="1"/>
  <c r="AE154" i="3"/>
  <c r="AL154" i="3" s="1"/>
  <c r="AF154" i="3"/>
  <c r="AM154" i="3" s="1"/>
  <c r="AB155" i="3"/>
  <c r="AI155" i="3" s="1"/>
  <c r="AD155" i="3"/>
  <c r="AK155" i="3" s="1"/>
  <c r="AE155" i="3"/>
  <c r="AL155" i="3" s="1"/>
  <c r="AF155" i="3"/>
  <c r="AM155" i="3" s="1"/>
  <c r="AB156" i="3"/>
  <c r="AI156" i="3" s="1"/>
  <c r="AD156" i="3"/>
  <c r="AK156" i="3" s="1"/>
  <c r="AE156" i="3"/>
  <c r="AL156" i="3" s="1"/>
  <c r="AF156" i="3"/>
  <c r="AM156" i="3" s="1"/>
  <c r="AB157" i="3"/>
  <c r="AI157" i="3" s="1"/>
  <c r="AD157" i="3"/>
  <c r="AK157" i="3" s="1"/>
  <c r="AE157" i="3"/>
  <c r="AL157" i="3" s="1"/>
  <c r="AF157" i="3"/>
  <c r="AM157" i="3" s="1"/>
  <c r="AB158" i="3"/>
  <c r="AI158" i="3" s="1"/>
  <c r="AD158" i="3"/>
  <c r="AK158" i="3" s="1"/>
  <c r="AE158" i="3"/>
  <c r="AL158" i="3" s="1"/>
  <c r="AF158" i="3"/>
  <c r="AM158" i="3" s="1"/>
  <c r="AB159" i="3"/>
  <c r="AI159" i="3" s="1"/>
  <c r="AD159" i="3"/>
  <c r="AK159" i="3" s="1"/>
  <c r="AE159" i="3"/>
  <c r="AL159" i="3" s="1"/>
  <c r="AF159" i="3"/>
  <c r="AM159" i="3" s="1"/>
  <c r="AB160" i="3"/>
  <c r="AI160" i="3" s="1"/>
  <c r="AD160" i="3"/>
  <c r="AK160" i="3" s="1"/>
  <c r="AE160" i="3"/>
  <c r="AL160" i="3" s="1"/>
  <c r="AF160" i="3"/>
  <c r="AM160" i="3" s="1"/>
  <c r="AB161" i="3"/>
  <c r="AI161" i="3" s="1"/>
  <c r="AD161" i="3"/>
  <c r="AK161" i="3" s="1"/>
  <c r="AE161" i="3"/>
  <c r="AL161" i="3" s="1"/>
  <c r="AF161" i="3"/>
  <c r="AM161" i="3" s="1"/>
  <c r="AB162" i="3"/>
  <c r="AI162" i="3" s="1"/>
  <c r="AD162" i="3"/>
  <c r="AK162" i="3" s="1"/>
  <c r="AE162" i="3"/>
  <c r="AL162" i="3" s="1"/>
  <c r="AF162" i="3"/>
  <c r="AM162" i="3" s="1"/>
  <c r="AB163" i="3"/>
  <c r="AI163" i="3" s="1"/>
  <c r="AD163" i="3"/>
  <c r="AK163" i="3" s="1"/>
  <c r="AE163" i="3"/>
  <c r="AL163" i="3" s="1"/>
  <c r="AF163" i="3"/>
  <c r="AM163" i="3" s="1"/>
  <c r="AB164" i="3"/>
  <c r="AI164" i="3" s="1"/>
  <c r="AD164" i="3"/>
  <c r="AK164" i="3" s="1"/>
  <c r="AE164" i="3"/>
  <c r="AL164" i="3" s="1"/>
  <c r="AF164" i="3"/>
  <c r="AM164" i="3" s="1"/>
  <c r="AB165" i="3"/>
  <c r="AI165" i="3" s="1"/>
  <c r="AD165" i="3"/>
  <c r="AK165" i="3" s="1"/>
  <c r="AE165" i="3"/>
  <c r="AL165" i="3" s="1"/>
  <c r="AF165" i="3"/>
  <c r="AM165" i="3" s="1"/>
  <c r="AB166" i="3"/>
  <c r="AI166" i="3" s="1"/>
  <c r="AD166" i="3"/>
  <c r="AK166" i="3" s="1"/>
  <c r="AE166" i="3"/>
  <c r="AL166" i="3" s="1"/>
  <c r="AF166" i="3"/>
  <c r="AM166" i="3" s="1"/>
  <c r="AB167" i="3"/>
  <c r="AI167" i="3" s="1"/>
  <c r="AD167" i="3"/>
  <c r="AK167" i="3" s="1"/>
  <c r="AE167" i="3"/>
  <c r="AL167" i="3" s="1"/>
  <c r="AF167" i="3"/>
  <c r="AM167" i="3" s="1"/>
  <c r="AB168" i="3"/>
  <c r="AI168" i="3" s="1"/>
  <c r="AD168" i="3"/>
  <c r="AK168" i="3" s="1"/>
  <c r="AE168" i="3"/>
  <c r="AL168" i="3" s="1"/>
  <c r="AF168" i="3"/>
  <c r="AM168" i="3" s="1"/>
  <c r="AB169" i="3"/>
  <c r="AI169" i="3" s="1"/>
  <c r="AD169" i="3"/>
  <c r="AK169" i="3" s="1"/>
  <c r="AE169" i="3"/>
  <c r="AL169" i="3" s="1"/>
  <c r="AF169" i="3"/>
  <c r="AM169" i="3" s="1"/>
  <c r="AB170" i="3"/>
  <c r="AI170" i="3" s="1"/>
  <c r="AD170" i="3"/>
  <c r="AK170" i="3" s="1"/>
  <c r="AE170" i="3"/>
  <c r="AL170" i="3" s="1"/>
  <c r="AF170" i="3"/>
  <c r="AM170" i="3" s="1"/>
  <c r="AB171" i="3"/>
  <c r="AI171" i="3" s="1"/>
  <c r="AD171" i="3"/>
  <c r="AK171" i="3" s="1"/>
  <c r="AE171" i="3"/>
  <c r="AL171" i="3" s="1"/>
  <c r="AF171" i="3"/>
  <c r="AM171" i="3" s="1"/>
  <c r="AB172" i="3"/>
  <c r="AI172" i="3" s="1"/>
  <c r="AD172" i="3"/>
  <c r="AK172" i="3" s="1"/>
  <c r="AE172" i="3"/>
  <c r="AL172" i="3" s="1"/>
  <c r="AF172" i="3"/>
  <c r="AM172" i="3" s="1"/>
  <c r="AB173" i="3"/>
  <c r="AI173" i="3" s="1"/>
  <c r="AD173" i="3"/>
  <c r="AK173" i="3" s="1"/>
  <c r="AE173" i="3"/>
  <c r="AL173" i="3" s="1"/>
  <c r="AF173" i="3"/>
  <c r="AM173" i="3" s="1"/>
  <c r="AB174" i="3"/>
  <c r="AI174" i="3" s="1"/>
  <c r="AD174" i="3"/>
  <c r="AK174" i="3" s="1"/>
  <c r="AE174" i="3"/>
  <c r="AL174" i="3" s="1"/>
  <c r="AF174" i="3"/>
  <c r="AM174" i="3" s="1"/>
  <c r="AB175" i="3"/>
  <c r="AI175" i="3" s="1"/>
  <c r="AD175" i="3"/>
  <c r="AK175" i="3" s="1"/>
  <c r="AE175" i="3"/>
  <c r="AL175" i="3" s="1"/>
  <c r="AF175" i="3"/>
  <c r="AM175" i="3" s="1"/>
  <c r="AB176" i="3"/>
  <c r="AI176" i="3" s="1"/>
  <c r="AD176" i="3"/>
  <c r="AK176" i="3" s="1"/>
  <c r="AE176" i="3"/>
  <c r="AL176" i="3" s="1"/>
  <c r="AF176" i="3"/>
  <c r="AM176" i="3" s="1"/>
  <c r="AB177" i="3"/>
  <c r="AI177" i="3" s="1"/>
  <c r="AD177" i="3"/>
  <c r="AK177" i="3" s="1"/>
  <c r="AE177" i="3"/>
  <c r="AL177" i="3" s="1"/>
  <c r="AF177" i="3"/>
  <c r="AM177" i="3" s="1"/>
  <c r="AB178" i="3"/>
  <c r="AI178" i="3" s="1"/>
  <c r="AD178" i="3"/>
  <c r="AK178" i="3" s="1"/>
  <c r="AE178" i="3"/>
  <c r="AL178" i="3" s="1"/>
  <c r="AF178" i="3"/>
  <c r="AM178" i="3" s="1"/>
  <c r="AB179" i="3"/>
  <c r="AI179" i="3" s="1"/>
  <c r="AD179" i="3"/>
  <c r="AK179" i="3" s="1"/>
  <c r="AE179" i="3"/>
  <c r="AL179" i="3" s="1"/>
  <c r="AF179" i="3"/>
  <c r="AM179" i="3" s="1"/>
  <c r="AB180" i="3"/>
  <c r="AI180" i="3" s="1"/>
  <c r="AD180" i="3"/>
  <c r="AK180" i="3" s="1"/>
  <c r="AE180" i="3"/>
  <c r="AL180" i="3" s="1"/>
  <c r="AF180" i="3"/>
  <c r="AM180" i="3" s="1"/>
  <c r="AB181" i="3"/>
  <c r="AI181" i="3" s="1"/>
  <c r="AD181" i="3"/>
  <c r="AK181" i="3" s="1"/>
  <c r="AE181" i="3"/>
  <c r="AL181" i="3" s="1"/>
  <c r="AF181" i="3"/>
  <c r="AM181" i="3" s="1"/>
  <c r="AB182" i="3"/>
  <c r="AI182" i="3" s="1"/>
  <c r="AD182" i="3"/>
  <c r="AK182" i="3" s="1"/>
  <c r="AE182" i="3"/>
  <c r="AL182" i="3" s="1"/>
  <c r="AF182" i="3"/>
  <c r="AM182" i="3" s="1"/>
  <c r="AB183" i="3"/>
  <c r="AI183" i="3" s="1"/>
  <c r="AD183" i="3"/>
  <c r="AK183" i="3" s="1"/>
  <c r="AE183" i="3"/>
  <c r="AL183" i="3" s="1"/>
  <c r="AF183" i="3"/>
  <c r="AM183" i="3" s="1"/>
  <c r="AB184" i="3"/>
  <c r="AI184" i="3" s="1"/>
  <c r="AD184" i="3"/>
  <c r="AK184" i="3" s="1"/>
  <c r="AE184" i="3"/>
  <c r="AL184" i="3" s="1"/>
  <c r="AF184" i="3"/>
  <c r="AM184" i="3" s="1"/>
  <c r="AB185" i="3"/>
  <c r="AI185" i="3" s="1"/>
  <c r="AD185" i="3"/>
  <c r="AK185" i="3" s="1"/>
  <c r="AE185" i="3"/>
  <c r="AL185" i="3" s="1"/>
  <c r="AF185" i="3"/>
  <c r="AM185" i="3" s="1"/>
  <c r="AB186" i="3"/>
  <c r="AI186" i="3" s="1"/>
  <c r="AD186" i="3"/>
  <c r="AK186" i="3" s="1"/>
  <c r="AE186" i="3"/>
  <c r="AL186" i="3" s="1"/>
  <c r="AF186" i="3"/>
  <c r="AM186" i="3" s="1"/>
  <c r="AB187" i="3"/>
  <c r="AI187" i="3" s="1"/>
  <c r="AD187" i="3"/>
  <c r="AK187" i="3" s="1"/>
  <c r="AE187" i="3"/>
  <c r="AL187" i="3" s="1"/>
  <c r="AF187" i="3"/>
  <c r="AM187" i="3" s="1"/>
  <c r="AB188" i="3"/>
  <c r="AI188" i="3" s="1"/>
  <c r="AD188" i="3"/>
  <c r="AK188" i="3" s="1"/>
  <c r="AE188" i="3"/>
  <c r="AL188" i="3" s="1"/>
  <c r="AF188" i="3"/>
  <c r="AM188" i="3" s="1"/>
  <c r="AB189" i="3"/>
  <c r="AI189" i="3" s="1"/>
  <c r="AD189" i="3"/>
  <c r="AK189" i="3" s="1"/>
  <c r="AE189" i="3"/>
  <c r="AL189" i="3" s="1"/>
  <c r="AF189" i="3"/>
  <c r="AM189" i="3" s="1"/>
  <c r="AB190" i="3"/>
  <c r="AI190" i="3" s="1"/>
  <c r="AD190" i="3"/>
  <c r="AK190" i="3" s="1"/>
  <c r="AE190" i="3"/>
  <c r="AL190" i="3" s="1"/>
  <c r="AF190" i="3"/>
  <c r="AM190" i="3" s="1"/>
  <c r="AB191" i="3"/>
  <c r="AI191" i="3" s="1"/>
  <c r="AD191" i="3"/>
  <c r="AK191" i="3" s="1"/>
  <c r="AE191" i="3"/>
  <c r="AL191" i="3" s="1"/>
  <c r="AF191" i="3"/>
  <c r="AM191" i="3" s="1"/>
  <c r="AB192" i="3"/>
  <c r="AI192" i="3" s="1"/>
  <c r="AD192" i="3"/>
  <c r="AK192" i="3" s="1"/>
  <c r="AE192" i="3"/>
  <c r="AL192" i="3" s="1"/>
  <c r="AF192" i="3"/>
  <c r="AM192" i="3" s="1"/>
  <c r="AB193" i="3"/>
  <c r="AI193" i="3" s="1"/>
  <c r="AD193" i="3"/>
  <c r="AK193" i="3" s="1"/>
  <c r="AE193" i="3"/>
  <c r="AL193" i="3" s="1"/>
  <c r="AF193" i="3"/>
  <c r="AM193" i="3" s="1"/>
  <c r="AB194" i="3"/>
  <c r="AI194" i="3" s="1"/>
  <c r="AD194" i="3"/>
  <c r="AK194" i="3" s="1"/>
  <c r="AE194" i="3"/>
  <c r="AL194" i="3" s="1"/>
  <c r="AF194" i="3"/>
  <c r="AM194" i="3" s="1"/>
  <c r="AB195" i="3"/>
  <c r="AI195" i="3" s="1"/>
  <c r="AD195" i="3"/>
  <c r="AK195" i="3" s="1"/>
  <c r="AE195" i="3"/>
  <c r="AL195" i="3" s="1"/>
  <c r="AF195" i="3"/>
  <c r="AM195" i="3" s="1"/>
  <c r="AB196" i="3"/>
  <c r="AI196" i="3" s="1"/>
  <c r="AD196" i="3"/>
  <c r="AK196" i="3" s="1"/>
  <c r="AE196" i="3"/>
  <c r="AL196" i="3" s="1"/>
  <c r="AF196" i="3"/>
  <c r="AM196" i="3" s="1"/>
  <c r="AB197" i="3"/>
  <c r="AI197" i="3" s="1"/>
  <c r="AD197" i="3"/>
  <c r="AK197" i="3" s="1"/>
  <c r="AE197" i="3"/>
  <c r="AL197" i="3" s="1"/>
  <c r="AF197" i="3"/>
  <c r="AM197" i="3" s="1"/>
  <c r="AB198" i="3"/>
  <c r="AI198" i="3" s="1"/>
  <c r="AD198" i="3"/>
  <c r="AK198" i="3" s="1"/>
  <c r="AE198" i="3"/>
  <c r="AL198" i="3" s="1"/>
  <c r="AF198" i="3"/>
  <c r="AM198" i="3" s="1"/>
  <c r="AB199" i="3"/>
  <c r="AI199" i="3" s="1"/>
  <c r="AD199" i="3"/>
  <c r="AK199" i="3" s="1"/>
  <c r="AE199" i="3"/>
  <c r="AL199" i="3" s="1"/>
  <c r="AF199" i="3"/>
  <c r="AM199" i="3" s="1"/>
  <c r="AB200" i="3"/>
  <c r="AI200" i="3" s="1"/>
  <c r="AD200" i="3"/>
  <c r="AK200" i="3" s="1"/>
  <c r="AE200" i="3"/>
  <c r="AL200" i="3" s="1"/>
  <c r="AF200" i="3"/>
  <c r="AM200" i="3" s="1"/>
  <c r="AB201" i="3"/>
  <c r="AI201" i="3" s="1"/>
  <c r="AD201" i="3"/>
  <c r="AK201" i="3" s="1"/>
  <c r="AE201" i="3"/>
  <c r="AL201" i="3" s="1"/>
  <c r="AF201" i="3"/>
  <c r="AM201" i="3" s="1"/>
  <c r="AB202" i="3"/>
  <c r="AI202" i="3" s="1"/>
  <c r="AD202" i="3"/>
  <c r="AK202" i="3" s="1"/>
  <c r="AE202" i="3"/>
  <c r="AL202" i="3" s="1"/>
  <c r="AF202" i="3"/>
  <c r="AM202" i="3" s="1"/>
  <c r="AB203" i="3"/>
  <c r="AI203" i="3" s="1"/>
  <c r="AD203" i="3"/>
  <c r="AK203" i="3" s="1"/>
  <c r="AE203" i="3"/>
  <c r="AL203" i="3" s="1"/>
  <c r="AF203" i="3"/>
  <c r="AM203" i="3" s="1"/>
  <c r="AB204" i="3"/>
  <c r="AI204" i="3" s="1"/>
  <c r="AD204" i="3"/>
  <c r="AK204" i="3" s="1"/>
  <c r="AE204" i="3"/>
  <c r="AL204" i="3" s="1"/>
  <c r="AF204" i="3"/>
  <c r="AM204" i="3" s="1"/>
  <c r="AB205" i="3"/>
  <c r="AI205" i="3" s="1"/>
  <c r="AD205" i="3"/>
  <c r="AK205" i="3" s="1"/>
  <c r="AE205" i="3"/>
  <c r="AL205" i="3" s="1"/>
  <c r="AF205" i="3"/>
  <c r="AM205" i="3" s="1"/>
  <c r="AB206" i="3"/>
  <c r="AI206" i="3" s="1"/>
  <c r="AD206" i="3"/>
  <c r="AK206" i="3" s="1"/>
  <c r="AE206" i="3"/>
  <c r="AL206" i="3" s="1"/>
  <c r="AF206" i="3"/>
  <c r="AM206" i="3" s="1"/>
  <c r="AB207" i="3"/>
  <c r="AI207" i="3" s="1"/>
  <c r="AD207" i="3"/>
  <c r="AK207" i="3" s="1"/>
  <c r="AE207" i="3"/>
  <c r="AL207" i="3" s="1"/>
  <c r="AF207" i="3"/>
  <c r="AM207" i="3" s="1"/>
  <c r="AB208" i="3"/>
  <c r="AI208" i="3" s="1"/>
  <c r="AD208" i="3"/>
  <c r="AK208" i="3" s="1"/>
  <c r="AE208" i="3"/>
  <c r="AL208" i="3" s="1"/>
  <c r="AF208" i="3"/>
  <c r="AM208" i="3" s="1"/>
  <c r="AB209" i="3"/>
  <c r="AI209" i="3" s="1"/>
  <c r="AD209" i="3"/>
  <c r="AK209" i="3" s="1"/>
  <c r="AE209" i="3"/>
  <c r="AL209" i="3" s="1"/>
  <c r="AF209" i="3"/>
  <c r="AM209" i="3" s="1"/>
  <c r="AB210" i="3"/>
  <c r="AI210" i="3" s="1"/>
  <c r="AD210" i="3"/>
  <c r="AK210" i="3" s="1"/>
  <c r="AE210" i="3"/>
  <c r="AL210" i="3" s="1"/>
  <c r="AF210" i="3"/>
  <c r="AM210" i="3" s="1"/>
  <c r="AB211" i="3"/>
  <c r="AI211" i="3" s="1"/>
  <c r="AD211" i="3"/>
  <c r="AK211" i="3" s="1"/>
  <c r="AE211" i="3"/>
  <c r="AL211" i="3" s="1"/>
  <c r="AF211" i="3"/>
  <c r="AM211" i="3" s="1"/>
  <c r="AB212" i="3"/>
  <c r="AI212" i="3" s="1"/>
  <c r="AD212" i="3"/>
  <c r="AK212" i="3" s="1"/>
  <c r="AE212" i="3"/>
  <c r="AL212" i="3" s="1"/>
  <c r="AF212" i="3"/>
  <c r="AM212" i="3" s="1"/>
  <c r="AB213" i="3"/>
  <c r="AI213" i="3" s="1"/>
  <c r="AD213" i="3"/>
  <c r="AK213" i="3" s="1"/>
  <c r="AE213" i="3"/>
  <c r="AL213" i="3" s="1"/>
  <c r="AF213" i="3"/>
  <c r="AM213" i="3" s="1"/>
  <c r="AB214" i="3"/>
  <c r="AI214" i="3" s="1"/>
  <c r="AD214" i="3"/>
  <c r="AK214" i="3" s="1"/>
  <c r="AE214" i="3"/>
  <c r="AL214" i="3" s="1"/>
  <c r="AF214" i="3"/>
  <c r="AM214" i="3" s="1"/>
  <c r="AB215" i="3"/>
  <c r="AI215" i="3" s="1"/>
  <c r="AD215" i="3"/>
  <c r="AK215" i="3" s="1"/>
  <c r="AE215" i="3"/>
  <c r="AL215" i="3" s="1"/>
  <c r="AF215" i="3"/>
  <c r="AM215" i="3" s="1"/>
  <c r="AB216" i="3"/>
  <c r="AI216" i="3" s="1"/>
  <c r="AD216" i="3"/>
  <c r="AK216" i="3" s="1"/>
  <c r="AE216" i="3"/>
  <c r="AL216" i="3" s="1"/>
  <c r="AF216" i="3"/>
  <c r="AM216" i="3" s="1"/>
  <c r="AB217" i="3"/>
  <c r="AI217" i="3" s="1"/>
  <c r="AD217" i="3"/>
  <c r="AK217" i="3" s="1"/>
  <c r="AE217" i="3"/>
  <c r="AL217" i="3" s="1"/>
  <c r="AF217" i="3"/>
  <c r="AM217" i="3" s="1"/>
  <c r="AB218" i="3"/>
  <c r="AI218" i="3" s="1"/>
  <c r="AD218" i="3"/>
  <c r="AK218" i="3" s="1"/>
  <c r="AE218" i="3"/>
  <c r="AL218" i="3" s="1"/>
  <c r="AF218" i="3"/>
  <c r="AM218" i="3" s="1"/>
  <c r="AB219" i="3"/>
  <c r="AI219" i="3" s="1"/>
  <c r="AD219" i="3"/>
  <c r="AK219" i="3" s="1"/>
  <c r="AE219" i="3"/>
  <c r="AL219" i="3" s="1"/>
  <c r="AF219" i="3"/>
  <c r="AM219" i="3" s="1"/>
  <c r="AB220" i="3"/>
  <c r="AI220" i="3" s="1"/>
  <c r="AD220" i="3"/>
  <c r="AK220" i="3" s="1"/>
  <c r="AE220" i="3"/>
  <c r="AL220" i="3" s="1"/>
  <c r="AF220" i="3"/>
  <c r="AM220" i="3" s="1"/>
  <c r="AB221" i="3"/>
  <c r="AI221" i="3" s="1"/>
  <c r="AD221" i="3"/>
  <c r="AK221" i="3" s="1"/>
  <c r="AE221" i="3"/>
  <c r="AL221" i="3" s="1"/>
  <c r="AF221" i="3"/>
  <c r="AM221" i="3" s="1"/>
  <c r="AB222" i="3"/>
  <c r="AI222" i="3" s="1"/>
  <c r="AD222" i="3"/>
  <c r="AK222" i="3" s="1"/>
  <c r="AE222" i="3"/>
  <c r="AL222" i="3" s="1"/>
  <c r="AF222" i="3"/>
  <c r="AM222" i="3" s="1"/>
  <c r="AB223" i="3"/>
  <c r="AI223" i="3" s="1"/>
  <c r="AD223" i="3"/>
  <c r="AK223" i="3" s="1"/>
  <c r="AE223" i="3"/>
  <c r="AL223" i="3" s="1"/>
  <c r="AF223" i="3"/>
  <c r="AM223" i="3" s="1"/>
  <c r="AB224" i="3"/>
  <c r="AI224" i="3" s="1"/>
  <c r="AD224" i="3"/>
  <c r="AK224" i="3" s="1"/>
  <c r="AE224" i="3"/>
  <c r="AL224" i="3" s="1"/>
  <c r="AF224" i="3"/>
  <c r="AM224" i="3" s="1"/>
  <c r="AB225" i="3"/>
  <c r="AI225" i="3" s="1"/>
  <c r="AD225" i="3"/>
  <c r="AK225" i="3" s="1"/>
  <c r="AE225" i="3"/>
  <c r="AL225" i="3" s="1"/>
  <c r="AF225" i="3"/>
  <c r="AM225" i="3" s="1"/>
  <c r="AB226" i="3"/>
  <c r="AI226" i="3" s="1"/>
  <c r="AD226" i="3"/>
  <c r="AK226" i="3" s="1"/>
  <c r="AE226" i="3"/>
  <c r="AL226" i="3" s="1"/>
  <c r="AF226" i="3"/>
  <c r="AM226" i="3" s="1"/>
  <c r="AB227" i="3"/>
  <c r="AI227" i="3" s="1"/>
  <c r="AD227" i="3"/>
  <c r="AK227" i="3" s="1"/>
  <c r="AE227" i="3"/>
  <c r="AL227" i="3" s="1"/>
  <c r="AF227" i="3"/>
  <c r="AM227" i="3" s="1"/>
  <c r="AB228" i="3"/>
  <c r="AI228" i="3" s="1"/>
  <c r="AD228" i="3"/>
  <c r="AK228" i="3" s="1"/>
  <c r="AE228" i="3"/>
  <c r="AL228" i="3" s="1"/>
  <c r="AF228" i="3"/>
  <c r="AM228" i="3" s="1"/>
  <c r="AB229" i="3"/>
  <c r="AI229" i="3" s="1"/>
  <c r="AD229" i="3"/>
  <c r="AK229" i="3" s="1"/>
  <c r="AE229" i="3"/>
  <c r="AL229" i="3" s="1"/>
  <c r="AF229" i="3"/>
  <c r="AM229" i="3" s="1"/>
  <c r="AB230" i="3"/>
  <c r="AI230" i="3" s="1"/>
  <c r="AD230" i="3"/>
  <c r="AK230" i="3" s="1"/>
  <c r="AE230" i="3"/>
  <c r="AL230" i="3" s="1"/>
  <c r="AF230" i="3"/>
  <c r="AM230" i="3" s="1"/>
  <c r="AB231" i="3"/>
  <c r="AI231" i="3" s="1"/>
  <c r="AD231" i="3"/>
  <c r="AK231" i="3" s="1"/>
  <c r="AE231" i="3"/>
  <c r="AL231" i="3" s="1"/>
  <c r="AF231" i="3"/>
  <c r="AM231" i="3" s="1"/>
  <c r="AB232" i="3"/>
  <c r="AI232" i="3" s="1"/>
  <c r="AD232" i="3"/>
  <c r="AK232" i="3" s="1"/>
  <c r="AE232" i="3"/>
  <c r="AL232" i="3" s="1"/>
  <c r="AF232" i="3"/>
  <c r="AM232" i="3" s="1"/>
  <c r="AB233" i="3"/>
  <c r="AI233" i="3" s="1"/>
  <c r="AD233" i="3"/>
  <c r="AK233" i="3" s="1"/>
  <c r="AE233" i="3"/>
  <c r="AL233" i="3" s="1"/>
  <c r="AF233" i="3"/>
  <c r="AM233" i="3" s="1"/>
  <c r="AB234" i="3"/>
  <c r="AI234" i="3" s="1"/>
  <c r="AD234" i="3"/>
  <c r="AK234" i="3" s="1"/>
  <c r="AE234" i="3"/>
  <c r="AL234" i="3" s="1"/>
  <c r="AF234" i="3"/>
  <c r="AM234" i="3" s="1"/>
  <c r="AB235" i="3"/>
  <c r="AI235" i="3" s="1"/>
  <c r="AD235" i="3"/>
  <c r="AK235" i="3" s="1"/>
  <c r="AE235" i="3"/>
  <c r="AL235" i="3" s="1"/>
  <c r="AF235" i="3"/>
  <c r="AM235" i="3" s="1"/>
  <c r="AB236" i="3"/>
  <c r="AI236" i="3" s="1"/>
  <c r="AD236" i="3"/>
  <c r="AK236" i="3" s="1"/>
  <c r="AE236" i="3"/>
  <c r="AL236" i="3" s="1"/>
  <c r="AF236" i="3"/>
  <c r="AM236" i="3" s="1"/>
  <c r="AB237" i="3"/>
  <c r="AI237" i="3" s="1"/>
  <c r="AD237" i="3"/>
  <c r="AK237" i="3" s="1"/>
  <c r="AE237" i="3"/>
  <c r="AL237" i="3" s="1"/>
  <c r="AF237" i="3"/>
  <c r="AM237" i="3" s="1"/>
  <c r="AB238" i="3"/>
  <c r="AI238" i="3" s="1"/>
  <c r="AD238" i="3"/>
  <c r="AK238" i="3" s="1"/>
  <c r="AE238" i="3"/>
  <c r="AL238" i="3" s="1"/>
  <c r="AF238" i="3"/>
  <c r="AM238" i="3" s="1"/>
  <c r="AB239" i="3"/>
  <c r="AI239" i="3" s="1"/>
  <c r="AD239" i="3"/>
  <c r="AK239" i="3" s="1"/>
  <c r="AE239" i="3"/>
  <c r="AL239" i="3" s="1"/>
  <c r="AF239" i="3"/>
  <c r="AM239" i="3" s="1"/>
  <c r="AB240" i="3"/>
  <c r="AI240" i="3" s="1"/>
  <c r="AD240" i="3"/>
  <c r="AK240" i="3" s="1"/>
  <c r="AE240" i="3"/>
  <c r="AL240" i="3" s="1"/>
  <c r="AF240" i="3"/>
  <c r="AM240" i="3" s="1"/>
  <c r="AB241" i="3"/>
  <c r="AI241" i="3" s="1"/>
  <c r="AD241" i="3"/>
  <c r="AK241" i="3" s="1"/>
  <c r="AE241" i="3"/>
  <c r="AL241" i="3" s="1"/>
  <c r="AF241" i="3"/>
  <c r="AM241" i="3" s="1"/>
  <c r="AB242" i="3"/>
  <c r="AI242" i="3" s="1"/>
  <c r="AD242" i="3"/>
  <c r="AK242" i="3" s="1"/>
  <c r="AE242" i="3"/>
  <c r="AL242" i="3" s="1"/>
  <c r="AF242" i="3"/>
  <c r="AM242" i="3" s="1"/>
  <c r="AB243" i="3"/>
  <c r="AI243" i="3" s="1"/>
  <c r="AD243" i="3"/>
  <c r="AK243" i="3" s="1"/>
  <c r="AE243" i="3"/>
  <c r="AL243" i="3" s="1"/>
  <c r="AF243" i="3"/>
  <c r="AM243" i="3" s="1"/>
  <c r="AB244" i="3"/>
  <c r="AI244" i="3" s="1"/>
  <c r="AD244" i="3"/>
  <c r="AK244" i="3" s="1"/>
  <c r="AE244" i="3"/>
  <c r="AL244" i="3" s="1"/>
  <c r="AF244" i="3"/>
  <c r="AM244" i="3" s="1"/>
  <c r="AB245" i="3"/>
  <c r="AI245" i="3" s="1"/>
  <c r="AD245" i="3"/>
  <c r="AK245" i="3" s="1"/>
  <c r="AE245" i="3"/>
  <c r="AL245" i="3" s="1"/>
  <c r="AF245" i="3"/>
  <c r="AM245" i="3" s="1"/>
  <c r="AB246" i="3"/>
  <c r="AI246" i="3" s="1"/>
  <c r="AD246" i="3"/>
  <c r="AK246" i="3" s="1"/>
  <c r="AE246" i="3"/>
  <c r="AL246" i="3" s="1"/>
  <c r="AF246" i="3"/>
  <c r="AM246" i="3" s="1"/>
  <c r="AB247" i="3"/>
  <c r="AI247" i="3" s="1"/>
  <c r="AD247" i="3"/>
  <c r="AK247" i="3" s="1"/>
  <c r="AE247" i="3"/>
  <c r="AL247" i="3" s="1"/>
  <c r="AF247" i="3"/>
  <c r="AM247" i="3" s="1"/>
  <c r="AB248" i="3"/>
  <c r="AI248" i="3" s="1"/>
  <c r="AD248" i="3"/>
  <c r="AK248" i="3" s="1"/>
  <c r="AE248" i="3"/>
  <c r="AL248" i="3" s="1"/>
  <c r="AF248" i="3"/>
  <c r="AM248" i="3" s="1"/>
  <c r="AB249" i="3"/>
  <c r="AI249" i="3" s="1"/>
  <c r="AD249" i="3"/>
  <c r="AK249" i="3" s="1"/>
  <c r="AE249" i="3"/>
  <c r="AL249" i="3" s="1"/>
  <c r="AF249" i="3"/>
  <c r="AM249" i="3" s="1"/>
  <c r="AB250" i="3"/>
  <c r="AI250" i="3" s="1"/>
  <c r="AD250" i="3"/>
  <c r="AK250" i="3" s="1"/>
  <c r="AE250" i="3"/>
  <c r="AL250" i="3" s="1"/>
  <c r="AF250" i="3"/>
  <c r="AM250" i="3" s="1"/>
  <c r="AB251" i="3"/>
  <c r="AI251" i="3" s="1"/>
  <c r="AD251" i="3"/>
  <c r="AK251" i="3" s="1"/>
  <c r="AE251" i="3"/>
  <c r="AL251" i="3" s="1"/>
  <c r="AF251" i="3"/>
  <c r="AM251" i="3" s="1"/>
  <c r="AB252" i="3"/>
  <c r="AI252" i="3" s="1"/>
  <c r="AD252" i="3"/>
  <c r="AK252" i="3" s="1"/>
  <c r="AE252" i="3"/>
  <c r="AL252" i="3" s="1"/>
  <c r="AF252" i="3"/>
  <c r="AM252" i="3" s="1"/>
  <c r="AB253" i="3"/>
  <c r="AI253" i="3" s="1"/>
  <c r="AD253" i="3"/>
  <c r="AK253" i="3" s="1"/>
  <c r="AE253" i="3"/>
  <c r="AL253" i="3" s="1"/>
  <c r="AF253" i="3"/>
  <c r="AM253" i="3" s="1"/>
  <c r="AB254" i="3"/>
  <c r="AI254" i="3" s="1"/>
  <c r="AD254" i="3"/>
  <c r="AK254" i="3" s="1"/>
  <c r="AE254" i="3"/>
  <c r="AL254" i="3" s="1"/>
  <c r="AF254" i="3"/>
  <c r="AM254" i="3" s="1"/>
  <c r="AB255" i="3"/>
  <c r="AI255" i="3" s="1"/>
  <c r="AD255" i="3"/>
  <c r="AK255" i="3" s="1"/>
  <c r="AE255" i="3"/>
  <c r="AL255" i="3" s="1"/>
  <c r="AF255" i="3"/>
  <c r="AM255" i="3" s="1"/>
  <c r="AB256" i="3"/>
  <c r="AI256" i="3" s="1"/>
  <c r="AD256" i="3"/>
  <c r="AK256" i="3" s="1"/>
  <c r="AE256" i="3"/>
  <c r="AL256" i="3" s="1"/>
  <c r="AF256" i="3"/>
  <c r="AM256" i="3" s="1"/>
  <c r="AB257" i="3"/>
  <c r="AI257" i="3" s="1"/>
  <c r="AD257" i="3"/>
  <c r="AK257" i="3" s="1"/>
  <c r="AE257" i="3"/>
  <c r="AL257" i="3" s="1"/>
  <c r="AF257" i="3"/>
  <c r="AM257" i="3" s="1"/>
  <c r="AB258" i="3"/>
  <c r="AI258" i="3" s="1"/>
  <c r="AD258" i="3"/>
  <c r="AK258" i="3" s="1"/>
  <c r="AE258" i="3"/>
  <c r="AL258" i="3" s="1"/>
  <c r="AF258" i="3"/>
  <c r="AM258" i="3" s="1"/>
  <c r="AB259" i="3"/>
  <c r="AI259" i="3" s="1"/>
  <c r="AD259" i="3"/>
  <c r="AK259" i="3" s="1"/>
  <c r="AE259" i="3"/>
  <c r="AL259" i="3" s="1"/>
  <c r="AF259" i="3"/>
  <c r="AM259" i="3" s="1"/>
  <c r="AB260" i="3"/>
  <c r="AI260" i="3" s="1"/>
  <c r="AD260" i="3"/>
  <c r="AK260" i="3" s="1"/>
  <c r="AE260" i="3"/>
  <c r="AL260" i="3" s="1"/>
  <c r="AF260" i="3"/>
  <c r="AM260" i="3" s="1"/>
  <c r="AB261" i="3"/>
  <c r="AI261" i="3" s="1"/>
  <c r="AD261" i="3"/>
  <c r="AK261" i="3" s="1"/>
  <c r="AE261" i="3"/>
  <c r="AL261" i="3" s="1"/>
  <c r="AF261" i="3"/>
  <c r="AM261" i="3" s="1"/>
  <c r="AB262" i="3"/>
  <c r="AI262" i="3" s="1"/>
  <c r="AD262" i="3"/>
  <c r="AK262" i="3" s="1"/>
  <c r="AE262" i="3"/>
  <c r="AL262" i="3" s="1"/>
  <c r="AF262" i="3"/>
  <c r="AM262" i="3" s="1"/>
  <c r="AB263" i="3"/>
  <c r="AI263" i="3" s="1"/>
  <c r="AD263" i="3"/>
  <c r="AK263" i="3" s="1"/>
  <c r="AE263" i="3"/>
  <c r="AL263" i="3" s="1"/>
  <c r="AF263" i="3"/>
  <c r="AM263" i="3" s="1"/>
  <c r="AB264" i="3"/>
  <c r="AI264" i="3" s="1"/>
  <c r="AD264" i="3"/>
  <c r="AK264" i="3" s="1"/>
  <c r="AE264" i="3"/>
  <c r="AL264" i="3" s="1"/>
  <c r="AF264" i="3"/>
  <c r="AM264" i="3" s="1"/>
  <c r="AB265" i="3"/>
  <c r="AI265" i="3" s="1"/>
  <c r="AD265" i="3"/>
  <c r="AK265" i="3" s="1"/>
  <c r="AE265" i="3"/>
  <c r="AL265" i="3" s="1"/>
  <c r="AF265" i="3"/>
  <c r="AM265" i="3" s="1"/>
  <c r="AB266" i="3"/>
  <c r="AI266" i="3" s="1"/>
  <c r="AD266" i="3"/>
  <c r="AK266" i="3" s="1"/>
  <c r="AE266" i="3"/>
  <c r="AL266" i="3" s="1"/>
  <c r="AF266" i="3"/>
  <c r="AM266" i="3" s="1"/>
  <c r="AB267" i="3"/>
  <c r="AI267" i="3" s="1"/>
  <c r="AD267" i="3"/>
  <c r="AK267" i="3" s="1"/>
  <c r="AE267" i="3"/>
  <c r="AL267" i="3" s="1"/>
  <c r="AF267" i="3"/>
  <c r="AM267" i="3" s="1"/>
  <c r="AB268" i="3"/>
  <c r="AI268" i="3" s="1"/>
  <c r="AD268" i="3"/>
  <c r="AK268" i="3" s="1"/>
  <c r="AE268" i="3"/>
  <c r="AL268" i="3" s="1"/>
  <c r="AF268" i="3"/>
  <c r="AM268" i="3" s="1"/>
  <c r="AB269" i="3"/>
  <c r="AI269" i="3" s="1"/>
  <c r="AD269" i="3"/>
  <c r="AK269" i="3" s="1"/>
  <c r="AE269" i="3"/>
  <c r="AL269" i="3" s="1"/>
  <c r="AF269" i="3"/>
  <c r="AM269" i="3" s="1"/>
  <c r="AB270" i="3"/>
  <c r="AI270" i="3" s="1"/>
  <c r="AD270" i="3"/>
  <c r="AK270" i="3" s="1"/>
  <c r="AE270" i="3"/>
  <c r="AL270" i="3" s="1"/>
  <c r="AF270" i="3"/>
  <c r="AM270" i="3" s="1"/>
  <c r="AB271" i="3"/>
  <c r="AI271" i="3" s="1"/>
  <c r="AD271" i="3"/>
  <c r="AK271" i="3" s="1"/>
  <c r="AE271" i="3"/>
  <c r="AL271" i="3" s="1"/>
  <c r="AF271" i="3"/>
  <c r="AM271" i="3" s="1"/>
  <c r="AB272" i="3"/>
  <c r="AI272" i="3" s="1"/>
  <c r="AD272" i="3"/>
  <c r="AK272" i="3" s="1"/>
  <c r="AE272" i="3"/>
  <c r="AL272" i="3" s="1"/>
  <c r="AF272" i="3"/>
  <c r="AM272" i="3" s="1"/>
  <c r="AB273" i="3"/>
  <c r="AI273" i="3" s="1"/>
  <c r="AD273" i="3"/>
  <c r="AK273" i="3" s="1"/>
  <c r="AE273" i="3"/>
  <c r="AL273" i="3" s="1"/>
  <c r="AF273" i="3"/>
  <c r="AM273" i="3" s="1"/>
  <c r="AB274" i="3"/>
  <c r="AI274" i="3" s="1"/>
  <c r="AD274" i="3"/>
  <c r="AK274" i="3" s="1"/>
  <c r="AE274" i="3"/>
  <c r="AL274" i="3" s="1"/>
  <c r="AF274" i="3"/>
  <c r="AM274" i="3" s="1"/>
  <c r="AB275" i="3"/>
  <c r="AI275" i="3" s="1"/>
  <c r="AD275" i="3"/>
  <c r="AK275" i="3" s="1"/>
  <c r="AE275" i="3"/>
  <c r="AL275" i="3" s="1"/>
  <c r="AF275" i="3"/>
  <c r="AM275" i="3" s="1"/>
  <c r="AB276" i="3"/>
  <c r="AI276" i="3" s="1"/>
  <c r="AD276" i="3"/>
  <c r="AK276" i="3" s="1"/>
  <c r="AE276" i="3"/>
  <c r="AL276" i="3" s="1"/>
  <c r="AF276" i="3"/>
  <c r="AM276" i="3" s="1"/>
  <c r="AB277" i="3"/>
  <c r="AI277" i="3" s="1"/>
  <c r="AD277" i="3"/>
  <c r="AK277" i="3" s="1"/>
  <c r="AE277" i="3"/>
  <c r="AL277" i="3" s="1"/>
  <c r="AF277" i="3"/>
  <c r="AM277" i="3" s="1"/>
  <c r="AB278" i="3"/>
  <c r="AI278" i="3" s="1"/>
  <c r="AD278" i="3"/>
  <c r="AK278" i="3" s="1"/>
  <c r="AE278" i="3"/>
  <c r="AL278" i="3" s="1"/>
  <c r="AF278" i="3"/>
  <c r="AM278" i="3" s="1"/>
  <c r="AB279" i="3"/>
  <c r="AI279" i="3" s="1"/>
  <c r="AD279" i="3"/>
  <c r="AK279" i="3" s="1"/>
  <c r="AE279" i="3"/>
  <c r="AL279" i="3" s="1"/>
  <c r="AF279" i="3"/>
  <c r="AM279" i="3" s="1"/>
  <c r="AB280" i="3"/>
  <c r="AI280" i="3" s="1"/>
  <c r="AD280" i="3"/>
  <c r="AK280" i="3" s="1"/>
  <c r="AE280" i="3"/>
  <c r="AL280" i="3" s="1"/>
  <c r="AF280" i="3"/>
  <c r="AM280" i="3" s="1"/>
  <c r="AB281" i="3"/>
  <c r="AI281" i="3" s="1"/>
  <c r="AD281" i="3"/>
  <c r="AK281" i="3" s="1"/>
  <c r="AE281" i="3"/>
  <c r="AL281" i="3" s="1"/>
  <c r="AF281" i="3"/>
  <c r="AM281" i="3" s="1"/>
  <c r="AB282" i="3"/>
  <c r="AI282" i="3" s="1"/>
  <c r="AD282" i="3"/>
  <c r="AK282" i="3" s="1"/>
  <c r="AE282" i="3"/>
  <c r="AL282" i="3" s="1"/>
  <c r="AF282" i="3"/>
  <c r="AM282" i="3" s="1"/>
  <c r="AB283" i="3"/>
  <c r="AI283" i="3" s="1"/>
  <c r="AD283" i="3"/>
  <c r="AK283" i="3" s="1"/>
  <c r="AE283" i="3"/>
  <c r="AL283" i="3" s="1"/>
  <c r="AF283" i="3"/>
  <c r="AM283" i="3" s="1"/>
  <c r="AB284" i="3"/>
  <c r="AI284" i="3" s="1"/>
  <c r="AD284" i="3"/>
  <c r="AK284" i="3" s="1"/>
  <c r="AE284" i="3"/>
  <c r="AL284" i="3" s="1"/>
  <c r="AF284" i="3"/>
  <c r="AM284" i="3" s="1"/>
  <c r="AB285" i="3"/>
  <c r="AI285" i="3" s="1"/>
  <c r="AD285" i="3"/>
  <c r="AK285" i="3" s="1"/>
  <c r="AE285" i="3"/>
  <c r="AL285" i="3" s="1"/>
  <c r="AF285" i="3"/>
  <c r="AM285" i="3" s="1"/>
  <c r="AB286" i="3"/>
  <c r="AI286" i="3" s="1"/>
  <c r="AD286" i="3"/>
  <c r="AK286" i="3" s="1"/>
  <c r="AE286" i="3"/>
  <c r="AL286" i="3" s="1"/>
  <c r="AF286" i="3"/>
  <c r="AM286" i="3" s="1"/>
  <c r="AB287" i="3"/>
  <c r="AI287" i="3" s="1"/>
  <c r="AD287" i="3"/>
  <c r="AK287" i="3" s="1"/>
  <c r="AE287" i="3"/>
  <c r="AL287" i="3" s="1"/>
  <c r="AF287" i="3"/>
  <c r="AM287" i="3" s="1"/>
  <c r="AB288" i="3"/>
  <c r="AI288" i="3" s="1"/>
  <c r="AD288" i="3"/>
  <c r="AK288" i="3" s="1"/>
  <c r="AE288" i="3"/>
  <c r="AL288" i="3" s="1"/>
  <c r="AF288" i="3"/>
  <c r="AM288" i="3" s="1"/>
  <c r="AB289" i="3"/>
  <c r="AI289" i="3" s="1"/>
  <c r="AD289" i="3"/>
  <c r="AK289" i="3" s="1"/>
  <c r="AE289" i="3"/>
  <c r="AL289" i="3" s="1"/>
  <c r="AF289" i="3"/>
  <c r="AM289" i="3" s="1"/>
  <c r="AB290" i="3"/>
  <c r="AI290" i="3" s="1"/>
  <c r="AD290" i="3"/>
  <c r="AK290" i="3" s="1"/>
  <c r="AE290" i="3"/>
  <c r="AL290" i="3" s="1"/>
  <c r="AF290" i="3"/>
  <c r="AM290" i="3" s="1"/>
  <c r="AB291" i="3"/>
  <c r="AI291" i="3" s="1"/>
  <c r="AD291" i="3"/>
  <c r="AK291" i="3" s="1"/>
  <c r="AE291" i="3"/>
  <c r="AL291" i="3" s="1"/>
  <c r="AF291" i="3"/>
  <c r="AM291" i="3" s="1"/>
  <c r="AB292" i="3"/>
  <c r="AI292" i="3" s="1"/>
  <c r="AD292" i="3"/>
  <c r="AK292" i="3" s="1"/>
  <c r="AE292" i="3"/>
  <c r="AL292" i="3" s="1"/>
  <c r="AF292" i="3"/>
  <c r="AM292" i="3" s="1"/>
  <c r="AB293" i="3"/>
  <c r="AI293" i="3" s="1"/>
  <c r="AD293" i="3"/>
  <c r="AK293" i="3" s="1"/>
  <c r="AE293" i="3"/>
  <c r="AL293" i="3" s="1"/>
  <c r="AF293" i="3"/>
  <c r="AM293" i="3" s="1"/>
  <c r="AB294" i="3"/>
  <c r="AI294" i="3" s="1"/>
  <c r="AD294" i="3"/>
  <c r="AK294" i="3" s="1"/>
  <c r="AE294" i="3"/>
  <c r="AL294" i="3" s="1"/>
  <c r="AF294" i="3"/>
  <c r="AM294" i="3" s="1"/>
  <c r="AB295" i="3"/>
  <c r="AI295" i="3" s="1"/>
  <c r="AD295" i="3"/>
  <c r="AK295" i="3" s="1"/>
  <c r="AE295" i="3"/>
  <c r="AL295" i="3" s="1"/>
  <c r="AF295" i="3"/>
  <c r="AM295" i="3" s="1"/>
  <c r="AB296" i="3"/>
  <c r="AI296" i="3" s="1"/>
  <c r="AD296" i="3"/>
  <c r="AK296" i="3" s="1"/>
  <c r="AE296" i="3"/>
  <c r="AL296" i="3" s="1"/>
  <c r="AF296" i="3"/>
  <c r="AM296" i="3" s="1"/>
  <c r="AB297" i="3"/>
  <c r="AI297" i="3" s="1"/>
  <c r="AD297" i="3"/>
  <c r="AK297" i="3" s="1"/>
  <c r="AE297" i="3"/>
  <c r="AL297" i="3" s="1"/>
  <c r="AF297" i="3"/>
  <c r="AM297" i="3" s="1"/>
  <c r="AB298" i="3"/>
  <c r="AI298" i="3" s="1"/>
  <c r="AD298" i="3"/>
  <c r="AK298" i="3" s="1"/>
  <c r="AE298" i="3"/>
  <c r="AL298" i="3" s="1"/>
  <c r="AF298" i="3"/>
  <c r="AM298" i="3" s="1"/>
  <c r="AB299" i="3"/>
  <c r="AI299" i="3" s="1"/>
  <c r="AD299" i="3"/>
  <c r="AK299" i="3" s="1"/>
  <c r="AE299" i="3"/>
  <c r="AL299" i="3" s="1"/>
  <c r="AF299" i="3"/>
  <c r="AM299" i="3" s="1"/>
  <c r="AB300" i="3"/>
  <c r="AI300" i="3" s="1"/>
  <c r="AD300" i="3"/>
  <c r="AK300" i="3" s="1"/>
  <c r="AE300" i="3"/>
  <c r="AL300" i="3" s="1"/>
  <c r="AF300" i="3"/>
  <c r="AM300" i="3" s="1"/>
  <c r="AB301" i="3"/>
  <c r="AI301" i="3" s="1"/>
  <c r="AD301" i="3"/>
  <c r="AK301" i="3" s="1"/>
  <c r="AE301" i="3"/>
  <c r="AL301" i="3" s="1"/>
  <c r="AF301" i="3"/>
  <c r="AM301" i="3" s="1"/>
  <c r="AB302" i="3"/>
  <c r="AI302" i="3" s="1"/>
  <c r="AD302" i="3"/>
  <c r="AK302" i="3" s="1"/>
  <c r="AE302" i="3"/>
  <c r="AL302" i="3" s="1"/>
  <c r="AF302" i="3"/>
  <c r="AM302" i="3" s="1"/>
  <c r="AB303" i="3"/>
  <c r="AI303" i="3" s="1"/>
  <c r="AD303" i="3"/>
  <c r="AK303" i="3" s="1"/>
  <c r="AE303" i="3"/>
  <c r="AL303" i="3" s="1"/>
  <c r="AF303" i="3"/>
  <c r="AM303" i="3" s="1"/>
  <c r="AB304" i="3"/>
  <c r="AI304" i="3" s="1"/>
  <c r="AD304" i="3"/>
  <c r="AK304" i="3" s="1"/>
  <c r="AE304" i="3"/>
  <c r="AL304" i="3" s="1"/>
  <c r="AF304" i="3"/>
  <c r="AM304" i="3" s="1"/>
  <c r="AB305" i="3"/>
  <c r="AI305" i="3" s="1"/>
  <c r="AD305" i="3"/>
  <c r="AK305" i="3" s="1"/>
  <c r="AE305" i="3"/>
  <c r="AL305" i="3" s="1"/>
  <c r="AF305" i="3"/>
  <c r="AM305" i="3" s="1"/>
  <c r="AB306" i="3"/>
  <c r="AI306" i="3" s="1"/>
  <c r="AD306" i="3"/>
  <c r="AK306" i="3" s="1"/>
  <c r="AE306" i="3"/>
  <c r="AL306" i="3" s="1"/>
  <c r="AF306" i="3"/>
  <c r="AM306" i="3" s="1"/>
  <c r="AB307" i="3"/>
  <c r="AI307" i="3" s="1"/>
  <c r="AD307" i="3"/>
  <c r="AK307" i="3" s="1"/>
  <c r="AE307" i="3"/>
  <c r="AL307" i="3" s="1"/>
  <c r="AF307" i="3"/>
  <c r="AM307" i="3" s="1"/>
  <c r="AB308" i="3"/>
  <c r="AI308" i="3" s="1"/>
  <c r="AD308" i="3"/>
  <c r="AK308" i="3" s="1"/>
  <c r="AE308" i="3"/>
  <c r="AL308" i="3" s="1"/>
  <c r="AF308" i="3"/>
  <c r="AM308" i="3" s="1"/>
  <c r="AB309" i="3"/>
  <c r="AI309" i="3" s="1"/>
  <c r="AD309" i="3"/>
  <c r="AK309" i="3" s="1"/>
  <c r="AE309" i="3"/>
  <c r="AL309" i="3" s="1"/>
  <c r="AF309" i="3"/>
  <c r="AM309" i="3" s="1"/>
  <c r="AB310" i="3"/>
  <c r="AI310" i="3" s="1"/>
  <c r="AD310" i="3"/>
  <c r="AK310" i="3" s="1"/>
  <c r="AE310" i="3"/>
  <c r="AL310" i="3" s="1"/>
  <c r="AF310" i="3"/>
  <c r="AM310" i="3" s="1"/>
  <c r="AB311" i="3"/>
  <c r="AI311" i="3" s="1"/>
  <c r="AD311" i="3"/>
  <c r="AK311" i="3" s="1"/>
  <c r="AE311" i="3"/>
  <c r="AL311" i="3" s="1"/>
  <c r="AF311" i="3"/>
  <c r="AM311" i="3" s="1"/>
  <c r="AB312" i="3"/>
  <c r="AI312" i="3" s="1"/>
  <c r="AD312" i="3"/>
  <c r="AK312" i="3" s="1"/>
  <c r="AE312" i="3"/>
  <c r="AL312" i="3" s="1"/>
  <c r="AF312" i="3"/>
  <c r="AM312" i="3" s="1"/>
  <c r="AB313" i="3"/>
  <c r="AI313" i="3" s="1"/>
  <c r="AD313" i="3"/>
  <c r="AK313" i="3" s="1"/>
  <c r="AE313" i="3"/>
  <c r="AL313" i="3" s="1"/>
  <c r="AF313" i="3"/>
  <c r="AM313" i="3" s="1"/>
  <c r="AB314" i="3"/>
  <c r="AI314" i="3" s="1"/>
  <c r="AD314" i="3"/>
  <c r="AK314" i="3" s="1"/>
  <c r="AE314" i="3"/>
  <c r="AL314" i="3" s="1"/>
  <c r="AF314" i="3"/>
  <c r="AM314" i="3" s="1"/>
  <c r="AB315" i="3"/>
  <c r="AI315" i="3" s="1"/>
  <c r="AD315" i="3"/>
  <c r="AK315" i="3" s="1"/>
  <c r="AE315" i="3"/>
  <c r="AL315" i="3" s="1"/>
  <c r="AF315" i="3"/>
  <c r="AM315" i="3" s="1"/>
  <c r="AB316" i="3"/>
  <c r="AI316" i="3" s="1"/>
  <c r="AD316" i="3"/>
  <c r="AK316" i="3" s="1"/>
  <c r="AE316" i="3"/>
  <c r="AL316" i="3" s="1"/>
  <c r="AF316" i="3"/>
  <c r="AM316" i="3" s="1"/>
  <c r="AB317" i="3"/>
  <c r="AI317" i="3" s="1"/>
  <c r="AD317" i="3"/>
  <c r="AK317" i="3" s="1"/>
  <c r="AE317" i="3"/>
  <c r="AL317" i="3" s="1"/>
  <c r="AF317" i="3"/>
  <c r="AM317" i="3" s="1"/>
  <c r="AB318" i="3"/>
  <c r="AI318" i="3" s="1"/>
  <c r="AD318" i="3"/>
  <c r="AK318" i="3" s="1"/>
  <c r="AE318" i="3"/>
  <c r="AL318" i="3" s="1"/>
  <c r="AF318" i="3"/>
  <c r="AM318" i="3" s="1"/>
  <c r="AB319" i="3"/>
  <c r="AI319" i="3" s="1"/>
  <c r="AD319" i="3"/>
  <c r="AK319" i="3" s="1"/>
  <c r="AE319" i="3"/>
  <c r="AL319" i="3" s="1"/>
  <c r="AF319" i="3"/>
  <c r="AM319" i="3" s="1"/>
  <c r="AB320" i="3"/>
  <c r="AI320" i="3" s="1"/>
  <c r="AD320" i="3"/>
  <c r="AK320" i="3" s="1"/>
  <c r="AE320" i="3"/>
  <c r="AL320" i="3" s="1"/>
  <c r="AF320" i="3"/>
  <c r="AM320" i="3" s="1"/>
  <c r="AB321" i="3"/>
  <c r="AI321" i="3" s="1"/>
  <c r="AD321" i="3"/>
  <c r="AK321" i="3" s="1"/>
  <c r="AE321" i="3"/>
  <c r="AL321" i="3" s="1"/>
  <c r="AF321" i="3"/>
  <c r="AM321" i="3" s="1"/>
  <c r="AB322" i="3"/>
  <c r="AI322" i="3" s="1"/>
  <c r="AD322" i="3"/>
  <c r="AK322" i="3" s="1"/>
  <c r="AE322" i="3"/>
  <c r="AL322" i="3" s="1"/>
  <c r="AF322" i="3"/>
  <c r="AM322" i="3" s="1"/>
  <c r="AB323" i="3"/>
  <c r="AI323" i="3" s="1"/>
  <c r="AD323" i="3"/>
  <c r="AK323" i="3" s="1"/>
  <c r="AE323" i="3"/>
  <c r="AL323" i="3" s="1"/>
  <c r="AF323" i="3"/>
  <c r="AM323" i="3" s="1"/>
  <c r="AB324" i="3"/>
  <c r="AI324" i="3" s="1"/>
  <c r="AD324" i="3"/>
  <c r="AK324" i="3" s="1"/>
  <c r="AE324" i="3"/>
  <c r="AL324" i="3" s="1"/>
  <c r="AF324" i="3"/>
  <c r="AM324" i="3" s="1"/>
  <c r="AB325" i="3"/>
  <c r="AI325" i="3" s="1"/>
  <c r="AD325" i="3"/>
  <c r="AK325" i="3" s="1"/>
  <c r="AE325" i="3"/>
  <c r="AL325" i="3" s="1"/>
  <c r="AF325" i="3"/>
  <c r="AM325" i="3" s="1"/>
  <c r="AB326" i="3"/>
  <c r="AI326" i="3" s="1"/>
  <c r="AD326" i="3"/>
  <c r="AK326" i="3" s="1"/>
  <c r="AE326" i="3"/>
  <c r="AL326" i="3" s="1"/>
  <c r="AF326" i="3"/>
  <c r="AM326" i="3" s="1"/>
  <c r="AB327" i="3"/>
  <c r="AI327" i="3" s="1"/>
  <c r="AD327" i="3"/>
  <c r="AK327" i="3" s="1"/>
  <c r="AE327" i="3"/>
  <c r="AL327" i="3" s="1"/>
  <c r="AF327" i="3"/>
  <c r="AM327" i="3" s="1"/>
  <c r="AB328" i="3"/>
  <c r="AI328" i="3" s="1"/>
  <c r="AD328" i="3"/>
  <c r="AK328" i="3" s="1"/>
  <c r="AE328" i="3"/>
  <c r="AL328" i="3" s="1"/>
  <c r="AF328" i="3"/>
  <c r="AM328" i="3" s="1"/>
  <c r="AB329" i="3"/>
  <c r="AI329" i="3" s="1"/>
  <c r="AD329" i="3"/>
  <c r="AK329" i="3" s="1"/>
  <c r="AE329" i="3"/>
  <c r="AL329" i="3" s="1"/>
  <c r="AF329" i="3"/>
  <c r="AM329" i="3" s="1"/>
  <c r="AB330" i="3"/>
  <c r="AI330" i="3" s="1"/>
  <c r="AD330" i="3"/>
  <c r="AK330" i="3" s="1"/>
  <c r="AE330" i="3"/>
  <c r="AL330" i="3" s="1"/>
  <c r="AF330" i="3"/>
  <c r="AM330" i="3" s="1"/>
  <c r="AB331" i="3"/>
  <c r="AI331" i="3" s="1"/>
  <c r="AD331" i="3"/>
  <c r="AK331" i="3" s="1"/>
  <c r="AE331" i="3"/>
  <c r="AL331" i="3" s="1"/>
  <c r="AF331" i="3"/>
  <c r="AM331" i="3" s="1"/>
  <c r="AB332" i="3"/>
  <c r="AI332" i="3" s="1"/>
  <c r="AD332" i="3"/>
  <c r="AK332" i="3" s="1"/>
  <c r="AE332" i="3"/>
  <c r="AL332" i="3" s="1"/>
  <c r="AF332" i="3"/>
  <c r="AM332" i="3" s="1"/>
  <c r="AB333" i="3"/>
  <c r="AI333" i="3" s="1"/>
  <c r="AD333" i="3"/>
  <c r="AK333" i="3" s="1"/>
  <c r="AE333" i="3"/>
  <c r="AL333" i="3" s="1"/>
  <c r="AF333" i="3"/>
  <c r="AM333" i="3" s="1"/>
  <c r="AB334" i="3"/>
  <c r="AI334" i="3" s="1"/>
  <c r="AD334" i="3"/>
  <c r="AK334" i="3" s="1"/>
  <c r="AE334" i="3"/>
  <c r="AL334" i="3" s="1"/>
  <c r="AF334" i="3"/>
  <c r="AM334" i="3" s="1"/>
  <c r="AB335" i="3"/>
  <c r="AI335" i="3" s="1"/>
  <c r="AD335" i="3"/>
  <c r="AK335" i="3" s="1"/>
  <c r="AE335" i="3"/>
  <c r="AL335" i="3" s="1"/>
  <c r="AF335" i="3"/>
  <c r="AM335" i="3" s="1"/>
  <c r="AB336" i="3"/>
  <c r="AI336" i="3" s="1"/>
  <c r="AD336" i="3"/>
  <c r="AK336" i="3" s="1"/>
  <c r="AE336" i="3"/>
  <c r="AL336" i="3" s="1"/>
  <c r="AF336" i="3"/>
  <c r="AM336" i="3" s="1"/>
  <c r="AB337" i="3"/>
  <c r="AI337" i="3" s="1"/>
  <c r="AD337" i="3"/>
  <c r="AK337" i="3" s="1"/>
  <c r="AE337" i="3"/>
  <c r="AL337" i="3" s="1"/>
  <c r="AF337" i="3"/>
  <c r="AM337" i="3" s="1"/>
  <c r="AB338" i="3"/>
  <c r="AI338" i="3" s="1"/>
  <c r="AD338" i="3"/>
  <c r="AK338" i="3" s="1"/>
  <c r="AE338" i="3"/>
  <c r="AL338" i="3" s="1"/>
  <c r="AF338" i="3"/>
  <c r="AM338" i="3" s="1"/>
  <c r="AB339" i="3"/>
  <c r="AI339" i="3" s="1"/>
  <c r="AD339" i="3"/>
  <c r="AK339" i="3" s="1"/>
  <c r="AE339" i="3"/>
  <c r="AL339" i="3" s="1"/>
  <c r="AF339" i="3"/>
  <c r="AM339" i="3" s="1"/>
  <c r="AB340" i="3"/>
  <c r="AI340" i="3" s="1"/>
  <c r="AD340" i="3"/>
  <c r="AK340" i="3" s="1"/>
  <c r="AE340" i="3"/>
  <c r="AL340" i="3" s="1"/>
  <c r="AF340" i="3"/>
  <c r="AM340" i="3" s="1"/>
  <c r="AB341" i="3"/>
  <c r="AI341" i="3" s="1"/>
  <c r="AD341" i="3"/>
  <c r="AK341" i="3" s="1"/>
  <c r="AE341" i="3"/>
  <c r="AL341" i="3" s="1"/>
  <c r="AF341" i="3"/>
  <c r="AM341" i="3" s="1"/>
  <c r="AB342" i="3"/>
  <c r="AI342" i="3" s="1"/>
  <c r="AD342" i="3"/>
  <c r="AK342" i="3" s="1"/>
  <c r="AE342" i="3"/>
  <c r="AL342" i="3" s="1"/>
  <c r="AF342" i="3"/>
  <c r="AM342" i="3" s="1"/>
  <c r="AB343" i="3"/>
  <c r="AI343" i="3" s="1"/>
  <c r="AD343" i="3"/>
  <c r="AK343" i="3" s="1"/>
  <c r="AE343" i="3"/>
  <c r="AL343" i="3" s="1"/>
  <c r="AF343" i="3"/>
  <c r="AM343" i="3" s="1"/>
  <c r="AB344" i="3"/>
  <c r="AI344" i="3" s="1"/>
  <c r="AD344" i="3"/>
  <c r="AK344" i="3" s="1"/>
  <c r="AE344" i="3"/>
  <c r="AL344" i="3" s="1"/>
  <c r="AF344" i="3"/>
  <c r="AM344" i="3" s="1"/>
  <c r="AB345" i="3"/>
  <c r="AI345" i="3" s="1"/>
  <c r="AD345" i="3"/>
  <c r="AK345" i="3" s="1"/>
  <c r="AE345" i="3"/>
  <c r="AL345" i="3" s="1"/>
  <c r="AF345" i="3"/>
  <c r="AM345" i="3" s="1"/>
  <c r="AB346" i="3"/>
  <c r="AI346" i="3" s="1"/>
  <c r="AD346" i="3"/>
  <c r="AK346" i="3" s="1"/>
  <c r="AE346" i="3"/>
  <c r="AL346" i="3" s="1"/>
  <c r="AF346" i="3"/>
  <c r="AM346" i="3" s="1"/>
  <c r="AB347" i="3"/>
  <c r="AI347" i="3" s="1"/>
  <c r="AD347" i="3"/>
  <c r="AK347" i="3" s="1"/>
  <c r="AE347" i="3"/>
  <c r="AL347" i="3" s="1"/>
  <c r="AF347" i="3"/>
  <c r="AM347" i="3" s="1"/>
  <c r="AB348" i="3"/>
  <c r="AI348" i="3" s="1"/>
  <c r="AD348" i="3"/>
  <c r="AK348" i="3" s="1"/>
  <c r="AE348" i="3"/>
  <c r="AL348" i="3" s="1"/>
  <c r="AF348" i="3"/>
  <c r="AM348" i="3" s="1"/>
  <c r="AB349" i="3"/>
  <c r="AI349" i="3" s="1"/>
  <c r="AD349" i="3"/>
  <c r="AK349" i="3" s="1"/>
  <c r="AE349" i="3"/>
  <c r="AL349" i="3" s="1"/>
  <c r="AF349" i="3"/>
  <c r="AM349" i="3" s="1"/>
  <c r="AB350" i="3"/>
  <c r="AI350" i="3" s="1"/>
  <c r="AD350" i="3"/>
  <c r="AK350" i="3" s="1"/>
  <c r="AE350" i="3"/>
  <c r="AL350" i="3" s="1"/>
  <c r="AF350" i="3"/>
  <c r="AM350" i="3" s="1"/>
  <c r="AB351" i="3"/>
  <c r="AI351" i="3" s="1"/>
  <c r="AD351" i="3"/>
  <c r="AK351" i="3" s="1"/>
  <c r="AE351" i="3"/>
  <c r="AL351" i="3" s="1"/>
  <c r="AF351" i="3"/>
  <c r="AM351" i="3" s="1"/>
  <c r="AB352" i="3"/>
  <c r="AI352" i="3" s="1"/>
  <c r="AD352" i="3"/>
  <c r="AK352" i="3" s="1"/>
  <c r="AE352" i="3"/>
  <c r="AL352" i="3" s="1"/>
  <c r="AF352" i="3"/>
  <c r="AM352" i="3" s="1"/>
  <c r="AB353" i="3"/>
  <c r="AI353" i="3" s="1"/>
  <c r="AD353" i="3"/>
  <c r="AK353" i="3" s="1"/>
  <c r="AE353" i="3"/>
  <c r="AL353" i="3" s="1"/>
  <c r="AF353" i="3"/>
  <c r="AM353" i="3" s="1"/>
  <c r="AB354" i="3"/>
  <c r="AI354" i="3" s="1"/>
  <c r="AD354" i="3"/>
  <c r="AK354" i="3" s="1"/>
  <c r="AE354" i="3"/>
  <c r="AL354" i="3" s="1"/>
  <c r="AF354" i="3"/>
  <c r="AM354" i="3" s="1"/>
  <c r="AB355" i="3"/>
  <c r="AI355" i="3" s="1"/>
  <c r="AD355" i="3"/>
  <c r="AK355" i="3" s="1"/>
  <c r="AE355" i="3"/>
  <c r="AL355" i="3" s="1"/>
  <c r="AF355" i="3"/>
  <c r="AM355" i="3" s="1"/>
  <c r="AB356" i="3"/>
  <c r="AI356" i="3" s="1"/>
  <c r="AD356" i="3"/>
  <c r="AK356" i="3" s="1"/>
  <c r="AE356" i="3"/>
  <c r="AL356" i="3" s="1"/>
  <c r="AF356" i="3"/>
  <c r="AM356" i="3" s="1"/>
  <c r="AB357" i="3"/>
  <c r="AI357" i="3" s="1"/>
  <c r="AD357" i="3"/>
  <c r="AK357" i="3" s="1"/>
  <c r="AE357" i="3"/>
  <c r="AL357" i="3" s="1"/>
  <c r="AF357" i="3"/>
  <c r="AM357" i="3" s="1"/>
  <c r="AB358" i="3"/>
  <c r="AI358" i="3" s="1"/>
  <c r="AD358" i="3"/>
  <c r="AK358" i="3" s="1"/>
  <c r="AE358" i="3"/>
  <c r="AL358" i="3" s="1"/>
  <c r="AF358" i="3"/>
  <c r="AM358" i="3" s="1"/>
  <c r="AB359" i="3"/>
  <c r="AI359" i="3" s="1"/>
  <c r="AD359" i="3"/>
  <c r="AK359" i="3" s="1"/>
  <c r="AE359" i="3"/>
  <c r="AL359" i="3" s="1"/>
  <c r="AF359" i="3"/>
  <c r="AM359" i="3" s="1"/>
  <c r="AB360" i="3"/>
  <c r="AI360" i="3" s="1"/>
  <c r="AD360" i="3"/>
  <c r="AK360" i="3" s="1"/>
  <c r="AE360" i="3"/>
  <c r="AL360" i="3" s="1"/>
  <c r="AF360" i="3"/>
  <c r="AM360" i="3" s="1"/>
  <c r="AB361" i="3"/>
  <c r="AI361" i="3" s="1"/>
  <c r="AD361" i="3"/>
  <c r="AK361" i="3" s="1"/>
  <c r="AE361" i="3"/>
  <c r="AL361" i="3" s="1"/>
  <c r="AF361" i="3"/>
  <c r="AM361" i="3" s="1"/>
  <c r="AB362" i="3"/>
  <c r="AI362" i="3" s="1"/>
  <c r="AD362" i="3"/>
  <c r="AK362" i="3" s="1"/>
  <c r="AE362" i="3"/>
  <c r="AL362" i="3" s="1"/>
  <c r="AF362" i="3"/>
  <c r="AM362" i="3" s="1"/>
  <c r="AB363" i="3"/>
  <c r="AI363" i="3" s="1"/>
  <c r="AD363" i="3"/>
  <c r="AK363" i="3" s="1"/>
  <c r="AE363" i="3"/>
  <c r="AL363" i="3" s="1"/>
  <c r="AF363" i="3"/>
  <c r="AM363" i="3" s="1"/>
  <c r="AB364" i="3"/>
  <c r="AI364" i="3" s="1"/>
  <c r="AD364" i="3"/>
  <c r="AK364" i="3" s="1"/>
  <c r="AE364" i="3"/>
  <c r="AL364" i="3" s="1"/>
  <c r="AF364" i="3"/>
  <c r="AM364" i="3" s="1"/>
  <c r="AB365" i="3"/>
  <c r="AI365" i="3" s="1"/>
  <c r="AD365" i="3"/>
  <c r="AK365" i="3" s="1"/>
  <c r="AE365" i="3"/>
  <c r="AL365" i="3" s="1"/>
  <c r="AF365" i="3"/>
  <c r="AM365" i="3" s="1"/>
  <c r="AB366" i="3"/>
  <c r="AI366" i="3" s="1"/>
  <c r="AD366" i="3"/>
  <c r="AK366" i="3" s="1"/>
  <c r="AE366" i="3"/>
  <c r="AL366" i="3" s="1"/>
  <c r="AF366" i="3"/>
  <c r="AM366" i="3" s="1"/>
  <c r="AB367" i="3"/>
  <c r="AI367" i="3" s="1"/>
  <c r="AD367" i="3"/>
  <c r="AK367" i="3" s="1"/>
  <c r="AE367" i="3"/>
  <c r="AL367" i="3" s="1"/>
  <c r="AF367" i="3"/>
  <c r="AM367" i="3" s="1"/>
  <c r="AB368" i="3"/>
  <c r="AI368" i="3" s="1"/>
  <c r="AD368" i="3"/>
  <c r="AK368" i="3" s="1"/>
  <c r="AE368" i="3"/>
  <c r="AL368" i="3" s="1"/>
  <c r="AF368" i="3"/>
  <c r="AM368" i="3" s="1"/>
  <c r="AB369" i="3"/>
  <c r="AI369" i="3" s="1"/>
  <c r="AD369" i="3"/>
  <c r="AK369" i="3" s="1"/>
  <c r="AE369" i="3"/>
  <c r="AL369" i="3" s="1"/>
  <c r="AF369" i="3"/>
  <c r="AM369" i="3" s="1"/>
  <c r="AB370" i="3"/>
  <c r="AI370" i="3" s="1"/>
  <c r="AD370" i="3"/>
  <c r="AK370" i="3" s="1"/>
  <c r="AE370" i="3"/>
  <c r="AL370" i="3" s="1"/>
  <c r="AF370" i="3"/>
  <c r="AM370" i="3" s="1"/>
  <c r="AB371" i="3"/>
  <c r="AI371" i="3" s="1"/>
  <c r="AD371" i="3"/>
  <c r="AK371" i="3" s="1"/>
  <c r="AE371" i="3"/>
  <c r="AL371" i="3" s="1"/>
  <c r="AF371" i="3"/>
  <c r="AM371" i="3" s="1"/>
  <c r="AB372" i="3"/>
  <c r="AI372" i="3" s="1"/>
  <c r="AD372" i="3"/>
  <c r="AK372" i="3" s="1"/>
  <c r="AE372" i="3"/>
  <c r="AL372" i="3" s="1"/>
  <c r="AF372" i="3"/>
  <c r="AM372" i="3" s="1"/>
  <c r="AB373" i="3"/>
  <c r="AI373" i="3" s="1"/>
  <c r="AD373" i="3"/>
  <c r="AK373" i="3" s="1"/>
  <c r="AE373" i="3"/>
  <c r="AL373" i="3" s="1"/>
  <c r="AF373" i="3"/>
  <c r="AM373" i="3" s="1"/>
  <c r="AB374" i="3"/>
  <c r="AI374" i="3" s="1"/>
  <c r="AD374" i="3"/>
  <c r="AK374" i="3" s="1"/>
  <c r="AE374" i="3"/>
  <c r="AL374" i="3" s="1"/>
  <c r="AF374" i="3"/>
  <c r="AM374" i="3" s="1"/>
  <c r="AB375" i="3"/>
  <c r="AI375" i="3" s="1"/>
  <c r="AD375" i="3"/>
  <c r="AK375" i="3" s="1"/>
  <c r="AE375" i="3"/>
  <c r="AL375" i="3" s="1"/>
  <c r="AF375" i="3"/>
  <c r="AM375" i="3" s="1"/>
  <c r="AB376" i="3"/>
  <c r="AI376" i="3" s="1"/>
  <c r="AD376" i="3"/>
  <c r="AK376" i="3" s="1"/>
  <c r="AE376" i="3"/>
  <c r="AL376" i="3" s="1"/>
  <c r="AF376" i="3"/>
  <c r="AM376" i="3" s="1"/>
  <c r="AB377" i="3"/>
  <c r="AI377" i="3" s="1"/>
  <c r="AD377" i="3"/>
  <c r="AK377" i="3" s="1"/>
  <c r="AE377" i="3"/>
  <c r="AL377" i="3" s="1"/>
  <c r="AF377" i="3"/>
  <c r="AM377" i="3" s="1"/>
  <c r="AB378" i="3"/>
  <c r="AI378" i="3" s="1"/>
  <c r="AD378" i="3"/>
  <c r="AK378" i="3" s="1"/>
  <c r="AE378" i="3"/>
  <c r="AL378" i="3" s="1"/>
  <c r="AF378" i="3"/>
  <c r="AM378" i="3" s="1"/>
  <c r="AB379" i="3"/>
  <c r="AI379" i="3" s="1"/>
  <c r="AD379" i="3"/>
  <c r="AK379" i="3" s="1"/>
  <c r="AE379" i="3"/>
  <c r="AL379" i="3" s="1"/>
  <c r="AF379" i="3"/>
  <c r="AM379" i="3" s="1"/>
  <c r="AB380" i="3"/>
  <c r="AI380" i="3" s="1"/>
  <c r="AD380" i="3"/>
  <c r="AK380" i="3" s="1"/>
  <c r="AE380" i="3"/>
  <c r="AL380" i="3" s="1"/>
  <c r="AF380" i="3"/>
  <c r="AM380" i="3" s="1"/>
  <c r="AB381" i="3"/>
  <c r="AI381" i="3" s="1"/>
  <c r="AD381" i="3"/>
  <c r="AK381" i="3" s="1"/>
  <c r="AE381" i="3"/>
  <c r="AL381" i="3" s="1"/>
  <c r="AF381" i="3"/>
  <c r="AM381" i="3" s="1"/>
  <c r="AB382" i="3"/>
  <c r="AI382" i="3" s="1"/>
  <c r="AD382" i="3"/>
  <c r="AK382" i="3" s="1"/>
  <c r="AE382" i="3"/>
  <c r="AL382" i="3" s="1"/>
  <c r="AF382" i="3"/>
  <c r="AM382" i="3" s="1"/>
  <c r="AB383" i="3"/>
  <c r="AI383" i="3" s="1"/>
  <c r="AD383" i="3"/>
  <c r="AK383" i="3" s="1"/>
  <c r="AE383" i="3"/>
  <c r="AL383" i="3" s="1"/>
  <c r="AF383" i="3"/>
  <c r="AM383" i="3" s="1"/>
  <c r="AB384" i="3"/>
  <c r="AI384" i="3" s="1"/>
  <c r="AD384" i="3"/>
  <c r="AK384" i="3" s="1"/>
  <c r="AE384" i="3"/>
  <c r="AL384" i="3" s="1"/>
  <c r="AF384" i="3"/>
  <c r="AM384" i="3" s="1"/>
  <c r="AB385" i="3"/>
  <c r="AI385" i="3" s="1"/>
  <c r="AD385" i="3"/>
  <c r="AK385" i="3" s="1"/>
  <c r="AE385" i="3"/>
  <c r="AL385" i="3" s="1"/>
  <c r="AF385" i="3"/>
  <c r="AM385" i="3" s="1"/>
  <c r="AB386" i="3"/>
  <c r="AI386" i="3" s="1"/>
  <c r="AD386" i="3"/>
  <c r="AK386" i="3" s="1"/>
  <c r="AE386" i="3"/>
  <c r="AL386" i="3" s="1"/>
  <c r="AF386" i="3"/>
  <c r="AM386" i="3" s="1"/>
  <c r="AB387" i="3"/>
  <c r="AI387" i="3" s="1"/>
  <c r="AD387" i="3"/>
  <c r="AK387" i="3" s="1"/>
  <c r="AE387" i="3"/>
  <c r="AL387" i="3" s="1"/>
  <c r="AF387" i="3"/>
  <c r="AM387" i="3" s="1"/>
  <c r="AB388" i="3"/>
  <c r="AI388" i="3" s="1"/>
  <c r="AD388" i="3"/>
  <c r="AK388" i="3" s="1"/>
  <c r="AE388" i="3"/>
  <c r="AL388" i="3" s="1"/>
  <c r="AF388" i="3"/>
  <c r="AM388" i="3" s="1"/>
  <c r="AB389" i="3"/>
  <c r="AI389" i="3" s="1"/>
  <c r="AD389" i="3"/>
  <c r="AK389" i="3" s="1"/>
  <c r="AE389" i="3"/>
  <c r="AL389" i="3" s="1"/>
  <c r="AF389" i="3"/>
  <c r="AM389" i="3" s="1"/>
  <c r="AB390" i="3"/>
  <c r="AI390" i="3" s="1"/>
  <c r="AD390" i="3"/>
  <c r="AK390" i="3" s="1"/>
  <c r="AE390" i="3"/>
  <c r="AL390" i="3" s="1"/>
  <c r="AF390" i="3"/>
  <c r="AM390" i="3" s="1"/>
  <c r="AB391" i="3"/>
  <c r="AI391" i="3" s="1"/>
  <c r="AD391" i="3"/>
  <c r="AK391" i="3" s="1"/>
  <c r="AE391" i="3"/>
  <c r="AL391" i="3" s="1"/>
  <c r="AF391" i="3"/>
  <c r="AM391" i="3" s="1"/>
  <c r="AB392" i="3"/>
  <c r="AI392" i="3" s="1"/>
  <c r="AD392" i="3"/>
  <c r="AK392" i="3" s="1"/>
  <c r="AE392" i="3"/>
  <c r="AL392" i="3" s="1"/>
  <c r="AF392" i="3"/>
  <c r="AM392" i="3" s="1"/>
  <c r="AB393" i="3"/>
  <c r="AI393" i="3" s="1"/>
  <c r="AD393" i="3"/>
  <c r="AK393" i="3" s="1"/>
  <c r="AE393" i="3"/>
  <c r="AL393" i="3" s="1"/>
  <c r="AF393" i="3"/>
  <c r="AM393" i="3" s="1"/>
  <c r="AB394" i="3"/>
  <c r="AI394" i="3" s="1"/>
  <c r="AD394" i="3"/>
  <c r="AK394" i="3" s="1"/>
  <c r="AE394" i="3"/>
  <c r="AL394" i="3" s="1"/>
  <c r="AF394" i="3"/>
  <c r="AM394" i="3" s="1"/>
  <c r="AB395" i="3"/>
  <c r="AI395" i="3" s="1"/>
  <c r="AD395" i="3"/>
  <c r="AK395" i="3" s="1"/>
  <c r="AE395" i="3"/>
  <c r="AL395" i="3" s="1"/>
  <c r="AF395" i="3"/>
  <c r="AM395" i="3" s="1"/>
  <c r="AB396" i="3"/>
  <c r="AI396" i="3" s="1"/>
  <c r="AD396" i="3"/>
  <c r="AK396" i="3" s="1"/>
  <c r="AE396" i="3"/>
  <c r="AL396" i="3" s="1"/>
  <c r="AF396" i="3"/>
  <c r="AM396" i="3" s="1"/>
  <c r="AB397" i="3"/>
  <c r="AI397" i="3" s="1"/>
  <c r="AD397" i="3"/>
  <c r="AK397" i="3" s="1"/>
  <c r="AE397" i="3"/>
  <c r="AL397" i="3" s="1"/>
  <c r="AF397" i="3"/>
  <c r="AM397" i="3" s="1"/>
  <c r="AB398" i="3"/>
  <c r="AI398" i="3" s="1"/>
  <c r="AD398" i="3"/>
  <c r="AK398" i="3" s="1"/>
  <c r="AE398" i="3"/>
  <c r="AL398" i="3" s="1"/>
  <c r="AF398" i="3"/>
  <c r="AM398" i="3" s="1"/>
  <c r="AB399" i="3"/>
  <c r="AI399" i="3" s="1"/>
  <c r="AD399" i="3"/>
  <c r="AK399" i="3" s="1"/>
  <c r="AE399" i="3"/>
  <c r="AL399" i="3" s="1"/>
  <c r="AF399" i="3"/>
  <c r="AM399" i="3" s="1"/>
  <c r="AB400" i="3"/>
  <c r="AI400" i="3" s="1"/>
  <c r="AD400" i="3"/>
  <c r="AK400" i="3" s="1"/>
  <c r="AE400" i="3"/>
  <c r="AL400" i="3" s="1"/>
  <c r="AF400" i="3"/>
  <c r="AM400" i="3" s="1"/>
  <c r="AB401" i="3"/>
  <c r="AI401" i="3" s="1"/>
  <c r="AD401" i="3"/>
  <c r="AK401" i="3" s="1"/>
  <c r="AE401" i="3"/>
  <c r="AL401" i="3" s="1"/>
  <c r="AF401" i="3"/>
  <c r="AM401" i="3" s="1"/>
  <c r="AB402" i="3"/>
  <c r="AI402" i="3" s="1"/>
  <c r="AD402" i="3"/>
  <c r="AK402" i="3" s="1"/>
  <c r="AE402" i="3"/>
  <c r="AL402" i="3" s="1"/>
  <c r="AF402" i="3"/>
  <c r="AM402" i="3" s="1"/>
  <c r="AB403" i="3"/>
  <c r="AI403" i="3" s="1"/>
  <c r="AD403" i="3"/>
  <c r="AK403" i="3" s="1"/>
  <c r="AE403" i="3"/>
  <c r="AL403" i="3" s="1"/>
  <c r="AF403" i="3"/>
  <c r="AM403" i="3" s="1"/>
  <c r="AB404" i="3"/>
  <c r="AI404" i="3" s="1"/>
  <c r="AD404" i="3"/>
  <c r="AK404" i="3" s="1"/>
  <c r="AE404" i="3"/>
  <c r="AL404" i="3" s="1"/>
  <c r="AF404" i="3"/>
  <c r="AM404" i="3" s="1"/>
  <c r="AB405" i="3"/>
  <c r="AI405" i="3" s="1"/>
  <c r="AD405" i="3"/>
  <c r="AK405" i="3" s="1"/>
  <c r="AE405" i="3"/>
  <c r="AL405" i="3" s="1"/>
  <c r="AF405" i="3"/>
  <c r="AM405" i="3" s="1"/>
  <c r="AB406" i="3"/>
  <c r="AI406" i="3" s="1"/>
  <c r="AD406" i="3"/>
  <c r="AK406" i="3" s="1"/>
  <c r="AE406" i="3"/>
  <c r="AL406" i="3" s="1"/>
  <c r="AF406" i="3"/>
  <c r="AM406" i="3" s="1"/>
  <c r="AB407" i="3"/>
  <c r="AI407" i="3" s="1"/>
  <c r="AD407" i="3"/>
  <c r="AK407" i="3" s="1"/>
  <c r="AE407" i="3"/>
  <c r="AL407" i="3" s="1"/>
  <c r="AF407" i="3"/>
  <c r="AM407" i="3" s="1"/>
  <c r="AB408" i="3"/>
  <c r="AI408" i="3" s="1"/>
  <c r="AD408" i="3"/>
  <c r="AK408" i="3" s="1"/>
  <c r="AE408" i="3"/>
  <c r="AL408" i="3" s="1"/>
  <c r="AF408" i="3"/>
  <c r="AM408" i="3" s="1"/>
  <c r="AB409" i="3"/>
  <c r="AI409" i="3" s="1"/>
  <c r="AD409" i="3"/>
  <c r="AK409" i="3" s="1"/>
  <c r="AE409" i="3"/>
  <c r="AL409" i="3" s="1"/>
  <c r="AF409" i="3"/>
  <c r="AM409" i="3" s="1"/>
  <c r="AB410" i="3"/>
  <c r="AI410" i="3" s="1"/>
  <c r="AD410" i="3"/>
  <c r="AK410" i="3" s="1"/>
  <c r="AE410" i="3"/>
  <c r="AL410" i="3" s="1"/>
  <c r="AF410" i="3"/>
  <c r="AM410" i="3" s="1"/>
  <c r="AB411" i="3"/>
  <c r="AI411" i="3" s="1"/>
  <c r="AD411" i="3"/>
  <c r="AK411" i="3" s="1"/>
  <c r="AE411" i="3"/>
  <c r="AL411" i="3" s="1"/>
  <c r="AF411" i="3"/>
  <c r="AM411" i="3" s="1"/>
  <c r="AB412" i="3"/>
  <c r="AI412" i="3" s="1"/>
  <c r="AD412" i="3"/>
  <c r="AK412" i="3" s="1"/>
  <c r="AE412" i="3"/>
  <c r="AL412" i="3" s="1"/>
  <c r="AF412" i="3"/>
  <c r="AM412" i="3" s="1"/>
  <c r="AB413" i="3"/>
  <c r="AI413" i="3" s="1"/>
  <c r="AD413" i="3"/>
  <c r="AK413" i="3" s="1"/>
  <c r="AE413" i="3"/>
  <c r="AL413" i="3" s="1"/>
  <c r="AF413" i="3"/>
  <c r="AM413" i="3" s="1"/>
  <c r="AB414" i="3"/>
  <c r="AI414" i="3" s="1"/>
  <c r="AD414" i="3"/>
  <c r="AK414" i="3" s="1"/>
  <c r="AE414" i="3"/>
  <c r="AL414" i="3" s="1"/>
  <c r="AF414" i="3"/>
  <c r="AM414" i="3" s="1"/>
  <c r="AB415" i="3"/>
  <c r="AI415" i="3" s="1"/>
  <c r="AD415" i="3"/>
  <c r="AK415" i="3" s="1"/>
  <c r="AE415" i="3"/>
  <c r="AL415" i="3" s="1"/>
  <c r="AF415" i="3"/>
  <c r="AM415" i="3" s="1"/>
  <c r="AB416" i="3"/>
  <c r="AI416" i="3" s="1"/>
  <c r="AD416" i="3"/>
  <c r="AK416" i="3" s="1"/>
  <c r="AE416" i="3"/>
  <c r="AL416" i="3" s="1"/>
  <c r="AF416" i="3"/>
  <c r="AM416" i="3" s="1"/>
  <c r="AB417" i="3"/>
  <c r="AI417" i="3" s="1"/>
  <c r="AD417" i="3"/>
  <c r="AK417" i="3" s="1"/>
  <c r="AE417" i="3"/>
  <c r="AL417" i="3" s="1"/>
  <c r="AF417" i="3"/>
  <c r="AM417" i="3" s="1"/>
  <c r="AB418" i="3"/>
  <c r="AI418" i="3" s="1"/>
  <c r="AD418" i="3"/>
  <c r="AK418" i="3" s="1"/>
  <c r="AE418" i="3"/>
  <c r="AL418" i="3" s="1"/>
  <c r="AF418" i="3"/>
  <c r="AM418" i="3" s="1"/>
  <c r="AB419" i="3"/>
  <c r="AI419" i="3" s="1"/>
  <c r="AD419" i="3"/>
  <c r="AK419" i="3" s="1"/>
  <c r="AE419" i="3"/>
  <c r="AL419" i="3" s="1"/>
  <c r="AF419" i="3"/>
  <c r="AM419" i="3" s="1"/>
  <c r="AB420" i="3"/>
  <c r="AI420" i="3" s="1"/>
  <c r="AD420" i="3"/>
  <c r="AK420" i="3" s="1"/>
  <c r="AE420" i="3"/>
  <c r="AL420" i="3" s="1"/>
  <c r="AF420" i="3"/>
  <c r="AM420" i="3" s="1"/>
  <c r="AB421" i="3"/>
  <c r="AI421" i="3" s="1"/>
  <c r="AD421" i="3"/>
  <c r="AK421" i="3" s="1"/>
  <c r="AE421" i="3"/>
  <c r="AL421" i="3" s="1"/>
  <c r="AF421" i="3"/>
  <c r="AM421" i="3" s="1"/>
  <c r="AB422" i="3"/>
  <c r="AI422" i="3" s="1"/>
  <c r="AD422" i="3"/>
  <c r="AK422" i="3" s="1"/>
  <c r="AE422" i="3"/>
  <c r="AL422" i="3" s="1"/>
  <c r="AF422" i="3"/>
  <c r="AM422" i="3" s="1"/>
  <c r="AB423" i="3"/>
  <c r="AI423" i="3" s="1"/>
  <c r="AD423" i="3"/>
  <c r="AK423" i="3" s="1"/>
  <c r="AE423" i="3"/>
  <c r="AL423" i="3" s="1"/>
  <c r="AF423" i="3"/>
  <c r="AM423" i="3" s="1"/>
  <c r="AB424" i="3"/>
  <c r="AI424" i="3" s="1"/>
  <c r="AD424" i="3"/>
  <c r="AK424" i="3" s="1"/>
  <c r="AE424" i="3"/>
  <c r="AL424" i="3" s="1"/>
  <c r="AF424" i="3"/>
  <c r="AM424" i="3" s="1"/>
  <c r="AB425" i="3"/>
  <c r="AI425" i="3" s="1"/>
  <c r="AD425" i="3"/>
  <c r="AK425" i="3" s="1"/>
  <c r="AE425" i="3"/>
  <c r="AL425" i="3" s="1"/>
  <c r="AF425" i="3"/>
  <c r="AM425" i="3" s="1"/>
  <c r="AB426" i="3"/>
  <c r="AI426" i="3" s="1"/>
  <c r="AD426" i="3"/>
  <c r="AK426" i="3" s="1"/>
  <c r="AE426" i="3"/>
  <c r="AL426" i="3" s="1"/>
  <c r="AF426" i="3"/>
  <c r="AM426" i="3" s="1"/>
  <c r="AB427" i="3"/>
  <c r="AI427" i="3" s="1"/>
  <c r="AD427" i="3"/>
  <c r="AK427" i="3" s="1"/>
  <c r="AE427" i="3"/>
  <c r="AL427" i="3" s="1"/>
  <c r="AF427" i="3"/>
  <c r="AM427" i="3" s="1"/>
  <c r="AB428" i="3"/>
  <c r="AI428" i="3" s="1"/>
  <c r="AD428" i="3"/>
  <c r="AK428" i="3" s="1"/>
  <c r="AE428" i="3"/>
  <c r="AL428" i="3" s="1"/>
  <c r="AF428" i="3"/>
  <c r="AM428" i="3" s="1"/>
  <c r="AB429" i="3"/>
  <c r="AI429" i="3" s="1"/>
  <c r="AD429" i="3"/>
  <c r="AK429" i="3" s="1"/>
  <c r="AE429" i="3"/>
  <c r="AL429" i="3" s="1"/>
  <c r="AF429" i="3"/>
  <c r="AM429" i="3" s="1"/>
  <c r="AB430" i="3"/>
  <c r="AI430" i="3" s="1"/>
  <c r="AD430" i="3"/>
  <c r="AK430" i="3" s="1"/>
  <c r="AE430" i="3"/>
  <c r="AL430" i="3" s="1"/>
  <c r="AF430" i="3"/>
  <c r="AM430" i="3" s="1"/>
  <c r="AB431" i="3"/>
  <c r="AI431" i="3" s="1"/>
  <c r="AD431" i="3"/>
  <c r="AK431" i="3" s="1"/>
  <c r="AE431" i="3"/>
  <c r="AL431" i="3" s="1"/>
  <c r="AF431" i="3"/>
  <c r="AM431" i="3" s="1"/>
  <c r="AB432" i="3"/>
  <c r="AI432" i="3" s="1"/>
  <c r="AD432" i="3"/>
  <c r="AK432" i="3" s="1"/>
  <c r="AE432" i="3"/>
  <c r="AL432" i="3" s="1"/>
  <c r="AF432" i="3"/>
  <c r="AM432" i="3" s="1"/>
  <c r="AB433" i="3"/>
  <c r="AI433" i="3" s="1"/>
  <c r="AD433" i="3"/>
  <c r="AK433" i="3" s="1"/>
  <c r="AE433" i="3"/>
  <c r="AL433" i="3" s="1"/>
  <c r="AF433" i="3"/>
  <c r="AM433" i="3" s="1"/>
  <c r="AB434" i="3"/>
  <c r="AI434" i="3" s="1"/>
  <c r="AD434" i="3"/>
  <c r="AK434" i="3" s="1"/>
  <c r="AE434" i="3"/>
  <c r="AL434" i="3" s="1"/>
  <c r="AF434" i="3"/>
  <c r="AM434" i="3" s="1"/>
  <c r="AB435" i="3"/>
  <c r="AI435" i="3" s="1"/>
  <c r="AD435" i="3"/>
  <c r="AK435" i="3" s="1"/>
  <c r="AE435" i="3"/>
  <c r="AL435" i="3" s="1"/>
  <c r="AF435" i="3"/>
  <c r="AM435" i="3" s="1"/>
  <c r="AB436" i="3"/>
  <c r="AI436" i="3" s="1"/>
  <c r="AD436" i="3"/>
  <c r="AK436" i="3" s="1"/>
  <c r="AE436" i="3"/>
  <c r="AL436" i="3" s="1"/>
  <c r="AF436" i="3"/>
  <c r="AM436" i="3" s="1"/>
  <c r="AB437" i="3"/>
  <c r="AI437" i="3" s="1"/>
  <c r="AD437" i="3"/>
  <c r="AK437" i="3" s="1"/>
  <c r="AE437" i="3"/>
  <c r="AL437" i="3" s="1"/>
  <c r="AF437" i="3"/>
  <c r="AM437" i="3" s="1"/>
  <c r="AB438" i="3"/>
  <c r="AI438" i="3" s="1"/>
  <c r="AD438" i="3"/>
  <c r="AK438" i="3" s="1"/>
  <c r="AE438" i="3"/>
  <c r="AL438" i="3" s="1"/>
  <c r="AF438" i="3"/>
  <c r="AM438" i="3" s="1"/>
  <c r="AB439" i="3"/>
  <c r="AI439" i="3" s="1"/>
  <c r="AD439" i="3"/>
  <c r="AK439" i="3" s="1"/>
  <c r="AE439" i="3"/>
  <c r="AL439" i="3" s="1"/>
  <c r="AF439" i="3"/>
  <c r="AM439" i="3" s="1"/>
  <c r="AB440" i="3"/>
  <c r="AI440" i="3" s="1"/>
  <c r="AD440" i="3"/>
  <c r="AK440" i="3" s="1"/>
  <c r="AE440" i="3"/>
  <c r="AL440" i="3" s="1"/>
  <c r="AF440" i="3"/>
  <c r="AM440" i="3" s="1"/>
  <c r="AB441" i="3"/>
  <c r="AI441" i="3" s="1"/>
  <c r="AD441" i="3"/>
  <c r="AK441" i="3" s="1"/>
  <c r="AE441" i="3"/>
  <c r="AL441" i="3" s="1"/>
  <c r="AF441" i="3"/>
  <c r="AM441" i="3" s="1"/>
  <c r="AB442" i="3"/>
  <c r="AI442" i="3" s="1"/>
  <c r="AD442" i="3"/>
  <c r="AK442" i="3" s="1"/>
  <c r="AE442" i="3"/>
  <c r="AL442" i="3" s="1"/>
  <c r="AF442" i="3"/>
  <c r="AM442" i="3" s="1"/>
  <c r="AB443" i="3"/>
  <c r="AI443" i="3" s="1"/>
  <c r="AD443" i="3"/>
  <c r="AK443" i="3" s="1"/>
  <c r="AE443" i="3"/>
  <c r="AL443" i="3" s="1"/>
  <c r="AF443" i="3"/>
  <c r="AM443" i="3" s="1"/>
  <c r="AB444" i="3"/>
  <c r="AI444" i="3" s="1"/>
  <c r="AD444" i="3"/>
  <c r="AK444" i="3" s="1"/>
  <c r="AE444" i="3"/>
  <c r="AL444" i="3" s="1"/>
  <c r="AF444" i="3"/>
  <c r="AM444" i="3" s="1"/>
  <c r="AB445" i="3"/>
  <c r="AI445" i="3" s="1"/>
  <c r="AD445" i="3"/>
  <c r="AK445" i="3" s="1"/>
  <c r="AE445" i="3"/>
  <c r="AL445" i="3" s="1"/>
  <c r="AF445" i="3"/>
  <c r="AM445" i="3" s="1"/>
  <c r="AB446" i="3"/>
  <c r="AI446" i="3" s="1"/>
  <c r="AD446" i="3"/>
  <c r="AK446" i="3" s="1"/>
  <c r="AE446" i="3"/>
  <c r="AL446" i="3" s="1"/>
  <c r="AF446" i="3"/>
  <c r="AM446" i="3" s="1"/>
  <c r="AB447" i="3"/>
  <c r="AI447" i="3" s="1"/>
  <c r="AD447" i="3"/>
  <c r="AK447" i="3" s="1"/>
  <c r="AE447" i="3"/>
  <c r="AL447" i="3" s="1"/>
  <c r="AF447" i="3"/>
  <c r="AM447" i="3" s="1"/>
  <c r="AB448" i="3"/>
  <c r="AI448" i="3" s="1"/>
  <c r="AD448" i="3"/>
  <c r="AK448" i="3" s="1"/>
  <c r="AE448" i="3"/>
  <c r="AL448" i="3" s="1"/>
  <c r="AF448" i="3"/>
  <c r="AM448" i="3" s="1"/>
  <c r="AB449" i="3"/>
  <c r="AI449" i="3" s="1"/>
  <c r="AD449" i="3"/>
  <c r="AK449" i="3" s="1"/>
  <c r="AE449" i="3"/>
  <c r="AL449" i="3" s="1"/>
  <c r="AF449" i="3"/>
  <c r="AM449" i="3" s="1"/>
  <c r="AB450" i="3"/>
  <c r="AI450" i="3" s="1"/>
  <c r="AD450" i="3"/>
  <c r="AK450" i="3" s="1"/>
  <c r="AE450" i="3"/>
  <c r="AL450" i="3" s="1"/>
  <c r="AF450" i="3"/>
  <c r="AM450" i="3" s="1"/>
  <c r="AB451" i="3"/>
  <c r="AI451" i="3" s="1"/>
  <c r="AD451" i="3"/>
  <c r="AK451" i="3" s="1"/>
  <c r="AE451" i="3"/>
  <c r="AL451" i="3" s="1"/>
  <c r="AF451" i="3"/>
  <c r="AM451" i="3" s="1"/>
  <c r="AB452" i="3"/>
  <c r="AI452" i="3" s="1"/>
  <c r="AD452" i="3"/>
  <c r="AK452" i="3" s="1"/>
  <c r="AE452" i="3"/>
  <c r="AL452" i="3" s="1"/>
  <c r="AF452" i="3"/>
  <c r="AM452" i="3" s="1"/>
  <c r="AB453" i="3"/>
  <c r="AI453" i="3" s="1"/>
  <c r="AD453" i="3"/>
  <c r="AK453" i="3" s="1"/>
  <c r="AE453" i="3"/>
  <c r="AL453" i="3" s="1"/>
  <c r="AF453" i="3"/>
  <c r="AM453" i="3" s="1"/>
  <c r="AB454" i="3"/>
  <c r="AI454" i="3" s="1"/>
  <c r="AD454" i="3"/>
  <c r="AK454" i="3" s="1"/>
  <c r="AE454" i="3"/>
  <c r="AL454" i="3" s="1"/>
  <c r="AF454" i="3"/>
  <c r="AM454" i="3" s="1"/>
  <c r="AB455" i="3"/>
  <c r="AI455" i="3" s="1"/>
  <c r="AD455" i="3"/>
  <c r="AK455" i="3" s="1"/>
  <c r="AE455" i="3"/>
  <c r="AL455" i="3" s="1"/>
  <c r="AF455" i="3"/>
  <c r="AM455" i="3" s="1"/>
  <c r="AB456" i="3"/>
  <c r="AI456" i="3" s="1"/>
  <c r="AD456" i="3"/>
  <c r="AK456" i="3" s="1"/>
  <c r="AE456" i="3"/>
  <c r="AL456" i="3" s="1"/>
  <c r="AF456" i="3"/>
  <c r="AM456" i="3" s="1"/>
  <c r="AB457" i="3"/>
  <c r="AI457" i="3" s="1"/>
  <c r="AD457" i="3"/>
  <c r="AK457" i="3" s="1"/>
  <c r="AE457" i="3"/>
  <c r="AL457" i="3" s="1"/>
  <c r="AF457" i="3"/>
  <c r="AM457" i="3" s="1"/>
  <c r="AB458" i="3"/>
  <c r="AI458" i="3" s="1"/>
  <c r="AD458" i="3"/>
  <c r="AK458" i="3" s="1"/>
  <c r="AE458" i="3"/>
  <c r="AL458" i="3" s="1"/>
  <c r="AF458" i="3"/>
  <c r="AM458" i="3" s="1"/>
  <c r="AB459" i="3"/>
  <c r="AI459" i="3" s="1"/>
  <c r="AD459" i="3"/>
  <c r="AK459" i="3" s="1"/>
  <c r="AE459" i="3"/>
  <c r="AL459" i="3" s="1"/>
  <c r="AF459" i="3"/>
  <c r="AM459" i="3" s="1"/>
  <c r="AB460" i="3"/>
  <c r="AI460" i="3" s="1"/>
  <c r="AD460" i="3"/>
  <c r="AK460" i="3" s="1"/>
  <c r="AE460" i="3"/>
  <c r="AL460" i="3" s="1"/>
  <c r="AF460" i="3"/>
  <c r="AM460" i="3" s="1"/>
  <c r="AB461" i="3"/>
  <c r="AI461" i="3" s="1"/>
  <c r="AD461" i="3"/>
  <c r="AK461" i="3" s="1"/>
  <c r="AE461" i="3"/>
  <c r="AL461" i="3" s="1"/>
  <c r="AF461" i="3"/>
  <c r="AM461" i="3" s="1"/>
  <c r="AB462" i="3"/>
  <c r="AI462" i="3" s="1"/>
  <c r="AD462" i="3"/>
  <c r="AK462" i="3" s="1"/>
  <c r="AE462" i="3"/>
  <c r="AL462" i="3" s="1"/>
  <c r="AF462" i="3"/>
  <c r="AM462" i="3" s="1"/>
  <c r="AB463" i="3"/>
  <c r="AI463" i="3" s="1"/>
  <c r="AD463" i="3"/>
  <c r="AK463" i="3" s="1"/>
  <c r="AE463" i="3"/>
  <c r="AL463" i="3" s="1"/>
  <c r="AF463" i="3"/>
  <c r="AM463" i="3" s="1"/>
  <c r="AB464" i="3"/>
  <c r="AI464" i="3" s="1"/>
  <c r="AD464" i="3"/>
  <c r="AK464" i="3" s="1"/>
  <c r="AE464" i="3"/>
  <c r="AL464" i="3" s="1"/>
  <c r="AF464" i="3"/>
  <c r="AM464" i="3" s="1"/>
  <c r="AB465" i="3"/>
  <c r="AI465" i="3" s="1"/>
  <c r="AD465" i="3"/>
  <c r="AK465" i="3" s="1"/>
  <c r="AE465" i="3"/>
  <c r="AL465" i="3" s="1"/>
  <c r="AF465" i="3"/>
  <c r="AM465" i="3" s="1"/>
  <c r="AB466" i="3"/>
  <c r="AI466" i="3" s="1"/>
  <c r="AD466" i="3"/>
  <c r="AK466" i="3" s="1"/>
  <c r="AE466" i="3"/>
  <c r="AL466" i="3" s="1"/>
  <c r="AF466" i="3"/>
  <c r="AM466" i="3" s="1"/>
  <c r="AB467" i="3"/>
  <c r="AI467" i="3" s="1"/>
  <c r="AD467" i="3"/>
  <c r="AK467" i="3" s="1"/>
  <c r="AE467" i="3"/>
  <c r="AL467" i="3" s="1"/>
  <c r="AF467" i="3"/>
  <c r="AM467" i="3" s="1"/>
  <c r="AB468" i="3"/>
  <c r="AI468" i="3" s="1"/>
  <c r="AD468" i="3"/>
  <c r="AK468" i="3" s="1"/>
  <c r="AE468" i="3"/>
  <c r="AL468" i="3" s="1"/>
  <c r="AF468" i="3"/>
  <c r="AM468" i="3" s="1"/>
  <c r="AB469" i="3"/>
  <c r="AI469" i="3" s="1"/>
  <c r="AD469" i="3"/>
  <c r="AK469" i="3" s="1"/>
  <c r="AE469" i="3"/>
  <c r="AL469" i="3" s="1"/>
  <c r="AF469" i="3"/>
  <c r="AM469" i="3" s="1"/>
  <c r="AB470" i="3"/>
  <c r="AI470" i="3" s="1"/>
  <c r="AD470" i="3"/>
  <c r="AK470" i="3" s="1"/>
  <c r="AE470" i="3"/>
  <c r="AL470" i="3" s="1"/>
  <c r="AF470" i="3"/>
  <c r="AM470" i="3" s="1"/>
  <c r="AB471" i="3"/>
  <c r="AI471" i="3" s="1"/>
  <c r="AD471" i="3"/>
  <c r="AK471" i="3" s="1"/>
  <c r="AE471" i="3"/>
  <c r="AL471" i="3" s="1"/>
  <c r="AF471" i="3"/>
  <c r="AM471" i="3" s="1"/>
  <c r="AB472" i="3"/>
  <c r="AI472" i="3" s="1"/>
  <c r="AD472" i="3"/>
  <c r="AK472" i="3" s="1"/>
  <c r="AE472" i="3"/>
  <c r="AL472" i="3" s="1"/>
  <c r="AF472" i="3"/>
  <c r="AM472" i="3" s="1"/>
  <c r="AB473" i="3"/>
  <c r="AI473" i="3" s="1"/>
  <c r="AD473" i="3"/>
  <c r="AK473" i="3" s="1"/>
  <c r="AE473" i="3"/>
  <c r="AL473" i="3" s="1"/>
  <c r="AF473" i="3"/>
  <c r="AM473" i="3" s="1"/>
  <c r="AB474" i="3"/>
  <c r="AI474" i="3" s="1"/>
  <c r="AD474" i="3"/>
  <c r="AK474" i="3" s="1"/>
  <c r="AE474" i="3"/>
  <c r="AL474" i="3" s="1"/>
  <c r="AF474" i="3"/>
  <c r="AM474" i="3" s="1"/>
  <c r="AB475" i="3"/>
  <c r="AI475" i="3" s="1"/>
  <c r="AD475" i="3"/>
  <c r="AK475" i="3" s="1"/>
  <c r="AE475" i="3"/>
  <c r="AL475" i="3" s="1"/>
  <c r="AF475" i="3"/>
  <c r="AM475" i="3" s="1"/>
  <c r="AB476" i="3"/>
  <c r="AI476" i="3" s="1"/>
  <c r="AD476" i="3"/>
  <c r="AK476" i="3" s="1"/>
  <c r="AE476" i="3"/>
  <c r="AL476" i="3" s="1"/>
  <c r="AF476" i="3"/>
  <c r="AM476" i="3" s="1"/>
  <c r="AB477" i="3"/>
  <c r="AI477" i="3" s="1"/>
  <c r="AD477" i="3"/>
  <c r="AK477" i="3" s="1"/>
  <c r="AE477" i="3"/>
  <c r="AL477" i="3" s="1"/>
  <c r="AF477" i="3"/>
  <c r="AM477" i="3" s="1"/>
  <c r="AB478" i="3"/>
  <c r="AI478" i="3" s="1"/>
  <c r="AD478" i="3"/>
  <c r="AK478" i="3" s="1"/>
  <c r="AE478" i="3"/>
  <c r="AL478" i="3" s="1"/>
  <c r="AF478" i="3"/>
  <c r="AM478" i="3" s="1"/>
  <c r="AB479" i="3"/>
  <c r="AI479" i="3" s="1"/>
  <c r="AD479" i="3"/>
  <c r="AK479" i="3" s="1"/>
  <c r="AE479" i="3"/>
  <c r="AL479" i="3" s="1"/>
  <c r="AF479" i="3"/>
  <c r="AM479" i="3" s="1"/>
  <c r="AB480" i="3"/>
  <c r="AI480" i="3" s="1"/>
  <c r="AD480" i="3"/>
  <c r="AK480" i="3" s="1"/>
  <c r="AE480" i="3"/>
  <c r="AL480" i="3" s="1"/>
  <c r="AF480" i="3"/>
  <c r="AM480" i="3" s="1"/>
  <c r="AB481" i="3"/>
  <c r="AI481" i="3" s="1"/>
  <c r="AD481" i="3"/>
  <c r="AK481" i="3" s="1"/>
  <c r="AE481" i="3"/>
  <c r="AL481" i="3" s="1"/>
  <c r="AF481" i="3"/>
  <c r="AM481" i="3" s="1"/>
  <c r="AB482" i="3"/>
  <c r="AI482" i="3" s="1"/>
  <c r="AD482" i="3"/>
  <c r="AK482" i="3" s="1"/>
  <c r="AE482" i="3"/>
  <c r="AL482" i="3" s="1"/>
  <c r="AF482" i="3"/>
  <c r="AM482" i="3" s="1"/>
  <c r="AB483" i="3"/>
  <c r="AI483" i="3" s="1"/>
  <c r="AD483" i="3"/>
  <c r="AK483" i="3" s="1"/>
  <c r="AE483" i="3"/>
  <c r="AL483" i="3" s="1"/>
  <c r="AF483" i="3"/>
  <c r="AM483" i="3" s="1"/>
  <c r="AB484" i="3"/>
  <c r="AI484" i="3" s="1"/>
  <c r="AD484" i="3"/>
  <c r="AK484" i="3" s="1"/>
  <c r="AE484" i="3"/>
  <c r="AL484" i="3" s="1"/>
  <c r="AF484" i="3"/>
  <c r="AM484" i="3" s="1"/>
  <c r="AB485" i="3"/>
  <c r="AI485" i="3" s="1"/>
  <c r="AD485" i="3"/>
  <c r="AK485" i="3" s="1"/>
  <c r="AE485" i="3"/>
  <c r="AL485" i="3" s="1"/>
  <c r="AF485" i="3"/>
  <c r="AM485" i="3" s="1"/>
  <c r="AB486" i="3"/>
  <c r="AI486" i="3" s="1"/>
  <c r="AD486" i="3"/>
  <c r="AK486" i="3" s="1"/>
  <c r="AE486" i="3"/>
  <c r="AL486" i="3" s="1"/>
  <c r="AF486" i="3"/>
  <c r="AM486" i="3" s="1"/>
  <c r="AB487" i="3"/>
  <c r="AI487" i="3" s="1"/>
  <c r="AD487" i="3"/>
  <c r="AK487" i="3" s="1"/>
  <c r="AE487" i="3"/>
  <c r="AL487" i="3" s="1"/>
  <c r="AF487" i="3"/>
  <c r="AM487" i="3" s="1"/>
  <c r="AB488" i="3"/>
  <c r="AI488" i="3" s="1"/>
  <c r="AD488" i="3"/>
  <c r="AK488" i="3" s="1"/>
  <c r="AE488" i="3"/>
  <c r="AL488" i="3" s="1"/>
  <c r="AF488" i="3"/>
  <c r="AM488" i="3" s="1"/>
  <c r="AB489" i="3"/>
  <c r="AI489" i="3" s="1"/>
  <c r="AD489" i="3"/>
  <c r="AK489" i="3" s="1"/>
  <c r="AE489" i="3"/>
  <c r="AL489" i="3" s="1"/>
  <c r="AF489" i="3"/>
  <c r="AM489" i="3" s="1"/>
  <c r="AB490" i="3"/>
  <c r="AI490" i="3" s="1"/>
  <c r="AD490" i="3"/>
  <c r="AK490" i="3" s="1"/>
  <c r="AE490" i="3"/>
  <c r="AL490" i="3" s="1"/>
  <c r="AF490" i="3"/>
  <c r="AM490" i="3" s="1"/>
  <c r="AB491" i="3"/>
  <c r="AI491" i="3" s="1"/>
  <c r="AD491" i="3"/>
  <c r="AK491" i="3" s="1"/>
  <c r="AE491" i="3"/>
  <c r="AL491" i="3" s="1"/>
  <c r="AF491" i="3"/>
  <c r="AM491" i="3" s="1"/>
  <c r="AB492" i="3"/>
  <c r="AI492" i="3" s="1"/>
  <c r="AD492" i="3"/>
  <c r="AK492" i="3" s="1"/>
  <c r="AE492" i="3"/>
  <c r="AL492" i="3" s="1"/>
  <c r="AF492" i="3"/>
  <c r="AM492" i="3" s="1"/>
  <c r="AB493" i="3"/>
  <c r="AI493" i="3" s="1"/>
  <c r="AD493" i="3"/>
  <c r="AK493" i="3" s="1"/>
  <c r="AE493" i="3"/>
  <c r="AL493" i="3" s="1"/>
  <c r="AF493" i="3"/>
  <c r="AM493" i="3" s="1"/>
  <c r="AB494" i="3"/>
  <c r="AI494" i="3" s="1"/>
  <c r="AD494" i="3"/>
  <c r="AK494" i="3" s="1"/>
  <c r="AE494" i="3"/>
  <c r="AL494" i="3" s="1"/>
  <c r="AF494" i="3"/>
  <c r="AM494" i="3" s="1"/>
  <c r="AB495" i="3"/>
  <c r="AI495" i="3" s="1"/>
  <c r="AD495" i="3"/>
  <c r="AK495" i="3" s="1"/>
  <c r="AE495" i="3"/>
  <c r="AL495" i="3" s="1"/>
  <c r="AF495" i="3"/>
  <c r="AM495" i="3" s="1"/>
  <c r="AB496" i="3"/>
  <c r="AI496" i="3" s="1"/>
  <c r="AD496" i="3"/>
  <c r="AK496" i="3" s="1"/>
  <c r="AE496" i="3"/>
  <c r="AL496" i="3" s="1"/>
  <c r="AF496" i="3"/>
  <c r="AM496" i="3" s="1"/>
  <c r="AB497" i="3"/>
  <c r="AI497" i="3" s="1"/>
  <c r="AD497" i="3"/>
  <c r="AK497" i="3" s="1"/>
  <c r="AE497" i="3"/>
  <c r="AL497" i="3" s="1"/>
  <c r="AF497" i="3"/>
  <c r="AM497" i="3" s="1"/>
  <c r="AB498" i="3"/>
  <c r="AI498" i="3" s="1"/>
  <c r="AD498" i="3"/>
  <c r="AK498" i="3" s="1"/>
  <c r="AE498" i="3"/>
  <c r="AL498" i="3" s="1"/>
  <c r="AF498" i="3"/>
  <c r="AM498" i="3" s="1"/>
  <c r="AB499" i="3"/>
  <c r="AI499" i="3" s="1"/>
  <c r="AD499" i="3"/>
  <c r="AK499" i="3" s="1"/>
  <c r="AE499" i="3"/>
  <c r="AL499" i="3" s="1"/>
  <c r="AF499" i="3"/>
  <c r="AM499" i="3" s="1"/>
  <c r="AB500" i="3"/>
  <c r="AI500" i="3" s="1"/>
  <c r="AD500" i="3"/>
  <c r="AK500" i="3" s="1"/>
  <c r="AE500" i="3"/>
  <c r="AL500" i="3" s="1"/>
  <c r="AF500" i="3"/>
  <c r="AM500" i="3" s="1"/>
  <c r="AB501" i="3"/>
  <c r="AI501" i="3" s="1"/>
  <c r="AD501" i="3"/>
  <c r="AK501" i="3" s="1"/>
  <c r="AE501" i="3"/>
  <c r="AL501" i="3" s="1"/>
  <c r="AF501" i="3"/>
  <c r="AM501" i="3" s="1"/>
  <c r="AB502" i="3"/>
  <c r="AI502" i="3" s="1"/>
  <c r="AD502" i="3"/>
  <c r="AK502" i="3" s="1"/>
  <c r="AE502" i="3"/>
  <c r="AL502" i="3" s="1"/>
  <c r="AF502" i="3"/>
  <c r="AM502" i="3" s="1"/>
  <c r="AB503" i="3"/>
  <c r="AI503" i="3" s="1"/>
  <c r="AD503" i="3"/>
  <c r="AK503" i="3" s="1"/>
  <c r="AE503" i="3"/>
  <c r="AL503" i="3" s="1"/>
  <c r="AF503" i="3"/>
  <c r="AM503" i="3" s="1"/>
  <c r="AB504" i="3"/>
  <c r="AI504" i="3" s="1"/>
  <c r="AD504" i="3"/>
  <c r="AK504" i="3" s="1"/>
  <c r="AE504" i="3"/>
  <c r="AL504" i="3" s="1"/>
  <c r="AF504" i="3"/>
  <c r="AM504" i="3" s="1"/>
  <c r="AB505" i="3"/>
  <c r="AI505" i="3" s="1"/>
  <c r="AD505" i="3"/>
  <c r="AK505" i="3" s="1"/>
  <c r="AE505" i="3"/>
  <c r="AL505" i="3" s="1"/>
  <c r="AF505" i="3"/>
  <c r="AM505" i="3" s="1"/>
  <c r="AB506" i="3"/>
  <c r="AI506" i="3" s="1"/>
  <c r="AD506" i="3"/>
  <c r="AK506" i="3" s="1"/>
  <c r="AE506" i="3"/>
  <c r="AL506" i="3" s="1"/>
  <c r="AF506" i="3"/>
  <c r="AM506" i="3" s="1"/>
  <c r="AB507" i="3"/>
  <c r="AI507" i="3" s="1"/>
  <c r="AD507" i="3"/>
  <c r="AK507" i="3" s="1"/>
  <c r="AE507" i="3"/>
  <c r="AL507" i="3" s="1"/>
  <c r="AF507" i="3"/>
  <c r="AM507" i="3" s="1"/>
  <c r="AB508" i="3"/>
  <c r="AI508" i="3" s="1"/>
  <c r="AD508" i="3"/>
  <c r="AK508" i="3" s="1"/>
  <c r="AE508" i="3"/>
  <c r="AL508" i="3" s="1"/>
  <c r="AF508" i="3"/>
  <c r="AM508" i="3" s="1"/>
  <c r="AB509" i="3"/>
  <c r="AI509" i="3" s="1"/>
  <c r="AD509" i="3"/>
  <c r="AK509" i="3" s="1"/>
  <c r="AE509" i="3"/>
  <c r="AL509" i="3" s="1"/>
  <c r="AF509" i="3"/>
  <c r="AM509" i="3" s="1"/>
  <c r="AB510" i="3"/>
  <c r="AI510" i="3" s="1"/>
  <c r="AD510" i="3"/>
  <c r="AK510" i="3" s="1"/>
  <c r="AE510" i="3"/>
  <c r="AL510" i="3" s="1"/>
  <c r="AF510" i="3"/>
  <c r="AM510" i="3" s="1"/>
  <c r="AB511" i="3"/>
  <c r="AI511" i="3" s="1"/>
  <c r="AD511" i="3"/>
  <c r="AK511" i="3" s="1"/>
  <c r="AE511" i="3"/>
  <c r="AL511" i="3" s="1"/>
  <c r="AF511" i="3"/>
  <c r="AM511" i="3" s="1"/>
  <c r="AB512" i="3"/>
  <c r="AI512" i="3" s="1"/>
  <c r="AD512" i="3"/>
  <c r="AK512" i="3" s="1"/>
  <c r="AE512" i="3"/>
  <c r="AL512" i="3" s="1"/>
  <c r="AF512" i="3"/>
  <c r="AM512" i="3" s="1"/>
  <c r="AB513" i="3"/>
  <c r="AI513" i="3" s="1"/>
  <c r="AD513" i="3"/>
  <c r="AK513" i="3" s="1"/>
  <c r="AE513" i="3"/>
  <c r="AL513" i="3" s="1"/>
  <c r="AF513" i="3"/>
  <c r="AM513" i="3" s="1"/>
  <c r="AB514" i="3"/>
  <c r="AI514" i="3" s="1"/>
  <c r="AD514" i="3"/>
  <c r="AK514" i="3" s="1"/>
  <c r="AE514" i="3"/>
  <c r="AL514" i="3" s="1"/>
  <c r="AF514" i="3"/>
  <c r="AM514" i="3" s="1"/>
  <c r="AB515" i="3"/>
  <c r="AI515" i="3" s="1"/>
  <c r="AD515" i="3"/>
  <c r="AK515" i="3" s="1"/>
  <c r="AE515" i="3"/>
  <c r="AL515" i="3" s="1"/>
  <c r="AF515" i="3"/>
  <c r="AM515" i="3" s="1"/>
  <c r="AB516" i="3"/>
  <c r="AI516" i="3" s="1"/>
  <c r="AD516" i="3"/>
  <c r="AK516" i="3" s="1"/>
  <c r="AE516" i="3"/>
  <c r="AL516" i="3" s="1"/>
  <c r="AF516" i="3"/>
  <c r="AM516" i="3" s="1"/>
  <c r="AB517" i="3"/>
  <c r="AI517" i="3" s="1"/>
  <c r="AD517" i="3"/>
  <c r="AK517" i="3" s="1"/>
  <c r="AE517" i="3"/>
  <c r="AL517" i="3" s="1"/>
  <c r="AF517" i="3"/>
  <c r="AM517" i="3" s="1"/>
  <c r="AB518" i="3"/>
  <c r="AI518" i="3" s="1"/>
  <c r="AD518" i="3"/>
  <c r="AK518" i="3" s="1"/>
  <c r="AE518" i="3"/>
  <c r="AL518" i="3" s="1"/>
  <c r="AF518" i="3"/>
  <c r="AM518" i="3" s="1"/>
  <c r="AB519" i="3"/>
  <c r="AI519" i="3" s="1"/>
  <c r="AC519" i="3"/>
  <c r="AJ519" i="3" s="1"/>
  <c r="AD519" i="3"/>
  <c r="AK519" i="3" s="1"/>
  <c r="AE519" i="3"/>
  <c r="AL519" i="3" s="1"/>
  <c r="AF519" i="3"/>
  <c r="AM519" i="3" s="1"/>
  <c r="J5" i="1"/>
  <c r="AM17" i="3"/>
  <c r="I5" i="1" s="1"/>
  <c r="AE17" i="3"/>
  <c r="AL17" i="3" s="1"/>
  <c r="AD17" i="3"/>
  <c r="AK17" i="3" s="1"/>
  <c r="G5" i="1" s="1"/>
  <c r="AB17" i="3"/>
  <c r="AI17" i="3" s="1"/>
  <c r="AG15" i="3"/>
  <c r="AF15" i="3"/>
  <c r="AE15" i="3"/>
  <c r="AD15" i="3"/>
  <c r="AC15" i="3"/>
  <c r="AB15" i="3"/>
  <c r="AG12" i="3"/>
  <c r="AF12" i="3"/>
  <c r="AE12" i="3"/>
  <c r="AD12" i="3"/>
  <c r="AC12" i="3"/>
  <c r="AB12" i="3"/>
  <c r="AG11" i="3"/>
  <c r="AF11" i="3"/>
  <c r="AE11" i="3"/>
  <c r="AD11" i="3"/>
  <c r="AC11" i="3"/>
  <c r="AB11" i="3"/>
  <c r="AG10" i="3"/>
  <c r="AF10" i="3"/>
  <c r="AE10" i="3"/>
  <c r="AD10" i="3"/>
  <c r="AC10" i="3"/>
  <c r="AB10" i="3"/>
  <c r="AB18" i="2"/>
  <c r="AI18" i="2" s="1"/>
  <c r="AE18" i="2"/>
  <c r="AF18" i="2"/>
  <c r="AM18" i="2" s="1"/>
  <c r="AG18" i="2"/>
  <c r="AN18" i="2" s="1"/>
  <c r="J6" i="1" s="1"/>
  <c r="AB19" i="2"/>
  <c r="AI19" i="2" s="1"/>
  <c r="AE19" i="2"/>
  <c r="AF19" i="2"/>
  <c r="AM19" i="2" s="1"/>
  <c r="I7" i="1" s="1"/>
  <c r="AG19" i="2"/>
  <c r="AN19" i="2" s="1"/>
  <c r="J7" i="1" s="1"/>
  <c r="AB20" i="2"/>
  <c r="AI20" i="2" s="1"/>
  <c r="AE20" i="2"/>
  <c r="AF20" i="2"/>
  <c r="AM20" i="2" s="1"/>
  <c r="AG20" i="2"/>
  <c r="AN20" i="2" s="1"/>
  <c r="J8" i="1" s="1"/>
  <c r="AB21" i="2"/>
  <c r="AE21" i="2"/>
  <c r="AL21" i="2" s="1"/>
  <c r="AF21" i="2"/>
  <c r="AM21" i="2" s="1"/>
  <c r="AG21" i="2"/>
  <c r="AN21" i="2" s="1"/>
  <c r="J9" i="1" s="1"/>
  <c r="AB22" i="2"/>
  <c r="AI22" i="2" s="1"/>
  <c r="AD22" i="2"/>
  <c r="AK22" i="2" s="1"/>
  <c r="AE22" i="2"/>
  <c r="AL22" i="2" s="1"/>
  <c r="AF22" i="2"/>
  <c r="AM22" i="2" s="1"/>
  <c r="AG22" i="2"/>
  <c r="AN22" i="2" s="1"/>
  <c r="J10" i="1" s="1"/>
  <c r="AB23" i="2"/>
  <c r="AI23" i="2" s="1"/>
  <c r="AD23" i="2"/>
  <c r="AE23" i="2"/>
  <c r="AF23" i="2"/>
  <c r="AM23" i="2" s="1"/>
  <c r="I11" i="1" s="1"/>
  <c r="AG23" i="2"/>
  <c r="AN23" i="2" s="1"/>
  <c r="J11" i="1" s="1"/>
  <c r="AB24" i="2"/>
  <c r="AI24" i="2" s="1"/>
  <c r="E12" i="1" s="1"/>
  <c r="AD24" i="2"/>
  <c r="AE24" i="2"/>
  <c r="AG24" i="2"/>
  <c r="AN24" i="2" s="1"/>
  <c r="J12" i="1" s="1"/>
  <c r="AB25" i="2"/>
  <c r="AI25" i="2" s="1"/>
  <c r="AD25" i="2"/>
  <c r="AE25" i="2"/>
  <c r="AF25" i="2"/>
  <c r="AM25" i="2" s="1"/>
  <c r="I13" i="1" s="1"/>
  <c r="AG25" i="2"/>
  <c r="AN25" i="2" s="1"/>
  <c r="J13" i="1" s="1"/>
  <c r="AB26" i="2"/>
  <c r="AI26" i="2" s="1"/>
  <c r="AD26" i="2"/>
  <c r="AE26" i="2"/>
  <c r="AF26" i="2"/>
  <c r="AM26" i="2" s="1"/>
  <c r="AG26" i="2"/>
  <c r="AN26" i="2" s="1"/>
  <c r="J14" i="1" s="1"/>
  <c r="AB27" i="2"/>
  <c r="AI27" i="2" s="1"/>
  <c r="AD27" i="2"/>
  <c r="AK27" i="2" s="1"/>
  <c r="AE27" i="2"/>
  <c r="AF27" i="2"/>
  <c r="AM27" i="2" s="1"/>
  <c r="I15" i="1" s="1"/>
  <c r="AG27" i="2"/>
  <c r="AN27" i="2" s="1"/>
  <c r="J15" i="1" s="1"/>
  <c r="AB28" i="2"/>
  <c r="AI28" i="2" s="1"/>
  <c r="AD28" i="2"/>
  <c r="AE28" i="2"/>
  <c r="AF28" i="2"/>
  <c r="AM28" i="2" s="1"/>
  <c r="AG28" i="2"/>
  <c r="AN28" i="2" s="1"/>
  <c r="J16" i="1" s="1"/>
  <c r="AB29" i="2"/>
  <c r="AD29" i="2"/>
  <c r="AE29" i="2"/>
  <c r="AF29" i="2"/>
  <c r="AM29" i="2" s="1"/>
  <c r="I17" i="1" s="1"/>
  <c r="AG29" i="2"/>
  <c r="AN29" i="2" s="1"/>
  <c r="J17" i="1" s="1"/>
  <c r="AB30" i="2"/>
  <c r="AI30" i="2" s="1"/>
  <c r="AD30" i="2"/>
  <c r="AE30" i="2"/>
  <c r="AL30" i="2" s="1"/>
  <c r="AF30" i="2"/>
  <c r="AM30" i="2" s="1"/>
  <c r="AG30" i="2"/>
  <c r="AN30" i="2" s="1"/>
  <c r="J18" i="1" s="1"/>
  <c r="AB31" i="2"/>
  <c r="AI31" i="2" s="1"/>
  <c r="AD31" i="2"/>
  <c r="AE31" i="2"/>
  <c r="AF31" i="2"/>
  <c r="AM31" i="2" s="1"/>
  <c r="I19" i="1" s="1"/>
  <c r="AG31" i="2"/>
  <c r="AN31" i="2" s="1"/>
  <c r="J19" i="1" s="1"/>
  <c r="AB32" i="2"/>
  <c r="AI32" i="2" s="1"/>
  <c r="AD32" i="2"/>
  <c r="AE32" i="2"/>
  <c r="AF32" i="2"/>
  <c r="AM32" i="2" s="1"/>
  <c r="AG32" i="2"/>
  <c r="AN32" i="2" s="1"/>
  <c r="J20" i="1" s="1"/>
  <c r="AB33" i="2"/>
  <c r="AI33" i="2" s="1"/>
  <c r="AD33" i="2"/>
  <c r="AK33" i="2" s="1"/>
  <c r="AE33" i="2"/>
  <c r="AF33" i="2"/>
  <c r="AM33" i="2" s="1"/>
  <c r="AG33" i="2"/>
  <c r="AN33" i="2" s="1"/>
  <c r="J21" i="1" s="1"/>
  <c r="AB34" i="2"/>
  <c r="AI34" i="2" s="1"/>
  <c r="AD34" i="2"/>
  <c r="AE34" i="2"/>
  <c r="AF34" i="2"/>
  <c r="AM34" i="2" s="1"/>
  <c r="AG34" i="2"/>
  <c r="AN34" i="2" s="1"/>
  <c r="J22" i="1" s="1"/>
  <c r="AB35" i="2"/>
  <c r="AI35" i="2" s="1"/>
  <c r="AD35" i="2"/>
  <c r="AE35" i="2"/>
  <c r="AF35" i="2"/>
  <c r="AM35" i="2" s="1"/>
  <c r="I23" i="1" s="1"/>
  <c r="AG35" i="2"/>
  <c r="AN35" i="2" s="1"/>
  <c r="J23" i="1" s="1"/>
  <c r="AB36" i="2"/>
  <c r="AI36" i="2" s="1"/>
  <c r="E24" i="1" s="1"/>
  <c r="AD36" i="2"/>
  <c r="AE36" i="2"/>
  <c r="AF36" i="2"/>
  <c r="AM36" i="2" s="1"/>
  <c r="I24" i="1" s="1"/>
  <c r="AG36" i="2"/>
  <c r="AN36" i="2" s="1"/>
  <c r="J24" i="1" s="1"/>
  <c r="AB37" i="2"/>
  <c r="AI37" i="2" s="1"/>
  <c r="AD37" i="2"/>
  <c r="AE37" i="2"/>
  <c r="AF37" i="2"/>
  <c r="AM37" i="2" s="1"/>
  <c r="I25" i="1" s="1"/>
  <c r="AG37" i="2"/>
  <c r="AN37" i="2" s="1"/>
  <c r="J25" i="1" s="1"/>
  <c r="AB38" i="2"/>
  <c r="AI38" i="2" s="1"/>
  <c r="AD38" i="2"/>
  <c r="AE38" i="2"/>
  <c r="AF38" i="2"/>
  <c r="AM38" i="2" s="1"/>
  <c r="I26" i="1" s="1"/>
  <c r="AG38" i="2"/>
  <c r="AN38" i="2" s="1"/>
  <c r="J26" i="1" s="1"/>
  <c r="AB39" i="2"/>
  <c r="AI39" i="2" s="1"/>
  <c r="AD39" i="2"/>
  <c r="AE39" i="2"/>
  <c r="AF39" i="2"/>
  <c r="AM39" i="2" s="1"/>
  <c r="I27" i="1" s="1"/>
  <c r="AG39" i="2"/>
  <c r="AN39" i="2" s="1"/>
  <c r="J27" i="1" s="1"/>
  <c r="AB40" i="2"/>
  <c r="AI40" i="2" s="1"/>
  <c r="E28" i="1" s="1"/>
  <c r="AD40" i="2"/>
  <c r="AE40" i="2"/>
  <c r="AF40" i="2"/>
  <c r="AM40" i="2" s="1"/>
  <c r="I28" i="1" s="1"/>
  <c r="AG40" i="2"/>
  <c r="AN40" i="2" s="1"/>
  <c r="J28" i="1" s="1"/>
  <c r="AB41" i="2"/>
  <c r="AD41" i="2"/>
  <c r="AE41" i="2"/>
  <c r="AL41" i="2" s="1"/>
  <c r="H29" i="1" s="1"/>
  <c r="AF41" i="2"/>
  <c r="AM41" i="2" s="1"/>
  <c r="I29" i="1" s="1"/>
  <c r="AG41" i="2"/>
  <c r="AN41" i="2" s="1"/>
  <c r="J29" i="1" s="1"/>
  <c r="AB42" i="2"/>
  <c r="AI42" i="2" s="1"/>
  <c r="AD42" i="2"/>
  <c r="AE42" i="2"/>
  <c r="AF42" i="2"/>
  <c r="AM42" i="2" s="1"/>
  <c r="AG42" i="2"/>
  <c r="AN42" i="2" s="1"/>
  <c r="J30" i="1" s="1"/>
  <c r="AB43" i="2"/>
  <c r="AI43" i="2" s="1"/>
  <c r="AD43" i="2"/>
  <c r="AE43" i="2"/>
  <c r="AF43" i="2"/>
  <c r="AM43" i="2" s="1"/>
  <c r="I31" i="1" s="1"/>
  <c r="AG43" i="2"/>
  <c r="AN43" i="2" s="1"/>
  <c r="J31" i="1" s="1"/>
  <c r="AB44" i="2"/>
  <c r="AI44" i="2" s="1"/>
  <c r="AD44" i="2"/>
  <c r="AE44" i="2"/>
  <c r="AF44" i="2"/>
  <c r="AM44" i="2" s="1"/>
  <c r="AG44" i="2"/>
  <c r="AN44" i="2" s="1"/>
  <c r="J32" i="1" s="1"/>
  <c r="AB45" i="2"/>
  <c r="AD45" i="2"/>
  <c r="AE45" i="2"/>
  <c r="AF45" i="2"/>
  <c r="AM45" i="2" s="1"/>
  <c r="I33" i="1" s="1"/>
  <c r="AG45" i="2"/>
  <c r="AN45" i="2" s="1"/>
  <c r="J33" i="1" s="1"/>
  <c r="AB46" i="2"/>
  <c r="AI46" i="2" s="1"/>
  <c r="AD46" i="2"/>
  <c r="AK46" i="2" s="1"/>
  <c r="AE46" i="2"/>
  <c r="AF46" i="2"/>
  <c r="AM46" i="2" s="1"/>
  <c r="AG46" i="2"/>
  <c r="AN46" i="2" s="1"/>
  <c r="J34" i="1" s="1"/>
  <c r="AB47" i="2"/>
  <c r="AI47" i="2" s="1"/>
  <c r="AD47" i="2"/>
  <c r="AE47" i="2"/>
  <c r="AF47" i="2"/>
  <c r="AM47" i="2" s="1"/>
  <c r="I35" i="1" s="1"/>
  <c r="AG47" i="2"/>
  <c r="AN47" i="2" s="1"/>
  <c r="J35" i="1" s="1"/>
  <c r="AB48" i="2"/>
  <c r="AI48" i="2" s="1"/>
  <c r="AD48" i="2"/>
  <c r="AE48" i="2"/>
  <c r="AF48" i="2"/>
  <c r="AM48" i="2" s="1"/>
  <c r="AG48" i="2"/>
  <c r="AN48" i="2" s="1"/>
  <c r="J36" i="1" s="1"/>
  <c r="AB49" i="2"/>
  <c r="AD49" i="2"/>
  <c r="AE49" i="2"/>
  <c r="AF49" i="2"/>
  <c r="AM49" i="2" s="1"/>
  <c r="I37" i="1" s="1"/>
  <c r="AG49" i="2"/>
  <c r="AN49" i="2" s="1"/>
  <c r="J37" i="1" s="1"/>
  <c r="AB50" i="2"/>
  <c r="AI50" i="2" s="1"/>
  <c r="AD50" i="2"/>
  <c r="AE50" i="2"/>
  <c r="AF50" i="2"/>
  <c r="AM50" i="2" s="1"/>
  <c r="AG50" i="2"/>
  <c r="AN50" i="2" s="1"/>
  <c r="J38" i="1" s="1"/>
  <c r="AB51" i="2"/>
  <c r="AI51" i="2" s="1"/>
  <c r="AD51" i="2"/>
  <c r="AE51" i="2"/>
  <c r="AF51" i="2"/>
  <c r="AM51" i="2" s="1"/>
  <c r="I39" i="1" s="1"/>
  <c r="AG51" i="2"/>
  <c r="AN51" i="2" s="1"/>
  <c r="J39" i="1" s="1"/>
  <c r="AB52" i="2"/>
  <c r="AI52" i="2" s="1"/>
  <c r="AD52" i="2"/>
  <c r="AE52" i="2"/>
  <c r="AF52" i="2"/>
  <c r="AM52" i="2" s="1"/>
  <c r="AG52" i="2"/>
  <c r="AN52" i="2" s="1"/>
  <c r="J40" i="1" s="1"/>
  <c r="AB53" i="2"/>
  <c r="AD53" i="2"/>
  <c r="AE53" i="2"/>
  <c r="AF53" i="2"/>
  <c r="AM53" i="2" s="1"/>
  <c r="I41" i="1" s="1"/>
  <c r="AG53" i="2"/>
  <c r="AN53" i="2" s="1"/>
  <c r="J41" i="1" s="1"/>
  <c r="AB54" i="2"/>
  <c r="AI54" i="2" s="1"/>
  <c r="AD54" i="2"/>
  <c r="AE54" i="2"/>
  <c r="AF54" i="2"/>
  <c r="AM54" i="2" s="1"/>
  <c r="AG54" i="2"/>
  <c r="AN54" i="2" s="1"/>
  <c r="J42" i="1" s="1"/>
  <c r="AB55" i="2"/>
  <c r="AD55" i="2"/>
  <c r="AE55" i="2"/>
  <c r="AF55" i="2"/>
  <c r="AM55" i="2" s="1"/>
  <c r="I43" i="1" s="1"/>
  <c r="AG55" i="2"/>
  <c r="AN55" i="2" s="1"/>
  <c r="J43" i="1" s="1"/>
  <c r="AB56" i="2"/>
  <c r="AI56" i="2" s="1"/>
  <c r="AD56" i="2"/>
  <c r="AE56" i="2"/>
  <c r="AF56" i="2"/>
  <c r="AM56" i="2" s="1"/>
  <c r="AG56" i="2"/>
  <c r="AN56" i="2" s="1"/>
  <c r="J44" i="1" s="1"/>
  <c r="AB57" i="2"/>
  <c r="AD57" i="2"/>
  <c r="AE57" i="2"/>
  <c r="AF57" i="2"/>
  <c r="AM57" i="2" s="1"/>
  <c r="AG57" i="2"/>
  <c r="AN57" i="2" s="1"/>
  <c r="J45" i="1" s="1"/>
  <c r="AB58" i="2"/>
  <c r="AI58" i="2" s="1"/>
  <c r="AD58" i="2"/>
  <c r="AE58" i="2"/>
  <c r="AL58" i="2" s="1"/>
  <c r="H46" i="1" s="1"/>
  <c r="AF58" i="2"/>
  <c r="AM58" i="2" s="1"/>
  <c r="I46" i="1" s="1"/>
  <c r="AG58" i="2"/>
  <c r="AN58" i="2" s="1"/>
  <c r="J46" i="1" s="1"/>
  <c r="AB59" i="2"/>
  <c r="AI59" i="2" s="1"/>
  <c r="AD59" i="2"/>
  <c r="AE59" i="2"/>
  <c r="AF59" i="2"/>
  <c r="AM59" i="2" s="1"/>
  <c r="I47" i="1" s="1"/>
  <c r="AG59" i="2"/>
  <c r="AN59" i="2" s="1"/>
  <c r="J47" i="1" s="1"/>
  <c r="AB60" i="2"/>
  <c r="AI60" i="2" s="1"/>
  <c r="AD60" i="2"/>
  <c r="AE60" i="2"/>
  <c r="AF60" i="2"/>
  <c r="AM60" i="2" s="1"/>
  <c r="I48" i="1" s="1"/>
  <c r="AG60" i="2"/>
  <c r="AN60" i="2" s="1"/>
  <c r="J48" i="1" s="1"/>
  <c r="AB61" i="2"/>
  <c r="AD61" i="2"/>
  <c r="AE61" i="2"/>
  <c r="AF61" i="2"/>
  <c r="AM61" i="2" s="1"/>
  <c r="I49" i="1" s="1"/>
  <c r="AG61" i="2"/>
  <c r="AN61" i="2" s="1"/>
  <c r="J49" i="1" s="1"/>
  <c r="AB62" i="2"/>
  <c r="AI62" i="2" s="1"/>
  <c r="AD62" i="2"/>
  <c r="AE62" i="2"/>
  <c r="AF62" i="2"/>
  <c r="AM62" i="2" s="1"/>
  <c r="I50" i="1" s="1"/>
  <c r="AG62" i="2"/>
  <c r="AN62" i="2" s="1"/>
  <c r="J50" i="1" s="1"/>
  <c r="AB63" i="2"/>
  <c r="AI63" i="2" s="1"/>
  <c r="AD63" i="2"/>
  <c r="AK63" i="2" s="1"/>
  <c r="AE63" i="2"/>
  <c r="AF63" i="2"/>
  <c r="AM63" i="2" s="1"/>
  <c r="I51" i="1" s="1"/>
  <c r="AG63" i="2"/>
  <c r="AN63" i="2" s="1"/>
  <c r="J51" i="1" s="1"/>
  <c r="AB64" i="2"/>
  <c r="AI64" i="2" s="1"/>
  <c r="AD64" i="2"/>
  <c r="AE64" i="2"/>
  <c r="AF64" i="2"/>
  <c r="AM64" i="2" s="1"/>
  <c r="I52" i="1" s="1"/>
  <c r="AG64" i="2"/>
  <c r="AN64" i="2" s="1"/>
  <c r="J52" i="1" s="1"/>
  <c r="AB65" i="2"/>
  <c r="AI65" i="2" s="1"/>
  <c r="AD65" i="2"/>
  <c r="AK65" i="2" s="1"/>
  <c r="AE65" i="2"/>
  <c r="AL65" i="2" s="1"/>
  <c r="H53" i="1" s="1"/>
  <c r="AF65" i="2"/>
  <c r="AM65" i="2" s="1"/>
  <c r="I53" i="1" s="1"/>
  <c r="AG65" i="2"/>
  <c r="AN65" i="2" s="1"/>
  <c r="J53" i="1" s="1"/>
  <c r="AB66" i="2"/>
  <c r="AI66" i="2" s="1"/>
  <c r="AD66" i="2"/>
  <c r="AE66" i="2"/>
  <c r="AL66" i="2" s="1"/>
  <c r="H54" i="1" s="1"/>
  <c r="AF66" i="2"/>
  <c r="AM66" i="2" s="1"/>
  <c r="I54" i="1" s="1"/>
  <c r="AG66" i="2"/>
  <c r="AN66" i="2" s="1"/>
  <c r="J54" i="1" s="1"/>
  <c r="AB67" i="2"/>
  <c r="AI67" i="2" s="1"/>
  <c r="AD67" i="2"/>
  <c r="AE67" i="2"/>
  <c r="AF67" i="2"/>
  <c r="AM67" i="2" s="1"/>
  <c r="I55" i="1" s="1"/>
  <c r="AG67" i="2"/>
  <c r="AN67" i="2" s="1"/>
  <c r="J55" i="1" s="1"/>
  <c r="AB68" i="2"/>
  <c r="AI68" i="2" s="1"/>
  <c r="AD68" i="2"/>
  <c r="AE68" i="2"/>
  <c r="AF68" i="2"/>
  <c r="AM68" i="2" s="1"/>
  <c r="AG68" i="2"/>
  <c r="AN68" i="2" s="1"/>
  <c r="J56" i="1" s="1"/>
  <c r="AB69" i="2"/>
  <c r="AD69" i="2"/>
  <c r="AE69" i="2"/>
  <c r="AF69" i="2"/>
  <c r="AM69" i="2" s="1"/>
  <c r="I57" i="1" s="1"/>
  <c r="AG69" i="2"/>
  <c r="AN69" i="2" s="1"/>
  <c r="J57" i="1" s="1"/>
  <c r="AB70" i="2"/>
  <c r="AI70" i="2" s="1"/>
  <c r="AD70" i="2"/>
  <c r="AK70" i="2" s="1"/>
  <c r="AE70" i="2"/>
  <c r="AL70" i="2" s="1"/>
  <c r="H58" i="1" s="1"/>
  <c r="AF70" i="2"/>
  <c r="AM70" i="2" s="1"/>
  <c r="I58" i="1" s="1"/>
  <c r="AG70" i="2"/>
  <c r="AN70" i="2" s="1"/>
  <c r="J58" i="1" s="1"/>
  <c r="AB71" i="2"/>
  <c r="AI71" i="2" s="1"/>
  <c r="AD71" i="2"/>
  <c r="AK71" i="2" s="1"/>
  <c r="AE71" i="2"/>
  <c r="AF71" i="2"/>
  <c r="AM71" i="2" s="1"/>
  <c r="I59" i="1" s="1"/>
  <c r="AG71" i="2"/>
  <c r="AN71" i="2" s="1"/>
  <c r="J59" i="1" s="1"/>
  <c r="AB72" i="2"/>
  <c r="AI72" i="2" s="1"/>
  <c r="AD72" i="2"/>
  <c r="AE72" i="2"/>
  <c r="AF72" i="2"/>
  <c r="AM72" i="2" s="1"/>
  <c r="AG72" i="2"/>
  <c r="AN72" i="2" s="1"/>
  <c r="J60" i="1" s="1"/>
  <c r="AB73" i="2"/>
  <c r="AD73" i="2"/>
  <c r="AE73" i="2"/>
  <c r="AF73" i="2"/>
  <c r="AM73" i="2" s="1"/>
  <c r="I61" i="1" s="1"/>
  <c r="AG73" i="2"/>
  <c r="AN73" i="2" s="1"/>
  <c r="J61" i="1" s="1"/>
  <c r="AB74" i="2"/>
  <c r="AI74" i="2" s="1"/>
  <c r="AD74" i="2"/>
  <c r="AE74" i="2"/>
  <c r="AF74" i="2"/>
  <c r="AM74" i="2" s="1"/>
  <c r="AG74" i="2"/>
  <c r="AN74" i="2" s="1"/>
  <c r="J62" i="1" s="1"/>
  <c r="AB75" i="2"/>
  <c r="AI75" i="2" s="1"/>
  <c r="AD75" i="2"/>
  <c r="AE75" i="2"/>
  <c r="AF75" i="2"/>
  <c r="AM75" i="2" s="1"/>
  <c r="I63" i="1" s="1"/>
  <c r="AG75" i="2"/>
  <c r="AN75" i="2" s="1"/>
  <c r="J63" i="1" s="1"/>
  <c r="AB76" i="2"/>
  <c r="AI76" i="2" s="1"/>
  <c r="AD76" i="2"/>
  <c r="AE76" i="2"/>
  <c r="AF76" i="2"/>
  <c r="AM76" i="2" s="1"/>
  <c r="AG76" i="2"/>
  <c r="AN76" i="2" s="1"/>
  <c r="J64" i="1" s="1"/>
  <c r="AB77" i="2"/>
  <c r="AD77" i="2"/>
  <c r="AE77" i="2"/>
  <c r="AF77" i="2"/>
  <c r="AM77" i="2" s="1"/>
  <c r="I65" i="1" s="1"/>
  <c r="AG77" i="2"/>
  <c r="AN77" i="2" s="1"/>
  <c r="J65" i="1" s="1"/>
  <c r="AB78" i="2"/>
  <c r="AI78" i="2" s="1"/>
  <c r="AD78" i="2"/>
  <c r="AE78" i="2"/>
  <c r="AF78" i="2"/>
  <c r="AM78" i="2" s="1"/>
  <c r="AG78" i="2"/>
  <c r="AN78" i="2" s="1"/>
  <c r="J66" i="1" s="1"/>
  <c r="AB79" i="2"/>
  <c r="AI79" i="2" s="1"/>
  <c r="AD79" i="2"/>
  <c r="AE79" i="2"/>
  <c r="AF79" i="2"/>
  <c r="AM79" i="2" s="1"/>
  <c r="I67" i="1" s="1"/>
  <c r="AG79" i="2"/>
  <c r="AN79" i="2" s="1"/>
  <c r="J67" i="1" s="1"/>
  <c r="AB80" i="2"/>
  <c r="AI80" i="2" s="1"/>
  <c r="E68" i="1" s="1"/>
  <c r="AD80" i="2"/>
  <c r="AE80" i="2"/>
  <c r="AF80" i="2"/>
  <c r="AM80" i="2" s="1"/>
  <c r="I68" i="1" s="1"/>
  <c r="AG80" i="2"/>
  <c r="AN80" i="2" s="1"/>
  <c r="J68" i="1" s="1"/>
  <c r="AB81" i="2"/>
  <c r="AI81" i="2" s="1"/>
  <c r="AD81" i="2"/>
  <c r="AE81" i="2"/>
  <c r="AF81" i="2"/>
  <c r="AM81" i="2" s="1"/>
  <c r="AG81" i="2"/>
  <c r="AN81" i="2" s="1"/>
  <c r="J69" i="1" s="1"/>
  <c r="AB82" i="2"/>
  <c r="AI82" i="2" s="1"/>
  <c r="AD82" i="2"/>
  <c r="AE82" i="2"/>
  <c r="AL82" i="2" s="1"/>
  <c r="H70" i="1" s="1"/>
  <c r="AF82" i="2"/>
  <c r="AM82" i="2" s="1"/>
  <c r="I70" i="1" s="1"/>
  <c r="AG82" i="2"/>
  <c r="AN82" i="2" s="1"/>
  <c r="J70" i="1" s="1"/>
  <c r="AB83" i="2"/>
  <c r="AI83" i="2" s="1"/>
  <c r="AD83" i="2"/>
  <c r="AE83" i="2"/>
  <c r="AF83" i="2"/>
  <c r="AM83" i="2" s="1"/>
  <c r="I71" i="1" s="1"/>
  <c r="AG83" i="2"/>
  <c r="AN83" i="2" s="1"/>
  <c r="J71" i="1" s="1"/>
  <c r="AB84" i="2"/>
  <c r="AI84" i="2" s="1"/>
  <c r="AD84" i="2"/>
  <c r="AE84" i="2"/>
  <c r="AF84" i="2"/>
  <c r="AM84" i="2" s="1"/>
  <c r="I72" i="1" s="1"/>
  <c r="AG84" i="2"/>
  <c r="AN84" i="2" s="1"/>
  <c r="J72" i="1" s="1"/>
  <c r="AB85" i="2"/>
  <c r="AD85" i="2"/>
  <c r="AE85" i="2"/>
  <c r="AF85" i="2"/>
  <c r="AM85" i="2" s="1"/>
  <c r="I73" i="1" s="1"/>
  <c r="AG85" i="2"/>
  <c r="AN85" i="2" s="1"/>
  <c r="J73" i="1" s="1"/>
  <c r="AB86" i="2"/>
  <c r="AI86" i="2" s="1"/>
  <c r="AD86" i="2"/>
  <c r="AE86" i="2"/>
  <c r="AF86" i="2"/>
  <c r="AM86" i="2" s="1"/>
  <c r="AG86" i="2"/>
  <c r="AN86" i="2" s="1"/>
  <c r="J74" i="1" s="1"/>
  <c r="AB87" i="2"/>
  <c r="AI87" i="2" s="1"/>
  <c r="AD87" i="2"/>
  <c r="AK87" i="2" s="1"/>
  <c r="AE87" i="2"/>
  <c r="AF87" i="2"/>
  <c r="AM87" i="2" s="1"/>
  <c r="I75" i="1" s="1"/>
  <c r="AG87" i="2"/>
  <c r="AN87" i="2" s="1"/>
  <c r="J75" i="1" s="1"/>
  <c r="AB88" i="2"/>
  <c r="AI88" i="2" s="1"/>
  <c r="AD88" i="2"/>
  <c r="AE88" i="2"/>
  <c r="AF88" i="2"/>
  <c r="AM88" i="2" s="1"/>
  <c r="I76" i="1" s="1"/>
  <c r="AG88" i="2"/>
  <c r="AN88" i="2" s="1"/>
  <c r="J76" i="1" s="1"/>
  <c r="AB89" i="2"/>
  <c r="AD89" i="2"/>
  <c r="AE89" i="2"/>
  <c r="AL89" i="2" s="1"/>
  <c r="H77" i="1" s="1"/>
  <c r="AF89" i="2"/>
  <c r="AM89" i="2" s="1"/>
  <c r="I77" i="1" s="1"/>
  <c r="AG89" i="2"/>
  <c r="AN89" i="2" s="1"/>
  <c r="J77" i="1" s="1"/>
  <c r="AB90" i="2"/>
  <c r="AI90" i="2" s="1"/>
  <c r="AD90" i="2"/>
  <c r="AE90" i="2"/>
  <c r="AF90" i="2"/>
  <c r="AM90" i="2" s="1"/>
  <c r="AG90" i="2"/>
  <c r="AN90" i="2" s="1"/>
  <c r="J78" i="1" s="1"/>
  <c r="AB91" i="2"/>
  <c r="AI91" i="2" s="1"/>
  <c r="AD91" i="2"/>
  <c r="AK91" i="2" s="1"/>
  <c r="AE91" i="2"/>
  <c r="AF91" i="2"/>
  <c r="AM91" i="2" s="1"/>
  <c r="I79" i="1" s="1"/>
  <c r="AG91" i="2"/>
  <c r="AN91" i="2" s="1"/>
  <c r="J79" i="1" s="1"/>
  <c r="AB92" i="2"/>
  <c r="AI92" i="2" s="1"/>
  <c r="AD92" i="2"/>
  <c r="AE92" i="2"/>
  <c r="AF92" i="2"/>
  <c r="AM92" i="2" s="1"/>
  <c r="AG92" i="2"/>
  <c r="AN92" i="2" s="1"/>
  <c r="J80" i="1" s="1"/>
  <c r="AB93" i="2"/>
  <c r="AD93" i="2"/>
  <c r="AE93" i="2"/>
  <c r="AF93" i="2"/>
  <c r="AM93" i="2" s="1"/>
  <c r="I81" i="1" s="1"/>
  <c r="AG93" i="2"/>
  <c r="AN93" i="2" s="1"/>
  <c r="J81" i="1" s="1"/>
  <c r="AB94" i="2"/>
  <c r="AI94" i="2" s="1"/>
  <c r="AD94" i="2"/>
  <c r="AK94" i="2" s="1"/>
  <c r="AE94" i="2"/>
  <c r="AL94" i="2" s="1"/>
  <c r="H82" i="1" s="1"/>
  <c r="AF94" i="2"/>
  <c r="AM94" i="2" s="1"/>
  <c r="I82" i="1" s="1"/>
  <c r="AG94" i="2"/>
  <c r="AN94" i="2" s="1"/>
  <c r="J82" i="1" s="1"/>
  <c r="AB95" i="2"/>
  <c r="AI95" i="2" s="1"/>
  <c r="AD95" i="2"/>
  <c r="AK95" i="2" s="1"/>
  <c r="AE95" i="2"/>
  <c r="AF95" i="2"/>
  <c r="AM95" i="2" s="1"/>
  <c r="I83" i="1" s="1"/>
  <c r="AG95" i="2"/>
  <c r="AN95" i="2" s="1"/>
  <c r="J83" i="1" s="1"/>
  <c r="AB96" i="2"/>
  <c r="AI96" i="2" s="1"/>
  <c r="AD96" i="2"/>
  <c r="AE96" i="2"/>
  <c r="AF96" i="2"/>
  <c r="AM96" i="2" s="1"/>
  <c r="I84" i="1" s="1"/>
  <c r="AG96" i="2"/>
  <c r="AN96" i="2" s="1"/>
  <c r="J84" i="1" s="1"/>
  <c r="AB97" i="2"/>
  <c r="AD97" i="2"/>
  <c r="AE97" i="2"/>
  <c r="AF97" i="2"/>
  <c r="AM97" i="2" s="1"/>
  <c r="I85" i="1" s="1"/>
  <c r="AG97" i="2"/>
  <c r="AN97" i="2" s="1"/>
  <c r="J85" i="1" s="1"/>
  <c r="AB98" i="2"/>
  <c r="AI98" i="2" s="1"/>
  <c r="AD98" i="2"/>
  <c r="AE98" i="2"/>
  <c r="AF98" i="2"/>
  <c r="AM98" i="2" s="1"/>
  <c r="AG98" i="2"/>
  <c r="AN98" i="2" s="1"/>
  <c r="J86" i="1" s="1"/>
  <c r="AB99" i="2"/>
  <c r="AI99" i="2" s="1"/>
  <c r="AD99" i="2"/>
  <c r="AK99" i="2" s="1"/>
  <c r="AE99" i="2"/>
  <c r="AF99" i="2"/>
  <c r="AM99" i="2" s="1"/>
  <c r="I87" i="1" s="1"/>
  <c r="AG99" i="2"/>
  <c r="AN99" i="2" s="1"/>
  <c r="J87" i="1" s="1"/>
  <c r="AB100" i="2"/>
  <c r="AI100" i="2" s="1"/>
  <c r="AD100" i="2"/>
  <c r="AE100" i="2"/>
  <c r="AF100" i="2"/>
  <c r="AM100" i="2" s="1"/>
  <c r="AG100" i="2"/>
  <c r="AN100" i="2" s="1"/>
  <c r="J88" i="1" s="1"/>
  <c r="AB101" i="2"/>
  <c r="AI101" i="2" s="1"/>
  <c r="AD101" i="2"/>
  <c r="AE101" i="2"/>
  <c r="AF101" i="2"/>
  <c r="AM101" i="2" s="1"/>
  <c r="I89" i="1" s="1"/>
  <c r="AG101" i="2"/>
  <c r="AN101" i="2" s="1"/>
  <c r="J89" i="1" s="1"/>
  <c r="AB102" i="2"/>
  <c r="AI102" i="2" s="1"/>
  <c r="AD102" i="2"/>
  <c r="AE102" i="2"/>
  <c r="AF102" i="2"/>
  <c r="AM102" i="2" s="1"/>
  <c r="I90" i="1" s="1"/>
  <c r="AG102" i="2"/>
  <c r="AN102" i="2" s="1"/>
  <c r="J90" i="1" s="1"/>
  <c r="AB103" i="2"/>
  <c r="AI103" i="2" s="1"/>
  <c r="AD103" i="2"/>
  <c r="AE103" i="2"/>
  <c r="AF103" i="2"/>
  <c r="AM103" i="2" s="1"/>
  <c r="AG103" i="2"/>
  <c r="AN103" i="2" s="1"/>
  <c r="J91" i="1" s="1"/>
  <c r="AB104" i="2"/>
  <c r="AI104" i="2" s="1"/>
  <c r="E92" i="1" s="1"/>
  <c r="AD104" i="2"/>
  <c r="AE104" i="2"/>
  <c r="AF104" i="2"/>
  <c r="AM104" i="2" s="1"/>
  <c r="I92" i="1" s="1"/>
  <c r="AG104" i="2"/>
  <c r="AN104" i="2" s="1"/>
  <c r="J92" i="1" s="1"/>
  <c r="AB105" i="2"/>
  <c r="AD105" i="2"/>
  <c r="AE105" i="2"/>
  <c r="AF105" i="2"/>
  <c r="AM105" i="2" s="1"/>
  <c r="AG105" i="2"/>
  <c r="AN105" i="2" s="1"/>
  <c r="J93" i="1" s="1"/>
  <c r="AB106" i="2"/>
  <c r="AI106" i="2" s="1"/>
  <c r="AD106" i="2"/>
  <c r="AE106" i="2"/>
  <c r="AF106" i="2"/>
  <c r="AM106" i="2" s="1"/>
  <c r="I94" i="1" s="1"/>
  <c r="AG106" i="2"/>
  <c r="AN106" i="2" s="1"/>
  <c r="J94" i="1" s="1"/>
  <c r="AB107" i="2"/>
  <c r="AI107" i="2" s="1"/>
  <c r="AD107" i="2"/>
  <c r="AE107" i="2"/>
  <c r="AF107" i="2"/>
  <c r="AM107" i="2" s="1"/>
  <c r="I95" i="1" s="1"/>
  <c r="AG107" i="2"/>
  <c r="AN107" i="2" s="1"/>
  <c r="J95" i="1" s="1"/>
  <c r="AB108" i="2"/>
  <c r="AI108" i="2" s="1"/>
  <c r="E96" i="1" s="1"/>
  <c r="AD108" i="2"/>
  <c r="AE108" i="2"/>
  <c r="AF108" i="2"/>
  <c r="AM108" i="2" s="1"/>
  <c r="AG108" i="2"/>
  <c r="AN108" i="2" s="1"/>
  <c r="J96" i="1" s="1"/>
  <c r="AB109" i="2"/>
  <c r="AD109" i="2"/>
  <c r="AE109" i="2"/>
  <c r="AF109" i="2"/>
  <c r="AM109" i="2" s="1"/>
  <c r="I97" i="1" s="1"/>
  <c r="AG109" i="2"/>
  <c r="AN109" i="2" s="1"/>
  <c r="J97" i="1" s="1"/>
  <c r="AB110" i="2"/>
  <c r="AI110" i="2" s="1"/>
  <c r="AD110" i="2"/>
  <c r="AE110" i="2"/>
  <c r="AF110" i="2"/>
  <c r="AM110" i="2" s="1"/>
  <c r="AG110" i="2"/>
  <c r="AN110" i="2" s="1"/>
  <c r="J98" i="1" s="1"/>
  <c r="AB111" i="2"/>
  <c r="AI111" i="2" s="1"/>
  <c r="AD111" i="2"/>
  <c r="AE111" i="2"/>
  <c r="AF111" i="2"/>
  <c r="AM111" i="2" s="1"/>
  <c r="I99" i="1" s="1"/>
  <c r="AG111" i="2"/>
  <c r="AN111" i="2" s="1"/>
  <c r="J99" i="1" s="1"/>
  <c r="AB112" i="2"/>
  <c r="AI112" i="2" s="1"/>
  <c r="E100" i="1" s="1"/>
  <c r="AD112" i="2"/>
  <c r="AE112" i="2"/>
  <c r="AF112" i="2"/>
  <c r="AM112" i="2" s="1"/>
  <c r="I100" i="1" s="1"/>
  <c r="AG112" i="2"/>
  <c r="AN112" i="2" s="1"/>
  <c r="J100" i="1" s="1"/>
  <c r="AB113" i="2"/>
  <c r="AD113" i="2"/>
  <c r="AE113" i="2"/>
  <c r="AL113" i="2" s="1"/>
  <c r="H101" i="1" s="1"/>
  <c r="AF113" i="2"/>
  <c r="AM113" i="2" s="1"/>
  <c r="I101" i="1" s="1"/>
  <c r="AG113" i="2"/>
  <c r="AN113" i="2" s="1"/>
  <c r="J101" i="1" s="1"/>
  <c r="AB114" i="2"/>
  <c r="AI114" i="2" s="1"/>
  <c r="AD114" i="2"/>
  <c r="AE114" i="2"/>
  <c r="AF114" i="2"/>
  <c r="AM114" i="2" s="1"/>
  <c r="AG114" i="2"/>
  <c r="AN114" i="2" s="1"/>
  <c r="J102" i="1" s="1"/>
  <c r="AB115" i="2"/>
  <c r="AI115" i="2" s="1"/>
  <c r="AD115" i="2"/>
  <c r="AE115" i="2"/>
  <c r="AF115" i="2"/>
  <c r="AM115" i="2" s="1"/>
  <c r="I103" i="1" s="1"/>
  <c r="AG115" i="2"/>
  <c r="AN115" i="2" s="1"/>
  <c r="J103" i="1" s="1"/>
  <c r="AB116" i="2"/>
  <c r="AI116" i="2" s="1"/>
  <c r="E104" i="1" s="1"/>
  <c r="AD116" i="2"/>
  <c r="AE116" i="2"/>
  <c r="AF116" i="2"/>
  <c r="AM116" i="2" s="1"/>
  <c r="I104" i="1" s="1"/>
  <c r="AG116" i="2"/>
  <c r="AN116" i="2" s="1"/>
  <c r="J104" i="1" s="1"/>
  <c r="AB117" i="2"/>
  <c r="AI117" i="2" s="1"/>
  <c r="AD117" i="2"/>
  <c r="AE117" i="2"/>
  <c r="AF117" i="2"/>
  <c r="AM117" i="2" s="1"/>
  <c r="I105" i="1" s="1"/>
  <c r="AG117" i="2"/>
  <c r="AN117" i="2" s="1"/>
  <c r="J105" i="1" s="1"/>
  <c r="AB118" i="2"/>
  <c r="AI118" i="2" s="1"/>
  <c r="AD118" i="2"/>
  <c r="AK118" i="2" s="1"/>
  <c r="AE118" i="2"/>
  <c r="AF118" i="2"/>
  <c r="AM118" i="2" s="1"/>
  <c r="I106" i="1" s="1"/>
  <c r="AG118" i="2"/>
  <c r="AN118" i="2" s="1"/>
  <c r="J106" i="1" s="1"/>
  <c r="AB119" i="2"/>
  <c r="AI119" i="2" s="1"/>
  <c r="AD119" i="2"/>
  <c r="AE119" i="2"/>
  <c r="AF119" i="2"/>
  <c r="AM119" i="2" s="1"/>
  <c r="I107" i="1" s="1"/>
  <c r="AG119" i="2"/>
  <c r="AN119" i="2" s="1"/>
  <c r="J107" i="1" s="1"/>
  <c r="AB120" i="2"/>
  <c r="AI120" i="2" s="1"/>
  <c r="AD120" i="2"/>
  <c r="AE120" i="2"/>
  <c r="AF120" i="2"/>
  <c r="AM120" i="2" s="1"/>
  <c r="AG120" i="2"/>
  <c r="AN120" i="2" s="1"/>
  <c r="J108" i="1" s="1"/>
  <c r="AB121" i="2"/>
  <c r="AD121" i="2"/>
  <c r="AE121" i="2"/>
  <c r="AF121" i="2"/>
  <c r="AM121" i="2" s="1"/>
  <c r="I109" i="1" s="1"/>
  <c r="AG121" i="2"/>
  <c r="AN121" i="2" s="1"/>
  <c r="J109" i="1" s="1"/>
  <c r="AB122" i="2"/>
  <c r="AI122" i="2" s="1"/>
  <c r="AD122" i="2"/>
  <c r="AE122" i="2"/>
  <c r="AF122" i="2"/>
  <c r="AM122" i="2" s="1"/>
  <c r="AG122" i="2"/>
  <c r="AN122" i="2" s="1"/>
  <c r="J110" i="1" s="1"/>
  <c r="AB123" i="2"/>
  <c r="AI123" i="2" s="1"/>
  <c r="AD123" i="2"/>
  <c r="AE123" i="2"/>
  <c r="AF123" i="2"/>
  <c r="AM123" i="2" s="1"/>
  <c r="I111" i="1" s="1"/>
  <c r="AG123" i="2"/>
  <c r="AN123" i="2" s="1"/>
  <c r="J111" i="1" s="1"/>
  <c r="AB124" i="2"/>
  <c r="AI124" i="2" s="1"/>
  <c r="E112" i="1" s="1"/>
  <c r="AD124" i="2"/>
  <c r="AE124" i="2"/>
  <c r="AF124" i="2"/>
  <c r="AM124" i="2" s="1"/>
  <c r="I112" i="1" s="1"/>
  <c r="AG124" i="2"/>
  <c r="AN124" i="2" s="1"/>
  <c r="J112" i="1" s="1"/>
  <c r="AB125" i="2"/>
  <c r="AD125" i="2"/>
  <c r="AE125" i="2"/>
  <c r="AF125" i="2"/>
  <c r="AM125" i="2" s="1"/>
  <c r="I113" i="1" s="1"/>
  <c r="AG125" i="2"/>
  <c r="AN125" i="2" s="1"/>
  <c r="J113" i="1" s="1"/>
  <c r="AB126" i="2"/>
  <c r="AI126" i="2" s="1"/>
  <c r="AD126" i="2"/>
  <c r="AE126" i="2"/>
  <c r="AF126" i="2"/>
  <c r="AM126" i="2" s="1"/>
  <c r="AG126" i="2"/>
  <c r="AN126" i="2" s="1"/>
  <c r="J114" i="1" s="1"/>
  <c r="AB127" i="2"/>
  <c r="AI127" i="2" s="1"/>
  <c r="AD127" i="2"/>
  <c r="AE127" i="2"/>
  <c r="AF127" i="2"/>
  <c r="AM127" i="2" s="1"/>
  <c r="I115" i="1" s="1"/>
  <c r="AG127" i="2"/>
  <c r="AN127" i="2" s="1"/>
  <c r="J115" i="1" s="1"/>
  <c r="AB128" i="2"/>
  <c r="AI128" i="2" s="1"/>
  <c r="E116" i="1" s="1"/>
  <c r="AD128" i="2"/>
  <c r="AE128" i="2"/>
  <c r="AF128" i="2"/>
  <c r="AM128" i="2" s="1"/>
  <c r="I116" i="1" s="1"/>
  <c r="AG128" i="2"/>
  <c r="AN128" i="2" s="1"/>
  <c r="J116" i="1" s="1"/>
  <c r="AB129" i="2"/>
  <c r="AI129" i="2" s="1"/>
  <c r="AD129" i="2"/>
  <c r="AE129" i="2"/>
  <c r="AF129" i="2"/>
  <c r="AM129" i="2" s="1"/>
  <c r="I117" i="1" s="1"/>
  <c r="AG129" i="2"/>
  <c r="AN129" i="2" s="1"/>
  <c r="J117" i="1" s="1"/>
  <c r="AB130" i="2"/>
  <c r="AI130" i="2" s="1"/>
  <c r="AD130" i="2"/>
  <c r="AE130" i="2"/>
  <c r="AF130" i="2"/>
  <c r="AM130" i="2" s="1"/>
  <c r="I118" i="1" s="1"/>
  <c r="AG130" i="2"/>
  <c r="AN130" i="2" s="1"/>
  <c r="J118" i="1" s="1"/>
  <c r="AB131" i="2"/>
  <c r="AI131" i="2" s="1"/>
  <c r="AD131" i="2"/>
  <c r="AE131" i="2"/>
  <c r="AF131" i="2"/>
  <c r="AM131" i="2" s="1"/>
  <c r="I119" i="1" s="1"/>
  <c r="AG131" i="2"/>
  <c r="AN131" i="2" s="1"/>
  <c r="J119" i="1" s="1"/>
  <c r="AB132" i="2"/>
  <c r="AI132" i="2" s="1"/>
  <c r="AD132" i="2"/>
  <c r="AE132" i="2"/>
  <c r="AF132" i="2"/>
  <c r="AM132" i="2" s="1"/>
  <c r="AG132" i="2"/>
  <c r="AN132" i="2" s="1"/>
  <c r="J120" i="1" s="1"/>
  <c r="AB133" i="2"/>
  <c r="AD133" i="2"/>
  <c r="AE133" i="2"/>
  <c r="AF133" i="2"/>
  <c r="AM133" i="2" s="1"/>
  <c r="I121" i="1" s="1"/>
  <c r="AG133" i="2"/>
  <c r="AN133" i="2" s="1"/>
  <c r="J121" i="1" s="1"/>
  <c r="AB134" i="2"/>
  <c r="AI134" i="2" s="1"/>
  <c r="AD134" i="2"/>
  <c r="AE134" i="2"/>
  <c r="AF134" i="2"/>
  <c r="AM134" i="2" s="1"/>
  <c r="I122" i="1" s="1"/>
  <c r="AG134" i="2"/>
  <c r="AN134" i="2" s="1"/>
  <c r="J122" i="1" s="1"/>
  <c r="AB135" i="2"/>
  <c r="AI135" i="2" s="1"/>
  <c r="AD135" i="2"/>
  <c r="AE135" i="2"/>
  <c r="AF135" i="2"/>
  <c r="AM135" i="2" s="1"/>
  <c r="I123" i="1" s="1"/>
  <c r="AG135" i="2"/>
  <c r="AN135" i="2" s="1"/>
  <c r="J123" i="1" s="1"/>
  <c r="AB136" i="2"/>
  <c r="AI136" i="2" s="1"/>
  <c r="E124" i="1" s="1"/>
  <c r="AD136" i="2"/>
  <c r="AE136" i="2"/>
  <c r="AF136" i="2"/>
  <c r="AM136" i="2" s="1"/>
  <c r="I124" i="1" s="1"/>
  <c r="AG136" i="2"/>
  <c r="AN136" i="2" s="1"/>
  <c r="J124" i="1" s="1"/>
  <c r="AB137" i="2"/>
  <c r="AD137" i="2"/>
  <c r="AE137" i="2"/>
  <c r="AL137" i="2" s="1"/>
  <c r="H125" i="1" s="1"/>
  <c r="AF137" i="2"/>
  <c r="AM137" i="2" s="1"/>
  <c r="I125" i="1" s="1"/>
  <c r="AG137" i="2"/>
  <c r="AN137" i="2" s="1"/>
  <c r="J125" i="1" s="1"/>
  <c r="AB138" i="2"/>
  <c r="AI138" i="2" s="1"/>
  <c r="AD138" i="2"/>
  <c r="AE138" i="2"/>
  <c r="AF138" i="2"/>
  <c r="AM138" i="2" s="1"/>
  <c r="I126" i="1" s="1"/>
  <c r="AG138" i="2"/>
  <c r="AN138" i="2" s="1"/>
  <c r="J126" i="1" s="1"/>
  <c r="AB139" i="2"/>
  <c r="AD139" i="2"/>
  <c r="AE139" i="2"/>
  <c r="AF139" i="2"/>
  <c r="AM139" i="2" s="1"/>
  <c r="I127" i="1" s="1"/>
  <c r="AG139" i="2"/>
  <c r="AN139" i="2" s="1"/>
  <c r="J127" i="1" s="1"/>
  <c r="AB140" i="2"/>
  <c r="AI140" i="2" s="1"/>
  <c r="AD140" i="2"/>
  <c r="AE140" i="2"/>
  <c r="AF140" i="2"/>
  <c r="AM140" i="2" s="1"/>
  <c r="AG140" i="2"/>
  <c r="AN140" i="2" s="1"/>
  <c r="J128" i="1" s="1"/>
  <c r="AB141" i="2"/>
  <c r="AI141" i="2" s="1"/>
  <c r="AD141" i="2"/>
  <c r="AE141" i="2"/>
  <c r="AF141" i="2"/>
  <c r="AM141" i="2" s="1"/>
  <c r="I129" i="1" s="1"/>
  <c r="AG141" i="2"/>
  <c r="AN141" i="2" s="1"/>
  <c r="J129" i="1" s="1"/>
  <c r="AB142" i="2"/>
  <c r="AI142" i="2" s="1"/>
  <c r="AD142" i="2"/>
  <c r="AK142" i="2" s="1"/>
  <c r="AE142" i="2"/>
  <c r="AF142" i="2"/>
  <c r="AM142" i="2" s="1"/>
  <c r="I130" i="1" s="1"/>
  <c r="AG142" i="2"/>
  <c r="AN142" i="2" s="1"/>
  <c r="J130" i="1" s="1"/>
  <c r="AB143" i="2"/>
  <c r="AI143" i="2" s="1"/>
  <c r="AD143" i="2"/>
  <c r="AE143" i="2"/>
  <c r="AF143" i="2"/>
  <c r="AM143" i="2" s="1"/>
  <c r="I131" i="1" s="1"/>
  <c r="AG143" i="2"/>
  <c r="AN143" i="2" s="1"/>
  <c r="J131" i="1" s="1"/>
  <c r="AB144" i="2"/>
  <c r="AI144" i="2" s="1"/>
  <c r="E132" i="1" s="1"/>
  <c r="AD144" i="2"/>
  <c r="AE144" i="2"/>
  <c r="AF144" i="2"/>
  <c r="AM144" i="2" s="1"/>
  <c r="I132" i="1" s="1"/>
  <c r="AG144" i="2"/>
  <c r="AN144" i="2" s="1"/>
  <c r="J132" i="1" s="1"/>
  <c r="AB145" i="2"/>
  <c r="AD145" i="2"/>
  <c r="AE145" i="2"/>
  <c r="AF145" i="2"/>
  <c r="AM145" i="2" s="1"/>
  <c r="I133" i="1" s="1"/>
  <c r="AG145" i="2"/>
  <c r="AN145" i="2" s="1"/>
  <c r="J133" i="1" s="1"/>
  <c r="AB146" i="2"/>
  <c r="AI146" i="2" s="1"/>
  <c r="AD146" i="2"/>
  <c r="AE146" i="2"/>
  <c r="AF146" i="2"/>
  <c r="AM146" i="2" s="1"/>
  <c r="I134" i="1" s="1"/>
  <c r="AG146" i="2"/>
  <c r="AN146" i="2" s="1"/>
  <c r="J134" i="1" s="1"/>
  <c r="AB147" i="2"/>
  <c r="AI147" i="2" s="1"/>
  <c r="AD147" i="2"/>
  <c r="AE147" i="2"/>
  <c r="AF147" i="2"/>
  <c r="AM147" i="2" s="1"/>
  <c r="I135" i="1" s="1"/>
  <c r="AG147" i="2"/>
  <c r="AN147" i="2" s="1"/>
  <c r="J135" i="1" s="1"/>
  <c r="AB148" i="2"/>
  <c r="AI148" i="2" s="1"/>
  <c r="AD148" i="2"/>
  <c r="AE148" i="2"/>
  <c r="AF148" i="2"/>
  <c r="AM148" i="2" s="1"/>
  <c r="AG148" i="2"/>
  <c r="AN148" i="2" s="1"/>
  <c r="J136" i="1" s="1"/>
  <c r="AB149" i="2"/>
  <c r="AD149" i="2"/>
  <c r="AE149" i="2"/>
  <c r="AF149" i="2"/>
  <c r="AM149" i="2" s="1"/>
  <c r="I137" i="1" s="1"/>
  <c r="AG149" i="2"/>
  <c r="AN149" i="2" s="1"/>
  <c r="J137" i="1" s="1"/>
  <c r="AB150" i="2"/>
  <c r="AI150" i="2" s="1"/>
  <c r="AD150" i="2"/>
  <c r="AE150" i="2"/>
  <c r="AF150" i="2"/>
  <c r="AM150" i="2" s="1"/>
  <c r="AG150" i="2"/>
  <c r="AN150" i="2" s="1"/>
  <c r="J138" i="1" s="1"/>
  <c r="AB151" i="2"/>
  <c r="AI151" i="2" s="1"/>
  <c r="AD151" i="2"/>
  <c r="AE151" i="2"/>
  <c r="AF151" i="2"/>
  <c r="AM151" i="2" s="1"/>
  <c r="I139" i="1" s="1"/>
  <c r="AG151" i="2"/>
  <c r="AN151" i="2" s="1"/>
  <c r="J139" i="1" s="1"/>
  <c r="AB152" i="2"/>
  <c r="AI152" i="2" s="1"/>
  <c r="E140" i="1" s="1"/>
  <c r="AD152" i="2"/>
  <c r="AE152" i="2"/>
  <c r="AF152" i="2"/>
  <c r="AM152" i="2" s="1"/>
  <c r="I140" i="1" s="1"/>
  <c r="AG152" i="2"/>
  <c r="AN152" i="2" s="1"/>
  <c r="J140" i="1" s="1"/>
  <c r="AB153" i="2"/>
  <c r="AI153" i="2" s="1"/>
  <c r="AD153" i="2"/>
  <c r="AE153" i="2"/>
  <c r="AF153" i="2"/>
  <c r="AM153" i="2" s="1"/>
  <c r="I141" i="1" s="1"/>
  <c r="AG153" i="2"/>
  <c r="AN153" i="2" s="1"/>
  <c r="J141" i="1" s="1"/>
  <c r="AB154" i="2"/>
  <c r="AI154" i="2" s="1"/>
  <c r="AD154" i="2"/>
  <c r="AE154" i="2"/>
  <c r="AF154" i="2"/>
  <c r="AM154" i="2" s="1"/>
  <c r="I142" i="1" s="1"/>
  <c r="AG154" i="2"/>
  <c r="AN154" i="2" s="1"/>
  <c r="J142" i="1" s="1"/>
  <c r="AB155" i="2"/>
  <c r="AD155" i="2"/>
  <c r="AE155" i="2"/>
  <c r="AF155" i="2"/>
  <c r="AM155" i="2" s="1"/>
  <c r="I143" i="1" s="1"/>
  <c r="AG155" i="2"/>
  <c r="AN155" i="2" s="1"/>
  <c r="J143" i="1" s="1"/>
  <c r="AB156" i="2"/>
  <c r="AI156" i="2" s="1"/>
  <c r="E144" i="1" s="1"/>
  <c r="AD156" i="2"/>
  <c r="AE156" i="2"/>
  <c r="AF156" i="2"/>
  <c r="AM156" i="2" s="1"/>
  <c r="I144" i="1" s="1"/>
  <c r="AG156" i="2"/>
  <c r="AN156" i="2" s="1"/>
  <c r="J144" i="1" s="1"/>
  <c r="AB157" i="2"/>
  <c r="AD157" i="2"/>
  <c r="AE157" i="2"/>
  <c r="AF157" i="2"/>
  <c r="AM157" i="2" s="1"/>
  <c r="I145" i="1" s="1"/>
  <c r="AG157" i="2"/>
  <c r="AN157" i="2" s="1"/>
  <c r="J145" i="1" s="1"/>
  <c r="AB158" i="2"/>
  <c r="AI158" i="2" s="1"/>
  <c r="AD158" i="2"/>
  <c r="AE158" i="2"/>
  <c r="AF158" i="2"/>
  <c r="AM158" i="2" s="1"/>
  <c r="I146" i="1" s="1"/>
  <c r="AG158" i="2"/>
  <c r="AN158" i="2" s="1"/>
  <c r="J146" i="1" s="1"/>
  <c r="AB159" i="2"/>
  <c r="AI159" i="2" s="1"/>
  <c r="AD159" i="2"/>
  <c r="AE159" i="2"/>
  <c r="AF159" i="2"/>
  <c r="AM159" i="2" s="1"/>
  <c r="I147" i="1" s="1"/>
  <c r="AG159" i="2"/>
  <c r="AN159" i="2" s="1"/>
  <c r="J147" i="1" s="1"/>
  <c r="AB160" i="2"/>
  <c r="AI160" i="2" s="1"/>
  <c r="AD160" i="2"/>
  <c r="AE160" i="2"/>
  <c r="AF160" i="2"/>
  <c r="AM160" i="2" s="1"/>
  <c r="AG160" i="2"/>
  <c r="AN160" i="2" s="1"/>
  <c r="J148" i="1" s="1"/>
  <c r="AB161" i="2"/>
  <c r="AD161" i="2"/>
  <c r="AE161" i="2"/>
  <c r="AL161" i="2" s="1"/>
  <c r="H149" i="1" s="1"/>
  <c r="AF161" i="2"/>
  <c r="AM161" i="2" s="1"/>
  <c r="I149" i="1" s="1"/>
  <c r="AG161" i="2"/>
  <c r="AN161" i="2" s="1"/>
  <c r="J149" i="1" s="1"/>
  <c r="AB162" i="2"/>
  <c r="AI162" i="2" s="1"/>
  <c r="AD162" i="2"/>
  <c r="AE162" i="2"/>
  <c r="AF162" i="2"/>
  <c r="AM162" i="2" s="1"/>
  <c r="I150" i="1" s="1"/>
  <c r="AG162" i="2"/>
  <c r="AN162" i="2" s="1"/>
  <c r="J150" i="1" s="1"/>
  <c r="AB163" i="2"/>
  <c r="AD163" i="2"/>
  <c r="AE163" i="2"/>
  <c r="AF163" i="2"/>
  <c r="AM163" i="2" s="1"/>
  <c r="I151" i="1" s="1"/>
  <c r="AG163" i="2"/>
  <c r="AN163" i="2" s="1"/>
  <c r="J151" i="1" s="1"/>
  <c r="AB164" i="2"/>
  <c r="AI164" i="2" s="1"/>
  <c r="E152" i="1" s="1"/>
  <c r="AD164" i="2"/>
  <c r="AE164" i="2"/>
  <c r="AF164" i="2"/>
  <c r="AM164" i="2" s="1"/>
  <c r="I152" i="1" s="1"/>
  <c r="AG164" i="2"/>
  <c r="AN164" i="2" s="1"/>
  <c r="J152" i="1" s="1"/>
  <c r="AB165" i="2"/>
  <c r="AI165" i="2" s="1"/>
  <c r="AD165" i="2"/>
  <c r="AE165" i="2"/>
  <c r="AF165" i="2"/>
  <c r="AM165" i="2" s="1"/>
  <c r="I153" i="1" s="1"/>
  <c r="AG165" i="2"/>
  <c r="AN165" i="2" s="1"/>
  <c r="J153" i="1" s="1"/>
  <c r="AB166" i="2"/>
  <c r="AI166" i="2" s="1"/>
  <c r="AD166" i="2"/>
  <c r="AK166" i="2" s="1"/>
  <c r="AE166" i="2"/>
  <c r="AF166" i="2"/>
  <c r="AM166" i="2" s="1"/>
  <c r="I154" i="1" s="1"/>
  <c r="AG166" i="2"/>
  <c r="AN166" i="2" s="1"/>
  <c r="J154" i="1" s="1"/>
  <c r="AB167" i="2"/>
  <c r="AI167" i="2" s="1"/>
  <c r="AD167" i="2"/>
  <c r="AE167" i="2"/>
  <c r="AF167" i="2"/>
  <c r="AM167" i="2" s="1"/>
  <c r="I155" i="1" s="1"/>
  <c r="AG167" i="2"/>
  <c r="AN167" i="2" s="1"/>
  <c r="J155" i="1" s="1"/>
  <c r="AB168" i="2"/>
  <c r="AD168" i="2"/>
  <c r="AK168" i="2" s="1"/>
  <c r="AE168" i="2"/>
  <c r="AF168" i="2"/>
  <c r="AM168" i="2" s="1"/>
  <c r="I156" i="1" s="1"/>
  <c r="AG168" i="2"/>
  <c r="AN168" i="2" s="1"/>
  <c r="J156" i="1" s="1"/>
  <c r="AB169" i="2"/>
  <c r="AD169" i="2"/>
  <c r="AE169" i="2"/>
  <c r="AF169" i="2"/>
  <c r="AM169" i="2" s="1"/>
  <c r="I157" i="1" s="1"/>
  <c r="AG169" i="2"/>
  <c r="AN169" i="2" s="1"/>
  <c r="J157" i="1" s="1"/>
  <c r="AB170" i="2"/>
  <c r="AI170" i="2" s="1"/>
  <c r="AD170" i="2"/>
  <c r="AE170" i="2"/>
  <c r="AF170" i="2"/>
  <c r="AM170" i="2" s="1"/>
  <c r="AG170" i="2"/>
  <c r="AN170" i="2" s="1"/>
  <c r="J158" i="1" s="1"/>
  <c r="AB171" i="2"/>
  <c r="AI171" i="2" s="1"/>
  <c r="AD171" i="2"/>
  <c r="AE171" i="2"/>
  <c r="AF171" i="2"/>
  <c r="AM171" i="2" s="1"/>
  <c r="I159" i="1" s="1"/>
  <c r="AG171" i="2"/>
  <c r="AN171" i="2" s="1"/>
  <c r="J159" i="1" s="1"/>
  <c r="AB172" i="2"/>
  <c r="AI172" i="2" s="1"/>
  <c r="AD172" i="2"/>
  <c r="AE172" i="2"/>
  <c r="AF172" i="2"/>
  <c r="AM172" i="2" s="1"/>
  <c r="AG172" i="2"/>
  <c r="AN172" i="2" s="1"/>
  <c r="J160" i="1" s="1"/>
  <c r="AB173" i="2"/>
  <c r="AI173" i="2" s="1"/>
  <c r="AD173" i="2"/>
  <c r="AE173" i="2"/>
  <c r="AF173" i="2"/>
  <c r="AM173" i="2" s="1"/>
  <c r="AG173" i="2"/>
  <c r="AN173" i="2" s="1"/>
  <c r="J161" i="1" s="1"/>
  <c r="AB174" i="2"/>
  <c r="AI174" i="2" s="1"/>
  <c r="AD174" i="2"/>
  <c r="AE174" i="2"/>
  <c r="AF174" i="2"/>
  <c r="AM174" i="2" s="1"/>
  <c r="AG174" i="2"/>
  <c r="AN174" i="2" s="1"/>
  <c r="J162" i="1" s="1"/>
  <c r="AB175" i="2"/>
  <c r="AI175" i="2" s="1"/>
  <c r="AD175" i="2"/>
  <c r="AE175" i="2"/>
  <c r="AF175" i="2"/>
  <c r="AM175" i="2" s="1"/>
  <c r="AG175" i="2"/>
  <c r="AN175" i="2" s="1"/>
  <c r="J163" i="1" s="1"/>
  <c r="AB176" i="2"/>
  <c r="AI176" i="2" s="1"/>
  <c r="E164" i="1" s="1"/>
  <c r="AD176" i="2"/>
  <c r="AE176" i="2"/>
  <c r="AF176" i="2"/>
  <c r="AM176" i="2" s="1"/>
  <c r="AG176" i="2"/>
  <c r="AN176" i="2" s="1"/>
  <c r="J164" i="1" s="1"/>
  <c r="AB177" i="2"/>
  <c r="AI177" i="2" s="1"/>
  <c r="AD177" i="2"/>
  <c r="AE177" i="2"/>
  <c r="AF177" i="2"/>
  <c r="AM177" i="2" s="1"/>
  <c r="I165" i="1" s="1"/>
  <c r="AG177" i="2"/>
  <c r="AN177" i="2" s="1"/>
  <c r="J165" i="1" s="1"/>
  <c r="AB178" i="2"/>
  <c r="AI178" i="2" s="1"/>
  <c r="AD178" i="2"/>
  <c r="AE178" i="2"/>
  <c r="AF178" i="2"/>
  <c r="AM178" i="2" s="1"/>
  <c r="I166" i="1" s="1"/>
  <c r="AG178" i="2"/>
  <c r="AN178" i="2" s="1"/>
  <c r="J166" i="1" s="1"/>
  <c r="AB179" i="2"/>
  <c r="AI179" i="2" s="1"/>
  <c r="AD179" i="2"/>
  <c r="AE179" i="2"/>
  <c r="AF179" i="2"/>
  <c r="AM179" i="2" s="1"/>
  <c r="AG179" i="2"/>
  <c r="AN179" i="2" s="1"/>
  <c r="J167" i="1" s="1"/>
  <c r="AB180" i="2"/>
  <c r="AI180" i="2" s="1"/>
  <c r="AD180" i="2"/>
  <c r="AE180" i="2"/>
  <c r="AF180" i="2"/>
  <c r="AM180" i="2" s="1"/>
  <c r="AG180" i="2"/>
  <c r="AN180" i="2" s="1"/>
  <c r="J168" i="1" s="1"/>
  <c r="AB181" i="2"/>
  <c r="AI181" i="2" s="1"/>
  <c r="AD181" i="2"/>
  <c r="AE181" i="2"/>
  <c r="AF181" i="2"/>
  <c r="AM181" i="2" s="1"/>
  <c r="AG181" i="2"/>
  <c r="AN181" i="2" s="1"/>
  <c r="J169" i="1" s="1"/>
  <c r="AB182" i="2"/>
  <c r="AI182" i="2" s="1"/>
  <c r="AD182" i="2"/>
  <c r="AE182" i="2"/>
  <c r="AF182" i="2"/>
  <c r="AM182" i="2" s="1"/>
  <c r="AG182" i="2"/>
  <c r="AN182" i="2" s="1"/>
  <c r="J170" i="1" s="1"/>
  <c r="AB183" i="2"/>
  <c r="AI183" i="2" s="1"/>
  <c r="AD183" i="2"/>
  <c r="AE183" i="2"/>
  <c r="AF183" i="2"/>
  <c r="AM183" i="2" s="1"/>
  <c r="AG183" i="2"/>
  <c r="AN183" i="2" s="1"/>
  <c r="J171" i="1" s="1"/>
  <c r="AB184" i="2"/>
  <c r="AD184" i="2"/>
  <c r="AE184" i="2"/>
  <c r="AF184" i="2"/>
  <c r="AM184" i="2" s="1"/>
  <c r="I172" i="1" s="1"/>
  <c r="AG184" i="2"/>
  <c r="AN184" i="2" s="1"/>
  <c r="J172" i="1" s="1"/>
  <c r="AB185" i="2"/>
  <c r="AD185" i="2"/>
  <c r="AE185" i="2"/>
  <c r="AL185" i="2" s="1"/>
  <c r="AF185" i="2"/>
  <c r="AM185" i="2" s="1"/>
  <c r="AG185" i="2"/>
  <c r="AN185" i="2" s="1"/>
  <c r="J173" i="1" s="1"/>
  <c r="AB186" i="2"/>
  <c r="AI186" i="2" s="1"/>
  <c r="AD186" i="2"/>
  <c r="AE186" i="2"/>
  <c r="AF186" i="2"/>
  <c r="AM186" i="2" s="1"/>
  <c r="I174" i="1" s="1"/>
  <c r="AG186" i="2"/>
  <c r="AN186" i="2" s="1"/>
  <c r="J174" i="1" s="1"/>
  <c r="AB187" i="2"/>
  <c r="AI187" i="2" s="1"/>
  <c r="E175" i="1" s="1"/>
  <c r="AD187" i="2"/>
  <c r="AE187" i="2"/>
  <c r="AL187" i="2" s="1"/>
  <c r="AF187" i="2"/>
  <c r="AM187" i="2" s="1"/>
  <c r="AG187" i="2"/>
  <c r="AN187" i="2" s="1"/>
  <c r="J175" i="1" s="1"/>
  <c r="AB188" i="2"/>
  <c r="AI188" i="2" s="1"/>
  <c r="E176" i="1" s="1"/>
  <c r="AD188" i="2"/>
  <c r="AE188" i="2"/>
  <c r="AF188" i="2"/>
  <c r="AM188" i="2" s="1"/>
  <c r="I176" i="1" s="1"/>
  <c r="AG188" i="2"/>
  <c r="AN188" i="2" s="1"/>
  <c r="J176" i="1" s="1"/>
  <c r="AB189" i="2"/>
  <c r="AD189" i="2"/>
  <c r="AE189" i="2"/>
  <c r="AF189" i="2"/>
  <c r="AM189" i="2" s="1"/>
  <c r="AG189" i="2"/>
  <c r="AN189" i="2" s="1"/>
  <c r="J177" i="1" s="1"/>
  <c r="AB190" i="2"/>
  <c r="AI190" i="2" s="1"/>
  <c r="AD190" i="2"/>
  <c r="AK190" i="2" s="1"/>
  <c r="AE190" i="2"/>
  <c r="AF190" i="2"/>
  <c r="AM190" i="2" s="1"/>
  <c r="I178" i="1" s="1"/>
  <c r="AG190" i="2"/>
  <c r="AN190" i="2" s="1"/>
  <c r="J178" i="1" s="1"/>
  <c r="AB191" i="2"/>
  <c r="AD191" i="2"/>
  <c r="AE191" i="2"/>
  <c r="AF191" i="2"/>
  <c r="AM191" i="2" s="1"/>
  <c r="AG191" i="2"/>
  <c r="AN191" i="2" s="1"/>
  <c r="J179" i="1" s="1"/>
  <c r="AB192" i="2"/>
  <c r="AI192" i="2" s="1"/>
  <c r="E180" i="1" s="1"/>
  <c r="AD192" i="2"/>
  <c r="AK192" i="2" s="1"/>
  <c r="AE192" i="2"/>
  <c r="AF192" i="2"/>
  <c r="AM192" i="2" s="1"/>
  <c r="I180" i="1" s="1"/>
  <c r="AG192" i="2"/>
  <c r="AN192" i="2" s="1"/>
  <c r="J180" i="1" s="1"/>
  <c r="AB193" i="2"/>
  <c r="AI193" i="2" s="1"/>
  <c r="AD193" i="2"/>
  <c r="AE193" i="2"/>
  <c r="AF193" i="2"/>
  <c r="AM193" i="2" s="1"/>
  <c r="AG193" i="2"/>
  <c r="AN193" i="2" s="1"/>
  <c r="J181" i="1" s="1"/>
  <c r="AB194" i="2"/>
  <c r="AI194" i="2" s="1"/>
  <c r="AD194" i="2"/>
  <c r="AE194" i="2"/>
  <c r="AF194" i="2"/>
  <c r="AM194" i="2" s="1"/>
  <c r="I182" i="1" s="1"/>
  <c r="AG194" i="2"/>
  <c r="AN194" i="2" s="1"/>
  <c r="J182" i="1" s="1"/>
  <c r="AB195" i="2"/>
  <c r="AI195" i="2" s="1"/>
  <c r="AD195" i="2"/>
  <c r="AE195" i="2"/>
  <c r="AF195" i="2"/>
  <c r="AM195" i="2" s="1"/>
  <c r="AG195" i="2"/>
  <c r="AN195" i="2" s="1"/>
  <c r="J183" i="1" s="1"/>
  <c r="AB196" i="2"/>
  <c r="AD196" i="2"/>
  <c r="AE196" i="2"/>
  <c r="AF196" i="2"/>
  <c r="AM196" i="2" s="1"/>
  <c r="I184" i="1" s="1"/>
  <c r="AG196" i="2"/>
  <c r="AN196" i="2" s="1"/>
  <c r="J184" i="1" s="1"/>
  <c r="AB197" i="2"/>
  <c r="AI197" i="2" s="1"/>
  <c r="AD197" i="2"/>
  <c r="AE197" i="2"/>
  <c r="AF197" i="2"/>
  <c r="AM197" i="2" s="1"/>
  <c r="AG197" i="2"/>
  <c r="AN197" i="2" s="1"/>
  <c r="J185" i="1" s="1"/>
  <c r="AB198" i="2"/>
  <c r="AI198" i="2" s="1"/>
  <c r="AD198" i="2"/>
  <c r="AE198" i="2"/>
  <c r="AF198" i="2"/>
  <c r="AM198" i="2" s="1"/>
  <c r="I186" i="1" s="1"/>
  <c r="AG198" i="2"/>
  <c r="AN198" i="2" s="1"/>
  <c r="J186" i="1" s="1"/>
  <c r="AB199" i="2"/>
  <c r="AD199" i="2"/>
  <c r="AE199" i="2"/>
  <c r="AF199" i="2"/>
  <c r="AM199" i="2" s="1"/>
  <c r="AG199" i="2"/>
  <c r="AN199" i="2" s="1"/>
  <c r="J187" i="1" s="1"/>
  <c r="AB200" i="2"/>
  <c r="AI200" i="2" s="1"/>
  <c r="E188" i="1" s="1"/>
  <c r="AD200" i="2"/>
  <c r="AE200" i="2"/>
  <c r="AF200" i="2"/>
  <c r="AM200" i="2" s="1"/>
  <c r="I188" i="1" s="1"/>
  <c r="AG200" i="2"/>
  <c r="AN200" i="2" s="1"/>
  <c r="J188" i="1" s="1"/>
  <c r="AB201" i="2"/>
  <c r="AD201" i="2"/>
  <c r="AE201" i="2"/>
  <c r="AF201" i="2"/>
  <c r="AM201" i="2" s="1"/>
  <c r="AG201" i="2"/>
  <c r="AN201" i="2" s="1"/>
  <c r="J189" i="1" s="1"/>
  <c r="AB202" i="2"/>
  <c r="AI202" i="2" s="1"/>
  <c r="AD202" i="2"/>
  <c r="AE202" i="2"/>
  <c r="AF202" i="2"/>
  <c r="AM202" i="2" s="1"/>
  <c r="I190" i="1" s="1"/>
  <c r="AG202" i="2"/>
  <c r="AN202" i="2" s="1"/>
  <c r="J190" i="1" s="1"/>
  <c r="AB203" i="2"/>
  <c r="AI203" i="2" s="1"/>
  <c r="AD203" i="2"/>
  <c r="AE203" i="2"/>
  <c r="AF203" i="2"/>
  <c r="AM203" i="2" s="1"/>
  <c r="AG203" i="2"/>
  <c r="AN203" i="2" s="1"/>
  <c r="J191" i="1" s="1"/>
  <c r="AB204" i="2"/>
  <c r="AI204" i="2" s="1"/>
  <c r="E192" i="1" s="1"/>
  <c r="AD204" i="2"/>
  <c r="AE204" i="2"/>
  <c r="AF204" i="2"/>
  <c r="AM204" i="2" s="1"/>
  <c r="I192" i="1" s="1"/>
  <c r="AG204" i="2"/>
  <c r="AN204" i="2" s="1"/>
  <c r="J192" i="1" s="1"/>
  <c r="AB205" i="2"/>
  <c r="AD205" i="2"/>
  <c r="AE205" i="2"/>
  <c r="AF205" i="2"/>
  <c r="AM205" i="2" s="1"/>
  <c r="I193" i="1" s="1"/>
  <c r="AG205" i="2"/>
  <c r="AN205" i="2" s="1"/>
  <c r="J193" i="1" s="1"/>
  <c r="AB206" i="2"/>
  <c r="AI206" i="2" s="1"/>
  <c r="AD206" i="2"/>
  <c r="AE206" i="2"/>
  <c r="AF206" i="2"/>
  <c r="AM206" i="2" s="1"/>
  <c r="I194" i="1" s="1"/>
  <c r="AG206" i="2"/>
  <c r="AN206" i="2" s="1"/>
  <c r="J194" i="1" s="1"/>
  <c r="AB207" i="2"/>
  <c r="AI207" i="2" s="1"/>
  <c r="AD207" i="2"/>
  <c r="AE207" i="2"/>
  <c r="AF207" i="2"/>
  <c r="AM207" i="2" s="1"/>
  <c r="AG207" i="2"/>
  <c r="AN207" i="2" s="1"/>
  <c r="J195" i="1" s="1"/>
  <c r="AB208" i="2"/>
  <c r="AI208" i="2" s="1"/>
  <c r="E196" i="1" s="1"/>
  <c r="AD208" i="2"/>
  <c r="AE208" i="2"/>
  <c r="AF208" i="2"/>
  <c r="AM208" i="2" s="1"/>
  <c r="I196" i="1" s="1"/>
  <c r="AG208" i="2"/>
  <c r="AN208" i="2" s="1"/>
  <c r="J196" i="1" s="1"/>
  <c r="AB209" i="2"/>
  <c r="AD209" i="2"/>
  <c r="AE209" i="2"/>
  <c r="AL209" i="2" s="1"/>
  <c r="AF209" i="2"/>
  <c r="AM209" i="2" s="1"/>
  <c r="AG209" i="2"/>
  <c r="AN209" i="2" s="1"/>
  <c r="J197" i="1" s="1"/>
  <c r="AB210" i="2"/>
  <c r="AI210" i="2" s="1"/>
  <c r="AD210" i="2"/>
  <c r="AE210" i="2"/>
  <c r="AF210" i="2"/>
  <c r="AM210" i="2" s="1"/>
  <c r="I198" i="1" s="1"/>
  <c r="AG210" i="2"/>
  <c r="AN210" i="2" s="1"/>
  <c r="J198" i="1" s="1"/>
  <c r="AB211" i="2"/>
  <c r="AI211" i="2" s="1"/>
  <c r="E199" i="1" s="1"/>
  <c r="AD211" i="2"/>
  <c r="AE211" i="2"/>
  <c r="AL211" i="2" s="1"/>
  <c r="AF211" i="2"/>
  <c r="AM211" i="2" s="1"/>
  <c r="AG211" i="2"/>
  <c r="AN211" i="2" s="1"/>
  <c r="J199" i="1" s="1"/>
  <c r="AB212" i="2"/>
  <c r="AI212" i="2" s="1"/>
  <c r="E200" i="1" s="1"/>
  <c r="AD212" i="2"/>
  <c r="AE212" i="2"/>
  <c r="AF212" i="2"/>
  <c r="AM212" i="2" s="1"/>
  <c r="I200" i="1" s="1"/>
  <c r="AG212" i="2"/>
  <c r="AN212" i="2" s="1"/>
  <c r="J200" i="1" s="1"/>
  <c r="AB213" i="2"/>
  <c r="AD213" i="2"/>
  <c r="AE213" i="2"/>
  <c r="AF213" i="2"/>
  <c r="AM213" i="2" s="1"/>
  <c r="AG213" i="2"/>
  <c r="AN213" i="2" s="1"/>
  <c r="J201" i="1" s="1"/>
  <c r="AB214" i="2"/>
  <c r="AI214" i="2" s="1"/>
  <c r="AD214" i="2"/>
  <c r="AK214" i="2" s="1"/>
  <c r="AE214" i="2"/>
  <c r="AF214" i="2"/>
  <c r="AM214" i="2" s="1"/>
  <c r="I202" i="1" s="1"/>
  <c r="AG214" i="2"/>
  <c r="AN214" i="2" s="1"/>
  <c r="J202" i="1" s="1"/>
  <c r="AB215" i="2"/>
  <c r="AD215" i="2"/>
  <c r="AE215" i="2"/>
  <c r="AF215" i="2"/>
  <c r="AM215" i="2" s="1"/>
  <c r="AG215" i="2"/>
  <c r="AN215" i="2" s="1"/>
  <c r="J203" i="1" s="1"/>
  <c r="AB216" i="2"/>
  <c r="AI216" i="2" s="1"/>
  <c r="E204" i="1" s="1"/>
  <c r="AD216" i="2"/>
  <c r="AK216" i="2" s="1"/>
  <c r="AE216" i="2"/>
  <c r="AF216" i="2"/>
  <c r="AM216" i="2" s="1"/>
  <c r="I204" i="1" s="1"/>
  <c r="AG216" i="2"/>
  <c r="AN216" i="2" s="1"/>
  <c r="J204" i="1" s="1"/>
  <c r="AB217" i="2"/>
  <c r="AD217" i="2"/>
  <c r="AE217" i="2"/>
  <c r="AF217" i="2"/>
  <c r="AM217" i="2" s="1"/>
  <c r="AG217" i="2"/>
  <c r="AN217" i="2" s="1"/>
  <c r="J205" i="1" s="1"/>
  <c r="AB218" i="2"/>
  <c r="AI218" i="2" s="1"/>
  <c r="AD218" i="2"/>
  <c r="AE218" i="2"/>
  <c r="AF218" i="2"/>
  <c r="AM218" i="2" s="1"/>
  <c r="I206" i="1" s="1"/>
  <c r="AG218" i="2"/>
  <c r="AN218" i="2" s="1"/>
  <c r="J206" i="1" s="1"/>
  <c r="AB219" i="2"/>
  <c r="AI219" i="2" s="1"/>
  <c r="AD219" i="2"/>
  <c r="AE219" i="2"/>
  <c r="AF219" i="2"/>
  <c r="AM219" i="2" s="1"/>
  <c r="I207" i="1" s="1"/>
  <c r="AG219" i="2"/>
  <c r="AN219" i="2" s="1"/>
  <c r="J207" i="1" s="1"/>
  <c r="AB220" i="2"/>
  <c r="AI220" i="2" s="1"/>
  <c r="E208" i="1" s="1"/>
  <c r="AD220" i="2"/>
  <c r="AE220" i="2"/>
  <c r="AF220" i="2"/>
  <c r="AM220" i="2" s="1"/>
  <c r="I208" i="1" s="1"/>
  <c r="AG220" i="2"/>
  <c r="AN220" i="2" s="1"/>
  <c r="J208" i="1" s="1"/>
  <c r="AB221" i="2"/>
  <c r="AI221" i="2" s="1"/>
  <c r="AD221" i="2"/>
  <c r="AE221" i="2"/>
  <c r="AF221" i="2"/>
  <c r="AM221" i="2" s="1"/>
  <c r="AG221" i="2"/>
  <c r="AN221" i="2" s="1"/>
  <c r="J209" i="1" s="1"/>
  <c r="AB222" i="2"/>
  <c r="AI222" i="2" s="1"/>
  <c r="AD222" i="2"/>
  <c r="AE222" i="2"/>
  <c r="AF222" i="2"/>
  <c r="AM222" i="2" s="1"/>
  <c r="I210" i="1" s="1"/>
  <c r="AG222" i="2"/>
  <c r="AN222" i="2" s="1"/>
  <c r="J210" i="1" s="1"/>
  <c r="AB223" i="2"/>
  <c r="AD223" i="2"/>
  <c r="AE223" i="2"/>
  <c r="AF223" i="2"/>
  <c r="AM223" i="2" s="1"/>
  <c r="AG223" i="2"/>
  <c r="AN223" i="2" s="1"/>
  <c r="J211" i="1" s="1"/>
  <c r="AB224" i="2"/>
  <c r="AI224" i="2" s="1"/>
  <c r="E212" i="1" s="1"/>
  <c r="AD224" i="2"/>
  <c r="AE224" i="2"/>
  <c r="AF224" i="2"/>
  <c r="AM224" i="2" s="1"/>
  <c r="I212" i="1" s="1"/>
  <c r="AG224" i="2"/>
  <c r="AN224" i="2" s="1"/>
  <c r="J212" i="1" s="1"/>
  <c r="AB225" i="2"/>
  <c r="AD225" i="2"/>
  <c r="AE225" i="2"/>
  <c r="AL225" i="2" s="1"/>
  <c r="AF225" i="2"/>
  <c r="AM225" i="2" s="1"/>
  <c r="AG225" i="2"/>
  <c r="AN225" i="2" s="1"/>
  <c r="J213" i="1" s="1"/>
  <c r="AB226" i="2"/>
  <c r="AI226" i="2" s="1"/>
  <c r="AD226" i="2"/>
  <c r="AE226" i="2"/>
  <c r="AL226" i="2" s="1"/>
  <c r="H214" i="1" s="1"/>
  <c r="AF226" i="2"/>
  <c r="AM226" i="2" s="1"/>
  <c r="I214" i="1" s="1"/>
  <c r="AG226" i="2"/>
  <c r="AN226" i="2" s="1"/>
  <c r="J214" i="1" s="1"/>
  <c r="AB227" i="2"/>
  <c r="AI227" i="2" s="1"/>
  <c r="AD227" i="2"/>
  <c r="AE227" i="2"/>
  <c r="AF227" i="2"/>
  <c r="AM227" i="2" s="1"/>
  <c r="AG227" i="2"/>
  <c r="AN227" i="2" s="1"/>
  <c r="J215" i="1" s="1"/>
  <c r="AB228" i="2"/>
  <c r="AI228" i="2" s="1"/>
  <c r="E216" i="1" s="1"/>
  <c r="AD228" i="2"/>
  <c r="AE228" i="2"/>
  <c r="AF228" i="2"/>
  <c r="AM228" i="2" s="1"/>
  <c r="I216" i="1" s="1"/>
  <c r="AG228" i="2"/>
  <c r="AN228" i="2" s="1"/>
  <c r="J216" i="1" s="1"/>
  <c r="AB229" i="2"/>
  <c r="AI229" i="2" s="1"/>
  <c r="AD229" i="2"/>
  <c r="AE229" i="2"/>
  <c r="AF229" i="2"/>
  <c r="AM229" i="2" s="1"/>
  <c r="AG229" i="2"/>
  <c r="AN229" i="2" s="1"/>
  <c r="J217" i="1" s="1"/>
  <c r="AB230" i="2"/>
  <c r="AI230" i="2" s="1"/>
  <c r="AD230" i="2"/>
  <c r="AK230" i="2" s="1"/>
  <c r="AE230" i="2"/>
  <c r="AF230" i="2"/>
  <c r="AM230" i="2" s="1"/>
  <c r="I218" i="1" s="1"/>
  <c r="AG230" i="2"/>
  <c r="AN230" i="2" s="1"/>
  <c r="J218" i="1" s="1"/>
  <c r="AB231" i="2"/>
  <c r="AI231" i="2" s="1"/>
  <c r="AD231" i="2"/>
  <c r="AK231" i="2" s="1"/>
  <c r="AE231" i="2"/>
  <c r="AF231" i="2"/>
  <c r="AM231" i="2" s="1"/>
  <c r="AG231" i="2"/>
  <c r="AN231" i="2" s="1"/>
  <c r="J219" i="1" s="1"/>
  <c r="AB232" i="2"/>
  <c r="AI232" i="2" s="1"/>
  <c r="E220" i="1" s="1"/>
  <c r="AD232" i="2"/>
  <c r="AE232" i="2"/>
  <c r="AF232" i="2"/>
  <c r="AM232" i="2" s="1"/>
  <c r="I220" i="1" s="1"/>
  <c r="AG232" i="2"/>
  <c r="AN232" i="2" s="1"/>
  <c r="J220" i="1" s="1"/>
  <c r="AB233" i="2"/>
  <c r="AD233" i="2"/>
  <c r="AE233" i="2"/>
  <c r="AL233" i="2" s="1"/>
  <c r="AF233" i="2"/>
  <c r="AM233" i="2" s="1"/>
  <c r="AG233" i="2"/>
  <c r="AN233" i="2" s="1"/>
  <c r="J221" i="1" s="1"/>
  <c r="AB234" i="2"/>
  <c r="AI234" i="2" s="1"/>
  <c r="AD234" i="2"/>
  <c r="AE234" i="2"/>
  <c r="AF234" i="2"/>
  <c r="AM234" i="2" s="1"/>
  <c r="I222" i="1" s="1"/>
  <c r="AG234" i="2"/>
  <c r="AN234" i="2" s="1"/>
  <c r="J222" i="1" s="1"/>
  <c r="AB235" i="2"/>
  <c r="AI235" i="2" s="1"/>
  <c r="AD235" i="2"/>
  <c r="AE235" i="2"/>
  <c r="AL235" i="2" s="1"/>
  <c r="AF235" i="2"/>
  <c r="AM235" i="2" s="1"/>
  <c r="AG235" i="2"/>
  <c r="AN235" i="2" s="1"/>
  <c r="J223" i="1" s="1"/>
  <c r="AB236" i="2"/>
  <c r="AI236" i="2" s="1"/>
  <c r="E224" i="1" s="1"/>
  <c r="AD236" i="2"/>
  <c r="AE236" i="2"/>
  <c r="AF236" i="2"/>
  <c r="AM236" i="2" s="1"/>
  <c r="I224" i="1" s="1"/>
  <c r="AG236" i="2"/>
  <c r="AN236" i="2" s="1"/>
  <c r="J224" i="1" s="1"/>
  <c r="AB237" i="2"/>
  <c r="AD237" i="2"/>
  <c r="AE237" i="2"/>
  <c r="AF237" i="2"/>
  <c r="AM237" i="2" s="1"/>
  <c r="AG237" i="2"/>
  <c r="AN237" i="2" s="1"/>
  <c r="J225" i="1" s="1"/>
  <c r="AB238" i="2"/>
  <c r="AI238" i="2" s="1"/>
  <c r="AD238" i="2"/>
  <c r="AK238" i="2" s="1"/>
  <c r="AE238" i="2"/>
  <c r="AF238" i="2"/>
  <c r="AM238" i="2" s="1"/>
  <c r="I226" i="1" s="1"/>
  <c r="AG238" i="2"/>
  <c r="AN238" i="2" s="1"/>
  <c r="J226" i="1" s="1"/>
  <c r="AB239" i="2"/>
  <c r="AI239" i="2" s="1"/>
  <c r="AD239" i="2"/>
  <c r="AE239" i="2"/>
  <c r="AF239" i="2"/>
  <c r="AM239" i="2" s="1"/>
  <c r="AG239" i="2"/>
  <c r="AN239" i="2" s="1"/>
  <c r="J227" i="1" s="1"/>
  <c r="AB240" i="2"/>
  <c r="AI240" i="2" s="1"/>
  <c r="E228" i="1" s="1"/>
  <c r="AD240" i="2"/>
  <c r="AK240" i="2" s="1"/>
  <c r="AE240" i="2"/>
  <c r="AF240" i="2"/>
  <c r="AM240" i="2" s="1"/>
  <c r="I228" i="1" s="1"/>
  <c r="AG240" i="2"/>
  <c r="AN240" i="2" s="1"/>
  <c r="J228" i="1" s="1"/>
  <c r="AB241" i="2"/>
  <c r="AD241" i="2"/>
  <c r="AE241" i="2"/>
  <c r="AF241" i="2"/>
  <c r="AM241" i="2" s="1"/>
  <c r="AG241" i="2"/>
  <c r="AN241" i="2" s="1"/>
  <c r="J229" i="1" s="1"/>
  <c r="AB242" i="2"/>
  <c r="AI242" i="2" s="1"/>
  <c r="AD242" i="2"/>
  <c r="AE242" i="2"/>
  <c r="AF242" i="2"/>
  <c r="AM242" i="2" s="1"/>
  <c r="I230" i="1" s="1"/>
  <c r="AG242" i="2"/>
  <c r="AN242" i="2" s="1"/>
  <c r="J230" i="1" s="1"/>
  <c r="AB243" i="2"/>
  <c r="AI243" i="2" s="1"/>
  <c r="AD243" i="2"/>
  <c r="AE243" i="2"/>
  <c r="AF243" i="2"/>
  <c r="AM243" i="2" s="1"/>
  <c r="AG243" i="2"/>
  <c r="AN243" i="2" s="1"/>
  <c r="J231" i="1" s="1"/>
  <c r="AB244" i="2"/>
  <c r="AD244" i="2"/>
  <c r="AE244" i="2"/>
  <c r="AF244" i="2"/>
  <c r="AM244" i="2" s="1"/>
  <c r="I232" i="1" s="1"/>
  <c r="AG244" i="2"/>
  <c r="AN244" i="2" s="1"/>
  <c r="J232" i="1" s="1"/>
  <c r="AB245" i="2"/>
  <c r="AI245" i="2" s="1"/>
  <c r="AD245" i="2"/>
  <c r="AE245" i="2"/>
  <c r="AF245" i="2"/>
  <c r="AM245" i="2" s="1"/>
  <c r="AG245" i="2"/>
  <c r="AN245" i="2" s="1"/>
  <c r="J233" i="1" s="1"/>
  <c r="AB246" i="2"/>
  <c r="AI246" i="2" s="1"/>
  <c r="AD246" i="2"/>
  <c r="AE246" i="2"/>
  <c r="AF246" i="2"/>
  <c r="AM246" i="2" s="1"/>
  <c r="I234" i="1" s="1"/>
  <c r="AG246" i="2"/>
  <c r="AN246" i="2" s="1"/>
  <c r="J234" i="1" s="1"/>
  <c r="AB247" i="2"/>
  <c r="AI247" i="2" s="1"/>
  <c r="AD247" i="2"/>
  <c r="AE247" i="2"/>
  <c r="AF247" i="2"/>
  <c r="AM247" i="2" s="1"/>
  <c r="AG247" i="2"/>
  <c r="AN247" i="2" s="1"/>
  <c r="J235" i="1" s="1"/>
  <c r="AB248" i="2"/>
  <c r="AI248" i="2" s="1"/>
  <c r="AD248" i="2"/>
  <c r="AE248" i="2"/>
  <c r="AF248" i="2"/>
  <c r="AM248" i="2" s="1"/>
  <c r="I236" i="1" s="1"/>
  <c r="AG248" i="2"/>
  <c r="AN248" i="2" s="1"/>
  <c r="J236" i="1" s="1"/>
  <c r="AB249" i="2"/>
  <c r="AI249" i="2" s="1"/>
  <c r="AD249" i="2"/>
  <c r="AE249" i="2"/>
  <c r="AL249" i="2" s="1"/>
  <c r="AF249" i="2"/>
  <c r="AM249" i="2" s="1"/>
  <c r="AG249" i="2"/>
  <c r="AN249" i="2" s="1"/>
  <c r="J237" i="1" s="1"/>
  <c r="AB250" i="2"/>
  <c r="AI250" i="2" s="1"/>
  <c r="AD250" i="2"/>
  <c r="AE250" i="2"/>
  <c r="AL250" i="2" s="1"/>
  <c r="H238" i="1" s="1"/>
  <c r="AF250" i="2"/>
  <c r="AM250" i="2" s="1"/>
  <c r="I238" i="1" s="1"/>
  <c r="AG250" i="2"/>
  <c r="AN250" i="2" s="1"/>
  <c r="J238" i="1" s="1"/>
  <c r="AB251" i="2"/>
  <c r="AD251" i="2"/>
  <c r="AE251" i="2"/>
  <c r="AF251" i="2"/>
  <c r="AM251" i="2" s="1"/>
  <c r="AG251" i="2"/>
  <c r="AN251" i="2" s="1"/>
  <c r="J239" i="1" s="1"/>
  <c r="AB252" i="2"/>
  <c r="AI252" i="2" s="1"/>
  <c r="AD252" i="2"/>
  <c r="AE252" i="2"/>
  <c r="AF252" i="2"/>
  <c r="AM252" i="2" s="1"/>
  <c r="I240" i="1" s="1"/>
  <c r="AG252" i="2"/>
  <c r="AN252" i="2" s="1"/>
  <c r="J240" i="1" s="1"/>
  <c r="AB253" i="2"/>
  <c r="AD253" i="2"/>
  <c r="AE253" i="2"/>
  <c r="AF253" i="2"/>
  <c r="AM253" i="2" s="1"/>
  <c r="AG253" i="2"/>
  <c r="AN253" i="2" s="1"/>
  <c r="J241" i="1" s="1"/>
  <c r="AB254" i="2"/>
  <c r="AI254" i="2" s="1"/>
  <c r="AD254" i="2"/>
  <c r="AK254" i="2" s="1"/>
  <c r="AE254" i="2"/>
  <c r="AF254" i="2"/>
  <c r="AM254" i="2" s="1"/>
  <c r="I242" i="1" s="1"/>
  <c r="AG254" i="2"/>
  <c r="AN254" i="2" s="1"/>
  <c r="J242" i="1" s="1"/>
  <c r="AB255" i="2"/>
  <c r="AI255" i="2" s="1"/>
  <c r="AD255" i="2"/>
  <c r="AK255" i="2" s="1"/>
  <c r="AE255" i="2"/>
  <c r="AL255" i="2" s="1"/>
  <c r="AF255" i="2"/>
  <c r="AM255" i="2" s="1"/>
  <c r="AG255" i="2"/>
  <c r="AN255" i="2" s="1"/>
  <c r="J243" i="1" s="1"/>
  <c r="AB256" i="2"/>
  <c r="AI256" i="2" s="1"/>
  <c r="E244" i="1" s="1"/>
  <c r="AD256" i="2"/>
  <c r="AE256" i="2"/>
  <c r="AF256" i="2"/>
  <c r="AM256" i="2" s="1"/>
  <c r="I244" i="1" s="1"/>
  <c r="AG256" i="2"/>
  <c r="AN256" i="2" s="1"/>
  <c r="J244" i="1" s="1"/>
  <c r="AB257" i="2"/>
  <c r="AD257" i="2"/>
  <c r="AE257" i="2"/>
  <c r="AL257" i="2" s="1"/>
  <c r="AF257" i="2"/>
  <c r="AM257" i="2" s="1"/>
  <c r="AG257" i="2"/>
  <c r="AN257" i="2" s="1"/>
  <c r="J245" i="1" s="1"/>
  <c r="AB258" i="2"/>
  <c r="AI258" i="2" s="1"/>
  <c r="AD258" i="2"/>
  <c r="AE258" i="2"/>
  <c r="AF258" i="2"/>
  <c r="AM258" i="2" s="1"/>
  <c r="I246" i="1" s="1"/>
  <c r="AG258" i="2"/>
  <c r="AN258" i="2" s="1"/>
  <c r="J246" i="1" s="1"/>
  <c r="AB259" i="2"/>
  <c r="AI259" i="2" s="1"/>
  <c r="AD259" i="2"/>
  <c r="AE259" i="2"/>
  <c r="AL259" i="2" s="1"/>
  <c r="H247" i="1" s="1"/>
  <c r="AF259" i="2"/>
  <c r="AM259" i="2" s="1"/>
  <c r="I247" i="1" s="1"/>
  <c r="AG259" i="2"/>
  <c r="AN259" i="2" s="1"/>
  <c r="J247" i="1" s="1"/>
  <c r="AB260" i="2"/>
  <c r="AI260" i="2" s="1"/>
  <c r="AD260" i="2"/>
  <c r="AK260" i="2" s="1"/>
  <c r="AE260" i="2"/>
  <c r="AF260" i="2"/>
  <c r="AM260" i="2" s="1"/>
  <c r="I248" i="1" s="1"/>
  <c r="AG260" i="2"/>
  <c r="AN260" i="2" s="1"/>
  <c r="J248" i="1" s="1"/>
  <c r="AB261" i="2"/>
  <c r="AD261" i="2"/>
  <c r="AE261" i="2"/>
  <c r="AF261" i="2"/>
  <c r="AM261" i="2" s="1"/>
  <c r="AG261" i="2"/>
  <c r="AN261" i="2" s="1"/>
  <c r="J249" i="1" s="1"/>
  <c r="AB262" i="2"/>
  <c r="AI262" i="2" s="1"/>
  <c r="E250" i="1" s="1"/>
  <c r="AD262" i="2"/>
  <c r="AK262" i="2" s="1"/>
  <c r="AE262" i="2"/>
  <c r="AF262" i="2"/>
  <c r="AM262" i="2" s="1"/>
  <c r="I250" i="1" s="1"/>
  <c r="AG262" i="2"/>
  <c r="AN262" i="2" s="1"/>
  <c r="J250" i="1" s="1"/>
  <c r="AB263" i="2"/>
  <c r="AI263" i="2" s="1"/>
  <c r="AD263" i="2"/>
  <c r="AE263" i="2"/>
  <c r="AF263" i="2"/>
  <c r="AM263" i="2" s="1"/>
  <c r="AG263" i="2"/>
  <c r="AN263" i="2" s="1"/>
  <c r="J251" i="1" s="1"/>
  <c r="AB264" i="2"/>
  <c r="AI264" i="2" s="1"/>
  <c r="AD264" i="2"/>
  <c r="AK264" i="2" s="1"/>
  <c r="AE264" i="2"/>
  <c r="AF264" i="2"/>
  <c r="AM264" i="2" s="1"/>
  <c r="AG264" i="2"/>
  <c r="AN264" i="2" s="1"/>
  <c r="J252" i="1" s="1"/>
  <c r="AB265" i="2"/>
  <c r="AI265" i="2" s="1"/>
  <c r="AD265" i="2"/>
  <c r="AE265" i="2"/>
  <c r="AF265" i="2"/>
  <c r="AM265" i="2" s="1"/>
  <c r="I253" i="1" s="1"/>
  <c r="AG265" i="2"/>
  <c r="AN265" i="2" s="1"/>
  <c r="J253" i="1" s="1"/>
  <c r="AB266" i="2"/>
  <c r="AI266" i="2" s="1"/>
  <c r="AD266" i="2"/>
  <c r="AE266" i="2"/>
  <c r="AF266" i="2"/>
  <c r="AM266" i="2" s="1"/>
  <c r="AG266" i="2"/>
  <c r="AN266" i="2" s="1"/>
  <c r="J254" i="1" s="1"/>
  <c r="AB267" i="2"/>
  <c r="AI267" i="2" s="1"/>
  <c r="AD267" i="2"/>
  <c r="AE267" i="2"/>
  <c r="AF267" i="2"/>
  <c r="AM267" i="2" s="1"/>
  <c r="I255" i="1" s="1"/>
  <c r="AG267" i="2"/>
  <c r="AN267" i="2" s="1"/>
  <c r="J255" i="1" s="1"/>
  <c r="AB268" i="2"/>
  <c r="AI268" i="2" s="1"/>
  <c r="AD268" i="2"/>
  <c r="AE268" i="2"/>
  <c r="AF268" i="2"/>
  <c r="AM268" i="2" s="1"/>
  <c r="AG268" i="2"/>
  <c r="AN268" i="2" s="1"/>
  <c r="J256" i="1" s="1"/>
  <c r="AB269" i="2"/>
  <c r="AI269" i="2" s="1"/>
  <c r="AD269" i="2"/>
  <c r="AE269" i="2"/>
  <c r="AF269" i="2"/>
  <c r="AM269" i="2" s="1"/>
  <c r="I257" i="1" s="1"/>
  <c r="AG269" i="2"/>
  <c r="AN269" i="2" s="1"/>
  <c r="J257" i="1" s="1"/>
  <c r="AB270" i="2"/>
  <c r="AI270" i="2" s="1"/>
  <c r="AD270" i="2"/>
  <c r="AE270" i="2"/>
  <c r="AF270" i="2"/>
  <c r="AM270" i="2" s="1"/>
  <c r="AG270" i="2"/>
  <c r="AN270" i="2" s="1"/>
  <c r="J258" i="1" s="1"/>
  <c r="AB271" i="2"/>
  <c r="AD271" i="2"/>
  <c r="AE271" i="2"/>
  <c r="AF271" i="2"/>
  <c r="AM271" i="2" s="1"/>
  <c r="I259" i="1" s="1"/>
  <c r="AG271" i="2"/>
  <c r="AN271" i="2" s="1"/>
  <c r="J259" i="1" s="1"/>
  <c r="AB272" i="2"/>
  <c r="AI272" i="2" s="1"/>
  <c r="AD272" i="2"/>
  <c r="AE272" i="2"/>
  <c r="AF272" i="2"/>
  <c r="AM272" i="2" s="1"/>
  <c r="AG272" i="2"/>
  <c r="AN272" i="2" s="1"/>
  <c r="J260" i="1" s="1"/>
  <c r="AB273" i="2"/>
  <c r="AD273" i="2"/>
  <c r="AE273" i="2"/>
  <c r="AL273" i="2" s="1"/>
  <c r="H261" i="1" s="1"/>
  <c r="AF273" i="2"/>
  <c r="AM273" i="2" s="1"/>
  <c r="I261" i="1" s="1"/>
  <c r="AG273" i="2"/>
  <c r="AN273" i="2" s="1"/>
  <c r="J261" i="1" s="1"/>
  <c r="AB274" i="2"/>
  <c r="AI274" i="2" s="1"/>
  <c r="AD274" i="2"/>
  <c r="AE274" i="2"/>
  <c r="AL274" i="2" s="1"/>
  <c r="AF274" i="2"/>
  <c r="AM274" i="2" s="1"/>
  <c r="AG274" i="2"/>
  <c r="AN274" i="2" s="1"/>
  <c r="J262" i="1" s="1"/>
  <c r="AB275" i="2"/>
  <c r="AI275" i="2" s="1"/>
  <c r="AD275" i="2"/>
  <c r="AE275" i="2"/>
  <c r="AF275" i="2"/>
  <c r="AM275" i="2" s="1"/>
  <c r="AG275" i="2"/>
  <c r="AN275" i="2" s="1"/>
  <c r="J263" i="1" s="1"/>
  <c r="AB276" i="2"/>
  <c r="AI276" i="2" s="1"/>
  <c r="E264" i="1" s="1"/>
  <c r="AD276" i="2"/>
  <c r="AE276" i="2"/>
  <c r="AF276" i="2"/>
  <c r="AM276" i="2" s="1"/>
  <c r="I264" i="1" s="1"/>
  <c r="AG276" i="2"/>
  <c r="AN276" i="2" s="1"/>
  <c r="J264" i="1" s="1"/>
  <c r="AB277" i="2"/>
  <c r="AD277" i="2"/>
  <c r="AE277" i="2"/>
  <c r="AF277" i="2"/>
  <c r="AM277" i="2" s="1"/>
  <c r="AG277" i="2"/>
  <c r="AN277" i="2" s="1"/>
  <c r="J265" i="1" s="1"/>
  <c r="AB278" i="2"/>
  <c r="AI278" i="2" s="1"/>
  <c r="AD278" i="2"/>
  <c r="AK278" i="2" s="1"/>
  <c r="AE278" i="2"/>
  <c r="AF278" i="2"/>
  <c r="AM278" i="2" s="1"/>
  <c r="I266" i="1" s="1"/>
  <c r="AG278" i="2"/>
  <c r="AN278" i="2" s="1"/>
  <c r="J266" i="1" s="1"/>
  <c r="AB279" i="2"/>
  <c r="AI279" i="2" s="1"/>
  <c r="AD279" i="2"/>
  <c r="AK279" i="2" s="1"/>
  <c r="AE279" i="2"/>
  <c r="AL279" i="2" s="1"/>
  <c r="AF279" i="2"/>
  <c r="AM279" i="2" s="1"/>
  <c r="AG279" i="2"/>
  <c r="AN279" i="2" s="1"/>
  <c r="J267" i="1" s="1"/>
  <c r="AB280" i="2"/>
  <c r="AI280" i="2" s="1"/>
  <c r="E268" i="1" s="1"/>
  <c r="AD280" i="2"/>
  <c r="AE280" i="2"/>
  <c r="AF280" i="2"/>
  <c r="AM280" i="2" s="1"/>
  <c r="I268" i="1" s="1"/>
  <c r="AG280" i="2"/>
  <c r="AN280" i="2" s="1"/>
  <c r="J268" i="1" s="1"/>
  <c r="AB281" i="2"/>
  <c r="AD281" i="2"/>
  <c r="AE281" i="2"/>
  <c r="AL281" i="2" s="1"/>
  <c r="AF281" i="2"/>
  <c r="AM281" i="2" s="1"/>
  <c r="AG281" i="2"/>
  <c r="AN281" i="2" s="1"/>
  <c r="J269" i="1" s="1"/>
  <c r="AB282" i="2"/>
  <c r="AI282" i="2" s="1"/>
  <c r="AD282" i="2"/>
  <c r="AE282" i="2"/>
  <c r="AF282" i="2"/>
  <c r="AM282" i="2" s="1"/>
  <c r="I270" i="1" s="1"/>
  <c r="AG282" i="2"/>
  <c r="AN282" i="2" s="1"/>
  <c r="J270" i="1" s="1"/>
  <c r="AB283" i="2"/>
  <c r="AI283" i="2" s="1"/>
  <c r="AD283" i="2"/>
  <c r="AE283" i="2"/>
  <c r="AL283" i="2" s="1"/>
  <c r="AF283" i="2"/>
  <c r="AM283" i="2" s="1"/>
  <c r="AG283" i="2"/>
  <c r="AN283" i="2" s="1"/>
  <c r="J271" i="1" s="1"/>
  <c r="AB284" i="2"/>
  <c r="AI284" i="2" s="1"/>
  <c r="E272" i="1" s="1"/>
  <c r="AD284" i="2"/>
  <c r="AK284" i="2" s="1"/>
  <c r="AE284" i="2"/>
  <c r="AL284" i="2" s="1"/>
  <c r="H272" i="1" s="1"/>
  <c r="AF284" i="2"/>
  <c r="AM284" i="2" s="1"/>
  <c r="I272" i="1" s="1"/>
  <c r="AG284" i="2"/>
  <c r="AN284" i="2" s="1"/>
  <c r="J272" i="1" s="1"/>
  <c r="AB285" i="2"/>
  <c r="AI285" i="2" s="1"/>
  <c r="AD285" i="2"/>
  <c r="AE285" i="2"/>
  <c r="AF285" i="2"/>
  <c r="AM285" i="2" s="1"/>
  <c r="AG285" i="2"/>
  <c r="AN285" i="2" s="1"/>
  <c r="J273" i="1" s="1"/>
  <c r="AB286" i="2"/>
  <c r="AI286" i="2" s="1"/>
  <c r="AD286" i="2"/>
  <c r="AK286" i="2" s="1"/>
  <c r="AE286" i="2"/>
  <c r="AF286" i="2"/>
  <c r="AM286" i="2" s="1"/>
  <c r="I274" i="1" s="1"/>
  <c r="AG286" i="2"/>
  <c r="AN286" i="2" s="1"/>
  <c r="J274" i="1" s="1"/>
  <c r="AB287" i="2"/>
  <c r="AI287" i="2" s="1"/>
  <c r="AD287" i="2"/>
  <c r="AE287" i="2"/>
  <c r="AF287" i="2"/>
  <c r="AM287" i="2" s="1"/>
  <c r="AG287" i="2"/>
  <c r="AN287" i="2" s="1"/>
  <c r="J275" i="1" s="1"/>
  <c r="AB288" i="2"/>
  <c r="AI288" i="2" s="1"/>
  <c r="AD288" i="2"/>
  <c r="AK288" i="2" s="1"/>
  <c r="AE288" i="2"/>
  <c r="AF288" i="2"/>
  <c r="AM288" i="2" s="1"/>
  <c r="I276" i="1" s="1"/>
  <c r="AG288" i="2"/>
  <c r="AN288" i="2" s="1"/>
  <c r="J276" i="1" s="1"/>
  <c r="AB289" i="2"/>
  <c r="AI289" i="2" s="1"/>
  <c r="AD289" i="2"/>
  <c r="AK289" i="2" s="1"/>
  <c r="AE289" i="2"/>
  <c r="AF289" i="2"/>
  <c r="AM289" i="2" s="1"/>
  <c r="AG289" i="2"/>
  <c r="AN289" i="2" s="1"/>
  <c r="J277" i="1" s="1"/>
  <c r="AB290" i="2"/>
  <c r="AI290" i="2" s="1"/>
  <c r="AD290" i="2"/>
  <c r="AE290" i="2"/>
  <c r="AF290" i="2"/>
  <c r="AM290" i="2" s="1"/>
  <c r="I278" i="1" s="1"/>
  <c r="AG290" i="2"/>
  <c r="AN290" i="2" s="1"/>
  <c r="J278" i="1" s="1"/>
  <c r="AB291" i="2"/>
  <c r="AI291" i="2" s="1"/>
  <c r="AD291" i="2"/>
  <c r="AE291" i="2"/>
  <c r="AF291" i="2"/>
  <c r="AM291" i="2" s="1"/>
  <c r="AG291" i="2"/>
  <c r="AN291" i="2" s="1"/>
  <c r="J279" i="1" s="1"/>
  <c r="AB292" i="2"/>
  <c r="AI292" i="2" s="1"/>
  <c r="E280" i="1" s="1"/>
  <c r="AD292" i="2"/>
  <c r="AE292" i="2"/>
  <c r="AF292" i="2"/>
  <c r="AM292" i="2" s="1"/>
  <c r="I280" i="1" s="1"/>
  <c r="AG292" i="2"/>
  <c r="AN292" i="2" s="1"/>
  <c r="J280" i="1" s="1"/>
  <c r="AB293" i="2"/>
  <c r="AI293" i="2" s="1"/>
  <c r="AD293" i="2"/>
  <c r="AE293" i="2"/>
  <c r="AF293" i="2"/>
  <c r="AM293" i="2" s="1"/>
  <c r="AG293" i="2"/>
  <c r="AN293" i="2" s="1"/>
  <c r="J281" i="1" s="1"/>
  <c r="AB294" i="2"/>
  <c r="AI294" i="2" s="1"/>
  <c r="AD294" i="2"/>
  <c r="AE294" i="2"/>
  <c r="AF294" i="2"/>
  <c r="AM294" i="2" s="1"/>
  <c r="I282" i="1" s="1"/>
  <c r="AG294" i="2"/>
  <c r="AN294" i="2" s="1"/>
  <c r="J282" i="1" s="1"/>
  <c r="AB295" i="2"/>
  <c r="AI295" i="2" s="1"/>
  <c r="AD295" i="2"/>
  <c r="AE295" i="2"/>
  <c r="AF295" i="2"/>
  <c r="AM295" i="2" s="1"/>
  <c r="AG295" i="2"/>
  <c r="AN295" i="2" s="1"/>
  <c r="J283" i="1" s="1"/>
  <c r="AB296" i="2"/>
  <c r="AI296" i="2" s="1"/>
  <c r="AD296" i="2"/>
  <c r="AE296" i="2"/>
  <c r="AF296" i="2"/>
  <c r="AM296" i="2" s="1"/>
  <c r="I284" i="1" s="1"/>
  <c r="AG296" i="2"/>
  <c r="AN296" i="2" s="1"/>
  <c r="J284" i="1" s="1"/>
  <c r="AB297" i="2"/>
  <c r="AD297" i="2"/>
  <c r="AE297" i="2"/>
  <c r="AL297" i="2" s="1"/>
  <c r="H285" i="1" s="1"/>
  <c r="AF297" i="2"/>
  <c r="AM297" i="2" s="1"/>
  <c r="I285" i="1" s="1"/>
  <c r="AG297" i="2"/>
  <c r="AN297" i="2" s="1"/>
  <c r="J285" i="1" s="1"/>
  <c r="AB298" i="2"/>
  <c r="AI298" i="2" s="1"/>
  <c r="AD298" i="2"/>
  <c r="AE298" i="2"/>
  <c r="AL298" i="2" s="1"/>
  <c r="AF298" i="2"/>
  <c r="AM298" i="2" s="1"/>
  <c r="AG298" i="2"/>
  <c r="AN298" i="2" s="1"/>
  <c r="J286" i="1" s="1"/>
  <c r="AB299" i="2"/>
  <c r="AI299" i="2" s="1"/>
  <c r="E287" i="1" s="1"/>
  <c r="AD299" i="2"/>
  <c r="AE299" i="2"/>
  <c r="AF299" i="2"/>
  <c r="AM299" i="2" s="1"/>
  <c r="I287" i="1" s="1"/>
  <c r="AG299" i="2"/>
  <c r="AN299" i="2" s="1"/>
  <c r="J287" i="1" s="1"/>
  <c r="AB300" i="2"/>
  <c r="AI300" i="2" s="1"/>
  <c r="AD300" i="2"/>
  <c r="AE300" i="2"/>
  <c r="AF300" i="2"/>
  <c r="AM300" i="2" s="1"/>
  <c r="AG300" i="2"/>
  <c r="AN300" i="2" s="1"/>
  <c r="J288" i="1" s="1"/>
  <c r="AB301" i="2"/>
  <c r="AD301" i="2"/>
  <c r="AE301" i="2"/>
  <c r="AF301" i="2"/>
  <c r="AM301" i="2" s="1"/>
  <c r="I289" i="1" s="1"/>
  <c r="AG301" i="2"/>
  <c r="AN301" i="2" s="1"/>
  <c r="J289" i="1" s="1"/>
  <c r="AB302" i="2"/>
  <c r="AI302" i="2" s="1"/>
  <c r="AD302" i="2"/>
  <c r="AK302" i="2" s="1"/>
  <c r="AE302" i="2"/>
  <c r="AF302" i="2"/>
  <c r="AM302" i="2" s="1"/>
  <c r="AG302" i="2"/>
  <c r="AN302" i="2" s="1"/>
  <c r="J290" i="1" s="1"/>
  <c r="AB303" i="2"/>
  <c r="AI303" i="2" s="1"/>
  <c r="AD303" i="2"/>
  <c r="AK303" i="2" s="1"/>
  <c r="AE303" i="2"/>
  <c r="AL303" i="2" s="1"/>
  <c r="H291" i="1" s="1"/>
  <c r="AF303" i="2"/>
  <c r="AM303" i="2" s="1"/>
  <c r="I291" i="1" s="1"/>
  <c r="AG303" i="2"/>
  <c r="AN303" i="2" s="1"/>
  <c r="J291" i="1" s="1"/>
  <c r="AB304" i="2"/>
  <c r="AD304" i="2"/>
  <c r="AE304" i="2"/>
  <c r="AF304" i="2"/>
  <c r="AM304" i="2" s="1"/>
  <c r="AG304" i="2"/>
  <c r="AN304" i="2" s="1"/>
  <c r="J292" i="1" s="1"/>
  <c r="AB305" i="2"/>
  <c r="AI305" i="2" s="1"/>
  <c r="AD305" i="2"/>
  <c r="AE305" i="2"/>
  <c r="AL305" i="2" s="1"/>
  <c r="H293" i="1" s="1"/>
  <c r="AF305" i="2"/>
  <c r="AM305" i="2" s="1"/>
  <c r="I293" i="1" s="1"/>
  <c r="AG305" i="2"/>
  <c r="AN305" i="2" s="1"/>
  <c r="J293" i="1" s="1"/>
  <c r="AB306" i="2"/>
  <c r="AI306" i="2" s="1"/>
  <c r="AD306" i="2"/>
  <c r="AE306" i="2"/>
  <c r="AF306" i="2"/>
  <c r="AM306" i="2" s="1"/>
  <c r="AG306" i="2"/>
  <c r="AN306" i="2" s="1"/>
  <c r="J294" i="1" s="1"/>
  <c r="AB307" i="2"/>
  <c r="AI307" i="2" s="1"/>
  <c r="AD307" i="2"/>
  <c r="AE307" i="2"/>
  <c r="AL307" i="2" s="1"/>
  <c r="H295" i="1" s="1"/>
  <c r="AF307" i="2"/>
  <c r="AM307" i="2" s="1"/>
  <c r="I295" i="1" s="1"/>
  <c r="AG307" i="2"/>
  <c r="AN307" i="2" s="1"/>
  <c r="J295" i="1" s="1"/>
  <c r="AB308" i="2"/>
  <c r="AI308" i="2" s="1"/>
  <c r="AD308" i="2"/>
  <c r="AK308" i="2" s="1"/>
  <c r="AE308" i="2"/>
  <c r="AL308" i="2" s="1"/>
  <c r="AF308" i="2"/>
  <c r="AM308" i="2" s="1"/>
  <c r="AG308" i="2"/>
  <c r="AN308" i="2" s="1"/>
  <c r="J296" i="1" s="1"/>
  <c r="AB309" i="2"/>
  <c r="AD309" i="2"/>
  <c r="AE309" i="2"/>
  <c r="AF309" i="2"/>
  <c r="AM309" i="2" s="1"/>
  <c r="I297" i="1" s="1"/>
  <c r="AG309" i="2"/>
  <c r="AN309" i="2" s="1"/>
  <c r="J297" i="1" s="1"/>
  <c r="AB310" i="2"/>
  <c r="AI310" i="2" s="1"/>
  <c r="AD310" i="2"/>
  <c r="AK310" i="2" s="1"/>
  <c r="AE310" i="2"/>
  <c r="AF310" i="2"/>
  <c r="AM310" i="2" s="1"/>
  <c r="I298" i="1" s="1"/>
  <c r="AG310" i="2"/>
  <c r="AN310" i="2" s="1"/>
  <c r="J298" i="1" s="1"/>
  <c r="AB311" i="2"/>
  <c r="AI311" i="2" s="1"/>
  <c r="AD311" i="2"/>
  <c r="AE311" i="2"/>
  <c r="AF311" i="2"/>
  <c r="AM311" i="2" s="1"/>
  <c r="I299" i="1" s="1"/>
  <c r="AG311" i="2"/>
  <c r="AN311" i="2" s="1"/>
  <c r="J299" i="1" s="1"/>
  <c r="AB312" i="2"/>
  <c r="AI312" i="2" s="1"/>
  <c r="AD312" i="2"/>
  <c r="AK312" i="2" s="1"/>
  <c r="AE312" i="2"/>
  <c r="AF312" i="2"/>
  <c r="AM312" i="2" s="1"/>
  <c r="AG312" i="2"/>
  <c r="AN312" i="2" s="1"/>
  <c r="J300" i="1" s="1"/>
  <c r="AB313" i="2"/>
  <c r="AI313" i="2" s="1"/>
  <c r="AD313" i="2"/>
  <c r="AK313" i="2" s="1"/>
  <c r="AE313" i="2"/>
  <c r="AF313" i="2"/>
  <c r="AM313" i="2" s="1"/>
  <c r="I301" i="1" s="1"/>
  <c r="AG313" i="2"/>
  <c r="AN313" i="2" s="1"/>
  <c r="J301" i="1" s="1"/>
  <c r="AB314" i="2"/>
  <c r="AI314" i="2" s="1"/>
  <c r="AD314" i="2"/>
  <c r="AE314" i="2"/>
  <c r="AF314" i="2"/>
  <c r="AM314" i="2" s="1"/>
  <c r="AG314" i="2"/>
  <c r="AN314" i="2" s="1"/>
  <c r="J302" i="1" s="1"/>
  <c r="AB315" i="2"/>
  <c r="AI315" i="2" s="1"/>
  <c r="AD315" i="2"/>
  <c r="AE315" i="2"/>
  <c r="AF315" i="2"/>
  <c r="AM315" i="2" s="1"/>
  <c r="I303" i="1" s="1"/>
  <c r="AG315" i="2"/>
  <c r="AN315" i="2" s="1"/>
  <c r="J303" i="1" s="1"/>
  <c r="AB316" i="2"/>
  <c r="AD316" i="2"/>
  <c r="AE316" i="2"/>
  <c r="AF316" i="2"/>
  <c r="AM316" i="2" s="1"/>
  <c r="AG316" i="2"/>
  <c r="AN316" i="2" s="1"/>
  <c r="J304" i="1" s="1"/>
  <c r="AB317" i="2"/>
  <c r="AI317" i="2" s="1"/>
  <c r="AD317" i="2"/>
  <c r="AE317" i="2"/>
  <c r="AF317" i="2"/>
  <c r="AM317" i="2" s="1"/>
  <c r="I305" i="1" s="1"/>
  <c r="AG317" i="2"/>
  <c r="AN317" i="2" s="1"/>
  <c r="J305" i="1" s="1"/>
  <c r="AB318" i="2"/>
  <c r="AI318" i="2" s="1"/>
  <c r="AD318" i="2"/>
  <c r="AE318" i="2"/>
  <c r="AF318" i="2"/>
  <c r="AM318" i="2" s="1"/>
  <c r="AG318" i="2"/>
  <c r="AN318" i="2" s="1"/>
  <c r="J306" i="1" s="1"/>
  <c r="AB319" i="2"/>
  <c r="AI319" i="2" s="1"/>
  <c r="AD319" i="2"/>
  <c r="AE319" i="2"/>
  <c r="AF319" i="2"/>
  <c r="AM319" i="2" s="1"/>
  <c r="I307" i="1" s="1"/>
  <c r="AG319" i="2"/>
  <c r="AN319" i="2" s="1"/>
  <c r="J307" i="1" s="1"/>
  <c r="AB320" i="2"/>
  <c r="AI320" i="2" s="1"/>
  <c r="AD320" i="2"/>
  <c r="AE320" i="2"/>
  <c r="AF320" i="2"/>
  <c r="AM320" i="2" s="1"/>
  <c r="AG320" i="2"/>
  <c r="AN320" i="2" s="1"/>
  <c r="J308" i="1" s="1"/>
  <c r="AB321" i="2"/>
  <c r="AI321" i="2" s="1"/>
  <c r="AD321" i="2"/>
  <c r="AE321" i="2"/>
  <c r="AL321" i="2" s="1"/>
  <c r="H309" i="1" s="1"/>
  <c r="AF321" i="2"/>
  <c r="AM321" i="2" s="1"/>
  <c r="I309" i="1" s="1"/>
  <c r="AG321" i="2"/>
  <c r="AN321" i="2" s="1"/>
  <c r="J309" i="1" s="1"/>
  <c r="AB322" i="2"/>
  <c r="AI322" i="2" s="1"/>
  <c r="AD322" i="2"/>
  <c r="AE322" i="2"/>
  <c r="AL322" i="2" s="1"/>
  <c r="AF322" i="2"/>
  <c r="AM322" i="2" s="1"/>
  <c r="AG322" i="2"/>
  <c r="AN322" i="2" s="1"/>
  <c r="J310" i="1" s="1"/>
  <c r="AB323" i="2"/>
  <c r="AI323" i="2" s="1"/>
  <c r="E311" i="1" s="1"/>
  <c r="AD323" i="2"/>
  <c r="AE323" i="2"/>
  <c r="AF323" i="2"/>
  <c r="AM323" i="2" s="1"/>
  <c r="I311" i="1" s="1"/>
  <c r="AG323" i="2"/>
  <c r="AN323" i="2" s="1"/>
  <c r="J311" i="1" s="1"/>
  <c r="AB324" i="2"/>
  <c r="AI324" i="2" s="1"/>
  <c r="AD324" i="2"/>
  <c r="AE324" i="2"/>
  <c r="AF324" i="2"/>
  <c r="AM324" i="2" s="1"/>
  <c r="AG324" i="2"/>
  <c r="AN324" i="2" s="1"/>
  <c r="J312" i="1" s="1"/>
  <c r="AB325" i="2"/>
  <c r="AD325" i="2"/>
  <c r="AE325" i="2"/>
  <c r="AF325" i="2"/>
  <c r="AM325" i="2" s="1"/>
  <c r="I313" i="1" s="1"/>
  <c r="AG325" i="2"/>
  <c r="AN325" i="2" s="1"/>
  <c r="J313" i="1" s="1"/>
  <c r="AB326" i="2"/>
  <c r="AI326" i="2" s="1"/>
  <c r="AD326" i="2"/>
  <c r="AK326" i="2" s="1"/>
  <c r="AE326" i="2"/>
  <c r="AF326" i="2"/>
  <c r="AM326" i="2" s="1"/>
  <c r="AG326" i="2"/>
  <c r="AN326" i="2" s="1"/>
  <c r="J314" i="1" s="1"/>
  <c r="AB327" i="2"/>
  <c r="AI327" i="2" s="1"/>
  <c r="AD327" i="2"/>
  <c r="AK327" i="2" s="1"/>
  <c r="AE327" i="2"/>
  <c r="AL327" i="2" s="1"/>
  <c r="H315" i="1" s="1"/>
  <c r="AF327" i="2"/>
  <c r="AM327" i="2" s="1"/>
  <c r="I315" i="1" s="1"/>
  <c r="AG327" i="2"/>
  <c r="AN327" i="2" s="1"/>
  <c r="J315" i="1" s="1"/>
  <c r="AB328" i="2"/>
  <c r="AD328" i="2"/>
  <c r="AE328" i="2"/>
  <c r="AF328" i="2"/>
  <c r="AM328" i="2" s="1"/>
  <c r="AG328" i="2"/>
  <c r="AN328" i="2" s="1"/>
  <c r="J316" i="1" s="1"/>
  <c r="AB329" i="2"/>
  <c r="AD329" i="2"/>
  <c r="AE329" i="2"/>
  <c r="AL329" i="2" s="1"/>
  <c r="H317" i="1" s="1"/>
  <c r="AF329" i="2"/>
  <c r="AM329" i="2" s="1"/>
  <c r="I317" i="1" s="1"/>
  <c r="AG329" i="2"/>
  <c r="AN329" i="2" s="1"/>
  <c r="J317" i="1" s="1"/>
  <c r="AB330" i="2"/>
  <c r="AI330" i="2" s="1"/>
  <c r="AD330" i="2"/>
  <c r="AE330" i="2"/>
  <c r="AF330" i="2"/>
  <c r="AM330" i="2" s="1"/>
  <c r="AG330" i="2"/>
  <c r="AN330" i="2" s="1"/>
  <c r="J318" i="1" s="1"/>
  <c r="AB331" i="2"/>
  <c r="AI331" i="2" s="1"/>
  <c r="E319" i="1" s="1"/>
  <c r="AD331" i="2"/>
  <c r="AK331" i="2" s="1"/>
  <c r="AE331" i="2"/>
  <c r="AL331" i="2" s="1"/>
  <c r="H319" i="1" s="1"/>
  <c r="AF331" i="2"/>
  <c r="AM331" i="2" s="1"/>
  <c r="I319" i="1" s="1"/>
  <c r="AG331" i="2"/>
  <c r="AN331" i="2" s="1"/>
  <c r="J319" i="1" s="1"/>
  <c r="AB332" i="2"/>
  <c r="AI332" i="2" s="1"/>
  <c r="AD332" i="2"/>
  <c r="AK332" i="2" s="1"/>
  <c r="AE332" i="2"/>
  <c r="AL332" i="2" s="1"/>
  <c r="AF332" i="2"/>
  <c r="AM332" i="2" s="1"/>
  <c r="AG332" i="2"/>
  <c r="AN332" i="2" s="1"/>
  <c r="J320" i="1" s="1"/>
  <c r="AB333" i="2"/>
  <c r="AD333" i="2"/>
  <c r="AE333" i="2"/>
  <c r="AF333" i="2"/>
  <c r="AM333" i="2" s="1"/>
  <c r="I321" i="1" s="1"/>
  <c r="AG333" i="2"/>
  <c r="AN333" i="2" s="1"/>
  <c r="J321" i="1" s="1"/>
  <c r="AB334" i="2"/>
  <c r="AI334" i="2" s="1"/>
  <c r="AD334" i="2"/>
  <c r="AK334" i="2" s="1"/>
  <c r="AE334" i="2"/>
  <c r="AF334" i="2"/>
  <c r="AM334" i="2" s="1"/>
  <c r="I322" i="1" s="1"/>
  <c r="AG334" i="2"/>
  <c r="AN334" i="2" s="1"/>
  <c r="J322" i="1" s="1"/>
  <c r="AB335" i="2"/>
  <c r="AI335" i="2" s="1"/>
  <c r="AD335" i="2"/>
  <c r="AE335" i="2"/>
  <c r="AF335" i="2"/>
  <c r="AM335" i="2" s="1"/>
  <c r="I323" i="1" s="1"/>
  <c r="AG335" i="2"/>
  <c r="AN335" i="2" s="1"/>
  <c r="J323" i="1" s="1"/>
  <c r="AB336" i="2"/>
  <c r="AI336" i="2" s="1"/>
  <c r="AD336" i="2"/>
  <c r="AK336" i="2" s="1"/>
  <c r="AE336" i="2"/>
  <c r="AF336" i="2"/>
  <c r="AM336" i="2" s="1"/>
  <c r="I324" i="1" s="1"/>
  <c r="AG336" i="2"/>
  <c r="AN336" i="2" s="1"/>
  <c r="J324" i="1" s="1"/>
  <c r="AB337" i="2"/>
  <c r="AI337" i="2" s="1"/>
  <c r="AD337" i="2"/>
  <c r="AK337" i="2" s="1"/>
  <c r="AE337" i="2"/>
  <c r="AF337" i="2"/>
  <c r="AM337" i="2" s="1"/>
  <c r="AG337" i="2"/>
  <c r="AN337" i="2" s="1"/>
  <c r="J325" i="1" s="1"/>
  <c r="AB338" i="2"/>
  <c r="AI338" i="2" s="1"/>
  <c r="AD338" i="2"/>
  <c r="AE338" i="2"/>
  <c r="AL338" i="2" s="1"/>
  <c r="H326" i="1" s="1"/>
  <c r="AF338" i="2"/>
  <c r="AM338" i="2" s="1"/>
  <c r="I326" i="1" s="1"/>
  <c r="AG338" i="2"/>
  <c r="AN338" i="2" s="1"/>
  <c r="J326" i="1" s="1"/>
  <c r="AB339" i="2"/>
  <c r="AI339" i="2" s="1"/>
  <c r="AD339" i="2"/>
  <c r="AE339" i="2"/>
  <c r="AF339" i="2"/>
  <c r="AM339" i="2" s="1"/>
  <c r="AG339" i="2"/>
  <c r="AN339" i="2" s="1"/>
  <c r="J327" i="1" s="1"/>
  <c r="AB340" i="2"/>
  <c r="AI340" i="2" s="1"/>
  <c r="AD340" i="2"/>
  <c r="AK340" i="2" s="1"/>
  <c r="AE340" i="2"/>
  <c r="AF340" i="2"/>
  <c r="AM340" i="2" s="1"/>
  <c r="I328" i="1" s="1"/>
  <c r="AG340" i="2"/>
  <c r="AN340" i="2" s="1"/>
  <c r="J328" i="1" s="1"/>
  <c r="AB341" i="2"/>
  <c r="AI341" i="2" s="1"/>
  <c r="AD341" i="2"/>
  <c r="AK341" i="2" s="1"/>
  <c r="AE341" i="2"/>
  <c r="AF341" i="2"/>
  <c r="AM341" i="2" s="1"/>
  <c r="I329" i="1" s="1"/>
  <c r="AG341" i="2"/>
  <c r="AN341" i="2" s="1"/>
  <c r="J329" i="1" s="1"/>
  <c r="AB342" i="2"/>
  <c r="AI342" i="2" s="1"/>
  <c r="AD342" i="2"/>
  <c r="AK342" i="2" s="1"/>
  <c r="AE342" i="2"/>
  <c r="AL342" i="2" s="1"/>
  <c r="H330" i="1" s="1"/>
  <c r="AF342" i="2"/>
  <c r="AM342" i="2" s="1"/>
  <c r="I330" i="1" s="1"/>
  <c r="AG342" i="2"/>
  <c r="AN342" i="2" s="1"/>
  <c r="J330" i="1" s="1"/>
  <c r="AB343" i="2"/>
  <c r="AI343" i="2" s="1"/>
  <c r="AD343" i="2"/>
  <c r="AK343" i="2" s="1"/>
  <c r="AE343" i="2"/>
  <c r="AF343" i="2"/>
  <c r="AM343" i="2" s="1"/>
  <c r="I331" i="1" s="1"/>
  <c r="AG343" i="2"/>
  <c r="AN343" i="2" s="1"/>
  <c r="J331" i="1" s="1"/>
  <c r="AB344" i="2"/>
  <c r="AI344" i="2" s="1"/>
  <c r="E332" i="1" s="1"/>
  <c r="AD344" i="2"/>
  <c r="AE344" i="2"/>
  <c r="AL344" i="2" s="1"/>
  <c r="H332" i="1" s="1"/>
  <c r="AF344" i="2"/>
  <c r="AM344" i="2" s="1"/>
  <c r="I332" i="1" s="1"/>
  <c r="AG344" i="2"/>
  <c r="AN344" i="2" s="1"/>
  <c r="J332" i="1" s="1"/>
  <c r="AB345" i="2"/>
  <c r="AI345" i="2" s="1"/>
  <c r="AD345" i="2"/>
  <c r="AE345" i="2"/>
  <c r="AL345" i="2" s="1"/>
  <c r="H333" i="1" s="1"/>
  <c r="AF345" i="2"/>
  <c r="AM345" i="2" s="1"/>
  <c r="I333" i="1" s="1"/>
  <c r="AG345" i="2"/>
  <c r="AN345" i="2" s="1"/>
  <c r="J333" i="1" s="1"/>
  <c r="AB346" i="2"/>
  <c r="AI346" i="2" s="1"/>
  <c r="AD346" i="2"/>
  <c r="AE346" i="2"/>
  <c r="AL346" i="2" s="1"/>
  <c r="H334" i="1" s="1"/>
  <c r="AF346" i="2"/>
  <c r="AM346" i="2" s="1"/>
  <c r="I334" i="1" s="1"/>
  <c r="AG346" i="2"/>
  <c r="AN346" i="2" s="1"/>
  <c r="J334" i="1" s="1"/>
  <c r="AB347" i="2"/>
  <c r="AI347" i="2" s="1"/>
  <c r="AD347" i="2"/>
  <c r="AK347" i="2" s="1"/>
  <c r="AE347" i="2"/>
  <c r="AF347" i="2"/>
  <c r="AM347" i="2" s="1"/>
  <c r="I335" i="1" s="1"/>
  <c r="AG347" i="2"/>
  <c r="AN347" i="2" s="1"/>
  <c r="J335" i="1" s="1"/>
  <c r="AB348" i="2"/>
  <c r="AI348" i="2" s="1"/>
  <c r="AD348" i="2"/>
  <c r="AE348" i="2"/>
  <c r="AL348" i="2" s="1"/>
  <c r="H336" i="1" s="1"/>
  <c r="AF348" i="2"/>
  <c r="AM348" i="2" s="1"/>
  <c r="I336" i="1" s="1"/>
  <c r="AG348" i="2"/>
  <c r="AN348" i="2" s="1"/>
  <c r="J336" i="1" s="1"/>
  <c r="AB349" i="2"/>
  <c r="AD349" i="2"/>
  <c r="AK349" i="2" s="1"/>
  <c r="AE349" i="2"/>
  <c r="AF349" i="2"/>
  <c r="AM349" i="2" s="1"/>
  <c r="I337" i="1" s="1"/>
  <c r="AG349" i="2"/>
  <c r="AN349" i="2" s="1"/>
  <c r="J337" i="1" s="1"/>
  <c r="AB350" i="2"/>
  <c r="AI350" i="2" s="1"/>
  <c r="AD350" i="2"/>
  <c r="AK350" i="2" s="1"/>
  <c r="AE350" i="2"/>
  <c r="AF350" i="2"/>
  <c r="AM350" i="2" s="1"/>
  <c r="AG350" i="2"/>
  <c r="AN350" i="2" s="1"/>
  <c r="J338" i="1" s="1"/>
  <c r="AB351" i="2"/>
  <c r="AI351" i="2" s="1"/>
  <c r="AD351" i="2"/>
  <c r="AK351" i="2" s="1"/>
  <c r="AE351" i="2"/>
  <c r="AL351" i="2" s="1"/>
  <c r="AF351" i="2"/>
  <c r="AM351" i="2" s="1"/>
  <c r="AG351" i="2"/>
  <c r="AN351" i="2" s="1"/>
  <c r="J339" i="1" s="1"/>
  <c r="AB352" i="2"/>
  <c r="AI352" i="2" s="1"/>
  <c r="AD352" i="2"/>
  <c r="AE352" i="2"/>
  <c r="AF352" i="2"/>
  <c r="AM352" i="2" s="1"/>
  <c r="I340" i="1" s="1"/>
  <c r="AG352" i="2"/>
  <c r="AN352" i="2" s="1"/>
  <c r="J340" i="1" s="1"/>
  <c r="AB353" i="2"/>
  <c r="AD353" i="2"/>
  <c r="AE353" i="2"/>
  <c r="AL353" i="2" s="1"/>
  <c r="H341" i="1" s="1"/>
  <c r="AF353" i="2"/>
  <c r="AM353" i="2" s="1"/>
  <c r="I341" i="1" s="1"/>
  <c r="AG353" i="2"/>
  <c r="AN353" i="2" s="1"/>
  <c r="J341" i="1" s="1"/>
  <c r="AB354" i="2"/>
  <c r="AI354" i="2" s="1"/>
  <c r="AD354" i="2"/>
  <c r="AE354" i="2"/>
  <c r="AL354" i="2" s="1"/>
  <c r="H342" i="1" s="1"/>
  <c r="AF354" i="2"/>
  <c r="AM354" i="2" s="1"/>
  <c r="I342" i="1" s="1"/>
  <c r="AG354" i="2"/>
  <c r="AN354" i="2" s="1"/>
  <c r="J342" i="1" s="1"/>
  <c r="AB355" i="2"/>
  <c r="AI355" i="2" s="1"/>
  <c r="AD355" i="2"/>
  <c r="AK355" i="2" s="1"/>
  <c r="AE355" i="2"/>
  <c r="AL355" i="2" s="1"/>
  <c r="H343" i="1" s="1"/>
  <c r="AF355" i="2"/>
  <c r="AM355" i="2" s="1"/>
  <c r="I343" i="1" s="1"/>
  <c r="AG355" i="2"/>
  <c r="AN355" i="2" s="1"/>
  <c r="J343" i="1" s="1"/>
  <c r="AB356" i="2"/>
  <c r="AI356" i="2" s="1"/>
  <c r="AD356" i="2"/>
  <c r="AK356" i="2" s="1"/>
  <c r="AE356" i="2"/>
  <c r="AL356" i="2" s="1"/>
  <c r="AF356" i="2"/>
  <c r="AM356" i="2" s="1"/>
  <c r="AG356" i="2"/>
  <c r="AN356" i="2" s="1"/>
  <c r="J344" i="1" s="1"/>
  <c r="AB357" i="2"/>
  <c r="AD357" i="2"/>
  <c r="AE357" i="2"/>
  <c r="AF357" i="2"/>
  <c r="AM357" i="2" s="1"/>
  <c r="I345" i="1" s="1"/>
  <c r="AG357" i="2"/>
  <c r="AN357" i="2" s="1"/>
  <c r="J345" i="1" s="1"/>
  <c r="AB358" i="2"/>
  <c r="AI358" i="2" s="1"/>
  <c r="AD358" i="2"/>
  <c r="AK358" i="2" s="1"/>
  <c r="AE358" i="2"/>
  <c r="AL358" i="2" s="1"/>
  <c r="H346" i="1" s="1"/>
  <c r="AF358" i="2"/>
  <c r="AM358" i="2" s="1"/>
  <c r="I346" i="1" s="1"/>
  <c r="AG358" i="2"/>
  <c r="AN358" i="2" s="1"/>
  <c r="J346" i="1" s="1"/>
  <c r="AB359" i="2"/>
  <c r="AI359" i="2" s="1"/>
  <c r="AD359" i="2"/>
  <c r="AK359" i="2" s="1"/>
  <c r="AE359" i="2"/>
  <c r="AF359" i="2"/>
  <c r="AM359" i="2" s="1"/>
  <c r="I347" i="1" s="1"/>
  <c r="AG359" i="2"/>
  <c r="AN359" i="2" s="1"/>
  <c r="J347" i="1" s="1"/>
  <c r="AB360" i="2"/>
  <c r="AI360" i="2" s="1"/>
  <c r="AD360" i="2"/>
  <c r="AK360" i="2" s="1"/>
  <c r="AE360" i="2"/>
  <c r="AF360" i="2"/>
  <c r="AM360" i="2" s="1"/>
  <c r="I348" i="1" s="1"/>
  <c r="AG360" i="2"/>
  <c r="AN360" i="2" s="1"/>
  <c r="J348" i="1" s="1"/>
  <c r="AB361" i="2"/>
  <c r="AI361" i="2" s="1"/>
  <c r="AD361" i="2"/>
  <c r="AK361" i="2" s="1"/>
  <c r="AE361" i="2"/>
  <c r="AF361" i="2"/>
  <c r="AM361" i="2" s="1"/>
  <c r="I349" i="1" s="1"/>
  <c r="AG361" i="2"/>
  <c r="AN361" i="2" s="1"/>
  <c r="J349" i="1" s="1"/>
  <c r="AB362" i="2"/>
  <c r="AI362" i="2" s="1"/>
  <c r="AD362" i="2"/>
  <c r="AE362" i="2"/>
  <c r="AL362" i="2" s="1"/>
  <c r="H350" i="1" s="1"/>
  <c r="AF362" i="2"/>
  <c r="AM362" i="2" s="1"/>
  <c r="I350" i="1" s="1"/>
  <c r="AG362" i="2"/>
  <c r="AN362" i="2" s="1"/>
  <c r="J350" i="1" s="1"/>
  <c r="AB363" i="2"/>
  <c r="AI363" i="2" s="1"/>
  <c r="AD363" i="2"/>
  <c r="AE363" i="2"/>
  <c r="AL363" i="2" s="1"/>
  <c r="H351" i="1" s="1"/>
  <c r="AF363" i="2"/>
  <c r="AM363" i="2" s="1"/>
  <c r="I351" i="1" s="1"/>
  <c r="AG363" i="2"/>
  <c r="AN363" i="2" s="1"/>
  <c r="J351" i="1" s="1"/>
  <c r="AB364" i="2"/>
  <c r="AI364" i="2" s="1"/>
  <c r="AD364" i="2"/>
  <c r="AE364" i="2"/>
  <c r="AF364" i="2"/>
  <c r="AM364" i="2" s="1"/>
  <c r="AG364" i="2"/>
  <c r="AN364" i="2" s="1"/>
  <c r="J352" i="1" s="1"/>
  <c r="AB365" i="2"/>
  <c r="AI365" i="2" s="1"/>
  <c r="AD365" i="2"/>
  <c r="AE365" i="2"/>
  <c r="AF365" i="2"/>
  <c r="AM365" i="2" s="1"/>
  <c r="I353" i="1" s="1"/>
  <c r="AG365" i="2"/>
  <c r="AN365" i="2" s="1"/>
  <c r="J353" i="1" s="1"/>
  <c r="AB366" i="2"/>
  <c r="AI366" i="2" s="1"/>
  <c r="AD366" i="2"/>
  <c r="AE366" i="2"/>
  <c r="AL366" i="2" s="1"/>
  <c r="H354" i="1" s="1"/>
  <c r="AF366" i="2"/>
  <c r="AM366" i="2" s="1"/>
  <c r="I354" i="1" s="1"/>
  <c r="AG366" i="2"/>
  <c r="AN366" i="2" s="1"/>
  <c r="J354" i="1" s="1"/>
  <c r="AB367" i="2"/>
  <c r="AD367" i="2"/>
  <c r="AK367" i="2" s="1"/>
  <c r="AE367" i="2"/>
  <c r="AF367" i="2"/>
  <c r="AM367" i="2" s="1"/>
  <c r="I355" i="1" s="1"/>
  <c r="AG367" i="2"/>
  <c r="AN367" i="2" s="1"/>
  <c r="J355" i="1" s="1"/>
  <c r="AB368" i="2"/>
  <c r="AI368" i="2" s="1"/>
  <c r="AD368" i="2"/>
  <c r="AK368" i="2" s="1"/>
  <c r="AE368" i="2"/>
  <c r="AL368" i="2" s="1"/>
  <c r="AF368" i="2"/>
  <c r="AM368" i="2" s="1"/>
  <c r="AG368" i="2"/>
  <c r="AN368" i="2" s="1"/>
  <c r="J356" i="1" s="1"/>
  <c r="AB369" i="2"/>
  <c r="AD369" i="2"/>
  <c r="AE369" i="2"/>
  <c r="AL369" i="2" s="1"/>
  <c r="H357" i="1" s="1"/>
  <c r="AF369" i="2"/>
  <c r="AM369" i="2" s="1"/>
  <c r="I357" i="1" s="1"/>
  <c r="AG369" i="2"/>
  <c r="AN369" i="2" s="1"/>
  <c r="J357" i="1" s="1"/>
  <c r="AB370" i="2"/>
  <c r="AI370" i="2" s="1"/>
  <c r="AD370" i="2"/>
  <c r="AE370" i="2"/>
  <c r="AL370" i="2" s="1"/>
  <c r="AF370" i="2"/>
  <c r="AM370" i="2" s="1"/>
  <c r="AG370" i="2"/>
  <c r="AN370" i="2" s="1"/>
  <c r="J358" i="1" s="1"/>
  <c r="AB371" i="2"/>
  <c r="AI371" i="2" s="1"/>
  <c r="AD371" i="2"/>
  <c r="AE371" i="2"/>
  <c r="AF371" i="2"/>
  <c r="AM371" i="2" s="1"/>
  <c r="I359" i="1" s="1"/>
  <c r="AG371" i="2"/>
  <c r="AN371" i="2" s="1"/>
  <c r="J359" i="1" s="1"/>
  <c r="AB372" i="2"/>
  <c r="AI372" i="2" s="1"/>
  <c r="AD372" i="2"/>
  <c r="AK372" i="2" s="1"/>
  <c r="AE372" i="2"/>
  <c r="AF372" i="2"/>
  <c r="AM372" i="2" s="1"/>
  <c r="AG372" i="2"/>
  <c r="AN372" i="2" s="1"/>
  <c r="J360" i="1" s="1"/>
  <c r="AB373" i="2"/>
  <c r="AI373" i="2" s="1"/>
  <c r="AD373" i="2"/>
  <c r="AK373" i="2" s="1"/>
  <c r="AE373" i="2"/>
  <c r="AF373" i="2"/>
  <c r="AM373" i="2" s="1"/>
  <c r="I361" i="1" s="1"/>
  <c r="AG373" i="2"/>
  <c r="AN373" i="2" s="1"/>
  <c r="J361" i="1" s="1"/>
  <c r="AB374" i="2"/>
  <c r="AI374" i="2" s="1"/>
  <c r="E362" i="1" s="1"/>
  <c r="AD374" i="2"/>
  <c r="AK374" i="2" s="1"/>
  <c r="AE374" i="2"/>
  <c r="AL374" i="2" s="1"/>
  <c r="H362" i="1" s="1"/>
  <c r="AF374" i="2"/>
  <c r="AM374" i="2" s="1"/>
  <c r="I362" i="1" s="1"/>
  <c r="AG374" i="2"/>
  <c r="AN374" i="2" s="1"/>
  <c r="J362" i="1" s="1"/>
  <c r="AB375" i="2"/>
  <c r="AI375" i="2" s="1"/>
  <c r="AD375" i="2"/>
  <c r="AK375" i="2" s="1"/>
  <c r="AE375" i="2"/>
  <c r="AL375" i="2" s="1"/>
  <c r="H363" i="1" s="1"/>
  <c r="AF375" i="2"/>
  <c r="AM375" i="2" s="1"/>
  <c r="I363" i="1" s="1"/>
  <c r="AG375" i="2"/>
  <c r="AN375" i="2" s="1"/>
  <c r="J363" i="1" s="1"/>
  <c r="AB376" i="2"/>
  <c r="AI376" i="2" s="1"/>
  <c r="AD376" i="2"/>
  <c r="AE376" i="2"/>
  <c r="AF376" i="2"/>
  <c r="AM376" i="2" s="1"/>
  <c r="AG376" i="2"/>
  <c r="AN376" i="2" s="1"/>
  <c r="J364" i="1" s="1"/>
  <c r="AB377" i="2"/>
  <c r="AD377" i="2"/>
  <c r="AE377" i="2"/>
  <c r="AL377" i="2" s="1"/>
  <c r="H365" i="1" s="1"/>
  <c r="AF377" i="2"/>
  <c r="AM377" i="2" s="1"/>
  <c r="I365" i="1" s="1"/>
  <c r="AG377" i="2"/>
  <c r="AN377" i="2" s="1"/>
  <c r="J365" i="1" s="1"/>
  <c r="AB378" i="2"/>
  <c r="AI378" i="2" s="1"/>
  <c r="AD378" i="2"/>
  <c r="AE378" i="2"/>
  <c r="AL378" i="2" s="1"/>
  <c r="H366" i="1" s="1"/>
  <c r="AF378" i="2"/>
  <c r="AM378" i="2" s="1"/>
  <c r="I366" i="1" s="1"/>
  <c r="AG378" i="2"/>
  <c r="AN378" i="2" s="1"/>
  <c r="J366" i="1" s="1"/>
  <c r="AB379" i="2"/>
  <c r="AI379" i="2" s="1"/>
  <c r="AD379" i="2"/>
  <c r="AK379" i="2" s="1"/>
  <c r="AE379" i="2"/>
  <c r="AL379" i="2" s="1"/>
  <c r="H367" i="1" s="1"/>
  <c r="AF379" i="2"/>
  <c r="AM379" i="2" s="1"/>
  <c r="I367" i="1" s="1"/>
  <c r="AG379" i="2"/>
  <c r="AN379" i="2" s="1"/>
  <c r="J367" i="1" s="1"/>
  <c r="AB380" i="2"/>
  <c r="AI380" i="2" s="1"/>
  <c r="AD380" i="2"/>
  <c r="AK380" i="2" s="1"/>
  <c r="AE380" i="2"/>
  <c r="AL380" i="2" s="1"/>
  <c r="H368" i="1" s="1"/>
  <c r="AF380" i="2"/>
  <c r="AM380" i="2" s="1"/>
  <c r="I368" i="1" s="1"/>
  <c r="AG380" i="2"/>
  <c r="AN380" i="2" s="1"/>
  <c r="J368" i="1" s="1"/>
  <c r="AB381" i="2"/>
  <c r="AD381" i="2"/>
  <c r="AK381" i="2" s="1"/>
  <c r="AE381" i="2"/>
  <c r="AF381" i="2"/>
  <c r="AM381" i="2" s="1"/>
  <c r="I369" i="1" s="1"/>
  <c r="AG381" i="2"/>
  <c r="AN381" i="2" s="1"/>
  <c r="J369" i="1" s="1"/>
  <c r="AB382" i="2"/>
  <c r="AI382" i="2" s="1"/>
  <c r="AD382" i="2"/>
  <c r="AK382" i="2" s="1"/>
  <c r="AE382" i="2"/>
  <c r="AF382" i="2"/>
  <c r="AM382" i="2" s="1"/>
  <c r="I370" i="1" s="1"/>
  <c r="AG382" i="2"/>
  <c r="AN382" i="2" s="1"/>
  <c r="J370" i="1" s="1"/>
  <c r="AB383" i="2"/>
  <c r="AI383" i="2" s="1"/>
  <c r="AD383" i="2"/>
  <c r="AK383" i="2" s="1"/>
  <c r="AE383" i="2"/>
  <c r="AF383" i="2"/>
  <c r="AM383" i="2" s="1"/>
  <c r="I371" i="1" s="1"/>
  <c r="AG383" i="2"/>
  <c r="AN383" i="2" s="1"/>
  <c r="J371" i="1" s="1"/>
  <c r="AB384" i="2"/>
  <c r="AD384" i="2"/>
  <c r="AK384" i="2" s="1"/>
  <c r="AE384" i="2"/>
  <c r="AF384" i="2"/>
  <c r="AM384" i="2" s="1"/>
  <c r="I372" i="1" s="1"/>
  <c r="AG384" i="2"/>
  <c r="AN384" i="2" s="1"/>
  <c r="J372" i="1" s="1"/>
  <c r="AB385" i="2"/>
  <c r="AI385" i="2" s="1"/>
  <c r="AD385" i="2"/>
  <c r="AK385" i="2" s="1"/>
  <c r="AE385" i="2"/>
  <c r="AL385" i="2" s="1"/>
  <c r="H373" i="1" s="1"/>
  <c r="AF385" i="2"/>
  <c r="AM385" i="2" s="1"/>
  <c r="I373" i="1" s="1"/>
  <c r="AG385" i="2"/>
  <c r="AN385" i="2" s="1"/>
  <c r="J373" i="1" s="1"/>
  <c r="AB386" i="2"/>
  <c r="AI386" i="2" s="1"/>
  <c r="AD386" i="2"/>
  <c r="AE386" i="2"/>
  <c r="AL386" i="2" s="1"/>
  <c r="H374" i="1" s="1"/>
  <c r="AF386" i="2"/>
  <c r="AM386" i="2" s="1"/>
  <c r="I374" i="1" s="1"/>
  <c r="AG386" i="2"/>
  <c r="AN386" i="2" s="1"/>
  <c r="J374" i="1" s="1"/>
  <c r="AB387" i="2"/>
  <c r="AI387" i="2" s="1"/>
  <c r="AD387" i="2"/>
  <c r="AE387" i="2"/>
  <c r="AL387" i="2" s="1"/>
  <c r="H375" i="1" s="1"/>
  <c r="AF387" i="2"/>
  <c r="AM387" i="2" s="1"/>
  <c r="I375" i="1" s="1"/>
  <c r="AG387" i="2"/>
  <c r="AN387" i="2" s="1"/>
  <c r="J375" i="1" s="1"/>
  <c r="AB388" i="2"/>
  <c r="AI388" i="2" s="1"/>
  <c r="AD388" i="2"/>
  <c r="AE388" i="2"/>
  <c r="AF388" i="2"/>
  <c r="AM388" i="2" s="1"/>
  <c r="AG388" i="2"/>
  <c r="AN388" i="2" s="1"/>
  <c r="J376" i="1" s="1"/>
  <c r="AB389" i="2"/>
  <c r="AI389" i="2" s="1"/>
  <c r="AD389" i="2"/>
  <c r="AE389" i="2"/>
  <c r="AF389" i="2"/>
  <c r="AM389" i="2" s="1"/>
  <c r="I377" i="1" s="1"/>
  <c r="AG389" i="2"/>
  <c r="AN389" i="2" s="1"/>
  <c r="J377" i="1" s="1"/>
  <c r="AB390" i="2"/>
  <c r="AI390" i="2" s="1"/>
  <c r="AD390" i="2"/>
  <c r="AE390" i="2"/>
  <c r="AF390" i="2"/>
  <c r="AM390" i="2" s="1"/>
  <c r="AG390" i="2"/>
  <c r="AN390" i="2" s="1"/>
  <c r="J378" i="1" s="1"/>
  <c r="AB391" i="2"/>
  <c r="AI391" i="2" s="1"/>
  <c r="AD391" i="2"/>
  <c r="AE391" i="2"/>
  <c r="AF391" i="2"/>
  <c r="AM391" i="2" s="1"/>
  <c r="I379" i="1" s="1"/>
  <c r="AG391" i="2"/>
  <c r="AN391" i="2" s="1"/>
  <c r="J379" i="1" s="1"/>
  <c r="AB392" i="2"/>
  <c r="AD392" i="2"/>
  <c r="AK392" i="2" s="1"/>
  <c r="AE392" i="2"/>
  <c r="AL392" i="2" s="1"/>
  <c r="AF392" i="2"/>
  <c r="AM392" i="2" s="1"/>
  <c r="AG392" i="2"/>
  <c r="AN392" i="2" s="1"/>
  <c r="J380" i="1" s="1"/>
  <c r="AB393" i="2"/>
  <c r="AD393" i="2"/>
  <c r="AK393" i="2" s="1"/>
  <c r="AE393" i="2"/>
  <c r="AL393" i="2" s="1"/>
  <c r="H381" i="1" s="1"/>
  <c r="AF393" i="2"/>
  <c r="AM393" i="2" s="1"/>
  <c r="I381" i="1" s="1"/>
  <c r="AG393" i="2"/>
  <c r="AN393" i="2" s="1"/>
  <c r="J381" i="1" s="1"/>
  <c r="AB394" i="2"/>
  <c r="AI394" i="2" s="1"/>
  <c r="AD394" i="2"/>
  <c r="AE394" i="2"/>
  <c r="AL394" i="2" s="1"/>
  <c r="H382" i="1" s="1"/>
  <c r="AF394" i="2"/>
  <c r="AM394" i="2" s="1"/>
  <c r="I382" i="1" s="1"/>
  <c r="AG394" i="2"/>
  <c r="AN394" i="2" s="1"/>
  <c r="J382" i="1" s="1"/>
  <c r="AB395" i="2"/>
  <c r="AI395" i="2" s="1"/>
  <c r="AD395" i="2"/>
  <c r="AE395" i="2"/>
  <c r="AF395" i="2"/>
  <c r="AM395" i="2" s="1"/>
  <c r="AG395" i="2"/>
  <c r="AN395" i="2" s="1"/>
  <c r="J383" i="1" s="1"/>
  <c r="AB396" i="2"/>
  <c r="AI396" i="2" s="1"/>
  <c r="AD396" i="2"/>
  <c r="AK396" i="2" s="1"/>
  <c r="AE396" i="2"/>
  <c r="AF396" i="2"/>
  <c r="AM396" i="2" s="1"/>
  <c r="I384" i="1" s="1"/>
  <c r="AG396" i="2"/>
  <c r="AN396" i="2" s="1"/>
  <c r="J384" i="1" s="1"/>
  <c r="AB397" i="2"/>
  <c r="AI397" i="2" s="1"/>
  <c r="AD397" i="2"/>
  <c r="AK397" i="2" s="1"/>
  <c r="AE397" i="2"/>
  <c r="AF397" i="2"/>
  <c r="AM397" i="2" s="1"/>
  <c r="I385" i="1" s="1"/>
  <c r="AG397" i="2"/>
  <c r="AN397" i="2" s="1"/>
  <c r="J385" i="1" s="1"/>
  <c r="AB398" i="2"/>
  <c r="AI398" i="2" s="1"/>
  <c r="AD398" i="2"/>
  <c r="AK398" i="2" s="1"/>
  <c r="AE398" i="2"/>
  <c r="AL398" i="2" s="1"/>
  <c r="AF398" i="2"/>
  <c r="AM398" i="2" s="1"/>
  <c r="AG398" i="2"/>
  <c r="AN398" i="2" s="1"/>
  <c r="J386" i="1" s="1"/>
  <c r="AB399" i="2"/>
  <c r="AD399" i="2"/>
  <c r="AK399" i="2" s="1"/>
  <c r="AE399" i="2"/>
  <c r="AL399" i="2" s="1"/>
  <c r="H387" i="1" s="1"/>
  <c r="AF399" i="2"/>
  <c r="AM399" i="2" s="1"/>
  <c r="I387" i="1" s="1"/>
  <c r="AG399" i="2"/>
  <c r="AN399" i="2" s="1"/>
  <c r="J387" i="1" s="1"/>
  <c r="AB400" i="2"/>
  <c r="AI400" i="2" s="1"/>
  <c r="E388" i="1" s="1"/>
  <c r="AD400" i="2"/>
  <c r="AK400" i="2" s="1"/>
  <c r="AE400" i="2"/>
  <c r="AF400" i="2"/>
  <c r="AM400" i="2" s="1"/>
  <c r="I388" i="1" s="1"/>
  <c r="AG400" i="2"/>
  <c r="AN400" i="2" s="1"/>
  <c r="J388" i="1" s="1"/>
  <c r="AB401" i="2"/>
  <c r="AD401" i="2"/>
  <c r="AK401" i="2" s="1"/>
  <c r="AE401" i="2"/>
  <c r="AL401" i="2" s="1"/>
  <c r="H389" i="1" s="1"/>
  <c r="AF401" i="2"/>
  <c r="AM401" i="2" s="1"/>
  <c r="I389" i="1" s="1"/>
  <c r="AG401" i="2"/>
  <c r="AN401" i="2" s="1"/>
  <c r="J389" i="1" s="1"/>
  <c r="AB402" i="2"/>
  <c r="AI402" i="2" s="1"/>
  <c r="AD402" i="2"/>
  <c r="AE402" i="2"/>
  <c r="AL402" i="2" s="1"/>
  <c r="H390" i="1" s="1"/>
  <c r="AF402" i="2"/>
  <c r="AM402" i="2" s="1"/>
  <c r="I390" i="1" s="1"/>
  <c r="AG402" i="2"/>
  <c r="AN402" i="2" s="1"/>
  <c r="J390" i="1" s="1"/>
  <c r="AB403" i="2"/>
  <c r="AI403" i="2" s="1"/>
  <c r="E391" i="1" s="1"/>
  <c r="AD403" i="2"/>
  <c r="AE403" i="2"/>
  <c r="AL403" i="2" s="1"/>
  <c r="AF403" i="2"/>
  <c r="AM403" i="2" s="1"/>
  <c r="AG403" i="2"/>
  <c r="AN403" i="2" s="1"/>
  <c r="J391" i="1" s="1"/>
  <c r="AB404" i="2"/>
  <c r="AI404" i="2" s="1"/>
  <c r="AD404" i="2"/>
  <c r="AK404" i="2" s="1"/>
  <c r="AE404" i="2"/>
  <c r="AL404" i="2" s="1"/>
  <c r="H392" i="1" s="1"/>
  <c r="AF404" i="2"/>
  <c r="AM404" i="2" s="1"/>
  <c r="I392" i="1" s="1"/>
  <c r="AG404" i="2"/>
  <c r="AN404" i="2" s="1"/>
  <c r="J392" i="1" s="1"/>
  <c r="AB405" i="2"/>
  <c r="AD405" i="2"/>
  <c r="AK405" i="2" s="1"/>
  <c r="AE405" i="2"/>
  <c r="AF405" i="2"/>
  <c r="AM405" i="2" s="1"/>
  <c r="AG405" i="2"/>
  <c r="AN405" i="2" s="1"/>
  <c r="J393" i="1" s="1"/>
  <c r="AB406" i="2"/>
  <c r="AI406" i="2" s="1"/>
  <c r="AD406" i="2"/>
  <c r="AK406" i="2" s="1"/>
  <c r="AE406" i="2"/>
  <c r="AL406" i="2" s="1"/>
  <c r="H394" i="1" s="1"/>
  <c r="AF406" i="2"/>
  <c r="AM406" i="2" s="1"/>
  <c r="I394" i="1" s="1"/>
  <c r="AG406" i="2"/>
  <c r="AN406" i="2" s="1"/>
  <c r="J394" i="1" s="1"/>
  <c r="AB407" i="2"/>
  <c r="AI407" i="2" s="1"/>
  <c r="AD407" i="2"/>
  <c r="AK407" i="2" s="1"/>
  <c r="AE407" i="2"/>
  <c r="AF407" i="2"/>
  <c r="AM407" i="2" s="1"/>
  <c r="I395" i="1" s="1"/>
  <c r="AG407" i="2"/>
  <c r="AN407" i="2" s="1"/>
  <c r="J395" i="1" s="1"/>
  <c r="AB408" i="2"/>
  <c r="AI408" i="2" s="1"/>
  <c r="E396" i="1" s="1"/>
  <c r="AD408" i="2"/>
  <c r="AK408" i="2" s="1"/>
  <c r="AE408" i="2"/>
  <c r="AF408" i="2"/>
  <c r="AM408" i="2" s="1"/>
  <c r="I396" i="1" s="1"/>
  <c r="AG408" i="2"/>
  <c r="AN408" i="2" s="1"/>
  <c r="J396" i="1" s="1"/>
  <c r="AB409" i="2"/>
  <c r="AI409" i="2" s="1"/>
  <c r="AD409" i="2"/>
  <c r="AK409" i="2" s="1"/>
  <c r="AE409" i="2"/>
  <c r="AF409" i="2"/>
  <c r="AM409" i="2" s="1"/>
  <c r="I397" i="1" s="1"/>
  <c r="AG409" i="2"/>
  <c r="AN409" i="2" s="1"/>
  <c r="J397" i="1" s="1"/>
  <c r="AB410" i="2"/>
  <c r="AI410" i="2" s="1"/>
  <c r="AD410" i="2"/>
  <c r="AE410" i="2"/>
  <c r="AL410" i="2" s="1"/>
  <c r="H398" i="1" s="1"/>
  <c r="AF410" i="2"/>
  <c r="AM410" i="2" s="1"/>
  <c r="I398" i="1" s="1"/>
  <c r="AG410" i="2"/>
  <c r="AN410" i="2" s="1"/>
  <c r="J398" i="1" s="1"/>
  <c r="AB411" i="2"/>
  <c r="AI411" i="2" s="1"/>
  <c r="AD411" i="2"/>
  <c r="AE411" i="2"/>
  <c r="AL411" i="2" s="1"/>
  <c r="AF411" i="2"/>
  <c r="AM411" i="2" s="1"/>
  <c r="AG411" i="2"/>
  <c r="AN411" i="2" s="1"/>
  <c r="J399" i="1" s="1"/>
  <c r="AB412" i="2"/>
  <c r="AI412" i="2" s="1"/>
  <c r="AD412" i="2"/>
  <c r="AK412" i="2" s="1"/>
  <c r="AE412" i="2"/>
  <c r="AF412" i="2"/>
  <c r="AM412" i="2" s="1"/>
  <c r="I400" i="1" s="1"/>
  <c r="AG412" i="2"/>
  <c r="AN412" i="2" s="1"/>
  <c r="J400" i="1" s="1"/>
  <c r="AB413" i="2"/>
  <c r="AI413" i="2" s="1"/>
  <c r="AD413" i="2"/>
  <c r="AK413" i="2" s="1"/>
  <c r="AE413" i="2"/>
  <c r="AL413" i="2" s="1"/>
  <c r="AF413" i="2"/>
  <c r="AM413" i="2" s="1"/>
  <c r="AG413" i="2"/>
  <c r="AN413" i="2" s="1"/>
  <c r="J401" i="1" s="1"/>
  <c r="AB414" i="2"/>
  <c r="AI414" i="2" s="1"/>
  <c r="AD414" i="2"/>
  <c r="AE414" i="2"/>
  <c r="AL414" i="2" s="1"/>
  <c r="H402" i="1" s="1"/>
  <c r="AF414" i="2"/>
  <c r="AM414" i="2" s="1"/>
  <c r="I402" i="1" s="1"/>
  <c r="AG414" i="2"/>
  <c r="AN414" i="2" s="1"/>
  <c r="J402" i="1" s="1"/>
  <c r="AB415" i="2"/>
  <c r="AI415" i="2" s="1"/>
  <c r="AD415" i="2"/>
  <c r="AK415" i="2" s="1"/>
  <c r="AE415" i="2"/>
  <c r="AF415" i="2"/>
  <c r="AM415" i="2" s="1"/>
  <c r="I403" i="1" s="1"/>
  <c r="AG415" i="2"/>
  <c r="AN415" i="2" s="1"/>
  <c r="J403" i="1" s="1"/>
  <c r="AB416" i="2"/>
  <c r="AI416" i="2" s="1"/>
  <c r="AD416" i="2"/>
  <c r="AK416" i="2" s="1"/>
  <c r="AE416" i="2"/>
  <c r="AL416" i="2" s="1"/>
  <c r="H404" i="1" s="1"/>
  <c r="AF416" i="2"/>
  <c r="AM416" i="2" s="1"/>
  <c r="I404" i="1" s="1"/>
  <c r="AG416" i="2"/>
  <c r="AN416" i="2" s="1"/>
  <c r="J404" i="1" s="1"/>
  <c r="AB417" i="2"/>
  <c r="AD417" i="2"/>
  <c r="AK417" i="2" s="1"/>
  <c r="AE417" i="2"/>
  <c r="AL417" i="2" s="1"/>
  <c r="AF417" i="2"/>
  <c r="AM417" i="2" s="1"/>
  <c r="AG417" i="2"/>
  <c r="AN417" i="2" s="1"/>
  <c r="J405" i="1" s="1"/>
  <c r="AB418" i="2"/>
  <c r="AI418" i="2" s="1"/>
  <c r="AD418" i="2"/>
  <c r="AK418" i="2" s="1"/>
  <c r="AE418" i="2"/>
  <c r="AL418" i="2" s="1"/>
  <c r="H406" i="1" s="1"/>
  <c r="AF418" i="2"/>
  <c r="AM418" i="2" s="1"/>
  <c r="I406" i="1" s="1"/>
  <c r="AG418" i="2"/>
  <c r="AN418" i="2" s="1"/>
  <c r="J406" i="1" s="1"/>
  <c r="AB419" i="2"/>
  <c r="AD419" i="2"/>
  <c r="AE419" i="2"/>
  <c r="AF419" i="2"/>
  <c r="AM419" i="2" s="1"/>
  <c r="I407" i="1" s="1"/>
  <c r="AG419" i="2"/>
  <c r="AN419" i="2" s="1"/>
  <c r="J407" i="1" s="1"/>
  <c r="AB420" i="2"/>
  <c r="AI420" i="2" s="1"/>
  <c r="AD420" i="2"/>
  <c r="AE420" i="2"/>
  <c r="AF420" i="2"/>
  <c r="AM420" i="2" s="1"/>
  <c r="AG420" i="2"/>
  <c r="AN420" i="2" s="1"/>
  <c r="J408" i="1" s="1"/>
  <c r="AB421" i="2"/>
  <c r="AI421" i="2" s="1"/>
  <c r="AD421" i="2"/>
  <c r="AK421" i="2" s="1"/>
  <c r="AE421" i="2"/>
  <c r="AF421" i="2"/>
  <c r="AM421" i="2" s="1"/>
  <c r="I409" i="1" s="1"/>
  <c r="AG421" i="2"/>
  <c r="AN421" i="2" s="1"/>
  <c r="J409" i="1" s="1"/>
  <c r="AB422" i="2"/>
  <c r="AI422" i="2" s="1"/>
  <c r="AD422" i="2"/>
  <c r="AK422" i="2" s="1"/>
  <c r="AE422" i="2"/>
  <c r="AL422" i="2" s="1"/>
  <c r="AF422" i="2"/>
  <c r="AM422" i="2" s="1"/>
  <c r="AG422" i="2"/>
  <c r="AN422" i="2" s="1"/>
  <c r="J410" i="1" s="1"/>
  <c r="AB423" i="2"/>
  <c r="AI423" i="2" s="1"/>
  <c r="AD423" i="2"/>
  <c r="AK423" i="2" s="1"/>
  <c r="AE423" i="2"/>
  <c r="AL423" i="2" s="1"/>
  <c r="H411" i="1" s="1"/>
  <c r="AF423" i="2"/>
  <c r="AM423" i="2" s="1"/>
  <c r="I411" i="1" s="1"/>
  <c r="AG423" i="2"/>
  <c r="AN423" i="2" s="1"/>
  <c r="J411" i="1" s="1"/>
  <c r="AB424" i="2"/>
  <c r="AI424" i="2" s="1"/>
  <c r="AD424" i="2"/>
  <c r="AE424" i="2"/>
  <c r="AF424" i="2"/>
  <c r="AM424" i="2" s="1"/>
  <c r="AG424" i="2"/>
  <c r="AN424" i="2" s="1"/>
  <c r="J412" i="1" s="1"/>
  <c r="AB425" i="2"/>
  <c r="AD425" i="2"/>
  <c r="AE425" i="2"/>
  <c r="AL425" i="2" s="1"/>
  <c r="H413" i="1" s="1"/>
  <c r="AF425" i="2"/>
  <c r="AM425" i="2" s="1"/>
  <c r="I413" i="1" s="1"/>
  <c r="AG425" i="2"/>
  <c r="AN425" i="2" s="1"/>
  <c r="J413" i="1" s="1"/>
  <c r="AB426" i="2"/>
  <c r="AI426" i="2" s="1"/>
  <c r="E414" i="1" s="1"/>
  <c r="AD426" i="2"/>
  <c r="AE426" i="2"/>
  <c r="AL426" i="2" s="1"/>
  <c r="H414" i="1" s="1"/>
  <c r="AF426" i="2"/>
  <c r="AM426" i="2" s="1"/>
  <c r="I414" i="1" s="1"/>
  <c r="AG426" i="2"/>
  <c r="AN426" i="2" s="1"/>
  <c r="J414" i="1" s="1"/>
  <c r="AB427" i="2"/>
  <c r="AI427" i="2" s="1"/>
  <c r="E415" i="1" s="1"/>
  <c r="AD427" i="2"/>
  <c r="AE427" i="2"/>
  <c r="AL427" i="2" s="1"/>
  <c r="H415" i="1" s="1"/>
  <c r="AF427" i="2"/>
  <c r="AM427" i="2" s="1"/>
  <c r="I415" i="1" s="1"/>
  <c r="AG427" i="2"/>
  <c r="AN427" i="2" s="1"/>
  <c r="J415" i="1" s="1"/>
  <c r="AB428" i="2"/>
  <c r="AI428" i="2" s="1"/>
  <c r="AD428" i="2"/>
  <c r="AK428" i="2" s="1"/>
  <c r="AE428" i="2"/>
  <c r="AL428" i="2" s="1"/>
  <c r="H416" i="1" s="1"/>
  <c r="AF428" i="2"/>
  <c r="AM428" i="2" s="1"/>
  <c r="I416" i="1" s="1"/>
  <c r="AG428" i="2"/>
  <c r="AN428" i="2" s="1"/>
  <c r="J416" i="1" s="1"/>
  <c r="AB429" i="2"/>
  <c r="AI429" i="2" s="1"/>
  <c r="AD429" i="2"/>
  <c r="AE429" i="2"/>
  <c r="AF429" i="2"/>
  <c r="AM429" i="2" s="1"/>
  <c r="I417" i="1" s="1"/>
  <c r="AG429" i="2"/>
  <c r="AN429" i="2" s="1"/>
  <c r="J417" i="1" s="1"/>
  <c r="AB430" i="2"/>
  <c r="AI430" i="2" s="1"/>
  <c r="AD430" i="2"/>
  <c r="AK430" i="2" s="1"/>
  <c r="AE430" i="2"/>
  <c r="AF430" i="2"/>
  <c r="AM430" i="2" s="1"/>
  <c r="AG430" i="2"/>
  <c r="AN430" i="2" s="1"/>
  <c r="J418" i="1" s="1"/>
  <c r="AB431" i="2"/>
  <c r="AD431" i="2"/>
  <c r="AE431" i="2"/>
  <c r="AF431" i="2"/>
  <c r="AM431" i="2" s="1"/>
  <c r="I419" i="1" s="1"/>
  <c r="AG431" i="2"/>
  <c r="AN431" i="2" s="1"/>
  <c r="J419" i="1" s="1"/>
  <c r="AB432" i="2"/>
  <c r="AI432" i="2" s="1"/>
  <c r="AD432" i="2"/>
  <c r="AK432" i="2" s="1"/>
  <c r="AE432" i="2"/>
  <c r="AF432" i="2"/>
  <c r="AM432" i="2" s="1"/>
  <c r="AG432" i="2"/>
  <c r="AN432" i="2" s="1"/>
  <c r="J420" i="1" s="1"/>
  <c r="AB433" i="2"/>
  <c r="AI433" i="2" s="1"/>
  <c r="AD433" i="2"/>
  <c r="AK433" i="2" s="1"/>
  <c r="AE433" i="2"/>
  <c r="AF433" i="2"/>
  <c r="AM433" i="2" s="1"/>
  <c r="I421" i="1" s="1"/>
  <c r="AG433" i="2"/>
  <c r="AN433" i="2" s="1"/>
  <c r="J421" i="1" s="1"/>
  <c r="AB434" i="2"/>
  <c r="AI434" i="2" s="1"/>
  <c r="AD434" i="2"/>
  <c r="AE434" i="2"/>
  <c r="AF434" i="2"/>
  <c r="AM434" i="2" s="1"/>
  <c r="AG434" i="2"/>
  <c r="AN434" i="2" s="1"/>
  <c r="J422" i="1" s="1"/>
  <c r="AB435" i="2"/>
  <c r="AI435" i="2" s="1"/>
  <c r="AD435" i="2"/>
  <c r="AE435" i="2"/>
  <c r="AL435" i="2" s="1"/>
  <c r="H423" i="1" s="1"/>
  <c r="AF435" i="2"/>
  <c r="AM435" i="2" s="1"/>
  <c r="I423" i="1" s="1"/>
  <c r="AG435" i="2"/>
  <c r="AN435" i="2" s="1"/>
  <c r="J423" i="1" s="1"/>
  <c r="AB436" i="2"/>
  <c r="AI436" i="2" s="1"/>
  <c r="AD436" i="2"/>
  <c r="AE436" i="2"/>
  <c r="AF436" i="2"/>
  <c r="AM436" i="2" s="1"/>
  <c r="AG436" i="2"/>
  <c r="AN436" i="2" s="1"/>
  <c r="J424" i="1" s="1"/>
  <c r="AB437" i="2"/>
  <c r="AI437" i="2" s="1"/>
  <c r="AD437" i="2"/>
  <c r="AE437" i="2"/>
  <c r="AL437" i="2" s="1"/>
  <c r="H425" i="1" s="1"/>
  <c r="AF437" i="2"/>
  <c r="AM437" i="2" s="1"/>
  <c r="I425" i="1" s="1"/>
  <c r="AG437" i="2"/>
  <c r="AN437" i="2" s="1"/>
  <c r="J425" i="1" s="1"/>
  <c r="AB438" i="2"/>
  <c r="AI438" i="2" s="1"/>
  <c r="AD438" i="2"/>
  <c r="AE438" i="2"/>
  <c r="AF438" i="2"/>
  <c r="AM438" i="2" s="1"/>
  <c r="AG438" i="2"/>
  <c r="AN438" i="2" s="1"/>
  <c r="J426" i="1" s="1"/>
  <c r="AB439" i="2"/>
  <c r="AI439" i="2" s="1"/>
  <c r="AD439" i="2"/>
  <c r="AE439" i="2"/>
  <c r="AF439" i="2"/>
  <c r="AM439" i="2" s="1"/>
  <c r="I427" i="1" s="1"/>
  <c r="AG439" i="2"/>
  <c r="AN439" i="2" s="1"/>
  <c r="J427" i="1" s="1"/>
  <c r="AB440" i="2"/>
  <c r="AD440" i="2"/>
  <c r="AK440" i="2" s="1"/>
  <c r="AE440" i="2"/>
  <c r="AL440" i="2" s="1"/>
  <c r="AF440" i="2"/>
  <c r="AM440" i="2" s="1"/>
  <c r="AG440" i="2"/>
  <c r="AN440" i="2" s="1"/>
  <c r="J428" i="1" s="1"/>
  <c r="AB441" i="2"/>
  <c r="AD441" i="2"/>
  <c r="AE441" i="2"/>
  <c r="AL441" i="2" s="1"/>
  <c r="H429" i="1" s="1"/>
  <c r="AF441" i="2"/>
  <c r="AM441" i="2" s="1"/>
  <c r="I429" i="1" s="1"/>
  <c r="AG441" i="2"/>
  <c r="AN441" i="2" s="1"/>
  <c r="J429" i="1" s="1"/>
  <c r="AB442" i="2"/>
  <c r="AI442" i="2" s="1"/>
  <c r="AD442" i="2"/>
  <c r="AK442" i="2" s="1"/>
  <c r="AE442" i="2"/>
  <c r="AL442" i="2" s="1"/>
  <c r="AF442" i="2"/>
  <c r="AM442" i="2" s="1"/>
  <c r="AG442" i="2"/>
  <c r="AN442" i="2" s="1"/>
  <c r="J430" i="1" s="1"/>
  <c r="AB443" i="2"/>
  <c r="AI443" i="2" s="1"/>
  <c r="AD443" i="2"/>
  <c r="AE443" i="2"/>
  <c r="AF443" i="2"/>
  <c r="AM443" i="2" s="1"/>
  <c r="I431" i="1" s="1"/>
  <c r="AG443" i="2"/>
  <c r="AN443" i="2" s="1"/>
  <c r="J431" i="1" s="1"/>
  <c r="AB444" i="2"/>
  <c r="AI444" i="2" s="1"/>
  <c r="AD444" i="2"/>
  <c r="AE444" i="2"/>
  <c r="AF444" i="2"/>
  <c r="AM444" i="2" s="1"/>
  <c r="AG444" i="2"/>
  <c r="AN444" i="2" s="1"/>
  <c r="J432" i="1" s="1"/>
  <c r="AB445" i="2"/>
  <c r="AI445" i="2" s="1"/>
  <c r="AD445" i="2"/>
  <c r="AK445" i="2" s="1"/>
  <c r="AE445" i="2"/>
  <c r="AF445" i="2"/>
  <c r="AM445" i="2" s="1"/>
  <c r="I433" i="1" s="1"/>
  <c r="AG445" i="2"/>
  <c r="AN445" i="2" s="1"/>
  <c r="J433" i="1" s="1"/>
  <c r="AB446" i="2"/>
  <c r="AI446" i="2" s="1"/>
  <c r="AD446" i="2"/>
  <c r="AK446" i="2" s="1"/>
  <c r="AE446" i="2"/>
  <c r="AF446" i="2"/>
  <c r="AM446" i="2" s="1"/>
  <c r="AG446" i="2"/>
  <c r="AN446" i="2" s="1"/>
  <c r="J434" i="1" s="1"/>
  <c r="AB447" i="2"/>
  <c r="AI447" i="2" s="1"/>
  <c r="AD447" i="2"/>
  <c r="AK447" i="2" s="1"/>
  <c r="AE447" i="2"/>
  <c r="AL447" i="2" s="1"/>
  <c r="H435" i="1" s="1"/>
  <c r="AF447" i="2"/>
  <c r="AM447" i="2" s="1"/>
  <c r="I435" i="1" s="1"/>
  <c r="AG447" i="2"/>
  <c r="AN447" i="2" s="1"/>
  <c r="J435" i="1" s="1"/>
  <c r="AB448" i="2"/>
  <c r="AI448" i="2" s="1"/>
  <c r="AD448" i="2"/>
  <c r="AE448" i="2"/>
  <c r="AF448" i="2"/>
  <c r="AM448" i="2" s="1"/>
  <c r="AG448" i="2"/>
  <c r="AN448" i="2" s="1"/>
  <c r="J436" i="1" s="1"/>
  <c r="AB449" i="2"/>
  <c r="AD449" i="2"/>
  <c r="AE449" i="2"/>
  <c r="AL449" i="2" s="1"/>
  <c r="H437" i="1" s="1"/>
  <c r="AF449" i="2"/>
  <c r="AM449" i="2" s="1"/>
  <c r="I437" i="1" s="1"/>
  <c r="AG449" i="2"/>
  <c r="AN449" i="2" s="1"/>
  <c r="J437" i="1" s="1"/>
  <c r="AB450" i="2"/>
  <c r="AI450" i="2" s="1"/>
  <c r="AD450" i="2"/>
  <c r="AE450" i="2"/>
  <c r="AF450" i="2"/>
  <c r="AM450" i="2" s="1"/>
  <c r="AG450" i="2"/>
  <c r="AN450" i="2" s="1"/>
  <c r="J438" i="1" s="1"/>
  <c r="AB451" i="2"/>
  <c r="AI451" i="2" s="1"/>
  <c r="AD451" i="2"/>
  <c r="AE451" i="2"/>
  <c r="AL451" i="2" s="1"/>
  <c r="H439" i="1" s="1"/>
  <c r="AF451" i="2"/>
  <c r="AM451" i="2" s="1"/>
  <c r="I439" i="1" s="1"/>
  <c r="AG451" i="2"/>
  <c r="AN451" i="2" s="1"/>
  <c r="J439" i="1" s="1"/>
  <c r="AB452" i="2"/>
  <c r="AI452" i="2" s="1"/>
  <c r="AD452" i="2"/>
  <c r="AK452" i="2" s="1"/>
  <c r="AE452" i="2"/>
  <c r="AL452" i="2" s="1"/>
  <c r="AF452" i="2"/>
  <c r="AM452" i="2" s="1"/>
  <c r="AG452" i="2"/>
  <c r="AN452" i="2" s="1"/>
  <c r="J440" i="1" s="1"/>
  <c r="AB453" i="2"/>
  <c r="AD453" i="2"/>
  <c r="AE453" i="2"/>
  <c r="AF453" i="2"/>
  <c r="AM453" i="2" s="1"/>
  <c r="I441" i="1" s="1"/>
  <c r="AG453" i="2"/>
  <c r="AN453" i="2" s="1"/>
  <c r="J441" i="1" s="1"/>
  <c r="AB454" i="2"/>
  <c r="AI454" i="2" s="1"/>
  <c r="AD454" i="2"/>
  <c r="AK454" i="2" s="1"/>
  <c r="AE454" i="2"/>
  <c r="AF454" i="2"/>
  <c r="AM454" i="2" s="1"/>
  <c r="I442" i="1" s="1"/>
  <c r="AG454" i="2"/>
  <c r="AN454" i="2" s="1"/>
  <c r="J442" i="1" s="1"/>
  <c r="AB455" i="2"/>
  <c r="AI455" i="2" s="1"/>
  <c r="AD455" i="2"/>
  <c r="AE455" i="2"/>
  <c r="AF455" i="2"/>
  <c r="AM455" i="2" s="1"/>
  <c r="I443" i="1" s="1"/>
  <c r="AG455" i="2"/>
  <c r="AN455" i="2" s="1"/>
  <c r="J443" i="1" s="1"/>
  <c r="AB456" i="2"/>
  <c r="AD456" i="2"/>
  <c r="AK456" i="2" s="1"/>
  <c r="AE456" i="2"/>
  <c r="AF456" i="2"/>
  <c r="AM456" i="2" s="1"/>
  <c r="I444" i="1" s="1"/>
  <c r="AG456" i="2"/>
  <c r="AN456" i="2" s="1"/>
  <c r="J444" i="1" s="1"/>
  <c r="AB457" i="2"/>
  <c r="AI457" i="2" s="1"/>
  <c r="AD457" i="2"/>
  <c r="AK457" i="2" s="1"/>
  <c r="AE457" i="2"/>
  <c r="AL457" i="2" s="1"/>
  <c r="H445" i="1" s="1"/>
  <c r="AF457" i="2"/>
  <c r="AM457" i="2" s="1"/>
  <c r="I445" i="1" s="1"/>
  <c r="AG457" i="2"/>
  <c r="AN457" i="2" s="1"/>
  <c r="J445" i="1" s="1"/>
  <c r="AB458" i="2"/>
  <c r="AI458" i="2" s="1"/>
  <c r="AD458" i="2"/>
  <c r="AE458" i="2"/>
  <c r="AF458" i="2"/>
  <c r="AM458" i="2" s="1"/>
  <c r="AG458" i="2"/>
  <c r="AN458" i="2" s="1"/>
  <c r="J446" i="1" s="1"/>
  <c r="AB459" i="2"/>
  <c r="AI459" i="2" s="1"/>
  <c r="AD459" i="2"/>
  <c r="AE459" i="2"/>
  <c r="AL459" i="2" s="1"/>
  <c r="H447" i="1" s="1"/>
  <c r="AF459" i="2"/>
  <c r="AM459" i="2" s="1"/>
  <c r="I447" i="1" s="1"/>
  <c r="AG459" i="2"/>
  <c r="AN459" i="2" s="1"/>
  <c r="J447" i="1" s="1"/>
  <c r="AB460" i="2"/>
  <c r="AI460" i="2" s="1"/>
  <c r="AD460" i="2"/>
  <c r="AE460" i="2"/>
  <c r="AF460" i="2"/>
  <c r="AM460" i="2" s="1"/>
  <c r="AG460" i="2"/>
  <c r="AN460" i="2" s="1"/>
  <c r="J448" i="1" s="1"/>
  <c r="AB461" i="2"/>
  <c r="AI461" i="2" s="1"/>
  <c r="AD461" i="2"/>
  <c r="AE461" i="2"/>
  <c r="AL461" i="2" s="1"/>
  <c r="H449" i="1" s="1"/>
  <c r="AF461" i="2"/>
  <c r="AM461" i="2" s="1"/>
  <c r="I449" i="1" s="1"/>
  <c r="AG461" i="2"/>
  <c r="AN461" i="2" s="1"/>
  <c r="J449" i="1" s="1"/>
  <c r="AB462" i="2"/>
  <c r="AI462" i="2" s="1"/>
  <c r="AD462" i="2"/>
  <c r="AK462" i="2" s="1"/>
  <c r="AE462" i="2"/>
  <c r="AF462" i="2"/>
  <c r="AM462" i="2" s="1"/>
  <c r="AG462" i="2"/>
  <c r="AN462" i="2" s="1"/>
  <c r="J450" i="1" s="1"/>
  <c r="AB463" i="2"/>
  <c r="AI463" i="2" s="1"/>
  <c r="E451" i="1" s="1"/>
  <c r="AD463" i="2"/>
  <c r="AE463" i="2"/>
  <c r="AF463" i="2"/>
  <c r="AM463" i="2" s="1"/>
  <c r="I451" i="1" s="1"/>
  <c r="AG463" i="2"/>
  <c r="AN463" i="2" s="1"/>
  <c r="J451" i="1" s="1"/>
  <c r="AB464" i="2"/>
  <c r="AI464" i="2" s="1"/>
  <c r="AD464" i="2"/>
  <c r="AK464" i="2" s="1"/>
  <c r="AE464" i="2"/>
  <c r="AL464" i="2" s="1"/>
  <c r="AF464" i="2"/>
  <c r="AM464" i="2" s="1"/>
  <c r="AG464" i="2"/>
  <c r="AN464" i="2" s="1"/>
  <c r="J452" i="1" s="1"/>
  <c r="AB465" i="2"/>
  <c r="AD465" i="2"/>
  <c r="AE465" i="2"/>
  <c r="AL465" i="2" s="1"/>
  <c r="AF465" i="2"/>
  <c r="AM465" i="2" s="1"/>
  <c r="AG465" i="2"/>
  <c r="AN465" i="2" s="1"/>
  <c r="J453" i="1" s="1"/>
  <c r="AB466" i="2"/>
  <c r="AI466" i="2" s="1"/>
  <c r="AD466" i="2"/>
  <c r="AK466" i="2" s="1"/>
  <c r="AE466" i="2"/>
  <c r="AL466" i="2" s="1"/>
  <c r="AF466" i="2"/>
  <c r="AM466" i="2" s="1"/>
  <c r="AG466" i="2"/>
  <c r="AN466" i="2" s="1"/>
  <c r="J454" i="1" s="1"/>
  <c r="AB467" i="2"/>
  <c r="AI467" i="2" s="1"/>
  <c r="AD467" i="2"/>
  <c r="AE467" i="2"/>
  <c r="AF467" i="2"/>
  <c r="AM467" i="2" s="1"/>
  <c r="AG467" i="2"/>
  <c r="AN467" i="2" s="1"/>
  <c r="J455" i="1" s="1"/>
  <c r="AB468" i="2"/>
  <c r="AI468" i="2" s="1"/>
  <c r="AD468" i="2"/>
  <c r="AE468" i="2"/>
  <c r="AF468" i="2"/>
  <c r="AM468" i="2" s="1"/>
  <c r="AG468" i="2"/>
  <c r="AN468" i="2" s="1"/>
  <c r="J456" i="1" s="1"/>
  <c r="AB469" i="2"/>
  <c r="AI469" i="2" s="1"/>
  <c r="AD469" i="2"/>
  <c r="AK469" i="2" s="1"/>
  <c r="AE469" i="2"/>
  <c r="AF469" i="2"/>
  <c r="AM469" i="2" s="1"/>
  <c r="I457" i="1" s="1"/>
  <c r="AG469" i="2"/>
  <c r="AN469" i="2" s="1"/>
  <c r="J457" i="1" s="1"/>
  <c r="AB470" i="2"/>
  <c r="AI470" i="2" s="1"/>
  <c r="AD470" i="2"/>
  <c r="AK470" i="2" s="1"/>
  <c r="AE470" i="2"/>
  <c r="AF470" i="2"/>
  <c r="AM470" i="2" s="1"/>
  <c r="AG470" i="2"/>
  <c r="AN470" i="2" s="1"/>
  <c r="J458" i="1" s="1"/>
  <c r="AB471" i="2"/>
  <c r="AI471" i="2" s="1"/>
  <c r="AD471" i="2"/>
  <c r="AK471" i="2" s="1"/>
  <c r="AE471" i="2"/>
  <c r="AL471" i="2" s="1"/>
  <c r="H459" i="1" s="1"/>
  <c r="AF471" i="2"/>
  <c r="AM471" i="2" s="1"/>
  <c r="I459" i="1" s="1"/>
  <c r="AG471" i="2"/>
  <c r="AN471" i="2" s="1"/>
  <c r="J459" i="1" s="1"/>
  <c r="AB472" i="2"/>
  <c r="AI472" i="2" s="1"/>
  <c r="AD472" i="2"/>
  <c r="AE472" i="2"/>
  <c r="AF472" i="2"/>
  <c r="AM472" i="2" s="1"/>
  <c r="AG472" i="2"/>
  <c r="AN472" i="2" s="1"/>
  <c r="J460" i="1" s="1"/>
  <c r="AB473" i="2"/>
  <c r="AD473" i="2"/>
  <c r="AE473" i="2"/>
  <c r="AL473" i="2" s="1"/>
  <c r="H461" i="1" s="1"/>
  <c r="AF473" i="2"/>
  <c r="AM473" i="2" s="1"/>
  <c r="I461" i="1" s="1"/>
  <c r="AG473" i="2"/>
  <c r="AN473" i="2" s="1"/>
  <c r="J461" i="1" s="1"/>
  <c r="AB474" i="2"/>
  <c r="AI474" i="2" s="1"/>
  <c r="AD474" i="2"/>
  <c r="AE474" i="2"/>
  <c r="AF474" i="2"/>
  <c r="AM474" i="2" s="1"/>
  <c r="I462" i="1" s="1"/>
  <c r="AG474" i="2"/>
  <c r="AN474" i="2" s="1"/>
  <c r="J462" i="1" s="1"/>
  <c r="AB475" i="2"/>
  <c r="AI475" i="2" s="1"/>
  <c r="AD475" i="2"/>
  <c r="AE475" i="2"/>
  <c r="AL475" i="2" s="1"/>
  <c r="H463" i="1" s="1"/>
  <c r="AF475" i="2"/>
  <c r="AM475" i="2" s="1"/>
  <c r="I463" i="1" s="1"/>
  <c r="AG475" i="2"/>
  <c r="AN475" i="2" s="1"/>
  <c r="J463" i="1" s="1"/>
  <c r="AB476" i="2"/>
  <c r="AI476" i="2" s="1"/>
  <c r="AD476" i="2"/>
  <c r="AK476" i="2" s="1"/>
  <c r="AE476" i="2"/>
  <c r="AL476" i="2" s="1"/>
  <c r="AF476" i="2"/>
  <c r="AM476" i="2" s="1"/>
  <c r="AG476" i="2"/>
  <c r="AN476" i="2" s="1"/>
  <c r="J464" i="1" s="1"/>
  <c r="AB477" i="2"/>
  <c r="AD477" i="2"/>
  <c r="AE477" i="2"/>
  <c r="AF477" i="2"/>
  <c r="AM477" i="2" s="1"/>
  <c r="I465" i="1" s="1"/>
  <c r="AG477" i="2"/>
  <c r="AN477" i="2" s="1"/>
  <c r="J465" i="1" s="1"/>
  <c r="AB478" i="2"/>
  <c r="AI478" i="2" s="1"/>
  <c r="AD478" i="2"/>
  <c r="AK478" i="2" s="1"/>
  <c r="AE478" i="2"/>
  <c r="AF478" i="2"/>
  <c r="AM478" i="2" s="1"/>
  <c r="I466" i="1" s="1"/>
  <c r="AG478" i="2"/>
  <c r="AN478" i="2" s="1"/>
  <c r="J466" i="1" s="1"/>
  <c r="AB479" i="2"/>
  <c r="AI479" i="2" s="1"/>
  <c r="AD479" i="2"/>
  <c r="AE479" i="2"/>
  <c r="AF479" i="2"/>
  <c r="AM479" i="2" s="1"/>
  <c r="AG479" i="2"/>
  <c r="AN479" i="2" s="1"/>
  <c r="J467" i="1" s="1"/>
  <c r="AB480" i="2"/>
  <c r="AI480" i="2" s="1"/>
  <c r="E468" i="1" s="1"/>
  <c r="AD480" i="2"/>
  <c r="AK480" i="2" s="1"/>
  <c r="AE480" i="2"/>
  <c r="AF480" i="2"/>
  <c r="AM480" i="2" s="1"/>
  <c r="I468" i="1" s="1"/>
  <c r="AG480" i="2"/>
  <c r="AN480" i="2" s="1"/>
  <c r="J468" i="1" s="1"/>
  <c r="AB481" i="2"/>
  <c r="AI481" i="2" s="1"/>
  <c r="AD481" i="2"/>
  <c r="AK481" i="2" s="1"/>
  <c r="AE481" i="2"/>
  <c r="AL481" i="2" s="1"/>
  <c r="H469" i="1" s="1"/>
  <c r="AF481" i="2"/>
  <c r="AM481" i="2" s="1"/>
  <c r="I469" i="1" s="1"/>
  <c r="AG481" i="2"/>
  <c r="AN481" i="2" s="1"/>
  <c r="J469" i="1" s="1"/>
  <c r="AB482" i="2"/>
  <c r="AI482" i="2" s="1"/>
  <c r="AD482" i="2"/>
  <c r="AE482" i="2"/>
  <c r="AF482" i="2"/>
  <c r="AM482" i="2" s="1"/>
  <c r="AG482" i="2"/>
  <c r="AN482" i="2" s="1"/>
  <c r="J470" i="1" s="1"/>
  <c r="AB483" i="2"/>
  <c r="AI483" i="2" s="1"/>
  <c r="AD483" i="2"/>
  <c r="AE483" i="2"/>
  <c r="AL483" i="2" s="1"/>
  <c r="H471" i="1" s="1"/>
  <c r="AF483" i="2"/>
  <c r="AM483" i="2" s="1"/>
  <c r="I471" i="1" s="1"/>
  <c r="AG483" i="2"/>
  <c r="AN483" i="2" s="1"/>
  <c r="J471" i="1" s="1"/>
  <c r="AB484" i="2"/>
  <c r="AD484" i="2"/>
  <c r="AE484" i="2"/>
  <c r="AF484" i="2"/>
  <c r="AM484" i="2" s="1"/>
  <c r="AG484" i="2"/>
  <c r="AN484" i="2" s="1"/>
  <c r="J472" i="1" s="1"/>
  <c r="AB485" i="2"/>
  <c r="AI485" i="2" s="1"/>
  <c r="AD485" i="2"/>
  <c r="AE485" i="2"/>
  <c r="AL485" i="2" s="1"/>
  <c r="H473" i="1" s="1"/>
  <c r="AF485" i="2"/>
  <c r="AM485" i="2" s="1"/>
  <c r="I473" i="1" s="1"/>
  <c r="AG485" i="2"/>
  <c r="AN485" i="2" s="1"/>
  <c r="J473" i="1" s="1"/>
  <c r="AB486" i="2"/>
  <c r="AI486" i="2" s="1"/>
  <c r="AD486" i="2"/>
  <c r="AK486" i="2" s="1"/>
  <c r="AE486" i="2"/>
  <c r="AF486" i="2"/>
  <c r="AM486" i="2" s="1"/>
  <c r="AG486" i="2"/>
  <c r="AN486" i="2" s="1"/>
  <c r="J474" i="1" s="1"/>
  <c r="AB487" i="2"/>
  <c r="AI487" i="2" s="1"/>
  <c r="AD487" i="2"/>
  <c r="AE487" i="2"/>
  <c r="AF487" i="2"/>
  <c r="AM487" i="2" s="1"/>
  <c r="I475" i="1" s="1"/>
  <c r="AG487" i="2"/>
  <c r="AN487" i="2" s="1"/>
  <c r="J475" i="1" s="1"/>
  <c r="AB488" i="2"/>
  <c r="AI488" i="2" s="1"/>
  <c r="AD488" i="2"/>
  <c r="AK488" i="2" s="1"/>
  <c r="AE488" i="2"/>
  <c r="AL488" i="2" s="1"/>
  <c r="AF488" i="2"/>
  <c r="AM488" i="2" s="1"/>
  <c r="AG488" i="2"/>
  <c r="AN488" i="2" s="1"/>
  <c r="J476" i="1" s="1"/>
  <c r="AB489" i="2"/>
  <c r="AD489" i="2"/>
  <c r="AE489" i="2"/>
  <c r="AL489" i="2" s="1"/>
  <c r="H477" i="1" s="1"/>
  <c r="AF489" i="2"/>
  <c r="AM489" i="2" s="1"/>
  <c r="I477" i="1" s="1"/>
  <c r="AG489" i="2"/>
  <c r="AN489" i="2" s="1"/>
  <c r="J477" i="1" s="1"/>
  <c r="AB490" i="2"/>
  <c r="AI490" i="2" s="1"/>
  <c r="AD490" i="2"/>
  <c r="AK490" i="2" s="1"/>
  <c r="AE490" i="2"/>
  <c r="AL490" i="2" s="1"/>
  <c r="AF490" i="2"/>
  <c r="AM490" i="2" s="1"/>
  <c r="AG490" i="2"/>
  <c r="AN490" i="2" s="1"/>
  <c r="J478" i="1" s="1"/>
  <c r="AB491" i="2"/>
  <c r="AI491" i="2" s="1"/>
  <c r="AD491" i="2"/>
  <c r="AE491" i="2"/>
  <c r="AF491" i="2"/>
  <c r="AM491" i="2" s="1"/>
  <c r="I479" i="1" s="1"/>
  <c r="AG491" i="2"/>
  <c r="AN491" i="2" s="1"/>
  <c r="J479" i="1" s="1"/>
  <c r="AB492" i="2"/>
  <c r="AI492" i="2" s="1"/>
  <c r="AD492" i="2"/>
  <c r="AE492" i="2"/>
  <c r="AF492" i="2"/>
  <c r="AM492" i="2" s="1"/>
  <c r="I480" i="1" s="1"/>
  <c r="AG492" i="2"/>
  <c r="AN492" i="2" s="1"/>
  <c r="J480" i="1" s="1"/>
  <c r="AB493" i="2"/>
  <c r="AI493" i="2" s="1"/>
  <c r="AD493" i="2"/>
  <c r="AK493" i="2" s="1"/>
  <c r="AE493" i="2"/>
  <c r="AF493" i="2"/>
  <c r="AM493" i="2" s="1"/>
  <c r="AG493" i="2"/>
  <c r="AN493" i="2" s="1"/>
  <c r="J481" i="1" s="1"/>
  <c r="AB494" i="2"/>
  <c r="AI494" i="2" s="1"/>
  <c r="E482" i="1" s="1"/>
  <c r="AD494" i="2"/>
  <c r="AK494" i="2" s="1"/>
  <c r="AE494" i="2"/>
  <c r="AF494" i="2"/>
  <c r="AM494" i="2" s="1"/>
  <c r="I482" i="1" s="1"/>
  <c r="AG494" i="2"/>
  <c r="AN494" i="2" s="1"/>
  <c r="J482" i="1" s="1"/>
  <c r="AB495" i="2"/>
  <c r="AI495" i="2" s="1"/>
  <c r="AD495" i="2"/>
  <c r="AK495" i="2" s="1"/>
  <c r="AE495" i="2"/>
  <c r="AL495" i="2" s="1"/>
  <c r="AF495" i="2"/>
  <c r="AM495" i="2" s="1"/>
  <c r="AG495" i="2"/>
  <c r="AN495" i="2" s="1"/>
  <c r="J483" i="1" s="1"/>
  <c r="AB496" i="2"/>
  <c r="AD496" i="2"/>
  <c r="AE496" i="2"/>
  <c r="AF496" i="2"/>
  <c r="AM496" i="2" s="1"/>
  <c r="I484" i="1" s="1"/>
  <c r="AG496" i="2"/>
  <c r="AN496" i="2" s="1"/>
  <c r="J484" i="1" s="1"/>
  <c r="AB497" i="2"/>
  <c r="AI497" i="2" s="1"/>
  <c r="AD497" i="2"/>
  <c r="AE497" i="2"/>
  <c r="AL497" i="2" s="1"/>
  <c r="H485" i="1" s="1"/>
  <c r="AF497" i="2"/>
  <c r="AM497" i="2" s="1"/>
  <c r="I485" i="1" s="1"/>
  <c r="AG497" i="2"/>
  <c r="AN497" i="2" s="1"/>
  <c r="J485" i="1" s="1"/>
  <c r="AB498" i="2"/>
  <c r="AI498" i="2" s="1"/>
  <c r="AD498" i="2"/>
  <c r="AE498" i="2"/>
  <c r="AF498" i="2"/>
  <c r="AM498" i="2" s="1"/>
  <c r="AG498" i="2"/>
  <c r="AN498" i="2" s="1"/>
  <c r="J486" i="1" s="1"/>
  <c r="AB499" i="2"/>
  <c r="AI499" i="2" s="1"/>
  <c r="AD499" i="2"/>
  <c r="AE499" i="2"/>
  <c r="AL499" i="2" s="1"/>
  <c r="AF499" i="2"/>
  <c r="AM499" i="2" s="1"/>
  <c r="AG499" i="2"/>
  <c r="AN499" i="2" s="1"/>
  <c r="J487" i="1" s="1"/>
  <c r="AB500" i="2"/>
  <c r="AI500" i="2" s="1"/>
  <c r="AD500" i="2"/>
  <c r="AK500" i="2" s="1"/>
  <c r="AE500" i="2"/>
  <c r="AL500" i="2" s="1"/>
  <c r="AF500" i="2"/>
  <c r="AM500" i="2" s="1"/>
  <c r="AG500" i="2"/>
  <c r="AN500" i="2" s="1"/>
  <c r="J488" i="1" s="1"/>
  <c r="AB501" i="2"/>
  <c r="AD501" i="2"/>
  <c r="AE501" i="2"/>
  <c r="AF501" i="2"/>
  <c r="AM501" i="2" s="1"/>
  <c r="I489" i="1" s="1"/>
  <c r="AG501" i="2"/>
  <c r="AN501" i="2" s="1"/>
  <c r="J489" i="1" s="1"/>
  <c r="AB502" i="2"/>
  <c r="AI502" i="2" s="1"/>
  <c r="AD502" i="2"/>
  <c r="AK502" i="2" s="1"/>
  <c r="AE502" i="2"/>
  <c r="AF502" i="2"/>
  <c r="AM502" i="2" s="1"/>
  <c r="AG502" i="2"/>
  <c r="AN502" i="2" s="1"/>
  <c r="J490" i="1" s="1"/>
  <c r="AB503" i="2"/>
  <c r="AI503" i="2" s="1"/>
  <c r="AD503" i="2"/>
  <c r="AE503" i="2"/>
  <c r="AF503" i="2"/>
  <c r="AM503" i="2" s="1"/>
  <c r="AG503" i="2"/>
  <c r="AN503" i="2" s="1"/>
  <c r="J491" i="1" s="1"/>
  <c r="AB504" i="2"/>
  <c r="AI504" i="2" s="1"/>
  <c r="AD504" i="2"/>
  <c r="AK504" i="2" s="1"/>
  <c r="AE504" i="2"/>
  <c r="AF504" i="2"/>
  <c r="AM504" i="2" s="1"/>
  <c r="AG504" i="2"/>
  <c r="AN504" i="2" s="1"/>
  <c r="J492" i="1" s="1"/>
  <c r="AB505" i="2"/>
  <c r="AI505" i="2" s="1"/>
  <c r="AD505" i="2"/>
  <c r="AK505" i="2" s="1"/>
  <c r="AE505" i="2"/>
  <c r="AL505" i="2" s="1"/>
  <c r="H493" i="1" s="1"/>
  <c r="AF505" i="2"/>
  <c r="AM505" i="2" s="1"/>
  <c r="I493" i="1" s="1"/>
  <c r="AG505" i="2"/>
  <c r="AN505" i="2" s="1"/>
  <c r="J493" i="1" s="1"/>
  <c r="AB506" i="2"/>
  <c r="AI506" i="2" s="1"/>
  <c r="AD506" i="2"/>
  <c r="AE506" i="2"/>
  <c r="AF506" i="2"/>
  <c r="AM506" i="2" s="1"/>
  <c r="AG506" i="2"/>
  <c r="AN506" i="2" s="1"/>
  <c r="J494" i="1" s="1"/>
  <c r="AB507" i="2"/>
  <c r="AI507" i="2" s="1"/>
  <c r="AD507" i="2"/>
  <c r="AE507" i="2"/>
  <c r="AL507" i="2" s="1"/>
  <c r="H495" i="1" s="1"/>
  <c r="AF507" i="2"/>
  <c r="AM507" i="2" s="1"/>
  <c r="I495" i="1" s="1"/>
  <c r="AG507" i="2"/>
  <c r="AN507" i="2" s="1"/>
  <c r="J495" i="1" s="1"/>
  <c r="AB508" i="2"/>
  <c r="AD508" i="2"/>
  <c r="AE508" i="2"/>
  <c r="AF508" i="2"/>
  <c r="AM508" i="2" s="1"/>
  <c r="AG508" i="2"/>
  <c r="AN508" i="2" s="1"/>
  <c r="J496" i="1" s="1"/>
  <c r="AB509" i="2"/>
  <c r="AI509" i="2" s="1"/>
  <c r="AD509" i="2"/>
  <c r="AE509" i="2"/>
  <c r="AL509" i="2" s="1"/>
  <c r="H497" i="1" s="1"/>
  <c r="AF509" i="2"/>
  <c r="AM509" i="2" s="1"/>
  <c r="I497" i="1" s="1"/>
  <c r="AG509" i="2"/>
  <c r="AN509" i="2" s="1"/>
  <c r="J497" i="1" s="1"/>
  <c r="AB510" i="2"/>
  <c r="AI510" i="2" s="1"/>
  <c r="AD510" i="2"/>
  <c r="AK510" i="2" s="1"/>
  <c r="AE510" i="2"/>
  <c r="AF510" i="2"/>
  <c r="AM510" i="2" s="1"/>
  <c r="I498" i="1" s="1"/>
  <c r="AG510" i="2"/>
  <c r="AN510" i="2" s="1"/>
  <c r="J498" i="1" s="1"/>
  <c r="AB511" i="2"/>
  <c r="AI511" i="2" s="1"/>
  <c r="E499" i="1" s="1"/>
  <c r="AD511" i="2"/>
  <c r="AK511" i="2" s="1"/>
  <c r="AE511" i="2"/>
  <c r="AF511" i="2"/>
  <c r="AM511" i="2" s="1"/>
  <c r="AG511" i="2"/>
  <c r="AN511" i="2" s="1"/>
  <c r="J499" i="1" s="1"/>
  <c r="AB512" i="2"/>
  <c r="AD512" i="2"/>
  <c r="AK512" i="2" s="1"/>
  <c r="AE512" i="2"/>
  <c r="AL512" i="2" s="1"/>
  <c r="AF512" i="2"/>
  <c r="AM512" i="2" s="1"/>
  <c r="AG512" i="2"/>
  <c r="AN512" i="2" s="1"/>
  <c r="J500" i="1" s="1"/>
  <c r="AB513" i="2"/>
  <c r="AD513" i="2"/>
  <c r="AE513" i="2"/>
  <c r="AL513" i="2" s="1"/>
  <c r="H501" i="1" s="1"/>
  <c r="AF513" i="2"/>
  <c r="AM513" i="2" s="1"/>
  <c r="I501" i="1" s="1"/>
  <c r="AG513" i="2"/>
  <c r="AN513" i="2" s="1"/>
  <c r="J501" i="1" s="1"/>
  <c r="AB514" i="2"/>
  <c r="AI514" i="2" s="1"/>
  <c r="AD514" i="2"/>
  <c r="AK514" i="2" s="1"/>
  <c r="AE514" i="2"/>
  <c r="AL514" i="2" s="1"/>
  <c r="AF514" i="2"/>
  <c r="AM514" i="2" s="1"/>
  <c r="AG514" i="2"/>
  <c r="AN514" i="2" s="1"/>
  <c r="J502" i="1" s="1"/>
  <c r="AB515" i="2"/>
  <c r="AI515" i="2" s="1"/>
  <c r="AD515" i="2"/>
  <c r="AE515" i="2"/>
  <c r="AF515" i="2"/>
  <c r="AM515" i="2" s="1"/>
  <c r="I503" i="1" s="1"/>
  <c r="AG515" i="2"/>
  <c r="AN515" i="2" s="1"/>
  <c r="J503" i="1" s="1"/>
  <c r="AB516" i="2"/>
  <c r="AI516" i="2" s="1"/>
  <c r="AD516" i="2"/>
  <c r="AE516" i="2"/>
  <c r="AF516" i="2"/>
  <c r="AM516" i="2" s="1"/>
  <c r="AG516" i="2"/>
  <c r="AN516" i="2" s="1"/>
  <c r="J504" i="1" s="1"/>
  <c r="AB517" i="2"/>
  <c r="AI517" i="2" s="1"/>
  <c r="AD517" i="2"/>
  <c r="AK517" i="2" s="1"/>
  <c r="AE517" i="2"/>
  <c r="AF517" i="2"/>
  <c r="AM517" i="2" s="1"/>
  <c r="I505" i="1" s="1"/>
  <c r="AG517" i="2"/>
  <c r="AN517" i="2" s="1"/>
  <c r="J505" i="1" s="1"/>
  <c r="AB518" i="2"/>
  <c r="AI518" i="2" s="1"/>
  <c r="AD518" i="2"/>
  <c r="AK518" i="2" s="1"/>
  <c r="AE518" i="2"/>
  <c r="AF518" i="2"/>
  <c r="AM518" i="2" s="1"/>
  <c r="AG518" i="2"/>
  <c r="AN518" i="2" s="1"/>
  <c r="J506" i="1" s="1"/>
  <c r="AB519" i="2"/>
  <c r="AI519" i="2" s="1"/>
  <c r="AD519" i="2"/>
  <c r="AK519" i="2" s="1"/>
  <c r="AE519" i="2"/>
  <c r="AL519" i="2" s="1"/>
  <c r="H507" i="1" s="1"/>
  <c r="AF519" i="2"/>
  <c r="AM519" i="2" s="1"/>
  <c r="I507" i="1" s="1"/>
  <c r="AG519" i="2"/>
  <c r="AN519" i="2" s="1"/>
  <c r="J507" i="1" s="1"/>
  <c r="E59" i="1"/>
  <c r="E63" i="1"/>
  <c r="E67" i="1"/>
  <c r="E119" i="1"/>
  <c r="E139" i="1"/>
  <c r="E147" i="1"/>
  <c r="E155" i="1"/>
  <c r="E240" i="1"/>
  <c r="E315" i="1"/>
  <c r="E6" i="1"/>
  <c r="G8" i="1"/>
  <c r="E11" i="1"/>
  <c r="E13" i="1"/>
  <c r="E14" i="1"/>
  <c r="E19" i="1"/>
  <c r="E23" i="1"/>
  <c r="E25" i="1"/>
  <c r="E26" i="1"/>
  <c r="E27" i="1"/>
  <c r="E31" i="1"/>
  <c r="E35" i="1"/>
  <c r="E38" i="1"/>
  <c r="E39" i="1"/>
  <c r="E46" i="1"/>
  <c r="E50" i="1"/>
  <c r="E51" i="1"/>
  <c r="E54" i="1"/>
  <c r="E55" i="1"/>
  <c r="E58" i="1"/>
  <c r="E62" i="1"/>
  <c r="E71" i="1"/>
  <c r="E75" i="1"/>
  <c r="E79" i="1"/>
  <c r="E82" i="1"/>
  <c r="E83" i="1"/>
  <c r="E90" i="1"/>
  <c r="E91" i="1"/>
  <c r="E94" i="1"/>
  <c r="E95" i="1"/>
  <c r="E105" i="1"/>
  <c r="E106" i="1"/>
  <c r="E107" i="1"/>
  <c r="E111" i="1"/>
  <c r="E115" i="1"/>
  <c r="E117" i="1"/>
  <c r="E118" i="1"/>
  <c r="E122" i="1"/>
  <c r="E123" i="1"/>
  <c r="E126" i="1"/>
  <c r="E129" i="1"/>
  <c r="E130" i="1"/>
  <c r="E131" i="1"/>
  <c r="E134" i="1"/>
  <c r="E138" i="1"/>
  <c r="E142" i="1"/>
  <c r="E146" i="1"/>
  <c r="E150" i="1"/>
  <c r="E153" i="1"/>
  <c r="E154" i="1"/>
  <c r="E162" i="1"/>
  <c r="E163" i="1"/>
  <c r="E165" i="1"/>
  <c r="E166" i="1"/>
  <c r="E170" i="1"/>
  <c r="E174" i="1"/>
  <c r="E178" i="1"/>
  <c r="E182" i="1"/>
  <c r="E186" i="1"/>
  <c r="E190" i="1"/>
  <c r="E194" i="1"/>
  <c r="E195" i="1"/>
  <c r="E198" i="1"/>
  <c r="E202" i="1"/>
  <c r="E206" i="1"/>
  <c r="E210" i="1"/>
  <c r="E214" i="1"/>
  <c r="E218" i="1"/>
  <c r="E222" i="1"/>
  <c r="E226" i="1"/>
  <c r="E230" i="1"/>
  <c r="E234" i="1"/>
  <c r="E242" i="1"/>
  <c r="E246" i="1"/>
  <c r="E258" i="1"/>
  <c r="E266" i="1"/>
  <c r="E270" i="1"/>
  <c r="E274" i="1"/>
  <c r="E278" i="1"/>
  <c r="E293" i="1"/>
  <c r="E294" i="1"/>
  <c r="E298" i="1"/>
  <c r="E303" i="1"/>
  <c r="E307" i="1"/>
  <c r="E310" i="1"/>
  <c r="E322" i="1"/>
  <c r="E323" i="1"/>
  <c r="E326" i="1"/>
  <c r="E333" i="1"/>
  <c r="E346" i="1"/>
  <c r="E350" i="1"/>
  <c r="E366" i="1"/>
  <c r="E370" i="1"/>
  <c r="E371" i="1"/>
  <c r="E379" i="1"/>
  <c r="E382" i="1"/>
  <c r="E386" i="1"/>
  <c r="E398" i="1"/>
  <c r="E406" i="1"/>
  <c r="E417" i="1"/>
  <c r="E427" i="1"/>
  <c r="E434" i="1"/>
  <c r="E438" i="1"/>
  <c r="E443" i="1"/>
  <c r="E462" i="1"/>
  <c r="AB17" i="2"/>
  <c r="AI17" i="2" s="1"/>
  <c r="E5" i="1" s="1"/>
  <c r="AE17" i="2"/>
  <c r="AL17" i="2" s="1"/>
  <c r="H5" i="1" s="1"/>
  <c r="AB15" i="2"/>
  <c r="AG10" i="2"/>
  <c r="AF10" i="2"/>
  <c r="AE10" i="2"/>
  <c r="AD10" i="2"/>
  <c r="AC10" i="2"/>
  <c r="AB10" i="2"/>
  <c r="AG12" i="2"/>
  <c r="AF12" i="2"/>
  <c r="AE12" i="2"/>
  <c r="AD12" i="2"/>
  <c r="AC12" i="2"/>
  <c r="AB12" i="2"/>
  <c r="AG11" i="2"/>
  <c r="AF11" i="2"/>
  <c r="AE11" i="2"/>
  <c r="AD11" i="2"/>
  <c r="AC11" i="2"/>
  <c r="AB11" i="2"/>
  <c r="J509" i="1" l="1"/>
  <c r="I6" i="1"/>
  <c r="E490" i="1"/>
  <c r="E486" i="1"/>
  <c r="E478" i="1"/>
  <c r="E458" i="1"/>
  <c r="E410" i="1"/>
  <c r="E358" i="1"/>
  <c r="E338" i="1"/>
  <c r="E318" i="1"/>
  <c r="E314" i="1"/>
  <c r="E290" i="1"/>
  <c r="E286" i="1"/>
  <c r="E262" i="1"/>
  <c r="E158" i="1"/>
  <c r="E114" i="1"/>
  <c r="E110" i="1"/>
  <c r="E102" i="1"/>
  <c r="E98" i="1"/>
  <c r="E86" i="1"/>
  <c r="E78" i="1"/>
  <c r="E74" i="1"/>
  <c r="E66" i="1"/>
  <c r="E42" i="1"/>
  <c r="E34" i="1"/>
  <c r="E30" i="1"/>
  <c r="E22" i="1"/>
  <c r="E18" i="1"/>
  <c r="E10" i="1"/>
  <c r="E8" i="1"/>
  <c r="I499" i="1"/>
  <c r="I491" i="1"/>
  <c r="I487" i="1"/>
  <c r="I483" i="1"/>
  <c r="I481" i="1"/>
  <c r="I467" i="1"/>
  <c r="I455" i="1"/>
  <c r="I453" i="1"/>
  <c r="I405" i="1"/>
  <c r="I401" i="1"/>
  <c r="I399" i="1"/>
  <c r="I393" i="1"/>
  <c r="I391" i="1"/>
  <c r="I383" i="1"/>
  <c r="I339" i="1"/>
  <c r="I327" i="1"/>
  <c r="I325" i="1"/>
  <c r="I283" i="1"/>
  <c r="I281" i="1"/>
  <c r="I279" i="1"/>
  <c r="I277" i="1"/>
  <c r="I275" i="1"/>
  <c r="I273" i="1"/>
  <c r="I271" i="1"/>
  <c r="I269" i="1"/>
  <c r="I267" i="1"/>
  <c r="I265" i="1"/>
  <c r="I263" i="1"/>
  <c r="I251" i="1"/>
  <c r="I249" i="1"/>
  <c r="I245" i="1"/>
  <c r="I243" i="1"/>
  <c r="I241" i="1"/>
  <c r="I239" i="1"/>
  <c r="I237" i="1"/>
  <c r="I235" i="1"/>
  <c r="I233" i="1"/>
  <c r="I231" i="1"/>
  <c r="I229" i="1"/>
  <c r="I227" i="1"/>
  <c r="I225" i="1"/>
  <c r="I223" i="1"/>
  <c r="I221" i="1"/>
  <c r="I219" i="1"/>
  <c r="I217" i="1"/>
  <c r="I215" i="1"/>
  <c r="I213" i="1"/>
  <c r="I211" i="1"/>
  <c r="I209" i="1"/>
  <c r="I205" i="1"/>
  <c r="I203" i="1"/>
  <c r="I201" i="1"/>
  <c r="I199" i="1"/>
  <c r="I197" i="1"/>
  <c r="I195" i="1"/>
  <c r="I191" i="1"/>
  <c r="I189" i="1"/>
  <c r="I187" i="1"/>
  <c r="I185" i="1"/>
  <c r="I183" i="1"/>
  <c r="I181" i="1"/>
  <c r="I179" i="1"/>
  <c r="I177" i="1"/>
  <c r="I175" i="1"/>
  <c r="I173" i="1"/>
  <c r="I171" i="1"/>
  <c r="I169" i="1"/>
  <c r="I167" i="1"/>
  <c r="I163" i="1"/>
  <c r="I161" i="1"/>
  <c r="I93" i="1"/>
  <c r="I91" i="1"/>
  <c r="I69" i="1"/>
  <c r="I45" i="1"/>
  <c r="I21" i="1"/>
  <c r="I9" i="1"/>
  <c r="H487" i="1"/>
  <c r="H483" i="1"/>
  <c r="H453" i="1"/>
  <c r="H405" i="1"/>
  <c r="H401" i="1"/>
  <c r="H399" i="1"/>
  <c r="H391" i="1"/>
  <c r="H339" i="1"/>
  <c r="H271" i="1"/>
  <c r="H269" i="1"/>
  <c r="H267" i="1"/>
  <c r="H245" i="1"/>
  <c r="H243" i="1"/>
  <c r="H237" i="1"/>
  <c r="H223" i="1"/>
  <c r="H221" i="1"/>
  <c r="H213" i="1"/>
  <c r="H199" i="1"/>
  <c r="H197" i="1"/>
  <c r="H175" i="1"/>
  <c r="H173" i="1"/>
  <c r="H9" i="1"/>
  <c r="E283" i="1"/>
  <c r="E275" i="1"/>
  <c r="E273" i="1"/>
  <c r="E271" i="1"/>
  <c r="E267" i="1"/>
  <c r="E263" i="1"/>
  <c r="E237" i="1"/>
  <c r="E235" i="1"/>
  <c r="E227" i="1"/>
  <c r="E223" i="1"/>
  <c r="E217" i="1"/>
  <c r="E215" i="1"/>
  <c r="E191" i="1"/>
  <c r="E169" i="1"/>
  <c r="E167" i="1"/>
  <c r="I506" i="1"/>
  <c r="I504" i="1"/>
  <c r="I502" i="1"/>
  <c r="I500" i="1"/>
  <c r="I496" i="1"/>
  <c r="I494" i="1"/>
  <c r="I492" i="1"/>
  <c r="I490" i="1"/>
  <c r="I488" i="1"/>
  <c r="I486" i="1"/>
  <c r="I478" i="1"/>
  <c r="I476" i="1"/>
  <c r="I474" i="1"/>
  <c r="I472" i="1"/>
  <c r="I470" i="1"/>
  <c r="I464" i="1"/>
  <c r="I460" i="1"/>
  <c r="I458" i="1"/>
  <c r="I456" i="1"/>
  <c r="I454" i="1"/>
  <c r="I452" i="1"/>
  <c r="I450" i="1"/>
  <c r="I448" i="1"/>
  <c r="I446" i="1"/>
  <c r="I440" i="1"/>
  <c r="I438" i="1"/>
  <c r="I436" i="1"/>
  <c r="I434" i="1"/>
  <c r="I432" i="1"/>
  <c r="I430" i="1"/>
  <c r="I428" i="1"/>
  <c r="I426" i="1"/>
  <c r="I424" i="1"/>
  <c r="I422" i="1"/>
  <c r="I420" i="1"/>
  <c r="I418" i="1"/>
  <c r="I412" i="1"/>
  <c r="I410" i="1"/>
  <c r="I408" i="1"/>
  <c r="I386" i="1"/>
  <c r="I380" i="1"/>
  <c r="I378" i="1"/>
  <c r="I376" i="1"/>
  <c r="I364" i="1"/>
  <c r="I360" i="1"/>
  <c r="I358" i="1"/>
  <c r="I356" i="1"/>
  <c r="I352" i="1"/>
  <c r="I344" i="1"/>
  <c r="I338" i="1"/>
  <c r="I320" i="1"/>
  <c r="I318" i="1"/>
  <c r="I316" i="1"/>
  <c r="I314" i="1"/>
  <c r="I312" i="1"/>
  <c r="I310" i="1"/>
  <c r="I308" i="1"/>
  <c r="I306" i="1"/>
  <c r="I304" i="1"/>
  <c r="I302" i="1"/>
  <c r="I300" i="1"/>
  <c r="I296" i="1"/>
  <c r="I294" i="1"/>
  <c r="I292" i="1"/>
  <c r="I290" i="1"/>
  <c r="I288" i="1"/>
  <c r="I286" i="1"/>
  <c r="I262" i="1"/>
  <c r="I260" i="1"/>
  <c r="I258" i="1"/>
  <c r="I256" i="1"/>
  <c r="I254" i="1"/>
  <c r="I252" i="1"/>
  <c r="I170" i="1"/>
  <c r="I168" i="1"/>
  <c r="I164" i="1"/>
  <c r="I162" i="1"/>
  <c r="I160" i="1"/>
  <c r="I158" i="1"/>
  <c r="I148" i="1"/>
  <c r="I138" i="1"/>
  <c r="I136" i="1"/>
  <c r="I128" i="1"/>
  <c r="I120" i="1"/>
  <c r="I114" i="1"/>
  <c r="I110" i="1"/>
  <c r="I108" i="1"/>
  <c r="I102" i="1"/>
  <c r="I98" i="1"/>
  <c r="I96" i="1"/>
  <c r="I88" i="1"/>
  <c r="I86" i="1"/>
  <c r="I80" i="1"/>
  <c r="I78" i="1"/>
  <c r="I74" i="1"/>
  <c r="I66" i="1"/>
  <c r="I64" i="1"/>
  <c r="I62" i="1"/>
  <c r="I60" i="1"/>
  <c r="I56" i="1"/>
  <c r="I44" i="1"/>
  <c r="I42" i="1"/>
  <c r="I40" i="1"/>
  <c r="I38" i="1"/>
  <c r="I36" i="1"/>
  <c r="I34" i="1"/>
  <c r="I32" i="1"/>
  <c r="I30" i="1"/>
  <c r="I22" i="1"/>
  <c r="I20" i="1"/>
  <c r="I18" i="1"/>
  <c r="I16" i="1"/>
  <c r="I14" i="1"/>
  <c r="I10" i="1"/>
  <c r="I8" i="1"/>
  <c r="H502" i="1"/>
  <c r="H500" i="1"/>
  <c r="H488" i="1"/>
  <c r="H478" i="1"/>
  <c r="H476" i="1"/>
  <c r="H464" i="1"/>
  <c r="H454" i="1"/>
  <c r="H452" i="1"/>
  <c r="H440" i="1"/>
  <c r="H434" i="1"/>
  <c r="H430" i="1"/>
  <c r="H428" i="1"/>
  <c r="H418" i="1"/>
  <c r="H410" i="1"/>
  <c r="H386" i="1"/>
  <c r="H380" i="1"/>
  <c r="H358" i="1"/>
  <c r="H356" i="1"/>
  <c r="H344" i="1"/>
  <c r="H320" i="1"/>
  <c r="H318" i="1"/>
  <c r="H310" i="1"/>
  <c r="H302" i="1"/>
  <c r="H296" i="1"/>
  <c r="H286" i="1"/>
  <c r="H262" i="1"/>
  <c r="H18" i="1"/>
  <c r="H10" i="1"/>
  <c r="E506" i="1"/>
  <c r="E504" i="1"/>
  <c r="E476" i="1"/>
  <c r="E460" i="1"/>
  <c r="E456" i="1"/>
  <c r="E452" i="1"/>
  <c r="E446" i="1"/>
  <c r="E436" i="1"/>
  <c r="E430" i="1"/>
  <c r="E412" i="1"/>
  <c r="E364" i="1"/>
  <c r="E356" i="1"/>
  <c r="E352" i="1"/>
  <c r="E312" i="1"/>
  <c r="E308" i="1"/>
  <c r="E300" i="1"/>
  <c r="E288" i="1"/>
  <c r="E260" i="1"/>
  <c r="E256" i="1"/>
  <c r="E168" i="1"/>
  <c r="E160" i="1"/>
  <c r="E148" i="1"/>
  <c r="E128" i="1"/>
  <c r="E120" i="1"/>
  <c r="E60" i="1"/>
  <c r="E56" i="1"/>
  <c r="E44" i="1"/>
  <c r="E36" i="1"/>
  <c r="E32" i="1"/>
  <c r="E16" i="1"/>
  <c r="J510" i="1"/>
  <c r="E7" i="1"/>
  <c r="AL506" i="2"/>
  <c r="H494" i="1" s="1"/>
  <c r="AK503" i="2"/>
  <c r="G491" i="1" s="1"/>
  <c r="AL494" i="2"/>
  <c r="H482" i="1" s="1"/>
  <c r="AK491" i="2"/>
  <c r="G479" i="1" s="1"/>
  <c r="AL474" i="2"/>
  <c r="H462" i="1" s="1"/>
  <c r="AK467" i="2"/>
  <c r="G455" i="1" s="1"/>
  <c r="AK463" i="2"/>
  <c r="G451" i="1" s="1"/>
  <c r="AK455" i="2"/>
  <c r="G443" i="1" s="1"/>
  <c r="AL454" i="2"/>
  <c r="H442" i="1" s="1"/>
  <c r="AK451" i="2"/>
  <c r="G439" i="1" s="1"/>
  <c r="AL450" i="2"/>
  <c r="H438" i="1" s="1"/>
  <c r="AL446" i="2"/>
  <c r="AK443" i="2"/>
  <c r="G431" i="1" s="1"/>
  <c r="AI440" i="2"/>
  <c r="E428" i="1" s="1"/>
  <c r="AK439" i="2"/>
  <c r="G427" i="1" s="1"/>
  <c r="AL438" i="2"/>
  <c r="H426" i="1" s="1"/>
  <c r="AK435" i="2"/>
  <c r="G423" i="1" s="1"/>
  <c r="AL434" i="2"/>
  <c r="H422" i="1" s="1"/>
  <c r="AK431" i="2"/>
  <c r="G419" i="1" s="1"/>
  <c r="AL430" i="2"/>
  <c r="AK427" i="2"/>
  <c r="G415" i="1" s="1"/>
  <c r="AK419" i="2"/>
  <c r="G407" i="1" s="1"/>
  <c r="AK411" i="2"/>
  <c r="G399" i="1" s="1"/>
  <c r="AK403" i="2"/>
  <c r="G391" i="1" s="1"/>
  <c r="AK395" i="2"/>
  <c r="G383" i="1" s="1"/>
  <c r="AI392" i="2"/>
  <c r="E380" i="1" s="1"/>
  <c r="AK391" i="2"/>
  <c r="G379" i="1" s="1"/>
  <c r="AL390" i="2"/>
  <c r="H378" i="1" s="1"/>
  <c r="AK387" i="2"/>
  <c r="G375" i="1" s="1"/>
  <c r="AI384" i="2"/>
  <c r="E372" i="1" s="1"/>
  <c r="AL382" i="2"/>
  <c r="H370" i="1" s="1"/>
  <c r="AK371" i="2"/>
  <c r="G359" i="1" s="1"/>
  <c r="AK363" i="2"/>
  <c r="G351" i="1" s="1"/>
  <c r="AL350" i="2"/>
  <c r="H338" i="1" s="1"/>
  <c r="AK339" i="2"/>
  <c r="G327" i="1" s="1"/>
  <c r="AK335" i="2"/>
  <c r="G323" i="1" s="1"/>
  <c r="AL334" i="2"/>
  <c r="H322" i="1" s="1"/>
  <c r="AL330" i="2"/>
  <c r="AI328" i="2"/>
  <c r="E316" i="1" s="1"/>
  <c r="AL326" i="2"/>
  <c r="H314" i="1" s="1"/>
  <c r="AK323" i="2"/>
  <c r="G311" i="1" s="1"/>
  <c r="AK319" i="2"/>
  <c r="G307" i="1" s="1"/>
  <c r="AL318" i="2"/>
  <c r="H306" i="1" s="1"/>
  <c r="AI316" i="2"/>
  <c r="E304" i="1" s="1"/>
  <c r="AK315" i="2"/>
  <c r="G303" i="1" s="1"/>
  <c r="AL314" i="2"/>
  <c r="AK311" i="2"/>
  <c r="G299" i="1" s="1"/>
  <c r="AL310" i="2"/>
  <c r="H298" i="1" s="1"/>
  <c r="AK307" i="2"/>
  <c r="G295" i="1" s="1"/>
  <c r="AL306" i="2"/>
  <c r="H294" i="1" s="1"/>
  <c r="AI304" i="2"/>
  <c r="E292" i="1" s="1"/>
  <c r="AL302" i="2"/>
  <c r="H290" i="1" s="1"/>
  <c r="AK299" i="2"/>
  <c r="G287" i="1" s="1"/>
  <c r="AK295" i="2"/>
  <c r="G283" i="1" s="1"/>
  <c r="AL294" i="2"/>
  <c r="H282" i="1" s="1"/>
  <c r="AK291" i="2"/>
  <c r="G279" i="1" s="1"/>
  <c r="AL290" i="2"/>
  <c r="H278" i="1" s="1"/>
  <c r="AK287" i="2"/>
  <c r="G275" i="1" s="1"/>
  <c r="AL286" i="2"/>
  <c r="H274" i="1" s="1"/>
  <c r="AK283" i="2"/>
  <c r="G271" i="1" s="1"/>
  <c r="AL282" i="2"/>
  <c r="H270" i="1" s="1"/>
  <c r="AL278" i="2"/>
  <c r="H266" i="1" s="1"/>
  <c r="AK275" i="2"/>
  <c r="G263" i="1" s="1"/>
  <c r="AK271" i="2"/>
  <c r="G259" i="1" s="1"/>
  <c r="AL270" i="2"/>
  <c r="H258" i="1" s="1"/>
  <c r="AK267" i="2"/>
  <c r="G255" i="1" s="1"/>
  <c r="AL266" i="2"/>
  <c r="H254" i="1" s="1"/>
  <c r="AK263" i="2"/>
  <c r="G251" i="1" s="1"/>
  <c r="AL262" i="2"/>
  <c r="H250" i="1" s="1"/>
  <c r="AK259" i="2"/>
  <c r="G247" i="1" s="1"/>
  <c r="AL258" i="2"/>
  <c r="H246" i="1" s="1"/>
  <c r="AL254" i="2"/>
  <c r="H242" i="1" s="1"/>
  <c r="AK251" i="2"/>
  <c r="G239" i="1" s="1"/>
  <c r="AK247" i="2"/>
  <c r="G235" i="1" s="1"/>
  <c r="AL246" i="2"/>
  <c r="H234" i="1" s="1"/>
  <c r="AI244" i="2"/>
  <c r="E232" i="1" s="1"/>
  <c r="AK243" i="2"/>
  <c r="G231" i="1" s="1"/>
  <c r="AL242" i="2"/>
  <c r="H230" i="1" s="1"/>
  <c r="AK239" i="2"/>
  <c r="G227" i="1" s="1"/>
  <c r="AL238" i="2"/>
  <c r="H226" i="1" s="1"/>
  <c r="AK235" i="2"/>
  <c r="G223" i="1" s="1"/>
  <c r="AL234" i="2"/>
  <c r="H222" i="1" s="1"/>
  <c r="AL230" i="2"/>
  <c r="H218" i="1" s="1"/>
  <c r="AK227" i="2"/>
  <c r="G215" i="1" s="1"/>
  <c r="AK223" i="2"/>
  <c r="G211" i="1" s="1"/>
  <c r="AL222" i="2"/>
  <c r="H210" i="1" s="1"/>
  <c r="AK219" i="2"/>
  <c r="G207" i="1" s="1"/>
  <c r="AL218" i="2"/>
  <c r="H206" i="1" s="1"/>
  <c r="AK215" i="2"/>
  <c r="G203" i="1" s="1"/>
  <c r="AL214" i="2"/>
  <c r="H202" i="1" s="1"/>
  <c r="AK211" i="2"/>
  <c r="G199" i="1" s="1"/>
  <c r="AL210" i="2"/>
  <c r="H198" i="1" s="1"/>
  <c r="AK207" i="2"/>
  <c r="G195" i="1" s="1"/>
  <c r="AL206" i="2"/>
  <c r="H194" i="1" s="1"/>
  <c r="AK203" i="2"/>
  <c r="G191" i="1" s="1"/>
  <c r="AL202" i="2"/>
  <c r="H190" i="1" s="1"/>
  <c r="AK199" i="2"/>
  <c r="G187" i="1" s="1"/>
  <c r="AL198" i="2"/>
  <c r="H186" i="1" s="1"/>
  <c r="AI196" i="2"/>
  <c r="E184" i="1" s="1"/>
  <c r="AK195" i="2"/>
  <c r="G183" i="1" s="1"/>
  <c r="AL194" i="2"/>
  <c r="H182" i="1" s="1"/>
  <c r="AK191" i="2"/>
  <c r="G179" i="1" s="1"/>
  <c r="AL190" i="2"/>
  <c r="H178" i="1" s="1"/>
  <c r="AK187" i="2"/>
  <c r="G175" i="1" s="1"/>
  <c r="AL186" i="2"/>
  <c r="H174" i="1" s="1"/>
  <c r="AI184" i="2"/>
  <c r="E172" i="1" s="1"/>
  <c r="AK183" i="2"/>
  <c r="G171" i="1" s="1"/>
  <c r="AL182" i="2"/>
  <c r="H170" i="1" s="1"/>
  <c r="AK179" i="2"/>
  <c r="G167" i="1" s="1"/>
  <c r="AL178" i="2"/>
  <c r="H166" i="1" s="1"/>
  <c r="AK175" i="2"/>
  <c r="G163" i="1" s="1"/>
  <c r="AL174" i="2"/>
  <c r="H162" i="1" s="1"/>
  <c r="AK171" i="2"/>
  <c r="G159" i="1" s="1"/>
  <c r="AL170" i="2"/>
  <c r="H158" i="1" s="1"/>
  <c r="AI168" i="2"/>
  <c r="E156" i="1" s="1"/>
  <c r="AK167" i="2"/>
  <c r="G155" i="1" s="1"/>
  <c r="AL166" i="2"/>
  <c r="H154" i="1" s="1"/>
  <c r="AK163" i="2"/>
  <c r="G151" i="1" s="1"/>
  <c r="AL162" i="2"/>
  <c r="H150" i="1" s="1"/>
  <c r="AK159" i="2"/>
  <c r="G147" i="1" s="1"/>
  <c r="AL158" i="2"/>
  <c r="H146" i="1" s="1"/>
  <c r="AK155" i="2"/>
  <c r="G143" i="1" s="1"/>
  <c r="AL154" i="2"/>
  <c r="H142" i="1" s="1"/>
  <c r="AK151" i="2"/>
  <c r="G139" i="1" s="1"/>
  <c r="AL150" i="2"/>
  <c r="H138" i="1" s="1"/>
  <c r="AK147" i="2"/>
  <c r="G135" i="1" s="1"/>
  <c r="AL146" i="2"/>
  <c r="H134" i="1" s="1"/>
  <c r="AK143" i="2"/>
  <c r="G131" i="1" s="1"/>
  <c r="AL142" i="2"/>
  <c r="H130" i="1" s="1"/>
  <c r="AK139" i="2"/>
  <c r="G127" i="1" s="1"/>
  <c r="AL138" i="2"/>
  <c r="H126" i="1" s="1"/>
  <c r="AK135" i="2"/>
  <c r="G123" i="1" s="1"/>
  <c r="AL134" i="2"/>
  <c r="H122" i="1" s="1"/>
  <c r="AK131" i="2"/>
  <c r="G119" i="1" s="1"/>
  <c r="AL130" i="2"/>
  <c r="H118" i="1" s="1"/>
  <c r="AK127" i="2"/>
  <c r="G115" i="1" s="1"/>
  <c r="AL126" i="2"/>
  <c r="H114" i="1" s="1"/>
  <c r="AK123" i="2"/>
  <c r="G111" i="1" s="1"/>
  <c r="AL122" i="2"/>
  <c r="H110" i="1" s="1"/>
  <c r="AK119" i="2"/>
  <c r="G107" i="1" s="1"/>
  <c r="AL118" i="2"/>
  <c r="H106" i="1" s="1"/>
  <c r="AK115" i="2"/>
  <c r="G103" i="1" s="1"/>
  <c r="AL114" i="2"/>
  <c r="H102" i="1" s="1"/>
  <c r="AK111" i="2"/>
  <c r="G99" i="1" s="1"/>
  <c r="AL110" i="2"/>
  <c r="H98" i="1" s="1"/>
  <c r="AK107" i="2"/>
  <c r="G95" i="1" s="1"/>
  <c r="AL106" i="2"/>
  <c r="H94" i="1" s="1"/>
  <c r="AK103" i="2"/>
  <c r="G91" i="1" s="1"/>
  <c r="AL102" i="2"/>
  <c r="H90" i="1" s="1"/>
  <c r="AL98" i="2"/>
  <c r="H86" i="1" s="1"/>
  <c r="AL90" i="2"/>
  <c r="H78" i="1" s="1"/>
  <c r="AL86" i="2"/>
  <c r="H74" i="1" s="1"/>
  <c r="AK83" i="2"/>
  <c r="G71" i="1" s="1"/>
  <c r="I510" i="1"/>
  <c r="AK79" i="2"/>
  <c r="G67" i="1" s="1"/>
  <c r="AL78" i="2"/>
  <c r="H66" i="1" s="1"/>
  <c r="AK75" i="2"/>
  <c r="G63" i="1" s="1"/>
  <c r="AL74" i="2"/>
  <c r="H62" i="1" s="1"/>
  <c r="AK67" i="2"/>
  <c r="G55" i="1" s="1"/>
  <c r="AL62" i="2"/>
  <c r="H50" i="1" s="1"/>
  <c r="AK59" i="2"/>
  <c r="G47" i="1" s="1"/>
  <c r="AK55" i="2"/>
  <c r="G43" i="1" s="1"/>
  <c r="AL54" i="2"/>
  <c r="H42" i="1" s="1"/>
  <c r="AK51" i="2"/>
  <c r="G39" i="1" s="1"/>
  <c r="AL50" i="2"/>
  <c r="H38" i="1" s="1"/>
  <c r="AK47" i="2"/>
  <c r="G35" i="1" s="1"/>
  <c r="AL46" i="2"/>
  <c r="H34" i="1" s="1"/>
  <c r="AK43" i="2"/>
  <c r="G31" i="1" s="1"/>
  <c r="AL42" i="2"/>
  <c r="H30" i="1" s="1"/>
  <c r="AK39" i="2"/>
  <c r="G27" i="1" s="1"/>
  <c r="AL38" i="2"/>
  <c r="H26" i="1" s="1"/>
  <c r="AK35" i="2"/>
  <c r="G23" i="1" s="1"/>
  <c r="AL34" i="2"/>
  <c r="H22" i="1" s="1"/>
  <c r="AK31" i="2"/>
  <c r="G19" i="1" s="1"/>
  <c r="AL26" i="2"/>
  <c r="H14" i="1" s="1"/>
  <c r="AK23" i="2"/>
  <c r="G11" i="1" s="1"/>
  <c r="E492" i="1"/>
  <c r="E488" i="1"/>
  <c r="E480" i="1"/>
  <c r="E448" i="1"/>
  <c r="E440" i="1"/>
  <c r="E432" i="1"/>
  <c r="E424" i="1"/>
  <c r="E420" i="1"/>
  <c r="E416" i="1"/>
  <c r="E408" i="1"/>
  <c r="E404" i="1"/>
  <c r="E400" i="1"/>
  <c r="E384" i="1"/>
  <c r="E376" i="1"/>
  <c r="E360" i="1"/>
  <c r="E348" i="1"/>
  <c r="E344" i="1"/>
  <c r="E340" i="1"/>
  <c r="E336" i="1"/>
  <c r="E328" i="1"/>
  <c r="E324" i="1"/>
  <c r="E320" i="1"/>
  <c r="E296" i="1"/>
  <c r="E276" i="1"/>
  <c r="E252" i="1"/>
  <c r="E136" i="1"/>
  <c r="E108" i="1"/>
  <c r="E88" i="1"/>
  <c r="E84" i="1"/>
  <c r="E80" i="1"/>
  <c r="E76" i="1"/>
  <c r="E72" i="1"/>
  <c r="E64" i="1"/>
  <c r="E52" i="1"/>
  <c r="E48" i="1"/>
  <c r="E40" i="1"/>
  <c r="E20" i="1"/>
  <c r="AL518" i="2"/>
  <c r="H506" i="1" s="1"/>
  <c r="AI512" i="2"/>
  <c r="E500" i="1" s="1"/>
  <c r="AL482" i="2"/>
  <c r="H470" i="1" s="1"/>
  <c r="AK479" i="2"/>
  <c r="G467" i="1" s="1"/>
  <c r="AL462" i="2"/>
  <c r="H450" i="1" s="1"/>
  <c r="AL458" i="2"/>
  <c r="H446" i="1" s="1"/>
  <c r="AI456" i="2"/>
  <c r="E444" i="1" s="1"/>
  <c r="AL517" i="2"/>
  <c r="H505" i="1" s="1"/>
  <c r="AK506" i="2"/>
  <c r="G494" i="1" s="1"/>
  <c r="AL501" i="2"/>
  <c r="H489" i="1" s="1"/>
  <c r="AK498" i="2"/>
  <c r="G486" i="1" s="1"/>
  <c r="AL493" i="2"/>
  <c r="H481" i="1" s="1"/>
  <c r="AK482" i="2"/>
  <c r="G470" i="1" s="1"/>
  <c r="AL477" i="2"/>
  <c r="H465" i="1" s="1"/>
  <c r="AK474" i="2"/>
  <c r="G462" i="1" s="1"/>
  <c r="AL469" i="2"/>
  <c r="H457" i="1" s="1"/>
  <c r="AK458" i="2"/>
  <c r="G446" i="1" s="1"/>
  <c r="AL453" i="2"/>
  <c r="H441" i="1" s="1"/>
  <c r="AK450" i="2"/>
  <c r="G438" i="1" s="1"/>
  <c r="AL445" i="2"/>
  <c r="H433" i="1" s="1"/>
  <c r="AK438" i="2"/>
  <c r="G426" i="1" s="1"/>
  <c r="AK434" i="2"/>
  <c r="G422" i="1" s="1"/>
  <c r="AL433" i="2"/>
  <c r="H421" i="1" s="1"/>
  <c r="AI431" i="2"/>
  <c r="E419" i="1" s="1"/>
  <c r="AL429" i="2"/>
  <c r="H417" i="1" s="1"/>
  <c r="AK426" i="2"/>
  <c r="G414" i="1" s="1"/>
  <c r="AL421" i="2"/>
  <c r="H409" i="1" s="1"/>
  <c r="AI419" i="2"/>
  <c r="E407" i="1" s="1"/>
  <c r="AK414" i="2"/>
  <c r="G402" i="1" s="1"/>
  <c r="AK410" i="2"/>
  <c r="G398" i="1" s="1"/>
  <c r="AL409" i="2"/>
  <c r="H397" i="1" s="1"/>
  <c r="AL405" i="2"/>
  <c r="H393" i="1" s="1"/>
  <c r="AK402" i="2"/>
  <c r="G390" i="1" s="1"/>
  <c r="AI399" i="2"/>
  <c r="E387" i="1" s="1"/>
  <c r="AL397" i="2"/>
  <c r="H385" i="1" s="1"/>
  <c r="AK394" i="2"/>
  <c r="G382" i="1" s="1"/>
  <c r="AK390" i="2"/>
  <c r="G378" i="1" s="1"/>
  <c r="AL389" i="2"/>
  <c r="H377" i="1" s="1"/>
  <c r="AK386" i="2"/>
  <c r="G374" i="1" s="1"/>
  <c r="AL381" i="2"/>
  <c r="H369" i="1" s="1"/>
  <c r="AK378" i="2"/>
  <c r="G366" i="1" s="1"/>
  <c r="AL373" i="2"/>
  <c r="H361" i="1" s="1"/>
  <c r="AK370" i="2"/>
  <c r="G358" i="1" s="1"/>
  <c r="AI367" i="2"/>
  <c r="E355" i="1" s="1"/>
  <c r="AK366" i="2"/>
  <c r="G354" i="1" s="1"/>
  <c r="AL365" i="2"/>
  <c r="H353" i="1" s="1"/>
  <c r="AK362" i="2"/>
  <c r="G350" i="1" s="1"/>
  <c r="AL361" i="2"/>
  <c r="H349" i="1" s="1"/>
  <c r="AL357" i="2"/>
  <c r="H345" i="1" s="1"/>
  <c r="AK354" i="2"/>
  <c r="G342" i="1" s="1"/>
  <c r="AL349" i="2"/>
  <c r="H337" i="1" s="1"/>
  <c r="AK346" i="2"/>
  <c r="G334" i="1" s="1"/>
  <c r="AL341" i="2"/>
  <c r="H329" i="1" s="1"/>
  <c r="AK338" i="2"/>
  <c r="G326" i="1" s="1"/>
  <c r="AL337" i="2"/>
  <c r="H325" i="1" s="1"/>
  <c r="AL333" i="2"/>
  <c r="H321" i="1" s="1"/>
  <c r="AK330" i="2"/>
  <c r="G318" i="1" s="1"/>
  <c r="AL325" i="2"/>
  <c r="H313" i="1" s="1"/>
  <c r="AK322" i="2"/>
  <c r="G310" i="1" s="1"/>
  <c r="AK318" i="2"/>
  <c r="G306" i="1" s="1"/>
  <c r="AL317" i="2"/>
  <c r="H305" i="1" s="1"/>
  <c r="AK314" i="2"/>
  <c r="G302" i="1" s="1"/>
  <c r="AL313" i="2"/>
  <c r="H301" i="1" s="1"/>
  <c r="AL309" i="2"/>
  <c r="H297" i="1" s="1"/>
  <c r="AK306" i="2"/>
  <c r="G294" i="1" s="1"/>
  <c r="AL301" i="2"/>
  <c r="H289" i="1" s="1"/>
  <c r="AK298" i="2"/>
  <c r="G286" i="1" s="1"/>
  <c r="AK294" i="2"/>
  <c r="G282" i="1" s="1"/>
  <c r="AL293" i="2"/>
  <c r="H281" i="1" s="1"/>
  <c r="AK290" i="2"/>
  <c r="G278" i="1" s="1"/>
  <c r="AL289" i="2"/>
  <c r="H277" i="1" s="1"/>
  <c r="AL285" i="2"/>
  <c r="H273" i="1" s="1"/>
  <c r="AK282" i="2"/>
  <c r="G270" i="1" s="1"/>
  <c r="AL277" i="2"/>
  <c r="H265" i="1" s="1"/>
  <c r="AK274" i="2"/>
  <c r="G262" i="1" s="1"/>
  <c r="AI271" i="2"/>
  <c r="E259" i="1" s="1"/>
  <c r="AK270" i="2"/>
  <c r="G258" i="1" s="1"/>
  <c r="AL269" i="2"/>
  <c r="H257" i="1" s="1"/>
  <c r="AK266" i="2"/>
  <c r="G254" i="1" s="1"/>
  <c r="AL265" i="2"/>
  <c r="H253" i="1" s="1"/>
  <c r="AL261" i="2"/>
  <c r="H249" i="1" s="1"/>
  <c r="AK258" i="2"/>
  <c r="G246" i="1" s="1"/>
  <c r="AL253" i="2"/>
  <c r="H241" i="1" s="1"/>
  <c r="AI251" i="2"/>
  <c r="E239" i="1" s="1"/>
  <c r="AK250" i="2"/>
  <c r="G238" i="1" s="1"/>
  <c r="AK246" i="2"/>
  <c r="G234" i="1" s="1"/>
  <c r="AL245" i="2"/>
  <c r="H233" i="1" s="1"/>
  <c r="AK242" i="2"/>
  <c r="G230" i="1" s="1"/>
  <c r="AL241" i="2"/>
  <c r="H229" i="1" s="1"/>
  <c r="AL237" i="2"/>
  <c r="H225" i="1" s="1"/>
  <c r="AK234" i="2"/>
  <c r="G222" i="1" s="1"/>
  <c r="AL229" i="2"/>
  <c r="H217" i="1" s="1"/>
  <c r="AK226" i="2"/>
  <c r="G214" i="1" s="1"/>
  <c r="AI223" i="2"/>
  <c r="E211" i="1" s="1"/>
  <c r="AK222" i="2"/>
  <c r="G210" i="1" s="1"/>
  <c r="AL221" i="2"/>
  <c r="H209" i="1" s="1"/>
  <c r="AK218" i="2"/>
  <c r="G206" i="1" s="1"/>
  <c r="AL217" i="2"/>
  <c r="H205" i="1" s="1"/>
  <c r="AI215" i="2"/>
  <c r="E203" i="1" s="1"/>
  <c r="AL213" i="2"/>
  <c r="H201" i="1" s="1"/>
  <c r="AK210" i="2"/>
  <c r="G198" i="1" s="1"/>
  <c r="AK206" i="2"/>
  <c r="G194" i="1" s="1"/>
  <c r="AL205" i="2"/>
  <c r="H193" i="1" s="1"/>
  <c r="AK202" i="2"/>
  <c r="G190" i="1" s="1"/>
  <c r="AL201" i="2"/>
  <c r="H189" i="1" s="1"/>
  <c r="AI199" i="2"/>
  <c r="E187" i="1" s="1"/>
  <c r="AK198" i="2"/>
  <c r="G186" i="1" s="1"/>
  <c r="AL197" i="2"/>
  <c r="H185" i="1" s="1"/>
  <c r="AK194" i="2"/>
  <c r="G182" i="1" s="1"/>
  <c r="AL193" i="2"/>
  <c r="H181" i="1" s="1"/>
  <c r="AI191" i="2"/>
  <c r="E179" i="1" s="1"/>
  <c r="AL189" i="2"/>
  <c r="H177" i="1" s="1"/>
  <c r="AK186" i="2"/>
  <c r="G174" i="1" s="1"/>
  <c r="AK182" i="2"/>
  <c r="G170" i="1" s="1"/>
  <c r="AL181" i="2"/>
  <c r="H169" i="1" s="1"/>
  <c r="AK178" i="2"/>
  <c r="G166" i="1" s="1"/>
  <c r="AL177" i="2"/>
  <c r="H165" i="1" s="1"/>
  <c r="AK174" i="2"/>
  <c r="G162" i="1" s="1"/>
  <c r="AL173" i="2"/>
  <c r="H161" i="1" s="1"/>
  <c r="AK170" i="2"/>
  <c r="G158" i="1" s="1"/>
  <c r="AL169" i="2"/>
  <c r="H157" i="1" s="1"/>
  <c r="AL165" i="2"/>
  <c r="H153" i="1" s="1"/>
  <c r="AI163" i="2"/>
  <c r="E151" i="1" s="1"/>
  <c r="AK162" i="2"/>
  <c r="G150" i="1" s="1"/>
  <c r="AK158" i="2"/>
  <c r="G146" i="1" s="1"/>
  <c r="AL157" i="2"/>
  <c r="H145" i="1" s="1"/>
  <c r="AI155" i="2"/>
  <c r="E143" i="1" s="1"/>
  <c r="AK154" i="2"/>
  <c r="G142" i="1" s="1"/>
  <c r="AL153" i="2"/>
  <c r="H141" i="1" s="1"/>
  <c r="AK150" i="2"/>
  <c r="G138" i="1" s="1"/>
  <c r="AL149" i="2"/>
  <c r="H137" i="1" s="1"/>
  <c r="AK146" i="2"/>
  <c r="G134" i="1" s="1"/>
  <c r="AL145" i="2"/>
  <c r="H133" i="1" s="1"/>
  <c r="AL141" i="2"/>
  <c r="H129" i="1" s="1"/>
  <c r="AI139" i="2"/>
  <c r="E127" i="1" s="1"/>
  <c r="AK138" i="2"/>
  <c r="G126" i="1" s="1"/>
  <c r="AK134" i="2"/>
  <c r="G122" i="1" s="1"/>
  <c r="AL133" i="2"/>
  <c r="H121" i="1" s="1"/>
  <c r="AK130" i="2"/>
  <c r="G118" i="1" s="1"/>
  <c r="AL129" i="2"/>
  <c r="H117" i="1" s="1"/>
  <c r="AK126" i="2"/>
  <c r="G114" i="1" s="1"/>
  <c r="AL125" i="2"/>
  <c r="H113" i="1" s="1"/>
  <c r="AK122" i="2"/>
  <c r="G110" i="1" s="1"/>
  <c r="AL121" i="2"/>
  <c r="H109" i="1" s="1"/>
  <c r="AL117" i="2"/>
  <c r="H105" i="1" s="1"/>
  <c r="AK114" i="2"/>
  <c r="G102" i="1" s="1"/>
  <c r="AK110" i="2"/>
  <c r="G98" i="1" s="1"/>
  <c r="AL109" i="2"/>
  <c r="H97" i="1" s="1"/>
  <c r="AK106" i="2"/>
  <c r="G94" i="1" s="1"/>
  <c r="AL105" i="2"/>
  <c r="H93" i="1" s="1"/>
  <c r="AK102" i="2"/>
  <c r="G90" i="1" s="1"/>
  <c r="AL101" i="2"/>
  <c r="H89" i="1" s="1"/>
  <c r="AK98" i="2"/>
  <c r="G86" i="1" s="1"/>
  <c r="AL97" i="2"/>
  <c r="H85" i="1" s="1"/>
  <c r="AL93" i="2"/>
  <c r="H81" i="1" s="1"/>
  <c r="AK90" i="2"/>
  <c r="G78" i="1" s="1"/>
  <c r="AK86" i="2"/>
  <c r="G74" i="1" s="1"/>
  <c r="AL85" i="2"/>
  <c r="H73" i="1" s="1"/>
  <c r="AK82" i="2"/>
  <c r="G70" i="1" s="1"/>
  <c r="AL81" i="2"/>
  <c r="H69" i="1" s="1"/>
  <c r="AK78" i="2"/>
  <c r="G66" i="1" s="1"/>
  <c r="AL77" i="2"/>
  <c r="H65" i="1" s="1"/>
  <c r="AK74" i="2"/>
  <c r="G62" i="1" s="1"/>
  <c r="AL73" i="2"/>
  <c r="H61" i="1" s="1"/>
  <c r="AL69" i="2"/>
  <c r="H57" i="1" s="1"/>
  <c r="AK66" i="2"/>
  <c r="G54" i="1" s="1"/>
  <c r="AK62" i="2"/>
  <c r="G50" i="1" s="1"/>
  <c r="AL61" i="2"/>
  <c r="H49" i="1" s="1"/>
  <c r="AK58" i="2"/>
  <c r="G46" i="1" s="1"/>
  <c r="AL57" i="2"/>
  <c r="H45" i="1" s="1"/>
  <c r="AI55" i="2"/>
  <c r="E43" i="1" s="1"/>
  <c r="AK54" i="2"/>
  <c r="G42" i="1" s="1"/>
  <c r="AL53" i="2"/>
  <c r="H41" i="1" s="1"/>
  <c r="AK50" i="2"/>
  <c r="G38" i="1" s="1"/>
  <c r="AL49" i="2"/>
  <c r="H37" i="1" s="1"/>
  <c r="AL45" i="2"/>
  <c r="H33" i="1" s="1"/>
  <c r="AK42" i="2"/>
  <c r="G30" i="1" s="1"/>
  <c r="AK38" i="2"/>
  <c r="G26" i="1" s="1"/>
  <c r="AL37" i="2"/>
  <c r="H25" i="1" s="1"/>
  <c r="AK34" i="2"/>
  <c r="G22" i="1" s="1"/>
  <c r="AL33" i="2"/>
  <c r="H21" i="1" s="1"/>
  <c r="AK30" i="2"/>
  <c r="G18" i="1" s="1"/>
  <c r="AL29" i="2"/>
  <c r="H17" i="1" s="1"/>
  <c r="AK26" i="2"/>
  <c r="G14" i="1" s="1"/>
  <c r="AL25" i="2"/>
  <c r="H13" i="1" s="1"/>
  <c r="AL20" i="2"/>
  <c r="H8" i="1" s="1"/>
  <c r="AL19" i="2"/>
  <c r="H7" i="1" s="1"/>
  <c r="AL18" i="2"/>
  <c r="H6" i="1" s="1"/>
  <c r="E491" i="1"/>
  <c r="E483" i="1"/>
  <c r="E471" i="1"/>
  <c r="E467" i="1"/>
  <c r="E439" i="1"/>
  <c r="E399" i="1"/>
  <c r="E395" i="1"/>
  <c r="E383" i="1"/>
  <c r="E375" i="1"/>
  <c r="E351" i="1"/>
  <c r="E347" i="1"/>
  <c r="E339" i="1"/>
  <c r="E335" i="1"/>
  <c r="E331" i="1"/>
  <c r="E291" i="1"/>
  <c r="E279" i="1"/>
  <c r="E251" i="1"/>
  <c r="E243" i="1"/>
  <c r="E231" i="1"/>
  <c r="E219" i="1"/>
  <c r="E207" i="1"/>
  <c r="E171" i="1"/>
  <c r="E159" i="1"/>
  <c r="E99" i="1"/>
  <c r="E87" i="1"/>
  <c r="E15" i="1"/>
  <c r="AL510" i="2"/>
  <c r="H498" i="1" s="1"/>
  <c r="AK507" i="2"/>
  <c r="G495" i="1" s="1"/>
  <c r="AL498" i="2"/>
  <c r="H486" i="1" s="1"/>
  <c r="AI496" i="2"/>
  <c r="E484" i="1" s="1"/>
  <c r="AL486" i="2"/>
  <c r="H474" i="1" s="1"/>
  <c r="AK483" i="2"/>
  <c r="G471" i="1" s="1"/>
  <c r="AK475" i="2"/>
  <c r="G463" i="1" s="1"/>
  <c r="AL470" i="2"/>
  <c r="H458" i="1" s="1"/>
  <c r="AK459" i="2"/>
  <c r="G447" i="1" s="1"/>
  <c r="AL516" i="2"/>
  <c r="H504" i="1" s="1"/>
  <c r="AK513" i="2"/>
  <c r="G501" i="1" s="1"/>
  <c r="AK509" i="2"/>
  <c r="G497" i="1" s="1"/>
  <c r="AL508" i="2"/>
  <c r="H496" i="1" s="1"/>
  <c r="AL504" i="2"/>
  <c r="H492" i="1" s="1"/>
  <c r="AK501" i="2"/>
  <c r="G489" i="1" s="1"/>
  <c r="AK497" i="2"/>
  <c r="G485" i="1" s="1"/>
  <c r="AL496" i="2"/>
  <c r="H484" i="1" s="1"/>
  <c r="AL492" i="2"/>
  <c r="H480" i="1" s="1"/>
  <c r="AK489" i="2"/>
  <c r="G477" i="1" s="1"/>
  <c r="AK485" i="2"/>
  <c r="G473" i="1" s="1"/>
  <c r="AL484" i="2"/>
  <c r="H472" i="1" s="1"/>
  <c r="AL480" i="2"/>
  <c r="H468" i="1" s="1"/>
  <c r="AK477" i="2"/>
  <c r="G465" i="1" s="1"/>
  <c r="AK473" i="2"/>
  <c r="G461" i="1" s="1"/>
  <c r="AL472" i="2"/>
  <c r="H460" i="1" s="1"/>
  <c r="AL468" i="2"/>
  <c r="H456" i="1" s="1"/>
  <c r="AK465" i="2"/>
  <c r="G453" i="1" s="1"/>
  <c r="AK461" i="2"/>
  <c r="G449" i="1" s="1"/>
  <c r="AL460" i="2"/>
  <c r="H448" i="1" s="1"/>
  <c r="AL456" i="2"/>
  <c r="H444" i="1" s="1"/>
  <c r="AK453" i="2"/>
  <c r="G441" i="1" s="1"/>
  <c r="AK449" i="2"/>
  <c r="G437" i="1" s="1"/>
  <c r="AL448" i="2"/>
  <c r="H436" i="1" s="1"/>
  <c r="AL444" i="2"/>
  <c r="H432" i="1" s="1"/>
  <c r="AK441" i="2"/>
  <c r="G429" i="1" s="1"/>
  <c r="AK437" i="2"/>
  <c r="G425" i="1" s="1"/>
  <c r="AL436" i="2"/>
  <c r="H424" i="1" s="1"/>
  <c r="AL432" i="2"/>
  <c r="H420" i="1" s="1"/>
  <c r="AK429" i="2"/>
  <c r="G417" i="1" s="1"/>
  <c r="AK425" i="2"/>
  <c r="G413" i="1" s="1"/>
  <c r="AL424" i="2"/>
  <c r="H412" i="1" s="1"/>
  <c r="AL420" i="2"/>
  <c r="H408" i="1" s="1"/>
  <c r="AL412" i="2"/>
  <c r="H400" i="1" s="1"/>
  <c r="AL408" i="2"/>
  <c r="H396" i="1" s="1"/>
  <c r="AL400" i="2"/>
  <c r="H388" i="1" s="1"/>
  <c r="AL396" i="2"/>
  <c r="H384" i="1" s="1"/>
  <c r="AK389" i="2"/>
  <c r="G377" i="1" s="1"/>
  <c r="AL388" i="2"/>
  <c r="H376" i="1" s="1"/>
  <c r="AL384" i="2"/>
  <c r="H372" i="1" s="1"/>
  <c r="AK377" i="2"/>
  <c r="G365" i="1" s="1"/>
  <c r="AL376" i="2"/>
  <c r="H364" i="1" s="1"/>
  <c r="AL372" i="2"/>
  <c r="H360" i="1" s="1"/>
  <c r="AK369" i="2"/>
  <c r="G357" i="1" s="1"/>
  <c r="AK365" i="2"/>
  <c r="G353" i="1" s="1"/>
  <c r="AL364" i="2"/>
  <c r="H352" i="1" s="1"/>
  <c r="AL360" i="2"/>
  <c r="H348" i="1" s="1"/>
  <c r="AK357" i="2"/>
  <c r="G345" i="1" s="1"/>
  <c r="AK353" i="2"/>
  <c r="G341" i="1" s="1"/>
  <c r="AL352" i="2"/>
  <c r="H340" i="1" s="1"/>
  <c r="AK345" i="2"/>
  <c r="G333" i="1" s="1"/>
  <c r="AL340" i="2"/>
  <c r="H328" i="1" s="1"/>
  <c r="AL336" i="2"/>
  <c r="H324" i="1" s="1"/>
  <c r="AK333" i="2"/>
  <c r="G321" i="1" s="1"/>
  <c r="AK329" i="2"/>
  <c r="G317" i="1" s="1"/>
  <c r="AL328" i="2"/>
  <c r="H316" i="1" s="1"/>
  <c r="AK325" i="2"/>
  <c r="G313" i="1" s="1"/>
  <c r="AL324" i="2"/>
  <c r="H312" i="1" s="1"/>
  <c r="AK321" i="2"/>
  <c r="G309" i="1" s="1"/>
  <c r="AL320" i="2"/>
  <c r="H308" i="1" s="1"/>
  <c r="AK317" i="2"/>
  <c r="G305" i="1" s="1"/>
  <c r="AL316" i="2"/>
  <c r="H304" i="1" s="1"/>
  <c r="AL312" i="2"/>
  <c r="H300" i="1" s="1"/>
  <c r="AK309" i="2"/>
  <c r="G297" i="1" s="1"/>
  <c r="AK305" i="2"/>
  <c r="G293" i="1" s="1"/>
  <c r="AL304" i="2"/>
  <c r="H292" i="1" s="1"/>
  <c r="AK301" i="2"/>
  <c r="G289" i="1" s="1"/>
  <c r="AL300" i="2"/>
  <c r="H288" i="1" s="1"/>
  <c r="AK297" i="2"/>
  <c r="G285" i="1" s="1"/>
  <c r="AL296" i="2"/>
  <c r="H284" i="1" s="1"/>
  <c r="AK293" i="2"/>
  <c r="G281" i="1" s="1"/>
  <c r="AL292" i="2"/>
  <c r="H280" i="1" s="1"/>
  <c r="AL288" i="2"/>
  <c r="H276" i="1" s="1"/>
  <c r="AK285" i="2"/>
  <c r="G273" i="1" s="1"/>
  <c r="AK281" i="2"/>
  <c r="G269" i="1" s="1"/>
  <c r="AL280" i="2"/>
  <c r="H268" i="1" s="1"/>
  <c r="AK277" i="2"/>
  <c r="G265" i="1" s="1"/>
  <c r="AL276" i="2"/>
  <c r="H264" i="1" s="1"/>
  <c r="AK273" i="2"/>
  <c r="G261" i="1" s="1"/>
  <c r="AL272" i="2"/>
  <c r="H260" i="1" s="1"/>
  <c r="AK269" i="2"/>
  <c r="G257" i="1" s="1"/>
  <c r="AL268" i="2"/>
  <c r="H256" i="1" s="1"/>
  <c r="AK265" i="2"/>
  <c r="G253" i="1" s="1"/>
  <c r="AL264" i="2"/>
  <c r="H252" i="1" s="1"/>
  <c r="AK261" i="2"/>
  <c r="G249" i="1" s="1"/>
  <c r="AL260" i="2"/>
  <c r="H248" i="1" s="1"/>
  <c r="AK257" i="2"/>
  <c r="G245" i="1" s="1"/>
  <c r="AL256" i="2"/>
  <c r="H244" i="1" s="1"/>
  <c r="AK253" i="2"/>
  <c r="G241" i="1" s="1"/>
  <c r="AL252" i="2"/>
  <c r="H240" i="1" s="1"/>
  <c r="AK249" i="2"/>
  <c r="G237" i="1" s="1"/>
  <c r="AL248" i="2"/>
  <c r="H236" i="1" s="1"/>
  <c r="AK245" i="2"/>
  <c r="G233" i="1" s="1"/>
  <c r="AL244" i="2"/>
  <c r="H232" i="1" s="1"/>
  <c r="AK241" i="2"/>
  <c r="G229" i="1" s="1"/>
  <c r="AL240" i="2"/>
  <c r="H228" i="1" s="1"/>
  <c r="AK237" i="2"/>
  <c r="G225" i="1" s="1"/>
  <c r="AL236" i="2"/>
  <c r="H224" i="1" s="1"/>
  <c r="AK233" i="2"/>
  <c r="G221" i="1" s="1"/>
  <c r="AL232" i="2"/>
  <c r="H220" i="1" s="1"/>
  <c r="AK229" i="2"/>
  <c r="G217" i="1" s="1"/>
  <c r="AL228" i="2"/>
  <c r="H216" i="1" s="1"/>
  <c r="AK225" i="2"/>
  <c r="G213" i="1" s="1"/>
  <c r="AL224" i="2"/>
  <c r="H212" i="1" s="1"/>
  <c r="AK221" i="2"/>
  <c r="G209" i="1" s="1"/>
  <c r="AL220" i="2"/>
  <c r="H208" i="1" s="1"/>
  <c r="AK217" i="2"/>
  <c r="G205" i="1" s="1"/>
  <c r="AL216" i="2"/>
  <c r="H204" i="1" s="1"/>
  <c r="AK213" i="2"/>
  <c r="G201" i="1" s="1"/>
  <c r="AL212" i="2"/>
  <c r="H200" i="1" s="1"/>
  <c r="AK209" i="2"/>
  <c r="G197" i="1" s="1"/>
  <c r="AL208" i="2"/>
  <c r="H196" i="1" s="1"/>
  <c r="AK205" i="2"/>
  <c r="G193" i="1" s="1"/>
  <c r="AL204" i="2"/>
  <c r="H192" i="1" s="1"/>
  <c r="AK201" i="2"/>
  <c r="G189" i="1" s="1"/>
  <c r="AL200" i="2"/>
  <c r="H188" i="1" s="1"/>
  <c r="AK197" i="2"/>
  <c r="G185" i="1" s="1"/>
  <c r="AL196" i="2"/>
  <c r="H184" i="1" s="1"/>
  <c r="AK193" i="2"/>
  <c r="G181" i="1" s="1"/>
  <c r="AL192" i="2"/>
  <c r="H180" i="1" s="1"/>
  <c r="AK189" i="2"/>
  <c r="G177" i="1" s="1"/>
  <c r="AL188" i="2"/>
  <c r="H176" i="1" s="1"/>
  <c r="AK185" i="2"/>
  <c r="G173" i="1" s="1"/>
  <c r="AL184" i="2"/>
  <c r="H172" i="1" s="1"/>
  <c r="AK181" i="2"/>
  <c r="G169" i="1" s="1"/>
  <c r="AL180" i="2"/>
  <c r="H168" i="1" s="1"/>
  <c r="AK177" i="2"/>
  <c r="G165" i="1" s="1"/>
  <c r="AL176" i="2"/>
  <c r="H164" i="1" s="1"/>
  <c r="AK173" i="2"/>
  <c r="G161" i="1" s="1"/>
  <c r="AL172" i="2"/>
  <c r="H160" i="1" s="1"/>
  <c r="AK169" i="2"/>
  <c r="G157" i="1" s="1"/>
  <c r="AL168" i="2"/>
  <c r="H156" i="1" s="1"/>
  <c r="AK165" i="2"/>
  <c r="G153" i="1" s="1"/>
  <c r="AL164" i="2"/>
  <c r="H152" i="1" s="1"/>
  <c r="AK161" i="2"/>
  <c r="G149" i="1" s="1"/>
  <c r="AL160" i="2"/>
  <c r="H148" i="1" s="1"/>
  <c r="AK157" i="2"/>
  <c r="G145" i="1" s="1"/>
  <c r="AL156" i="2"/>
  <c r="H144" i="1" s="1"/>
  <c r="AK153" i="2"/>
  <c r="G141" i="1" s="1"/>
  <c r="AL152" i="2"/>
  <c r="H140" i="1" s="1"/>
  <c r="AK149" i="2"/>
  <c r="G137" i="1" s="1"/>
  <c r="AL148" i="2"/>
  <c r="H136" i="1" s="1"/>
  <c r="AK145" i="2"/>
  <c r="G133" i="1" s="1"/>
  <c r="AL144" i="2"/>
  <c r="H132" i="1" s="1"/>
  <c r="AK141" i="2"/>
  <c r="G129" i="1" s="1"/>
  <c r="AL140" i="2"/>
  <c r="H128" i="1" s="1"/>
  <c r="AK137" i="2"/>
  <c r="G125" i="1" s="1"/>
  <c r="AL136" i="2"/>
  <c r="H124" i="1" s="1"/>
  <c r="AK133" i="2"/>
  <c r="G121" i="1" s="1"/>
  <c r="AL132" i="2"/>
  <c r="H120" i="1" s="1"/>
  <c r="AK129" i="2"/>
  <c r="G117" i="1" s="1"/>
  <c r="AL128" i="2"/>
  <c r="H116" i="1" s="1"/>
  <c r="AK125" i="2"/>
  <c r="G113" i="1" s="1"/>
  <c r="AL124" i="2"/>
  <c r="H112" i="1" s="1"/>
  <c r="AK121" i="2"/>
  <c r="G109" i="1" s="1"/>
  <c r="AL120" i="2"/>
  <c r="H108" i="1" s="1"/>
  <c r="AK117" i="2"/>
  <c r="G105" i="1" s="1"/>
  <c r="AL116" i="2"/>
  <c r="H104" i="1" s="1"/>
  <c r="AK113" i="2"/>
  <c r="G101" i="1" s="1"/>
  <c r="AL112" i="2"/>
  <c r="H100" i="1" s="1"/>
  <c r="AK109" i="2"/>
  <c r="G97" i="1" s="1"/>
  <c r="AL108" i="2"/>
  <c r="H96" i="1" s="1"/>
  <c r="AK105" i="2"/>
  <c r="G93" i="1" s="1"/>
  <c r="AL104" i="2"/>
  <c r="H92" i="1" s="1"/>
  <c r="AK101" i="2"/>
  <c r="G89" i="1" s="1"/>
  <c r="AL100" i="2"/>
  <c r="H88" i="1" s="1"/>
  <c r="AK97" i="2"/>
  <c r="G85" i="1" s="1"/>
  <c r="AL96" i="2"/>
  <c r="H84" i="1" s="1"/>
  <c r="AK93" i="2"/>
  <c r="G81" i="1" s="1"/>
  <c r="AL92" i="2"/>
  <c r="H80" i="1" s="1"/>
  <c r="AK89" i="2"/>
  <c r="G77" i="1" s="1"/>
  <c r="AL88" i="2"/>
  <c r="H76" i="1" s="1"/>
  <c r="AK85" i="2"/>
  <c r="G73" i="1" s="1"/>
  <c r="AL84" i="2"/>
  <c r="H72" i="1" s="1"/>
  <c r="AK81" i="2"/>
  <c r="G69" i="1" s="1"/>
  <c r="AL80" i="2"/>
  <c r="H68" i="1" s="1"/>
  <c r="AK77" i="2"/>
  <c r="G65" i="1" s="1"/>
  <c r="AL76" i="2"/>
  <c r="H64" i="1" s="1"/>
  <c r="AK73" i="2"/>
  <c r="G61" i="1" s="1"/>
  <c r="AL72" i="2"/>
  <c r="H60" i="1" s="1"/>
  <c r="AK69" i="2"/>
  <c r="G57" i="1" s="1"/>
  <c r="AL68" i="2"/>
  <c r="H56" i="1" s="1"/>
  <c r="AL64" i="2"/>
  <c r="H52" i="1" s="1"/>
  <c r="AK61" i="2"/>
  <c r="G49" i="1" s="1"/>
  <c r="AL60" i="2"/>
  <c r="H48" i="1" s="1"/>
  <c r="AK57" i="2"/>
  <c r="G45" i="1" s="1"/>
  <c r="AL56" i="2"/>
  <c r="H44" i="1" s="1"/>
  <c r="AK53" i="2"/>
  <c r="G41" i="1" s="1"/>
  <c r="AL52" i="2"/>
  <c r="H40" i="1" s="1"/>
  <c r="AK49" i="2"/>
  <c r="G37" i="1" s="1"/>
  <c r="AL48" i="2"/>
  <c r="H36" i="1" s="1"/>
  <c r="AK45" i="2"/>
  <c r="G33" i="1" s="1"/>
  <c r="AL44" i="2"/>
  <c r="H32" i="1" s="1"/>
  <c r="AK41" i="2"/>
  <c r="G29" i="1" s="1"/>
  <c r="AL40" i="2"/>
  <c r="H28" i="1" s="1"/>
  <c r="AK37" i="2"/>
  <c r="G25" i="1" s="1"/>
  <c r="AL36" i="2"/>
  <c r="H24" i="1" s="1"/>
  <c r="AL32" i="2"/>
  <c r="H20" i="1" s="1"/>
  <c r="AK29" i="2"/>
  <c r="G17" i="1" s="1"/>
  <c r="AL28" i="2"/>
  <c r="H16" i="1" s="1"/>
  <c r="AK25" i="2"/>
  <c r="G13" i="1" s="1"/>
  <c r="AL24" i="2"/>
  <c r="H12" i="1" s="1"/>
  <c r="AI21" i="2"/>
  <c r="E9" i="1" s="1"/>
  <c r="E502" i="1"/>
  <c r="E498" i="1"/>
  <c r="E494" i="1"/>
  <c r="E474" i="1"/>
  <c r="E470" i="1"/>
  <c r="E466" i="1"/>
  <c r="E454" i="1"/>
  <c r="E450" i="1"/>
  <c r="E442" i="1"/>
  <c r="E426" i="1"/>
  <c r="E422" i="1"/>
  <c r="E418" i="1"/>
  <c r="E402" i="1"/>
  <c r="E394" i="1"/>
  <c r="E390" i="1"/>
  <c r="E378" i="1"/>
  <c r="E374" i="1"/>
  <c r="E354" i="1"/>
  <c r="E342" i="1"/>
  <c r="E334" i="1"/>
  <c r="E330" i="1"/>
  <c r="E306" i="1"/>
  <c r="E302" i="1"/>
  <c r="E282" i="1"/>
  <c r="E254" i="1"/>
  <c r="E238" i="1"/>
  <c r="E70" i="1"/>
  <c r="AK515" i="2"/>
  <c r="G503" i="1" s="1"/>
  <c r="AI508" i="2"/>
  <c r="E496" i="1" s="1"/>
  <c r="AL502" i="2"/>
  <c r="H490" i="1" s="1"/>
  <c r="AK499" i="2"/>
  <c r="G487" i="1" s="1"/>
  <c r="AK487" i="2"/>
  <c r="G475" i="1" s="1"/>
  <c r="AI484" i="2"/>
  <c r="E472" i="1" s="1"/>
  <c r="AL478" i="2"/>
  <c r="H466" i="1" s="1"/>
  <c r="AK516" i="2"/>
  <c r="G504" i="1" s="1"/>
  <c r="AL515" i="2"/>
  <c r="H503" i="1" s="1"/>
  <c r="AI513" i="2"/>
  <c r="E501" i="1" s="1"/>
  <c r="AL511" i="2"/>
  <c r="H499" i="1" s="1"/>
  <c r="AK508" i="2"/>
  <c r="G496" i="1" s="1"/>
  <c r="AL503" i="2"/>
  <c r="H491" i="1" s="1"/>
  <c r="AI501" i="2"/>
  <c r="E489" i="1" s="1"/>
  <c r="AK496" i="2"/>
  <c r="G484" i="1" s="1"/>
  <c r="AK492" i="2"/>
  <c r="G480" i="1" s="1"/>
  <c r="AL491" i="2"/>
  <c r="H479" i="1" s="1"/>
  <c r="AI489" i="2"/>
  <c r="E477" i="1" s="1"/>
  <c r="AL487" i="2"/>
  <c r="H475" i="1" s="1"/>
  <c r="AK484" i="2"/>
  <c r="G472" i="1" s="1"/>
  <c r="AL479" i="2"/>
  <c r="H467" i="1" s="1"/>
  <c r="AI477" i="2"/>
  <c r="E465" i="1" s="1"/>
  <c r="AI473" i="2"/>
  <c r="E461" i="1" s="1"/>
  <c r="AK472" i="2"/>
  <c r="G460" i="1" s="1"/>
  <c r="AK468" i="2"/>
  <c r="G456" i="1" s="1"/>
  <c r="AL467" i="2"/>
  <c r="H455" i="1" s="1"/>
  <c r="AI465" i="2"/>
  <c r="E453" i="1" s="1"/>
  <c r="AL463" i="2"/>
  <c r="H451" i="1" s="1"/>
  <c r="AK460" i="2"/>
  <c r="G448" i="1" s="1"/>
  <c r="AL455" i="2"/>
  <c r="H443" i="1" s="1"/>
  <c r="AI453" i="2"/>
  <c r="E441" i="1" s="1"/>
  <c r="AI449" i="2"/>
  <c r="E437" i="1" s="1"/>
  <c r="AK448" i="2"/>
  <c r="G436" i="1" s="1"/>
  <c r="AK444" i="2"/>
  <c r="G432" i="1" s="1"/>
  <c r="AL443" i="2"/>
  <c r="H431" i="1" s="1"/>
  <c r="AI441" i="2"/>
  <c r="E429" i="1" s="1"/>
  <c r="AL439" i="2"/>
  <c r="H427" i="1" s="1"/>
  <c r="AK436" i="2"/>
  <c r="G424" i="1" s="1"/>
  <c r="AL431" i="2"/>
  <c r="H419" i="1" s="1"/>
  <c r="AI425" i="2"/>
  <c r="E413" i="1" s="1"/>
  <c r="AK424" i="2"/>
  <c r="G412" i="1" s="1"/>
  <c r="AK420" i="2"/>
  <c r="G408" i="1" s="1"/>
  <c r="AL419" i="2"/>
  <c r="H407" i="1" s="1"/>
  <c r="AI417" i="2"/>
  <c r="E405" i="1" s="1"/>
  <c r="AL415" i="2"/>
  <c r="H403" i="1" s="1"/>
  <c r="AL407" i="2"/>
  <c r="H395" i="1" s="1"/>
  <c r="AI405" i="2"/>
  <c r="E393" i="1" s="1"/>
  <c r="AI401" i="2"/>
  <c r="E389" i="1" s="1"/>
  <c r="AL395" i="2"/>
  <c r="H383" i="1" s="1"/>
  <c r="AI393" i="2"/>
  <c r="E381" i="1" s="1"/>
  <c r="AL391" i="2"/>
  <c r="H379" i="1" s="1"/>
  <c r="AK388" i="2"/>
  <c r="G376" i="1" s="1"/>
  <c r="AL383" i="2"/>
  <c r="H371" i="1" s="1"/>
  <c r="AI381" i="2"/>
  <c r="E369" i="1" s="1"/>
  <c r="AI377" i="2"/>
  <c r="E365" i="1" s="1"/>
  <c r="AK376" i="2"/>
  <c r="G364" i="1" s="1"/>
  <c r="AL371" i="2"/>
  <c r="H359" i="1" s="1"/>
  <c r="AI369" i="2"/>
  <c r="E357" i="1" s="1"/>
  <c r="AL367" i="2"/>
  <c r="H355" i="1" s="1"/>
  <c r="AK364" i="2"/>
  <c r="G352" i="1" s="1"/>
  <c r="AL359" i="2"/>
  <c r="H347" i="1" s="1"/>
  <c r="AI357" i="2"/>
  <c r="E345" i="1" s="1"/>
  <c r="AI353" i="2"/>
  <c r="E341" i="1" s="1"/>
  <c r="AK352" i="2"/>
  <c r="G340" i="1" s="1"/>
  <c r="AI349" i="2"/>
  <c r="E337" i="1" s="1"/>
  <c r="AK348" i="2"/>
  <c r="G336" i="1" s="1"/>
  <c r="AL347" i="2"/>
  <c r="H335" i="1" s="1"/>
  <c r="AK344" i="2"/>
  <c r="G332" i="1" s="1"/>
  <c r="AL343" i="2"/>
  <c r="H331" i="1" s="1"/>
  <c r="AL339" i="2"/>
  <c r="H327" i="1" s="1"/>
  <c r="AL335" i="2"/>
  <c r="H323" i="1" s="1"/>
  <c r="AI333" i="2"/>
  <c r="E321" i="1" s="1"/>
  <c r="AI329" i="2"/>
  <c r="E317" i="1" s="1"/>
  <c r="AK328" i="2"/>
  <c r="G316" i="1" s="1"/>
  <c r="AI325" i="2"/>
  <c r="E313" i="1" s="1"/>
  <c r="AK324" i="2"/>
  <c r="G312" i="1" s="1"/>
  <c r="AL323" i="2"/>
  <c r="H311" i="1" s="1"/>
  <c r="AK320" i="2"/>
  <c r="G308" i="1" s="1"/>
  <c r="AL319" i="2"/>
  <c r="H307" i="1" s="1"/>
  <c r="AK316" i="2"/>
  <c r="G304" i="1" s="1"/>
  <c r="AL315" i="2"/>
  <c r="H303" i="1" s="1"/>
  <c r="AL311" i="2"/>
  <c r="H299" i="1" s="1"/>
  <c r="AI309" i="2"/>
  <c r="E297" i="1" s="1"/>
  <c r="AK304" i="2"/>
  <c r="G292" i="1" s="1"/>
  <c r="AI301" i="2"/>
  <c r="E289" i="1" s="1"/>
  <c r="AK300" i="2"/>
  <c r="G288" i="1" s="1"/>
  <c r="AL299" i="2"/>
  <c r="H287" i="1" s="1"/>
  <c r="AI297" i="2"/>
  <c r="E285" i="1" s="1"/>
  <c r="AK296" i="2"/>
  <c r="G284" i="1" s="1"/>
  <c r="AL295" i="2"/>
  <c r="H283" i="1" s="1"/>
  <c r="AK292" i="2"/>
  <c r="G280" i="1" s="1"/>
  <c r="AL291" i="2"/>
  <c r="H279" i="1" s="1"/>
  <c r="AL287" i="2"/>
  <c r="H275" i="1" s="1"/>
  <c r="AI281" i="2"/>
  <c r="E269" i="1" s="1"/>
  <c r="AK280" i="2"/>
  <c r="G268" i="1" s="1"/>
  <c r="AI277" i="2"/>
  <c r="E265" i="1" s="1"/>
  <c r="AK276" i="2"/>
  <c r="G264" i="1" s="1"/>
  <c r="AL275" i="2"/>
  <c r="H263" i="1" s="1"/>
  <c r="AI273" i="2"/>
  <c r="E261" i="1" s="1"/>
  <c r="AK272" i="2"/>
  <c r="G260" i="1" s="1"/>
  <c r="AL271" i="2"/>
  <c r="H259" i="1" s="1"/>
  <c r="AK268" i="2"/>
  <c r="G256" i="1" s="1"/>
  <c r="AL267" i="2"/>
  <c r="H255" i="1" s="1"/>
  <c r="AL263" i="2"/>
  <c r="H251" i="1" s="1"/>
  <c r="AI261" i="2"/>
  <c r="E249" i="1" s="1"/>
  <c r="AI257" i="2"/>
  <c r="E245" i="1" s="1"/>
  <c r="AK256" i="2"/>
  <c r="G244" i="1" s="1"/>
  <c r="AI253" i="2"/>
  <c r="E241" i="1" s="1"/>
  <c r="AK252" i="2"/>
  <c r="G240" i="1" s="1"/>
  <c r="AL251" i="2"/>
  <c r="H239" i="1" s="1"/>
  <c r="AK248" i="2"/>
  <c r="G236" i="1" s="1"/>
  <c r="AL247" i="2"/>
  <c r="H235" i="1" s="1"/>
  <c r="AK244" i="2"/>
  <c r="G232" i="1" s="1"/>
  <c r="AL243" i="2"/>
  <c r="H231" i="1" s="1"/>
  <c r="AI241" i="2"/>
  <c r="E229" i="1" s="1"/>
  <c r="AL239" i="2"/>
  <c r="H227" i="1" s="1"/>
  <c r="AI237" i="2"/>
  <c r="E225" i="1" s="1"/>
  <c r="AK236" i="2"/>
  <c r="G224" i="1" s="1"/>
  <c r="AI233" i="2"/>
  <c r="E221" i="1" s="1"/>
  <c r="AK232" i="2"/>
  <c r="G220" i="1" s="1"/>
  <c r="AL231" i="2"/>
  <c r="H219" i="1" s="1"/>
  <c r="AK228" i="2"/>
  <c r="G216" i="1" s="1"/>
  <c r="AL227" i="2"/>
  <c r="H215" i="1" s="1"/>
  <c r="AI225" i="2"/>
  <c r="E213" i="1" s="1"/>
  <c r="AK224" i="2"/>
  <c r="G212" i="1" s="1"/>
  <c r="AL223" i="2"/>
  <c r="H211" i="1" s="1"/>
  <c r="AK220" i="2"/>
  <c r="G208" i="1" s="1"/>
  <c r="AL219" i="2"/>
  <c r="H207" i="1" s="1"/>
  <c r="AI217" i="2"/>
  <c r="E205" i="1" s="1"/>
  <c r="AL215" i="2"/>
  <c r="H203" i="1" s="1"/>
  <c r="AI213" i="2"/>
  <c r="E201" i="1" s="1"/>
  <c r="AK212" i="2"/>
  <c r="G200" i="1" s="1"/>
  <c r="AI209" i="2"/>
  <c r="E197" i="1" s="1"/>
  <c r="AK208" i="2"/>
  <c r="G196" i="1" s="1"/>
  <c r="AL207" i="2"/>
  <c r="H195" i="1" s="1"/>
  <c r="AI205" i="2"/>
  <c r="E193" i="1" s="1"/>
  <c r="AK204" i="2"/>
  <c r="G192" i="1" s="1"/>
  <c r="AL203" i="2"/>
  <c r="H191" i="1" s="1"/>
  <c r="AI201" i="2"/>
  <c r="E189" i="1" s="1"/>
  <c r="AK200" i="2"/>
  <c r="G188" i="1" s="1"/>
  <c r="AL199" i="2"/>
  <c r="H187" i="1" s="1"/>
  <c r="AK196" i="2"/>
  <c r="G184" i="1" s="1"/>
  <c r="AL195" i="2"/>
  <c r="H183" i="1" s="1"/>
  <c r="AL191" i="2"/>
  <c r="H179" i="1" s="1"/>
  <c r="AI189" i="2"/>
  <c r="E177" i="1" s="1"/>
  <c r="AK188" i="2"/>
  <c r="G176" i="1" s="1"/>
  <c r="AI185" i="2"/>
  <c r="E173" i="1" s="1"/>
  <c r="AK184" i="2"/>
  <c r="G172" i="1" s="1"/>
  <c r="AL183" i="2"/>
  <c r="H171" i="1" s="1"/>
  <c r="AK180" i="2"/>
  <c r="G168" i="1" s="1"/>
  <c r="AL179" i="2"/>
  <c r="H167" i="1" s="1"/>
  <c r="AK176" i="2"/>
  <c r="G164" i="1" s="1"/>
  <c r="AL175" i="2"/>
  <c r="H163" i="1" s="1"/>
  <c r="AK172" i="2"/>
  <c r="G160" i="1" s="1"/>
  <c r="AL171" i="2"/>
  <c r="H159" i="1" s="1"/>
  <c r="AI169" i="2"/>
  <c r="E157" i="1" s="1"/>
  <c r="AL167" i="2"/>
  <c r="H155" i="1" s="1"/>
  <c r="AK164" i="2"/>
  <c r="G152" i="1" s="1"/>
  <c r="AL163" i="2"/>
  <c r="H151" i="1" s="1"/>
  <c r="AI161" i="2"/>
  <c r="E149" i="1" s="1"/>
  <c r="AK160" i="2"/>
  <c r="G148" i="1" s="1"/>
  <c r="AL159" i="2"/>
  <c r="H147" i="1" s="1"/>
  <c r="AI157" i="2"/>
  <c r="E145" i="1" s="1"/>
  <c r="AK156" i="2"/>
  <c r="G144" i="1" s="1"/>
  <c r="AL155" i="2"/>
  <c r="H143" i="1" s="1"/>
  <c r="AK152" i="2"/>
  <c r="G140" i="1" s="1"/>
  <c r="AL151" i="2"/>
  <c r="H139" i="1" s="1"/>
  <c r="AI149" i="2"/>
  <c r="E137" i="1" s="1"/>
  <c r="AK148" i="2"/>
  <c r="G136" i="1" s="1"/>
  <c r="AL147" i="2"/>
  <c r="H135" i="1" s="1"/>
  <c r="AI145" i="2"/>
  <c r="E133" i="1" s="1"/>
  <c r="AK144" i="2"/>
  <c r="G132" i="1" s="1"/>
  <c r="AL143" i="2"/>
  <c r="H131" i="1" s="1"/>
  <c r="AK140" i="2"/>
  <c r="G128" i="1" s="1"/>
  <c r="AL139" i="2"/>
  <c r="H127" i="1" s="1"/>
  <c r="AI137" i="2"/>
  <c r="E125" i="1" s="1"/>
  <c r="AK136" i="2"/>
  <c r="G124" i="1" s="1"/>
  <c r="AL135" i="2"/>
  <c r="H123" i="1" s="1"/>
  <c r="AI133" i="2"/>
  <c r="E121" i="1" s="1"/>
  <c r="AK132" i="2"/>
  <c r="G120" i="1" s="1"/>
  <c r="AL131" i="2"/>
  <c r="H119" i="1" s="1"/>
  <c r="AK128" i="2"/>
  <c r="G116" i="1" s="1"/>
  <c r="AL127" i="2"/>
  <c r="H115" i="1" s="1"/>
  <c r="AI125" i="2"/>
  <c r="E113" i="1" s="1"/>
  <c r="AK124" i="2"/>
  <c r="G112" i="1" s="1"/>
  <c r="AL123" i="2"/>
  <c r="H111" i="1" s="1"/>
  <c r="AI121" i="2"/>
  <c r="E109" i="1" s="1"/>
  <c r="AK120" i="2"/>
  <c r="G108" i="1" s="1"/>
  <c r="AL119" i="2"/>
  <c r="H107" i="1" s="1"/>
  <c r="AK116" i="2"/>
  <c r="G104" i="1" s="1"/>
  <c r="AL115" i="2"/>
  <c r="H103" i="1" s="1"/>
  <c r="AI113" i="2"/>
  <c r="E101" i="1" s="1"/>
  <c r="AK112" i="2"/>
  <c r="G100" i="1" s="1"/>
  <c r="AL111" i="2"/>
  <c r="H99" i="1" s="1"/>
  <c r="AI109" i="2"/>
  <c r="E97" i="1" s="1"/>
  <c r="AK108" i="2"/>
  <c r="G96" i="1" s="1"/>
  <c r="AL107" i="2"/>
  <c r="H95" i="1" s="1"/>
  <c r="AI105" i="2"/>
  <c r="E93" i="1" s="1"/>
  <c r="AK104" i="2"/>
  <c r="G92" i="1" s="1"/>
  <c r="AL103" i="2"/>
  <c r="H91" i="1" s="1"/>
  <c r="AK100" i="2"/>
  <c r="G88" i="1" s="1"/>
  <c r="AL99" i="2"/>
  <c r="H87" i="1" s="1"/>
  <c r="AI97" i="2"/>
  <c r="E85" i="1" s="1"/>
  <c r="AK96" i="2"/>
  <c r="G84" i="1" s="1"/>
  <c r="AL95" i="2"/>
  <c r="H83" i="1" s="1"/>
  <c r="AI93" i="2"/>
  <c r="E81" i="1" s="1"/>
  <c r="AK92" i="2"/>
  <c r="G80" i="1" s="1"/>
  <c r="AL91" i="2"/>
  <c r="H79" i="1" s="1"/>
  <c r="AI89" i="2"/>
  <c r="E77" i="1" s="1"/>
  <c r="AK88" i="2"/>
  <c r="G76" i="1" s="1"/>
  <c r="AL87" i="2"/>
  <c r="H75" i="1" s="1"/>
  <c r="AI85" i="2"/>
  <c r="E73" i="1" s="1"/>
  <c r="AK84" i="2"/>
  <c r="G72" i="1" s="1"/>
  <c r="AL83" i="2"/>
  <c r="H71" i="1" s="1"/>
  <c r="AK80" i="2"/>
  <c r="G68" i="1" s="1"/>
  <c r="AL79" i="2"/>
  <c r="H67" i="1" s="1"/>
  <c r="AI77" i="2"/>
  <c r="E65" i="1" s="1"/>
  <c r="AK76" i="2"/>
  <c r="G64" i="1" s="1"/>
  <c r="AL75" i="2"/>
  <c r="H63" i="1" s="1"/>
  <c r="AI73" i="2"/>
  <c r="E61" i="1" s="1"/>
  <c r="AK72" i="2"/>
  <c r="G60" i="1" s="1"/>
  <c r="AL71" i="2"/>
  <c r="H59" i="1" s="1"/>
  <c r="AI69" i="2"/>
  <c r="E57" i="1" s="1"/>
  <c r="AK68" i="2"/>
  <c r="G56" i="1" s="1"/>
  <c r="AL67" i="2"/>
  <c r="H55" i="1" s="1"/>
  <c r="AK64" i="2"/>
  <c r="G52" i="1" s="1"/>
  <c r="AL63" i="2"/>
  <c r="H51" i="1" s="1"/>
  <c r="AI61" i="2"/>
  <c r="E49" i="1" s="1"/>
  <c r="AK60" i="2"/>
  <c r="G48" i="1" s="1"/>
  <c r="AL59" i="2"/>
  <c r="H47" i="1" s="1"/>
  <c r="AI57" i="2"/>
  <c r="E45" i="1" s="1"/>
  <c r="AK56" i="2"/>
  <c r="G44" i="1" s="1"/>
  <c r="AL55" i="2"/>
  <c r="H43" i="1" s="1"/>
  <c r="AI53" i="2"/>
  <c r="E41" i="1" s="1"/>
  <c r="AK52" i="2"/>
  <c r="G40" i="1" s="1"/>
  <c r="AL51" i="2"/>
  <c r="H39" i="1" s="1"/>
  <c r="AI49" i="2"/>
  <c r="E37" i="1" s="1"/>
  <c r="AK48" i="2"/>
  <c r="G36" i="1" s="1"/>
  <c r="AL47" i="2"/>
  <c r="H35" i="1" s="1"/>
  <c r="AI45" i="2"/>
  <c r="E33" i="1" s="1"/>
  <c r="AK44" i="2"/>
  <c r="G32" i="1" s="1"/>
  <c r="AL43" i="2"/>
  <c r="H31" i="1" s="1"/>
  <c r="AI41" i="2"/>
  <c r="E29" i="1" s="1"/>
  <c r="AK40" i="2"/>
  <c r="G28" i="1" s="1"/>
  <c r="AL39" i="2"/>
  <c r="H27" i="1" s="1"/>
  <c r="AK36" i="2"/>
  <c r="G24" i="1" s="1"/>
  <c r="AL35" i="2"/>
  <c r="H23" i="1" s="1"/>
  <c r="AK32" i="2"/>
  <c r="G20" i="1" s="1"/>
  <c r="AL31" i="2"/>
  <c r="H19" i="1" s="1"/>
  <c r="AI29" i="2"/>
  <c r="E17" i="1" s="1"/>
  <c r="AK28" i="2"/>
  <c r="G16" i="1" s="1"/>
  <c r="AL27" i="2"/>
  <c r="H15" i="1" s="1"/>
  <c r="AK24" i="2"/>
  <c r="G12" i="1" s="1"/>
  <c r="AL23" i="2"/>
  <c r="H11" i="1" s="1"/>
  <c r="E485" i="1"/>
  <c r="E457" i="1"/>
  <c r="E449" i="1"/>
  <c r="E401" i="1"/>
  <c r="E373" i="1"/>
  <c r="E281" i="1"/>
  <c r="E21" i="1"/>
  <c r="G87" i="1"/>
  <c r="G83" i="1"/>
  <c r="G79" i="1"/>
  <c r="G75" i="1"/>
  <c r="G59" i="1"/>
  <c r="G51" i="1"/>
  <c r="G21" i="1"/>
  <c r="G15" i="1"/>
  <c r="G405" i="1"/>
  <c r="G403" i="1"/>
  <c r="G401" i="1"/>
  <c r="G400" i="1"/>
  <c r="G395" i="1"/>
  <c r="G393" i="1"/>
  <c r="G389" i="1"/>
  <c r="G388" i="1"/>
  <c r="G384" i="1"/>
  <c r="G381" i="1"/>
  <c r="G371" i="1"/>
  <c r="G369" i="1"/>
  <c r="G367" i="1"/>
  <c r="G360" i="1"/>
  <c r="G355" i="1"/>
  <c r="G347" i="1"/>
  <c r="G343" i="1"/>
  <c r="G335" i="1"/>
  <c r="G331" i="1"/>
  <c r="G330" i="1"/>
  <c r="G329" i="1"/>
  <c r="G328" i="1"/>
  <c r="G319" i="1"/>
  <c r="G499" i="1"/>
  <c r="E53" i="1"/>
  <c r="G53" i="1"/>
  <c r="E505" i="1"/>
  <c r="E409" i="1"/>
  <c r="E385" i="1"/>
  <c r="E361" i="1"/>
  <c r="G500" i="1"/>
  <c r="G476" i="1"/>
  <c r="G452" i="1"/>
  <c r="E433" i="1"/>
  <c r="G428" i="1"/>
  <c r="G404" i="1"/>
  <c r="G380" i="1"/>
  <c r="G356" i="1"/>
  <c r="G498" i="1"/>
  <c r="E479" i="1"/>
  <c r="G474" i="1"/>
  <c r="G450" i="1"/>
  <c r="G493" i="1"/>
  <c r="G469" i="1"/>
  <c r="G445" i="1"/>
  <c r="G421" i="1"/>
  <c r="G397" i="1"/>
  <c r="G373" i="1"/>
  <c r="G349" i="1"/>
  <c r="G325" i="1"/>
  <c r="G301" i="1"/>
  <c r="G277" i="1"/>
  <c r="E493" i="1"/>
  <c r="G464" i="1"/>
  <c r="E445" i="1"/>
  <c r="G440" i="1"/>
  <c r="G416" i="1"/>
  <c r="E455" i="1"/>
  <c r="G488" i="1"/>
  <c r="E469" i="1"/>
  <c r="E421" i="1"/>
  <c r="G502" i="1"/>
  <c r="G478" i="1"/>
  <c r="E459" i="1"/>
  <c r="E435" i="1"/>
  <c r="G430" i="1"/>
  <c r="E411" i="1"/>
  <c r="G406" i="1"/>
  <c r="G454" i="1"/>
  <c r="E497" i="1"/>
  <c r="G492" i="1"/>
  <c r="E473" i="1"/>
  <c r="G468" i="1"/>
  <c r="G444" i="1"/>
  <c r="G420" i="1"/>
  <c r="G396" i="1"/>
  <c r="E377" i="1"/>
  <c r="G372" i="1"/>
  <c r="E353" i="1"/>
  <c r="G348" i="1"/>
  <c r="E329" i="1"/>
  <c r="G324" i="1"/>
  <c r="E305" i="1"/>
  <c r="G300" i="1"/>
  <c r="G276" i="1"/>
  <c r="E257" i="1"/>
  <c r="G252" i="1"/>
  <c r="E233" i="1"/>
  <c r="G228" i="1"/>
  <c r="E209" i="1"/>
  <c r="G204" i="1"/>
  <c r="E185" i="1"/>
  <c r="G180" i="1"/>
  <c r="E161" i="1"/>
  <c r="G156" i="1"/>
  <c r="G506" i="1"/>
  <c r="G482" i="1"/>
  <c r="E463" i="1"/>
  <c r="G458" i="1"/>
  <c r="G434" i="1"/>
  <c r="G410" i="1"/>
  <c r="G386" i="1"/>
  <c r="E367" i="1"/>
  <c r="G362" i="1"/>
  <c r="E343" i="1"/>
  <c r="G338" i="1"/>
  <c r="G314" i="1"/>
  <c r="E295" i="1"/>
  <c r="G290" i="1"/>
  <c r="G266" i="1"/>
  <c r="G242" i="1"/>
  <c r="G218" i="1"/>
  <c r="G505" i="1"/>
  <c r="G481" i="1"/>
  <c r="G457" i="1"/>
  <c r="G433" i="1"/>
  <c r="G409" i="1"/>
  <c r="G385" i="1"/>
  <c r="G361" i="1"/>
  <c r="G337" i="1"/>
  <c r="G490" i="1"/>
  <c r="G466" i="1"/>
  <c r="E447" i="1"/>
  <c r="G442" i="1"/>
  <c r="E423" i="1"/>
  <c r="G418" i="1"/>
  <c r="G394" i="1"/>
  <c r="G370" i="1"/>
  <c r="G346" i="1"/>
  <c r="G322" i="1"/>
  <c r="G298" i="1"/>
  <c r="G274" i="1"/>
  <c r="G250" i="1"/>
  <c r="G226" i="1"/>
  <c r="G202" i="1"/>
  <c r="E183" i="1"/>
  <c r="G178" i="1"/>
  <c r="G154" i="1"/>
  <c r="E135" i="1"/>
  <c r="G130" i="1"/>
  <c r="G106" i="1"/>
  <c r="G82" i="1"/>
  <c r="G58" i="1"/>
  <c r="G34" i="1"/>
  <c r="G10" i="1"/>
  <c r="E397" i="1"/>
  <c r="G344" i="1"/>
  <c r="G320" i="1"/>
  <c r="E301" i="1"/>
  <c r="G392" i="1"/>
  <c r="G368" i="1"/>
  <c r="E325" i="1"/>
  <c r="G296" i="1"/>
  <c r="G272" i="1"/>
  <c r="E253" i="1"/>
  <c r="G248" i="1"/>
  <c r="G507" i="1"/>
  <c r="G483" i="1"/>
  <c r="E464" i="1"/>
  <c r="G459" i="1"/>
  <c r="G435" i="1"/>
  <c r="G411" i="1"/>
  <c r="E392" i="1"/>
  <c r="G387" i="1"/>
  <c r="E368" i="1"/>
  <c r="G363" i="1"/>
  <c r="G339" i="1"/>
  <c r="G315" i="1"/>
  <c r="G291" i="1"/>
  <c r="G267" i="1"/>
  <c r="E248" i="1"/>
  <c r="G243" i="1"/>
  <c r="G219" i="1"/>
  <c r="E69" i="1"/>
  <c r="E277" i="1"/>
  <c r="E181" i="1"/>
  <c r="E309" i="1"/>
  <c r="E503" i="1"/>
  <c r="E403" i="1"/>
  <c r="E475" i="1"/>
  <c r="E349" i="1"/>
  <c r="E89" i="1"/>
  <c r="E425" i="1"/>
  <c r="E487" i="1"/>
  <c r="E327" i="1"/>
  <c r="E141" i="1"/>
  <c r="E103" i="1"/>
  <c r="E47" i="1"/>
  <c r="G9" i="1"/>
  <c r="E481" i="1"/>
  <c r="E299" i="1"/>
  <c r="E255" i="1"/>
  <c r="E507" i="1"/>
  <c r="E431" i="1"/>
  <c r="E359" i="1"/>
  <c r="E495" i="1"/>
  <c r="E247" i="1"/>
  <c r="E363" i="1"/>
  <c r="E284" i="1"/>
  <c r="E236" i="1"/>
  <c r="H510" i="1" l="1"/>
  <c r="G510" i="1"/>
  <c r="E510" i="1"/>
  <c r="I509" i="1"/>
  <c r="E509" i="1"/>
  <c r="H509" i="1"/>
  <c r="G509" i="1"/>
  <c r="D3" i="10"/>
  <c r="E511" i="1" l="1"/>
  <c r="C22" i="22" s="1"/>
  <c r="G511" i="1"/>
  <c r="G512" i="1" s="1"/>
  <c r="E22" i="22" s="1"/>
  <c r="J511" i="1"/>
  <c r="J512" i="1" s="1"/>
  <c r="H22" i="22" s="1"/>
  <c r="H511" i="1"/>
  <c r="H512" i="1" s="1"/>
  <c r="F22" i="22" s="1"/>
  <c r="I511" i="1"/>
  <c r="I512" i="1" s="1"/>
  <c r="G22" i="22" s="1"/>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17" i="3"/>
  <c r="AA103" i="3"/>
  <c r="AC103" i="3" s="1"/>
  <c r="AJ103" i="3" s="1"/>
  <c r="AA104" i="3"/>
  <c r="AC104" i="3" s="1"/>
  <c r="AJ104" i="3" s="1"/>
  <c r="AA105" i="3"/>
  <c r="AC105" i="3" s="1"/>
  <c r="AJ105" i="3" s="1"/>
  <c r="AA106" i="3"/>
  <c r="AC106" i="3" s="1"/>
  <c r="AJ106" i="3" s="1"/>
  <c r="AA107" i="3"/>
  <c r="AC107" i="3" s="1"/>
  <c r="AJ107" i="3" s="1"/>
  <c r="AA108" i="3"/>
  <c r="AC108" i="3" s="1"/>
  <c r="AJ108" i="3" s="1"/>
  <c r="AA109" i="3"/>
  <c r="AC109" i="3" s="1"/>
  <c r="AJ109" i="3" s="1"/>
  <c r="AA110" i="3"/>
  <c r="AC110" i="3" s="1"/>
  <c r="AJ110" i="3" s="1"/>
  <c r="AA111" i="3"/>
  <c r="AC111" i="3" s="1"/>
  <c r="AJ111" i="3" s="1"/>
  <c r="AA112" i="3"/>
  <c r="AC112" i="3" s="1"/>
  <c r="AJ112" i="3" s="1"/>
  <c r="AA113" i="3"/>
  <c r="AC113" i="3" s="1"/>
  <c r="AJ113" i="3" s="1"/>
  <c r="AA114" i="3"/>
  <c r="AC114" i="3" s="1"/>
  <c r="AJ114" i="3" s="1"/>
  <c r="AA115" i="3"/>
  <c r="AC115" i="3" s="1"/>
  <c r="AJ115" i="3" s="1"/>
  <c r="AA116" i="3"/>
  <c r="AC116" i="3" s="1"/>
  <c r="AJ116" i="3" s="1"/>
  <c r="AA117" i="3"/>
  <c r="AC117" i="3" s="1"/>
  <c r="AJ117" i="3" s="1"/>
  <c r="AA118" i="3"/>
  <c r="AC118" i="3" s="1"/>
  <c r="AJ118" i="3" s="1"/>
  <c r="AA119" i="3"/>
  <c r="AC119" i="3" s="1"/>
  <c r="AJ119" i="3" s="1"/>
  <c r="AA120" i="3"/>
  <c r="AC120" i="3" s="1"/>
  <c r="AJ120" i="3" s="1"/>
  <c r="AA121" i="3"/>
  <c r="AC121" i="3" s="1"/>
  <c r="AJ121" i="3" s="1"/>
  <c r="AA122" i="3"/>
  <c r="AC122" i="3" s="1"/>
  <c r="AJ122" i="3" s="1"/>
  <c r="AA123" i="3"/>
  <c r="AC123" i="3" s="1"/>
  <c r="AJ123" i="3" s="1"/>
  <c r="AA124" i="3"/>
  <c r="AC124" i="3" s="1"/>
  <c r="AJ124" i="3" s="1"/>
  <c r="AA125" i="3"/>
  <c r="AC125" i="3" s="1"/>
  <c r="AJ125" i="3" s="1"/>
  <c r="AA126" i="3"/>
  <c r="AC126" i="3" s="1"/>
  <c r="AJ126" i="3" s="1"/>
  <c r="AA127" i="3"/>
  <c r="AC127" i="3" s="1"/>
  <c r="AJ127" i="3" s="1"/>
  <c r="AA128" i="3"/>
  <c r="AC128" i="3" s="1"/>
  <c r="AJ128" i="3" s="1"/>
  <c r="AA129" i="3"/>
  <c r="AC129" i="3" s="1"/>
  <c r="AJ129" i="3" s="1"/>
  <c r="AA130" i="3"/>
  <c r="AC130" i="3" s="1"/>
  <c r="AJ130" i="3" s="1"/>
  <c r="AA131" i="3"/>
  <c r="AC131" i="3" s="1"/>
  <c r="AJ131" i="3" s="1"/>
  <c r="AA132" i="3"/>
  <c r="AC132" i="3" s="1"/>
  <c r="AJ132" i="3" s="1"/>
  <c r="AA133" i="3"/>
  <c r="AC133" i="3" s="1"/>
  <c r="AJ133" i="3" s="1"/>
  <c r="AA134" i="3"/>
  <c r="AC134" i="3" s="1"/>
  <c r="AJ134" i="3" s="1"/>
  <c r="AA135" i="3"/>
  <c r="AC135" i="3" s="1"/>
  <c r="AJ135" i="3" s="1"/>
  <c r="AA136" i="3"/>
  <c r="AC136" i="3" s="1"/>
  <c r="AJ136" i="3" s="1"/>
  <c r="AA137" i="3"/>
  <c r="AC137" i="3" s="1"/>
  <c r="AJ137" i="3" s="1"/>
  <c r="AA138" i="3"/>
  <c r="AC138" i="3" s="1"/>
  <c r="AJ138" i="3" s="1"/>
  <c r="AA139" i="3"/>
  <c r="AC139" i="3" s="1"/>
  <c r="AJ139" i="3" s="1"/>
  <c r="AA140" i="3"/>
  <c r="AC140" i="3" s="1"/>
  <c r="AJ140" i="3" s="1"/>
  <c r="AA141" i="3"/>
  <c r="AC141" i="3" s="1"/>
  <c r="AJ141" i="3" s="1"/>
  <c r="AA142" i="3"/>
  <c r="AC142" i="3" s="1"/>
  <c r="AJ142" i="3" s="1"/>
  <c r="AA143" i="3"/>
  <c r="AC143" i="3" s="1"/>
  <c r="AJ143" i="3" s="1"/>
  <c r="AA144" i="3"/>
  <c r="AC144" i="3" s="1"/>
  <c r="AJ144" i="3" s="1"/>
  <c r="AA145" i="3"/>
  <c r="AC145" i="3" s="1"/>
  <c r="AJ145" i="3" s="1"/>
  <c r="AA146" i="3"/>
  <c r="AC146" i="3" s="1"/>
  <c r="AJ146" i="3" s="1"/>
  <c r="AA147" i="3"/>
  <c r="AC147" i="3" s="1"/>
  <c r="AJ147" i="3" s="1"/>
  <c r="AA148" i="3"/>
  <c r="AC148" i="3" s="1"/>
  <c r="AJ148" i="3" s="1"/>
  <c r="AA149" i="3"/>
  <c r="AC149" i="3" s="1"/>
  <c r="AJ149" i="3" s="1"/>
  <c r="AA150" i="3"/>
  <c r="AC150" i="3" s="1"/>
  <c r="AJ150" i="3" s="1"/>
  <c r="AA151" i="3"/>
  <c r="AC151" i="3" s="1"/>
  <c r="AJ151" i="3" s="1"/>
  <c r="AA152" i="3"/>
  <c r="AC152" i="3" s="1"/>
  <c r="AJ152" i="3" s="1"/>
  <c r="AA153" i="3"/>
  <c r="AC153" i="3" s="1"/>
  <c r="AJ153" i="3" s="1"/>
  <c r="AA154" i="3"/>
  <c r="AC154" i="3" s="1"/>
  <c r="AJ154" i="3" s="1"/>
  <c r="AA155" i="3"/>
  <c r="AC155" i="3" s="1"/>
  <c r="AJ155" i="3" s="1"/>
  <c r="AA156" i="3"/>
  <c r="AC156" i="3" s="1"/>
  <c r="AJ156" i="3" s="1"/>
  <c r="AA157" i="3"/>
  <c r="AC157" i="3" s="1"/>
  <c r="AJ157" i="3" s="1"/>
  <c r="AA158" i="3"/>
  <c r="AC158" i="3" s="1"/>
  <c r="AJ158" i="3" s="1"/>
  <c r="AA159" i="3"/>
  <c r="AC159" i="3" s="1"/>
  <c r="AJ159" i="3" s="1"/>
  <c r="AA160" i="3"/>
  <c r="AC160" i="3" s="1"/>
  <c r="AJ160" i="3" s="1"/>
  <c r="AA161" i="3"/>
  <c r="AC161" i="3" s="1"/>
  <c r="AJ161" i="3" s="1"/>
  <c r="AA162" i="3"/>
  <c r="AC162" i="3" s="1"/>
  <c r="AJ162" i="3" s="1"/>
  <c r="AA163" i="3"/>
  <c r="AC163" i="3" s="1"/>
  <c r="AJ163" i="3" s="1"/>
  <c r="AA164" i="3"/>
  <c r="AC164" i="3" s="1"/>
  <c r="AJ164" i="3" s="1"/>
  <c r="AA165" i="3"/>
  <c r="AC165" i="3" s="1"/>
  <c r="AJ165" i="3" s="1"/>
  <c r="AA166" i="3"/>
  <c r="AC166" i="3" s="1"/>
  <c r="AJ166" i="3" s="1"/>
  <c r="AA167" i="3"/>
  <c r="AC167" i="3" s="1"/>
  <c r="AJ167" i="3" s="1"/>
  <c r="AA168" i="3"/>
  <c r="AC168" i="3" s="1"/>
  <c r="AJ168" i="3" s="1"/>
  <c r="AA169" i="3"/>
  <c r="AC169" i="3" s="1"/>
  <c r="AJ169" i="3" s="1"/>
  <c r="AA170" i="3"/>
  <c r="AC170" i="3" s="1"/>
  <c r="AJ170" i="3" s="1"/>
  <c r="AA171" i="3"/>
  <c r="AC171" i="3" s="1"/>
  <c r="AJ171" i="3" s="1"/>
  <c r="AA172" i="3"/>
  <c r="AC172" i="3" s="1"/>
  <c r="AJ172" i="3" s="1"/>
  <c r="AA173" i="3"/>
  <c r="AC173" i="3" s="1"/>
  <c r="AJ173" i="3" s="1"/>
  <c r="AA174" i="3"/>
  <c r="AC174" i="3" s="1"/>
  <c r="AJ174" i="3" s="1"/>
  <c r="AA175" i="3"/>
  <c r="AC175" i="3" s="1"/>
  <c r="AJ175" i="3" s="1"/>
  <c r="AA176" i="3"/>
  <c r="AC176" i="3" s="1"/>
  <c r="AJ176" i="3" s="1"/>
  <c r="AA177" i="3"/>
  <c r="AC177" i="3" s="1"/>
  <c r="AJ177" i="3" s="1"/>
  <c r="AA178" i="3"/>
  <c r="AC178" i="3" s="1"/>
  <c r="AJ178" i="3" s="1"/>
  <c r="AA179" i="3"/>
  <c r="AC179" i="3" s="1"/>
  <c r="AJ179" i="3" s="1"/>
  <c r="AA180" i="3"/>
  <c r="AC180" i="3" s="1"/>
  <c r="AJ180" i="3" s="1"/>
  <c r="AA181" i="3"/>
  <c r="AC181" i="3" s="1"/>
  <c r="AJ181" i="3" s="1"/>
  <c r="AA182" i="3"/>
  <c r="AC182" i="3" s="1"/>
  <c r="AJ182" i="3" s="1"/>
  <c r="AA183" i="3"/>
  <c r="AC183" i="3" s="1"/>
  <c r="AJ183" i="3" s="1"/>
  <c r="AA184" i="3"/>
  <c r="AC184" i="3" s="1"/>
  <c r="AJ184" i="3" s="1"/>
  <c r="AA185" i="3"/>
  <c r="AC185" i="3" s="1"/>
  <c r="AJ185" i="3" s="1"/>
  <c r="AA186" i="3"/>
  <c r="AC186" i="3" s="1"/>
  <c r="AJ186" i="3" s="1"/>
  <c r="AA187" i="3"/>
  <c r="AC187" i="3" s="1"/>
  <c r="AJ187" i="3" s="1"/>
  <c r="AA188" i="3"/>
  <c r="AC188" i="3" s="1"/>
  <c r="AJ188" i="3" s="1"/>
  <c r="AA189" i="3"/>
  <c r="AC189" i="3" s="1"/>
  <c r="AJ189" i="3" s="1"/>
  <c r="AA190" i="3"/>
  <c r="AC190" i="3" s="1"/>
  <c r="AJ190" i="3" s="1"/>
  <c r="AA191" i="3"/>
  <c r="AC191" i="3" s="1"/>
  <c r="AJ191" i="3" s="1"/>
  <c r="AA192" i="3"/>
  <c r="AC192" i="3" s="1"/>
  <c r="AJ192" i="3" s="1"/>
  <c r="AA193" i="3"/>
  <c r="AC193" i="3" s="1"/>
  <c r="AJ193" i="3" s="1"/>
  <c r="AA194" i="3"/>
  <c r="AC194" i="3" s="1"/>
  <c r="AJ194" i="3" s="1"/>
  <c r="AA195" i="3"/>
  <c r="AC195" i="3" s="1"/>
  <c r="AJ195" i="3" s="1"/>
  <c r="AA196" i="3"/>
  <c r="AC196" i="3" s="1"/>
  <c r="AJ196" i="3" s="1"/>
  <c r="AA197" i="3"/>
  <c r="AC197" i="3" s="1"/>
  <c r="AJ197" i="3" s="1"/>
  <c r="AA198" i="3"/>
  <c r="AC198" i="3" s="1"/>
  <c r="AJ198" i="3" s="1"/>
  <c r="AA199" i="3"/>
  <c r="AC199" i="3" s="1"/>
  <c r="AJ199" i="3" s="1"/>
  <c r="AA200" i="3"/>
  <c r="AC200" i="3" s="1"/>
  <c r="AJ200" i="3" s="1"/>
  <c r="AA201" i="3"/>
  <c r="AC201" i="3" s="1"/>
  <c r="AJ201" i="3" s="1"/>
  <c r="AA202" i="3"/>
  <c r="AC202" i="3" s="1"/>
  <c r="AJ202" i="3" s="1"/>
  <c r="AA203" i="3"/>
  <c r="AC203" i="3" s="1"/>
  <c r="AJ203" i="3" s="1"/>
  <c r="AA204" i="3"/>
  <c r="AC204" i="3" s="1"/>
  <c r="AJ204" i="3" s="1"/>
  <c r="AA205" i="3"/>
  <c r="AC205" i="3" s="1"/>
  <c r="AJ205" i="3" s="1"/>
  <c r="AA206" i="3"/>
  <c r="AC206" i="3" s="1"/>
  <c r="AJ206" i="3" s="1"/>
  <c r="AA207" i="3"/>
  <c r="AC207" i="3" s="1"/>
  <c r="AJ207" i="3" s="1"/>
  <c r="AA208" i="3"/>
  <c r="AC208" i="3" s="1"/>
  <c r="AJ208" i="3" s="1"/>
  <c r="AA209" i="3"/>
  <c r="AC209" i="3" s="1"/>
  <c r="AJ209" i="3" s="1"/>
  <c r="AA210" i="3"/>
  <c r="AC210" i="3" s="1"/>
  <c r="AJ210" i="3" s="1"/>
  <c r="AA211" i="3"/>
  <c r="AC211" i="3" s="1"/>
  <c r="AJ211" i="3" s="1"/>
  <c r="AA212" i="3"/>
  <c r="AC212" i="3" s="1"/>
  <c r="AJ212" i="3" s="1"/>
  <c r="AA213" i="3"/>
  <c r="AC213" i="3" s="1"/>
  <c r="AJ213" i="3" s="1"/>
  <c r="AA214" i="3"/>
  <c r="AC214" i="3" s="1"/>
  <c r="AJ214" i="3" s="1"/>
  <c r="AA215" i="3"/>
  <c r="AC215" i="3" s="1"/>
  <c r="AJ215" i="3" s="1"/>
  <c r="AA216" i="3"/>
  <c r="AC216" i="3" s="1"/>
  <c r="AJ216" i="3" s="1"/>
  <c r="AA217" i="3"/>
  <c r="AC217" i="3" s="1"/>
  <c r="AJ217" i="3" s="1"/>
  <c r="AA218" i="3"/>
  <c r="AC218" i="3" s="1"/>
  <c r="AJ218" i="3" s="1"/>
  <c r="AA219" i="3"/>
  <c r="AC219" i="3" s="1"/>
  <c r="AJ219" i="3" s="1"/>
  <c r="AA220" i="3"/>
  <c r="AC220" i="3" s="1"/>
  <c r="AJ220" i="3" s="1"/>
  <c r="AA221" i="3"/>
  <c r="AC221" i="3" s="1"/>
  <c r="AJ221" i="3" s="1"/>
  <c r="AA222" i="3"/>
  <c r="AC222" i="3" s="1"/>
  <c r="AJ222" i="3" s="1"/>
  <c r="AA223" i="3"/>
  <c r="AC223" i="3" s="1"/>
  <c r="AJ223" i="3" s="1"/>
  <c r="AA224" i="3"/>
  <c r="AC224" i="3" s="1"/>
  <c r="AJ224" i="3" s="1"/>
  <c r="AA225" i="3"/>
  <c r="AC225" i="3" s="1"/>
  <c r="AJ225" i="3" s="1"/>
  <c r="AA226" i="3"/>
  <c r="AC226" i="3" s="1"/>
  <c r="AJ226" i="3" s="1"/>
  <c r="AA227" i="3"/>
  <c r="AC227" i="3" s="1"/>
  <c r="AJ227" i="3" s="1"/>
  <c r="AA228" i="3"/>
  <c r="AC228" i="3" s="1"/>
  <c r="AJ228" i="3" s="1"/>
  <c r="AA229" i="3"/>
  <c r="AC229" i="3" s="1"/>
  <c r="AJ229" i="3" s="1"/>
  <c r="AA230" i="3"/>
  <c r="AC230" i="3" s="1"/>
  <c r="AJ230" i="3" s="1"/>
  <c r="AA231" i="3"/>
  <c r="AC231" i="3" s="1"/>
  <c r="AJ231" i="3" s="1"/>
  <c r="AA232" i="3"/>
  <c r="AC232" i="3" s="1"/>
  <c r="AJ232" i="3" s="1"/>
  <c r="AA233" i="3"/>
  <c r="AC233" i="3" s="1"/>
  <c r="AJ233" i="3" s="1"/>
  <c r="AA234" i="3"/>
  <c r="AC234" i="3" s="1"/>
  <c r="AJ234" i="3" s="1"/>
  <c r="AA235" i="3"/>
  <c r="AC235" i="3" s="1"/>
  <c r="AJ235" i="3" s="1"/>
  <c r="AA236" i="3"/>
  <c r="AC236" i="3" s="1"/>
  <c r="AJ236" i="3" s="1"/>
  <c r="AA237" i="3"/>
  <c r="AC237" i="3" s="1"/>
  <c r="AJ237" i="3" s="1"/>
  <c r="AA238" i="3"/>
  <c r="AC238" i="3" s="1"/>
  <c r="AJ238" i="3" s="1"/>
  <c r="AA239" i="3"/>
  <c r="AC239" i="3" s="1"/>
  <c r="AJ239" i="3" s="1"/>
  <c r="AA240" i="3"/>
  <c r="AC240" i="3" s="1"/>
  <c r="AJ240" i="3" s="1"/>
  <c r="AA241" i="3"/>
  <c r="AC241" i="3" s="1"/>
  <c r="AJ241" i="3" s="1"/>
  <c r="AA242" i="3"/>
  <c r="AC242" i="3" s="1"/>
  <c r="AJ242" i="3" s="1"/>
  <c r="AA243" i="3"/>
  <c r="AC243" i="3" s="1"/>
  <c r="AJ243" i="3" s="1"/>
  <c r="AA244" i="3"/>
  <c r="AC244" i="3" s="1"/>
  <c r="AJ244" i="3" s="1"/>
  <c r="AA245" i="3"/>
  <c r="AC245" i="3" s="1"/>
  <c r="AJ245" i="3" s="1"/>
  <c r="AA246" i="3"/>
  <c r="AC246" i="3" s="1"/>
  <c r="AJ246" i="3" s="1"/>
  <c r="AA247" i="3"/>
  <c r="AC247" i="3" s="1"/>
  <c r="AJ247" i="3" s="1"/>
  <c r="AA248" i="3"/>
  <c r="AC248" i="3" s="1"/>
  <c r="AJ248" i="3" s="1"/>
  <c r="AA249" i="3"/>
  <c r="AC249" i="3" s="1"/>
  <c r="AJ249" i="3" s="1"/>
  <c r="AA250" i="3"/>
  <c r="AC250" i="3" s="1"/>
  <c r="AJ250" i="3" s="1"/>
  <c r="AA251" i="3"/>
  <c r="AC251" i="3" s="1"/>
  <c r="AJ251" i="3" s="1"/>
  <c r="AA252" i="3"/>
  <c r="AC252" i="3" s="1"/>
  <c r="AJ252" i="3" s="1"/>
  <c r="AA253" i="3"/>
  <c r="AC253" i="3" s="1"/>
  <c r="AJ253" i="3" s="1"/>
  <c r="AA254" i="3"/>
  <c r="AC254" i="3" s="1"/>
  <c r="AJ254" i="3" s="1"/>
  <c r="AA255" i="3"/>
  <c r="AC255" i="3" s="1"/>
  <c r="AJ255" i="3" s="1"/>
  <c r="AA256" i="3"/>
  <c r="AC256" i="3" s="1"/>
  <c r="AJ256" i="3" s="1"/>
  <c r="AA257" i="3"/>
  <c r="AC257" i="3" s="1"/>
  <c r="AJ257" i="3" s="1"/>
  <c r="AA258" i="3"/>
  <c r="AC258" i="3" s="1"/>
  <c r="AJ258" i="3" s="1"/>
  <c r="AA259" i="3"/>
  <c r="AC259" i="3" s="1"/>
  <c r="AJ259" i="3" s="1"/>
  <c r="AA260" i="3"/>
  <c r="AC260" i="3" s="1"/>
  <c r="AJ260" i="3" s="1"/>
  <c r="AA261" i="3"/>
  <c r="AC261" i="3" s="1"/>
  <c r="AJ261" i="3" s="1"/>
  <c r="AA262" i="3"/>
  <c r="AC262" i="3" s="1"/>
  <c r="AJ262" i="3" s="1"/>
  <c r="AA263" i="3"/>
  <c r="AC263" i="3" s="1"/>
  <c r="AJ263" i="3" s="1"/>
  <c r="AA264" i="3"/>
  <c r="AC264" i="3" s="1"/>
  <c r="AJ264" i="3" s="1"/>
  <c r="AA265" i="3"/>
  <c r="AC265" i="3" s="1"/>
  <c r="AJ265" i="3" s="1"/>
  <c r="AA266" i="3"/>
  <c r="AC266" i="3" s="1"/>
  <c r="AJ266" i="3" s="1"/>
  <c r="AA267" i="3"/>
  <c r="AC267" i="3" s="1"/>
  <c r="AJ267" i="3" s="1"/>
  <c r="AA268" i="3"/>
  <c r="AC268" i="3" s="1"/>
  <c r="AJ268" i="3" s="1"/>
  <c r="AA269" i="3"/>
  <c r="AC269" i="3" s="1"/>
  <c r="AJ269" i="3" s="1"/>
  <c r="AA270" i="3"/>
  <c r="AC270" i="3" s="1"/>
  <c r="AJ270" i="3" s="1"/>
  <c r="AA271" i="3"/>
  <c r="AC271" i="3" s="1"/>
  <c r="AJ271" i="3" s="1"/>
  <c r="AA272" i="3"/>
  <c r="AC272" i="3" s="1"/>
  <c r="AJ272" i="3" s="1"/>
  <c r="AA273" i="3"/>
  <c r="AC273" i="3" s="1"/>
  <c r="AJ273" i="3" s="1"/>
  <c r="AA274" i="3"/>
  <c r="AC274" i="3" s="1"/>
  <c r="AJ274" i="3" s="1"/>
  <c r="AA275" i="3"/>
  <c r="AC275" i="3" s="1"/>
  <c r="AJ275" i="3" s="1"/>
  <c r="AA276" i="3"/>
  <c r="AC276" i="3" s="1"/>
  <c r="AJ276" i="3" s="1"/>
  <c r="AA277" i="3"/>
  <c r="AC277" i="3" s="1"/>
  <c r="AJ277" i="3" s="1"/>
  <c r="AA278" i="3"/>
  <c r="AC278" i="3" s="1"/>
  <c r="AJ278" i="3" s="1"/>
  <c r="AA279" i="3"/>
  <c r="AC279" i="3" s="1"/>
  <c r="AJ279" i="3" s="1"/>
  <c r="AA280" i="3"/>
  <c r="AC280" i="3" s="1"/>
  <c r="AJ280" i="3" s="1"/>
  <c r="AA281" i="3"/>
  <c r="AC281" i="3" s="1"/>
  <c r="AJ281" i="3" s="1"/>
  <c r="AA282" i="3"/>
  <c r="AC282" i="3" s="1"/>
  <c r="AJ282" i="3" s="1"/>
  <c r="AA283" i="3"/>
  <c r="AC283" i="3" s="1"/>
  <c r="AJ283" i="3" s="1"/>
  <c r="AA284" i="3"/>
  <c r="AC284" i="3" s="1"/>
  <c r="AJ284" i="3" s="1"/>
  <c r="AA285" i="3"/>
  <c r="AC285" i="3" s="1"/>
  <c r="AJ285" i="3" s="1"/>
  <c r="AA286" i="3"/>
  <c r="AC286" i="3" s="1"/>
  <c r="AJ286" i="3" s="1"/>
  <c r="AA287" i="3"/>
  <c r="AC287" i="3" s="1"/>
  <c r="AJ287" i="3" s="1"/>
  <c r="AA288" i="3"/>
  <c r="AC288" i="3" s="1"/>
  <c r="AJ288" i="3" s="1"/>
  <c r="AA289" i="3"/>
  <c r="AC289" i="3" s="1"/>
  <c r="AJ289" i="3" s="1"/>
  <c r="AA290" i="3"/>
  <c r="AC290" i="3" s="1"/>
  <c r="AJ290" i="3" s="1"/>
  <c r="AA291" i="3"/>
  <c r="AC291" i="3" s="1"/>
  <c r="AJ291" i="3" s="1"/>
  <c r="AA292" i="3"/>
  <c r="AC292" i="3" s="1"/>
  <c r="AJ292" i="3" s="1"/>
  <c r="AA293" i="3"/>
  <c r="AC293" i="3" s="1"/>
  <c r="AJ293" i="3" s="1"/>
  <c r="AA294" i="3"/>
  <c r="AC294" i="3" s="1"/>
  <c r="AJ294" i="3" s="1"/>
  <c r="AA295" i="3"/>
  <c r="AC295" i="3" s="1"/>
  <c r="AJ295" i="3" s="1"/>
  <c r="AA296" i="3"/>
  <c r="AC296" i="3" s="1"/>
  <c r="AJ296" i="3" s="1"/>
  <c r="AA297" i="3"/>
  <c r="AC297" i="3" s="1"/>
  <c r="AJ297" i="3" s="1"/>
  <c r="AA298" i="3"/>
  <c r="AC298" i="3" s="1"/>
  <c r="AJ298" i="3" s="1"/>
  <c r="AA299" i="3"/>
  <c r="AC299" i="3" s="1"/>
  <c r="AJ299" i="3" s="1"/>
  <c r="AA300" i="3"/>
  <c r="AC300" i="3" s="1"/>
  <c r="AJ300" i="3" s="1"/>
  <c r="AA301" i="3"/>
  <c r="AC301" i="3" s="1"/>
  <c r="AJ301" i="3" s="1"/>
  <c r="AA302" i="3"/>
  <c r="AC302" i="3" s="1"/>
  <c r="AJ302" i="3" s="1"/>
  <c r="AA303" i="3"/>
  <c r="AC303" i="3" s="1"/>
  <c r="AJ303" i="3" s="1"/>
  <c r="AA304" i="3"/>
  <c r="AC304" i="3" s="1"/>
  <c r="AJ304" i="3" s="1"/>
  <c r="AA305" i="3"/>
  <c r="AC305" i="3" s="1"/>
  <c r="AJ305" i="3" s="1"/>
  <c r="AA306" i="3"/>
  <c r="AC306" i="3" s="1"/>
  <c r="AJ306" i="3" s="1"/>
  <c r="AA307" i="3"/>
  <c r="AC307" i="3" s="1"/>
  <c r="AJ307" i="3" s="1"/>
  <c r="AA308" i="3"/>
  <c r="AC308" i="3" s="1"/>
  <c r="AJ308" i="3" s="1"/>
  <c r="AA309" i="3"/>
  <c r="AC309" i="3" s="1"/>
  <c r="AJ309" i="3" s="1"/>
  <c r="AA310" i="3"/>
  <c r="AC310" i="3" s="1"/>
  <c r="AJ310" i="3" s="1"/>
  <c r="AA311" i="3"/>
  <c r="AC311" i="3" s="1"/>
  <c r="AJ311" i="3" s="1"/>
  <c r="AA312" i="3"/>
  <c r="AC312" i="3" s="1"/>
  <c r="AJ312" i="3" s="1"/>
  <c r="AA313" i="3"/>
  <c r="AC313" i="3" s="1"/>
  <c r="AJ313" i="3" s="1"/>
  <c r="AA314" i="3"/>
  <c r="AC314" i="3" s="1"/>
  <c r="AJ314" i="3" s="1"/>
  <c r="AA315" i="3"/>
  <c r="AC315" i="3" s="1"/>
  <c r="AJ315" i="3" s="1"/>
  <c r="AA316" i="3"/>
  <c r="AC316" i="3" s="1"/>
  <c r="AJ316" i="3" s="1"/>
  <c r="AA317" i="3"/>
  <c r="AC317" i="3" s="1"/>
  <c r="AJ317" i="3" s="1"/>
  <c r="AA318" i="3"/>
  <c r="AC318" i="3" s="1"/>
  <c r="AJ318" i="3" s="1"/>
  <c r="AA319" i="3"/>
  <c r="AC319" i="3" s="1"/>
  <c r="AJ319" i="3" s="1"/>
  <c r="AA320" i="3"/>
  <c r="AC320" i="3" s="1"/>
  <c r="AJ320" i="3" s="1"/>
  <c r="AA321" i="3"/>
  <c r="AC321" i="3" s="1"/>
  <c r="AJ321" i="3" s="1"/>
  <c r="AA322" i="3"/>
  <c r="AC322" i="3" s="1"/>
  <c r="AJ322" i="3" s="1"/>
  <c r="AA323" i="3"/>
  <c r="AC323" i="3" s="1"/>
  <c r="AJ323" i="3" s="1"/>
  <c r="AA324" i="3"/>
  <c r="AC324" i="3" s="1"/>
  <c r="AJ324" i="3" s="1"/>
  <c r="AA325" i="3"/>
  <c r="AC325" i="3" s="1"/>
  <c r="AJ325" i="3" s="1"/>
  <c r="AA326" i="3"/>
  <c r="AC326" i="3" s="1"/>
  <c r="AJ326" i="3" s="1"/>
  <c r="AA327" i="3"/>
  <c r="AC327" i="3" s="1"/>
  <c r="AJ327" i="3" s="1"/>
  <c r="AA328" i="3"/>
  <c r="AC328" i="3" s="1"/>
  <c r="AJ328" i="3" s="1"/>
  <c r="AA329" i="3"/>
  <c r="AC329" i="3" s="1"/>
  <c r="AJ329" i="3" s="1"/>
  <c r="AA330" i="3"/>
  <c r="AC330" i="3" s="1"/>
  <c r="AJ330" i="3" s="1"/>
  <c r="AA331" i="3"/>
  <c r="AC331" i="3" s="1"/>
  <c r="AJ331" i="3" s="1"/>
  <c r="AA332" i="3"/>
  <c r="AC332" i="3" s="1"/>
  <c r="AJ332" i="3" s="1"/>
  <c r="AA333" i="3"/>
  <c r="AC333" i="3" s="1"/>
  <c r="AJ333" i="3" s="1"/>
  <c r="AA334" i="3"/>
  <c r="AC334" i="3" s="1"/>
  <c r="AJ334" i="3" s="1"/>
  <c r="AA335" i="3"/>
  <c r="AC335" i="3" s="1"/>
  <c r="AJ335" i="3" s="1"/>
  <c r="AA336" i="3"/>
  <c r="AC336" i="3" s="1"/>
  <c r="AJ336" i="3" s="1"/>
  <c r="AA337" i="3"/>
  <c r="AC337" i="3" s="1"/>
  <c r="AJ337" i="3" s="1"/>
  <c r="AA338" i="3"/>
  <c r="AC338" i="3" s="1"/>
  <c r="AJ338" i="3" s="1"/>
  <c r="AA339" i="3"/>
  <c r="AC339" i="3" s="1"/>
  <c r="AJ339" i="3" s="1"/>
  <c r="AA340" i="3"/>
  <c r="AC340" i="3" s="1"/>
  <c r="AJ340" i="3" s="1"/>
  <c r="AA341" i="3"/>
  <c r="AC341" i="3" s="1"/>
  <c r="AJ341" i="3" s="1"/>
  <c r="AA342" i="3"/>
  <c r="AC342" i="3" s="1"/>
  <c r="AJ342" i="3" s="1"/>
  <c r="AA343" i="3"/>
  <c r="AC343" i="3" s="1"/>
  <c r="AJ343" i="3" s="1"/>
  <c r="AA344" i="3"/>
  <c r="AC344" i="3" s="1"/>
  <c r="AJ344" i="3" s="1"/>
  <c r="AA345" i="3"/>
  <c r="AC345" i="3" s="1"/>
  <c r="AJ345" i="3" s="1"/>
  <c r="AA346" i="3"/>
  <c r="AC346" i="3" s="1"/>
  <c r="AJ346" i="3" s="1"/>
  <c r="AA347" i="3"/>
  <c r="AC347" i="3" s="1"/>
  <c r="AJ347" i="3" s="1"/>
  <c r="AA348" i="3"/>
  <c r="AC348" i="3" s="1"/>
  <c r="AJ348" i="3" s="1"/>
  <c r="AA349" i="3"/>
  <c r="AC349" i="3" s="1"/>
  <c r="AJ349" i="3" s="1"/>
  <c r="AA350" i="3"/>
  <c r="AC350" i="3" s="1"/>
  <c r="AJ350" i="3" s="1"/>
  <c r="AA351" i="3"/>
  <c r="AC351" i="3" s="1"/>
  <c r="AJ351" i="3" s="1"/>
  <c r="AA352" i="3"/>
  <c r="AC352" i="3" s="1"/>
  <c r="AJ352" i="3" s="1"/>
  <c r="AA353" i="3"/>
  <c r="AC353" i="3" s="1"/>
  <c r="AJ353" i="3" s="1"/>
  <c r="AA354" i="3"/>
  <c r="AC354" i="3" s="1"/>
  <c r="AJ354" i="3" s="1"/>
  <c r="AA355" i="3"/>
  <c r="AC355" i="3" s="1"/>
  <c r="AJ355" i="3" s="1"/>
  <c r="AA356" i="3"/>
  <c r="AC356" i="3" s="1"/>
  <c r="AJ356" i="3" s="1"/>
  <c r="AA357" i="3"/>
  <c r="AC357" i="3" s="1"/>
  <c r="AJ357" i="3" s="1"/>
  <c r="AA358" i="3"/>
  <c r="AC358" i="3" s="1"/>
  <c r="AJ358" i="3" s="1"/>
  <c r="AA359" i="3"/>
  <c r="AC359" i="3" s="1"/>
  <c r="AJ359" i="3" s="1"/>
  <c r="AA360" i="3"/>
  <c r="AC360" i="3" s="1"/>
  <c r="AJ360" i="3" s="1"/>
  <c r="AA361" i="3"/>
  <c r="AC361" i="3" s="1"/>
  <c r="AJ361" i="3" s="1"/>
  <c r="AA362" i="3"/>
  <c r="AC362" i="3" s="1"/>
  <c r="AJ362" i="3" s="1"/>
  <c r="AA363" i="3"/>
  <c r="AC363" i="3" s="1"/>
  <c r="AJ363" i="3" s="1"/>
  <c r="AA364" i="3"/>
  <c r="AC364" i="3" s="1"/>
  <c r="AJ364" i="3" s="1"/>
  <c r="AA365" i="3"/>
  <c r="AC365" i="3" s="1"/>
  <c r="AJ365" i="3" s="1"/>
  <c r="AA366" i="3"/>
  <c r="AC366" i="3" s="1"/>
  <c r="AJ366" i="3" s="1"/>
  <c r="AA367" i="3"/>
  <c r="AC367" i="3" s="1"/>
  <c r="AJ367" i="3" s="1"/>
  <c r="AA368" i="3"/>
  <c r="AC368" i="3" s="1"/>
  <c r="AJ368" i="3" s="1"/>
  <c r="AA369" i="3"/>
  <c r="AC369" i="3" s="1"/>
  <c r="AJ369" i="3" s="1"/>
  <c r="AA370" i="3"/>
  <c r="AC370" i="3" s="1"/>
  <c r="AJ370" i="3" s="1"/>
  <c r="AA371" i="3"/>
  <c r="AC371" i="3" s="1"/>
  <c r="AJ371" i="3" s="1"/>
  <c r="AA372" i="3"/>
  <c r="AC372" i="3" s="1"/>
  <c r="AJ372" i="3" s="1"/>
  <c r="AA373" i="3"/>
  <c r="AC373" i="3" s="1"/>
  <c r="AJ373" i="3" s="1"/>
  <c r="AA374" i="3"/>
  <c r="AC374" i="3" s="1"/>
  <c r="AJ374" i="3" s="1"/>
  <c r="AA375" i="3"/>
  <c r="AC375" i="3" s="1"/>
  <c r="AJ375" i="3" s="1"/>
  <c r="AA376" i="3"/>
  <c r="AC376" i="3" s="1"/>
  <c r="AJ376" i="3" s="1"/>
  <c r="AA377" i="3"/>
  <c r="AC377" i="3" s="1"/>
  <c r="AJ377" i="3" s="1"/>
  <c r="AA378" i="3"/>
  <c r="AC378" i="3" s="1"/>
  <c r="AJ378" i="3" s="1"/>
  <c r="AA379" i="3"/>
  <c r="AC379" i="3" s="1"/>
  <c r="AJ379" i="3" s="1"/>
  <c r="AA380" i="3"/>
  <c r="AC380" i="3" s="1"/>
  <c r="AJ380" i="3" s="1"/>
  <c r="AA381" i="3"/>
  <c r="AC381" i="3" s="1"/>
  <c r="AJ381" i="3" s="1"/>
  <c r="AA382" i="3"/>
  <c r="AC382" i="3" s="1"/>
  <c r="AJ382" i="3" s="1"/>
  <c r="AA383" i="3"/>
  <c r="AC383" i="3" s="1"/>
  <c r="AJ383" i="3" s="1"/>
  <c r="AA384" i="3"/>
  <c r="AC384" i="3" s="1"/>
  <c r="AJ384" i="3" s="1"/>
  <c r="AA385" i="3"/>
  <c r="AC385" i="3" s="1"/>
  <c r="AJ385" i="3" s="1"/>
  <c r="AA386" i="3"/>
  <c r="AC386" i="3" s="1"/>
  <c r="AJ386" i="3" s="1"/>
  <c r="AA387" i="3"/>
  <c r="AC387" i="3" s="1"/>
  <c r="AJ387" i="3" s="1"/>
  <c r="AA388" i="3"/>
  <c r="AC388" i="3" s="1"/>
  <c r="AJ388" i="3" s="1"/>
  <c r="AA389" i="3"/>
  <c r="AC389" i="3" s="1"/>
  <c r="AJ389" i="3" s="1"/>
  <c r="AA390" i="3"/>
  <c r="AC390" i="3" s="1"/>
  <c r="AJ390" i="3" s="1"/>
  <c r="AA391" i="3"/>
  <c r="AC391" i="3" s="1"/>
  <c r="AJ391" i="3" s="1"/>
  <c r="AA392" i="3"/>
  <c r="AC392" i="3" s="1"/>
  <c r="AJ392" i="3" s="1"/>
  <c r="AA393" i="3"/>
  <c r="AC393" i="3" s="1"/>
  <c r="AJ393" i="3" s="1"/>
  <c r="AA394" i="3"/>
  <c r="AC394" i="3" s="1"/>
  <c r="AJ394" i="3" s="1"/>
  <c r="AA395" i="3"/>
  <c r="AC395" i="3" s="1"/>
  <c r="AJ395" i="3" s="1"/>
  <c r="AA396" i="3"/>
  <c r="AC396" i="3" s="1"/>
  <c r="AJ396" i="3" s="1"/>
  <c r="AA397" i="3"/>
  <c r="AC397" i="3" s="1"/>
  <c r="AJ397" i="3" s="1"/>
  <c r="AA398" i="3"/>
  <c r="AC398" i="3" s="1"/>
  <c r="AJ398" i="3" s="1"/>
  <c r="AA399" i="3"/>
  <c r="AC399" i="3" s="1"/>
  <c r="AJ399" i="3" s="1"/>
  <c r="AA400" i="3"/>
  <c r="AC400" i="3" s="1"/>
  <c r="AJ400" i="3" s="1"/>
  <c r="AA401" i="3"/>
  <c r="AC401" i="3" s="1"/>
  <c r="AJ401" i="3" s="1"/>
  <c r="AA402" i="3"/>
  <c r="AC402" i="3" s="1"/>
  <c r="AJ402" i="3" s="1"/>
  <c r="AA403" i="3"/>
  <c r="AC403" i="3" s="1"/>
  <c r="AJ403" i="3" s="1"/>
  <c r="AA404" i="3"/>
  <c r="AC404" i="3" s="1"/>
  <c r="AJ404" i="3" s="1"/>
  <c r="AA405" i="3"/>
  <c r="AC405" i="3" s="1"/>
  <c r="AJ405" i="3" s="1"/>
  <c r="AA406" i="3"/>
  <c r="AC406" i="3" s="1"/>
  <c r="AJ406" i="3" s="1"/>
  <c r="AA407" i="3"/>
  <c r="AC407" i="3" s="1"/>
  <c r="AJ407" i="3" s="1"/>
  <c r="AA408" i="3"/>
  <c r="AC408" i="3" s="1"/>
  <c r="AJ408" i="3" s="1"/>
  <c r="AA409" i="3"/>
  <c r="AC409" i="3" s="1"/>
  <c r="AJ409" i="3" s="1"/>
  <c r="AA410" i="3"/>
  <c r="AC410" i="3" s="1"/>
  <c r="AJ410" i="3" s="1"/>
  <c r="AA411" i="3"/>
  <c r="AC411" i="3" s="1"/>
  <c r="AJ411" i="3" s="1"/>
  <c r="AA412" i="3"/>
  <c r="AC412" i="3" s="1"/>
  <c r="AJ412" i="3" s="1"/>
  <c r="AA413" i="3"/>
  <c r="AC413" i="3" s="1"/>
  <c r="AJ413" i="3" s="1"/>
  <c r="AA414" i="3"/>
  <c r="AC414" i="3" s="1"/>
  <c r="AJ414" i="3" s="1"/>
  <c r="AA415" i="3"/>
  <c r="AC415" i="3" s="1"/>
  <c r="AJ415" i="3" s="1"/>
  <c r="AA416" i="3"/>
  <c r="AC416" i="3" s="1"/>
  <c r="AJ416" i="3" s="1"/>
  <c r="AA417" i="3"/>
  <c r="AC417" i="3" s="1"/>
  <c r="AJ417" i="3" s="1"/>
  <c r="AA418" i="3"/>
  <c r="AC418" i="3" s="1"/>
  <c r="AJ418" i="3" s="1"/>
  <c r="AA419" i="3"/>
  <c r="AC419" i="3" s="1"/>
  <c r="AJ419" i="3" s="1"/>
  <c r="AA420" i="3"/>
  <c r="AC420" i="3" s="1"/>
  <c r="AJ420" i="3" s="1"/>
  <c r="AA421" i="3"/>
  <c r="AC421" i="3" s="1"/>
  <c r="AJ421" i="3" s="1"/>
  <c r="AA422" i="3"/>
  <c r="AC422" i="3" s="1"/>
  <c r="AJ422" i="3" s="1"/>
  <c r="AA423" i="3"/>
  <c r="AC423" i="3" s="1"/>
  <c r="AJ423" i="3" s="1"/>
  <c r="AA424" i="3"/>
  <c r="AC424" i="3" s="1"/>
  <c r="AJ424" i="3" s="1"/>
  <c r="AA425" i="3"/>
  <c r="AC425" i="3" s="1"/>
  <c r="AJ425" i="3" s="1"/>
  <c r="AA426" i="3"/>
  <c r="AC426" i="3" s="1"/>
  <c r="AJ426" i="3" s="1"/>
  <c r="AA427" i="3"/>
  <c r="AC427" i="3" s="1"/>
  <c r="AJ427" i="3" s="1"/>
  <c r="AA428" i="3"/>
  <c r="AC428" i="3" s="1"/>
  <c r="AJ428" i="3" s="1"/>
  <c r="AA429" i="3"/>
  <c r="AC429" i="3" s="1"/>
  <c r="AJ429" i="3" s="1"/>
  <c r="AA430" i="3"/>
  <c r="AC430" i="3" s="1"/>
  <c r="AJ430" i="3" s="1"/>
  <c r="AA431" i="3"/>
  <c r="AC431" i="3" s="1"/>
  <c r="AJ431" i="3" s="1"/>
  <c r="AA432" i="3"/>
  <c r="AC432" i="3" s="1"/>
  <c r="AJ432" i="3" s="1"/>
  <c r="AA433" i="3"/>
  <c r="AC433" i="3" s="1"/>
  <c r="AJ433" i="3" s="1"/>
  <c r="AA434" i="3"/>
  <c r="AC434" i="3" s="1"/>
  <c r="AJ434" i="3" s="1"/>
  <c r="AA435" i="3"/>
  <c r="AC435" i="3" s="1"/>
  <c r="AJ435" i="3" s="1"/>
  <c r="AA436" i="3"/>
  <c r="AC436" i="3" s="1"/>
  <c r="AJ436" i="3" s="1"/>
  <c r="AA437" i="3"/>
  <c r="AC437" i="3" s="1"/>
  <c r="AJ437" i="3" s="1"/>
  <c r="AA438" i="3"/>
  <c r="AC438" i="3" s="1"/>
  <c r="AJ438" i="3" s="1"/>
  <c r="AA439" i="3"/>
  <c r="AC439" i="3" s="1"/>
  <c r="AJ439" i="3" s="1"/>
  <c r="AA440" i="3"/>
  <c r="AC440" i="3" s="1"/>
  <c r="AJ440" i="3" s="1"/>
  <c r="AA441" i="3"/>
  <c r="AC441" i="3" s="1"/>
  <c r="AJ441" i="3" s="1"/>
  <c r="AA442" i="3"/>
  <c r="AC442" i="3" s="1"/>
  <c r="AJ442" i="3" s="1"/>
  <c r="AA443" i="3"/>
  <c r="AC443" i="3" s="1"/>
  <c r="AJ443" i="3" s="1"/>
  <c r="AA444" i="3"/>
  <c r="AC444" i="3" s="1"/>
  <c r="AJ444" i="3" s="1"/>
  <c r="AA445" i="3"/>
  <c r="AC445" i="3" s="1"/>
  <c r="AJ445" i="3" s="1"/>
  <c r="AA446" i="3"/>
  <c r="AC446" i="3" s="1"/>
  <c r="AJ446" i="3" s="1"/>
  <c r="AA447" i="3"/>
  <c r="AC447" i="3" s="1"/>
  <c r="AJ447" i="3" s="1"/>
  <c r="AA448" i="3"/>
  <c r="AC448" i="3" s="1"/>
  <c r="AJ448" i="3" s="1"/>
  <c r="AA449" i="3"/>
  <c r="AC449" i="3" s="1"/>
  <c r="AJ449" i="3" s="1"/>
  <c r="AA450" i="3"/>
  <c r="AC450" i="3" s="1"/>
  <c r="AJ450" i="3" s="1"/>
  <c r="AA451" i="3"/>
  <c r="AC451" i="3" s="1"/>
  <c r="AJ451" i="3" s="1"/>
  <c r="AA452" i="3"/>
  <c r="AC452" i="3" s="1"/>
  <c r="AJ452" i="3" s="1"/>
  <c r="AA453" i="3"/>
  <c r="AC453" i="3" s="1"/>
  <c r="AJ453" i="3" s="1"/>
  <c r="AA454" i="3"/>
  <c r="AC454" i="3" s="1"/>
  <c r="AJ454" i="3" s="1"/>
  <c r="AA455" i="3"/>
  <c r="AC455" i="3" s="1"/>
  <c r="AJ455" i="3" s="1"/>
  <c r="AA456" i="3"/>
  <c r="AC456" i="3" s="1"/>
  <c r="AJ456" i="3" s="1"/>
  <c r="AA457" i="3"/>
  <c r="AC457" i="3" s="1"/>
  <c r="AJ457" i="3" s="1"/>
  <c r="AA458" i="3"/>
  <c r="AC458" i="3" s="1"/>
  <c r="AJ458" i="3" s="1"/>
  <c r="AA459" i="3"/>
  <c r="AC459" i="3" s="1"/>
  <c r="AJ459" i="3" s="1"/>
  <c r="AA460" i="3"/>
  <c r="AC460" i="3" s="1"/>
  <c r="AJ460" i="3" s="1"/>
  <c r="AA461" i="3"/>
  <c r="AC461" i="3" s="1"/>
  <c r="AJ461" i="3" s="1"/>
  <c r="AA462" i="3"/>
  <c r="AC462" i="3" s="1"/>
  <c r="AJ462" i="3" s="1"/>
  <c r="AA463" i="3"/>
  <c r="AC463" i="3" s="1"/>
  <c r="AJ463" i="3" s="1"/>
  <c r="AA464" i="3"/>
  <c r="AC464" i="3" s="1"/>
  <c r="AJ464" i="3" s="1"/>
  <c r="AA465" i="3"/>
  <c r="AC465" i="3" s="1"/>
  <c r="AJ465" i="3" s="1"/>
  <c r="AA466" i="3"/>
  <c r="AC466" i="3" s="1"/>
  <c r="AJ466" i="3" s="1"/>
  <c r="AA467" i="3"/>
  <c r="AC467" i="3" s="1"/>
  <c r="AJ467" i="3" s="1"/>
  <c r="AA468" i="3"/>
  <c r="AC468" i="3" s="1"/>
  <c r="AJ468" i="3" s="1"/>
  <c r="AA469" i="3"/>
  <c r="AC469" i="3" s="1"/>
  <c r="AJ469" i="3" s="1"/>
  <c r="AA470" i="3"/>
  <c r="AC470" i="3" s="1"/>
  <c r="AJ470" i="3" s="1"/>
  <c r="AA471" i="3"/>
  <c r="AC471" i="3" s="1"/>
  <c r="AJ471" i="3" s="1"/>
  <c r="AA472" i="3"/>
  <c r="AC472" i="3" s="1"/>
  <c r="AJ472" i="3" s="1"/>
  <c r="AA473" i="3"/>
  <c r="AC473" i="3" s="1"/>
  <c r="AJ473" i="3" s="1"/>
  <c r="AA474" i="3"/>
  <c r="AC474" i="3" s="1"/>
  <c r="AJ474" i="3" s="1"/>
  <c r="AA475" i="3"/>
  <c r="AC475" i="3" s="1"/>
  <c r="AJ475" i="3" s="1"/>
  <c r="AA476" i="3"/>
  <c r="AC476" i="3" s="1"/>
  <c r="AJ476" i="3" s="1"/>
  <c r="AA477" i="3"/>
  <c r="AC477" i="3" s="1"/>
  <c r="AJ477" i="3" s="1"/>
  <c r="AA478" i="3"/>
  <c r="AC478" i="3" s="1"/>
  <c r="AJ478" i="3" s="1"/>
  <c r="AA479" i="3"/>
  <c r="AC479" i="3" s="1"/>
  <c r="AJ479" i="3" s="1"/>
  <c r="AA480" i="3"/>
  <c r="AC480" i="3" s="1"/>
  <c r="AJ480" i="3" s="1"/>
  <c r="AA481" i="3"/>
  <c r="AC481" i="3" s="1"/>
  <c r="AJ481" i="3" s="1"/>
  <c r="AA482" i="3"/>
  <c r="AC482" i="3" s="1"/>
  <c r="AJ482" i="3" s="1"/>
  <c r="AA483" i="3"/>
  <c r="AC483" i="3" s="1"/>
  <c r="AJ483" i="3" s="1"/>
  <c r="AA484" i="3"/>
  <c r="AC484" i="3" s="1"/>
  <c r="AJ484" i="3" s="1"/>
  <c r="AA485" i="3"/>
  <c r="AC485" i="3" s="1"/>
  <c r="AJ485" i="3" s="1"/>
  <c r="AA486" i="3"/>
  <c r="AC486" i="3" s="1"/>
  <c r="AJ486" i="3" s="1"/>
  <c r="AA487" i="3"/>
  <c r="AC487" i="3" s="1"/>
  <c r="AJ487" i="3" s="1"/>
  <c r="AA488" i="3"/>
  <c r="AC488" i="3" s="1"/>
  <c r="AJ488" i="3" s="1"/>
  <c r="AA489" i="3"/>
  <c r="AC489" i="3" s="1"/>
  <c r="AJ489" i="3" s="1"/>
  <c r="AA490" i="3"/>
  <c r="AC490" i="3" s="1"/>
  <c r="AJ490" i="3" s="1"/>
  <c r="AA491" i="3"/>
  <c r="AC491" i="3" s="1"/>
  <c r="AJ491" i="3" s="1"/>
  <c r="AA492" i="3"/>
  <c r="AC492" i="3" s="1"/>
  <c r="AJ492" i="3" s="1"/>
  <c r="AA493" i="3"/>
  <c r="AC493" i="3" s="1"/>
  <c r="AJ493" i="3" s="1"/>
  <c r="AA494" i="3"/>
  <c r="AC494" i="3" s="1"/>
  <c r="AJ494" i="3" s="1"/>
  <c r="AA495" i="3"/>
  <c r="AC495" i="3" s="1"/>
  <c r="AJ495" i="3" s="1"/>
  <c r="AA496" i="3"/>
  <c r="AC496" i="3" s="1"/>
  <c r="AJ496" i="3" s="1"/>
  <c r="AA497" i="3"/>
  <c r="AC497" i="3" s="1"/>
  <c r="AJ497" i="3" s="1"/>
  <c r="AA498" i="3"/>
  <c r="AC498" i="3" s="1"/>
  <c r="AJ498" i="3" s="1"/>
  <c r="AA499" i="3"/>
  <c r="AC499" i="3" s="1"/>
  <c r="AJ499" i="3" s="1"/>
  <c r="AA500" i="3"/>
  <c r="AC500" i="3" s="1"/>
  <c r="AJ500" i="3" s="1"/>
  <c r="AA501" i="3"/>
  <c r="AC501" i="3" s="1"/>
  <c r="AJ501" i="3" s="1"/>
  <c r="AA502" i="3"/>
  <c r="AC502" i="3" s="1"/>
  <c r="AJ502" i="3" s="1"/>
  <c r="AA503" i="3"/>
  <c r="AC503" i="3" s="1"/>
  <c r="AJ503" i="3" s="1"/>
  <c r="AA504" i="3"/>
  <c r="AC504" i="3" s="1"/>
  <c r="AJ504" i="3" s="1"/>
  <c r="AA505" i="3"/>
  <c r="AC505" i="3" s="1"/>
  <c r="AJ505" i="3" s="1"/>
  <c r="AA506" i="3"/>
  <c r="AC506" i="3" s="1"/>
  <c r="AJ506" i="3" s="1"/>
  <c r="AA507" i="3"/>
  <c r="AC507" i="3" s="1"/>
  <c r="AJ507" i="3" s="1"/>
  <c r="AA508" i="3"/>
  <c r="AC508" i="3" s="1"/>
  <c r="AJ508" i="3" s="1"/>
  <c r="AA509" i="3"/>
  <c r="AC509" i="3" s="1"/>
  <c r="AJ509" i="3" s="1"/>
  <c r="AA510" i="3"/>
  <c r="AC510" i="3" s="1"/>
  <c r="AJ510" i="3" s="1"/>
  <c r="AA511" i="3"/>
  <c r="AC511" i="3" s="1"/>
  <c r="AJ511" i="3" s="1"/>
  <c r="AA512" i="3"/>
  <c r="AC512" i="3" s="1"/>
  <c r="AJ512" i="3" s="1"/>
  <c r="AA513" i="3"/>
  <c r="AC513" i="3" s="1"/>
  <c r="AJ513" i="3" s="1"/>
  <c r="AA514" i="3"/>
  <c r="AC514" i="3" s="1"/>
  <c r="AJ514" i="3" s="1"/>
  <c r="AA515" i="3"/>
  <c r="AC515" i="3" s="1"/>
  <c r="AJ515" i="3" s="1"/>
  <c r="AA516" i="3"/>
  <c r="AC516" i="3" s="1"/>
  <c r="AJ516" i="3" s="1"/>
  <c r="AA517" i="3"/>
  <c r="AC517" i="3" s="1"/>
  <c r="AJ517" i="3" s="1"/>
  <c r="AA518" i="3"/>
  <c r="AC518" i="3" s="1"/>
  <c r="AJ518" i="3" s="1"/>
  <c r="AA82" i="3"/>
  <c r="AC82" i="3" s="1"/>
  <c r="AJ82" i="3" s="1"/>
  <c r="AA83" i="3"/>
  <c r="AC83" i="3" s="1"/>
  <c r="AJ83" i="3" s="1"/>
  <c r="AA84" i="3"/>
  <c r="AC84" i="3" s="1"/>
  <c r="AJ84" i="3" s="1"/>
  <c r="AA85" i="3"/>
  <c r="AC85" i="3" s="1"/>
  <c r="AJ85" i="3" s="1"/>
  <c r="AA86" i="3"/>
  <c r="AC86" i="3" s="1"/>
  <c r="AJ86" i="3" s="1"/>
  <c r="AA87" i="3"/>
  <c r="AC87" i="3" s="1"/>
  <c r="AJ87" i="3" s="1"/>
  <c r="AA88" i="3"/>
  <c r="AC88" i="3" s="1"/>
  <c r="AJ88" i="3" s="1"/>
  <c r="AA89" i="3"/>
  <c r="AC89" i="3" s="1"/>
  <c r="AJ89" i="3" s="1"/>
  <c r="AA90" i="3"/>
  <c r="AC90" i="3" s="1"/>
  <c r="AJ90" i="3" s="1"/>
  <c r="AA91" i="3"/>
  <c r="AC91" i="3" s="1"/>
  <c r="AJ91" i="3" s="1"/>
  <c r="AA92" i="3"/>
  <c r="AC92" i="3" s="1"/>
  <c r="AJ92" i="3" s="1"/>
  <c r="AA93" i="3"/>
  <c r="AC93" i="3" s="1"/>
  <c r="AJ93" i="3" s="1"/>
  <c r="AA94" i="3"/>
  <c r="AC94" i="3" s="1"/>
  <c r="AJ94" i="3" s="1"/>
  <c r="AA95" i="3"/>
  <c r="AC95" i="3" s="1"/>
  <c r="AJ95" i="3" s="1"/>
  <c r="AA96" i="3"/>
  <c r="AC96" i="3" s="1"/>
  <c r="AJ96" i="3" s="1"/>
  <c r="AA97" i="3"/>
  <c r="AC97" i="3" s="1"/>
  <c r="AJ97" i="3" s="1"/>
  <c r="AA98" i="3"/>
  <c r="AC98" i="3" s="1"/>
  <c r="AJ98" i="3" s="1"/>
  <c r="AA99" i="3"/>
  <c r="AC99" i="3" s="1"/>
  <c r="AJ99" i="3" s="1"/>
  <c r="AA100" i="3"/>
  <c r="AC100" i="3" s="1"/>
  <c r="AJ100" i="3" s="1"/>
  <c r="AA101" i="3"/>
  <c r="AC101" i="3" s="1"/>
  <c r="AJ101" i="3" s="1"/>
  <c r="AA102" i="3"/>
  <c r="AC102" i="3" s="1"/>
  <c r="AJ102" i="3" s="1"/>
  <c r="AA80" i="3"/>
  <c r="AC80" i="3" s="1"/>
  <c r="AJ80" i="3" s="1"/>
  <c r="AA81" i="3"/>
  <c r="AC81" i="3" s="1"/>
  <c r="AJ81" i="3" s="1"/>
  <c r="AA18" i="3"/>
  <c r="AC18" i="3" s="1"/>
  <c r="AJ18" i="3" s="1"/>
  <c r="AA19" i="3"/>
  <c r="AC19" i="3" s="1"/>
  <c r="AJ19" i="3" s="1"/>
  <c r="AA20" i="3"/>
  <c r="AC20" i="3" s="1"/>
  <c r="AJ20" i="3" s="1"/>
  <c r="AA21" i="3"/>
  <c r="AC21" i="3" s="1"/>
  <c r="AJ21" i="3" s="1"/>
  <c r="AA22" i="3"/>
  <c r="AC22" i="3" s="1"/>
  <c r="AJ22" i="3" s="1"/>
  <c r="AA23" i="3"/>
  <c r="AC23" i="3" s="1"/>
  <c r="AJ23" i="3" s="1"/>
  <c r="AA24" i="3"/>
  <c r="AC24" i="3" s="1"/>
  <c r="AJ24" i="3" s="1"/>
  <c r="AA25" i="3"/>
  <c r="AC25" i="3" s="1"/>
  <c r="AJ25" i="3" s="1"/>
  <c r="AA26" i="3"/>
  <c r="AC26" i="3" s="1"/>
  <c r="AJ26" i="3" s="1"/>
  <c r="AA27" i="3"/>
  <c r="AC27" i="3" s="1"/>
  <c r="AJ27" i="3" s="1"/>
  <c r="AA28" i="3"/>
  <c r="AC28" i="3" s="1"/>
  <c r="AJ28" i="3" s="1"/>
  <c r="AA29" i="3"/>
  <c r="AC29" i="3" s="1"/>
  <c r="AJ29" i="3" s="1"/>
  <c r="AA30" i="3"/>
  <c r="AC30" i="3" s="1"/>
  <c r="AJ30" i="3" s="1"/>
  <c r="AA31" i="3"/>
  <c r="AC31" i="3" s="1"/>
  <c r="AJ31" i="3" s="1"/>
  <c r="AA32" i="3"/>
  <c r="AC32" i="3" s="1"/>
  <c r="AJ32" i="3" s="1"/>
  <c r="AA33" i="3"/>
  <c r="AC33" i="3" s="1"/>
  <c r="AJ33" i="3" s="1"/>
  <c r="AA34" i="3"/>
  <c r="AC34" i="3" s="1"/>
  <c r="AJ34" i="3" s="1"/>
  <c r="AA35" i="3"/>
  <c r="AC35" i="3" s="1"/>
  <c r="AJ35" i="3" s="1"/>
  <c r="AA36" i="3"/>
  <c r="AC36" i="3" s="1"/>
  <c r="AJ36" i="3" s="1"/>
  <c r="AA37" i="3"/>
  <c r="AC37" i="3" s="1"/>
  <c r="AJ37" i="3" s="1"/>
  <c r="AA38" i="3"/>
  <c r="AC38" i="3" s="1"/>
  <c r="AJ38" i="3" s="1"/>
  <c r="AA39" i="3"/>
  <c r="AC39" i="3" s="1"/>
  <c r="AJ39" i="3" s="1"/>
  <c r="AA40" i="3"/>
  <c r="AC40" i="3" s="1"/>
  <c r="AJ40" i="3" s="1"/>
  <c r="AA41" i="3"/>
  <c r="AC41" i="3" s="1"/>
  <c r="AJ41" i="3" s="1"/>
  <c r="AA42" i="3"/>
  <c r="AC42" i="3" s="1"/>
  <c r="AJ42" i="3" s="1"/>
  <c r="AA43" i="3"/>
  <c r="AC43" i="3" s="1"/>
  <c r="AJ43" i="3" s="1"/>
  <c r="AA44" i="3"/>
  <c r="AC44" i="3" s="1"/>
  <c r="AJ44" i="3" s="1"/>
  <c r="AA45" i="3"/>
  <c r="AC45" i="3" s="1"/>
  <c r="AJ45" i="3" s="1"/>
  <c r="AA46" i="3"/>
  <c r="AC46" i="3" s="1"/>
  <c r="AJ46" i="3" s="1"/>
  <c r="AA47" i="3"/>
  <c r="AC47" i="3" s="1"/>
  <c r="AJ47" i="3" s="1"/>
  <c r="AA48" i="3"/>
  <c r="AC48" i="3" s="1"/>
  <c r="AJ48" i="3" s="1"/>
  <c r="AA49" i="3"/>
  <c r="AC49" i="3" s="1"/>
  <c r="AJ49" i="3" s="1"/>
  <c r="AA50" i="3"/>
  <c r="AC50" i="3" s="1"/>
  <c r="AJ50" i="3" s="1"/>
  <c r="AA51" i="3"/>
  <c r="AC51" i="3" s="1"/>
  <c r="AJ51" i="3" s="1"/>
  <c r="AA52" i="3"/>
  <c r="AC52" i="3" s="1"/>
  <c r="AJ52" i="3" s="1"/>
  <c r="AA53" i="3"/>
  <c r="AC53" i="3" s="1"/>
  <c r="AJ53" i="3" s="1"/>
  <c r="AA54" i="3"/>
  <c r="AC54" i="3" s="1"/>
  <c r="AJ54" i="3" s="1"/>
  <c r="AA55" i="3"/>
  <c r="AC55" i="3" s="1"/>
  <c r="AJ55" i="3" s="1"/>
  <c r="AA56" i="3"/>
  <c r="AC56" i="3" s="1"/>
  <c r="AJ56" i="3" s="1"/>
  <c r="AA57" i="3"/>
  <c r="AC57" i="3" s="1"/>
  <c r="AJ57" i="3" s="1"/>
  <c r="AA58" i="3"/>
  <c r="AC58" i="3" s="1"/>
  <c r="AJ58" i="3" s="1"/>
  <c r="AA59" i="3"/>
  <c r="AC59" i="3" s="1"/>
  <c r="AJ59" i="3" s="1"/>
  <c r="AA60" i="3"/>
  <c r="AC60" i="3" s="1"/>
  <c r="AJ60" i="3" s="1"/>
  <c r="AA61" i="3"/>
  <c r="AC61" i="3" s="1"/>
  <c r="AJ61" i="3" s="1"/>
  <c r="AA62" i="3"/>
  <c r="AC62" i="3" s="1"/>
  <c r="AJ62" i="3" s="1"/>
  <c r="AA63" i="3"/>
  <c r="AC63" i="3" s="1"/>
  <c r="AJ63" i="3" s="1"/>
  <c r="AA64" i="3"/>
  <c r="AC64" i="3" s="1"/>
  <c r="AJ64" i="3" s="1"/>
  <c r="AA65" i="3"/>
  <c r="AC65" i="3" s="1"/>
  <c r="AJ65" i="3" s="1"/>
  <c r="AA66" i="3"/>
  <c r="AC66" i="3" s="1"/>
  <c r="AJ66" i="3" s="1"/>
  <c r="AA67" i="3"/>
  <c r="AC67" i="3" s="1"/>
  <c r="AJ67" i="3" s="1"/>
  <c r="AA68" i="3"/>
  <c r="AC68" i="3" s="1"/>
  <c r="AJ68" i="3" s="1"/>
  <c r="AA69" i="3"/>
  <c r="AC69" i="3" s="1"/>
  <c r="AJ69" i="3" s="1"/>
  <c r="AA70" i="3"/>
  <c r="AC70" i="3" s="1"/>
  <c r="AJ70" i="3" s="1"/>
  <c r="AA71" i="3"/>
  <c r="AC71" i="3" s="1"/>
  <c r="AJ71" i="3" s="1"/>
  <c r="AA72" i="3"/>
  <c r="AC72" i="3" s="1"/>
  <c r="AJ72" i="3" s="1"/>
  <c r="AA73" i="3"/>
  <c r="AC73" i="3" s="1"/>
  <c r="AJ73" i="3" s="1"/>
  <c r="AA74" i="3"/>
  <c r="AC74" i="3" s="1"/>
  <c r="AJ74" i="3" s="1"/>
  <c r="AA75" i="3"/>
  <c r="AC75" i="3" s="1"/>
  <c r="AJ75" i="3" s="1"/>
  <c r="AA76" i="3"/>
  <c r="AC76" i="3" s="1"/>
  <c r="AJ76" i="3" s="1"/>
  <c r="AA77" i="3"/>
  <c r="AC77" i="3" s="1"/>
  <c r="AJ77" i="3" s="1"/>
  <c r="AA78" i="3"/>
  <c r="AC78" i="3" s="1"/>
  <c r="AJ78" i="3" s="1"/>
  <c r="AA79" i="3"/>
  <c r="AC79" i="3" s="1"/>
  <c r="AJ79" i="3" s="1"/>
  <c r="AA17" i="3"/>
  <c r="AC17" i="3" s="1"/>
  <c r="AJ17" i="3" s="1"/>
  <c r="AA17" i="2"/>
  <c r="AC17" i="2" s="1"/>
  <c r="AJ17" i="2" l="1"/>
  <c r="F5" i="1" s="1"/>
  <c r="AH17" i="2"/>
  <c r="FG521" i="24" l="1"/>
  <c r="FF521" i="24"/>
  <c r="FD521" i="24"/>
  <c r="FA521" i="24"/>
  <c r="EZ521" i="24"/>
  <c r="ES521" i="24"/>
  <c r="FC521" i="24" s="1"/>
  <c r="EM521" i="24"/>
  <c r="EJ521" i="24"/>
  <c r="BD521" i="24" s="1"/>
  <c r="EI521" i="24"/>
  <c r="AY521" i="24" s="1"/>
  <c r="EG521" i="24"/>
  <c r="ED521" i="24"/>
  <c r="EC521" i="24"/>
  <c r="U521" i="24" s="1"/>
  <c r="DR521" i="24"/>
  <c r="EQ521" i="24" s="1"/>
  <c r="EY521" i="24" s="1"/>
  <c r="CR521" i="24"/>
  <c r="CO521" i="24"/>
  <c r="CP521" i="24" s="1"/>
  <c r="CA521" i="24"/>
  <c r="BV521" i="24"/>
  <c r="BQ521" i="24"/>
  <c r="BL521" i="24"/>
  <c r="BG521" i="24"/>
  <c r="BB521" i="24"/>
  <c r="AW521" i="24"/>
  <c r="AR521" i="24"/>
  <c r="AM521" i="24"/>
  <c r="AH521" i="24"/>
  <c r="AC521" i="24"/>
  <c r="X521" i="24"/>
  <c r="FH520" i="24"/>
  <c r="FE520" i="24"/>
  <c r="FC520" i="24"/>
  <c r="FB520" i="24"/>
  <c r="EY520" i="24"/>
  <c r="EL520" i="24"/>
  <c r="BN520" i="24" s="1"/>
  <c r="EK520" i="24"/>
  <c r="BI520" i="24" s="1"/>
  <c r="EH520" i="24"/>
  <c r="AT520" i="24" s="1"/>
  <c r="EF520" i="24"/>
  <c r="EE520" i="24"/>
  <c r="EB520" i="24"/>
  <c r="DY520" i="24"/>
  <c r="EM520" i="24" s="1"/>
  <c r="DW520" i="24"/>
  <c r="EI520" i="24" s="1"/>
  <c r="AY520" i="24" s="1"/>
  <c r="AZ520" i="24" s="1"/>
  <c r="DR520" i="24"/>
  <c r="ES520" i="24" s="1"/>
  <c r="FD520" i="24" s="1"/>
  <c r="CR520" i="24"/>
  <c r="CO520" i="24"/>
  <c r="CP520" i="24" s="1"/>
  <c r="CT520" i="24" s="1"/>
  <c r="CA520" i="24"/>
  <c r="BV520" i="24"/>
  <c r="BQ520" i="24"/>
  <c r="BL520" i="24"/>
  <c r="BG520" i="24"/>
  <c r="BB520" i="24"/>
  <c r="AW520" i="24"/>
  <c r="AR520" i="24"/>
  <c r="AM520" i="24"/>
  <c r="AH520" i="24"/>
  <c r="AE520" i="24"/>
  <c r="AC520" i="24"/>
  <c r="X520" i="24"/>
  <c r="FG519" i="24"/>
  <c r="FF519" i="24"/>
  <c r="FD519" i="24"/>
  <c r="FA519" i="24"/>
  <c r="EZ519" i="24"/>
  <c r="EM519" i="24"/>
  <c r="BS519" i="24" s="1"/>
  <c r="EJ519" i="24"/>
  <c r="EI519" i="24"/>
  <c r="AY519" i="24" s="1"/>
  <c r="EG519" i="24"/>
  <c r="ED519" i="24"/>
  <c r="EC519" i="24"/>
  <c r="DR519" i="24"/>
  <c r="DY519" i="24" s="1"/>
  <c r="EL519" i="24" s="1"/>
  <c r="BN519" i="24" s="1"/>
  <c r="CR519" i="24"/>
  <c r="CO519" i="24"/>
  <c r="CP519" i="24" s="1"/>
  <c r="CA519" i="24"/>
  <c r="BV519" i="24"/>
  <c r="BQ519" i="24"/>
  <c r="BL519" i="24"/>
  <c r="BG519" i="24"/>
  <c r="BB519" i="24"/>
  <c r="AW519" i="24"/>
  <c r="AR519" i="24"/>
  <c r="AM519" i="24"/>
  <c r="AH519" i="24"/>
  <c r="AC519" i="24"/>
  <c r="Z519" i="24"/>
  <c r="X519" i="24"/>
  <c r="U519" i="24"/>
  <c r="FH518" i="24"/>
  <c r="FE518" i="24"/>
  <c r="FC518" i="24"/>
  <c r="FB518" i="24"/>
  <c r="EY518" i="24"/>
  <c r="EL518" i="24"/>
  <c r="BN518" i="24" s="1"/>
  <c r="BO518" i="24" s="1"/>
  <c r="EK518" i="24"/>
  <c r="EH518" i="24"/>
  <c r="EF518" i="24"/>
  <c r="EE518" i="24"/>
  <c r="EB518" i="24"/>
  <c r="DR518" i="24"/>
  <c r="EU518" i="24" s="1"/>
  <c r="CX518" i="24"/>
  <c r="CR518" i="24"/>
  <c r="CO518" i="24"/>
  <c r="CP518" i="24" s="1"/>
  <c r="CI518" i="24" s="1"/>
  <c r="CJ518" i="24"/>
  <c r="CE518" i="24"/>
  <c r="CA518" i="24"/>
  <c r="BV518" i="24"/>
  <c r="BQ518" i="24"/>
  <c r="BL518" i="24"/>
  <c r="BI518" i="24"/>
  <c r="BJ518" i="24" s="1"/>
  <c r="BG518" i="24"/>
  <c r="BB518" i="24"/>
  <c r="AW518" i="24"/>
  <c r="AR518" i="24"/>
  <c r="AM518" i="24"/>
  <c r="AH518" i="24"/>
  <c r="AC518" i="24"/>
  <c r="X518" i="24"/>
  <c r="FG517" i="24"/>
  <c r="FF517" i="24"/>
  <c r="FD517" i="24"/>
  <c r="FA517" i="24"/>
  <c r="EZ517" i="24"/>
  <c r="EQ517" i="24"/>
  <c r="EY517" i="24" s="1"/>
  <c r="EP517" i="24"/>
  <c r="EX517" i="24" s="1"/>
  <c r="EM517" i="24"/>
  <c r="BS517" i="24" s="1"/>
  <c r="EJ517" i="24"/>
  <c r="EI517" i="24"/>
  <c r="EG517" i="24"/>
  <c r="AO517" i="24" s="1"/>
  <c r="AP517" i="24" s="1"/>
  <c r="ED517" i="24"/>
  <c r="EC517" i="24"/>
  <c r="DY517" i="24"/>
  <c r="EL517" i="24" s="1"/>
  <c r="DV517" i="24"/>
  <c r="EF517" i="24" s="1"/>
  <c r="AJ517" i="24" s="1"/>
  <c r="DR517" i="24"/>
  <c r="ER517" i="24" s="1"/>
  <c r="FB517" i="24" s="1"/>
  <c r="CR517" i="24"/>
  <c r="CO517" i="24"/>
  <c r="CP517" i="24" s="1"/>
  <c r="CL517" i="24" s="1"/>
  <c r="CA517" i="24"/>
  <c r="BV517" i="24"/>
  <c r="BQ517" i="24"/>
  <c r="BL517" i="24"/>
  <c r="BG517" i="24"/>
  <c r="BD517" i="24"/>
  <c r="BE517" i="24" s="1"/>
  <c r="BB517" i="24"/>
  <c r="AW517" i="24"/>
  <c r="AR517" i="24"/>
  <c r="AM517" i="24"/>
  <c r="AH517" i="24"/>
  <c r="AC517" i="24"/>
  <c r="X517" i="24"/>
  <c r="U517" i="24"/>
  <c r="FH516" i="24"/>
  <c r="FE516" i="24"/>
  <c r="FC516" i="24"/>
  <c r="FB516" i="24"/>
  <c r="EY516" i="24"/>
  <c r="EL516" i="24"/>
  <c r="EK516" i="24"/>
  <c r="EH516" i="24"/>
  <c r="AT516" i="24" s="1"/>
  <c r="EF516" i="24"/>
  <c r="AJ516" i="24" s="1"/>
  <c r="EE516" i="24"/>
  <c r="EB516" i="24"/>
  <c r="P516" i="24" s="1"/>
  <c r="DR516" i="24"/>
  <c r="DS516" i="24" s="1"/>
  <c r="CY516" i="24"/>
  <c r="CR516" i="24"/>
  <c r="CO516" i="24"/>
  <c r="CP516" i="24" s="1"/>
  <c r="CE516" i="24" s="1"/>
  <c r="CA516" i="24"/>
  <c r="BV516" i="24"/>
  <c r="BQ516" i="24"/>
  <c r="BL516" i="24"/>
  <c r="BG516" i="24"/>
  <c r="BB516" i="24"/>
  <c r="AW516" i="24"/>
  <c r="AR516" i="24"/>
  <c r="AM516" i="24"/>
  <c r="AH516" i="24"/>
  <c r="AE516" i="24"/>
  <c r="AC516" i="24"/>
  <c r="X516" i="24"/>
  <c r="Q516" i="24"/>
  <c r="R516" i="24" s="1"/>
  <c r="FG515" i="24"/>
  <c r="FF515" i="24"/>
  <c r="FD515" i="24"/>
  <c r="FA515" i="24"/>
  <c r="EZ515" i="24"/>
  <c r="EM515" i="24"/>
  <c r="EJ515" i="24"/>
  <c r="EI515" i="24"/>
  <c r="EG515" i="24"/>
  <c r="AO515" i="24" s="1"/>
  <c r="ED515" i="24"/>
  <c r="EC515" i="24"/>
  <c r="DR515" i="24"/>
  <c r="CR515" i="24"/>
  <c r="CO515" i="24"/>
  <c r="CP515" i="24" s="1"/>
  <c r="DA515" i="24" s="1"/>
  <c r="CA515" i="24"/>
  <c r="BV515" i="24"/>
  <c r="BQ515" i="24"/>
  <c r="BL515" i="24"/>
  <c r="BG515" i="24"/>
  <c r="BB515" i="24"/>
  <c r="AW515" i="24"/>
  <c r="AR515" i="24"/>
  <c r="AM515" i="24"/>
  <c r="AH515" i="24"/>
  <c r="AC515" i="24"/>
  <c r="Z515" i="24"/>
  <c r="X515" i="24"/>
  <c r="FH514" i="24"/>
  <c r="FE514" i="24"/>
  <c r="FC514" i="24"/>
  <c r="FB514" i="24"/>
  <c r="EY514" i="24"/>
  <c r="EL514" i="24"/>
  <c r="EK514" i="24"/>
  <c r="BI514" i="24" s="1"/>
  <c r="EH514" i="24"/>
  <c r="AT514" i="24" s="1"/>
  <c r="EF514" i="24"/>
  <c r="EE514" i="24"/>
  <c r="AE514" i="24" s="1"/>
  <c r="EB514" i="24"/>
  <c r="P514" i="24" s="1"/>
  <c r="DR514" i="24"/>
  <c r="ES514" i="24" s="1"/>
  <c r="FD514" i="24" s="1"/>
  <c r="CR514" i="24"/>
  <c r="CO514" i="24"/>
  <c r="CP514" i="24" s="1"/>
  <c r="CA514" i="24"/>
  <c r="BV514" i="24"/>
  <c r="BQ514" i="24"/>
  <c r="BL514" i="24"/>
  <c r="BG514" i="24"/>
  <c r="BB514" i="24"/>
  <c r="AW514" i="24"/>
  <c r="AU514" i="24"/>
  <c r="AR514" i="24"/>
  <c r="AM514" i="24"/>
  <c r="AH514" i="24"/>
  <c r="AC514" i="24"/>
  <c r="X514" i="24"/>
  <c r="FG513" i="24"/>
  <c r="FF513" i="24"/>
  <c r="FD513" i="24"/>
  <c r="FA513" i="24"/>
  <c r="EZ513" i="24"/>
  <c r="EM513" i="24"/>
  <c r="BS513" i="24" s="1"/>
  <c r="EJ513" i="24"/>
  <c r="EI513" i="24"/>
  <c r="EG513" i="24"/>
  <c r="AO513" i="24" s="1"/>
  <c r="AP513" i="24" s="1"/>
  <c r="AQ513" i="24" s="1"/>
  <c r="ED513" i="24"/>
  <c r="EC513" i="24"/>
  <c r="U513" i="24" s="1"/>
  <c r="DR513" i="24"/>
  <c r="EP513" i="24" s="1"/>
  <c r="CR513" i="24"/>
  <c r="CO513" i="24"/>
  <c r="CP513" i="24" s="1"/>
  <c r="CL513" i="24" s="1"/>
  <c r="CJ513" i="24"/>
  <c r="CE513" i="24"/>
  <c r="CA513" i="24"/>
  <c r="BV513" i="24"/>
  <c r="BQ513" i="24"/>
  <c r="BL513" i="24"/>
  <c r="BG513" i="24"/>
  <c r="BB513" i="24"/>
  <c r="AY513" i="24"/>
  <c r="AW513" i="24"/>
  <c r="AR513" i="24"/>
  <c r="AM513" i="24"/>
  <c r="AH513" i="24"/>
  <c r="AC513" i="24"/>
  <c r="X513" i="24"/>
  <c r="FH512" i="24"/>
  <c r="FE512" i="24"/>
  <c r="FC512" i="24"/>
  <c r="FB512" i="24"/>
  <c r="EY512" i="24"/>
  <c r="EL512" i="24"/>
  <c r="BN512" i="24" s="1"/>
  <c r="EK512" i="24"/>
  <c r="BI512" i="24" s="1"/>
  <c r="EH512" i="24"/>
  <c r="EF512" i="24"/>
  <c r="EE512" i="24"/>
  <c r="AE512" i="24" s="1"/>
  <c r="AF512" i="24" s="1"/>
  <c r="EB512" i="24"/>
  <c r="DR512" i="24"/>
  <c r="DU512" i="24" s="1"/>
  <c r="ED512" i="24" s="1"/>
  <c r="Z512" i="24" s="1"/>
  <c r="CR512" i="24"/>
  <c r="CO512" i="24"/>
  <c r="CP512" i="24" s="1"/>
  <c r="CM512" i="24" s="1"/>
  <c r="CA512" i="24"/>
  <c r="BV512" i="24"/>
  <c r="BQ512" i="24"/>
  <c r="BL512" i="24"/>
  <c r="BG512" i="24"/>
  <c r="BB512" i="24"/>
  <c r="AW512" i="24"/>
  <c r="AR512" i="24"/>
  <c r="AM512" i="24"/>
  <c r="AH512" i="24"/>
  <c r="AC512" i="24"/>
  <c r="X512" i="24"/>
  <c r="FG511" i="24"/>
  <c r="FF511" i="24"/>
  <c r="FD511" i="24"/>
  <c r="FA511" i="24"/>
  <c r="EZ511" i="24"/>
  <c r="EM511" i="24"/>
  <c r="EJ511" i="24"/>
  <c r="BD511" i="24" s="1"/>
  <c r="EI511" i="24"/>
  <c r="AY511" i="24" s="1"/>
  <c r="EG511" i="24"/>
  <c r="ED511" i="24"/>
  <c r="EC511" i="24"/>
  <c r="U511" i="24" s="1"/>
  <c r="DR511" i="24"/>
  <c r="CR511" i="24"/>
  <c r="CO511" i="24"/>
  <c r="CP511" i="24" s="1"/>
  <c r="CA511" i="24"/>
  <c r="BV511" i="24"/>
  <c r="BQ511" i="24"/>
  <c r="BL511" i="24"/>
  <c r="BG511" i="24"/>
  <c r="BB511" i="24"/>
  <c r="AW511" i="24"/>
  <c r="AR511" i="24"/>
  <c r="AM511" i="24"/>
  <c r="AH511" i="24"/>
  <c r="AC511" i="24"/>
  <c r="X511" i="24"/>
  <c r="FH510" i="24"/>
  <c r="FE510" i="24"/>
  <c r="FC510" i="24"/>
  <c r="FB510" i="24"/>
  <c r="EY510" i="24"/>
  <c r="EL510" i="24"/>
  <c r="BN510" i="24" s="1"/>
  <c r="EK510" i="24"/>
  <c r="BI510" i="24" s="1"/>
  <c r="BJ510" i="24" s="1"/>
  <c r="BK510" i="24" s="1"/>
  <c r="EH510" i="24"/>
  <c r="AT510" i="24" s="1"/>
  <c r="EF510" i="24"/>
  <c r="EE510" i="24"/>
  <c r="EB510" i="24"/>
  <c r="DR510" i="24"/>
  <c r="EP510" i="24" s="1"/>
  <c r="CR510" i="24"/>
  <c r="CO510" i="24"/>
  <c r="CP510" i="24" s="1"/>
  <c r="CA510" i="24"/>
  <c r="BV510" i="24"/>
  <c r="BQ510" i="24"/>
  <c r="BL510" i="24"/>
  <c r="BG510" i="24"/>
  <c r="BB510" i="24"/>
  <c r="AW510" i="24"/>
  <c r="AR510" i="24"/>
  <c r="AM510" i="24"/>
  <c r="AH510" i="24"/>
  <c r="AC510" i="24"/>
  <c r="X510" i="24"/>
  <c r="FG509" i="24"/>
  <c r="FF509" i="24"/>
  <c r="FD509" i="24"/>
  <c r="FA509" i="24"/>
  <c r="EZ509" i="24"/>
  <c r="EM509" i="24"/>
  <c r="BS509" i="24" s="1"/>
  <c r="EJ509" i="24"/>
  <c r="EI509" i="24"/>
  <c r="EG509" i="24"/>
  <c r="ED509" i="24"/>
  <c r="Z509" i="24" s="1"/>
  <c r="EC509" i="24"/>
  <c r="U509" i="24" s="1"/>
  <c r="DR509" i="24"/>
  <c r="CR509" i="24"/>
  <c r="CO509" i="24"/>
  <c r="CP509" i="24" s="1"/>
  <c r="CA509" i="24"/>
  <c r="BV509" i="24"/>
  <c r="BQ509" i="24"/>
  <c r="BL509" i="24"/>
  <c r="BG509" i="24"/>
  <c r="BB509" i="24"/>
  <c r="AW509" i="24"/>
  <c r="AR509" i="24"/>
  <c r="AM509" i="24"/>
  <c r="AH509" i="24"/>
  <c r="AC509" i="24"/>
  <c r="X509" i="24"/>
  <c r="FH508" i="24"/>
  <c r="FE508" i="24"/>
  <c r="FC508" i="24"/>
  <c r="FB508" i="24"/>
  <c r="EY508" i="24"/>
  <c r="EL508" i="24"/>
  <c r="BN508" i="24" s="1"/>
  <c r="BO508" i="24" s="1"/>
  <c r="BP508" i="24" s="1"/>
  <c r="EK508" i="24"/>
  <c r="BI508" i="24" s="1"/>
  <c r="EH508" i="24"/>
  <c r="AT508" i="24" s="1"/>
  <c r="AU508" i="24" s="1"/>
  <c r="EF508" i="24"/>
  <c r="EE508" i="24"/>
  <c r="EB508" i="24"/>
  <c r="P508" i="24" s="1"/>
  <c r="DR508" i="24"/>
  <c r="DV508" i="24" s="1"/>
  <c r="EG508" i="24" s="1"/>
  <c r="CR508" i="24"/>
  <c r="CO508" i="24"/>
  <c r="CP508" i="24" s="1"/>
  <c r="CA508" i="24"/>
  <c r="BV508" i="24"/>
  <c r="BQ508" i="24"/>
  <c r="BL508" i="24"/>
  <c r="BG508" i="24"/>
  <c r="BB508" i="24"/>
  <c r="AW508" i="24"/>
  <c r="AR508" i="24"/>
  <c r="AM508" i="24"/>
  <c r="AH508" i="24"/>
  <c r="AC508" i="24"/>
  <c r="X508" i="24"/>
  <c r="FG507" i="24"/>
  <c r="FF507" i="24"/>
  <c r="FD507" i="24"/>
  <c r="FA507" i="24"/>
  <c r="EZ507" i="24"/>
  <c r="EM507" i="24"/>
  <c r="EJ507" i="24"/>
  <c r="EI507" i="24"/>
  <c r="EG507" i="24"/>
  <c r="AO507" i="24" s="1"/>
  <c r="ED507" i="24"/>
  <c r="Z507" i="24" s="1"/>
  <c r="EC507" i="24"/>
  <c r="DR507" i="24"/>
  <c r="EU507" i="24" s="1"/>
  <c r="FH507" i="24" s="1"/>
  <c r="CR507" i="24"/>
  <c r="CP507" i="24"/>
  <c r="CE507" i="24" s="1"/>
  <c r="CO507" i="24"/>
  <c r="CA507" i="24"/>
  <c r="BV507" i="24"/>
  <c r="BS507" i="24"/>
  <c r="BQ507" i="24"/>
  <c r="BL507" i="24"/>
  <c r="BG507" i="24"/>
  <c r="BB507" i="24"/>
  <c r="AW507" i="24"/>
  <c r="AR507" i="24"/>
  <c r="AM507" i="24"/>
  <c r="AH507" i="24"/>
  <c r="AC507" i="24"/>
  <c r="X507" i="24"/>
  <c r="FH506" i="24"/>
  <c r="FE506" i="24"/>
  <c r="FC506" i="24"/>
  <c r="FB506" i="24"/>
  <c r="EY506" i="24"/>
  <c r="EL506" i="24"/>
  <c r="EK506" i="24"/>
  <c r="BI506" i="24" s="1"/>
  <c r="EH506" i="24"/>
  <c r="AT506" i="24" s="1"/>
  <c r="EF506" i="24"/>
  <c r="AJ506" i="24" s="1"/>
  <c r="AK506" i="24" s="1"/>
  <c r="EE506" i="24"/>
  <c r="EB506" i="24"/>
  <c r="DR506" i="24"/>
  <c r="DT506" i="24" s="1"/>
  <c r="EC506" i="24" s="1"/>
  <c r="CR506" i="24"/>
  <c r="CO506" i="24"/>
  <c r="CP506" i="24" s="1"/>
  <c r="CI506" i="24" s="1"/>
  <c r="CA506" i="24"/>
  <c r="BV506" i="24"/>
  <c r="BQ506" i="24"/>
  <c r="BL506" i="24"/>
  <c r="BG506" i="24"/>
  <c r="BB506" i="24"/>
  <c r="AW506" i="24"/>
  <c r="AR506" i="24"/>
  <c r="AM506" i="24"/>
  <c r="AH506" i="24"/>
  <c r="AC506" i="24"/>
  <c r="X506" i="24"/>
  <c r="FG505" i="24"/>
  <c r="FF505" i="24"/>
  <c r="FD505" i="24"/>
  <c r="FA505" i="24"/>
  <c r="EZ505" i="24"/>
  <c r="EM505" i="24"/>
  <c r="BS505" i="24" s="1"/>
  <c r="EJ505" i="24"/>
  <c r="EI505" i="24"/>
  <c r="EG505" i="24"/>
  <c r="ED505" i="24"/>
  <c r="Z505" i="24" s="1"/>
  <c r="AA505" i="24" s="1"/>
  <c r="EC505" i="24"/>
  <c r="DR505" i="24"/>
  <c r="CR505" i="24"/>
  <c r="CO505" i="24"/>
  <c r="CP505" i="24" s="1"/>
  <c r="CA505" i="24"/>
  <c r="BV505" i="24"/>
  <c r="BQ505" i="24"/>
  <c r="BL505" i="24"/>
  <c r="BG505" i="24"/>
  <c r="BB505" i="24"/>
  <c r="AW505" i="24"/>
  <c r="AR505" i="24"/>
  <c r="AM505" i="24"/>
  <c r="AH505" i="24"/>
  <c r="AC505" i="24"/>
  <c r="X505" i="24"/>
  <c r="FH504" i="24"/>
  <c r="FE504" i="24"/>
  <c r="FC504" i="24"/>
  <c r="FB504" i="24"/>
  <c r="EY504" i="24"/>
  <c r="EL504" i="24"/>
  <c r="BN504" i="24" s="1"/>
  <c r="EK504" i="24"/>
  <c r="EH504" i="24"/>
  <c r="AT504" i="24" s="1"/>
  <c r="EF504" i="24"/>
  <c r="AJ504" i="24" s="1"/>
  <c r="AK504" i="24" s="1"/>
  <c r="AL504" i="24" s="1"/>
  <c r="EE504" i="24"/>
  <c r="EB504" i="24"/>
  <c r="P504" i="24" s="1"/>
  <c r="DW504" i="24"/>
  <c r="EI504" i="24" s="1"/>
  <c r="DS504" i="24"/>
  <c r="EA504" i="24" s="1"/>
  <c r="F504" i="24" s="1"/>
  <c r="DR504" i="24"/>
  <c r="ES504" i="24" s="1"/>
  <c r="FD504" i="24" s="1"/>
  <c r="CR504" i="24"/>
  <c r="CO504" i="24"/>
  <c r="CP504" i="24" s="1"/>
  <c r="CA504" i="24"/>
  <c r="BV504" i="24"/>
  <c r="BQ504" i="24"/>
  <c r="BL504" i="24"/>
  <c r="BG504" i="24"/>
  <c r="BB504" i="24"/>
  <c r="AW504" i="24"/>
  <c r="AR504" i="24"/>
  <c r="AM504" i="24"/>
  <c r="AH504" i="24"/>
  <c r="AC504" i="24"/>
  <c r="X504" i="24"/>
  <c r="FG503" i="24"/>
  <c r="FF503" i="24"/>
  <c r="FD503" i="24"/>
  <c r="FA503" i="24"/>
  <c r="EZ503" i="24"/>
  <c r="EM503" i="24"/>
  <c r="EJ503" i="24"/>
  <c r="EI503" i="24"/>
  <c r="EG503" i="24"/>
  <c r="AO503" i="24" s="1"/>
  <c r="ED503" i="24"/>
  <c r="EC503" i="24"/>
  <c r="U503" i="24" s="1"/>
  <c r="V503" i="24" s="1"/>
  <c r="DR503" i="24"/>
  <c r="DC503" i="24"/>
  <c r="DA503" i="24"/>
  <c r="CR503" i="24"/>
  <c r="CO503" i="24"/>
  <c r="CP503" i="24" s="1"/>
  <c r="CW503" i="24" s="1"/>
  <c r="CA503" i="24"/>
  <c r="BV503" i="24"/>
  <c r="BQ503" i="24"/>
  <c r="BL503" i="24"/>
  <c r="BG503" i="24"/>
  <c r="BB503" i="24"/>
  <c r="AW503" i="24"/>
  <c r="AR503" i="24"/>
  <c r="AM503" i="24"/>
  <c r="AH503" i="24"/>
  <c r="AC503" i="24"/>
  <c r="X503" i="24"/>
  <c r="FH502" i="24"/>
  <c r="FE502" i="24"/>
  <c r="FC502" i="24"/>
  <c r="FB502" i="24"/>
  <c r="EY502" i="24"/>
  <c r="EL502" i="24"/>
  <c r="BN502" i="24" s="1"/>
  <c r="EK502" i="24"/>
  <c r="EH502" i="24"/>
  <c r="EF502" i="24"/>
  <c r="EE502" i="24"/>
  <c r="AE502" i="24" s="1"/>
  <c r="EB502" i="24"/>
  <c r="P502" i="24" s="1"/>
  <c r="DR502" i="24"/>
  <c r="DV502" i="24" s="1"/>
  <c r="EG502" i="24" s="1"/>
  <c r="AO502" i="24" s="1"/>
  <c r="CR502" i="24"/>
  <c r="CO502" i="24"/>
  <c r="CP502" i="24" s="1"/>
  <c r="CA502" i="24"/>
  <c r="BV502" i="24"/>
  <c r="BQ502" i="24"/>
  <c r="BL502" i="24"/>
  <c r="BG502" i="24"/>
  <c r="BB502" i="24"/>
  <c r="AW502" i="24"/>
  <c r="AR502" i="24"/>
  <c r="AM502" i="24"/>
  <c r="AJ502" i="24"/>
  <c r="AH502" i="24"/>
  <c r="AC502" i="24"/>
  <c r="X502" i="24"/>
  <c r="FG501" i="24"/>
  <c r="FF501" i="24"/>
  <c r="FD501" i="24"/>
  <c r="FA501" i="24"/>
  <c r="EZ501" i="24"/>
  <c r="EM501" i="24"/>
  <c r="EJ501" i="24"/>
  <c r="EI501" i="24"/>
  <c r="EG501" i="24"/>
  <c r="ED501" i="24"/>
  <c r="EC501" i="24"/>
  <c r="DR501" i="24"/>
  <c r="CR501" i="24"/>
  <c r="CO501" i="24"/>
  <c r="CP501" i="24" s="1"/>
  <c r="CI501" i="24" s="1"/>
  <c r="CA501" i="24"/>
  <c r="BV501" i="24"/>
  <c r="BQ501" i="24"/>
  <c r="BL501" i="24"/>
  <c r="BG501" i="24"/>
  <c r="BB501" i="24"/>
  <c r="AW501" i="24"/>
  <c r="AR501" i="24"/>
  <c r="AM501" i="24"/>
  <c r="AH501" i="24"/>
  <c r="AC501" i="24"/>
  <c r="X501" i="24"/>
  <c r="FH500" i="24"/>
  <c r="FE500" i="24"/>
  <c r="FC500" i="24"/>
  <c r="FB500" i="24"/>
  <c r="EY500" i="24"/>
  <c r="EL500" i="24"/>
  <c r="EK500" i="24"/>
  <c r="EH500" i="24"/>
  <c r="EF500" i="24"/>
  <c r="AJ500" i="24" s="1"/>
  <c r="EE500" i="24"/>
  <c r="AE500" i="24" s="1"/>
  <c r="EB500" i="24"/>
  <c r="DR500" i="24"/>
  <c r="CR500" i="24"/>
  <c r="CO500" i="24"/>
  <c r="CP500" i="24" s="1"/>
  <c r="CJ500" i="24" s="1"/>
  <c r="CA500" i="24"/>
  <c r="BV500" i="24"/>
  <c r="BQ500" i="24"/>
  <c r="BL500" i="24"/>
  <c r="BG500" i="24"/>
  <c r="BB500" i="24"/>
  <c r="AW500" i="24"/>
  <c r="AT500" i="24"/>
  <c r="AR500" i="24"/>
  <c r="AM500" i="24"/>
  <c r="AH500" i="24"/>
  <c r="AC500" i="24"/>
  <c r="X500" i="24"/>
  <c r="FG499" i="24"/>
  <c r="FF499" i="24"/>
  <c r="FD499" i="24"/>
  <c r="FA499" i="24"/>
  <c r="EZ499" i="24"/>
  <c r="EM499" i="24"/>
  <c r="BS499" i="24" s="1"/>
  <c r="BT499" i="24" s="1"/>
  <c r="EJ499" i="24"/>
  <c r="BD499" i="24" s="1"/>
  <c r="EI499" i="24"/>
  <c r="AY499" i="24" s="1"/>
  <c r="EG499" i="24"/>
  <c r="AO499" i="24" s="1"/>
  <c r="ED499" i="24"/>
  <c r="EC499" i="24"/>
  <c r="DR499" i="24"/>
  <c r="ER499" i="24" s="1"/>
  <c r="FB499" i="24" s="1"/>
  <c r="CR499" i="24"/>
  <c r="CO499" i="24"/>
  <c r="CP499" i="24" s="1"/>
  <c r="CF499" i="24" s="1"/>
  <c r="CG499" i="24"/>
  <c r="CA499" i="24"/>
  <c r="BV499" i="24"/>
  <c r="BQ499" i="24"/>
  <c r="BL499" i="24"/>
  <c r="BG499" i="24"/>
  <c r="BB499" i="24"/>
  <c r="AW499" i="24"/>
  <c r="AR499" i="24"/>
  <c r="AM499" i="24"/>
  <c r="AH499" i="24"/>
  <c r="AC499" i="24"/>
  <c r="X499" i="24"/>
  <c r="FH498" i="24"/>
  <c r="FE498" i="24"/>
  <c r="FC498" i="24"/>
  <c r="FB498" i="24"/>
  <c r="EY498" i="24"/>
  <c r="EL498" i="24"/>
  <c r="BN498" i="24" s="1"/>
  <c r="EK498" i="24"/>
  <c r="EH498" i="24"/>
  <c r="EF498" i="24"/>
  <c r="EE498" i="24"/>
  <c r="EB498" i="24"/>
  <c r="P498" i="24" s="1"/>
  <c r="DR498" i="24"/>
  <c r="ES498" i="24" s="1"/>
  <c r="FD498" i="24" s="1"/>
  <c r="CR498" i="24"/>
  <c r="CO498" i="24"/>
  <c r="CP498" i="24" s="1"/>
  <c r="CA498" i="24"/>
  <c r="BV498" i="24"/>
  <c r="BQ498" i="24"/>
  <c r="BL498" i="24"/>
  <c r="BI498" i="24"/>
  <c r="BG498" i="24"/>
  <c r="BB498" i="24"/>
  <c r="AW498" i="24"/>
  <c r="AR498" i="24"/>
  <c r="AM498" i="24"/>
  <c r="AH498" i="24"/>
  <c r="AC498" i="24"/>
  <c r="X498" i="24"/>
  <c r="FG497" i="24"/>
  <c r="FF497" i="24"/>
  <c r="FD497" i="24"/>
  <c r="FA497" i="24"/>
  <c r="EZ497" i="24"/>
  <c r="EM497" i="24"/>
  <c r="EJ497" i="24"/>
  <c r="EI497" i="24"/>
  <c r="AY497" i="24" s="1"/>
  <c r="EG497" i="24"/>
  <c r="ED497" i="24"/>
  <c r="EC497" i="24"/>
  <c r="U497" i="24" s="1"/>
  <c r="DR497" i="24"/>
  <c r="DT497" i="24" s="1"/>
  <c r="EB497" i="24" s="1"/>
  <c r="CR497" i="24"/>
  <c r="CO497" i="24"/>
  <c r="CP497" i="24" s="1"/>
  <c r="CA497" i="24"/>
  <c r="BV497" i="24"/>
  <c r="BQ497" i="24"/>
  <c r="BL497" i="24"/>
  <c r="BG497" i="24"/>
  <c r="BB497" i="24"/>
  <c r="AW497" i="24"/>
  <c r="AR497" i="24"/>
  <c r="AM497" i="24"/>
  <c r="AH497" i="24"/>
  <c r="AC497" i="24"/>
  <c r="X497" i="24"/>
  <c r="FH496" i="24"/>
  <c r="FE496" i="24"/>
  <c r="FC496" i="24"/>
  <c r="FB496" i="24"/>
  <c r="EY496" i="24"/>
  <c r="EL496" i="24"/>
  <c r="EK496" i="24"/>
  <c r="EH496" i="24"/>
  <c r="AT496" i="24" s="1"/>
  <c r="EF496" i="24"/>
  <c r="AJ496" i="24" s="1"/>
  <c r="EE496" i="24"/>
  <c r="EB496" i="24"/>
  <c r="DR496" i="24"/>
  <c r="CR496" i="24"/>
  <c r="CO496" i="24"/>
  <c r="CP496" i="24" s="1"/>
  <c r="CF496" i="24"/>
  <c r="CA496" i="24"/>
  <c r="BV496" i="24"/>
  <c r="BQ496" i="24"/>
  <c r="BL496" i="24"/>
  <c r="BG496" i="24"/>
  <c r="BB496" i="24"/>
  <c r="AW496" i="24"/>
  <c r="AR496" i="24"/>
  <c r="AM496" i="24"/>
  <c r="AH496" i="24"/>
  <c r="AC496" i="24"/>
  <c r="X496" i="24"/>
  <c r="FG495" i="24"/>
  <c r="FF495" i="24"/>
  <c r="FD495" i="24"/>
  <c r="FA495" i="24"/>
  <c r="EZ495" i="24"/>
  <c r="EM495" i="24"/>
  <c r="BS495" i="24" s="1"/>
  <c r="EJ495" i="24"/>
  <c r="EI495" i="24"/>
  <c r="EG495" i="24"/>
  <c r="ED495" i="24"/>
  <c r="EC495" i="24"/>
  <c r="DR495" i="24"/>
  <c r="CR495" i="24"/>
  <c r="CO495" i="24"/>
  <c r="CP495" i="24" s="1"/>
  <c r="CL495" i="24" s="1"/>
  <c r="CA495" i="24"/>
  <c r="BV495" i="24"/>
  <c r="BQ495" i="24"/>
  <c r="BL495" i="24"/>
  <c r="BG495" i="24"/>
  <c r="BB495" i="24"/>
  <c r="AW495" i="24"/>
  <c r="AR495" i="24"/>
  <c r="AM495" i="24"/>
  <c r="AH495" i="24"/>
  <c r="AC495" i="24"/>
  <c r="X495" i="24"/>
  <c r="FH494" i="24"/>
  <c r="FE494" i="24"/>
  <c r="FC494" i="24"/>
  <c r="FB494" i="24"/>
  <c r="EY494" i="24"/>
  <c r="EL494" i="24"/>
  <c r="BN494" i="24" s="1"/>
  <c r="EK494" i="24"/>
  <c r="BI494" i="24" s="1"/>
  <c r="EH494" i="24"/>
  <c r="EF494" i="24"/>
  <c r="AJ494" i="24" s="1"/>
  <c r="EE494" i="24"/>
  <c r="AE494" i="24" s="1"/>
  <c r="EB494" i="24"/>
  <c r="P494" i="24" s="1"/>
  <c r="DR494" i="24"/>
  <c r="ES494" i="24" s="1"/>
  <c r="FD494" i="24" s="1"/>
  <c r="CR494" i="24"/>
  <c r="CO494" i="24"/>
  <c r="CP494" i="24" s="1"/>
  <c r="CA494" i="24"/>
  <c r="BV494" i="24"/>
  <c r="BQ494" i="24"/>
  <c r="BL494" i="24"/>
  <c r="BG494" i="24"/>
  <c r="BB494" i="24"/>
  <c r="AW494" i="24"/>
  <c r="AR494" i="24"/>
  <c r="AM494" i="24"/>
  <c r="AH494" i="24"/>
  <c r="AC494" i="24"/>
  <c r="X494" i="24"/>
  <c r="FG493" i="24"/>
  <c r="FF493" i="24"/>
  <c r="FD493" i="24"/>
  <c r="FA493" i="24"/>
  <c r="EZ493" i="24"/>
  <c r="EQ493" i="24"/>
  <c r="EY493" i="24" s="1"/>
  <c r="EM493" i="24"/>
  <c r="EJ493" i="24"/>
  <c r="BD493" i="24" s="1"/>
  <c r="EI493" i="24"/>
  <c r="EG493" i="24"/>
  <c r="AO493" i="24" s="1"/>
  <c r="ED493" i="24"/>
  <c r="EC493" i="24"/>
  <c r="DR493" i="24"/>
  <c r="DT493" i="24" s="1"/>
  <c r="EB493" i="24" s="1"/>
  <c r="CR493" i="24"/>
  <c r="CO493" i="24"/>
  <c r="CP493" i="24" s="1"/>
  <c r="CA493" i="24"/>
  <c r="BV493" i="24"/>
  <c r="BQ493" i="24"/>
  <c r="BL493" i="24"/>
  <c r="BG493" i="24"/>
  <c r="BB493" i="24"/>
  <c r="AW493" i="24"/>
  <c r="AR493" i="24"/>
  <c r="AM493" i="24"/>
  <c r="AH493" i="24"/>
  <c r="AC493" i="24"/>
  <c r="X493" i="24"/>
  <c r="FH492" i="24"/>
  <c r="FE492" i="24"/>
  <c r="FC492" i="24"/>
  <c r="FB492" i="24"/>
  <c r="EY492" i="24"/>
  <c r="EL492" i="24"/>
  <c r="EK492" i="24"/>
  <c r="BI492" i="24" s="1"/>
  <c r="EH492" i="24"/>
  <c r="EF492" i="24"/>
  <c r="EE492" i="24"/>
  <c r="EB492" i="24"/>
  <c r="P492" i="24" s="1"/>
  <c r="DR492" i="24"/>
  <c r="DU492" i="24" s="1"/>
  <c r="ED492" i="24" s="1"/>
  <c r="CR492" i="24"/>
  <c r="CO492" i="24"/>
  <c r="CP492" i="24" s="1"/>
  <c r="CD492" i="24" s="1"/>
  <c r="CM492" i="24"/>
  <c r="CI492" i="24"/>
  <c r="CH492" i="24"/>
  <c r="CE492" i="24"/>
  <c r="CA492" i="24"/>
  <c r="BV492" i="24"/>
  <c r="BQ492" i="24"/>
  <c r="BN492" i="24"/>
  <c r="BL492" i="24"/>
  <c r="BG492" i="24"/>
  <c r="BB492" i="24"/>
  <c r="AW492" i="24"/>
  <c r="AR492" i="24"/>
  <c r="AM492" i="24"/>
  <c r="AH492" i="24"/>
  <c r="AC492" i="24"/>
  <c r="X492" i="24"/>
  <c r="FG491" i="24"/>
  <c r="FF491" i="24"/>
  <c r="FD491" i="24"/>
  <c r="FA491" i="24"/>
  <c r="EZ491" i="24"/>
  <c r="EM491" i="24"/>
  <c r="BS491" i="24" s="1"/>
  <c r="EJ491" i="24"/>
  <c r="EI491" i="24"/>
  <c r="AY491" i="24" s="1"/>
  <c r="EG491" i="24"/>
  <c r="ED491" i="24"/>
  <c r="EC491" i="24"/>
  <c r="U491" i="24" s="1"/>
  <c r="DR491" i="24"/>
  <c r="EQ491" i="24" s="1"/>
  <c r="EY491" i="24" s="1"/>
  <c r="CR491" i="24"/>
  <c r="CO491" i="24"/>
  <c r="CP491" i="24" s="1"/>
  <c r="CX491" i="24" s="1"/>
  <c r="CA491" i="24"/>
  <c r="BV491" i="24"/>
  <c r="BQ491" i="24"/>
  <c r="BL491" i="24"/>
  <c r="BG491" i="24"/>
  <c r="BB491" i="24"/>
  <c r="AZ491" i="24"/>
  <c r="BA491" i="24" s="1"/>
  <c r="AW491" i="24"/>
  <c r="AR491" i="24"/>
  <c r="AM491" i="24"/>
  <c r="AH491" i="24"/>
  <c r="AC491" i="24"/>
  <c r="X491" i="24"/>
  <c r="FH490" i="24"/>
  <c r="FE490" i="24"/>
  <c r="FC490" i="24"/>
  <c r="FB490" i="24"/>
  <c r="EY490" i="24"/>
  <c r="EL490" i="24"/>
  <c r="BN490" i="24" s="1"/>
  <c r="EK490" i="24"/>
  <c r="BI490" i="24" s="1"/>
  <c r="EH490" i="24"/>
  <c r="AT490" i="24" s="1"/>
  <c r="AU490" i="24" s="1"/>
  <c r="AV490" i="24" s="1"/>
  <c r="EF490" i="24"/>
  <c r="AJ490" i="24" s="1"/>
  <c r="EE490" i="24"/>
  <c r="EB490" i="24"/>
  <c r="P490" i="24" s="1"/>
  <c r="DR490" i="24"/>
  <c r="EP490" i="24" s="1"/>
  <c r="EX490" i="24" s="1"/>
  <c r="CR490" i="24"/>
  <c r="CO490" i="24"/>
  <c r="CP490" i="24" s="1"/>
  <c r="CL490" i="24" s="1"/>
  <c r="CA490" i="24"/>
  <c r="BV490" i="24"/>
  <c r="BQ490" i="24"/>
  <c r="BL490" i="24"/>
  <c r="BG490" i="24"/>
  <c r="BB490" i="24"/>
  <c r="AW490" i="24"/>
  <c r="AR490" i="24"/>
  <c r="AM490" i="24"/>
  <c r="AH490" i="24"/>
  <c r="AC490" i="24"/>
  <c r="X490" i="24"/>
  <c r="FG489" i="24"/>
  <c r="FF489" i="24"/>
  <c r="FD489" i="24"/>
  <c r="FA489" i="24"/>
  <c r="EZ489" i="24"/>
  <c r="EM489" i="24"/>
  <c r="EJ489" i="24"/>
  <c r="BD489" i="24" s="1"/>
  <c r="EI489" i="24"/>
  <c r="EG489" i="24"/>
  <c r="AO489" i="24" s="1"/>
  <c r="ED489" i="24"/>
  <c r="Z489" i="24" s="1"/>
  <c r="EC489" i="24"/>
  <c r="U489" i="24" s="1"/>
  <c r="DY489" i="24"/>
  <c r="EL489" i="24" s="1"/>
  <c r="DU489" i="24"/>
  <c r="EE489" i="24" s="1"/>
  <c r="AE489" i="24" s="1"/>
  <c r="DS489" i="24"/>
  <c r="DR489" i="24"/>
  <c r="ER489" i="24" s="1"/>
  <c r="CR489" i="24"/>
  <c r="CO489" i="24"/>
  <c r="CP489" i="24" s="1"/>
  <c r="CA489" i="24"/>
  <c r="BV489" i="24"/>
  <c r="BQ489" i="24"/>
  <c r="BL489" i="24"/>
  <c r="BG489" i="24"/>
  <c r="BB489" i="24"/>
  <c r="AW489" i="24"/>
  <c r="AR489" i="24"/>
  <c r="AM489" i="24"/>
  <c r="AH489" i="24"/>
  <c r="AC489" i="24"/>
  <c r="X489" i="24"/>
  <c r="FH488" i="24"/>
  <c r="FE488" i="24"/>
  <c r="FC488" i="24"/>
  <c r="FB488" i="24"/>
  <c r="EY488" i="24"/>
  <c r="EL488" i="24"/>
  <c r="EK488" i="24"/>
  <c r="EH488" i="24"/>
  <c r="EF488" i="24"/>
  <c r="AJ488" i="24" s="1"/>
  <c r="EE488" i="24"/>
  <c r="EB488" i="24"/>
  <c r="P488" i="24" s="1"/>
  <c r="DR488" i="24"/>
  <c r="EP488" i="24" s="1"/>
  <c r="CR488" i="24"/>
  <c r="CO488" i="24"/>
  <c r="CP488" i="24" s="1"/>
  <c r="CC488" i="24" s="1"/>
  <c r="CA488" i="24"/>
  <c r="BV488" i="24"/>
  <c r="BQ488" i="24"/>
  <c r="BL488" i="24"/>
  <c r="BG488" i="24"/>
  <c r="BB488" i="24"/>
  <c r="AW488" i="24"/>
  <c r="AR488" i="24"/>
  <c r="AM488" i="24"/>
  <c r="AH488" i="24"/>
  <c r="AC488" i="24"/>
  <c r="X488" i="24"/>
  <c r="FG487" i="24"/>
  <c r="FF487" i="24"/>
  <c r="FD487" i="24"/>
  <c r="FA487" i="24"/>
  <c r="EZ487" i="24"/>
  <c r="EM487" i="24"/>
  <c r="EJ487" i="24"/>
  <c r="EI487" i="24"/>
  <c r="EG487" i="24"/>
  <c r="ED487" i="24"/>
  <c r="Z487" i="24" s="1"/>
  <c r="EC487" i="24"/>
  <c r="U487" i="24" s="1"/>
  <c r="DR487" i="24"/>
  <c r="DT487" i="24" s="1"/>
  <c r="EB487" i="24" s="1"/>
  <c r="CR487" i="24"/>
  <c r="CO487" i="24"/>
  <c r="CP487" i="24" s="1"/>
  <c r="CA487" i="24"/>
  <c r="BV487" i="24"/>
  <c r="BQ487" i="24"/>
  <c r="BL487" i="24"/>
  <c r="BG487" i="24"/>
  <c r="BD487" i="24"/>
  <c r="BB487" i="24"/>
  <c r="AW487" i="24"/>
  <c r="AR487" i="24"/>
  <c r="AM487" i="24"/>
  <c r="AH487" i="24"/>
  <c r="AC487" i="24"/>
  <c r="X487" i="24"/>
  <c r="FH486" i="24"/>
  <c r="FE486" i="24"/>
  <c r="FC486" i="24"/>
  <c r="FB486" i="24"/>
  <c r="EY486" i="24"/>
  <c r="EL486" i="24"/>
  <c r="BN486" i="24" s="1"/>
  <c r="EK486" i="24"/>
  <c r="EH486" i="24"/>
  <c r="AT486" i="24" s="1"/>
  <c r="EF486" i="24"/>
  <c r="AJ486" i="24" s="1"/>
  <c r="EE486" i="24"/>
  <c r="EB486" i="24"/>
  <c r="P486" i="24" s="1"/>
  <c r="DR486" i="24"/>
  <c r="EP486" i="24" s="1"/>
  <c r="EX486" i="24" s="1"/>
  <c r="CR486" i="24"/>
  <c r="CO486" i="24"/>
  <c r="CP486" i="24" s="1"/>
  <c r="CL486" i="24" s="1"/>
  <c r="CA486" i="24"/>
  <c r="BV486" i="24"/>
  <c r="BQ486" i="24"/>
  <c r="BL486" i="24"/>
  <c r="BG486" i="24"/>
  <c r="BB486" i="24"/>
  <c r="AW486" i="24"/>
  <c r="AR486" i="24"/>
  <c r="AM486" i="24"/>
  <c r="AH486" i="24"/>
  <c r="AC486" i="24"/>
  <c r="X486" i="24"/>
  <c r="FG485" i="24"/>
  <c r="FF485" i="24"/>
  <c r="FD485" i="24"/>
  <c r="FA485" i="24"/>
  <c r="EZ485" i="24"/>
  <c r="EM485" i="24"/>
  <c r="EJ485" i="24"/>
  <c r="EI485" i="24"/>
  <c r="EG485" i="24"/>
  <c r="ED485" i="24"/>
  <c r="EC485" i="24"/>
  <c r="U485" i="24" s="1"/>
  <c r="V485" i="24" s="1"/>
  <c r="DR485" i="24"/>
  <c r="DB485" i="24"/>
  <c r="CR485" i="24"/>
  <c r="CO485" i="24"/>
  <c r="CP485" i="24" s="1"/>
  <c r="DA485" i="24" s="1"/>
  <c r="CD485" i="24"/>
  <c r="CA485" i="24"/>
  <c r="BV485" i="24"/>
  <c r="BQ485" i="24"/>
  <c r="BL485" i="24"/>
  <c r="BG485" i="24"/>
  <c r="BB485" i="24"/>
  <c r="AW485" i="24"/>
  <c r="AR485" i="24"/>
  <c r="AM485" i="24"/>
  <c r="AH485" i="24"/>
  <c r="AC485" i="24"/>
  <c r="X485" i="24"/>
  <c r="FH484" i="24"/>
  <c r="FE484" i="24"/>
  <c r="FC484" i="24"/>
  <c r="FB484" i="24"/>
  <c r="EY484" i="24"/>
  <c r="EL484" i="24"/>
  <c r="EK484" i="24"/>
  <c r="BI484" i="24" s="1"/>
  <c r="EH484" i="24"/>
  <c r="EF484" i="24"/>
  <c r="EE484" i="24"/>
  <c r="EB484" i="24"/>
  <c r="DR484" i="24"/>
  <c r="DT484" i="24" s="1"/>
  <c r="EC484" i="24" s="1"/>
  <c r="CR484" i="24"/>
  <c r="CO484" i="24"/>
  <c r="CP484" i="24" s="1"/>
  <c r="CM484" i="24" s="1"/>
  <c r="CA484" i="24"/>
  <c r="BV484" i="24"/>
  <c r="BQ484" i="24"/>
  <c r="BL484" i="24"/>
  <c r="BG484" i="24"/>
  <c r="BB484" i="24"/>
  <c r="AW484" i="24"/>
  <c r="AR484" i="24"/>
  <c r="AM484" i="24"/>
  <c r="AH484" i="24"/>
  <c r="AC484" i="24"/>
  <c r="X484" i="24"/>
  <c r="FG483" i="24"/>
  <c r="FF483" i="24"/>
  <c r="FD483" i="24"/>
  <c r="FA483" i="24"/>
  <c r="EZ483" i="24"/>
  <c r="EM483" i="24"/>
  <c r="BS483" i="24" s="1"/>
  <c r="EJ483" i="24"/>
  <c r="EI483" i="24"/>
  <c r="EG483" i="24"/>
  <c r="ED483" i="24"/>
  <c r="EC483" i="24"/>
  <c r="DR483" i="24"/>
  <c r="CR483" i="24"/>
  <c r="CO483" i="24"/>
  <c r="CP483" i="24" s="1"/>
  <c r="CK483" i="24" s="1"/>
  <c r="CL483" i="24"/>
  <c r="CA483" i="24"/>
  <c r="BV483" i="24"/>
  <c r="BQ483" i="24"/>
  <c r="BL483" i="24"/>
  <c r="BG483" i="24"/>
  <c r="BB483" i="24"/>
  <c r="AY483" i="24"/>
  <c r="AW483" i="24"/>
  <c r="AR483" i="24"/>
  <c r="AM483" i="24"/>
  <c r="AH483" i="24"/>
  <c r="AC483" i="24"/>
  <c r="X483" i="24"/>
  <c r="FH482" i="24"/>
  <c r="FE482" i="24"/>
  <c r="FC482" i="24"/>
  <c r="FB482" i="24"/>
  <c r="EY482" i="24"/>
  <c r="EL482" i="24"/>
  <c r="BN482" i="24" s="1"/>
  <c r="EK482" i="24"/>
  <c r="EH482" i="24"/>
  <c r="EF482" i="24"/>
  <c r="EE482" i="24"/>
  <c r="EB482" i="24"/>
  <c r="DR482" i="24"/>
  <c r="CU482" i="24"/>
  <c r="CS482" i="24"/>
  <c r="CR482" i="24"/>
  <c r="CO482" i="24"/>
  <c r="CP482" i="24" s="1"/>
  <c r="CM482" i="24" s="1"/>
  <c r="CD482" i="24"/>
  <c r="CA482" i="24"/>
  <c r="BV482" i="24"/>
  <c r="BQ482" i="24"/>
  <c r="BL482" i="24"/>
  <c r="BG482" i="24"/>
  <c r="BB482" i="24"/>
  <c r="AW482" i="24"/>
  <c r="AR482" i="24"/>
  <c r="AM482" i="24"/>
  <c r="AH482" i="24"/>
  <c r="AC482" i="24"/>
  <c r="X482" i="24"/>
  <c r="FG481" i="24"/>
  <c r="FF481" i="24"/>
  <c r="FD481" i="24"/>
  <c r="FA481" i="24"/>
  <c r="EZ481" i="24"/>
  <c r="EM481" i="24"/>
  <c r="EJ481" i="24"/>
  <c r="EI481" i="24"/>
  <c r="AY481" i="24" s="1"/>
  <c r="EG481" i="24"/>
  <c r="AO481" i="24" s="1"/>
  <c r="ED481" i="24"/>
  <c r="EC481" i="24"/>
  <c r="DR481" i="24"/>
  <c r="EU481" i="24" s="1"/>
  <c r="FH481" i="24" s="1"/>
  <c r="CR481" i="24"/>
  <c r="CO481" i="24"/>
  <c r="CP481" i="24" s="1"/>
  <c r="CW481" i="24" s="1"/>
  <c r="CA481" i="24"/>
  <c r="BV481" i="24"/>
  <c r="BQ481" i="24"/>
  <c r="BL481" i="24"/>
  <c r="BG481" i="24"/>
  <c r="BB481" i="24"/>
  <c r="AW481" i="24"/>
  <c r="AR481" i="24"/>
  <c r="AM481" i="24"/>
  <c r="AH481" i="24"/>
  <c r="AC481" i="24"/>
  <c r="X481" i="24"/>
  <c r="FH480" i="24"/>
  <c r="FE480" i="24"/>
  <c r="FC480" i="24"/>
  <c r="FB480" i="24"/>
  <c r="EY480" i="24"/>
  <c r="EL480" i="24"/>
  <c r="EK480" i="24"/>
  <c r="EH480" i="24"/>
  <c r="AT480" i="24" s="1"/>
  <c r="EF480" i="24"/>
  <c r="AJ480" i="24" s="1"/>
  <c r="EE480" i="24"/>
  <c r="EB480" i="24"/>
  <c r="DR480" i="24"/>
  <c r="CR480" i="24"/>
  <c r="CO480" i="24"/>
  <c r="CP480" i="24" s="1"/>
  <c r="CA480" i="24"/>
  <c r="BV480" i="24"/>
  <c r="BQ480" i="24"/>
  <c r="BL480" i="24"/>
  <c r="BG480" i="24"/>
  <c r="BB480" i="24"/>
  <c r="AW480" i="24"/>
  <c r="AR480" i="24"/>
  <c r="AM480" i="24"/>
  <c r="AH480" i="24"/>
  <c r="AC480" i="24"/>
  <c r="X480" i="24"/>
  <c r="FG479" i="24"/>
  <c r="FF479" i="24"/>
  <c r="FD479" i="24"/>
  <c r="FA479" i="24"/>
  <c r="EZ479" i="24"/>
  <c r="ER479" i="24"/>
  <c r="FB479" i="24" s="1"/>
  <c r="EM479" i="24"/>
  <c r="BS479" i="24" s="1"/>
  <c r="EJ479" i="24"/>
  <c r="BD479" i="24" s="1"/>
  <c r="EI479" i="24"/>
  <c r="EG479" i="24"/>
  <c r="ED479" i="24"/>
  <c r="Z479" i="24" s="1"/>
  <c r="EC479" i="24"/>
  <c r="DR479" i="24"/>
  <c r="EP479" i="24" s="1"/>
  <c r="CR479" i="24"/>
  <c r="CO479" i="24"/>
  <c r="CP479" i="24" s="1"/>
  <c r="CZ479" i="24" s="1"/>
  <c r="CA479" i="24"/>
  <c r="BV479" i="24"/>
  <c r="BQ479" i="24"/>
  <c r="BL479" i="24"/>
  <c r="BG479" i="24"/>
  <c r="BB479" i="24"/>
  <c r="AW479" i="24"/>
  <c r="AR479" i="24"/>
  <c r="AM479" i="24"/>
  <c r="AH479" i="24"/>
  <c r="AC479" i="24"/>
  <c r="X479" i="24"/>
  <c r="FH478" i="24"/>
  <c r="FE478" i="24"/>
  <c r="FC478" i="24"/>
  <c r="FB478" i="24"/>
  <c r="EY478" i="24"/>
  <c r="EL478" i="24"/>
  <c r="EK478" i="24"/>
  <c r="EH478" i="24"/>
  <c r="AT478" i="24" s="1"/>
  <c r="EF478" i="24"/>
  <c r="AJ478" i="24" s="1"/>
  <c r="EE478" i="24"/>
  <c r="AE478" i="24" s="1"/>
  <c r="EB478" i="24"/>
  <c r="P478" i="24" s="1"/>
  <c r="DR478" i="24"/>
  <c r="DT478" i="24" s="1"/>
  <c r="EC478" i="24" s="1"/>
  <c r="CR478" i="24"/>
  <c r="CO478" i="24"/>
  <c r="CP478" i="24" s="1"/>
  <c r="CA478" i="24"/>
  <c r="BV478" i="24"/>
  <c r="BQ478" i="24"/>
  <c r="BL478" i="24"/>
  <c r="BG478" i="24"/>
  <c r="BB478" i="24"/>
  <c r="AW478" i="24"/>
  <c r="AR478" i="24"/>
  <c r="AM478" i="24"/>
  <c r="AH478" i="24"/>
  <c r="AC478" i="24"/>
  <c r="X478" i="24"/>
  <c r="FG477" i="24"/>
  <c r="FF477" i="24"/>
  <c r="FD477" i="24"/>
  <c r="FA477" i="24"/>
  <c r="EZ477" i="24"/>
  <c r="EP477" i="24"/>
  <c r="EM477" i="24"/>
  <c r="EJ477" i="24"/>
  <c r="BD477" i="24" s="1"/>
  <c r="EI477" i="24"/>
  <c r="AY477" i="24" s="1"/>
  <c r="EG477" i="24"/>
  <c r="ED477" i="24"/>
  <c r="Z477" i="24" s="1"/>
  <c r="EC477" i="24"/>
  <c r="U477" i="24" s="1"/>
  <c r="DR477" i="24"/>
  <c r="DS477" i="24" s="1"/>
  <c r="CR477" i="24"/>
  <c r="CO477" i="24"/>
  <c r="CP477" i="24" s="1"/>
  <c r="CA477" i="24"/>
  <c r="BV477" i="24"/>
  <c r="BQ477" i="24"/>
  <c r="BL477" i="24"/>
  <c r="BG477" i="24"/>
  <c r="BB477" i="24"/>
  <c r="AW477" i="24"/>
  <c r="AR477" i="24"/>
  <c r="AM477" i="24"/>
  <c r="AH477" i="24"/>
  <c r="AC477" i="24"/>
  <c r="X477" i="24"/>
  <c r="FH476" i="24"/>
  <c r="FE476" i="24"/>
  <c r="FC476" i="24"/>
  <c r="FB476" i="24"/>
  <c r="EY476" i="24"/>
  <c r="EL476" i="24"/>
  <c r="BN476" i="24" s="1"/>
  <c r="EK476" i="24"/>
  <c r="EH476" i="24"/>
  <c r="EF476" i="24"/>
  <c r="EE476" i="24"/>
  <c r="EB476" i="24"/>
  <c r="DR476" i="24"/>
  <c r="CR476" i="24"/>
  <c r="CO476" i="24"/>
  <c r="CP476" i="24" s="1"/>
  <c r="CH476" i="24" s="1"/>
  <c r="CB476" i="24"/>
  <c r="CA476" i="24"/>
  <c r="BV476" i="24"/>
  <c r="BQ476" i="24"/>
  <c r="BL476" i="24"/>
  <c r="BG476" i="24"/>
  <c r="BB476" i="24"/>
  <c r="AW476" i="24"/>
  <c r="AR476" i="24"/>
  <c r="AM476" i="24"/>
  <c r="AH476" i="24"/>
  <c r="AC476" i="24"/>
  <c r="X476" i="24"/>
  <c r="FG475" i="24"/>
  <c r="FF475" i="24"/>
  <c r="FD475" i="24"/>
  <c r="FA475" i="24"/>
  <c r="EZ475" i="24"/>
  <c r="EM475" i="24"/>
  <c r="BS475" i="24" s="1"/>
  <c r="EJ475" i="24"/>
  <c r="EI475" i="24"/>
  <c r="EG475" i="24"/>
  <c r="ED475" i="24"/>
  <c r="Z475" i="24" s="1"/>
  <c r="EC475" i="24"/>
  <c r="U475" i="24" s="1"/>
  <c r="DR475" i="24"/>
  <c r="CR475" i="24"/>
  <c r="CO475" i="24"/>
  <c r="CP475" i="24" s="1"/>
  <c r="CA475" i="24"/>
  <c r="BV475" i="24"/>
  <c r="BQ475" i="24"/>
  <c r="BL475" i="24"/>
  <c r="BG475" i="24"/>
  <c r="BB475" i="24"/>
  <c r="AW475" i="24"/>
  <c r="AR475" i="24"/>
  <c r="AM475" i="24"/>
  <c r="AH475" i="24"/>
  <c r="AC475" i="24"/>
  <c r="X475" i="24"/>
  <c r="FH474" i="24"/>
  <c r="FE474" i="24"/>
  <c r="FC474" i="24"/>
  <c r="FB474" i="24"/>
  <c r="EY474" i="24"/>
  <c r="EL474" i="24"/>
  <c r="EK474" i="24"/>
  <c r="BI474" i="24" s="1"/>
  <c r="EH474" i="24"/>
  <c r="EF474" i="24"/>
  <c r="EE474" i="24"/>
  <c r="AE474" i="24" s="1"/>
  <c r="EB474" i="24"/>
  <c r="DR474" i="24"/>
  <c r="DW474" i="24" s="1"/>
  <c r="EI474" i="24" s="1"/>
  <c r="CR474" i="24"/>
  <c r="CO474" i="24"/>
  <c r="CP474" i="24" s="1"/>
  <c r="CA474" i="24"/>
  <c r="BV474" i="24"/>
  <c r="BQ474" i="24"/>
  <c r="BL474" i="24"/>
  <c r="BG474" i="24"/>
  <c r="BB474" i="24"/>
  <c r="AW474" i="24"/>
  <c r="AR474" i="24"/>
  <c r="AM474" i="24"/>
  <c r="AH474" i="24"/>
  <c r="AC474" i="24"/>
  <c r="X474" i="24"/>
  <c r="P474" i="24"/>
  <c r="Q474" i="24" s="1"/>
  <c r="FG473" i="24"/>
  <c r="FF473" i="24"/>
  <c r="FD473" i="24"/>
  <c r="FA473" i="24"/>
  <c r="EZ473" i="24"/>
  <c r="EM473" i="24"/>
  <c r="BS473" i="24" s="1"/>
  <c r="EJ473" i="24"/>
  <c r="EI473" i="24"/>
  <c r="EG473" i="24"/>
  <c r="ED473" i="24"/>
  <c r="EC473" i="24"/>
  <c r="DR473" i="24"/>
  <c r="EU473" i="24" s="1"/>
  <c r="FH473" i="24" s="1"/>
  <c r="CR473" i="24"/>
  <c r="CP473" i="24"/>
  <c r="CM473" i="24" s="1"/>
  <c r="CO473" i="24"/>
  <c r="CA473" i="24"/>
  <c r="BV473" i="24"/>
  <c r="BQ473" i="24"/>
  <c r="BL473" i="24"/>
  <c r="BG473" i="24"/>
  <c r="BB473" i="24"/>
  <c r="AY473" i="24"/>
  <c r="AW473" i="24"/>
  <c r="AR473" i="24"/>
  <c r="AM473" i="24"/>
  <c r="AH473" i="24"/>
  <c r="AC473" i="24"/>
  <c r="X473" i="24"/>
  <c r="FH472" i="24"/>
  <c r="FE472" i="24"/>
  <c r="FC472" i="24"/>
  <c r="FB472" i="24"/>
  <c r="EY472" i="24"/>
  <c r="EL472" i="24"/>
  <c r="EK472" i="24"/>
  <c r="EH472" i="24"/>
  <c r="EF472" i="24"/>
  <c r="AJ472" i="24" s="1"/>
  <c r="EE472" i="24"/>
  <c r="AE472" i="24" s="1"/>
  <c r="EB472" i="24"/>
  <c r="P472" i="24" s="1"/>
  <c r="DR472" i="24"/>
  <c r="EU472" i="24" s="1"/>
  <c r="FG472" i="24" s="1"/>
  <c r="CS472" i="24"/>
  <c r="CR472" i="24"/>
  <c r="CO472" i="24"/>
  <c r="CP472" i="24" s="1"/>
  <c r="CA472" i="24"/>
  <c r="BV472" i="24"/>
  <c r="BQ472" i="24"/>
  <c r="BL472" i="24"/>
  <c r="BG472" i="24"/>
  <c r="BB472" i="24"/>
  <c r="AW472" i="24"/>
  <c r="AT472" i="24"/>
  <c r="AR472" i="24"/>
  <c r="AM472" i="24"/>
  <c r="AH472" i="24"/>
  <c r="AC472" i="24"/>
  <c r="X472" i="24"/>
  <c r="FG471" i="24"/>
  <c r="FF471" i="24"/>
  <c r="FD471" i="24"/>
  <c r="FA471" i="24"/>
  <c r="EZ471" i="24"/>
  <c r="EM471" i="24"/>
  <c r="EJ471" i="24"/>
  <c r="EI471" i="24"/>
  <c r="AY471" i="24" s="1"/>
  <c r="EG471" i="24"/>
  <c r="AO471" i="24" s="1"/>
  <c r="ED471" i="24"/>
  <c r="Z471" i="24" s="1"/>
  <c r="AA471" i="24" s="1"/>
  <c r="AB471" i="24" s="1"/>
  <c r="EC471" i="24"/>
  <c r="U471" i="24" s="1"/>
  <c r="DR471" i="24"/>
  <c r="DD471" i="24"/>
  <c r="DB471" i="24"/>
  <c r="CT471" i="24"/>
  <c r="CR471" i="24"/>
  <c r="CO471" i="24"/>
  <c r="CP471" i="24" s="1"/>
  <c r="CK471" i="24" s="1"/>
  <c r="CI471" i="24"/>
  <c r="CA471" i="24"/>
  <c r="BV471" i="24"/>
  <c r="BQ471" i="24"/>
  <c r="BL471" i="24"/>
  <c r="BG471" i="24"/>
  <c r="BB471" i="24"/>
  <c r="AW471" i="24"/>
  <c r="AR471" i="24"/>
  <c r="AM471" i="24"/>
  <c r="AH471" i="24"/>
  <c r="AC471" i="24"/>
  <c r="X471" i="24"/>
  <c r="FH470" i="24"/>
  <c r="FE470" i="24"/>
  <c r="FC470" i="24"/>
  <c r="FB470" i="24"/>
  <c r="EY470" i="24"/>
  <c r="EL470" i="24"/>
  <c r="EK470" i="24"/>
  <c r="EH470" i="24"/>
  <c r="EF470" i="24"/>
  <c r="EE470" i="24"/>
  <c r="EB470" i="24"/>
  <c r="P470" i="24" s="1"/>
  <c r="DR470" i="24"/>
  <c r="CR470" i="24"/>
  <c r="CO470" i="24"/>
  <c r="CP470" i="24" s="1"/>
  <c r="CD470" i="24" s="1"/>
  <c r="CA470" i="24"/>
  <c r="BV470" i="24"/>
  <c r="BQ470" i="24"/>
  <c r="BL470" i="24"/>
  <c r="BG470" i="24"/>
  <c r="BB470" i="24"/>
  <c r="AW470" i="24"/>
  <c r="AR470" i="24"/>
  <c r="AM470" i="24"/>
  <c r="AH470" i="24"/>
  <c r="AE470" i="24"/>
  <c r="AC470" i="24"/>
  <c r="X470" i="24"/>
  <c r="FG469" i="24"/>
  <c r="FF469" i="24"/>
  <c r="FD469" i="24"/>
  <c r="FA469" i="24"/>
  <c r="EZ469" i="24"/>
  <c r="EM469" i="24"/>
  <c r="BS469" i="24" s="1"/>
  <c r="EJ469" i="24"/>
  <c r="BD469" i="24" s="1"/>
  <c r="EI469" i="24"/>
  <c r="AY469" i="24" s="1"/>
  <c r="EG469" i="24"/>
  <c r="ED469" i="24"/>
  <c r="Z469" i="24" s="1"/>
  <c r="EC469" i="24"/>
  <c r="U469" i="24" s="1"/>
  <c r="DR469" i="24"/>
  <c r="CR469" i="24"/>
  <c r="CO469" i="24"/>
  <c r="CP469" i="24" s="1"/>
  <c r="CX469" i="24" s="1"/>
  <c r="CA469" i="24"/>
  <c r="BV469" i="24"/>
  <c r="BQ469" i="24"/>
  <c r="BL469" i="24"/>
  <c r="BG469" i="24"/>
  <c r="BB469" i="24"/>
  <c r="AW469" i="24"/>
  <c r="AR469" i="24"/>
  <c r="AM469" i="24"/>
  <c r="AH469" i="24"/>
  <c r="AC469" i="24"/>
  <c r="X469" i="24"/>
  <c r="FH468" i="24"/>
  <c r="FE468" i="24"/>
  <c r="FC468" i="24"/>
  <c r="FB468" i="24"/>
  <c r="EY468" i="24"/>
  <c r="EL468" i="24"/>
  <c r="EK468" i="24"/>
  <c r="BI468" i="24" s="1"/>
  <c r="EH468" i="24"/>
  <c r="AT468" i="24" s="1"/>
  <c r="EF468" i="24"/>
  <c r="AJ468" i="24" s="1"/>
  <c r="EE468" i="24"/>
  <c r="EB468" i="24"/>
  <c r="P468" i="24" s="1"/>
  <c r="DR468" i="24"/>
  <c r="EQ468" i="24" s="1"/>
  <c r="CR468" i="24"/>
  <c r="CO468" i="24"/>
  <c r="CP468" i="24" s="1"/>
  <c r="CA468" i="24"/>
  <c r="BV468" i="24"/>
  <c r="BQ468" i="24"/>
  <c r="BL468" i="24"/>
  <c r="BG468" i="24"/>
  <c r="BB468" i="24"/>
  <c r="AW468" i="24"/>
  <c r="AR468" i="24"/>
  <c r="AM468" i="24"/>
  <c r="AH468" i="24"/>
  <c r="AC468" i="24"/>
  <c r="X468" i="24"/>
  <c r="FG467" i="24"/>
  <c r="FF467" i="24"/>
  <c r="FD467" i="24"/>
  <c r="FA467" i="24"/>
  <c r="EZ467" i="24"/>
  <c r="EM467" i="24"/>
  <c r="EJ467" i="24"/>
  <c r="EI467" i="24"/>
  <c r="EG467" i="24"/>
  <c r="AO467" i="24" s="1"/>
  <c r="AP467" i="24" s="1"/>
  <c r="ED467" i="24"/>
  <c r="EC467" i="24"/>
  <c r="U467" i="24" s="1"/>
  <c r="DR467" i="24"/>
  <c r="CT467" i="24"/>
  <c r="CR467" i="24"/>
  <c r="CO467" i="24"/>
  <c r="CP467" i="24" s="1"/>
  <c r="DB467" i="24" s="1"/>
  <c r="CA467" i="24"/>
  <c r="BV467" i="24"/>
  <c r="BQ467" i="24"/>
  <c r="BL467" i="24"/>
  <c r="BG467" i="24"/>
  <c r="BB467" i="24"/>
  <c r="AY467" i="24"/>
  <c r="AW467" i="24"/>
  <c r="AR467" i="24"/>
  <c r="AM467" i="24"/>
  <c r="AH467" i="24"/>
  <c r="AC467" i="24"/>
  <c r="X467" i="24"/>
  <c r="FH466" i="24"/>
  <c r="FE466" i="24"/>
  <c r="FC466" i="24"/>
  <c r="FB466" i="24"/>
  <c r="EY466" i="24"/>
  <c r="EL466" i="24"/>
  <c r="EK466" i="24"/>
  <c r="EH466" i="24"/>
  <c r="EF466" i="24"/>
  <c r="EE466" i="24"/>
  <c r="EB466" i="24"/>
  <c r="P466" i="24" s="1"/>
  <c r="DR466" i="24"/>
  <c r="DT466" i="24" s="1"/>
  <c r="EC466" i="24" s="1"/>
  <c r="U466" i="24" s="1"/>
  <c r="CR466" i="24"/>
  <c r="CO466" i="24"/>
  <c r="CP466" i="24" s="1"/>
  <c r="CS466" i="24" s="1"/>
  <c r="CA466" i="24"/>
  <c r="BV466" i="24"/>
  <c r="BQ466" i="24"/>
  <c r="BL466" i="24"/>
  <c r="BG466" i="24"/>
  <c r="BB466" i="24"/>
  <c r="AW466" i="24"/>
  <c r="AR466" i="24"/>
  <c r="AM466" i="24"/>
  <c r="AH466" i="24"/>
  <c r="AC466" i="24"/>
  <c r="X466" i="24"/>
  <c r="FG465" i="24"/>
  <c r="FF465" i="24"/>
  <c r="FD465" i="24"/>
  <c r="FA465" i="24"/>
  <c r="EZ465" i="24"/>
  <c r="EQ465" i="24"/>
  <c r="EY465" i="24" s="1"/>
  <c r="EM465" i="24"/>
  <c r="EJ465" i="24"/>
  <c r="BD465" i="24" s="1"/>
  <c r="EI465" i="24"/>
  <c r="AY465" i="24" s="1"/>
  <c r="EG465" i="24"/>
  <c r="AO465" i="24" s="1"/>
  <c r="ED465" i="24"/>
  <c r="EC465" i="24"/>
  <c r="DR465" i="24"/>
  <c r="ER465" i="24" s="1"/>
  <c r="FB465" i="24" s="1"/>
  <c r="CR465" i="24"/>
  <c r="CO465" i="24"/>
  <c r="CP465" i="24" s="1"/>
  <c r="CK465" i="24" s="1"/>
  <c r="CA465" i="24"/>
  <c r="BV465" i="24"/>
  <c r="BQ465" i="24"/>
  <c r="BL465" i="24"/>
  <c r="BG465" i="24"/>
  <c r="BB465" i="24"/>
  <c r="AW465" i="24"/>
  <c r="AR465" i="24"/>
  <c r="AM465" i="24"/>
  <c r="AH465" i="24"/>
  <c r="AC465" i="24"/>
  <c r="X465" i="24"/>
  <c r="FH464" i="24"/>
  <c r="FE464" i="24"/>
  <c r="FC464" i="24"/>
  <c r="FB464" i="24"/>
  <c r="EY464" i="24"/>
  <c r="EL464" i="24"/>
  <c r="EK464" i="24"/>
  <c r="BI464" i="24" s="1"/>
  <c r="EH464" i="24"/>
  <c r="EF464" i="24"/>
  <c r="AJ464" i="24" s="1"/>
  <c r="EE464" i="24"/>
  <c r="AE464" i="24" s="1"/>
  <c r="EB464" i="24"/>
  <c r="P464" i="24" s="1"/>
  <c r="DR464" i="24"/>
  <c r="EU464" i="24" s="1"/>
  <c r="CR464" i="24"/>
  <c r="CO464" i="24"/>
  <c r="CP464" i="24" s="1"/>
  <c r="CX464" i="24" s="1"/>
  <c r="CA464" i="24"/>
  <c r="BV464" i="24"/>
  <c r="BQ464" i="24"/>
  <c r="BL464" i="24"/>
  <c r="BG464" i="24"/>
  <c r="BB464" i="24"/>
  <c r="AW464" i="24"/>
  <c r="AR464" i="24"/>
  <c r="AM464" i="24"/>
  <c r="AH464" i="24"/>
  <c r="AC464" i="24"/>
  <c r="X464" i="24"/>
  <c r="Q464" i="24"/>
  <c r="R464" i="24" s="1"/>
  <c r="FG463" i="24"/>
  <c r="FF463" i="24"/>
  <c r="FD463" i="24"/>
  <c r="FA463" i="24"/>
  <c r="EZ463" i="24"/>
  <c r="EM463" i="24"/>
  <c r="EJ463" i="24"/>
  <c r="EI463" i="24"/>
  <c r="AY463" i="24" s="1"/>
  <c r="EG463" i="24"/>
  <c r="ED463" i="24"/>
  <c r="EC463" i="24"/>
  <c r="U463" i="24" s="1"/>
  <c r="V463" i="24" s="1"/>
  <c r="DR463" i="24"/>
  <c r="EU463" i="24" s="1"/>
  <c r="FH463" i="24" s="1"/>
  <c r="CR463" i="24"/>
  <c r="CO463" i="24"/>
  <c r="CP463" i="24" s="1"/>
  <c r="DB463" i="24" s="1"/>
  <c r="CM463" i="24"/>
  <c r="CA463" i="24"/>
  <c r="BV463" i="24"/>
  <c r="BQ463" i="24"/>
  <c r="BL463" i="24"/>
  <c r="BG463" i="24"/>
  <c r="BB463" i="24"/>
  <c r="AW463" i="24"/>
  <c r="AR463" i="24"/>
  <c r="AM463" i="24"/>
  <c r="AH463" i="24"/>
  <c r="AC463" i="24"/>
  <c r="X463" i="24"/>
  <c r="FH462" i="24"/>
  <c r="FE462" i="24"/>
  <c r="FC462" i="24"/>
  <c r="FB462" i="24"/>
  <c r="EY462" i="24"/>
  <c r="EL462" i="24"/>
  <c r="EK462" i="24"/>
  <c r="EH462" i="24"/>
  <c r="EF462" i="24"/>
  <c r="EE462" i="24"/>
  <c r="AE462" i="24" s="1"/>
  <c r="AF462" i="24" s="1"/>
  <c r="EB462" i="24"/>
  <c r="P462" i="24" s="1"/>
  <c r="DR462" i="24"/>
  <c r="EQ462" i="24" s="1"/>
  <c r="EZ462" i="24" s="1"/>
  <c r="CR462" i="24"/>
  <c r="CP462" i="24"/>
  <c r="CI462" i="24" s="1"/>
  <c r="CO462" i="24"/>
  <c r="CA462" i="24"/>
  <c r="BV462" i="24"/>
  <c r="BQ462" i="24"/>
  <c r="BL462" i="24"/>
  <c r="BG462" i="24"/>
  <c r="BB462" i="24"/>
  <c r="AW462" i="24"/>
  <c r="AR462" i="24"/>
  <c r="AM462" i="24"/>
  <c r="AH462" i="24"/>
  <c r="AC462" i="24"/>
  <c r="X462" i="24"/>
  <c r="FG461" i="24"/>
  <c r="FF461" i="24"/>
  <c r="FD461" i="24"/>
  <c r="FA461" i="24"/>
  <c r="EZ461" i="24"/>
  <c r="EM461" i="24"/>
  <c r="EJ461" i="24"/>
  <c r="BD461" i="24" s="1"/>
  <c r="BE461" i="24" s="1"/>
  <c r="EI461" i="24"/>
  <c r="AY461" i="24" s="1"/>
  <c r="AZ461" i="24" s="1"/>
  <c r="EG461" i="24"/>
  <c r="ED461" i="24"/>
  <c r="EC461" i="24"/>
  <c r="DR461" i="24"/>
  <c r="DS461" i="24" s="1"/>
  <c r="CR461" i="24"/>
  <c r="CO461" i="24"/>
  <c r="CP461" i="24" s="1"/>
  <c r="CA461" i="24"/>
  <c r="BV461" i="24"/>
  <c r="BQ461" i="24"/>
  <c r="BL461" i="24"/>
  <c r="BG461" i="24"/>
  <c r="BB461" i="24"/>
  <c r="AW461" i="24"/>
  <c r="AR461" i="24"/>
  <c r="AM461" i="24"/>
  <c r="AH461" i="24"/>
  <c r="AC461" i="24"/>
  <c r="X461" i="24"/>
  <c r="FH460" i="24"/>
  <c r="FE460" i="24"/>
  <c r="FC460" i="24"/>
  <c r="FB460" i="24"/>
  <c r="EY460" i="24"/>
  <c r="EL460" i="24"/>
  <c r="BN460" i="24" s="1"/>
  <c r="EK460" i="24"/>
  <c r="BI460" i="24" s="1"/>
  <c r="EH460" i="24"/>
  <c r="AT460" i="24" s="1"/>
  <c r="EF460" i="24"/>
  <c r="EE460" i="24"/>
  <c r="AE460" i="24" s="1"/>
  <c r="EB460" i="24"/>
  <c r="P460" i="24" s="1"/>
  <c r="DR460" i="24"/>
  <c r="DY460" i="24" s="1"/>
  <c r="EM460" i="24" s="1"/>
  <c r="CR460" i="24"/>
  <c r="CO460" i="24"/>
  <c r="CP460" i="24" s="1"/>
  <c r="CC460" i="24" s="1"/>
  <c r="CA460" i="24"/>
  <c r="BV460" i="24"/>
  <c r="BQ460" i="24"/>
  <c r="BL460" i="24"/>
  <c r="BJ460" i="24"/>
  <c r="BK460" i="24" s="1"/>
  <c r="BG460" i="24"/>
  <c r="BB460" i="24"/>
  <c r="AW460" i="24"/>
  <c r="AR460" i="24"/>
  <c r="AM460" i="24"/>
  <c r="AH460" i="24"/>
  <c r="AC460" i="24"/>
  <c r="X460" i="24"/>
  <c r="FG459" i="24"/>
  <c r="FF459" i="24"/>
  <c r="FD459" i="24"/>
  <c r="FA459" i="24"/>
  <c r="EZ459" i="24"/>
  <c r="EM459" i="24"/>
  <c r="EJ459" i="24"/>
  <c r="BD459" i="24" s="1"/>
  <c r="EI459" i="24"/>
  <c r="EG459" i="24"/>
  <c r="AO459" i="24" s="1"/>
  <c r="ED459" i="24"/>
  <c r="Z459" i="24" s="1"/>
  <c r="EC459" i="24"/>
  <c r="U459" i="24" s="1"/>
  <c r="DR459" i="24"/>
  <c r="CR459" i="24"/>
  <c r="CO459" i="24"/>
  <c r="CP459" i="24" s="1"/>
  <c r="CG459" i="24" s="1"/>
  <c r="CA459" i="24"/>
  <c r="BV459" i="24"/>
  <c r="BQ459" i="24"/>
  <c r="BL459" i="24"/>
  <c r="BG459" i="24"/>
  <c r="BB459" i="24"/>
  <c r="AY459" i="24"/>
  <c r="AW459" i="24"/>
  <c r="AR459" i="24"/>
  <c r="AM459" i="24"/>
  <c r="AH459" i="24"/>
  <c r="AC459" i="24"/>
  <c r="X459" i="24"/>
  <c r="FH458" i="24"/>
  <c r="FE458" i="24"/>
  <c r="FC458" i="24"/>
  <c r="FB458" i="24"/>
  <c r="EY458" i="24"/>
  <c r="EL458" i="24"/>
  <c r="EK458" i="24"/>
  <c r="EH458" i="24"/>
  <c r="AT458" i="24" s="1"/>
  <c r="EF458" i="24"/>
  <c r="EE458" i="24"/>
  <c r="EB458" i="24"/>
  <c r="P458" i="24" s="1"/>
  <c r="DR458" i="24"/>
  <c r="EU458" i="24" s="1"/>
  <c r="FG458" i="24" s="1"/>
  <c r="CR458" i="24"/>
  <c r="CO458" i="24"/>
  <c r="CP458" i="24" s="1"/>
  <c r="CX458" i="24" s="1"/>
  <c r="CA458" i="24"/>
  <c r="BV458" i="24"/>
  <c r="BQ458" i="24"/>
  <c r="BL458" i="24"/>
  <c r="BG458" i="24"/>
  <c r="BB458" i="24"/>
  <c r="AW458" i="24"/>
  <c r="AR458" i="24"/>
  <c r="AM458" i="24"/>
  <c r="AH458" i="24"/>
  <c r="AC458" i="24"/>
  <c r="X458" i="24"/>
  <c r="FG457" i="24"/>
  <c r="FF457" i="24"/>
  <c r="FD457" i="24"/>
  <c r="FA457" i="24"/>
  <c r="EZ457" i="24"/>
  <c r="EM457" i="24"/>
  <c r="BS457" i="24" s="1"/>
  <c r="EJ457" i="24"/>
  <c r="EI457" i="24"/>
  <c r="AY457" i="24" s="1"/>
  <c r="EG457" i="24"/>
  <c r="ED457" i="24"/>
  <c r="EC457" i="24"/>
  <c r="DR457" i="24"/>
  <c r="DV457" i="24" s="1"/>
  <c r="EF457" i="24" s="1"/>
  <c r="CR457" i="24"/>
  <c r="CO457" i="24"/>
  <c r="CP457" i="24" s="1"/>
  <c r="CK457" i="24" s="1"/>
  <c r="CA457" i="24"/>
  <c r="BV457" i="24"/>
  <c r="BQ457" i="24"/>
  <c r="BL457" i="24"/>
  <c r="BG457" i="24"/>
  <c r="BB457" i="24"/>
  <c r="AW457" i="24"/>
  <c r="AR457" i="24"/>
  <c r="AM457" i="24"/>
  <c r="AH457" i="24"/>
  <c r="AC457" i="24"/>
  <c r="X457" i="24"/>
  <c r="FH456" i="24"/>
  <c r="FE456" i="24"/>
  <c r="FC456" i="24"/>
  <c r="FB456" i="24"/>
  <c r="EY456" i="24"/>
  <c r="EL456" i="24"/>
  <c r="EK456" i="24"/>
  <c r="EH456" i="24"/>
  <c r="EF456" i="24"/>
  <c r="EE456" i="24"/>
  <c r="AE456" i="24" s="1"/>
  <c r="EB456" i="24"/>
  <c r="P456" i="24" s="1"/>
  <c r="DR456" i="24"/>
  <c r="ER456" i="24" s="1"/>
  <c r="FA456" i="24" s="1"/>
  <c r="CR456" i="24"/>
  <c r="CO456" i="24"/>
  <c r="CP456" i="24" s="1"/>
  <c r="CC456" i="24" s="1"/>
  <c r="CA456" i="24"/>
  <c r="BV456" i="24"/>
  <c r="BQ456" i="24"/>
  <c r="BL456" i="24"/>
  <c r="BG456" i="24"/>
  <c r="BB456" i="24"/>
  <c r="AW456" i="24"/>
  <c r="AR456" i="24"/>
  <c r="AM456" i="24"/>
  <c r="AJ456" i="24"/>
  <c r="AH456" i="24"/>
  <c r="AF456" i="24"/>
  <c r="AC456" i="24"/>
  <c r="X456" i="24"/>
  <c r="FG455" i="24"/>
  <c r="FF455" i="24"/>
  <c r="FD455" i="24"/>
  <c r="FA455" i="24"/>
  <c r="EZ455" i="24"/>
  <c r="EM455" i="24"/>
  <c r="EJ455" i="24"/>
  <c r="BD455" i="24" s="1"/>
  <c r="BE455" i="24" s="1"/>
  <c r="EI455" i="24"/>
  <c r="EG455" i="24"/>
  <c r="ED455" i="24"/>
  <c r="EC455" i="24"/>
  <c r="U455" i="24" s="1"/>
  <c r="DR455" i="24"/>
  <c r="CR455" i="24"/>
  <c r="CO455" i="24"/>
  <c r="CP455" i="24" s="1"/>
  <c r="CL455" i="24" s="1"/>
  <c r="CA455" i="24"/>
  <c r="BV455" i="24"/>
  <c r="BQ455" i="24"/>
  <c r="BL455" i="24"/>
  <c r="BG455" i="24"/>
  <c r="BB455" i="24"/>
  <c r="AW455" i="24"/>
  <c r="AR455" i="24"/>
  <c r="AM455" i="24"/>
  <c r="AH455" i="24"/>
  <c r="AC455" i="24"/>
  <c r="X455" i="24"/>
  <c r="FH454" i="24"/>
  <c r="FE454" i="24"/>
  <c r="FC454" i="24"/>
  <c r="FB454" i="24"/>
  <c r="EY454" i="24"/>
  <c r="EL454" i="24"/>
  <c r="BN454" i="24" s="1"/>
  <c r="EK454" i="24"/>
  <c r="EH454" i="24"/>
  <c r="EF454" i="24"/>
  <c r="AJ454" i="24" s="1"/>
  <c r="EE454" i="24"/>
  <c r="EB454" i="24"/>
  <c r="DR454" i="24"/>
  <c r="CR454" i="24"/>
  <c r="CO454" i="24"/>
  <c r="CP454" i="24" s="1"/>
  <c r="CA454" i="24"/>
  <c r="BV454" i="24"/>
  <c r="BQ454" i="24"/>
  <c r="BL454" i="24"/>
  <c r="BG454" i="24"/>
  <c r="BB454" i="24"/>
  <c r="AW454" i="24"/>
  <c r="AR454" i="24"/>
  <c r="AM454" i="24"/>
  <c r="AH454" i="24"/>
  <c r="AC454" i="24"/>
  <c r="X454" i="24"/>
  <c r="FG453" i="24"/>
  <c r="FF453" i="24"/>
  <c r="FD453" i="24"/>
  <c r="FA453" i="24"/>
  <c r="EZ453" i="24"/>
  <c r="EM453" i="24"/>
  <c r="BS453" i="24" s="1"/>
  <c r="EJ453" i="24"/>
  <c r="EI453" i="24"/>
  <c r="EG453" i="24"/>
  <c r="AO453" i="24" s="1"/>
  <c r="ED453" i="24"/>
  <c r="Z453" i="24" s="1"/>
  <c r="EC453" i="24"/>
  <c r="U453" i="24" s="1"/>
  <c r="DR453" i="24"/>
  <c r="DS453" i="24" s="1"/>
  <c r="CR453" i="24"/>
  <c r="CO453" i="24"/>
  <c r="CP453" i="24" s="1"/>
  <c r="DA453" i="24" s="1"/>
  <c r="CA453" i="24"/>
  <c r="BV453" i="24"/>
  <c r="BQ453" i="24"/>
  <c r="BL453" i="24"/>
  <c r="BG453" i="24"/>
  <c r="BB453" i="24"/>
  <c r="AW453" i="24"/>
  <c r="AR453" i="24"/>
  <c r="AM453" i="24"/>
  <c r="AH453" i="24"/>
  <c r="AC453" i="24"/>
  <c r="X453" i="24"/>
  <c r="FH452" i="24"/>
  <c r="FE452" i="24"/>
  <c r="FC452" i="24"/>
  <c r="FB452" i="24"/>
  <c r="EY452" i="24"/>
  <c r="EL452" i="24"/>
  <c r="BN452" i="24" s="1"/>
  <c r="EK452" i="24"/>
  <c r="EH452" i="24"/>
  <c r="AT452" i="24" s="1"/>
  <c r="EF452" i="24"/>
  <c r="AJ452" i="24" s="1"/>
  <c r="EE452" i="24"/>
  <c r="EB452" i="24"/>
  <c r="DR452" i="24"/>
  <c r="CR452" i="24"/>
  <c r="CO452" i="24"/>
  <c r="CP452" i="24" s="1"/>
  <c r="CA452" i="24"/>
  <c r="BV452" i="24"/>
  <c r="BQ452" i="24"/>
  <c r="BL452" i="24"/>
  <c r="BG452" i="24"/>
  <c r="BB452" i="24"/>
  <c r="AW452" i="24"/>
  <c r="AR452" i="24"/>
  <c r="AM452" i="24"/>
  <c r="AH452" i="24"/>
  <c r="AC452" i="24"/>
  <c r="X452" i="24"/>
  <c r="FG451" i="24"/>
  <c r="FF451" i="24"/>
  <c r="FD451" i="24"/>
  <c r="FA451" i="24"/>
  <c r="EZ451" i="24"/>
  <c r="EM451" i="24"/>
  <c r="BS451" i="24" s="1"/>
  <c r="EJ451" i="24"/>
  <c r="EI451" i="24"/>
  <c r="AY451" i="24" s="1"/>
  <c r="EG451" i="24"/>
  <c r="AO451" i="24" s="1"/>
  <c r="ED451" i="24"/>
  <c r="EC451" i="24"/>
  <c r="DR451" i="24"/>
  <c r="DY451" i="24" s="1"/>
  <c r="EL451" i="24" s="1"/>
  <c r="CR451" i="24"/>
  <c r="CO451" i="24"/>
  <c r="CP451" i="24" s="1"/>
  <c r="CM451" i="24" s="1"/>
  <c r="CA451" i="24"/>
  <c r="BV451" i="24"/>
  <c r="BQ451" i="24"/>
  <c r="BL451" i="24"/>
  <c r="BG451" i="24"/>
  <c r="BB451" i="24"/>
  <c r="AW451" i="24"/>
  <c r="AR451" i="24"/>
  <c r="AM451" i="24"/>
  <c r="AH451" i="24"/>
  <c r="AC451" i="24"/>
  <c r="X451" i="24"/>
  <c r="FH450" i="24"/>
  <c r="FE450" i="24"/>
  <c r="FC450" i="24"/>
  <c r="FB450" i="24"/>
  <c r="EY450" i="24"/>
  <c r="EL450" i="24"/>
  <c r="BN450" i="24" s="1"/>
  <c r="BO450" i="24" s="1"/>
  <c r="EK450" i="24"/>
  <c r="EH450" i="24"/>
  <c r="AT450" i="24" s="1"/>
  <c r="EF450" i="24"/>
  <c r="EE450" i="24"/>
  <c r="EB450" i="24"/>
  <c r="P450" i="24" s="1"/>
  <c r="DR450" i="24"/>
  <c r="CR450" i="24"/>
  <c r="CO450" i="24"/>
  <c r="CP450" i="24" s="1"/>
  <c r="CL450" i="24" s="1"/>
  <c r="CA450" i="24"/>
  <c r="BV450" i="24"/>
  <c r="BQ450" i="24"/>
  <c r="BL450" i="24"/>
  <c r="BG450" i="24"/>
  <c r="BB450" i="24"/>
  <c r="AW450" i="24"/>
  <c r="AR450" i="24"/>
  <c r="AM450" i="24"/>
  <c r="AH450" i="24"/>
  <c r="AC450" i="24"/>
  <c r="X450" i="24"/>
  <c r="FG449" i="24"/>
  <c r="FF449" i="24"/>
  <c r="FD449" i="24"/>
  <c r="FA449" i="24"/>
  <c r="EZ449" i="24"/>
  <c r="EP449" i="24"/>
  <c r="EX449" i="24" s="1"/>
  <c r="EM449" i="24"/>
  <c r="EJ449" i="24"/>
  <c r="BD449" i="24" s="1"/>
  <c r="BE449" i="24" s="1"/>
  <c r="EI449" i="24"/>
  <c r="AY449" i="24" s="1"/>
  <c r="EG449" i="24"/>
  <c r="AO449" i="24" s="1"/>
  <c r="AP449" i="24" s="1"/>
  <c r="ED449" i="24"/>
  <c r="EC449" i="24"/>
  <c r="DR449" i="24"/>
  <c r="DW449" i="24" s="1"/>
  <c r="EH449" i="24" s="1"/>
  <c r="AT449" i="24" s="1"/>
  <c r="CR449" i="24"/>
  <c r="CP449" i="24"/>
  <c r="CG449" i="24" s="1"/>
  <c r="CO449" i="24"/>
  <c r="CA449" i="24"/>
  <c r="BV449" i="24"/>
  <c r="BQ449" i="24"/>
  <c r="BL449" i="24"/>
  <c r="BG449" i="24"/>
  <c r="BB449" i="24"/>
  <c r="AW449" i="24"/>
  <c r="AR449" i="24"/>
  <c r="AM449" i="24"/>
  <c r="AH449" i="24"/>
  <c r="AC449" i="24"/>
  <c r="X449" i="24"/>
  <c r="FH448" i="24"/>
  <c r="FE448" i="24"/>
  <c r="FC448" i="24"/>
  <c r="FB448" i="24"/>
  <c r="EY448" i="24"/>
  <c r="EL448" i="24"/>
  <c r="EK448" i="24"/>
  <c r="BI448" i="24" s="1"/>
  <c r="EH448" i="24"/>
  <c r="EF448" i="24"/>
  <c r="AJ448" i="24" s="1"/>
  <c r="EE448" i="24"/>
  <c r="AE448" i="24" s="1"/>
  <c r="EB448" i="24"/>
  <c r="DR448" i="24"/>
  <c r="DS448" i="24" s="1"/>
  <c r="CR448" i="24"/>
  <c r="CO448" i="24"/>
  <c r="CP448" i="24" s="1"/>
  <c r="CL448" i="24" s="1"/>
  <c r="CA448" i="24"/>
  <c r="BV448" i="24"/>
  <c r="BQ448" i="24"/>
  <c r="BL448" i="24"/>
  <c r="BG448" i="24"/>
  <c r="BB448" i="24"/>
  <c r="AW448" i="24"/>
  <c r="AR448" i="24"/>
  <c r="AM448" i="24"/>
  <c r="AH448" i="24"/>
  <c r="AC448" i="24"/>
  <c r="X448" i="24"/>
  <c r="FG447" i="24"/>
  <c r="FF447" i="24"/>
  <c r="FD447" i="24"/>
  <c r="FA447" i="24"/>
  <c r="EZ447" i="24"/>
  <c r="EM447" i="24"/>
  <c r="BS447" i="24" s="1"/>
  <c r="EJ447" i="24"/>
  <c r="EI447" i="24"/>
  <c r="AY447" i="24" s="1"/>
  <c r="EG447" i="24"/>
  <c r="ED447" i="24"/>
  <c r="Z447" i="24" s="1"/>
  <c r="EC447" i="24"/>
  <c r="U447" i="24" s="1"/>
  <c r="DR447" i="24"/>
  <c r="CR447" i="24"/>
  <c r="CP447" i="24"/>
  <c r="CI447" i="24" s="1"/>
  <c r="CO447" i="24"/>
  <c r="CA447" i="24"/>
  <c r="BV447" i="24"/>
  <c r="BQ447" i="24"/>
  <c r="BL447" i="24"/>
  <c r="BG447" i="24"/>
  <c r="BB447" i="24"/>
  <c r="AW447" i="24"/>
  <c r="AR447" i="24"/>
  <c r="AM447" i="24"/>
  <c r="AH447" i="24"/>
  <c r="AC447" i="24"/>
  <c r="X447" i="24"/>
  <c r="FH446" i="24"/>
  <c r="FE446" i="24"/>
  <c r="FC446" i="24"/>
  <c r="FB446" i="24"/>
  <c r="EY446" i="24"/>
  <c r="EL446" i="24"/>
  <c r="EK446" i="24"/>
  <c r="EH446" i="24"/>
  <c r="EF446" i="24"/>
  <c r="EE446" i="24"/>
  <c r="AE446" i="24" s="1"/>
  <c r="EB446" i="24"/>
  <c r="P446" i="24" s="1"/>
  <c r="DR446" i="24"/>
  <c r="DV446" i="24" s="1"/>
  <c r="EG446" i="24" s="1"/>
  <c r="CX446" i="24"/>
  <c r="CW446" i="24"/>
  <c r="CR446" i="24"/>
  <c r="CP446" i="24"/>
  <c r="CJ446" i="24" s="1"/>
  <c r="CO446" i="24"/>
  <c r="CA446" i="24"/>
  <c r="BV446" i="24"/>
  <c r="BQ446" i="24"/>
  <c r="BL446" i="24"/>
  <c r="BG446" i="24"/>
  <c r="BB446" i="24"/>
  <c r="AW446" i="24"/>
  <c r="AR446" i="24"/>
  <c r="AM446" i="24"/>
  <c r="AH446" i="24"/>
  <c r="AC446" i="24"/>
  <c r="X446" i="24"/>
  <c r="FG445" i="24"/>
  <c r="FF445" i="24"/>
  <c r="FD445" i="24"/>
  <c r="FA445" i="24"/>
  <c r="EZ445" i="24"/>
  <c r="EM445" i="24"/>
  <c r="EJ445" i="24"/>
  <c r="EI445" i="24"/>
  <c r="EG445" i="24"/>
  <c r="AO445" i="24" s="1"/>
  <c r="ED445" i="24"/>
  <c r="EC445" i="24"/>
  <c r="U445" i="24" s="1"/>
  <c r="DR445" i="24"/>
  <c r="CR445" i="24"/>
  <c r="CO445" i="24"/>
  <c r="CP445" i="24" s="1"/>
  <c r="CG445" i="24" s="1"/>
  <c r="CA445" i="24"/>
  <c r="BV445" i="24"/>
  <c r="BQ445" i="24"/>
  <c r="BL445" i="24"/>
  <c r="BG445" i="24"/>
  <c r="BB445" i="24"/>
  <c r="AW445" i="24"/>
  <c r="AR445" i="24"/>
  <c r="AM445" i="24"/>
  <c r="AH445" i="24"/>
  <c r="AC445" i="24"/>
  <c r="X445" i="24"/>
  <c r="FH444" i="24"/>
  <c r="FE444" i="24"/>
  <c r="FC444" i="24"/>
  <c r="FB444" i="24"/>
  <c r="EY444" i="24"/>
  <c r="EL444" i="24"/>
  <c r="EK444" i="24"/>
  <c r="EH444" i="24"/>
  <c r="EF444" i="24"/>
  <c r="EE444" i="24"/>
  <c r="EB444" i="24"/>
  <c r="P444" i="24" s="1"/>
  <c r="Q444" i="24" s="1"/>
  <c r="DR444" i="24"/>
  <c r="CR444" i="24"/>
  <c r="CO444" i="24"/>
  <c r="CP444" i="24" s="1"/>
  <c r="CA444" i="24"/>
  <c r="BV444" i="24"/>
  <c r="BQ444" i="24"/>
  <c r="BL444" i="24"/>
  <c r="BG444" i="24"/>
  <c r="BB444" i="24"/>
  <c r="AW444" i="24"/>
  <c r="AR444" i="24"/>
  <c r="AM444" i="24"/>
  <c r="AH444" i="24"/>
  <c r="AC444" i="24"/>
  <c r="X444" i="24"/>
  <c r="FG443" i="24"/>
  <c r="FF443" i="24"/>
  <c r="FD443" i="24"/>
  <c r="FA443" i="24"/>
  <c r="EZ443" i="24"/>
  <c r="EM443" i="24"/>
  <c r="EJ443" i="24"/>
  <c r="BD443" i="24" s="1"/>
  <c r="EI443" i="24"/>
  <c r="AY443" i="24" s="1"/>
  <c r="EG443" i="24"/>
  <c r="ED443" i="24"/>
  <c r="EC443" i="24"/>
  <c r="U443" i="24" s="1"/>
  <c r="V443" i="24" s="1"/>
  <c r="DR443" i="24"/>
  <c r="DT443" i="24" s="1"/>
  <c r="EB443" i="24" s="1"/>
  <c r="CR443" i="24"/>
  <c r="CO443" i="24"/>
  <c r="CP443" i="24" s="1"/>
  <c r="CA443" i="24"/>
  <c r="BV443" i="24"/>
  <c r="BQ443" i="24"/>
  <c r="BL443" i="24"/>
  <c r="BG443" i="24"/>
  <c r="BB443" i="24"/>
  <c r="AW443" i="24"/>
  <c r="AR443" i="24"/>
  <c r="AO443" i="24"/>
  <c r="AM443" i="24"/>
  <c r="AH443" i="24"/>
  <c r="AC443" i="24"/>
  <c r="X443" i="24"/>
  <c r="FH442" i="24"/>
  <c r="FE442" i="24"/>
  <c r="FC442" i="24"/>
  <c r="FB442" i="24"/>
  <c r="EY442" i="24"/>
  <c r="EQ442" i="24"/>
  <c r="EZ442" i="24" s="1"/>
  <c r="EL442" i="24"/>
  <c r="EK442" i="24"/>
  <c r="BI442" i="24" s="1"/>
  <c r="EH442" i="24"/>
  <c r="AT442" i="24" s="1"/>
  <c r="EF442" i="24"/>
  <c r="EE442" i="24"/>
  <c r="EB442" i="24"/>
  <c r="P442" i="24" s="1"/>
  <c r="DU442" i="24"/>
  <c r="ED442" i="24" s="1"/>
  <c r="DR442" i="24"/>
  <c r="ER442" i="24" s="1"/>
  <c r="FA442" i="24" s="1"/>
  <c r="CR442" i="24"/>
  <c r="CO442" i="24"/>
  <c r="CP442" i="24" s="1"/>
  <c r="CA442" i="24"/>
  <c r="BV442" i="24"/>
  <c r="BQ442" i="24"/>
  <c r="BL442" i="24"/>
  <c r="BG442" i="24"/>
  <c r="BB442" i="24"/>
  <c r="AW442" i="24"/>
  <c r="AR442" i="24"/>
  <c r="AM442" i="24"/>
  <c r="AH442" i="24"/>
  <c r="AC442" i="24"/>
  <c r="X442" i="24"/>
  <c r="FG441" i="24"/>
  <c r="FF441" i="24"/>
  <c r="FD441" i="24"/>
  <c r="FA441" i="24"/>
  <c r="EZ441" i="24"/>
  <c r="EM441" i="24"/>
  <c r="BS441" i="24" s="1"/>
  <c r="EJ441" i="24"/>
  <c r="EI441" i="24"/>
  <c r="AY441" i="24" s="1"/>
  <c r="EG441" i="24"/>
  <c r="ED441" i="24"/>
  <c r="Z441" i="24" s="1"/>
  <c r="AA441" i="24" s="1"/>
  <c r="EC441" i="24"/>
  <c r="DR441" i="24"/>
  <c r="DU441" i="24" s="1"/>
  <c r="EE441" i="24" s="1"/>
  <c r="AE441" i="24" s="1"/>
  <c r="CR441" i="24"/>
  <c r="CO441" i="24"/>
  <c r="CP441" i="24" s="1"/>
  <c r="CA441" i="24"/>
  <c r="BV441" i="24"/>
  <c r="BQ441" i="24"/>
  <c r="BL441" i="24"/>
  <c r="BG441" i="24"/>
  <c r="BD441" i="24"/>
  <c r="BB441" i="24"/>
  <c r="AW441" i="24"/>
  <c r="AR441" i="24"/>
  <c r="AM441" i="24"/>
  <c r="AH441" i="24"/>
  <c r="AC441" i="24"/>
  <c r="X441" i="24"/>
  <c r="FH440" i="24"/>
  <c r="FE440" i="24"/>
  <c r="FC440" i="24"/>
  <c r="FB440" i="24"/>
  <c r="EY440" i="24"/>
  <c r="EL440" i="24"/>
  <c r="EK440" i="24"/>
  <c r="EH440" i="24"/>
  <c r="EF440" i="24"/>
  <c r="AJ440" i="24" s="1"/>
  <c r="EE440" i="24"/>
  <c r="AE440" i="24" s="1"/>
  <c r="EB440" i="24"/>
  <c r="DR440" i="24"/>
  <c r="DV440" i="24" s="1"/>
  <c r="EG440" i="24" s="1"/>
  <c r="CR440" i="24"/>
  <c r="CO440" i="24"/>
  <c r="CP440" i="24" s="1"/>
  <c r="DB440" i="24" s="1"/>
  <c r="CA440" i="24"/>
  <c r="BV440" i="24"/>
  <c r="BQ440" i="24"/>
  <c r="BL440" i="24"/>
  <c r="BG440" i="24"/>
  <c r="BB440" i="24"/>
  <c r="AW440" i="24"/>
  <c r="AR440" i="24"/>
  <c r="AM440" i="24"/>
  <c r="AH440" i="24"/>
  <c r="AC440" i="24"/>
  <c r="X440" i="24"/>
  <c r="FG439" i="24"/>
  <c r="FF439" i="24"/>
  <c r="FD439" i="24"/>
  <c r="FA439" i="24"/>
  <c r="EZ439" i="24"/>
  <c r="EM439" i="24"/>
  <c r="EJ439" i="24"/>
  <c r="BD439" i="24" s="1"/>
  <c r="EI439" i="24"/>
  <c r="AY439" i="24" s="1"/>
  <c r="AZ439" i="24" s="1"/>
  <c r="EG439" i="24"/>
  <c r="AO439" i="24" s="1"/>
  <c r="AP439" i="24" s="1"/>
  <c r="ED439" i="24"/>
  <c r="Z439" i="24" s="1"/>
  <c r="EC439" i="24"/>
  <c r="U439" i="24" s="1"/>
  <c r="V439" i="24" s="1"/>
  <c r="DR439" i="24"/>
  <c r="EQ439" i="24" s="1"/>
  <c r="EY439" i="24" s="1"/>
  <c r="CR439" i="24"/>
  <c r="CO439" i="24"/>
  <c r="CP439" i="24" s="1"/>
  <c r="DB439" i="24" s="1"/>
  <c r="CA439" i="24"/>
  <c r="BV439" i="24"/>
  <c r="BQ439" i="24"/>
  <c r="BL439" i="24"/>
  <c r="BG439" i="24"/>
  <c r="BB439" i="24"/>
  <c r="AW439" i="24"/>
  <c r="AR439" i="24"/>
  <c r="AM439" i="24"/>
  <c r="AH439" i="24"/>
  <c r="AC439" i="24"/>
  <c r="X439" i="24"/>
  <c r="FH438" i="24"/>
  <c r="FE438" i="24"/>
  <c r="FC438" i="24"/>
  <c r="FB438" i="24"/>
  <c r="EY438" i="24"/>
  <c r="EL438" i="24"/>
  <c r="EK438" i="24"/>
  <c r="BI438" i="24" s="1"/>
  <c r="EH438" i="24"/>
  <c r="AT438" i="24" s="1"/>
  <c r="EF438" i="24"/>
  <c r="EE438" i="24"/>
  <c r="EB438" i="24"/>
  <c r="DR438" i="24"/>
  <c r="EQ438" i="24" s="1"/>
  <c r="EZ438" i="24" s="1"/>
  <c r="CR438" i="24"/>
  <c r="CO438" i="24"/>
  <c r="CP438" i="24" s="1"/>
  <c r="CA438" i="24"/>
  <c r="BV438" i="24"/>
  <c r="BQ438" i="24"/>
  <c r="BL438" i="24"/>
  <c r="BG438" i="24"/>
  <c r="BB438" i="24"/>
  <c r="AW438" i="24"/>
  <c r="AR438" i="24"/>
  <c r="AM438" i="24"/>
  <c r="AJ438" i="24"/>
  <c r="AH438" i="24"/>
  <c r="AE438" i="24"/>
  <c r="AC438" i="24"/>
  <c r="X438" i="24"/>
  <c r="FG437" i="24"/>
  <c r="FF437" i="24"/>
  <c r="FD437" i="24"/>
  <c r="FA437" i="24"/>
  <c r="EZ437" i="24"/>
  <c r="EM437" i="24"/>
  <c r="BS437" i="24" s="1"/>
  <c r="EJ437" i="24"/>
  <c r="EI437" i="24"/>
  <c r="EG437" i="24"/>
  <c r="AO437" i="24" s="1"/>
  <c r="ED437" i="24"/>
  <c r="EC437" i="24"/>
  <c r="DR437" i="24"/>
  <c r="CR437" i="24"/>
  <c r="CO437" i="24"/>
  <c r="CP437" i="24" s="1"/>
  <c r="CA437" i="24"/>
  <c r="BV437" i="24"/>
  <c r="BQ437" i="24"/>
  <c r="BL437" i="24"/>
  <c r="BG437" i="24"/>
  <c r="BB437" i="24"/>
  <c r="AW437" i="24"/>
  <c r="AR437" i="24"/>
  <c r="AM437" i="24"/>
  <c r="AH437" i="24"/>
  <c r="AC437" i="24"/>
  <c r="X437" i="24"/>
  <c r="FH436" i="24"/>
  <c r="FE436" i="24"/>
  <c r="FC436" i="24"/>
  <c r="FB436" i="24"/>
  <c r="EY436" i="24"/>
  <c r="EL436" i="24"/>
  <c r="EK436" i="24"/>
  <c r="EH436" i="24"/>
  <c r="EF436" i="24"/>
  <c r="EE436" i="24"/>
  <c r="AE436" i="24" s="1"/>
  <c r="EB436" i="24"/>
  <c r="P436" i="24" s="1"/>
  <c r="DU436" i="24"/>
  <c r="ED436" i="24" s="1"/>
  <c r="DR436" i="24"/>
  <c r="EQ436" i="24" s="1"/>
  <c r="EZ436" i="24" s="1"/>
  <c r="CY436" i="24"/>
  <c r="CR436" i="24"/>
  <c r="CO436" i="24"/>
  <c r="CP436" i="24" s="1"/>
  <c r="CH436" i="24" s="1"/>
  <c r="CA436" i="24"/>
  <c r="BV436" i="24"/>
  <c r="BQ436" i="24"/>
  <c r="BL436" i="24"/>
  <c r="BG436" i="24"/>
  <c r="BB436" i="24"/>
  <c r="AW436" i="24"/>
  <c r="AR436" i="24"/>
  <c r="AM436" i="24"/>
  <c r="AH436" i="24"/>
  <c r="AC436" i="24"/>
  <c r="X436" i="24"/>
  <c r="FG435" i="24"/>
  <c r="FF435" i="24"/>
  <c r="FD435" i="24"/>
  <c r="FA435" i="24"/>
  <c r="EZ435" i="24"/>
  <c r="EM435" i="24"/>
  <c r="BS435" i="24" s="1"/>
  <c r="EJ435" i="24"/>
  <c r="EI435" i="24"/>
  <c r="AY435" i="24" s="1"/>
  <c r="AZ435" i="24" s="1"/>
  <c r="EG435" i="24"/>
  <c r="AO435" i="24" s="1"/>
  <c r="ED435" i="24"/>
  <c r="Z435" i="24" s="1"/>
  <c r="EC435" i="24"/>
  <c r="DR435" i="24"/>
  <c r="ER435" i="24" s="1"/>
  <c r="FB435" i="24" s="1"/>
  <c r="CR435" i="24"/>
  <c r="CO435" i="24"/>
  <c r="CP435" i="24" s="1"/>
  <c r="CA435" i="24"/>
  <c r="BV435" i="24"/>
  <c r="BQ435" i="24"/>
  <c r="BL435" i="24"/>
  <c r="BG435" i="24"/>
  <c r="BB435" i="24"/>
  <c r="AW435" i="24"/>
  <c r="AR435" i="24"/>
  <c r="AM435" i="24"/>
  <c r="AH435" i="24"/>
  <c r="AC435" i="24"/>
  <c r="X435" i="24"/>
  <c r="FH434" i="24"/>
  <c r="FE434" i="24"/>
  <c r="FC434" i="24"/>
  <c r="FB434" i="24"/>
  <c r="EY434" i="24"/>
  <c r="EL434" i="24"/>
  <c r="BN434" i="24" s="1"/>
  <c r="BO434" i="24" s="1"/>
  <c r="EK434" i="24"/>
  <c r="EH434" i="24"/>
  <c r="EF434" i="24"/>
  <c r="EE434" i="24"/>
  <c r="EB434" i="24"/>
  <c r="P434" i="24" s="1"/>
  <c r="DR434" i="24"/>
  <c r="CR434" i="24"/>
  <c r="CO434" i="24"/>
  <c r="CP434" i="24" s="1"/>
  <c r="CA434" i="24"/>
  <c r="BV434" i="24"/>
  <c r="BQ434" i="24"/>
  <c r="BL434" i="24"/>
  <c r="BG434" i="24"/>
  <c r="BB434" i="24"/>
  <c r="AW434" i="24"/>
  <c r="AR434" i="24"/>
  <c r="AM434" i="24"/>
  <c r="AH434" i="24"/>
  <c r="AC434" i="24"/>
  <c r="X434" i="24"/>
  <c r="FG433" i="24"/>
  <c r="FF433" i="24"/>
  <c r="FD433" i="24"/>
  <c r="FA433" i="24"/>
  <c r="EZ433" i="24"/>
  <c r="EM433" i="24"/>
  <c r="BS433" i="24" s="1"/>
  <c r="BT433" i="24" s="1"/>
  <c r="BU433" i="24" s="1"/>
  <c r="EJ433" i="24"/>
  <c r="EI433" i="24"/>
  <c r="AY433" i="24" s="1"/>
  <c r="EG433" i="24"/>
  <c r="AO433" i="24" s="1"/>
  <c r="ED433" i="24"/>
  <c r="Z433" i="24" s="1"/>
  <c r="EC433" i="24"/>
  <c r="DT433" i="24"/>
  <c r="EB433" i="24" s="1"/>
  <c r="DR433" i="24"/>
  <c r="DS433" i="24" s="1"/>
  <c r="CR433" i="24"/>
  <c r="CO433" i="24"/>
  <c r="CP433" i="24" s="1"/>
  <c r="CE433" i="24" s="1"/>
  <c r="CA433" i="24"/>
  <c r="BV433" i="24"/>
  <c r="BQ433" i="24"/>
  <c r="BL433" i="24"/>
  <c r="BG433" i="24"/>
  <c r="BB433" i="24"/>
  <c r="AW433" i="24"/>
  <c r="AR433" i="24"/>
  <c r="AM433" i="24"/>
  <c r="AH433" i="24"/>
  <c r="AC433" i="24"/>
  <c r="X433" i="24"/>
  <c r="FH432" i="24"/>
  <c r="FE432" i="24"/>
  <c r="FC432" i="24"/>
  <c r="FB432" i="24"/>
  <c r="EY432" i="24"/>
  <c r="EL432" i="24"/>
  <c r="EK432" i="24"/>
  <c r="EH432" i="24"/>
  <c r="AT432" i="24" s="1"/>
  <c r="EF432" i="24"/>
  <c r="EE432" i="24"/>
  <c r="EB432" i="24"/>
  <c r="P432" i="24" s="1"/>
  <c r="DR432" i="24"/>
  <c r="EQ432" i="24" s="1"/>
  <c r="EZ432" i="24" s="1"/>
  <c r="DC432" i="24"/>
  <c r="CR432" i="24"/>
  <c r="CO432" i="24"/>
  <c r="CP432" i="24" s="1"/>
  <c r="DD432" i="24" s="1"/>
  <c r="CI432" i="24"/>
  <c r="CA432" i="24"/>
  <c r="BV432" i="24"/>
  <c r="BQ432" i="24"/>
  <c r="BL432" i="24"/>
  <c r="BG432" i="24"/>
  <c r="BB432" i="24"/>
  <c r="AW432" i="24"/>
  <c r="AR432" i="24"/>
  <c r="AM432" i="24"/>
  <c r="AJ432" i="24"/>
  <c r="AH432" i="24"/>
  <c r="AC432" i="24"/>
  <c r="X432" i="24"/>
  <c r="FG431" i="24"/>
  <c r="FF431" i="24"/>
  <c r="FD431" i="24"/>
  <c r="FA431" i="24"/>
  <c r="EZ431" i="24"/>
  <c r="ES431" i="24"/>
  <c r="FC431" i="24" s="1"/>
  <c r="EM431" i="24"/>
  <c r="EJ431" i="24"/>
  <c r="BD431" i="24" s="1"/>
  <c r="EI431" i="24"/>
  <c r="AY431" i="24" s="1"/>
  <c r="AZ431" i="24" s="1"/>
  <c r="BA431" i="24" s="1"/>
  <c r="EG431" i="24"/>
  <c r="ED431" i="24"/>
  <c r="Z431" i="24" s="1"/>
  <c r="EC431" i="24"/>
  <c r="U431" i="24" s="1"/>
  <c r="DR431" i="24"/>
  <c r="CR431" i="24"/>
  <c r="CO431" i="24"/>
  <c r="CP431" i="24" s="1"/>
  <c r="CE431" i="24" s="1"/>
  <c r="CA431" i="24"/>
  <c r="BV431" i="24"/>
  <c r="BQ431" i="24"/>
  <c r="BL431" i="24"/>
  <c r="BG431" i="24"/>
  <c r="BB431" i="24"/>
  <c r="AW431" i="24"/>
  <c r="AR431" i="24"/>
  <c r="AM431" i="24"/>
  <c r="AH431" i="24"/>
  <c r="AC431" i="24"/>
  <c r="X431" i="24"/>
  <c r="FH430" i="24"/>
  <c r="FE430" i="24"/>
  <c r="FC430" i="24"/>
  <c r="FB430" i="24"/>
  <c r="EY430" i="24"/>
  <c r="EL430" i="24"/>
  <c r="BN430" i="24" s="1"/>
  <c r="EK430" i="24"/>
  <c r="BI430" i="24" s="1"/>
  <c r="EH430" i="24"/>
  <c r="AT430" i="24" s="1"/>
  <c r="EF430" i="24"/>
  <c r="EE430" i="24"/>
  <c r="EB430" i="24"/>
  <c r="DR430" i="24"/>
  <c r="CR430" i="24"/>
  <c r="CO430" i="24"/>
  <c r="CP430" i="24" s="1"/>
  <c r="DC430" i="24" s="1"/>
  <c r="CD430" i="24"/>
  <c r="CA430" i="24"/>
  <c r="BV430" i="24"/>
  <c r="BQ430" i="24"/>
  <c r="BL430" i="24"/>
  <c r="BG430" i="24"/>
  <c r="BB430" i="24"/>
  <c r="AW430" i="24"/>
  <c r="AR430" i="24"/>
  <c r="AM430" i="24"/>
  <c r="AH430" i="24"/>
  <c r="AC430" i="24"/>
  <c r="X430" i="24"/>
  <c r="FG429" i="24"/>
  <c r="FF429" i="24"/>
  <c r="FD429" i="24"/>
  <c r="FA429" i="24"/>
  <c r="EZ429" i="24"/>
  <c r="EM429" i="24"/>
  <c r="BS429" i="24" s="1"/>
  <c r="EJ429" i="24"/>
  <c r="BD429" i="24" s="1"/>
  <c r="EI429" i="24"/>
  <c r="AY429" i="24" s="1"/>
  <c r="EG429" i="24"/>
  <c r="AO429" i="24" s="1"/>
  <c r="ED429" i="24"/>
  <c r="EC429" i="24"/>
  <c r="DR429" i="24"/>
  <c r="EU429" i="24" s="1"/>
  <c r="FH429" i="24" s="1"/>
  <c r="CR429" i="24"/>
  <c r="CO429" i="24"/>
  <c r="CP429" i="24" s="1"/>
  <c r="CG429" i="24" s="1"/>
  <c r="CA429" i="24"/>
  <c r="BV429" i="24"/>
  <c r="BT429" i="24"/>
  <c r="BQ429" i="24"/>
  <c r="BL429" i="24"/>
  <c r="BG429" i="24"/>
  <c r="BB429" i="24"/>
  <c r="AW429" i="24"/>
  <c r="AR429" i="24"/>
  <c r="AM429" i="24"/>
  <c r="AH429" i="24"/>
  <c r="AC429" i="24"/>
  <c r="X429" i="24"/>
  <c r="FH428" i="24"/>
  <c r="FE428" i="24"/>
  <c r="FC428" i="24"/>
  <c r="FB428" i="24"/>
  <c r="EY428" i="24"/>
  <c r="EL428" i="24"/>
  <c r="BN428" i="24" s="1"/>
  <c r="EK428" i="24"/>
  <c r="EH428" i="24"/>
  <c r="EF428" i="24"/>
  <c r="EE428" i="24"/>
  <c r="AE428" i="24" s="1"/>
  <c r="AF428" i="24" s="1"/>
  <c r="EB428" i="24"/>
  <c r="P428" i="24" s="1"/>
  <c r="DR428" i="24"/>
  <c r="CR428" i="24"/>
  <c r="CO428" i="24"/>
  <c r="CP428" i="24" s="1"/>
  <c r="CA428" i="24"/>
  <c r="BV428" i="24"/>
  <c r="BQ428" i="24"/>
  <c r="BL428" i="24"/>
  <c r="BG428" i="24"/>
  <c r="BB428" i="24"/>
  <c r="AW428" i="24"/>
  <c r="AR428" i="24"/>
  <c r="AM428" i="24"/>
  <c r="AH428" i="24"/>
  <c r="AC428" i="24"/>
  <c r="X428" i="24"/>
  <c r="FG427" i="24"/>
  <c r="FF427" i="24"/>
  <c r="FD427" i="24"/>
  <c r="FA427" i="24"/>
  <c r="EZ427" i="24"/>
  <c r="EM427" i="24"/>
  <c r="EJ427" i="24"/>
  <c r="EI427" i="24"/>
  <c r="AY427" i="24" s="1"/>
  <c r="EG427" i="24"/>
  <c r="ED427" i="24"/>
  <c r="EC427" i="24"/>
  <c r="DR427" i="24"/>
  <c r="CR427" i="24"/>
  <c r="CO427" i="24"/>
  <c r="CP427" i="24" s="1"/>
  <c r="CY427" i="24" s="1"/>
  <c r="CA427" i="24"/>
  <c r="BV427" i="24"/>
  <c r="BQ427" i="24"/>
  <c r="BL427" i="24"/>
  <c r="BG427" i="24"/>
  <c r="BB427" i="24"/>
  <c r="AW427" i="24"/>
  <c r="AR427" i="24"/>
  <c r="AM427" i="24"/>
  <c r="AH427" i="24"/>
  <c r="AC427" i="24"/>
  <c r="X427" i="24"/>
  <c r="FH426" i="24"/>
  <c r="FE426" i="24"/>
  <c r="FC426" i="24"/>
  <c r="FB426" i="24"/>
  <c r="EY426" i="24"/>
  <c r="EL426" i="24"/>
  <c r="BN426" i="24" s="1"/>
  <c r="EK426" i="24"/>
  <c r="EH426" i="24"/>
  <c r="AT426" i="24" s="1"/>
  <c r="EF426" i="24"/>
  <c r="AJ426" i="24" s="1"/>
  <c r="EE426" i="24"/>
  <c r="EB426" i="24"/>
  <c r="DW426" i="24"/>
  <c r="EI426" i="24" s="1"/>
  <c r="DV426" i="24"/>
  <c r="EG426" i="24" s="1"/>
  <c r="DR426" i="24"/>
  <c r="DY426" i="24" s="1"/>
  <c r="EM426" i="24" s="1"/>
  <c r="CR426" i="24"/>
  <c r="CO426" i="24"/>
  <c r="CP426" i="24" s="1"/>
  <c r="CH426" i="24" s="1"/>
  <c r="CA426" i="24"/>
  <c r="BV426" i="24"/>
  <c r="BQ426" i="24"/>
  <c r="BL426" i="24"/>
  <c r="BG426" i="24"/>
  <c r="BB426" i="24"/>
  <c r="AW426" i="24"/>
  <c r="AR426" i="24"/>
  <c r="AM426" i="24"/>
  <c r="AH426" i="24"/>
  <c r="AC426" i="24"/>
  <c r="X426" i="24"/>
  <c r="FG425" i="24"/>
  <c r="FF425" i="24"/>
  <c r="FD425" i="24"/>
  <c r="FA425" i="24"/>
  <c r="EZ425" i="24"/>
  <c r="EM425" i="24"/>
  <c r="EJ425" i="24"/>
  <c r="BD425" i="24" s="1"/>
  <c r="EI425" i="24"/>
  <c r="AY425" i="24" s="1"/>
  <c r="EG425" i="24"/>
  <c r="ED425" i="24"/>
  <c r="Z425" i="24" s="1"/>
  <c r="EC425" i="24"/>
  <c r="DR425" i="24"/>
  <c r="DV425" i="24" s="1"/>
  <c r="EF425" i="24" s="1"/>
  <c r="CR425" i="24"/>
  <c r="CO425" i="24"/>
  <c r="CP425" i="24" s="1"/>
  <c r="DB425" i="24" s="1"/>
  <c r="CA425" i="24"/>
  <c r="BV425" i="24"/>
  <c r="BQ425" i="24"/>
  <c r="BL425" i="24"/>
  <c r="BG425" i="24"/>
  <c r="BB425" i="24"/>
  <c r="AW425" i="24"/>
  <c r="AR425" i="24"/>
  <c r="AM425" i="24"/>
  <c r="AH425" i="24"/>
  <c r="AC425" i="24"/>
  <c r="X425" i="24"/>
  <c r="FH424" i="24"/>
  <c r="FE424" i="24"/>
  <c r="FC424" i="24"/>
  <c r="FB424" i="24"/>
  <c r="EY424" i="24"/>
  <c r="EL424" i="24"/>
  <c r="BN424" i="24" s="1"/>
  <c r="EK424" i="24"/>
  <c r="EH424" i="24"/>
  <c r="AT424" i="24" s="1"/>
  <c r="EF424" i="24"/>
  <c r="AJ424" i="24" s="1"/>
  <c r="EE424" i="24"/>
  <c r="EB424" i="24"/>
  <c r="DR424" i="24"/>
  <c r="CR424" i="24"/>
  <c r="CO424" i="24"/>
  <c r="CP424" i="24" s="1"/>
  <c r="CH424" i="24" s="1"/>
  <c r="CA424" i="24"/>
  <c r="BV424" i="24"/>
  <c r="BQ424" i="24"/>
  <c r="BL424" i="24"/>
  <c r="BG424" i="24"/>
  <c r="BB424" i="24"/>
  <c r="AW424" i="24"/>
  <c r="AR424" i="24"/>
  <c r="AM424" i="24"/>
  <c r="AH424" i="24"/>
  <c r="AC424" i="24"/>
  <c r="X424" i="24"/>
  <c r="FG423" i="24"/>
  <c r="FF423" i="24"/>
  <c r="FD423" i="24"/>
  <c r="FA423" i="24"/>
  <c r="EZ423" i="24"/>
  <c r="EM423" i="24"/>
  <c r="EJ423" i="24"/>
  <c r="BD423" i="24" s="1"/>
  <c r="BE423" i="24" s="1"/>
  <c r="EI423" i="24"/>
  <c r="AY423" i="24" s="1"/>
  <c r="EG423" i="24"/>
  <c r="ED423" i="24"/>
  <c r="EC423" i="24"/>
  <c r="DS423" i="24"/>
  <c r="EA423" i="24" s="1"/>
  <c r="DR423" i="24"/>
  <c r="EU423" i="24" s="1"/>
  <c r="FH423" i="24" s="1"/>
  <c r="CR423" i="24"/>
  <c r="CO423" i="24"/>
  <c r="CP423" i="24" s="1"/>
  <c r="CA423" i="24"/>
  <c r="BV423" i="24"/>
  <c r="BQ423" i="24"/>
  <c r="BL423" i="24"/>
  <c r="BG423" i="24"/>
  <c r="BB423" i="24"/>
  <c r="AW423" i="24"/>
  <c r="AR423" i="24"/>
  <c r="AM423" i="24"/>
  <c r="AH423" i="24"/>
  <c r="AC423" i="24"/>
  <c r="X423" i="24"/>
  <c r="FH422" i="24"/>
  <c r="FE422" i="24"/>
  <c r="FC422" i="24"/>
  <c r="FB422" i="24"/>
  <c r="EY422" i="24"/>
  <c r="EL422" i="24"/>
  <c r="EK422" i="24"/>
  <c r="BI422" i="24" s="1"/>
  <c r="BJ422" i="24" s="1"/>
  <c r="EH422" i="24"/>
  <c r="EF422" i="24"/>
  <c r="AJ422" i="24" s="1"/>
  <c r="EE422" i="24"/>
  <c r="EB422" i="24"/>
  <c r="DR422" i="24"/>
  <c r="DV422" i="24" s="1"/>
  <c r="EG422" i="24" s="1"/>
  <c r="AO422" i="24" s="1"/>
  <c r="CR422" i="24"/>
  <c r="CO422" i="24"/>
  <c r="CP422" i="24" s="1"/>
  <c r="CE422" i="24" s="1"/>
  <c r="CA422" i="24"/>
  <c r="BV422" i="24"/>
  <c r="BQ422" i="24"/>
  <c r="BL422" i="24"/>
  <c r="BG422" i="24"/>
  <c r="BB422" i="24"/>
  <c r="AW422" i="24"/>
  <c r="AR422" i="24"/>
  <c r="AM422" i="24"/>
  <c r="AH422" i="24"/>
  <c r="AC422" i="24"/>
  <c r="X422" i="24"/>
  <c r="P422" i="24"/>
  <c r="FG421" i="24"/>
  <c r="FF421" i="24"/>
  <c r="FD421" i="24"/>
  <c r="FA421" i="24"/>
  <c r="EZ421" i="24"/>
  <c r="EM421" i="24"/>
  <c r="EJ421" i="24"/>
  <c r="BD421" i="24" s="1"/>
  <c r="BE421" i="24" s="1"/>
  <c r="EI421" i="24"/>
  <c r="AY421" i="24" s="1"/>
  <c r="AZ421" i="24" s="1"/>
  <c r="EG421" i="24"/>
  <c r="ED421" i="24"/>
  <c r="Z421" i="24" s="1"/>
  <c r="AA421" i="24" s="1"/>
  <c r="EC421" i="24"/>
  <c r="U421" i="24" s="1"/>
  <c r="DR421" i="24"/>
  <c r="EP421" i="24" s="1"/>
  <c r="CR421" i="24"/>
  <c r="CO421" i="24"/>
  <c r="CP421" i="24" s="1"/>
  <c r="CA421" i="24"/>
  <c r="BV421" i="24"/>
  <c r="BQ421" i="24"/>
  <c r="BL421" i="24"/>
  <c r="BG421" i="24"/>
  <c r="BB421" i="24"/>
  <c r="AW421" i="24"/>
  <c r="AR421" i="24"/>
  <c r="AM421" i="24"/>
  <c r="AH421" i="24"/>
  <c r="AC421" i="24"/>
  <c r="X421" i="24"/>
  <c r="FH420" i="24"/>
  <c r="FE420" i="24"/>
  <c r="FC420" i="24"/>
  <c r="FB420" i="24"/>
  <c r="EY420" i="24"/>
  <c r="EL420" i="24"/>
  <c r="BN420" i="24" s="1"/>
  <c r="EK420" i="24"/>
  <c r="BI420" i="24" s="1"/>
  <c r="EH420" i="24"/>
  <c r="EF420" i="24"/>
  <c r="EE420" i="24"/>
  <c r="AE420" i="24" s="1"/>
  <c r="AF420" i="24" s="1"/>
  <c r="EB420" i="24"/>
  <c r="P420" i="24" s="1"/>
  <c r="DR420" i="24"/>
  <c r="DY420" i="24" s="1"/>
  <c r="EM420" i="24" s="1"/>
  <c r="CR420" i="24"/>
  <c r="CO420" i="24"/>
  <c r="CP420" i="24" s="1"/>
  <c r="CA420" i="24"/>
  <c r="BV420" i="24"/>
  <c r="BQ420" i="24"/>
  <c r="BL420" i="24"/>
  <c r="BG420" i="24"/>
  <c r="BB420" i="24"/>
  <c r="AW420" i="24"/>
  <c r="AR420" i="24"/>
  <c r="AM420" i="24"/>
  <c r="AH420" i="24"/>
  <c r="AC420" i="24"/>
  <c r="X420" i="24"/>
  <c r="FG419" i="24"/>
  <c r="FF419" i="24"/>
  <c r="FD419" i="24"/>
  <c r="FA419" i="24"/>
  <c r="EZ419" i="24"/>
  <c r="EU419" i="24"/>
  <c r="FH419" i="24" s="1"/>
  <c r="EM419" i="24"/>
  <c r="EJ419" i="24"/>
  <c r="EI419" i="24"/>
  <c r="EG419" i="24"/>
  <c r="ED419" i="24"/>
  <c r="Z419" i="24" s="1"/>
  <c r="AA419" i="24" s="1"/>
  <c r="EC419" i="24"/>
  <c r="DR419" i="24"/>
  <c r="EQ419" i="24" s="1"/>
  <c r="EY419" i="24" s="1"/>
  <c r="CR419" i="24"/>
  <c r="CO419" i="24"/>
  <c r="CP419" i="24" s="1"/>
  <c r="CA419" i="24"/>
  <c r="BV419" i="24"/>
  <c r="BQ419" i="24"/>
  <c r="BL419" i="24"/>
  <c r="BG419" i="24"/>
  <c r="BB419" i="24"/>
  <c r="AW419" i="24"/>
  <c r="AR419" i="24"/>
  <c r="AM419" i="24"/>
  <c r="AH419" i="24"/>
  <c r="AC419" i="24"/>
  <c r="X419" i="24"/>
  <c r="U419" i="24"/>
  <c r="V419" i="24" s="1"/>
  <c r="FH418" i="24"/>
  <c r="FE418" i="24"/>
  <c r="FC418" i="24"/>
  <c r="FB418" i="24"/>
  <c r="EY418" i="24"/>
  <c r="EL418" i="24"/>
  <c r="BN418" i="24" s="1"/>
  <c r="EK418" i="24"/>
  <c r="EH418" i="24"/>
  <c r="EF418" i="24"/>
  <c r="EE418" i="24"/>
  <c r="EB418" i="24"/>
  <c r="DR418" i="24"/>
  <c r="CR418" i="24"/>
  <c r="CO418" i="24"/>
  <c r="CP418" i="24" s="1"/>
  <c r="DD418" i="24" s="1"/>
  <c r="CE418" i="24"/>
  <c r="CA418" i="24"/>
  <c r="BV418" i="24"/>
  <c r="BQ418" i="24"/>
  <c r="BL418" i="24"/>
  <c r="BG418" i="24"/>
  <c r="BB418" i="24"/>
  <c r="AW418" i="24"/>
  <c r="AR418" i="24"/>
  <c r="AM418" i="24"/>
  <c r="AH418" i="24"/>
  <c r="AC418" i="24"/>
  <c r="X418" i="24"/>
  <c r="FG417" i="24"/>
  <c r="FF417" i="24"/>
  <c r="FD417" i="24"/>
  <c r="FA417" i="24"/>
  <c r="EZ417" i="24"/>
  <c r="EM417" i="24"/>
  <c r="EJ417" i="24"/>
  <c r="EI417" i="24"/>
  <c r="EG417" i="24"/>
  <c r="ED417" i="24"/>
  <c r="EC417" i="24"/>
  <c r="DR417" i="24"/>
  <c r="DV417" i="24" s="1"/>
  <c r="EF417" i="24" s="1"/>
  <c r="CR417" i="24"/>
  <c r="CO417" i="24"/>
  <c r="CP417" i="24" s="1"/>
  <c r="CU417" i="24" s="1"/>
  <c r="CA417" i="24"/>
  <c r="BV417" i="24"/>
  <c r="BQ417" i="24"/>
  <c r="BL417" i="24"/>
  <c r="BG417" i="24"/>
  <c r="BB417" i="24"/>
  <c r="AW417" i="24"/>
  <c r="AR417" i="24"/>
  <c r="AM417" i="24"/>
  <c r="AH417" i="24"/>
  <c r="AC417" i="24"/>
  <c r="X417" i="24"/>
  <c r="FH416" i="24"/>
  <c r="FE416" i="24"/>
  <c r="FC416" i="24"/>
  <c r="FB416" i="24"/>
  <c r="EY416" i="24"/>
  <c r="EL416" i="24"/>
  <c r="BN416" i="24" s="1"/>
  <c r="EK416" i="24"/>
  <c r="EH416" i="24"/>
  <c r="AT416" i="24" s="1"/>
  <c r="EF416" i="24"/>
  <c r="EE416" i="24"/>
  <c r="EB416" i="24"/>
  <c r="DR416" i="24"/>
  <c r="DY416" i="24" s="1"/>
  <c r="DB416" i="24"/>
  <c r="CR416" i="24"/>
  <c r="CO416" i="24"/>
  <c r="CP416" i="24" s="1"/>
  <c r="CH416" i="24" s="1"/>
  <c r="CL416" i="24"/>
  <c r="CK416" i="24"/>
  <c r="CA416" i="24"/>
  <c r="BV416" i="24"/>
  <c r="BQ416" i="24"/>
  <c r="BL416" i="24"/>
  <c r="BG416" i="24"/>
  <c r="BB416" i="24"/>
  <c r="AW416" i="24"/>
  <c r="AR416" i="24"/>
  <c r="AM416" i="24"/>
  <c r="AH416" i="24"/>
  <c r="AC416" i="24"/>
  <c r="X416" i="24"/>
  <c r="FG415" i="24"/>
  <c r="FF415" i="24"/>
  <c r="FD415" i="24"/>
  <c r="FA415" i="24"/>
  <c r="EZ415" i="24"/>
  <c r="EQ415" i="24"/>
  <c r="EY415" i="24" s="1"/>
  <c r="EM415" i="24"/>
  <c r="BS415" i="24" s="1"/>
  <c r="EJ415" i="24"/>
  <c r="EI415" i="24"/>
  <c r="EG415" i="24"/>
  <c r="AO415" i="24" s="1"/>
  <c r="AP415" i="24" s="1"/>
  <c r="ED415" i="24"/>
  <c r="EC415" i="24"/>
  <c r="DS415" i="24"/>
  <c r="DR415" i="24"/>
  <c r="DT415" i="24" s="1"/>
  <c r="EB415" i="24" s="1"/>
  <c r="CR415" i="24"/>
  <c r="CO415" i="24"/>
  <c r="CP415" i="24" s="1"/>
  <c r="CA415" i="24"/>
  <c r="BV415" i="24"/>
  <c r="BQ415" i="24"/>
  <c r="BL415" i="24"/>
  <c r="BG415" i="24"/>
  <c r="BB415" i="24"/>
  <c r="AW415" i="24"/>
  <c r="AR415" i="24"/>
  <c r="AM415" i="24"/>
  <c r="AH415" i="24"/>
  <c r="AC415" i="24"/>
  <c r="X415" i="24"/>
  <c r="FH414" i="24"/>
  <c r="FE414" i="24"/>
  <c r="FC414" i="24"/>
  <c r="FB414" i="24"/>
  <c r="EY414" i="24"/>
  <c r="EL414" i="24"/>
  <c r="BN414" i="24" s="1"/>
  <c r="EK414" i="24"/>
  <c r="EH414" i="24"/>
  <c r="AT414" i="24" s="1"/>
  <c r="EF414" i="24"/>
  <c r="AJ414" i="24" s="1"/>
  <c r="EE414" i="24"/>
  <c r="EB414" i="24"/>
  <c r="P414" i="24" s="1"/>
  <c r="DR414" i="24"/>
  <c r="EQ414" i="24" s="1"/>
  <c r="EZ414" i="24" s="1"/>
  <c r="CR414" i="24"/>
  <c r="CO414" i="24"/>
  <c r="CP414" i="24" s="1"/>
  <c r="CB414" i="24" s="1"/>
  <c r="CA414" i="24"/>
  <c r="BV414" i="24"/>
  <c r="BQ414" i="24"/>
  <c r="BL414" i="24"/>
  <c r="BG414" i="24"/>
  <c r="BB414" i="24"/>
  <c r="AW414" i="24"/>
  <c r="AR414" i="24"/>
  <c r="AM414" i="24"/>
  <c r="AH414" i="24"/>
  <c r="AC414" i="24"/>
  <c r="X414" i="24"/>
  <c r="FG413" i="24"/>
  <c r="FF413" i="24"/>
  <c r="FD413" i="24"/>
  <c r="FA413" i="24"/>
  <c r="EZ413" i="24"/>
  <c r="EM413" i="24"/>
  <c r="BS413" i="24" s="1"/>
  <c r="EJ413" i="24"/>
  <c r="EI413" i="24"/>
  <c r="AY413" i="24" s="1"/>
  <c r="EG413" i="24"/>
  <c r="AO413" i="24" s="1"/>
  <c r="ED413" i="24"/>
  <c r="EC413" i="24"/>
  <c r="DR413" i="24"/>
  <c r="DY413" i="24" s="1"/>
  <c r="EL413" i="24" s="1"/>
  <c r="CR413" i="24"/>
  <c r="CO413" i="24"/>
  <c r="CP413" i="24" s="1"/>
  <c r="CL413" i="24" s="1"/>
  <c r="CA413" i="24"/>
  <c r="BV413" i="24"/>
  <c r="BQ413" i="24"/>
  <c r="BL413" i="24"/>
  <c r="BG413" i="24"/>
  <c r="BB413" i="24"/>
  <c r="AW413" i="24"/>
  <c r="AR413" i="24"/>
  <c r="AM413" i="24"/>
  <c r="AH413" i="24"/>
  <c r="AC413" i="24"/>
  <c r="X413" i="24"/>
  <c r="FH412" i="24"/>
  <c r="FE412" i="24"/>
  <c r="FC412" i="24"/>
  <c r="FB412" i="24"/>
  <c r="EY412" i="24"/>
  <c r="EL412" i="24"/>
  <c r="EK412" i="24"/>
  <c r="EH412" i="24"/>
  <c r="EF412" i="24"/>
  <c r="AJ412" i="24" s="1"/>
  <c r="EE412" i="24"/>
  <c r="EB412" i="24"/>
  <c r="DT412" i="24"/>
  <c r="EC412" i="24" s="1"/>
  <c r="DR412" i="24"/>
  <c r="CR412" i="24"/>
  <c r="CO412" i="24"/>
  <c r="CP412" i="24" s="1"/>
  <c r="CA412" i="24"/>
  <c r="BV412" i="24"/>
  <c r="BQ412" i="24"/>
  <c r="BL412" i="24"/>
  <c r="BG412" i="24"/>
  <c r="BB412" i="24"/>
  <c r="AW412" i="24"/>
  <c r="AR412" i="24"/>
  <c r="AM412" i="24"/>
  <c r="AH412" i="24"/>
  <c r="AC412" i="24"/>
  <c r="X412" i="24"/>
  <c r="FG411" i="24"/>
  <c r="FF411" i="24"/>
  <c r="FD411" i="24"/>
  <c r="FA411" i="24"/>
  <c r="EZ411" i="24"/>
  <c r="EM411" i="24"/>
  <c r="EJ411" i="24"/>
  <c r="EI411" i="24"/>
  <c r="AY411" i="24" s="1"/>
  <c r="EG411" i="24"/>
  <c r="ED411" i="24"/>
  <c r="EC411" i="24"/>
  <c r="U411" i="24" s="1"/>
  <c r="DS411" i="24"/>
  <c r="EA411" i="24" s="1"/>
  <c r="F411" i="24" s="1"/>
  <c r="G411" i="24" s="1"/>
  <c r="DR411" i="24"/>
  <c r="EU411" i="24" s="1"/>
  <c r="FH411" i="24" s="1"/>
  <c r="CR411" i="24"/>
  <c r="CP411" i="24"/>
  <c r="CO411" i="24"/>
  <c r="CA411" i="24"/>
  <c r="BV411" i="24"/>
  <c r="BQ411" i="24"/>
  <c r="BL411" i="24"/>
  <c r="BG411" i="24"/>
  <c r="BB411" i="24"/>
  <c r="AW411" i="24"/>
  <c r="AR411" i="24"/>
  <c r="AM411" i="24"/>
  <c r="AH411" i="24"/>
  <c r="AC411" i="24"/>
  <c r="X411" i="24"/>
  <c r="FH410" i="24"/>
  <c r="FE410" i="24"/>
  <c r="FC410" i="24"/>
  <c r="FB410" i="24"/>
  <c r="EY410" i="24"/>
  <c r="EL410" i="24"/>
  <c r="BN410" i="24" s="1"/>
  <c r="EK410" i="24"/>
  <c r="BI410" i="24" s="1"/>
  <c r="EH410" i="24"/>
  <c r="EF410" i="24"/>
  <c r="AJ410" i="24" s="1"/>
  <c r="EE410" i="24"/>
  <c r="AE410" i="24" s="1"/>
  <c r="AF410" i="24" s="1"/>
  <c r="EB410" i="24"/>
  <c r="P410" i="24" s="1"/>
  <c r="DR410" i="24"/>
  <c r="CR410" i="24"/>
  <c r="CO410" i="24"/>
  <c r="CP410" i="24" s="1"/>
  <c r="CD410" i="24" s="1"/>
  <c r="CA410" i="24"/>
  <c r="BV410" i="24"/>
  <c r="BQ410" i="24"/>
  <c r="BL410" i="24"/>
  <c r="BG410" i="24"/>
  <c r="BB410" i="24"/>
  <c r="AW410" i="24"/>
  <c r="AR410" i="24"/>
  <c r="AM410" i="24"/>
  <c r="AH410" i="24"/>
  <c r="AC410" i="24"/>
  <c r="X410" i="24"/>
  <c r="FG409" i="24"/>
  <c r="FF409" i="24"/>
  <c r="FD409" i="24"/>
  <c r="FA409" i="24"/>
  <c r="EZ409" i="24"/>
  <c r="EM409" i="24"/>
  <c r="EJ409" i="24"/>
  <c r="BD409" i="24" s="1"/>
  <c r="EI409" i="24"/>
  <c r="AY409" i="24" s="1"/>
  <c r="EG409" i="24"/>
  <c r="ED409" i="24"/>
  <c r="Z409" i="24" s="1"/>
  <c r="EC409" i="24"/>
  <c r="U409" i="24" s="1"/>
  <c r="DR409" i="24"/>
  <c r="CR409" i="24"/>
  <c r="CO409" i="24"/>
  <c r="CP409" i="24" s="1"/>
  <c r="CA409" i="24"/>
  <c r="BV409" i="24"/>
  <c r="BQ409" i="24"/>
  <c r="BL409" i="24"/>
  <c r="BG409" i="24"/>
  <c r="BB409" i="24"/>
  <c r="AW409" i="24"/>
  <c r="AR409" i="24"/>
  <c r="AM409" i="24"/>
  <c r="AH409" i="24"/>
  <c r="AC409" i="24"/>
  <c r="X409" i="24"/>
  <c r="FH408" i="24"/>
  <c r="FE408" i="24"/>
  <c r="FC408" i="24"/>
  <c r="FB408" i="24"/>
  <c r="EY408" i="24"/>
  <c r="EL408" i="24"/>
  <c r="EK408" i="24"/>
  <c r="EH408" i="24"/>
  <c r="EF408" i="24"/>
  <c r="AJ408" i="24" s="1"/>
  <c r="EE408" i="24"/>
  <c r="EB408" i="24"/>
  <c r="DR408" i="24"/>
  <c r="CR408" i="24"/>
  <c r="CO408" i="24"/>
  <c r="CP408" i="24" s="1"/>
  <c r="CH408" i="24" s="1"/>
  <c r="CA408" i="24"/>
  <c r="BV408" i="24"/>
  <c r="BQ408" i="24"/>
  <c r="BL408" i="24"/>
  <c r="BG408" i="24"/>
  <c r="BB408" i="24"/>
  <c r="AW408" i="24"/>
  <c r="AT408" i="24"/>
  <c r="AR408" i="24"/>
  <c r="AM408" i="24"/>
  <c r="AH408" i="24"/>
  <c r="AC408" i="24"/>
  <c r="X408" i="24"/>
  <c r="FG407" i="24"/>
  <c r="FF407" i="24"/>
  <c r="FD407" i="24"/>
  <c r="FA407" i="24"/>
  <c r="EZ407" i="24"/>
  <c r="EM407" i="24"/>
  <c r="EJ407" i="24"/>
  <c r="EI407" i="24"/>
  <c r="EG407" i="24"/>
  <c r="ED407" i="24"/>
  <c r="EC407" i="24"/>
  <c r="DR407" i="24"/>
  <c r="EP407" i="24" s="1"/>
  <c r="EX407" i="24" s="1"/>
  <c r="CR407" i="24"/>
  <c r="CO407" i="24"/>
  <c r="CP407" i="24" s="1"/>
  <c r="CK407" i="24" s="1"/>
  <c r="CF407" i="24"/>
  <c r="CA407" i="24"/>
  <c r="BV407" i="24"/>
  <c r="BQ407" i="24"/>
  <c r="BL407" i="24"/>
  <c r="BG407" i="24"/>
  <c r="BB407" i="24"/>
  <c r="AY407" i="24"/>
  <c r="AW407" i="24"/>
  <c r="AR407" i="24"/>
  <c r="AM407" i="24"/>
  <c r="AH407" i="24"/>
  <c r="AC407" i="24"/>
  <c r="X407" i="24"/>
  <c r="FH406" i="24"/>
  <c r="FE406" i="24"/>
  <c r="FC406" i="24"/>
  <c r="FB406" i="24"/>
  <c r="EY406" i="24"/>
  <c r="EL406" i="24"/>
  <c r="BN406" i="24" s="1"/>
  <c r="EK406" i="24"/>
  <c r="EH406" i="24"/>
  <c r="EF406" i="24"/>
  <c r="AJ406" i="24" s="1"/>
  <c r="EE406" i="24"/>
  <c r="AE406" i="24" s="1"/>
  <c r="AF406" i="24" s="1"/>
  <c r="EB406" i="24"/>
  <c r="DR406" i="24"/>
  <c r="CR406" i="24"/>
  <c r="CO406" i="24"/>
  <c r="CP406" i="24" s="1"/>
  <c r="CB406" i="24" s="1"/>
  <c r="CA406" i="24"/>
  <c r="BV406" i="24"/>
  <c r="BQ406" i="24"/>
  <c r="BL406" i="24"/>
  <c r="BG406" i="24"/>
  <c r="BB406" i="24"/>
  <c r="AW406" i="24"/>
  <c r="AR406" i="24"/>
  <c r="AM406" i="24"/>
  <c r="AH406" i="24"/>
  <c r="AC406" i="24"/>
  <c r="X406" i="24"/>
  <c r="FG405" i="24"/>
  <c r="FF405" i="24"/>
  <c r="FD405" i="24"/>
  <c r="FA405" i="24"/>
  <c r="EZ405" i="24"/>
  <c r="EM405" i="24"/>
  <c r="BS405" i="24" s="1"/>
  <c r="BT405" i="24" s="1"/>
  <c r="BU405" i="24" s="1"/>
  <c r="EJ405" i="24"/>
  <c r="BD405" i="24" s="1"/>
  <c r="EI405" i="24"/>
  <c r="AY405" i="24" s="1"/>
  <c r="EG405" i="24"/>
  <c r="AO405" i="24" s="1"/>
  <c r="ED405" i="24"/>
  <c r="EC405" i="24"/>
  <c r="U405" i="24" s="1"/>
  <c r="DR405" i="24"/>
  <c r="ER405" i="24" s="1"/>
  <c r="FB405" i="24" s="1"/>
  <c r="CR405" i="24"/>
  <c r="CO405" i="24"/>
  <c r="CP405" i="24" s="1"/>
  <c r="CU405" i="24" s="1"/>
  <c r="CA405" i="24"/>
  <c r="BV405" i="24"/>
  <c r="BQ405" i="24"/>
  <c r="BL405" i="24"/>
  <c r="BG405" i="24"/>
  <c r="BB405" i="24"/>
  <c r="AW405" i="24"/>
  <c r="AR405" i="24"/>
  <c r="AM405" i="24"/>
  <c r="AH405" i="24"/>
  <c r="AC405" i="24"/>
  <c r="X405" i="24"/>
  <c r="FH404" i="24"/>
  <c r="FE404" i="24"/>
  <c r="FC404" i="24"/>
  <c r="FB404" i="24"/>
  <c r="EY404" i="24"/>
  <c r="EL404" i="24"/>
  <c r="BN404" i="24" s="1"/>
  <c r="EK404" i="24"/>
  <c r="EH404" i="24"/>
  <c r="EF404" i="24"/>
  <c r="AJ404" i="24" s="1"/>
  <c r="EE404" i="24"/>
  <c r="EB404" i="24"/>
  <c r="P404" i="24" s="1"/>
  <c r="DR404" i="24"/>
  <c r="EU404" i="24" s="1"/>
  <c r="FG404" i="24" s="1"/>
  <c r="CR404" i="24"/>
  <c r="CO404" i="24"/>
  <c r="CP404" i="24" s="1"/>
  <c r="CA404" i="24"/>
  <c r="BV404" i="24"/>
  <c r="BQ404" i="24"/>
  <c r="BL404" i="24"/>
  <c r="BG404" i="24"/>
  <c r="BB404" i="24"/>
  <c r="AW404" i="24"/>
  <c r="AR404" i="24"/>
  <c r="AM404" i="24"/>
  <c r="AH404" i="24"/>
  <c r="AC404" i="24"/>
  <c r="X404" i="24"/>
  <c r="FG403" i="24"/>
  <c r="FF403" i="24"/>
  <c r="FD403" i="24"/>
  <c r="FA403" i="24"/>
  <c r="EZ403" i="24"/>
  <c r="EM403" i="24"/>
  <c r="EJ403" i="24"/>
  <c r="EI403" i="24"/>
  <c r="AY403" i="24" s="1"/>
  <c r="EG403" i="24"/>
  <c r="ED403" i="24"/>
  <c r="EC403" i="24"/>
  <c r="DR403" i="24"/>
  <c r="CR403" i="24"/>
  <c r="CO403" i="24"/>
  <c r="CP403" i="24" s="1"/>
  <c r="CS403" i="24" s="1"/>
  <c r="CA403" i="24"/>
  <c r="BV403" i="24"/>
  <c r="BQ403" i="24"/>
  <c r="BL403" i="24"/>
  <c r="BG403" i="24"/>
  <c r="BD403" i="24"/>
  <c r="BB403" i="24"/>
  <c r="AW403" i="24"/>
  <c r="AR403" i="24"/>
  <c r="AM403" i="24"/>
  <c r="AH403" i="24"/>
  <c r="AC403" i="24"/>
  <c r="X403" i="24"/>
  <c r="FH402" i="24"/>
  <c r="FE402" i="24"/>
  <c r="FC402" i="24"/>
  <c r="FB402" i="24"/>
  <c r="EY402" i="24"/>
  <c r="EL402" i="24"/>
  <c r="EK402" i="24"/>
  <c r="BI402" i="24" s="1"/>
  <c r="EH402" i="24"/>
  <c r="EF402" i="24"/>
  <c r="AJ402" i="24" s="1"/>
  <c r="EE402" i="24"/>
  <c r="AE402" i="24" s="1"/>
  <c r="EB402" i="24"/>
  <c r="P402" i="24" s="1"/>
  <c r="DR402" i="24"/>
  <c r="CR402" i="24"/>
  <c r="CP402" i="24"/>
  <c r="CO402" i="24"/>
  <c r="CA402" i="24"/>
  <c r="BV402" i="24"/>
  <c r="BQ402" i="24"/>
  <c r="BL402" i="24"/>
  <c r="BG402" i="24"/>
  <c r="BB402" i="24"/>
  <c r="AW402" i="24"/>
  <c r="AR402" i="24"/>
  <c r="AM402" i="24"/>
  <c r="AH402" i="24"/>
  <c r="AC402" i="24"/>
  <c r="X402" i="24"/>
  <c r="FG401" i="24"/>
  <c r="FF401" i="24"/>
  <c r="FD401" i="24"/>
  <c r="FA401" i="24"/>
  <c r="EZ401" i="24"/>
  <c r="EM401" i="24"/>
  <c r="EJ401" i="24"/>
  <c r="EI401" i="24"/>
  <c r="EG401" i="24"/>
  <c r="AO401" i="24" s="1"/>
  <c r="ED401" i="24"/>
  <c r="EC401" i="24"/>
  <c r="U401" i="24" s="1"/>
  <c r="DR401" i="24"/>
  <c r="CR401" i="24"/>
  <c r="CO401" i="24"/>
  <c r="CP401" i="24" s="1"/>
  <c r="CA401" i="24"/>
  <c r="BV401" i="24"/>
  <c r="BQ401" i="24"/>
  <c r="BL401" i="24"/>
  <c r="BG401" i="24"/>
  <c r="BB401" i="24"/>
  <c r="AW401" i="24"/>
  <c r="AR401" i="24"/>
  <c r="AM401" i="24"/>
  <c r="AH401" i="24"/>
  <c r="AC401" i="24"/>
  <c r="X401" i="24"/>
  <c r="FH400" i="24"/>
  <c r="FE400" i="24"/>
  <c r="FC400" i="24"/>
  <c r="FB400" i="24"/>
  <c r="EY400" i="24"/>
  <c r="EL400" i="24"/>
  <c r="BN400" i="24" s="1"/>
  <c r="EK400" i="24"/>
  <c r="BI400" i="24" s="1"/>
  <c r="EH400" i="24"/>
  <c r="EF400" i="24"/>
  <c r="AJ400" i="24" s="1"/>
  <c r="EE400" i="24"/>
  <c r="AE400" i="24" s="1"/>
  <c r="AF400" i="24" s="1"/>
  <c r="EB400" i="24"/>
  <c r="DR400" i="24"/>
  <c r="ER400" i="24" s="1"/>
  <c r="FA400" i="24" s="1"/>
  <c r="CR400" i="24"/>
  <c r="CO400" i="24"/>
  <c r="CP400" i="24" s="1"/>
  <c r="CA400" i="24"/>
  <c r="BV400" i="24"/>
  <c r="BQ400" i="24"/>
  <c r="BL400" i="24"/>
  <c r="BG400" i="24"/>
  <c r="BB400" i="24"/>
  <c r="AW400" i="24"/>
  <c r="AR400" i="24"/>
  <c r="AM400" i="24"/>
  <c r="AH400" i="24"/>
  <c r="AC400" i="24"/>
  <c r="X400" i="24"/>
  <c r="FG399" i="24"/>
  <c r="FF399" i="24"/>
  <c r="FD399" i="24"/>
  <c r="FA399" i="24"/>
  <c r="EZ399" i="24"/>
  <c r="ES399" i="24"/>
  <c r="FC399" i="24" s="1"/>
  <c r="EM399" i="24"/>
  <c r="BS399" i="24" s="1"/>
  <c r="EJ399" i="24"/>
  <c r="BD399" i="24" s="1"/>
  <c r="EI399" i="24"/>
  <c r="EG399" i="24"/>
  <c r="AO399" i="24" s="1"/>
  <c r="ED399" i="24"/>
  <c r="EC399" i="24"/>
  <c r="DV399" i="24"/>
  <c r="DR399" i="24"/>
  <c r="EU399" i="24" s="1"/>
  <c r="CR399" i="24"/>
  <c r="CO399" i="24"/>
  <c r="CP399" i="24" s="1"/>
  <c r="CA399" i="24"/>
  <c r="BV399" i="24"/>
  <c r="BQ399" i="24"/>
  <c r="BL399" i="24"/>
  <c r="BG399" i="24"/>
  <c r="BB399" i="24"/>
  <c r="AW399" i="24"/>
  <c r="AR399" i="24"/>
  <c r="AM399" i="24"/>
  <c r="AH399" i="24"/>
  <c r="AC399" i="24"/>
  <c r="X399" i="24"/>
  <c r="FH398" i="24"/>
  <c r="FE398" i="24"/>
  <c r="FC398" i="24"/>
  <c r="FB398" i="24"/>
  <c r="EY398" i="24"/>
  <c r="ES398" i="24"/>
  <c r="FD398" i="24" s="1"/>
  <c r="EQ398" i="24"/>
  <c r="EZ398" i="24" s="1"/>
  <c r="EL398" i="24"/>
  <c r="EK398" i="24"/>
  <c r="EH398" i="24"/>
  <c r="EF398" i="24"/>
  <c r="EE398" i="24"/>
  <c r="AE398" i="24" s="1"/>
  <c r="AF398" i="24" s="1"/>
  <c r="AG398" i="24" s="1"/>
  <c r="EB398" i="24"/>
  <c r="DR398" i="24"/>
  <c r="EP398" i="24" s="1"/>
  <c r="CR398" i="24"/>
  <c r="CO398" i="24"/>
  <c r="CP398" i="24" s="1"/>
  <c r="CW398" i="24" s="1"/>
  <c r="CA398" i="24"/>
  <c r="BV398" i="24"/>
  <c r="BQ398" i="24"/>
  <c r="BL398" i="24"/>
  <c r="BG398" i="24"/>
  <c r="BB398" i="24"/>
  <c r="AW398" i="24"/>
  <c r="AR398" i="24"/>
  <c r="AM398" i="24"/>
  <c r="AH398" i="24"/>
  <c r="AC398" i="24"/>
  <c r="X398" i="24"/>
  <c r="P398" i="24"/>
  <c r="Q398" i="24" s="1"/>
  <c r="FG397" i="24"/>
  <c r="FF397" i="24"/>
  <c r="FD397" i="24"/>
  <c r="FA397" i="24"/>
  <c r="EZ397" i="24"/>
  <c r="EQ397" i="24"/>
  <c r="EY397" i="24" s="1"/>
  <c r="EM397" i="24"/>
  <c r="BS397" i="24" s="1"/>
  <c r="EJ397" i="24"/>
  <c r="EI397" i="24"/>
  <c r="AY397" i="24" s="1"/>
  <c r="EG397" i="24"/>
  <c r="AO397" i="24" s="1"/>
  <c r="ED397" i="24"/>
  <c r="EC397" i="24"/>
  <c r="U397" i="24" s="1"/>
  <c r="DR397" i="24"/>
  <c r="DT397" i="24" s="1"/>
  <c r="EB397" i="24" s="1"/>
  <c r="DC397" i="24"/>
  <c r="CZ397" i="24"/>
  <c r="CW397" i="24"/>
  <c r="CR397" i="24"/>
  <c r="CO397" i="24"/>
  <c r="CP397" i="24" s="1"/>
  <c r="CM397" i="24" s="1"/>
  <c r="CJ397" i="24"/>
  <c r="CH397" i="24"/>
  <c r="CB397" i="24"/>
  <c r="CA397" i="24"/>
  <c r="BV397" i="24"/>
  <c r="BQ397" i="24"/>
  <c r="BL397" i="24"/>
  <c r="BG397" i="24"/>
  <c r="BB397" i="24"/>
  <c r="AW397" i="24"/>
  <c r="AR397" i="24"/>
  <c r="AM397" i="24"/>
  <c r="AH397" i="24"/>
  <c r="AC397" i="24"/>
  <c r="X397" i="24"/>
  <c r="FH396" i="24"/>
  <c r="FE396" i="24"/>
  <c r="FC396" i="24"/>
  <c r="FB396" i="24"/>
  <c r="EY396" i="24"/>
  <c r="EL396" i="24"/>
  <c r="EK396" i="24"/>
  <c r="EH396" i="24"/>
  <c r="AT396" i="24" s="1"/>
  <c r="EF396" i="24"/>
  <c r="AJ396" i="24" s="1"/>
  <c r="EE396" i="24"/>
  <c r="EB396" i="24"/>
  <c r="DR396" i="24"/>
  <c r="CR396" i="24"/>
  <c r="CO396" i="24"/>
  <c r="CP396" i="24" s="1"/>
  <c r="CF396" i="24" s="1"/>
  <c r="CD396" i="24"/>
  <c r="CB396" i="24"/>
  <c r="CA396" i="24"/>
  <c r="BV396" i="24"/>
  <c r="BQ396" i="24"/>
  <c r="BL396" i="24"/>
  <c r="BG396" i="24"/>
  <c r="BB396" i="24"/>
  <c r="AW396" i="24"/>
  <c r="AR396" i="24"/>
  <c r="AM396" i="24"/>
  <c r="AH396" i="24"/>
  <c r="AC396" i="24"/>
  <c r="X396" i="24"/>
  <c r="FG395" i="24"/>
  <c r="FF395" i="24"/>
  <c r="FD395" i="24"/>
  <c r="FA395" i="24"/>
  <c r="EZ395" i="24"/>
  <c r="EM395" i="24"/>
  <c r="BS395" i="24" s="1"/>
  <c r="EJ395" i="24"/>
  <c r="BD395" i="24" s="1"/>
  <c r="BE395" i="24" s="1"/>
  <c r="BF395" i="24" s="1"/>
  <c r="EI395" i="24"/>
  <c r="AY395" i="24" s="1"/>
  <c r="EG395" i="24"/>
  <c r="ED395" i="24"/>
  <c r="Z395" i="24" s="1"/>
  <c r="EC395" i="24"/>
  <c r="DR395" i="24"/>
  <c r="DY395" i="24" s="1"/>
  <c r="EL395" i="24" s="1"/>
  <c r="CR395" i="24"/>
  <c r="CO395" i="24"/>
  <c r="CP395" i="24" s="1"/>
  <c r="CA395" i="24"/>
  <c r="BV395" i="24"/>
  <c r="BQ395" i="24"/>
  <c r="BL395" i="24"/>
  <c r="BG395" i="24"/>
  <c r="BB395" i="24"/>
  <c r="AW395" i="24"/>
  <c r="AR395" i="24"/>
  <c r="AM395" i="24"/>
  <c r="AH395" i="24"/>
  <c r="AC395" i="24"/>
  <c r="X395" i="24"/>
  <c r="FH394" i="24"/>
  <c r="FE394" i="24"/>
  <c r="FC394" i="24"/>
  <c r="FB394" i="24"/>
  <c r="EY394" i="24"/>
  <c r="EL394" i="24"/>
  <c r="EK394" i="24"/>
  <c r="BI394" i="24" s="1"/>
  <c r="EH394" i="24"/>
  <c r="AT394" i="24" s="1"/>
  <c r="AU394" i="24" s="1"/>
  <c r="AV394" i="24" s="1"/>
  <c r="EF394" i="24"/>
  <c r="EE394" i="24"/>
  <c r="AE394" i="24" s="1"/>
  <c r="EB394" i="24"/>
  <c r="DR394" i="24"/>
  <c r="CR394" i="24"/>
  <c r="CO394" i="24"/>
  <c r="CP394" i="24" s="1"/>
  <c r="CA394" i="24"/>
  <c r="BV394" i="24"/>
  <c r="BQ394" i="24"/>
  <c r="BL394" i="24"/>
  <c r="BG394" i="24"/>
  <c r="BB394" i="24"/>
  <c r="AW394" i="24"/>
  <c r="AR394" i="24"/>
  <c r="AM394" i="24"/>
  <c r="AH394" i="24"/>
  <c r="AC394" i="24"/>
  <c r="X394" i="24"/>
  <c r="FG393" i="24"/>
  <c r="FF393" i="24"/>
  <c r="FD393" i="24"/>
  <c r="FA393" i="24"/>
  <c r="EZ393" i="24"/>
  <c r="EM393" i="24"/>
  <c r="EJ393" i="24"/>
  <c r="BD393" i="24" s="1"/>
  <c r="EI393" i="24"/>
  <c r="AY393" i="24" s="1"/>
  <c r="EG393" i="24"/>
  <c r="ED393" i="24"/>
  <c r="EC393" i="24"/>
  <c r="U393" i="24" s="1"/>
  <c r="DR393" i="24"/>
  <c r="CR393" i="24"/>
  <c r="CO393" i="24"/>
  <c r="CP393" i="24" s="1"/>
  <c r="CA393" i="24"/>
  <c r="BV393" i="24"/>
  <c r="BQ393" i="24"/>
  <c r="BL393" i="24"/>
  <c r="BG393" i="24"/>
  <c r="BB393" i="24"/>
  <c r="AW393" i="24"/>
  <c r="AR393" i="24"/>
  <c r="AM393" i="24"/>
  <c r="AH393" i="24"/>
  <c r="AC393" i="24"/>
  <c r="X393" i="24"/>
  <c r="FH392" i="24"/>
  <c r="FE392" i="24"/>
  <c r="FC392" i="24"/>
  <c r="FB392" i="24"/>
  <c r="EY392" i="24"/>
  <c r="EL392" i="24"/>
  <c r="BN392" i="24" s="1"/>
  <c r="EK392" i="24"/>
  <c r="BI392" i="24" s="1"/>
  <c r="BJ392" i="24" s="1"/>
  <c r="EH392" i="24"/>
  <c r="AT392" i="24" s="1"/>
  <c r="EF392" i="24"/>
  <c r="EE392" i="24"/>
  <c r="EB392" i="24"/>
  <c r="P392" i="24" s="1"/>
  <c r="DR392" i="24"/>
  <c r="CR392" i="24"/>
  <c r="CO392" i="24"/>
  <c r="CP392" i="24" s="1"/>
  <c r="CE392" i="24" s="1"/>
  <c r="CA392" i="24"/>
  <c r="BV392" i="24"/>
  <c r="BQ392" i="24"/>
  <c r="BL392" i="24"/>
  <c r="BG392" i="24"/>
  <c r="BB392" i="24"/>
  <c r="AW392" i="24"/>
  <c r="AR392" i="24"/>
  <c r="AM392" i="24"/>
  <c r="AH392" i="24"/>
  <c r="AC392" i="24"/>
  <c r="X392" i="24"/>
  <c r="FG391" i="24"/>
  <c r="FF391" i="24"/>
  <c r="FD391" i="24"/>
  <c r="FA391" i="24"/>
  <c r="EZ391" i="24"/>
  <c r="EU391" i="24"/>
  <c r="FH391" i="24" s="1"/>
  <c r="EM391" i="24"/>
  <c r="BS391" i="24" s="1"/>
  <c r="EJ391" i="24"/>
  <c r="BD391" i="24" s="1"/>
  <c r="EI391" i="24"/>
  <c r="EG391" i="24"/>
  <c r="ED391" i="24"/>
  <c r="Z391" i="24" s="1"/>
  <c r="EC391" i="24"/>
  <c r="U391" i="24" s="1"/>
  <c r="DR391" i="24"/>
  <c r="CR391" i="24"/>
  <c r="CO391" i="24"/>
  <c r="CP391" i="24" s="1"/>
  <c r="CA391" i="24"/>
  <c r="BV391" i="24"/>
  <c r="BQ391" i="24"/>
  <c r="BL391" i="24"/>
  <c r="BG391" i="24"/>
  <c r="BB391" i="24"/>
  <c r="AW391" i="24"/>
  <c r="AR391" i="24"/>
  <c r="AM391" i="24"/>
  <c r="AH391" i="24"/>
  <c r="AC391" i="24"/>
  <c r="X391" i="24"/>
  <c r="FH390" i="24"/>
  <c r="FE390" i="24"/>
  <c r="FC390" i="24"/>
  <c r="FB390" i="24"/>
  <c r="EY390" i="24"/>
  <c r="EL390" i="24"/>
  <c r="EK390" i="24"/>
  <c r="BI390" i="24" s="1"/>
  <c r="EH390" i="24"/>
  <c r="EF390" i="24"/>
  <c r="AJ390" i="24" s="1"/>
  <c r="EE390" i="24"/>
  <c r="AE390" i="24" s="1"/>
  <c r="EB390" i="24"/>
  <c r="P390" i="24" s="1"/>
  <c r="DR390" i="24"/>
  <c r="DT390" i="24" s="1"/>
  <c r="EC390" i="24" s="1"/>
  <c r="CR390" i="24"/>
  <c r="CO390" i="24"/>
  <c r="CP390" i="24" s="1"/>
  <c r="CA390" i="24"/>
  <c r="BV390" i="24"/>
  <c r="BQ390" i="24"/>
  <c r="BN390" i="24"/>
  <c r="BL390" i="24"/>
  <c r="BG390" i="24"/>
  <c r="BB390" i="24"/>
  <c r="AW390" i="24"/>
  <c r="AT390" i="24"/>
  <c r="AU390" i="24" s="1"/>
  <c r="AR390" i="24"/>
  <c r="AM390" i="24"/>
  <c r="AH390" i="24"/>
  <c r="AC390" i="24"/>
  <c r="X390" i="24"/>
  <c r="FG389" i="24"/>
  <c r="FF389" i="24"/>
  <c r="FD389" i="24"/>
  <c r="FA389" i="24"/>
  <c r="EZ389" i="24"/>
  <c r="EM389" i="24"/>
  <c r="EJ389" i="24"/>
  <c r="BD389" i="24" s="1"/>
  <c r="EI389" i="24"/>
  <c r="EG389" i="24"/>
  <c r="ED389" i="24"/>
  <c r="Z389" i="24" s="1"/>
  <c r="AA389" i="24" s="1"/>
  <c r="EC389" i="24"/>
  <c r="DR389" i="24"/>
  <c r="EP389" i="24" s="1"/>
  <c r="EX389" i="24" s="1"/>
  <c r="CU389" i="24"/>
  <c r="CR389" i="24"/>
  <c r="CO389" i="24"/>
  <c r="CP389" i="24" s="1"/>
  <c r="CH389" i="24" s="1"/>
  <c r="CK389" i="24"/>
  <c r="CG389" i="24"/>
  <c r="CF389" i="24"/>
  <c r="CD389" i="24"/>
  <c r="CB389" i="24"/>
  <c r="CA389" i="24"/>
  <c r="BV389" i="24"/>
  <c r="BQ389" i="24"/>
  <c r="BL389" i="24"/>
  <c r="BG389" i="24"/>
  <c r="BB389" i="24"/>
  <c r="AW389" i="24"/>
  <c r="AR389" i="24"/>
  <c r="AM389" i="24"/>
  <c r="AH389" i="24"/>
  <c r="AC389" i="24"/>
  <c r="X389" i="24"/>
  <c r="FH388" i="24"/>
  <c r="FE388" i="24"/>
  <c r="FC388" i="24"/>
  <c r="FB388" i="24"/>
  <c r="EY388" i="24"/>
  <c r="EL388" i="24"/>
  <c r="EK388" i="24"/>
  <c r="EH388" i="24"/>
  <c r="EF388" i="24"/>
  <c r="AJ388" i="24" s="1"/>
  <c r="EE388" i="24"/>
  <c r="EB388" i="24"/>
  <c r="DR388" i="24"/>
  <c r="DW388" i="24" s="1"/>
  <c r="EI388" i="24" s="1"/>
  <c r="AY388" i="24" s="1"/>
  <c r="CR388" i="24"/>
  <c r="CO388" i="24"/>
  <c r="CP388" i="24" s="1"/>
  <c r="CY388" i="24" s="1"/>
  <c r="CA388" i="24"/>
  <c r="BV388" i="24"/>
  <c r="BQ388" i="24"/>
  <c r="BL388" i="24"/>
  <c r="BG388" i="24"/>
  <c r="BB388" i="24"/>
  <c r="AW388" i="24"/>
  <c r="AR388" i="24"/>
  <c r="AM388" i="24"/>
  <c r="AH388" i="24"/>
  <c r="AC388" i="24"/>
  <c r="X388" i="24"/>
  <c r="FG387" i="24"/>
  <c r="FF387" i="24"/>
  <c r="FD387" i="24"/>
  <c r="FA387" i="24"/>
  <c r="EZ387" i="24"/>
  <c r="EM387" i="24"/>
  <c r="EJ387" i="24"/>
  <c r="EI387" i="24"/>
  <c r="AY387" i="24" s="1"/>
  <c r="EG387" i="24"/>
  <c r="ED387" i="24"/>
  <c r="EC387" i="24"/>
  <c r="DR387" i="24"/>
  <c r="DU387" i="24" s="1"/>
  <c r="EE387" i="24" s="1"/>
  <c r="CR387" i="24"/>
  <c r="CO387" i="24"/>
  <c r="CP387" i="24" s="1"/>
  <c r="CD387" i="24" s="1"/>
  <c r="CA387" i="24"/>
  <c r="BV387" i="24"/>
  <c r="BQ387" i="24"/>
  <c r="BL387" i="24"/>
  <c r="BG387" i="24"/>
  <c r="BD387" i="24"/>
  <c r="BE387" i="24" s="1"/>
  <c r="BF387" i="24" s="1"/>
  <c r="BB387" i="24"/>
  <c r="AW387" i="24"/>
  <c r="AR387" i="24"/>
  <c r="AM387" i="24"/>
  <c r="AH387" i="24"/>
  <c r="AC387" i="24"/>
  <c r="X387" i="24"/>
  <c r="U387" i="24"/>
  <c r="FH386" i="24"/>
  <c r="FE386" i="24"/>
  <c r="FC386" i="24"/>
  <c r="FB386" i="24"/>
  <c r="EY386" i="24"/>
  <c r="EL386" i="24"/>
  <c r="EK386" i="24"/>
  <c r="EH386" i="24"/>
  <c r="EF386" i="24"/>
  <c r="EE386" i="24"/>
  <c r="AE386" i="24" s="1"/>
  <c r="AF386" i="24" s="1"/>
  <c r="AG386" i="24" s="1"/>
  <c r="EB386" i="24"/>
  <c r="DR386" i="24"/>
  <c r="CR386" i="24"/>
  <c r="CO386" i="24"/>
  <c r="CP386" i="24" s="1"/>
  <c r="CS386" i="24" s="1"/>
  <c r="DF386" i="24" s="1"/>
  <c r="CA386" i="24"/>
  <c r="BV386" i="24"/>
  <c r="BQ386" i="24"/>
  <c r="BL386" i="24"/>
  <c r="BG386" i="24"/>
  <c r="BB386" i="24"/>
  <c r="AW386" i="24"/>
  <c r="AR386" i="24"/>
  <c r="AM386" i="24"/>
  <c r="AH386" i="24"/>
  <c r="AC386" i="24"/>
  <c r="X386" i="24"/>
  <c r="FG385" i="24"/>
  <c r="FF385" i="24"/>
  <c r="FD385" i="24"/>
  <c r="FA385" i="24"/>
  <c r="EZ385" i="24"/>
  <c r="EM385" i="24"/>
  <c r="BS385" i="24" s="1"/>
  <c r="EJ385" i="24"/>
  <c r="EI385" i="24"/>
  <c r="EG385" i="24"/>
  <c r="AO385" i="24" s="1"/>
  <c r="ED385" i="24"/>
  <c r="EC385" i="24"/>
  <c r="DR385" i="24"/>
  <c r="CR385" i="24"/>
  <c r="CO385" i="24"/>
  <c r="CP385" i="24" s="1"/>
  <c r="CA385" i="24"/>
  <c r="BV385" i="24"/>
  <c r="BQ385" i="24"/>
  <c r="BL385" i="24"/>
  <c r="BG385" i="24"/>
  <c r="BB385" i="24"/>
  <c r="AW385" i="24"/>
  <c r="AR385" i="24"/>
  <c r="AM385" i="24"/>
  <c r="AH385" i="24"/>
  <c r="AC385" i="24"/>
  <c r="X385" i="24"/>
  <c r="U385" i="24"/>
  <c r="FH384" i="24"/>
  <c r="FE384" i="24"/>
  <c r="FC384" i="24"/>
  <c r="FB384" i="24"/>
  <c r="EY384" i="24"/>
  <c r="EL384" i="24"/>
  <c r="BN384" i="24" s="1"/>
  <c r="EK384" i="24"/>
  <c r="BI384" i="24" s="1"/>
  <c r="EH384" i="24"/>
  <c r="AT384" i="24" s="1"/>
  <c r="EF384" i="24"/>
  <c r="EE384" i="24"/>
  <c r="EB384" i="24"/>
  <c r="P384" i="24" s="1"/>
  <c r="Q384" i="24" s="1"/>
  <c r="DT384" i="24"/>
  <c r="DR384" i="24"/>
  <c r="EQ384" i="24" s="1"/>
  <c r="EZ384" i="24" s="1"/>
  <c r="CR384" i="24"/>
  <c r="CO384" i="24"/>
  <c r="CP384" i="24" s="1"/>
  <c r="CZ384" i="24" s="1"/>
  <c r="CA384" i="24"/>
  <c r="BV384" i="24"/>
  <c r="BQ384" i="24"/>
  <c r="BL384" i="24"/>
  <c r="BG384" i="24"/>
  <c r="BB384" i="24"/>
  <c r="AW384" i="24"/>
  <c r="AR384" i="24"/>
  <c r="AM384" i="24"/>
  <c r="AH384" i="24"/>
  <c r="AC384" i="24"/>
  <c r="X384" i="24"/>
  <c r="FG383" i="24"/>
  <c r="FF383" i="24"/>
  <c r="FD383" i="24"/>
  <c r="FA383" i="24"/>
  <c r="EZ383" i="24"/>
  <c r="EM383" i="24"/>
  <c r="EJ383" i="24"/>
  <c r="EI383" i="24"/>
  <c r="AY383" i="24" s="1"/>
  <c r="EG383" i="24"/>
  <c r="AO383" i="24" s="1"/>
  <c r="AP383" i="24" s="1"/>
  <c r="AQ383" i="24" s="1"/>
  <c r="ED383" i="24"/>
  <c r="EC383" i="24"/>
  <c r="U383" i="24" s="1"/>
  <c r="DR383" i="24"/>
  <c r="CR383" i="24"/>
  <c r="CO383" i="24"/>
  <c r="CP383" i="24" s="1"/>
  <c r="CA383" i="24"/>
  <c r="BV383" i="24"/>
  <c r="BQ383" i="24"/>
  <c r="BL383" i="24"/>
  <c r="BG383" i="24"/>
  <c r="BB383" i="24"/>
  <c r="AW383" i="24"/>
  <c r="AR383" i="24"/>
  <c r="AM383" i="24"/>
  <c r="AH383" i="24"/>
  <c r="AC383" i="24"/>
  <c r="Z383" i="24"/>
  <c r="X383" i="24"/>
  <c r="FH382" i="24"/>
  <c r="FE382" i="24"/>
  <c r="FC382" i="24"/>
  <c r="FB382" i="24"/>
  <c r="EY382" i="24"/>
  <c r="EL382" i="24"/>
  <c r="EK382" i="24"/>
  <c r="BI382" i="24" s="1"/>
  <c r="BJ382" i="24" s="1"/>
  <c r="EH382" i="24"/>
  <c r="EF382" i="24"/>
  <c r="AJ382" i="24" s="1"/>
  <c r="EE382" i="24"/>
  <c r="AE382" i="24" s="1"/>
  <c r="EB382" i="24"/>
  <c r="P382" i="24" s="1"/>
  <c r="Q382" i="24" s="1"/>
  <c r="DR382" i="24"/>
  <c r="DT382" i="24" s="1"/>
  <c r="EC382" i="24" s="1"/>
  <c r="CR382" i="24"/>
  <c r="CO382" i="24"/>
  <c r="CP382" i="24" s="1"/>
  <c r="DD382" i="24" s="1"/>
  <c r="CA382" i="24"/>
  <c r="BV382" i="24"/>
  <c r="BQ382" i="24"/>
  <c r="BL382" i="24"/>
  <c r="BG382" i="24"/>
  <c r="BB382" i="24"/>
  <c r="AW382" i="24"/>
  <c r="AR382" i="24"/>
  <c r="AM382" i="24"/>
  <c r="AH382" i="24"/>
  <c r="AC382" i="24"/>
  <c r="X382" i="24"/>
  <c r="FG381" i="24"/>
  <c r="FF381" i="24"/>
  <c r="FD381" i="24"/>
  <c r="FA381" i="24"/>
  <c r="EZ381" i="24"/>
  <c r="EM381" i="24"/>
  <c r="EJ381" i="24"/>
  <c r="EI381" i="24"/>
  <c r="AY381" i="24" s="1"/>
  <c r="EG381" i="24"/>
  <c r="ED381" i="24"/>
  <c r="EC381" i="24"/>
  <c r="DR381" i="24"/>
  <c r="DW381" i="24" s="1"/>
  <c r="EH381" i="24" s="1"/>
  <c r="CR381" i="24"/>
  <c r="CO381" i="24"/>
  <c r="CP381" i="24" s="1"/>
  <c r="CY381" i="24" s="1"/>
  <c r="CA381" i="24"/>
  <c r="BV381" i="24"/>
  <c r="BQ381" i="24"/>
  <c r="BL381" i="24"/>
  <c r="BG381" i="24"/>
  <c r="BB381" i="24"/>
  <c r="AZ381" i="24"/>
  <c r="BA381" i="24" s="1"/>
  <c r="AW381" i="24"/>
  <c r="AR381" i="24"/>
  <c r="AO381" i="24"/>
  <c r="AM381" i="24"/>
  <c r="AH381" i="24"/>
  <c r="AC381" i="24"/>
  <c r="X381" i="24"/>
  <c r="U381" i="24"/>
  <c r="FH380" i="24"/>
  <c r="FE380" i="24"/>
  <c r="FC380" i="24"/>
  <c r="FB380" i="24"/>
  <c r="EY380" i="24"/>
  <c r="EL380" i="24"/>
  <c r="EK380" i="24"/>
  <c r="BI380" i="24" s="1"/>
  <c r="EH380" i="24"/>
  <c r="EF380" i="24"/>
  <c r="EE380" i="24"/>
  <c r="AE380" i="24" s="1"/>
  <c r="EB380" i="24"/>
  <c r="DR380" i="24"/>
  <c r="EQ380" i="24" s="1"/>
  <c r="EZ380" i="24" s="1"/>
  <c r="CR380" i="24"/>
  <c r="CO380" i="24"/>
  <c r="CP380" i="24" s="1"/>
  <c r="CK380" i="24" s="1"/>
  <c r="CA380" i="24"/>
  <c r="BV380" i="24"/>
  <c r="BQ380" i="24"/>
  <c r="BL380" i="24"/>
  <c r="BG380" i="24"/>
  <c r="BB380" i="24"/>
  <c r="AW380" i="24"/>
  <c r="AR380" i="24"/>
  <c r="AM380" i="24"/>
  <c r="AH380" i="24"/>
  <c r="AC380" i="24"/>
  <c r="X380" i="24"/>
  <c r="FG379" i="24"/>
  <c r="FF379" i="24"/>
  <c r="FD379" i="24"/>
  <c r="FA379" i="24"/>
  <c r="EZ379" i="24"/>
  <c r="EM379" i="24"/>
  <c r="BS379" i="24" s="1"/>
  <c r="EJ379" i="24"/>
  <c r="BD379" i="24" s="1"/>
  <c r="EI379" i="24"/>
  <c r="EG379" i="24"/>
  <c r="ED379" i="24"/>
  <c r="EC379" i="24"/>
  <c r="U379" i="24" s="1"/>
  <c r="DR379" i="24"/>
  <c r="CR379" i="24"/>
  <c r="CO379" i="24"/>
  <c r="CP379" i="24" s="1"/>
  <c r="CK379" i="24" s="1"/>
  <c r="CF379" i="24"/>
  <c r="CA379" i="24"/>
  <c r="BV379" i="24"/>
  <c r="BQ379" i="24"/>
  <c r="BL379" i="24"/>
  <c r="BG379" i="24"/>
  <c r="BB379" i="24"/>
  <c r="AW379" i="24"/>
  <c r="AR379" i="24"/>
  <c r="AM379" i="24"/>
  <c r="AH379" i="24"/>
  <c r="AC379" i="24"/>
  <c r="X379" i="24"/>
  <c r="FH378" i="24"/>
  <c r="FE378" i="24"/>
  <c r="FC378" i="24"/>
  <c r="FB378" i="24"/>
  <c r="EY378" i="24"/>
  <c r="EL378" i="24"/>
  <c r="EK378" i="24"/>
  <c r="EH378" i="24"/>
  <c r="EF378" i="24"/>
  <c r="EE378" i="24"/>
  <c r="AE378" i="24" s="1"/>
  <c r="EB378" i="24"/>
  <c r="DR378" i="24"/>
  <c r="CR378" i="24"/>
  <c r="CO378" i="24"/>
  <c r="CP378" i="24" s="1"/>
  <c r="CA378" i="24"/>
  <c r="BV378" i="24"/>
  <c r="BQ378" i="24"/>
  <c r="BL378" i="24"/>
  <c r="BG378" i="24"/>
  <c r="BB378" i="24"/>
  <c r="AW378" i="24"/>
  <c r="AR378" i="24"/>
  <c r="AM378" i="24"/>
  <c r="AH378" i="24"/>
  <c r="AF378" i="24"/>
  <c r="AG378" i="24" s="1"/>
  <c r="AC378" i="24"/>
  <c r="X378" i="24"/>
  <c r="FG377" i="24"/>
  <c r="FF377" i="24"/>
  <c r="FD377" i="24"/>
  <c r="FA377" i="24"/>
  <c r="EZ377" i="24"/>
  <c r="EM377" i="24"/>
  <c r="BS377" i="24" s="1"/>
  <c r="EJ377" i="24"/>
  <c r="EI377" i="24"/>
  <c r="EG377" i="24"/>
  <c r="AO377" i="24" s="1"/>
  <c r="ED377" i="24"/>
  <c r="Z377" i="24" s="1"/>
  <c r="EC377" i="24"/>
  <c r="U377" i="24" s="1"/>
  <c r="V377" i="24" s="1"/>
  <c r="W377" i="24" s="1"/>
  <c r="Y377" i="24" s="1"/>
  <c r="DR377" i="24"/>
  <c r="CX377" i="24"/>
  <c r="CR377" i="24"/>
  <c r="CO377" i="24"/>
  <c r="CP377" i="24" s="1"/>
  <c r="CA377" i="24"/>
  <c r="BV377" i="24"/>
  <c r="BQ377" i="24"/>
  <c r="BL377" i="24"/>
  <c r="BG377" i="24"/>
  <c r="BB377" i="24"/>
  <c r="AY377" i="24"/>
  <c r="AZ377" i="24" s="1"/>
  <c r="AW377" i="24"/>
  <c r="AR377" i="24"/>
  <c r="AM377" i="24"/>
  <c r="AH377" i="24"/>
  <c r="AC377" i="24"/>
  <c r="X377" i="24"/>
  <c r="FH376" i="24"/>
  <c r="FE376" i="24"/>
  <c r="FC376" i="24"/>
  <c r="FB376" i="24"/>
  <c r="EY376" i="24"/>
  <c r="EU376" i="24"/>
  <c r="FG376" i="24" s="1"/>
  <c r="EQ376" i="24"/>
  <c r="EZ376" i="24" s="1"/>
  <c r="EL376" i="24"/>
  <c r="BN376" i="24" s="1"/>
  <c r="EK376" i="24"/>
  <c r="EH376" i="24"/>
  <c r="AT376" i="24" s="1"/>
  <c r="EF376" i="24"/>
  <c r="EE376" i="24"/>
  <c r="EB376" i="24"/>
  <c r="P376" i="24" s="1"/>
  <c r="DW376" i="24"/>
  <c r="EI376" i="24" s="1"/>
  <c r="DU376" i="24"/>
  <c r="ED376" i="24" s="1"/>
  <c r="DR376" i="24"/>
  <c r="ER376" i="24" s="1"/>
  <c r="FA376" i="24" s="1"/>
  <c r="CR376" i="24"/>
  <c r="CO376" i="24"/>
  <c r="CP376" i="24" s="1"/>
  <c r="CA376" i="24"/>
  <c r="BV376" i="24"/>
  <c r="BQ376" i="24"/>
  <c r="BL376" i="24"/>
  <c r="BG376" i="24"/>
  <c r="BB376" i="24"/>
  <c r="AW376" i="24"/>
  <c r="AR376" i="24"/>
  <c r="AM376" i="24"/>
  <c r="AH376" i="24"/>
  <c r="AC376" i="24"/>
  <c r="X376" i="24"/>
  <c r="FG375" i="24"/>
  <c r="FF375" i="24"/>
  <c r="FD375" i="24"/>
  <c r="FA375" i="24"/>
  <c r="EZ375" i="24"/>
  <c r="EM375" i="24"/>
  <c r="BS375" i="24" s="1"/>
  <c r="EJ375" i="24"/>
  <c r="EI375" i="24"/>
  <c r="AY375" i="24" s="1"/>
  <c r="EG375" i="24"/>
  <c r="ED375" i="24"/>
  <c r="Z375" i="24" s="1"/>
  <c r="EC375" i="24"/>
  <c r="U375" i="24" s="1"/>
  <c r="DR375" i="24"/>
  <c r="CR375" i="24"/>
  <c r="CO375" i="24"/>
  <c r="CP375" i="24" s="1"/>
  <c r="CU375" i="24" s="1"/>
  <c r="CA375" i="24"/>
  <c r="BV375" i="24"/>
  <c r="BQ375" i="24"/>
  <c r="BL375" i="24"/>
  <c r="BG375" i="24"/>
  <c r="BB375" i="24"/>
  <c r="AW375" i="24"/>
  <c r="AR375" i="24"/>
  <c r="AO375" i="24"/>
  <c r="AM375" i="24"/>
  <c r="AH375" i="24"/>
  <c r="AC375" i="24"/>
  <c r="X375" i="24"/>
  <c r="FH374" i="24"/>
  <c r="FE374" i="24"/>
  <c r="FC374" i="24"/>
  <c r="FB374" i="24"/>
  <c r="EY374" i="24"/>
  <c r="EL374" i="24"/>
  <c r="BN374" i="24" s="1"/>
  <c r="EK374" i="24"/>
  <c r="BI374" i="24" s="1"/>
  <c r="EH374" i="24"/>
  <c r="AT374" i="24" s="1"/>
  <c r="EF374" i="24"/>
  <c r="EE374" i="24"/>
  <c r="AE374" i="24" s="1"/>
  <c r="EB374" i="24"/>
  <c r="P374" i="24" s="1"/>
  <c r="DR374" i="24"/>
  <c r="CR374" i="24"/>
  <c r="CO374" i="24"/>
  <c r="CP374" i="24" s="1"/>
  <c r="CA374" i="24"/>
  <c r="BV374" i="24"/>
  <c r="BQ374" i="24"/>
  <c r="BL374" i="24"/>
  <c r="BG374" i="24"/>
  <c r="BB374" i="24"/>
  <c r="AW374" i="24"/>
  <c r="AR374" i="24"/>
  <c r="AM374" i="24"/>
  <c r="AH374" i="24"/>
  <c r="AC374" i="24"/>
  <c r="X374" i="24"/>
  <c r="FG373" i="24"/>
  <c r="FF373" i="24"/>
  <c r="FD373" i="24"/>
  <c r="FA373" i="24"/>
  <c r="EZ373" i="24"/>
  <c r="EM373" i="24"/>
  <c r="BS373" i="24" s="1"/>
  <c r="EJ373" i="24"/>
  <c r="BD373" i="24" s="1"/>
  <c r="EI373" i="24"/>
  <c r="AY373" i="24" s="1"/>
  <c r="EG373" i="24"/>
  <c r="AO373" i="24" s="1"/>
  <c r="ED373" i="24"/>
  <c r="EC373" i="24"/>
  <c r="U373" i="24" s="1"/>
  <c r="V373" i="24" s="1"/>
  <c r="DR373" i="24"/>
  <c r="DY373" i="24" s="1"/>
  <c r="EL373" i="24" s="1"/>
  <c r="CR373" i="24"/>
  <c r="CO373" i="24"/>
  <c r="CP373" i="24" s="1"/>
  <c r="CA373" i="24"/>
  <c r="BV373" i="24"/>
  <c r="BQ373" i="24"/>
  <c r="BL373" i="24"/>
  <c r="BG373" i="24"/>
  <c r="BB373" i="24"/>
  <c r="AW373" i="24"/>
  <c r="AR373" i="24"/>
  <c r="AM373" i="24"/>
  <c r="AH373" i="24"/>
  <c r="AC373" i="24"/>
  <c r="X373" i="24"/>
  <c r="FH372" i="24"/>
  <c r="FE372" i="24"/>
  <c r="FC372" i="24"/>
  <c r="FB372" i="24"/>
  <c r="EY372" i="24"/>
  <c r="EL372" i="24"/>
  <c r="BN372" i="24" s="1"/>
  <c r="EK372" i="24"/>
  <c r="BI372" i="24" s="1"/>
  <c r="EH372" i="24"/>
  <c r="AT372" i="24" s="1"/>
  <c r="EF372" i="24"/>
  <c r="AJ372" i="24" s="1"/>
  <c r="EE372" i="24"/>
  <c r="EB372" i="24"/>
  <c r="P372" i="24" s="1"/>
  <c r="Q372" i="24" s="1"/>
  <c r="DR372" i="24"/>
  <c r="CR372" i="24"/>
  <c r="CO372" i="24"/>
  <c r="CP372" i="24" s="1"/>
  <c r="CS372" i="24" s="1"/>
  <c r="CA372" i="24"/>
  <c r="BV372" i="24"/>
  <c r="BQ372" i="24"/>
  <c r="BL372" i="24"/>
  <c r="BG372" i="24"/>
  <c r="BB372" i="24"/>
  <c r="AW372" i="24"/>
  <c r="AR372" i="24"/>
  <c r="AM372" i="24"/>
  <c r="AH372" i="24"/>
  <c r="AC372" i="24"/>
  <c r="X372" i="24"/>
  <c r="FG371" i="24"/>
  <c r="FF371" i="24"/>
  <c r="FD371" i="24"/>
  <c r="FA371" i="24"/>
  <c r="EZ371" i="24"/>
  <c r="EM371" i="24"/>
  <c r="EJ371" i="24"/>
  <c r="EI371" i="24"/>
  <c r="EG371" i="24"/>
  <c r="ED371" i="24"/>
  <c r="EC371" i="24"/>
  <c r="DR371" i="24"/>
  <c r="DS371" i="24" s="1"/>
  <c r="CR371" i="24"/>
  <c r="CO371" i="24"/>
  <c r="CP371" i="24" s="1"/>
  <c r="CT371" i="24" s="1"/>
  <c r="CA371" i="24"/>
  <c r="BV371" i="24"/>
  <c r="BQ371" i="24"/>
  <c r="BL371" i="24"/>
  <c r="BG371" i="24"/>
  <c r="BB371" i="24"/>
  <c r="AW371" i="24"/>
  <c r="AR371" i="24"/>
  <c r="AM371" i="24"/>
  <c r="AH371" i="24"/>
  <c r="AC371" i="24"/>
  <c r="X371" i="24"/>
  <c r="U371" i="24"/>
  <c r="FH370" i="24"/>
  <c r="FE370" i="24"/>
  <c r="FC370" i="24"/>
  <c r="FB370" i="24"/>
  <c r="EY370" i="24"/>
  <c r="EL370" i="24"/>
  <c r="BN370" i="24" s="1"/>
  <c r="EK370" i="24"/>
  <c r="BI370" i="24" s="1"/>
  <c r="EH370" i="24"/>
  <c r="EF370" i="24"/>
  <c r="EE370" i="24"/>
  <c r="EB370" i="24"/>
  <c r="P370" i="24" s="1"/>
  <c r="DY370" i="24"/>
  <c r="EM370" i="24" s="1"/>
  <c r="DR370" i="24"/>
  <c r="DU370" i="24" s="1"/>
  <c r="ED370" i="24" s="1"/>
  <c r="CR370" i="24"/>
  <c r="CO370" i="24"/>
  <c r="CP370" i="24" s="1"/>
  <c r="CH370" i="24" s="1"/>
  <c r="CA370" i="24"/>
  <c r="BV370" i="24"/>
  <c r="BQ370" i="24"/>
  <c r="BL370" i="24"/>
  <c r="BG370" i="24"/>
  <c r="BB370" i="24"/>
  <c r="AW370" i="24"/>
  <c r="AR370" i="24"/>
  <c r="AM370" i="24"/>
  <c r="AH370" i="24"/>
  <c r="AC370" i="24"/>
  <c r="X370" i="24"/>
  <c r="FG369" i="24"/>
  <c r="FF369" i="24"/>
  <c r="FD369" i="24"/>
  <c r="FA369" i="24"/>
  <c r="EZ369" i="24"/>
  <c r="EM369" i="24"/>
  <c r="EJ369" i="24"/>
  <c r="EI369" i="24"/>
  <c r="AY369" i="24" s="1"/>
  <c r="EG369" i="24"/>
  <c r="ED369" i="24"/>
  <c r="EC369" i="24"/>
  <c r="DR369" i="24"/>
  <c r="ER369" i="24" s="1"/>
  <c r="FB369" i="24" s="1"/>
  <c r="CR369" i="24"/>
  <c r="CO369" i="24"/>
  <c r="CP369" i="24" s="1"/>
  <c r="CA369" i="24"/>
  <c r="BV369" i="24"/>
  <c r="BQ369" i="24"/>
  <c r="BL369" i="24"/>
  <c r="BG369" i="24"/>
  <c r="BB369" i="24"/>
  <c r="AW369" i="24"/>
  <c r="AR369" i="24"/>
  <c r="AM369" i="24"/>
  <c r="AH369" i="24"/>
  <c r="AC369" i="24"/>
  <c r="X369" i="24"/>
  <c r="FH368" i="24"/>
  <c r="FE368" i="24"/>
  <c r="FC368" i="24"/>
  <c r="FB368" i="24"/>
  <c r="EY368" i="24"/>
  <c r="EL368" i="24"/>
  <c r="BN368" i="24" s="1"/>
  <c r="EK368" i="24"/>
  <c r="BI368" i="24" s="1"/>
  <c r="BJ368" i="24" s="1"/>
  <c r="BK368" i="24" s="1"/>
  <c r="EH368" i="24"/>
  <c r="EF368" i="24"/>
  <c r="AJ368" i="24" s="1"/>
  <c r="EE368" i="24"/>
  <c r="AE368" i="24" s="1"/>
  <c r="AF368" i="24" s="1"/>
  <c r="EB368" i="24"/>
  <c r="DV368" i="24"/>
  <c r="EG368" i="24" s="1"/>
  <c r="AO368" i="24" s="1"/>
  <c r="DR368" i="24"/>
  <c r="EU368" i="24" s="1"/>
  <c r="FG368" i="24" s="1"/>
  <c r="CR368" i="24"/>
  <c r="CO368" i="24"/>
  <c r="CP368" i="24" s="1"/>
  <c r="CL368" i="24" s="1"/>
  <c r="CA368" i="24"/>
  <c r="BV368" i="24"/>
  <c r="BQ368" i="24"/>
  <c r="BL368" i="24"/>
  <c r="BG368" i="24"/>
  <c r="BB368" i="24"/>
  <c r="AW368" i="24"/>
  <c r="AR368" i="24"/>
  <c r="AM368" i="24"/>
  <c r="AH368" i="24"/>
  <c r="AC368" i="24"/>
  <c r="X368" i="24"/>
  <c r="FG367" i="24"/>
  <c r="FF367" i="24"/>
  <c r="FD367" i="24"/>
  <c r="FA367" i="24"/>
  <c r="EZ367" i="24"/>
  <c r="EM367" i="24"/>
  <c r="EJ367" i="24"/>
  <c r="EI367" i="24"/>
  <c r="EG367" i="24"/>
  <c r="AO367" i="24" s="1"/>
  <c r="ED367" i="24"/>
  <c r="EC367" i="24"/>
  <c r="DR367" i="24"/>
  <c r="DV367" i="24" s="1"/>
  <c r="EF367" i="24" s="1"/>
  <c r="CR367" i="24"/>
  <c r="CO367" i="24"/>
  <c r="CP367" i="24" s="1"/>
  <c r="CJ367" i="24" s="1"/>
  <c r="CA367" i="24"/>
  <c r="BV367" i="24"/>
  <c r="BQ367" i="24"/>
  <c r="BL367" i="24"/>
  <c r="BG367" i="24"/>
  <c r="BB367" i="24"/>
  <c r="AW367" i="24"/>
  <c r="AR367" i="24"/>
  <c r="AM367" i="24"/>
  <c r="AH367" i="24"/>
  <c r="AC367" i="24"/>
  <c r="X367" i="24"/>
  <c r="U367" i="24"/>
  <c r="V367" i="24" s="1"/>
  <c r="FH366" i="24"/>
  <c r="FE366" i="24"/>
  <c r="FC366" i="24"/>
  <c r="FB366" i="24"/>
  <c r="EY366" i="24"/>
  <c r="EL366" i="24"/>
  <c r="EK366" i="24"/>
  <c r="BI366" i="24" s="1"/>
  <c r="EH366" i="24"/>
  <c r="EF366" i="24"/>
  <c r="EE366" i="24"/>
  <c r="EB366" i="24"/>
  <c r="DR366" i="24"/>
  <c r="CR366" i="24"/>
  <c r="CO366" i="24"/>
  <c r="CP366" i="24" s="1"/>
  <c r="CL366" i="24" s="1"/>
  <c r="CA366" i="24"/>
  <c r="BV366" i="24"/>
  <c r="BQ366" i="24"/>
  <c r="BL366" i="24"/>
  <c r="BG366" i="24"/>
  <c r="BB366" i="24"/>
  <c r="AW366" i="24"/>
  <c r="AR366" i="24"/>
  <c r="AM366" i="24"/>
  <c r="AH366" i="24"/>
  <c r="AE366" i="24"/>
  <c r="AC366" i="24"/>
  <c r="X366" i="24"/>
  <c r="FG365" i="24"/>
  <c r="FF365" i="24"/>
  <c r="FD365" i="24"/>
  <c r="FA365" i="24"/>
  <c r="EZ365" i="24"/>
  <c r="EM365" i="24"/>
  <c r="EJ365" i="24"/>
  <c r="EI365" i="24"/>
  <c r="EG365" i="24"/>
  <c r="ED365" i="24"/>
  <c r="Z365" i="24" s="1"/>
  <c r="EC365" i="24"/>
  <c r="U365" i="24" s="1"/>
  <c r="V365" i="24" s="1"/>
  <c r="W365" i="24" s="1"/>
  <c r="DR365" i="24"/>
  <c r="DT365" i="24" s="1"/>
  <c r="EB365" i="24" s="1"/>
  <c r="CR365" i="24"/>
  <c r="CO365" i="24"/>
  <c r="CP365" i="24" s="1"/>
  <c r="CD365" i="24" s="1"/>
  <c r="CA365" i="24"/>
  <c r="BV365" i="24"/>
  <c r="BQ365" i="24"/>
  <c r="BL365" i="24"/>
  <c r="BG365" i="24"/>
  <c r="BB365" i="24"/>
  <c r="AW365" i="24"/>
  <c r="AR365" i="24"/>
  <c r="AM365" i="24"/>
  <c r="AH365" i="24"/>
  <c r="AC365" i="24"/>
  <c r="X365" i="24"/>
  <c r="FH364" i="24"/>
  <c r="FE364" i="24"/>
  <c r="FC364" i="24"/>
  <c r="FB364" i="24"/>
  <c r="EY364" i="24"/>
  <c r="EL364" i="24"/>
  <c r="EK364" i="24"/>
  <c r="EH364" i="24"/>
  <c r="AT364" i="24" s="1"/>
  <c r="EF364" i="24"/>
  <c r="AJ364" i="24" s="1"/>
  <c r="EE364" i="24"/>
  <c r="EB364" i="24"/>
  <c r="P364" i="24" s="1"/>
  <c r="DR364" i="24"/>
  <c r="DU364" i="24" s="1"/>
  <c r="ED364" i="24" s="1"/>
  <c r="CR364" i="24"/>
  <c r="CO364" i="24"/>
  <c r="CP364" i="24" s="1"/>
  <c r="CA364" i="24"/>
  <c r="BV364" i="24"/>
  <c r="BQ364" i="24"/>
  <c r="BL364" i="24"/>
  <c r="BG364" i="24"/>
  <c r="BB364" i="24"/>
  <c r="AW364" i="24"/>
  <c r="AR364" i="24"/>
  <c r="AM364" i="24"/>
  <c r="AH364" i="24"/>
  <c r="AC364" i="24"/>
  <c r="X364" i="24"/>
  <c r="FG363" i="24"/>
  <c r="FF363" i="24"/>
  <c r="FD363" i="24"/>
  <c r="FA363" i="24"/>
  <c r="EZ363" i="24"/>
  <c r="EM363" i="24"/>
  <c r="BS363" i="24" s="1"/>
  <c r="EJ363" i="24"/>
  <c r="BD363" i="24" s="1"/>
  <c r="EI363" i="24"/>
  <c r="EG363" i="24"/>
  <c r="AO363" i="24" s="1"/>
  <c r="ED363" i="24"/>
  <c r="EC363" i="24"/>
  <c r="DT363" i="24"/>
  <c r="EB363" i="24" s="1"/>
  <c r="DR363" i="24"/>
  <c r="ES363" i="24" s="1"/>
  <c r="FC363" i="24" s="1"/>
  <c r="CR363" i="24"/>
  <c r="CP363" i="24"/>
  <c r="CO363" i="24"/>
  <c r="CA363" i="24"/>
  <c r="BV363" i="24"/>
  <c r="BQ363" i="24"/>
  <c r="BL363" i="24"/>
  <c r="BG363" i="24"/>
  <c r="BB363" i="24"/>
  <c r="AW363" i="24"/>
  <c r="AR363" i="24"/>
  <c r="AM363" i="24"/>
  <c r="AH363" i="24"/>
  <c r="AC363" i="24"/>
  <c r="X363" i="24"/>
  <c r="FH362" i="24"/>
  <c r="FE362" i="24"/>
  <c r="FC362" i="24"/>
  <c r="FB362" i="24"/>
  <c r="EY362" i="24"/>
  <c r="EL362" i="24"/>
  <c r="EK362" i="24"/>
  <c r="BI362" i="24" s="1"/>
  <c r="EH362" i="24"/>
  <c r="AT362" i="24" s="1"/>
  <c r="EF362" i="24"/>
  <c r="EE362" i="24"/>
  <c r="EB362" i="24"/>
  <c r="P362" i="24" s="1"/>
  <c r="DR362" i="24"/>
  <c r="EP362" i="24" s="1"/>
  <c r="CR362" i="24"/>
  <c r="CO362" i="24"/>
  <c r="CP362" i="24" s="1"/>
  <c r="CX362" i="24" s="1"/>
  <c r="CA362" i="24"/>
  <c r="BV362" i="24"/>
  <c r="BQ362" i="24"/>
  <c r="BL362" i="24"/>
  <c r="BG362" i="24"/>
  <c r="BB362" i="24"/>
  <c r="AW362" i="24"/>
  <c r="AR362" i="24"/>
  <c r="AM362" i="24"/>
  <c r="AH362" i="24"/>
  <c r="AC362" i="24"/>
  <c r="X362" i="24"/>
  <c r="FG361" i="24"/>
  <c r="FF361" i="24"/>
  <c r="FD361" i="24"/>
  <c r="FA361" i="24"/>
  <c r="EZ361" i="24"/>
  <c r="EM361" i="24"/>
  <c r="EJ361" i="24"/>
  <c r="BD361" i="24" s="1"/>
  <c r="EI361" i="24"/>
  <c r="EG361" i="24"/>
  <c r="ED361" i="24"/>
  <c r="EC361" i="24"/>
  <c r="DR361" i="24"/>
  <c r="CR361" i="24"/>
  <c r="CO361" i="24"/>
  <c r="CP361" i="24" s="1"/>
  <c r="CG361" i="24" s="1"/>
  <c r="CA361" i="24"/>
  <c r="BV361" i="24"/>
  <c r="BQ361" i="24"/>
  <c r="BL361" i="24"/>
  <c r="BG361" i="24"/>
  <c r="BB361" i="24"/>
  <c r="AW361" i="24"/>
  <c r="AR361" i="24"/>
  <c r="AM361" i="24"/>
  <c r="AH361" i="24"/>
  <c r="AC361" i="24"/>
  <c r="X361" i="24"/>
  <c r="FH360" i="24"/>
  <c r="FE360" i="24"/>
  <c r="FC360" i="24"/>
  <c r="FB360" i="24"/>
  <c r="EY360" i="24"/>
  <c r="EL360" i="24"/>
  <c r="BN360" i="24" s="1"/>
  <c r="EK360" i="24"/>
  <c r="BI360" i="24" s="1"/>
  <c r="EH360" i="24"/>
  <c r="EF360" i="24"/>
  <c r="AJ360" i="24" s="1"/>
  <c r="EE360" i="24"/>
  <c r="EB360" i="24"/>
  <c r="DR360" i="24"/>
  <c r="CR360" i="24"/>
  <c r="CO360" i="24"/>
  <c r="CP360" i="24" s="1"/>
  <c r="DA360" i="24" s="1"/>
  <c r="CA360" i="24"/>
  <c r="BV360" i="24"/>
  <c r="BQ360" i="24"/>
  <c r="BL360" i="24"/>
  <c r="BG360" i="24"/>
  <c r="BB360" i="24"/>
  <c r="AW360" i="24"/>
  <c r="AR360" i="24"/>
  <c r="AM360" i="24"/>
  <c r="AH360" i="24"/>
  <c r="AC360" i="24"/>
  <c r="X360" i="24"/>
  <c r="FG359" i="24"/>
  <c r="FF359" i="24"/>
  <c r="FD359" i="24"/>
  <c r="FA359" i="24"/>
  <c r="EZ359" i="24"/>
  <c r="EM359" i="24"/>
  <c r="BS359" i="24" s="1"/>
  <c r="EJ359" i="24"/>
  <c r="EI359" i="24"/>
  <c r="AY359" i="24" s="1"/>
  <c r="EG359" i="24"/>
  <c r="AO359" i="24" s="1"/>
  <c r="ED359" i="24"/>
  <c r="EC359" i="24"/>
  <c r="DR359" i="24"/>
  <c r="DT359" i="24" s="1"/>
  <c r="EB359" i="24" s="1"/>
  <c r="CR359" i="24"/>
  <c r="CO359" i="24"/>
  <c r="CP359" i="24" s="1"/>
  <c r="CL359" i="24" s="1"/>
  <c r="CA359" i="24"/>
  <c r="BV359" i="24"/>
  <c r="BQ359" i="24"/>
  <c r="BL359" i="24"/>
  <c r="BG359" i="24"/>
  <c r="BD359" i="24"/>
  <c r="BE359" i="24" s="1"/>
  <c r="BB359" i="24"/>
  <c r="AW359" i="24"/>
  <c r="AR359" i="24"/>
  <c r="AM359" i="24"/>
  <c r="AH359" i="24"/>
  <c r="AC359" i="24"/>
  <c r="X359" i="24"/>
  <c r="FH358" i="24"/>
  <c r="FE358" i="24"/>
  <c r="FC358" i="24"/>
  <c r="FB358" i="24"/>
  <c r="EY358" i="24"/>
  <c r="EL358" i="24"/>
  <c r="BN358" i="24" s="1"/>
  <c r="EK358" i="24"/>
  <c r="BI358" i="24" s="1"/>
  <c r="EH358" i="24"/>
  <c r="EF358" i="24"/>
  <c r="EE358" i="24"/>
  <c r="EB358" i="24"/>
  <c r="DR358" i="24"/>
  <c r="CR358" i="24"/>
  <c r="CO358" i="24"/>
  <c r="CP358" i="24" s="1"/>
  <c r="CA358" i="24"/>
  <c r="BV358" i="24"/>
  <c r="BQ358" i="24"/>
  <c r="BL358" i="24"/>
  <c r="BG358" i="24"/>
  <c r="BB358" i="24"/>
  <c r="AW358" i="24"/>
  <c r="AT358" i="24"/>
  <c r="AR358" i="24"/>
  <c r="AM358" i="24"/>
  <c r="AH358" i="24"/>
  <c r="AC358" i="24"/>
  <c r="X358" i="24"/>
  <c r="FG357" i="24"/>
  <c r="FF357" i="24"/>
  <c r="FD357" i="24"/>
  <c r="FA357" i="24"/>
  <c r="EZ357" i="24"/>
  <c r="EM357" i="24"/>
  <c r="BS357" i="24" s="1"/>
  <c r="EJ357" i="24"/>
  <c r="EI357" i="24"/>
  <c r="AY357" i="24" s="1"/>
  <c r="EG357" i="24"/>
  <c r="ED357" i="24"/>
  <c r="Z357" i="24" s="1"/>
  <c r="EC357" i="24"/>
  <c r="U357" i="24" s="1"/>
  <c r="DR357" i="24"/>
  <c r="CY357" i="24"/>
  <c r="CT357" i="24"/>
  <c r="CR357" i="24"/>
  <c r="CO357" i="24"/>
  <c r="CP357" i="24" s="1"/>
  <c r="DC357" i="24" s="1"/>
  <c r="CH357" i="24"/>
  <c r="CG357" i="24"/>
  <c r="CB357" i="24"/>
  <c r="CA357" i="24"/>
  <c r="BV357" i="24"/>
  <c r="BQ357" i="24"/>
  <c r="BL357" i="24"/>
  <c r="BG357" i="24"/>
  <c r="BB357" i="24"/>
  <c r="AW357" i="24"/>
  <c r="AR357" i="24"/>
  <c r="AM357" i="24"/>
  <c r="AH357" i="24"/>
  <c r="AC357" i="24"/>
  <c r="X357" i="24"/>
  <c r="FH356" i="24"/>
  <c r="FE356" i="24"/>
  <c r="FC356" i="24"/>
  <c r="FB356" i="24"/>
  <c r="EY356" i="24"/>
  <c r="EL356" i="24"/>
  <c r="BN356" i="24" s="1"/>
  <c r="BO356" i="24" s="1"/>
  <c r="EK356" i="24"/>
  <c r="BI356" i="24" s="1"/>
  <c r="EH356" i="24"/>
  <c r="AT356" i="24" s="1"/>
  <c r="AU356" i="24" s="1"/>
  <c r="EF356" i="24"/>
  <c r="EE356" i="24"/>
  <c r="AE356" i="24" s="1"/>
  <c r="EB356" i="24"/>
  <c r="DR356" i="24"/>
  <c r="CR356" i="24"/>
  <c r="CO356" i="24"/>
  <c r="CP356" i="24" s="1"/>
  <c r="CM356" i="24" s="1"/>
  <c r="CA356" i="24"/>
  <c r="BV356" i="24"/>
  <c r="BQ356" i="24"/>
  <c r="BL356" i="24"/>
  <c r="BG356" i="24"/>
  <c r="BB356" i="24"/>
  <c r="AW356" i="24"/>
  <c r="AR356" i="24"/>
  <c r="AM356" i="24"/>
  <c r="AH356" i="24"/>
  <c r="AC356" i="24"/>
  <c r="X356" i="24"/>
  <c r="FG355" i="24"/>
  <c r="FF355" i="24"/>
  <c r="FD355" i="24"/>
  <c r="FA355" i="24"/>
  <c r="EZ355" i="24"/>
  <c r="EM355" i="24"/>
  <c r="EJ355" i="24"/>
  <c r="BD355" i="24" s="1"/>
  <c r="EI355" i="24"/>
  <c r="AY355" i="24" s="1"/>
  <c r="EG355" i="24"/>
  <c r="ED355" i="24"/>
  <c r="EC355" i="24"/>
  <c r="DR355" i="24"/>
  <c r="CR355" i="24"/>
  <c r="CO355" i="24"/>
  <c r="CP355" i="24" s="1"/>
  <c r="CK355" i="24" s="1"/>
  <c r="CH355" i="24"/>
  <c r="CA355" i="24"/>
  <c r="BV355" i="24"/>
  <c r="BQ355" i="24"/>
  <c r="BL355" i="24"/>
  <c r="BG355" i="24"/>
  <c r="BB355" i="24"/>
  <c r="AW355" i="24"/>
  <c r="AR355" i="24"/>
  <c r="AM355" i="24"/>
  <c r="AH355" i="24"/>
  <c r="AC355" i="24"/>
  <c r="X355" i="24"/>
  <c r="FH354" i="24"/>
  <c r="FE354" i="24"/>
  <c r="FC354" i="24"/>
  <c r="FB354" i="24"/>
  <c r="EY354" i="24"/>
  <c r="EL354" i="24"/>
  <c r="EK354" i="24"/>
  <c r="EH354" i="24"/>
  <c r="AT354" i="24" s="1"/>
  <c r="EF354" i="24"/>
  <c r="AJ354" i="24" s="1"/>
  <c r="EE354" i="24"/>
  <c r="EB354" i="24"/>
  <c r="DR354" i="24"/>
  <c r="EP354" i="24" s="1"/>
  <c r="DL354" i="24"/>
  <c r="CR354" i="24"/>
  <c r="CO354" i="24"/>
  <c r="CP354" i="24" s="1"/>
  <c r="CZ354" i="24" s="1"/>
  <c r="CA354" i="24"/>
  <c r="BV354" i="24"/>
  <c r="BQ354" i="24"/>
  <c r="BN354" i="24"/>
  <c r="BL354" i="24"/>
  <c r="BG354" i="24"/>
  <c r="BB354" i="24"/>
  <c r="AW354" i="24"/>
  <c r="AR354" i="24"/>
  <c r="AM354" i="24"/>
  <c r="AH354" i="24"/>
  <c r="AC354" i="24"/>
  <c r="X354" i="24"/>
  <c r="FG353" i="24"/>
  <c r="FF353" i="24"/>
  <c r="FD353" i="24"/>
  <c r="FA353" i="24"/>
  <c r="EZ353" i="24"/>
  <c r="EM353" i="24"/>
  <c r="BS353" i="24" s="1"/>
  <c r="EJ353" i="24"/>
  <c r="EI353" i="24"/>
  <c r="EG353" i="24"/>
  <c r="AO353" i="24" s="1"/>
  <c r="ED353" i="24"/>
  <c r="Z353" i="24" s="1"/>
  <c r="EC353" i="24"/>
  <c r="DR353" i="24"/>
  <c r="DL353" i="24"/>
  <c r="CR353" i="24"/>
  <c r="CO353" i="24"/>
  <c r="CP353" i="24" s="1"/>
  <c r="CG353" i="24" s="1"/>
  <c r="CH353" i="24"/>
  <c r="CA353" i="24"/>
  <c r="BV353" i="24"/>
  <c r="BQ353" i="24"/>
  <c r="BL353" i="24"/>
  <c r="BG353" i="24"/>
  <c r="BB353" i="24"/>
  <c r="AW353" i="24"/>
  <c r="AR353" i="24"/>
  <c r="AM353" i="24"/>
  <c r="AH353" i="24"/>
  <c r="AC353" i="24"/>
  <c r="X353" i="24"/>
  <c r="FH352" i="24"/>
  <c r="FE352" i="24"/>
  <c r="FC352" i="24"/>
  <c r="FB352" i="24"/>
  <c r="EY352" i="24"/>
  <c r="EL352" i="24"/>
  <c r="EK352" i="24"/>
  <c r="EH352" i="24"/>
  <c r="EF352" i="24"/>
  <c r="EE352" i="24"/>
  <c r="EB352" i="24"/>
  <c r="DR352" i="24"/>
  <c r="DV352" i="24" s="1"/>
  <c r="EG352" i="24" s="1"/>
  <c r="CR352" i="24"/>
  <c r="CO352" i="24"/>
  <c r="CP352" i="24" s="1"/>
  <c r="CG352" i="24" s="1"/>
  <c r="CA352" i="24"/>
  <c r="BV352" i="24"/>
  <c r="BQ352" i="24"/>
  <c r="BL352" i="24"/>
  <c r="BG352" i="24"/>
  <c r="BB352" i="24"/>
  <c r="AW352" i="24"/>
  <c r="AR352" i="24"/>
  <c r="AM352" i="24"/>
  <c r="AH352" i="24"/>
  <c r="AC352" i="24"/>
  <c r="X352" i="24"/>
  <c r="FG351" i="24"/>
  <c r="FF351" i="24"/>
  <c r="FD351" i="24"/>
  <c r="FA351" i="24"/>
  <c r="EZ351" i="24"/>
  <c r="EM351" i="24"/>
  <c r="BS351" i="24" s="1"/>
  <c r="EJ351" i="24"/>
  <c r="BD351" i="24" s="1"/>
  <c r="EI351" i="24"/>
  <c r="EG351" i="24"/>
  <c r="AO351" i="24" s="1"/>
  <c r="ED351" i="24"/>
  <c r="EC351" i="24"/>
  <c r="DR351" i="24"/>
  <c r="CR351" i="24"/>
  <c r="CO351" i="24"/>
  <c r="CP351" i="24" s="1"/>
  <c r="DD351" i="24" s="1"/>
  <c r="CA351" i="24"/>
  <c r="BV351" i="24"/>
  <c r="BQ351" i="24"/>
  <c r="BL351" i="24"/>
  <c r="BG351" i="24"/>
  <c r="BB351" i="24"/>
  <c r="AW351" i="24"/>
  <c r="AR351" i="24"/>
  <c r="AM351" i="24"/>
  <c r="AH351" i="24"/>
  <c r="AC351" i="24"/>
  <c r="X351" i="24"/>
  <c r="FH350" i="24"/>
  <c r="FE350" i="24"/>
  <c r="FC350" i="24"/>
  <c r="FB350" i="24"/>
  <c r="EY350" i="24"/>
  <c r="EL350" i="24"/>
  <c r="BN350" i="24" s="1"/>
  <c r="EK350" i="24"/>
  <c r="EH350" i="24"/>
  <c r="EF350" i="24"/>
  <c r="EE350" i="24"/>
  <c r="EB350" i="24"/>
  <c r="DR350" i="24"/>
  <c r="DY350" i="24" s="1"/>
  <c r="EM350" i="24" s="1"/>
  <c r="BS350" i="24" s="1"/>
  <c r="CR350" i="24"/>
  <c r="CO350" i="24"/>
  <c r="CP350" i="24" s="1"/>
  <c r="CT350" i="24" s="1"/>
  <c r="CA350" i="24"/>
  <c r="BV350" i="24"/>
  <c r="BQ350" i="24"/>
  <c r="BL350" i="24"/>
  <c r="BG350" i="24"/>
  <c r="BB350" i="24"/>
  <c r="AW350" i="24"/>
  <c r="AR350" i="24"/>
  <c r="AM350" i="24"/>
  <c r="AH350" i="24"/>
  <c r="AE350" i="24"/>
  <c r="AC350" i="24"/>
  <c r="X350" i="24"/>
  <c r="FG349" i="24"/>
  <c r="FF349" i="24"/>
  <c r="FD349" i="24"/>
  <c r="FA349" i="24"/>
  <c r="EZ349" i="24"/>
  <c r="EM349" i="24"/>
  <c r="BS349" i="24" s="1"/>
  <c r="EJ349" i="24"/>
  <c r="EI349" i="24"/>
  <c r="AY349" i="24" s="1"/>
  <c r="EG349" i="24"/>
  <c r="ED349" i="24"/>
  <c r="EC349" i="24"/>
  <c r="DR349" i="24"/>
  <c r="CR349" i="24"/>
  <c r="CO349" i="24"/>
  <c r="CP349" i="24" s="1"/>
  <c r="CB349" i="24" s="1"/>
  <c r="CA349" i="24"/>
  <c r="BV349" i="24"/>
  <c r="BQ349" i="24"/>
  <c r="BL349" i="24"/>
  <c r="BG349" i="24"/>
  <c r="BB349" i="24"/>
  <c r="AW349" i="24"/>
  <c r="AR349" i="24"/>
  <c r="AM349" i="24"/>
  <c r="AH349" i="24"/>
  <c r="AC349" i="24"/>
  <c r="Z349" i="24"/>
  <c r="X349" i="24"/>
  <c r="FH348" i="24"/>
  <c r="FE348" i="24"/>
  <c r="FC348" i="24"/>
  <c r="FB348" i="24"/>
  <c r="EY348" i="24"/>
  <c r="EL348" i="24"/>
  <c r="EK348" i="24"/>
  <c r="BI348" i="24" s="1"/>
  <c r="EH348" i="24"/>
  <c r="EF348" i="24"/>
  <c r="AJ348" i="24" s="1"/>
  <c r="EE348" i="24"/>
  <c r="EB348" i="24"/>
  <c r="P348" i="24" s="1"/>
  <c r="DR348" i="24"/>
  <c r="ER348" i="24" s="1"/>
  <c r="FA348" i="24" s="1"/>
  <c r="CR348" i="24"/>
  <c r="CO348" i="24"/>
  <c r="CP348" i="24" s="1"/>
  <c r="CA348" i="24"/>
  <c r="BV348" i="24"/>
  <c r="BQ348" i="24"/>
  <c r="BL348" i="24"/>
  <c r="BG348" i="24"/>
  <c r="BB348" i="24"/>
  <c r="AW348" i="24"/>
  <c r="AR348" i="24"/>
  <c r="AM348" i="24"/>
  <c r="AH348" i="24"/>
  <c r="AC348" i="24"/>
  <c r="X348" i="24"/>
  <c r="FG347" i="24"/>
  <c r="FF347" i="24"/>
  <c r="FD347" i="24"/>
  <c r="FA347" i="24"/>
  <c r="EZ347" i="24"/>
  <c r="EM347" i="24"/>
  <c r="EJ347" i="24"/>
  <c r="BD347" i="24" s="1"/>
  <c r="BE347" i="24" s="1"/>
  <c r="BF347" i="24" s="1"/>
  <c r="EI347" i="24"/>
  <c r="AY347" i="24" s="1"/>
  <c r="EG347" i="24"/>
  <c r="AO347" i="24" s="1"/>
  <c r="AP347" i="24" s="1"/>
  <c r="ED347" i="24"/>
  <c r="EC347" i="24"/>
  <c r="DR347" i="24"/>
  <c r="CR347" i="24"/>
  <c r="CO347" i="24"/>
  <c r="CP347" i="24" s="1"/>
  <c r="CG347" i="24" s="1"/>
  <c r="CA347" i="24"/>
  <c r="BV347" i="24"/>
  <c r="BQ347" i="24"/>
  <c r="BL347" i="24"/>
  <c r="BG347" i="24"/>
  <c r="BB347" i="24"/>
  <c r="AW347" i="24"/>
  <c r="AR347" i="24"/>
  <c r="AM347" i="24"/>
  <c r="AH347" i="24"/>
  <c r="AC347" i="24"/>
  <c r="X347" i="24"/>
  <c r="U347" i="24"/>
  <c r="FG346" i="24"/>
  <c r="FF346" i="24"/>
  <c r="FD346" i="24"/>
  <c r="FA346" i="24"/>
  <c r="EZ346" i="24"/>
  <c r="EM346" i="24"/>
  <c r="EJ346" i="24"/>
  <c r="EI346" i="24"/>
  <c r="EG346" i="24"/>
  <c r="ED346" i="24"/>
  <c r="Z346" i="24" s="1"/>
  <c r="EC346" i="24"/>
  <c r="U346" i="24" s="1"/>
  <c r="DR346" i="24"/>
  <c r="CR346" i="24"/>
  <c r="CO346" i="24"/>
  <c r="CP346" i="24" s="1"/>
  <c r="CA346" i="24"/>
  <c r="BV346" i="24"/>
  <c r="BQ346" i="24"/>
  <c r="BL346" i="24"/>
  <c r="BG346" i="24"/>
  <c r="BB346" i="24"/>
  <c r="AW346" i="24"/>
  <c r="AR346" i="24"/>
  <c r="AM346" i="24"/>
  <c r="AH346" i="24"/>
  <c r="AC346" i="24"/>
  <c r="X346" i="24"/>
  <c r="FH345" i="24"/>
  <c r="FE345" i="24"/>
  <c r="FC345" i="24"/>
  <c r="FB345" i="24"/>
  <c r="EY345" i="24"/>
  <c r="EL345" i="24"/>
  <c r="EK345" i="24"/>
  <c r="BI345" i="24" s="1"/>
  <c r="EH345" i="24"/>
  <c r="EF345" i="24"/>
  <c r="AJ345" i="24" s="1"/>
  <c r="EE345" i="24"/>
  <c r="AE345" i="24" s="1"/>
  <c r="EB345" i="24"/>
  <c r="P345" i="24" s="1"/>
  <c r="DR345" i="24"/>
  <c r="EU345" i="24" s="1"/>
  <c r="FG345" i="24" s="1"/>
  <c r="CR345" i="24"/>
  <c r="CO345" i="24"/>
  <c r="CP345" i="24" s="1"/>
  <c r="CA345" i="24"/>
  <c r="BV345" i="24"/>
  <c r="BQ345" i="24"/>
  <c r="BL345" i="24"/>
  <c r="BG345" i="24"/>
  <c r="BB345" i="24"/>
  <c r="AW345" i="24"/>
  <c r="AR345" i="24"/>
  <c r="AM345" i="24"/>
  <c r="AH345" i="24"/>
  <c r="AC345" i="24"/>
  <c r="X345" i="24"/>
  <c r="FG344" i="24"/>
  <c r="FF344" i="24"/>
  <c r="FD344" i="24"/>
  <c r="FA344" i="24"/>
  <c r="EZ344" i="24"/>
  <c r="EM344" i="24"/>
  <c r="BS344" i="24" s="1"/>
  <c r="EJ344" i="24"/>
  <c r="EI344" i="24"/>
  <c r="EG344" i="24"/>
  <c r="ED344" i="24"/>
  <c r="EC344" i="24"/>
  <c r="U344" i="24" s="1"/>
  <c r="DT344" i="24"/>
  <c r="EB344" i="24" s="1"/>
  <c r="DR344" i="24"/>
  <c r="ER344" i="24" s="1"/>
  <c r="FB344" i="24" s="1"/>
  <c r="CR344" i="24"/>
  <c r="CO344" i="24"/>
  <c r="CP344" i="24" s="1"/>
  <c r="CK344" i="24" s="1"/>
  <c r="CA344" i="24"/>
  <c r="BV344" i="24"/>
  <c r="BQ344" i="24"/>
  <c r="BL344" i="24"/>
  <c r="BG344" i="24"/>
  <c r="BB344" i="24"/>
  <c r="AW344" i="24"/>
  <c r="AR344" i="24"/>
  <c r="AM344" i="24"/>
  <c r="AH344" i="24"/>
  <c r="AC344" i="24"/>
  <c r="Z344" i="24"/>
  <c r="X344" i="24"/>
  <c r="FH343" i="24"/>
  <c r="FE343" i="24"/>
  <c r="FC343" i="24"/>
  <c r="FB343" i="24"/>
  <c r="EY343" i="24"/>
  <c r="EQ343" i="24"/>
  <c r="EZ343" i="24" s="1"/>
  <c r="EL343" i="24"/>
  <c r="EK343" i="24"/>
  <c r="EH343" i="24"/>
  <c r="EF343" i="24"/>
  <c r="EE343" i="24"/>
  <c r="AE343" i="24" s="1"/>
  <c r="EB343" i="24"/>
  <c r="DR343" i="24"/>
  <c r="ES343" i="24" s="1"/>
  <c r="FD343" i="24" s="1"/>
  <c r="CR343" i="24"/>
  <c r="CO343" i="24"/>
  <c r="CP343" i="24" s="1"/>
  <c r="CM343" i="24" s="1"/>
  <c r="CA343" i="24"/>
  <c r="BV343" i="24"/>
  <c r="BQ343" i="24"/>
  <c r="BL343" i="24"/>
  <c r="BG343" i="24"/>
  <c r="BB343" i="24"/>
  <c r="AW343" i="24"/>
  <c r="AR343" i="24"/>
  <c r="AM343" i="24"/>
  <c r="AH343" i="24"/>
  <c r="AC343" i="24"/>
  <c r="X343" i="24"/>
  <c r="FG342" i="24"/>
  <c r="FF342" i="24"/>
  <c r="FD342" i="24"/>
  <c r="FA342" i="24"/>
  <c r="EZ342" i="24"/>
  <c r="EM342" i="24"/>
  <c r="BS342" i="24" s="1"/>
  <c r="EJ342" i="24"/>
  <c r="BD342" i="24" s="1"/>
  <c r="BE342" i="24" s="1"/>
  <c r="EI342" i="24"/>
  <c r="AY342" i="24" s="1"/>
  <c r="EG342" i="24"/>
  <c r="AO342" i="24" s="1"/>
  <c r="ED342" i="24"/>
  <c r="EC342" i="24"/>
  <c r="DU342" i="24"/>
  <c r="EE342" i="24" s="1"/>
  <c r="DR342" i="24"/>
  <c r="CR342" i="24"/>
  <c r="CO342" i="24"/>
  <c r="CP342" i="24" s="1"/>
  <c r="CE342" i="24" s="1"/>
  <c r="CA342" i="24"/>
  <c r="BV342" i="24"/>
  <c r="BQ342" i="24"/>
  <c r="BL342" i="24"/>
  <c r="BG342" i="24"/>
  <c r="BB342" i="24"/>
  <c r="AW342" i="24"/>
  <c r="AR342" i="24"/>
  <c r="AM342" i="24"/>
  <c r="AH342" i="24"/>
  <c r="AC342" i="24"/>
  <c r="X342" i="24"/>
  <c r="FH341" i="24"/>
  <c r="FE341" i="24"/>
  <c r="FC341" i="24"/>
  <c r="FB341" i="24"/>
  <c r="EY341" i="24"/>
  <c r="EL341" i="24"/>
  <c r="BN341" i="24" s="1"/>
  <c r="EK341" i="24"/>
  <c r="EH341" i="24"/>
  <c r="AT341" i="24" s="1"/>
  <c r="EF341" i="24"/>
  <c r="EE341" i="24"/>
  <c r="EB341" i="24"/>
  <c r="P341" i="24" s="1"/>
  <c r="Q341" i="24" s="1"/>
  <c r="DR341" i="24"/>
  <c r="CR341" i="24"/>
  <c r="CO341" i="24"/>
  <c r="CP341" i="24" s="1"/>
  <c r="CA341" i="24"/>
  <c r="BV341" i="24"/>
  <c r="BQ341" i="24"/>
  <c r="BL341" i="24"/>
  <c r="BG341" i="24"/>
  <c r="BB341" i="24"/>
  <c r="AW341" i="24"/>
  <c r="AR341" i="24"/>
  <c r="AM341" i="24"/>
  <c r="AH341" i="24"/>
  <c r="AC341" i="24"/>
  <c r="X341" i="24"/>
  <c r="FG340" i="24"/>
  <c r="FF340" i="24"/>
  <c r="FD340" i="24"/>
  <c r="FA340" i="24"/>
  <c r="EZ340" i="24"/>
  <c r="EM340" i="24"/>
  <c r="BS340" i="24" s="1"/>
  <c r="EJ340" i="24"/>
  <c r="BD340" i="24" s="1"/>
  <c r="EI340" i="24"/>
  <c r="AY340" i="24" s="1"/>
  <c r="EG340" i="24"/>
  <c r="ED340" i="24"/>
  <c r="EC340" i="24"/>
  <c r="U340" i="24" s="1"/>
  <c r="DY340" i="24"/>
  <c r="DS340" i="24"/>
  <c r="DR340" i="24"/>
  <c r="DT340" i="24" s="1"/>
  <c r="EB340" i="24" s="1"/>
  <c r="CR340" i="24"/>
  <c r="CO340" i="24"/>
  <c r="CP340" i="24" s="1"/>
  <c r="CS340" i="24" s="1"/>
  <c r="CI340" i="24"/>
  <c r="CA340" i="24"/>
  <c r="BV340" i="24"/>
  <c r="BT340" i="24"/>
  <c r="BU340" i="24" s="1"/>
  <c r="BQ340" i="24"/>
  <c r="BL340" i="24"/>
  <c r="BG340" i="24"/>
  <c r="BB340" i="24"/>
  <c r="AW340" i="24"/>
  <c r="AR340" i="24"/>
  <c r="AM340" i="24"/>
  <c r="AH340" i="24"/>
  <c r="AC340" i="24"/>
  <c r="X340" i="24"/>
  <c r="FH339" i="24"/>
  <c r="FE339" i="24"/>
  <c r="FC339" i="24"/>
  <c r="FB339" i="24"/>
  <c r="EY339" i="24"/>
  <c r="EL339" i="24"/>
  <c r="BN339" i="24" s="1"/>
  <c r="EK339" i="24"/>
  <c r="BI339" i="24" s="1"/>
  <c r="BJ339" i="24" s="1"/>
  <c r="EH339" i="24"/>
  <c r="AT339" i="24" s="1"/>
  <c r="AU339" i="24" s="1"/>
  <c r="EF339" i="24"/>
  <c r="EE339" i="24"/>
  <c r="EB339" i="24"/>
  <c r="DR339" i="24"/>
  <c r="CR339" i="24"/>
  <c r="CO339" i="24"/>
  <c r="CP339" i="24" s="1"/>
  <c r="CA339" i="24"/>
  <c r="BV339" i="24"/>
  <c r="BQ339" i="24"/>
  <c r="BL339" i="24"/>
  <c r="BG339" i="24"/>
  <c r="BB339" i="24"/>
  <c r="AW339" i="24"/>
  <c r="AR339" i="24"/>
  <c r="AM339" i="24"/>
  <c r="AH339" i="24"/>
  <c r="AC339" i="24"/>
  <c r="X339" i="24"/>
  <c r="FG338" i="24"/>
  <c r="FF338" i="24"/>
  <c r="FD338" i="24"/>
  <c r="FA338" i="24"/>
  <c r="EZ338" i="24"/>
  <c r="EM338" i="24"/>
  <c r="EJ338" i="24"/>
  <c r="BD338" i="24" s="1"/>
  <c r="EI338" i="24"/>
  <c r="EG338" i="24"/>
  <c r="ED338" i="24"/>
  <c r="Z338" i="24" s="1"/>
  <c r="EC338" i="24"/>
  <c r="DR338" i="24"/>
  <c r="CR338" i="24"/>
  <c r="CO338" i="24"/>
  <c r="CP338" i="24" s="1"/>
  <c r="CJ338" i="24" s="1"/>
  <c r="CA338" i="24"/>
  <c r="BV338" i="24"/>
  <c r="BQ338" i="24"/>
  <c r="BL338" i="24"/>
  <c r="BG338" i="24"/>
  <c r="BB338" i="24"/>
  <c r="AW338" i="24"/>
  <c r="AR338" i="24"/>
  <c r="AM338" i="24"/>
  <c r="AH338" i="24"/>
  <c r="AC338" i="24"/>
  <c r="X338" i="24"/>
  <c r="FH337" i="24"/>
  <c r="FE337" i="24"/>
  <c r="FC337" i="24"/>
  <c r="FB337" i="24"/>
  <c r="EY337" i="24"/>
  <c r="EL337" i="24"/>
  <c r="EK337" i="24"/>
  <c r="EH337" i="24"/>
  <c r="EF337" i="24"/>
  <c r="AJ337" i="24" s="1"/>
  <c r="EE337" i="24"/>
  <c r="EB337" i="24"/>
  <c r="P337" i="24" s="1"/>
  <c r="DR337" i="24"/>
  <c r="ER337" i="24" s="1"/>
  <c r="FA337" i="24" s="1"/>
  <c r="CR337" i="24"/>
  <c r="CO337" i="24"/>
  <c r="CP337" i="24" s="1"/>
  <c r="CA337" i="24"/>
  <c r="BV337" i="24"/>
  <c r="BQ337" i="24"/>
  <c r="BN337" i="24"/>
  <c r="BL337" i="24"/>
  <c r="BG337" i="24"/>
  <c r="BB337" i="24"/>
  <c r="AW337" i="24"/>
  <c r="AR337" i="24"/>
  <c r="AM337" i="24"/>
  <c r="AH337" i="24"/>
  <c r="AE337" i="24"/>
  <c r="AC337" i="24"/>
  <c r="X337" i="24"/>
  <c r="FG336" i="24"/>
  <c r="FF336" i="24"/>
  <c r="FD336" i="24"/>
  <c r="FA336" i="24"/>
  <c r="EZ336" i="24"/>
  <c r="EM336" i="24"/>
  <c r="BS336" i="24" s="1"/>
  <c r="EJ336" i="24"/>
  <c r="EI336" i="24"/>
  <c r="EG336" i="24"/>
  <c r="AO336" i="24" s="1"/>
  <c r="ED336" i="24"/>
  <c r="Z336" i="24" s="1"/>
  <c r="EC336" i="24"/>
  <c r="U336" i="24" s="1"/>
  <c r="V336" i="24" s="1"/>
  <c r="DR336" i="24"/>
  <c r="CR336" i="24"/>
  <c r="CO336" i="24"/>
  <c r="CP336" i="24" s="1"/>
  <c r="CA336" i="24"/>
  <c r="BV336" i="24"/>
  <c r="BQ336" i="24"/>
  <c r="BL336" i="24"/>
  <c r="BG336" i="24"/>
  <c r="BB336" i="24"/>
  <c r="AW336" i="24"/>
  <c r="AR336" i="24"/>
  <c r="AP336" i="24"/>
  <c r="AM336" i="24"/>
  <c r="AH336" i="24"/>
  <c r="AC336" i="24"/>
  <c r="X336" i="24"/>
  <c r="FH335" i="24"/>
  <c r="FE335" i="24"/>
  <c r="FC335" i="24"/>
  <c r="FB335" i="24"/>
  <c r="EY335" i="24"/>
  <c r="EQ335" i="24"/>
  <c r="EZ335" i="24" s="1"/>
  <c r="EL335" i="24"/>
  <c r="EK335" i="24"/>
  <c r="BI335" i="24" s="1"/>
  <c r="EH335" i="24"/>
  <c r="AT335" i="24" s="1"/>
  <c r="EF335" i="24"/>
  <c r="AJ335" i="24" s="1"/>
  <c r="EE335" i="24"/>
  <c r="EB335" i="24"/>
  <c r="DR335" i="24"/>
  <c r="ES335" i="24" s="1"/>
  <c r="FD335" i="24" s="1"/>
  <c r="CR335" i="24"/>
  <c r="CO335" i="24"/>
  <c r="CP335" i="24" s="1"/>
  <c r="CA335" i="24"/>
  <c r="BV335" i="24"/>
  <c r="BQ335" i="24"/>
  <c r="BL335" i="24"/>
  <c r="BG335" i="24"/>
  <c r="BB335" i="24"/>
  <c r="AW335" i="24"/>
  <c r="AR335" i="24"/>
  <c r="AM335" i="24"/>
  <c r="AH335" i="24"/>
  <c r="AC335" i="24"/>
  <c r="X335" i="24"/>
  <c r="FG334" i="24"/>
  <c r="FF334" i="24"/>
  <c r="FD334" i="24"/>
  <c r="FA334" i="24"/>
  <c r="EZ334" i="24"/>
  <c r="EM334" i="24"/>
  <c r="EJ334" i="24"/>
  <c r="BD334" i="24" s="1"/>
  <c r="EI334" i="24"/>
  <c r="AY334" i="24" s="1"/>
  <c r="EG334" i="24"/>
  <c r="AO334" i="24" s="1"/>
  <c r="ED334" i="24"/>
  <c r="EC334" i="24"/>
  <c r="U334" i="24" s="1"/>
  <c r="DR334" i="24"/>
  <c r="CR334" i="24"/>
  <c r="CO334" i="24"/>
  <c r="CP334" i="24" s="1"/>
  <c r="CJ334" i="24" s="1"/>
  <c r="CA334" i="24"/>
  <c r="BV334" i="24"/>
  <c r="BQ334" i="24"/>
  <c r="BL334" i="24"/>
  <c r="BG334" i="24"/>
  <c r="BB334" i="24"/>
  <c r="AW334" i="24"/>
  <c r="AR334" i="24"/>
  <c r="AM334" i="24"/>
  <c r="AH334" i="24"/>
  <c r="AC334" i="24"/>
  <c r="X334" i="24"/>
  <c r="FH333" i="24"/>
  <c r="FE333" i="24"/>
  <c r="FC333" i="24"/>
  <c r="FB333" i="24"/>
  <c r="EY333" i="24"/>
  <c r="EL333" i="24"/>
  <c r="EK333" i="24"/>
  <c r="EH333" i="24"/>
  <c r="AT333" i="24" s="1"/>
  <c r="EF333" i="24"/>
  <c r="EE333" i="24"/>
  <c r="AE333" i="24" s="1"/>
  <c r="EB333" i="24"/>
  <c r="DR333" i="24"/>
  <c r="EP333" i="24" s="1"/>
  <c r="EX333" i="24" s="1"/>
  <c r="CR333" i="24"/>
  <c r="CO333" i="24"/>
  <c r="CP333" i="24" s="1"/>
  <c r="CJ333" i="24" s="1"/>
  <c r="CA333" i="24"/>
  <c r="BV333" i="24"/>
  <c r="BQ333" i="24"/>
  <c r="BL333" i="24"/>
  <c r="BG333" i="24"/>
  <c r="BB333" i="24"/>
  <c r="AW333" i="24"/>
  <c r="AR333" i="24"/>
  <c r="AM333" i="24"/>
  <c r="AH333" i="24"/>
  <c r="AC333" i="24"/>
  <c r="X333" i="24"/>
  <c r="FG332" i="24"/>
  <c r="FF332" i="24"/>
  <c r="FD332" i="24"/>
  <c r="FA332" i="24"/>
  <c r="EZ332" i="24"/>
  <c r="EM332" i="24"/>
  <c r="BS332" i="24" s="1"/>
  <c r="EJ332" i="24"/>
  <c r="EI332" i="24"/>
  <c r="AY332" i="24" s="1"/>
  <c r="EG332" i="24"/>
  <c r="ED332" i="24"/>
  <c r="Z332" i="24" s="1"/>
  <c r="EC332" i="24"/>
  <c r="U332" i="24" s="1"/>
  <c r="V332" i="24" s="1"/>
  <c r="DR332" i="24"/>
  <c r="EU332" i="24" s="1"/>
  <c r="CY332" i="24"/>
  <c r="CR332" i="24"/>
  <c r="CO332" i="24"/>
  <c r="CP332" i="24" s="1"/>
  <c r="CK332" i="24" s="1"/>
  <c r="CI332" i="24"/>
  <c r="CE332" i="24"/>
  <c r="CA332" i="24"/>
  <c r="BV332" i="24"/>
  <c r="BQ332" i="24"/>
  <c r="BL332" i="24"/>
  <c r="BG332" i="24"/>
  <c r="BB332" i="24"/>
  <c r="AW332" i="24"/>
  <c r="AR332" i="24"/>
  <c r="AM332" i="24"/>
  <c r="AH332" i="24"/>
  <c r="AC332" i="24"/>
  <c r="X332" i="24"/>
  <c r="FG331" i="24"/>
  <c r="FF331" i="24"/>
  <c r="FD331" i="24"/>
  <c r="FA331" i="24"/>
  <c r="EZ331" i="24"/>
  <c r="EM331" i="24"/>
  <c r="EJ331" i="24"/>
  <c r="EI331" i="24"/>
  <c r="EG331" i="24"/>
  <c r="ED331" i="24"/>
  <c r="Z331" i="24" s="1"/>
  <c r="EC331" i="24"/>
  <c r="DR331" i="24"/>
  <c r="CR331" i="24"/>
  <c r="CO331" i="24"/>
  <c r="CP331" i="24" s="1"/>
  <c r="CK331" i="24" s="1"/>
  <c r="CA331" i="24"/>
  <c r="BV331" i="24"/>
  <c r="BQ331" i="24"/>
  <c r="BL331" i="24"/>
  <c r="BG331" i="24"/>
  <c r="BB331" i="24"/>
  <c r="AW331" i="24"/>
  <c r="AR331" i="24"/>
  <c r="AM331" i="24"/>
  <c r="AH331" i="24"/>
  <c r="AC331" i="24"/>
  <c r="X331" i="24"/>
  <c r="FH330" i="24"/>
  <c r="FE330" i="24"/>
  <c r="FC330" i="24"/>
  <c r="FB330" i="24"/>
  <c r="EY330" i="24"/>
  <c r="EL330" i="24"/>
  <c r="EK330" i="24"/>
  <c r="EH330" i="24"/>
  <c r="AT330" i="24" s="1"/>
  <c r="EF330" i="24"/>
  <c r="AJ330" i="24" s="1"/>
  <c r="EE330" i="24"/>
  <c r="EB330" i="24"/>
  <c r="P330" i="24" s="1"/>
  <c r="DR330" i="24"/>
  <c r="DV330" i="24" s="1"/>
  <c r="EG330" i="24" s="1"/>
  <c r="CR330" i="24"/>
  <c r="CO330" i="24"/>
  <c r="CP330" i="24" s="1"/>
  <c r="CM330" i="24" s="1"/>
  <c r="CA330" i="24"/>
  <c r="BV330" i="24"/>
  <c r="BQ330" i="24"/>
  <c r="BL330" i="24"/>
  <c r="BI330" i="24"/>
  <c r="BG330" i="24"/>
  <c r="BB330" i="24"/>
  <c r="AW330" i="24"/>
  <c r="AR330" i="24"/>
  <c r="AM330" i="24"/>
  <c r="AH330" i="24"/>
  <c r="AC330" i="24"/>
  <c r="X330" i="24"/>
  <c r="FG329" i="24"/>
  <c r="FF329" i="24"/>
  <c r="FD329" i="24"/>
  <c r="FA329" i="24"/>
  <c r="EZ329" i="24"/>
  <c r="EM329" i="24"/>
  <c r="BS329" i="24" s="1"/>
  <c r="EJ329" i="24"/>
  <c r="EI329" i="24"/>
  <c r="EG329" i="24"/>
  <c r="ED329" i="24"/>
  <c r="EC329" i="24"/>
  <c r="DR329" i="24"/>
  <c r="CZ329" i="24"/>
  <c r="CR329" i="24"/>
  <c r="CO329" i="24"/>
  <c r="CP329" i="24" s="1"/>
  <c r="CJ329" i="24" s="1"/>
  <c r="CE329" i="24"/>
  <c r="CD329" i="24"/>
  <c r="CA329" i="24"/>
  <c r="BV329" i="24"/>
  <c r="BQ329" i="24"/>
  <c r="BL329" i="24"/>
  <c r="BG329" i="24"/>
  <c r="BB329" i="24"/>
  <c r="AW329" i="24"/>
  <c r="AR329" i="24"/>
  <c r="AM329" i="24"/>
  <c r="AH329" i="24"/>
  <c r="AC329" i="24"/>
  <c r="X329" i="24"/>
  <c r="FH328" i="24"/>
  <c r="FE328" i="24"/>
  <c r="FC328" i="24"/>
  <c r="FB328" i="24"/>
  <c r="EY328" i="24"/>
  <c r="EL328" i="24"/>
  <c r="BN328" i="24" s="1"/>
  <c r="EK328" i="24"/>
  <c r="BI328" i="24" s="1"/>
  <c r="EH328" i="24"/>
  <c r="EF328" i="24"/>
  <c r="AJ328" i="24" s="1"/>
  <c r="EE328" i="24"/>
  <c r="EB328" i="24"/>
  <c r="DR328" i="24"/>
  <c r="CR328" i="24"/>
  <c r="CO328" i="24"/>
  <c r="CP328" i="24" s="1"/>
  <c r="CT328" i="24" s="1"/>
  <c r="CM328" i="24"/>
  <c r="CI328" i="24"/>
  <c r="CB328" i="24"/>
  <c r="CA328" i="24"/>
  <c r="BV328" i="24"/>
  <c r="BQ328" i="24"/>
  <c r="BL328" i="24"/>
  <c r="BG328" i="24"/>
  <c r="BB328" i="24"/>
  <c r="AW328" i="24"/>
  <c r="AR328" i="24"/>
  <c r="AM328" i="24"/>
  <c r="AH328" i="24"/>
  <c r="AC328" i="24"/>
  <c r="X328" i="24"/>
  <c r="FG327" i="24"/>
  <c r="FF327" i="24"/>
  <c r="FD327" i="24"/>
  <c r="FA327" i="24"/>
  <c r="EZ327" i="24"/>
  <c r="EM327" i="24"/>
  <c r="EJ327" i="24"/>
  <c r="EI327" i="24"/>
  <c r="EG327" i="24"/>
  <c r="AO327" i="24" s="1"/>
  <c r="ED327" i="24"/>
  <c r="EC327" i="24"/>
  <c r="U327" i="24" s="1"/>
  <c r="DR327" i="24"/>
  <c r="EU327" i="24" s="1"/>
  <c r="CR327" i="24"/>
  <c r="CP327" i="24"/>
  <c r="CO327" i="24"/>
  <c r="CA327" i="24"/>
  <c r="BV327" i="24"/>
  <c r="BS327" i="24"/>
  <c r="BQ327" i="24"/>
  <c r="BL327" i="24"/>
  <c r="BG327" i="24"/>
  <c r="BB327" i="24"/>
  <c r="AW327" i="24"/>
  <c r="AR327" i="24"/>
  <c r="AM327" i="24"/>
  <c r="AH327" i="24"/>
  <c r="AC327" i="24"/>
  <c r="X327" i="24"/>
  <c r="FH326" i="24"/>
  <c r="FE326" i="24"/>
  <c r="FC326" i="24"/>
  <c r="FB326" i="24"/>
  <c r="EY326" i="24"/>
  <c r="EL326" i="24"/>
  <c r="EK326" i="24"/>
  <c r="EH326" i="24"/>
  <c r="AT326" i="24" s="1"/>
  <c r="EF326" i="24"/>
  <c r="EE326" i="24"/>
  <c r="AE326" i="24" s="1"/>
  <c r="EB326" i="24"/>
  <c r="DR326" i="24"/>
  <c r="EQ326" i="24" s="1"/>
  <c r="EZ326" i="24" s="1"/>
  <c r="CR326" i="24"/>
  <c r="CO326" i="24"/>
  <c r="CP326" i="24" s="1"/>
  <c r="CI326" i="24" s="1"/>
  <c r="CA326" i="24"/>
  <c r="BV326" i="24"/>
  <c r="BQ326" i="24"/>
  <c r="BL326" i="24"/>
  <c r="BG326" i="24"/>
  <c r="BB326" i="24"/>
  <c r="AW326" i="24"/>
  <c r="AR326" i="24"/>
  <c r="AM326" i="24"/>
  <c r="AH326" i="24"/>
  <c r="AC326" i="24"/>
  <c r="X326" i="24"/>
  <c r="FG325" i="24"/>
  <c r="FF325" i="24"/>
  <c r="FD325" i="24"/>
  <c r="FB325" i="24"/>
  <c r="FA325" i="24"/>
  <c r="EZ325" i="24"/>
  <c r="EM325" i="24"/>
  <c r="BS325" i="24" s="1"/>
  <c r="EJ325" i="24"/>
  <c r="EI325" i="24"/>
  <c r="EG325" i="24"/>
  <c r="ED325" i="24"/>
  <c r="EC325" i="24"/>
  <c r="DR325" i="24"/>
  <c r="ER325" i="24" s="1"/>
  <c r="CR325" i="24"/>
  <c r="CO325" i="24"/>
  <c r="CP325" i="24" s="1"/>
  <c r="CA325" i="24"/>
  <c r="BV325" i="24"/>
  <c r="BQ325" i="24"/>
  <c r="BL325" i="24"/>
  <c r="BG325" i="24"/>
  <c r="BB325" i="24"/>
  <c r="AY325" i="24"/>
  <c r="AZ325" i="24" s="1"/>
  <c r="BA325" i="24" s="1"/>
  <c r="AW325" i="24"/>
  <c r="AR325" i="24"/>
  <c r="AM325" i="24"/>
  <c r="AH325" i="24"/>
  <c r="AC325" i="24"/>
  <c r="X325" i="24"/>
  <c r="FH324" i="24"/>
  <c r="FE324" i="24"/>
  <c r="FC324" i="24"/>
  <c r="FB324" i="24"/>
  <c r="EY324" i="24"/>
  <c r="EL324" i="24"/>
  <c r="BN324" i="24" s="1"/>
  <c r="EK324" i="24"/>
  <c r="BI324" i="24" s="1"/>
  <c r="BJ324" i="24" s="1"/>
  <c r="BK324" i="24" s="1"/>
  <c r="EH324" i="24"/>
  <c r="EF324" i="24"/>
  <c r="AJ324" i="24" s="1"/>
  <c r="EE324" i="24"/>
  <c r="AE324" i="24" s="1"/>
  <c r="EB324" i="24"/>
  <c r="DS324" i="24"/>
  <c r="DR324" i="24"/>
  <c r="DA324" i="24"/>
  <c r="CZ324" i="24"/>
  <c r="CR324" i="24"/>
  <c r="CO324" i="24"/>
  <c r="CP324" i="24" s="1"/>
  <c r="CS324" i="24" s="1"/>
  <c r="CA324" i="24"/>
  <c r="BV324" i="24"/>
  <c r="BQ324" i="24"/>
  <c r="BL324" i="24"/>
  <c r="BG324" i="24"/>
  <c r="BB324" i="24"/>
  <c r="AW324" i="24"/>
  <c r="AR324" i="24"/>
  <c r="AM324" i="24"/>
  <c r="AH324" i="24"/>
  <c r="AC324" i="24"/>
  <c r="X324" i="24"/>
  <c r="P324" i="24"/>
  <c r="FG323" i="24"/>
  <c r="FF323" i="24"/>
  <c r="FD323" i="24"/>
  <c r="FA323" i="24"/>
  <c r="EZ323" i="24"/>
  <c r="EM323" i="24"/>
  <c r="EJ323" i="24"/>
  <c r="EI323" i="24"/>
  <c r="AY323" i="24" s="1"/>
  <c r="EG323" i="24"/>
  <c r="ED323" i="24"/>
  <c r="EC323" i="24"/>
  <c r="U323" i="24" s="1"/>
  <c r="DV323" i="24"/>
  <c r="EF323" i="24" s="1"/>
  <c r="DR323" i="24"/>
  <c r="DT323" i="24" s="1"/>
  <c r="EB323" i="24" s="1"/>
  <c r="CR323" i="24"/>
  <c r="CO323" i="24"/>
  <c r="CP323" i="24" s="1"/>
  <c r="CA323" i="24"/>
  <c r="BV323" i="24"/>
  <c r="BQ323" i="24"/>
  <c r="BL323" i="24"/>
  <c r="BG323" i="24"/>
  <c r="BB323" i="24"/>
  <c r="AW323" i="24"/>
  <c r="AR323" i="24"/>
  <c r="AM323" i="24"/>
  <c r="AH323" i="24"/>
  <c r="AC323" i="24"/>
  <c r="X323" i="24"/>
  <c r="FH322" i="24"/>
  <c r="FE322" i="24"/>
  <c r="FC322" i="24"/>
  <c r="FB322" i="24"/>
  <c r="EY322" i="24"/>
  <c r="EL322" i="24"/>
  <c r="BN322" i="24" s="1"/>
  <c r="EK322" i="24"/>
  <c r="BI322" i="24" s="1"/>
  <c r="EH322" i="24"/>
  <c r="EF322" i="24"/>
  <c r="EE322" i="24"/>
  <c r="EB322" i="24"/>
  <c r="P322" i="24" s="1"/>
  <c r="DR322" i="24"/>
  <c r="EQ322" i="24" s="1"/>
  <c r="EZ322" i="24" s="1"/>
  <c r="CR322" i="24"/>
  <c r="CO322" i="24"/>
  <c r="CP322" i="24" s="1"/>
  <c r="CA322" i="24"/>
  <c r="BV322" i="24"/>
  <c r="BQ322" i="24"/>
  <c r="BL322" i="24"/>
  <c r="BG322" i="24"/>
  <c r="BB322" i="24"/>
  <c r="AW322" i="24"/>
  <c r="AR322" i="24"/>
  <c r="AM322" i="24"/>
  <c r="AH322" i="24"/>
  <c r="AC322" i="24"/>
  <c r="X322" i="24"/>
  <c r="FG321" i="24"/>
  <c r="FF321" i="24"/>
  <c r="FD321" i="24"/>
  <c r="FA321" i="24"/>
  <c r="EZ321" i="24"/>
  <c r="EM321" i="24"/>
  <c r="EJ321" i="24"/>
  <c r="BD321" i="24" s="1"/>
  <c r="EI321" i="24"/>
  <c r="EG321" i="24"/>
  <c r="ED321" i="24"/>
  <c r="EC321" i="24"/>
  <c r="DV321" i="24"/>
  <c r="EF321" i="24" s="1"/>
  <c r="AJ321" i="24" s="1"/>
  <c r="DR321" i="24"/>
  <c r="ER321" i="24" s="1"/>
  <c r="FB321" i="24" s="1"/>
  <c r="CR321" i="24"/>
  <c r="CO321" i="24"/>
  <c r="CP321" i="24" s="1"/>
  <c r="CK321" i="24" s="1"/>
  <c r="CA321" i="24"/>
  <c r="BV321" i="24"/>
  <c r="BQ321" i="24"/>
  <c r="BL321" i="24"/>
  <c r="BG321" i="24"/>
  <c r="BB321" i="24"/>
  <c r="AW321" i="24"/>
  <c r="AR321" i="24"/>
  <c r="AM321" i="24"/>
  <c r="AH321" i="24"/>
  <c r="AC321" i="24"/>
  <c r="X321" i="24"/>
  <c r="FH320" i="24"/>
  <c r="FE320" i="24"/>
  <c r="FC320" i="24"/>
  <c r="FB320" i="24"/>
  <c r="EY320" i="24"/>
  <c r="EL320" i="24"/>
  <c r="BN320" i="24" s="1"/>
  <c r="EK320" i="24"/>
  <c r="EH320" i="24"/>
  <c r="EF320" i="24"/>
  <c r="EE320" i="24"/>
  <c r="EB320" i="24"/>
  <c r="P320" i="24" s="1"/>
  <c r="DR320" i="24"/>
  <c r="CR320" i="24"/>
  <c r="CO320" i="24"/>
  <c r="CP320" i="24" s="1"/>
  <c r="CA320" i="24"/>
  <c r="BV320" i="24"/>
  <c r="BQ320" i="24"/>
  <c r="BL320" i="24"/>
  <c r="BG320" i="24"/>
  <c r="BB320" i="24"/>
  <c r="AW320" i="24"/>
  <c r="AR320" i="24"/>
  <c r="AM320" i="24"/>
  <c r="AH320" i="24"/>
  <c r="AC320" i="24"/>
  <c r="X320" i="24"/>
  <c r="FG319" i="24"/>
  <c r="FF319" i="24"/>
  <c r="FD319" i="24"/>
  <c r="FA319" i="24"/>
  <c r="EZ319" i="24"/>
  <c r="EM319" i="24"/>
  <c r="EJ319" i="24"/>
  <c r="BD319" i="24" s="1"/>
  <c r="EI319" i="24"/>
  <c r="EG319" i="24"/>
  <c r="ED319" i="24"/>
  <c r="Z319" i="24" s="1"/>
  <c r="EC319" i="24"/>
  <c r="DR319" i="24"/>
  <c r="CV319" i="24"/>
  <c r="CR319" i="24"/>
  <c r="CO319" i="24"/>
  <c r="CP319" i="24" s="1"/>
  <c r="DC319" i="24" s="1"/>
  <c r="CK319" i="24"/>
  <c r="CJ319" i="24"/>
  <c r="CG319" i="24"/>
  <c r="CD319" i="24"/>
  <c r="CC319" i="24"/>
  <c r="CA319" i="24"/>
  <c r="BV319" i="24"/>
  <c r="BS319" i="24"/>
  <c r="BQ319" i="24"/>
  <c r="BL319" i="24"/>
  <c r="BG319" i="24"/>
  <c r="BB319" i="24"/>
  <c r="AW319" i="24"/>
  <c r="AR319" i="24"/>
  <c r="AM319" i="24"/>
  <c r="AH319" i="24"/>
  <c r="AC319" i="24"/>
  <c r="X319" i="24"/>
  <c r="FH318" i="24"/>
  <c r="FE318" i="24"/>
  <c r="FC318" i="24"/>
  <c r="FB318" i="24"/>
  <c r="EY318" i="24"/>
  <c r="EL318" i="24"/>
  <c r="EK318" i="24"/>
  <c r="BI318" i="24" s="1"/>
  <c r="EH318" i="24"/>
  <c r="EF318" i="24"/>
  <c r="EE318" i="24"/>
  <c r="EB318" i="24"/>
  <c r="DR318" i="24"/>
  <c r="CR318" i="24"/>
  <c r="CO318" i="24"/>
  <c r="CP318" i="24" s="1"/>
  <c r="CY318" i="24" s="1"/>
  <c r="CA318" i="24"/>
  <c r="BV318" i="24"/>
  <c r="BQ318" i="24"/>
  <c r="BL318" i="24"/>
  <c r="BG318" i="24"/>
  <c r="BB318" i="24"/>
  <c r="AW318" i="24"/>
  <c r="AR318" i="24"/>
  <c r="AM318" i="24"/>
  <c r="AH318" i="24"/>
  <c r="AC318" i="24"/>
  <c r="X318" i="24"/>
  <c r="FG317" i="24"/>
  <c r="FF317" i="24"/>
  <c r="FD317" i="24"/>
  <c r="FA317" i="24"/>
  <c r="EZ317" i="24"/>
  <c r="EM317" i="24"/>
  <c r="BS317" i="24" s="1"/>
  <c r="EJ317" i="24"/>
  <c r="BD317" i="24" s="1"/>
  <c r="BE317" i="24" s="1"/>
  <c r="BF317" i="24" s="1"/>
  <c r="EI317" i="24"/>
  <c r="AY317" i="24" s="1"/>
  <c r="EG317" i="24"/>
  <c r="AO317" i="24" s="1"/>
  <c r="ED317" i="24"/>
  <c r="Z317" i="24" s="1"/>
  <c r="EC317" i="24"/>
  <c r="DR317" i="24"/>
  <c r="DW317" i="24" s="1"/>
  <c r="EH317" i="24" s="1"/>
  <c r="CR317" i="24"/>
  <c r="CO317" i="24"/>
  <c r="CP317" i="24" s="1"/>
  <c r="CL317" i="24" s="1"/>
  <c r="CB317" i="24"/>
  <c r="CA317" i="24"/>
  <c r="BV317" i="24"/>
  <c r="BQ317" i="24"/>
  <c r="BL317" i="24"/>
  <c r="BG317" i="24"/>
  <c r="BB317" i="24"/>
  <c r="AW317" i="24"/>
  <c r="AR317" i="24"/>
  <c r="AM317" i="24"/>
  <c r="AH317" i="24"/>
  <c r="AC317" i="24"/>
  <c r="X317" i="24"/>
  <c r="FH316" i="24"/>
  <c r="FE316" i="24"/>
  <c r="FC316" i="24"/>
  <c r="FB316" i="24"/>
  <c r="EY316" i="24"/>
  <c r="EP316" i="24"/>
  <c r="EX316" i="24" s="1"/>
  <c r="EL316" i="24"/>
  <c r="EK316" i="24"/>
  <c r="EH316" i="24"/>
  <c r="EF316" i="24"/>
  <c r="AJ316" i="24" s="1"/>
  <c r="EE316" i="24"/>
  <c r="EB316" i="24"/>
  <c r="DR316" i="24"/>
  <c r="ES316" i="24" s="1"/>
  <c r="FD316" i="24" s="1"/>
  <c r="CR316" i="24"/>
  <c r="CO316" i="24"/>
  <c r="CP316" i="24" s="1"/>
  <c r="CA316" i="24"/>
  <c r="BV316" i="24"/>
  <c r="BQ316" i="24"/>
  <c r="BN316" i="24"/>
  <c r="BL316" i="24"/>
  <c r="BG316" i="24"/>
  <c r="BB316" i="24"/>
  <c r="AW316" i="24"/>
  <c r="AR316" i="24"/>
  <c r="AM316" i="24"/>
  <c r="AH316" i="24"/>
  <c r="AE316" i="24"/>
  <c r="AF316" i="24" s="1"/>
  <c r="AG316" i="24" s="1"/>
  <c r="AC316" i="24"/>
  <c r="X316" i="24"/>
  <c r="FG315" i="24"/>
  <c r="FF315" i="24"/>
  <c r="FD315" i="24"/>
  <c r="FA315" i="24"/>
  <c r="EZ315" i="24"/>
  <c r="EU315" i="24"/>
  <c r="FH315" i="24" s="1"/>
  <c r="EQ315" i="24"/>
  <c r="EY315" i="24" s="1"/>
  <c r="EM315" i="24"/>
  <c r="BS315" i="24" s="1"/>
  <c r="BT315" i="24" s="1"/>
  <c r="BU315" i="24" s="1"/>
  <c r="EJ315" i="24"/>
  <c r="EI315" i="24"/>
  <c r="EG315" i="24"/>
  <c r="ED315" i="24"/>
  <c r="Z315" i="24" s="1"/>
  <c r="EC315" i="24"/>
  <c r="U315" i="24" s="1"/>
  <c r="DW315" i="24"/>
  <c r="EH315" i="24" s="1"/>
  <c r="DU315" i="24"/>
  <c r="EE315" i="24" s="1"/>
  <c r="DR315" i="24"/>
  <c r="DV315" i="24" s="1"/>
  <c r="EF315" i="24" s="1"/>
  <c r="CR315" i="24"/>
  <c r="CO315" i="24"/>
  <c r="CP315" i="24" s="1"/>
  <c r="CH315" i="24" s="1"/>
  <c r="CA315" i="24"/>
  <c r="BV315" i="24"/>
  <c r="BQ315" i="24"/>
  <c r="BL315" i="24"/>
  <c r="BG315" i="24"/>
  <c r="BB315" i="24"/>
  <c r="AW315" i="24"/>
  <c r="AR315" i="24"/>
  <c r="AM315" i="24"/>
  <c r="AH315" i="24"/>
  <c r="AC315" i="24"/>
  <c r="X315" i="24"/>
  <c r="FH314" i="24"/>
  <c r="FE314" i="24"/>
  <c r="FC314" i="24"/>
  <c r="FB314" i="24"/>
  <c r="EY314" i="24"/>
  <c r="EL314" i="24"/>
  <c r="EK314" i="24"/>
  <c r="BI314" i="24" s="1"/>
  <c r="EH314" i="24"/>
  <c r="AT314" i="24" s="1"/>
  <c r="EF314" i="24"/>
  <c r="AJ314" i="24" s="1"/>
  <c r="EE314" i="24"/>
  <c r="EB314" i="24"/>
  <c r="DR314" i="24"/>
  <c r="CR314" i="24"/>
  <c r="CO314" i="24"/>
  <c r="CP314" i="24" s="1"/>
  <c r="CA314" i="24"/>
  <c r="BV314" i="24"/>
  <c r="BQ314" i="24"/>
  <c r="BL314" i="24"/>
  <c r="BG314" i="24"/>
  <c r="BB314" i="24"/>
  <c r="AW314" i="24"/>
  <c r="AR314" i="24"/>
  <c r="AM314" i="24"/>
  <c r="AH314" i="24"/>
  <c r="AC314" i="24"/>
  <c r="X314" i="24"/>
  <c r="FG313" i="24"/>
  <c r="FF313" i="24"/>
  <c r="FD313" i="24"/>
  <c r="FA313" i="24"/>
  <c r="EZ313" i="24"/>
  <c r="EM313" i="24"/>
  <c r="BS313" i="24" s="1"/>
  <c r="EJ313" i="24"/>
  <c r="BD313" i="24" s="1"/>
  <c r="EI313" i="24"/>
  <c r="EG313" i="24"/>
  <c r="ED313" i="24"/>
  <c r="Z313" i="24" s="1"/>
  <c r="EC313" i="24"/>
  <c r="U313" i="24" s="1"/>
  <c r="DY313" i="24"/>
  <c r="EL313" i="24" s="1"/>
  <c r="DR313" i="24"/>
  <c r="DV313" i="24" s="1"/>
  <c r="EF313" i="24" s="1"/>
  <c r="AJ313" i="24" s="1"/>
  <c r="CR313" i="24"/>
  <c r="CO313" i="24"/>
  <c r="CP313" i="24" s="1"/>
  <c r="CA313" i="24"/>
  <c r="BV313" i="24"/>
  <c r="BQ313" i="24"/>
  <c r="BL313" i="24"/>
  <c r="BG313" i="24"/>
  <c r="BB313" i="24"/>
  <c r="AW313" i="24"/>
  <c r="AR313" i="24"/>
  <c r="AM313" i="24"/>
  <c r="AH313" i="24"/>
  <c r="AC313" i="24"/>
  <c r="X313" i="24"/>
  <c r="FH312" i="24"/>
  <c r="FE312" i="24"/>
  <c r="FC312" i="24"/>
  <c r="FB312" i="24"/>
  <c r="EY312" i="24"/>
  <c r="EP312" i="24"/>
  <c r="EL312" i="24"/>
  <c r="EK312" i="24"/>
  <c r="EH312" i="24"/>
  <c r="AT312" i="24" s="1"/>
  <c r="EF312" i="24"/>
  <c r="EE312" i="24"/>
  <c r="AE312" i="24" s="1"/>
  <c r="EB312" i="24"/>
  <c r="P312" i="24" s="1"/>
  <c r="DR312" i="24"/>
  <c r="DW312" i="24" s="1"/>
  <c r="EI312" i="24" s="1"/>
  <c r="CR312" i="24"/>
  <c r="CO312" i="24"/>
  <c r="CP312" i="24" s="1"/>
  <c r="CA312" i="24"/>
  <c r="BV312" i="24"/>
  <c r="BQ312" i="24"/>
  <c r="BL312" i="24"/>
  <c r="BG312" i="24"/>
  <c r="BB312" i="24"/>
  <c r="AW312" i="24"/>
  <c r="AR312" i="24"/>
  <c r="AM312" i="24"/>
  <c r="AH312" i="24"/>
  <c r="AC312" i="24"/>
  <c r="X312" i="24"/>
  <c r="FG311" i="24"/>
  <c r="FF311" i="24"/>
  <c r="FD311" i="24"/>
  <c r="FA311" i="24"/>
  <c r="EZ311" i="24"/>
  <c r="EM311" i="24"/>
  <c r="BS311" i="24" s="1"/>
  <c r="EJ311" i="24"/>
  <c r="BD311" i="24" s="1"/>
  <c r="EI311" i="24"/>
  <c r="AY311" i="24" s="1"/>
  <c r="EG311" i="24"/>
  <c r="AO311" i="24" s="1"/>
  <c r="ED311" i="24"/>
  <c r="EC311" i="24"/>
  <c r="DR311" i="24"/>
  <c r="CR311" i="24"/>
  <c r="CO311" i="24"/>
  <c r="CP311" i="24" s="1"/>
  <c r="CL311" i="24" s="1"/>
  <c r="CA311" i="24"/>
  <c r="BV311" i="24"/>
  <c r="BQ311" i="24"/>
  <c r="BL311" i="24"/>
  <c r="BG311" i="24"/>
  <c r="BB311" i="24"/>
  <c r="AW311" i="24"/>
  <c r="AR311" i="24"/>
  <c r="AM311" i="24"/>
  <c r="AH311" i="24"/>
  <c r="AC311" i="24"/>
  <c r="X311" i="24"/>
  <c r="FH310" i="24"/>
  <c r="FE310" i="24"/>
  <c r="FC310" i="24"/>
  <c r="FB310" i="24"/>
  <c r="EY310" i="24"/>
  <c r="EL310" i="24"/>
  <c r="EK310" i="24"/>
  <c r="BI310" i="24" s="1"/>
  <c r="EH310" i="24"/>
  <c r="AT310" i="24" s="1"/>
  <c r="EF310" i="24"/>
  <c r="AJ310" i="24" s="1"/>
  <c r="EE310" i="24"/>
  <c r="AE310" i="24" s="1"/>
  <c r="EB310" i="24"/>
  <c r="P310" i="24" s="1"/>
  <c r="DR310" i="24"/>
  <c r="EU310" i="24" s="1"/>
  <c r="FG310" i="24" s="1"/>
  <c r="CR310" i="24"/>
  <c r="CO310" i="24"/>
  <c r="CP310" i="24" s="1"/>
  <c r="CF310" i="24" s="1"/>
  <c r="CA310" i="24"/>
  <c r="BV310" i="24"/>
  <c r="BQ310" i="24"/>
  <c r="BL310" i="24"/>
  <c r="BG310" i="24"/>
  <c r="BB310" i="24"/>
  <c r="AW310" i="24"/>
  <c r="AR310" i="24"/>
  <c r="AM310" i="24"/>
  <c r="AH310" i="24"/>
  <c r="AC310" i="24"/>
  <c r="X310" i="24"/>
  <c r="FG309" i="24"/>
  <c r="FF309" i="24"/>
  <c r="FD309" i="24"/>
  <c r="FA309" i="24"/>
  <c r="EZ309" i="24"/>
  <c r="EM309" i="24"/>
  <c r="EJ309" i="24"/>
  <c r="EI309" i="24"/>
  <c r="EG309" i="24"/>
  <c r="AO309" i="24" s="1"/>
  <c r="ED309" i="24"/>
  <c r="Z309" i="24" s="1"/>
  <c r="AA309" i="24" s="1"/>
  <c r="EC309" i="24"/>
  <c r="U309" i="24" s="1"/>
  <c r="DR309" i="24"/>
  <c r="CR309" i="24"/>
  <c r="CO309" i="24"/>
  <c r="CP309" i="24" s="1"/>
  <c r="CB309" i="24" s="1"/>
  <c r="CA309" i="24"/>
  <c r="BV309" i="24"/>
  <c r="BQ309" i="24"/>
  <c r="BL309" i="24"/>
  <c r="BG309" i="24"/>
  <c r="BB309" i="24"/>
  <c r="AW309" i="24"/>
  <c r="AR309" i="24"/>
  <c r="AM309" i="24"/>
  <c r="AH309" i="24"/>
  <c r="AC309" i="24"/>
  <c r="X309" i="24"/>
  <c r="FH308" i="24"/>
  <c r="FE308" i="24"/>
  <c r="FC308" i="24"/>
  <c r="FB308" i="24"/>
  <c r="EY308" i="24"/>
  <c r="EL308" i="24"/>
  <c r="EK308" i="24"/>
  <c r="EH308" i="24"/>
  <c r="EF308" i="24"/>
  <c r="EE308" i="24"/>
  <c r="AE308" i="24" s="1"/>
  <c r="EB308" i="24"/>
  <c r="P308" i="24" s="1"/>
  <c r="DR308" i="24"/>
  <c r="CY308" i="24"/>
  <c r="CR308" i="24"/>
  <c r="CO308" i="24"/>
  <c r="CP308" i="24" s="1"/>
  <c r="CL308" i="24" s="1"/>
  <c r="CJ308" i="24"/>
  <c r="CH308" i="24"/>
  <c r="CF308" i="24"/>
  <c r="CE308" i="24"/>
  <c r="CA308" i="24"/>
  <c r="BV308" i="24"/>
  <c r="BQ308" i="24"/>
  <c r="BL308" i="24"/>
  <c r="BG308" i="24"/>
  <c r="BB308" i="24"/>
  <c r="AW308" i="24"/>
  <c r="AR308" i="24"/>
  <c r="AM308" i="24"/>
  <c r="AJ308" i="24"/>
  <c r="AH308" i="24"/>
  <c r="AC308" i="24"/>
  <c r="X308" i="24"/>
  <c r="FG307" i="24"/>
  <c r="FF307" i="24"/>
  <c r="FD307" i="24"/>
  <c r="FA307" i="24"/>
  <c r="EZ307" i="24"/>
  <c r="EQ307" i="24"/>
  <c r="EY307" i="24" s="1"/>
  <c r="EM307" i="24"/>
  <c r="BS307" i="24" s="1"/>
  <c r="EJ307" i="24"/>
  <c r="BD307" i="24" s="1"/>
  <c r="EI307" i="24"/>
  <c r="AY307" i="24" s="1"/>
  <c r="EG307" i="24"/>
  <c r="ED307" i="24"/>
  <c r="EC307" i="24"/>
  <c r="DR307" i="24"/>
  <c r="DS307" i="24" s="1"/>
  <c r="CR307" i="24"/>
  <c r="CO307" i="24"/>
  <c r="CP307" i="24" s="1"/>
  <c r="CE307" i="24" s="1"/>
  <c r="CI307" i="24"/>
  <c r="CA307" i="24"/>
  <c r="BV307" i="24"/>
  <c r="BQ307" i="24"/>
  <c r="BL307" i="24"/>
  <c r="BG307" i="24"/>
  <c r="BB307" i="24"/>
  <c r="AW307" i="24"/>
  <c r="AR307" i="24"/>
  <c r="AM307" i="24"/>
  <c r="AH307" i="24"/>
  <c r="AC307" i="24"/>
  <c r="X307" i="24"/>
  <c r="FH306" i="24"/>
  <c r="FE306" i="24"/>
  <c r="FC306" i="24"/>
  <c r="FB306" i="24"/>
  <c r="EY306" i="24"/>
  <c r="EL306" i="24"/>
  <c r="BN306" i="24" s="1"/>
  <c r="EK306" i="24"/>
  <c r="EH306" i="24"/>
  <c r="EF306" i="24"/>
  <c r="EE306" i="24"/>
  <c r="EB306" i="24"/>
  <c r="DR306" i="24"/>
  <c r="DS306" i="24" s="1"/>
  <c r="EA306" i="24" s="1"/>
  <c r="CR306" i="24"/>
  <c r="CO306" i="24"/>
  <c r="CP306" i="24" s="1"/>
  <c r="CA306" i="24"/>
  <c r="BV306" i="24"/>
  <c r="BQ306" i="24"/>
  <c r="BL306" i="24"/>
  <c r="BG306" i="24"/>
  <c r="BB306" i="24"/>
  <c r="AW306" i="24"/>
  <c r="AR306" i="24"/>
  <c r="AM306" i="24"/>
  <c r="AH306" i="24"/>
  <c r="AC306" i="24"/>
  <c r="X306" i="24"/>
  <c r="FG305" i="24"/>
  <c r="FF305" i="24"/>
  <c r="FD305" i="24"/>
  <c r="FA305" i="24"/>
  <c r="EZ305" i="24"/>
  <c r="EM305" i="24"/>
  <c r="EJ305" i="24"/>
  <c r="EI305" i="24"/>
  <c r="AY305" i="24" s="1"/>
  <c r="EG305" i="24"/>
  <c r="AO305" i="24" s="1"/>
  <c r="AP305" i="24" s="1"/>
  <c r="AQ305" i="24" s="1"/>
  <c r="ED305" i="24"/>
  <c r="Z305" i="24" s="1"/>
  <c r="EC305" i="24"/>
  <c r="U305" i="24" s="1"/>
  <c r="DR305" i="24"/>
  <c r="CR305" i="24"/>
  <c r="CO305" i="24"/>
  <c r="CP305" i="24" s="1"/>
  <c r="CA305" i="24"/>
  <c r="BV305" i="24"/>
  <c r="BQ305" i="24"/>
  <c r="BL305" i="24"/>
  <c r="BG305" i="24"/>
  <c r="BB305" i="24"/>
  <c r="AW305" i="24"/>
  <c r="AR305" i="24"/>
  <c r="AM305" i="24"/>
  <c r="AH305" i="24"/>
  <c r="AC305" i="24"/>
  <c r="AA305" i="24"/>
  <c r="X305" i="24"/>
  <c r="FH304" i="24"/>
  <c r="FE304" i="24"/>
  <c r="FC304" i="24"/>
  <c r="FB304" i="24"/>
  <c r="EY304" i="24"/>
  <c r="EL304" i="24"/>
  <c r="BN304" i="24" s="1"/>
  <c r="BO304" i="24" s="1"/>
  <c r="BP304" i="24" s="1"/>
  <c r="EK304" i="24"/>
  <c r="EH304" i="24"/>
  <c r="EF304" i="24"/>
  <c r="EE304" i="24"/>
  <c r="EB304" i="24"/>
  <c r="DY304" i="24"/>
  <c r="EM304" i="24" s="1"/>
  <c r="BS304" i="24" s="1"/>
  <c r="DR304" i="24"/>
  <c r="DW304" i="24" s="1"/>
  <c r="EI304" i="24" s="1"/>
  <c r="CR304" i="24"/>
  <c r="CO304" i="24"/>
  <c r="CP304" i="24" s="1"/>
  <c r="CA304" i="24"/>
  <c r="BV304" i="24"/>
  <c r="BQ304" i="24"/>
  <c r="BL304" i="24"/>
  <c r="BG304" i="24"/>
  <c r="BB304" i="24"/>
  <c r="AW304" i="24"/>
  <c r="AR304" i="24"/>
  <c r="AM304" i="24"/>
  <c r="AH304" i="24"/>
  <c r="AC304" i="24"/>
  <c r="X304" i="24"/>
  <c r="FG303" i="24"/>
  <c r="FF303" i="24"/>
  <c r="FD303" i="24"/>
  <c r="FA303" i="24"/>
  <c r="EZ303" i="24"/>
  <c r="EM303" i="24"/>
  <c r="EJ303" i="24"/>
  <c r="EI303" i="24"/>
  <c r="AY303" i="24" s="1"/>
  <c r="EG303" i="24"/>
  <c r="AO303" i="24" s="1"/>
  <c r="ED303" i="24"/>
  <c r="EC303" i="24"/>
  <c r="DR303" i="24"/>
  <c r="ES303" i="24" s="1"/>
  <c r="FC303" i="24" s="1"/>
  <c r="CR303" i="24"/>
  <c r="CO303" i="24"/>
  <c r="CP303" i="24" s="1"/>
  <c r="CM303" i="24" s="1"/>
  <c r="CA303" i="24"/>
  <c r="BV303" i="24"/>
  <c r="BQ303" i="24"/>
  <c r="BL303" i="24"/>
  <c r="BG303" i="24"/>
  <c r="BB303" i="24"/>
  <c r="AW303" i="24"/>
  <c r="AR303" i="24"/>
  <c r="AM303" i="24"/>
  <c r="AH303" i="24"/>
  <c r="AC303" i="24"/>
  <c r="X303" i="24"/>
  <c r="FH302" i="24"/>
  <c r="FE302" i="24"/>
  <c r="FC302" i="24"/>
  <c r="FB302" i="24"/>
  <c r="EY302" i="24"/>
  <c r="EL302" i="24"/>
  <c r="BN302" i="24" s="1"/>
  <c r="EK302" i="24"/>
  <c r="BI302" i="24" s="1"/>
  <c r="EH302" i="24"/>
  <c r="AT302" i="24" s="1"/>
  <c r="EF302" i="24"/>
  <c r="AJ302" i="24" s="1"/>
  <c r="EE302" i="24"/>
  <c r="AE302" i="24" s="1"/>
  <c r="EB302" i="24"/>
  <c r="DU302" i="24"/>
  <c r="ED302" i="24" s="1"/>
  <c r="DR302" i="24"/>
  <c r="DT302" i="24" s="1"/>
  <c r="EC302" i="24" s="1"/>
  <c r="CR302" i="24"/>
  <c r="CO302" i="24"/>
  <c r="CP302" i="24" s="1"/>
  <c r="CA302" i="24"/>
  <c r="BV302" i="24"/>
  <c r="BQ302" i="24"/>
  <c r="BL302" i="24"/>
  <c r="BG302" i="24"/>
  <c r="BB302" i="24"/>
  <c r="AW302" i="24"/>
  <c r="AR302" i="24"/>
  <c r="AM302" i="24"/>
  <c r="AH302" i="24"/>
  <c r="AC302" i="24"/>
  <c r="X302" i="24"/>
  <c r="P302" i="24"/>
  <c r="FG301" i="24"/>
  <c r="FF301" i="24"/>
  <c r="FD301" i="24"/>
  <c r="FA301" i="24"/>
  <c r="EZ301" i="24"/>
  <c r="EM301" i="24"/>
  <c r="EJ301" i="24"/>
  <c r="EI301" i="24"/>
  <c r="EG301" i="24"/>
  <c r="AO301" i="24" s="1"/>
  <c r="ED301" i="24"/>
  <c r="EC301" i="24"/>
  <c r="U301" i="24" s="1"/>
  <c r="DR301" i="24"/>
  <c r="DW301" i="24" s="1"/>
  <c r="EH301" i="24" s="1"/>
  <c r="CR301" i="24"/>
  <c r="CO301" i="24"/>
  <c r="CP301" i="24" s="1"/>
  <c r="CG301" i="24" s="1"/>
  <c r="CF301" i="24"/>
  <c r="CC301" i="24"/>
  <c r="CA301" i="24"/>
  <c r="BV301" i="24"/>
  <c r="BQ301" i="24"/>
  <c r="BL301" i="24"/>
  <c r="BG301" i="24"/>
  <c r="BB301" i="24"/>
  <c r="AW301" i="24"/>
  <c r="AR301" i="24"/>
  <c r="AM301" i="24"/>
  <c r="AH301" i="24"/>
  <c r="AC301" i="24"/>
  <c r="X301" i="24"/>
  <c r="FH300" i="24"/>
  <c r="FE300" i="24"/>
  <c r="FC300" i="24"/>
  <c r="FB300" i="24"/>
  <c r="EY300" i="24"/>
  <c r="EL300" i="24"/>
  <c r="EK300" i="24"/>
  <c r="EH300" i="24"/>
  <c r="EF300" i="24"/>
  <c r="EE300" i="24"/>
  <c r="AE300" i="24" s="1"/>
  <c r="EB300" i="24"/>
  <c r="P300" i="24" s="1"/>
  <c r="DR300" i="24"/>
  <c r="CR300" i="24"/>
  <c r="CO300" i="24"/>
  <c r="CP300" i="24" s="1"/>
  <c r="CA300" i="24"/>
  <c r="BV300" i="24"/>
  <c r="BQ300" i="24"/>
  <c r="BL300" i="24"/>
  <c r="BG300" i="24"/>
  <c r="BB300" i="24"/>
  <c r="AW300" i="24"/>
  <c r="AR300" i="24"/>
  <c r="AM300" i="24"/>
  <c r="AH300" i="24"/>
  <c r="AC300" i="24"/>
  <c r="X300" i="24"/>
  <c r="FG299" i="24"/>
  <c r="FF299" i="24"/>
  <c r="FD299" i="24"/>
  <c r="FA299" i="24"/>
  <c r="EZ299" i="24"/>
  <c r="EM299" i="24"/>
  <c r="BS299" i="24" s="1"/>
  <c r="EJ299" i="24"/>
  <c r="EI299" i="24"/>
  <c r="EG299" i="24"/>
  <c r="ED299" i="24"/>
  <c r="EC299" i="24"/>
  <c r="U299" i="24" s="1"/>
  <c r="DR299" i="24"/>
  <c r="DV299" i="24" s="1"/>
  <c r="EF299" i="24" s="1"/>
  <c r="AJ299" i="24" s="1"/>
  <c r="DA299" i="24"/>
  <c r="CW299" i="24"/>
  <c r="CU299" i="24"/>
  <c r="CR299" i="24"/>
  <c r="CO299" i="24"/>
  <c r="CP299" i="24" s="1"/>
  <c r="CH299" i="24"/>
  <c r="CA299" i="24"/>
  <c r="BV299" i="24"/>
  <c r="BQ299" i="24"/>
  <c r="BL299" i="24"/>
  <c r="BG299" i="24"/>
  <c r="BB299" i="24"/>
  <c r="AW299" i="24"/>
  <c r="AR299" i="24"/>
  <c r="AM299" i="24"/>
  <c r="AH299" i="24"/>
  <c r="AC299" i="24"/>
  <c r="X299" i="24"/>
  <c r="FH298" i="24"/>
  <c r="FE298" i="24"/>
  <c r="FC298" i="24"/>
  <c r="FB298" i="24"/>
  <c r="EY298" i="24"/>
  <c r="EL298" i="24"/>
  <c r="EK298" i="24"/>
  <c r="EH298" i="24"/>
  <c r="AT298" i="24" s="1"/>
  <c r="EF298" i="24"/>
  <c r="AJ298" i="24" s="1"/>
  <c r="EE298" i="24"/>
  <c r="EB298" i="24"/>
  <c r="DR298" i="24"/>
  <c r="CR298" i="24"/>
  <c r="CP298" i="24"/>
  <c r="CF298" i="24" s="1"/>
  <c r="CO298" i="24"/>
  <c r="CA298" i="24"/>
  <c r="BV298" i="24"/>
  <c r="BQ298" i="24"/>
  <c r="BL298" i="24"/>
  <c r="BG298" i="24"/>
  <c r="BB298" i="24"/>
  <c r="AW298" i="24"/>
  <c r="AR298" i="24"/>
  <c r="AM298" i="24"/>
  <c r="AH298" i="24"/>
  <c r="AC298" i="24"/>
  <c r="X298" i="24"/>
  <c r="FG297" i="24"/>
  <c r="FF297" i="24"/>
  <c r="FD297" i="24"/>
  <c r="FA297" i="24"/>
  <c r="EZ297" i="24"/>
  <c r="EM297" i="24"/>
  <c r="EJ297" i="24"/>
  <c r="EI297" i="24"/>
  <c r="AY297" i="24" s="1"/>
  <c r="EG297" i="24"/>
  <c r="ED297" i="24"/>
  <c r="EC297" i="24"/>
  <c r="DR297" i="24"/>
  <c r="DS297" i="24" s="1"/>
  <c r="EA297" i="24" s="1"/>
  <c r="F297" i="24" s="1"/>
  <c r="CR297" i="24"/>
  <c r="CO297" i="24"/>
  <c r="CP297" i="24" s="1"/>
  <c r="CM297" i="24" s="1"/>
  <c r="CA297" i="24"/>
  <c r="BV297" i="24"/>
  <c r="BQ297" i="24"/>
  <c r="BL297" i="24"/>
  <c r="BG297" i="24"/>
  <c r="BB297" i="24"/>
  <c r="AW297" i="24"/>
  <c r="AR297" i="24"/>
  <c r="AO297" i="24"/>
  <c r="AM297" i="24"/>
  <c r="AH297" i="24"/>
  <c r="AC297" i="24"/>
  <c r="X297" i="24"/>
  <c r="FH296" i="24"/>
  <c r="FE296" i="24"/>
  <c r="FC296" i="24"/>
  <c r="FB296" i="24"/>
  <c r="EY296" i="24"/>
  <c r="EL296" i="24"/>
  <c r="BN296" i="24" s="1"/>
  <c r="EK296" i="24"/>
  <c r="BI296" i="24" s="1"/>
  <c r="EH296" i="24"/>
  <c r="AT296" i="24" s="1"/>
  <c r="EF296" i="24"/>
  <c r="EE296" i="24"/>
  <c r="EB296" i="24"/>
  <c r="DW296" i="24"/>
  <c r="EI296" i="24" s="1"/>
  <c r="DR296" i="24"/>
  <c r="CR296" i="24"/>
  <c r="CO296" i="24"/>
  <c r="CP296" i="24" s="1"/>
  <c r="CX296" i="24" s="1"/>
  <c r="CA296" i="24"/>
  <c r="BV296" i="24"/>
  <c r="BQ296" i="24"/>
  <c r="BL296" i="24"/>
  <c r="BG296" i="24"/>
  <c r="BB296" i="24"/>
  <c r="AW296" i="24"/>
  <c r="AR296" i="24"/>
  <c r="AM296" i="24"/>
  <c r="AH296" i="24"/>
  <c r="AC296" i="24"/>
  <c r="X296" i="24"/>
  <c r="FG295" i="24"/>
  <c r="FF295" i="24"/>
  <c r="FD295" i="24"/>
  <c r="FA295" i="24"/>
  <c r="EZ295" i="24"/>
  <c r="EM295" i="24"/>
  <c r="BS295" i="24" s="1"/>
  <c r="EJ295" i="24"/>
  <c r="BD295" i="24" s="1"/>
  <c r="EI295" i="24"/>
  <c r="AY295" i="24" s="1"/>
  <c r="EG295" i="24"/>
  <c r="ED295" i="24"/>
  <c r="EC295" i="24"/>
  <c r="DR295" i="24"/>
  <c r="ES295" i="24" s="1"/>
  <c r="FC295" i="24" s="1"/>
  <c r="CR295" i="24"/>
  <c r="CO295" i="24"/>
  <c r="CP295" i="24" s="1"/>
  <c r="CA295" i="24"/>
  <c r="BV295" i="24"/>
  <c r="BQ295" i="24"/>
  <c r="BL295" i="24"/>
  <c r="BG295" i="24"/>
  <c r="BB295" i="24"/>
  <c r="AW295" i="24"/>
  <c r="AR295" i="24"/>
  <c r="AM295" i="24"/>
  <c r="AH295" i="24"/>
  <c r="AC295" i="24"/>
  <c r="X295" i="24"/>
  <c r="FH294" i="24"/>
  <c r="FE294" i="24"/>
  <c r="FC294" i="24"/>
  <c r="FB294" i="24"/>
  <c r="EY294" i="24"/>
  <c r="EL294" i="24"/>
  <c r="BN294" i="24" s="1"/>
  <c r="EK294" i="24"/>
  <c r="EH294" i="24"/>
  <c r="EF294" i="24"/>
  <c r="AJ294" i="24" s="1"/>
  <c r="AK294" i="24" s="1"/>
  <c r="EE294" i="24"/>
  <c r="AE294" i="24" s="1"/>
  <c r="EB294" i="24"/>
  <c r="DT294" i="24"/>
  <c r="EC294" i="24" s="1"/>
  <c r="U294" i="24" s="1"/>
  <c r="DR294" i="24"/>
  <c r="CR294" i="24"/>
  <c r="CO294" i="24"/>
  <c r="CP294" i="24" s="1"/>
  <c r="DC294" i="24" s="1"/>
  <c r="CJ294" i="24"/>
  <c r="CC294" i="24"/>
  <c r="CA294" i="24"/>
  <c r="BV294" i="24"/>
  <c r="BQ294" i="24"/>
  <c r="BL294" i="24"/>
  <c r="BG294" i="24"/>
  <c r="BB294" i="24"/>
  <c r="AW294" i="24"/>
  <c r="AR294" i="24"/>
  <c r="AM294" i="24"/>
  <c r="AH294" i="24"/>
  <c r="AC294" i="24"/>
  <c r="X294" i="24"/>
  <c r="FH293" i="24"/>
  <c r="FE293" i="24"/>
  <c r="FC293" i="24"/>
  <c r="FB293" i="24"/>
  <c r="EY293" i="24"/>
  <c r="EL293" i="24"/>
  <c r="BN293" i="24" s="1"/>
  <c r="EK293" i="24"/>
  <c r="BI293" i="24" s="1"/>
  <c r="EH293" i="24"/>
  <c r="AT293" i="24" s="1"/>
  <c r="EF293" i="24"/>
  <c r="AJ293" i="24" s="1"/>
  <c r="EE293" i="24"/>
  <c r="AE293" i="24" s="1"/>
  <c r="AF293" i="24" s="1"/>
  <c r="AG293" i="24" s="1"/>
  <c r="EB293" i="24"/>
  <c r="P293" i="24" s="1"/>
  <c r="Q293" i="24" s="1"/>
  <c r="DR293" i="24"/>
  <c r="CR293" i="24"/>
  <c r="CO293" i="24"/>
  <c r="CP293" i="24" s="1"/>
  <c r="CA293" i="24"/>
  <c r="BV293" i="24"/>
  <c r="BQ293" i="24"/>
  <c r="BL293" i="24"/>
  <c r="BG293" i="24"/>
  <c r="BB293" i="24"/>
  <c r="AW293" i="24"/>
  <c r="AR293" i="24"/>
  <c r="AM293" i="24"/>
  <c r="AH293" i="24"/>
  <c r="AC293" i="24"/>
  <c r="X293" i="24"/>
  <c r="FG292" i="24"/>
  <c r="FF292" i="24"/>
  <c r="FD292" i="24"/>
  <c r="FA292" i="24"/>
  <c r="EZ292" i="24"/>
  <c r="EM292" i="24"/>
  <c r="EJ292" i="24"/>
  <c r="EI292" i="24"/>
  <c r="EG292" i="24"/>
  <c r="AO292" i="24" s="1"/>
  <c r="ED292" i="24"/>
  <c r="Z292" i="24" s="1"/>
  <c r="EC292" i="24"/>
  <c r="U292" i="24" s="1"/>
  <c r="DR292" i="24"/>
  <c r="EQ292" i="24" s="1"/>
  <c r="EY292" i="24" s="1"/>
  <c r="CR292" i="24"/>
  <c r="CO292" i="24"/>
  <c r="CP292" i="24" s="1"/>
  <c r="CA292" i="24"/>
  <c r="BV292" i="24"/>
  <c r="BQ292" i="24"/>
  <c r="BL292" i="24"/>
  <c r="BG292" i="24"/>
  <c r="BB292" i="24"/>
  <c r="AW292" i="24"/>
  <c r="AR292" i="24"/>
  <c r="AM292" i="24"/>
  <c r="AH292" i="24"/>
  <c r="AC292" i="24"/>
  <c r="X292" i="24"/>
  <c r="FH291" i="24"/>
  <c r="FE291" i="24"/>
  <c r="FC291" i="24"/>
  <c r="FB291" i="24"/>
  <c r="EY291" i="24"/>
  <c r="EL291" i="24"/>
  <c r="EK291" i="24"/>
  <c r="EH291" i="24"/>
  <c r="EF291" i="24"/>
  <c r="EE291" i="24"/>
  <c r="EB291" i="24"/>
  <c r="P291" i="24" s="1"/>
  <c r="DR291" i="24"/>
  <c r="CR291" i="24"/>
  <c r="CO291" i="24"/>
  <c r="CP291" i="24" s="1"/>
  <c r="CG291" i="24" s="1"/>
  <c r="CJ291" i="24"/>
  <c r="CC291" i="24"/>
  <c r="CA291" i="24"/>
  <c r="BV291" i="24"/>
  <c r="BQ291" i="24"/>
  <c r="BL291" i="24"/>
  <c r="BG291" i="24"/>
  <c r="BB291" i="24"/>
  <c r="AW291" i="24"/>
  <c r="AR291" i="24"/>
  <c r="AM291" i="24"/>
  <c r="AH291" i="24"/>
  <c r="AC291" i="24"/>
  <c r="X291" i="24"/>
  <c r="FG290" i="24"/>
  <c r="FF290" i="24"/>
  <c r="FD290" i="24"/>
  <c r="FA290" i="24"/>
  <c r="EZ290" i="24"/>
  <c r="EM290" i="24"/>
  <c r="EJ290" i="24"/>
  <c r="EI290" i="24"/>
  <c r="AY290" i="24" s="1"/>
  <c r="AZ290" i="24" s="1"/>
  <c r="EG290" i="24"/>
  <c r="ED290" i="24"/>
  <c r="EC290" i="24"/>
  <c r="DR290" i="24"/>
  <c r="CR290" i="24"/>
  <c r="CO290" i="24"/>
  <c r="CP290" i="24" s="1"/>
  <c r="CA290" i="24"/>
  <c r="BV290" i="24"/>
  <c r="BQ290" i="24"/>
  <c r="BL290" i="24"/>
  <c r="BG290" i="24"/>
  <c r="BB290" i="24"/>
  <c r="AW290" i="24"/>
  <c r="AR290" i="24"/>
  <c r="AM290" i="24"/>
  <c r="AH290" i="24"/>
  <c r="AC290" i="24"/>
  <c r="X290" i="24"/>
  <c r="FH289" i="24"/>
  <c r="FE289" i="24"/>
  <c r="FC289" i="24"/>
  <c r="FB289" i="24"/>
  <c r="EY289" i="24"/>
  <c r="EL289" i="24"/>
  <c r="BN289" i="24" s="1"/>
  <c r="EK289" i="24"/>
  <c r="EH289" i="24"/>
  <c r="AT289" i="24" s="1"/>
  <c r="EF289" i="24"/>
  <c r="EE289" i="24"/>
  <c r="EB289" i="24"/>
  <c r="P289" i="24" s="1"/>
  <c r="DR289" i="24"/>
  <c r="CR289" i="24"/>
  <c r="CO289" i="24"/>
  <c r="CP289" i="24" s="1"/>
  <c r="CA289" i="24"/>
  <c r="BV289" i="24"/>
  <c r="BQ289" i="24"/>
  <c r="BL289" i="24"/>
  <c r="BG289" i="24"/>
  <c r="BB289" i="24"/>
  <c r="AW289" i="24"/>
  <c r="AR289" i="24"/>
  <c r="AM289" i="24"/>
  <c r="AH289" i="24"/>
  <c r="AE289" i="24"/>
  <c r="AC289" i="24"/>
  <c r="X289" i="24"/>
  <c r="FG288" i="24"/>
  <c r="FF288" i="24"/>
  <c r="FD288" i="24"/>
  <c r="FA288" i="24"/>
  <c r="EZ288" i="24"/>
  <c r="EM288" i="24"/>
  <c r="BS288" i="24" s="1"/>
  <c r="EJ288" i="24"/>
  <c r="EI288" i="24"/>
  <c r="AY288" i="24" s="1"/>
  <c r="EG288" i="24"/>
  <c r="ED288" i="24"/>
  <c r="Z288" i="24" s="1"/>
  <c r="EC288" i="24"/>
  <c r="DR288" i="24"/>
  <c r="EP288" i="24" s="1"/>
  <c r="EX288" i="24" s="1"/>
  <c r="CR288" i="24"/>
  <c r="CO288" i="24"/>
  <c r="CP288" i="24" s="1"/>
  <c r="CZ288" i="24" s="1"/>
  <c r="CA288" i="24"/>
  <c r="BV288" i="24"/>
  <c r="BQ288" i="24"/>
  <c r="BL288" i="24"/>
  <c r="BG288" i="24"/>
  <c r="BB288" i="24"/>
  <c r="AW288" i="24"/>
  <c r="AR288" i="24"/>
  <c r="AM288" i="24"/>
  <c r="AH288" i="24"/>
  <c r="AC288" i="24"/>
  <c r="X288" i="24"/>
  <c r="FH287" i="24"/>
  <c r="FE287" i="24"/>
  <c r="FC287" i="24"/>
  <c r="FB287" i="24"/>
  <c r="EY287" i="24"/>
  <c r="EL287" i="24"/>
  <c r="BN287" i="24" s="1"/>
  <c r="BO287" i="24" s="1"/>
  <c r="EK287" i="24"/>
  <c r="BI287" i="24" s="1"/>
  <c r="BJ287" i="24" s="1"/>
  <c r="EH287" i="24"/>
  <c r="EF287" i="24"/>
  <c r="EE287" i="24"/>
  <c r="EB287" i="24"/>
  <c r="DR287" i="24"/>
  <c r="EU287" i="24" s="1"/>
  <c r="FG287" i="24" s="1"/>
  <c r="CR287" i="24"/>
  <c r="CO287" i="24"/>
  <c r="CP287" i="24" s="1"/>
  <c r="CI287" i="24" s="1"/>
  <c r="CA287" i="24"/>
  <c r="BV287" i="24"/>
  <c r="BQ287" i="24"/>
  <c r="BL287" i="24"/>
  <c r="BG287" i="24"/>
  <c r="BB287" i="24"/>
  <c r="AW287" i="24"/>
  <c r="AR287" i="24"/>
  <c r="AM287" i="24"/>
  <c r="AH287" i="24"/>
  <c r="AC287" i="24"/>
  <c r="X287" i="24"/>
  <c r="FG286" i="24"/>
  <c r="FF286" i="24"/>
  <c r="FD286" i="24"/>
  <c r="FA286" i="24"/>
  <c r="EZ286" i="24"/>
  <c r="EM286" i="24"/>
  <c r="EJ286" i="24"/>
  <c r="BD286" i="24" s="1"/>
  <c r="EI286" i="24"/>
  <c r="AY286" i="24" s="1"/>
  <c r="AZ286" i="24" s="1"/>
  <c r="EG286" i="24"/>
  <c r="AO286" i="24" s="1"/>
  <c r="ED286" i="24"/>
  <c r="EC286" i="24"/>
  <c r="U286" i="24" s="1"/>
  <c r="DT286" i="24"/>
  <c r="EB286" i="24" s="1"/>
  <c r="P286" i="24" s="1"/>
  <c r="DR286" i="24"/>
  <c r="CR286" i="24"/>
  <c r="CO286" i="24"/>
  <c r="CP286" i="24" s="1"/>
  <c r="CH286" i="24" s="1"/>
  <c r="CA286" i="24"/>
  <c r="BV286" i="24"/>
  <c r="BQ286" i="24"/>
  <c r="BL286" i="24"/>
  <c r="BG286" i="24"/>
  <c r="BB286" i="24"/>
  <c r="AW286" i="24"/>
  <c r="AR286" i="24"/>
  <c r="AM286" i="24"/>
  <c r="AH286" i="24"/>
  <c r="AC286" i="24"/>
  <c r="X286" i="24"/>
  <c r="FH285" i="24"/>
  <c r="FE285" i="24"/>
  <c r="FC285" i="24"/>
  <c r="FB285" i="24"/>
  <c r="EY285" i="24"/>
  <c r="EL285" i="24"/>
  <c r="EK285" i="24"/>
  <c r="BI285" i="24" s="1"/>
  <c r="EH285" i="24"/>
  <c r="AT285" i="24" s="1"/>
  <c r="EF285" i="24"/>
  <c r="AJ285" i="24" s="1"/>
  <c r="EE285" i="24"/>
  <c r="AE285" i="24" s="1"/>
  <c r="EB285" i="24"/>
  <c r="DR285" i="24"/>
  <c r="CR285" i="24"/>
  <c r="CO285" i="24"/>
  <c r="CP285" i="24" s="1"/>
  <c r="CF285" i="24" s="1"/>
  <c r="CA285" i="24"/>
  <c r="BV285" i="24"/>
  <c r="BQ285" i="24"/>
  <c r="BL285" i="24"/>
  <c r="BG285" i="24"/>
  <c r="BB285" i="24"/>
  <c r="AW285" i="24"/>
  <c r="AR285" i="24"/>
  <c r="AM285" i="24"/>
  <c r="AH285" i="24"/>
  <c r="AC285" i="24"/>
  <c r="X285" i="24"/>
  <c r="FG284" i="24"/>
  <c r="FF284" i="24"/>
  <c r="FD284" i="24"/>
  <c r="FA284" i="24"/>
  <c r="EZ284" i="24"/>
  <c r="EM284" i="24"/>
  <c r="EJ284" i="24"/>
  <c r="EI284" i="24"/>
  <c r="EG284" i="24"/>
  <c r="ED284" i="24"/>
  <c r="EC284" i="24"/>
  <c r="DR284" i="24"/>
  <c r="EQ284" i="24" s="1"/>
  <c r="EY284" i="24" s="1"/>
  <c r="DC284" i="24"/>
  <c r="CR284" i="24"/>
  <c r="CO284" i="24"/>
  <c r="CP284" i="24" s="1"/>
  <c r="CK284" i="24" s="1"/>
  <c r="CB284" i="24"/>
  <c r="CA284" i="24"/>
  <c r="BV284" i="24"/>
  <c r="BQ284" i="24"/>
  <c r="BL284" i="24"/>
  <c r="BG284" i="24"/>
  <c r="BD284" i="24"/>
  <c r="BB284" i="24"/>
  <c r="AY284" i="24"/>
  <c r="AW284" i="24"/>
  <c r="AR284" i="24"/>
  <c r="AM284" i="24"/>
  <c r="AH284" i="24"/>
  <c r="AC284" i="24"/>
  <c r="X284" i="24"/>
  <c r="FH283" i="24"/>
  <c r="FE283" i="24"/>
  <c r="FC283" i="24"/>
  <c r="FB283" i="24"/>
  <c r="EY283" i="24"/>
  <c r="EL283" i="24"/>
  <c r="EK283" i="24"/>
  <c r="BI283" i="24" s="1"/>
  <c r="EH283" i="24"/>
  <c r="AT283" i="24" s="1"/>
  <c r="EF283" i="24"/>
  <c r="EE283" i="24"/>
  <c r="EB283" i="24"/>
  <c r="P283" i="24" s="1"/>
  <c r="DR283" i="24"/>
  <c r="CT283" i="24"/>
  <c r="CR283" i="24"/>
  <c r="CO283" i="24"/>
  <c r="CP283" i="24" s="1"/>
  <c r="CL283" i="24" s="1"/>
  <c r="CA283" i="24"/>
  <c r="BV283" i="24"/>
  <c r="BQ283" i="24"/>
  <c r="BL283" i="24"/>
  <c r="BG283" i="24"/>
  <c r="BB283" i="24"/>
  <c r="AW283" i="24"/>
  <c r="AR283" i="24"/>
  <c r="AM283" i="24"/>
  <c r="AH283" i="24"/>
  <c r="AC283" i="24"/>
  <c r="X283" i="24"/>
  <c r="FG282" i="24"/>
  <c r="FF282" i="24"/>
  <c r="FD282" i="24"/>
  <c r="FA282" i="24"/>
  <c r="EZ282" i="24"/>
  <c r="EM282" i="24"/>
  <c r="EJ282" i="24"/>
  <c r="EI282" i="24"/>
  <c r="AY282" i="24" s="1"/>
  <c r="AZ282" i="24" s="1"/>
  <c r="EG282" i="24"/>
  <c r="AO282" i="24" s="1"/>
  <c r="ED282" i="24"/>
  <c r="EC282" i="24"/>
  <c r="U282" i="24" s="1"/>
  <c r="DR282" i="24"/>
  <c r="EP282" i="24" s="1"/>
  <c r="CR282" i="24"/>
  <c r="CO282" i="24"/>
  <c r="CP282" i="24" s="1"/>
  <c r="CV282" i="24" s="1"/>
  <c r="CA282" i="24"/>
  <c r="BV282" i="24"/>
  <c r="BQ282" i="24"/>
  <c r="BL282" i="24"/>
  <c r="BG282" i="24"/>
  <c r="BB282" i="24"/>
  <c r="AW282" i="24"/>
  <c r="AR282" i="24"/>
  <c r="AM282" i="24"/>
  <c r="AH282" i="24"/>
  <c r="AC282" i="24"/>
  <c r="X282" i="24"/>
  <c r="FH281" i="24"/>
  <c r="FE281" i="24"/>
  <c r="FC281" i="24"/>
  <c r="FB281" i="24"/>
  <c r="EY281" i="24"/>
  <c r="EL281" i="24"/>
  <c r="EK281" i="24"/>
  <c r="EH281" i="24"/>
  <c r="AT281" i="24" s="1"/>
  <c r="EF281" i="24"/>
  <c r="EE281" i="24"/>
  <c r="AE281" i="24" s="1"/>
  <c r="AF281" i="24" s="1"/>
  <c r="EB281" i="24"/>
  <c r="P281" i="24" s="1"/>
  <c r="Q281" i="24" s="1"/>
  <c r="R281" i="24" s="1"/>
  <c r="DR281" i="24"/>
  <c r="DS281" i="24" s="1"/>
  <c r="CR281" i="24"/>
  <c r="CO281" i="24"/>
  <c r="CP281" i="24" s="1"/>
  <c r="CA281" i="24"/>
  <c r="BV281" i="24"/>
  <c r="BQ281" i="24"/>
  <c r="BL281" i="24"/>
  <c r="BG281" i="24"/>
  <c r="BB281" i="24"/>
  <c r="AW281" i="24"/>
  <c r="AR281" i="24"/>
  <c r="AM281" i="24"/>
  <c r="AH281" i="24"/>
  <c r="AC281" i="24"/>
  <c r="X281" i="24"/>
  <c r="FG280" i="24"/>
  <c r="FF280" i="24"/>
  <c r="FD280" i="24"/>
  <c r="FA280" i="24"/>
  <c r="EZ280" i="24"/>
  <c r="EM280" i="24"/>
  <c r="EJ280" i="24"/>
  <c r="EI280" i="24"/>
  <c r="EG280" i="24"/>
  <c r="ED280" i="24"/>
  <c r="EC280" i="24"/>
  <c r="DR280" i="24"/>
  <c r="DU280" i="24" s="1"/>
  <c r="EE280" i="24" s="1"/>
  <c r="AE280" i="24" s="1"/>
  <c r="CY280" i="24"/>
  <c r="CR280" i="24"/>
  <c r="CO280" i="24"/>
  <c r="CP280" i="24" s="1"/>
  <c r="CA280" i="24"/>
  <c r="BV280" i="24"/>
  <c r="BQ280" i="24"/>
  <c r="BL280" i="24"/>
  <c r="BG280" i="24"/>
  <c r="BD280" i="24"/>
  <c r="BE280" i="24" s="1"/>
  <c r="BF280" i="24" s="1"/>
  <c r="BB280" i="24"/>
  <c r="AW280" i="24"/>
  <c r="AR280" i="24"/>
  <c r="AM280" i="24"/>
  <c r="AH280" i="24"/>
  <c r="AC280" i="24"/>
  <c r="X280" i="24"/>
  <c r="FH279" i="24"/>
  <c r="FE279" i="24"/>
  <c r="FC279" i="24"/>
  <c r="FB279" i="24"/>
  <c r="EY279" i="24"/>
  <c r="EL279" i="24"/>
  <c r="EK279" i="24"/>
  <c r="EH279" i="24"/>
  <c r="AT279" i="24" s="1"/>
  <c r="EF279" i="24"/>
  <c r="AJ279" i="24" s="1"/>
  <c r="EE279" i="24"/>
  <c r="EB279" i="24"/>
  <c r="P279" i="24" s="1"/>
  <c r="Q279" i="24" s="1"/>
  <c r="DR279" i="24"/>
  <c r="ER279" i="24" s="1"/>
  <c r="FA279" i="24" s="1"/>
  <c r="CR279" i="24"/>
  <c r="CO279" i="24"/>
  <c r="CP279" i="24" s="1"/>
  <c r="CB279" i="24" s="1"/>
  <c r="CA279" i="24"/>
  <c r="BV279" i="24"/>
  <c r="BQ279" i="24"/>
  <c r="BL279" i="24"/>
  <c r="BG279" i="24"/>
  <c r="BB279" i="24"/>
  <c r="AW279" i="24"/>
  <c r="AR279" i="24"/>
  <c r="AM279" i="24"/>
  <c r="AH279" i="24"/>
  <c r="AC279" i="24"/>
  <c r="X279" i="24"/>
  <c r="FG278" i="24"/>
  <c r="FF278" i="24"/>
  <c r="FD278" i="24"/>
  <c r="FA278" i="24"/>
  <c r="EZ278" i="24"/>
  <c r="EM278" i="24"/>
  <c r="EJ278" i="24"/>
  <c r="BD278" i="24" s="1"/>
  <c r="EI278" i="24"/>
  <c r="EG278" i="24"/>
  <c r="AO278" i="24" s="1"/>
  <c r="ED278" i="24"/>
  <c r="EC278" i="24"/>
  <c r="DR278" i="24"/>
  <c r="ER278" i="24" s="1"/>
  <c r="FB278" i="24" s="1"/>
  <c r="CR278" i="24"/>
  <c r="CO278" i="24"/>
  <c r="CP278" i="24" s="1"/>
  <c r="CA278" i="24"/>
  <c r="BV278" i="24"/>
  <c r="BQ278" i="24"/>
  <c r="BL278" i="24"/>
  <c r="BG278" i="24"/>
  <c r="BB278" i="24"/>
  <c r="AW278" i="24"/>
  <c r="AR278" i="24"/>
  <c r="AM278" i="24"/>
  <c r="AH278" i="24"/>
  <c r="AC278" i="24"/>
  <c r="X278" i="24"/>
  <c r="FH277" i="24"/>
  <c r="FE277" i="24"/>
  <c r="FC277" i="24"/>
  <c r="FB277" i="24"/>
  <c r="EY277" i="24"/>
  <c r="EL277" i="24"/>
  <c r="EK277" i="24"/>
  <c r="EH277" i="24"/>
  <c r="AT277" i="24" s="1"/>
  <c r="AU277" i="24" s="1"/>
  <c r="EF277" i="24"/>
  <c r="AJ277" i="24" s="1"/>
  <c r="EE277" i="24"/>
  <c r="EB277" i="24"/>
  <c r="DR277" i="24"/>
  <c r="DY277" i="24" s="1"/>
  <c r="EM277" i="24" s="1"/>
  <c r="CR277" i="24"/>
  <c r="CP277" i="24"/>
  <c r="CB277" i="24" s="1"/>
  <c r="CO277" i="24"/>
  <c r="CA277" i="24"/>
  <c r="BV277" i="24"/>
  <c r="BQ277" i="24"/>
  <c r="BL277" i="24"/>
  <c r="BG277" i="24"/>
  <c r="BB277" i="24"/>
  <c r="AW277" i="24"/>
  <c r="AR277" i="24"/>
  <c r="AM277" i="24"/>
  <c r="AH277" i="24"/>
  <c r="AC277" i="24"/>
  <c r="X277" i="24"/>
  <c r="FG276" i="24"/>
  <c r="FF276" i="24"/>
  <c r="FD276" i="24"/>
  <c r="FA276" i="24"/>
  <c r="EZ276" i="24"/>
  <c r="EM276" i="24"/>
  <c r="EJ276" i="24"/>
  <c r="BD276" i="24" s="1"/>
  <c r="EI276" i="24"/>
  <c r="AY276" i="24" s="1"/>
  <c r="EG276" i="24"/>
  <c r="AO276" i="24" s="1"/>
  <c r="ED276" i="24"/>
  <c r="Z276" i="24" s="1"/>
  <c r="AA276" i="24" s="1"/>
  <c r="EC276" i="24"/>
  <c r="DR276" i="24"/>
  <c r="ES276" i="24" s="1"/>
  <c r="FC276" i="24" s="1"/>
  <c r="DB276" i="24"/>
  <c r="CR276" i="24"/>
  <c r="CO276" i="24"/>
  <c r="CP276" i="24" s="1"/>
  <c r="CA276" i="24"/>
  <c r="BV276" i="24"/>
  <c r="BQ276" i="24"/>
  <c r="BL276" i="24"/>
  <c r="BG276" i="24"/>
  <c r="BB276" i="24"/>
  <c r="AW276" i="24"/>
  <c r="AR276" i="24"/>
  <c r="AM276" i="24"/>
  <c r="AH276" i="24"/>
  <c r="AC276" i="24"/>
  <c r="X276" i="24"/>
  <c r="FH275" i="24"/>
  <c r="FE275" i="24"/>
  <c r="FC275" i="24"/>
  <c r="FB275" i="24"/>
  <c r="EY275" i="24"/>
  <c r="EL275" i="24"/>
  <c r="EK275" i="24"/>
  <c r="EH275" i="24"/>
  <c r="AT275" i="24" s="1"/>
  <c r="EF275" i="24"/>
  <c r="EE275" i="24"/>
  <c r="EB275" i="24"/>
  <c r="P275" i="24" s="1"/>
  <c r="DR275" i="24"/>
  <c r="EQ275" i="24" s="1"/>
  <c r="EZ275" i="24" s="1"/>
  <c r="CR275" i="24"/>
  <c r="CO275" i="24"/>
  <c r="CP275" i="24" s="1"/>
  <c r="CV275" i="24" s="1"/>
  <c r="CA275" i="24"/>
  <c r="BV275" i="24"/>
  <c r="BQ275" i="24"/>
  <c r="BN275" i="24"/>
  <c r="BO275" i="24" s="1"/>
  <c r="BL275" i="24"/>
  <c r="BI275" i="24"/>
  <c r="BG275" i="24"/>
  <c r="BB275" i="24"/>
  <c r="AW275" i="24"/>
  <c r="AR275" i="24"/>
  <c r="AM275" i="24"/>
  <c r="AH275" i="24"/>
  <c r="AC275" i="24"/>
  <c r="X275" i="24"/>
  <c r="FG274" i="24"/>
  <c r="FF274" i="24"/>
  <c r="FD274" i="24"/>
  <c r="FA274" i="24"/>
  <c r="EZ274" i="24"/>
  <c r="EM274" i="24"/>
  <c r="EJ274" i="24"/>
  <c r="EI274" i="24"/>
  <c r="AY274" i="24" s="1"/>
  <c r="EG274" i="24"/>
  <c r="AO274" i="24" s="1"/>
  <c r="ED274" i="24"/>
  <c r="Z274" i="24" s="1"/>
  <c r="AA274" i="24" s="1"/>
  <c r="EC274" i="24"/>
  <c r="DR274" i="24"/>
  <c r="CR274" i="24"/>
  <c r="CO274" i="24"/>
  <c r="CP274" i="24" s="1"/>
  <c r="CM274" i="24" s="1"/>
  <c r="CA274" i="24"/>
  <c r="BV274" i="24"/>
  <c r="BQ274" i="24"/>
  <c r="BL274" i="24"/>
  <c r="BG274" i="24"/>
  <c r="BB274" i="24"/>
  <c r="AW274" i="24"/>
  <c r="AR274" i="24"/>
  <c r="AM274" i="24"/>
  <c r="AH274" i="24"/>
  <c r="AC274" i="24"/>
  <c r="X274" i="24"/>
  <c r="FH273" i="24"/>
  <c r="FE273" i="24"/>
  <c r="FC273" i="24"/>
  <c r="FB273" i="24"/>
  <c r="EY273" i="24"/>
  <c r="EL273" i="24"/>
  <c r="BN273" i="24" s="1"/>
  <c r="EK273" i="24"/>
  <c r="BI273" i="24" s="1"/>
  <c r="EH273" i="24"/>
  <c r="AT273" i="24" s="1"/>
  <c r="EF273" i="24"/>
  <c r="AJ273" i="24" s="1"/>
  <c r="AK273" i="24" s="1"/>
  <c r="EE273" i="24"/>
  <c r="EB273" i="24"/>
  <c r="DR273" i="24"/>
  <c r="DV273" i="24" s="1"/>
  <c r="EG273" i="24" s="1"/>
  <c r="CT273" i="24"/>
  <c r="CR273" i="24"/>
  <c r="CO273" i="24"/>
  <c r="CP273" i="24" s="1"/>
  <c r="CH273" i="24"/>
  <c r="CA273" i="24"/>
  <c r="BV273" i="24"/>
  <c r="BQ273" i="24"/>
  <c r="BL273" i="24"/>
  <c r="BG273" i="24"/>
  <c r="BB273" i="24"/>
  <c r="AW273" i="24"/>
  <c r="AR273" i="24"/>
  <c r="AM273" i="24"/>
  <c r="AH273" i="24"/>
  <c r="AC273" i="24"/>
  <c r="X273" i="24"/>
  <c r="FG272" i="24"/>
  <c r="FF272" i="24"/>
  <c r="FD272" i="24"/>
  <c r="FA272" i="24"/>
  <c r="EZ272" i="24"/>
  <c r="EM272" i="24"/>
  <c r="EJ272" i="24"/>
  <c r="EI272" i="24"/>
  <c r="EG272" i="24"/>
  <c r="AO272" i="24" s="1"/>
  <c r="ED272" i="24"/>
  <c r="Z272" i="24" s="1"/>
  <c r="EC272" i="24"/>
  <c r="U272" i="24" s="1"/>
  <c r="DU272" i="24"/>
  <c r="EE272" i="24" s="1"/>
  <c r="AE272" i="24" s="1"/>
  <c r="DR272" i="24"/>
  <c r="ER272" i="24" s="1"/>
  <c r="FB272" i="24" s="1"/>
  <c r="CR272" i="24"/>
  <c r="CO272" i="24"/>
  <c r="CP272" i="24" s="1"/>
  <c r="CL272" i="24" s="1"/>
  <c r="CA272" i="24"/>
  <c r="BV272" i="24"/>
  <c r="BQ272" i="24"/>
  <c r="BL272" i="24"/>
  <c r="BG272" i="24"/>
  <c r="BB272" i="24"/>
  <c r="AW272" i="24"/>
  <c r="AR272" i="24"/>
  <c r="AM272" i="24"/>
  <c r="AH272" i="24"/>
  <c r="AC272" i="24"/>
  <c r="X272" i="24"/>
  <c r="FH271" i="24"/>
  <c r="FE271" i="24"/>
  <c r="FC271" i="24"/>
  <c r="FB271" i="24"/>
  <c r="EY271" i="24"/>
  <c r="EL271" i="24"/>
  <c r="EK271" i="24"/>
  <c r="BI271" i="24" s="1"/>
  <c r="EH271" i="24"/>
  <c r="EF271" i="24"/>
  <c r="EE271" i="24"/>
  <c r="EB271" i="24"/>
  <c r="P271" i="24" s="1"/>
  <c r="DR271" i="24"/>
  <c r="CR271" i="24"/>
  <c r="CO271" i="24"/>
  <c r="CP271" i="24" s="1"/>
  <c r="CJ271" i="24" s="1"/>
  <c r="CH271" i="24"/>
  <c r="CE271" i="24"/>
  <c r="CA271" i="24"/>
  <c r="BV271" i="24"/>
  <c r="BQ271" i="24"/>
  <c r="BL271" i="24"/>
  <c r="BG271" i="24"/>
  <c r="BB271" i="24"/>
  <c r="AW271" i="24"/>
  <c r="AR271" i="24"/>
  <c r="AM271" i="24"/>
  <c r="AH271" i="24"/>
  <c r="AC271" i="24"/>
  <c r="X271" i="24"/>
  <c r="FG270" i="24"/>
  <c r="FF270" i="24"/>
  <c r="FD270" i="24"/>
  <c r="FA270" i="24"/>
  <c r="EZ270" i="24"/>
  <c r="EM270" i="24"/>
  <c r="EJ270" i="24"/>
  <c r="EI270" i="24"/>
  <c r="EG270" i="24"/>
  <c r="ED270" i="24"/>
  <c r="Z270" i="24" s="1"/>
  <c r="EC270" i="24"/>
  <c r="U270" i="24" s="1"/>
  <c r="V270" i="24" s="1"/>
  <c r="DR270" i="24"/>
  <c r="CR270" i="24"/>
  <c r="CO270" i="24"/>
  <c r="CP270" i="24" s="1"/>
  <c r="DD270" i="24" s="1"/>
  <c r="CA270" i="24"/>
  <c r="BV270" i="24"/>
  <c r="BQ270" i="24"/>
  <c r="BL270" i="24"/>
  <c r="BG270" i="24"/>
  <c r="BB270" i="24"/>
  <c r="AW270" i="24"/>
  <c r="AR270" i="24"/>
  <c r="AM270" i="24"/>
  <c r="AH270" i="24"/>
  <c r="AC270" i="24"/>
  <c r="X270" i="24"/>
  <c r="FH269" i="24"/>
  <c r="FE269" i="24"/>
  <c r="FC269" i="24"/>
  <c r="FB269" i="24"/>
  <c r="EY269" i="24"/>
  <c r="EL269" i="24"/>
  <c r="BN269" i="24" s="1"/>
  <c r="EK269" i="24"/>
  <c r="EH269" i="24"/>
  <c r="AT269" i="24" s="1"/>
  <c r="EF269" i="24"/>
  <c r="EE269" i="24"/>
  <c r="EB269" i="24"/>
  <c r="P269" i="24" s="1"/>
  <c r="DR269" i="24"/>
  <c r="ER269" i="24" s="1"/>
  <c r="FA269" i="24" s="1"/>
  <c r="CR269" i="24"/>
  <c r="CO269" i="24"/>
  <c r="CP269" i="24" s="1"/>
  <c r="CG269" i="24" s="1"/>
  <c r="CA269" i="24"/>
  <c r="BV269" i="24"/>
  <c r="BQ269" i="24"/>
  <c r="BL269" i="24"/>
  <c r="BG269" i="24"/>
  <c r="BB269" i="24"/>
  <c r="AW269" i="24"/>
  <c r="AR269" i="24"/>
  <c r="AM269" i="24"/>
  <c r="AH269" i="24"/>
  <c r="AC269" i="24"/>
  <c r="X269" i="24"/>
  <c r="FG268" i="24"/>
  <c r="FF268" i="24"/>
  <c r="FD268" i="24"/>
  <c r="FA268" i="24"/>
  <c r="EZ268" i="24"/>
  <c r="EM268" i="24"/>
  <c r="BS268" i="24" s="1"/>
  <c r="EJ268" i="24"/>
  <c r="EI268" i="24"/>
  <c r="EG268" i="24"/>
  <c r="AO268" i="24" s="1"/>
  <c r="ED268" i="24"/>
  <c r="Z268" i="24" s="1"/>
  <c r="EC268" i="24"/>
  <c r="DR268" i="24"/>
  <c r="CR268" i="24"/>
  <c r="CO268" i="24"/>
  <c r="CP268" i="24" s="1"/>
  <c r="CA268" i="24"/>
  <c r="BV268" i="24"/>
  <c r="BQ268" i="24"/>
  <c r="BL268" i="24"/>
  <c r="BG268" i="24"/>
  <c r="BB268" i="24"/>
  <c r="AW268" i="24"/>
  <c r="AR268" i="24"/>
  <c r="AM268" i="24"/>
  <c r="AH268" i="24"/>
  <c r="AC268" i="24"/>
  <c r="X268" i="24"/>
  <c r="FH267" i="24"/>
  <c r="FE267" i="24"/>
  <c r="FC267" i="24"/>
  <c r="FB267" i="24"/>
  <c r="FA267" i="24"/>
  <c r="EY267" i="24"/>
  <c r="EL267" i="24"/>
  <c r="BN267" i="24" s="1"/>
  <c r="EK267" i="24"/>
  <c r="BI267" i="24" s="1"/>
  <c r="BJ267" i="24" s="1"/>
  <c r="EH267" i="24"/>
  <c r="EF267" i="24"/>
  <c r="AJ267" i="24" s="1"/>
  <c r="EE267" i="24"/>
  <c r="EB267" i="24"/>
  <c r="DY267" i="24"/>
  <c r="EM267" i="24" s="1"/>
  <c r="DU267" i="24"/>
  <c r="ED267" i="24" s="1"/>
  <c r="DR267" i="24"/>
  <c r="ER267" i="24" s="1"/>
  <c r="CW267" i="24"/>
  <c r="CV267" i="24"/>
  <c r="CR267" i="24"/>
  <c r="CO267" i="24"/>
  <c r="CP267" i="24" s="1"/>
  <c r="CM267" i="24" s="1"/>
  <c r="CJ267" i="24"/>
  <c r="CG267" i="24"/>
  <c r="CA267" i="24"/>
  <c r="BV267" i="24"/>
  <c r="BQ267" i="24"/>
  <c r="BL267" i="24"/>
  <c r="BG267" i="24"/>
  <c r="BB267" i="24"/>
  <c r="AW267" i="24"/>
  <c r="AR267" i="24"/>
  <c r="AM267" i="24"/>
  <c r="AH267" i="24"/>
  <c r="AC267" i="24"/>
  <c r="X267" i="24"/>
  <c r="FG266" i="24"/>
  <c r="FF266" i="24"/>
  <c r="FD266" i="24"/>
  <c r="FA266" i="24"/>
  <c r="EZ266" i="24"/>
  <c r="ES266" i="24"/>
  <c r="FC266" i="24" s="1"/>
  <c r="EM266" i="24"/>
  <c r="EJ266" i="24"/>
  <c r="BD266" i="24" s="1"/>
  <c r="EI266" i="24"/>
  <c r="AY266" i="24" s="1"/>
  <c r="EG266" i="24"/>
  <c r="ED266" i="24"/>
  <c r="EC266" i="24"/>
  <c r="DR266" i="24"/>
  <c r="DS266" i="24" s="1"/>
  <c r="EA266" i="24" s="1"/>
  <c r="CR266" i="24"/>
  <c r="CO266" i="24"/>
  <c r="CP266" i="24" s="1"/>
  <c r="CG266" i="24" s="1"/>
  <c r="CA266" i="24"/>
  <c r="BV266" i="24"/>
  <c r="BQ266" i="24"/>
  <c r="BL266" i="24"/>
  <c r="BG266" i="24"/>
  <c r="BB266" i="24"/>
  <c r="AW266" i="24"/>
  <c r="AR266" i="24"/>
  <c r="AM266" i="24"/>
  <c r="AH266" i="24"/>
  <c r="AC266" i="24"/>
  <c r="X266" i="24"/>
  <c r="U266" i="24"/>
  <c r="FH265" i="24"/>
  <c r="FE265" i="24"/>
  <c r="FC265" i="24"/>
  <c r="FB265" i="24"/>
  <c r="EY265" i="24"/>
  <c r="EL265" i="24"/>
  <c r="BN265" i="24" s="1"/>
  <c r="EK265" i="24"/>
  <c r="BI265" i="24" s="1"/>
  <c r="EH265" i="24"/>
  <c r="EF265" i="24"/>
  <c r="AJ265" i="24" s="1"/>
  <c r="EE265" i="24"/>
  <c r="EB265" i="24"/>
  <c r="DR265" i="24"/>
  <c r="EU265" i="24" s="1"/>
  <c r="FG265" i="24" s="1"/>
  <c r="CR265" i="24"/>
  <c r="CO265" i="24"/>
  <c r="CP265" i="24" s="1"/>
  <c r="CB265" i="24" s="1"/>
  <c r="CA265" i="24"/>
  <c r="BV265" i="24"/>
  <c r="BQ265" i="24"/>
  <c r="BL265" i="24"/>
  <c r="BG265" i="24"/>
  <c r="BB265" i="24"/>
  <c r="AW265" i="24"/>
  <c r="AR265" i="24"/>
  <c r="AM265" i="24"/>
  <c r="AH265" i="24"/>
  <c r="AC265" i="24"/>
  <c r="X265" i="24"/>
  <c r="FG264" i="24"/>
  <c r="FF264" i="24"/>
  <c r="FD264" i="24"/>
  <c r="FA264" i="24"/>
  <c r="EZ264" i="24"/>
  <c r="EM264" i="24"/>
  <c r="EJ264" i="24"/>
  <c r="BD264" i="24" s="1"/>
  <c r="EI264" i="24"/>
  <c r="AY264" i="24" s="1"/>
  <c r="EG264" i="24"/>
  <c r="AO264" i="24" s="1"/>
  <c r="ED264" i="24"/>
  <c r="Z264" i="24" s="1"/>
  <c r="EC264" i="24"/>
  <c r="U264" i="24" s="1"/>
  <c r="DR264" i="24"/>
  <c r="EQ264" i="24" s="1"/>
  <c r="EY264" i="24" s="1"/>
  <c r="CR264" i="24"/>
  <c r="CO264" i="24"/>
  <c r="CP264" i="24" s="1"/>
  <c r="CA264" i="24"/>
  <c r="BV264" i="24"/>
  <c r="BQ264" i="24"/>
  <c r="BL264" i="24"/>
  <c r="BG264" i="24"/>
  <c r="BB264" i="24"/>
  <c r="AW264" i="24"/>
  <c r="AR264" i="24"/>
  <c r="AM264" i="24"/>
  <c r="AH264" i="24"/>
  <c r="AC264" i="24"/>
  <c r="X264" i="24"/>
  <c r="FH263" i="24"/>
  <c r="FE263" i="24"/>
  <c r="FC263" i="24"/>
  <c r="FB263" i="24"/>
  <c r="EY263" i="24"/>
  <c r="ER263" i="24"/>
  <c r="FA263" i="24" s="1"/>
  <c r="EL263" i="24"/>
  <c r="EK263" i="24"/>
  <c r="BI263" i="24" s="1"/>
  <c r="EH263" i="24"/>
  <c r="EF263" i="24"/>
  <c r="EE263" i="24"/>
  <c r="EB263" i="24"/>
  <c r="DR263" i="24"/>
  <c r="EU263" i="24" s="1"/>
  <c r="FG263" i="24" s="1"/>
  <c r="CR263" i="24"/>
  <c r="CO263" i="24"/>
  <c r="CP263" i="24" s="1"/>
  <c r="CL263" i="24" s="1"/>
  <c r="CA263" i="24"/>
  <c r="BV263" i="24"/>
  <c r="BQ263" i="24"/>
  <c r="BL263" i="24"/>
  <c r="BG263" i="24"/>
  <c r="BB263" i="24"/>
  <c r="AW263" i="24"/>
  <c r="AR263" i="24"/>
  <c r="AM263" i="24"/>
  <c r="AH263" i="24"/>
  <c r="AC263" i="24"/>
  <c r="X263" i="24"/>
  <c r="P263" i="24"/>
  <c r="FG262" i="24"/>
  <c r="FF262" i="24"/>
  <c r="FD262" i="24"/>
  <c r="FA262" i="24"/>
  <c r="EZ262" i="24"/>
  <c r="EM262" i="24"/>
  <c r="EJ262" i="24"/>
  <c r="BD262" i="24" s="1"/>
  <c r="EI262" i="24"/>
  <c r="AY262" i="24" s="1"/>
  <c r="EG262" i="24"/>
  <c r="ED262" i="24"/>
  <c r="EC262" i="24"/>
  <c r="DS262" i="24"/>
  <c r="DR262" i="24"/>
  <c r="EP262" i="24" s="1"/>
  <c r="CR262" i="24"/>
  <c r="CO262" i="24"/>
  <c r="CP262" i="24" s="1"/>
  <c r="CJ262" i="24"/>
  <c r="CI262" i="24"/>
  <c r="CA262" i="24"/>
  <c r="BV262" i="24"/>
  <c r="BQ262" i="24"/>
  <c r="BL262" i="24"/>
  <c r="BG262" i="24"/>
  <c r="BB262" i="24"/>
  <c r="AW262" i="24"/>
  <c r="AR262" i="24"/>
  <c r="AM262" i="24"/>
  <c r="AH262" i="24"/>
  <c r="AC262" i="24"/>
  <c r="X262" i="24"/>
  <c r="FH261" i="24"/>
  <c r="FE261" i="24"/>
  <c r="FC261" i="24"/>
  <c r="FB261" i="24"/>
  <c r="EY261" i="24"/>
  <c r="EL261" i="24"/>
  <c r="BN261" i="24" s="1"/>
  <c r="EK261" i="24"/>
  <c r="EH261" i="24"/>
  <c r="EF261" i="24"/>
  <c r="EE261" i="24"/>
  <c r="AE261" i="24" s="1"/>
  <c r="EB261" i="24"/>
  <c r="DR261" i="24"/>
  <c r="CR261" i="24"/>
  <c r="CO261" i="24"/>
  <c r="CP261" i="24" s="1"/>
  <c r="CA261" i="24"/>
  <c r="BV261" i="24"/>
  <c r="BQ261" i="24"/>
  <c r="BL261" i="24"/>
  <c r="BG261" i="24"/>
  <c r="BB261" i="24"/>
  <c r="AW261" i="24"/>
  <c r="AR261" i="24"/>
  <c r="AM261" i="24"/>
  <c r="AH261" i="24"/>
  <c r="AC261" i="24"/>
  <c r="X261" i="24"/>
  <c r="FG260" i="24"/>
  <c r="FF260" i="24"/>
  <c r="FD260" i="24"/>
  <c r="FA260" i="24"/>
  <c r="EZ260" i="24"/>
  <c r="EM260" i="24"/>
  <c r="EJ260" i="24"/>
  <c r="EI260" i="24"/>
  <c r="EG260" i="24"/>
  <c r="AO260" i="24" s="1"/>
  <c r="ED260" i="24"/>
  <c r="EC260" i="24"/>
  <c r="DR260" i="24"/>
  <c r="ER260" i="24" s="1"/>
  <c r="FB260" i="24" s="1"/>
  <c r="CR260" i="24"/>
  <c r="CO260" i="24"/>
  <c r="CP260" i="24" s="1"/>
  <c r="CA260" i="24"/>
  <c r="BV260" i="24"/>
  <c r="BQ260" i="24"/>
  <c r="BL260" i="24"/>
  <c r="BG260" i="24"/>
  <c r="BB260" i="24"/>
  <c r="AW260" i="24"/>
  <c r="AR260" i="24"/>
  <c r="AM260" i="24"/>
  <c r="AH260" i="24"/>
  <c r="AC260" i="24"/>
  <c r="X260" i="24"/>
  <c r="U260" i="24"/>
  <c r="FH259" i="24"/>
  <c r="FE259" i="24"/>
  <c r="FC259" i="24"/>
  <c r="FB259" i="24"/>
  <c r="EY259" i="24"/>
  <c r="EL259" i="24"/>
  <c r="BN259" i="24" s="1"/>
  <c r="BO259" i="24" s="1"/>
  <c r="EK259" i="24"/>
  <c r="BI259" i="24" s="1"/>
  <c r="EH259" i="24"/>
  <c r="EF259" i="24"/>
  <c r="EE259" i="24"/>
  <c r="EB259" i="24"/>
  <c r="P259" i="24" s="1"/>
  <c r="DR259" i="24"/>
  <c r="CR259" i="24"/>
  <c r="CO259" i="24"/>
  <c r="CP259" i="24" s="1"/>
  <c r="CA259" i="24"/>
  <c r="BV259" i="24"/>
  <c r="BQ259" i="24"/>
  <c r="BL259" i="24"/>
  <c r="BG259" i="24"/>
  <c r="BB259" i="24"/>
  <c r="AW259" i="24"/>
  <c r="AR259" i="24"/>
  <c r="AM259" i="24"/>
  <c r="AH259" i="24"/>
  <c r="AC259" i="24"/>
  <c r="X259" i="24"/>
  <c r="FG258" i="24"/>
  <c r="FF258" i="24"/>
  <c r="FD258" i="24"/>
  <c r="FA258" i="24"/>
  <c r="EZ258" i="24"/>
  <c r="EM258" i="24"/>
  <c r="BS258" i="24" s="1"/>
  <c r="EJ258" i="24"/>
  <c r="BD258" i="24" s="1"/>
  <c r="EI258" i="24"/>
  <c r="EG258" i="24"/>
  <c r="AO258" i="24" s="1"/>
  <c r="ED258" i="24"/>
  <c r="EC258" i="24"/>
  <c r="U258" i="24" s="1"/>
  <c r="DR258" i="24"/>
  <c r="EP258" i="24" s="1"/>
  <c r="CR258" i="24"/>
  <c r="CO258" i="24"/>
  <c r="CP258" i="24" s="1"/>
  <c r="CK258" i="24" s="1"/>
  <c r="CA258" i="24"/>
  <c r="BV258" i="24"/>
  <c r="BQ258" i="24"/>
  <c r="BL258" i="24"/>
  <c r="BG258" i="24"/>
  <c r="BB258" i="24"/>
  <c r="AW258" i="24"/>
  <c r="AR258" i="24"/>
  <c r="AM258" i="24"/>
  <c r="AH258" i="24"/>
  <c r="AC258" i="24"/>
  <c r="X258" i="24"/>
  <c r="FH257" i="24"/>
  <c r="FE257" i="24"/>
  <c r="FC257" i="24"/>
  <c r="FB257" i="24"/>
  <c r="EY257" i="24"/>
  <c r="EL257" i="24"/>
  <c r="EK257" i="24"/>
  <c r="BI257" i="24" s="1"/>
  <c r="EH257" i="24"/>
  <c r="EF257" i="24"/>
  <c r="EE257" i="24"/>
  <c r="EB257" i="24"/>
  <c r="DU257" i="24"/>
  <c r="ED257" i="24" s="1"/>
  <c r="DR257" i="24"/>
  <c r="CR257" i="24"/>
  <c r="CO257" i="24"/>
  <c r="CP257" i="24" s="1"/>
  <c r="CJ257" i="24" s="1"/>
  <c r="CA257" i="24"/>
  <c r="BV257" i="24"/>
  <c r="BQ257" i="24"/>
  <c r="BL257" i="24"/>
  <c r="BG257" i="24"/>
  <c r="BB257" i="24"/>
  <c r="AW257" i="24"/>
  <c r="AR257" i="24"/>
  <c r="AM257" i="24"/>
  <c r="AH257" i="24"/>
  <c r="AC257" i="24"/>
  <c r="X257" i="24"/>
  <c r="FG256" i="24"/>
  <c r="FF256" i="24"/>
  <c r="FD256" i="24"/>
  <c r="FA256" i="24"/>
  <c r="EZ256" i="24"/>
  <c r="EM256" i="24"/>
  <c r="EJ256" i="24"/>
  <c r="BD256" i="24" s="1"/>
  <c r="EI256" i="24"/>
  <c r="AY256" i="24" s="1"/>
  <c r="EG256" i="24"/>
  <c r="AO256" i="24" s="1"/>
  <c r="ED256" i="24"/>
  <c r="Z256" i="24" s="1"/>
  <c r="EC256" i="24"/>
  <c r="U256" i="24" s="1"/>
  <c r="DR256" i="24"/>
  <c r="DY256" i="24" s="1"/>
  <c r="EL256" i="24" s="1"/>
  <c r="CZ256" i="24"/>
  <c r="CR256" i="24"/>
  <c r="CO256" i="24"/>
  <c r="CP256" i="24" s="1"/>
  <c r="CK256" i="24" s="1"/>
  <c r="CL256" i="24"/>
  <c r="CH256" i="24"/>
  <c r="CF256" i="24"/>
  <c r="CA256" i="24"/>
  <c r="BV256" i="24"/>
  <c r="BQ256" i="24"/>
  <c r="BL256" i="24"/>
  <c r="BG256" i="24"/>
  <c r="BB256" i="24"/>
  <c r="AW256" i="24"/>
  <c r="AR256" i="24"/>
  <c r="AM256" i="24"/>
  <c r="AH256" i="24"/>
  <c r="AC256" i="24"/>
  <c r="X256" i="24"/>
  <c r="FH255" i="24"/>
  <c r="FE255" i="24"/>
  <c r="FC255" i="24"/>
  <c r="FB255" i="24"/>
  <c r="EY255" i="24"/>
  <c r="EL255" i="24"/>
  <c r="EK255" i="24"/>
  <c r="EH255" i="24"/>
  <c r="AT255" i="24" s="1"/>
  <c r="EF255" i="24"/>
  <c r="EE255" i="24"/>
  <c r="AE255" i="24" s="1"/>
  <c r="EB255" i="24"/>
  <c r="P255" i="24" s="1"/>
  <c r="DR255" i="24"/>
  <c r="EU255" i="24" s="1"/>
  <c r="FG255" i="24" s="1"/>
  <c r="CR255" i="24"/>
  <c r="CO255" i="24"/>
  <c r="CP255" i="24" s="1"/>
  <c r="DC255" i="24" s="1"/>
  <c r="CA255" i="24"/>
  <c r="BV255" i="24"/>
  <c r="BQ255" i="24"/>
  <c r="BL255" i="24"/>
  <c r="BG255" i="24"/>
  <c r="BB255" i="24"/>
  <c r="AW255" i="24"/>
  <c r="AR255" i="24"/>
  <c r="AM255" i="24"/>
  <c r="AH255" i="24"/>
  <c r="AC255" i="24"/>
  <c r="X255" i="24"/>
  <c r="FG254" i="24"/>
  <c r="FF254" i="24"/>
  <c r="FD254" i="24"/>
  <c r="FA254" i="24"/>
  <c r="EZ254" i="24"/>
  <c r="EM254" i="24"/>
  <c r="EJ254" i="24"/>
  <c r="EI254" i="24"/>
  <c r="EG254" i="24"/>
  <c r="ED254" i="24"/>
  <c r="Z254" i="24" s="1"/>
  <c r="EC254" i="24"/>
  <c r="U254" i="24" s="1"/>
  <c r="DR254" i="24"/>
  <c r="DV254" i="24" s="1"/>
  <c r="EF254" i="24" s="1"/>
  <c r="CR254" i="24"/>
  <c r="CO254" i="24"/>
  <c r="CP254" i="24" s="1"/>
  <c r="CA254" i="24"/>
  <c r="BV254" i="24"/>
  <c r="BQ254" i="24"/>
  <c r="BL254" i="24"/>
  <c r="BG254" i="24"/>
  <c r="BB254" i="24"/>
  <c r="AW254" i="24"/>
  <c r="AR254" i="24"/>
  <c r="AM254" i="24"/>
  <c r="AH254" i="24"/>
  <c r="AC254" i="24"/>
  <c r="X254" i="24"/>
  <c r="FH253" i="24"/>
  <c r="FE253" i="24"/>
  <c r="FC253" i="24"/>
  <c r="FB253" i="24"/>
  <c r="EY253" i="24"/>
  <c r="EP253" i="24"/>
  <c r="EX253" i="24" s="1"/>
  <c r="EL253" i="24"/>
  <c r="EK253" i="24"/>
  <c r="EH253" i="24"/>
  <c r="EF253" i="24"/>
  <c r="AJ253" i="24" s="1"/>
  <c r="EE253" i="24"/>
  <c r="AE253" i="24" s="1"/>
  <c r="EB253" i="24"/>
  <c r="DR253" i="24"/>
  <c r="CR253" i="24"/>
  <c r="CO253" i="24"/>
  <c r="CP253" i="24" s="1"/>
  <c r="CM253" i="24" s="1"/>
  <c r="CA253" i="24"/>
  <c r="BV253" i="24"/>
  <c r="BQ253" i="24"/>
  <c r="BL253" i="24"/>
  <c r="BG253" i="24"/>
  <c r="BB253" i="24"/>
  <c r="AW253" i="24"/>
  <c r="AR253" i="24"/>
  <c r="AM253" i="24"/>
  <c r="AH253" i="24"/>
  <c r="AC253" i="24"/>
  <c r="X253" i="24"/>
  <c r="FG252" i="24"/>
  <c r="FF252" i="24"/>
  <c r="FD252" i="24"/>
  <c r="FA252" i="24"/>
  <c r="EZ252" i="24"/>
  <c r="EM252" i="24"/>
  <c r="EJ252" i="24"/>
  <c r="BD252" i="24" s="1"/>
  <c r="EI252" i="24"/>
  <c r="AY252" i="24" s="1"/>
  <c r="EG252" i="24"/>
  <c r="ED252" i="24"/>
  <c r="EC252" i="24"/>
  <c r="DR252" i="24"/>
  <c r="EU252" i="24" s="1"/>
  <c r="FH252" i="24" s="1"/>
  <c r="CR252" i="24"/>
  <c r="CO252" i="24"/>
  <c r="CP252" i="24" s="1"/>
  <c r="CH252" i="24" s="1"/>
  <c r="CA252" i="24"/>
  <c r="BV252" i="24"/>
  <c r="BS252" i="24"/>
  <c r="BQ252" i="24"/>
  <c r="BL252" i="24"/>
  <c r="BG252" i="24"/>
  <c r="BB252" i="24"/>
  <c r="AW252" i="24"/>
  <c r="AR252" i="24"/>
  <c r="AM252" i="24"/>
  <c r="AH252" i="24"/>
  <c r="AC252" i="24"/>
  <c r="X252" i="24"/>
  <c r="FH251" i="24"/>
  <c r="FE251" i="24"/>
  <c r="FC251" i="24"/>
  <c r="FB251" i="24"/>
  <c r="EY251" i="24"/>
  <c r="EL251" i="24"/>
  <c r="BN251" i="24" s="1"/>
  <c r="EK251" i="24"/>
  <c r="BI251" i="24" s="1"/>
  <c r="EH251" i="24"/>
  <c r="AT251" i="24" s="1"/>
  <c r="EF251" i="24"/>
  <c r="AJ251" i="24" s="1"/>
  <c r="EE251" i="24"/>
  <c r="EB251" i="24"/>
  <c r="P251" i="24" s="1"/>
  <c r="Q251" i="24" s="1"/>
  <c r="R251" i="24" s="1"/>
  <c r="DR251" i="24"/>
  <c r="CR251" i="24"/>
  <c r="CO251" i="24"/>
  <c r="CP251" i="24" s="1"/>
  <c r="CG251" i="24" s="1"/>
  <c r="CA251" i="24"/>
  <c r="BV251" i="24"/>
  <c r="BQ251" i="24"/>
  <c r="BL251" i="24"/>
  <c r="BG251" i="24"/>
  <c r="BB251" i="24"/>
  <c r="AW251" i="24"/>
  <c r="AR251" i="24"/>
  <c r="AM251" i="24"/>
  <c r="AH251" i="24"/>
  <c r="AC251" i="24"/>
  <c r="X251" i="24"/>
  <c r="FG250" i="24"/>
  <c r="FF250" i="24"/>
  <c r="FD250" i="24"/>
  <c r="FA250" i="24"/>
  <c r="EZ250" i="24"/>
  <c r="EM250" i="24"/>
  <c r="EJ250" i="24"/>
  <c r="EI250" i="24"/>
  <c r="EG250" i="24"/>
  <c r="AO250" i="24" s="1"/>
  <c r="ED250" i="24"/>
  <c r="Z250" i="24" s="1"/>
  <c r="EC250" i="24"/>
  <c r="DR250" i="24"/>
  <c r="DT250" i="24" s="1"/>
  <c r="EB250" i="24" s="1"/>
  <c r="CR250" i="24"/>
  <c r="CO250" i="24"/>
  <c r="CP250" i="24" s="1"/>
  <c r="CA250" i="24"/>
  <c r="BV250" i="24"/>
  <c r="BQ250" i="24"/>
  <c r="BL250" i="24"/>
  <c r="BG250" i="24"/>
  <c r="BB250" i="24"/>
  <c r="AW250" i="24"/>
  <c r="AR250" i="24"/>
  <c r="AM250" i="24"/>
  <c r="AH250" i="24"/>
  <c r="AC250" i="24"/>
  <c r="X250" i="24"/>
  <c r="FH249" i="24"/>
  <c r="FE249" i="24"/>
  <c r="FC249" i="24"/>
  <c r="FB249" i="24"/>
  <c r="EY249" i="24"/>
  <c r="EL249" i="24"/>
  <c r="EK249" i="24"/>
  <c r="EH249" i="24"/>
  <c r="AT249" i="24" s="1"/>
  <c r="EF249" i="24"/>
  <c r="EE249" i="24"/>
  <c r="EB249" i="24"/>
  <c r="DR249" i="24"/>
  <c r="ER249" i="24" s="1"/>
  <c r="FA249" i="24" s="1"/>
  <c r="CR249" i="24"/>
  <c r="CO249" i="24"/>
  <c r="CP249" i="24" s="1"/>
  <c r="CG249" i="24" s="1"/>
  <c r="CA249" i="24"/>
  <c r="BV249" i="24"/>
  <c r="BQ249" i="24"/>
  <c r="BN249" i="24"/>
  <c r="BO249" i="24" s="1"/>
  <c r="BL249" i="24"/>
  <c r="BG249" i="24"/>
  <c r="BB249" i="24"/>
  <c r="AW249" i="24"/>
  <c r="AR249" i="24"/>
  <c r="AM249" i="24"/>
  <c r="AH249" i="24"/>
  <c r="AC249" i="24"/>
  <c r="X249" i="24"/>
  <c r="FG248" i="24"/>
  <c r="FF248" i="24"/>
  <c r="FD248" i="24"/>
  <c r="FA248" i="24"/>
  <c r="EZ248" i="24"/>
  <c r="EM248" i="24"/>
  <c r="EJ248" i="24"/>
  <c r="EI248" i="24"/>
  <c r="EG248" i="24"/>
  <c r="ED248" i="24"/>
  <c r="Z248" i="24" s="1"/>
  <c r="EC248" i="24"/>
  <c r="U248" i="24" s="1"/>
  <c r="DR248" i="24"/>
  <c r="DY248" i="24" s="1"/>
  <c r="EL248" i="24" s="1"/>
  <c r="CR248" i="24"/>
  <c r="CO248" i="24"/>
  <c r="CP248" i="24" s="1"/>
  <c r="CA248" i="24"/>
  <c r="BV248" i="24"/>
  <c r="BS248" i="24"/>
  <c r="BT248" i="24" s="1"/>
  <c r="BQ248" i="24"/>
  <c r="BL248" i="24"/>
  <c r="BG248" i="24"/>
  <c r="BB248" i="24"/>
  <c r="AW248" i="24"/>
  <c r="AR248" i="24"/>
  <c r="AM248" i="24"/>
  <c r="AH248" i="24"/>
  <c r="AC248" i="24"/>
  <c r="X248" i="24"/>
  <c r="FH247" i="24"/>
  <c r="FE247" i="24"/>
  <c r="FC247" i="24"/>
  <c r="FB247" i="24"/>
  <c r="EY247" i="24"/>
  <c r="EL247" i="24"/>
  <c r="EK247" i="24"/>
  <c r="EH247" i="24"/>
  <c r="AT247" i="24" s="1"/>
  <c r="EF247" i="24"/>
  <c r="EE247" i="24"/>
  <c r="EB247" i="24"/>
  <c r="P247" i="24" s="1"/>
  <c r="DR247" i="24"/>
  <c r="EP247" i="24" s="1"/>
  <c r="CR247" i="24"/>
  <c r="CO247" i="24"/>
  <c r="CP247" i="24" s="1"/>
  <c r="CD247" i="24" s="1"/>
  <c r="CA247" i="24"/>
  <c r="BV247" i="24"/>
  <c r="BQ247" i="24"/>
  <c r="BL247" i="24"/>
  <c r="BG247" i="24"/>
  <c r="BB247" i="24"/>
  <c r="AW247" i="24"/>
  <c r="AR247" i="24"/>
  <c r="AM247" i="24"/>
  <c r="AJ247" i="24"/>
  <c r="AH247" i="24"/>
  <c r="AC247" i="24"/>
  <c r="X247" i="24"/>
  <c r="FG246" i="24"/>
  <c r="FF246" i="24"/>
  <c r="FD246" i="24"/>
  <c r="FA246" i="24"/>
  <c r="EZ246" i="24"/>
  <c r="EM246" i="24"/>
  <c r="EJ246" i="24"/>
  <c r="EI246" i="24"/>
  <c r="EG246" i="24"/>
  <c r="ED246" i="24"/>
  <c r="EC246" i="24"/>
  <c r="U246" i="24" s="1"/>
  <c r="DR246" i="24"/>
  <c r="EP246" i="24" s="1"/>
  <c r="CR246" i="24"/>
  <c r="CO246" i="24"/>
  <c r="CP246" i="24" s="1"/>
  <c r="CA246" i="24"/>
  <c r="BV246" i="24"/>
  <c r="BQ246" i="24"/>
  <c r="BL246" i="24"/>
  <c r="BG246" i="24"/>
  <c r="BB246" i="24"/>
  <c r="AY246" i="24"/>
  <c r="AW246" i="24"/>
  <c r="AR246" i="24"/>
  <c r="AM246" i="24"/>
  <c r="AH246" i="24"/>
  <c r="AC246" i="24"/>
  <c r="X246" i="24"/>
  <c r="FH245" i="24"/>
  <c r="FE245" i="24"/>
  <c r="FC245" i="24"/>
  <c r="FB245" i="24"/>
  <c r="EY245" i="24"/>
  <c r="EL245" i="24"/>
  <c r="EK245" i="24"/>
  <c r="BI245" i="24" s="1"/>
  <c r="BJ245" i="24" s="1"/>
  <c r="EH245" i="24"/>
  <c r="EF245" i="24"/>
  <c r="EE245" i="24"/>
  <c r="EB245" i="24"/>
  <c r="P245" i="24" s="1"/>
  <c r="DR245" i="24"/>
  <c r="DY245" i="24" s="1"/>
  <c r="EM245" i="24" s="1"/>
  <c r="CR245" i="24"/>
  <c r="CO245" i="24"/>
  <c r="CP245" i="24" s="1"/>
  <c r="CJ245" i="24" s="1"/>
  <c r="CA245" i="24"/>
  <c r="BV245" i="24"/>
  <c r="BQ245" i="24"/>
  <c r="BL245" i="24"/>
  <c r="BG245" i="24"/>
  <c r="BB245" i="24"/>
  <c r="AW245" i="24"/>
  <c r="AR245" i="24"/>
  <c r="AM245" i="24"/>
  <c r="AH245" i="24"/>
  <c r="AC245" i="24"/>
  <c r="X245" i="24"/>
  <c r="FG244" i="24"/>
  <c r="FF244" i="24"/>
  <c r="FD244" i="24"/>
  <c r="FA244" i="24"/>
  <c r="EZ244" i="24"/>
  <c r="ES244" i="24"/>
  <c r="FC244" i="24" s="1"/>
  <c r="EM244" i="24"/>
  <c r="EJ244" i="24"/>
  <c r="BD244" i="24" s="1"/>
  <c r="EI244" i="24"/>
  <c r="EG244" i="24"/>
  <c r="AO244" i="24" s="1"/>
  <c r="ED244" i="24"/>
  <c r="EC244" i="24"/>
  <c r="DY244" i="24"/>
  <c r="EL244" i="24" s="1"/>
  <c r="DR244" i="24"/>
  <c r="DU244" i="24" s="1"/>
  <c r="EE244" i="24" s="1"/>
  <c r="AE244" i="24" s="1"/>
  <c r="CR244" i="24"/>
  <c r="CO244" i="24"/>
  <c r="CP244" i="24" s="1"/>
  <c r="CA244" i="24"/>
  <c r="BV244" i="24"/>
  <c r="BQ244" i="24"/>
  <c r="BL244" i="24"/>
  <c r="BG244" i="24"/>
  <c r="BB244" i="24"/>
  <c r="AW244" i="24"/>
  <c r="AR244" i="24"/>
  <c r="AM244" i="24"/>
  <c r="AH244" i="24"/>
  <c r="AC244" i="24"/>
  <c r="X244" i="24"/>
  <c r="FH243" i="24"/>
  <c r="FE243" i="24"/>
  <c r="FC243" i="24"/>
  <c r="FB243" i="24"/>
  <c r="EY243" i="24"/>
  <c r="EL243" i="24"/>
  <c r="BN243" i="24" s="1"/>
  <c r="EK243" i="24"/>
  <c r="EH243" i="24"/>
  <c r="EF243" i="24"/>
  <c r="EE243" i="24"/>
  <c r="EB243" i="24"/>
  <c r="DR243" i="24"/>
  <c r="CR243" i="24"/>
  <c r="CO243" i="24"/>
  <c r="CP243" i="24" s="1"/>
  <c r="CU243" i="24" s="1"/>
  <c r="CA243" i="24"/>
  <c r="BV243" i="24"/>
  <c r="BQ243" i="24"/>
  <c r="BL243" i="24"/>
  <c r="BG243" i="24"/>
  <c r="BB243" i="24"/>
  <c r="AW243" i="24"/>
  <c r="AR243" i="24"/>
  <c r="AM243" i="24"/>
  <c r="AH243" i="24"/>
  <c r="AE243" i="24"/>
  <c r="AC243" i="24"/>
  <c r="X243" i="24"/>
  <c r="FG242" i="24"/>
  <c r="FF242" i="24"/>
  <c r="FD242" i="24"/>
  <c r="FA242" i="24"/>
  <c r="EZ242" i="24"/>
  <c r="EM242" i="24"/>
  <c r="BS242" i="24" s="1"/>
  <c r="EJ242" i="24"/>
  <c r="EI242" i="24"/>
  <c r="EG242" i="24"/>
  <c r="AO242" i="24" s="1"/>
  <c r="ED242" i="24"/>
  <c r="EC242" i="24"/>
  <c r="DR242" i="24"/>
  <c r="EU242" i="24" s="1"/>
  <c r="FH242" i="24" s="1"/>
  <c r="CR242" i="24"/>
  <c r="CO242" i="24"/>
  <c r="CP242" i="24" s="1"/>
  <c r="CM242" i="24" s="1"/>
  <c r="CA242" i="24"/>
  <c r="BV242" i="24"/>
  <c r="BQ242" i="24"/>
  <c r="BL242" i="24"/>
  <c r="BG242" i="24"/>
  <c r="BB242" i="24"/>
  <c r="AW242" i="24"/>
  <c r="AR242" i="24"/>
  <c r="AM242" i="24"/>
  <c r="AH242" i="24"/>
  <c r="AC242" i="24"/>
  <c r="X242" i="24"/>
  <c r="FH241" i="24"/>
  <c r="FE241" i="24"/>
  <c r="FC241" i="24"/>
  <c r="FB241" i="24"/>
  <c r="EY241" i="24"/>
  <c r="EL241" i="24"/>
  <c r="EK241" i="24"/>
  <c r="BI241" i="24" s="1"/>
  <c r="EH241" i="24"/>
  <c r="AT241" i="24" s="1"/>
  <c r="EF241" i="24"/>
  <c r="AJ241" i="24" s="1"/>
  <c r="EE241" i="24"/>
  <c r="AE241" i="24" s="1"/>
  <c r="AF241" i="24" s="1"/>
  <c r="EB241" i="24"/>
  <c r="P241" i="24" s="1"/>
  <c r="DR241" i="24"/>
  <c r="DS241" i="24" s="1"/>
  <c r="CR241" i="24"/>
  <c r="CO241" i="24"/>
  <c r="CP241" i="24" s="1"/>
  <c r="CG241" i="24" s="1"/>
  <c r="CA241" i="24"/>
  <c r="BV241" i="24"/>
  <c r="BQ241" i="24"/>
  <c r="BL241" i="24"/>
  <c r="BG241" i="24"/>
  <c r="BB241" i="24"/>
  <c r="AW241" i="24"/>
  <c r="AR241" i="24"/>
  <c r="AM241" i="24"/>
  <c r="AH241" i="24"/>
  <c r="AC241" i="24"/>
  <c r="X241" i="24"/>
  <c r="FG240" i="24"/>
  <c r="FF240" i="24"/>
  <c r="FD240" i="24"/>
  <c r="FA240" i="24"/>
  <c r="EZ240" i="24"/>
  <c r="EM240" i="24"/>
  <c r="BS240" i="24" s="1"/>
  <c r="EJ240" i="24"/>
  <c r="EI240" i="24"/>
  <c r="EG240" i="24"/>
  <c r="ED240" i="24"/>
  <c r="EC240" i="24"/>
  <c r="U240" i="24" s="1"/>
  <c r="DR240" i="24"/>
  <c r="DY240" i="24" s="1"/>
  <c r="EL240" i="24" s="1"/>
  <c r="CR240" i="24"/>
  <c r="CO240" i="24"/>
  <c r="CP240" i="24" s="1"/>
  <c r="CT240" i="24" s="1"/>
  <c r="CA240" i="24"/>
  <c r="BV240" i="24"/>
  <c r="BQ240" i="24"/>
  <c r="BL240" i="24"/>
  <c r="BG240" i="24"/>
  <c r="BB240" i="24"/>
  <c r="AW240" i="24"/>
  <c r="AR240" i="24"/>
  <c r="AM240" i="24"/>
  <c r="AH240" i="24"/>
  <c r="AC240" i="24"/>
  <c r="X240" i="24"/>
  <c r="FH239" i="24"/>
  <c r="FE239" i="24"/>
  <c r="FC239" i="24"/>
  <c r="FB239" i="24"/>
  <c r="EY239" i="24"/>
  <c r="EL239" i="24"/>
  <c r="BN239" i="24" s="1"/>
  <c r="EK239" i="24"/>
  <c r="BI239" i="24" s="1"/>
  <c r="EH239" i="24"/>
  <c r="EF239" i="24"/>
  <c r="EE239" i="24"/>
  <c r="EB239" i="24"/>
  <c r="DR239" i="24"/>
  <c r="CR239" i="24"/>
  <c r="CO239" i="24"/>
  <c r="CP239" i="24" s="1"/>
  <c r="CL239" i="24" s="1"/>
  <c r="CM239" i="24"/>
  <c r="CK239" i="24"/>
  <c r="CA239" i="24"/>
  <c r="BV239" i="24"/>
  <c r="BQ239" i="24"/>
  <c r="BL239" i="24"/>
  <c r="BG239" i="24"/>
  <c r="BB239" i="24"/>
  <c r="AW239" i="24"/>
  <c r="AR239" i="24"/>
  <c r="AM239" i="24"/>
  <c r="AH239" i="24"/>
  <c r="AC239" i="24"/>
  <c r="X239" i="24"/>
  <c r="FG238" i="24"/>
  <c r="FF238" i="24"/>
  <c r="FD238" i="24"/>
  <c r="FA238" i="24"/>
  <c r="EZ238" i="24"/>
  <c r="EM238" i="24"/>
  <c r="EJ238" i="24"/>
  <c r="EI238" i="24"/>
  <c r="EG238" i="24"/>
  <c r="AO238" i="24" s="1"/>
  <c r="ED238" i="24"/>
  <c r="EC238" i="24"/>
  <c r="DR238" i="24"/>
  <c r="DS238" i="24" s="1"/>
  <c r="CR238" i="24"/>
  <c r="CP238" i="24"/>
  <c r="CO238" i="24"/>
  <c r="CA238" i="24"/>
  <c r="BV238" i="24"/>
  <c r="BQ238" i="24"/>
  <c r="BL238" i="24"/>
  <c r="BG238" i="24"/>
  <c r="BB238" i="24"/>
  <c r="AY238" i="24"/>
  <c r="AW238" i="24"/>
  <c r="AR238" i="24"/>
  <c r="AM238" i="24"/>
  <c r="AH238" i="24"/>
  <c r="AC238" i="24"/>
  <c r="Z238" i="24"/>
  <c r="X238" i="24"/>
  <c r="FH237" i="24"/>
  <c r="FE237" i="24"/>
  <c r="FC237" i="24"/>
  <c r="FB237" i="24"/>
  <c r="EY237" i="24"/>
  <c r="EL237" i="24"/>
  <c r="BN237" i="24" s="1"/>
  <c r="EK237" i="24"/>
  <c r="EH237" i="24"/>
  <c r="EF237" i="24"/>
  <c r="EE237" i="24"/>
  <c r="AE237" i="24" s="1"/>
  <c r="AF237" i="24" s="1"/>
  <c r="EB237" i="24"/>
  <c r="P237" i="24" s="1"/>
  <c r="DR237" i="24"/>
  <c r="EP237" i="24" s="1"/>
  <c r="CR237" i="24"/>
  <c r="CO237" i="24"/>
  <c r="CP237" i="24" s="1"/>
  <c r="CS237" i="24" s="1"/>
  <c r="CA237" i="24"/>
  <c r="BV237" i="24"/>
  <c r="BQ237" i="24"/>
  <c r="BL237" i="24"/>
  <c r="BG237" i="24"/>
  <c r="BB237" i="24"/>
  <c r="AW237" i="24"/>
  <c r="AT237" i="24"/>
  <c r="AR237" i="24"/>
  <c r="AM237" i="24"/>
  <c r="AH237" i="24"/>
  <c r="AC237" i="24"/>
  <c r="X237" i="24"/>
  <c r="FG236" i="24"/>
  <c r="FF236" i="24"/>
  <c r="FD236" i="24"/>
  <c r="FA236" i="24"/>
  <c r="EZ236" i="24"/>
  <c r="EM236" i="24"/>
  <c r="BS236" i="24" s="1"/>
  <c r="EJ236" i="24"/>
  <c r="EI236" i="24"/>
  <c r="AY236" i="24" s="1"/>
  <c r="EG236" i="24"/>
  <c r="ED236" i="24"/>
  <c r="Z236" i="24" s="1"/>
  <c r="EC236" i="24"/>
  <c r="DW236" i="24"/>
  <c r="EH236" i="24" s="1"/>
  <c r="DR236" i="24"/>
  <c r="DU236" i="24" s="1"/>
  <c r="EE236" i="24" s="1"/>
  <c r="CR236" i="24"/>
  <c r="CO236" i="24"/>
  <c r="CP236" i="24" s="1"/>
  <c r="CA236" i="24"/>
  <c r="BV236" i="24"/>
  <c r="BQ236" i="24"/>
  <c r="BL236" i="24"/>
  <c r="BG236" i="24"/>
  <c r="BB236" i="24"/>
  <c r="AW236" i="24"/>
  <c r="AR236" i="24"/>
  <c r="AM236" i="24"/>
  <c r="AH236" i="24"/>
  <c r="AC236" i="24"/>
  <c r="X236" i="24"/>
  <c r="FH235" i="24"/>
  <c r="FE235" i="24"/>
  <c r="FC235" i="24"/>
  <c r="FB235" i="24"/>
  <c r="EY235" i="24"/>
  <c r="EL235" i="24"/>
  <c r="EK235" i="24"/>
  <c r="BI235" i="24" s="1"/>
  <c r="EH235" i="24"/>
  <c r="AT235" i="24" s="1"/>
  <c r="EF235" i="24"/>
  <c r="AJ235" i="24" s="1"/>
  <c r="EE235" i="24"/>
  <c r="EB235" i="24"/>
  <c r="DR235" i="24"/>
  <c r="CR235" i="24"/>
  <c r="CO235" i="24"/>
  <c r="CP235" i="24" s="1"/>
  <c r="CK235" i="24" s="1"/>
  <c r="CA235" i="24"/>
  <c r="BV235" i="24"/>
  <c r="BQ235" i="24"/>
  <c r="BN235" i="24"/>
  <c r="BL235" i="24"/>
  <c r="BG235" i="24"/>
  <c r="BB235" i="24"/>
  <c r="AW235" i="24"/>
  <c r="AR235" i="24"/>
  <c r="AM235" i="24"/>
  <c r="AH235" i="24"/>
  <c r="AC235" i="24"/>
  <c r="X235" i="24"/>
  <c r="FG234" i="24"/>
  <c r="FF234" i="24"/>
  <c r="FD234" i="24"/>
  <c r="FA234" i="24"/>
  <c r="EZ234" i="24"/>
  <c r="EM234" i="24"/>
  <c r="EJ234" i="24"/>
  <c r="BD234" i="24" s="1"/>
  <c r="EI234" i="24"/>
  <c r="AY234" i="24" s="1"/>
  <c r="AZ234" i="24" s="1"/>
  <c r="EG234" i="24"/>
  <c r="ED234" i="24"/>
  <c r="EC234" i="24"/>
  <c r="U234" i="24" s="1"/>
  <c r="DR234" i="24"/>
  <c r="EQ234" i="24" s="1"/>
  <c r="EY234" i="24" s="1"/>
  <c r="CR234" i="24"/>
  <c r="CO234" i="24"/>
  <c r="CP234" i="24" s="1"/>
  <c r="CF234" i="24"/>
  <c r="CA234" i="24"/>
  <c r="BV234" i="24"/>
  <c r="BQ234" i="24"/>
  <c r="BL234" i="24"/>
  <c r="BG234" i="24"/>
  <c r="BB234" i="24"/>
  <c r="AW234" i="24"/>
  <c r="AR234" i="24"/>
  <c r="AM234" i="24"/>
  <c r="AH234" i="24"/>
  <c r="AC234" i="24"/>
  <c r="X234" i="24"/>
  <c r="FH233" i="24"/>
  <c r="FE233" i="24"/>
  <c r="FC233" i="24"/>
  <c r="FB233" i="24"/>
  <c r="EY233" i="24"/>
  <c r="EL233" i="24"/>
  <c r="BN233" i="24" s="1"/>
  <c r="EK233" i="24"/>
  <c r="BI233" i="24" s="1"/>
  <c r="EH233" i="24"/>
  <c r="AT233" i="24" s="1"/>
  <c r="EF233" i="24"/>
  <c r="AJ233" i="24" s="1"/>
  <c r="EE233" i="24"/>
  <c r="AE233" i="24" s="1"/>
  <c r="EB233" i="24"/>
  <c r="DR233" i="24"/>
  <c r="CR233" i="24"/>
  <c r="CO233" i="24"/>
  <c r="CP233" i="24" s="1"/>
  <c r="CM233" i="24" s="1"/>
  <c r="CA233" i="24"/>
  <c r="BV233" i="24"/>
  <c r="BQ233" i="24"/>
  <c r="BL233" i="24"/>
  <c r="BG233" i="24"/>
  <c r="BB233" i="24"/>
  <c r="AW233" i="24"/>
  <c r="AR233" i="24"/>
  <c r="AM233" i="24"/>
  <c r="AH233" i="24"/>
  <c r="AC233" i="24"/>
  <c r="X233" i="24"/>
  <c r="FG232" i="24"/>
  <c r="FF232" i="24"/>
  <c r="FD232" i="24"/>
  <c r="FA232" i="24"/>
  <c r="EZ232" i="24"/>
  <c r="EM232" i="24"/>
  <c r="EJ232" i="24"/>
  <c r="BD232" i="24" s="1"/>
  <c r="EI232" i="24"/>
  <c r="EG232" i="24"/>
  <c r="AO232" i="24" s="1"/>
  <c r="AP232" i="24" s="1"/>
  <c r="ED232" i="24"/>
  <c r="EC232" i="24"/>
  <c r="U232" i="24" s="1"/>
  <c r="V232" i="24" s="1"/>
  <c r="DR232" i="24"/>
  <c r="EP232" i="24" s="1"/>
  <c r="CR232" i="24"/>
  <c r="CO232" i="24"/>
  <c r="CP232" i="24" s="1"/>
  <c r="CM232" i="24" s="1"/>
  <c r="CA232" i="24"/>
  <c r="BV232" i="24"/>
  <c r="BQ232" i="24"/>
  <c r="BL232" i="24"/>
  <c r="BG232" i="24"/>
  <c r="BB232" i="24"/>
  <c r="AW232" i="24"/>
  <c r="AR232" i="24"/>
  <c r="AM232" i="24"/>
  <c r="AH232" i="24"/>
  <c r="AC232" i="24"/>
  <c r="X232" i="24"/>
  <c r="FH231" i="24"/>
  <c r="FE231" i="24"/>
  <c r="FC231" i="24"/>
  <c r="FB231" i="24"/>
  <c r="EY231" i="24"/>
  <c r="EL231" i="24"/>
  <c r="BN231" i="24" s="1"/>
  <c r="EK231" i="24"/>
  <c r="BI231" i="24" s="1"/>
  <c r="EH231" i="24"/>
  <c r="EF231" i="24"/>
  <c r="AJ231" i="24" s="1"/>
  <c r="EE231" i="24"/>
  <c r="EB231" i="24"/>
  <c r="DR231" i="24"/>
  <c r="ER231" i="24" s="1"/>
  <c r="FA231" i="24" s="1"/>
  <c r="CR231" i="24"/>
  <c r="CO231" i="24"/>
  <c r="CP231" i="24" s="1"/>
  <c r="CK231" i="24" s="1"/>
  <c r="CA231" i="24"/>
  <c r="BV231" i="24"/>
  <c r="BQ231" i="24"/>
  <c r="BL231" i="24"/>
  <c r="BG231" i="24"/>
  <c r="BB231" i="24"/>
  <c r="AW231" i="24"/>
  <c r="AR231" i="24"/>
  <c r="AM231" i="24"/>
  <c r="AH231" i="24"/>
  <c r="AE231" i="24"/>
  <c r="AF231" i="24" s="1"/>
  <c r="AC231" i="24"/>
  <c r="X231" i="24"/>
  <c r="FG230" i="24"/>
  <c r="FF230" i="24"/>
  <c r="FD230" i="24"/>
  <c r="FA230" i="24"/>
  <c r="EZ230" i="24"/>
  <c r="EM230" i="24"/>
  <c r="EJ230" i="24"/>
  <c r="BD230" i="24" s="1"/>
  <c r="BE230" i="24" s="1"/>
  <c r="EI230" i="24"/>
  <c r="EG230" i="24"/>
  <c r="ED230" i="24"/>
  <c r="EC230" i="24"/>
  <c r="DR230" i="24"/>
  <c r="CR230" i="24"/>
  <c r="CO230" i="24"/>
  <c r="CP230" i="24" s="1"/>
  <c r="CE230" i="24" s="1"/>
  <c r="CA230" i="24"/>
  <c r="BV230" i="24"/>
  <c r="BQ230" i="24"/>
  <c r="BL230" i="24"/>
  <c r="BG230" i="24"/>
  <c r="BB230" i="24"/>
  <c r="AW230" i="24"/>
  <c r="AR230" i="24"/>
  <c r="AM230" i="24"/>
  <c r="AH230" i="24"/>
  <c r="AC230" i="24"/>
  <c r="X230" i="24"/>
  <c r="FH229" i="24"/>
  <c r="FE229" i="24"/>
  <c r="FC229" i="24"/>
  <c r="FB229" i="24"/>
  <c r="EY229" i="24"/>
  <c r="EL229" i="24"/>
  <c r="EK229" i="24"/>
  <c r="EH229" i="24"/>
  <c r="EF229" i="24"/>
  <c r="EE229" i="24"/>
  <c r="AE229" i="24" s="1"/>
  <c r="EB229" i="24"/>
  <c r="P229" i="24" s="1"/>
  <c r="DR229" i="24"/>
  <c r="ES229" i="24" s="1"/>
  <c r="FD229" i="24" s="1"/>
  <c r="CR229" i="24"/>
  <c r="CO229" i="24"/>
  <c r="CP229" i="24" s="1"/>
  <c r="CD229" i="24"/>
  <c r="CA229" i="24"/>
  <c r="BV229" i="24"/>
  <c r="BQ229" i="24"/>
  <c r="BL229" i="24"/>
  <c r="BG229" i="24"/>
  <c r="BB229" i="24"/>
  <c r="AW229" i="24"/>
  <c r="AR229" i="24"/>
  <c r="AM229" i="24"/>
  <c r="AH229" i="24"/>
  <c r="AC229" i="24"/>
  <c r="X229" i="24"/>
  <c r="FG228" i="24"/>
  <c r="FF228" i="24"/>
  <c r="FD228" i="24"/>
  <c r="FA228" i="24"/>
  <c r="EZ228" i="24"/>
  <c r="EM228" i="24"/>
  <c r="BS228" i="24" s="1"/>
  <c r="EJ228" i="24"/>
  <c r="EI228" i="24"/>
  <c r="EG228" i="24"/>
  <c r="AO228" i="24" s="1"/>
  <c r="ED228" i="24"/>
  <c r="EC228" i="24"/>
  <c r="DR228" i="24"/>
  <c r="EP228" i="24" s="1"/>
  <c r="CR228" i="24"/>
  <c r="CO228" i="24"/>
  <c r="CP228" i="24" s="1"/>
  <c r="CK228" i="24" s="1"/>
  <c r="CA228" i="24"/>
  <c r="BV228" i="24"/>
  <c r="BQ228" i="24"/>
  <c r="BL228" i="24"/>
  <c r="BG228" i="24"/>
  <c r="BB228" i="24"/>
  <c r="AW228" i="24"/>
  <c r="AR228" i="24"/>
  <c r="AM228" i="24"/>
  <c r="AH228" i="24"/>
  <c r="AC228" i="24"/>
  <c r="X228" i="24"/>
  <c r="FH227" i="24"/>
  <c r="FE227" i="24"/>
  <c r="FC227" i="24"/>
  <c r="FB227" i="24"/>
  <c r="EY227" i="24"/>
  <c r="EL227" i="24"/>
  <c r="BN227" i="24" s="1"/>
  <c r="EK227" i="24"/>
  <c r="EH227" i="24"/>
  <c r="EF227" i="24"/>
  <c r="EE227" i="24"/>
  <c r="EB227" i="24"/>
  <c r="DR227" i="24"/>
  <c r="CR227" i="24"/>
  <c r="CO227" i="24"/>
  <c r="CP227" i="24" s="1"/>
  <c r="CA227" i="24"/>
  <c r="BV227" i="24"/>
  <c r="BQ227" i="24"/>
  <c r="BL227" i="24"/>
  <c r="BG227" i="24"/>
  <c r="BB227" i="24"/>
  <c r="AW227" i="24"/>
  <c r="AR227" i="24"/>
  <c r="AM227" i="24"/>
  <c r="AH227" i="24"/>
  <c r="AC227" i="24"/>
  <c r="X227" i="24"/>
  <c r="FG226" i="24"/>
  <c r="FF226" i="24"/>
  <c r="FD226" i="24"/>
  <c r="FA226" i="24"/>
  <c r="EZ226" i="24"/>
  <c r="EM226" i="24"/>
  <c r="EJ226" i="24"/>
  <c r="BD226" i="24" s="1"/>
  <c r="EI226" i="24"/>
  <c r="AY226" i="24" s="1"/>
  <c r="EG226" i="24"/>
  <c r="ED226" i="24"/>
  <c r="EC226" i="24"/>
  <c r="U226" i="24" s="1"/>
  <c r="V226" i="24" s="1"/>
  <c r="DR226" i="24"/>
  <c r="CR226" i="24"/>
  <c r="CO226" i="24"/>
  <c r="CP226" i="24" s="1"/>
  <c r="CA226" i="24"/>
  <c r="BV226" i="24"/>
  <c r="BQ226" i="24"/>
  <c r="BL226" i="24"/>
  <c r="BG226" i="24"/>
  <c r="BE226" i="24"/>
  <c r="BB226" i="24"/>
  <c r="AW226" i="24"/>
  <c r="AR226" i="24"/>
  <c r="AM226" i="24"/>
  <c r="AH226" i="24"/>
  <c r="AC226" i="24"/>
  <c r="X226" i="24"/>
  <c r="FH225" i="24"/>
  <c r="FE225" i="24"/>
  <c r="FC225" i="24"/>
  <c r="FB225" i="24"/>
  <c r="EY225" i="24"/>
  <c r="EL225" i="24"/>
  <c r="EK225" i="24"/>
  <c r="BI225" i="24" s="1"/>
  <c r="EH225" i="24"/>
  <c r="EF225" i="24"/>
  <c r="AJ225" i="24" s="1"/>
  <c r="EE225" i="24"/>
  <c r="EB225" i="24"/>
  <c r="P225" i="24" s="1"/>
  <c r="DR225" i="24"/>
  <c r="CR225" i="24"/>
  <c r="CP225" i="24"/>
  <c r="CI225" i="24" s="1"/>
  <c r="CO225" i="24"/>
  <c r="CA225" i="24"/>
  <c r="BV225" i="24"/>
  <c r="BQ225" i="24"/>
  <c r="BL225" i="24"/>
  <c r="BG225" i="24"/>
  <c r="BB225" i="24"/>
  <c r="AW225" i="24"/>
  <c r="AT225" i="24"/>
  <c r="AR225" i="24"/>
  <c r="AM225" i="24"/>
  <c r="AH225" i="24"/>
  <c r="AC225" i="24"/>
  <c r="X225" i="24"/>
  <c r="FG224" i="24"/>
  <c r="FF224" i="24"/>
  <c r="FD224" i="24"/>
  <c r="FA224" i="24"/>
  <c r="EZ224" i="24"/>
  <c r="EM224" i="24"/>
  <c r="EJ224" i="24"/>
  <c r="EI224" i="24"/>
  <c r="EG224" i="24"/>
  <c r="AO224" i="24" s="1"/>
  <c r="ED224" i="24"/>
  <c r="Z224" i="24" s="1"/>
  <c r="EC224" i="24"/>
  <c r="U224" i="24" s="1"/>
  <c r="V224" i="24" s="1"/>
  <c r="DR224" i="24"/>
  <c r="EP224" i="24" s="1"/>
  <c r="EX224" i="24" s="1"/>
  <c r="CR224" i="24"/>
  <c r="CO224" i="24"/>
  <c r="CP224" i="24" s="1"/>
  <c r="CA224" i="24"/>
  <c r="BV224" i="24"/>
  <c r="BQ224" i="24"/>
  <c r="BL224" i="24"/>
  <c r="BG224" i="24"/>
  <c r="BB224" i="24"/>
  <c r="AW224" i="24"/>
  <c r="AR224" i="24"/>
  <c r="AM224" i="24"/>
  <c r="AH224" i="24"/>
  <c r="AC224" i="24"/>
  <c r="X224" i="24"/>
  <c r="FH223" i="24"/>
  <c r="FE223" i="24"/>
  <c r="FC223" i="24"/>
  <c r="FB223" i="24"/>
  <c r="EY223" i="24"/>
  <c r="EL223" i="24"/>
  <c r="EK223" i="24"/>
  <c r="BI223" i="24" s="1"/>
  <c r="EH223" i="24"/>
  <c r="AT223" i="24" s="1"/>
  <c r="EF223" i="24"/>
  <c r="AJ223" i="24" s="1"/>
  <c r="EE223" i="24"/>
  <c r="EB223" i="24"/>
  <c r="DR223" i="24"/>
  <c r="CR223" i="24"/>
  <c r="CO223" i="24"/>
  <c r="CP223" i="24" s="1"/>
  <c r="CA223" i="24"/>
  <c r="BV223" i="24"/>
  <c r="BQ223" i="24"/>
  <c r="BL223" i="24"/>
  <c r="BG223" i="24"/>
  <c r="BB223" i="24"/>
  <c r="AW223" i="24"/>
  <c r="AR223" i="24"/>
  <c r="AM223" i="24"/>
  <c r="AH223" i="24"/>
  <c r="AC223" i="24"/>
  <c r="X223" i="24"/>
  <c r="P223" i="24"/>
  <c r="FG222" i="24"/>
  <c r="FF222" i="24"/>
  <c r="FD222" i="24"/>
  <c r="FA222" i="24"/>
  <c r="EZ222" i="24"/>
  <c r="EM222" i="24"/>
  <c r="BS222" i="24" s="1"/>
  <c r="EJ222" i="24"/>
  <c r="BD222" i="24" s="1"/>
  <c r="EI222" i="24"/>
  <c r="AY222" i="24" s="1"/>
  <c r="EG222" i="24"/>
  <c r="ED222" i="24"/>
  <c r="Z222" i="24" s="1"/>
  <c r="EC222" i="24"/>
  <c r="U222" i="24" s="1"/>
  <c r="DR222" i="24"/>
  <c r="DS222" i="24" s="1"/>
  <c r="EA222" i="24" s="1"/>
  <c r="CR222" i="24"/>
  <c r="CO222" i="24"/>
  <c r="CP222" i="24" s="1"/>
  <c r="CC222" i="24" s="1"/>
  <c r="CD222" i="24"/>
  <c r="CA222" i="24"/>
  <c r="BV222" i="24"/>
  <c r="BQ222" i="24"/>
  <c r="BL222" i="24"/>
  <c r="BG222" i="24"/>
  <c r="BB222" i="24"/>
  <c r="AW222" i="24"/>
  <c r="AR222" i="24"/>
  <c r="AM222" i="24"/>
  <c r="AH222" i="24"/>
  <c r="AC222" i="24"/>
  <c r="X222" i="24"/>
  <c r="FH221" i="24"/>
  <c r="FE221" i="24"/>
  <c r="FC221" i="24"/>
  <c r="FB221" i="24"/>
  <c r="EY221" i="24"/>
  <c r="EL221" i="24"/>
  <c r="EK221" i="24"/>
  <c r="EH221" i="24"/>
  <c r="AT221" i="24" s="1"/>
  <c r="AU221" i="24" s="1"/>
  <c r="AV221" i="24" s="1"/>
  <c r="EF221" i="24"/>
  <c r="AJ221" i="24" s="1"/>
  <c r="EE221" i="24"/>
  <c r="EB221" i="24"/>
  <c r="P221" i="24" s="1"/>
  <c r="Q221" i="24" s="1"/>
  <c r="DR221" i="24"/>
  <c r="ER221" i="24" s="1"/>
  <c r="FA221" i="24" s="1"/>
  <c r="CR221" i="24"/>
  <c r="CO221" i="24"/>
  <c r="CP221" i="24" s="1"/>
  <c r="CA221" i="24"/>
  <c r="BV221" i="24"/>
  <c r="BQ221" i="24"/>
  <c r="BL221" i="24"/>
  <c r="BG221" i="24"/>
  <c r="BB221" i="24"/>
  <c r="AW221" i="24"/>
  <c r="AR221" i="24"/>
  <c r="AM221" i="24"/>
  <c r="AH221" i="24"/>
  <c r="AC221" i="24"/>
  <c r="X221" i="24"/>
  <c r="FG220" i="24"/>
  <c r="FF220" i="24"/>
  <c r="FD220" i="24"/>
  <c r="FA220" i="24"/>
  <c r="EZ220" i="24"/>
  <c r="EM220" i="24"/>
  <c r="EJ220" i="24"/>
  <c r="EI220" i="24"/>
  <c r="EG220" i="24"/>
  <c r="ED220" i="24"/>
  <c r="Z220" i="24" s="1"/>
  <c r="EC220" i="24"/>
  <c r="DR220" i="24"/>
  <c r="CR220" i="24"/>
  <c r="CO220" i="24"/>
  <c r="CP220" i="24" s="1"/>
  <c r="CA220" i="24"/>
  <c r="BV220" i="24"/>
  <c r="BQ220" i="24"/>
  <c r="BL220" i="24"/>
  <c r="BG220" i="24"/>
  <c r="BB220" i="24"/>
  <c r="AW220" i="24"/>
  <c r="AR220" i="24"/>
  <c r="AM220" i="24"/>
  <c r="AH220" i="24"/>
  <c r="AC220" i="24"/>
  <c r="X220" i="24"/>
  <c r="FH219" i="24"/>
  <c r="FE219" i="24"/>
  <c r="FC219" i="24"/>
  <c r="FB219" i="24"/>
  <c r="EY219" i="24"/>
  <c r="EL219" i="24"/>
  <c r="EK219" i="24"/>
  <c r="BI219" i="24" s="1"/>
  <c r="EH219" i="24"/>
  <c r="EF219" i="24"/>
  <c r="AJ219" i="24" s="1"/>
  <c r="EE219" i="24"/>
  <c r="AE219" i="24" s="1"/>
  <c r="EB219" i="24"/>
  <c r="DR219" i="24"/>
  <c r="CR219" i="24"/>
  <c r="CO219" i="24"/>
  <c r="CP219" i="24" s="1"/>
  <c r="CA219" i="24"/>
  <c r="BV219" i="24"/>
  <c r="BQ219" i="24"/>
  <c r="BN219" i="24"/>
  <c r="BL219" i="24"/>
  <c r="BG219" i="24"/>
  <c r="BB219" i="24"/>
  <c r="AW219" i="24"/>
  <c r="AR219" i="24"/>
  <c r="AM219" i="24"/>
  <c r="AH219" i="24"/>
  <c r="AC219" i="24"/>
  <c r="X219" i="24"/>
  <c r="FG218" i="24"/>
  <c r="FF218" i="24"/>
  <c r="FD218" i="24"/>
  <c r="FA218" i="24"/>
  <c r="EZ218" i="24"/>
  <c r="EM218" i="24"/>
  <c r="BS218" i="24" s="1"/>
  <c r="EJ218" i="24"/>
  <c r="BD218" i="24" s="1"/>
  <c r="EI218" i="24"/>
  <c r="AY218" i="24" s="1"/>
  <c r="EG218" i="24"/>
  <c r="ED218" i="24"/>
  <c r="Z218" i="24" s="1"/>
  <c r="EC218" i="24"/>
  <c r="DR218" i="24"/>
  <c r="DW218" i="24" s="1"/>
  <c r="EH218" i="24" s="1"/>
  <c r="CR218" i="24"/>
  <c r="CO218" i="24"/>
  <c r="CP218" i="24" s="1"/>
  <c r="CB218" i="24" s="1"/>
  <c r="CA218" i="24"/>
  <c r="BV218" i="24"/>
  <c r="BQ218" i="24"/>
  <c r="BL218" i="24"/>
  <c r="BG218" i="24"/>
  <c r="BB218" i="24"/>
  <c r="AW218" i="24"/>
  <c r="AR218" i="24"/>
  <c r="AM218" i="24"/>
  <c r="AH218" i="24"/>
  <c r="AC218" i="24"/>
  <c r="X218" i="24"/>
  <c r="FH217" i="24"/>
  <c r="FE217" i="24"/>
  <c r="FC217" i="24"/>
  <c r="FB217" i="24"/>
  <c r="EY217" i="24"/>
  <c r="EL217" i="24"/>
  <c r="BN217" i="24" s="1"/>
  <c r="BO217" i="24" s="1"/>
  <c r="EK217" i="24"/>
  <c r="BI217" i="24" s="1"/>
  <c r="EH217" i="24"/>
  <c r="EF217" i="24"/>
  <c r="AJ217" i="24" s="1"/>
  <c r="EE217" i="24"/>
  <c r="EB217" i="24"/>
  <c r="DR217" i="24"/>
  <c r="DT217" i="24" s="1"/>
  <c r="EC217" i="24" s="1"/>
  <c r="U217" i="24" s="1"/>
  <c r="V217" i="24" s="1"/>
  <c r="CR217" i="24"/>
  <c r="CO217" i="24"/>
  <c r="CP217" i="24" s="1"/>
  <c r="CA217" i="24"/>
  <c r="BV217" i="24"/>
  <c r="BQ217" i="24"/>
  <c r="BL217" i="24"/>
  <c r="BG217" i="24"/>
  <c r="BB217" i="24"/>
  <c r="AW217" i="24"/>
  <c r="AR217" i="24"/>
  <c r="AM217" i="24"/>
  <c r="AH217" i="24"/>
  <c r="AC217" i="24"/>
  <c r="X217" i="24"/>
  <c r="FG216" i="24"/>
  <c r="FF216" i="24"/>
  <c r="FD216" i="24"/>
  <c r="FA216" i="24"/>
  <c r="EZ216" i="24"/>
  <c r="EM216" i="24"/>
  <c r="EJ216" i="24"/>
  <c r="BD216" i="24" s="1"/>
  <c r="EI216" i="24"/>
  <c r="AY216" i="24" s="1"/>
  <c r="AZ216" i="24" s="1"/>
  <c r="EG216" i="24"/>
  <c r="ED216" i="24"/>
  <c r="EC216" i="24"/>
  <c r="DR216" i="24"/>
  <c r="CR216" i="24"/>
  <c r="CO216" i="24"/>
  <c r="CP216" i="24" s="1"/>
  <c r="CA216" i="24"/>
  <c r="BV216" i="24"/>
  <c r="BQ216" i="24"/>
  <c r="BL216" i="24"/>
  <c r="BG216" i="24"/>
  <c r="BB216" i="24"/>
  <c r="AW216" i="24"/>
  <c r="AR216" i="24"/>
  <c r="AM216" i="24"/>
  <c r="AH216" i="24"/>
  <c r="AC216" i="24"/>
  <c r="X216" i="24"/>
  <c r="FH215" i="24"/>
  <c r="FE215" i="24"/>
  <c r="FC215" i="24"/>
  <c r="FB215" i="24"/>
  <c r="EY215" i="24"/>
  <c r="EP215" i="24"/>
  <c r="EX215" i="24" s="1"/>
  <c r="EL215" i="24"/>
  <c r="EK215" i="24"/>
  <c r="EH215" i="24"/>
  <c r="EF215" i="24"/>
  <c r="AJ215" i="24" s="1"/>
  <c r="EE215" i="24"/>
  <c r="EB215" i="24"/>
  <c r="P215" i="24" s="1"/>
  <c r="DR215" i="24"/>
  <c r="DB215" i="24"/>
  <c r="CR215" i="24"/>
  <c r="CO215" i="24"/>
  <c r="CP215" i="24" s="1"/>
  <c r="CU215" i="24" s="1"/>
  <c r="CA215" i="24"/>
  <c r="BV215" i="24"/>
  <c r="BQ215" i="24"/>
  <c r="BL215" i="24"/>
  <c r="BG215" i="24"/>
  <c r="BB215" i="24"/>
  <c r="AW215" i="24"/>
  <c r="AR215" i="24"/>
  <c r="AM215" i="24"/>
  <c r="AH215" i="24"/>
  <c r="AC215" i="24"/>
  <c r="X215" i="24"/>
  <c r="FG214" i="24"/>
  <c r="FF214" i="24"/>
  <c r="FD214" i="24"/>
  <c r="FA214" i="24"/>
  <c r="EZ214" i="24"/>
  <c r="EM214" i="24"/>
  <c r="BS214" i="24" s="1"/>
  <c r="EJ214" i="24"/>
  <c r="EI214" i="24"/>
  <c r="AY214" i="24" s="1"/>
  <c r="AZ214" i="24" s="1"/>
  <c r="BA214" i="24" s="1"/>
  <c r="EG214" i="24"/>
  <c r="ED214" i="24"/>
  <c r="Z214" i="24" s="1"/>
  <c r="EC214" i="24"/>
  <c r="DR214" i="24"/>
  <c r="CR214" i="24"/>
  <c r="CO214" i="24"/>
  <c r="CP214" i="24" s="1"/>
  <c r="CA214" i="24"/>
  <c r="BV214" i="24"/>
  <c r="BQ214" i="24"/>
  <c r="BL214" i="24"/>
  <c r="BG214" i="24"/>
  <c r="BB214" i="24"/>
  <c r="AW214" i="24"/>
  <c r="AR214" i="24"/>
  <c r="AM214" i="24"/>
  <c r="AH214" i="24"/>
  <c r="AC214" i="24"/>
  <c r="X214" i="24"/>
  <c r="FH213" i="24"/>
  <c r="FE213" i="24"/>
  <c r="FC213" i="24"/>
  <c r="FB213" i="24"/>
  <c r="EY213" i="24"/>
  <c r="EL213" i="24"/>
  <c r="BN213" i="24" s="1"/>
  <c r="EK213" i="24"/>
  <c r="BI213" i="24" s="1"/>
  <c r="BJ213" i="24" s="1"/>
  <c r="EH213" i="24"/>
  <c r="EF213" i="24"/>
  <c r="AJ213" i="24" s="1"/>
  <c r="EE213" i="24"/>
  <c r="AE213" i="24" s="1"/>
  <c r="EB213" i="24"/>
  <c r="P213" i="24" s="1"/>
  <c r="DR213" i="24"/>
  <c r="DU213" i="24" s="1"/>
  <c r="ED213" i="24" s="1"/>
  <c r="CR213" i="24"/>
  <c r="CO213" i="24"/>
  <c r="CP213" i="24" s="1"/>
  <c r="CA213" i="24"/>
  <c r="BV213" i="24"/>
  <c r="BQ213" i="24"/>
  <c r="BL213" i="24"/>
  <c r="BG213" i="24"/>
  <c r="BB213" i="24"/>
  <c r="AW213" i="24"/>
  <c r="AR213" i="24"/>
  <c r="AM213" i="24"/>
  <c r="AH213" i="24"/>
  <c r="AC213" i="24"/>
  <c r="X213" i="24"/>
  <c r="FG212" i="24"/>
  <c r="FF212" i="24"/>
  <c r="FD212" i="24"/>
  <c r="FA212" i="24"/>
  <c r="EZ212" i="24"/>
  <c r="EM212" i="24"/>
  <c r="EJ212" i="24"/>
  <c r="BD212" i="24" s="1"/>
  <c r="EI212" i="24"/>
  <c r="AY212" i="24" s="1"/>
  <c r="EG212" i="24"/>
  <c r="AO212" i="24" s="1"/>
  <c r="AP212" i="24" s="1"/>
  <c r="ED212" i="24"/>
  <c r="Z212" i="24" s="1"/>
  <c r="EC212" i="24"/>
  <c r="U212" i="24" s="1"/>
  <c r="DR212" i="24"/>
  <c r="ES212" i="24" s="1"/>
  <c r="FC212" i="24" s="1"/>
  <c r="CR212" i="24"/>
  <c r="CO212" i="24"/>
  <c r="CP212" i="24" s="1"/>
  <c r="CE212" i="24" s="1"/>
  <c r="CA212" i="24"/>
  <c r="BV212" i="24"/>
  <c r="BQ212" i="24"/>
  <c r="BL212" i="24"/>
  <c r="BG212" i="24"/>
  <c r="BB212" i="24"/>
  <c r="AW212" i="24"/>
  <c r="AR212" i="24"/>
  <c r="AM212" i="24"/>
  <c r="AH212" i="24"/>
  <c r="AC212" i="24"/>
  <c r="X212" i="24"/>
  <c r="FH211" i="24"/>
  <c r="FE211" i="24"/>
  <c r="FC211" i="24"/>
  <c r="FB211" i="24"/>
  <c r="EY211" i="24"/>
  <c r="EL211" i="24"/>
  <c r="EK211" i="24"/>
  <c r="EH211" i="24"/>
  <c r="AT211" i="24" s="1"/>
  <c r="AU211" i="24" s="1"/>
  <c r="EF211" i="24"/>
  <c r="AJ211" i="24" s="1"/>
  <c r="EE211" i="24"/>
  <c r="EB211" i="24"/>
  <c r="DR211" i="24"/>
  <c r="DS211" i="24" s="1"/>
  <c r="CR211" i="24"/>
  <c r="CO211" i="24"/>
  <c r="CP211" i="24" s="1"/>
  <c r="CJ211" i="24" s="1"/>
  <c r="CA211" i="24"/>
  <c r="BV211" i="24"/>
  <c r="BQ211" i="24"/>
  <c r="BL211" i="24"/>
  <c r="BI211" i="24"/>
  <c r="BG211" i="24"/>
  <c r="BB211" i="24"/>
  <c r="AW211" i="24"/>
  <c r="AR211" i="24"/>
  <c r="AM211" i="24"/>
  <c r="AH211" i="24"/>
  <c r="AC211" i="24"/>
  <c r="X211" i="24"/>
  <c r="FG210" i="24"/>
  <c r="FF210" i="24"/>
  <c r="FD210" i="24"/>
  <c r="FA210" i="24"/>
  <c r="EZ210" i="24"/>
  <c r="EM210" i="24"/>
  <c r="BS210" i="24" s="1"/>
  <c r="EJ210" i="24"/>
  <c r="BD210" i="24" s="1"/>
  <c r="EI210" i="24"/>
  <c r="EG210" i="24"/>
  <c r="ED210" i="24"/>
  <c r="EC210" i="24"/>
  <c r="U210" i="24" s="1"/>
  <c r="DR210" i="24"/>
  <c r="CR210" i="24"/>
  <c r="CO210" i="24"/>
  <c r="CP210" i="24" s="1"/>
  <c r="CK210" i="24" s="1"/>
  <c r="CA210" i="24"/>
  <c r="BV210" i="24"/>
  <c r="BQ210" i="24"/>
  <c r="BL210" i="24"/>
  <c r="BG210" i="24"/>
  <c r="BB210" i="24"/>
  <c r="AW210" i="24"/>
  <c r="AR210" i="24"/>
  <c r="AM210" i="24"/>
  <c r="AH210" i="24"/>
  <c r="AC210" i="24"/>
  <c r="X210" i="24"/>
  <c r="FH209" i="24"/>
  <c r="FE209" i="24"/>
  <c r="FC209" i="24"/>
  <c r="FB209" i="24"/>
  <c r="EY209" i="24"/>
  <c r="ER209" i="24"/>
  <c r="FA209" i="24" s="1"/>
  <c r="EL209" i="24"/>
  <c r="EK209" i="24"/>
  <c r="EH209" i="24"/>
  <c r="EF209" i="24"/>
  <c r="EE209" i="24"/>
  <c r="EB209" i="24"/>
  <c r="P209" i="24" s="1"/>
  <c r="DR209" i="24"/>
  <c r="CR209" i="24"/>
  <c r="CO209" i="24"/>
  <c r="CP209" i="24" s="1"/>
  <c r="CA209" i="24"/>
  <c r="BV209" i="24"/>
  <c r="BQ209" i="24"/>
  <c r="BL209" i="24"/>
  <c r="BG209" i="24"/>
  <c r="BB209" i="24"/>
  <c r="AW209" i="24"/>
  <c r="AR209" i="24"/>
  <c r="AM209" i="24"/>
  <c r="AH209" i="24"/>
  <c r="AC209" i="24"/>
  <c r="X209" i="24"/>
  <c r="FG208" i="24"/>
  <c r="FF208" i="24"/>
  <c r="FD208" i="24"/>
  <c r="FA208" i="24"/>
  <c r="EZ208" i="24"/>
  <c r="ER208" i="24"/>
  <c r="FB208" i="24" s="1"/>
  <c r="EM208" i="24"/>
  <c r="BS208" i="24" s="1"/>
  <c r="EJ208" i="24"/>
  <c r="EI208" i="24"/>
  <c r="AY208" i="24" s="1"/>
  <c r="EG208" i="24"/>
  <c r="ED208" i="24"/>
  <c r="EC208" i="24"/>
  <c r="DR208" i="24"/>
  <c r="EQ208" i="24" s="1"/>
  <c r="EY208" i="24" s="1"/>
  <c r="CR208" i="24"/>
  <c r="CO208" i="24"/>
  <c r="CP208" i="24" s="1"/>
  <c r="CH208" i="24" s="1"/>
  <c r="CA208" i="24"/>
  <c r="BV208" i="24"/>
  <c r="BQ208" i="24"/>
  <c r="BL208" i="24"/>
  <c r="BG208" i="24"/>
  <c r="BB208" i="24"/>
  <c r="AW208" i="24"/>
  <c r="AR208" i="24"/>
  <c r="AO208" i="24"/>
  <c r="AM208" i="24"/>
  <c r="AH208" i="24"/>
  <c r="AC208" i="24"/>
  <c r="X208" i="24"/>
  <c r="FH207" i="24"/>
  <c r="FE207" i="24"/>
  <c r="FC207" i="24"/>
  <c r="FB207" i="24"/>
  <c r="EY207" i="24"/>
  <c r="EL207" i="24"/>
  <c r="BN207" i="24" s="1"/>
  <c r="EK207" i="24"/>
  <c r="BI207" i="24" s="1"/>
  <c r="EH207" i="24"/>
  <c r="AT207" i="24" s="1"/>
  <c r="AU207" i="24" s="1"/>
  <c r="EF207" i="24"/>
  <c r="EE207" i="24"/>
  <c r="EB207" i="24"/>
  <c r="DR207" i="24"/>
  <c r="ES207" i="24" s="1"/>
  <c r="FD207" i="24" s="1"/>
  <c r="CR207" i="24"/>
  <c r="CO207" i="24"/>
  <c r="CP207" i="24" s="1"/>
  <c r="CA207" i="24"/>
  <c r="BV207" i="24"/>
  <c r="BQ207" i="24"/>
  <c r="BL207" i="24"/>
  <c r="BG207" i="24"/>
  <c r="BB207" i="24"/>
  <c r="AW207" i="24"/>
  <c r="AR207" i="24"/>
  <c r="AM207" i="24"/>
  <c r="AH207" i="24"/>
  <c r="AC207" i="24"/>
  <c r="X207" i="24"/>
  <c r="FG206" i="24"/>
  <c r="FF206" i="24"/>
  <c r="FD206" i="24"/>
  <c r="FA206" i="24"/>
  <c r="EZ206" i="24"/>
  <c r="EM206" i="24"/>
  <c r="EJ206" i="24"/>
  <c r="BD206" i="24" s="1"/>
  <c r="EI206" i="24"/>
  <c r="AY206" i="24" s="1"/>
  <c r="EG206" i="24"/>
  <c r="AO206" i="24" s="1"/>
  <c r="ED206" i="24"/>
  <c r="Z206" i="24" s="1"/>
  <c r="AA206" i="24" s="1"/>
  <c r="EC206" i="24"/>
  <c r="DR206" i="24"/>
  <c r="CR206" i="24"/>
  <c r="CO206" i="24"/>
  <c r="CP206" i="24" s="1"/>
  <c r="CA206" i="24"/>
  <c r="BV206" i="24"/>
  <c r="BQ206" i="24"/>
  <c r="BL206" i="24"/>
  <c r="BG206" i="24"/>
  <c r="BB206" i="24"/>
  <c r="AW206" i="24"/>
  <c r="AR206" i="24"/>
  <c r="AM206" i="24"/>
  <c r="AH206" i="24"/>
  <c r="AC206" i="24"/>
  <c r="X206" i="24"/>
  <c r="FH205" i="24"/>
  <c r="FE205" i="24"/>
  <c r="FC205" i="24"/>
  <c r="FB205" i="24"/>
  <c r="EY205" i="24"/>
  <c r="EP205" i="24"/>
  <c r="EL205" i="24"/>
  <c r="EK205" i="24"/>
  <c r="BI205" i="24" s="1"/>
  <c r="EH205" i="24"/>
  <c r="EF205" i="24"/>
  <c r="EE205" i="24"/>
  <c r="EB205" i="24"/>
  <c r="DR205" i="24"/>
  <c r="ER205" i="24" s="1"/>
  <c r="FA205" i="24" s="1"/>
  <c r="CU205" i="24"/>
  <c r="CR205" i="24"/>
  <c r="CO205" i="24"/>
  <c r="CP205" i="24" s="1"/>
  <c r="CJ205" i="24" s="1"/>
  <c r="CI205" i="24"/>
  <c r="CA205" i="24"/>
  <c r="BV205" i="24"/>
  <c r="BQ205" i="24"/>
  <c r="BL205" i="24"/>
  <c r="BG205" i="24"/>
  <c r="BB205" i="24"/>
  <c r="AW205" i="24"/>
  <c r="AR205" i="24"/>
  <c r="AM205" i="24"/>
  <c r="AH205" i="24"/>
  <c r="AC205" i="24"/>
  <c r="X205" i="24"/>
  <c r="FG204" i="24"/>
  <c r="FF204" i="24"/>
  <c r="FD204" i="24"/>
  <c r="FA204" i="24"/>
  <c r="EZ204" i="24"/>
  <c r="EM204" i="24"/>
  <c r="EJ204" i="24"/>
  <c r="BD204" i="24" s="1"/>
  <c r="EI204" i="24"/>
  <c r="EG204" i="24"/>
  <c r="AO204" i="24" s="1"/>
  <c r="AP204" i="24" s="1"/>
  <c r="ED204" i="24"/>
  <c r="Z204" i="24" s="1"/>
  <c r="EC204" i="24"/>
  <c r="U204" i="24" s="1"/>
  <c r="DR204" i="24"/>
  <c r="EU204" i="24" s="1"/>
  <c r="FH204" i="24" s="1"/>
  <c r="CR204" i="24"/>
  <c r="CO204" i="24"/>
  <c r="CP204" i="24" s="1"/>
  <c r="CA204" i="24"/>
  <c r="BV204" i="24"/>
  <c r="BQ204" i="24"/>
  <c r="BL204" i="24"/>
  <c r="BG204" i="24"/>
  <c r="BB204" i="24"/>
  <c r="AW204" i="24"/>
  <c r="AR204" i="24"/>
  <c r="AM204" i="24"/>
  <c r="AH204" i="24"/>
  <c r="AC204" i="24"/>
  <c r="X204" i="24"/>
  <c r="FH203" i="24"/>
  <c r="FE203" i="24"/>
  <c r="FC203" i="24"/>
  <c r="FB203" i="24"/>
  <c r="EY203" i="24"/>
  <c r="EL203" i="24"/>
  <c r="BN203" i="24" s="1"/>
  <c r="EK203" i="24"/>
  <c r="BI203" i="24" s="1"/>
  <c r="EH203" i="24"/>
  <c r="AT203" i="24" s="1"/>
  <c r="EF203" i="24"/>
  <c r="EE203" i="24"/>
  <c r="AE203" i="24" s="1"/>
  <c r="AF203" i="24" s="1"/>
  <c r="EB203" i="24"/>
  <c r="DR203" i="24"/>
  <c r="DV203" i="24" s="1"/>
  <c r="EG203" i="24" s="1"/>
  <c r="AO203" i="24" s="1"/>
  <c r="CR203" i="24"/>
  <c r="CO203" i="24"/>
  <c r="CP203" i="24" s="1"/>
  <c r="CI203" i="24" s="1"/>
  <c r="CA203" i="24"/>
  <c r="BV203" i="24"/>
  <c r="BQ203" i="24"/>
  <c r="BL203" i="24"/>
  <c r="BG203" i="24"/>
  <c r="BB203" i="24"/>
  <c r="AW203" i="24"/>
  <c r="AR203" i="24"/>
  <c r="AM203" i="24"/>
  <c r="AH203" i="24"/>
  <c r="AC203" i="24"/>
  <c r="X203" i="24"/>
  <c r="FG202" i="24"/>
  <c r="FF202" i="24"/>
  <c r="FD202" i="24"/>
  <c r="FA202" i="24"/>
  <c r="EZ202" i="24"/>
  <c r="EM202" i="24"/>
  <c r="EJ202" i="24"/>
  <c r="BD202" i="24" s="1"/>
  <c r="BE202" i="24" s="1"/>
  <c r="EI202" i="24"/>
  <c r="AY202" i="24" s="1"/>
  <c r="AZ202" i="24" s="1"/>
  <c r="EG202" i="24"/>
  <c r="AO202" i="24" s="1"/>
  <c r="ED202" i="24"/>
  <c r="Z202" i="24" s="1"/>
  <c r="EC202" i="24"/>
  <c r="DR202" i="24"/>
  <c r="CR202" i="24"/>
  <c r="CO202" i="24"/>
  <c r="CP202" i="24" s="1"/>
  <c r="CE202" i="24" s="1"/>
  <c r="CA202" i="24"/>
  <c r="BV202" i="24"/>
  <c r="BQ202" i="24"/>
  <c r="BL202" i="24"/>
  <c r="BG202" i="24"/>
  <c r="BB202" i="24"/>
  <c r="AW202" i="24"/>
  <c r="AR202" i="24"/>
  <c r="AM202" i="24"/>
  <c r="AH202" i="24"/>
  <c r="AC202" i="24"/>
  <c r="X202" i="24"/>
  <c r="FH201" i="24"/>
  <c r="FE201" i="24"/>
  <c r="FC201" i="24"/>
  <c r="FB201" i="24"/>
  <c r="EY201" i="24"/>
  <c r="EL201" i="24"/>
  <c r="EK201" i="24"/>
  <c r="EH201" i="24"/>
  <c r="AT201" i="24" s="1"/>
  <c r="EF201" i="24"/>
  <c r="EE201" i="24"/>
  <c r="EB201" i="24"/>
  <c r="DR201" i="24"/>
  <c r="EP201" i="24" s="1"/>
  <c r="CR201" i="24"/>
  <c r="CO201" i="24"/>
  <c r="CP201" i="24" s="1"/>
  <c r="CA201" i="24"/>
  <c r="BV201" i="24"/>
  <c r="BQ201" i="24"/>
  <c r="BL201" i="24"/>
  <c r="BG201" i="24"/>
  <c r="BB201" i="24"/>
  <c r="AW201" i="24"/>
  <c r="AR201" i="24"/>
  <c r="AM201" i="24"/>
  <c r="AH201" i="24"/>
  <c r="AC201" i="24"/>
  <c r="X201" i="24"/>
  <c r="FG200" i="24"/>
  <c r="FF200" i="24"/>
  <c r="FD200" i="24"/>
  <c r="FA200" i="24"/>
  <c r="EZ200" i="24"/>
  <c r="EM200" i="24"/>
  <c r="BS200" i="24" s="1"/>
  <c r="BT200" i="24" s="1"/>
  <c r="EJ200" i="24"/>
  <c r="EI200" i="24"/>
  <c r="EG200" i="24"/>
  <c r="ED200" i="24"/>
  <c r="Z200" i="24" s="1"/>
  <c r="EC200" i="24"/>
  <c r="U200" i="24" s="1"/>
  <c r="DY200" i="24"/>
  <c r="EL200" i="24" s="1"/>
  <c r="DR200" i="24"/>
  <c r="CR200" i="24"/>
  <c r="CO200" i="24"/>
  <c r="CP200" i="24" s="1"/>
  <c r="CL200" i="24" s="1"/>
  <c r="CA200" i="24"/>
  <c r="BV200" i="24"/>
  <c r="BQ200" i="24"/>
  <c r="BL200" i="24"/>
  <c r="BG200" i="24"/>
  <c r="BB200" i="24"/>
  <c r="AW200" i="24"/>
  <c r="AR200" i="24"/>
  <c r="AM200" i="24"/>
  <c r="AH200" i="24"/>
  <c r="AC200" i="24"/>
  <c r="X200" i="24"/>
  <c r="FH199" i="24"/>
  <c r="FE199" i="24"/>
  <c r="FC199" i="24"/>
  <c r="FB199" i="24"/>
  <c r="EY199" i="24"/>
  <c r="ER199" i="24"/>
  <c r="FA199" i="24" s="1"/>
  <c r="EL199" i="24"/>
  <c r="BN199" i="24" s="1"/>
  <c r="EK199" i="24"/>
  <c r="BI199" i="24" s="1"/>
  <c r="EH199" i="24"/>
  <c r="EF199" i="24"/>
  <c r="AJ199" i="24" s="1"/>
  <c r="EE199" i="24"/>
  <c r="AE199" i="24" s="1"/>
  <c r="EB199" i="24"/>
  <c r="P199" i="24" s="1"/>
  <c r="DR199" i="24"/>
  <c r="DV199" i="24" s="1"/>
  <c r="EG199" i="24" s="1"/>
  <c r="CR199" i="24"/>
  <c r="CO199" i="24"/>
  <c r="CP199" i="24" s="1"/>
  <c r="CA199" i="24"/>
  <c r="BV199" i="24"/>
  <c r="BQ199" i="24"/>
  <c r="BL199" i="24"/>
  <c r="BG199" i="24"/>
  <c r="BB199" i="24"/>
  <c r="AW199" i="24"/>
  <c r="AR199" i="24"/>
  <c r="AM199" i="24"/>
  <c r="AH199" i="24"/>
  <c r="AC199" i="24"/>
  <c r="X199" i="24"/>
  <c r="FG198" i="24"/>
  <c r="FF198" i="24"/>
  <c r="FD198" i="24"/>
  <c r="FA198" i="24"/>
  <c r="EZ198" i="24"/>
  <c r="EM198" i="24"/>
  <c r="BS198" i="24" s="1"/>
  <c r="EJ198" i="24"/>
  <c r="BD198" i="24" s="1"/>
  <c r="EI198" i="24"/>
  <c r="AY198" i="24" s="1"/>
  <c r="EG198" i="24"/>
  <c r="AO198" i="24" s="1"/>
  <c r="AP198" i="24" s="1"/>
  <c r="ED198" i="24"/>
  <c r="EC198" i="24"/>
  <c r="DR198" i="24"/>
  <c r="CR198" i="24"/>
  <c r="CO198" i="24"/>
  <c r="CP198" i="24" s="1"/>
  <c r="CA198" i="24"/>
  <c r="BV198" i="24"/>
  <c r="BQ198" i="24"/>
  <c r="BL198" i="24"/>
  <c r="BG198" i="24"/>
  <c r="BB198" i="24"/>
  <c r="AW198" i="24"/>
  <c r="AR198" i="24"/>
  <c r="AM198" i="24"/>
  <c r="AH198" i="24"/>
  <c r="AC198" i="24"/>
  <c r="X198" i="24"/>
  <c r="FH197" i="24"/>
  <c r="FE197" i="24"/>
  <c r="FC197" i="24"/>
  <c r="FB197" i="24"/>
  <c r="EY197" i="24"/>
  <c r="EL197" i="24"/>
  <c r="EK197" i="24"/>
  <c r="BI197" i="24" s="1"/>
  <c r="EH197" i="24"/>
  <c r="EF197" i="24"/>
  <c r="EE197" i="24"/>
  <c r="EB197" i="24"/>
  <c r="P197" i="24" s="1"/>
  <c r="Q197" i="24" s="1"/>
  <c r="DV197" i="24"/>
  <c r="EG197" i="24" s="1"/>
  <c r="DT197" i="24"/>
  <c r="EC197" i="24" s="1"/>
  <c r="U197" i="24" s="1"/>
  <c r="DR197" i="24"/>
  <c r="CR197" i="24"/>
  <c r="CO197" i="24"/>
  <c r="CP197" i="24" s="1"/>
  <c r="CA197" i="24"/>
  <c r="BV197" i="24"/>
  <c r="BQ197" i="24"/>
  <c r="BN197" i="24"/>
  <c r="BO197" i="24" s="1"/>
  <c r="BL197" i="24"/>
  <c r="BG197" i="24"/>
  <c r="BB197" i="24"/>
  <c r="AW197" i="24"/>
  <c r="AR197" i="24"/>
  <c r="AM197" i="24"/>
  <c r="AH197" i="24"/>
  <c r="AC197" i="24"/>
  <c r="X197" i="24"/>
  <c r="FG196" i="24"/>
  <c r="FF196" i="24"/>
  <c r="FD196" i="24"/>
  <c r="FA196" i="24"/>
  <c r="EZ196" i="24"/>
  <c r="EM196" i="24"/>
  <c r="EJ196" i="24"/>
  <c r="EI196" i="24"/>
  <c r="EG196" i="24"/>
  <c r="ED196" i="24"/>
  <c r="EC196" i="24"/>
  <c r="U196" i="24" s="1"/>
  <c r="DR196" i="24"/>
  <c r="CR196" i="24"/>
  <c r="CO196" i="24"/>
  <c r="CP196" i="24" s="1"/>
  <c r="CE196" i="24"/>
  <c r="CA196" i="24"/>
  <c r="BV196" i="24"/>
  <c r="BQ196" i="24"/>
  <c r="BL196" i="24"/>
  <c r="BG196" i="24"/>
  <c r="BB196" i="24"/>
  <c r="AW196" i="24"/>
  <c r="AR196" i="24"/>
  <c r="AM196" i="24"/>
  <c r="AH196" i="24"/>
  <c r="AC196" i="24"/>
  <c r="X196" i="24"/>
  <c r="FH195" i="24"/>
  <c r="FE195" i="24"/>
  <c r="FC195" i="24"/>
  <c r="FB195" i="24"/>
  <c r="EY195" i="24"/>
  <c r="EL195" i="24"/>
  <c r="EK195" i="24"/>
  <c r="EH195" i="24"/>
  <c r="EF195" i="24"/>
  <c r="EE195" i="24"/>
  <c r="AE195" i="24" s="1"/>
  <c r="EB195" i="24"/>
  <c r="P195" i="24" s="1"/>
  <c r="DR195" i="24"/>
  <c r="CR195" i="24"/>
  <c r="CO195" i="24"/>
  <c r="CP195" i="24" s="1"/>
  <c r="CA195" i="24"/>
  <c r="BV195" i="24"/>
  <c r="BQ195" i="24"/>
  <c r="BL195" i="24"/>
  <c r="BG195" i="24"/>
  <c r="BB195" i="24"/>
  <c r="AW195" i="24"/>
  <c r="AR195" i="24"/>
  <c r="AM195" i="24"/>
  <c r="AH195" i="24"/>
  <c r="AC195" i="24"/>
  <c r="X195" i="24"/>
  <c r="FG194" i="24"/>
  <c r="FF194" i="24"/>
  <c r="FD194" i="24"/>
  <c r="FA194" i="24"/>
  <c r="EZ194" i="24"/>
  <c r="EM194" i="24"/>
  <c r="BS194" i="24" s="1"/>
  <c r="EJ194" i="24"/>
  <c r="EI194" i="24"/>
  <c r="EG194" i="24"/>
  <c r="ED194" i="24"/>
  <c r="Z194" i="24" s="1"/>
  <c r="EC194" i="24"/>
  <c r="DR194" i="24"/>
  <c r="ES194" i="24" s="1"/>
  <c r="FC194" i="24" s="1"/>
  <c r="CR194" i="24"/>
  <c r="CO194" i="24"/>
  <c r="CP194" i="24" s="1"/>
  <c r="CA194" i="24"/>
  <c r="BV194" i="24"/>
  <c r="BT194" i="24"/>
  <c r="BU194" i="24" s="1"/>
  <c r="BQ194" i="24"/>
  <c r="BL194" i="24"/>
  <c r="BG194" i="24"/>
  <c r="BB194" i="24"/>
  <c r="AW194" i="24"/>
  <c r="AR194" i="24"/>
  <c r="AM194" i="24"/>
  <c r="AH194" i="24"/>
  <c r="AC194" i="24"/>
  <c r="X194" i="24"/>
  <c r="FH193" i="24"/>
  <c r="FE193" i="24"/>
  <c r="FC193" i="24"/>
  <c r="FB193" i="24"/>
  <c r="EY193" i="24"/>
  <c r="EL193" i="24"/>
  <c r="BN193" i="24" s="1"/>
  <c r="EK193" i="24"/>
  <c r="EH193" i="24"/>
  <c r="EF193" i="24"/>
  <c r="EE193" i="24"/>
  <c r="AE193" i="24" s="1"/>
  <c r="EB193" i="24"/>
  <c r="P193" i="24" s="1"/>
  <c r="DR193" i="24"/>
  <c r="DY193" i="24" s="1"/>
  <c r="EM193" i="24" s="1"/>
  <c r="CR193" i="24"/>
  <c r="CO193" i="24"/>
  <c r="CP193" i="24" s="1"/>
  <c r="CB193" i="24" s="1"/>
  <c r="CJ193" i="24"/>
  <c r="CA193" i="24"/>
  <c r="BV193" i="24"/>
  <c r="BQ193" i="24"/>
  <c r="BL193" i="24"/>
  <c r="BG193" i="24"/>
  <c r="BB193" i="24"/>
  <c r="AW193" i="24"/>
  <c r="AR193" i="24"/>
  <c r="AM193" i="24"/>
  <c r="AH193" i="24"/>
  <c r="AC193" i="24"/>
  <c r="X193" i="24"/>
  <c r="FG192" i="24"/>
  <c r="FF192" i="24"/>
  <c r="FD192" i="24"/>
  <c r="FA192" i="24"/>
  <c r="EZ192" i="24"/>
  <c r="EM192" i="24"/>
  <c r="EJ192" i="24"/>
  <c r="BD192" i="24" s="1"/>
  <c r="EI192" i="24"/>
  <c r="EG192" i="24"/>
  <c r="ED192" i="24"/>
  <c r="Z192" i="24" s="1"/>
  <c r="EC192" i="24"/>
  <c r="U192" i="24" s="1"/>
  <c r="DR192" i="24"/>
  <c r="DT192" i="24" s="1"/>
  <c r="EB192" i="24" s="1"/>
  <c r="CR192" i="24"/>
  <c r="CO192" i="24"/>
  <c r="CP192" i="24" s="1"/>
  <c r="CA192" i="24"/>
  <c r="BV192" i="24"/>
  <c r="BQ192" i="24"/>
  <c r="BL192" i="24"/>
  <c r="BG192" i="24"/>
  <c r="BB192" i="24"/>
  <c r="AW192" i="24"/>
  <c r="AR192" i="24"/>
  <c r="AM192" i="24"/>
  <c r="AH192" i="24"/>
  <c r="AC192" i="24"/>
  <c r="X192" i="24"/>
  <c r="FH191" i="24"/>
  <c r="FE191" i="24"/>
  <c r="FC191" i="24"/>
  <c r="FB191" i="24"/>
  <c r="EY191" i="24"/>
  <c r="EL191" i="24"/>
  <c r="BN191" i="24" s="1"/>
  <c r="EK191" i="24"/>
  <c r="EH191" i="24"/>
  <c r="AT191" i="24" s="1"/>
  <c r="EF191" i="24"/>
  <c r="EE191" i="24"/>
  <c r="EB191" i="24"/>
  <c r="P191" i="24" s="1"/>
  <c r="DR191" i="24"/>
  <c r="DY191" i="24" s="1"/>
  <c r="EM191" i="24" s="1"/>
  <c r="CR191" i="24"/>
  <c r="CO191" i="24"/>
  <c r="CP191" i="24" s="1"/>
  <c r="CA191" i="24"/>
  <c r="BV191" i="24"/>
  <c r="BQ191" i="24"/>
  <c r="BL191" i="24"/>
  <c r="BG191" i="24"/>
  <c r="BB191" i="24"/>
  <c r="AW191" i="24"/>
  <c r="AR191" i="24"/>
  <c r="AM191" i="24"/>
  <c r="AH191" i="24"/>
  <c r="AC191" i="24"/>
  <c r="X191" i="24"/>
  <c r="FG190" i="24"/>
  <c r="FF190" i="24"/>
  <c r="FD190" i="24"/>
  <c r="FA190" i="24"/>
  <c r="EZ190" i="24"/>
  <c r="EM190" i="24"/>
  <c r="BS190" i="24" s="1"/>
  <c r="EJ190" i="24"/>
  <c r="EI190" i="24"/>
  <c r="AY190" i="24" s="1"/>
  <c r="EG190" i="24"/>
  <c r="ED190" i="24"/>
  <c r="EC190" i="24"/>
  <c r="DV190" i="24"/>
  <c r="EF190" i="24" s="1"/>
  <c r="DR190" i="24"/>
  <c r="CR190" i="24"/>
  <c r="CO190" i="24"/>
  <c r="CP190" i="24" s="1"/>
  <c r="CA190" i="24"/>
  <c r="BV190" i="24"/>
  <c r="BQ190" i="24"/>
  <c r="BL190" i="24"/>
  <c r="BG190" i="24"/>
  <c r="BB190" i="24"/>
  <c r="AW190" i="24"/>
  <c r="AR190" i="24"/>
  <c r="AM190" i="24"/>
  <c r="AH190" i="24"/>
  <c r="AC190" i="24"/>
  <c r="X190" i="24"/>
  <c r="FH189" i="24"/>
  <c r="FE189" i="24"/>
  <c r="FC189" i="24"/>
  <c r="FB189" i="24"/>
  <c r="EY189" i="24"/>
  <c r="EL189" i="24"/>
  <c r="BN189" i="24" s="1"/>
  <c r="EK189" i="24"/>
  <c r="BI189" i="24" s="1"/>
  <c r="EH189" i="24"/>
  <c r="AT189" i="24" s="1"/>
  <c r="EF189" i="24"/>
  <c r="EE189" i="24"/>
  <c r="EB189" i="24"/>
  <c r="P189" i="24" s="1"/>
  <c r="DR189" i="24"/>
  <c r="ES189" i="24" s="1"/>
  <c r="FD189" i="24" s="1"/>
  <c r="CR189" i="24"/>
  <c r="CO189" i="24"/>
  <c r="CP189" i="24" s="1"/>
  <c r="CA189" i="24"/>
  <c r="BV189" i="24"/>
  <c r="BQ189" i="24"/>
  <c r="BL189" i="24"/>
  <c r="BG189" i="24"/>
  <c r="BB189" i="24"/>
  <c r="AW189" i="24"/>
  <c r="AR189" i="24"/>
  <c r="AM189" i="24"/>
  <c r="AH189" i="24"/>
  <c r="AC189" i="24"/>
  <c r="X189" i="24"/>
  <c r="FG188" i="24"/>
  <c r="FF188" i="24"/>
  <c r="FD188" i="24"/>
  <c r="FA188" i="24"/>
  <c r="EZ188" i="24"/>
  <c r="EM188" i="24"/>
  <c r="BS188" i="24" s="1"/>
  <c r="EJ188" i="24"/>
  <c r="EI188" i="24"/>
  <c r="AY188" i="24" s="1"/>
  <c r="EG188" i="24"/>
  <c r="AO188" i="24" s="1"/>
  <c r="ED188" i="24"/>
  <c r="EC188" i="24"/>
  <c r="U188" i="24" s="1"/>
  <c r="DR188" i="24"/>
  <c r="CR188" i="24"/>
  <c r="CO188" i="24"/>
  <c r="CP188" i="24" s="1"/>
  <c r="CA188" i="24"/>
  <c r="BV188" i="24"/>
  <c r="BQ188" i="24"/>
  <c r="BL188" i="24"/>
  <c r="BG188" i="24"/>
  <c r="BB188" i="24"/>
  <c r="AW188" i="24"/>
  <c r="AR188" i="24"/>
  <c r="AM188" i="24"/>
  <c r="AH188" i="24"/>
  <c r="AC188" i="24"/>
  <c r="X188" i="24"/>
  <c r="FH187" i="24"/>
  <c r="FE187" i="24"/>
  <c r="FC187" i="24"/>
  <c r="FB187" i="24"/>
  <c r="EY187" i="24"/>
  <c r="EL187" i="24"/>
  <c r="EK187" i="24"/>
  <c r="BI187" i="24" s="1"/>
  <c r="EH187" i="24"/>
  <c r="EF187" i="24"/>
  <c r="AJ187" i="24" s="1"/>
  <c r="EE187" i="24"/>
  <c r="AE187" i="24" s="1"/>
  <c r="EB187" i="24"/>
  <c r="P187" i="24" s="1"/>
  <c r="DR187" i="24"/>
  <c r="CR187" i="24"/>
  <c r="CO187" i="24"/>
  <c r="CP187" i="24" s="1"/>
  <c r="CA187" i="24"/>
  <c r="BV187" i="24"/>
  <c r="BQ187" i="24"/>
  <c r="BN187" i="24"/>
  <c r="BL187" i="24"/>
  <c r="BG187" i="24"/>
  <c r="BB187" i="24"/>
  <c r="AW187" i="24"/>
  <c r="AT187" i="24"/>
  <c r="AR187" i="24"/>
  <c r="AM187" i="24"/>
  <c r="AH187" i="24"/>
  <c r="AC187" i="24"/>
  <c r="X187" i="24"/>
  <c r="FG186" i="24"/>
  <c r="FF186" i="24"/>
  <c r="FD186" i="24"/>
  <c r="FA186" i="24"/>
  <c r="EZ186" i="24"/>
  <c r="EM186" i="24"/>
  <c r="EJ186" i="24"/>
  <c r="EI186" i="24"/>
  <c r="AY186" i="24" s="1"/>
  <c r="EG186" i="24"/>
  <c r="ED186" i="24"/>
  <c r="Z186" i="24" s="1"/>
  <c r="EC186" i="24"/>
  <c r="U186" i="24" s="1"/>
  <c r="DR186" i="24"/>
  <c r="CR186" i="24"/>
  <c r="CO186" i="24"/>
  <c r="CP186" i="24" s="1"/>
  <c r="CD186" i="24" s="1"/>
  <c r="CA186" i="24"/>
  <c r="BV186" i="24"/>
  <c r="BQ186" i="24"/>
  <c r="BL186" i="24"/>
  <c r="BG186" i="24"/>
  <c r="BB186" i="24"/>
  <c r="AW186" i="24"/>
  <c r="AR186" i="24"/>
  <c r="AM186" i="24"/>
  <c r="AH186" i="24"/>
  <c r="AC186" i="24"/>
  <c r="X186" i="24"/>
  <c r="FH185" i="24"/>
  <c r="FE185" i="24"/>
  <c r="FC185" i="24"/>
  <c r="FB185" i="24"/>
  <c r="EY185" i="24"/>
  <c r="EL185" i="24"/>
  <c r="EK185" i="24"/>
  <c r="EH185" i="24"/>
  <c r="AT185" i="24" s="1"/>
  <c r="EF185" i="24"/>
  <c r="EE185" i="24"/>
  <c r="AE185" i="24" s="1"/>
  <c r="EB185" i="24"/>
  <c r="P185" i="24" s="1"/>
  <c r="DR185" i="24"/>
  <c r="EP185" i="24" s="1"/>
  <c r="CR185" i="24"/>
  <c r="CO185" i="24"/>
  <c r="CP185" i="24" s="1"/>
  <c r="CG185" i="24" s="1"/>
  <c r="CA185" i="24"/>
  <c r="BV185" i="24"/>
  <c r="BQ185" i="24"/>
  <c r="BL185" i="24"/>
  <c r="BG185" i="24"/>
  <c r="BB185" i="24"/>
  <c r="AW185" i="24"/>
  <c r="AR185" i="24"/>
  <c r="AM185" i="24"/>
  <c r="AH185" i="24"/>
  <c r="AC185" i="24"/>
  <c r="X185" i="24"/>
  <c r="FG184" i="24"/>
  <c r="FF184" i="24"/>
  <c r="FD184" i="24"/>
  <c r="FA184" i="24"/>
  <c r="EZ184" i="24"/>
  <c r="EM184" i="24"/>
  <c r="BS184" i="24" s="1"/>
  <c r="EJ184" i="24"/>
  <c r="EI184" i="24"/>
  <c r="EG184" i="24"/>
  <c r="ED184" i="24"/>
  <c r="EC184" i="24"/>
  <c r="DR184" i="24"/>
  <c r="DD184" i="24"/>
  <c r="CR184" i="24"/>
  <c r="CO184" i="24"/>
  <c r="CP184" i="24" s="1"/>
  <c r="CI184" i="24"/>
  <c r="CA184" i="24"/>
  <c r="BV184" i="24"/>
  <c r="BQ184" i="24"/>
  <c r="BL184" i="24"/>
  <c r="BG184" i="24"/>
  <c r="BB184" i="24"/>
  <c r="AW184" i="24"/>
  <c r="AR184" i="24"/>
  <c r="AM184" i="24"/>
  <c r="AH184" i="24"/>
  <c r="AC184" i="24"/>
  <c r="X184" i="24"/>
  <c r="U184" i="24"/>
  <c r="FH183" i="24"/>
  <c r="FE183" i="24"/>
  <c r="FC183" i="24"/>
  <c r="FB183" i="24"/>
  <c r="EY183" i="24"/>
  <c r="EL183" i="24"/>
  <c r="EK183" i="24"/>
  <c r="EH183" i="24"/>
  <c r="EF183" i="24"/>
  <c r="EE183" i="24"/>
  <c r="AE183" i="24" s="1"/>
  <c r="EB183" i="24"/>
  <c r="P183" i="24" s="1"/>
  <c r="DR183" i="24"/>
  <c r="CR183" i="24"/>
  <c r="CO183" i="24"/>
  <c r="CP183" i="24" s="1"/>
  <c r="CU183" i="24" s="1"/>
  <c r="CA183" i="24"/>
  <c r="BV183" i="24"/>
  <c r="BQ183" i="24"/>
  <c r="BL183" i="24"/>
  <c r="BG183" i="24"/>
  <c r="BB183" i="24"/>
  <c r="AW183" i="24"/>
  <c r="AR183" i="24"/>
  <c r="AM183" i="24"/>
  <c r="AH183" i="24"/>
  <c r="AC183" i="24"/>
  <c r="X183" i="24"/>
  <c r="FG182" i="24"/>
  <c r="FF182" i="24"/>
  <c r="FD182" i="24"/>
  <c r="FA182" i="24"/>
  <c r="EZ182" i="24"/>
  <c r="EM182" i="24"/>
  <c r="BS182" i="24" s="1"/>
  <c r="EJ182" i="24"/>
  <c r="EI182" i="24"/>
  <c r="AY182" i="24" s="1"/>
  <c r="EG182" i="24"/>
  <c r="AO182" i="24" s="1"/>
  <c r="ED182" i="24"/>
  <c r="EC182" i="24"/>
  <c r="DR182" i="24"/>
  <c r="DW182" i="24" s="1"/>
  <c r="EH182" i="24" s="1"/>
  <c r="CR182" i="24"/>
  <c r="CO182" i="24"/>
  <c r="CP182" i="24" s="1"/>
  <c r="CA182" i="24"/>
  <c r="BV182" i="24"/>
  <c r="BQ182" i="24"/>
  <c r="BL182" i="24"/>
  <c r="BG182" i="24"/>
  <c r="BB182" i="24"/>
  <c r="AW182" i="24"/>
  <c r="AR182" i="24"/>
  <c r="AM182" i="24"/>
  <c r="AH182" i="24"/>
  <c r="AC182" i="24"/>
  <c r="X182" i="24"/>
  <c r="FH181" i="24"/>
  <c r="FE181" i="24"/>
  <c r="FC181" i="24"/>
  <c r="FB181" i="24"/>
  <c r="EY181" i="24"/>
  <c r="EL181" i="24"/>
  <c r="BN181" i="24" s="1"/>
  <c r="EK181" i="24"/>
  <c r="BI181" i="24" s="1"/>
  <c r="EH181" i="24"/>
  <c r="AT181" i="24" s="1"/>
  <c r="EF181" i="24"/>
  <c r="AJ181" i="24" s="1"/>
  <c r="EE181" i="24"/>
  <c r="EB181" i="24"/>
  <c r="DR181" i="24"/>
  <c r="DY181" i="24" s="1"/>
  <c r="EM181" i="24" s="1"/>
  <c r="CR181" i="24"/>
  <c r="CO181" i="24"/>
  <c r="CP181" i="24" s="1"/>
  <c r="CA181" i="24"/>
  <c r="BV181" i="24"/>
  <c r="BQ181" i="24"/>
  <c r="BL181" i="24"/>
  <c r="BG181" i="24"/>
  <c r="BB181" i="24"/>
  <c r="AW181" i="24"/>
  <c r="AR181" i="24"/>
  <c r="AM181" i="24"/>
  <c r="AH181" i="24"/>
  <c r="AC181" i="24"/>
  <c r="X181" i="24"/>
  <c r="FG180" i="24"/>
  <c r="FF180" i="24"/>
  <c r="FD180" i="24"/>
  <c r="FA180" i="24"/>
  <c r="EZ180" i="24"/>
  <c r="EM180" i="24"/>
  <c r="EJ180" i="24"/>
  <c r="BD180" i="24" s="1"/>
  <c r="EI180" i="24"/>
  <c r="AY180" i="24" s="1"/>
  <c r="EG180" i="24"/>
  <c r="AO180" i="24" s="1"/>
  <c r="ED180" i="24"/>
  <c r="EC180" i="24"/>
  <c r="DR180" i="24"/>
  <c r="CR180" i="24"/>
  <c r="CP180" i="24"/>
  <c r="CO180" i="24"/>
  <c r="CA180" i="24"/>
  <c r="BV180" i="24"/>
  <c r="BQ180" i="24"/>
  <c r="BL180" i="24"/>
  <c r="BG180" i="24"/>
  <c r="BB180" i="24"/>
  <c r="AW180" i="24"/>
  <c r="AR180" i="24"/>
  <c r="AM180" i="24"/>
  <c r="AH180" i="24"/>
  <c r="AC180" i="24"/>
  <c r="X180" i="24"/>
  <c r="FH179" i="24"/>
  <c r="FE179" i="24"/>
  <c r="FC179" i="24"/>
  <c r="FB179" i="24"/>
  <c r="EY179" i="24"/>
  <c r="EL179" i="24"/>
  <c r="EK179" i="24"/>
  <c r="BI179" i="24" s="1"/>
  <c r="BJ179" i="24" s="1"/>
  <c r="BK179" i="24" s="1"/>
  <c r="EH179" i="24"/>
  <c r="AT179" i="24" s="1"/>
  <c r="EF179" i="24"/>
  <c r="AJ179" i="24" s="1"/>
  <c r="EE179" i="24"/>
  <c r="EB179" i="24"/>
  <c r="P179" i="24" s="1"/>
  <c r="DR179" i="24"/>
  <c r="DY179" i="24" s="1"/>
  <c r="EM179" i="24" s="1"/>
  <c r="CR179" i="24"/>
  <c r="CO179" i="24"/>
  <c r="CP179" i="24" s="1"/>
  <c r="CG179" i="24" s="1"/>
  <c r="CA179" i="24"/>
  <c r="BV179" i="24"/>
  <c r="BQ179" i="24"/>
  <c r="BL179" i="24"/>
  <c r="BG179" i="24"/>
  <c r="BB179" i="24"/>
  <c r="AW179" i="24"/>
  <c r="AR179" i="24"/>
  <c r="AM179" i="24"/>
  <c r="AH179" i="24"/>
  <c r="AC179" i="24"/>
  <c r="X179" i="24"/>
  <c r="FG178" i="24"/>
  <c r="FF178" i="24"/>
  <c r="FD178" i="24"/>
  <c r="FA178" i="24"/>
  <c r="EZ178" i="24"/>
  <c r="EM178" i="24"/>
  <c r="EJ178" i="24"/>
  <c r="BD178" i="24" s="1"/>
  <c r="BE178" i="24" s="1"/>
  <c r="EI178" i="24"/>
  <c r="EG178" i="24"/>
  <c r="ED178" i="24"/>
  <c r="Z178" i="24" s="1"/>
  <c r="EC178" i="24"/>
  <c r="U178" i="24" s="1"/>
  <c r="DV178" i="24"/>
  <c r="EF178" i="24" s="1"/>
  <c r="DR178" i="24"/>
  <c r="EU178" i="24" s="1"/>
  <c r="FH178" i="24" s="1"/>
  <c r="CR178" i="24"/>
  <c r="CO178" i="24"/>
  <c r="CP178" i="24" s="1"/>
  <c r="CA178" i="24"/>
  <c r="BV178" i="24"/>
  <c r="BQ178" i="24"/>
  <c r="BL178" i="24"/>
  <c r="BG178" i="24"/>
  <c r="BB178" i="24"/>
  <c r="AW178" i="24"/>
  <c r="AR178" i="24"/>
  <c r="AM178" i="24"/>
  <c r="AH178" i="24"/>
  <c r="AC178" i="24"/>
  <c r="X178" i="24"/>
  <c r="FH177" i="24"/>
  <c r="FE177" i="24"/>
  <c r="FC177" i="24"/>
  <c r="FB177" i="24"/>
  <c r="EY177" i="24"/>
  <c r="EL177" i="24"/>
  <c r="EK177" i="24"/>
  <c r="BI177" i="24" s="1"/>
  <c r="EH177" i="24"/>
  <c r="EF177" i="24"/>
  <c r="AJ177" i="24" s="1"/>
  <c r="AK177" i="24" s="1"/>
  <c r="EE177" i="24"/>
  <c r="EB177" i="24"/>
  <c r="P177" i="24" s="1"/>
  <c r="DR177" i="24"/>
  <c r="EU177" i="24" s="1"/>
  <c r="CR177" i="24"/>
  <c r="CO177" i="24"/>
  <c r="CP177" i="24" s="1"/>
  <c r="CB177" i="24" s="1"/>
  <c r="CA177" i="24"/>
  <c r="BV177" i="24"/>
  <c r="BQ177" i="24"/>
  <c r="BL177" i="24"/>
  <c r="BG177" i="24"/>
  <c r="BB177" i="24"/>
  <c r="AW177" i="24"/>
  <c r="AR177" i="24"/>
  <c r="AM177" i="24"/>
  <c r="AH177" i="24"/>
  <c r="AC177" i="24"/>
  <c r="X177" i="24"/>
  <c r="FG176" i="24"/>
  <c r="FF176" i="24"/>
  <c r="FD176" i="24"/>
  <c r="FA176" i="24"/>
  <c r="EZ176" i="24"/>
  <c r="EM176" i="24"/>
  <c r="EJ176" i="24"/>
  <c r="BD176" i="24" s="1"/>
  <c r="EI176" i="24"/>
  <c r="EG176" i="24"/>
  <c r="ED176" i="24"/>
  <c r="Z176" i="24" s="1"/>
  <c r="EC176" i="24"/>
  <c r="DR176" i="24"/>
  <c r="CR176" i="24"/>
  <c r="CO176" i="24"/>
  <c r="CP176" i="24" s="1"/>
  <c r="CI176" i="24" s="1"/>
  <c r="CA176" i="24"/>
  <c r="BV176" i="24"/>
  <c r="BQ176" i="24"/>
  <c r="BL176" i="24"/>
  <c r="BG176" i="24"/>
  <c r="BB176" i="24"/>
  <c r="AW176" i="24"/>
  <c r="AR176" i="24"/>
  <c r="AM176" i="24"/>
  <c r="AH176" i="24"/>
  <c r="AC176" i="24"/>
  <c r="X176" i="24"/>
  <c r="FH175" i="24"/>
  <c r="FE175" i="24"/>
  <c r="FC175" i="24"/>
  <c r="FB175" i="24"/>
  <c r="EY175" i="24"/>
  <c r="EL175" i="24"/>
  <c r="BN175" i="24" s="1"/>
  <c r="EK175" i="24"/>
  <c r="EH175" i="24"/>
  <c r="AT175" i="24" s="1"/>
  <c r="EF175" i="24"/>
  <c r="EE175" i="24"/>
  <c r="EB175" i="24"/>
  <c r="DR175" i="24"/>
  <c r="DV175" i="24" s="1"/>
  <c r="EG175" i="24" s="1"/>
  <c r="CV175" i="24"/>
  <c r="CR175" i="24"/>
  <c r="CO175" i="24"/>
  <c r="CP175" i="24" s="1"/>
  <c r="CM175" i="24" s="1"/>
  <c r="CJ175" i="24"/>
  <c r="CA175" i="24"/>
  <c r="BV175" i="24"/>
  <c r="BQ175" i="24"/>
  <c r="BL175" i="24"/>
  <c r="BG175" i="24"/>
  <c r="BB175" i="24"/>
  <c r="AW175" i="24"/>
  <c r="AR175" i="24"/>
  <c r="AM175" i="24"/>
  <c r="AH175" i="24"/>
  <c r="AC175" i="24"/>
  <c r="X175" i="24"/>
  <c r="FG174" i="24"/>
  <c r="FF174" i="24"/>
  <c r="FD174" i="24"/>
  <c r="FA174" i="24"/>
  <c r="EZ174" i="24"/>
  <c r="EM174" i="24"/>
  <c r="BS174" i="24" s="1"/>
  <c r="EJ174" i="24"/>
  <c r="EI174" i="24"/>
  <c r="AY174" i="24" s="1"/>
  <c r="EG174" i="24"/>
  <c r="ED174" i="24"/>
  <c r="EC174" i="24"/>
  <c r="DR174" i="24"/>
  <c r="CR174" i="24"/>
  <c r="CO174" i="24"/>
  <c r="CP174" i="24" s="1"/>
  <c r="CA174" i="24"/>
  <c r="BV174" i="24"/>
  <c r="BQ174" i="24"/>
  <c r="BL174" i="24"/>
  <c r="BG174" i="24"/>
  <c r="BB174" i="24"/>
  <c r="AW174" i="24"/>
  <c r="AR174" i="24"/>
  <c r="AM174" i="24"/>
  <c r="AH174" i="24"/>
  <c r="AC174" i="24"/>
  <c r="X174" i="24"/>
  <c r="FH173" i="24"/>
  <c r="FE173" i="24"/>
  <c r="FC173" i="24"/>
  <c r="FB173" i="24"/>
  <c r="EY173" i="24"/>
  <c r="EL173" i="24"/>
  <c r="BN173" i="24" s="1"/>
  <c r="EK173" i="24"/>
  <c r="BI173" i="24" s="1"/>
  <c r="EH173" i="24"/>
  <c r="AT173" i="24" s="1"/>
  <c r="EF173" i="24"/>
  <c r="EE173" i="24"/>
  <c r="EB173" i="24"/>
  <c r="P173" i="24" s="1"/>
  <c r="DR173" i="24"/>
  <c r="CR173" i="24"/>
  <c r="CO173" i="24"/>
  <c r="CP173" i="24" s="1"/>
  <c r="CH173" i="24" s="1"/>
  <c r="CM173" i="24"/>
  <c r="CA173" i="24"/>
  <c r="BV173" i="24"/>
  <c r="BQ173" i="24"/>
  <c r="BL173" i="24"/>
  <c r="BG173" i="24"/>
  <c r="BB173" i="24"/>
  <c r="AW173" i="24"/>
  <c r="AR173" i="24"/>
  <c r="AM173" i="24"/>
  <c r="AH173" i="24"/>
  <c r="AC173" i="24"/>
  <c r="X173" i="24"/>
  <c r="FG172" i="24"/>
  <c r="FF172" i="24"/>
  <c r="FD172" i="24"/>
  <c r="FA172" i="24"/>
  <c r="EZ172" i="24"/>
  <c r="EM172" i="24"/>
  <c r="BS172" i="24" s="1"/>
  <c r="EJ172" i="24"/>
  <c r="BD172" i="24" s="1"/>
  <c r="EI172" i="24"/>
  <c r="AY172" i="24" s="1"/>
  <c r="EG172" i="24"/>
  <c r="ED172" i="24"/>
  <c r="EC172" i="24"/>
  <c r="U172" i="24" s="1"/>
  <c r="DR172" i="24"/>
  <c r="EQ172" i="24" s="1"/>
  <c r="EY172" i="24" s="1"/>
  <c r="CR172" i="24"/>
  <c r="CO172" i="24"/>
  <c r="CP172" i="24" s="1"/>
  <c r="CL172" i="24" s="1"/>
  <c r="CA172" i="24"/>
  <c r="BV172" i="24"/>
  <c r="BQ172" i="24"/>
  <c r="BL172" i="24"/>
  <c r="BG172" i="24"/>
  <c r="BB172" i="24"/>
  <c r="AW172" i="24"/>
  <c r="AR172" i="24"/>
  <c r="AO172" i="24"/>
  <c r="AP172" i="24" s="1"/>
  <c r="AM172" i="24"/>
  <c r="AH172" i="24"/>
  <c r="AC172" i="24"/>
  <c r="X172" i="24"/>
  <c r="FH171" i="24"/>
  <c r="FE171" i="24"/>
  <c r="FC171" i="24"/>
  <c r="FB171" i="24"/>
  <c r="EY171" i="24"/>
  <c r="EL171" i="24"/>
  <c r="EK171" i="24"/>
  <c r="BI171" i="24" s="1"/>
  <c r="EH171" i="24"/>
  <c r="AT171" i="24" s="1"/>
  <c r="EF171" i="24"/>
  <c r="EE171" i="24"/>
  <c r="AE171" i="24" s="1"/>
  <c r="EB171" i="24"/>
  <c r="P171" i="24" s="1"/>
  <c r="DR171" i="24"/>
  <c r="CR171" i="24"/>
  <c r="CO171" i="24"/>
  <c r="CP171" i="24" s="1"/>
  <c r="CA171" i="24"/>
  <c r="BV171" i="24"/>
  <c r="BQ171" i="24"/>
  <c r="BL171" i="24"/>
  <c r="BG171" i="24"/>
  <c r="BB171" i="24"/>
  <c r="AW171" i="24"/>
  <c r="AR171" i="24"/>
  <c r="AM171" i="24"/>
  <c r="AJ171" i="24"/>
  <c r="AH171" i="24"/>
  <c r="AC171" i="24"/>
  <c r="X171" i="24"/>
  <c r="FG170" i="24"/>
  <c r="FF170" i="24"/>
  <c r="FD170" i="24"/>
  <c r="FA170" i="24"/>
  <c r="EZ170" i="24"/>
  <c r="EM170" i="24"/>
  <c r="BS170" i="24" s="1"/>
  <c r="EJ170" i="24"/>
  <c r="EI170" i="24"/>
  <c r="EG170" i="24"/>
  <c r="ED170" i="24"/>
  <c r="Z170" i="24" s="1"/>
  <c r="EC170" i="24"/>
  <c r="U170" i="24" s="1"/>
  <c r="DR170" i="24"/>
  <c r="DU170" i="24" s="1"/>
  <c r="EE170" i="24" s="1"/>
  <c r="CR170" i="24"/>
  <c r="CO170" i="24"/>
  <c r="CP170" i="24" s="1"/>
  <c r="CA170" i="24"/>
  <c r="BV170" i="24"/>
  <c r="BQ170" i="24"/>
  <c r="BL170" i="24"/>
  <c r="BG170" i="24"/>
  <c r="BD170" i="24"/>
  <c r="BE170" i="24" s="1"/>
  <c r="BB170" i="24"/>
  <c r="AW170" i="24"/>
  <c r="AR170" i="24"/>
  <c r="AM170" i="24"/>
  <c r="AH170" i="24"/>
  <c r="AC170" i="24"/>
  <c r="X170" i="24"/>
  <c r="FH169" i="24"/>
  <c r="FE169" i="24"/>
  <c r="FC169" i="24"/>
  <c r="FB169" i="24"/>
  <c r="EY169" i="24"/>
  <c r="EL169" i="24"/>
  <c r="EK169" i="24"/>
  <c r="EH169" i="24"/>
  <c r="EF169" i="24"/>
  <c r="AJ169" i="24" s="1"/>
  <c r="EE169" i="24"/>
  <c r="EB169" i="24"/>
  <c r="P169" i="24" s="1"/>
  <c r="DR169" i="24"/>
  <c r="CR169" i="24"/>
  <c r="CO169" i="24"/>
  <c r="CP169" i="24" s="1"/>
  <c r="CK169" i="24" s="1"/>
  <c r="CA169" i="24"/>
  <c r="BV169" i="24"/>
  <c r="BQ169" i="24"/>
  <c r="BL169" i="24"/>
  <c r="BG169" i="24"/>
  <c r="BB169" i="24"/>
  <c r="AW169" i="24"/>
  <c r="AR169" i="24"/>
  <c r="AM169" i="24"/>
  <c r="AK169" i="24"/>
  <c r="AH169" i="24"/>
  <c r="AC169" i="24"/>
  <c r="X169" i="24"/>
  <c r="FG168" i="24"/>
  <c r="FF168" i="24"/>
  <c r="FD168" i="24"/>
  <c r="FA168" i="24"/>
  <c r="EZ168" i="24"/>
  <c r="EM168" i="24"/>
  <c r="EJ168" i="24"/>
  <c r="BD168" i="24" s="1"/>
  <c r="EI168" i="24"/>
  <c r="EG168" i="24"/>
  <c r="ED168" i="24"/>
  <c r="EC168" i="24"/>
  <c r="DS168" i="24"/>
  <c r="DR168" i="24"/>
  <c r="DV168" i="24" s="1"/>
  <c r="EF168" i="24" s="1"/>
  <c r="CR168" i="24"/>
  <c r="CO168" i="24"/>
  <c r="CP168" i="24" s="1"/>
  <c r="CA168" i="24"/>
  <c r="BV168" i="24"/>
  <c r="BQ168" i="24"/>
  <c r="BL168" i="24"/>
  <c r="BG168" i="24"/>
  <c r="BB168" i="24"/>
  <c r="AW168" i="24"/>
  <c r="AR168" i="24"/>
  <c r="AM168" i="24"/>
  <c r="AH168" i="24"/>
  <c r="AC168" i="24"/>
  <c r="X168" i="24"/>
  <c r="FH167" i="24"/>
  <c r="FE167" i="24"/>
  <c r="FC167" i="24"/>
  <c r="FB167" i="24"/>
  <c r="EY167" i="24"/>
  <c r="ER167" i="24"/>
  <c r="FA167" i="24" s="1"/>
  <c r="EL167" i="24"/>
  <c r="BN167" i="24" s="1"/>
  <c r="EK167" i="24"/>
  <c r="EH167" i="24"/>
  <c r="EF167" i="24"/>
  <c r="AJ167" i="24" s="1"/>
  <c r="AK167" i="24" s="1"/>
  <c r="AL167" i="24" s="1"/>
  <c r="EE167" i="24"/>
  <c r="EB167" i="24"/>
  <c r="DR167" i="24"/>
  <c r="DW167" i="24" s="1"/>
  <c r="EI167" i="24" s="1"/>
  <c r="AY167" i="24" s="1"/>
  <c r="CX167" i="24"/>
  <c r="CR167" i="24"/>
  <c r="CO167" i="24"/>
  <c r="CP167" i="24" s="1"/>
  <c r="CM167" i="24" s="1"/>
  <c r="CI167" i="24"/>
  <c r="CA167" i="24"/>
  <c r="BV167" i="24"/>
  <c r="BQ167" i="24"/>
  <c r="BL167" i="24"/>
  <c r="BI167" i="24"/>
  <c r="BG167" i="24"/>
  <c r="BB167" i="24"/>
  <c r="AW167" i="24"/>
  <c r="AR167" i="24"/>
  <c r="AM167" i="24"/>
  <c r="AH167" i="24"/>
  <c r="AC167" i="24"/>
  <c r="X167" i="24"/>
  <c r="FG166" i="24"/>
  <c r="FF166" i="24"/>
  <c r="FD166" i="24"/>
  <c r="FA166" i="24"/>
  <c r="EZ166" i="24"/>
  <c r="EM166" i="24"/>
  <c r="BS166" i="24" s="1"/>
  <c r="EJ166" i="24"/>
  <c r="EI166" i="24"/>
  <c r="EG166" i="24"/>
  <c r="ED166" i="24"/>
  <c r="Z166" i="24" s="1"/>
  <c r="EC166" i="24"/>
  <c r="U166" i="24" s="1"/>
  <c r="DR166" i="24"/>
  <c r="ES166" i="24" s="1"/>
  <c r="FC166" i="24" s="1"/>
  <c r="CR166" i="24"/>
  <c r="CO166" i="24"/>
  <c r="CP166" i="24" s="1"/>
  <c r="CC166" i="24" s="1"/>
  <c r="CA166" i="24"/>
  <c r="BV166" i="24"/>
  <c r="BQ166" i="24"/>
  <c r="BL166" i="24"/>
  <c r="BG166" i="24"/>
  <c r="BB166" i="24"/>
  <c r="AW166" i="24"/>
  <c r="AR166" i="24"/>
  <c r="AM166" i="24"/>
  <c r="AH166" i="24"/>
  <c r="AC166" i="24"/>
  <c r="X166" i="24"/>
  <c r="FH165" i="24"/>
  <c r="FE165" i="24"/>
  <c r="FC165" i="24"/>
  <c r="FB165" i="24"/>
  <c r="EY165" i="24"/>
  <c r="EL165" i="24"/>
  <c r="BN165" i="24" s="1"/>
  <c r="EK165" i="24"/>
  <c r="BI165" i="24" s="1"/>
  <c r="EH165" i="24"/>
  <c r="EF165" i="24"/>
  <c r="EE165" i="24"/>
  <c r="EB165" i="24"/>
  <c r="DR165" i="24"/>
  <c r="CR165" i="24"/>
  <c r="CO165" i="24"/>
  <c r="CP165" i="24" s="1"/>
  <c r="CL165" i="24" s="1"/>
  <c r="CA165" i="24"/>
  <c r="BV165" i="24"/>
  <c r="BQ165" i="24"/>
  <c r="BL165" i="24"/>
  <c r="BG165" i="24"/>
  <c r="BB165" i="24"/>
  <c r="AW165" i="24"/>
  <c r="AR165" i="24"/>
  <c r="AM165" i="24"/>
  <c r="AH165" i="24"/>
  <c r="AC165" i="24"/>
  <c r="X165" i="24"/>
  <c r="FG164" i="24"/>
  <c r="FF164" i="24"/>
  <c r="FD164" i="24"/>
  <c r="FA164" i="24"/>
  <c r="EZ164" i="24"/>
  <c r="EM164" i="24"/>
  <c r="EJ164" i="24"/>
  <c r="EI164" i="24"/>
  <c r="EG164" i="24"/>
  <c r="ED164" i="24"/>
  <c r="Z164" i="24" s="1"/>
  <c r="EC164" i="24"/>
  <c r="DR164" i="24"/>
  <c r="EU164" i="24" s="1"/>
  <c r="FH164" i="24" s="1"/>
  <c r="CU164" i="24"/>
  <c r="CR164" i="24"/>
  <c r="CO164" i="24"/>
  <c r="CP164" i="24" s="1"/>
  <c r="CA164" i="24"/>
  <c r="BV164" i="24"/>
  <c r="BQ164" i="24"/>
  <c r="BL164" i="24"/>
  <c r="BG164" i="24"/>
  <c r="BB164" i="24"/>
  <c r="AW164" i="24"/>
  <c r="AR164" i="24"/>
  <c r="AM164" i="24"/>
  <c r="AH164" i="24"/>
  <c r="AC164" i="24"/>
  <c r="X164" i="24"/>
  <c r="FH163" i="24"/>
  <c r="FE163" i="24"/>
  <c r="FC163" i="24"/>
  <c r="FB163" i="24"/>
  <c r="EY163" i="24"/>
  <c r="EQ163" i="24"/>
  <c r="EZ163" i="24" s="1"/>
  <c r="EL163" i="24"/>
  <c r="BN163" i="24" s="1"/>
  <c r="EK163" i="24"/>
  <c r="BI163" i="24" s="1"/>
  <c r="BJ163" i="24" s="1"/>
  <c r="EH163" i="24"/>
  <c r="EF163" i="24"/>
  <c r="AJ163" i="24" s="1"/>
  <c r="EE163" i="24"/>
  <c r="AE163" i="24" s="1"/>
  <c r="EB163" i="24"/>
  <c r="DR163" i="24"/>
  <c r="DS163" i="24" s="1"/>
  <c r="CR163" i="24"/>
  <c r="CO163" i="24"/>
  <c r="CP163" i="24" s="1"/>
  <c r="CE163" i="24" s="1"/>
  <c r="CA163" i="24"/>
  <c r="BV163" i="24"/>
  <c r="BQ163" i="24"/>
  <c r="BL163" i="24"/>
  <c r="BG163" i="24"/>
  <c r="BB163" i="24"/>
  <c r="AW163" i="24"/>
  <c r="AR163" i="24"/>
  <c r="AM163" i="24"/>
  <c r="AH163" i="24"/>
  <c r="AC163" i="24"/>
  <c r="X163" i="24"/>
  <c r="FG162" i="24"/>
  <c r="FF162" i="24"/>
  <c r="FD162" i="24"/>
  <c r="FA162" i="24"/>
  <c r="EZ162" i="24"/>
  <c r="EM162" i="24"/>
  <c r="BS162" i="24" s="1"/>
  <c r="BT162" i="24" s="1"/>
  <c r="EJ162" i="24"/>
  <c r="EI162" i="24"/>
  <c r="EG162" i="24"/>
  <c r="ED162" i="24"/>
  <c r="EC162" i="24"/>
  <c r="DR162" i="24"/>
  <c r="CZ162" i="24"/>
  <c r="CY162" i="24"/>
  <c r="CR162" i="24"/>
  <c r="CO162" i="24"/>
  <c r="CP162" i="24" s="1"/>
  <c r="CB162" i="24" s="1"/>
  <c r="CA162" i="24"/>
  <c r="BV162" i="24"/>
  <c r="BQ162" i="24"/>
  <c r="BL162" i="24"/>
  <c r="BG162" i="24"/>
  <c r="BB162" i="24"/>
  <c r="AW162" i="24"/>
  <c r="AR162" i="24"/>
  <c r="AM162" i="24"/>
  <c r="AH162" i="24"/>
  <c r="AC162" i="24"/>
  <c r="X162" i="24"/>
  <c r="FH161" i="24"/>
  <c r="FE161" i="24"/>
  <c r="FC161" i="24"/>
  <c r="FB161" i="24"/>
  <c r="EY161" i="24"/>
  <c r="EL161" i="24"/>
  <c r="EK161" i="24"/>
  <c r="EH161" i="24"/>
  <c r="AT161" i="24" s="1"/>
  <c r="EF161" i="24"/>
  <c r="AJ161" i="24" s="1"/>
  <c r="EE161" i="24"/>
  <c r="AE161" i="24" s="1"/>
  <c r="EB161" i="24"/>
  <c r="DR161" i="24"/>
  <c r="DW161" i="24" s="1"/>
  <c r="EI161" i="24" s="1"/>
  <c r="AY161" i="24" s="1"/>
  <c r="CR161" i="24"/>
  <c r="CO161" i="24"/>
  <c r="CP161" i="24" s="1"/>
  <c r="CE161" i="24" s="1"/>
  <c r="CA161" i="24"/>
  <c r="BV161" i="24"/>
  <c r="BQ161" i="24"/>
  <c r="BL161" i="24"/>
  <c r="BG161" i="24"/>
  <c r="BB161" i="24"/>
  <c r="AW161" i="24"/>
  <c r="AR161" i="24"/>
  <c r="AM161" i="24"/>
  <c r="AH161" i="24"/>
  <c r="AC161" i="24"/>
  <c r="X161" i="24"/>
  <c r="FG160" i="24"/>
  <c r="FF160" i="24"/>
  <c r="FD160" i="24"/>
  <c r="FA160" i="24"/>
  <c r="EZ160" i="24"/>
  <c r="EM160" i="24"/>
  <c r="EJ160" i="24"/>
  <c r="BD160" i="24" s="1"/>
  <c r="EI160" i="24"/>
  <c r="EG160" i="24"/>
  <c r="AO160" i="24" s="1"/>
  <c r="ED160" i="24"/>
  <c r="EC160" i="24"/>
  <c r="DR160" i="24"/>
  <c r="EQ160" i="24" s="1"/>
  <c r="EY160" i="24" s="1"/>
  <c r="CR160" i="24"/>
  <c r="CP160" i="24"/>
  <c r="CO160" i="24"/>
  <c r="CA160" i="24"/>
  <c r="BV160" i="24"/>
  <c r="BQ160" i="24"/>
  <c r="BL160" i="24"/>
  <c r="BG160" i="24"/>
  <c r="BB160" i="24"/>
  <c r="AY160" i="24"/>
  <c r="AW160" i="24"/>
  <c r="AR160" i="24"/>
  <c r="AM160" i="24"/>
  <c r="AH160" i="24"/>
  <c r="AC160" i="24"/>
  <c r="X160" i="24"/>
  <c r="FH159" i="24"/>
  <c r="FE159" i="24"/>
  <c r="FC159" i="24"/>
  <c r="FB159" i="24"/>
  <c r="EY159" i="24"/>
  <c r="EQ159" i="24"/>
  <c r="EZ159" i="24" s="1"/>
  <c r="EL159" i="24"/>
  <c r="EK159" i="24"/>
  <c r="BI159" i="24" s="1"/>
  <c r="BJ159" i="24" s="1"/>
  <c r="EH159" i="24"/>
  <c r="AT159" i="24" s="1"/>
  <c r="EF159" i="24"/>
  <c r="AJ159" i="24" s="1"/>
  <c r="EE159" i="24"/>
  <c r="AE159" i="24" s="1"/>
  <c r="AF159" i="24" s="1"/>
  <c r="EB159" i="24"/>
  <c r="DR159" i="24"/>
  <c r="DT159" i="24" s="1"/>
  <c r="EC159" i="24" s="1"/>
  <c r="CR159" i="24"/>
  <c r="CO159" i="24"/>
  <c r="CP159" i="24" s="1"/>
  <c r="CA159" i="24"/>
  <c r="BV159" i="24"/>
  <c r="BQ159" i="24"/>
  <c r="BL159" i="24"/>
  <c r="BG159" i="24"/>
  <c r="BB159" i="24"/>
  <c r="AW159" i="24"/>
  <c r="AU159" i="24"/>
  <c r="AR159" i="24"/>
  <c r="AM159" i="24"/>
  <c r="AH159" i="24"/>
  <c r="AC159" i="24"/>
  <c r="X159" i="24"/>
  <c r="FG158" i="24"/>
  <c r="FF158" i="24"/>
  <c r="FD158" i="24"/>
  <c r="FA158" i="24"/>
  <c r="EZ158" i="24"/>
  <c r="EM158" i="24"/>
  <c r="BS158" i="24" s="1"/>
  <c r="BT158" i="24" s="1"/>
  <c r="EJ158" i="24"/>
  <c r="EI158" i="24"/>
  <c r="EG158" i="24"/>
  <c r="ED158" i="24"/>
  <c r="EC158" i="24"/>
  <c r="DR158" i="24"/>
  <c r="CR158" i="24"/>
  <c r="CP158" i="24"/>
  <c r="CO158" i="24"/>
  <c r="CA158" i="24"/>
  <c r="BV158" i="24"/>
  <c r="BQ158" i="24"/>
  <c r="BL158" i="24"/>
  <c r="BG158" i="24"/>
  <c r="BB158" i="24"/>
  <c r="AW158" i="24"/>
  <c r="AR158" i="24"/>
  <c r="AM158" i="24"/>
  <c r="AH158" i="24"/>
  <c r="AC158" i="24"/>
  <c r="Z158" i="24"/>
  <c r="X158" i="24"/>
  <c r="FH157" i="24"/>
  <c r="FE157" i="24"/>
  <c r="FC157" i="24"/>
  <c r="FB157" i="24"/>
  <c r="EY157" i="24"/>
  <c r="EL157" i="24"/>
  <c r="EK157" i="24"/>
  <c r="EH157" i="24"/>
  <c r="AT157" i="24" s="1"/>
  <c r="EF157" i="24"/>
  <c r="AJ157" i="24" s="1"/>
  <c r="EE157" i="24"/>
  <c r="AE157" i="24" s="1"/>
  <c r="EB157" i="24"/>
  <c r="DR157" i="24"/>
  <c r="DY157" i="24" s="1"/>
  <c r="EM157" i="24" s="1"/>
  <c r="CR157" i="24"/>
  <c r="CO157" i="24"/>
  <c r="CP157" i="24" s="1"/>
  <c r="CA157" i="24"/>
  <c r="BV157" i="24"/>
  <c r="BQ157" i="24"/>
  <c r="BL157" i="24"/>
  <c r="BG157" i="24"/>
  <c r="BB157" i="24"/>
  <c r="AW157" i="24"/>
  <c r="AR157" i="24"/>
  <c r="AM157" i="24"/>
  <c r="AH157" i="24"/>
  <c r="AC157" i="24"/>
  <c r="X157" i="24"/>
  <c r="FG156" i="24"/>
  <c r="FF156" i="24"/>
  <c r="FD156" i="24"/>
  <c r="FA156" i="24"/>
  <c r="EZ156" i="24"/>
  <c r="EM156" i="24"/>
  <c r="BS156" i="24" s="1"/>
  <c r="EJ156" i="24"/>
  <c r="BD156" i="24" s="1"/>
  <c r="EI156" i="24"/>
  <c r="EG156" i="24"/>
  <c r="ED156" i="24"/>
  <c r="EC156" i="24"/>
  <c r="U156" i="24" s="1"/>
  <c r="DR156" i="24"/>
  <c r="CR156" i="24"/>
  <c r="CP156" i="24"/>
  <c r="CJ156" i="24" s="1"/>
  <c r="CO156" i="24"/>
  <c r="CA156" i="24"/>
  <c r="BV156" i="24"/>
  <c r="BQ156" i="24"/>
  <c r="BL156" i="24"/>
  <c r="BG156" i="24"/>
  <c r="BB156" i="24"/>
  <c r="AW156" i="24"/>
  <c r="AR156" i="24"/>
  <c r="AM156" i="24"/>
  <c r="AH156" i="24"/>
  <c r="AC156" i="24"/>
  <c r="X156" i="24"/>
  <c r="FH155" i="24"/>
  <c r="FE155" i="24"/>
  <c r="FC155" i="24"/>
  <c r="FB155" i="24"/>
  <c r="EY155" i="24"/>
  <c r="EL155" i="24"/>
  <c r="EK155" i="24"/>
  <c r="EH155" i="24"/>
  <c r="EF155" i="24"/>
  <c r="EE155" i="24"/>
  <c r="EB155" i="24"/>
  <c r="P155" i="24" s="1"/>
  <c r="Q155" i="24" s="1"/>
  <c r="DR155" i="24"/>
  <c r="CR155" i="24"/>
  <c r="CO155" i="24"/>
  <c r="CP155" i="24" s="1"/>
  <c r="CA155" i="24"/>
  <c r="BV155" i="24"/>
  <c r="BQ155" i="24"/>
  <c r="BL155" i="24"/>
  <c r="BG155" i="24"/>
  <c r="BB155" i="24"/>
  <c r="AW155" i="24"/>
  <c r="AR155" i="24"/>
  <c r="AM155" i="24"/>
  <c r="AH155" i="24"/>
  <c r="AC155" i="24"/>
  <c r="X155" i="24"/>
  <c r="FG154" i="24"/>
  <c r="FF154" i="24"/>
  <c r="FD154" i="24"/>
  <c r="FA154" i="24"/>
  <c r="EZ154" i="24"/>
  <c r="EM154" i="24"/>
  <c r="EJ154" i="24"/>
  <c r="EI154" i="24"/>
  <c r="AY154" i="24" s="1"/>
  <c r="EG154" i="24"/>
  <c r="ED154" i="24"/>
  <c r="EC154" i="24"/>
  <c r="U154" i="24" s="1"/>
  <c r="DR154" i="24"/>
  <c r="DS154" i="24" s="1"/>
  <c r="CR154" i="24"/>
  <c r="CO154" i="24"/>
  <c r="CP154" i="24" s="1"/>
  <c r="CM154" i="24" s="1"/>
  <c r="CL154" i="24"/>
  <c r="CK154" i="24"/>
  <c r="CA154" i="24"/>
  <c r="BV154" i="24"/>
  <c r="BQ154" i="24"/>
  <c r="BL154" i="24"/>
  <c r="BG154" i="24"/>
  <c r="BB154" i="24"/>
  <c r="AW154" i="24"/>
  <c r="AR154" i="24"/>
  <c r="AM154" i="24"/>
  <c r="AH154" i="24"/>
  <c r="AC154" i="24"/>
  <c r="X154" i="24"/>
  <c r="FH153" i="24"/>
  <c r="FE153" i="24"/>
  <c r="FC153" i="24"/>
  <c r="FB153" i="24"/>
  <c r="EY153" i="24"/>
  <c r="EL153" i="24"/>
  <c r="EK153" i="24"/>
  <c r="EH153" i="24"/>
  <c r="EF153" i="24"/>
  <c r="AJ153" i="24" s="1"/>
  <c r="EE153" i="24"/>
  <c r="EB153" i="24"/>
  <c r="DR153" i="24"/>
  <c r="EQ153" i="24" s="1"/>
  <c r="EZ153" i="24" s="1"/>
  <c r="CR153" i="24"/>
  <c r="CO153" i="24"/>
  <c r="CP153" i="24" s="1"/>
  <c r="CE153" i="24" s="1"/>
  <c r="CA153" i="24"/>
  <c r="BV153" i="24"/>
  <c r="BQ153" i="24"/>
  <c r="BL153" i="24"/>
  <c r="BG153" i="24"/>
  <c r="BB153" i="24"/>
  <c r="AW153" i="24"/>
  <c r="AR153" i="24"/>
  <c r="AM153" i="24"/>
  <c r="AH153" i="24"/>
  <c r="AC153" i="24"/>
  <c r="X153" i="24"/>
  <c r="FG152" i="24"/>
  <c r="FF152" i="24"/>
  <c r="FD152" i="24"/>
  <c r="FA152" i="24"/>
  <c r="EZ152" i="24"/>
  <c r="EM152" i="24"/>
  <c r="EJ152" i="24"/>
  <c r="BD152" i="24" s="1"/>
  <c r="EI152" i="24"/>
  <c r="AY152" i="24" s="1"/>
  <c r="EG152" i="24"/>
  <c r="ED152" i="24"/>
  <c r="EC152" i="24"/>
  <c r="U152" i="24" s="1"/>
  <c r="DR152" i="24"/>
  <c r="DT152" i="24" s="1"/>
  <c r="EB152" i="24" s="1"/>
  <c r="CR152" i="24"/>
  <c r="CO152" i="24"/>
  <c r="CP152" i="24" s="1"/>
  <c r="CA152" i="24"/>
  <c r="BV152" i="24"/>
  <c r="BQ152" i="24"/>
  <c r="BL152" i="24"/>
  <c r="BG152" i="24"/>
  <c r="BB152" i="24"/>
  <c r="AW152" i="24"/>
  <c r="AR152" i="24"/>
  <c r="AM152" i="24"/>
  <c r="AH152" i="24"/>
  <c r="AC152" i="24"/>
  <c r="X152" i="24"/>
  <c r="FH151" i="24"/>
  <c r="FE151" i="24"/>
  <c r="FC151" i="24"/>
  <c r="FB151" i="24"/>
  <c r="EY151" i="24"/>
  <c r="EL151" i="24"/>
  <c r="BN151" i="24" s="1"/>
  <c r="EK151" i="24"/>
  <c r="EH151" i="24"/>
  <c r="EF151" i="24"/>
  <c r="EE151" i="24"/>
  <c r="AE151" i="24" s="1"/>
  <c r="AF151" i="24" s="1"/>
  <c r="EB151" i="24"/>
  <c r="DR151" i="24"/>
  <c r="EU151" i="24" s="1"/>
  <c r="FG151" i="24" s="1"/>
  <c r="CR151" i="24"/>
  <c r="CO151" i="24"/>
  <c r="CP151" i="24" s="1"/>
  <c r="CA151" i="24"/>
  <c r="BV151" i="24"/>
  <c r="BQ151" i="24"/>
  <c r="BL151" i="24"/>
  <c r="BG151" i="24"/>
  <c r="BB151" i="24"/>
  <c r="AW151" i="24"/>
  <c r="AR151" i="24"/>
  <c r="AM151" i="24"/>
  <c r="AH151" i="24"/>
  <c r="AC151" i="24"/>
  <c r="X151" i="24"/>
  <c r="FG150" i="24"/>
  <c r="FF150" i="24"/>
  <c r="FD150" i="24"/>
  <c r="FA150" i="24"/>
  <c r="EZ150" i="24"/>
  <c r="EM150" i="24"/>
  <c r="EJ150" i="24"/>
  <c r="EI150" i="24"/>
  <c r="AY150" i="24" s="1"/>
  <c r="EG150" i="24"/>
  <c r="AO150" i="24" s="1"/>
  <c r="ED150" i="24"/>
  <c r="EC150" i="24"/>
  <c r="DR150" i="24"/>
  <c r="EP150" i="24" s="1"/>
  <c r="EX150" i="24" s="1"/>
  <c r="CY150" i="24"/>
  <c r="CR150" i="24"/>
  <c r="CO150" i="24"/>
  <c r="CP150" i="24" s="1"/>
  <c r="CA150" i="24"/>
  <c r="BV150" i="24"/>
  <c r="BQ150" i="24"/>
  <c r="BL150" i="24"/>
  <c r="BG150" i="24"/>
  <c r="BB150" i="24"/>
  <c r="AW150" i="24"/>
  <c r="AR150" i="24"/>
  <c r="AM150" i="24"/>
  <c r="AH150" i="24"/>
  <c r="AC150" i="24"/>
  <c r="X150" i="24"/>
  <c r="FH149" i="24"/>
  <c r="FE149" i="24"/>
  <c r="FC149" i="24"/>
  <c r="FB149" i="24"/>
  <c r="EY149" i="24"/>
  <c r="EL149" i="24"/>
  <c r="BN149" i="24" s="1"/>
  <c r="EK149" i="24"/>
  <c r="EH149" i="24"/>
  <c r="EF149" i="24"/>
  <c r="EE149" i="24"/>
  <c r="EB149" i="24"/>
  <c r="DR149" i="24"/>
  <c r="ER149" i="24" s="1"/>
  <c r="FA149" i="24" s="1"/>
  <c r="DC149" i="24"/>
  <c r="CV149" i="24"/>
  <c r="CR149" i="24"/>
  <c r="CO149" i="24"/>
  <c r="CP149" i="24" s="1"/>
  <c r="DB149" i="24" s="1"/>
  <c r="CA149" i="24"/>
  <c r="BV149" i="24"/>
  <c r="BQ149" i="24"/>
  <c r="BL149" i="24"/>
  <c r="BG149" i="24"/>
  <c r="BB149" i="24"/>
  <c r="AW149" i="24"/>
  <c r="AR149" i="24"/>
  <c r="AM149" i="24"/>
  <c r="AH149" i="24"/>
  <c r="AE149" i="24"/>
  <c r="AF149" i="24" s="1"/>
  <c r="AC149" i="24"/>
  <c r="X149" i="24"/>
  <c r="FG148" i="24"/>
  <c r="FF148" i="24"/>
  <c r="FD148" i="24"/>
  <c r="FA148" i="24"/>
  <c r="EZ148" i="24"/>
  <c r="EM148" i="24"/>
  <c r="BS148" i="24" s="1"/>
  <c r="EJ148" i="24"/>
  <c r="EI148" i="24"/>
  <c r="EG148" i="24"/>
  <c r="AO148" i="24" s="1"/>
  <c r="ED148" i="24"/>
  <c r="Z148" i="24" s="1"/>
  <c r="EC148" i="24"/>
  <c r="U148" i="24" s="1"/>
  <c r="DW148" i="24"/>
  <c r="EH148" i="24" s="1"/>
  <c r="DR148" i="24"/>
  <c r="DY148" i="24" s="1"/>
  <c r="EL148" i="24" s="1"/>
  <c r="CR148" i="24"/>
  <c r="CO148" i="24"/>
  <c r="CP148" i="24" s="1"/>
  <c r="CA148" i="24"/>
  <c r="BV148" i="24"/>
  <c r="BQ148" i="24"/>
  <c r="BL148" i="24"/>
  <c r="BG148" i="24"/>
  <c r="BB148" i="24"/>
  <c r="AW148" i="24"/>
  <c r="AR148" i="24"/>
  <c r="AM148" i="24"/>
  <c r="AH148" i="24"/>
  <c r="AC148" i="24"/>
  <c r="X148" i="24"/>
  <c r="FH147" i="24"/>
  <c r="FE147" i="24"/>
  <c r="FC147" i="24"/>
  <c r="FB147" i="24"/>
  <c r="EY147" i="24"/>
  <c r="EL147" i="24"/>
  <c r="EK147" i="24"/>
  <c r="EH147" i="24"/>
  <c r="EF147" i="24"/>
  <c r="AJ147" i="24" s="1"/>
  <c r="EE147" i="24"/>
  <c r="AE147" i="24" s="1"/>
  <c r="EB147" i="24"/>
  <c r="P147" i="24" s="1"/>
  <c r="DR147" i="24"/>
  <c r="DS147" i="24" s="1"/>
  <c r="CR147" i="24"/>
  <c r="CO147" i="24"/>
  <c r="CP147" i="24" s="1"/>
  <c r="CA147" i="24"/>
  <c r="BV147" i="24"/>
  <c r="BQ147" i="24"/>
  <c r="BL147" i="24"/>
  <c r="BG147" i="24"/>
  <c r="BB147" i="24"/>
  <c r="AW147" i="24"/>
  <c r="AR147" i="24"/>
  <c r="AM147" i="24"/>
  <c r="AH147" i="24"/>
  <c r="AC147" i="24"/>
  <c r="X147" i="24"/>
  <c r="FG146" i="24"/>
  <c r="FF146" i="24"/>
  <c r="FD146" i="24"/>
  <c r="FA146" i="24"/>
  <c r="EZ146" i="24"/>
  <c r="EM146" i="24"/>
  <c r="EJ146" i="24"/>
  <c r="EI146" i="24"/>
  <c r="AY146" i="24" s="1"/>
  <c r="EG146" i="24"/>
  <c r="AO146" i="24" s="1"/>
  <c r="ED146" i="24"/>
  <c r="Z146" i="24" s="1"/>
  <c r="EC146" i="24"/>
  <c r="DR146" i="24"/>
  <c r="DV146" i="24" s="1"/>
  <c r="EF146" i="24" s="1"/>
  <c r="CR146" i="24"/>
  <c r="CO146" i="24"/>
  <c r="CP146" i="24" s="1"/>
  <c r="CA146" i="24"/>
  <c r="BV146" i="24"/>
  <c r="BQ146" i="24"/>
  <c r="BL146" i="24"/>
  <c r="BG146" i="24"/>
  <c r="BB146" i="24"/>
  <c r="AW146" i="24"/>
  <c r="AR146" i="24"/>
  <c r="AM146" i="24"/>
  <c r="AH146" i="24"/>
  <c r="AC146" i="24"/>
  <c r="X146" i="24"/>
  <c r="FH145" i="24"/>
  <c r="FE145" i="24"/>
  <c r="FC145" i="24"/>
  <c r="FB145" i="24"/>
  <c r="EY145" i="24"/>
  <c r="EL145" i="24"/>
  <c r="BN145" i="24" s="1"/>
  <c r="EK145" i="24"/>
  <c r="BI145" i="24" s="1"/>
  <c r="EH145" i="24"/>
  <c r="EF145" i="24"/>
  <c r="EE145" i="24"/>
  <c r="EB145" i="24"/>
  <c r="P145" i="24" s="1"/>
  <c r="Q145" i="24" s="1"/>
  <c r="DV145" i="24"/>
  <c r="EG145" i="24" s="1"/>
  <c r="DR145" i="24"/>
  <c r="CR145" i="24"/>
  <c r="CO145" i="24"/>
  <c r="CP145" i="24" s="1"/>
  <c r="CA145" i="24"/>
  <c r="BV145" i="24"/>
  <c r="BQ145" i="24"/>
  <c r="BL145" i="24"/>
  <c r="BG145" i="24"/>
  <c r="BB145" i="24"/>
  <c r="AW145" i="24"/>
  <c r="AR145" i="24"/>
  <c r="AM145" i="24"/>
  <c r="AH145" i="24"/>
  <c r="AC145" i="24"/>
  <c r="X145" i="24"/>
  <c r="FG144" i="24"/>
  <c r="FF144" i="24"/>
  <c r="FD144" i="24"/>
  <c r="FA144" i="24"/>
  <c r="EZ144" i="24"/>
  <c r="EM144" i="24"/>
  <c r="EJ144" i="24"/>
  <c r="EI144" i="24"/>
  <c r="EG144" i="24"/>
  <c r="AO144" i="24" s="1"/>
  <c r="AP144" i="24" s="1"/>
  <c r="ED144" i="24"/>
  <c r="Z144" i="24" s="1"/>
  <c r="EC144" i="24"/>
  <c r="U144" i="24" s="1"/>
  <c r="DR144" i="24"/>
  <c r="DT144" i="24" s="1"/>
  <c r="EB144" i="24" s="1"/>
  <c r="CR144" i="24"/>
  <c r="CO144" i="24"/>
  <c r="CP144" i="24" s="1"/>
  <c r="CA144" i="24"/>
  <c r="BV144" i="24"/>
  <c r="BQ144" i="24"/>
  <c r="BL144" i="24"/>
  <c r="BG144" i="24"/>
  <c r="BB144" i="24"/>
  <c r="AW144" i="24"/>
  <c r="AR144" i="24"/>
  <c r="AM144" i="24"/>
  <c r="AH144" i="24"/>
  <c r="AC144" i="24"/>
  <c r="X144" i="24"/>
  <c r="FH143" i="24"/>
  <c r="FE143" i="24"/>
  <c r="FC143" i="24"/>
  <c r="FB143" i="24"/>
  <c r="EY143" i="24"/>
  <c r="EL143" i="24"/>
  <c r="BN143" i="24" s="1"/>
  <c r="BO143" i="24" s="1"/>
  <c r="EK143" i="24"/>
  <c r="EH143" i="24"/>
  <c r="EF143" i="24"/>
  <c r="EE143" i="24"/>
  <c r="EB143" i="24"/>
  <c r="DR143" i="24"/>
  <c r="DV143" i="24" s="1"/>
  <c r="EG143" i="24" s="1"/>
  <c r="CR143" i="24"/>
  <c r="CO143" i="24"/>
  <c r="CP143" i="24" s="1"/>
  <c r="CG143" i="24"/>
  <c r="CA143" i="24"/>
  <c r="BV143" i="24"/>
  <c r="BQ143" i="24"/>
  <c r="BL143" i="24"/>
  <c r="BG143" i="24"/>
  <c r="BB143" i="24"/>
  <c r="AW143" i="24"/>
  <c r="AT143" i="24"/>
  <c r="AR143" i="24"/>
  <c r="AM143" i="24"/>
  <c r="AH143" i="24"/>
  <c r="AC143" i="24"/>
  <c r="X143" i="24"/>
  <c r="FG142" i="24"/>
  <c r="FF142" i="24"/>
  <c r="FD142" i="24"/>
  <c r="FA142" i="24"/>
  <c r="EZ142" i="24"/>
  <c r="EM142" i="24"/>
  <c r="EJ142" i="24"/>
  <c r="BD142" i="24" s="1"/>
  <c r="EI142" i="24"/>
  <c r="EG142" i="24"/>
  <c r="ED142" i="24"/>
  <c r="Z142" i="24" s="1"/>
  <c r="EC142" i="24"/>
  <c r="DR142" i="24"/>
  <c r="DU142" i="24" s="1"/>
  <c r="EE142" i="24" s="1"/>
  <c r="CR142" i="24"/>
  <c r="CO142" i="24"/>
  <c r="CP142" i="24" s="1"/>
  <c r="CA142" i="24"/>
  <c r="BV142" i="24"/>
  <c r="BQ142" i="24"/>
  <c r="BL142" i="24"/>
  <c r="BG142" i="24"/>
  <c r="BB142" i="24"/>
  <c r="AW142" i="24"/>
  <c r="AR142" i="24"/>
  <c r="AM142" i="24"/>
  <c r="AH142" i="24"/>
  <c r="AC142" i="24"/>
  <c r="X142" i="24"/>
  <c r="FH141" i="24"/>
  <c r="FE141" i="24"/>
  <c r="FC141" i="24"/>
  <c r="FB141" i="24"/>
  <c r="EY141" i="24"/>
  <c r="ER141" i="24"/>
  <c r="FA141" i="24" s="1"/>
  <c r="EL141" i="24"/>
  <c r="EK141" i="24"/>
  <c r="EH141" i="24"/>
  <c r="EF141" i="24"/>
  <c r="AJ141" i="24" s="1"/>
  <c r="EE141" i="24"/>
  <c r="AE141" i="24" s="1"/>
  <c r="EB141" i="24"/>
  <c r="P141" i="24" s="1"/>
  <c r="DT141" i="24"/>
  <c r="EC141" i="24" s="1"/>
  <c r="DR141" i="24"/>
  <c r="EU141" i="24" s="1"/>
  <c r="FG141" i="24" s="1"/>
  <c r="CR141" i="24"/>
  <c r="CO141" i="24"/>
  <c r="CP141" i="24" s="1"/>
  <c r="CD141" i="24"/>
  <c r="CA141" i="24"/>
  <c r="BV141" i="24"/>
  <c r="BQ141" i="24"/>
  <c r="BL141" i="24"/>
  <c r="BG141" i="24"/>
  <c r="BB141" i="24"/>
  <c r="AW141" i="24"/>
  <c r="AR141" i="24"/>
  <c r="AM141" i="24"/>
  <c r="AH141" i="24"/>
  <c r="AC141" i="24"/>
  <c r="X141" i="24"/>
  <c r="FG140" i="24"/>
  <c r="FF140" i="24"/>
  <c r="FD140" i="24"/>
  <c r="FA140" i="24"/>
  <c r="EZ140" i="24"/>
  <c r="EM140" i="24"/>
  <c r="EJ140" i="24"/>
  <c r="EI140" i="24"/>
  <c r="EG140" i="24"/>
  <c r="ED140" i="24"/>
  <c r="Z140" i="24" s="1"/>
  <c r="EC140" i="24"/>
  <c r="DR140" i="24"/>
  <c r="DV140" i="24" s="1"/>
  <c r="EF140" i="24" s="1"/>
  <c r="AJ140" i="24" s="1"/>
  <c r="CR140" i="24"/>
  <c r="CP140" i="24"/>
  <c r="CO140" i="24"/>
  <c r="CA140" i="24"/>
  <c r="BV140" i="24"/>
  <c r="BQ140" i="24"/>
  <c r="BL140" i="24"/>
  <c r="BG140" i="24"/>
  <c r="BB140" i="24"/>
  <c r="AW140" i="24"/>
  <c r="AR140" i="24"/>
  <c r="AM140" i="24"/>
  <c r="AH140" i="24"/>
  <c r="AC140" i="24"/>
  <c r="X140" i="24"/>
  <c r="FH139" i="24"/>
  <c r="FE139" i="24"/>
  <c r="FC139" i="24"/>
  <c r="FB139" i="24"/>
  <c r="EY139" i="24"/>
  <c r="EL139" i="24"/>
  <c r="BN139" i="24" s="1"/>
  <c r="EK139" i="24"/>
  <c r="EH139" i="24"/>
  <c r="AT139" i="24" s="1"/>
  <c r="EF139" i="24"/>
  <c r="AJ139" i="24" s="1"/>
  <c r="EE139" i="24"/>
  <c r="AE139" i="24" s="1"/>
  <c r="EB139" i="24"/>
  <c r="P139" i="24" s="1"/>
  <c r="DR139" i="24"/>
  <c r="CU139" i="24"/>
  <c r="CR139" i="24"/>
  <c r="CO139" i="24"/>
  <c r="CP139" i="24" s="1"/>
  <c r="CI139" i="24" s="1"/>
  <c r="CL139" i="24"/>
  <c r="CA139" i="24"/>
  <c r="BV139" i="24"/>
  <c r="BQ139" i="24"/>
  <c r="BL139" i="24"/>
  <c r="BG139" i="24"/>
  <c r="BB139" i="24"/>
  <c r="AW139" i="24"/>
  <c r="AR139" i="24"/>
  <c r="AM139" i="24"/>
  <c r="AH139" i="24"/>
  <c r="AC139" i="24"/>
  <c r="X139" i="24"/>
  <c r="FG138" i="24"/>
  <c r="FF138" i="24"/>
  <c r="FD138" i="24"/>
  <c r="FA138" i="24"/>
  <c r="EZ138" i="24"/>
  <c r="EM138" i="24"/>
  <c r="EJ138" i="24"/>
  <c r="EI138" i="24"/>
  <c r="AY138" i="24" s="1"/>
  <c r="EG138" i="24"/>
  <c r="AO138" i="24" s="1"/>
  <c r="ED138" i="24"/>
  <c r="Z138" i="24" s="1"/>
  <c r="AA138" i="24" s="1"/>
  <c r="AB138" i="24" s="1"/>
  <c r="EC138" i="24"/>
  <c r="DR138" i="24"/>
  <c r="DW138" i="24" s="1"/>
  <c r="EH138" i="24" s="1"/>
  <c r="CR138" i="24"/>
  <c r="CO138" i="24"/>
  <c r="CP138" i="24" s="1"/>
  <c r="CB138" i="24" s="1"/>
  <c r="CA138" i="24"/>
  <c r="BV138" i="24"/>
  <c r="BQ138" i="24"/>
  <c r="BL138" i="24"/>
  <c r="BG138" i="24"/>
  <c r="BB138" i="24"/>
  <c r="AW138" i="24"/>
  <c r="AR138" i="24"/>
  <c r="AM138" i="24"/>
  <c r="AH138" i="24"/>
  <c r="AC138" i="24"/>
  <c r="X138" i="24"/>
  <c r="FH137" i="24"/>
  <c r="FE137" i="24"/>
  <c r="FC137" i="24"/>
  <c r="FB137" i="24"/>
  <c r="EY137" i="24"/>
  <c r="EL137" i="24"/>
  <c r="BN137" i="24" s="1"/>
  <c r="EK137" i="24"/>
  <c r="EH137" i="24"/>
  <c r="EF137" i="24"/>
  <c r="AJ137" i="24" s="1"/>
  <c r="EE137" i="24"/>
  <c r="AE137" i="24" s="1"/>
  <c r="EB137" i="24"/>
  <c r="DT137" i="24"/>
  <c r="EC137" i="24" s="1"/>
  <c r="DR137" i="24"/>
  <c r="EU137" i="24" s="1"/>
  <c r="FG137" i="24" s="1"/>
  <c r="CR137" i="24"/>
  <c r="CP137" i="24"/>
  <c r="CG137" i="24" s="1"/>
  <c r="CO137" i="24"/>
  <c r="CA137" i="24"/>
  <c r="BV137" i="24"/>
  <c r="BQ137" i="24"/>
  <c r="BL137" i="24"/>
  <c r="BG137" i="24"/>
  <c r="BB137" i="24"/>
  <c r="AW137" i="24"/>
  <c r="AR137" i="24"/>
  <c r="AM137" i="24"/>
  <c r="AH137" i="24"/>
  <c r="AC137" i="24"/>
  <c r="X137" i="24"/>
  <c r="FG136" i="24"/>
  <c r="FF136" i="24"/>
  <c r="FD136" i="24"/>
  <c r="FA136" i="24"/>
  <c r="EZ136" i="24"/>
  <c r="EM136" i="24"/>
  <c r="EJ136" i="24"/>
  <c r="EI136" i="24"/>
  <c r="AY136" i="24" s="1"/>
  <c r="EG136" i="24"/>
  <c r="ED136" i="24"/>
  <c r="Z136" i="24" s="1"/>
  <c r="AA136" i="24" s="1"/>
  <c r="EC136" i="24"/>
  <c r="U136" i="24" s="1"/>
  <c r="DR136" i="24"/>
  <c r="CR136" i="24"/>
  <c r="CO136" i="24"/>
  <c r="CP136" i="24" s="1"/>
  <c r="CM136" i="24" s="1"/>
  <c r="CG136" i="24"/>
  <c r="CA136" i="24"/>
  <c r="BV136" i="24"/>
  <c r="BQ136" i="24"/>
  <c r="BL136" i="24"/>
  <c r="BG136" i="24"/>
  <c r="BB136" i="24"/>
  <c r="AW136" i="24"/>
  <c r="AR136" i="24"/>
  <c r="AM136" i="24"/>
  <c r="AH136" i="24"/>
  <c r="AC136" i="24"/>
  <c r="X136" i="24"/>
  <c r="FH135" i="24"/>
  <c r="FE135" i="24"/>
  <c r="FC135" i="24"/>
  <c r="FB135" i="24"/>
  <c r="EY135" i="24"/>
  <c r="EL135" i="24"/>
  <c r="EK135" i="24"/>
  <c r="EH135" i="24"/>
  <c r="EF135" i="24"/>
  <c r="EE135" i="24"/>
  <c r="AE135" i="24" s="1"/>
  <c r="EB135" i="24"/>
  <c r="P135" i="24" s="1"/>
  <c r="DR135" i="24"/>
  <c r="CR135" i="24"/>
  <c r="CO135" i="24"/>
  <c r="CP135" i="24" s="1"/>
  <c r="CA135" i="24"/>
  <c r="BV135" i="24"/>
  <c r="BQ135" i="24"/>
  <c r="BL135" i="24"/>
  <c r="BG135" i="24"/>
  <c r="BB135" i="24"/>
  <c r="AW135" i="24"/>
  <c r="AR135" i="24"/>
  <c r="AM135" i="24"/>
  <c r="AH135" i="24"/>
  <c r="AC135" i="24"/>
  <c r="X135" i="24"/>
  <c r="FG134" i="24"/>
  <c r="FF134" i="24"/>
  <c r="FD134" i="24"/>
  <c r="FA134" i="24"/>
  <c r="EZ134" i="24"/>
  <c r="EM134" i="24"/>
  <c r="BS134" i="24" s="1"/>
  <c r="EJ134" i="24"/>
  <c r="EI134" i="24"/>
  <c r="EG134" i="24"/>
  <c r="ED134" i="24"/>
  <c r="Z134" i="24" s="1"/>
  <c r="EC134" i="24"/>
  <c r="U134" i="24" s="1"/>
  <c r="DR134" i="24"/>
  <c r="DC134" i="24"/>
  <c r="CR134" i="24"/>
  <c r="CO134" i="24"/>
  <c r="CP134" i="24" s="1"/>
  <c r="CA134" i="24"/>
  <c r="BV134" i="24"/>
  <c r="BQ134" i="24"/>
  <c r="BL134" i="24"/>
  <c r="BG134" i="24"/>
  <c r="BD134" i="24"/>
  <c r="BE134" i="24" s="1"/>
  <c r="BB134" i="24"/>
  <c r="AW134" i="24"/>
  <c r="AR134" i="24"/>
  <c r="AM134" i="24"/>
  <c r="AH134" i="24"/>
  <c r="AC134" i="24"/>
  <c r="X134" i="24"/>
  <c r="FH133" i="24"/>
  <c r="FE133" i="24"/>
  <c r="FC133" i="24"/>
  <c r="FB133" i="24"/>
  <c r="EY133" i="24"/>
  <c r="EL133" i="24"/>
  <c r="EK133" i="24"/>
  <c r="BI133" i="24" s="1"/>
  <c r="EH133" i="24"/>
  <c r="AT133" i="24" s="1"/>
  <c r="EF133" i="24"/>
  <c r="EE133" i="24"/>
  <c r="AE133" i="24" s="1"/>
  <c r="EB133" i="24"/>
  <c r="P133" i="24" s="1"/>
  <c r="DR133" i="24"/>
  <c r="CR133" i="24"/>
  <c r="CO133" i="24"/>
  <c r="CP133" i="24" s="1"/>
  <c r="CK133" i="24" s="1"/>
  <c r="CJ133" i="24"/>
  <c r="CA133" i="24"/>
  <c r="BV133" i="24"/>
  <c r="BQ133" i="24"/>
  <c r="BL133" i="24"/>
  <c r="BG133" i="24"/>
  <c r="BB133" i="24"/>
  <c r="AW133" i="24"/>
  <c r="AU133" i="24"/>
  <c r="AV133" i="24" s="1"/>
  <c r="AR133" i="24"/>
  <c r="AM133" i="24"/>
  <c r="AH133" i="24"/>
  <c r="AC133" i="24"/>
  <c r="X133" i="24"/>
  <c r="FG132" i="24"/>
  <c r="FF132" i="24"/>
  <c r="FD132" i="24"/>
  <c r="FA132" i="24"/>
  <c r="EZ132" i="24"/>
  <c r="EM132" i="24"/>
  <c r="BS132" i="24" s="1"/>
  <c r="EJ132" i="24"/>
  <c r="BD132" i="24" s="1"/>
  <c r="EI132" i="24"/>
  <c r="AY132" i="24" s="1"/>
  <c r="AZ132" i="24" s="1"/>
  <c r="EG132" i="24"/>
  <c r="AO132" i="24" s="1"/>
  <c r="ED132" i="24"/>
  <c r="EC132" i="24"/>
  <c r="DR132" i="24"/>
  <c r="ES132" i="24" s="1"/>
  <c r="FC132" i="24" s="1"/>
  <c r="CV132" i="24"/>
  <c r="CR132" i="24"/>
  <c r="CO132" i="24"/>
  <c r="CP132" i="24" s="1"/>
  <c r="CE132" i="24" s="1"/>
  <c r="CK132" i="24"/>
  <c r="CG132" i="24"/>
  <c r="CA132" i="24"/>
  <c r="BV132" i="24"/>
  <c r="BQ132" i="24"/>
  <c r="BL132" i="24"/>
  <c r="BG132" i="24"/>
  <c r="BB132" i="24"/>
  <c r="AW132" i="24"/>
  <c r="AR132" i="24"/>
  <c r="AM132" i="24"/>
  <c r="AH132" i="24"/>
  <c r="AC132" i="24"/>
  <c r="X132" i="24"/>
  <c r="FH131" i="24"/>
  <c r="FE131" i="24"/>
  <c r="FC131" i="24"/>
  <c r="FB131" i="24"/>
  <c r="EY131" i="24"/>
  <c r="EL131" i="24"/>
  <c r="EK131" i="24"/>
  <c r="EH131" i="24"/>
  <c r="EF131" i="24"/>
  <c r="AJ131" i="24" s="1"/>
  <c r="EE131" i="24"/>
  <c r="EB131" i="24"/>
  <c r="P131" i="24" s="1"/>
  <c r="Q131" i="24" s="1"/>
  <c r="DR131" i="24"/>
  <c r="ER131" i="24" s="1"/>
  <c r="FA131" i="24" s="1"/>
  <c r="CU131" i="24"/>
  <c r="CR131" i="24"/>
  <c r="CO131" i="24"/>
  <c r="CP131" i="24" s="1"/>
  <c r="CS131" i="24" s="1"/>
  <c r="CJ131" i="24"/>
  <c r="CC131" i="24"/>
  <c r="CA131" i="24"/>
  <c r="BV131" i="24"/>
  <c r="BQ131" i="24"/>
  <c r="BL131" i="24"/>
  <c r="BG131" i="24"/>
  <c r="BB131" i="24"/>
  <c r="AW131" i="24"/>
  <c r="AR131" i="24"/>
  <c r="AM131" i="24"/>
  <c r="AH131" i="24"/>
  <c r="AC131" i="24"/>
  <c r="X131" i="24"/>
  <c r="FG130" i="24"/>
  <c r="FF130" i="24"/>
  <c r="FD130" i="24"/>
  <c r="FA130" i="24"/>
  <c r="EZ130" i="24"/>
  <c r="EM130" i="24"/>
  <c r="BS130" i="24" s="1"/>
  <c r="EJ130" i="24"/>
  <c r="BD130" i="24" s="1"/>
  <c r="EI130" i="24"/>
  <c r="EG130" i="24"/>
  <c r="ED130" i="24"/>
  <c r="EC130" i="24"/>
  <c r="U130" i="24" s="1"/>
  <c r="DR130" i="24"/>
  <c r="CR130" i="24"/>
  <c r="CO130" i="24"/>
  <c r="CP130" i="24" s="1"/>
  <c r="CL130" i="24" s="1"/>
  <c r="CA130" i="24"/>
  <c r="BV130" i="24"/>
  <c r="BQ130" i="24"/>
  <c r="BL130" i="24"/>
  <c r="BG130" i="24"/>
  <c r="BB130" i="24"/>
  <c r="AW130" i="24"/>
  <c r="AR130" i="24"/>
  <c r="AM130" i="24"/>
  <c r="AH130" i="24"/>
  <c r="AC130" i="24"/>
  <c r="Z130" i="24"/>
  <c r="X130" i="24"/>
  <c r="FH129" i="24"/>
  <c r="FE129" i="24"/>
  <c r="FC129" i="24"/>
  <c r="FB129" i="24"/>
  <c r="EY129" i="24"/>
  <c r="ES129" i="24"/>
  <c r="FD129" i="24" s="1"/>
  <c r="EL129" i="24"/>
  <c r="BN129" i="24" s="1"/>
  <c r="BO129" i="24" s="1"/>
  <c r="BP129" i="24" s="1"/>
  <c r="EK129" i="24"/>
  <c r="BI129" i="24" s="1"/>
  <c r="EH129" i="24"/>
  <c r="EF129" i="24"/>
  <c r="AJ129" i="24" s="1"/>
  <c r="EE129" i="24"/>
  <c r="AE129" i="24" s="1"/>
  <c r="EB129" i="24"/>
  <c r="DR129" i="24"/>
  <c r="ER129" i="24" s="1"/>
  <c r="FA129" i="24" s="1"/>
  <c r="CR129" i="24"/>
  <c r="CO129" i="24"/>
  <c r="CP129" i="24" s="1"/>
  <c r="CL129" i="24" s="1"/>
  <c r="CA129" i="24"/>
  <c r="BV129" i="24"/>
  <c r="BQ129" i="24"/>
  <c r="BL129" i="24"/>
  <c r="BG129" i="24"/>
  <c r="BB129" i="24"/>
  <c r="AW129" i="24"/>
  <c r="AR129" i="24"/>
  <c r="AM129" i="24"/>
  <c r="AH129" i="24"/>
  <c r="AC129" i="24"/>
  <c r="X129" i="24"/>
  <c r="FG128" i="24"/>
  <c r="FF128" i="24"/>
  <c r="FD128" i="24"/>
  <c r="FA128" i="24"/>
  <c r="EZ128" i="24"/>
  <c r="EM128" i="24"/>
  <c r="BS128" i="24" s="1"/>
  <c r="EJ128" i="24"/>
  <c r="EI128" i="24"/>
  <c r="EG128" i="24"/>
  <c r="AO128" i="24" s="1"/>
  <c r="ED128" i="24"/>
  <c r="EC128" i="24"/>
  <c r="U128" i="24" s="1"/>
  <c r="DR128" i="24"/>
  <c r="DS128" i="24" s="1"/>
  <c r="EA128" i="24" s="1"/>
  <c r="CR128" i="24"/>
  <c r="CO128" i="24"/>
  <c r="CP128" i="24" s="1"/>
  <c r="CM128" i="24" s="1"/>
  <c r="CA128" i="24"/>
  <c r="BV128" i="24"/>
  <c r="BQ128" i="24"/>
  <c r="BL128" i="24"/>
  <c r="BG128" i="24"/>
  <c r="BB128" i="24"/>
  <c r="AW128" i="24"/>
  <c r="AR128" i="24"/>
  <c r="AM128" i="24"/>
  <c r="AH128" i="24"/>
  <c r="AC128" i="24"/>
  <c r="X128" i="24"/>
  <c r="FH127" i="24"/>
  <c r="FE127" i="24"/>
  <c r="FC127" i="24"/>
  <c r="FB127" i="24"/>
  <c r="EY127" i="24"/>
  <c r="EL127" i="24"/>
  <c r="EK127" i="24"/>
  <c r="EH127" i="24"/>
  <c r="EF127" i="24"/>
  <c r="EE127" i="24"/>
  <c r="EB127" i="24"/>
  <c r="P127" i="24" s="1"/>
  <c r="DU127" i="24"/>
  <c r="ED127" i="24" s="1"/>
  <c r="DR127" i="24"/>
  <c r="DT127" i="24" s="1"/>
  <c r="EC127" i="24" s="1"/>
  <c r="U127" i="24" s="1"/>
  <c r="CR127" i="24"/>
  <c r="CO127" i="24"/>
  <c r="CP127" i="24" s="1"/>
  <c r="CY127" i="24" s="1"/>
  <c r="CA127" i="24"/>
  <c r="BV127" i="24"/>
  <c r="BQ127" i="24"/>
  <c r="BL127" i="24"/>
  <c r="BG127" i="24"/>
  <c r="BB127" i="24"/>
  <c r="AW127" i="24"/>
  <c r="AR127" i="24"/>
  <c r="AM127" i="24"/>
  <c r="AH127" i="24"/>
  <c r="AC127" i="24"/>
  <c r="X127" i="24"/>
  <c r="Q127" i="24"/>
  <c r="FG126" i="24"/>
  <c r="FF126" i="24"/>
  <c r="FD126" i="24"/>
  <c r="FA126" i="24"/>
  <c r="EZ126" i="24"/>
  <c r="EM126" i="24"/>
  <c r="EJ126" i="24"/>
  <c r="EI126" i="24"/>
  <c r="EG126" i="24"/>
  <c r="AO126" i="24" s="1"/>
  <c r="ED126" i="24"/>
  <c r="Z126" i="24" s="1"/>
  <c r="EC126" i="24"/>
  <c r="U126" i="24" s="1"/>
  <c r="DR126" i="24"/>
  <c r="DY126" i="24" s="1"/>
  <c r="EL126" i="24" s="1"/>
  <c r="CR126" i="24"/>
  <c r="CP126" i="24"/>
  <c r="CZ126" i="24" s="1"/>
  <c r="CO126" i="24"/>
  <c r="CA126" i="24"/>
  <c r="BV126" i="24"/>
  <c r="BQ126" i="24"/>
  <c r="BL126" i="24"/>
  <c r="BG126" i="24"/>
  <c r="BB126" i="24"/>
  <c r="AW126" i="24"/>
  <c r="AR126" i="24"/>
  <c r="AM126" i="24"/>
  <c r="AH126" i="24"/>
  <c r="AC126" i="24"/>
  <c r="X126" i="24"/>
  <c r="FH125" i="24"/>
  <c r="FE125" i="24"/>
  <c r="FC125" i="24"/>
  <c r="FB125" i="24"/>
  <c r="EY125" i="24"/>
  <c r="EL125" i="24"/>
  <c r="BN125" i="24" s="1"/>
  <c r="EK125" i="24"/>
  <c r="BI125" i="24" s="1"/>
  <c r="EH125" i="24"/>
  <c r="AT125" i="24" s="1"/>
  <c r="EF125" i="24"/>
  <c r="AJ125" i="24" s="1"/>
  <c r="EE125" i="24"/>
  <c r="EB125" i="24"/>
  <c r="DR125" i="24"/>
  <c r="DW125" i="24" s="1"/>
  <c r="EI125" i="24" s="1"/>
  <c r="AY125" i="24" s="1"/>
  <c r="CR125" i="24"/>
  <c r="CO125" i="24"/>
  <c r="CP125" i="24" s="1"/>
  <c r="DA125" i="24" s="1"/>
  <c r="CA125" i="24"/>
  <c r="BV125" i="24"/>
  <c r="BQ125" i="24"/>
  <c r="BL125" i="24"/>
  <c r="BG125" i="24"/>
  <c r="BB125" i="24"/>
  <c r="AW125" i="24"/>
  <c r="AR125" i="24"/>
  <c r="AM125" i="24"/>
  <c r="AH125" i="24"/>
  <c r="AC125" i="24"/>
  <c r="X125" i="24"/>
  <c r="FG124" i="24"/>
  <c r="FF124" i="24"/>
  <c r="FD124" i="24"/>
  <c r="FA124" i="24"/>
  <c r="EZ124" i="24"/>
  <c r="EM124" i="24"/>
  <c r="EJ124" i="24"/>
  <c r="EI124" i="24"/>
  <c r="AY124" i="24" s="1"/>
  <c r="AZ124" i="24" s="1"/>
  <c r="BA124" i="24" s="1"/>
  <c r="EG124" i="24"/>
  <c r="AO124" i="24" s="1"/>
  <c r="AP124" i="24" s="1"/>
  <c r="ED124" i="24"/>
  <c r="Z124" i="24" s="1"/>
  <c r="EC124" i="24"/>
  <c r="U124" i="24" s="1"/>
  <c r="DS124" i="24"/>
  <c r="DR124" i="24"/>
  <c r="DV124" i="24" s="1"/>
  <c r="EF124" i="24" s="1"/>
  <c r="DB124" i="24"/>
  <c r="CR124" i="24"/>
  <c r="CO124" i="24"/>
  <c r="CP124" i="24" s="1"/>
  <c r="CI124" i="24" s="1"/>
  <c r="CC124" i="24"/>
  <c r="CA124" i="24"/>
  <c r="BV124" i="24"/>
  <c r="BQ124" i="24"/>
  <c r="BL124" i="24"/>
  <c r="BG124" i="24"/>
  <c r="BB124" i="24"/>
  <c r="AW124" i="24"/>
  <c r="AR124" i="24"/>
  <c r="AM124" i="24"/>
  <c r="AH124" i="24"/>
  <c r="AC124" i="24"/>
  <c r="X124" i="24"/>
  <c r="FH123" i="24"/>
  <c r="FE123" i="24"/>
  <c r="FC123" i="24"/>
  <c r="FB123" i="24"/>
  <c r="EY123" i="24"/>
  <c r="EL123" i="24"/>
  <c r="EK123" i="24"/>
  <c r="BI123" i="24" s="1"/>
  <c r="BJ123" i="24" s="1"/>
  <c r="EH123" i="24"/>
  <c r="EF123" i="24"/>
  <c r="AJ123" i="24" s="1"/>
  <c r="EE123" i="24"/>
  <c r="EB123" i="24"/>
  <c r="DR123" i="24"/>
  <c r="DU123" i="24" s="1"/>
  <c r="ED123" i="24" s="1"/>
  <c r="Z123" i="24" s="1"/>
  <c r="CR123" i="24"/>
  <c r="CP123" i="24"/>
  <c r="DC123" i="24" s="1"/>
  <c r="CO123" i="24"/>
  <c r="CA123" i="24"/>
  <c r="BV123" i="24"/>
  <c r="BQ123" i="24"/>
  <c r="BL123" i="24"/>
  <c r="BG123" i="24"/>
  <c r="BB123" i="24"/>
  <c r="AW123" i="24"/>
  <c r="AR123" i="24"/>
  <c r="AM123" i="24"/>
  <c r="AH123" i="24"/>
  <c r="AC123" i="24"/>
  <c r="X123" i="24"/>
  <c r="FG122" i="24"/>
  <c r="FF122" i="24"/>
  <c r="FD122" i="24"/>
  <c r="FA122" i="24"/>
  <c r="EZ122" i="24"/>
  <c r="EM122" i="24"/>
  <c r="BS122" i="24" s="1"/>
  <c r="EJ122" i="24"/>
  <c r="EI122" i="24"/>
  <c r="AY122" i="24" s="1"/>
  <c r="EG122" i="24"/>
  <c r="ED122" i="24"/>
  <c r="Z122" i="24" s="1"/>
  <c r="EC122" i="24"/>
  <c r="DR122" i="24"/>
  <c r="EP122" i="24" s="1"/>
  <c r="CR122" i="24"/>
  <c r="CO122" i="24"/>
  <c r="CP122" i="24" s="1"/>
  <c r="CC122" i="24" s="1"/>
  <c r="CA122" i="24"/>
  <c r="BV122" i="24"/>
  <c r="BQ122" i="24"/>
  <c r="BL122" i="24"/>
  <c r="BG122" i="24"/>
  <c r="BB122" i="24"/>
  <c r="AW122" i="24"/>
  <c r="AR122" i="24"/>
  <c r="AM122" i="24"/>
  <c r="AH122" i="24"/>
  <c r="AC122" i="24"/>
  <c r="X122" i="24"/>
  <c r="U122" i="24"/>
  <c r="V122" i="24" s="1"/>
  <c r="FH121" i="24"/>
  <c r="FE121" i="24"/>
  <c r="FC121" i="24"/>
  <c r="FB121" i="24"/>
  <c r="EY121" i="24"/>
  <c r="EL121" i="24"/>
  <c r="BN121" i="24" s="1"/>
  <c r="EK121" i="24"/>
  <c r="EH121" i="24"/>
  <c r="AT121" i="24" s="1"/>
  <c r="EF121" i="24"/>
  <c r="EE121" i="24"/>
  <c r="EB121" i="24"/>
  <c r="P121" i="24" s="1"/>
  <c r="DR121" i="24"/>
  <c r="DY121" i="24" s="1"/>
  <c r="EM121" i="24" s="1"/>
  <c r="CR121" i="24"/>
  <c r="CO121" i="24"/>
  <c r="CP121" i="24" s="1"/>
  <c r="DB121" i="24" s="1"/>
  <c r="CA121" i="24"/>
  <c r="BV121" i="24"/>
  <c r="BQ121" i="24"/>
  <c r="BL121" i="24"/>
  <c r="BG121" i="24"/>
  <c r="BB121" i="24"/>
  <c r="AW121" i="24"/>
  <c r="AR121" i="24"/>
  <c r="AM121" i="24"/>
  <c r="AH121" i="24"/>
  <c r="AC121" i="24"/>
  <c r="X121" i="24"/>
  <c r="FG120" i="24"/>
  <c r="FF120" i="24"/>
  <c r="FD120" i="24"/>
  <c r="FA120" i="24"/>
  <c r="EZ120" i="24"/>
  <c r="EM120" i="24"/>
  <c r="BS120" i="24" s="1"/>
  <c r="EJ120" i="24"/>
  <c r="BD120" i="24" s="1"/>
  <c r="EI120" i="24"/>
  <c r="AY120" i="24" s="1"/>
  <c r="EG120" i="24"/>
  <c r="AO120" i="24" s="1"/>
  <c r="ED120" i="24"/>
  <c r="Z120" i="24" s="1"/>
  <c r="EC120" i="24"/>
  <c r="U120" i="24" s="1"/>
  <c r="DR120" i="24"/>
  <c r="CR120" i="24"/>
  <c r="CO120" i="24"/>
  <c r="CP120" i="24" s="1"/>
  <c r="CK120" i="24" s="1"/>
  <c r="CA120" i="24"/>
  <c r="BV120" i="24"/>
  <c r="BQ120" i="24"/>
  <c r="BL120" i="24"/>
  <c r="BG120" i="24"/>
  <c r="BB120" i="24"/>
  <c r="AW120" i="24"/>
  <c r="AR120" i="24"/>
  <c r="AM120" i="24"/>
  <c r="AH120" i="24"/>
  <c r="AC120" i="24"/>
  <c r="AA120" i="24"/>
  <c r="X120" i="24"/>
  <c r="FH119" i="24"/>
  <c r="FE119" i="24"/>
  <c r="FC119" i="24"/>
  <c r="FB119" i="24"/>
  <c r="EY119" i="24"/>
  <c r="ER119" i="24"/>
  <c r="FA119" i="24" s="1"/>
  <c r="EL119" i="24"/>
  <c r="EK119" i="24"/>
  <c r="EH119" i="24"/>
  <c r="EF119" i="24"/>
  <c r="EE119" i="24"/>
  <c r="EB119" i="24"/>
  <c r="DR119" i="24"/>
  <c r="ES119" i="24" s="1"/>
  <c r="FD119" i="24" s="1"/>
  <c r="CR119" i="24"/>
  <c r="CP119" i="24"/>
  <c r="CJ119" i="24" s="1"/>
  <c r="CO119" i="24"/>
  <c r="CC119" i="24"/>
  <c r="CA119" i="24"/>
  <c r="BV119" i="24"/>
  <c r="BQ119" i="24"/>
  <c r="BL119" i="24"/>
  <c r="BG119" i="24"/>
  <c r="BB119" i="24"/>
  <c r="AW119" i="24"/>
  <c r="AR119" i="24"/>
  <c r="AM119" i="24"/>
  <c r="AH119" i="24"/>
  <c r="AC119" i="24"/>
  <c r="X119" i="24"/>
  <c r="FG118" i="24"/>
  <c r="FF118" i="24"/>
  <c r="FD118" i="24"/>
  <c r="FA118" i="24"/>
  <c r="EZ118" i="24"/>
  <c r="EM118" i="24"/>
  <c r="EJ118" i="24"/>
  <c r="EI118" i="24"/>
  <c r="AY118" i="24" s="1"/>
  <c r="EG118" i="24"/>
  <c r="AO118" i="24" s="1"/>
  <c r="ED118" i="24"/>
  <c r="Z118" i="24" s="1"/>
  <c r="EC118" i="24"/>
  <c r="DR118" i="24"/>
  <c r="DV118" i="24" s="1"/>
  <c r="EF118" i="24" s="1"/>
  <c r="CY118" i="24"/>
  <c r="CR118" i="24"/>
  <c r="CO118" i="24"/>
  <c r="CP118" i="24" s="1"/>
  <c r="DB118" i="24" s="1"/>
  <c r="CA118" i="24"/>
  <c r="BV118" i="24"/>
  <c r="BQ118" i="24"/>
  <c r="BL118" i="24"/>
  <c r="BG118" i="24"/>
  <c r="BD118" i="24"/>
  <c r="BB118" i="24"/>
  <c r="AW118" i="24"/>
  <c r="AR118" i="24"/>
  <c r="AM118" i="24"/>
  <c r="AH118" i="24"/>
  <c r="AC118" i="24"/>
  <c r="X118" i="24"/>
  <c r="FH117" i="24"/>
  <c r="FE117" i="24"/>
  <c r="FC117" i="24"/>
  <c r="FB117" i="24"/>
  <c r="EY117" i="24"/>
  <c r="EL117" i="24"/>
  <c r="BN117" i="24" s="1"/>
  <c r="EK117" i="24"/>
  <c r="EH117" i="24"/>
  <c r="AT117" i="24" s="1"/>
  <c r="EF117" i="24"/>
  <c r="AJ117" i="24" s="1"/>
  <c r="EE117" i="24"/>
  <c r="AE117" i="24" s="1"/>
  <c r="EB117" i="24"/>
  <c r="P117" i="24" s="1"/>
  <c r="Q117" i="24" s="1"/>
  <c r="DR117" i="24"/>
  <c r="EP117" i="24" s="1"/>
  <c r="EX117" i="24" s="1"/>
  <c r="CR117" i="24"/>
  <c r="CP117" i="24"/>
  <c r="CO117" i="24"/>
  <c r="CA117" i="24"/>
  <c r="BV117" i="24"/>
  <c r="BQ117" i="24"/>
  <c r="BL117" i="24"/>
  <c r="BG117" i="24"/>
  <c r="BB117" i="24"/>
  <c r="AW117" i="24"/>
  <c r="AR117" i="24"/>
  <c r="AM117" i="24"/>
  <c r="AH117" i="24"/>
  <c r="AC117" i="24"/>
  <c r="X117" i="24"/>
  <c r="FG116" i="24"/>
  <c r="FF116" i="24"/>
  <c r="FD116" i="24"/>
  <c r="FA116" i="24"/>
  <c r="EZ116" i="24"/>
  <c r="EM116" i="24"/>
  <c r="BS116" i="24" s="1"/>
  <c r="EJ116" i="24"/>
  <c r="EI116" i="24"/>
  <c r="AY116" i="24" s="1"/>
  <c r="AZ116" i="24" s="1"/>
  <c r="BA116" i="24" s="1"/>
  <c r="EG116" i="24"/>
  <c r="ED116" i="24"/>
  <c r="Z116" i="24" s="1"/>
  <c r="EC116" i="24"/>
  <c r="DR116" i="24"/>
  <c r="DU116" i="24" s="1"/>
  <c r="EE116" i="24" s="1"/>
  <c r="CR116" i="24"/>
  <c r="CO116" i="24"/>
  <c r="CP116" i="24" s="1"/>
  <c r="CA116" i="24"/>
  <c r="BV116" i="24"/>
  <c r="BQ116" i="24"/>
  <c r="BL116" i="24"/>
  <c r="BG116" i="24"/>
  <c r="BB116" i="24"/>
  <c r="AW116" i="24"/>
  <c r="AR116" i="24"/>
  <c r="AM116" i="24"/>
  <c r="AH116" i="24"/>
  <c r="AC116" i="24"/>
  <c r="X116" i="24"/>
  <c r="U116" i="24"/>
  <c r="FH115" i="24"/>
  <c r="FE115" i="24"/>
  <c r="FC115" i="24"/>
  <c r="FB115" i="24"/>
  <c r="EY115" i="24"/>
  <c r="EL115" i="24"/>
  <c r="EK115" i="24"/>
  <c r="EH115" i="24"/>
  <c r="AT115" i="24" s="1"/>
  <c r="EF115" i="24"/>
  <c r="AJ115" i="24" s="1"/>
  <c r="EE115" i="24"/>
  <c r="AE115" i="24" s="1"/>
  <c r="EB115" i="24"/>
  <c r="DR115" i="24"/>
  <c r="DS115" i="24" s="1"/>
  <c r="CR115" i="24"/>
  <c r="CO115" i="24"/>
  <c r="CP115" i="24" s="1"/>
  <c r="CA115" i="24"/>
  <c r="BV115" i="24"/>
  <c r="BQ115" i="24"/>
  <c r="BL115" i="24"/>
  <c r="BG115" i="24"/>
  <c r="BB115" i="24"/>
  <c r="AW115" i="24"/>
  <c r="AR115" i="24"/>
  <c r="AM115" i="24"/>
  <c r="AH115" i="24"/>
  <c r="AC115" i="24"/>
  <c r="X115" i="24"/>
  <c r="FG114" i="24"/>
  <c r="FF114" i="24"/>
  <c r="FD114" i="24"/>
  <c r="FA114" i="24"/>
  <c r="EZ114" i="24"/>
  <c r="EM114" i="24"/>
  <c r="EJ114" i="24"/>
  <c r="EI114" i="24"/>
  <c r="EG114" i="24"/>
  <c r="AO114" i="24" s="1"/>
  <c r="ED114" i="24"/>
  <c r="EC114" i="24"/>
  <c r="DR114" i="24"/>
  <c r="DT114" i="24" s="1"/>
  <c r="EB114" i="24" s="1"/>
  <c r="CR114" i="24"/>
  <c r="CO114" i="24"/>
  <c r="CP114" i="24" s="1"/>
  <c r="CA114" i="24"/>
  <c r="BV114" i="24"/>
  <c r="BQ114" i="24"/>
  <c r="BL114" i="24"/>
  <c r="BG114" i="24"/>
  <c r="BB114" i="24"/>
  <c r="AW114" i="24"/>
  <c r="AR114" i="24"/>
  <c r="AM114" i="24"/>
  <c r="AH114" i="24"/>
  <c r="AC114" i="24"/>
  <c r="X114" i="24"/>
  <c r="FH113" i="24"/>
  <c r="FE113" i="24"/>
  <c r="FC113" i="24"/>
  <c r="FB113" i="24"/>
  <c r="EY113" i="24"/>
  <c r="EL113" i="24"/>
  <c r="EK113" i="24"/>
  <c r="EH113" i="24"/>
  <c r="AT113" i="24" s="1"/>
  <c r="EF113" i="24"/>
  <c r="EE113" i="24"/>
  <c r="EB113" i="24"/>
  <c r="P113" i="24" s="1"/>
  <c r="Q113" i="24" s="1"/>
  <c r="DR113" i="24"/>
  <c r="EQ113" i="24" s="1"/>
  <c r="CR113" i="24"/>
  <c r="CO113" i="24"/>
  <c r="CP113" i="24" s="1"/>
  <c r="CE113" i="24" s="1"/>
  <c r="CA113" i="24"/>
  <c r="BV113" i="24"/>
  <c r="BQ113" i="24"/>
  <c r="BL113" i="24"/>
  <c r="BG113" i="24"/>
  <c r="BB113" i="24"/>
  <c r="AW113" i="24"/>
  <c r="AR113" i="24"/>
  <c r="AM113" i="24"/>
  <c r="AH113" i="24"/>
  <c r="AC113" i="24"/>
  <c r="X113" i="24"/>
  <c r="FG112" i="24"/>
  <c r="FF112" i="24"/>
  <c r="FD112" i="24"/>
  <c r="FA112" i="24"/>
  <c r="EZ112" i="24"/>
  <c r="EM112" i="24"/>
  <c r="BS112" i="24" s="1"/>
  <c r="EJ112" i="24"/>
  <c r="EI112" i="24"/>
  <c r="AY112" i="24" s="1"/>
  <c r="EG112" i="24"/>
  <c r="AO112" i="24" s="1"/>
  <c r="ED112" i="24"/>
  <c r="Z112" i="24" s="1"/>
  <c r="EC112" i="24"/>
  <c r="U112" i="24" s="1"/>
  <c r="DT112" i="24"/>
  <c r="EB112" i="24" s="1"/>
  <c r="P112" i="24" s="1"/>
  <c r="DR112" i="24"/>
  <c r="DY112" i="24" s="1"/>
  <c r="EL112" i="24" s="1"/>
  <c r="BN112" i="24" s="1"/>
  <c r="CR112" i="24"/>
  <c r="CO112" i="24"/>
  <c r="CP112" i="24" s="1"/>
  <c r="CA112" i="24"/>
  <c r="BV112" i="24"/>
  <c r="BQ112" i="24"/>
  <c r="BL112" i="24"/>
  <c r="BG112" i="24"/>
  <c r="BB112" i="24"/>
  <c r="AW112" i="24"/>
  <c r="AR112" i="24"/>
  <c r="AM112" i="24"/>
  <c r="AH112" i="24"/>
  <c r="AC112" i="24"/>
  <c r="X112" i="24"/>
  <c r="FH111" i="24"/>
  <c r="FE111" i="24"/>
  <c r="FC111" i="24"/>
  <c r="FB111" i="24"/>
  <c r="EY111" i="24"/>
  <c r="EL111" i="24"/>
  <c r="BN111" i="24" s="1"/>
  <c r="EK111" i="24"/>
  <c r="BI111" i="24" s="1"/>
  <c r="EH111" i="24"/>
  <c r="EF111" i="24"/>
  <c r="AJ111" i="24" s="1"/>
  <c r="EE111" i="24"/>
  <c r="EB111" i="24"/>
  <c r="P111" i="24" s="1"/>
  <c r="DW111" i="24"/>
  <c r="EI111" i="24" s="1"/>
  <c r="DR111" i="24"/>
  <c r="EP111" i="24" s="1"/>
  <c r="CR111" i="24"/>
  <c r="CO111" i="24"/>
  <c r="CP111" i="24" s="1"/>
  <c r="CM111" i="24" s="1"/>
  <c r="CA111" i="24"/>
  <c r="BV111" i="24"/>
  <c r="BQ111" i="24"/>
  <c r="BL111" i="24"/>
  <c r="BG111" i="24"/>
  <c r="BB111" i="24"/>
  <c r="AW111" i="24"/>
  <c r="AR111" i="24"/>
  <c r="AM111" i="24"/>
  <c r="AH111" i="24"/>
  <c r="AC111" i="24"/>
  <c r="X111" i="24"/>
  <c r="FG110" i="24"/>
  <c r="FF110" i="24"/>
  <c r="FD110" i="24"/>
  <c r="FA110" i="24"/>
  <c r="EZ110" i="24"/>
  <c r="EM110" i="24"/>
  <c r="BS110" i="24" s="1"/>
  <c r="BT110" i="24" s="1"/>
  <c r="EJ110" i="24"/>
  <c r="BD110" i="24" s="1"/>
  <c r="EI110" i="24"/>
  <c r="EG110" i="24"/>
  <c r="ED110" i="24"/>
  <c r="EC110" i="24"/>
  <c r="DR110" i="24"/>
  <c r="EQ110" i="24" s="1"/>
  <c r="EY110" i="24" s="1"/>
  <c r="CR110" i="24"/>
  <c r="CP110" i="24"/>
  <c r="CI110" i="24" s="1"/>
  <c r="CO110" i="24"/>
  <c r="CA110" i="24"/>
  <c r="BV110" i="24"/>
  <c r="BQ110" i="24"/>
  <c r="BL110" i="24"/>
  <c r="BG110" i="24"/>
  <c r="BB110" i="24"/>
  <c r="AW110" i="24"/>
  <c r="AR110" i="24"/>
  <c r="AO110" i="24"/>
  <c r="AP110" i="24" s="1"/>
  <c r="AM110" i="24"/>
  <c r="AH110" i="24"/>
  <c r="AC110" i="24"/>
  <c r="X110" i="24"/>
  <c r="U110" i="24"/>
  <c r="FH109" i="24"/>
  <c r="FE109" i="24"/>
  <c r="FC109" i="24"/>
  <c r="FB109" i="24"/>
  <c r="EY109" i="24"/>
  <c r="EL109" i="24"/>
  <c r="EK109" i="24"/>
  <c r="BI109" i="24" s="1"/>
  <c r="EH109" i="24"/>
  <c r="EF109" i="24"/>
  <c r="EE109" i="24"/>
  <c r="EB109" i="24"/>
  <c r="P109" i="24" s="1"/>
  <c r="Q109" i="24" s="1"/>
  <c r="DR109" i="24"/>
  <c r="CR109" i="24"/>
  <c r="CO109" i="24"/>
  <c r="CP109" i="24" s="1"/>
  <c r="CA109" i="24"/>
  <c r="BV109" i="24"/>
  <c r="BQ109" i="24"/>
  <c r="BL109" i="24"/>
  <c r="BG109" i="24"/>
  <c r="BB109" i="24"/>
  <c r="AW109" i="24"/>
  <c r="AR109" i="24"/>
  <c r="AM109" i="24"/>
  <c r="AH109" i="24"/>
  <c r="AC109" i="24"/>
  <c r="X109" i="24"/>
  <c r="FG108" i="24"/>
  <c r="FF108" i="24"/>
  <c r="FD108" i="24"/>
  <c r="FA108" i="24"/>
  <c r="EZ108" i="24"/>
  <c r="EM108" i="24"/>
  <c r="BS108" i="24" s="1"/>
  <c r="EJ108" i="24"/>
  <c r="BD108" i="24" s="1"/>
  <c r="BE108" i="24" s="1"/>
  <c r="EI108" i="24"/>
  <c r="EG108" i="24"/>
  <c r="ED108" i="24"/>
  <c r="Z108" i="24" s="1"/>
  <c r="EC108" i="24"/>
  <c r="DR108" i="24"/>
  <c r="CR108" i="24"/>
  <c r="CO108" i="24"/>
  <c r="CP108" i="24" s="1"/>
  <c r="CL108" i="24" s="1"/>
  <c r="CA108" i="24"/>
  <c r="BV108" i="24"/>
  <c r="BQ108" i="24"/>
  <c r="BL108" i="24"/>
  <c r="BG108" i="24"/>
  <c r="BB108" i="24"/>
  <c r="AW108" i="24"/>
  <c r="AR108" i="24"/>
  <c r="AM108" i="24"/>
  <c r="AH108" i="24"/>
  <c r="AC108" i="24"/>
  <c r="X108" i="24"/>
  <c r="FH107" i="24"/>
  <c r="FE107" i="24"/>
  <c r="FC107" i="24"/>
  <c r="FB107" i="24"/>
  <c r="EY107" i="24"/>
  <c r="EL107" i="24"/>
  <c r="BN107" i="24" s="1"/>
  <c r="EK107" i="24"/>
  <c r="EH107" i="24"/>
  <c r="EF107" i="24"/>
  <c r="EE107" i="24"/>
  <c r="EB107" i="24"/>
  <c r="DR107" i="24"/>
  <c r="CR107" i="24"/>
  <c r="CO107" i="24"/>
  <c r="CP107" i="24" s="1"/>
  <c r="CL107" i="24" s="1"/>
  <c r="CA107" i="24"/>
  <c r="BV107" i="24"/>
  <c r="BQ107" i="24"/>
  <c r="BL107" i="24"/>
  <c r="BI107" i="24"/>
  <c r="BG107" i="24"/>
  <c r="BB107" i="24"/>
  <c r="AW107" i="24"/>
  <c r="AR107" i="24"/>
  <c r="AM107" i="24"/>
  <c r="AH107" i="24"/>
  <c r="AC107" i="24"/>
  <c r="X107" i="24"/>
  <c r="FG106" i="24"/>
  <c r="FF106" i="24"/>
  <c r="FD106" i="24"/>
  <c r="FA106" i="24"/>
  <c r="EZ106" i="24"/>
  <c r="EM106" i="24"/>
  <c r="EJ106" i="24"/>
  <c r="EI106" i="24"/>
  <c r="EG106" i="24"/>
  <c r="AO106" i="24" s="1"/>
  <c r="ED106" i="24"/>
  <c r="Z106" i="24" s="1"/>
  <c r="EC106" i="24"/>
  <c r="U106" i="24" s="1"/>
  <c r="DR106" i="24"/>
  <c r="ES106" i="24" s="1"/>
  <c r="FC106" i="24" s="1"/>
  <c r="DD106" i="24"/>
  <c r="CR106" i="24"/>
  <c r="CO106" i="24"/>
  <c r="CP106" i="24" s="1"/>
  <c r="CM106" i="24" s="1"/>
  <c r="CL106" i="24"/>
  <c r="CA106" i="24"/>
  <c r="BV106" i="24"/>
  <c r="BQ106" i="24"/>
  <c r="BL106" i="24"/>
  <c r="BG106" i="24"/>
  <c r="BB106" i="24"/>
  <c r="AW106" i="24"/>
  <c r="AR106" i="24"/>
  <c r="AM106" i="24"/>
  <c r="AH106" i="24"/>
  <c r="AC106" i="24"/>
  <c r="X106" i="24"/>
  <c r="FH105" i="24"/>
  <c r="FE105" i="24"/>
  <c r="FC105" i="24"/>
  <c r="FB105" i="24"/>
  <c r="EY105" i="24"/>
  <c r="EL105" i="24"/>
  <c r="EK105" i="24"/>
  <c r="EH105" i="24"/>
  <c r="AT105" i="24" s="1"/>
  <c r="EF105" i="24"/>
  <c r="EE105" i="24"/>
  <c r="EB105" i="24"/>
  <c r="P105" i="24" s="1"/>
  <c r="DT105" i="24"/>
  <c r="EC105" i="24" s="1"/>
  <c r="DR105" i="24"/>
  <c r="CR105" i="24"/>
  <c r="CO105" i="24"/>
  <c r="CP105" i="24" s="1"/>
  <c r="CA105" i="24"/>
  <c r="BV105" i="24"/>
  <c r="BQ105" i="24"/>
  <c r="BN105" i="24"/>
  <c r="BL105" i="24"/>
  <c r="BG105" i="24"/>
  <c r="BB105" i="24"/>
  <c r="AW105" i="24"/>
  <c r="AR105" i="24"/>
  <c r="AM105" i="24"/>
  <c r="AH105" i="24"/>
  <c r="AC105" i="24"/>
  <c r="X105" i="24"/>
  <c r="FG104" i="24"/>
  <c r="FF104" i="24"/>
  <c r="FD104" i="24"/>
  <c r="FA104" i="24"/>
  <c r="EZ104" i="24"/>
  <c r="EM104" i="24"/>
  <c r="BS104" i="24" s="1"/>
  <c r="EJ104" i="24"/>
  <c r="EI104" i="24"/>
  <c r="AY104" i="24" s="1"/>
  <c r="EG104" i="24"/>
  <c r="ED104" i="24"/>
  <c r="EC104" i="24"/>
  <c r="DR104" i="24"/>
  <c r="DB104" i="24"/>
  <c r="CR104" i="24"/>
  <c r="CO104" i="24"/>
  <c r="CP104" i="24" s="1"/>
  <c r="CC104" i="24" s="1"/>
  <c r="CA104" i="24"/>
  <c r="BV104" i="24"/>
  <c r="BQ104" i="24"/>
  <c r="BL104" i="24"/>
  <c r="BG104" i="24"/>
  <c r="BB104" i="24"/>
  <c r="AW104" i="24"/>
  <c r="AR104" i="24"/>
  <c r="AM104" i="24"/>
  <c r="AH104" i="24"/>
  <c r="AC104" i="24"/>
  <c r="X104" i="24"/>
  <c r="U104" i="24"/>
  <c r="V104" i="24" s="1"/>
  <c r="FH103" i="24"/>
  <c r="FE103" i="24"/>
  <c r="FC103" i="24"/>
  <c r="FB103" i="24"/>
  <c r="EY103" i="24"/>
  <c r="EL103" i="24"/>
  <c r="EK103" i="24"/>
  <c r="EH103" i="24"/>
  <c r="AT103" i="24" s="1"/>
  <c r="AU103" i="24" s="1"/>
  <c r="EF103" i="24"/>
  <c r="EE103" i="24"/>
  <c r="AE103" i="24" s="1"/>
  <c r="EB103" i="24"/>
  <c r="P103" i="24" s="1"/>
  <c r="DR103" i="24"/>
  <c r="ES103" i="24" s="1"/>
  <c r="FD103" i="24" s="1"/>
  <c r="CR103" i="24"/>
  <c r="CO103" i="24"/>
  <c r="CP103" i="24" s="1"/>
  <c r="CI103" i="24" s="1"/>
  <c r="CA103" i="24"/>
  <c r="BV103" i="24"/>
  <c r="BQ103" i="24"/>
  <c r="BL103" i="24"/>
  <c r="BG103" i="24"/>
  <c r="BB103" i="24"/>
  <c r="AW103" i="24"/>
  <c r="AR103" i="24"/>
  <c r="AM103" i="24"/>
  <c r="AJ103" i="24"/>
  <c r="AH103" i="24"/>
  <c r="AC103" i="24"/>
  <c r="X103" i="24"/>
  <c r="FG102" i="24"/>
  <c r="FF102" i="24"/>
  <c r="FD102" i="24"/>
  <c r="FA102" i="24"/>
  <c r="EZ102" i="24"/>
  <c r="EM102" i="24"/>
  <c r="EJ102" i="24"/>
  <c r="BD102" i="24" s="1"/>
  <c r="EI102" i="24"/>
  <c r="EG102" i="24"/>
  <c r="AO102" i="24" s="1"/>
  <c r="ED102" i="24"/>
  <c r="EC102" i="24"/>
  <c r="U102" i="24" s="1"/>
  <c r="DR102" i="24"/>
  <c r="CR102" i="24"/>
  <c r="CO102" i="24"/>
  <c r="CP102" i="24" s="1"/>
  <c r="CA102" i="24"/>
  <c r="BV102" i="24"/>
  <c r="BQ102" i="24"/>
  <c r="BL102" i="24"/>
  <c r="BG102" i="24"/>
  <c r="BB102" i="24"/>
  <c r="AW102" i="24"/>
  <c r="AR102" i="24"/>
  <c r="AM102" i="24"/>
  <c r="AH102" i="24"/>
  <c r="AC102" i="24"/>
  <c r="X102" i="24"/>
  <c r="FH101" i="24"/>
  <c r="FE101" i="24"/>
  <c r="FC101" i="24"/>
  <c r="FB101" i="24"/>
  <c r="EY101" i="24"/>
  <c r="EL101" i="24"/>
  <c r="BN101" i="24" s="1"/>
  <c r="BO101" i="24" s="1"/>
  <c r="BP101" i="24" s="1"/>
  <c r="EK101" i="24"/>
  <c r="BI101" i="24" s="1"/>
  <c r="EH101" i="24"/>
  <c r="EF101" i="24"/>
  <c r="AJ101" i="24" s="1"/>
  <c r="EE101" i="24"/>
  <c r="EB101" i="24"/>
  <c r="P101" i="24" s="1"/>
  <c r="DR101" i="24"/>
  <c r="DY101" i="24" s="1"/>
  <c r="EM101" i="24" s="1"/>
  <c r="CR101" i="24"/>
  <c r="CO101" i="24"/>
  <c r="CP101" i="24" s="1"/>
  <c r="CA101" i="24"/>
  <c r="BV101" i="24"/>
  <c r="BQ101" i="24"/>
  <c r="BL101" i="24"/>
  <c r="BG101" i="24"/>
  <c r="BB101" i="24"/>
  <c r="AW101" i="24"/>
  <c r="AR101" i="24"/>
  <c r="AM101" i="24"/>
  <c r="AH101" i="24"/>
  <c r="AC101" i="24"/>
  <c r="X101" i="24"/>
  <c r="FG100" i="24"/>
  <c r="FF100" i="24"/>
  <c r="FD100" i="24"/>
  <c r="FA100" i="24"/>
  <c r="EZ100" i="24"/>
  <c r="EM100" i="24"/>
  <c r="EJ100" i="24"/>
  <c r="EI100" i="24"/>
  <c r="EG100" i="24"/>
  <c r="AO100" i="24" s="1"/>
  <c r="ED100" i="24"/>
  <c r="EC100" i="24"/>
  <c r="U100" i="24" s="1"/>
  <c r="DR100" i="24"/>
  <c r="DV100" i="24" s="1"/>
  <c r="EF100" i="24" s="1"/>
  <c r="CR100" i="24"/>
  <c r="CO100" i="24"/>
  <c r="CP100" i="24" s="1"/>
  <c r="CZ100" i="24" s="1"/>
  <c r="CA100" i="24"/>
  <c r="BV100" i="24"/>
  <c r="BQ100" i="24"/>
  <c r="BL100" i="24"/>
  <c r="BG100" i="24"/>
  <c r="BB100" i="24"/>
  <c r="AW100" i="24"/>
  <c r="AR100" i="24"/>
  <c r="AM100" i="24"/>
  <c r="AH100" i="24"/>
  <c r="AC100" i="24"/>
  <c r="X100" i="24"/>
  <c r="FH99" i="24"/>
  <c r="FE99" i="24"/>
  <c r="FC99" i="24"/>
  <c r="FB99" i="24"/>
  <c r="EY99" i="24"/>
  <c r="EL99" i="24"/>
  <c r="EK99" i="24"/>
  <c r="EH99" i="24"/>
  <c r="AT99" i="24" s="1"/>
  <c r="EF99" i="24"/>
  <c r="AJ99" i="24" s="1"/>
  <c r="EE99" i="24"/>
  <c r="EB99" i="24"/>
  <c r="P99" i="24" s="1"/>
  <c r="DR99" i="24"/>
  <c r="DY99" i="24" s="1"/>
  <c r="EM99" i="24" s="1"/>
  <c r="CR99" i="24"/>
  <c r="CO99" i="24"/>
  <c r="CP99" i="24" s="1"/>
  <c r="CG99" i="24" s="1"/>
  <c r="CA99" i="24"/>
  <c r="BV99" i="24"/>
  <c r="BQ99" i="24"/>
  <c r="BL99" i="24"/>
  <c r="BG99" i="24"/>
  <c r="BB99" i="24"/>
  <c r="AW99" i="24"/>
  <c r="AR99" i="24"/>
  <c r="AM99" i="24"/>
  <c r="AH99" i="24"/>
  <c r="AC99" i="24"/>
  <c r="X99" i="24"/>
  <c r="FG98" i="24"/>
  <c r="FF98" i="24"/>
  <c r="FD98" i="24"/>
  <c r="FA98" i="24"/>
  <c r="EZ98" i="24"/>
  <c r="EM98" i="24"/>
  <c r="EJ98" i="24"/>
  <c r="BD98" i="24" s="1"/>
  <c r="EI98" i="24"/>
  <c r="AY98" i="24" s="1"/>
  <c r="EG98" i="24"/>
  <c r="ED98" i="24"/>
  <c r="Z98" i="24" s="1"/>
  <c r="EC98" i="24"/>
  <c r="DT98" i="24"/>
  <c r="EB98" i="24" s="1"/>
  <c r="DR98" i="24"/>
  <c r="CR98" i="24"/>
  <c r="CO98" i="24"/>
  <c r="CP98" i="24" s="1"/>
  <c r="CA98" i="24"/>
  <c r="BV98" i="24"/>
  <c r="BQ98" i="24"/>
  <c r="BL98" i="24"/>
  <c r="BG98" i="24"/>
  <c r="BB98" i="24"/>
  <c r="AW98" i="24"/>
  <c r="AR98" i="24"/>
  <c r="AO98" i="24"/>
  <c r="AM98" i="24"/>
  <c r="AH98" i="24"/>
  <c r="AC98" i="24"/>
  <c r="X98" i="24"/>
  <c r="FH97" i="24"/>
  <c r="FE97" i="24"/>
  <c r="FC97" i="24"/>
  <c r="FB97" i="24"/>
  <c r="EY97" i="24"/>
  <c r="EL97" i="24"/>
  <c r="EK97" i="24"/>
  <c r="EH97" i="24"/>
  <c r="AT97" i="24" s="1"/>
  <c r="EF97" i="24"/>
  <c r="EE97" i="24"/>
  <c r="EB97" i="24"/>
  <c r="DR97" i="24"/>
  <c r="CR97" i="24"/>
  <c r="CO97" i="24"/>
  <c r="CP97" i="24" s="1"/>
  <c r="CA97" i="24"/>
  <c r="BV97" i="24"/>
  <c r="BQ97" i="24"/>
  <c r="BL97" i="24"/>
  <c r="BG97" i="24"/>
  <c r="BB97" i="24"/>
  <c r="AW97" i="24"/>
  <c r="AR97" i="24"/>
  <c r="AM97" i="24"/>
  <c r="AH97" i="24"/>
  <c r="AC97" i="24"/>
  <c r="X97" i="24"/>
  <c r="FG96" i="24"/>
  <c r="FF96" i="24"/>
  <c r="FD96" i="24"/>
  <c r="FA96" i="24"/>
  <c r="EZ96" i="24"/>
  <c r="EM96" i="24"/>
  <c r="BS96" i="24" s="1"/>
  <c r="EJ96" i="24"/>
  <c r="EI96" i="24"/>
  <c r="AY96" i="24" s="1"/>
  <c r="EG96" i="24"/>
  <c r="AO96" i="24" s="1"/>
  <c r="ED96" i="24"/>
  <c r="Z96" i="24" s="1"/>
  <c r="AA96" i="24" s="1"/>
  <c r="EC96" i="24"/>
  <c r="DR96" i="24"/>
  <c r="DV96" i="24" s="1"/>
  <c r="EF96" i="24" s="1"/>
  <c r="CR96" i="24"/>
  <c r="CO96" i="24"/>
  <c r="CP96" i="24" s="1"/>
  <c r="CA96" i="24"/>
  <c r="BV96" i="24"/>
  <c r="BQ96" i="24"/>
  <c r="BL96" i="24"/>
  <c r="BG96" i="24"/>
  <c r="BB96" i="24"/>
  <c r="AW96" i="24"/>
  <c r="AR96" i="24"/>
  <c r="AM96" i="24"/>
  <c r="AH96" i="24"/>
  <c r="AC96" i="24"/>
  <c r="X96" i="24"/>
  <c r="FH95" i="24"/>
  <c r="FE95" i="24"/>
  <c r="FC95" i="24"/>
  <c r="FB95" i="24"/>
  <c r="EY95" i="24"/>
  <c r="EL95" i="24"/>
  <c r="EK95" i="24"/>
  <c r="EH95" i="24"/>
  <c r="AT95" i="24" s="1"/>
  <c r="EF95" i="24"/>
  <c r="EE95" i="24"/>
  <c r="EB95" i="24"/>
  <c r="DR95" i="24"/>
  <c r="CR95" i="24"/>
  <c r="CO95" i="24"/>
  <c r="CP95" i="24" s="1"/>
  <c r="CA95" i="24"/>
  <c r="BV95" i="24"/>
  <c r="BQ95" i="24"/>
  <c r="BL95" i="24"/>
  <c r="BG95" i="24"/>
  <c r="BB95" i="24"/>
  <c r="AW95" i="24"/>
  <c r="AR95" i="24"/>
  <c r="AM95" i="24"/>
  <c r="AH95" i="24"/>
  <c r="AC95" i="24"/>
  <c r="X95" i="24"/>
  <c r="FG94" i="24"/>
  <c r="FF94" i="24"/>
  <c r="FD94" i="24"/>
  <c r="FA94" i="24"/>
  <c r="EZ94" i="24"/>
  <c r="EM94" i="24"/>
  <c r="BS94" i="24" s="1"/>
  <c r="EJ94" i="24"/>
  <c r="EI94" i="24"/>
  <c r="EG94" i="24"/>
  <c r="AO94" i="24" s="1"/>
  <c r="ED94" i="24"/>
  <c r="EC94" i="24"/>
  <c r="DY94" i="24"/>
  <c r="DU94" i="24"/>
  <c r="EE94" i="24" s="1"/>
  <c r="AE94" i="24" s="1"/>
  <c r="DR94" i="24"/>
  <c r="DV94" i="24" s="1"/>
  <c r="EF94" i="24" s="1"/>
  <c r="AJ94" i="24" s="1"/>
  <c r="CR94" i="24"/>
  <c r="CO94" i="24"/>
  <c r="CP94" i="24" s="1"/>
  <c r="CA94" i="24"/>
  <c r="BV94" i="24"/>
  <c r="BQ94" i="24"/>
  <c r="BL94" i="24"/>
  <c r="BG94" i="24"/>
  <c r="BB94" i="24"/>
  <c r="AW94" i="24"/>
  <c r="AR94" i="24"/>
  <c r="AM94" i="24"/>
  <c r="AH94" i="24"/>
  <c r="AC94" i="24"/>
  <c r="X94" i="24"/>
  <c r="FH93" i="24"/>
  <c r="FE93" i="24"/>
  <c r="FC93" i="24"/>
  <c r="FB93" i="24"/>
  <c r="EY93" i="24"/>
  <c r="EL93" i="24"/>
  <c r="BN93" i="24" s="1"/>
  <c r="EK93" i="24"/>
  <c r="BI93" i="24" s="1"/>
  <c r="EH93" i="24"/>
  <c r="AT93" i="24" s="1"/>
  <c r="EF93" i="24"/>
  <c r="EE93" i="24"/>
  <c r="AE93" i="24" s="1"/>
  <c r="EB93" i="24"/>
  <c r="P93" i="24" s="1"/>
  <c r="DS93" i="24"/>
  <c r="EA93" i="24" s="1"/>
  <c r="DR93" i="24"/>
  <c r="CR93" i="24"/>
  <c r="CO93" i="24"/>
  <c r="CP93" i="24" s="1"/>
  <c r="CA93" i="24"/>
  <c r="BV93" i="24"/>
  <c r="BQ93" i="24"/>
  <c r="BL93" i="24"/>
  <c r="BG93" i="24"/>
  <c r="BB93" i="24"/>
  <c r="AW93" i="24"/>
  <c r="AR93" i="24"/>
  <c r="AM93" i="24"/>
  <c r="AJ93" i="24"/>
  <c r="AH93" i="24"/>
  <c r="AC93" i="24"/>
  <c r="X93" i="24"/>
  <c r="FG92" i="24"/>
  <c r="FF92" i="24"/>
  <c r="FD92" i="24"/>
  <c r="FA92" i="24"/>
  <c r="EZ92" i="24"/>
  <c r="EM92" i="24"/>
  <c r="BS92" i="24" s="1"/>
  <c r="EJ92" i="24"/>
  <c r="EI92" i="24"/>
  <c r="AY92" i="24" s="1"/>
  <c r="EG92" i="24"/>
  <c r="ED92" i="24"/>
  <c r="Z92" i="24" s="1"/>
  <c r="EC92" i="24"/>
  <c r="U92" i="24" s="1"/>
  <c r="DR92" i="24"/>
  <c r="EU92" i="24" s="1"/>
  <c r="FH92" i="24" s="1"/>
  <c r="CR92" i="24"/>
  <c r="CO92" i="24"/>
  <c r="CP92" i="24" s="1"/>
  <c r="CF92" i="24" s="1"/>
  <c r="CA92" i="24"/>
  <c r="BV92" i="24"/>
  <c r="BQ92" i="24"/>
  <c r="BL92" i="24"/>
  <c r="BG92" i="24"/>
  <c r="BB92" i="24"/>
  <c r="AW92" i="24"/>
  <c r="AR92" i="24"/>
  <c r="AM92" i="24"/>
  <c r="AH92" i="24"/>
  <c r="AC92" i="24"/>
  <c r="X92" i="24"/>
  <c r="FH91" i="24"/>
  <c r="FE91" i="24"/>
  <c r="FC91" i="24"/>
  <c r="FB91" i="24"/>
  <c r="EY91" i="24"/>
  <c r="EL91" i="24"/>
  <c r="EK91" i="24"/>
  <c r="BI91" i="24" s="1"/>
  <c r="EH91" i="24"/>
  <c r="EF91" i="24"/>
  <c r="AJ91" i="24" s="1"/>
  <c r="EE91" i="24"/>
  <c r="EB91" i="24"/>
  <c r="P91" i="24" s="1"/>
  <c r="DR91" i="24"/>
  <c r="CR91" i="24"/>
  <c r="CO91" i="24"/>
  <c r="CP91" i="24" s="1"/>
  <c r="DA91" i="24" s="1"/>
  <c r="CA91" i="24"/>
  <c r="BV91" i="24"/>
  <c r="BQ91" i="24"/>
  <c r="BL91" i="24"/>
  <c r="BG91" i="24"/>
  <c r="BB91" i="24"/>
  <c r="AW91" i="24"/>
  <c r="AR91" i="24"/>
  <c r="AM91" i="24"/>
  <c r="AH91" i="24"/>
  <c r="AC91" i="24"/>
  <c r="X91" i="24"/>
  <c r="FG90" i="24"/>
  <c r="FF90" i="24"/>
  <c r="FD90" i="24"/>
  <c r="FA90" i="24"/>
  <c r="EZ90" i="24"/>
  <c r="EM90" i="24"/>
  <c r="EJ90" i="24"/>
  <c r="EI90" i="24"/>
  <c r="EG90" i="24"/>
  <c r="AO90" i="24" s="1"/>
  <c r="ED90" i="24"/>
  <c r="EC90" i="24"/>
  <c r="DR90" i="24"/>
  <c r="CR90" i="24"/>
  <c r="CO90" i="24"/>
  <c r="CP90" i="24" s="1"/>
  <c r="CA90" i="24"/>
  <c r="BV90" i="24"/>
  <c r="BQ90" i="24"/>
  <c r="BL90" i="24"/>
  <c r="BG90" i="24"/>
  <c r="BD90" i="24"/>
  <c r="BB90" i="24"/>
  <c r="AY90" i="24"/>
  <c r="AZ90" i="24" s="1"/>
  <c r="AW90" i="24"/>
  <c r="AR90" i="24"/>
  <c r="AM90" i="24"/>
  <c r="AH90" i="24"/>
  <c r="AC90" i="24"/>
  <c r="X90" i="24"/>
  <c r="FH89" i="24"/>
  <c r="FE89" i="24"/>
  <c r="FC89" i="24"/>
  <c r="FB89" i="24"/>
  <c r="EY89" i="24"/>
  <c r="EL89" i="24"/>
  <c r="EK89" i="24"/>
  <c r="EH89" i="24"/>
  <c r="EF89" i="24"/>
  <c r="EE89" i="24"/>
  <c r="EB89" i="24"/>
  <c r="DR89" i="24"/>
  <c r="EU89" i="24" s="1"/>
  <c r="FG89" i="24" s="1"/>
  <c r="DA89" i="24"/>
  <c r="CX89" i="24"/>
  <c r="CU89" i="24"/>
  <c r="CR89" i="24"/>
  <c r="CO89" i="24"/>
  <c r="CP89" i="24" s="1"/>
  <c r="CW89" i="24" s="1"/>
  <c r="CA89" i="24"/>
  <c r="BV89" i="24"/>
  <c r="BQ89" i="24"/>
  <c r="BL89" i="24"/>
  <c r="BG89" i="24"/>
  <c r="BB89" i="24"/>
  <c r="AW89" i="24"/>
  <c r="AR89" i="24"/>
  <c r="AM89" i="24"/>
  <c r="AH89" i="24"/>
  <c r="AC89" i="24"/>
  <c r="X89" i="24"/>
  <c r="FG88" i="24"/>
  <c r="FF88" i="24"/>
  <c r="FD88" i="24"/>
  <c r="FA88" i="24"/>
  <c r="EZ88" i="24"/>
  <c r="EM88" i="24"/>
  <c r="BS88" i="24" s="1"/>
  <c r="EJ88" i="24"/>
  <c r="EI88" i="24"/>
  <c r="EG88" i="24"/>
  <c r="AO88" i="24" s="1"/>
  <c r="AP88" i="24" s="1"/>
  <c r="ED88" i="24"/>
  <c r="EC88" i="24"/>
  <c r="DR88" i="24"/>
  <c r="ER88" i="24" s="1"/>
  <c r="FB88" i="24" s="1"/>
  <c r="CR88" i="24"/>
  <c r="CO88" i="24"/>
  <c r="CP88" i="24" s="1"/>
  <c r="CA88" i="24"/>
  <c r="BV88" i="24"/>
  <c r="BQ88" i="24"/>
  <c r="BL88" i="24"/>
  <c r="BG88" i="24"/>
  <c r="BB88" i="24"/>
  <c r="AW88" i="24"/>
  <c r="AR88" i="24"/>
  <c r="AM88" i="24"/>
  <c r="AH88" i="24"/>
  <c r="AC88" i="24"/>
  <c r="X88" i="24"/>
  <c r="FH87" i="24"/>
  <c r="FE87" i="24"/>
  <c r="FC87" i="24"/>
  <c r="FB87" i="24"/>
  <c r="EY87" i="24"/>
  <c r="EQ87" i="24"/>
  <c r="EZ87" i="24" s="1"/>
  <c r="EL87" i="24"/>
  <c r="EK87" i="24"/>
  <c r="BI87" i="24" s="1"/>
  <c r="BJ87" i="24" s="1"/>
  <c r="EH87" i="24"/>
  <c r="AT87" i="24" s="1"/>
  <c r="EF87" i="24"/>
  <c r="AJ87" i="24" s="1"/>
  <c r="EE87" i="24"/>
  <c r="EB87" i="24"/>
  <c r="DR87" i="24"/>
  <c r="ES87" i="24" s="1"/>
  <c r="FD87" i="24" s="1"/>
  <c r="CR87" i="24"/>
  <c r="CO87" i="24"/>
  <c r="CP87" i="24" s="1"/>
  <c r="CD87" i="24" s="1"/>
  <c r="CA87" i="24"/>
  <c r="BV87" i="24"/>
  <c r="BQ87" i="24"/>
  <c r="BL87" i="24"/>
  <c r="BG87" i="24"/>
  <c r="BB87" i="24"/>
  <c r="AW87" i="24"/>
  <c r="AR87" i="24"/>
  <c r="AM87" i="24"/>
  <c r="AH87" i="24"/>
  <c r="AC87" i="24"/>
  <c r="X87" i="24"/>
  <c r="FG86" i="24"/>
  <c r="FF86" i="24"/>
  <c r="FD86" i="24"/>
  <c r="FA86" i="24"/>
  <c r="EZ86" i="24"/>
  <c r="EM86" i="24"/>
  <c r="EJ86" i="24"/>
  <c r="BD86" i="24" s="1"/>
  <c r="EI86" i="24"/>
  <c r="EG86" i="24"/>
  <c r="AO86" i="24" s="1"/>
  <c r="AP86" i="24" s="1"/>
  <c r="ED86" i="24"/>
  <c r="EC86" i="24"/>
  <c r="DR86" i="24"/>
  <c r="CR86" i="24"/>
  <c r="CO86" i="24"/>
  <c r="CP86" i="24" s="1"/>
  <c r="CM86" i="24" s="1"/>
  <c r="CA86" i="24"/>
  <c r="BV86" i="24"/>
  <c r="BQ86" i="24"/>
  <c r="BL86" i="24"/>
  <c r="BG86" i="24"/>
  <c r="BB86" i="24"/>
  <c r="AW86" i="24"/>
  <c r="AR86" i="24"/>
  <c r="AM86" i="24"/>
  <c r="AH86" i="24"/>
  <c r="AC86" i="24"/>
  <c r="X86" i="24"/>
  <c r="FH85" i="24"/>
  <c r="FE85" i="24"/>
  <c r="FC85" i="24"/>
  <c r="FB85" i="24"/>
  <c r="EY85" i="24"/>
  <c r="EL85" i="24"/>
  <c r="BN85" i="24" s="1"/>
  <c r="EK85" i="24"/>
  <c r="EH85" i="24"/>
  <c r="AT85" i="24" s="1"/>
  <c r="EF85" i="24"/>
  <c r="EE85" i="24"/>
  <c r="AE85" i="24" s="1"/>
  <c r="EB85" i="24"/>
  <c r="DR85" i="24"/>
  <c r="DT85" i="24" s="1"/>
  <c r="EC85" i="24" s="1"/>
  <c r="CR85" i="24"/>
  <c r="CO85" i="24"/>
  <c r="CP85" i="24" s="1"/>
  <c r="CZ85" i="24" s="1"/>
  <c r="CA85" i="24"/>
  <c r="BV85" i="24"/>
  <c r="BQ85" i="24"/>
  <c r="BL85" i="24"/>
  <c r="BG85" i="24"/>
  <c r="BB85" i="24"/>
  <c r="AW85" i="24"/>
  <c r="AR85" i="24"/>
  <c r="AM85" i="24"/>
  <c r="AH85" i="24"/>
  <c r="AC85" i="24"/>
  <c r="X85" i="24"/>
  <c r="FG84" i="24"/>
  <c r="FF84" i="24"/>
  <c r="FD84" i="24"/>
  <c r="FA84" i="24"/>
  <c r="EZ84" i="24"/>
  <c r="EM84" i="24"/>
  <c r="BS84" i="24" s="1"/>
  <c r="EJ84" i="24"/>
  <c r="EI84" i="24"/>
  <c r="EG84" i="24"/>
  <c r="ED84" i="24"/>
  <c r="Z84" i="24" s="1"/>
  <c r="EC84" i="24"/>
  <c r="U84" i="24" s="1"/>
  <c r="DU84" i="24"/>
  <c r="EE84" i="24" s="1"/>
  <c r="DR84" i="24"/>
  <c r="CR84" i="24"/>
  <c r="CO84" i="24"/>
  <c r="CP84" i="24" s="1"/>
  <c r="CI84" i="24" s="1"/>
  <c r="CA84" i="24"/>
  <c r="BV84" i="24"/>
  <c r="BQ84" i="24"/>
  <c r="BL84" i="24"/>
  <c r="BG84" i="24"/>
  <c r="BB84" i="24"/>
  <c r="AW84" i="24"/>
  <c r="AR84" i="24"/>
  <c r="AM84" i="24"/>
  <c r="AH84" i="24"/>
  <c r="AC84" i="24"/>
  <c r="X84" i="24"/>
  <c r="FH83" i="24"/>
  <c r="FE83" i="24"/>
  <c r="FC83" i="24"/>
  <c r="FB83" i="24"/>
  <c r="EY83" i="24"/>
  <c r="EL83" i="24"/>
  <c r="BN83" i="24" s="1"/>
  <c r="EK83" i="24"/>
  <c r="BI83" i="24" s="1"/>
  <c r="EH83" i="24"/>
  <c r="AT83" i="24" s="1"/>
  <c r="EF83" i="24"/>
  <c r="AJ83" i="24" s="1"/>
  <c r="EE83" i="24"/>
  <c r="AE83" i="24" s="1"/>
  <c r="EB83" i="24"/>
  <c r="P83" i="24" s="1"/>
  <c r="DR83" i="24"/>
  <c r="CR83" i="24"/>
  <c r="CO83" i="24"/>
  <c r="CP83" i="24" s="1"/>
  <c r="CZ83" i="24" s="1"/>
  <c r="CA83" i="24"/>
  <c r="BV83" i="24"/>
  <c r="BQ83" i="24"/>
  <c r="BL83" i="24"/>
  <c r="BG83" i="24"/>
  <c r="BB83" i="24"/>
  <c r="AW83" i="24"/>
  <c r="AR83" i="24"/>
  <c r="AM83" i="24"/>
  <c r="AH83" i="24"/>
  <c r="AC83" i="24"/>
  <c r="X83" i="24"/>
  <c r="FG82" i="24"/>
  <c r="FF82" i="24"/>
  <c r="FD82" i="24"/>
  <c r="FA82" i="24"/>
  <c r="EZ82" i="24"/>
  <c r="EM82" i="24"/>
  <c r="EJ82" i="24"/>
  <c r="BD82" i="24" s="1"/>
  <c r="EI82" i="24"/>
  <c r="EG82" i="24"/>
  <c r="ED82" i="24"/>
  <c r="EC82" i="24"/>
  <c r="DR82" i="24"/>
  <c r="CR82" i="24"/>
  <c r="CO82" i="24"/>
  <c r="CP82" i="24" s="1"/>
  <c r="DB82" i="24" s="1"/>
  <c r="CA82" i="24"/>
  <c r="BV82" i="24"/>
  <c r="BQ82" i="24"/>
  <c r="BL82" i="24"/>
  <c r="BG82" i="24"/>
  <c r="BB82" i="24"/>
  <c r="AW82" i="24"/>
  <c r="AR82" i="24"/>
  <c r="AM82" i="24"/>
  <c r="AH82" i="24"/>
  <c r="AC82" i="24"/>
  <c r="X82" i="24"/>
  <c r="FH81" i="24"/>
  <c r="FE81" i="24"/>
  <c r="FC81" i="24"/>
  <c r="FB81" i="24"/>
  <c r="EY81" i="24"/>
  <c r="EL81" i="24"/>
  <c r="BN81" i="24" s="1"/>
  <c r="EK81" i="24"/>
  <c r="BI81" i="24" s="1"/>
  <c r="BJ81" i="24" s="1"/>
  <c r="BK81" i="24" s="1"/>
  <c r="EH81" i="24"/>
  <c r="AT81" i="24" s="1"/>
  <c r="EF81" i="24"/>
  <c r="AJ81" i="24" s="1"/>
  <c r="AK81" i="24" s="1"/>
  <c r="EE81" i="24"/>
  <c r="AE81" i="24" s="1"/>
  <c r="EB81" i="24"/>
  <c r="DW81" i="24"/>
  <c r="EI81" i="24" s="1"/>
  <c r="AY81" i="24" s="1"/>
  <c r="DR81" i="24"/>
  <c r="CR81" i="24"/>
  <c r="CO81" i="24"/>
  <c r="CP81" i="24" s="1"/>
  <c r="CA81" i="24"/>
  <c r="BV81" i="24"/>
  <c r="BQ81" i="24"/>
  <c r="BL81" i="24"/>
  <c r="BG81" i="24"/>
  <c r="BB81" i="24"/>
  <c r="AW81" i="24"/>
  <c r="AR81" i="24"/>
  <c r="AM81" i="24"/>
  <c r="AH81" i="24"/>
  <c r="AC81" i="24"/>
  <c r="X81" i="24"/>
  <c r="FG80" i="24"/>
  <c r="FF80" i="24"/>
  <c r="FD80" i="24"/>
  <c r="FA80" i="24"/>
  <c r="EZ80" i="24"/>
  <c r="EM80" i="24"/>
  <c r="EJ80" i="24"/>
  <c r="EI80" i="24"/>
  <c r="EG80" i="24"/>
  <c r="AO80" i="24" s="1"/>
  <c r="ED80" i="24"/>
  <c r="EC80" i="24"/>
  <c r="DR80" i="24"/>
  <c r="CR80" i="24"/>
  <c r="CO80" i="24"/>
  <c r="CP80" i="24" s="1"/>
  <c r="CJ80" i="24" s="1"/>
  <c r="CA80" i="24"/>
  <c r="BV80" i="24"/>
  <c r="BQ80" i="24"/>
  <c r="BL80" i="24"/>
  <c r="BG80" i="24"/>
  <c r="BB80" i="24"/>
  <c r="AW80" i="24"/>
  <c r="AR80" i="24"/>
  <c r="AM80" i="24"/>
  <c r="AH80" i="24"/>
  <c r="AC80" i="24"/>
  <c r="X80" i="24"/>
  <c r="FH79" i="24"/>
  <c r="FE79" i="24"/>
  <c r="FC79" i="24"/>
  <c r="FB79" i="24"/>
  <c r="EY79" i="24"/>
  <c r="EL79" i="24"/>
  <c r="BN79" i="24" s="1"/>
  <c r="EK79" i="24"/>
  <c r="EH79" i="24"/>
  <c r="AT79" i="24" s="1"/>
  <c r="AU79" i="24" s="1"/>
  <c r="EF79" i="24"/>
  <c r="EE79" i="24"/>
  <c r="EB79" i="24"/>
  <c r="P79" i="24" s="1"/>
  <c r="DR79" i="24"/>
  <c r="CR79" i="24"/>
  <c r="CP79" i="24"/>
  <c r="CE79" i="24" s="1"/>
  <c r="CO79" i="24"/>
  <c r="CA79" i="24"/>
  <c r="BV79" i="24"/>
  <c r="BQ79" i="24"/>
  <c r="BL79" i="24"/>
  <c r="BG79" i="24"/>
  <c r="BB79" i="24"/>
  <c r="AW79" i="24"/>
  <c r="AR79" i="24"/>
  <c r="AM79" i="24"/>
  <c r="AH79" i="24"/>
  <c r="AC79" i="24"/>
  <c r="X79" i="24"/>
  <c r="FG78" i="24"/>
  <c r="FF78" i="24"/>
  <c r="FD78" i="24"/>
  <c r="FA78" i="24"/>
  <c r="EZ78" i="24"/>
  <c r="EM78" i="24"/>
  <c r="BS78" i="24" s="1"/>
  <c r="EJ78" i="24"/>
  <c r="EI78" i="24"/>
  <c r="EG78" i="24"/>
  <c r="ED78" i="24"/>
  <c r="Z78" i="24" s="1"/>
  <c r="EC78" i="24"/>
  <c r="U78" i="24" s="1"/>
  <c r="DR78" i="24"/>
  <c r="DY78" i="24" s="1"/>
  <c r="EL78" i="24" s="1"/>
  <c r="CR78" i="24"/>
  <c r="CO78" i="24"/>
  <c r="CP78" i="24" s="1"/>
  <c r="CA78" i="24"/>
  <c r="BV78" i="24"/>
  <c r="BQ78" i="24"/>
  <c r="BL78" i="24"/>
  <c r="BG78" i="24"/>
  <c r="BB78" i="24"/>
  <c r="AW78" i="24"/>
  <c r="AR78" i="24"/>
  <c r="AO78" i="24"/>
  <c r="AM78" i="24"/>
  <c r="AH78" i="24"/>
  <c r="AC78" i="24"/>
  <c r="X78" i="24"/>
  <c r="FH77" i="24"/>
  <c r="FE77" i="24"/>
  <c r="FC77" i="24"/>
  <c r="FB77" i="24"/>
  <c r="EY77" i="24"/>
  <c r="EL77" i="24"/>
  <c r="BN77" i="24" s="1"/>
  <c r="EK77" i="24"/>
  <c r="BI77" i="24" s="1"/>
  <c r="EH77" i="24"/>
  <c r="AT77" i="24" s="1"/>
  <c r="EF77" i="24"/>
  <c r="EE77" i="24"/>
  <c r="EB77" i="24"/>
  <c r="DR77" i="24"/>
  <c r="ER77" i="24" s="1"/>
  <c r="FA77" i="24" s="1"/>
  <c r="CR77" i="24"/>
  <c r="CO77" i="24"/>
  <c r="CP77" i="24" s="1"/>
  <c r="CA77" i="24"/>
  <c r="BV77" i="24"/>
  <c r="BQ77" i="24"/>
  <c r="BL77" i="24"/>
  <c r="BG77" i="24"/>
  <c r="BB77" i="24"/>
  <c r="AW77" i="24"/>
  <c r="AR77" i="24"/>
  <c r="AM77" i="24"/>
  <c r="AH77" i="24"/>
  <c r="AC77" i="24"/>
  <c r="X77" i="24"/>
  <c r="FG76" i="24"/>
  <c r="FF76" i="24"/>
  <c r="FD76" i="24"/>
  <c r="FA76" i="24"/>
  <c r="EZ76" i="24"/>
  <c r="EM76" i="24"/>
  <c r="BS76" i="24" s="1"/>
  <c r="BT76" i="24" s="1"/>
  <c r="EJ76" i="24"/>
  <c r="BD76" i="24" s="1"/>
  <c r="EI76" i="24"/>
  <c r="EG76" i="24"/>
  <c r="AO76" i="24" s="1"/>
  <c r="ED76" i="24"/>
  <c r="EC76" i="24"/>
  <c r="DR76" i="24"/>
  <c r="DS76" i="24" s="1"/>
  <c r="EA76" i="24" s="1"/>
  <c r="CR76" i="24"/>
  <c r="CO76" i="24"/>
  <c r="CP76" i="24" s="1"/>
  <c r="CM76" i="24" s="1"/>
  <c r="CA76" i="24"/>
  <c r="BV76" i="24"/>
  <c r="BQ76" i="24"/>
  <c r="BL76" i="24"/>
  <c r="BG76" i="24"/>
  <c r="BB76" i="24"/>
  <c r="AW76" i="24"/>
  <c r="AR76" i="24"/>
  <c r="AM76" i="24"/>
  <c r="AH76" i="24"/>
  <c r="AC76" i="24"/>
  <c r="X76" i="24"/>
  <c r="FH75" i="24"/>
  <c r="FE75" i="24"/>
  <c r="FC75" i="24"/>
  <c r="FB75" i="24"/>
  <c r="EY75" i="24"/>
  <c r="EL75" i="24"/>
  <c r="EK75" i="24"/>
  <c r="EH75" i="24"/>
  <c r="EF75" i="24"/>
  <c r="EE75" i="24"/>
  <c r="AE75" i="24" s="1"/>
  <c r="AF75" i="24" s="1"/>
  <c r="EB75" i="24"/>
  <c r="DR75" i="24"/>
  <c r="DW75" i="24" s="1"/>
  <c r="EI75" i="24" s="1"/>
  <c r="CR75" i="24"/>
  <c r="CO75" i="24"/>
  <c r="CP75" i="24" s="1"/>
  <c r="CA75" i="24"/>
  <c r="BV75" i="24"/>
  <c r="BQ75" i="24"/>
  <c r="BL75" i="24"/>
  <c r="BG75" i="24"/>
  <c r="BB75" i="24"/>
  <c r="AW75" i="24"/>
  <c r="AR75" i="24"/>
  <c r="AM75" i="24"/>
  <c r="AJ75" i="24"/>
  <c r="AH75" i="24"/>
  <c r="AC75" i="24"/>
  <c r="X75" i="24"/>
  <c r="FG74" i="24"/>
  <c r="FF74" i="24"/>
  <c r="FD74" i="24"/>
  <c r="FA74" i="24"/>
  <c r="EZ74" i="24"/>
  <c r="ER74" i="24"/>
  <c r="FB74" i="24" s="1"/>
  <c r="EM74" i="24"/>
  <c r="EJ74" i="24"/>
  <c r="EI74" i="24"/>
  <c r="EG74" i="24"/>
  <c r="AO74" i="24" s="1"/>
  <c r="ED74" i="24"/>
  <c r="Z74" i="24" s="1"/>
  <c r="AA74" i="24" s="1"/>
  <c r="AB74" i="24" s="1"/>
  <c r="EC74" i="24"/>
  <c r="DR74" i="24"/>
  <c r="ES74" i="24" s="1"/>
  <c r="FC74" i="24" s="1"/>
  <c r="CR74" i="24"/>
  <c r="CO74" i="24"/>
  <c r="CP74" i="24" s="1"/>
  <c r="CA74" i="24"/>
  <c r="BV74" i="24"/>
  <c r="BQ74" i="24"/>
  <c r="BL74" i="24"/>
  <c r="BG74" i="24"/>
  <c r="BB74" i="24"/>
  <c r="AW74" i="24"/>
  <c r="AR74" i="24"/>
  <c r="AM74" i="24"/>
  <c r="AH74" i="24"/>
  <c r="AC74" i="24"/>
  <c r="X74" i="24"/>
  <c r="FH73" i="24"/>
  <c r="FE73" i="24"/>
  <c r="FC73" i="24"/>
  <c r="FB73" i="24"/>
  <c r="EY73" i="24"/>
  <c r="EL73" i="24"/>
  <c r="EK73" i="24"/>
  <c r="EH73" i="24"/>
  <c r="EF73" i="24"/>
  <c r="EE73" i="24"/>
  <c r="AE73" i="24" s="1"/>
  <c r="EB73" i="24"/>
  <c r="DR73" i="24"/>
  <c r="CR73" i="24"/>
  <c r="CO73" i="24"/>
  <c r="CP73" i="24" s="1"/>
  <c r="CK73" i="24"/>
  <c r="CA73" i="24"/>
  <c r="BV73" i="24"/>
  <c r="BQ73" i="24"/>
  <c r="BL73" i="24"/>
  <c r="BG73" i="24"/>
  <c r="BB73" i="24"/>
  <c r="AW73" i="24"/>
  <c r="AR73" i="24"/>
  <c r="AM73" i="24"/>
  <c r="AH73" i="24"/>
  <c r="AC73" i="24"/>
  <c r="X73" i="24"/>
  <c r="FG72" i="24"/>
  <c r="FF72" i="24"/>
  <c r="FD72" i="24"/>
  <c r="FA72" i="24"/>
  <c r="EZ72" i="24"/>
  <c r="EM72" i="24"/>
  <c r="BS72" i="24" s="1"/>
  <c r="EJ72" i="24"/>
  <c r="EI72" i="24"/>
  <c r="AY72" i="24" s="1"/>
  <c r="EG72" i="24"/>
  <c r="ED72" i="24"/>
  <c r="EC72" i="24"/>
  <c r="U72" i="24" s="1"/>
  <c r="DY72" i="24"/>
  <c r="EL72" i="24" s="1"/>
  <c r="DS72" i="24"/>
  <c r="EA72" i="24" s="1"/>
  <c r="F72" i="24" s="1"/>
  <c r="G72" i="24" s="1"/>
  <c r="DR72" i="24"/>
  <c r="ES72" i="24" s="1"/>
  <c r="FC72" i="24" s="1"/>
  <c r="CS72" i="24"/>
  <c r="CR72" i="24"/>
  <c r="CO72" i="24"/>
  <c r="CP72" i="24" s="1"/>
  <c r="CA72" i="24"/>
  <c r="BV72" i="24"/>
  <c r="BQ72" i="24"/>
  <c r="BL72" i="24"/>
  <c r="BG72" i="24"/>
  <c r="BB72" i="24"/>
  <c r="AW72" i="24"/>
  <c r="AR72" i="24"/>
  <c r="AM72" i="24"/>
  <c r="AH72" i="24"/>
  <c r="AC72" i="24"/>
  <c r="X72" i="24"/>
  <c r="FH71" i="24"/>
  <c r="FE71" i="24"/>
  <c r="FC71" i="24"/>
  <c r="FB71" i="24"/>
  <c r="EY71" i="24"/>
  <c r="EL71" i="24"/>
  <c r="EK71" i="24"/>
  <c r="EH71" i="24"/>
  <c r="AT71" i="24" s="1"/>
  <c r="EF71" i="24"/>
  <c r="EE71" i="24"/>
  <c r="EB71" i="24"/>
  <c r="DR71" i="24"/>
  <c r="EU71" i="24" s="1"/>
  <c r="FG71" i="24" s="1"/>
  <c r="CR71" i="24"/>
  <c r="CO71" i="24"/>
  <c r="CP71" i="24" s="1"/>
  <c r="CM71" i="24" s="1"/>
  <c r="CL71" i="24"/>
  <c r="CA71" i="24"/>
  <c r="BV71" i="24"/>
  <c r="BQ71" i="24"/>
  <c r="BL71" i="24"/>
  <c r="BG71" i="24"/>
  <c r="BB71" i="24"/>
  <c r="AW71" i="24"/>
  <c r="AR71" i="24"/>
  <c r="AM71" i="24"/>
  <c r="AH71" i="24"/>
  <c r="AC71" i="24"/>
  <c r="X71" i="24"/>
  <c r="FG70" i="24"/>
  <c r="FF70" i="24"/>
  <c r="FD70" i="24"/>
  <c r="FA70" i="24"/>
  <c r="EZ70" i="24"/>
  <c r="EM70" i="24"/>
  <c r="BS70" i="24" s="1"/>
  <c r="BT70" i="24" s="1"/>
  <c r="BU70" i="24" s="1"/>
  <c r="EJ70" i="24"/>
  <c r="EI70" i="24"/>
  <c r="EG70" i="24"/>
  <c r="AO70" i="24" s="1"/>
  <c r="AP70" i="24" s="1"/>
  <c r="ED70" i="24"/>
  <c r="Z70" i="24" s="1"/>
  <c r="AA70" i="24" s="1"/>
  <c r="EC70" i="24"/>
  <c r="DR70" i="24"/>
  <c r="DT70" i="24" s="1"/>
  <c r="EB70" i="24" s="1"/>
  <c r="CR70" i="24"/>
  <c r="CO70" i="24"/>
  <c r="CP70" i="24" s="1"/>
  <c r="CV70" i="24" s="1"/>
  <c r="CA70" i="24"/>
  <c r="BV70" i="24"/>
  <c r="BQ70" i="24"/>
  <c r="BL70" i="24"/>
  <c r="BG70" i="24"/>
  <c r="BB70" i="24"/>
  <c r="AW70" i="24"/>
  <c r="AR70" i="24"/>
  <c r="AM70" i="24"/>
  <c r="AH70" i="24"/>
  <c r="AC70" i="24"/>
  <c r="X70" i="24"/>
  <c r="FH69" i="24"/>
  <c r="FE69" i="24"/>
  <c r="FC69" i="24"/>
  <c r="FB69" i="24"/>
  <c r="EY69" i="24"/>
  <c r="EL69" i="24"/>
  <c r="EK69" i="24"/>
  <c r="EH69" i="24"/>
  <c r="AT69" i="24" s="1"/>
  <c r="EF69" i="24"/>
  <c r="AJ69" i="24" s="1"/>
  <c r="EE69" i="24"/>
  <c r="EB69" i="24"/>
  <c r="DR69" i="24"/>
  <c r="CR69" i="24"/>
  <c r="CO69" i="24"/>
  <c r="CP69" i="24" s="1"/>
  <c r="CK69" i="24" s="1"/>
  <c r="CA69" i="24"/>
  <c r="BV69" i="24"/>
  <c r="BQ69" i="24"/>
  <c r="BL69" i="24"/>
  <c r="BI69" i="24"/>
  <c r="BG69" i="24"/>
  <c r="BB69" i="24"/>
  <c r="AW69" i="24"/>
  <c r="AR69" i="24"/>
  <c r="AM69" i="24"/>
  <c r="AH69" i="24"/>
  <c r="AC69" i="24"/>
  <c r="X69" i="24"/>
  <c r="FG68" i="24"/>
  <c r="FF68" i="24"/>
  <c r="FD68" i="24"/>
  <c r="FA68" i="24"/>
  <c r="EZ68" i="24"/>
  <c r="ER68" i="24"/>
  <c r="FB68" i="24" s="1"/>
  <c r="EM68" i="24"/>
  <c r="EJ68" i="24"/>
  <c r="BD68" i="24" s="1"/>
  <c r="EI68" i="24"/>
  <c r="EG68" i="24"/>
  <c r="ED68" i="24"/>
  <c r="EC68" i="24"/>
  <c r="DR68" i="24"/>
  <c r="DU68" i="24" s="1"/>
  <c r="EE68" i="24" s="1"/>
  <c r="AE68" i="24" s="1"/>
  <c r="CR68" i="24"/>
  <c r="CO68" i="24"/>
  <c r="CP68" i="24" s="1"/>
  <c r="CA68" i="24"/>
  <c r="BV68" i="24"/>
  <c r="BQ68" i="24"/>
  <c r="BL68" i="24"/>
  <c r="BG68" i="24"/>
  <c r="BB68" i="24"/>
  <c r="AW68" i="24"/>
  <c r="AR68" i="24"/>
  <c r="AM68" i="24"/>
  <c r="AH68" i="24"/>
  <c r="AC68" i="24"/>
  <c r="X68" i="24"/>
  <c r="FH67" i="24"/>
  <c r="FE67" i="24"/>
  <c r="FC67" i="24"/>
  <c r="FB67" i="24"/>
  <c r="EY67" i="24"/>
  <c r="EL67" i="24"/>
  <c r="BN67" i="24" s="1"/>
  <c r="EK67" i="24"/>
  <c r="BI67" i="24" s="1"/>
  <c r="EH67" i="24"/>
  <c r="AT67" i="24" s="1"/>
  <c r="EF67" i="24"/>
  <c r="EE67" i="24"/>
  <c r="AE67" i="24" s="1"/>
  <c r="EB67" i="24"/>
  <c r="P67" i="24" s="1"/>
  <c r="Q67" i="24" s="1"/>
  <c r="DR67" i="24"/>
  <c r="CR67" i="24"/>
  <c r="CO67" i="24"/>
  <c r="CP67" i="24" s="1"/>
  <c r="CA67" i="24"/>
  <c r="BV67" i="24"/>
  <c r="BQ67" i="24"/>
  <c r="BL67" i="24"/>
  <c r="BG67" i="24"/>
  <c r="BB67" i="24"/>
  <c r="AW67" i="24"/>
  <c r="AR67" i="24"/>
  <c r="AM67" i="24"/>
  <c r="AH67" i="24"/>
  <c r="AC67" i="24"/>
  <c r="X67" i="24"/>
  <c r="FG66" i="24"/>
  <c r="FF66" i="24"/>
  <c r="FD66" i="24"/>
  <c r="FA66" i="24"/>
  <c r="EZ66" i="24"/>
  <c r="EM66" i="24"/>
  <c r="BS66" i="24" s="1"/>
  <c r="EJ66" i="24"/>
  <c r="BD66" i="24" s="1"/>
  <c r="BE66" i="24" s="1"/>
  <c r="EI66" i="24"/>
  <c r="AY66" i="24" s="1"/>
  <c r="EG66" i="24"/>
  <c r="AO66" i="24" s="1"/>
  <c r="ED66" i="24"/>
  <c r="Z66" i="24" s="1"/>
  <c r="EC66" i="24"/>
  <c r="DW66" i="24"/>
  <c r="EH66" i="24" s="1"/>
  <c r="DR66" i="24"/>
  <c r="ER66" i="24" s="1"/>
  <c r="FB66" i="24" s="1"/>
  <c r="CR66" i="24"/>
  <c r="CO66" i="24"/>
  <c r="CP66" i="24" s="1"/>
  <c r="DD66" i="24" s="1"/>
  <c r="CA66" i="24"/>
  <c r="BV66" i="24"/>
  <c r="BQ66" i="24"/>
  <c r="BL66" i="24"/>
  <c r="BG66" i="24"/>
  <c r="BB66" i="24"/>
  <c r="AW66" i="24"/>
  <c r="AR66" i="24"/>
  <c r="AM66" i="24"/>
  <c r="AH66" i="24"/>
  <c r="AC66" i="24"/>
  <c r="X66" i="24"/>
  <c r="FH65" i="24"/>
  <c r="FE65" i="24"/>
  <c r="FC65" i="24"/>
  <c r="FB65" i="24"/>
  <c r="EY65" i="24"/>
  <c r="EL65" i="24"/>
  <c r="EK65" i="24"/>
  <c r="BI65" i="24" s="1"/>
  <c r="EH65" i="24"/>
  <c r="EF65" i="24"/>
  <c r="EE65" i="24"/>
  <c r="AE65" i="24" s="1"/>
  <c r="EB65" i="24"/>
  <c r="DR65" i="24"/>
  <c r="CR65" i="24"/>
  <c r="CO65" i="24"/>
  <c r="CP65" i="24" s="1"/>
  <c r="CA65" i="24"/>
  <c r="BV65" i="24"/>
  <c r="BQ65" i="24"/>
  <c r="BL65" i="24"/>
  <c r="BG65" i="24"/>
  <c r="BB65" i="24"/>
  <c r="AW65" i="24"/>
  <c r="AR65" i="24"/>
  <c r="AM65" i="24"/>
  <c r="AH65" i="24"/>
  <c r="AC65" i="24"/>
  <c r="X65" i="24"/>
  <c r="FG64" i="24"/>
  <c r="FF64" i="24"/>
  <c r="FD64" i="24"/>
  <c r="FA64" i="24"/>
  <c r="EZ64" i="24"/>
  <c r="EM64" i="24"/>
  <c r="BS64" i="24" s="1"/>
  <c r="EJ64" i="24"/>
  <c r="EI64" i="24"/>
  <c r="AY64" i="24" s="1"/>
  <c r="EG64" i="24"/>
  <c r="AO64" i="24" s="1"/>
  <c r="ED64" i="24"/>
  <c r="EC64" i="24"/>
  <c r="U64" i="24" s="1"/>
  <c r="DR64" i="24"/>
  <c r="ER64" i="24" s="1"/>
  <c r="FB64" i="24" s="1"/>
  <c r="DB64" i="24"/>
  <c r="CR64" i="24"/>
  <c r="CO64" i="24"/>
  <c r="CP64" i="24" s="1"/>
  <c r="DC64" i="24" s="1"/>
  <c r="CA64" i="24"/>
  <c r="BV64" i="24"/>
  <c r="BQ64" i="24"/>
  <c r="BL64" i="24"/>
  <c r="BG64" i="24"/>
  <c r="BB64" i="24"/>
  <c r="AW64" i="24"/>
  <c r="AR64" i="24"/>
  <c r="AM64" i="24"/>
  <c r="AH64" i="24"/>
  <c r="AC64" i="24"/>
  <c r="Z64" i="24"/>
  <c r="X64" i="24"/>
  <c r="FH63" i="24"/>
  <c r="FE63" i="24"/>
  <c r="FC63" i="24"/>
  <c r="FB63" i="24"/>
  <c r="EY63" i="24"/>
  <c r="EL63" i="24"/>
  <c r="EK63" i="24"/>
  <c r="BI63" i="24" s="1"/>
  <c r="BJ63" i="24" s="1"/>
  <c r="EH63" i="24"/>
  <c r="EF63" i="24"/>
  <c r="EE63" i="24"/>
  <c r="EB63" i="24"/>
  <c r="DR63" i="24"/>
  <c r="DU63" i="24" s="1"/>
  <c r="ED63" i="24" s="1"/>
  <c r="CR63" i="24"/>
  <c r="CO63" i="24"/>
  <c r="CP63" i="24" s="1"/>
  <c r="CM63" i="24" s="1"/>
  <c r="CC63" i="24"/>
  <c r="CA63" i="24"/>
  <c r="BV63" i="24"/>
  <c r="BQ63" i="24"/>
  <c r="BL63" i="24"/>
  <c r="BG63" i="24"/>
  <c r="BB63" i="24"/>
  <c r="AW63" i="24"/>
  <c r="AR63" i="24"/>
  <c r="AM63" i="24"/>
  <c r="AH63" i="24"/>
  <c r="AE63" i="24"/>
  <c r="AC63" i="24"/>
  <c r="X63" i="24"/>
  <c r="FG62" i="24"/>
  <c r="FF62" i="24"/>
  <c r="FD62" i="24"/>
  <c r="FA62" i="24"/>
  <c r="EZ62" i="24"/>
  <c r="EM62" i="24"/>
  <c r="BS62" i="24" s="1"/>
  <c r="BT62" i="24" s="1"/>
  <c r="EJ62" i="24"/>
  <c r="EI62" i="24"/>
  <c r="EG62" i="24"/>
  <c r="ED62" i="24"/>
  <c r="EC62" i="24"/>
  <c r="DR62" i="24"/>
  <c r="EU62" i="24" s="1"/>
  <c r="FH62" i="24" s="1"/>
  <c r="CX62" i="24"/>
  <c r="CT62" i="24"/>
  <c r="CR62" i="24"/>
  <c r="CO62" i="24"/>
  <c r="CP62" i="24" s="1"/>
  <c r="CL62" i="24" s="1"/>
  <c r="CA62" i="24"/>
  <c r="BV62" i="24"/>
  <c r="BQ62" i="24"/>
  <c r="BL62" i="24"/>
  <c r="BG62" i="24"/>
  <c r="BB62" i="24"/>
  <c r="AW62" i="24"/>
  <c r="AR62" i="24"/>
  <c r="AM62" i="24"/>
  <c r="AH62" i="24"/>
  <c r="AC62" i="24"/>
  <c r="X62" i="24"/>
  <c r="FH61" i="24"/>
  <c r="FE61" i="24"/>
  <c r="FC61" i="24"/>
  <c r="FB61" i="24"/>
  <c r="EY61" i="24"/>
  <c r="EL61" i="24"/>
  <c r="BN61" i="24" s="1"/>
  <c r="EK61" i="24"/>
  <c r="EH61" i="24"/>
  <c r="EF61" i="24"/>
  <c r="AJ61" i="24" s="1"/>
  <c r="EE61" i="24"/>
  <c r="AE61" i="24" s="1"/>
  <c r="EB61" i="24"/>
  <c r="DR61" i="24"/>
  <c r="DS61" i="24" s="1"/>
  <c r="EA61" i="24" s="1"/>
  <c r="CR61" i="24"/>
  <c r="CO61" i="24"/>
  <c r="CP61" i="24" s="1"/>
  <c r="CL61" i="24" s="1"/>
  <c r="CA61" i="24"/>
  <c r="BV61" i="24"/>
  <c r="BQ61" i="24"/>
  <c r="BL61" i="24"/>
  <c r="BG61" i="24"/>
  <c r="BB61" i="24"/>
  <c r="AW61" i="24"/>
  <c r="AR61" i="24"/>
  <c r="AM61" i="24"/>
  <c r="AH61" i="24"/>
  <c r="AC61" i="24"/>
  <c r="X61" i="24"/>
  <c r="FG60" i="24"/>
  <c r="FF60" i="24"/>
  <c r="FD60" i="24"/>
  <c r="FA60" i="24"/>
  <c r="EZ60" i="24"/>
  <c r="EM60" i="24"/>
  <c r="EJ60" i="24"/>
  <c r="EI60" i="24"/>
  <c r="AY60" i="24" s="1"/>
  <c r="EG60" i="24"/>
  <c r="ED60" i="24"/>
  <c r="EC60" i="24"/>
  <c r="DR60" i="24"/>
  <c r="DU60" i="24" s="1"/>
  <c r="EE60" i="24" s="1"/>
  <c r="AE60" i="24" s="1"/>
  <c r="CR60" i="24"/>
  <c r="CO60" i="24"/>
  <c r="CP60" i="24" s="1"/>
  <c r="DD60" i="24" s="1"/>
  <c r="CA60" i="24"/>
  <c r="BV60" i="24"/>
  <c r="BQ60" i="24"/>
  <c r="BL60" i="24"/>
  <c r="BG60" i="24"/>
  <c r="BB60" i="24"/>
  <c r="AW60" i="24"/>
  <c r="AR60" i="24"/>
  <c r="AM60" i="24"/>
  <c r="AH60" i="24"/>
  <c r="AC60" i="24"/>
  <c r="X60" i="24"/>
  <c r="U60" i="24"/>
  <c r="FH59" i="24"/>
  <c r="FE59" i="24"/>
  <c r="FC59" i="24"/>
  <c r="FB59" i="24"/>
  <c r="EY59" i="24"/>
  <c r="EL59" i="24"/>
  <c r="EK59" i="24"/>
  <c r="EH59" i="24"/>
  <c r="AT59" i="24" s="1"/>
  <c r="EF59" i="24"/>
  <c r="AJ59" i="24" s="1"/>
  <c r="EE59" i="24"/>
  <c r="AE59" i="24" s="1"/>
  <c r="AF59" i="24" s="1"/>
  <c r="EB59" i="24"/>
  <c r="P59" i="24" s="1"/>
  <c r="DR59" i="24"/>
  <c r="ES59" i="24" s="1"/>
  <c r="FD59" i="24" s="1"/>
  <c r="CR59" i="24"/>
  <c r="CO59" i="24"/>
  <c r="CP59" i="24" s="1"/>
  <c r="CA59" i="24"/>
  <c r="BV59" i="24"/>
  <c r="BQ59" i="24"/>
  <c r="BL59" i="24"/>
  <c r="BG59" i="24"/>
  <c r="BB59" i="24"/>
  <c r="AW59" i="24"/>
  <c r="AR59" i="24"/>
  <c r="AM59" i="24"/>
  <c r="AH59" i="24"/>
  <c r="AC59" i="24"/>
  <c r="X59" i="24"/>
  <c r="FG58" i="24"/>
  <c r="FF58" i="24"/>
  <c r="FD58" i="24"/>
  <c r="FA58" i="24"/>
  <c r="EZ58" i="24"/>
  <c r="EM58" i="24"/>
  <c r="BS58" i="24" s="1"/>
  <c r="EJ58" i="24"/>
  <c r="BD58" i="24" s="1"/>
  <c r="EI58" i="24"/>
  <c r="AY58" i="24" s="1"/>
  <c r="EG58" i="24"/>
  <c r="ED58" i="24"/>
  <c r="EC58" i="24"/>
  <c r="DR58" i="24"/>
  <c r="CR58" i="24"/>
  <c r="CO58" i="24"/>
  <c r="CP58" i="24" s="1"/>
  <c r="CG58" i="24" s="1"/>
  <c r="CF58" i="24"/>
  <c r="CA58" i="24"/>
  <c r="BV58" i="24"/>
  <c r="BQ58" i="24"/>
  <c r="BL58" i="24"/>
  <c r="BG58" i="24"/>
  <c r="BB58" i="24"/>
  <c r="AW58" i="24"/>
  <c r="AR58" i="24"/>
  <c r="AO58" i="24"/>
  <c r="AM58" i="24"/>
  <c r="AH58" i="24"/>
  <c r="AC58" i="24"/>
  <c r="X58" i="24"/>
  <c r="FH57" i="24"/>
  <c r="FE57" i="24"/>
  <c r="FC57" i="24"/>
  <c r="FB57" i="24"/>
  <c r="EY57" i="24"/>
  <c r="EL57" i="24"/>
  <c r="EK57" i="24"/>
  <c r="EH57" i="24"/>
  <c r="AT57" i="24" s="1"/>
  <c r="EF57" i="24"/>
  <c r="AJ57" i="24" s="1"/>
  <c r="EE57" i="24"/>
  <c r="AE57" i="24" s="1"/>
  <c r="EB57" i="24"/>
  <c r="DR57" i="24"/>
  <c r="DW57" i="24" s="1"/>
  <c r="EI57" i="24" s="1"/>
  <c r="CR57" i="24"/>
  <c r="CO57" i="24"/>
  <c r="CP57" i="24" s="1"/>
  <c r="CJ57" i="24" s="1"/>
  <c r="CA57" i="24"/>
  <c r="BV57" i="24"/>
  <c r="BQ57" i="24"/>
  <c r="BL57" i="24"/>
  <c r="BG57" i="24"/>
  <c r="BB57" i="24"/>
  <c r="AW57" i="24"/>
  <c r="AR57" i="24"/>
  <c r="AM57" i="24"/>
  <c r="AH57" i="24"/>
  <c r="AC57" i="24"/>
  <c r="X57" i="24"/>
  <c r="FG56" i="24"/>
  <c r="FF56" i="24"/>
  <c r="FD56" i="24"/>
  <c r="FA56" i="24"/>
  <c r="EZ56" i="24"/>
  <c r="EM56" i="24"/>
  <c r="EJ56" i="24"/>
  <c r="EI56" i="24"/>
  <c r="AY56" i="24" s="1"/>
  <c r="EG56" i="24"/>
  <c r="AO56" i="24" s="1"/>
  <c r="ED56" i="24"/>
  <c r="Z56" i="24" s="1"/>
  <c r="EC56" i="24"/>
  <c r="U56" i="24" s="1"/>
  <c r="DR56" i="24"/>
  <c r="CR56" i="24"/>
  <c r="CO56" i="24"/>
  <c r="CP56" i="24" s="1"/>
  <c r="CA56" i="24"/>
  <c r="BV56" i="24"/>
  <c r="BQ56" i="24"/>
  <c r="BL56" i="24"/>
  <c r="BG56" i="24"/>
  <c r="BB56" i="24"/>
  <c r="AW56" i="24"/>
  <c r="AR56" i="24"/>
  <c r="AM56" i="24"/>
  <c r="AH56" i="24"/>
  <c r="AC56" i="24"/>
  <c r="X56" i="24"/>
  <c r="FH55" i="24"/>
  <c r="FE55" i="24"/>
  <c r="FC55" i="24"/>
  <c r="FB55" i="24"/>
  <c r="EY55" i="24"/>
  <c r="EL55" i="24"/>
  <c r="BN55" i="24" s="1"/>
  <c r="EK55" i="24"/>
  <c r="EH55" i="24"/>
  <c r="AT55" i="24" s="1"/>
  <c r="EF55" i="24"/>
  <c r="AJ55" i="24" s="1"/>
  <c r="EE55" i="24"/>
  <c r="EB55" i="24"/>
  <c r="DR55" i="24"/>
  <c r="EU55" i="24" s="1"/>
  <c r="FG55" i="24" s="1"/>
  <c r="DD55" i="24"/>
  <c r="CR55" i="24"/>
  <c r="CO55" i="24"/>
  <c r="CP55" i="24" s="1"/>
  <c r="CB55" i="24" s="1"/>
  <c r="CA55" i="24"/>
  <c r="BV55" i="24"/>
  <c r="BQ55" i="24"/>
  <c r="BL55" i="24"/>
  <c r="BI55" i="24"/>
  <c r="BJ55" i="24" s="1"/>
  <c r="BK55" i="24" s="1"/>
  <c r="BG55" i="24"/>
  <c r="BB55" i="24"/>
  <c r="AW55" i="24"/>
  <c r="AR55" i="24"/>
  <c r="AM55" i="24"/>
  <c r="AH55" i="24"/>
  <c r="AE55" i="24"/>
  <c r="AC55" i="24"/>
  <c r="X55" i="24"/>
  <c r="FG54" i="24"/>
  <c r="FF54" i="24"/>
  <c r="FD54" i="24"/>
  <c r="FA54" i="24"/>
  <c r="EZ54" i="24"/>
  <c r="EM54" i="24"/>
  <c r="BS54" i="24" s="1"/>
  <c r="EJ54" i="24"/>
  <c r="EI54" i="24"/>
  <c r="AY54" i="24" s="1"/>
  <c r="EG54" i="24"/>
  <c r="ED54" i="24"/>
  <c r="EC54" i="24"/>
  <c r="U54" i="24" s="1"/>
  <c r="DR54" i="24"/>
  <c r="DU54" i="24" s="1"/>
  <c r="CR54" i="24"/>
  <c r="CO54" i="24"/>
  <c r="CP54" i="24" s="1"/>
  <c r="CL54" i="24" s="1"/>
  <c r="CA54" i="24"/>
  <c r="BV54" i="24"/>
  <c r="BQ54" i="24"/>
  <c r="BL54" i="24"/>
  <c r="BG54" i="24"/>
  <c r="BB54" i="24"/>
  <c r="AW54" i="24"/>
  <c r="AR54" i="24"/>
  <c r="AM54" i="24"/>
  <c r="AH54" i="24"/>
  <c r="AC54" i="24"/>
  <c r="X54" i="24"/>
  <c r="FH53" i="24"/>
  <c r="FE53" i="24"/>
  <c r="FC53" i="24"/>
  <c r="FB53" i="24"/>
  <c r="EY53" i="24"/>
  <c r="EL53" i="24"/>
  <c r="EK53" i="24"/>
  <c r="EH53" i="24"/>
  <c r="EF53" i="24"/>
  <c r="EE53" i="24"/>
  <c r="AE53" i="24" s="1"/>
  <c r="EB53" i="24"/>
  <c r="DR53" i="24"/>
  <c r="EU53" i="24" s="1"/>
  <c r="FG53" i="24" s="1"/>
  <c r="CR53" i="24"/>
  <c r="CO53" i="24"/>
  <c r="CP53" i="24" s="1"/>
  <c r="DC53" i="24" s="1"/>
  <c r="CA53" i="24"/>
  <c r="BV53" i="24"/>
  <c r="BQ53" i="24"/>
  <c r="BL53" i="24"/>
  <c r="BG53" i="24"/>
  <c r="BB53" i="24"/>
  <c r="AW53" i="24"/>
  <c r="AR53" i="24"/>
  <c r="AM53" i="24"/>
  <c r="AH53" i="24"/>
  <c r="AC53" i="24"/>
  <c r="X53" i="24"/>
  <c r="FG52" i="24"/>
  <c r="FF52" i="24"/>
  <c r="FD52" i="24"/>
  <c r="FA52" i="24"/>
  <c r="EZ52" i="24"/>
  <c r="EM52" i="24"/>
  <c r="EJ52" i="24"/>
  <c r="BD52" i="24" s="1"/>
  <c r="BE52" i="24" s="1"/>
  <c r="BF52" i="24" s="1"/>
  <c r="EI52" i="24"/>
  <c r="EG52" i="24"/>
  <c r="ED52" i="24"/>
  <c r="EC52" i="24"/>
  <c r="DR52" i="24"/>
  <c r="EU52" i="24" s="1"/>
  <c r="FH52" i="24" s="1"/>
  <c r="CR52" i="24"/>
  <c r="CO52" i="24"/>
  <c r="CP52" i="24" s="1"/>
  <c r="CK52" i="24" s="1"/>
  <c r="CJ52" i="24"/>
  <c r="CA52" i="24"/>
  <c r="BV52" i="24"/>
  <c r="BQ52" i="24"/>
  <c r="BL52" i="24"/>
  <c r="BG52" i="24"/>
  <c r="BB52" i="24"/>
  <c r="AW52" i="24"/>
  <c r="AR52" i="24"/>
  <c r="AO52" i="24"/>
  <c r="AM52" i="24"/>
  <c r="AH52" i="24"/>
  <c r="AC52" i="24"/>
  <c r="X52" i="24"/>
  <c r="FH51" i="24"/>
  <c r="FE51" i="24"/>
  <c r="FC51" i="24"/>
  <c r="FB51" i="24"/>
  <c r="EY51" i="24"/>
  <c r="EL51" i="24"/>
  <c r="EK51" i="24"/>
  <c r="BI51" i="24" s="1"/>
  <c r="EH51" i="24"/>
  <c r="EF51" i="24"/>
  <c r="AJ51" i="24" s="1"/>
  <c r="EE51" i="24"/>
  <c r="AE51" i="24" s="1"/>
  <c r="EB51" i="24"/>
  <c r="DR51" i="24"/>
  <c r="DY51" i="24" s="1"/>
  <c r="EM51" i="24" s="1"/>
  <c r="CR51" i="24"/>
  <c r="CO51" i="24"/>
  <c r="CP51" i="24" s="1"/>
  <c r="CS51" i="24" s="1"/>
  <c r="CA51" i="24"/>
  <c r="BV51" i="24"/>
  <c r="BQ51" i="24"/>
  <c r="BL51" i="24"/>
  <c r="BG51" i="24"/>
  <c r="BB51" i="24"/>
  <c r="AW51" i="24"/>
  <c r="AR51" i="24"/>
  <c r="AM51" i="24"/>
  <c r="AH51" i="24"/>
  <c r="AC51" i="24"/>
  <c r="X51" i="24"/>
  <c r="FG50" i="24"/>
  <c r="FF50" i="24"/>
  <c r="FD50" i="24"/>
  <c r="FA50" i="24"/>
  <c r="EZ50" i="24"/>
  <c r="EM50" i="24"/>
  <c r="EJ50" i="24"/>
  <c r="EI50" i="24"/>
  <c r="AY50" i="24" s="1"/>
  <c r="EG50" i="24"/>
  <c r="AO50" i="24" s="1"/>
  <c r="ED50" i="24"/>
  <c r="Z50" i="24" s="1"/>
  <c r="EC50" i="24"/>
  <c r="DR50" i="24"/>
  <c r="CR50" i="24"/>
  <c r="CO50" i="24"/>
  <c r="CP50" i="24" s="1"/>
  <c r="DB50" i="24" s="1"/>
  <c r="CA50" i="24"/>
  <c r="BV50" i="24"/>
  <c r="BQ50" i="24"/>
  <c r="BL50" i="24"/>
  <c r="BG50" i="24"/>
  <c r="BB50" i="24"/>
  <c r="AW50" i="24"/>
  <c r="AR50" i="24"/>
  <c r="AM50" i="24"/>
  <c r="AH50" i="24"/>
  <c r="AC50" i="24"/>
  <c r="X50" i="24"/>
  <c r="FH49" i="24"/>
  <c r="FE49" i="24"/>
  <c r="FC49" i="24"/>
  <c r="FB49" i="24"/>
  <c r="EY49" i="24"/>
  <c r="EU49" i="24"/>
  <c r="FG49" i="24" s="1"/>
  <c r="EL49" i="24"/>
  <c r="EK49" i="24"/>
  <c r="BI49" i="24" s="1"/>
  <c r="EH49" i="24"/>
  <c r="AT49" i="24" s="1"/>
  <c r="AU49" i="24" s="1"/>
  <c r="EF49" i="24"/>
  <c r="EE49" i="24"/>
  <c r="AE49" i="24" s="1"/>
  <c r="EB49" i="24"/>
  <c r="P49" i="24" s="1"/>
  <c r="Q49" i="24" s="1"/>
  <c r="DV49" i="24"/>
  <c r="EG49" i="24" s="1"/>
  <c r="DU49" i="24"/>
  <c r="ED49" i="24" s="1"/>
  <c r="DT49" i="24"/>
  <c r="EC49" i="24" s="1"/>
  <c r="U49" i="24" s="1"/>
  <c r="DR49" i="24"/>
  <c r="ES49" i="24" s="1"/>
  <c r="FD49" i="24" s="1"/>
  <c r="CR49" i="24"/>
  <c r="CO49" i="24"/>
  <c r="CP49" i="24" s="1"/>
  <c r="CA49" i="24"/>
  <c r="BV49" i="24"/>
  <c r="BQ49" i="24"/>
  <c r="BL49" i="24"/>
  <c r="BG49" i="24"/>
  <c r="BB49" i="24"/>
  <c r="AW49" i="24"/>
  <c r="AR49" i="24"/>
  <c r="AM49" i="24"/>
  <c r="AH49" i="24"/>
  <c r="AC49" i="24"/>
  <c r="X49" i="24"/>
  <c r="FG48" i="24"/>
  <c r="FF48" i="24"/>
  <c r="FD48" i="24"/>
  <c r="FA48" i="24"/>
  <c r="EZ48" i="24"/>
  <c r="EM48" i="24"/>
  <c r="EJ48" i="24"/>
  <c r="BD48" i="24" s="1"/>
  <c r="EI48" i="24"/>
  <c r="AY48" i="24" s="1"/>
  <c r="EG48" i="24"/>
  <c r="AO48" i="24" s="1"/>
  <c r="ED48" i="24"/>
  <c r="EC48" i="24"/>
  <c r="DR48" i="24"/>
  <c r="CR48" i="24"/>
  <c r="CO48" i="24"/>
  <c r="CP48" i="24" s="1"/>
  <c r="CA48" i="24"/>
  <c r="BV48" i="24"/>
  <c r="BQ48" i="24"/>
  <c r="BL48" i="24"/>
  <c r="BG48" i="24"/>
  <c r="BB48" i="24"/>
  <c r="AW48" i="24"/>
  <c r="AR48" i="24"/>
  <c r="AM48" i="24"/>
  <c r="AH48" i="24"/>
  <c r="AC48" i="24"/>
  <c r="X48" i="24"/>
  <c r="FH47" i="24"/>
  <c r="FE47" i="24"/>
  <c r="FC47" i="24"/>
  <c r="FB47" i="24"/>
  <c r="EY47" i="24"/>
  <c r="EL47" i="24"/>
  <c r="BN47" i="24" s="1"/>
  <c r="EK47" i="24"/>
  <c r="EH47" i="24"/>
  <c r="EF47" i="24"/>
  <c r="AJ47" i="24" s="1"/>
  <c r="AK47" i="24" s="1"/>
  <c r="EE47" i="24"/>
  <c r="EB47" i="24"/>
  <c r="DR47" i="24"/>
  <c r="DW47" i="24" s="1"/>
  <c r="EI47" i="24" s="1"/>
  <c r="CR47" i="24"/>
  <c r="CO47" i="24"/>
  <c r="CP47" i="24" s="1"/>
  <c r="CI47" i="24" s="1"/>
  <c r="CA47" i="24"/>
  <c r="BV47" i="24"/>
  <c r="BQ47" i="24"/>
  <c r="BL47" i="24"/>
  <c r="BG47" i="24"/>
  <c r="BB47" i="24"/>
  <c r="AW47" i="24"/>
  <c r="AT47" i="24"/>
  <c r="AU47" i="24" s="1"/>
  <c r="AR47" i="24"/>
  <c r="AM47" i="24"/>
  <c r="AH47" i="24"/>
  <c r="AC47" i="24"/>
  <c r="X47" i="24"/>
  <c r="FG46" i="24"/>
  <c r="FF46" i="24"/>
  <c r="FD46" i="24"/>
  <c r="FA46" i="24"/>
  <c r="EZ46" i="24"/>
  <c r="EM46" i="24"/>
  <c r="BS46" i="24" s="1"/>
  <c r="EJ46" i="24"/>
  <c r="BD46" i="24" s="1"/>
  <c r="EI46" i="24"/>
  <c r="EG46" i="24"/>
  <c r="AO46" i="24" s="1"/>
  <c r="AP46" i="24" s="1"/>
  <c r="ED46" i="24"/>
  <c r="EC46" i="24"/>
  <c r="U46" i="24" s="1"/>
  <c r="DR46" i="24"/>
  <c r="CR46" i="24"/>
  <c r="CO46" i="24"/>
  <c r="CP46" i="24" s="1"/>
  <c r="CA46" i="24"/>
  <c r="BV46" i="24"/>
  <c r="BQ46" i="24"/>
  <c r="BL46" i="24"/>
  <c r="BG46" i="24"/>
  <c r="BB46" i="24"/>
  <c r="AW46" i="24"/>
  <c r="AR46" i="24"/>
  <c r="AM46" i="24"/>
  <c r="AH46" i="24"/>
  <c r="AC46" i="24"/>
  <c r="X46" i="24"/>
  <c r="FH45" i="24"/>
  <c r="FE45" i="24"/>
  <c r="FC45" i="24"/>
  <c r="FB45" i="24"/>
  <c r="EY45" i="24"/>
  <c r="EL45" i="24"/>
  <c r="BN45" i="24" s="1"/>
  <c r="BO45" i="24" s="1"/>
  <c r="EK45" i="24"/>
  <c r="BI45" i="24" s="1"/>
  <c r="BJ45" i="24" s="1"/>
  <c r="EH45" i="24"/>
  <c r="EF45" i="24"/>
  <c r="AJ45" i="24" s="1"/>
  <c r="EE45" i="24"/>
  <c r="EB45" i="24"/>
  <c r="DR45" i="24"/>
  <c r="ES45" i="24" s="1"/>
  <c r="FD45" i="24" s="1"/>
  <c r="CR45" i="24"/>
  <c r="CO45" i="24"/>
  <c r="CP45" i="24" s="1"/>
  <c r="CJ45" i="24" s="1"/>
  <c r="CA45" i="24"/>
  <c r="BV45" i="24"/>
  <c r="BQ45" i="24"/>
  <c r="BL45" i="24"/>
  <c r="BG45" i="24"/>
  <c r="BB45" i="24"/>
  <c r="AW45" i="24"/>
  <c r="AR45" i="24"/>
  <c r="AM45" i="24"/>
  <c r="AH45" i="24"/>
  <c r="AC45" i="24"/>
  <c r="X45" i="24"/>
  <c r="P45" i="24"/>
  <c r="FG44" i="24"/>
  <c r="FF44" i="24"/>
  <c r="FD44" i="24"/>
  <c r="FA44" i="24"/>
  <c r="EZ44" i="24"/>
  <c r="EM44" i="24"/>
  <c r="BS44" i="24" s="1"/>
  <c r="EJ44" i="24"/>
  <c r="EI44" i="24"/>
  <c r="EG44" i="24"/>
  <c r="ED44" i="24"/>
  <c r="EC44" i="24"/>
  <c r="DR44" i="24"/>
  <c r="CR44" i="24"/>
  <c r="CO44" i="24"/>
  <c r="CP44" i="24" s="1"/>
  <c r="CM44" i="24" s="1"/>
  <c r="CA44" i="24"/>
  <c r="BV44" i="24"/>
  <c r="BQ44" i="24"/>
  <c r="BL44" i="24"/>
  <c r="BG44" i="24"/>
  <c r="BB44" i="24"/>
  <c r="AW44" i="24"/>
  <c r="AR44" i="24"/>
  <c r="AM44" i="24"/>
  <c r="AH44" i="24"/>
  <c r="AC44" i="24"/>
  <c r="X44" i="24"/>
  <c r="FH43" i="24"/>
  <c r="FE43" i="24"/>
  <c r="FC43" i="24"/>
  <c r="FB43" i="24"/>
  <c r="EY43" i="24"/>
  <c r="EL43" i="24"/>
  <c r="BN43" i="24" s="1"/>
  <c r="EK43" i="24"/>
  <c r="EH43" i="24"/>
  <c r="AT43" i="24" s="1"/>
  <c r="EF43" i="24"/>
  <c r="EE43" i="24"/>
  <c r="EB43" i="24"/>
  <c r="DR43" i="24"/>
  <c r="DT43" i="24" s="1"/>
  <c r="EC43" i="24" s="1"/>
  <c r="U43" i="24" s="1"/>
  <c r="CR43" i="24"/>
  <c r="CO43" i="24"/>
  <c r="CP43" i="24" s="1"/>
  <c r="CS43" i="24" s="1"/>
  <c r="DF43" i="24" s="1"/>
  <c r="CA43" i="24"/>
  <c r="BV43" i="24"/>
  <c r="BQ43" i="24"/>
  <c r="BL43" i="24"/>
  <c r="BG43" i="24"/>
  <c r="BB43" i="24"/>
  <c r="AW43" i="24"/>
  <c r="AR43" i="24"/>
  <c r="AM43" i="24"/>
  <c r="AH43" i="24"/>
  <c r="AC43" i="24"/>
  <c r="X43" i="24"/>
  <c r="FG42" i="24"/>
  <c r="FF42" i="24"/>
  <c r="FD42" i="24"/>
  <c r="FA42" i="24"/>
  <c r="EZ42" i="24"/>
  <c r="EM42" i="24"/>
  <c r="EJ42" i="24"/>
  <c r="EI42" i="24"/>
  <c r="EG42" i="24"/>
  <c r="AO42" i="24" s="1"/>
  <c r="AP42" i="24" s="1"/>
  <c r="ED42" i="24"/>
  <c r="Z42" i="24" s="1"/>
  <c r="EC42" i="24"/>
  <c r="U42" i="24" s="1"/>
  <c r="DR42" i="24"/>
  <c r="CR42" i="24"/>
  <c r="CO42" i="24"/>
  <c r="CP42" i="24" s="1"/>
  <c r="CM42" i="24" s="1"/>
  <c r="CA42" i="24"/>
  <c r="BV42" i="24"/>
  <c r="BQ42" i="24"/>
  <c r="BL42" i="24"/>
  <c r="BG42" i="24"/>
  <c r="BB42" i="24"/>
  <c r="AW42" i="24"/>
  <c r="AR42" i="24"/>
  <c r="AM42" i="24"/>
  <c r="AH42" i="24"/>
  <c r="AC42" i="24"/>
  <c r="X42" i="24"/>
  <c r="FH41" i="24"/>
  <c r="FE41" i="24"/>
  <c r="FC41" i="24"/>
  <c r="FB41" i="24"/>
  <c r="EY41" i="24"/>
  <c r="EL41" i="24"/>
  <c r="EK41" i="24"/>
  <c r="EH41" i="24"/>
  <c r="AT41" i="24" s="1"/>
  <c r="EF41" i="24"/>
  <c r="EE41" i="24"/>
  <c r="EB41" i="24"/>
  <c r="P41" i="24" s="1"/>
  <c r="DR41" i="24"/>
  <c r="DV41" i="24" s="1"/>
  <c r="EG41" i="24" s="1"/>
  <c r="CR41" i="24"/>
  <c r="CO41" i="24"/>
  <c r="CP41" i="24" s="1"/>
  <c r="CS41" i="24" s="1"/>
  <c r="CA41" i="24"/>
  <c r="BV41" i="24"/>
  <c r="BQ41" i="24"/>
  <c r="BN41" i="24"/>
  <c r="BL41" i="24"/>
  <c r="BG41" i="24"/>
  <c r="BB41" i="24"/>
  <c r="AW41" i="24"/>
  <c r="AR41" i="24"/>
  <c r="AM41" i="24"/>
  <c r="AH41" i="24"/>
  <c r="AC41" i="24"/>
  <c r="X41" i="24"/>
  <c r="FG40" i="24"/>
  <c r="FF40" i="24"/>
  <c r="FD40" i="24"/>
  <c r="FA40" i="24"/>
  <c r="EZ40" i="24"/>
  <c r="EM40" i="24"/>
  <c r="BS40" i="24" s="1"/>
  <c r="EJ40" i="24"/>
  <c r="BD40" i="24" s="1"/>
  <c r="EI40" i="24"/>
  <c r="AY40" i="24" s="1"/>
  <c r="EG40" i="24"/>
  <c r="ED40" i="24"/>
  <c r="EC40" i="24"/>
  <c r="DR40" i="24"/>
  <c r="DU40" i="24" s="1"/>
  <c r="EE40" i="24" s="1"/>
  <c r="CR40" i="24"/>
  <c r="CO40" i="24"/>
  <c r="CP40" i="24" s="1"/>
  <c r="CA40" i="24"/>
  <c r="BV40" i="24"/>
  <c r="BQ40" i="24"/>
  <c r="BL40" i="24"/>
  <c r="BG40" i="24"/>
  <c r="BB40" i="24"/>
  <c r="AW40" i="24"/>
  <c r="AR40" i="24"/>
  <c r="AM40" i="24"/>
  <c r="AH40" i="24"/>
  <c r="AC40" i="24"/>
  <c r="X40" i="24"/>
  <c r="FH39" i="24"/>
  <c r="FE39" i="24"/>
  <c r="FC39" i="24"/>
  <c r="FB39" i="24"/>
  <c r="EY39" i="24"/>
  <c r="EL39" i="24"/>
  <c r="EK39" i="24"/>
  <c r="EH39" i="24"/>
  <c r="AT39" i="24" s="1"/>
  <c r="EF39" i="24"/>
  <c r="EE39" i="24"/>
  <c r="EB39" i="24"/>
  <c r="P39" i="24" s="1"/>
  <c r="DR39" i="24"/>
  <c r="EP39" i="24" s="1"/>
  <c r="CR39" i="24"/>
  <c r="CO39" i="24"/>
  <c r="CP39" i="24" s="1"/>
  <c r="CA39" i="24"/>
  <c r="BV39" i="24"/>
  <c r="BQ39" i="24"/>
  <c r="BL39" i="24"/>
  <c r="BG39" i="24"/>
  <c r="BB39" i="24"/>
  <c r="AW39" i="24"/>
  <c r="AR39" i="24"/>
  <c r="AM39" i="24"/>
  <c r="AH39" i="24"/>
  <c r="AC39" i="24"/>
  <c r="X39" i="24"/>
  <c r="FG38" i="24"/>
  <c r="FF38" i="24"/>
  <c r="FD38" i="24"/>
  <c r="FA38" i="24"/>
  <c r="EZ38" i="24"/>
  <c r="EM38" i="24"/>
  <c r="BS38" i="24" s="1"/>
  <c r="EJ38" i="24"/>
  <c r="EI38" i="24"/>
  <c r="AY38" i="24" s="1"/>
  <c r="EG38" i="24"/>
  <c r="ED38" i="24"/>
  <c r="Z38" i="24" s="1"/>
  <c r="EC38" i="24"/>
  <c r="DR38" i="24"/>
  <c r="EP38" i="24" s="1"/>
  <c r="CR38" i="24"/>
  <c r="CO38" i="24"/>
  <c r="CP38" i="24" s="1"/>
  <c r="CA38" i="24"/>
  <c r="BV38" i="24"/>
  <c r="BQ38" i="24"/>
  <c r="BL38" i="24"/>
  <c r="BG38" i="24"/>
  <c r="BB38" i="24"/>
  <c r="AW38" i="24"/>
  <c r="AR38" i="24"/>
  <c r="AM38" i="24"/>
  <c r="AH38" i="24"/>
  <c r="AC38" i="24"/>
  <c r="X38" i="24"/>
  <c r="FH37" i="24"/>
  <c r="FE37" i="24"/>
  <c r="FC37" i="24"/>
  <c r="FB37" i="24"/>
  <c r="EY37" i="24"/>
  <c r="EL37" i="24"/>
  <c r="BN37" i="24" s="1"/>
  <c r="EK37" i="24"/>
  <c r="EH37" i="24"/>
  <c r="EF37" i="24"/>
  <c r="EE37" i="24"/>
  <c r="EB37" i="24"/>
  <c r="P37" i="24" s="1"/>
  <c r="DR37" i="24"/>
  <c r="EP37" i="24" s="1"/>
  <c r="CR37" i="24"/>
  <c r="CO37" i="24"/>
  <c r="CP37" i="24" s="1"/>
  <c r="CA37" i="24"/>
  <c r="BV37" i="24"/>
  <c r="BQ37" i="24"/>
  <c r="BL37" i="24"/>
  <c r="BG37" i="24"/>
  <c r="BB37" i="24"/>
  <c r="AW37" i="24"/>
  <c r="AR37" i="24"/>
  <c r="AM37" i="24"/>
  <c r="AH37" i="24"/>
  <c r="AC37" i="24"/>
  <c r="X37" i="24"/>
  <c r="FG36" i="24"/>
  <c r="FF36" i="24"/>
  <c r="FD36" i="24"/>
  <c r="FA36" i="24"/>
  <c r="EZ36" i="24"/>
  <c r="ER36" i="24"/>
  <c r="FB36" i="24" s="1"/>
  <c r="EM36" i="24"/>
  <c r="EJ36" i="24"/>
  <c r="EI36" i="24"/>
  <c r="EG36" i="24"/>
  <c r="AO36" i="24" s="1"/>
  <c r="ED36" i="24"/>
  <c r="EC36" i="24"/>
  <c r="U36" i="24" s="1"/>
  <c r="DR36" i="24"/>
  <c r="EQ36" i="24" s="1"/>
  <c r="EY36" i="24" s="1"/>
  <c r="CS36" i="24"/>
  <c r="CR36" i="24"/>
  <c r="CO36" i="24"/>
  <c r="CP36" i="24" s="1"/>
  <c r="CZ36" i="24" s="1"/>
  <c r="CK36" i="24"/>
  <c r="CA36" i="24"/>
  <c r="BV36" i="24"/>
  <c r="BQ36" i="24"/>
  <c r="BL36" i="24"/>
  <c r="BG36" i="24"/>
  <c r="BD36" i="24"/>
  <c r="BE36" i="24" s="1"/>
  <c r="BB36" i="24"/>
  <c r="AW36" i="24"/>
  <c r="AR36" i="24"/>
  <c r="AM36" i="24"/>
  <c r="AH36" i="24"/>
  <c r="AC36" i="24"/>
  <c r="X36" i="24"/>
  <c r="FH35" i="24"/>
  <c r="FE35" i="24"/>
  <c r="FC35" i="24"/>
  <c r="FB35" i="24"/>
  <c r="EY35" i="24"/>
  <c r="EL35" i="24"/>
  <c r="EK35" i="24"/>
  <c r="BI35" i="24" s="1"/>
  <c r="EH35" i="24"/>
  <c r="EF35" i="24"/>
  <c r="AJ35" i="24" s="1"/>
  <c r="EE35" i="24"/>
  <c r="AE35" i="24" s="1"/>
  <c r="EB35" i="24"/>
  <c r="DR35" i="24"/>
  <c r="ES35" i="24" s="1"/>
  <c r="FD35" i="24" s="1"/>
  <c r="CR35" i="24"/>
  <c r="CO35" i="24"/>
  <c r="CP35" i="24" s="1"/>
  <c r="CJ35" i="24" s="1"/>
  <c r="CA35" i="24"/>
  <c r="BV35" i="24"/>
  <c r="BQ35" i="24"/>
  <c r="BL35" i="24"/>
  <c r="BG35" i="24"/>
  <c r="BB35" i="24"/>
  <c r="AW35" i="24"/>
  <c r="AR35" i="24"/>
  <c r="AM35" i="24"/>
  <c r="AH35" i="24"/>
  <c r="AC35" i="24"/>
  <c r="X35" i="24"/>
  <c r="FG34" i="24"/>
  <c r="FF34" i="24"/>
  <c r="FD34" i="24"/>
  <c r="FA34" i="24"/>
  <c r="EZ34" i="24"/>
  <c r="EM34" i="24"/>
  <c r="BS34" i="24" s="1"/>
  <c r="BT34" i="24" s="1"/>
  <c r="BU34" i="24" s="1"/>
  <c r="EJ34" i="24"/>
  <c r="EI34" i="24"/>
  <c r="AY34" i="24" s="1"/>
  <c r="EG34" i="24"/>
  <c r="AO34" i="24" s="1"/>
  <c r="AP34" i="24" s="1"/>
  <c r="ED34" i="24"/>
  <c r="EC34" i="24"/>
  <c r="DR34" i="24"/>
  <c r="EP34" i="24" s="1"/>
  <c r="CR34" i="24"/>
  <c r="CO34" i="24"/>
  <c r="CP34" i="24" s="1"/>
  <c r="CA34" i="24"/>
  <c r="BV34" i="24"/>
  <c r="BQ34" i="24"/>
  <c r="BL34" i="24"/>
  <c r="BG34" i="24"/>
  <c r="BB34" i="24"/>
  <c r="AW34" i="24"/>
  <c r="AR34" i="24"/>
  <c r="AM34" i="24"/>
  <c r="AH34" i="24"/>
  <c r="AC34" i="24"/>
  <c r="X34" i="24"/>
  <c r="FH33" i="24"/>
  <c r="FE33" i="24"/>
  <c r="FC33" i="24"/>
  <c r="FB33" i="24"/>
  <c r="EY33" i="24"/>
  <c r="EQ33" i="24"/>
  <c r="EZ33" i="24" s="1"/>
  <c r="EL33" i="24"/>
  <c r="EK33" i="24"/>
  <c r="BI33" i="24" s="1"/>
  <c r="EH33" i="24"/>
  <c r="AT33" i="24" s="1"/>
  <c r="EF33" i="24"/>
  <c r="AJ33" i="24" s="1"/>
  <c r="EE33" i="24"/>
  <c r="AE33" i="24" s="1"/>
  <c r="EB33" i="24"/>
  <c r="P33" i="24" s="1"/>
  <c r="DR33" i="24"/>
  <c r="EU33" i="24" s="1"/>
  <c r="CR33" i="24"/>
  <c r="CO33" i="24"/>
  <c r="CP33" i="24" s="1"/>
  <c r="CA33" i="24"/>
  <c r="BV33" i="24"/>
  <c r="BQ33" i="24"/>
  <c r="BL33" i="24"/>
  <c r="BG33" i="24"/>
  <c r="BB33" i="24"/>
  <c r="AW33" i="24"/>
  <c r="AR33" i="24"/>
  <c r="AM33" i="24"/>
  <c r="AH33" i="24"/>
  <c r="AC33" i="24"/>
  <c r="X33" i="24"/>
  <c r="FG32" i="24"/>
  <c r="FF32" i="24"/>
  <c r="FD32" i="24"/>
  <c r="FA32" i="24"/>
  <c r="EZ32" i="24"/>
  <c r="EM32" i="24"/>
  <c r="BS32" i="24" s="1"/>
  <c r="BT32" i="24" s="1"/>
  <c r="EJ32" i="24"/>
  <c r="EI32" i="24"/>
  <c r="AY32" i="24" s="1"/>
  <c r="AZ32" i="24" s="1"/>
  <c r="EG32" i="24"/>
  <c r="AO32" i="24" s="1"/>
  <c r="ED32" i="24"/>
  <c r="EC32" i="24"/>
  <c r="DR32" i="24"/>
  <c r="DW32" i="24" s="1"/>
  <c r="EH32" i="24" s="1"/>
  <c r="CR32" i="24"/>
  <c r="CO32" i="24"/>
  <c r="CP32" i="24" s="1"/>
  <c r="CA32" i="24"/>
  <c r="BV32" i="24"/>
  <c r="BQ32" i="24"/>
  <c r="BL32" i="24"/>
  <c r="BG32" i="24"/>
  <c r="BB32" i="24"/>
  <c r="AW32" i="24"/>
  <c r="AR32" i="24"/>
  <c r="AM32" i="24"/>
  <c r="AH32" i="24"/>
  <c r="AC32" i="24"/>
  <c r="X32" i="24"/>
  <c r="FH31" i="24"/>
  <c r="FE31" i="24"/>
  <c r="FC31" i="24"/>
  <c r="FB31" i="24"/>
  <c r="EY31" i="24"/>
  <c r="EL31" i="24"/>
  <c r="BN31" i="24" s="1"/>
  <c r="EK31" i="24"/>
  <c r="BI31" i="24" s="1"/>
  <c r="EH31" i="24"/>
  <c r="EF31" i="24"/>
  <c r="AJ31" i="24" s="1"/>
  <c r="EE31" i="24"/>
  <c r="AE31" i="24" s="1"/>
  <c r="AF31" i="24" s="1"/>
  <c r="EB31" i="24"/>
  <c r="DR31" i="24"/>
  <c r="DU31" i="24" s="1"/>
  <c r="ED31" i="24" s="1"/>
  <c r="CR31" i="24"/>
  <c r="CO31" i="24"/>
  <c r="CP31" i="24" s="1"/>
  <c r="CA31" i="24"/>
  <c r="BV31" i="24"/>
  <c r="BQ31" i="24"/>
  <c r="BL31" i="24"/>
  <c r="BG31" i="24"/>
  <c r="BB31" i="24"/>
  <c r="AW31" i="24"/>
  <c r="AR31" i="24"/>
  <c r="AM31" i="24"/>
  <c r="AH31" i="24"/>
  <c r="AC31" i="24"/>
  <c r="X31" i="24"/>
  <c r="FG30" i="24"/>
  <c r="FF30" i="24"/>
  <c r="FD30" i="24"/>
  <c r="FA30" i="24"/>
  <c r="EZ30" i="24"/>
  <c r="EM30" i="24"/>
  <c r="BS30" i="24" s="1"/>
  <c r="EJ30" i="24"/>
  <c r="EI30" i="24"/>
  <c r="EG30" i="24"/>
  <c r="ED30" i="24"/>
  <c r="Z30" i="24" s="1"/>
  <c r="EC30" i="24"/>
  <c r="U30" i="24" s="1"/>
  <c r="DR30" i="24"/>
  <c r="DV30" i="24" s="1"/>
  <c r="EF30" i="24" s="1"/>
  <c r="AJ30" i="24" s="1"/>
  <c r="CR30" i="24"/>
  <c r="CO30" i="24"/>
  <c r="CP30" i="24" s="1"/>
  <c r="CA30" i="24"/>
  <c r="BV30" i="24"/>
  <c r="BQ30" i="24"/>
  <c r="BL30" i="24"/>
  <c r="BG30" i="24"/>
  <c r="BB30" i="24"/>
  <c r="AW30" i="24"/>
  <c r="AR30" i="24"/>
  <c r="AM30" i="24"/>
  <c r="AH30" i="24"/>
  <c r="AC30" i="24"/>
  <c r="X30" i="24"/>
  <c r="FH29" i="24"/>
  <c r="FE29" i="24"/>
  <c r="FC29" i="24"/>
  <c r="FB29" i="24"/>
  <c r="EY29" i="24"/>
  <c r="EL29" i="24"/>
  <c r="BN29" i="24" s="1"/>
  <c r="EK29" i="24"/>
  <c r="EH29" i="24"/>
  <c r="AT29" i="24" s="1"/>
  <c r="EF29" i="24"/>
  <c r="AJ29" i="24" s="1"/>
  <c r="EE29" i="24"/>
  <c r="EB29" i="24"/>
  <c r="P29" i="24" s="1"/>
  <c r="DR29" i="24"/>
  <c r="EU29" i="24" s="1"/>
  <c r="FG29" i="24" s="1"/>
  <c r="CR29" i="24"/>
  <c r="CO29" i="24"/>
  <c r="CP29" i="24" s="1"/>
  <c r="CA29" i="24"/>
  <c r="BV29" i="24"/>
  <c r="BQ29" i="24"/>
  <c r="BL29" i="24"/>
  <c r="BG29" i="24"/>
  <c r="BB29" i="24"/>
  <c r="AW29" i="24"/>
  <c r="AR29" i="24"/>
  <c r="AM29" i="24"/>
  <c r="AH29" i="24"/>
  <c r="AC29" i="24"/>
  <c r="X29" i="24"/>
  <c r="FG28" i="24"/>
  <c r="FF28" i="24"/>
  <c r="FD28" i="24"/>
  <c r="FA28" i="24"/>
  <c r="EZ28" i="24"/>
  <c r="EM28" i="24"/>
  <c r="EJ28" i="24"/>
  <c r="BD28" i="24" s="1"/>
  <c r="EI28" i="24"/>
  <c r="AY28" i="24" s="1"/>
  <c r="EG28" i="24"/>
  <c r="ED28" i="24"/>
  <c r="Z28" i="24" s="1"/>
  <c r="EC28" i="24"/>
  <c r="U28" i="24" s="1"/>
  <c r="DR28" i="24"/>
  <c r="DY28" i="24" s="1"/>
  <c r="EL28" i="24" s="1"/>
  <c r="CR28" i="24"/>
  <c r="CO28" i="24"/>
  <c r="CP28" i="24" s="1"/>
  <c r="CA28" i="24"/>
  <c r="BV28" i="24"/>
  <c r="BS28" i="24"/>
  <c r="BT28" i="24" s="1"/>
  <c r="BQ28" i="24"/>
  <c r="BL28" i="24"/>
  <c r="BG28" i="24"/>
  <c r="BB28" i="24"/>
  <c r="AW28" i="24"/>
  <c r="AR28" i="24"/>
  <c r="AM28" i="24"/>
  <c r="AH28" i="24"/>
  <c r="AC28" i="24"/>
  <c r="X28" i="24"/>
  <c r="FH27" i="24"/>
  <c r="FE27" i="24"/>
  <c r="FC27" i="24"/>
  <c r="FB27" i="24"/>
  <c r="EY27" i="24"/>
  <c r="EL27" i="24"/>
  <c r="BN27" i="24" s="1"/>
  <c r="EK27" i="24"/>
  <c r="EH27" i="24"/>
  <c r="AT27" i="24" s="1"/>
  <c r="EF27" i="24"/>
  <c r="EE27" i="24"/>
  <c r="AE27" i="24" s="1"/>
  <c r="EB27" i="24"/>
  <c r="P27" i="24" s="1"/>
  <c r="DR27" i="24"/>
  <c r="DW27" i="24" s="1"/>
  <c r="EI27" i="24" s="1"/>
  <c r="CR27" i="24"/>
  <c r="CO27" i="24"/>
  <c r="CP27" i="24" s="1"/>
  <c r="CH27" i="24" s="1"/>
  <c r="CA27" i="24"/>
  <c r="BV27" i="24"/>
  <c r="BQ27" i="24"/>
  <c r="BL27" i="24"/>
  <c r="BG27" i="24"/>
  <c r="BB27" i="24"/>
  <c r="AW27" i="24"/>
  <c r="AR27" i="24"/>
  <c r="AM27" i="24"/>
  <c r="AH27" i="24"/>
  <c r="AC27" i="24"/>
  <c r="X27" i="24"/>
  <c r="FG26" i="24"/>
  <c r="FF26" i="24"/>
  <c r="FD26" i="24"/>
  <c r="FA26" i="24"/>
  <c r="EZ26" i="24"/>
  <c r="EM26" i="24"/>
  <c r="EJ26" i="24"/>
  <c r="BD26" i="24" s="1"/>
  <c r="EI26" i="24"/>
  <c r="AY26" i="24" s="1"/>
  <c r="EG26" i="24"/>
  <c r="AO26" i="24" s="1"/>
  <c r="ED26" i="24"/>
  <c r="EC26" i="24"/>
  <c r="U26" i="24" s="1"/>
  <c r="DR26" i="24"/>
  <c r="CR26" i="24"/>
  <c r="CO26" i="24"/>
  <c r="CP26" i="24" s="1"/>
  <c r="DC26" i="24" s="1"/>
  <c r="CA26" i="24"/>
  <c r="BV26" i="24"/>
  <c r="BQ26" i="24"/>
  <c r="BL26" i="24"/>
  <c r="BG26" i="24"/>
  <c r="BB26" i="24"/>
  <c r="AW26" i="24"/>
  <c r="AR26" i="24"/>
  <c r="AM26" i="24"/>
  <c r="AH26" i="24"/>
  <c r="AC26" i="24"/>
  <c r="X26" i="24"/>
  <c r="FH25" i="24"/>
  <c r="FE25" i="24"/>
  <c r="FC25" i="24"/>
  <c r="FB25" i="24"/>
  <c r="EY25" i="24"/>
  <c r="EL25" i="24"/>
  <c r="EK25" i="24"/>
  <c r="BI25" i="24" s="1"/>
  <c r="EH25" i="24"/>
  <c r="EF25" i="24"/>
  <c r="EE25" i="24"/>
  <c r="EB25" i="24"/>
  <c r="DR25" i="24"/>
  <c r="DW25" i="24" s="1"/>
  <c r="EI25" i="24" s="1"/>
  <c r="AY25" i="24" s="1"/>
  <c r="CR25" i="24"/>
  <c r="CO25" i="24"/>
  <c r="CP25" i="24" s="1"/>
  <c r="CA25" i="24"/>
  <c r="BV25" i="24"/>
  <c r="BQ25" i="24"/>
  <c r="BL25" i="24"/>
  <c r="BG25" i="24"/>
  <c r="BB25" i="24"/>
  <c r="AW25" i="24"/>
  <c r="AR25" i="24"/>
  <c r="AM25" i="24"/>
  <c r="AH25" i="24"/>
  <c r="AC25" i="24"/>
  <c r="X25" i="24"/>
  <c r="FG24" i="24"/>
  <c r="FF24" i="24"/>
  <c r="FD24" i="24"/>
  <c r="FA24" i="24"/>
  <c r="EZ24" i="24"/>
  <c r="EM24" i="24"/>
  <c r="BS24" i="24" s="1"/>
  <c r="EJ24" i="24"/>
  <c r="BD24" i="24" s="1"/>
  <c r="EI24" i="24"/>
  <c r="AY24" i="24" s="1"/>
  <c r="EG24" i="24"/>
  <c r="AO24" i="24" s="1"/>
  <c r="ED24" i="24"/>
  <c r="Z24" i="24" s="1"/>
  <c r="EC24" i="24"/>
  <c r="DR24" i="24"/>
  <c r="ER24" i="24" s="1"/>
  <c r="FB24" i="24" s="1"/>
  <c r="CR24" i="24"/>
  <c r="CO24" i="24"/>
  <c r="CP24" i="24" s="1"/>
  <c r="CT24" i="24" s="1"/>
  <c r="CA24" i="24"/>
  <c r="BV24" i="24"/>
  <c r="BQ24" i="24"/>
  <c r="BL24" i="24"/>
  <c r="BG24" i="24"/>
  <c r="BB24" i="24"/>
  <c r="AW24" i="24"/>
  <c r="AR24" i="24"/>
  <c r="AM24" i="24"/>
  <c r="AH24" i="24"/>
  <c r="AC24" i="24"/>
  <c r="X24" i="24"/>
  <c r="FH23" i="24"/>
  <c r="FE23" i="24"/>
  <c r="FC23" i="24"/>
  <c r="FB23" i="24"/>
  <c r="EY23" i="24"/>
  <c r="EL23" i="24"/>
  <c r="BN23" i="24" s="1"/>
  <c r="EK23" i="24"/>
  <c r="BI23" i="24" s="1"/>
  <c r="EH23" i="24"/>
  <c r="AT23" i="24" s="1"/>
  <c r="EF23" i="24"/>
  <c r="AJ23" i="24" s="1"/>
  <c r="AK23" i="24" s="1"/>
  <c r="EE23" i="24"/>
  <c r="EB23" i="24"/>
  <c r="DR23" i="24"/>
  <c r="EU23" i="24" s="1"/>
  <c r="FG23" i="24" s="1"/>
  <c r="CR23" i="24"/>
  <c r="CO23" i="24"/>
  <c r="CP23" i="24" s="1"/>
  <c r="CA23" i="24"/>
  <c r="BV23" i="24"/>
  <c r="BQ23" i="24"/>
  <c r="BL23" i="24"/>
  <c r="BG23" i="24"/>
  <c r="BB23" i="24"/>
  <c r="AW23" i="24"/>
  <c r="AR23" i="24"/>
  <c r="AM23" i="24"/>
  <c r="AH23" i="24"/>
  <c r="AE23" i="24"/>
  <c r="AF23" i="24" s="1"/>
  <c r="AG23" i="24" s="1"/>
  <c r="AC23" i="24"/>
  <c r="X23" i="24"/>
  <c r="FG22" i="24"/>
  <c r="FF22" i="24"/>
  <c r="FD22" i="24"/>
  <c r="FA22" i="24"/>
  <c r="EZ22" i="24"/>
  <c r="EM22" i="24"/>
  <c r="BS22" i="24" s="1"/>
  <c r="EJ22" i="24"/>
  <c r="BD22" i="24" s="1"/>
  <c r="EI22" i="24"/>
  <c r="AY22" i="24" s="1"/>
  <c r="EG22" i="24"/>
  <c r="AO22" i="24" s="1"/>
  <c r="AP22" i="24" s="1"/>
  <c r="ED22" i="24"/>
  <c r="Z22" i="24" s="1"/>
  <c r="AA22" i="24" s="1"/>
  <c r="EC22" i="24"/>
  <c r="U22" i="24" s="1"/>
  <c r="DR22" i="24"/>
  <c r="DW22" i="24" s="1"/>
  <c r="EH22" i="24" s="1"/>
  <c r="CR22" i="24"/>
  <c r="CO22" i="24"/>
  <c r="CP22" i="24" s="1"/>
  <c r="CA22" i="24"/>
  <c r="BV22" i="24"/>
  <c r="BQ22" i="24"/>
  <c r="BL22" i="24"/>
  <c r="BG22" i="24"/>
  <c r="BB22" i="24"/>
  <c r="AW22" i="24"/>
  <c r="AR22" i="24"/>
  <c r="AM22" i="24"/>
  <c r="AH22" i="24"/>
  <c r="AC22" i="24"/>
  <c r="X22" i="24"/>
  <c r="FH21" i="24"/>
  <c r="FE21" i="24"/>
  <c r="FC21" i="24"/>
  <c r="FB21" i="24"/>
  <c r="EY21" i="24"/>
  <c r="EL21" i="24"/>
  <c r="BN21" i="24" s="1"/>
  <c r="EK21" i="24"/>
  <c r="BI21" i="24" s="1"/>
  <c r="EH21" i="24"/>
  <c r="EF21" i="24"/>
  <c r="AJ21" i="24" s="1"/>
  <c r="EE21" i="24"/>
  <c r="EB21" i="24"/>
  <c r="P21" i="24" s="1"/>
  <c r="DR21" i="24"/>
  <c r="DV21" i="24" s="1"/>
  <c r="EG21" i="24" s="1"/>
  <c r="CR21" i="24"/>
  <c r="CO21" i="24"/>
  <c r="CP21" i="24" s="1"/>
  <c r="CA21" i="24"/>
  <c r="BV21" i="24"/>
  <c r="BQ21" i="24"/>
  <c r="BL21" i="24"/>
  <c r="BG21" i="24"/>
  <c r="BB21" i="24"/>
  <c r="AW21" i="24"/>
  <c r="AR21" i="24"/>
  <c r="AM21" i="24"/>
  <c r="AH21" i="24"/>
  <c r="AC21" i="24"/>
  <c r="X21" i="24"/>
  <c r="FG20" i="24"/>
  <c r="FF20" i="24"/>
  <c r="FD20" i="24"/>
  <c r="FA20" i="24"/>
  <c r="EZ20" i="24"/>
  <c r="EM20" i="24"/>
  <c r="BS20" i="24" s="1"/>
  <c r="BT20" i="24" s="1"/>
  <c r="EJ20" i="24"/>
  <c r="EI20" i="24"/>
  <c r="AY20" i="24" s="1"/>
  <c r="EG20" i="24"/>
  <c r="AO20" i="24" s="1"/>
  <c r="ED20" i="24"/>
  <c r="Z20" i="24" s="1"/>
  <c r="EC20" i="24"/>
  <c r="DR20" i="24"/>
  <c r="DU20" i="24" s="1"/>
  <c r="EE20" i="24" s="1"/>
  <c r="CR20" i="24"/>
  <c r="CO20" i="24"/>
  <c r="CP20" i="24" s="1"/>
  <c r="CA20" i="24"/>
  <c r="BV20" i="24"/>
  <c r="BQ20" i="24"/>
  <c r="BL20" i="24"/>
  <c r="BG20" i="24"/>
  <c r="BD20" i="24"/>
  <c r="BE20" i="24" s="1"/>
  <c r="BB20" i="24"/>
  <c r="AW20" i="24"/>
  <c r="AR20" i="24"/>
  <c r="AM20" i="24"/>
  <c r="AH20" i="24"/>
  <c r="AC20" i="24"/>
  <c r="X20" i="24"/>
  <c r="FH19" i="24"/>
  <c r="FE19" i="24"/>
  <c r="FC19" i="24"/>
  <c r="FB19" i="24"/>
  <c r="EY19" i="24"/>
  <c r="EL19" i="24"/>
  <c r="BN19" i="24" s="1"/>
  <c r="EK19" i="24"/>
  <c r="EH19" i="24"/>
  <c r="EF19" i="24"/>
  <c r="EE19" i="24"/>
  <c r="AE19" i="24" s="1"/>
  <c r="EB19" i="24"/>
  <c r="P19" i="24" s="1"/>
  <c r="DR19" i="24"/>
  <c r="ES19" i="24" s="1"/>
  <c r="FD19" i="24" s="1"/>
  <c r="CR19" i="24"/>
  <c r="CO19" i="24"/>
  <c r="CP19" i="24" s="1"/>
  <c r="CA19" i="24"/>
  <c r="BV19" i="24"/>
  <c r="BQ19" i="24"/>
  <c r="BL19" i="24"/>
  <c r="BG19" i="24"/>
  <c r="BB19" i="24"/>
  <c r="AW19" i="24"/>
  <c r="AR19" i="24"/>
  <c r="AM19" i="24"/>
  <c r="AH19" i="24"/>
  <c r="AC19" i="24"/>
  <c r="X19" i="24"/>
  <c r="FG18" i="24"/>
  <c r="FF18" i="24"/>
  <c r="FD18" i="24"/>
  <c r="FA18" i="24"/>
  <c r="EZ18" i="24"/>
  <c r="EM18" i="24"/>
  <c r="EJ18" i="24"/>
  <c r="EI18" i="24"/>
  <c r="AY18" i="24" s="1"/>
  <c r="EG18" i="24"/>
  <c r="ED18" i="24"/>
  <c r="EC18" i="24"/>
  <c r="DR18" i="24"/>
  <c r="ES18" i="24" s="1"/>
  <c r="FC18" i="24" s="1"/>
  <c r="DL18" i="24"/>
  <c r="CR18" i="24"/>
  <c r="CO18" i="24"/>
  <c r="CP18" i="24" s="1"/>
  <c r="CA18" i="24"/>
  <c r="BV18" i="24"/>
  <c r="BQ18" i="24"/>
  <c r="BL18" i="24"/>
  <c r="BG18" i="24"/>
  <c r="BB18" i="24"/>
  <c r="AW18" i="24"/>
  <c r="AR18" i="24"/>
  <c r="AM18" i="24"/>
  <c r="AH18" i="24"/>
  <c r="AC18" i="24"/>
  <c r="X18" i="24"/>
  <c r="FH17" i="24"/>
  <c r="FE17" i="24"/>
  <c r="FC17" i="24"/>
  <c r="FB17" i="24"/>
  <c r="EY17" i="24"/>
  <c r="EL17" i="24"/>
  <c r="EK17" i="24"/>
  <c r="BI17" i="24" s="1"/>
  <c r="BJ17" i="24" s="1"/>
  <c r="EH17" i="24"/>
  <c r="EF17" i="24"/>
  <c r="EE17" i="24"/>
  <c r="EB17" i="24"/>
  <c r="P17" i="24" s="1"/>
  <c r="Q17" i="24" s="1"/>
  <c r="DR17" i="24"/>
  <c r="EU17" i="24" s="1"/>
  <c r="FG17" i="24" s="1"/>
  <c r="DL17" i="24"/>
  <c r="CR17" i="24"/>
  <c r="CO17" i="24"/>
  <c r="CP17" i="24" s="1"/>
  <c r="CA17" i="24"/>
  <c r="BV17" i="24"/>
  <c r="BQ17" i="24"/>
  <c r="BN17" i="24"/>
  <c r="BO17" i="24" s="1"/>
  <c r="BL17" i="24"/>
  <c r="BG17" i="24"/>
  <c r="BB17" i="24"/>
  <c r="AW17" i="24"/>
  <c r="AR17" i="24"/>
  <c r="AM17" i="24"/>
  <c r="AJ17" i="24"/>
  <c r="AH17" i="24"/>
  <c r="AC17" i="24"/>
  <c r="X17" i="24"/>
  <c r="FG16" i="24"/>
  <c r="FF16" i="24"/>
  <c r="FD16" i="24"/>
  <c r="FA16" i="24"/>
  <c r="EZ16" i="24"/>
  <c r="EM16" i="24"/>
  <c r="BS16" i="24" s="1"/>
  <c r="BT16" i="24" s="1"/>
  <c r="EJ16" i="24"/>
  <c r="BD16" i="24" s="1"/>
  <c r="EI16" i="24"/>
  <c r="AY16" i="24" s="1"/>
  <c r="AZ16" i="24" s="1"/>
  <c r="EG16" i="24"/>
  <c r="ED16" i="24"/>
  <c r="Z16" i="24" s="1"/>
  <c r="EC16" i="24"/>
  <c r="DR16" i="24"/>
  <c r="CR16" i="24"/>
  <c r="CO16" i="24"/>
  <c r="CP16" i="24" s="1"/>
  <c r="CA16" i="24"/>
  <c r="BV16" i="24"/>
  <c r="BQ16" i="24"/>
  <c r="BL16" i="24"/>
  <c r="BG16" i="24"/>
  <c r="BB16" i="24"/>
  <c r="AW16" i="24"/>
  <c r="AR16" i="24"/>
  <c r="AM16" i="24"/>
  <c r="AH16" i="24"/>
  <c r="AC16" i="24"/>
  <c r="X16" i="24"/>
  <c r="FH15" i="24"/>
  <c r="FE15" i="24"/>
  <c r="FC15" i="24"/>
  <c r="FB15" i="24"/>
  <c r="EY15" i="24"/>
  <c r="EL15" i="24"/>
  <c r="BN15" i="24" s="1"/>
  <c r="EK15" i="24"/>
  <c r="EH15" i="24"/>
  <c r="EF15" i="24"/>
  <c r="AJ15" i="24" s="1"/>
  <c r="AK15" i="24" s="1"/>
  <c r="EE15" i="24"/>
  <c r="AE15" i="24" s="1"/>
  <c r="EB15" i="24"/>
  <c r="P15" i="24" s="1"/>
  <c r="DR15" i="24"/>
  <c r="EP15" i="24" s="1"/>
  <c r="EX15" i="24" s="1"/>
  <c r="CR15" i="24"/>
  <c r="CO15" i="24"/>
  <c r="CP15" i="24" s="1"/>
  <c r="CA15" i="24"/>
  <c r="BV15" i="24"/>
  <c r="BQ15" i="24"/>
  <c r="BL15" i="24"/>
  <c r="BG15" i="24"/>
  <c r="BB15" i="24"/>
  <c r="AW15" i="24"/>
  <c r="AT15" i="24"/>
  <c r="AR15" i="24"/>
  <c r="AM15" i="24"/>
  <c r="AH15" i="24"/>
  <c r="AC15" i="24"/>
  <c r="X15" i="24"/>
  <c r="FG14" i="24"/>
  <c r="FF14" i="24"/>
  <c r="FD14" i="24"/>
  <c r="FA14" i="24"/>
  <c r="EZ14" i="24"/>
  <c r="EM14" i="24"/>
  <c r="EJ14" i="24"/>
  <c r="EI14" i="24"/>
  <c r="AY14" i="24" s="1"/>
  <c r="AZ14" i="24" s="1"/>
  <c r="EG14" i="24"/>
  <c r="AO14" i="24" s="1"/>
  <c r="ED14" i="24"/>
  <c r="Z14" i="24" s="1"/>
  <c r="EC14" i="24"/>
  <c r="U14" i="24" s="1"/>
  <c r="V14" i="24" s="1"/>
  <c r="DR14" i="24"/>
  <c r="DV14" i="24" s="1"/>
  <c r="EF14" i="24" s="1"/>
  <c r="CR14" i="24"/>
  <c r="CO14" i="24"/>
  <c r="CP14" i="24" s="1"/>
  <c r="CH14" i="24" s="1"/>
  <c r="CA14" i="24"/>
  <c r="BV14" i="24"/>
  <c r="BQ14" i="24"/>
  <c r="BL14" i="24"/>
  <c r="BG14" i="24"/>
  <c r="BB14" i="24"/>
  <c r="AW14" i="24"/>
  <c r="AR14" i="24"/>
  <c r="AM14" i="24"/>
  <c r="AH14" i="24"/>
  <c r="AC14" i="24"/>
  <c r="X14" i="24"/>
  <c r="S14" i="24"/>
  <c r="S16" i="24" s="1"/>
  <c r="S18" i="24" s="1"/>
  <c r="S20" i="24" s="1"/>
  <c r="S22" i="24" s="1"/>
  <c r="S24" i="24" s="1"/>
  <c r="S26" i="24" s="1"/>
  <c r="S28" i="24" s="1"/>
  <c r="S30" i="24" s="1"/>
  <c r="S32" i="24" s="1"/>
  <c r="S34" i="24" s="1"/>
  <c r="S36" i="24" s="1"/>
  <c r="S38" i="24" s="1"/>
  <c r="S40" i="24" s="1"/>
  <c r="S42" i="24" s="1"/>
  <c r="S44" i="24" s="1"/>
  <c r="S46" i="24" s="1"/>
  <c r="S48" i="24" s="1"/>
  <c r="S50" i="24" s="1"/>
  <c r="S52" i="24" s="1"/>
  <c r="S54" i="24" s="1"/>
  <c r="S56" i="24" s="1"/>
  <c r="S58" i="24" s="1"/>
  <c r="S60" i="24" s="1"/>
  <c r="S62" i="24" s="1"/>
  <c r="S64" i="24" s="1"/>
  <c r="S66" i="24" s="1"/>
  <c r="S68" i="24" s="1"/>
  <c r="S70" i="24" s="1"/>
  <c r="S72" i="24" s="1"/>
  <c r="S74" i="24" s="1"/>
  <c r="S76" i="24" s="1"/>
  <c r="S78" i="24" s="1"/>
  <c r="S80" i="24" s="1"/>
  <c r="S82" i="24" s="1"/>
  <c r="S84" i="24" s="1"/>
  <c r="S86" i="24" s="1"/>
  <c r="S88" i="24" s="1"/>
  <c r="S90" i="24" s="1"/>
  <c r="S92" i="24" s="1"/>
  <c r="S94" i="24" s="1"/>
  <c r="S96" i="24" s="1"/>
  <c r="S98" i="24" s="1"/>
  <c r="S100" i="24" s="1"/>
  <c r="S102" i="24" s="1"/>
  <c r="S104" i="24" s="1"/>
  <c r="S106" i="24" s="1"/>
  <c r="S108" i="24" s="1"/>
  <c r="S110" i="24" s="1"/>
  <c r="S112" i="24" s="1"/>
  <c r="S114" i="24" s="1"/>
  <c r="S116" i="24" s="1"/>
  <c r="S118" i="24" s="1"/>
  <c r="S120" i="24" s="1"/>
  <c r="S122" i="24" s="1"/>
  <c r="S124" i="24" s="1"/>
  <c r="S126" i="24" s="1"/>
  <c r="S128" i="24" s="1"/>
  <c r="S130" i="24" s="1"/>
  <c r="S132" i="24" s="1"/>
  <c r="S134" i="24" s="1"/>
  <c r="S136" i="24" s="1"/>
  <c r="S138" i="24" s="1"/>
  <c r="S140" i="24" s="1"/>
  <c r="S142" i="24" s="1"/>
  <c r="S144" i="24" s="1"/>
  <c r="S146" i="24" s="1"/>
  <c r="S148" i="24" s="1"/>
  <c r="S150" i="24" s="1"/>
  <c r="S152" i="24" s="1"/>
  <c r="S154" i="24" s="1"/>
  <c r="S156" i="24" s="1"/>
  <c r="S158" i="24" s="1"/>
  <c r="S160" i="24" s="1"/>
  <c r="S162" i="24" s="1"/>
  <c r="S164" i="24" s="1"/>
  <c r="S166" i="24" s="1"/>
  <c r="S168" i="24" s="1"/>
  <c r="S170" i="24" s="1"/>
  <c r="S172" i="24" s="1"/>
  <c r="S174" i="24" s="1"/>
  <c r="S176" i="24" s="1"/>
  <c r="S178" i="24" s="1"/>
  <c r="S180" i="24" s="1"/>
  <c r="S182" i="24" s="1"/>
  <c r="S184" i="24" s="1"/>
  <c r="S186" i="24" s="1"/>
  <c r="S188" i="24" s="1"/>
  <c r="S190" i="24" s="1"/>
  <c r="S192" i="24" s="1"/>
  <c r="S194" i="24" s="1"/>
  <c r="S196" i="24" s="1"/>
  <c r="S198" i="24" s="1"/>
  <c r="S200" i="24" s="1"/>
  <c r="S202" i="24" s="1"/>
  <c r="S204" i="24" s="1"/>
  <c r="S206" i="24" s="1"/>
  <c r="S208" i="24" s="1"/>
  <c r="S210" i="24" s="1"/>
  <c r="S212" i="24" s="1"/>
  <c r="S214" i="24" s="1"/>
  <c r="S216" i="24" s="1"/>
  <c r="S218" i="24" s="1"/>
  <c r="S220" i="24" s="1"/>
  <c r="S222" i="24" s="1"/>
  <c r="S224" i="24" s="1"/>
  <c r="S226" i="24" s="1"/>
  <c r="S228" i="24" s="1"/>
  <c r="S230" i="24" s="1"/>
  <c r="S232" i="24" s="1"/>
  <c r="S234" i="24" s="1"/>
  <c r="S236" i="24" s="1"/>
  <c r="S238" i="24" s="1"/>
  <c r="S240" i="24" s="1"/>
  <c r="S242" i="24" s="1"/>
  <c r="S244" i="24" s="1"/>
  <c r="S246" i="24" s="1"/>
  <c r="S248" i="24" s="1"/>
  <c r="S250" i="24" s="1"/>
  <c r="S252" i="24" s="1"/>
  <c r="S254" i="24" s="1"/>
  <c r="S256" i="24" s="1"/>
  <c r="S258" i="24" s="1"/>
  <c r="S260" i="24" s="1"/>
  <c r="S262" i="24" s="1"/>
  <c r="S264" i="24" s="1"/>
  <c r="S266" i="24" s="1"/>
  <c r="S268" i="24" s="1"/>
  <c r="S270" i="24" s="1"/>
  <c r="S272" i="24" s="1"/>
  <c r="S274" i="24" s="1"/>
  <c r="S276" i="24" s="1"/>
  <c r="S278" i="24" s="1"/>
  <c r="S280" i="24" s="1"/>
  <c r="S282" i="24" s="1"/>
  <c r="S284" i="24" s="1"/>
  <c r="S286" i="24" s="1"/>
  <c r="S288" i="24" s="1"/>
  <c r="S290" i="24" s="1"/>
  <c r="S292" i="24" s="1"/>
  <c r="S294" i="24" s="1"/>
  <c r="S296" i="24" s="1"/>
  <c r="S298" i="24" s="1"/>
  <c r="S300" i="24" s="1"/>
  <c r="S302" i="24" s="1"/>
  <c r="S304" i="24" s="1"/>
  <c r="S306" i="24" s="1"/>
  <c r="S308" i="24" s="1"/>
  <c r="S310" i="24" s="1"/>
  <c r="S312" i="24" s="1"/>
  <c r="S314" i="24" s="1"/>
  <c r="S316" i="24" s="1"/>
  <c r="S318" i="24" s="1"/>
  <c r="S320" i="24" s="1"/>
  <c r="S322" i="24" s="1"/>
  <c r="S324" i="24" s="1"/>
  <c r="S326" i="24" s="1"/>
  <c r="CK20" i="24" l="1"/>
  <c r="DD20" i="24"/>
  <c r="CC20" i="24"/>
  <c r="CG98" i="24"/>
  <c r="CH98" i="24"/>
  <c r="CW60" i="24"/>
  <c r="CZ60" i="24"/>
  <c r="CS106" i="24"/>
  <c r="DV121" i="24"/>
  <c r="EG121" i="24" s="1"/>
  <c r="AO121" i="24" s="1"/>
  <c r="DV123" i="24"/>
  <c r="EG123" i="24" s="1"/>
  <c r="DA55" i="24"/>
  <c r="CD58" i="24"/>
  <c r="CJ60" i="24"/>
  <c r="DD64" i="24"/>
  <c r="CE106" i="24"/>
  <c r="DC106" i="24"/>
  <c r="DC107" i="24"/>
  <c r="CI130" i="24"/>
  <c r="DD132" i="24"/>
  <c r="CK139" i="24"/>
  <c r="DV141" i="24"/>
  <c r="EG141" i="24" s="1"/>
  <c r="CG155" i="24"/>
  <c r="CW155" i="24"/>
  <c r="DT176" i="24"/>
  <c r="EB176" i="24" s="1"/>
  <c r="EQ176" i="24"/>
  <c r="EY176" i="24" s="1"/>
  <c r="EP207" i="24"/>
  <c r="DV214" i="24"/>
  <c r="EF214" i="24" s="1"/>
  <c r="DU214" i="24"/>
  <c r="EE214" i="24" s="1"/>
  <c r="Z216" i="24"/>
  <c r="AA216" i="24"/>
  <c r="BJ233" i="24"/>
  <c r="BK233" i="24" s="1"/>
  <c r="BM233" i="24" s="1"/>
  <c r="EU266" i="24"/>
  <c r="FH266" i="24" s="1"/>
  <c r="DC271" i="24"/>
  <c r="DS275" i="24"/>
  <c r="CE276" i="24"/>
  <c r="CD276" i="24"/>
  <c r="CJ327" i="24"/>
  <c r="CD327" i="24"/>
  <c r="EU355" i="24"/>
  <c r="DW355" i="24"/>
  <c r="EH355" i="24" s="1"/>
  <c r="CK186" i="24"/>
  <c r="CF186" i="24"/>
  <c r="CB186" i="24"/>
  <c r="DC186" i="24"/>
  <c r="ER207" i="24"/>
  <c r="FA207" i="24" s="1"/>
  <c r="CM224" i="24"/>
  <c r="CS224" i="24"/>
  <c r="DF224" i="24" s="1"/>
  <c r="CD249" i="24"/>
  <c r="DY251" i="24"/>
  <c r="EM251" i="24" s="1"/>
  <c r="EP251" i="24"/>
  <c r="EX251" i="24" s="1"/>
  <c r="DT251" i="24"/>
  <c r="EC251" i="24" s="1"/>
  <c r="ER251" i="24"/>
  <c r="FA251" i="24" s="1"/>
  <c r="CM279" i="24"/>
  <c r="CL279" i="24"/>
  <c r="CD279" i="24"/>
  <c r="CZ279" i="24"/>
  <c r="CX279" i="24"/>
  <c r="DS331" i="24"/>
  <c r="EA331" i="24" s="1"/>
  <c r="DY331" i="24"/>
  <c r="EL331" i="24" s="1"/>
  <c r="BN331" i="24" s="1"/>
  <c r="ER331" i="24"/>
  <c r="FB331" i="24" s="1"/>
  <c r="DW331" i="24"/>
  <c r="EH331" i="24" s="1"/>
  <c r="CM380" i="24"/>
  <c r="CH380" i="24"/>
  <c r="CF380" i="24"/>
  <c r="CG400" i="24"/>
  <c r="CH400" i="24"/>
  <c r="EP431" i="24"/>
  <c r="DV431" i="24"/>
  <c r="EF431" i="24" s="1"/>
  <c r="AJ431" i="24" s="1"/>
  <c r="AF101" i="24"/>
  <c r="EQ117" i="24"/>
  <c r="EZ117" i="24" s="1"/>
  <c r="ER124" i="24"/>
  <c r="FB124" i="24" s="1"/>
  <c r="DU128" i="24"/>
  <c r="EE128" i="24" s="1"/>
  <c r="CE129" i="24"/>
  <c r="AD138" i="24"/>
  <c r="CJ150" i="24"/>
  <c r="CL150" i="24"/>
  <c r="CL160" i="24"/>
  <c r="CW160" i="24"/>
  <c r="EU205" i="24"/>
  <c r="FG205" i="24" s="1"/>
  <c r="CM247" i="24"/>
  <c r="CZ247" i="24"/>
  <c r="CL247" i="24"/>
  <c r="CB247" i="24"/>
  <c r="DU251" i="24"/>
  <c r="ED251" i="24" s="1"/>
  <c r="Z251" i="24" s="1"/>
  <c r="EQ274" i="24"/>
  <c r="EY274" i="24" s="1"/>
  <c r="DW274" i="24"/>
  <c r="EH274" i="24" s="1"/>
  <c r="DU274" i="24"/>
  <c r="EE274" i="24" s="1"/>
  <c r="EP284" i="24"/>
  <c r="ES284" i="24"/>
  <c r="FC284" i="24" s="1"/>
  <c r="DT284" i="24"/>
  <c r="EB284" i="24" s="1"/>
  <c r="CK307" i="24"/>
  <c r="CY307" i="24"/>
  <c r="CH307" i="24"/>
  <c r="CX307" i="24"/>
  <c r="CF307" i="24"/>
  <c r="CV307" i="24"/>
  <c r="CC307" i="24"/>
  <c r="DD307" i="24"/>
  <c r="CU307" i="24"/>
  <c r="CB307" i="24"/>
  <c r="DB307" i="24"/>
  <c r="ES320" i="24"/>
  <c r="FD320" i="24" s="1"/>
  <c r="EU320" i="24"/>
  <c r="FG320" i="24" s="1"/>
  <c r="EQ391" i="24"/>
  <c r="EY391" i="24" s="1"/>
  <c r="ER391" i="24"/>
  <c r="FB391" i="24" s="1"/>
  <c r="CW130" i="24"/>
  <c r="EP137" i="24"/>
  <c r="EX137" i="24" s="1"/>
  <c r="DC169" i="24"/>
  <c r="AU181" i="24"/>
  <c r="DC224" i="24"/>
  <c r="EQ224" i="24"/>
  <c r="EY224" i="24" s="1"/>
  <c r="DV274" i="24"/>
  <c r="EF274" i="24" s="1"/>
  <c r="AJ274" i="24" s="1"/>
  <c r="CY279" i="24"/>
  <c r="CL305" i="24"/>
  <c r="DC305" i="24"/>
  <c r="CE305" i="24"/>
  <c r="DD378" i="24"/>
  <c r="CC378" i="24"/>
  <c r="CX85" i="24"/>
  <c r="DY158" i="24"/>
  <c r="EL158" i="24" s="1"/>
  <c r="DW158" i="24"/>
  <c r="EH158" i="24" s="1"/>
  <c r="AT158" i="24" s="1"/>
  <c r="CG168" i="24"/>
  <c r="DA168" i="24"/>
  <c r="CJ168" i="24"/>
  <c r="DC198" i="24"/>
  <c r="CE198" i="24"/>
  <c r="CY198" i="24"/>
  <c r="EQ222" i="24"/>
  <c r="EY222" i="24" s="1"/>
  <c r="DD247" i="24"/>
  <c r="CS271" i="24"/>
  <c r="CB271" i="24"/>
  <c r="CL271" i="24"/>
  <c r="DA271" i="24"/>
  <c r="CI271" i="24"/>
  <c r="U274" i="24"/>
  <c r="V274" i="24"/>
  <c r="W274" i="24" s="1"/>
  <c r="EQ282" i="24"/>
  <c r="EY282" i="24" s="1"/>
  <c r="CW307" i="24"/>
  <c r="CJ421" i="24"/>
  <c r="CM421" i="24"/>
  <c r="CG452" i="24"/>
  <c r="CF452" i="24"/>
  <c r="CH452" i="24"/>
  <c r="DC504" i="24"/>
  <c r="DB504" i="24"/>
  <c r="AG31" i="24"/>
  <c r="DU22" i="24"/>
  <c r="EE22" i="24" s="1"/>
  <c r="CV50" i="24"/>
  <c r="EU59" i="24"/>
  <c r="FG59" i="24" s="1"/>
  <c r="DA60" i="24"/>
  <c r="CH62" i="24"/>
  <c r="DU62" i="24"/>
  <c r="EE62" i="24" s="1"/>
  <c r="AE62" i="24" s="1"/>
  <c r="EQ62" i="24"/>
  <c r="EY62" i="24" s="1"/>
  <c r="CF76" i="24"/>
  <c r="CB79" i="24"/>
  <c r="CN79" i="24" s="1"/>
  <c r="DW89" i="24"/>
  <c r="EI89" i="24" s="1"/>
  <c r="CI92" i="24"/>
  <c r="DD103" i="24"/>
  <c r="EQ103" i="24"/>
  <c r="EZ103" i="24" s="1"/>
  <c r="CU106" i="24"/>
  <c r="CS107" i="24"/>
  <c r="CB113" i="24"/>
  <c r="CN113" i="24" s="1"/>
  <c r="CF124" i="24"/>
  <c r="CZ139" i="24"/>
  <c r="CH149" i="24"/>
  <c r="CW149" i="24"/>
  <c r="DY156" i="24"/>
  <c r="EL156" i="24" s="1"/>
  <c r="DW156" i="24"/>
  <c r="EH156" i="24" s="1"/>
  <c r="DS156" i="24"/>
  <c r="DC187" i="24"/>
  <c r="DD187" i="24"/>
  <c r="CD206" i="24"/>
  <c r="CM206" i="24"/>
  <c r="CI211" i="24"/>
  <c r="BS220" i="24"/>
  <c r="BT220" i="24"/>
  <c r="BU220" i="24" s="1"/>
  <c r="DT222" i="24"/>
  <c r="EB222" i="24" s="1"/>
  <c r="DD255" i="24"/>
  <c r="AT271" i="24"/>
  <c r="AU271" i="24" s="1"/>
  <c r="CJ273" i="24"/>
  <c r="CI273" i="24"/>
  <c r="DT282" i="24"/>
  <c r="EB282" i="24" s="1"/>
  <c r="ER282" i="24"/>
  <c r="FB282" i="24" s="1"/>
  <c r="CF284" i="24"/>
  <c r="EU291" i="24"/>
  <c r="EQ291" i="24"/>
  <c r="EZ291" i="24" s="1"/>
  <c r="DU291" i="24"/>
  <c r="ED291" i="24" s="1"/>
  <c r="Z291" i="24" s="1"/>
  <c r="CV294" i="24"/>
  <c r="CK294" i="24"/>
  <c r="CD294" i="24"/>
  <c r="CZ307" i="24"/>
  <c r="EP35" i="24"/>
  <c r="DB61" i="24"/>
  <c r="ER19" i="24"/>
  <c r="FA19" i="24" s="1"/>
  <c r="DS25" i="24"/>
  <c r="EA25" i="24" s="1"/>
  <c r="F25" i="24" s="1"/>
  <c r="CM36" i="24"/>
  <c r="CG51" i="24"/>
  <c r="EP60" i="24"/>
  <c r="CK62" i="24"/>
  <c r="DY62" i="24"/>
  <c r="EL62" i="24" s="1"/>
  <c r="BN62" i="24" s="1"/>
  <c r="BJ83" i="24"/>
  <c r="DA86" i="24"/>
  <c r="BJ91" i="24"/>
  <c r="CL92" i="24"/>
  <c r="AZ96" i="24"/>
  <c r="CX106" i="24"/>
  <c r="CT107" i="24"/>
  <c r="CM124" i="24"/>
  <c r="CY133" i="24"/>
  <c r="DS141" i="24"/>
  <c r="EA141" i="24" s="1"/>
  <c r="DV156" i="24"/>
  <c r="EF156" i="24" s="1"/>
  <c r="CX168" i="24"/>
  <c r="EU190" i="24"/>
  <c r="FH190" i="24" s="1"/>
  <c r="DW190" i="24"/>
  <c r="EH190" i="24" s="1"/>
  <c r="DY198" i="24"/>
  <c r="EL198" i="24" s="1"/>
  <c r="BN198" i="24" s="1"/>
  <c r="DS198" i="24"/>
  <c r="EA198" i="24" s="1"/>
  <c r="F198" i="24" s="1"/>
  <c r="CL199" i="24"/>
  <c r="CF199" i="24"/>
  <c r="AZ206" i="24"/>
  <c r="CH225" i="24"/>
  <c r="ES257" i="24"/>
  <c r="FD257" i="24" s="1"/>
  <c r="DY257" i="24"/>
  <c r="DW257" i="24"/>
  <c r="EI257" i="24" s="1"/>
  <c r="DT257" i="24"/>
  <c r="EC257" i="24" s="1"/>
  <c r="CT271" i="24"/>
  <c r="DS291" i="24"/>
  <c r="CI299" i="24"/>
  <c r="CZ299" i="24"/>
  <c r="CF299" i="24"/>
  <c r="CX299" i="24"/>
  <c r="CV299" i="24"/>
  <c r="DA307" i="24"/>
  <c r="AF382" i="24"/>
  <c r="AG382" i="24" s="1"/>
  <c r="EU414" i="24"/>
  <c r="FG414" i="24" s="1"/>
  <c r="CW421" i="24"/>
  <c r="CM438" i="24"/>
  <c r="CH438" i="24"/>
  <c r="CF438" i="24"/>
  <c r="CW438" i="24"/>
  <c r="CM511" i="24"/>
  <c r="CI511" i="24"/>
  <c r="DT35" i="24"/>
  <c r="EC35" i="24" s="1"/>
  <c r="U35" i="24" s="1"/>
  <c r="EP100" i="24"/>
  <c r="EX100" i="24" s="1"/>
  <c r="AE101" i="24"/>
  <c r="BJ33" i="24"/>
  <c r="ES41" i="24"/>
  <c r="FD41" i="24" s="1"/>
  <c r="CI51" i="24"/>
  <c r="ES60" i="24"/>
  <c r="FC60" i="24" s="1"/>
  <c r="BK83" i="24"/>
  <c r="CB106" i="24"/>
  <c r="DB106" i="24"/>
  <c r="CV107" i="24"/>
  <c r="CF110" i="24"/>
  <c r="CF130" i="24"/>
  <c r="DB162" i="24"/>
  <c r="CX162" i="24"/>
  <c r="CF162" i="24"/>
  <c r="DC162" i="24"/>
  <c r="AK189" i="24"/>
  <c r="AL189" i="24" s="1"/>
  <c r="AN189" i="24" s="1"/>
  <c r="AJ189" i="24"/>
  <c r="CH211" i="24"/>
  <c r="CF211" i="24"/>
  <c r="CK211" i="24"/>
  <c r="EP220" i="24"/>
  <c r="EX220" i="24" s="1"/>
  <c r="DS220" i="24"/>
  <c r="EA220" i="24" s="1"/>
  <c r="CK221" i="24"/>
  <c r="CE221" i="24"/>
  <c r="DU227" i="24"/>
  <c r="ED227" i="24" s="1"/>
  <c r="Z227" i="24" s="1"/>
  <c r="DT227" i="24"/>
  <c r="EC227" i="24" s="1"/>
  <c r="U227" i="24" s="1"/>
  <c r="EQ236" i="24"/>
  <c r="EY236" i="24" s="1"/>
  <c r="DV236" i="24"/>
  <c r="BD250" i="24"/>
  <c r="BE250" i="24" s="1"/>
  <c r="CU271" i="24"/>
  <c r="CI284" i="24"/>
  <c r="CY284" i="24"/>
  <c r="CL284" i="24"/>
  <c r="CJ284" i="24"/>
  <c r="CI290" i="24"/>
  <c r="DA290" i="24"/>
  <c r="DW291" i="24"/>
  <c r="EI291" i="24" s="1"/>
  <c r="DB294" i="24"/>
  <c r="CH323" i="24"/>
  <c r="CF323" i="24"/>
  <c r="DD323" i="24"/>
  <c r="CG428" i="24"/>
  <c r="CD428" i="24"/>
  <c r="DD428" i="24"/>
  <c r="EU335" i="24"/>
  <c r="FG335" i="24" s="1"/>
  <c r="DS491" i="24"/>
  <c r="EA491" i="24" s="1"/>
  <c r="DA516" i="24"/>
  <c r="DT519" i="24"/>
  <c r="EB519" i="24" s="1"/>
  <c r="P519" i="24" s="1"/>
  <c r="EU519" i="24"/>
  <c r="FH519" i="24" s="1"/>
  <c r="CZ175" i="24"/>
  <c r="CG256" i="24"/>
  <c r="CL328" i="24"/>
  <c r="DV333" i="24"/>
  <c r="EG333" i="24" s="1"/>
  <c r="AO333" i="24" s="1"/>
  <c r="DS354" i="24"/>
  <c r="EA354" i="24" s="1"/>
  <c r="DS368" i="24"/>
  <c r="ER370" i="24"/>
  <c r="FA370" i="24" s="1"/>
  <c r="CC379" i="24"/>
  <c r="BZ389" i="24"/>
  <c r="DS405" i="24"/>
  <c r="BW405" i="24"/>
  <c r="EQ407" i="24"/>
  <c r="EY407" i="24" s="1"/>
  <c r="CB422" i="24"/>
  <c r="ER438" i="24"/>
  <c r="FA438" i="24" s="1"/>
  <c r="CD446" i="24"/>
  <c r="CZ446" i="24"/>
  <c r="EU446" i="24"/>
  <c r="DU448" i="24"/>
  <c r="ED448" i="24" s="1"/>
  <c r="EU448" i="24"/>
  <c r="FG448" i="24" s="1"/>
  <c r="DB457" i="24"/>
  <c r="CT459" i="24"/>
  <c r="CW464" i="24"/>
  <c r="CM471" i="24"/>
  <c r="AU478" i="24"/>
  <c r="DV486" i="24"/>
  <c r="EG486" i="24" s="1"/>
  <c r="DV491" i="24"/>
  <c r="EF491" i="24" s="1"/>
  <c r="AJ491" i="24" s="1"/>
  <c r="EP491" i="24"/>
  <c r="CK492" i="24"/>
  <c r="BE493" i="24"/>
  <c r="AF494" i="24"/>
  <c r="CX495" i="24"/>
  <c r="EU499" i="24"/>
  <c r="FH499" i="24" s="1"/>
  <c r="ES517" i="24"/>
  <c r="FC517" i="24" s="1"/>
  <c r="DC518" i="24"/>
  <c r="DV519" i="24"/>
  <c r="EF519" i="24" s="1"/>
  <c r="DY333" i="24"/>
  <c r="EM333" i="24" s="1"/>
  <c r="DW354" i="24"/>
  <c r="EI354" i="24" s="1"/>
  <c r="AY354" i="24" s="1"/>
  <c r="ES354" i="24"/>
  <c r="FD354" i="24" s="1"/>
  <c r="CY356" i="24"/>
  <c r="DT368" i="24"/>
  <c r="EC368" i="24" s="1"/>
  <c r="DT405" i="24"/>
  <c r="EB405" i="24" s="1"/>
  <c r="DA433" i="24"/>
  <c r="EU438" i="24"/>
  <c r="CY440" i="24"/>
  <c r="CG446" i="24"/>
  <c r="DY448" i="24"/>
  <c r="EM448" i="24" s="1"/>
  <c r="CX450" i="24"/>
  <c r="BO486" i="24"/>
  <c r="BP486" i="24" s="1"/>
  <c r="DW486" i="24"/>
  <c r="EI486" i="24" s="1"/>
  <c r="DW491" i="24"/>
  <c r="EH491" i="24" s="1"/>
  <c r="ES491" i="24"/>
  <c r="FC491" i="24" s="1"/>
  <c r="CY495" i="24"/>
  <c r="CV512" i="24"/>
  <c r="CT154" i="24"/>
  <c r="CX165" i="24"/>
  <c r="CU167" i="24"/>
  <c r="CJ239" i="24"/>
  <c r="CY245" i="24"/>
  <c r="CI256" i="24"/>
  <c r="CH267" i="24"/>
  <c r="DV267" i="24"/>
  <c r="EG267" i="24" s="1"/>
  <c r="CE291" i="24"/>
  <c r="BW315" i="24"/>
  <c r="EQ316" i="24"/>
  <c r="EZ316" i="24" s="1"/>
  <c r="CS319" i="24"/>
  <c r="DS321" i="24"/>
  <c r="EA321" i="24" s="1"/>
  <c r="F321" i="24" s="1"/>
  <c r="DU323" i="24"/>
  <c r="EE323" i="24" s="1"/>
  <c r="CS329" i="24"/>
  <c r="CS332" i="24"/>
  <c r="DU337" i="24"/>
  <c r="ED337" i="24" s="1"/>
  <c r="Z337" i="24" s="1"/>
  <c r="DS344" i="24"/>
  <c r="DS348" i="24"/>
  <c r="CB352" i="24"/>
  <c r="BZ352" i="24" s="1"/>
  <c r="DY354" i="24"/>
  <c r="EP367" i="24"/>
  <c r="DU368" i="24"/>
  <c r="ED368" i="24" s="1"/>
  <c r="AZ373" i="24"/>
  <c r="DS384" i="24"/>
  <c r="EA384" i="24" s="1"/>
  <c r="V397" i="24"/>
  <c r="W397" i="24" s="1"/>
  <c r="CV397" i="24"/>
  <c r="DU399" i="24"/>
  <c r="EE399" i="24" s="1"/>
  <c r="AE399" i="24" s="1"/>
  <c r="DW405" i="24"/>
  <c r="EH405" i="24" s="1"/>
  <c r="AK414" i="24"/>
  <c r="AL414" i="24" s="1"/>
  <c r="AN414" i="24" s="1"/>
  <c r="EP415" i="24"/>
  <c r="EX415" i="24" s="1"/>
  <c r="EP442" i="24"/>
  <c r="EX442" i="24" s="1"/>
  <c r="BN480" i="24"/>
  <c r="BO480" i="24" s="1"/>
  <c r="BP480" i="24" s="1"/>
  <c r="BR480" i="24" s="1"/>
  <c r="CW485" i="24"/>
  <c r="DB495" i="24"/>
  <c r="DY497" i="24"/>
  <c r="EL497" i="24" s="1"/>
  <c r="CZ512" i="24"/>
  <c r="ER512" i="24"/>
  <c r="FA512" i="24" s="1"/>
  <c r="CT513" i="24"/>
  <c r="AA519" i="24"/>
  <c r="CC520" i="24"/>
  <c r="EQ367" i="24"/>
  <c r="EY367" i="24" s="1"/>
  <c r="EP404" i="24"/>
  <c r="EX404" i="24" s="1"/>
  <c r="ES440" i="24"/>
  <c r="FD440" i="24" s="1"/>
  <c r="CD462" i="24"/>
  <c r="EP167" i="24"/>
  <c r="EX167" i="24" s="1"/>
  <c r="CC308" i="24"/>
  <c r="CV308" i="24"/>
  <c r="DB329" i="24"/>
  <c r="DU344" i="24"/>
  <c r="EE344" i="24" s="1"/>
  <c r="ES344" i="24"/>
  <c r="FC344" i="24" s="1"/>
  <c r="CE357" i="24"/>
  <c r="DD357" i="24"/>
  <c r="DU384" i="24"/>
  <c r="ED384" i="24" s="1"/>
  <c r="CY396" i="24"/>
  <c r="Z397" i="24"/>
  <c r="AA397" i="24" s="1"/>
  <c r="CD397" i="24"/>
  <c r="CX397" i="24"/>
  <c r="ER398" i="24"/>
  <c r="FA398" i="24" s="1"/>
  <c r="DW399" i="24"/>
  <c r="EH399" i="24" s="1"/>
  <c r="DT404" i="24"/>
  <c r="EC404" i="24" s="1"/>
  <c r="ES415" i="24"/>
  <c r="DW416" i="24"/>
  <c r="EI416" i="24" s="1"/>
  <c r="ER419" i="24"/>
  <c r="FB419" i="24" s="1"/>
  <c r="CT429" i="24"/>
  <c r="CZ432" i="24"/>
  <c r="DV433" i="24"/>
  <c r="EF433" i="24" s="1"/>
  <c r="AJ433" i="24" s="1"/>
  <c r="DS440" i="24"/>
  <c r="EA440" i="24" s="1"/>
  <c r="ES442" i="24"/>
  <c r="FD442" i="24" s="1"/>
  <c r="Q456" i="24"/>
  <c r="CL462" i="24"/>
  <c r="CZ463" i="24"/>
  <c r="ES465" i="24"/>
  <c r="FC465" i="24" s="1"/>
  <c r="CX471" i="24"/>
  <c r="ER477" i="24"/>
  <c r="FB477" i="24" s="1"/>
  <c r="AP493" i="24"/>
  <c r="EP148" i="24"/>
  <c r="EX148" i="24" s="1"/>
  <c r="CG154" i="24"/>
  <c r="DY167" i="24"/>
  <c r="EM167" i="24" s="1"/>
  <c r="EQ167" i="24"/>
  <c r="EZ167" i="24" s="1"/>
  <c r="EP168" i="24"/>
  <c r="DW244" i="24"/>
  <c r="EH244" i="24" s="1"/>
  <c r="EQ244" i="24"/>
  <c r="EY244" i="24" s="1"/>
  <c r="DT276" i="24"/>
  <c r="EB276" i="24" s="1"/>
  <c r="CD308" i="24"/>
  <c r="CX308" i="24"/>
  <c r="CH319" i="24"/>
  <c r="DW325" i="24"/>
  <c r="EH325" i="24" s="1"/>
  <c r="AT325" i="24" s="1"/>
  <c r="CC329" i="24"/>
  <c r="DV344" i="24"/>
  <c r="EF344" i="24" s="1"/>
  <c r="EU344" i="24"/>
  <c r="FH344" i="24" s="1"/>
  <c r="CW352" i="24"/>
  <c r="CF357" i="24"/>
  <c r="DB396" i="24"/>
  <c r="CE397" i="24"/>
  <c r="CY397" i="24"/>
  <c r="CD407" i="24"/>
  <c r="ES419" i="24"/>
  <c r="FC419" i="24" s="1"/>
  <c r="CZ429" i="24"/>
  <c r="DA432" i="24"/>
  <c r="DW433" i="24"/>
  <c r="EH433" i="24" s="1"/>
  <c r="DA439" i="24"/>
  <c r="EU442" i="24"/>
  <c r="FG442" i="24" s="1"/>
  <c r="CK445" i="24"/>
  <c r="CU446" i="24"/>
  <c r="EQ449" i="24"/>
  <c r="EY449" i="24" s="1"/>
  <c r="DU451" i="24"/>
  <c r="EE451" i="24" s="1"/>
  <c r="CE457" i="24"/>
  <c r="CD459" i="24"/>
  <c r="CZ471" i="24"/>
  <c r="EU484" i="24"/>
  <c r="FG484" i="24" s="1"/>
  <c r="DW489" i="24"/>
  <c r="EH489" i="24" s="1"/>
  <c r="ES489" i="24"/>
  <c r="FC489" i="24" s="1"/>
  <c r="CG492" i="24"/>
  <c r="CB495" i="24"/>
  <c r="CW516" i="24"/>
  <c r="DU517" i="24"/>
  <c r="EE517" i="24" s="1"/>
  <c r="DC21" i="24"/>
  <c r="CX21" i="24"/>
  <c r="CW21" i="24"/>
  <c r="CM21" i="24"/>
  <c r="CT21" i="24"/>
  <c r="CS21" i="24"/>
  <c r="CL21" i="24"/>
  <c r="CH21" i="24"/>
  <c r="CJ21" i="24"/>
  <c r="CI21" i="24"/>
  <c r="CG21" i="24"/>
  <c r="CF21" i="24"/>
  <c r="CE21" i="24"/>
  <c r="CB21" i="24"/>
  <c r="DD21" i="24"/>
  <c r="DB21" i="24"/>
  <c r="DA21" i="24"/>
  <c r="CY21" i="24"/>
  <c r="CZ21" i="24"/>
  <c r="CM15" i="24"/>
  <c r="CL15" i="24"/>
  <c r="CK15" i="24"/>
  <c r="DB30" i="24"/>
  <c r="CI30" i="24"/>
  <c r="DC30" i="24"/>
  <c r="CD314" i="24"/>
  <c r="CT314" i="24"/>
  <c r="CE314" i="24"/>
  <c r="CL314" i="24"/>
  <c r="CI112" i="24"/>
  <c r="CJ112" i="24"/>
  <c r="DD32" i="24"/>
  <c r="CT32" i="24"/>
  <c r="CJ32" i="24"/>
  <c r="AZ52" i="24"/>
  <c r="BA52" i="24" s="1"/>
  <c r="BC52" i="24" s="1"/>
  <c r="CK49" i="24"/>
  <c r="CD49" i="24"/>
  <c r="CL49" i="24"/>
  <c r="CH49" i="24"/>
  <c r="CX49" i="24"/>
  <c r="CZ49" i="24"/>
  <c r="CW56" i="24"/>
  <c r="CL56" i="24"/>
  <c r="BJ121" i="24"/>
  <c r="BK121" i="24" s="1"/>
  <c r="CG114" i="24"/>
  <c r="CD114" i="24"/>
  <c r="CM81" i="24"/>
  <c r="CY81" i="24"/>
  <c r="CL81" i="24"/>
  <c r="CW81" i="24"/>
  <c r="CT81" i="24"/>
  <c r="CI81" i="24"/>
  <c r="CE81" i="24"/>
  <c r="CK178" i="24"/>
  <c r="CL178" i="24"/>
  <c r="CG178" i="24"/>
  <c r="CJ345" i="24"/>
  <c r="DC345" i="24"/>
  <c r="CT345" i="24"/>
  <c r="CM345" i="24"/>
  <c r="CH345" i="24"/>
  <c r="CW497" i="24"/>
  <c r="CU497" i="24"/>
  <c r="CK497" i="24"/>
  <c r="CI497" i="24"/>
  <c r="DU511" i="24"/>
  <c r="EE511" i="24" s="1"/>
  <c r="ER511" i="24"/>
  <c r="FB511" i="24" s="1"/>
  <c r="DY511" i="24"/>
  <c r="EL511" i="24" s="1"/>
  <c r="BN511" i="24" s="1"/>
  <c r="BO511" i="24" s="1"/>
  <c r="BP511" i="24" s="1"/>
  <c r="DV511" i="24"/>
  <c r="EF511" i="24" s="1"/>
  <c r="AJ511" i="24" s="1"/>
  <c r="DT511" i="24"/>
  <c r="EB511" i="24" s="1"/>
  <c r="EP19" i="24"/>
  <c r="EX19" i="24" s="1"/>
  <c r="CH20" i="24"/>
  <c r="ES33" i="24"/>
  <c r="FD33" i="24" s="1"/>
  <c r="ES36" i="24"/>
  <c r="FC36" i="24" s="1"/>
  <c r="EU41" i="24"/>
  <c r="FG41" i="24" s="1"/>
  <c r="CE84" i="24"/>
  <c r="DY111" i="24"/>
  <c r="EM111" i="24" s="1"/>
  <c r="DV111" i="24"/>
  <c r="EG111" i="24" s="1"/>
  <c r="ER111" i="24"/>
  <c r="FA111" i="24" s="1"/>
  <c r="BI121" i="24"/>
  <c r="CG139" i="24"/>
  <c r="CL158" i="24"/>
  <c r="CZ158" i="24"/>
  <c r="CH158" i="24"/>
  <c r="CJ172" i="24"/>
  <c r="AE177" i="24"/>
  <c r="AF177" i="24" s="1"/>
  <c r="AG177" i="24" s="1"/>
  <c r="AI177" i="24" s="1"/>
  <c r="CE184" i="24"/>
  <c r="DA184" i="24"/>
  <c r="CG184" i="24"/>
  <c r="CF184" i="24"/>
  <c r="CK227" i="24"/>
  <c r="CI227" i="24"/>
  <c r="CH234" i="24"/>
  <c r="CE234" i="24"/>
  <c r="AA250" i="24"/>
  <c r="AB250" i="24" s="1"/>
  <c r="CJ330" i="24"/>
  <c r="P352" i="24"/>
  <c r="Q352" i="24" s="1"/>
  <c r="DC402" i="24"/>
  <c r="CG402" i="24"/>
  <c r="CF402" i="24"/>
  <c r="CE402" i="24"/>
  <c r="CD402" i="24"/>
  <c r="DD402" i="24"/>
  <c r="CK402" i="24"/>
  <c r="CH402" i="24"/>
  <c r="ER482" i="24"/>
  <c r="FA482" i="24" s="1"/>
  <c r="ES482" i="24"/>
  <c r="FD482" i="24" s="1"/>
  <c r="EQ482" i="24"/>
  <c r="EZ482" i="24" s="1"/>
  <c r="CY209" i="24"/>
  <c r="CT209" i="24"/>
  <c r="EQ19" i="24"/>
  <c r="EZ19" i="24" s="1"/>
  <c r="CI20" i="24"/>
  <c r="CX35" i="24"/>
  <c r="CC58" i="24"/>
  <c r="EU78" i="24"/>
  <c r="FH78" i="24" s="1"/>
  <c r="CF84" i="24"/>
  <c r="DU93" i="24"/>
  <c r="ED93" i="24" s="1"/>
  <c r="Z93" i="24" s="1"/>
  <c r="AA93" i="24" s="1"/>
  <c r="DV93" i="24"/>
  <c r="EG93" i="24" s="1"/>
  <c r="AO93" i="24" s="1"/>
  <c r="DA133" i="24"/>
  <c r="DB133" i="24"/>
  <c r="CZ133" i="24"/>
  <c r="CH133" i="24"/>
  <c r="DU197" i="24"/>
  <c r="ED197" i="24" s="1"/>
  <c r="DY197" i="24"/>
  <c r="EM197" i="24" s="1"/>
  <c r="BN201" i="24"/>
  <c r="BO201" i="24" s="1"/>
  <c r="BP201" i="24" s="1"/>
  <c r="BR201" i="24" s="1"/>
  <c r="CG276" i="24"/>
  <c r="DA276" i="24"/>
  <c r="CB276" i="24"/>
  <c r="BZ276" i="24" s="1"/>
  <c r="EU302" i="24"/>
  <c r="FG302" i="24" s="1"/>
  <c r="ES302" i="24"/>
  <c r="FD302" i="24" s="1"/>
  <c r="CI335" i="24"/>
  <c r="DA335" i="24"/>
  <c r="CW345" i="24"/>
  <c r="AE352" i="24"/>
  <c r="AF352" i="24" s="1"/>
  <c r="AG352" i="24" s="1"/>
  <c r="AI352" i="24" s="1"/>
  <c r="CM363" i="24"/>
  <c r="CJ363" i="24"/>
  <c r="CH363" i="24"/>
  <c r="BD74" i="24"/>
  <c r="BE74" i="24"/>
  <c r="BF74" i="24" s="1"/>
  <c r="DY89" i="24"/>
  <c r="EM89" i="24" s="1"/>
  <c r="BS89" i="24" s="1"/>
  <c r="DU89" i="24"/>
  <c r="ED89" i="24" s="1"/>
  <c r="DD120" i="24"/>
  <c r="CH120" i="24"/>
  <c r="DC172" i="24"/>
  <c r="CF172" i="24"/>
  <c r="CE172" i="24"/>
  <c r="CS263" i="24"/>
  <c r="CH263" i="24"/>
  <c r="CE263" i="24"/>
  <c r="CD263" i="24"/>
  <c r="CB263" i="24"/>
  <c r="CN263" i="24" s="1"/>
  <c r="DC263" i="24"/>
  <c r="DB263" i="24"/>
  <c r="CX263" i="24"/>
  <c r="CW263" i="24"/>
  <c r="CT263" i="24"/>
  <c r="CJ263" i="24"/>
  <c r="CI263" i="24"/>
  <c r="CI330" i="24"/>
  <c r="CS330" i="24"/>
  <c r="DF330" i="24" s="1"/>
  <c r="CH330" i="24"/>
  <c r="CH346" i="24"/>
  <c r="CF346" i="24"/>
  <c r="CB346" i="24"/>
  <c r="CC66" i="24"/>
  <c r="DY35" i="24"/>
  <c r="EM35" i="24" s="1"/>
  <c r="DB53" i="24"/>
  <c r="CB76" i="24"/>
  <c r="CM139" i="24"/>
  <c r="CF139" i="24"/>
  <c r="CE139" i="24"/>
  <c r="CH139" i="24"/>
  <c r="CZ172" i="24"/>
  <c r="CU263" i="24"/>
  <c r="CK354" i="24"/>
  <c r="CX354" i="24"/>
  <c r="CM377" i="24"/>
  <c r="DC377" i="24"/>
  <c r="CZ377" i="24"/>
  <c r="CE377" i="24"/>
  <c r="CB377" i="24"/>
  <c r="CL428" i="24"/>
  <c r="CJ428" i="24"/>
  <c r="CE428" i="24"/>
  <c r="AE167" i="24"/>
  <c r="AF167" i="24"/>
  <c r="AG167" i="24" s="1"/>
  <c r="DV25" i="24"/>
  <c r="EG25" i="24" s="1"/>
  <c r="AO25" i="24" s="1"/>
  <c r="CF66" i="24"/>
  <c r="ER105" i="24"/>
  <c r="ES105" i="24"/>
  <c r="FD105" i="24" s="1"/>
  <c r="DY105" i="24"/>
  <c r="EM105" i="24" s="1"/>
  <c r="CY20" i="24"/>
  <c r="DW21" i="24"/>
  <c r="EI21" i="24" s="1"/>
  <c r="DV31" i="24"/>
  <c r="EG31" i="24" s="1"/>
  <c r="AO31" i="24" s="1"/>
  <c r="AP31" i="24" s="1"/>
  <c r="DY49" i="24"/>
  <c r="EM49" i="24" s="1"/>
  <c r="CV62" i="24"/>
  <c r="CZ62" i="24"/>
  <c r="CM62" i="24"/>
  <c r="CI66" i="24"/>
  <c r="CC76" i="24"/>
  <c r="DS105" i="24"/>
  <c r="EA105" i="24" s="1"/>
  <c r="DD134" i="24"/>
  <c r="DB134" i="24"/>
  <c r="CS134" i="24"/>
  <c r="DF134" i="24" s="1"/>
  <c r="CZ191" i="24"/>
  <c r="CM191" i="24"/>
  <c r="DA263" i="24"/>
  <c r="DW403" i="24"/>
  <c r="EH403" i="24" s="1"/>
  <c r="AT403" i="24" s="1"/>
  <c r="AU403" i="24" s="1"/>
  <c r="ER403" i="24"/>
  <c r="FB403" i="24" s="1"/>
  <c r="EP403" i="24"/>
  <c r="EX403" i="24" s="1"/>
  <c r="CE159" i="24"/>
  <c r="CB159" i="24"/>
  <c r="DA159" i="24"/>
  <c r="CK159" i="24"/>
  <c r="CG159" i="24"/>
  <c r="AO222" i="24"/>
  <c r="AP222" i="24" s="1"/>
  <c r="DD342" i="24"/>
  <c r="CM342" i="24"/>
  <c r="CH404" i="24"/>
  <c r="CI404" i="24"/>
  <c r="DS17" i="24"/>
  <c r="EA17" i="24" s="1"/>
  <c r="EQ38" i="24"/>
  <c r="EY38" i="24" s="1"/>
  <c r="DT53" i="24"/>
  <c r="EC53" i="24" s="1"/>
  <c r="DV71" i="24"/>
  <c r="EG71" i="24" s="1"/>
  <c r="AO71" i="24" s="1"/>
  <c r="AD74" i="24"/>
  <c r="DW105" i="24"/>
  <c r="EI105" i="24" s="1"/>
  <c r="CC117" i="24"/>
  <c r="CY117" i="24"/>
  <c r="CV117" i="24"/>
  <c r="DA130" i="24"/>
  <c r="CV139" i="24"/>
  <c r="CD143" i="24"/>
  <c r="CY143" i="24"/>
  <c r="DU163" i="24"/>
  <c r="ED163" i="24" s="1"/>
  <c r="EU163" i="24"/>
  <c r="FG163" i="24" s="1"/>
  <c r="ES163" i="24"/>
  <c r="FD163" i="24" s="1"/>
  <c r="DY163" i="24"/>
  <c r="EM163" i="24" s="1"/>
  <c r="DV163" i="24"/>
  <c r="EG163" i="24" s="1"/>
  <c r="AO163" i="24" s="1"/>
  <c r="DT163" i="24"/>
  <c r="EC163" i="24" s="1"/>
  <c r="AF213" i="24"/>
  <c r="CG443" i="24"/>
  <c r="CT443" i="24"/>
  <c r="CS443" i="24"/>
  <c r="CI155" i="24"/>
  <c r="CV155" i="24"/>
  <c r="CS155" i="24"/>
  <c r="CD155" i="24"/>
  <c r="CX159" i="24"/>
  <c r="BI388" i="24"/>
  <c r="BJ388" i="24" s="1"/>
  <c r="BK388" i="24" s="1"/>
  <c r="BM388" i="24" s="1"/>
  <c r="DT17" i="24"/>
  <c r="EC17" i="24" s="1"/>
  <c r="ER38" i="24"/>
  <c r="FB38" i="24" s="1"/>
  <c r="CI76" i="24"/>
  <c r="CJ76" i="24"/>
  <c r="CL102" i="24"/>
  <c r="CD102" i="24"/>
  <c r="DV81" i="24"/>
  <c r="EG81" i="24" s="1"/>
  <c r="AO81" i="24" s="1"/>
  <c r="DT81" i="24"/>
  <c r="EC81" i="24" s="1"/>
  <c r="EQ111" i="24"/>
  <c r="EZ111" i="24" s="1"/>
  <c r="ER112" i="24"/>
  <c r="FB112" i="24" s="1"/>
  <c r="EQ112" i="24"/>
  <c r="EY112" i="24" s="1"/>
  <c r="ES115" i="24"/>
  <c r="FD115" i="24" s="1"/>
  <c r="DB117" i="24"/>
  <c r="DA139" i="24"/>
  <c r="DC143" i="24"/>
  <c r="DD159" i="24"/>
  <c r="CK164" i="24"/>
  <c r="CX164" i="24"/>
  <c r="CM164" i="24"/>
  <c r="CF164" i="24"/>
  <c r="CM278" i="24"/>
  <c r="DB278" i="24"/>
  <c r="CY278" i="24"/>
  <c r="CL278" i="24"/>
  <c r="CH278" i="24"/>
  <c r="ES336" i="24"/>
  <c r="FC336" i="24" s="1"/>
  <c r="ER336" i="24"/>
  <c r="FB336" i="24" s="1"/>
  <c r="CH472" i="24"/>
  <c r="DC472" i="24"/>
  <c r="CW472" i="24"/>
  <c r="CL472" i="24"/>
  <c r="CD472" i="24"/>
  <c r="DY71" i="24"/>
  <c r="EM71" i="24" s="1"/>
  <c r="BS71" i="24" s="1"/>
  <c r="Z94" i="24"/>
  <c r="AA94" i="24" s="1"/>
  <c r="AB94" i="24" s="1"/>
  <c r="AD94" i="24" s="1"/>
  <c r="DW109" i="24"/>
  <c r="EI109" i="24" s="1"/>
  <c r="DU109" i="24"/>
  <c r="ED109" i="24" s="1"/>
  <c r="CY121" i="24"/>
  <c r="DW17" i="24"/>
  <c r="EI17" i="24" s="1"/>
  <c r="CL36" i="24"/>
  <c r="CS50" i="24"/>
  <c r="DT66" i="24"/>
  <c r="EB66" i="24" s="1"/>
  <c r="P66" i="24" s="1"/>
  <c r="CT77" i="24"/>
  <c r="CM77" i="24"/>
  <c r="DU81" i="24"/>
  <c r="ED81" i="24" s="1"/>
  <c r="EP89" i="24"/>
  <c r="EX89" i="24" s="1"/>
  <c r="DD102" i="24"/>
  <c r="ES111" i="24"/>
  <c r="FD111" i="24" s="1"/>
  <c r="DS112" i="24"/>
  <c r="EA112" i="24" s="1"/>
  <c r="CB136" i="24"/>
  <c r="EU139" i="24"/>
  <c r="FG139" i="24" s="1"/>
  <c r="DS139" i="24"/>
  <c r="EA139" i="24" s="1"/>
  <c r="F139" i="24" s="1"/>
  <c r="CT155" i="24"/>
  <c r="V172" i="24"/>
  <c r="W172" i="24" s="1"/>
  <c r="Y172" i="24" s="1"/>
  <c r="CL174" i="24"/>
  <c r="CZ174" i="24"/>
  <c r="CL186" i="24"/>
  <c r="DD186" i="24"/>
  <c r="DB186" i="24"/>
  <c r="CZ186" i="24"/>
  <c r="CY186" i="24"/>
  <c r="CX186" i="24"/>
  <c r="CM186" i="24"/>
  <c r="CH186" i="24"/>
  <c r="CG186" i="24"/>
  <c r="CE206" i="24"/>
  <c r="DW229" i="24"/>
  <c r="EI229" i="24" s="1"/>
  <c r="AY229" i="24" s="1"/>
  <c r="AO216" i="24"/>
  <c r="AO252" i="24"/>
  <c r="AP252" i="24" s="1"/>
  <c r="AQ252" i="24" s="1"/>
  <c r="AS252" i="24" s="1"/>
  <c r="Z443" i="24"/>
  <c r="AA443" i="24" s="1"/>
  <c r="ER444" i="24"/>
  <c r="FA444" i="24" s="1"/>
  <c r="DS444" i="24"/>
  <c r="EA444" i="24" s="1"/>
  <c r="ES102" i="24"/>
  <c r="FC102" i="24" s="1"/>
  <c r="DV102" i="24"/>
  <c r="EF102" i="24" s="1"/>
  <c r="AK129" i="24"/>
  <c r="CU140" i="24"/>
  <c r="CH140" i="24"/>
  <c r="CG140" i="24"/>
  <c r="CD140" i="24"/>
  <c r="EQ31" i="24"/>
  <c r="EZ31" i="24" s="1"/>
  <c r="EQ35" i="24"/>
  <c r="EZ35" i="24" s="1"/>
  <c r="CW50" i="24"/>
  <c r="DT102" i="24"/>
  <c r="EB102" i="24" s="1"/>
  <c r="DW112" i="24"/>
  <c r="EH112" i="24" s="1"/>
  <c r="AT112" i="24" s="1"/>
  <c r="AU112" i="24" s="1"/>
  <c r="CG118" i="24"/>
  <c r="CE118" i="24"/>
  <c r="CB118" i="24"/>
  <c r="CN118" i="24" s="1"/>
  <c r="CD122" i="24"/>
  <c r="AK153" i="24"/>
  <c r="CE193" i="24"/>
  <c r="DD193" i="24"/>
  <c r="DB193" i="24"/>
  <c r="DA193" i="24"/>
  <c r="CW193" i="24"/>
  <c r="CM193" i="24"/>
  <c r="CH193" i="24"/>
  <c r="CG193" i="24"/>
  <c r="DS248" i="24"/>
  <c r="ES283" i="24"/>
  <c r="FD283" i="24" s="1"/>
  <c r="EU283" i="24"/>
  <c r="FG283" i="24" s="1"/>
  <c r="EQ283" i="24"/>
  <c r="EZ283" i="24" s="1"/>
  <c r="DW283" i="24"/>
  <c r="EI283" i="24" s="1"/>
  <c r="DV283" i="24"/>
  <c r="EG283" i="24" s="1"/>
  <c r="DV485" i="24"/>
  <c r="EF485" i="24" s="1"/>
  <c r="AJ485" i="24" s="1"/>
  <c r="DS485" i="24"/>
  <c r="EA485" i="24" s="1"/>
  <c r="ER21" i="24"/>
  <c r="FA21" i="24" s="1"/>
  <c r="ER31" i="24"/>
  <c r="FA31" i="24" s="1"/>
  <c r="ER35" i="24"/>
  <c r="FA35" i="24" s="1"/>
  <c r="DU91" i="24"/>
  <c r="ED91" i="24" s="1"/>
  <c r="DW91" i="24"/>
  <c r="EI91" i="24" s="1"/>
  <c r="DD140" i="24"/>
  <c r="CH255" i="24"/>
  <c r="CW255" i="24"/>
  <c r="CU255" i="24"/>
  <c r="CT255" i="24"/>
  <c r="CF255" i="24"/>
  <c r="CD255" i="24"/>
  <c r="DA255" i="24"/>
  <c r="CZ255" i="24"/>
  <c r="BN257" i="24"/>
  <c r="AT466" i="24"/>
  <c r="AU466" i="24" s="1"/>
  <c r="AV466" i="24" s="1"/>
  <c r="EU500" i="24"/>
  <c r="FG500" i="24" s="1"/>
  <c r="EP500" i="24"/>
  <c r="DC514" i="24"/>
  <c r="CW514" i="24"/>
  <c r="CM514" i="24"/>
  <c r="AY52" i="24"/>
  <c r="CX78" i="24"/>
  <c r="CU78" i="24"/>
  <c r="DT97" i="24"/>
  <c r="EC97" i="24" s="1"/>
  <c r="ES97" i="24"/>
  <c r="FD97" i="24" s="1"/>
  <c r="EQ105" i="24"/>
  <c r="EZ105" i="24" s="1"/>
  <c r="CU110" i="24"/>
  <c r="CB110" i="24"/>
  <c r="CB137" i="24"/>
  <c r="CL182" i="24"/>
  <c r="CW182" i="24"/>
  <c r="ES206" i="24"/>
  <c r="FC206" i="24" s="1"/>
  <c r="EU206" i="24"/>
  <c r="FH206" i="24" s="1"/>
  <c r="U359" i="24"/>
  <c r="V359" i="24" s="1"/>
  <c r="DS41" i="24"/>
  <c r="EA41" i="24" s="1"/>
  <c r="F41" i="24" s="1"/>
  <c r="G41" i="24" s="1"/>
  <c r="EU105" i="24"/>
  <c r="ER109" i="24"/>
  <c r="FA109" i="24" s="1"/>
  <c r="V116" i="24"/>
  <c r="W116" i="24" s="1"/>
  <c r="CK123" i="24"/>
  <c r="DW145" i="24"/>
  <c r="EI145" i="24" s="1"/>
  <c r="DY145" i="24"/>
  <c r="EM145" i="24" s="1"/>
  <c r="DS145" i="24"/>
  <c r="EA145" i="24" s="1"/>
  <c r="DS150" i="24"/>
  <c r="EA150" i="24" s="1"/>
  <c r="CG212" i="24"/>
  <c r="DA212" i="24"/>
  <c r="CW212" i="24"/>
  <c r="CL212" i="24"/>
  <c r="CJ212" i="24"/>
  <c r="CF212" i="24"/>
  <c r="CB212" i="24"/>
  <c r="DD212" i="24"/>
  <c r="CI73" i="24"/>
  <c r="CJ73" i="24"/>
  <c r="CY78" i="24"/>
  <c r="CX92" i="24"/>
  <c r="CD92" i="24"/>
  <c r="AY102" i="24"/>
  <c r="AZ102" i="24" s="1"/>
  <c r="CT110" i="24"/>
  <c r="CJ141" i="24"/>
  <c r="CK141" i="24"/>
  <c r="CE141" i="24"/>
  <c r="DU145" i="24"/>
  <c r="ED145" i="24" s="1"/>
  <c r="CU182" i="24"/>
  <c r="CW300" i="24"/>
  <c r="CY300" i="24"/>
  <c r="CX300" i="24"/>
  <c r="CB300" i="24"/>
  <c r="BZ300" i="24" s="1"/>
  <c r="EU336" i="24"/>
  <c r="FH336" i="24" s="1"/>
  <c r="CS360" i="24"/>
  <c r="U501" i="24"/>
  <c r="CK137" i="24"/>
  <c r="DB137" i="24"/>
  <c r="CW137" i="24"/>
  <c r="EP225" i="24"/>
  <c r="EX225" i="24" s="1"/>
  <c r="DV225" i="24"/>
  <c r="EG225" i="24" s="1"/>
  <c r="DU225" i="24"/>
  <c r="ED225" i="24" s="1"/>
  <c r="P430" i="24"/>
  <c r="Q430" i="24" s="1"/>
  <c r="R430" i="24" s="1"/>
  <c r="T430" i="24" s="1"/>
  <c r="DV450" i="24"/>
  <c r="EG450" i="24" s="1"/>
  <c r="AO450" i="24" s="1"/>
  <c r="EU450" i="24"/>
  <c r="FG450" i="24" s="1"/>
  <c r="AT494" i="24"/>
  <c r="AU494" i="24"/>
  <c r="AV494" i="24" s="1"/>
  <c r="ES17" i="24"/>
  <c r="FD17" i="24" s="1"/>
  <c r="EP81" i="24"/>
  <c r="EX81" i="24" s="1"/>
  <c r="CW92" i="24"/>
  <c r="CZ110" i="24"/>
  <c r="CJ113" i="24"/>
  <c r="CD113" i="24"/>
  <c r="CC113" i="24"/>
  <c r="CS141" i="24"/>
  <c r="EU159" i="24"/>
  <c r="DS225" i="24"/>
  <c r="EA225" i="24" s="1"/>
  <c r="CH262" i="24"/>
  <c r="CE262" i="24"/>
  <c r="CD262" i="24"/>
  <c r="CB262" i="24"/>
  <c r="DD262" i="24"/>
  <c r="DC262" i="24"/>
  <c r="DB262" i="24"/>
  <c r="CY262" i="24"/>
  <c r="CW262" i="24"/>
  <c r="CG262" i="24"/>
  <c r="CF262" i="24"/>
  <c r="EU324" i="24"/>
  <c r="FG324" i="24" s="1"/>
  <c r="DV324" i="24"/>
  <c r="EG324" i="24" s="1"/>
  <c r="CS431" i="24"/>
  <c r="DF431" i="24" s="1"/>
  <c r="DD431" i="24"/>
  <c r="DB431" i="24"/>
  <c r="CZ431" i="24"/>
  <c r="CV431" i="24"/>
  <c r="CU431" i="24"/>
  <c r="CM431" i="24"/>
  <c r="CJ431" i="24"/>
  <c r="CI431" i="24"/>
  <c r="CG431" i="24"/>
  <c r="CC431" i="24"/>
  <c r="DV68" i="24"/>
  <c r="EF68" i="24" s="1"/>
  <c r="AJ68" i="24" s="1"/>
  <c r="AK68" i="24" s="1"/>
  <c r="CK74" i="24"/>
  <c r="CC74" i="24"/>
  <c r="EQ81" i="24"/>
  <c r="CL83" i="24"/>
  <c r="CY92" i="24"/>
  <c r="DV98" i="24"/>
  <c r="EF98" i="24" s="1"/>
  <c r="ES98" i="24"/>
  <c r="FC98" i="24" s="1"/>
  <c r="DS98" i="24"/>
  <c r="EA98" i="24" s="1"/>
  <c r="EU102" i="24"/>
  <c r="FH102" i="24" s="1"/>
  <c r="DC110" i="24"/>
  <c r="BD136" i="24"/>
  <c r="BE136" i="24"/>
  <c r="BF136" i="24" s="1"/>
  <c r="CY141" i="24"/>
  <c r="CD161" i="24"/>
  <c r="CG161" i="24"/>
  <c r="CC161" i="24"/>
  <c r="CH188" i="24"/>
  <c r="CK188" i="24"/>
  <c r="CD188" i="24"/>
  <c r="CM188" i="24"/>
  <c r="DW225" i="24"/>
  <c r="EI225" i="24" s="1"/>
  <c r="DA401" i="24"/>
  <c r="DC401" i="24"/>
  <c r="CB401" i="24"/>
  <c r="CN401" i="24" s="1"/>
  <c r="AT17" i="24"/>
  <c r="AU17" i="24" s="1"/>
  <c r="AV17" i="24" s="1"/>
  <c r="DD63" i="24"/>
  <c r="DW78" i="24"/>
  <c r="EH78" i="24" s="1"/>
  <c r="AT78" i="24" s="1"/>
  <c r="DV78" i="24"/>
  <c r="EF78" i="24" s="1"/>
  <c r="AJ78" i="24" s="1"/>
  <c r="DU78" i="24"/>
  <c r="EE78" i="24" s="1"/>
  <c r="EQ14" i="24"/>
  <c r="EY14" i="24" s="1"/>
  <c r="CS42" i="24"/>
  <c r="DF42" i="24" s="1"/>
  <c r="DW68" i="24"/>
  <c r="EH68" i="24" s="1"/>
  <c r="DB92" i="24"/>
  <c r="CL104" i="24"/>
  <c r="CJ104" i="24"/>
  <c r="CF104" i="24"/>
  <c r="DW110" i="24"/>
  <c r="EH110" i="24" s="1"/>
  <c r="DV110" i="24"/>
  <c r="EF110" i="24" s="1"/>
  <c r="AJ110" i="24" s="1"/>
  <c r="DS110" i="24"/>
  <c r="EP112" i="24"/>
  <c r="DB141" i="24"/>
  <c r="DU183" i="24"/>
  <c r="ED183" i="24" s="1"/>
  <c r="EP183" i="24"/>
  <c r="EX183" i="24" s="1"/>
  <c r="CS262" i="24"/>
  <c r="CW470" i="24"/>
  <c r="CY470" i="24"/>
  <c r="CX470" i="24"/>
  <c r="CV470" i="24"/>
  <c r="CT470" i="24"/>
  <c r="CB470" i="24"/>
  <c r="CE66" i="24"/>
  <c r="DB66" i="24"/>
  <c r="P143" i="24"/>
  <c r="Q143" i="24" s="1"/>
  <c r="R143" i="24" s="1"/>
  <c r="ES21" i="24"/>
  <c r="FD21" i="24" s="1"/>
  <c r="DW19" i="24"/>
  <c r="EI19" i="24" s="1"/>
  <c r="AY19" i="24" s="1"/>
  <c r="DV33" i="24"/>
  <c r="EG33" i="24" s="1"/>
  <c r="AO33" i="24" s="1"/>
  <c r="BK17" i="24"/>
  <c r="DS37" i="24"/>
  <c r="EA37" i="24" s="1"/>
  <c r="F37" i="24" s="1"/>
  <c r="DC42" i="24"/>
  <c r="CH61" i="24"/>
  <c r="CY64" i="24"/>
  <c r="DW98" i="24"/>
  <c r="EH98" i="24" s="1"/>
  <c r="DU110" i="24"/>
  <c r="EE110" i="24" s="1"/>
  <c r="EU112" i="24"/>
  <c r="FH112" i="24" s="1"/>
  <c r="DV119" i="24"/>
  <c r="EG119" i="24" s="1"/>
  <c r="DD141" i="24"/>
  <c r="DV183" i="24"/>
  <c r="EG183" i="24" s="1"/>
  <c r="CI214" i="24"/>
  <c r="CJ214" i="24"/>
  <c r="CD214" i="24"/>
  <c r="CZ262" i="24"/>
  <c r="CB345" i="24"/>
  <c r="CN345" i="24" s="1"/>
  <c r="CX376" i="24"/>
  <c r="CY376" i="24"/>
  <c r="CI376" i="24"/>
  <c r="CM519" i="24"/>
  <c r="CZ519" i="24"/>
  <c r="CV519" i="24"/>
  <c r="CT519" i="24"/>
  <c r="CX144" i="24"/>
  <c r="DD144" i="24"/>
  <c r="DY19" i="24"/>
  <c r="EM19" i="24" s="1"/>
  <c r="BO61" i="24"/>
  <c r="BP61" i="24" s="1"/>
  <c r="CV110" i="24"/>
  <c r="AA14" i="24"/>
  <c r="AB14" i="24" s="1"/>
  <c r="AD14" i="24" s="1"/>
  <c r="Q41" i="24"/>
  <c r="CY83" i="24"/>
  <c r="BN87" i="24"/>
  <c r="BO87" i="24" s="1"/>
  <c r="CY104" i="24"/>
  <c r="DA107" i="24"/>
  <c r="DB107" i="24"/>
  <c r="CU107" i="24"/>
  <c r="DW119" i="24"/>
  <c r="EI119" i="24" s="1"/>
  <c r="AY119" i="24" s="1"/>
  <c r="CH178" i="24"/>
  <c r="ES296" i="24"/>
  <c r="FD296" i="24" s="1"/>
  <c r="EU296" i="24"/>
  <c r="FG296" i="24" s="1"/>
  <c r="EQ296" i="24"/>
  <c r="EZ296" i="24" s="1"/>
  <c r="DV296" i="24"/>
  <c r="EG296" i="24" s="1"/>
  <c r="DU296" i="24"/>
  <c r="ED296" i="24" s="1"/>
  <c r="CD345" i="24"/>
  <c r="CM402" i="24"/>
  <c r="DD459" i="24"/>
  <c r="DC459" i="24"/>
  <c r="CZ459" i="24"/>
  <c r="CL459" i="24"/>
  <c r="CH459" i="24"/>
  <c r="CE459" i="24"/>
  <c r="CB459" i="24"/>
  <c r="CW106" i="24"/>
  <c r="DU124" i="24"/>
  <c r="EE124" i="24" s="1"/>
  <c r="AE124" i="24" s="1"/>
  <c r="CW132" i="24"/>
  <c r="CB153" i="24"/>
  <c r="CM165" i="24"/>
  <c r="CK168" i="24"/>
  <c r="DW221" i="24"/>
  <c r="EI221" i="24" s="1"/>
  <c r="Z232" i="24"/>
  <c r="AA232" i="24" s="1"/>
  <c r="EP256" i="24"/>
  <c r="EX256" i="24" s="1"/>
  <c r="DS257" i="24"/>
  <c r="EA257" i="24" s="1"/>
  <c r="EQ262" i="24"/>
  <c r="EY262" i="24" s="1"/>
  <c r="DT275" i="24"/>
  <c r="EC275" i="24" s="1"/>
  <c r="U275" i="24" s="1"/>
  <c r="CK283" i="24"/>
  <c r="EU288" i="24"/>
  <c r="FH288" i="24" s="1"/>
  <c r="DW327" i="24"/>
  <c r="EH327" i="24" s="1"/>
  <c r="CX332" i="24"/>
  <c r="EU354" i="24"/>
  <c r="FG354" i="24" s="1"/>
  <c r="CC389" i="24"/>
  <c r="ES391" i="24"/>
  <c r="FC391" i="24" s="1"/>
  <c r="CC397" i="24"/>
  <c r="DT422" i="24"/>
  <c r="EC422" i="24" s="1"/>
  <c r="EQ429" i="24"/>
  <c r="EY429" i="24" s="1"/>
  <c r="ES433" i="24"/>
  <c r="FC433" i="24" s="1"/>
  <c r="CS446" i="24"/>
  <c r="CC492" i="24"/>
  <c r="AF514" i="24"/>
  <c r="CK516" i="24"/>
  <c r="EQ256" i="24"/>
  <c r="EY256" i="24" s="1"/>
  <c r="ES262" i="24"/>
  <c r="FC262" i="24" s="1"/>
  <c r="DF372" i="24"/>
  <c r="ES507" i="24"/>
  <c r="FC507" i="24" s="1"/>
  <c r="CB513" i="24"/>
  <c r="CM518" i="24"/>
  <c r="CG462" i="24"/>
  <c r="DF472" i="24"/>
  <c r="CG513" i="24"/>
  <c r="CS516" i="24"/>
  <c r="ES519" i="24"/>
  <c r="FC519" i="24" s="1"/>
  <c r="EP113" i="24"/>
  <c r="EX113" i="24" s="1"/>
  <c r="CZ149" i="24"/>
  <c r="CH154" i="24"/>
  <c r="EP164" i="24"/>
  <c r="EX164" i="24" s="1"/>
  <c r="DD168" i="24"/>
  <c r="CN218" i="24"/>
  <c r="DF263" i="24"/>
  <c r="CK267" i="24"/>
  <c r="CD271" i="24"/>
  <c r="DA279" i="24"/>
  <c r="CH291" i="24"/>
  <c r="EP291" i="24"/>
  <c r="CY299" i="24"/>
  <c r="DW384" i="24"/>
  <c r="EI384" i="24" s="1"/>
  <c r="DY399" i="24"/>
  <c r="EL399" i="24" s="1"/>
  <c r="CB416" i="24"/>
  <c r="DT423" i="24"/>
  <c r="EB423" i="24" s="1"/>
  <c r="CD433" i="24"/>
  <c r="BJ448" i="24"/>
  <c r="BK448" i="24" s="1"/>
  <c r="BM448" i="24" s="1"/>
  <c r="EU449" i="24"/>
  <c r="FH449" i="24" s="1"/>
  <c r="CM462" i="24"/>
  <c r="DT504" i="24"/>
  <c r="EC504" i="24" s="1"/>
  <c r="CK511" i="24"/>
  <c r="EU512" i="24"/>
  <c r="FG512" i="24" s="1"/>
  <c r="BJ241" i="24"/>
  <c r="CC249" i="24"/>
  <c r="CI291" i="24"/>
  <c r="CF433" i="24"/>
  <c r="DU504" i="24"/>
  <c r="ED504" i="24" s="1"/>
  <c r="Z504" i="24" s="1"/>
  <c r="AA504" i="24" s="1"/>
  <c r="DD149" i="24"/>
  <c r="DT168" i="24"/>
  <c r="EB168" i="24" s="1"/>
  <c r="P168" i="24" s="1"/>
  <c r="CK253" i="24"/>
  <c r="CU267" i="24"/>
  <c r="CL291" i="24"/>
  <c r="AK308" i="24"/>
  <c r="AL308" i="24" s="1"/>
  <c r="DU321" i="24"/>
  <c r="EE321" i="24" s="1"/>
  <c r="AE321" i="24" s="1"/>
  <c r="CJ331" i="24"/>
  <c r="DW333" i="24"/>
  <c r="EI333" i="24" s="1"/>
  <c r="DY411" i="24"/>
  <c r="EL411" i="24" s="1"/>
  <c r="BN411" i="24" s="1"/>
  <c r="DW451" i="24"/>
  <c r="EH451" i="24" s="1"/>
  <c r="CD452" i="24"/>
  <c r="CT482" i="24"/>
  <c r="CW513" i="24"/>
  <c r="AF520" i="24"/>
  <c r="AG520" i="24" s="1"/>
  <c r="BW220" i="24"/>
  <c r="CS433" i="24"/>
  <c r="CX490" i="24"/>
  <c r="DC511" i="24"/>
  <c r="CZ513" i="24"/>
  <c r="CE127" i="24"/>
  <c r="CX154" i="24"/>
  <c r="ER156" i="24"/>
  <c r="FB156" i="24" s="1"/>
  <c r="CK167" i="24"/>
  <c r="CZ198" i="24"/>
  <c r="CE224" i="24"/>
  <c r="CX249" i="24"/>
  <c r="DB253" i="24"/>
  <c r="CM256" i="24"/>
  <c r="EP257" i="24"/>
  <c r="EX257" i="24" s="1"/>
  <c r="CE284" i="24"/>
  <c r="CS291" i="24"/>
  <c r="DF291" i="24" s="1"/>
  <c r="CF319" i="24"/>
  <c r="CJ326" i="24"/>
  <c r="CG329" i="24"/>
  <c r="CW331" i="24"/>
  <c r="CI357" i="24"/>
  <c r="CE396" i="24"/>
  <c r="ES405" i="24"/>
  <c r="FC405" i="24" s="1"/>
  <c r="CG407" i="24"/>
  <c r="DB433" i="24"/>
  <c r="Q436" i="24"/>
  <c r="DY440" i="24"/>
  <c r="CJ452" i="24"/>
  <c r="CC463" i="24"/>
  <c r="EP489" i="24"/>
  <c r="EX489" i="24" s="1"/>
  <c r="EU156" i="24"/>
  <c r="FH156" i="24" s="1"/>
  <c r="DD198" i="24"/>
  <c r="CH215" i="24"/>
  <c r="DD253" i="24"/>
  <c r="EQ257" i="24"/>
  <c r="EZ257" i="24" s="1"/>
  <c r="CT291" i="24"/>
  <c r="AF302" i="24"/>
  <c r="AG302" i="24" s="1"/>
  <c r="BT311" i="24"/>
  <c r="CH329" i="24"/>
  <c r="AE330" i="24"/>
  <c r="AF330" i="24" s="1"/>
  <c r="AG330" i="24" s="1"/>
  <c r="AI330" i="24" s="1"/>
  <c r="CX331" i="24"/>
  <c r="CJ357" i="24"/>
  <c r="ES384" i="24"/>
  <c r="FD384" i="24" s="1"/>
  <c r="EQ399" i="24"/>
  <c r="EY399" i="24" s="1"/>
  <c r="EU405" i="24"/>
  <c r="FH405" i="24" s="1"/>
  <c r="CJ407" i="24"/>
  <c r="CL452" i="24"/>
  <c r="CB457" i="24"/>
  <c r="V477" i="24"/>
  <c r="W477" i="24" s="1"/>
  <c r="Y477" i="24" s="1"/>
  <c r="BW194" i="24"/>
  <c r="ES279" i="24"/>
  <c r="FD279" i="24" s="1"/>
  <c r="CU291" i="24"/>
  <c r="CB370" i="24"/>
  <c r="BZ370" i="24" s="1"/>
  <c r="ER399" i="24"/>
  <c r="FB399" i="24" s="1"/>
  <c r="EQ423" i="24"/>
  <c r="EY423" i="24" s="1"/>
  <c r="CE445" i="24"/>
  <c r="CC457" i="24"/>
  <c r="CB471" i="24"/>
  <c r="DU502" i="24"/>
  <c r="ED502" i="24" s="1"/>
  <c r="AK516" i="24"/>
  <c r="AL516" i="24" s="1"/>
  <c r="EP520" i="24"/>
  <c r="EX520" i="24" s="1"/>
  <c r="CL242" i="24"/>
  <c r="CV291" i="24"/>
  <c r="CC503" i="24"/>
  <c r="EQ504" i="24"/>
  <c r="EZ504" i="24" s="1"/>
  <c r="DS517" i="24"/>
  <c r="EA517" i="24" s="1"/>
  <c r="F517" i="24" s="1"/>
  <c r="CX291" i="24"/>
  <c r="DF329" i="24"/>
  <c r="AF345" i="24"/>
  <c r="BE403" i="24"/>
  <c r="BF403" i="24" s="1"/>
  <c r="BH403" i="24" s="1"/>
  <c r="ER411" i="24"/>
  <c r="FB411" i="24" s="1"/>
  <c r="CK503" i="24"/>
  <c r="EU504" i="24"/>
  <c r="FG504" i="24" s="1"/>
  <c r="CB512" i="24"/>
  <c r="CN512" i="24" s="1"/>
  <c r="CF106" i="24"/>
  <c r="CH124" i="24"/>
  <c r="CD132" i="24"/>
  <c r="DY190" i="24"/>
  <c r="EL190" i="24" s="1"/>
  <c r="BN190" i="24" s="1"/>
  <c r="AJ193" i="24"/>
  <c r="AK193" i="24" s="1"/>
  <c r="AL193" i="24" s="1"/>
  <c r="CK205" i="24"/>
  <c r="DV220" i="24"/>
  <c r="EF220" i="24" s="1"/>
  <c r="AJ220" i="24" s="1"/>
  <c r="DT256" i="24"/>
  <c r="EB256" i="24" s="1"/>
  <c r="P256" i="24" s="1"/>
  <c r="DU262" i="24"/>
  <c r="EE262" i="24" s="1"/>
  <c r="CW271" i="24"/>
  <c r="DY274" i="24"/>
  <c r="EL274" i="24" s="1"/>
  <c r="CY288" i="24"/>
  <c r="AJ291" i="24"/>
  <c r="AK291" i="24" s="1"/>
  <c r="AL291" i="24" s="1"/>
  <c r="CY291" i="24"/>
  <c r="DD294" i="24"/>
  <c r="ER303" i="24"/>
  <c r="FB303" i="24" s="1"/>
  <c r="EQ321" i="24"/>
  <c r="EY321" i="24" s="1"/>
  <c r="CU329" i="24"/>
  <c r="EQ333" i="24"/>
  <c r="EZ333" i="24" s="1"/>
  <c r="EQ337" i="24"/>
  <c r="EZ337" i="24" s="1"/>
  <c r="CV357" i="24"/>
  <c r="DB361" i="24"/>
  <c r="DC396" i="24"/>
  <c r="DV413" i="24"/>
  <c r="EF413" i="24" s="1"/>
  <c r="AJ413" i="24" s="1"/>
  <c r="DY417" i="24"/>
  <c r="EL417" i="24" s="1"/>
  <c r="BN417" i="24" s="1"/>
  <c r="BZ418" i="24"/>
  <c r="DY433" i="24"/>
  <c r="EL433" i="24" s="1"/>
  <c r="BN433" i="24" s="1"/>
  <c r="CS452" i="24"/>
  <c r="DV468" i="24"/>
  <c r="EG468" i="24" s="1"/>
  <c r="AO468" i="24" s="1"/>
  <c r="AP468" i="24" s="1"/>
  <c r="AQ468" i="24" s="1"/>
  <c r="AU520" i="24"/>
  <c r="AV520" i="24" s="1"/>
  <c r="AX520" i="24" s="1"/>
  <c r="CH106" i="24"/>
  <c r="CJ124" i="24"/>
  <c r="CF132" i="24"/>
  <c r="DU148" i="24"/>
  <c r="EE148" i="24" s="1"/>
  <c r="BK159" i="24"/>
  <c r="DV167" i="24"/>
  <c r="EG167" i="24" s="1"/>
  <c r="CE175" i="24"/>
  <c r="CL205" i="24"/>
  <c r="EQ214" i="24"/>
  <c r="EY214" i="24" s="1"/>
  <c r="AT217" i="24"/>
  <c r="CX271" i="24"/>
  <c r="CE299" i="24"/>
  <c r="AP317" i="24"/>
  <c r="AQ317" i="24" s="1"/>
  <c r="ES321" i="24"/>
  <c r="FC321" i="24" s="1"/>
  <c r="CW329" i="24"/>
  <c r="EU333" i="24"/>
  <c r="FG333" i="24" s="1"/>
  <c r="CW357" i="24"/>
  <c r="DC361" i="24"/>
  <c r="DW370" i="24"/>
  <c r="EI370" i="24" s="1"/>
  <c r="AY370" i="24" s="1"/>
  <c r="CB379" i="24"/>
  <c r="CN379" i="24" s="1"/>
  <c r="DD396" i="24"/>
  <c r="CB418" i="24"/>
  <c r="DU429" i="24"/>
  <c r="EE429" i="24" s="1"/>
  <c r="AE429" i="24" s="1"/>
  <c r="CB446" i="24"/>
  <c r="BZ446" i="24" s="1"/>
  <c r="CS457" i="24"/>
  <c r="AZ459" i="24"/>
  <c r="CE484" i="24"/>
  <c r="DW517" i="24"/>
  <c r="EH517" i="24" s="1"/>
  <c r="ES214" i="24"/>
  <c r="FC214" i="24" s="1"/>
  <c r="ES116" i="24"/>
  <c r="FC116" i="24" s="1"/>
  <c r="AA126" i="24"/>
  <c r="AB126" i="24" s="1"/>
  <c r="AD126" i="24" s="1"/>
  <c r="CI132" i="24"/>
  <c r="ER178" i="24"/>
  <c r="FB178" i="24" s="1"/>
  <c r="EQ207" i="24"/>
  <c r="EZ207" i="24" s="1"/>
  <c r="DS208" i="24"/>
  <c r="EA208" i="24" s="1"/>
  <c r="F208" i="24" s="1"/>
  <c r="AZ222" i="24"/>
  <c r="CY247" i="24"/>
  <c r="CM269" i="24"/>
  <c r="DB271" i="24"/>
  <c r="CF275" i="24"/>
  <c r="CZ284" i="24"/>
  <c r="DT291" i="24"/>
  <c r="EC291" i="24" s="1"/>
  <c r="U291" i="24" s="1"/>
  <c r="CG299" i="24"/>
  <c r="DT301" i="24"/>
  <c r="EB301" i="24" s="1"/>
  <c r="CT319" i="24"/>
  <c r="DA329" i="24"/>
  <c r="CH332" i="24"/>
  <c r="CI355" i="24"/>
  <c r="CZ357" i="24"/>
  <c r="EP369" i="24"/>
  <c r="CE379" i="24"/>
  <c r="DT387" i="24"/>
  <c r="EB387" i="24" s="1"/>
  <c r="DA414" i="24"/>
  <c r="CH418" i="24"/>
  <c r="CG422" i="24"/>
  <c r="CZ438" i="24"/>
  <c r="CE446" i="24"/>
  <c r="DW460" i="24"/>
  <c r="EI460" i="24" s="1"/>
  <c r="AY460" i="24" s="1"/>
  <c r="CF469" i="24"/>
  <c r="BT509" i="24"/>
  <c r="BU509" i="24" s="1"/>
  <c r="Q519" i="24"/>
  <c r="DV301" i="24"/>
  <c r="EF301" i="24" s="1"/>
  <c r="CS367" i="24"/>
  <c r="CU453" i="24"/>
  <c r="CS484" i="24"/>
  <c r="DF106" i="24"/>
  <c r="CL156" i="24"/>
  <c r="CE168" i="24"/>
  <c r="EQ198" i="24"/>
  <c r="EY198" i="24" s="1"/>
  <c r="CK200" i="24"/>
  <c r="CJ225" i="24"/>
  <c r="CB233" i="24"/>
  <c r="BZ233" i="24" s="1"/>
  <c r="ES263" i="24"/>
  <c r="FD263" i="24" s="1"/>
  <c r="BZ279" i="24"/>
  <c r="DD284" i="24"/>
  <c r="DV291" i="24"/>
  <c r="EG291" i="24" s="1"/>
  <c r="BO296" i="24"/>
  <c r="CJ299" i="24"/>
  <c r="AP309" i="24"/>
  <c r="ES315" i="24"/>
  <c r="FC315" i="24" s="1"/>
  <c r="DT316" i="24"/>
  <c r="EC316" i="24" s="1"/>
  <c r="U316" i="24" s="1"/>
  <c r="CW319" i="24"/>
  <c r="EP322" i="24"/>
  <c r="EX322" i="24" s="1"/>
  <c r="ES326" i="24"/>
  <c r="FD326" i="24" s="1"/>
  <c r="DD329" i="24"/>
  <c r="ER343" i="24"/>
  <c r="FA343" i="24" s="1"/>
  <c r="CD352" i="24"/>
  <c r="CT367" i="24"/>
  <c r="CH379" i="24"/>
  <c r="CL432" i="24"/>
  <c r="CY453" i="24"/>
  <c r="AZ477" i="24"/>
  <c r="ER478" i="24"/>
  <c r="FA478" i="24" s="1"/>
  <c r="CT499" i="24"/>
  <c r="CT106" i="24"/>
  <c r="ES137" i="24"/>
  <c r="FD137" i="24" s="1"/>
  <c r="CC149" i="24"/>
  <c r="CK225" i="24"/>
  <c r="CW269" i="24"/>
  <c r="CK272" i="24"/>
  <c r="CK299" i="24"/>
  <c r="DW316" i="24"/>
  <c r="EI316" i="24" s="1"/>
  <c r="DD319" i="24"/>
  <c r="EU326" i="24"/>
  <c r="DB327" i="24"/>
  <c r="EQ331" i="24"/>
  <c r="EY331" i="24" s="1"/>
  <c r="ER354" i="24"/>
  <c r="FA354" i="24" s="1"/>
  <c r="CW367" i="24"/>
  <c r="CZ388" i="24"/>
  <c r="DD422" i="24"/>
  <c r="CM432" i="24"/>
  <c r="AP437" i="24"/>
  <c r="DB453" i="24"/>
  <c r="CS458" i="24"/>
  <c r="DF458" i="24" s="1"/>
  <c r="CY469" i="24"/>
  <c r="BA477" i="24"/>
  <c r="CY499" i="24"/>
  <c r="AB519" i="24"/>
  <c r="AD519" i="24" s="1"/>
  <c r="CE149" i="24"/>
  <c r="AA220" i="24"/>
  <c r="EQ220" i="24"/>
  <c r="EY220" i="24" s="1"/>
  <c r="CM225" i="24"/>
  <c r="CE283" i="24"/>
  <c r="BT288" i="24"/>
  <c r="AF310" i="24"/>
  <c r="AG310" i="24" s="1"/>
  <c r="DY316" i="24"/>
  <c r="EQ417" i="24"/>
  <c r="EY417" i="24" s="1"/>
  <c r="EP468" i="24"/>
  <c r="EX468" i="24" s="1"/>
  <c r="CZ469" i="24"/>
  <c r="CE485" i="24"/>
  <c r="DA499" i="24"/>
  <c r="CD518" i="24"/>
  <c r="CG33" i="24"/>
  <c r="DB33" i="24"/>
  <c r="CJ33" i="24"/>
  <c r="CI33" i="24"/>
  <c r="DA33" i="24"/>
  <c r="CZ33" i="24"/>
  <c r="CH33" i="24"/>
  <c r="CY33" i="24"/>
  <c r="CF33" i="24"/>
  <c r="CX33" i="24"/>
  <c r="CE33" i="24"/>
  <c r="CK33" i="24"/>
  <c r="CW33" i="24"/>
  <c r="CD33" i="24"/>
  <c r="DC33" i="24"/>
  <c r="CV33" i="24"/>
  <c r="CC33" i="24"/>
  <c r="CU33" i="24"/>
  <c r="CB33" i="24"/>
  <c r="CT33" i="24"/>
  <c r="CS33" i="24"/>
  <c r="DF33" i="24" s="1"/>
  <c r="CM33" i="24"/>
  <c r="DD33" i="24"/>
  <c r="CL33" i="24"/>
  <c r="CB18" i="24"/>
  <c r="DC18" i="24"/>
  <c r="CY18" i="24"/>
  <c r="CX18" i="24"/>
  <c r="CW18" i="24"/>
  <c r="CM22" i="24"/>
  <c r="CY22" i="24"/>
  <c r="CC22" i="24"/>
  <c r="CX22" i="24"/>
  <c r="CB22" i="24"/>
  <c r="CD22" i="24"/>
  <c r="CW22" i="24"/>
  <c r="CV22" i="24"/>
  <c r="CU22" i="24"/>
  <c r="CJ22" i="24"/>
  <c r="CK22" i="24"/>
  <c r="CI22" i="24"/>
  <c r="CZ22" i="24"/>
  <c r="DD22" i="24"/>
  <c r="CH22" i="24"/>
  <c r="DC22" i="24"/>
  <c r="CG22" i="24"/>
  <c r="DB22" i="24"/>
  <c r="CF22" i="24"/>
  <c r="CE22" i="24"/>
  <c r="DA22" i="24"/>
  <c r="CL16" i="24"/>
  <c r="CC16" i="24"/>
  <c r="CD16" i="24"/>
  <c r="DD29" i="24"/>
  <c r="CM29" i="24"/>
  <c r="DC29" i="24"/>
  <c r="CL29" i="24"/>
  <c r="CZ29" i="24"/>
  <c r="DB29" i="24"/>
  <c r="CK29" i="24"/>
  <c r="CJ29" i="24"/>
  <c r="DA29" i="24"/>
  <c r="CI29" i="24"/>
  <c r="CY29" i="24"/>
  <c r="CH29" i="24"/>
  <c r="CG29" i="24"/>
  <c r="CX29" i="24"/>
  <c r="CW29" i="24"/>
  <c r="CF29" i="24"/>
  <c r="CV29" i="24"/>
  <c r="CE29" i="24"/>
  <c r="CU29" i="24"/>
  <c r="CD29" i="24"/>
  <c r="CT29" i="24"/>
  <c r="CC29" i="24"/>
  <c r="CB29" i="24"/>
  <c r="CS29" i="24"/>
  <c r="DF29" i="24" s="1"/>
  <c r="CD37" i="24"/>
  <c r="CM37" i="24"/>
  <c r="CL37" i="24"/>
  <c r="CK34" i="24"/>
  <c r="DC34" i="24"/>
  <c r="DB34" i="24"/>
  <c r="CM34" i="24"/>
  <c r="CL34" i="24"/>
  <c r="CY28" i="24"/>
  <c r="CE28" i="24"/>
  <c r="CX28" i="24"/>
  <c r="CD28" i="24"/>
  <c r="CW28" i="24"/>
  <c r="CC28" i="24"/>
  <c r="CU28" i="24"/>
  <c r="CT28" i="24"/>
  <c r="CF28" i="24"/>
  <c r="CV28" i="24"/>
  <c r="CB28" i="24"/>
  <c r="BZ28" i="24" s="1"/>
  <c r="CZ28" i="24"/>
  <c r="CS28" i="24"/>
  <c r="DF28" i="24" s="1"/>
  <c r="CK28" i="24"/>
  <c r="DD28" i="24"/>
  <c r="CJ28" i="24"/>
  <c r="DC28" i="24"/>
  <c r="CI28" i="24"/>
  <c r="DB28" i="24"/>
  <c r="CH28" i="24"/>
  <c r="DA28" i="24"/>
  <c r="CG28" i="24"/>
  <c r="ER14" i="24"/>
  <c r="FB14" i="24" s="1"/>
  <c r="CD20" i="24"/>
  <c r="CC21" i="24"/>
  <c r="DT25" i="24"/>
  <c r="EC25" i="24" s="1"/>
  <c r="U25" i="24" s="1"/>
  <c r="DY27" i="24"/>
  <c r="EM27" i="24" s="1"/>
  <c r="CJ30" i="24"/>
  <c r="DD30" i="24"/>
  <c r="DW31" i="24"/>
  <c r="EI31" i="24" s="1"/>
  <c r="CB32" i="24"/>
  <c r="BZ32" i="24" s="1"/>
  <c r="EP40" i="24"/>
  <c r="EX40" i="24" s="1"/>
  <c r="CU42" i="24"/>
  <c r="BE48" i="24"/>
  <c r="BF48" i="24" s="1"/>
  <c r="DC49" i="24"/>
  <c r="CU50" i="24"/>
  <c r="CT50" i="24"/>
  <c r="DD50" i="24"/>
  <c r="DC50" i="24"/>
  <c r="CC52" i="24"/>
  <c r="CC55" i="24"/>
  <c r="DC55" i="24"/>
  <c r="DB55" i="24"/>
  <c r="CB57" i="24"/>
  <c r="BZ57" i="24" s="1"/>
  <c r="DC60" i="24"/>
  <c r="DB60" i="24"/>
  <c r="CY60" i="24"/>
  <c r="CV60" i="24"/>
  <c r="CI60" i="24"/>
  <c r="CH60" i="24"/>
  <c r="CJ93" i="24"/>
  <c r="DD93" i="24"/>
  <c r="DC93" i="24"/>
  <c r="CK320" i="24"/>
  <c r="CJ320" i="24"/>
  <c r="CI320" i="24"/>
  <c r="CS454" i="24"/>
  <c r="DF454" i="24" s="1"/>
  <c r="CL454" i="24"/>
  <c r="CK454" i="24"/>
  <c r="CG454" i="24"/>
  <c r="CC454" i="24"/>
  <c r="CB454" i="24"/>
  <c r="DB454" i="24"/>
  <c r="CW454" i="24"/>
  <c r="CU454" i="24"/>
  <c r="CZ20" i="24"/>
  <c r="CU21" i="24"/>
  <c r="CW14" i="24"/>
  <c r="CE20" i="24"/>
  <c r="DA20" i="24"/>
  <c r="CD21" i="24"/>
  <c r="CV21" i="24"/>
  <c r="DU25" i="24"/>
  <c r="ED25" i="24" s="1"/>
  <c r="Q29" i="24"/>
  <c r="R29" i="24" s="1"/>
  <c r="CK30" i="24"/>
  <c r="DY31" i="24"/>
  <c r="EM31" i="24" s="1"/>
  <c r="BS31" i="24" s="1"/>
  <c r="CC32" i="24"/>
  <c r="CV42" i="24"/>
  <c r="DB45" i="24"/>
  <c r="ER49" i="24"/>
  <c r="ET49" i="24" s="1"/>
  <c r="FF49" i="24" s="1"/>
  <c r="DW49" i="24"/>
  <c r="EI49" i="24" s="1"/>
  <c r="AY49" i="24" s="1"/>
  <c r="DS49" i="24"/>
  <c r="EA49" i="24" s="1"/>
  <c r="EQ49" i="24"/>
  <c r="EZ49" i="24" s="1"/>
  <c r="EP49" i="24"/>
  <c r="EX49" i="24" s="1"/>
  <c r="DF50" i="24"/>
  <c r="CJ51" i="24"/>
  <c r="CH51" i="24"/>
  <c r="CF51" i="24"/>
  <c r="CE51" i="24"/>
  <c r="CT51" i="24"/>
  <c r="CD52" i="24"/>
  <c r="CE57" i="24"/>
  <c r="CU70" i="24"/>
  <c r="CM80" i="24"/>
  <c r="CL80" i="24"/>
  <c r="CG80" i="24"/>
  <c r="CX105" i="24"/>
  <c r="CV105" i="24"/>
  <c r="CU105" i="24"/>
  <c r="CW115" i="24"/>
  <c r="CV115" i="24"/>
  <c r="CU115" i="24"/>
  <c r="CS115" i="24"/>
  <c r="DF115" i="24" s="1"/>
  <c r="CH115" i="24"/>
  <c r="CG115" i="24"/>
  <c r="CB115" i="24"/>
  <c r="BN148" i="24"/>
  <c r="BO148" i="24" s="1"/>
  <c r="BP148" i="24" s="1"/>
  <c r="BR148" i="24" s="1"/>
  <c r="CM226" i="24"/>
  <c r="DD226" i="24"/>
  <c r="CC226" i="24"/>
  <c r="CX226" i="24"/>
  <c r="CF226" i="24"/>
  <c r="CE226" i="24"/>
  <c r="CD226" i="24"/>
  <c r="DC226" i="24"/>
  <c r="DB226" i="24"/>
  <c r="CW226" i="24"/>
  <c r="CL226" i="24"/>
  <c r="CK226" i="24"/>
  <c r="CJ226" i="24"/>
  <c r="CG226" i="24"/>
  <c r="CF20" i="24"/>
  <c r="CL30" i="24"/>
  <c r="CE32" i="24"/>
  <c r="CW42" i="24"/>
  <c r="DC45" i="24"/>
  <c r="CF52" i="24"/>
  <c r="CV56" i="24"/>
  <c r="CT56" i="24"/>
  <c r="CS56" i="24"/>
  <c r="CM56" i="24"/>
  <c r="DB56" i="24"/>
  <c r="CJ56" i="24"/>
  <c r="DA56" i="24"/>
  <c r="CI56" i="24"/>
  <c r="CY56" i="24"/>
  <c r="CG56" i="24"/>
  <c r="CX56" i="24"/>
  <c r="CF56" i="24"/>
  <c r="CH57" i="24"/>
  <c r="CI69" i="24"/>
  <c r="CJ69" i="24"/>
  <c r="CX14" i="24"/>
  <c r="DB20" i="24"/>
  <c r="CY14" i="24"/>
  <c r="CG20" i="24"/>
  <c r="DC20" i="24"/>
  <c r="CM30" i="24"/>
  <c r="CF32" i="24"/>
  <c r="CY42" i="24"/>
  <c r="CC49" i="24"/>
  <c r="CG52" i="24"/>
  <c r="EP80" i="24"/>
  <c r="EQ80" i="24"/>
  <c r="EY80" i="24" s="1"/>
  <c r="CK171" i="24"/>
  <c r="DA171" i="24"/>
  <c r="CZ171" i="24"/>
  <c r="CI171" i="24"/>
  <c r="CC171" i="24"/>
  <c r="CD171" i="24"/>
  <c r="CB171" i="24"/>
  <c r="EU188" i="24"/>
  <c r="FH188" i="24" s="1"/>
  <c r="DY188" i="24"/>
  <c r="EL188" i="24" s="1"/>
  <c r="BN188" i="24" s="1"/>
  <c r="BO188" i="24" s="1"/>
  <c r="BP188" i="24" s="1"/>
  <c r="DV188" i="24"/>
  <c r="EF188" i="24" s="1"/>
  <c r="CH204" i="24"/>
  <c r="CM204" i="24"/>
  <c r="CL204" i="24"/>
  <c r="CK204" i="24"/>
  <c r="DD204" i="24"/>
  <c r="CJ204" i="24"/>
  <c r="DC204" i="24"/>
  <c r="CI204" i="24"/>
  <c r="DA204" i="24"/>
  <c r="CG204" i="24"/>
  <c r="CZ204" i="24"/>
  <c r="CF204" i="24"/>
  <c r="CY204" i="24"/>
  <c r="CE204" i="24"/>
  <c r="CX204" i="24"/>
  <c r="CD204" i="24"/>
  <c r="CW204" i="24"/>
  <c r="CB204" i="24"/>
  <c r="BZ204" i="24" s="1"/>
  <c r="CV204" i="24"/>
  <c r="CT204" i="24"/>
  <c r="CS204" i="24"/>
  <c r="DF204" i="24" s="1"/>
  <c r="CG32" i="24"/>
  <c r="CT35" i="24"/>
  <c r="CZ42" i="24"/>
  <c r="CH52" i="24"/>
  <c r="CU56" i="24"/>
  <c r="CM61" i="24"/>
  <c r="CK61" i="24"/>
  <c r="CJ61" i="24"/>
  <c r="DC61" i="24"/>
  <c r="CZ61" i="24"/>
  <c r="CY61" i="24"/>
  <c r="CS61" i="24"/>
  <c r="DD82" i="24"/>
  <c r="CU82" i="24"/>
  <c r="CT82" i="24"/>
  <c r="CU57" i="24"/>
  <c r="CS57" i="24"/>
  <c r="CK57" i="24"/>
  <c r="DC57" i="24"/>
  <c r="CI57" i="24"/>
  <c r="DA57" i="24"/>
  <c r="CG57" i="24"/>
  <c r="CZ57" i="24"/>
  <c r="CF57" i="24"/>
  <c r="CX57" i="24"/>
  <c r="CD57" i="24"/>
  <c r="CW57" i="24"/>
  <c r="CC57" i="24"/>
  <c r="CJ65" i="24"/>
  <c r="DA65" i="24"/>
  <c r="CL65" i="24"/>
  <c r="CI96" i="24"/>
  <c r="CH96" i="24"/>
  <c r="CG96" i="24"/>
  <c r="CF96" i="24"/>
  <c r="DB14" i="24"/>
  <c r="DV22" i="24"/>
  <c r="EF22" i="24" s="1"/>
  <c r="AJ22" i="24" s="1"/>
  <c r="DT23" i="24"/>
  <c r="EC23" i="24" s="1"/>
  <c r="U23" i="24" s="1"/>
  <c r="V23" i="24" s="1"/>
  <c r="W23" i="24" s="1"/>
  <c r="CY35" i="24"/>
  <c r="CS40" i="24"/>
  <c r="DF40" i="24" s="1"/>
  <c r="CM40" i="24"/>
  <c r="DD42" i="24"/>
  <c r="CZ56" i="24"/>
  <c r="CX61" i="24"/>
  <c r="CM66" i="24"/>
  <c r="CJ66" i="24"/>
  <c r="CH66" i="24"/>
  <c r="CG66" i="24"/>
  <c r="CD66" i="24"/>
  <c r="DC66" i="24"/>
  <c r="CB66" i="24"/>
  <c r="BZ66" i="24" s="1"/>
  <c r="CZ66" i="24"/>
  <c r="CV66" i="24"/>
  <c r="CS66" i="24"/>
  <c r="DF66" i="24" s="1"/>
  <c r="CS82" i="24"/>
  <c r="CM101" i="24"/>
  <c r="CL101" i="24"/>
  <c r="CK101" i="24"/>
  <c r="CJ101" i="24"/>
  <c r="CI101" i="24"/>
  <c r="CH101" i="24"/>
  <c r="CG101" i="24"/>
  <c r="CF101" i="24"/>
  <c r="CW101" i="24"/>
  <c r="CV101" i="24"/>
  <c r="CS101" i="24"/>
  <c r="CM38" i="24"/>
  <c r="CL38" i="24"/>
  <c r="DA38" i="24"/>
  <c r="CZ38" i="24"/>
  <c r="EP42" i="24"/>
  <c r="DV42" i="24"/>
  <c r="EF42" i="24" s="1"/>
  <c r="AJ42" i="24" s="1"/>
  <c r="CC45" i="24"/>
  <c r="CM52" i="24"/>
  <c r="CL52" i="24"/>
  <c r="CI52" i="24"/>
  <c r="DD52" i="24"/>
  <c r="CE52" i="24"/>
  <c r="DA52" i="24"/>
  <c r="CB52" i="24"/>
  <c r="CN52" i="24" s="1"/>
  <c r="CU52" i="24"/>
  <c r="CT57" i="24"/>
  <c r="CZ65" i="24"/>
  <c r="CI67" i="24"/>
  <c r="CH67" i="24"/>
  <c r="DV77" i="24"/>
  <c r="EG77" i="24" s="1"/>
  <c r="DU77" i="24"/>
  <c r="ED77" i="24" s="1"/>
  <c r="Z77" i="24" s="1"/>
  <c r="EQ77" i="24"/>
  <c r="EZ77" i="24" s="1"/>
  <c r="EP77" i="24"/>
  <c r="AY178" i="24"/>
  <c r="AZ178" i="24" s="1"/>
  <c r="CU30" i="24"/>
  <c r="DB35" i="24"/>
  <c r="CB42" i="24"/>
  <c r="BZ42" i="24" s="1"/>
  <c r="CF14" i="24"/>
  <c r="DF15" i="24"/>
  <c r="CK21" i="24"/>
  <c r="EU21" i="24"/>
  <c r="FG21" i="24" s="1"/>
  <c r="CC27" i="24"/>
  <c r="CB30" i="24"/>
  <c r="BZ30" i="24" s="1"/>
  <c r="CV30" i="24"/>
  <c r="EP31" i="24"/>
  <c r="CW40" i="24"/>
  <c r="DW41" i="24"/>
  <c r="EI41" i="24" s="1"/>
  <c r="AY41" i="24" s="1"/>
  <c r="EQ41" i="24"/>
  <c r="EZ41" i="24" s="1"/>
  <c r="EP41" i="24"/>
  <c r="EX41" i="24" s="1"/>
  <c r="CD42" i="24"/>
  <c r="CD45" i="24"/>
  <c r="CV57" i="24"/>
  <c r="DD61" i="24"/>
  <c r="DC65" i="24"/>
  <c r="CU66" i="24"/>
  <c r="DT77" i="24"/>
  <c r="EC77" i="24" s="1"/>
  <c r="U77" i="24" s="1"/>
  <c r="BO81" i="24"/>
  <c r="BP81" i="24" s="1"/>
  <c r="CM138" i="24"/>
  <c r="CL138" i="24"/>
  <c r="CK138" i="24"/>
  <c r="CG138" i="24"/>
  <c r="DA138" i="24"/>
  <c r="CC138" i="24"/>
  <c r="CX138" i="24"/>
  <c r="CW138" i="24"/>
  <c r="DD138" i="24"/>
  <c r="DC138" i="24"/>
  <c r="DB138" i="24"/>
  <c r="CZ138" i="24"/>
  <c r="CY138" i="24"/>
  <c r="CJ138" i="24"/>
  <c r="CI138" i="24"/>
  <c r="CF138" i="24"/>
  <c r="CE138" i="24"/>
  <c r="CD138" i="24"/>
  <c r="DC14" i="24"/>
  <c r="CS15" i="24"/>
  <c r="CF27" i="24"/>
  <c r="CC30" i="24"/>
  <c r="CW30" i="24"/>
  <c r="CS38" i="24"/>
  <c r="CE42" i="24"/>
  <c r="CF45" i="24"/>
  <c r="CH47" i="24"/>
  <c r="DA47" i="24"/>
  <c r="CW47" i="24"/>
  <c r="CW49" i="24"/>
  <c r="CB49" i="24"/>
  <c r="CN49" i="24" s="1"/>
  <c r="CV49" i="24"/>
  <c r="CS49" i="24"/>
  <c r="DF49" i="24" s="1"/>
  <c r="CM49" i="24"/>
  <c r="DB49" i="24"/>
  <c r="CJ49" i="24"/>
  <c r="DA49" i="24"/>
  <c r="CI49" i="24"/>
  <c r="CS52" i="24"/>
  <c r="DF52" i="24" s="1"/>
  <c r="CY57" i="24"/>
  <c r="DU65" i="24"/>
  <c r="EP65" i="24"/>
  <c r="EX65" i="24" s="1"/>
  <c r="CM74" i="24"/>
  <c r="CZ74" i="24"/>
  <c r="CV74" i="24"/>
  <c r="CU74" i="24"/>
  <c r="CL74" i="24"/>
  <c r="CJ74" i="24"/>
  <c r="CB74" i="24"/>
  <c r="DD95" i="24"/>
  <c r="CX95" i="24"/>
  <c r="CW95" i="24"/>
  <c r="CV95" i="24"/>
  <c r="CU95" i="24"/>
  <c r="Z102" i="24"/>
  <c r="AA102" i="24" s="1"/>
  <c r="Z86" i="24"/>
  <c r="AA86" i="24" s="1"/>
  <c r="AB86" i="24" s="1"/>
  <c r="AD86" i="24" s="1"/>
  <c r="CE14" i="24"/>
  <c r="CG14" i="24"/>
  <c r="CS20" i="24"/>
  <c r="DF20" i="24" s="1"/>
  <c r="CI14" i="24"/>
  <c r="CT15" i="24"/>
  <c r="CT20" i="24"/>
  <c r="DB38" i="24"/>
  <c r="CK42" i="24"/>
  <c r="CG45" i="24"/>
  <c r="DB57" i="24"/>
  <c r="CI152" i="24"/>
  <c r="CG152" i="24"/>
  <c r="DD152" i="24"/>
  <c r="CD152" i="24"/>
  <c r="DA152" i="24"/>
  <c r="CY152" i="24"/>
  <c r="CX152" i="24"/>
  <c r="CV152" i="24"/>
  <c r="CT152" i="24"/>
  <c r="CF152" i="24"/>
  <c r="CE152" i="24"/>
  <c r="CB152" i="24"/>
  <c r="DC152" i="24"/>
  <c r="CZ152" i="24"/>
  <c r="CW152" i="24"/>
  <c r="DA14" i="24"/>
  <c r="CD30" i="24"/>
  <c r="CU32" i="24"/>
  <c r="DB52" i="24"/>
  <c r="CJ14" i="24"/>
  <c r="CW15" i="24"/>
  <c r="CU20" i="24"/>
  <c r="DT21" i="24"/>
  <c r="EC21" i="24" s="1"/>
  <c r="U21" i="24" s="1"/>
  <c r="V21" i="24" s="1"/>
  <c r="CL27" i="24"/>
  <c r="CE30" i="24"/>
  <c r="CY30" i="24"/>
  <c r="ES31" i="24"/>
  <c r="FD31" i="24" s="1"/>
  <c r="AF33" i="24"/>
  <c r="AG33" i="24" s="1"/>
  <c r="AA38" i="24"/>
  <c r="AB38" i="24" s="1"/>
  <c r="DD38" i="24"/>
  <c r="DT39" i="24"/>
  <c r="EC39" i="24" s="1"/>
  <c r="U39" i="24" s="1"/>
  <c r="EU39" i="24"/>
  <c r="FG39" i="24" s="1"/>
  <c r="EQ39" i="24"/>
  <c r="EZ39" i="24" s="1"/>
  <c r="DY41" i="24"/>
  <c r="EM41" i="24" s="1"/>
  <c r="CL42" i="24"/>
  <c r="CH45" i="24"/>
  <c r="DB47" i="24"/>
  <c r="CT49" i="24"/>
  <c r="DC52" i="24"/>
  <c r="DD57" i="24"/>
  <c r="DV66" i="24"/>
  <c r="EF66" i="24" s="1"/>
  <c r="DU66" i="24"/>
  <c r="EE66" i="24" s="1"/>
  <c r="ES66" i="24"/>
  <c r="FC66" i="24" s="1"/>
  <c r="EP66" i="24"/>
  <c r="CX74" i="24"/>
  <c r="AY88" i="24"/>
  <c r="CZ14" i="24"/>
  <c r="CK27" i="24"/>
  <c r="CX30" i="24"/>
  <c r="CK14" i="24"/>
  <c r="CV20" i="24"/>
  <c r="DU21" i="24"/>
  <c r="ED21" i="24" s="1"/>
  <c r="BE24" i="24"/>
  <c r="BF24" i="24" s="1"/>
  <c r="CF30" i="24"/>
  <c r="CZ30" i="24"/>
  <c r="DB44" i="24"/>
  <c r="CU49" i="24"/>
  <c r="EP62" i="24"/>
  <c r="EX62" i="24" s="1"/>
  <c r="ER62" i="24"/>
  <c r="FB62" i="24" s="1"/>
  <c r="DW62" i="24"/>
  <c r="EH62" i="24" s="1"/>
  <c r="DV62" i="24"/>
  <c r="EF62" i="24" s="1"/>
  <c r="DT62" i="24"/>
  <c r="EB62" i="24" s="1"/>
  <c r="DS62" i="24"/>
  <c r="EA62" i="24" s="1"/>
  <c r="DF72" i="24"/>
  <c r="EU74" i="24"/>
  <c r="FH74" i="24" s="1"/>
  <c r="EQ74" i="24"/>
  <c r="EY74" i="24" s="1"/>
  <c r="DY74" i="24"/>
  <c r="EL74" i="24" s="1"/>
  <c r="DS74" i="24"/>
  <c r="AK75" i="24"/>
  <c r="AL75" i="24" s="1"/>
  <c r="BT84" i="24"/>
  <c r="BU84" i="24" s="1"/>
  <c r="BW84" i="24" s="1"/>
  <c r="BD96" i="24"/>
  <c r="BE96" i="24" s="1"/>
  <c r="CM45" i="24"/>
  <c r="CL45" i="24"/>
  <c r="CI45" i="24"/>
  <c r="DD45" i="24"/>
  <c r="CE45" i="24"/>
  <c r="DA45" i="24"/>
  <c r="CB45" i="24"/>
  <c r="BZ45" i="24" s="1"/>
  <c r="CU45" i="24"/>
  <c r="CG30" i="24"/>
  <c r="DB42" i="24"/>
  <c r="CG42" i="24"/>
  <c r="DA42" i="24"/>
  <c r="CF42" i="24"/>
  <c r="CX42" i="24"/>
  <c r="CC42" i="24"/>
  <c r="CT42" i="24"/>
  <c r="CK45" i="24"/>
  <c r="CB56" i="24"/>
  <c r="EU86" i="24"/>
  <c r="FH86" i="24" s="1"/>
  <c r="ES86" i="24"/>
  <c r="FC86" i="24" s="1"/>
  <c r="DY86" i="24"/>
  <c r="EL86" i="24" s="1"/>
  <c r="BN86" i="24" s="1"/>
  <c r="CM94" i="24"/>
  <c r="CZ94" i="24"/>
  <c r="CX94" i="24"/>
  <c r="DW108" i="24"/>
  <c r="EH108" i="24" s="1"/>
  <c r="ER108" i="24"/>
  <c r="FB108" i="24" s="1"/>
  <c r="DT108" i="24"/>
  <c r="EB108" i="24" s="1"/>
  <c r="EQ120" i="24"/>
  <c r="EY120" i="24" s="1"/>
  <c r="EP120" i="24"/>
  <c r="EX120" i="24" s="1"/>
  <c r="CK128" i="24"/>
  <c r="CJ128" i="24"/>
  <c r="DC128" i="24"/>
  <c r="CI128" i="24"/>
  <c r="DB128" i="24"/>
  <c r="CH128" i="24"/>
  <c r="DA128" i="24"/>
  <c r="CB128" i="24"/>
  <c r="CZ128" i="24"/>
  <c r="CX128" i="24"/>
  <c r="CW128" i="24"/>
  <c r="CV128" i="24"/>
  <c r="CU128" i="24"/>
  <c r="CT128" i="24"/>
  <c r="CS128" i="24"/>
  <c r="DF128" i="24" s="1"/>
  <c r="CL14" i="24"/>
  <c r="CW20" i="24"/>
  <c r="DA30" i="24"/>
  <c r="CM14" i="24"/>
  <c r="CB20" i="24"/>
  <c r="CX20" i="24"/>
  <c r="CN21" i="24"/>
  <c r="CH30" i="24"/>
  <c r="AT35" i="24"/>
  <c r="AU35" i="24" s="1"/>
  <c r="DT36" i="24"/>
  <c r="EB36" i="24" s="1"/>
  <c r="P36" i="24" s="1"/>
  <c r="EU36" i="24"/>
  <c r="FH36" i="24" s="1"/>
  <c r="EP36" i="24"/>
  <c r="BS48" i="24"/>
  <c r="BT48" i="24" s="1"/>
  <c r="BU48" i="24" s="1"/>
  <c r="BW48" i="24" s="1"/>
  <c r="CY49" i="24"/>
  <c r="DT52" i="24"/>
  <c r="EB52" i="24" s="1"/>
  <c r="CH56" i="24"/>
  <c r="BT82" i="24"/>
  <c r="BS82" i="24"/>
  <c r="EP71" i="24"/>
  <c r="EX71" i="24" s="1"/>
  <c r="CD76" i="24"/>
  <c r="CZ78" i="24"/>
  <c r="CF81" i="24"/>
  <c r="ES81" i="24"/>
  <c r="FD81" i="24" s="1"/>
  <c r="CY89" i="24"/>
  <c r="DY91" i="24"/>
  <c r="EM91" i="24" s="1"/>
  <c r="CG92" i="24"/>
  <c r="CZ92" i="24"/>
  <c r="EP94" i="24"/>
  <c r="EX94" i="24" s="1"/>
  <c r="CI98" i="24"/>
  <c r="EQ100" i="24"/>
  <c r="EY100" i="24" s="1"/>
  <c r="CW104" i="24"/>
  <c r="CI106" i="24"/>
  <c r="DV109" i="24"/>
  <c r="EG109" i="24" s="1"/>
  <c r="CD110" i="24"/>
  <c r="CX110" i="24"/>
  <c r="CB112" i="24"/>
  <c r="BZ112" i="24" s="1"/>
  <c r="CE114" i="24"/>
  <c r="CW117" i="24"/>
  <c r="CZ118" i="24"/>
  <c r="CI120" i="24"/>
  <c r="CE122" i="24"/>
  <c r="CB123" i="24"/>
  <c r="DW123" i="24"/>
  <c r="EI123" i="24" s="1"/>
  <c r="CW124" i="24"/>
  <c r="CB127" i="24"/>
  <c r="BZ127" i="24" s="1"/>
  <c r="CH129" i="24"/>
  <c r="CB130" i="24"/>
  <c r="BZ130" i="24" s="1"/>
  <c r="CX130" i="24"/>
  <c r="CM131" i="24"/>
  <c r="CI131" i="24"/>
  <c r="CW135" i="24"/>
  <c r="CG135" i="24"/>
  <c r="CC136" i="24"/>
  <c r="DC137" i="24"/>
  <c r="CG141" i="24"/>
  <c r="BO145" i="24"/>
  <c r="BP145" i="24" s="1"/>
  <c r="BR145" i="24" s="1"/>
  <c r="EP151" i="24"/>
  <c r="EX151" i="24" s="1"/>
  <c r="DY151" i="24"/>
  <c r="DS151" i="24"/>
  <c r="EA151" i="24" s="1"/>
  <c r="ER151" i="24"/>
  <c r="FA151" i="24" s="1"/>
  <c r="EQ151" i="24"/>
  <c r="EZ151" i="24" s="1"/>
  <c r="CD153" i="24"/>
  <c r="CS160" i="24"/>
  <c r="DF160" i="24" s="1"/>
  <c r="CL173" i="24"/>
  <c r="CK173" i="24"/>
  <c r="CI173" i="24"/>
  <c r="DC175" i="24"/>
  <c r="CL220" i="24"/>
  <c r="CX220" i="24"/>
  <c r="CX246" i="24"/>
  <c r="CW246" i="24"/>
  <c r="CS246" i="24"/>
  <c r="DF246" i="24" s="1"/>
  <c r="CG246" i="24"/>
  <c r="CF246" i="24"/>
  <c r="DC246" i="24"/>
  <c r="CD246" i="24"/>
  <c r="DD246" i="24"/>
  <c r="DB246" i="24"/>
  <c r="CZ246" i="24"/>
  <c r="CY246" i="24"/>
  <c r="CV246" i="24"/>
  <c r="CU246" i="24"/>
  <c r="CH246" i="24"/>
  <c r="CE246" i="24"/>
  <c r="CC246" i="24"/>
  <c r="CM258" i="24"/>
  <c r="CL258" i="24"/>
  <c r="CI258" i="24"/>
  <c r="CH258" i="24"/>
  <c r="CZ258" i="24"/>
  <c r="CE258" i="24"/>
  <c r="CY258" i="24"/>
  <c r="CD258" i="24"/>
  <c r="CW258" i="24"/>
  <c r="CU258" i="24"/>
  <c r="CJ258" i="24"/>
  <c r="CG258" i="24"/>
  <c r="CF258" i="24"/>
  <c r="DD258" i="24"/>
  <c r="DC258" i="24"/>
  <c r="CV258" i="24"/>
  <c r="EQ71" i="24"/>
  <c r="EZ71" i="24" s="1"/>
  <c r="CE76" i="24"/>
  <c r="CH81" i="24"/>
  <c r="DS81" i="24"/>
  <c r="EA81" i="24" s="1"/>
  <c r="F81" i="24" s="1"/>
  <c r="EU81" i="24"/>
  <c r="FG81" i="24" s="1"/>
  <c r="CZ89" i="24"/>
  <c r="CH92" i="24"/>
  <c r="DA92" i="24"/>
  <c r="CL100" i="24"/>
  <c r="CX104" i="24"/>
  <c r="CK106" i="24"/>
  <c r="DT106" i="24"/>
  <c r="EB106" i="24" s="1"/>
  <c r="P106" i="24" s="1"/>
  <c r="CE110" i="24"/>
  <c r="CY110" i="24"/>
  <c r="EP110" i="24"/>
  <c r="EX110" i="24" s="1"/>
  <c r="CG112" i="24"/>
  <c r="CX117" i="24"/>
  <c r="DA118" i="24"/>
  <c r="CJ120" i="24"/>
  <c r="AA122" i="24"/>
  <c r="CG122" i="24"/>
  <c r="CI123" i="24"/>
  <c r="DY123" i="24"/>
  <c r="EM123" i="24" s="1"/>
  <c r="BS123" i="24" s="1"/>
  <c r="DA124" i="24"/>
  <c r="CD127" i="24"/>
  <c r="CD130" i="24"/>
  <c r="CZ130" i="24"/>
  <c r="DD133" i="24"/>
  <c r="CE134" i="24"/>
  <c r="CB134" i="24"/>
  <c r="CF136" i="24"/>
  <c r="CJ140" i="24"/>
  <c r="CV140" i="24"/>
  <c r="CF140" i="24"/>
  <c r="CE140" i="24"/>
  <c r="ES144" i="24"/>
  <c r="FC144" i="24" s="1"/>
  <c r="DT151" i="24"/>
  <c r="EC151" i="24" s="1"/>
  <c r="CT160" i="24"/>
  <c r="CB164" i="24"/>
  <c r="BZ164" i="24" s="1"/>
  <c r="CI168" i="24"/>
  <c r="CM168" i="24"/>
  <c r="CL168" i="24"/>
  <c r="CH168" i="24"/>
  <c r="DC168" i="24"/>
  <c r="CF168" i="24"/>
  <c r="CZ168" i="24"/>
  <c r="CD168" i="24"/>
  <c r="CY168" i="24"/>
  <c r="CB168" i="24"/>
  <c r="BZ168" i="24" s="1"/>
  <c r="CW168" i="24"/>
  <c r="CS168" i="24"/>
  <c r="DF168" i="24" s="1"/>
  <c r="CH172" i="24"/>
  <c r="CK172" i="24"/>
  <c r="CI172" i="24"/>
  <c r="CG172" i="24"/>
  <c r="DD172" i="24"/>
  <c r="CD172" i="24"/>
  <c r="DA172" i="24"/>
  <c r="CV172" i="24"/>
  <c r="CM172" i="24"/>
  <c r="P227" i="24"/>
  <c r="Q227" i="24"/>
  <c r="R227" i="24" s="1"/>
  <c r="DV133" i="24"/>
  <c r="EG133" i="24" s="1"/>
  <c r="DU133" i="24"/>
  <c r="ED133" i="24" s="1"/>
  <c r="Z133" i="24" s="1"/>
  <c r="AA133" i="24" s="1"/>
  <c r="ER135" i="24"/>
  <c r="FA135" i="24" s="1"/>
  <c r="EQ135" i="24"/>
  <c r="EZ135" i="24" s="1"/>
  <c r="CM153" i="24"/>
  <c r="CL153" i="24"/>
  <c r="CC153" i="24"/>
  <c r="DD153" i="24"/>
  <c r="CZ153" i="24"/>
  <c r="CY153" i="24"/>
  <c r="BD164" i="24"/>
  <c r="BE164" i="24" s="1"/>
  <c r="BF164" i="24" s="1"/>
  <c r="EP166" i="24"/>
  <c r="EX166" i="24" s="1"/>
  <c r="DW173" i="24"/>
  <c r="EI173" i="24" s="1"/>
  <c r="DU173" i="24"/>
  <c r="ED173" i="24" s="1"/>
  <c r="DT173" i="24"/>
  <c r="EC173" i="24" s="1"/>
  <c r="EU173" i="24"/>
  <c r="DD192" i="24"/>
  <c r="CF192" i="24"/>
  <c r="CB192" i="24"/>
  <c r="CG216" i="24"/>
  <c r="CS216" i="24"/>
  <c r="CJ216" i="24"/>
  <c r="CY241" i="24"/>
  <c r="CZ241" i="24"/>
  <c r="CD241" i="24"/>
  <c r="CX241" i="24"/>
  <c r="CC241" i="24"/>
  <c r="CK241" i="24"/>
  <c r="CJ241" i="24"/>
  <c r="DD241" i="24"/>
  <c r="CH241" i="24"/>
  <c r="CF241" i="24"/>
  <c r="CE241" i="24"/>
  <c r="CB241" i="24"/>
  <c r="DC241" i="24"/>
  <c r="DB241" i="24"/>
  <c r="DA241" i="24"/>
  <c r="CW241" i="24"/>
  <c r="CV241" i="24"/>
  <c r="CM241" i="24"/>
  <c r="CL241" i="24"/>
  <c r="CI241" i="24"/>
  <c r="CJ81" i="24"/>
  <c r="EQ89" i="24"/>
  <c r="EZ89" i="24" s="1"/>
  <c r="CJ92" i="24"/>
  <c r="DC92" i="24"/>
  <c r="CZ104" i="24"/>
  <c r="CG110" i="24"/>
  <c r="DA110" i="24"/>
  <c r="ER110" i="24"/>
  <c r="FB110" i="24" s="1"/>
  <c r="CK112" i="24"/>
  <c r="AF115" i="24"/>
  <c r="EU116" i="24"/>
  <c r="FH116" i="24" s="1"/>
  <c r="CZ117" i="24"/>
  <c r="CC118" i="24"/>
  <c r="DC118" i="24"/>
  <c r="CK119" i="24"/>
  <c r="EP119" i="24"/>
  <c r="EX119" i="24" s="1"/>
  <c r="CL120" i="24"/>
  <c r="CL123" i="24"/>
  <c r="DD124" i="24"/>
  <c r="CF127" i="24"/>
  <c r="CG130" i="24"/>
  <c r="DD130" i="24"/>
  <c r="DT133" i="24"/>
  <c r="EC133" i="24" s="1"/>
  <c r="AA134" i="24"/>
  <c r="DS135" i="24"/>
  <c r="EA135" i="24" s="1"/>
  <c r="F135" i="24" s="1"/>
  <c r="CJ136" i="24"/>
  <c r="CC137" i="24"/>
  <c r="CM141" i="24"/>
  <c r="CL141" i="24"/>
  <c r="CH141" i="24"/>
  <c r="DA141" i="24"/>
  <c r="CC141" i="24"/>
  <c r="CZ141" i="24"/>
  <c r="CB141" i="24"/>
  <c r="BZ141" i="24" s="1"/>
  <c r="CX141" i="24"/>
  <c r="CW141" i="24"/>
  <c r="CB143" i="24"/>
  <c r="CK158" i="24"/>
  <c r="CZ160" i="24"/>
  <c r="CI164" i="24"/>
  <c r="CM169" i="24"/>
  <c r="CL169" i="24"/>
  <c r="CB169" i="24"/>
  <c r="CN169" i="24" s="1"/>
  <c r="DS173" i="24"/>
  <c r="EU180" i="24"/>
  <c r="FH180" i="24" s="1"/>
  <c r="ES180" i="24"/>
  <c r="FC180" i="24" s="1"/>
  <c r="ER180" i="24"/>
  <c r="FB180" i="24" s="1"/>
  <c r="EQ180" i="24"/>
  <c r="EY180" i="24" s="1"/>
  <c r="DY180" i="24"/>
  <c r="CG197" i="24"/>
  <c r="CM197" i="24"/>
  <c r="CL197" i="24"/>
  <c r="CK197" i="24"/>
  <c r="CJ197" i="24"/>
  <c r="CI197" i="24"/>
  <c r="CH197" i="24"/>
  <c r="CF197" i="24"/>
  <c r="CY197" i="24"/>
  <c r="CW197" i="24"/>
  <c r="CV197" i="24"/>
  <c r="CE58" i="24"/>
  <c r="CJ62" i="24"/>
  <c r="CL76" i="24"/>
  <c r="AU81" i="24"/>
  <c r="AV81" i="24" s="1"/>
  <c r="AX81" i="24" s="1"/>
  <c r="CK81" i="24"/>
  <c r="DT89" i="24"/>
  <c r="EC89" i="24" s="1"/>
  <c r="U89" i="24" s="1"/>
  <c r="V89" i="24" s="1"/>
  <c r="ES89" i="24"/>
  <c r="FD89" i="24" s="1"/>
  <c r="CK92" i="24"/>
  <c r="DD92" i="24"/>
  <c r="EQ96" i="24"/>
  <c r="EY96" i="24" s="1"/>
  <c r="EU97" i="24"/>
  <c r="CT100" i="24"/>
  <c r="CC102" i="24"/>
  <c r="ER102" i="24"/>
  <c r="FB102" i="24" s="1"/>
  <c r="DA104" i="24"/>
  <c r="CH110" i="24"/>
  <c r="DB110" i="24"/>
  <c r="DA117" i="24"/>
  <c r="CD118" i="24"/>
  <c r="DD118" i="24"/>
  <c r="EQ119" i="24"/>
  <c r="EZ119" i="24" s="1"/>
  <c r="CM120" i="24"/>
  <c r="CV122" i="24"/>
  <c r="CB124" i="24"/>
  <c r="BZ124" i="24" s="1"/>
  <c r="CY125" i="24"/>
  <c r="CG127" i="24"/>
  <c r="CH130" i="24"/>
  <c r="DY135" i="24"/>
  <c r="EM135" i="24" s="1"/>
  <c r="P137" i="24"/>
  <c r="Q137" i="24" s="1"/>
  <c r="CF137" i="24"/>
  <c r="DY146" i="24"/>
  <c r="EL146" i="24" s="1"/>
  <c r="DS146" i="24"/>
  <c r="EA146" i="24" s="1"/>
  <c r="EQ146" i="24"/>
  <c r="EY146" i="24" s="1"/>
  <c r="EP146" i="24"/>
  <c r="EU152" i="24"/>
  <c r="FH152" i="24" s="1"/>
  <c r="ES152" i="24"/>
  <c r="FC152" i="24" s="1"/>
  <c r="EQ152" i="24"/>
  <c r="EY152" i="24" s="1"/>
  <c r="DC153" i="24"/>
  <c r="CK156" i="24"/>
  <c r="CI156" i="24"/>
  <c r="CM156" i="24"/>
  <c r="ES160" i="24"/>
  <c r="FC160" i="24" s="1"/>
  <c r="ER160" i="24"/>
  <c r="FB160" i="24" s="1"/>
  <c r="DS162" i="24"/>
  <c r="EA162" i="24" s="1"/>
  <c r="EQ162" i="24"/>
  <c r="EY162" i="24" s="1"/>
  <c r="DV173" i="24"/>
  <c r="EG173" i="24" s="1"/>
  <c r="AO173" i="24" s="1"/>
  <c r="CH203" i="24"/>
  <c r="CG203" i="24"/>
  <c r="CZ203" i="24"/>
  <c r="CX203" i="24"/>
  <c r="CW203" i="24"/>
  <c r="CV203" i="24"/>
  <c r="CM203" i="24"/>
  <c r="CK203" i="24"/>
  <c r="CJ203" i="24"/>
  <c r="ES96" i="24"/>
  <c r="FC96" i="24" s="1"/>
  <c r="CU100" i="24"/>
  <c r="CZ122" i="24"/>
  <c r="CI136" i="24"/>
  <c r="CH136" i="24"/>
  <c r="CD136" i="24"/>
  <c r="DC166" i="24"/>
  <c r="CX166" i="24"/>
  <c r="CW166" i="24"/>
  <c r="CL166" i="24"/>
  <c r="CB166" i="24"/>
  <c r="CN166" i="24" s="1"/>
  <c r="DY173" i="24"/>
  <c r="EM173" i="24" s="1"/>
  <c r="DA64" i="24"/>
  <c r="CF89" i="24"/>
  <c r="DV89" i="24"/>
  <c r="EG89" i="24" s="1"/>
  <c r="CM92" i="24"/>
  <c r="EU96" i="24"/>
  <c r="FH96" i="24" s="1"/>
  <c r="BS98" i="24"/>
  <c r="DT99" i="24"/>
  <c r="EC99" i="24" s="1"/>
  <c r="U99" i="24" s="1"/>
  <c r="DT101" i="24"/>
  <c r="EC101" i="24" s="1"/>
  <c r="CE102" i="24"/>
  <c r="DD104" i="24"/>
  <c r="CJ110" i="24"/>
  <c r="CH117" i="24"/>
  <c r="DD117" i="24"/>
  <c r="CF118" i="24"/>
  <c r="CE124" i="24"/>
  <c r="EP128" i="24"/>
  <c r="CJ130" i="24"/>
  <c r="CI137" i="24"/>
  <c r="CX143" i="24"/>
  <c r="CV143" i="24"/>
  <c r="CE143" i="24"/>
  <c r="CC143" i="24"/>
  <c r="DD143" i="24"/>
  <c r="DB143" i="24"/>
  <c r="CZ143" i="24"/>
  <c r="P149" i="24"/>
  <c r="Q149" i="24" s="1"/>
  <c r="R149" i="24" s="1"/>
  <c r="DW154" i="24"/>
  <c r="EH154" i="24" s="1"/>
  <c r="AT154" i="24" s="1"/>
  <c r="DT154" i="24"/>
  <c r="EB154" i="24" s="1"/>
  <c r="EQ154" i="24"/>
  <c r="EY154" i="24" s="1"/>
  <c r="EP154" i="24"/>
  <c r="EX154" i="24" s="1"/>
  <c r="CM158" i="24"/>
  <c r="CJ158" i="24"/>
  <c r="DB158" i="24"/>
  <c r="CY158" i="24"/>
  <c r="CX158" i="24"/>
  <c r="CT164" i="24"/>
  <c r="CL164" i="24"/>
  <c r="DC164" i="24"/>
  <c r="CJ164" i="24"/>
  <c r="CZ164" i="24"/>
  <c r="CH164" i="24"/>
  <c r="CY164" i="24"/>
  <c r="CG164" i="24"/>
  <c r="CW164" i="24"/>
  <c r="CE164" i="24"/>
  <c r="CV164" i="24"/>
  <c r="CD164" i="24"/>
  <c r="CH89" i="24"/>
  <c r="DW99" i="24"/>
  <c r="EI99" i="24" s="1"/>
  <c r="DU101" i="24"/>
  <c r="ED101" i="24" s="1"/>
  <c r="Z101" i="24" s="1"/>
  <c r="AA101" i="24" s="1"/>
  <c r="CK110" i="24"/>
  <c r="CY112" i="24"/>
  <c r="CI117" i="24"/>
  <c r="CH118" i="24"/>
  <c r="CV120" i="24"/>
  <c r="CW123" i="24"/>
  <c r="CS127" i="24"/>
  <c r="DF127" i="24" s="1"/>
  <c r="EQ128" i="24"/>
  <c r="EY128" i="24" s="1"/>
  <c r="CK130" i="24"/>
  <c r="CT136" i="24"/>
  <c r="CJ137" i="24"/>
  <c r="CF142" i="24"/>
  <c r="CB142" i="24"/>
  <c r="CT166" i="24"/>
  <c r="DD177" i="24"/>
  <c r="DB177" i="24"/>
  <c r="CZ177" i="24"/>
  <c r="CY177" i="24"/>
  <c r="CW177" i="24"/>
  <c r="CE177" i="24"/>
  <c r="CC177" i="24"/>
  <c r="CS185" i="24"/>
  <c r="CU185" i="24"/>
  <c r="CT185" i="24"/>
  <c r="CL185" i="24"/>
  <c r="CJ185" i="24"/>
  <c r="DD185" i="24"/>
  <c r="CI185" i="24"/>
  <c r="DC185" i="24"/>
  <c r="CH185" i="24"/>
  <c r="DA185" i="24"/>
  <c r="CE185" i="24"/>
  <c r="CZ185" i="24"/>
  <c r="CD185" i="24"/>
  <c r="CY185" i="24"/>
  <c r="CC185" i="24"/>
  <c r="CX185" i="24"/>
  <c r="CB185" i="24"/>
  <c r="BZ185" i="24" s="1"/>
  <c r="CW185" i="24"/>
  <c r="BE206" i="24"/>
  <c r="BF206" i="24" s="1"/>
  <c r="BH206" i="24" s="1"/>
  <c r="CK213" i="24"/>
  <c r="CH213" i="24"/>
  <c r="BM55" i="24"/>
  <c r="DW71" i="24"/>
  <c r="EI71" i="24" s="1"/>
  <c r="DA76" i="24"/>
  <c r="DF81" i="24"/>
  <c r="CI89" i="24"/>
  <c r="DF92" i="24"/>
  <c r="DV101" i="24"/>
  <c r="EG101" i="24" s="1"/>
  <c r="AO101" i="24" s="1"/>
  <c r="AP101" i="24" s="1"/>
  <c r="AQ101" i="24" s="1"/>
  <c r="CB104" i="24"/>
  <c r="BZ104" i="24" s="1"/>
  <c r="CV106" i="24"/>
  <c r="CL110" i="24"/>
  <c r="DT110" i="24"/>
  <c r="EB110" i="24" s="1"/>
  <c r="P110" i="24" s="1"/>
  <c r="Q110" i="24" s="1"/>
  <c r="R110" i="24" s="1"/>
  <c r="CH111" i="24"/>
  <c r="ES112" i="24"/>
  <c r="FC112" i="24" s="1"/>
  <c r="CJ117" i="24"/>
  <c r="CI118" i="24"/>
  <c r="DT119" i="24"/>
  <c r="EC119" i="24" s="1"/>
  <c r="U119" i="24" s="1"/>
  <c r="CW120" i="24"/>
  <c r="CX123" i="24"/>
  <c r="CG124" i="24"/>
  <c r="CT127" i="24"/>
  <c r="ER128" i="24"/>
  <c r="FB128" i="24" s="1"/>
  <c r="CI133" i="24"/>
  <c r="DC141" i="24"/>
  <c r="CW143" i="24"/>
  <c r="CW158" i="24"/>
  <c r="CS164" i="24"/>
  <c r="DF164" i="24" s="1"/>
  <c r="CU166" i="24"/>
  <c r="CG167" i="24"/>
  <c r="CC175" i="24"/>
  <c r="CM196" i="24"/>
  <c r="CD196" i="24"/>
  <c r="CC196" i="24"/>
  <c r="DA196" i="24"/>
  <c r="CY196" i="24"/>
  <c r="CX196" i="24"/>
  <c r="CK196" i="24"/>
  <c r="CI196" i="24"/>
  <c r="CH196" i="24"/>
  <c r="CG196" i="24"/>
  <c r="CF196" i="24"/>
  <c r="CS81" i="24"/>
  <c r="CG86" i="24"/>
  <c r="CM89" i="24"/>
  <c r="CS92" i="24"/>
  <c r="DA102" i="24"/>
  <c r="CK117" i="24"/>
  <c r="CK118" i="24"/>
  <c r="CX120" i="24"/>
  <c r="CY123" i="24"/>
  <c r="EP123" i="24"/>
  <c r="EX123" i="24" s="1"/>
  <c r="CU127" i="24"/>
  <c r="AY140" i="24"/>
  <c r="AZ140" i="24" s="1"/>
  <c r="CY166" i="24"/>
  <c r="CV177" i="24"/>
  <c r="CV185" i="24"/>
  <c r="CT92" i="24"/>
  <c r="CB98" i="24"/>
  <c r="BZ98" i="24" s="1"/>
  <c r="CL117" i="24"/>
  <c r="CL118" i="24"/>
  <c r="CB120" i="24"/>
  <c r="CN120" i="24" s="1"/>
  <c r="CY120" i="24"/>
  <c r="DA123" i="24"/>
  <c r="EQ123" i="24"/>
  <c r="EZ123" i="24" s="1"/>
  <c r="CV127" i="24"/>
  <c r="CM130" i="24"/>
  <c r="DB130" i="24"/>
  <c r="CY130" i="24"/>
  <c r="CE130" i="24"/>
  <c r="CM137" i="24"/>
  <c r="CU137" i="24"/>
  <c r="CT137" i="24"/>
  <c r="DD137" i="24"/>
  <c r="CH137" i="24"/>
  <c r="DA137" i="24"/>
  <c r="CE137" i="24"/>
  <c r="CY137" i="24"/>
  <c r="CD137" i="24"/>
  <c r="CT148" i="24"/>
  <c r="CG148" i="24"/>
  <c r="DS166" i="24"/>
  <c r="EA166" i="24" s="1"/>
  <c r="ER166" i="24"/>
  <c r="FB166" i="24" s="1"/>
  <c r="EQ166" i="24"/>
  <c r="EY166" i="24" s="1"/>
  <c r="DY166" i="24"/>
  <c r="EL166" i="24" s="1"/>
  <c r="DV166" i="24"/>
  <c r="EF166" i="24" s="1"/>
  <c r="AJ166" i="24" s="1"/>
  <c r="DU166" i="24"/>
  <c r="EE166" i="24" s="1"/>
  <c r="AE166" i="24" s="1"/>
  <c r="CX177" i="24"/>
  <c r="DB185" i="24"/>
  <c r="CG189" i="24"/>
  <c r="CW189" i="24"/>
  <c r="CU189" i="24"/>
  <c r="CT189" i="24"/>
  <c r="CY36" i="24"/>
  <c r="DF57" i="24"/>
  <c r="ER59" i="24"/>
  <c r="FA59" i="24" s="1"/>
  <c r="CU62" i="24"/>
  <c r="CS78" i="24"/>
  <c r="CU81" i="24"/>
  <c r="P85" i="24"/>
  <c r="Q85" i="24" s="1"/>
  <c r="R85" i="24" s="1"/>
  <c r="CU85" i="24"/>
  <c r="CB92" i="24"/>
  <c r="CU92" i="24"/>
  <c r="AF93" i="24"/>
  <c r="AG93" i="24" s="1"/>
  <c r="AI93" i="24" s="1"/>
  <c r="CC98" i="24"/>
  <c r="CH104" i="24"/>
  <c r="DV105" i="24"/>
  <c r="EG105" i="24" s="1"/>
  <c r="AO105" i="24" s="1"/>
  <c r="CC106" i="24"/>
  <c r="CZ106" i="24"/>
  <c r="DU112" i="24"/>
  <c r="EE112" i="24" s="1"/>
  <c r="EP114" i="24"/>
  <c r="EX114" i="24" s="1"/>
  <c r="AF117" i="24"/>
  <c r="CM117" i="24"/>
  <c r="CM118" i="24"/>
  <c r="DY119" i="24"/>
  <c r="EM119" i="24" s="1"/>
  <c r="CC120" i="24"/>
  <c r="CZ120" i="24"/>
  <c r="DB123" i="24"/>
  <c r="ER123" i="24"/>
  <c r="FA123" i="24" s="1"/>
  <c r="CK124" i="24"/>
  <c r="CW127" i="24"/>
  <c r="EQ129" i="24"/>
  <c r="EZ129" i="24" s="1"/>
  <c r="CL133" i="24"/>
  <c r="ER133" i="24"/>
  <c r="FA133" i="24" s="1"/>
  <c r="AO136" i="24"/>
  <c r="AP136" i="24" s="1"/>
  <c r="AQ136" i="24" s="1"/>
  <c r="AS136" i="24" s="1"/>
  <c r="CM159" i="24"/>
  <c r="CZ159" i="24"/>
  <c r="CW159" i="24"/>
  <c r="CI159" i="24"/>
  <c r="CF159" i="24"/>
  <c r="CD159" i="24"/>
  <c r="CC159" i="24"/>
  <c r="DC159" i="24"/>
  <c r="DB159" i="24"/>
  <c r="EP160" i="24"/>
  <c r="EP162" i="24"/>
  <c r="EX162" i="24" s="1"/>
  <c r="DA164" i="24"/>
  <c r="DT165" i="24"/>
  <c r="EC165" i="24" s="1"/>
  <c r="DW165" i="24"/>
  <c r="EI165" i="24" s="1"/>
  <c r="DW166" i="24"/>
  <c r="EH166" i="24" s="1"/>
  <c r="CB172" i="24"/>
  <c r="CN172" i="24" s="1"/>
  <c r="DA177" i="24"/>
  <c r="CZ259" i="24"/>
  <c r="CX259" i="24"/>
  <c r="CD259" i="24"/>
  <c r="CT78" i="24"/>
  <c r="CV81" i="24"/>
  <c r="CW85" i="24"/>
  <c r="CZ86" i="24"/>
  <c r="CT89" i="24"/>
  <c r="CC92" i="24"/>
  <c r="CV92" i="24"/>
  <c r="ES92" i="24"/>
  <c r="FC92" i="24" s="1"/>
  <c r="CE98" i="24"/>
  <c r="CI104" i="24"/>
  <c r="CD106" i="24"/>
  <c r="DA106" i="24"/>
  <c r="CK108" i="24"/>
  <c r="CS110" i="24"/>
  <c r="DF110" i="24" s="1"/>
  <c r="DV112" i="24"/>
  <c r="EF112" i="24" s="1"/>
  <c r="CE120" i="24"/>
  <c r="DA120" i="24"/>
  <c r="ES123" i="24"/>
  <c r="CL124" i="24"/>
  <c r="CS130" i="24"/>
  <c r="DF130" i="24" s="1"/>
  <c r="ES133" i="24"/>
  <c r="FD133" i="24" s="1"/>
  <c r="CV137" i="24"/>
  <c r="ER146" i="24"/>
  <c r="FB146" i="24" s="1"/>
  <c r="DV148" i="24"/>
  <c r="EF148" i="24" s="1"/>
  <c r="DS148" i="24"/>
  <c r="EA148" i="24" s="1"/>
  <c r="EU148" i="24"/>
  <c r="FH148" i="24" s="1"/>
  <c r="ER148" i="24"/>
  <c r="FB148" i="24" s="1"/>
  <c r="ER152" i="24"/>
  <c r="FB152" i="24" s="1"/>
  <c r="DD164" i="24"/>
  <c r="CS167" i="24"/>
  <c r="CJ167" i="24"/>
  <c r="CH167" i="24"/>
  <c r="DA167" i="24"/>
  <c r="CW167" i="24"/>
  <c r="CV167" i="24"/>
  <c r="CB175" i="24"/>
  <c r="BZ175" i="24" s="1"/>
  <c r="CU175" i="24"/>
  <c r="CF175" i="24"/>
  <c r="DD175" i="24"/>
  <c r="CD175" i="24"/>
  <c r="DB175" i="24"/>
  <c r="DA175" i="24"/>
  <c r="CX175" i="24"/>
  <c r="CW175" i="24"/>
  <c r="DA207" i="24"/>
  <c r="CW207" i="24"/>
  <c r="CV207" i="24"/>
  <c r="CM207" i="24"/>
  <c r="CK207" i="24"/>
  <c r="CD207" i="24"/>
  <c r="CB207" i="24"/>
  <c r="CL208" i="24"/>
  <c r="CG208" i="24"/>
  <c r="CF208" i="24"/>
  <c r="CE208" i="24"/>
  <c r="CD208" i="24"/>
  <c r="CB208" i="24"/>
  <c r="CN208" i="24" s="1"/>
  <c r="DD208" i="24"/>
  <c r="DA208" i="24"/>
  <c r="CT208" i="24"/>
  <c r="CJ208" i="24"/>
  <c r="CI208" i="24"/>
  <c r="CU232" i="24"/>
  <c r="CL232" i="24"/>
  <c r="DD232" i="24"/>
  <c r="CI232" i="24"/>
  <c r="CY232" i="24"/>
  <c r="CD232" i="24"/>
  <c r="CV232" i="24"/>
  <c r="CK232" i="24"/>
  <c r="CJ232" i="24"/>
  <c r="CH232" i="24"/>
  <c r="CG232" i="24"/>
  <c r="CF232" i="24"/>
  <c r="CE232" i="24"/>
  <c r="DC232" i="24"/>
  <c r="CC232" i="24"/>
  <c r="DB232" i="24"/>
  <c r="CB232" i="24"/>
  <c r="BZ232" i="24" s="1"/>
  <c r="DA232" i="24"/>
  <c r="CZ232" i="24"/>
  <c r="CX232" i="24"/>
  <c r="CW232" i="24"/>
  <c r="CV238" i="24"/>
  <c r="CY238" i="24"/>
  <c r="CD238" i="24"/>
  <c r="CX238" i="24"/>
  <c r="CC238" i="24"/>
  <c r="CK238" i="24"/>
  <c r="CJ238" i="24"/>
  <c r="DC238" i="24"/>
  <c r="CH238" i="24"/>
  <c r="CM238" i="24"/>
  <c r="CL238" i="24"/>
  <c r="CI238" i="24"/>
  <c r="CG238" i="24"/>
  <c r="CF238" i="24"/>
  <c r="CE238" i="24"/>
  <c r="CB238" i="24"/>
  <c r="BZ238" i="24" s="1"/>
  <c r="DD238" i="24"/>
  <c r="DB238" i="24"/>
  <c r="DA238" i="24"/>
  <c r="CZ238" i="24"/>
  <c r="CW238" i="24"/>
  <c r="CS238" i="24"/>
  <c r="DF238" i="24" s="1"/>
  <c r="CF98" i="24"/>
  <c r="V106" i="24"/>
  <c r="W106" i="24" s="1"/>
  <c r="BT112" i="24"/>
  <c r="BN119" i="24"/>
  <c r="BO119" i="24" s="1"/>
  <c r="BP119" i="24" s="1"/>
  <c r="BR119" i="24" s="1"/>
  <c r="CF120" i="24"/>
  <c r="DB120" i="24"/>
  <c r="EU123" i="24"/>
  <c r="FG123" i="24" s="1"/>
  <c r="CT130" i="24"/>
  <c r="CE201" i="24"/>
  <c r="CD201" i="24"/>
  <c r="CC201" i="24"/>
  <c r="CB201" i="24"/>
  <c r="BZ201" i="24" s="1"/>
  <c r="CB223" i="24"/>
  <c r="CN223" i="24" s="1"/>
  <c r="CM223" i="24"/>
  <c r="CL223" i="24"/>
  <c r="CK223" i="24"/>
  <c r="CJ223" i="24"/>
  <c r="CD223" i="24"/>
  <c r="DD223" i="24"/>
  <c r="DB223" i="24"/>
  <c r="DA223" i="24"/>
  <c r="CZ223" i="24"/>
  <c r="CY223" i="24"/>
  <c r="CT223" i="24"/>
  <c r="CX81" i="24"/>
  <c r="DB86" i="24"/>
  <c r="AK91" i="24"/>
  <c r="AL91" i="24" s="1"/>
  <c r="CE92" i="24"/>
  <c r="CC114" i="24"/>
  <c r="CG120" i="24"/>
  <c r="DS123" i="24"/>
  <c r="EA123" i="24" s="1"/>
  <c r="BO125" i="24"/>
  <c r="BP125" i="24" s="1"/>
  <c r="DS127" i="24"/>
  <c r="CD129" i="24"/>
  <c r="CU130" i="24"/>
  <c r="CX137" i="24"/>
  <c r="CM160" i="24"/>
  <c r="CY160" i="24"/>
  <c r="CV160" i="24"/>
  <c r="CU160" i="24"/>
  <c r="CE160" i="24"/>
  <c r="CB160" i="24"/>
  <c r="BZ160" i="24" s="1"/>
  <c r="DC160" i="24"/>
  <c r="DA160" i="24"/>
  <c r="CC163" i="24"/>
  <c r="DD163" i="24"/>
  <c r="CF163" i="24"/>
  <c r="CB163" i="24"/>
  <c r="BO198" i="24"/>
  <c r="BP198" i="24" s="1"/>
  <c r="BN229" i="24"/>
  <c r="BO229" i="24" s="1"/>
  <c r="BP229" i="24" s="1"/>
  <c r="BR229" i="24" s="1"/>
  <c r="CW139" i="24"/>
  <c r="BE142" i="24"/>
  <c r="ES145" i="24"/>
  <c r="FD145" i="24" s="1"/>
  <c r="CX149" i="24"/>
  <c r="CH150" i="24"/>
  <c r="CI154" i="24"/>
  <c r="CU155" i="24"/>
  <c r="EP156" i="24"/>
  <c r="EX156" i="24" s="1"/>
  <c r="CB161" i="24"/>
  <c r="BZ161" i="24" s="1"/>
  <c r="CC162" i="24"/>
  <c r="BO165" i="24"/>
  <c r="BP165" i="24" s="1"/>
  <c r="BJ165" i="24"/>
  <c r="BK165" i="24" s="1"/>
  <c r="BM165" i="24" s="1"/>
  <c r="ES167" i="24"/>
  <c r="FD167" i="24" s="1"/>
  <c r="CZ178" i="24"/>
  <c r="DA186" i="24"/>
  <c r="Q187" i="24"/>
  <c r="R187" i="24" s="1"/>
  <c r="CH187" i="24"/>
  <c r="CE188" i="24"/>
  <c r="CK193" i="24"/>
  <c r="Z196" i="24"/>
  <c r="AA196" i="24" s="1"/>
  <c r="AB196" i="24" s="1"/>
  <c r="AD196" i="24" s="1"/>
  <c r="CG199" i="24"/>
  <c r="EP208" i="24"/>
  <c r="EX208" i="24" s="1"/>
  <c r="CM212" i="24"/>
  <c r="CI215" i="24"/>
  <c r="DC215" i="24"/>
  <c r="DT220" i="24"/>
  <c r="EB220" i="24" s="1"/>
  <c r="ES220" i="24"/>
  <c r="FC220" i="24" s="1"/>
  <c r="DV222" i="24"/>
  <c r="EF222" i="24" s="1"/>
  <c r="AJ222" i="24" s="1"/>
  <c r="CX224" i="24"/>
  <c r="EQ232" i="24"/>
  <c r="EY232" i="24" s="1"/>
  <c r="BS245" i="24"/>
  <c r="BT245" i="24" s="1"/>
  <c r="BU245" i="24" s="1"/>
  <c r="AZ246" i="24"/>
  <c r="DU247" i="24"/>
  <c r="ED247" i="24" s="1"/>
  <c r="DW247" i="24"/>
  <c r="EI247" i="24" s="1"/>
  <c r="EQ247" i="24"/>
  <c r="EZ247" i="24" s="1"/>
  <c r="CV249" i="24"/>
  <c r="CV251" i="24"/>
  <c r="CC252" i="24"/>
  <c r="CX139" i="24"/>
  <c r="EU145" i="24"/>
  <c r="FG145" i="24" s="1"/>
  <c r="CY149" i="24"/>
  <c r="CJ154" i="24"/>
  <c r="EQ156" i="24"/>
  <c r="EY156" i="24" s="1"/>
  <c r="CD162" i="24"/>
  <c r="BZ186" i="24"/>
  <c r="CF188" i="24"/>
  <c r="CB191" i="24"/>
  <c r="CL193" i="24"/>
  <c r="CH199" i="24"/>
  <c r="ER212" i="24"/>
  <c r="FB212" i="24" s="1"/>
  <c r="CJ215" i="24"/>
  <c r="DD215" i="24"/>
  <c r="CG218" i="24"/>
  <c r="DU220" i="24"/>
  <c r="EE220" i="24" s="1"/>
  <c r="CY224" i="24"/>
  <c r="ES232" i="24"/>
  <c r="FC232" i="24" s="1"/>
  <c r="AU237" i="24"/>
  <c r="AV237" i="24" s="1"/>
  <c r="AX237" i="24" s="1"/>
  <c r="CW249" i="24"/>
  <c r="CE250" i="24"/>
  <c r="CL250" i="24"/>
  <c r="DW251" i="24"/>
  <c r="EI251" i="24" s="1"/>
  <c r="DV251" i="24"/>
  <c r="EG251" i="24" s="1"/>
  <c r="DS251" i="24"/>
  <c r="EA251" i="24" s="1"/>
  <c r="F251" i="24" s="1"/>
  <c r="G251" i="24" s="1"/>
  <c r="CF252" i="24"/>
  <c r="CG257" i="24"/>
  <c r="BE284" i="24"/>
  <c r="BF284" i="24" s="1"/>
  <c r="BH284" i="24" s="1"/>
  <c r="CG188" i="24"/>
  <c r="CC191" i="24"/>
  <c r="CJ199" i="24"/>
  <c r="ES211" i="24"/>
  <c r="FD211" i="24" s="1"/>
  <c r="EU212" i="24"/>
  <c r="FH212" i="24" s="1"/>
  <c r="CK215" i="24"/>
  <c r="CB224" i="24"/>
  <c r="BZ224" i="24" s="1"/>
  <c r="CZ224" i="24"/>
  <c r="CB231" i="24"/>
  <c r="DC243" i="24"/>
  <c r="DB243" i="24"/>
  <c r="CW243" i="24"/>
  <c r="CG252" i="24"/>
  <c r="CH257" i="24"/>
  <c r="DB281" i="24"/>
  <c r="DA281" i="24"/>
  <c r="DA304" i="24"/>
  <c r="CZ304" i="24"/>
  <c r="CY304" i="24"/>
  <c r="CU304" i="24"/>
  <c r="EU305" i="24"/>
  <c r="FH305" i="24" s="1"/>
  <c r="DT305" i="24"/>
  <c r="EB305" i="24" s="1"/>
  <c r="DS305" i="24"/>
  <c r="EA305" i="24" s="1"/>
  <c r="F305" i="24" s="1"/>
  <c r="G305" i="24" s="1"/>
  <c r="DW178" i="24"/>
  <c r="EH178" i="24" s="1"/>
  <c r="DS179" i="24"/>
  <c r="EA179" i="24" s="1"/>
  <c r="CX184" i="24"/>
  <c r="CS187" i="24"/>
  <c r="DF187" i="24" s="1"/>
  <c r="CI188" i="24"/>
  <c r="CD191" i="24"/>
  <c r="CK199" i="24"/>
  <c r="DT201" i="24"/>
  <c r="EC201" i="24" s="1"/>
  <c r="CJ210" i="24"/>
  <c r="EU211" i="24"/>
  <c r="FG211" i="24" s="1"/>
  <c r="CL215" i="24"/>
  <c r="DW220" i="24"/>
  <c r="EH220" i="24" s="1"/>
  <c r="CC224" i="24"/>
  <c r="DA224" i="24"/>
  <c r="CF227" i="24"/>
  <c r="CI231" i="24"/>
  <c r="DB249" i="24"/>
  <c r="CI165" i="24"/>
  <c r="CZ184" i="24"/>
  <c r="CE186" i="24"/>
  <c r="CJ188" i="24"/>
  <c r="DU190" i="24"/>
  <c r="EE190" i="24" s="1"/>
  <c r="CF191" i="24"/>
  <c r="EU191" i="24"/>
  <c r="FG191" i="24" s="1"/>
  <c r="DS197" i="24"/>
  <c r="CD198" i="24"/>
  <c r="CM199" i="24"/>
  <c r="EQ199" i="24"/>
  <c r="EZ199" i="24" s="1"/>
  <c r="DS206" i="24"/>
  <c r="EA206" i="24" s="1"/>
  <c r="CL210" i="24"/>
  <c r="CU212" i="24"/>
  <c r="EP214" i="24"/>
  <c r="CM215" i="24"/>
  <c r="DY220" i="24"/>
  <c r="CD224" i="24"/>
  <c r="DB224" i="24"/>
  <c r="CB225" i="24"/>
  <c r="CG227" i="24"/>
  <c r="CF242" i="24"/>
  <c r="CT243" i="24"/>
  <c r="Q245" i="24"/>
  <c r="R245" i="24" s="1"/>
  <c r="ES249" i="24"/>
  <c r="FD249" i="24" s="1"/>
  <c r="EQ249" i="24"/>
  <c r="EZ249" i="24" s="1"/>
  <c r="EP249" i="24"/>
  <c r="EP252" i="24"/>
  <c r="EX252" i="24" s="1"/>
  <c r="ER256" i="24"/>
  <c r="FB256" i="24" s="1"/>
  <c r="EU256" i="24"/>
  <c r="DU256" i="24"/>
  <c r="EE256" i="24" s="1"/>
  <c r="AE256" i="24" s="1"/>
  <c r="CX313" i="24"/>
  <c r="CM313" i="24"/>
  <c r="CL313" i="24"/>
  <c r="CK313" i="24"/>
  <c r="DD313" i="24"/>
  <c r="CJ313" i="24"/>
  <c r="DC313" i="24"/>
  <c r="CI313" i="24"/>
  <c r="DB313" i="24"/>
  <c r="CH313" i="24"/>
  <c r="DA313" i="24"/>
  <c r="CG313" i="24"/>
  <c r="CZ313" i="24"/>
  <c r="CE313" i="24"/>
  <c r="CY313" i="24"/>
  <c r="CD313" i="24"/>
  <c r="CW313" i="24"/>
  <c r="CC313" i="24"/>
  <c r="CV313" i="24"/>
  <c r="CB313" i="24"/>
  <c r="BZ313" i="24" s="1"/>
  <c r="CU313" i="24"/>
  <c r="CT313" i="24"/>
  <c r="CM210" i="24"/>
  <c r="ES230" i="24"/>
  <c r="FC230" i="24" s="1"/>
  <c r="DS230" i="24"/>
  <c r="EA230" i="24" s="1"/>
  <c r="EQ230" i="24"/>
  <c r="EY230" i="24" s="1"/>
  <c r="CH231" i="24"/>
  <c r="CJ231" i="24"/>
  <c r="DB231" i="24"/>
  <c r="DD252" i="24"/>
  <c r="CE252" i="24"/>
  <c r="DC252" i="24"/>
  <c r="CD252" i="24"/>
  <c r="CY252" i="24"/>
  <c r="CS252" i="24"/>
  <c r="DF252" i="24" s="1"/>
  <c r="EQ252" i="24"/>
  <c r="EY252" i="24" s="1"/>
  <c r="CL257" i="24"/>
  <c r="CZ257" i="24"/>
  <c r="CV257" i="24"/>
  <c r="CU257" i="24"/>
  <c r="CM257" i="24"/>
  <c r="CK257" i="24"/>
  <c r="CI257" i="24"/>
  <c r="BN318" i="24"/>
  <c r="BO318" i="24" s="1"/>
  <c r="CK325" i="24"/>
  <c r="DB325" i="24"/>
  <c r="CB325" i="24"/>
  <c r="BZ325" i="24" s="1"/>
  <c r="DA325" i="24"/>
  <c r="CZ325" i="24"/>
  <c r="CY325" i="24"/>
  <c r="CM325" i="24"/>
  <c r="CL325" i="24"/>
  <c r="CL188" i="24"/>
  <c r="EP198" i="24"/>
  <c r="ES199" i="24"/>
  <c r="FD199" i="24" s="1"/>
  <c r="CZ212" i="24"/>
  <c r="CD221" i="24"/>
  <c r="CF224" i="24"/>
  <c r="DD224" i="24"/>
  <c r="CB228" i="24"/>
  <c r="CV243" i="24"/>
  <c r="ER252" i="24"/>
  <c r="CK286" i="24"/>
  <c r="CG286" i="24"/>
  <c r="CF286" i="24"/>
  <c r="CE286" i="24"/>
  <c r="DD286" i="24"/>
  <c r="CD286" i="24"/>
  <c r="DC286" i="24"/>
  <c r="CC286" i="24"/>
  <c r="DB286" i="24"/>
  <c r="CV286" i="24"/>
  <c r="CU286" i="24"/>
  <c r="CT286" i="24"/>
  <c r="CS286" i="24"/>
  <c r="CL286" i="24"/>
  <c r="CI286" i="24"/>
  <c r="EU314" i="24"/>
  <c r="FG314" i="24" s="1"/>
  <c r="ES314" i="24"/>
  <c r="FD314" i="24" s="1"/>
  <c r="ER314" i="24"/>
  <c r="FA314" i="24" s="1"/>
  <c r="DY314" i="24"/>
  <c r="EM314" i="24" s="1"/>
  <c r="DT314" i="24"/>
  <c r="EC314" i="24" s="1"/>
  <c r="U314" i="24" s="1"/>
  <c r="DS314" i="24"/>
  <c r="EA314" i="24" s="1"/>
  <c r="CX199" i="24"/>
  <c r="CS215" i="24"/>
  <c r="DV223" i="24"/>
  <c r="EG223" i="24" s="1"/>
  <c r="AO223" i="24" s="1"/>
  <c r="EU223" i="24"/>
  <c r="FG223" i="24" s="1"/>
  <c r="CH224" i="24"/>
  <c r="DA227" i="24"/>
  <c r="CH227" i="24"/>
  <c r="CB227" i="24"/>
  <c r="DA231" i="24"/>
  <c r="CG235" i="24"/>
  <c r="CI242" i="24"/>
  <c r="CK242" i="24"/>
  <c r="CJ242" i="24"/>
  <c r="CX243" i="24"/>
  <c r="CT252" i="24"/>
  <c r="ES252" i="24"/>
  <c r="FC252" i="24" s="1"/>
  <c r="CW257" i="24"/>
  <c r="CE261" i="24"/>
  <c r="CC261" i="24"/>
  <c r="DA261" i="24"/>
  <c r="CZ261" i="24"/>
  <c r="CW261" i="24"/>
  <c r="CV261" i="24"/>
  <c r="CU261" i="24"/>
  <c r="CS261" i="24"/>
  <c r="DF261" i="24" s="1"/>
  <c r="AP264" i="24"/>
  <c r="AQ264" i="24" s="1"/>
  <c r="AS264" i="24" s="1"/>
  <c r="BO294" i="24"/>
  <c r="BP294" i="24" s="1"/>
  <c r="BR294" i="24" s="1"/>
  <c r="P316" i="24"/>
  <c r="Q316" i="24" s="1"/>
  <c r="CM336" i="24"/>
  <c r="CD336" i="24"/>
  <c r="CC336" i="24"/>
  <c r="CB336" i="24"/>
  <c r="DA336" i="24"/>
  <c r="CY336" i="24"/>
  <c r="CV336" i="24"/>
  <c r="CU336" i="24"/>
  <c r="CE336" i="24"/>
  <c r="DC336" i="24"/>
  <c r="DB336" i="24"/>
  <c r="CZ336" i="24"/>
  <c r="CW336" i="24"/>
  <c r="CT336" i="24"/>
  <c r="CJ139" i="24"/>
  <c r="CZ154" i="24"/>
  <c r="CB155" i="24"/>
  <c r="BZ155" i="24" s="1"/>
  <c r="ER163" i="24"/>
  <c r="FA163" i="24" s="1"/>
  <c r="CU165" i="24"/>
  <c r="CF178" i="24"/>
  <c r="BF178" i="24"/>
  <c r="BH178" i="24" s="1"/>
  <c r="EU183" i="24"/>
  <c r="FG183" i="24" s="1"/>
  <c r="CJ186" i="24"/>
  <c r="DC193" i="24"/>
  <c r="CX198" i="24"/>
  <c r="ER198" i="24"/>
  <c r="FB198" i="24" s="1"/>
  <c r="CZ199" i="24"/>
  <c r="CD212" i="24"/>
  <c r="DC212" i="24"/>
  <c r="CF214" i="24"/>
  <c r="CT215" i="24"/>
  <c r="CH221" i="24"/>
  <c r="CI224" i="24"/>
  <c r="CL225" i="24"/>
  <c r="EP229" i="24"/>
  <c r="DS229" i="24"/>
  <c r="ER229" i="24"/>
  <c r="FA229" i="24" s="1"/>
  <c r="DD231" i="24"/>
  <c r="CJ235" i="24"/>
  <c r="ER236" i="24"/>
  <c r="DT236" i="24"/>
  <c r="EB236" i="24" s="1"/>
  <c r="ES236" i="24"/>
  <c r="FC236" i="24" s="1"/>
  <c r="DS236" i="24"/>
  <c r="EA236" i="24" s="1"/>
  <c r="EP236" i="24"/>
  <c r="EX236" i="24" s="1"/>
  <c r="DD243" i="24"/>
  <c r="CV252" i="24"/>
  <c r="CX257" i="24"/>
  <c r="CF266" i="24"/>
  <c r="CW296" i="24"/>
  <c r="CV296" i="24"/>
  <c r="CM296" i="24"/>
  <c r="CL296" i="24"/>
  <c r="CK296" i="24"/>
  <c r="CJ296" i="24"/>
  <c r="CI296" i="24"/>
  <c r="CB296" i="24"/>
  <c r="DA296" i="24"/>
  <c r="CZ296" i="24"/>
  <c r="CY296" i="24"/>
  <c r="CT191" i="24"/>
  <c r="DA199" i="24"/>
  <c r="CV215" i="24"/>
  <c r="CJ224" i="24"/>
  <c r="CT227" i="24"/>
  <c r="CM228" i="24"/>
  <c r="CU228" i="24"/>
  <c r="CW252" i="24"/>
  <c r="CT261" i="24"/>
  <c r="DC285" i="24"/>
  <c r="CE285" i="24"/>
  <c r="DB285" i="24"/>
  <c r="CD285" i="24"/>
  <c r="DA285" i="24"/>
  <c r="CC285" i="24"/>
  <c r="CZ285" i="24"/>
  <c r="CB285" i="24"/>
  <c r="CN285" i="24" s="1"/>
  <c r="CY285" i="24"/>
  <c r="CV285" i="24"/>
  <c r="CM285" i="24"/>
  <c r="CL285" i="24"/>
  <c r="CK285" i="24"/>
  <c r="CI285" i="24"/>
  <c r="CH285" i="24"/>
  <c r="CG285" i="24"/>
  <c r="CV191" i="24"/>
  <c r="DB199" i="24"/>
  <c r="ER201" i="24"/>
  <c r="FA201" i="24" s="1"/>
  <c r="CB215" i="24"/>
  <c r="CN215" i="24" s="1"/>
  <c r="CW215" i="24"/>
  <c r="CK224" i="24"/>
  <c r="CX227" i="24"/>
  <c r="EP234" i="24"/>
  <c r="DU234" i="24"/>
  <c r="EE234" i="24" s="1"/>
  <c r="AE234" i="24" s="1"/>
  <c r="CM235" i="24"/>
  <c r="CF235" i="24"/>
  <c r="CL235" i="24"/>
  <c r="AA238" i="24"/>
  <c r="CX252" i="24"/>
  <c r="DB260" i="24"/>
  <c r="CT260" i="24"/>
  <c r="CX261" i="24"/>
  <c r="CE266" i="24"/>
  <c r="CD266" i="24"/>
  <c r="AA270" i="24"/>
  <c r="AB270" i="24" s="1"/>
  <c r="AD270" i="24" s="1"/>
  <c r="EP143" i="24"/>
  <c r="EX143" i="24" s="1"/>
  <c r="EP153" i="24"/>
  <c r="EX153" i="24" s="1"/>
  <c r="ER159" i="24"/>
  <c r="FA159" i="24" s="1"/>
  <c r="CJ178" i="24"/>
  <c r="ES178" i="24"/>
  <c r="FC178" i="24" s="1"/>
  <c r="CS188" i="24"/>
  <c r="DF188" i="24" s="1"/>
  <c r="CW191" i="24"/>
  <c r="CC193" i="24"/>
  <c r="DV193" i="24"/>
  <c r="EG193" i="24" s="1"/>
  <c r="DB198" i="24"/>
  <c r="DC199" i="24"/>
  <c r="CM200" i="24"/>
  <c r="ES201" i="24"/>
  <c r="FD201" i="24" s="1"/>
  <c r="DB205" i="24"/>
  <c r="ER206" i="24"/>
  <c r="FB206" i="24" s="1"/>
  <c r="CH212" i="24"/>
  <c r="CC215" i="24"/>
  <c r="CX215" i="24"/>
  <c r="CS221" i="24"/>
  <c r="DF221" i="24" s="1"/>
  <c r="CL224" i="24"/>
  <c r="CY227" i="24"/>
  <c r="DA228" i="24"/>
  <c r="DS234" i="24"/>
  <c r="CE249" i="24"/>
  <c r="CZ252" i="24"/>
  <c r="CY261" i="24"/>
  <c r="CC265" i="24"/>
  <c r="DD285" i="24"/>
  <c r="CJ295" i="24"/>
  <c r="CL295" i="24"/>
  <c r="CK295" i="24"/>
  <c r="CI295" i="24"/>
  <c r="CG306" i="24"/>
  <c r="CF306" i="24"/>
  <c r="CD306" i="24"/>
  <c r="CC306" i="24"/>
  <c r="CB306" i="24"/>
  <c r="BZ306" i="24" s="1"/>
  <c r="CV306" i="24"/>
  <c r="CU306" i="24"/>
  <c r="CS306" i="24"/>
  <c r="DF306" i="24" s="1"/>
  <c r="CX322" i="24"/>
  <c r="CW322" i="24"/>
  <c r="CV322" i="24"/>
  <c r="CU322" i="24"/>
  <c r="AZ138" i="24"/>
  <c r="BA138" i="24" s="1"/>
  <c r="BC138" i="24" s="1"/>
  <c r="ES139" i="24"/>
  <c r="FD139" i="24" s="1"/>
  <c r="EQ143" i="24"/>
  <c r="EZ143" i="24" s="1"/>
  <c r="ES159" i="24"/>
  <c r="FD159" i="24" s="1"/>
  <c r="BM179" i="24"/>
  <c r="CT188" i="24"/>
  <c r="ER189" i="24"/>
  <c r="FA189" i="24" s="1"/>
  <c r="CD193" i="24"/>
  <c r="CB199" i="24"/>
  <c r="DD199" i="24"/>
  <c r="EU201" i="24"/>
  <c r="FG201" i="24" s="1"/>
  <c r="DY207" i="24"/>
  <c r="EM207" i="24" s="1"/>
  <c r="CI212" i="24"/>
  <c r="CD215" i="24"/>
  <c r="CY215" i="24"/>
  <c r="EU217" i="24"/>
  <c r="FG217" i="24" s="1"/>
  <c r="CT221" i="24"/>
  <c r="EP230" i="24"/>
  <c r="EX230" i="24" s="1"/>
  <c r="DT234" i="24"/>
  <c r="EB234" i="24" s="1"/>
  <c r="P234" i="24" s="1"/>
  <c r="CX235" i="24"/>
  <c r="DY236" i="24"/>
  <c r="EL236" i="24" s="1"/>
  <c r="DA252" i="24"/>
  <c r="V254" i="24"/>
  <c r="W254" i="24" s="1"/>
  <c r="CU260" i="24"/>
  <c r="DC261" i="24"/>
  <c r="CE265" i="24"/>
  <c r="DC188" i="24"/>
  <c r="CD199" i="24"/>
  <c r="CE215" i="24"/>
  <c r="CZ215" i="24"/>
  <c r="CV221" i="24"/>
  <c r="CG224" i="24"/>
  <c r="CW224" i="24"/>
  <c r="ER230" i="24"/>
  <c r="FB230" i="24" s="1"/>
  <c r="DV234" i="24"/>
  <c r="EF234" i="24" s="1"/>
  <c r="AJ234" i="24" s="1"/>
  <c r="DS293" i="24"/>
  <c r="EP293" i="24"/>
  <c r="DW293" i="24"/>
  <c r="EI293" i="24" s="1"/>
  <c r="DV293" i="24"/>
  <c r="EG293" i="24" s="1"/>
  <c r="DD188" i="24"/>
  <c r="CE199" i="24"/>
  <c r="CK212" i="24"/>
  <c r="CF215" i="24"/>
  <c r="DA215" i="24"/>
  <c r="EQ223" i="24"/>
  <c r="EZ223" i="24" s="1"/>
  <c r="AA227" i="24"/>
  <c r="AB227" i="24" s="1"/>
  <c r="AD227" i="24" s="1"/>
  <c r="BE232" i="24"/>
  <c r="CF249" i="24"/>
  <c r="CU249" i="24"/>
  <c r="CT249" i="24"/>
  <c r="DD249" i="24"/>
  <c r="CB249" i="24"/>
  <c r="CN249" i="24" s="1"/>
  <c r="DC249" i="24"/>
  <c r="CZ249" i="24"/>
  <c r="DF262" i="24"/>
  <c r="EU272" i="24"/>
  <c r="FH272" i="24" s="1"/>
  <c r="EQ272" i="24"/>
  <c r="EP272" i="24"/>
  <c r="EX272" i="24" s="1"/>
  <c r="DW272" i="24"/>
  <c r="EH272" i="24" s="1"/>
  <c r="DV272" i="24"/>
  <c r="EF272" i="24" s="1"/>
  <c r="AA301" i="24"/>
  <c r="CK247" i="24"/>
  <c r="AU255" i="24"/>
  <c r="AV255" i="24" s="1"/>
  <c r="AX255" i="24" s="1"/>
  <c r="CV255" i="24"/>
  <c r="DV257" i="24"/>
  <c r="CX262" i="24"/>
  <c r="CK263" i="24"/>
  <c r="DD263" i="24"/>
  <c r="CI267" i="24"/>
  <c r="CK271" i="24"/>
  <c r="DD271" i="24"/>
  <c r="CE273" i="24"/>
  <c r="EU274" i="24"/>
  <c r="FH274" i="24" s="1"/>
  <c r="DU275" i="24"/>
  <c r="ED275" i="24" s="1"/>
  <c r="Z275" i="24" s="1"/>
  <c r="CH276" i="24"/>
  <c r="DD278" i="24"/>
  <c r="ES282" i="24"/>
  <c r="FC282" i="24" s="1"/>
  <c r="DC283" i="24"/>
  <c r="CM284" i="24"/>
  <c r="CK291" i="24"/>
  <c r="CE294" i="24"/>
  <c r="EP296" i="24"/>
  <c r="EX296" i="24" s="1"/>
  <c r="CS298" i="24"/>
  <c r="DF298" i="24" s="1"/>
  <c r="CC300" i="24"/>
  <c r="CZ300" i="24"/>
  <c r="CD301" i="24"/>
  <c r="CV303" i="24"/>
  <c r="ES307" i="24"/>
  <c r="FC307" i="24" s="1"/>
  <c r="EQ312" i="24"/>
  <c r="EZ312" i="24" s="1"/>
  <c r="CC317" i="24"/>
  <c r="DY325" i="24"/>
  <c r="EL325" i="24" s="1"/>
  <c r="CS326" i="24"/>
  <c r="CE327" i="24"/>
  <c r="DC335" i="24"/>
  <c r="CB338" i="24"/>
  <c r="CN338" i="24" s="1"/>
  <c r="V340" i="24"/>
  <c r="CG348" i="24"/>
  <c r="CV348" i="24"/>
  <c r="CS348" i="24"/>
  <c r="CD348" i="24"/>
  <c r="CK349" i="24"/>
  <c r="CT349" i="24"/>
  <c r="CG349" i="24"/>
  <c r="Z359" i="24"/>
  <c r="CH386" i="24"/>
  <c r="CM386" i="24"/>
  <c r="DD386" i="24"/>
  <c r="CL386" i="24"/>
  <c r="DC386" i="24"/>
  <c r="CK386" i="24"/>
  <c r="DB386" i="24"/>
  <c r="CJ386" i="24"/>
  <c r="DA386" i="24"/>
  <c r="CI386" i="24"/>
  <c r="CZ386" i="24"/>
  <c r="CG386" i="24"/>
  <c r="CY386" i="24"/>
  <c r="CF386" i="24"/>
  <c r="CX386" i="24"/>
  <c r="CE386" i="24"/>
  <c r="CW386" i="24"/>
  <c r="CD386" i="24"/>
  <c r="CV386" i="24"/>
  <c r="CC386" i="24"/>
  <c r="CU386" i="24"/>
  <c r="CB386" i="24"/>
  <c r="CT386" i="24"/>
  <c r="AT388" i="24"/>
  <c r="AU388" i="24"/>
  <c r="AV388" i="24" s="1"/>
  <c r="AX388" i="24" s="1"/>
  <c r="CE442" i="24"/>
  <c r="CH442" i="24"/>
  <c r="DD442" i="24"/>
  <c r="DC442" i="24"/>
  <c r="CY442" i="24"/>
  <c r="CX442" i="24"/>
  <c r="CV442" i="24"/>
  <c r="CU442" i="24"/>
  <c r="CB442" i="24"/>
  <c r="BZ442" i="24" s="1"/>
  <c r="DV275" i="24"/>
  <c r="EG275" i="24" s="1"/>
  <c r="EP276" i="24"/>
  <c r="CF294" i="24"/>
  <c r="CT298" i="24"/>
  <c r="CD300" i="24"/>
  <c r="DA300" i="24"/>
  <c r="CW303" i="24"/>
  <c r="EU307" i="24"/>
  <c r="FH307" i="24" s="1"/>
  <c r="CD317" i="24"/>
  <c r="CG327" i="24"/>
  <c r="CM331" i="24"/>
  <c r="CB331" i="24"/>
  <c r="CN331" i="24" s="1"/>
  <c r="DC331" i="24"/>
  <c r="CZ331" i="24"/>
  <c r="CY331" i="24"/>
  <c r="CV331" i="24"/>
  <c r="DD335" i="24"/>
  <c r="CC338" i="24"/>
  <c r="CL370" i="24"/>
  <c r="CU370" i="24"/>
  <c r="CS370" i="24"/>
  <c r="DF370" i="24" s="1"/>
  <c r="CI370" i="24"/>
  <c r="CG370" i="24"/>
  <c r="CF370" i="24"/>
  <c r="CE370" i="24"/>
  <c r="CD370" i="24"/>
  <c r="CC370" i="24"/>
  <c r="CZ409" i="24"/>
  <c r="CY409" i="24"/>
  <c r="CK409" i="24"/>
  <c r="CJ409" i="24"/>
  <c r="CI409" i="24"/>
  <c r="CH409" i="24"/>
  <c r="CG409" i="24"/>
  <c r="CF409" i="24"/>
  <c r="CE409" i="24"/>
  <c r="DD409" i="24"/>
  <c r="CD409" i="24"/>
  <c r="DC409" i="24"/>
  <c r="CC409" i="24"/>
  <c r="DB409" i="24"/>
  <c r="CB409" i="24"/>
  <c r="Z415" i="24"/>
  <c r="CX255" i="24"/>
  <c r="CM263" i="24"/>
  <c r="CM271" i="24"/>
  <c r="DW275" i="24"/>
  <c r="EI275" i="24" s="1"/>
  <c r="AY275" i="24" s="1"/>
  <c r="EP277" i="24"/>
  <c r="DS278" i="24"/>
  <c r="DS283" i="24"/>
  <c r="EA283" i="24" s="1"/>
  <c r="F283" i="24" s="1"/>
  <c r="CD290" i="24"/>
  <c r="CG294" i="24"/>
  <c r="DV295" i="24"/>
  <c r="EF295" i="24" s="1"/>
  <c r="AJ295" i="24" s="1"/>
  <c r="EQ297" i="24"/>
  <c r="EY297" i="24" s="1"/>
  <c r="CU298" i="24"/>
  <c r="CE300" i="24"/>
  <c r="DB300" i="24"/>
  <c r="Z301" i="24"/>
  <c r="AB301" i="24" s="1"/>
  <c r="AD301" i="24" s="1"/>
  <c r="CX303" i="24"/>
  <c r="EP304" i="24"/>
  <c r="EX304" i="24" s="1"/>
  <c r="AS305" i="24"/>
  <c r="CE317" i="24"/>
  <c r="CC318" i="24"/>
  <c r="CH327" i="24"/>
  <c r="CG338" i="24"/>
  <c r="ES348" i="24"/>
  <c r="FD348" i="24" s="1"/>
  <c r="DT348" i="24"/>
  <c r="EC348" i="24" s="1"/>
  <c r="DA349" i="24"/>
  <c r="CY255" i="24"/>
  <c r="CC262" i="24"/>
  <c r="DA262" i="24"/>
  <c r="ES267" i="24"/>
  <c r="FD267" i="24" s="1"/>
  <c r="CS276" i="24"/>
  <c r="EQ277" i="24"/>
  <c r="EZ277" i="24" s="1"/>
  <c r="DT283" i="24"/>
  <c r="EC283" i="24" s="1"/>
  <c r="U283" i="24" s="1"/>
  <c r="CS284" i="24"/>
  <c r="DF284" i="24" s="1"/>
  <c r="CE290" i="24"/>
  <c r="CH294" i="24"/>
  <c r="DW295" i="24"/>
  <c r="EH295" i="24" s="1"/>
  <c r="AT295" i="24" s="1"/>
  <c r="ES297" i="24"/>
  <c r="FC297" i="24" s="1"/>
  <c r="CV298" i="24"/>
  <c r="CF300" i="24"/>
  <c r="DC300" i="24"/>
  <c r="EQ304" i="24"/>
  <c r="EZ304" i="24" s="1"/>
  <c r="DS315" i="24"/>
  <c r="CF317" i="24"/>
  <c r="CD318" i="24"/>
  <c r="CI327" i="24"/>
  <c r="CS331" i="24"/>
  <c r="CH338" i="24"/>
  <c r="CM362" i="24"/>
  <c r="CL362" i="24"/>
  <c r="CJ362" i="24"/>
  <c r="CB362" i="24"/>
  <c r="BZ362" i="24" s="1"/>
  <c r="CW362" i="24"/>
  <c r="CV362" i="24"/>
  <c r="CU362" i="24"/>
  <c r="CT362" i="24"/>
  <c r="DB391" i="24"/>
  <c r="CW391" i="24"/>
  <c r="CV391" i="24"/>
  <c r="CT391" i="24"/>
  <c r="DA409" i="24"/>
  <c r="CC413" i="24"/>
  <c r="CB413" i="24"/>
  <c r="DD413" i="24"/>
  <c r="DC413" i="24"/>
  <c r="DB413" i="24"/>
  <c r="DA413" i="24"/>
  <c r="CM413" i="24"/>
  <c r="CY276" i="24"/>
  <c r="ER277" i="24"/>
  <c r="FA277" i="24" s="1"/>
  <c r="DU283" i="24"/>
  <c r="ED283" i="24" s="1"/>
  <c r="CX284" i="24"/>
  <c r="CF290" i="24"/>
  <c r="CI294" i="24"/>
  <c r="DY295" i="24"/>
  <c r="DT296" i="24"/>
  <c r="EC296" i="24" s="1"/>
  <c r="CW298" i="24"/>
  <c r="CH300" i="24"/>
  <c r="DD300" i="24"/>
  <c r="ES304" i="24"/>
  <c r="FD304" i="24" s="1"/>
  <c r="DT315" i="24"/>
  <c r="EB315" i="24" s="1"/>
  <c r="P315" i="24" s="1"/>
  <c r="CG317" i="24"/>
  <c r="CE318" i="24"/>
  <c r="CE319" i="24"/>
  <c r="CS323" i="24"/>
  <c r="DF323" i="24" s="1"/>
  <c r="CT331" i="24"/>
  <c r="CV345" i="24"/>
  <c r="CL345" i="24"/>
  <c r="CK345" i="24"/>
  <c r="DD345" i="24"/>
  <c r="CI345" i="24"/>
  <c r="DB345" i="24"/>
  <c r="CG345" i="24"/>
  <c r="DA345" i="24"/>
  <c r="CF345" i="24"/>
  <c r="CZ345" i="24"/>
  <c r="CE345" i="24"/>
  <c r="CX345" i="24"/>
  <c r="CC345" i="24"/>
  <c r="CT375" i="24"/>
  <c r="CS375" i="24"/>
  <c r="DF375" i="24" s="1"/>
  <c r="CI375" i="24"/>
  <c r="CH375" i="24"/>
  <c r="CG375" i="24"/>
  <c r="CF375" i="24"/>
  <c r="CZ375" i="24"/>
  <c r="CY375" i="24"/>
  <c r="CX375" i="24"/>
  <c r="CW375" i="24"/>
  <c r="CV375" i="24"/>
  <c r="DD395" i="24"/>
  <c r="CT395" i="24"/>
  <c r="CE395" i="24"/>
  <c r="CD395" i="24"/>
  <c r="CC395" i="24"/>
  <c r="CB395" i="24"/>
  <c r="CJ420" i="24"/>
  <c r="CH420" i="24"/>
  <c r="CF420" i="24"/>
  <c r="DC420" i="24"/>
  <c r="CM420" i="24"/>
  <c r="CK420" i="24"/>
  <c r="CI420" i="24"/>
  <c r="CG420" i="24"/>
  <c r="CE420" i="24"/>
  <c r="CD420" i="24"/>
  <c r="CC420" i="24"/>
  <c r="CB420" i="24"/>
  <c r="BZ420" i="24" s="1"/>
  <c r="DD420" i="24"/>
  <c r="CE275" i="24"/>
  <c r="ES277" i="24"/>
  <c r="FD277" i="24" s="1"/>
  <c r="CB283" i="24"/>
  <c r="CN283" i="24" s="1"/>
  <c r="CG290" i="24"/>
  <c r="CX298" i="24"/>
  <c r="CI300" i="24"/>
  <c r="EU304" i="24"/>
  <c r="CD335" i="24"/>
  <c r="CF338" i="24"/>
  <c r="DD338" i="24"/>
  <c r="CE338" i="24"/>
  <c r="DC338" i="24"/>
  <c r="CD338" i="24"/>
  <c r="CZ338" i="24"/>
  <c r="CM338" i="24"/>
  <c r="CL338" i="24"/>
  <c r="CK338" i="24"/>
  <c r="CI338" i="24"/>
  <c r="CC344" i="24"/>
  <c r="CG419" i="24"/>
  <c r="CW419" i="24"/>
  <c r="CU419" i="24"/>
  <c r="CJ419" i="24"/>
  <c r="DD419" i="24"/>
  <c r="CF419" i="24"/>
  <c r="CK419" i="24"/>
  <c r="CH419" i="24"/>
  <c r="CE419" i="24"/>
  <c r="CD419" i="24"/>
  <c r="CC419" i="24"/>
  <c r="CB419" i="24"/>
  <c r="BZ419" i="24" s="1"/>
  <c r="DC419" i="24"/>
  <c r="DB419" i="24"/>
  <c r="DA419" i="24"/>
  <c r="CZ419" i="24"/>
  <c r="CY419" i="24"/>
  <c r="CX419" i="24"/>
  <c r="Z284" i="24"/>
  <c r="AA284" i="24" s="1"/>
  <c r="AB284" i="24" s="1"/>
  <c r="AD284" i="24" s="1"/>
  <c r="CY298" i="24"/>
  <c r="CJ300" i="24"/>
  <c r="CF303" i="24"/>
  <c r="DS304" i="24"/>
  <c r="EA304" i="24" s="1"/>
  <c r="F304" i="24" s="1"/>
  <c r="CM327" i="24"/>
  <c r="CS327" i="24"/>
  <c r="CK327" i="24"/>
  <c r="CF327" i="24"/>
  <c r="DC327" i="24"/>
  <c r="CB327" i="24"/>
  <c r="BZ327" i="24" s="1"/>
  <c r="CF335" i="24"/>
  <c r="CF344" i="24"/>
  <c r="DW347" i="24"/>
  <c r="EH347" i="24" s="1"/>
  <c r="EQ347" i="24"/>
  <c r="EY347" i="24" s="1"/>
  <c r="EP347" i="24"/>
  <c r="EX347" i="24" s="1"/>
  <c r="DY356" i="24"/>
  <c r="EM356" i="24" s="1"/>
  <c r="DV356" i="24"/>
  <c r="EG356" i="24" s="1"/>
  <c r="DU356" i="24"/>
  <c r="ED356" i="24" s="1"/>
  <c r="EU356" i="24"/>
  <c r="FG356" i="24" s="1"/>
  <c r="CU474" i="24"/>
  <c r="CM474" i="24"/>
  <c r="CL474" i="24"/>
  <c r="CK474" i="24"/>
  <c r="CJ474" i="24"/>
  <c r="DD474" i="24"/>
  <c r="CI474" i="24"/>
  <c r="DC474" i="24"/>
  <c r="CH474" i="24"/>
  <c r="DA474" i="24"/>
  <c r="CG474" i="24"/>
  <c r="CY474" i="24"/>
  <c r="CF474" i="24"/>
  <c r="CX474" i="24"/>
  <c r="CE474" i="24"/>
  <c r="CV474" i="24"/>
  <c r="CB474" i="24"/>
  <c r="BZ474" i="24" s="1"/>
  <c r="CD474" i="24"/>
  <c r="CW474" i="24"/>
  <c r="CT474" i="24"/>
  <c r="Q269" i="24"/>
  <c r="R269" i="24" s="1"/>
  <c r="CI270" i="24"/>
  <c r="CG275" i="24"/>
  <c r="DC276" i="24"/>
  <c r="DW282" i="24"/>
  <c r="EH282" i="24" s="1"/>
  <c r="CF283" i="24"/>
  <c r="DY283" i="24"/>
  <c r="EM283" i="24" s="1"/>
  <c r="CC284" i="24"/>
  <c r="DA284" i="24"/>
  <c r="CL294" i="24"/>
  <c r="CB298" i="24"/>
  <c r="BZ298" i="24" s="1"/>
  <c r="DA298" i="24"/>
  <c r="CK300" i="24"/>
  <c r="CG303" i="24"/>
  <c r="DT304" i="24"/>
  <c r="EC304" i="24" s="1"/>
  <c r="DU307" i="24"/>
  <c r="EE307" i="24" s="1"/>
  <c r="U311" i="24"/>
  <c r="V311" i="24" s="1"/>
  <c r="EU316" i="24"/>
  <c r="FG316" i="24" s="1"/>
  <c r="CX318" i="24"/>
  <c r="EP325" i="24"/>
  <c r="EX325" i="24" s="1"/>
  <c r="DA331" i="24"/>
  <c r="CM334" i="24"/>
  <c r="CH335" i="24"/>
  <c r="DA338" i="24"/>
  <c r="CJ344" i="24"/>
  <c r="DW356" i="24"/>
  <c r="EI356" i="24" s="1"/>
  <c r="ER375" i="24"/>
  <c r="FB375" i="24" s="1"/>
  <c r="EQ375" i="24"/>
  <c r="EY375" i="24" s="1"/>
  <c r="CV419" i="24"/>
  <c r="CC255" i="24"/>
  <c r="CC263" i="24"/>
  <c r="CV263" i="24"/>
  <c r="EP263" i="24"/>
  <c r="CC271" i="24"/>
  <c r="CV271" i="24"/>
  <c r="CH275" i="24"/>
  <c r="DD276" i="24"/>
  <c r="CZ277" i="24"/>
  <c r="AO280" i="24"/>
  <c r="AP280" i="24" s="1"/>
  <c r="DU281" i="24"/>
  <c r="ED281" i="24" s="1"/>
  <c r="CG283" i="24"/>
  <c r="CD284" i="24"/>
  <c r="DB284" i="24"/>
  <c r="CG287" i="24"/>
  <c r="CS288" i="24"/>
  <c r="DF288" i="24" s="1"/>
  <c r="CX290" i="24"/>
  <c r="CW291" i="24"/>
  <c r="DY296" i="24"/>
  <c r="EM296" i="24" s="1"/>
  <c r="CC298" i="24"/>
  <c r="DB298" i="24"/>
  <c r="CL300" i="24"/>
  <c r="CH303" i="24"/>
  <c r="DV304" i="24"/>
  <c r="EG304" i="24" s="1"/>
  <c r="CG307" i="24"/>
  <c r="DV307" i="24"/>
  <c r="EF307" i="24" s="1"/>
  <c r="CK311" i="24"/>
  <c r="DY312" i="24"/>
  <c r="EM312" i="24" s="1"/>
  <c r="CI319" i="24"/>
  <c r="CT327" i="24"/>
  <c r="DB338" i="24"/>
  <c r="CY345" i="24"/>
  <c r="CI346" i="24"/>
  <c r="CG346" i="24"/>
  <c r="CE346" i="24"/>
  <c r="CD346" i="24"/>
  <c r="CC346" i="24"/>
  <c r="CK352" i="24"/>
  <c r="CJ352" i="24"/>
  <c r="CI352" i="24"/>
  <c r="CH352" i="24"/>
  <c r="CF352" i="24"/>
  <c r="CE352" i="24"/>
  <c r="CX352" i="24"/>
  <c r="CC352" i="24"/>
  <c r="CV352" i="24"/>
  <c r="CU352" i="24"/>
  <c r="CT352" i="24"/>
  <c r="EU353" i="24"/>
  <c r="FH353" i="24" s="1"/>
  <c r="ES353" i="24"/>
  <c r="FC353" i="24" s="1"/>
  <c r="CF359" i="24"/>
  <c r="DD366" i="24"/>
  <c r="DC366" i="24"/>
  <c r="DB366" i="24"/>
  <c r="DA366" i="24"/>
  <c r="CY366" i="24"/>
  <c r="CM366" i="24"/>
  <c r="CK366" i="24"/>
  <c r="CJ366" i="24"/>
  <c r="CI366" i="24"/>
  <c r="CH366" i="24"/>
  <c r="DV374" i="24"/>
  <c r="EG374" i="24" s="1"/>
  <c r="AO374" i="24" s="1"/>
  <c r="DU374" i="24"/>
  <c r="ED374" i="24" s="1"/>
  <c r="Z374" i="24" s="1"/>
  <c r="DT374" i="24"/>
  <c r="EC374" i="24" s="1"/>
  <c r="U374" i="24" s="1"/>
  <c r="DS374" i="24"/>
  <c r="EQ374" i="24"/>
  <c r="EZ374" i="24" s="1"/>
  <c r="CI390" i="24"/>
  <c r="CH390" i="24"/>
  <c r="CG390" i="24"/>
  <c r="CF390" i="24"/>
  <c r="CX390" i="24"/>
  <c r="CW390" i="24"/>
  <c r="CS390" i="24"/>
  <c r="BK392" i="24"/>
  <c r="DW430" i="24"/>
  <c r="EI430" i="24" s="1"/>
  <c r="DV430" i="24"/>
  <c r="EG430" i="24" s="1"/>
  <c r="ES430" i="24"/>
  <c r="FD430" i="24" s="1"/>
  <c r="EQ430" i="24"/>
  <c r="EZ430" i="24" s="1"/>
  <c r="EU430" i="24"/>
  <c r="FG430" i="24" s="1"/>
  <c r="ER430" i="24"/>
  <c r="FA430" i="24" s="1"/>
  <c r="EP430" i="24"/>
  <c r="EX430" i="24" s="1"/>
  <c r="DY430" i="24"/>
  <c r="DU430" i="24"/>
  <c r="ED430" i="24" s="1"/>
  <c r="DT430" i="24"/>
  <c r="EC430" i="24" s="1"/>
  <c r="DS430" i="24"/>
  <c r="CI437" i="24"/>
  <c r="CM437" i="24"/>
  <c r="CH437" i="24"/>
  <c r="CJ275" i="24"/>
  <c r="DC277" i="24"/>
  <c r="CH283" i="24"/>
  <c r="CW288" i="24"/>
  <c r="CY290" i="24"/>
  <c r="CD298" i="24"/>
  <c r="DC298" i="24"/>
  <c r="CM300" i="24"/>
  <c r="CI303" i="24"/>
  <c r="CM311" i="24"/>
  <c r="DA327" i="24"/>
  <c r="AO395" i="24"/>
  <c r="AP395" i="24" s="1"/>
  <c r="CE298" i="24"/>
  <c r="DD298" i="24"/>
  <c r="CJ303" i="24"/>
  <c r="CL335" i="24"/>
  <c r="CM335" i="24"/>
  <c r="CK335" i="24"/>
  <c r="CJ335" i="24"/>
  <c r="DB335" i="24"/>
  <c r="CG335" i="24"/>
  <c r="CZ335" i="24"/>
  <c r="CE335" i="24"/>
  <c r="CX335" i="24"/>
  <c r="CC335" i="24"/>
  <c r="CW335" i="24"/>
  <c r="CB335" i="24"/>
  <c r="CI344" i="24"/>
  <c r="DD344" i="24"/>
  <c r="CH344" i="24"/>
  <c r="DC344" i="24"/>
  <c r="CG344" i="24"/>
  <c r="DA344" i="24"/>
  <c r="CE344" i="24"/>
  <c r="CZ344" i="24"/>
  <c r="CD344" i="24"/>
  <c r="CX344" i="24"/>
  <c r="CB344" i="24"/>
  <c r="CN344" i="24" s="1"/>
  <c r="CV344" i="24"/>
  <c r="CU344" i="24"/>
  <c r="AJ356" i="24"/>
  <c r="AK356" i="24" s="1"/>
  <c r="CZ359" i="24"/>
  <c r="CE359" i="24"/>
  <c r="CY359" i="24"/>
  <c r="CD359" i="24"/>
  <c r="CX359" i="24"/>
  <c r="CC359" i="24"/>
  <c r="CW359" i="24"/>
  <c r="CS359" i="24"/>
  <c r="DF359" i="24" s="1"/>
  <c r="CM359" i="24"/>
  <c r="CK359" i="24"/>
  <c r="CJ359" i="24"/>
  <c r="CI359" i="24"/>
  <c r="DD359" i="24"/>
  <c r="CH359" i="24"/>
  <c r="DC359" i="24"/>
  <c r="CG359" i="24"/>
  <c r="EU366" i="24"/>
  <c r="ES366" i="24"/>
  <c r="FD366" i="24" s="1"/>
  <c r="ER366" i="24"/>
  <c r="FA366" i="24" s="1"/>
  <c r="CL373" i="24"/>
  <c r="CH373" i="24"/>
  <c r="CG373" i="24"/>
  <c r="CE373" i="24"/>
  <c r="CD373" i="24"/>
  <c r="CC373" i="24"/>
  <c r="CB373" i="24"/>
  <c r="CN373" i="24" s="1"/>
  <c r="DD373" i="24"/>
  <c r="DB373" i="24"/>
  <c r="DA373" i="24"/>
  <c r="CZ373" i="24"/>
  <c r="CY373" i="24"/>
  <c r="CH411" i="24"/>
  <c r="CF411" i="24"/>
  <c r="CT411" i="24"/>
  <c r="CS411" i="24"/>
  <c r="CL233" i="24"/>
  <c r="EU244" i="24"/>
  <c r="FH244" i="24" s="1"/>
  <c r="AK247" i="24"/>
  <c r="ER257" i="24"/>
  <c r="FA257" i="24" s="1"/>
  <c r="CF263" i="24"/>
  <c r="CY263" i="24"/>
  <c r="DW267" i="24"/>
  <c r="EI267" i="24" s="1"/>
  <c r="CZ269" i="24"/>
  <c r="CS270" i="24"/>
  <c r="DF270" i="24" s="1"/>
  <c r="CF271" i="24"/>
  <c r="CY271" i="24"/>
  <c r="CH284" i="24"/>
  <c r="DB290" i="24"/>
  <c r="CF291" i="24"/>
  <c r="CU294" i="24"/>
  <c r="CG298" i="24"/>
  <c r="CK303" i="24"/>
  <c r="EP306" i="24"/>
  <c r="EX306" i="24" s="1"/>
  <c r="AK316" i="24"/>
  <c r="DU316" i="24"/>
  <c r="ED316" i="24" s="1"/>
  <c r="CL319" i="24"/>
  <c r="DD327" i="24"/>
  <c r="CW328" i="24"/>
  <c r="CK328" i="24"/>
  <c r="CJ328" i="24"/>
  <c r="CE405" i="24"/>
  <c r="CH405" i="24"/>
  <c r="CD405" i="24"/>
  <c r="EU257" i="24"/>
  <c r="CG263" i="24"/>
  <c r="CZ263" i="24"/>
  <c r="CG271" i="24"/>
  <c r="CZ271" i="24"/>
  <c r="DC290" i="24"/>
  <c r="CH298" i="24"/>
  <c r="CV300" i="24"/>
  <c r="CL303" i="24"/>
  <c r="BT304" i="24"/>
  <c r="BU304" i="24" s="1"/>
  <c r="EQ306" i="24"/>
  <c r="EZ306" i="24" s="1"/>
  <c r="BE307" i="24"/>
  <c r="BF307" i="24" s="1"/>
  <c r="DV316" i="24"/>
  <c r="EG316" i="24" s="1"/>
  <c r="AO316" i="24" s="1"/>
  <c r="AP316" i="24" s="1"/>
  <c r="AQ316" i="24" s="1"/>
  <c r="CI321" i="24"/>
  <c r="CH326" i="24"/>
  <c r="ES327" i="24"/>
  <c r="FC327" i="24" s="1"/>
  <c r="DV327" i="24"/>
  <c r="EF327" i="24" s="1"/>
  <c r="AJ327" i="24" s="1"/>
  <c r="DS327" i="24"/>
  <c r="EA327" i="24" s="1"/>
  <c r="CU335" i="24"/>
  <c r="CW344" i="24"/>
  <c r="BT349" i="24"/>
  <c r="BU349" i="24" s="1"/>
  <c r="BW349" i="24" s="1"/>
  <c r="CV359" i="24"/>
  <c r="BT363" i="24"/>
  <c r="CC365" i="24"/>
  <c r="CB365" i="24"/>
  <c r="BZ365" i="24" s="1"/>
  <c r="CI365" i="24"/>
  <c r="CH365" i="24"/>
  <c r="CG365" i="24"/>
  <c r="CF365" i="24"/>
  <c r="CE365" i="24"/>
  <c r="DC373" i="24"/>
  <c r="CW415" i="24"/>
  <c r="CU415" i="24"/>
  <c r="CS415" i="24"/>
  <c r="DD290" i="24"/>
  <c r="CV335" i="24"/>
  <c r="CY344" i="24"/>
  <c r="DW358" i="24"/>
  <c r="EI358" i="24" s="1"/>
  <c r="AY358" i="24" s="1"/>
  <c r="DY358" i="24"/>
  <c r="EM358" i="24" s="1"/>
  <c r="DT358" i="24"/>
  <c r="EC358" i="24" s="1"/>
  <c r="U358" i="24" s="1"/>
  <c r="EP358" i="24"/>
  <c r="EX358" i="24" s="1"/>
  <c r="DB359" i="24"/>
  <c r="CM393" i="24"/>
  <c r="CL393" i="24"/>
  <c r="CK393" i="24"/>
  <c r="CJ393" i="24"/>
  <c r="DC393" i="24"/>
  <c r="CI393" i="24"/>
  <c r="DB393" i="24"/>
  <c r="CH393" i="24"/>
  <c r="CZ393" i="24"/>
  <c r="CG393" i="24"/>
  <c r="CY393" i="24"/>
  <c r="CF393" i="24"/>
  <c r="CX393" i="24"/>
  <c r="CD393" i="24"/>
  <c r="CW393" i="24"/>
  <c r="CC393" i="24"/>
  <c r="CV393" i="24"/>
  <c r="CU393" i="24"/>
  <c r="CT393" i="24"/>
  <c r="CS393" i="24"/>
  <c r="DF393" i="24" s="1"/>
  <c r="AK412" i="24"/>
  <c r="AL412" i="24"/>
  <c r="AN412" i="24" s="1"/>
  <c r="DV325" i="24"/>
  <c r="EF325" i="24" s="1"/>
  <c r="AJ325" i="24" s="1"/>
  <c r="AK325" i="24" s="1"/>
  <c r="AL325" i="24" s="1"/>
  <c r="BZ331" i="24"/>
  <c r="CY335" i="24"/>
  <c r="DB344" i="24"/>
  <c r="DW350" i="24"/>
  <c r="EI350" i="24" s="1"/>
  <c r="DU350" i="24"/>
  <c r="ED350" i="24" s="1"/>
  <c r="Z350" i="24" s="1"/>
  <c r="EP350" i="24"/>
  <c r="AY361" i="24"/>
  <c r="AZ361" i="24" s="1"/>
  <c r="BA361" i="24" s="1"/>
  <c r="BC361" i="24" s="1"/>
  <c r="CT329" i="24"/>
  <c r="CW332" i="24"/>
  <c r="EP343" i="24"/>
  <c r="EX343" i="24" s="1"/>
  <c r="CL355" i="24"/>
  <c r="DV363" i="24"/>
  <c r="EF363" i="24" s="1"/>
  <c r="CZ376" i="24"/>
  <c r="ES376" i="24"/>
  <c r="FD376" i="24" s="1"/>
  <c r="CS377" i="24"/>
  <c r="CW380" i="24"/>
  <c r="ER397" i="24"/>
  <c r="FB397" i="24" s="1"/>
  <c r="CI400" i="24"/>
  <c r="DD401" i="24"/>
  <c r="CJ404" i="24"/>
  <c r="EU407" i="24"/>
  <c r="FH407" i="24" s="1"/>
  <c r="CM416" i="24"/>
  <c r="CL427" i="24"/>
  <c r="CL438" i="24"/>
  <c r="BN442" i="24"/>
  <c r="BO442" i="24" s="1"/>
  <c r="BP442" i="24" s="1"/>
  <c r="BR442" i="24" s="1"/>
  <c r="DW459" i="24"/>
  <c r="EH459" i="24" s="1"/>
  <c r="EU459" i="24"/>
  <c r="FH459" i="24" s="1"/>
  <c r="CK488" i="24"/>
  <c r="CG488" i="24"/>
  <c r="CF488" i="24"/>
  <c r="DA488" i="24"/>
  <c r="CZ488" i="24"/>
  <c r="CT488" i="24"/>
  <c r="CS488" i="24"/>
  <c r="CM488" i="24"/>
  <c r="CM521" i="24"/>
  <c r="CG521" i="24"/>
  <c r="CF521" i="24"/>
  <c r="CE521" i="24"/>
  <c r="CD521" i="24"/>
  <c r="AU358" i="24"/>
  <c r="AV358" i="24" s="1"/>
  <c r="DW363" i="24"/>
  <c r="EH363" i="24" s="1"/>
  <c r="AT363" i="24" s="1"/>
  <c r="DA376" i="24"/>
  <c r="CT377" i="24"/>
  <c r="CX380" i="24"/>
  <c r="BI396" i="24"/>
  <c r="BJ396" i="24" s="1"/>
  <c r="BK396" i="24" s="1"/>
  <c r="BM396" i="24" s="1"/>
  <c r="EU397" i="24"/>
  <c r="FH397" i="24" s="1"/>
  <c r="CJ400" i="24"/>
  <c r="EQ400" i="24"/>
  <c r="EZ400" i="24" s="1"/>
  <c r="CK404" i="24"/>
  <c r="CL423" i="24"/>
  <c r="CI423" i="24"/>
  <c r="CC429" i="24"/>
  <c r="BA461" i="24"/>
  <c r="BC461" i="24" s="1"/>
  <c r="CM465" i="24"/>
  <c r="CL465" i="24"/>
  <c r="CJ465" i="24"/>
  <c r="CH465" i="24"/>
  <c r="CF465" i="24"/>
  <c r="CD465" i="24"/>
  <c r="CC465" i="24"/>
  <c r="CB465" i="24"/>
  <c r="DA465" i="24"/>
  <c r="CL473" i="24"/>
  <c r="CK473" i="24"/>
  <c r="CJ473" i="24"/>
  <c r="CI473" i="24"/>
  <c r="CH473" i="24"/>
  <c r="CG473" i="24"/>
  <c r="CF473" i="24"/>
  <c r="CE473" i="24"/>
  <c r="CS473" i="24"/>
  <c r="DS364" i="24"/>
  <c r="EA364" i="24" s="1"/>
  <c r="CB376" i="24"/>
  <c r="CU377" i="24"/>
  <c r="CY380" i="24"/>
  <c r="CK400" i="24"/>
  <c r="ES400" i="24"/>
  <c r="FD400" i="24" s="1"/>
  <c r="CL404" i="24"/>
  <c r="CI422" i="24"/>
  <c r="CH422" i="24"/>
  <c r="CF422" i="24"/>
  <c r="CD429" i="24"/>
  <c r="CU438" i="24"/>
  <c r="CV438" i="24"/>
  <c r="CD438" i="24"/>
  <c r="CS438" i="24"/>
  <c r="CB438" i="24"/>
  <c r="CN438" i="24" s="1"/>
  <c r="DC438" i="24"/>
  <c r="CK438" i="24"/>
  <c r="DB438" i="24"/>
  <c r="CJ438" i="24"/>
  <c r="DA438" i="24"/>
  <c r="CI438" i="24"/>
  <c r="CY438" i="24"/>
  <c r="CG438" i="24"/>
  <c r="CZ440" i="24"/>
  <c r="CU440" i="24"/>
  <c r="CL440" i="24"/>
  <c r="CK440" i="24"/>
  <c r="CI440" i="24"/>
  <c r="CE440" i="24"/>
  <c r="CB440" i="24"/>
  <c r="DC440" i="24"/>
  <c r="DB487" i="24"/>
  <c r="CE487" i="24"/>
  <c r="CX487" i="24"/>
  <c r="CB487" i="24"/>
  <c r="CW487" i="24"/>
  <c r="CU487" i="24"/>
  <c r="CM487" i="24"/>
  <c r="CL487" i="24"/>
  <c r="CK487" i="24"/>
  <c r="CJ487" i="24"/>
  <c r="CI487" i="24"/>
  <c r="CH487" i="24"/>
  <c r="DD487" i="24"/>
  <c r="CG487" i="24"/>
  <c r="DC487" i="24"/>
  <c r="CF487" i="24"/>
  <c r="DC494" i="24"/>
  <c r="DA494" i="24"/>
  <c r="CY494" i="24"/>
  <c r="CX329" i="24"/>
  <c r="DB332" i="24"/>
  <c r="EP335" i="24"/>
  <c r="AG345" i="24"/>
  <c r="CV354" i="24"/>
  <c r="DD355" i="24"/>
  <c r="CF363" i="24"/>
  <c r="AK364" i="24"/>
  <c r="AL364" i="24" s="1"/>
  <c r="AN364" i="24" s="1"/>
  <c r="AJ367" i="24"/>
  <c r="AK367" i="24" s="1"/>
  <c r="CC376" i="24"/>
  <c r="DS376" i="24"/>
  <c r="EA376" i="24" s="1"/>
  <c r="CV377" i="24"/>
  <c r="CZ380" i="24"/>
  <c r="CE382" i="24"/>
  <c r="CF397" i="24"/>
  <c r="DA397" i="24"/>
  <c r="CL400" i="24"/>
  <c r="CI402" i="24"/>
  <c r="CM404" i="24"/>
  <c r="DU405" i="24"/>
  <c r="EE405" i="24" s="1"/>
  <c r="CZ416" i="24"/>
  <c r="CC418" i="24"/>
  <c r="DW421" i="24"/>
  <c r="EH421" i="24" s="1"/>
  <c r="ER421" i="24"/>
  <c r="FB421" i="24" s="1"/>
  <c r="ES423" i="24"/>
  <c r="FC423" i="24" s="1"/>
  <c r="DV423" i="24"/>
  <c r="EF423" i="24" s="1"/>
  <c r="AJ423" i="24" s="1"/>
  <c r="CZ427" i="24"/>
  <c r="CE429" i="24"/>
  <c r="AU460" i="24"/>
  <c r="CS465" i="24"/>
  <c r="DF465" i="24" s="1"/>
  <c r="ES473" i="24"/>
  <c r="FC473" i="24" s="1"/>
  <c r="DY473" i="24"/>
  <c r="EL473" i="24" s="1"/>
  <c r="DT473" i="24"/>
  <c r="EB473" i="24" s="1"/>
  <c r="DS473" i="24"/>
  <c r="EA473" i="24" s="1"/>
  <c r="EU515" i="24"/>
  <c r="ES515" i="24"/>
  <c r="FC515" i="24" s="1"/>
  <c r="EQ515" i="24"/>
  <c r="EY515" i="24" s="1"/>
  <c r="EP515" i="24"/>
  <c r="EX515" i="24" s="1"/>
  <c r="CB329" i="24"/>
  <c r="BZ329" i="24" s="1"/>
  <c r="CY329" i="24"/>
  <c r="CD340" i="24"/>
  <c r="CW354" i="24"/>
  <c r="CG363" i="24"/>
  <c r="CD376" i="24"/>
  <c r="DT376" i="24"/>
  <c r="CW377" i="24"/>
  <c r="CF382" i="24"/>
  <c r="CG397" i="24"/>
  <c r="DB397" i="24"/>
  <c r="CM400" i="24"/>
  <c r="CJ402" i="24"/>
  <c r="DV405" i="24"/>
  <c r="EF405" i="24" s="1"/>
  <c r="CM408" i="24"/>
  <c r="BD411" i="24"/>
  <c r="DA416" i="24"/>
  <c r="CD418" i="24"/>
  <c r="DA422" i="24"/>
  <c r="CB424" i="24"/>
  <c r="CM428" i="24"/>
  <c r="CK428" i="24"/>
  <c r="CH428" i="24"/>
  <c r="DA428" i="24"/>
  <c r="AU432" i="24"/>
  <c r="AV432" i="24" s="1"/>
  <c r="AX432" i="24" s="1"/>
  <c r="CT438" i="24"/>
  <c r="CT440" i="24"/>
  <c r="CJ448" i="24"/>
  <c r="CM450" i="24"/>
  <c r="CK450" i="24"/>
  <c r="CJ450" i="24"/>
  <c r="CI450" i="24"/>
  <c r="CH450" i="24"/>
  <c r="CG450" i="24"/>
  <c r="CF450" i="24"/>
  <c r="DD450" i="24"/>
  <c r="CE450" i="24"/>
  <c r="DC450" i="24"/>
  <c r="CD450" i="24"/>
  <c r="DA450" i="24"/>
  <c r="CB450" i="24"/>
  <c r="CY450" i="24"/>
  <c r="CU465" i="24"/>
  <c r="DC480" i="24"/>
  <c r="CF480" i="24"/>
  <c r="CV487" i="24"/>
  <c r="DC429" i="24"/>
  <c r="CB429" i="24"/>
  <c r="CN429" i="24" s="1"/>
  <c r="DA429" i="24"/>
  <c r="CY429" i="24"/>
  <c r="CH429" i="24"/>
  <c r="CW479" i="24"/>
  <c r="CU479" i="24"/>
  <c r="CD479" i="24"/>
  <c r="CB479" i="24"/>
  <c r="DD479" i="24"/>
  <c r="CY479" i="24"/>
  <c r="DB498" i="24"/>
  <c r="CT498" i="24"/>
  <c r="CS498" i="24"/>
  <c r="CL498" i="24"/>
  <c r="CK498" i="24"/>
  <c r="CI498" i="24"/>
  <c r="CH498" i="24"/>
  <c r="CF498" i="24"/>
  <c r="DC498" i="24"/>
  <c r="CK509" i="24"/>
  <c r="CC509" i="24"/>
  <c r="CJ342" i="24"/>
  <c r="CY354" i="24"/>
  <c r="CI363" i="24"/>
  <c r="DV376" i="24"/>
  <c r="EG376" i="24" s="1"/>
  <c r="CY377" i="24"/>
  <c r="P380" i="24"/>
  <c r="Q380" i="24" s="1"/>
  <c r="CG380" i="24"/>
  <c r="DS390" i="24"/>
  <c r="CI397" i="24"/>
  <c r="DD397" i="24"/>
  <c r="CL402" i="24"/>
  <c r="EQ403" i="24"/>
  <c r="EY403" i="24" s="1"/>
  <c r="DY405" i="24"/>
  <c r="EL405" i="24" s="1"/>
  <c r="BN405" i="24" s="1"/>
  <c r="DU407" i="24"/>
  <c r="EE407" i="24" s="1"/>
  <c r="CG418" i="24"/>
  <c r="DU423" i="24"/>
  <c r="EE423" i="24" s="1"/>
  <c r="CT428" i="24"/>
  <c r="CX438" i="24"/>
  <c r="DA440" i="24"/>
  <c r="CZ441" i="24"/>
  <c r="CU441" i="24"/>
  <c r="CM441" i="24"/>
  <c r="CJ441" i="24"/>
  <c r="CI441" i="24"/>
  <c r="CH441" i="24"/>
  <c r="CD441" i="24"/>
  <c r="CW450" i="24"/>
  <c r="DF498" i="24"/>
  <c r="AE517" i="24"/>
  <c r="AF517" i="24" s="1"/>
  <c r="CV404" i="24"/>
  <c r="DV407" i="24"/>
  <c r="EF407" i="24" s="1"/>
  <c r="CM424" i="24"/>
  <c r="DA424" i="24"/>
  <c r="CX424" i="24"/>
  <c r="CV424" i="24"/>
  <c r="CK424" i="24"/>
  <c r="CG424" i="24"/>
  <c r="CK448" i="24"/>
  <c r="CI448" i="24"/>
  <c r="CH448" i="24"/>
  <c r="CG448" i="24"/>
  <c r="CF448" i="24"/>
  <c r="CE448" i="24"/>
  <c r="CD448" i="24"/>
  <c r="CC448" i="24"/>
  <c r="CU448" i="24"/>
  <c r="CB448" i="24"/>
  <c r="CT448" i="24"/>
  <c r="CS448" i="24"/>
  <c r="DF448" i="24" s="1"/>
  <c r="Q472" i="24"/>
  <c r="R472" i="24" s="1"/>
  <c r="T472" i="24" s="1"/>
  <c r="CK478" i="24"/>
  <c r="CS478" i="24"/>
  <c r="DF478" i="24" s="1"/>
  <c r="CJ478" i="24"/>
  <c r="CI478" i="24"/>
  <c r="CH478" i="24"/>
  <c r="CG478" i="24"/>
  <c r="DD478" i="24"/>
  <c r="CF478" i="24"/>
  <c r="DC478" i="24"/>
  <c r="CE478" i="24"/>
  <c r="DB478" i="24"/>
  <c r="CC478" i="24"/>
  <c r="DA478" i="24"/>
  <c r="CB478" i="24"/>
  <c r="CZ478" i="24"/>
  <c r="CY478" i="24"/>
  <c r="CV478" i="24"/>
  <c r="CF329" i="24"/>
  <c r="DC329" i="24"/>
  <c r="CG332" i="24"/>
  <c r="BZ338" i="24"/>
  <c r="EQ344" i="24"/>
  <c r="EY344" i="24" s="1"/>
  <c r="AA349" i="24"/>
  <c r="AB349" i="24" s="1"/>
  <c r="DA354" i="24"/>
  <c r="CX357" i="24"/>
  <c r="CK363" i="24"/>
  <c r="CC372" i="24"/>
  <c r="DT373" i="24"/>
  <c r="EB373" i="24" s="1"/>
  <c r="P373" i="24" s="1"/>
  <c r="DY376" i="24"/>
  <c r="EM376" i="24" s="1"/>
  <c r="CC377" i="24"/>
  <c r="DA377" i="24"/>
  <c r="CI380" i="24"/>
  <c r="DV384" i="24"/>
  <c r="EG384" i="24" s="1"/>
  <c r="CE389" i="24"/>
  <c r="CM392" i="24"/>
  <c r="CC396" i="24"/>
  <c r="CL397" i="24"/>
  <c r="DU400" i="24"/>
  <c r="ED400" i="24" s="1"/>
  <c r="CW404" i="24"/>
  <c r="DY407" i="24"/>
  <c r="EL407" i="24" s="1"/>
  <c r="BN407" i="24" s="1"/>
  <c r="CM418" i="24"/>
  <c r="DW425" i="24"/>
  <c r="EH425" i="24" s="1"/>
  <c r="CW429" i="24"/>
  <c r="DD438" i="24"/>
  <c r="DD440" i="24"/>
  <c r="CV441" i="24"/>
  <c r="CH445" i="24"/>
  <c r="CF445" i="24"/>
  <c r="CD445" i="24"/>
  <c r="CX445" i="24"/>
  <c r="CV445" i="24"/>
  <c r="CJ476" i="24"/>
  <c r="CD476" i="24"/>
  <c r="CU476" i="24"/>
  <c r="CK476" i="24"/>
  <c r="CT502" i="24"/>
  <c r="CS502" i="24"/>
  <c r="CM502" i="24"/>
  <c r="CL502" i="24"/>
  <c r="CK502" i="24"/>
  <c r="CJ502" i="24"/>
  <c r="CI502" i="24"/>
  <c r="CH502" i="24"/>
  <c r="DD502" i="24"/>
  <c r="CF502" i="24"/>
  <c r="CY502" i="24"/>
  <c r="CE502" i="24"/>
  <c r="CX502" i="24"/>
  <c r="CD502" i="24"/>
  <c r="CW502" i="24"/>
  <c r="CC502" i="24"/>
  <c r="CV502" i="24"/>
  <c r="CB502" i="24"/>
  <c r="CN502" i="24" s="1"/>
  <c r="CU502" i="24"/>
  <c r="DB354" i="24"/>
  <c r="CI372" i="24"/>
  <c r="CS376" i="24"/>
  <c r="DF376" i="24" s="1"/>
  <c r="CD377" i="24"/>
  <c r="DB377" i="24"/>
  <c r="CJ380" i="24"/>
  <c r="DW400" i="24"/>
  <c r="EI400" i="24" s="1"/>
  <c r="CS401" i="24"/>
  <c r="CU424" i="24"/>
  <c r="CX429" i="24"/>
  <c r="CX478" i="24"/>
  <c r="CZ508" i="24"/>
  <c r="CY508" i="24"/>
  <c r="CX508" i="24"/>
  <c r="CT508" i="24"/>
  <c r="CM508" i="24"/>
  <c r="CK508" i="24"/>
  <c r="CI508" i="24"/>
  <c r="CH508" i="24"/>
  <c r="CD508" i="24"/>
  <c r="DD508" i="24"/>
  <c r="CC508" i="24"/>
  <c r="DB508" i="24"/>
  <c r="CB508" i="24"/>
  <c r="CN508" i="24" s="1"/>
  <c r="DA508" i="24"/>
  <c r="CT376" i="24"/>
  <c r="DY400" i="24"/>
  <c r="CV401" i="24"/>
  <c r="CW424" i="24"/>
  <c r="U441" i="24"/>
  <c r="V441" i="24" s="1"/>
  <c r="W441" i="24" s="1"/>
  <c r="Y441" i="24" s="1"/>
  <c r="CS468" i="24"/>
  <c r="CM468" i="24"/>
  <c r="CK468" i="24"/>
  <c r="CT468" i="24"/>
  <c r="CI329" i="24"/>
  <c r="CJ332" i="24"/>
  <c r="ER332" i="24"/>
  <c r="FB332" i="24" s="1"/>
  <c r="DU340" i="24"/>
  <c r="EE340" i="24" s="1"/>
  <c r="DC342" i="24"/>
  <c r="CE355" i="24"/>
  <c r="CC357" i="24"/>
  <c r="DB357" i="24"/>
  <c r="ER367" i="24"/>
  <c r="FB367" i="24" s="1"/>
  <c r="EQ369" i="24"/>
  <c r="EY369" i="24" s="1"/>
  <c r="CU376" i="24"/>
  <c r="CG377" i="24"/>
  <c r="DD377" i="24"/>
  <c r="CL380" i="24"/>
  <c r="EP380" i="24"/>
  <c r="EX380" i="24" s="1"/>
  <c r="CI389" i="24"/>
  <c r="BE391" i="24"/>
  <c r="BF391" i="24" s="1"/>
  <c r="CS397" i="24"/>
  <c r="CW401" i="24"/>
  <c r="DA402" i="24"/>
  <c r="CE404" i="24"/>
  <c r="DV404" i="24"/>
  <c r="EG404" i="24" s="1"/>
  <c r="CC416" i="24"/>
  <c r="DC418" i="24"/>
  <c r="EQ421" i="24"/>
  <c r="EY421" i="24" s="1"/>
  <c r="CZ424" i="24"/>
  <c r="DB429" i="24"/>
  <c r="BN432" i="24"/>
  <c r="BO432" i="24" s="1"/>
  <c r="BZ438" i="24"/>
  <c r="AF438" i="24"/>
  <c r="CJ455" i="24"/>
  <c r="CI496" i="24"/>
  <c r="CH496" i="24"/>
  <c r="CG496" i="24"/>
  <c r="CE496" i="24"/>
  <c r="CC496" i="24"/>
  <c r="DD496" i="24"/>
  <c r="DA496" i="24"/>
  <c r="CU496" i="24"/>
  <c r="CT496" i="24"/>
  <c r="CS496" i="24"/>
  <c r="DF496" i="24" s="1"/>
  <c r="CK496" i="24"/>
  <c r="CW508" i="24"/>
  <c r="DV335" i="24"/>
  <c r="EG335" i="24" s="1"/>
  <c r="W336" i="24"/>
  <c r="Y336" i="24" s="1"/>
  <c r="DV340" i="24"/>
  <c r="EF340" i="24" s="1"/>
  <c r="AY351" i="24"/>
  <c r="AZ351" i="24" s="1"/>
  <c r="BA351" i="24" s="1"/>
  <c r="BC351" i="24" s="1"/>
  <c r="CF355" i="24"/>
  <c r="ES355" i="24"/>
  <c r="FC355" i="24" s="1"/>
  <c r="CD357" i="24"/>
  <c r="CS363" i="24"/>
  <c r="DF363" i="24" s="1"/>
  <c r="CV376" i="24"/>
  <c r="CL377" i="24"/>
  <c r="CT397" i="24"/>
  <c r="CE400" i="24"/>
  <c r="CX401" i="24"/>
  <c r="CB402" i="24"/>
  <c r="CN402" i="24" s="1"/>
  <c r="DB402" i="24"/>
  <c r="CF404" i="24"/>
  <c r="DW404" i="24"/>
  <c r="EI404" i="24" s="1"/>
  <c r="CG416" i="24"/>
  <c r="DD429" i="24"/>
  <c r="CC430" i="24"/>
  <c r="DD430" i="24"/>
  <c r="CX430" i="24"/>
  <c r="EP432" i="24"/>
  <c r="EX432" i="24" s="1"/>
  <c r="CC438" i="24"/>
  <c r="AE442" i="24"/>
  <c r="AF442" i="24" s="1"/>
  <c r="AG442" i="24" s="1"/>
  <c r="AI442" i="24" s="1"/>
  <c r="CH443" i="24"/>
  <c r="DC443" i="24"/>
  <c r="CW443" i="24"/>
  <c r="CU468" i="24"/>
  <c r="CU489" i="24"/>
  <c r="CS489" i="24"/>
  <c r="CM489" i="24"/>
  <c r="CL489" i="24"/>
  <c r="CK489" i="24"/>
  <c r="CE489" i="24"/>
  <c r="CD489" i="24"/>
  <c r="DD489" i="24"/>
  <c r="CC489" i="24"/>
  <c r="DC489" i="24"/>
  <c r="CB489" i="24"/>
  <c r="DB489" i="24"/>
  <c r="CZ489" i="24"/>
  <c r="CY489" i="24"/>
  <c r="CX489" i="24"/>
  <c r="CV489" i="24"/>
  <c r="DA491" i="24"/>
  <c r="CW491" i="24"/>
  <c r="CV491" i="24"/>
  <c r="CT491" i="24"/>
  <c r="CG491" i="24"/>
  <c r="CF491" i="24"/>
  <c r="CE491" i="24"/>
  <c r="CD491" i="24"/>
  <c r="CC491" i="24"/>
  <c r="CB491" i="24"/>
  <c r="DW340" i="24"/>
  <c r="EH340" i="24" s="1"/>
  <c r="CG355" i="24"/>
  <c r="CU363" i="24"/>
  <c r="CW376" i="24"/>
  <c r="CU397" i="24"/>
  <c r="CF400" i="24"/>
  <c r="CY401" i="24"/>
  <c r="Q402" i="24"/>
  <c r="R402" i="24" s="1"/>
  <c r="CC402" i="24"/>
  <c r="CG404" i="24"/>
  <c r="DY404" i="24"/>
  <c r="EM404" i="24" s="1"/>
  <c r="BS404" i="24" s="1"/>
  <c r="BT404" i="24" s="1"/>
  <c r="BU404" i="24" s="1"/>
  <c r="EQ405" i="24"/>
  <c r="EY405" i="24" s="1"/>
  <c r="ES411" i="24"/>
  <c r="FC411" i="24" s="1"/>
  <c r="EP417" i="24"/>
  <c r="EX417" i="24" s="1"/>
  <c r="EP419" i="24"/>
  <c r="CI421" i="24"/>
  <c r="CC428" i="24"/>
  <c r="ER432" i="24"/>
  <c r="FA432" i="24" s="1"/>
  <c r="CE438" i="24"/>
  <c r="EQ456" i="24"/>
  <c r="EZ456" i="24" s="1"/>
  <c r="EP456" i="24"/>
  <c r="DT456" i="24"/>
  <c r="EC456" i="24" s="1"/>
  <c r="U456" i="24" s="1"/>
  <c r="DS460" i="24"/>
  <c r="EA460" i="24" s="1"/>
  <c r="EU460" i="24"/>
  <c r="FG460" i="24" s="1"/>
  <c r="ER460" i="24"/>
  <c r="FA460" i="24" s="1"/>
  <c r="DD467" i="24"/>
  <c r="CU467" i="24"/>
  <c r="CS467" i="24"/>
  <c r="CI467" i="24"/>
  <c r="CH467" i="24"/>
  <c r="CG467" i="24"/>
  <c r="CC467" i="24"/>
  <c r="AZ513" i="24"/>
  <c r="CN397" i="24"/>
  <c r="EP397" i="24"/>
  <c r="EX397" i="24" s="1"/>
  <c r="EU431" i="24"/>
  <c r="FH431" i="24" s="1"/>
  <c r="EQ431" i="24"/>
  <c r="EY431" i="24" s="1"/>
  <c r="CK455" i="24"/>
  <c r="CD455" i="24"/>
  <c r="CZ481" i="24"/>
  <c r="CY481" i="24"/>
  <c r="CX481" i="24"/>
  <c r="CV481" i="24"/>
  <c r="CU481" i="24"/>
  <c r="CT481" i="24"/>
  <c r="CS481" i="24"/>
  <c r="DF481" i="24" s="1"/>
  <c r="CJ481" i="24"/>
  <c r="CF481" i="24"/>
  <c r="CE481" i="24"/>
  <c r="CD481" i="24"/>
  <c r="DA481" i="24"/>
  <c r="CC481" i="24"/>
  <c r="CD507" i="24"/>
  <c r="DU510" i="24"/>
  <c r="ED510" i="24" s="1"/>
  <c r="Z510" i="24" s="1"/>
  <c r="CS513" i="24"/>
  <c r="DF513" i="24" s="1"/>
  <c r="CG516" i="24"/>
  <c r="CK518" i="24"/>
  <c r="CG519" i="24"/>
  <c r="DU519" i="24"/>
  <c r="EE519" i="24" s="1"/>
  <c r="AE519" i="24" s="1"/>
  <c r="DD520" i="24"/>
  <c r="EQ520" i="24"/>
  <c r="DS521" i="24"/>
  <c r="EA521" i="24" s="1"/>
  <c r="DC485" i="24"/>
  <c r="ES493" i="24"/>
  <c r="FC493" i="24" s="1"/>
  <c r="CS511" i="24"/>
  <c r="DF511" i="24" s="1"/>
  <c r="CI519" i="24"/>
  <c r="EU520" i="24"/>
  <c r="FG520" i="24" s="1"/>
  <c r="DT521" i="24"/>
  <c r="BC431" i="24"/>
  <c r="CL431" i="24"/>
  <c r="CF446" i="24"/>
  <c r="CY446" i="24"/>
  <c r="CK452" i="24"/>
  <c r="CD457" i="24"/>
  <c r="CK459" i="24"/>
  <c r="EP463" i="24"/>
  <c r="EX463" i="24" s="1"/>
  <c r="CF470" i="24"/>
  <c r="CZ470" i="24"/>
  <c r="CC471" i="24"/>
  <c r="CU472" i="24"/>
  <c r="ES478" i="24"/>
  <c r="FD478" i="24" s="1"/>
  <c r="DS481" i="24"/>
  <c r="CV482" i="24"/>
  <c r="CX484" i="24"/>
  <c r="CF485" i="24"/>
  <c r="DV490" i="24"/>
  <c r="EG490" i="24" s="1"/>
  <c r="DY491" i="24"/>
  <c r="EL491" i="24" s="1"/>
  <c r="BN491" i="24" s="1"/>
  <c r="EU493" i="24"/>
  <c r="FH493" i="24" s="1"/>
  <c r="CC497" i="24"/>
  <c r="DC499" i="24"/>
  <c r="CS500" i="24"/>
  <c r="CG504" i="24"/>
  <c r="DV504" i="24"/>
  <c r="EG504" i="24" s="1"/>
  <c r="DD506" i="24"/>
  <c r="CU511" i="24"/>
  <c r="CX512" i="24"/>
  <c r="BT513" i="24"/>
  <c r="CU513" i="24"/>
  <c r="CL516" i="24"/>
  <c r="EP518" i="24"/>
  <c r="CJ519" i="24"/>
  <c r="DT520" i="24"/>
  <c r="EC520" i="24" s="1"/>
  <c r="U520" i="24" s="1"/>
  <c r="CG470" i="24"/>
  <c r="DB470" i="24"/>
  <c r="EU478" i="24"/>
  <c r="FG478" i="24" s="1"/>
  <c r="CG485" i="24"/>
  <c r="CX500" i="24"/>
  <c r="CH504" i="24"/>
  <c r="CY511" i="24"/>
  <c r="CU517" i="24"/>
  <c r="EQ518" i="24"/>
  <c r="EZ518" i="24" s="1"/>
  <c r="CL519" i="24"/>
  <c r="DU520" i="24"/>
  <c r="ED520" i="24" s="1"/>
  <c r="Z520" i="24" s="1"/>
  <c r="DU433" i="24"/>
  <c r="EE433" i="24" s="1"/>
  <c r="CH446" i="24"/>
  <c r="DA446" i="24"/>
  <c r="CM452" i="24"/>
  <c r="CI453" i="24"/>
  <c r="CB458" i="24"/>
  <c r="CM459" i="24"/>
  <c r="CH463" i="24"/>
  <c r="DS465" i="24"/>
  <c r="EA465" i="24" s="1"/>
  <c r="F465" i="24" s="1"/>
  <c r="G465" i="24" s="1"/>
  <c r="DY468" i="24"/>
  <c r="EM468" i="24" s="1"/>
  <c r="BS468" i="24" s="1"/>
  <c r="CH470" i="24"/>
  <c r="DD470" i="24"/>
  <c r="CL471" i="24"/>
  <c r="CX472" i="24"/>
  <c r="DT479" i="24"/>
  <c r="EB479" i="24" s="1"/>
  <c r="DS484" i="24"/>
  <c r="CI485" i="24"/>
  <c r="CJ497" i="24"/>
  <c r="DS499" i="24"/>
  <c r="DC500" i="24"/>
  <c r="CI504" i="24"/>
  <c r="DY504" i="24"/>
  <c r="EM504" i="24" s="1"/>
  <c r="DU506" i="24"/>
  <c r="ED506" i="24" s="1"/>
  <c r="CZ511" i="24"/>
  <c r="EQ511" i="24"/>
  <c r="EY511" i="24" s="1"/>
  <c r="CX513" i="24"/>
  <c r="CG514" i="24"/>
  <c r="DF516" i="24"/>
  <c r="CW518" i="24"/>
  <c r="ER518" i="24"/>
  <c r="FA518" i="24" s="1"/>
  <c r="BJ520" i="24"/>
  <c r="BK520" i="24" s="1"/>
  <c r="DV520" i="24"/>
  <c r="EG520" i="24" s="1"/>
  <c r="CI446" i="24"/>
  <c r="DB446" i="24"/>
  <c r="CB447" i="24"/>
  <c r="CY451" i="24"/>
  <c r="ER451" i="24"/>
  <c r="FB451" i="24" s="1"/>
  <c r="CK453" i="24"/>
  <c r="Q458" i="24"/>
  <c r="R458" i="24" s="1"/>
  <c r="CD458" i="24"/>
  <c r="CW462" i="24"/>
  <c r="DV465" i="24"/>
  <c r="EF465" i="24" s="1"/>
  <c r="AJ465" i="24" s="1"/>
  <c r="CI470" i="24"/>
  <c r="CY472" i="24"/>
  <c r="AF474" i="24"/>
  <c r="DW479" i="24"/>
  <c r="EH479" i="24" s="1"/>
  <c r="CJ485" i="24"/>
  <c r="CJ504" i="24"/>
  <c r="CI514" i="24"/>
  <c r="CK446" i="24"/>
  <c r="DC446" i="24"/>
  <c r="DA451" i="24"/>
  <c r="ES451" i="24"/>
  <c r="FC451" i="24" s="1"/>
  <c r="BZ454" i="24"/>
  <c r="CH458" i="24"/>
  <c r="CY462" i="24"/>
  <c r="DY465" i="24"/>
  <c r="EL465" i="24" s="1"/>
  <c r="CJ470" i="24"/>
  <c r="CZ472" i="24"/>
  <c r="DT477" i="24"/>
  <c r="EB477" i="24" s="1"/>
  <c r="CL485" i="24"/>
  <c r="CL504" i="24"/>
  <c r="ES511" i="24"/>
  <c r="FC511" i="24" s="1"/>
  <c r="CC513" i="24"/>
  <c r="DB513" i="24"/>
  <c r="CK514" i="24"/>
  <c r="CT516" i="24"/>
  <c r="CY518" i="24"/>
  <c r="CZ439" i="24"/>
  <c r="CL446" i="24"/>
  <c r="DD446" i="24"/>
  <c r="DV448" i="24"/>
  <c r="EG448" i="24" s="1"/>
  <c r="DU450" i="24"/>
  <c r="ED450" i="24" s="1"/>
  <c r="DC451" i="24"/>
  <c r="CU457" i="24"/>
  <c r="CK458" i="24"/>
  <c r="CH464" i="24"/>
  <c r="CK470" i="24"/>
  <c r="DB472" i="24"/>
  <c r="DY477" i="24"/>
  <c r="EL477" i="24" s="1"/>
  <c r="BN477" i="24" s="1"/>
  <c r="CM485" i="24"/>
  <c r="EQ489" i="24"/>
  <c r="EY489" i="24" s="1"/>
  <c r="EP494" i="24"/>
  <c r="EX494" i="24" s="1"/>
  <c r="CD513" i="24"/>
  <c r="DD513" i="24"/>
  <c r="CL514" i="24"/>
  <c r="CK515" i="24"/>
  <c r="CV516" i="24"/>
  <c r="DB518" i="24"/>
  <c r="CS519" i="24"/>
  <c r="DF519" i="24" s="1"/>
  <c r="CM446" i="24"/>
  <c r="CL458" i="24"/>
  <c r="CL470" i="24"/>
  <c r="ER494" i="24"/>
  <c r="FA494" i="24" s="1"/>
  <c r="CB431" i="24"/>
  <c r="BZ431" i="24" s="1"/>
  <c r="CY431" i="24"/>
  <c r="CB433" i="24"/>
  <c r="CN433" i="24" s="1"/>
  <c r="DT446" i="24"/>
  <c r="EC446" i="24" s="1"/>
  <c r="DS451" i="24"/>
  <c r="EA451" i="24" s="1"/>
  <c r="F451" i="24" s="1"/>
  <c r="G451" i="24" s="1"/>
  <c r="CU452" i="24"/>
  <c r="CV453" i="24"/>
  <c r="CY459" i="24"/>
  <c r="CV471" i="24"/>
  <c r="DD472" i="24"/>
  <c r="DS478" i="24"/>
  <c r="U479" i="24"/>
  <c r="V479" i="24" s="1"/>
  <c r="EP481" i="24"/>
  <c r="EX481" i="24" s="1"/>
  <c r="DT489" i="24"/>
  <c r="EB489" i="24" s="1"/>
  <c r="P489" i="24" s="1"/>
  <c r="Q489" i="24" s="1"/>
  <c r="R489" i="24" s="1"/>
  <c r="EU489" i="24"/>
  <c r="FH489" i="24" s="1"/>
  <c r="DW511" i="24"/>
  <c r="EH511" i="24" s="1"/>
  <c r="CF513" i="24"/>
  <c r="CX516" i="24"/>
  <c r="DD518" i="24"/>
  <c r="CU519" i="24"/>
  <c r="CU485" i="24"/>
  <c r="CX504" i="24"/>
  <c r="CT515" i="24"/>
  <c r="R519" i="24"/>
  <c r="CD431" i="24"/>
  <c r="DA431" i="24"/>
  <c r="DF446" i="24"/>
  <c r="DV451" i="24"/>
  <c r="EF451" i="24" s="1"/>
  <c r="AJ451" i="24" s="1"/>
  <c r="AK451" i="24" s="1"/>
  <c r="CC452" i="24"/>
  <c r="DB459" i="24"/>
  <c r="DT463" i="24"/>
  <c r="EB463" i="24" s="1"/>
  <c r="P463" i="24" s="1"/>
  <c r="CY471" i="24"/>
  <c r="CC472" i="24"/>
  <c r="CV485" i="24"/>
  <c r="DV489" i="24"/>
  <c r="EF489" i="24" s="1"/>
  <c r="AJ489" i="24" s="1"/>
  <c r="DA504" i="24"/>
  <c r="EP504" i="24"/>
  <c r="EX504" i="24" s="1"/>
  <c r="ER506" i="24"/>
  <c r="FA506" i="24" s="1"/>
  <c r="CJ511" i="24"/>
  <c r="CH513" i="24"/>
  <c r="CZ516" i="24"/>
  <c r="DT518" i="24"/>
  <c r="EC518" i="24" s="1"/>
  <c r="U518" i="24" s="1"/>
  <c r="CW519" i="24"/>
  <c r="CD520" i="24"/>
  <c r="CF520" i="24"/>
  <c r="CF431" i="24"/>
  <c r="DC431" i="24"/>
  <c r="EP440" i="24"/>
  <c r="EX440" i="24" s="1"/>
  <c r="CT446" i="24"/>
  <c r="CE452" i="24"/>
  <c r="CC459" i="24"/>
  <c r="CF462" i="24"/>
  <c r="CU470" i="24"/>
  <c r="DA471" i="24"/>
  <c r="CF472" i="24"/>
  <c r="ES479" i="24"/>
  <c r="FC479" i="24" s="1"/>
  <c r="BT483" i="24"/>
  <c r="BU483" i="24" s="1"/>
  <c r="CG484" i="24"/>
  <c r="CY485" i="24"/>
  <c r="EQ500" i="24"/>
  <c r="EZ500" i="24" s="1"/>
  <c r="DF502" i="24"/>
  <c r="ER504" i="24"/>
  <c r="FA504" i="24" s="1"/>
  <c r="CE512" i="24"/>
  <c r="CB516" i="24"/>
  <c r="BZ516" i="24" s="1"/>
  <c r="DC516" i="24"/>
  <c r="DA519" i="24"/>
  <c r="CH484" i="24"/>
  <c r="CZ485" i="24"/>
  <c r="CJ486" i="24"/>
  <c r="ES500" i="24"/>
  <c r="FD500" i="24" s="1"/>
  <c r="CC516" i="24"/>
  <c r="DD516" i="24"/>
  <c r="BT517" i="24"/>
  <c r="BU517" i="24" s="1"/>
  <c r="CH431" i="24"/>
  <c r="CC446" i="24"/>
  <c r="CV446" i="24"/>
  <c r="CB485" i="24"/>
  <c r="BZ485" i="24" s="1"/>
  <c r="EQ488" i="24"/>
  <c r="EZ488" i="24" s="1"/>
  <c r="CF519" i="24"/>
  <c r="AO175" i="24"/>
  <c r="AP175" i="24" s="1"/>
  <c r="Z63" i="24"/>
  <c r="AA63" i="24" s="1"/>
  <c r="AB63" i="24" s="1"/>
  <c r="U50" i="24"/>
  <c r="V50" i="24" s="1"/>
  <c r="AJ89" i="24"/>
  <c r="AK89" i="24" s="1"/>
  <c r="EP171" i="24"/>
  <c r="EX171" i="24" s="1"/>
  <c r="DS171" i="24"/>
  <c r="EA171" i="24" s="1"/>
  <c r="DT171" i="24"/>
  <c r="EC171" i="24" s="1"/>
  <c r="U171" i="24" s="1"/>
  <c r="DY171" i="24"/>
  <c r="EM171" i="24" s="1"/>
  <c r="BS171" i="24" s="1"/>
  <c r="DU171" i="24"/>
  <c r="ED171" i="24" s="1"/>
  <c r="Z171" i="24" s="1"/>
  <c r="ES171" i="24"/>
  <c r="FD171" i="24" s="1"/>
  <c r="ER171" i="24"/>
  <c r="FA171" i="24" s="1"/>
  <c r="EU171" i="24"/>
  <c r="FG171" i="24" s="1"/>
  <c r="DU30" i="24"/>
  <c r="EE30" i="24" s="1"/>
  <c r="AE30" i="24" s="1"/>
  <c r="AF30" i="24" s="1"/>
  <c r="BO77" i="24"/>
  <c r="BP77" i="24" s="1"/>
  <c r="BR77" i="24" s="1"/>
  <c r="BS80" i="24"/>
  <c r="BT80" i="24"/>
  <c r="BU80" i="24" s="1"/>
  <c r="BW80" i="24" s="1"/>
  <c r="Z88" i="24"/>
  <c r="AA88" i="24" s="1"/>
  <c r="AB88" i="24" s="1"/>
  <c r="AD88" i="24" s="1"/>
  <c r="CN265" i="24"/>
  <c r="BJ31" i="24"/>
  <c r="BK31" i="24" s="1"/>
  <c r="AO54" i="24"/>
  <c r="AP54" i="24" s="1"/>
  <c r="AQ54" i="24" s="1"/>
  <c r="AS54" i="24" s="1"/>
  <c r="ER30" i="24"/>
  <c r="DT30" i="24"/>
  <c r="EB30" i="24" s="1"/>
  <c r="DS30" i="24"/>
  <c r="EA30" i="24" s="1"/>
  <c r="DY30" i="24"/>
  <c r="DW30" i="24"/>
  <c r="EH30" i="24" s="1"/>
  <c r="EQ30" i="24"/>
  <c r="EY30" i="24" s="1"/>
  <c r="ES30" i="24"/>
  <c r="FC30" i="24" s="1"/>
  <c r="EU30" i="24"/>
  <c r="FH30" i="24" s="1"/>
  <c r="ER70" i="24"/>
  <c r="FB70" i="24" s="1"/>
  <c r="DY70" i="24"/>
  <c r="EL70" i="24" s="1"/>
  <c r="DV70" i="24"/>
  <c r="EF70" i="24" s="1"/>
  <c r="DU70" i="24"/>
  <c r="EE70" i="24" s="1"/>
  <c r="AE70" i="24" s="1"/>
  <c r="DW70" i="24"/>
  <c r="EH70" i="24" s="1"/>
  <c r="AT70" i="24" s="1"/>
  <c r="EU70" i="24"/>
  <c r="ES70" i="24"/>
  <c r="FC70" i="24" s="1"/>
  <c r="DS70" i="24"/>
  <c r="EQ46" i="24"/>
  <c r="EY46" i="24" s="1"/>
  <c r="EU46" i="24"/>
  <c r="FH46" i="24" s="1"/>
  <c r="ES46" i="24"/>
  <c r="FC46" i="24" s="1"/>
  <c r="ER46" i="24"/>
  <c r="FB46" i="24" s="1"/>
  <c r="U76" i="24"/>
  <c r="V76" i="24" s="1"/>
  <c r="W76" i="24" s="1"/>
  <c r="Z258" i="24"/>
  <c r="AA258" i="24" s="1"/>
  <c r="AB258" i="24" s="1"/>
  <c r="AD258" i="24" s="1"/>
  <c r="ER299" i="24"/>
  <c r="EQ299" i="24"/>
  <c r="EP299" i="24"/>
  <c r="DU299" i="24"/>
  <c r="EE299" i="24" s="1"/>
  <c r="DS299" i="24"/>
  <c r="DT299" i="24"/>
  <c r="EB299" i="24" s="1"/>
  <c r="P299" i="24" s="1"/>
  <c r="EU299" i="24"/>
  <c r="FH299" i="24" s="1"/>
  <c r="ES299" i="24"/>
  <c r="FC299" i="24" s="1"/>
  <c r="AE37" i="24"/>
  <c r="AF37" i="24" s="1"/>
  <c r="AG37" i="24" s="1"/>
  <c r="R49" i="24"/>
  <c r="AP78" i="24"/>
  <c r="AQ78" i="24" s="1"/>
  <c r="AS78" i="24" s="1"/>
  <c r="P114" i="24"/>
  <c r="Q114" i="24" s="1"/>
  <c r="R114" i="24" s="1"/>
  <c r="AT137" i="24"/>
  <c r="AU137" i="24" s="1"/>
  <c r="DU138" i="24"/>
  <c r="EE138" i="24" s="1"/>
  <c r="EQ171" i="24"/>
  <c r="EZ171" i="24" s="1"/>
  <c r="DV182" i="24"/>
  <c r="EF182" i="24" s="1"/>
  <c r="AJ182" i="24" s="1"/>
  <c r="DY182" i="24"/>
  <c r="EL182" i="24" s="1"/>
  <c r="DU182" i="24"/>
  <c r="EE182" i="24" s="1"/>
  <c r="AE182" i="24" s="1"/>
  <c r="EU182" i="24"/>
  <c r="FH182" i="24" s="1"/>
  <c r="ER233" i="24"/>
  <c r="FA233" i="24" s="1"/>
  <c r="EU233" i="24"/>
  <c r="FG233" i="24" s="1"/>
  <c r="ES233" i="24"/>
  <c r="FD233" i="24" s="1"/>
  <c r="DU233" i="24"/>
  <c r="ED233" i="24" s="1"/>
  <c r="Z233" i="24" s="1"/>
  <c r="DS233" i="24"/>
  <c r="EA233" i="24" s="1"/>
  <c r="BN244" i="24"/>
  <c r="BO244" i="24" s="1"/>
  <c r="BP244" i="24" s="1"/>
  <c r="BR244" i="24" s="1"/>
  <c r="BI39" i="24"/>
  <c r="BJ39" i="24" s="1"/>
  <c r="AF83" i="24"/>
  <c r="BI137" i="24"/>
  <c r="DV138" i="24"/>
  <c r="EF138" i="24" s="1"/>
  <c r="AT182" i="24"/>
  <c r="AU182" i="24" s="1"/>
  <c r="AV182" i="24" s="1"/>
  <c r="EQ70" i="24"/>
  <c r="EY70" i="24" s="1"/>
  <c r="AY71" i="24"/>
  <c r="U86" i="24"/>
  <c r="AX133" i="24"/>
  <c r="BZ138" i="24"/>
  <c r="AI167" i="24"/>
  <c r="AL169" i="24"/>
  <c r="AN169" i="24" s="1"/>
  <c r="AO196" i="24"/>
  <c r="AP196" i="24" s="1"/>
  <c r="AQ196" i="24" s="1"/>
  <c r="AS196" i="24" s="1"/>
  <c r="AT205" i="24"/>
  <c r="AU205" i="24" s="1"/>
  <c r="Z244" i="24"/>
  <c r="AA244" i="24" s="1"/>
  <c r="EQ58" i="24"/>
  <c r="EY58" i="24" s="1"/>
  <c r="DU58" i="24"/>
  <c r="EE58" i="24" s="1"/>
  <c r="DT58" i="24"/>
  <c r="EB58" i="24" s="1"/>
  <c r="EU58" i="24"/>
  <c r="FH58" i="24" s="1"/>
  <c r="ER58" i="24"/>
  <c r="FB58" i="24" s="1"/>
  <c r="Z154" i="24"/>
  <c r="AA154" i="24" s="1"/>
  <c r="DW186" i="24"/>
  <c r="EH186" i="24" s="1"/>
  <c r="EQ186" i="24"/>
  <c r="EY186" i="24" s="1"/>
  <c r="ER186" i="24"/>
  <c r="FB186" i="24" s="1"/>
  <c r="EP186" i="24"/>
  <c r="EX186" i="24" s="1"/>
  <c r="DU186" i="24"/>
  <c r="EE186" i="24" s="1"/>
  <c r="AE186" i="24" s="1"/>
  <c r="DS186" i="24"/>
  <c r="EA186" i="24" s="1"/>
  <c r="EU186" i="24"/>
  <c r="FH186" i="24" s="1"/>
  <c r="ES186" i="24"/>
  <c r="FC186" i="24" s="1"/>
  <c r="BN200" i="24"/>
  <c r="BO200" i="24" s="1"/>
  <c r="BP200" i="24" s="1"/>
  <c r="BR200" i="24" s="1"/>
  <c r="ER261" i="24"/>
  <c r="FA261" i="24" s="1"/>
  <c r="EQ261" i="24"/>
  <c r="EZ261" i="24" s="1"/>
  <c r="EP261" i="24"/>
  <c r="ER300" i="24"/>
  <c r="FA300" i="24" s="1"/>
  <c r="EU300" i="24"/>
  <c r="FG300" i="24" s="1"/>
  <c r="ES300" i="24"/>
  <c r="FD300" i="24" s="1"/>
  <c r="EQ300" i="24"/>
  <c r="EZ300" i="24" s="1"/>
  <c r="EP300" i="24"/>
  <c r="DW300" i="24"/>
  <c r="EI300" i="24" s="1"/>
  <c r="DU300" i="24"/>
  <c r="ED300" i="24" s="1"/>
  <c r="DY300" i="24"/>
  <c r="EM300" i="24" s="1"/>
  <c r="DV300" i="24"/>
  <c r="EG300" i="24" s="1"/>
  <c r="AO300" i="24" s="1"/>
  <c r="DS300" i="24"/>
  <c r="EA300" i="24" s="1"/>
  <c r="DS58" i="24"/>
  <c r="EA58" i="24" s="1"/>
  <c r="BD72" i="24"/>
  <c r="EU73" i="24"/>
  <c r="DV73" i="24"/>
  <c r="EG73" i="24" s="1"/>
  <c r="EQ73" i="24"/>
  <c r="EZ73" i="24" s="1"/>
  <c r="ER73" i="24"/>
  <c r="FA73" i="24" s="1"/>
  <c r="DU73" i="24"/>
  <c r="ED73" i="24" s="1"/>
  <c r="ES73" i="24"/>
  <c r="FD73" i="24" s="1"/>
  <c r="EP130" i="24"/>
  <c r="EX130" i="24" s="1"/>
  <c r="DU130" i="24"/>
  <c r="EE130" i="24" s="1"/>
  <c r="AE130" i="24" s="1"/>
  <c r="EU130" i="24"/>
  <c r="FH130" i="24" s="1"/>
  <c r="ES130" i="24"/>
  <c r="FC130" i="24" s="1"/>
  <c r="DW130" i="24"/>
  <c r="EH130" i="24" s="1"/>
  <c r="AT130" i="24" s="1"/>
  <c r="DV130" i="24"/>
  <c r="EF130" i="24" s="1"/>
  <c r="AJ130" i="24" s="1"/>
  <c r="DT130" i="24"/>
  <c r="EB130" i="24" s="1"/>
  <c r="EQ130" i="24"/>
  <c r="EY130" i="24" s="1"/>
  <c r="ER130" i="24"/>
  <c r="DY261" i="24"/>
  <c r="EM261" i="24" s="1"/>
  <c r="DT300" i="24"/>
  <c r="EC300" i="24" s="1"/>
  <c r="AB70" i="24"/>
  <c r="AD70" i="24" s="1"/>
  <c r="DT73" i="24"/>
  <c r="EC73" i="24" s="1"/>
  <c r="EP138" i="24"/>
  <c r="ES138" i="24"/>
  <c r="FC138" i="24" s="1"/>
  <c r="ER138" i="24"/>
  <c r="FB138" i="24" s="1"/>
  <c r="P261" i="24"/>
  <c r="EQ285" i="24"/>
  <c r="EZ285" i="24" s="1"/>
  <c r="EP285" i="24"/>
  <c r="EX285" i="24" s="1"/>
  <c r="ES285" i="24"/>
  <c r="FD285" i="24" s="1"/>
  <c r="ER285" i="24"/>
  <c r="FA285" i="24" s="1"/>
  <c r="DY285" i="24"/>
  <c r="EM285" i="24" s="1"/>
  <c r="DW285" i="24"/>
  <c r="EI285" i="24" s="1"/>
  <c r="AY285" i="24" s="1"/>
  <c r="AY346" i="24"/>
  <c r="AZ346" i="24" s="1"/>
  <c r="AV354" i="24"/>
  <c r="AX354" i="24" s="1"/>
  <c r="AU354" i="24"/>
  <c r="P408" i="24"/>
  <c r="Q408" i="24" s="1"/>
  <c r="EP30" i="24"/>
  <c r="EX30" i="24" s="1"/>
  <c r="DS32" i="24"/>
  <c r="BJ21" i="24"/>
  <c r="BK21" i="24" s="1"/>
  <c r="BM21" i="24" s="1"/>
  <c r="DV32" i="24"/>
  <c r="EF32" i="24" s="1"/>
  <c r="ER34" i="24"/>
  <c r="FB34" i="24" s="1"/>
  <c r="DW34" i="24"/>
  <c r="EH34" i="24" s="1"/>
  <c r="DV34" i="24"/>
  <c r="EF34" i="24" s="1"/>
  <c r="DS34" i="24"/>
  <c r="EA34" i="24" s="1"/>
  <c r="F34" i="24" s="1"/>
  <c r="DY34" i="24"/>
  <c r="EL34" i="24" s="1"/>
  <c r="DU99" i="24"/>
  <c r="ED99" i="24" s="1"/>
  <c r="EQ99" i="24"/>
  <c r="EZ99" i="24" s="1"/>
  <c r="ES99" i="24"/>
  <c r="FD99" i="24" s="1"/>
  <c r="ER99" i="24"/>
  <c r="FA99" i="24" s="1"/>
  <c r="DV99" i="24"/>
  <c r="EG99" i="24" s="1"/>
  <c r="AO99" i="24" s="1"/>
  <c r="AP99" i="24" s="1"/>
  <c r="DY138" i="24"/>
  <c r="EL138" i="24" s="1"/>
  <c r="BN138" i="24" s="1"/>
  <c r="AY196" i="24"/>
  <c r="AO60" i="24"/>
  <c r="AP60" i="24" s="1"/>
  <c r="AQ60" i="24" s="1"/>
  <c r="AS60" i="24" s="1"/>
  <c r="P71" i="24"/>
  <c r="Q71" i="24"/>
  <c r="DS99" i="24"/>
  <c r="EA99" i="24" s="1"/>
  <c r="F99" i="24" s="1"/>
  <c r="U164" i="24"/>
  <c r="V164" i="24" s="1"/>
  <c r="W164" i="24" s="1"/>
  <c r="Y164" i="24" s="1"/>
  <c r="EU231" i="24"/>
  <c r="FG231" i="24" s="1"/>
  <c r="DY231" i="24"/>
  <c r="EM231" i="24" s="1"/>
  <c r="BS231" i="24" s="1"/>
  <c r="BT231" i="24" s="1"/>
  <c r="BU231" i="24" s="1"/>
  <c r="ES231" i="24"/>
  <c r="FD231" i="24" s="1"/>
  <c r="EP231" i="24"/>
  <c r="EX231" i="24" s="1"/>
  <c r="DT231" i="24"/>
  <c r="EC231" i="24" s="1"/>
  <c r="DV231" i="24"/>
  <c r="EG231" i="24" s="1"/>
  <c r="EQ231" i="24"/>
  <c r="EZ231" i="24" s="1"/>
  <c r="DS231" i="24"/>
  <c r="AO254" i="24"/>
  <c r="AP254" i="24" s="1"/>
  <c r="AQ254" i="24" s="1"/>
  <c r="AS254" i="24" s="1"/>
  <c r="AO330" i="24"/>
  <c r="AP330" i="24" s="1"/>
  <c r="EP73" i="24"/>
  <c r="DS79" i="24"/>
  <c r="DT79" i="24"/>
  <c r="EU79" i="24"/>
  <c r="FG79" i="24" s="1"/>
  <c r="ES79" i="24"/>
  <c r="FD79" i="24" s="1"/>
  <c r="DU175" i="24"/>
  <c r="ED175" i="24" s="1"/>
  <c r="Z175" i="24" s="1"/>
  <c r="BS251" i="24"/>
  <c r="BT251" i="24" s="1"/>
  <c r="BU251" i="24" s="1"/>
  <c r="BO27" i="24"/>
  <c r="P31" i="24"/>
  <c r="Q31" i="24" s="1"/>
  <c r="DV47" i="24"/>
  <c r="EG47" i="24" s="1"/>
  <c r="AO47" i="24" s="1"/>
  <c r="AP47" i="24" s="1"/>
  <c r="AT51" i="24"/>
  <c r="DW131" i="24"/>
  <c r="EI131" i="24" s="1"/>
  <c r="ES131" i="24"/>
  <c r="FD131" i="24" s="1"/>
  <c r="DS131" i="24"/>
  <c r="EA131" i="24" s="1"/>
  <c r="F131" i="24" s="1"/>
  <c r="DY131" i="24"/>
  <c r="EM131" i="24" s="1"/>
  <c r="BS131" i="24" s="1"/>
  <c r="DU131" i="24"/>
  <c r="ED131" i="24" s="1"/>
  <c r="Z131" i="24" s="1"/>
  <c r="DW195" i="24"/>
  <c r="EI195" i="24" s="1"/>
  <c r="AY195" i="24" s="1"/>
  <c r="ER195" i="24"/>
  <c r="FA195" i="24" s="1"/>
  <c r="DS195" i="24"/>
  <c r="EQ195" i="24"/>
  <c r="EZ195" i="24" s="1"/>
  <c r="EP195" i="24"/>
  <c r="BI364" i="24"/>
  <c r="BJ364" i="24" s="1"/>
  <c r="BK364" i="24" s="1"/>
  <c r="BM364" i="24" s="1"/>
  <c r="BD34" i="24"/>
  <c r="EP69" i="24"/>
  <c r="EX69" i="24" s="1"/>
  <c r="DT69" i="24"/>
  <c r="EC69" i="24" s="1"/>
  <c r="U69" i="24" s="1"/>
  <c r="DS69" i="24"/>
  <c r="EA69" i="24" s="1"/>
  <c r="DW69" i="24"/>
  <c r="EI69" i="24" s="1"/>
  <c r="DV69" i="24"/>
  <c r="EG69" i="24" s="1"/>
  <c r="AO69" i="24" s="1"/>
  <c r="DU69" i="24"/>
  <c r="ED69" i="24" s="1"/>
  <c r="EU69" i="24"/>
  <c r="FG69" i="24" s="1"/>
  <c r="DY104" i="24"/>
  <c r="DW104" i="24"/>
  <c r="EH104" i="24" s="1"/>
  <c r="ER104" i="24"/>
  <c r="FB104" i="24" s="1"/>
  <c r="EQ104" i="24"/>
  <c r="EY104" i="24" s="1"/>
  <c r="EP104" i="24"/>
  <c r="DV104" i="24"/>
  <c r="EF104" i="24" s="1"/>
  <c r="AJ104" i="24" s="1"/>
  <c r="DT104" i="24"/>
  <c r="EB104" i="24" s="1"/>
  <c r="ET112" i="24"/>
  <c r="FE112" i="24" s="1"/>
  <c r="EX112" i="24"/>
  <c r="AK125" i="24"/>
  <c r="AL125" i="24" s="1"/>
  <c r="Z162" i="24"/>
  <c r="AA162" i="24" s="1"/>
  <c r="AB162" i="24" s="1"/>
  <c r="BD194" i="24"/>
  <c r="BN223" i="24"/>
  <c r="BO223" i="24" s="1"/>
  <c r="BP223" i="24" s="1"/>
  <c r="BR223" i="24" s="1"/>
  <c r="EF236" i="24"/>
  <c r="U20" i="24"/>
  <c r="V20" i="24" s="1"/>
  <c r="W20" i="24" s="1"/>
  <c r="BS99" i="24"/>
  <c r="DS23" i="24"/>
  <c r="DU23" i="24"/>
  <c r="ED23" i="24" s="1"/>
  <c r="Z23" i="24" s="1"/>
  <c r="ER33" i="24"/>
  <c r="FA33" i="24" s="1"/>
  <c r="EP33" i="24"/>
  <c r="EX33" i="24" s="1"/>
  <c r="DS33" i="24"/>
  <c r="EA33" i="24" s="1"/>
  <c r="DY33" i="24"/>
  <c r="EM33" i="24" s="1"/>
  <c r="BS33" i="24" s="1"/>
  <c r="DW33" i="24"/>
  <c r="EI33" i="24" s="1"/>
  <c r="AY33" i="24" s="1"/>
  <c r="AZ33" i="24" s="1"/>
  <c r="DU33" i="24"/>
  <c r="ED33" i="24" s="1"/>
  <c r="Z33" i="24" s="1"/>
  <c r="DT33" i="24"/>
  <c r="EC33" i="24" s="1"/>
  <c r="U33" i="24" s="1"/>
  <c r="EU87" i="24"/>
  <c r="FG87" i="24" s="1"/>
  <c r="ER87" i="24"/>
  <c r="FA87" i="24" s="1"/>
  <c r="DU87" i="24"/>
  <c r="ED87" i="24" s="1"/>
  <c r="Z87" i="24" s="1"/>
  <c r="DV87" i="24"/>
  <c r="EG87" i="24" s="1"/>
  <c r="AO87" i="24" s="1"/>
  <c r="DT87" i="24"/>
  <c r="EC87" i="24" s="1"/>
  <c r="U87" i="24" s="1"/>
  <c r="DS87" i="24"/>
  <c r="EA87" i="24" s="1"/>
  <c r="F87" i="24" s="1"/>
  <c r="FG97" i="24"/>
  <c r="AZ104" i="24"/>
  <c r="BA104" i="24" s="1"/>
  <c r="EU174" i="24"/>
  <c r="FH174" i="24" s="1"/>
  <c r="ER174" i="24"/>
  <c r="FB174" i="24" s="1"/>
  <c r="BA202" i="24"/>
  <c r="BC202" i="24" s="1"/>
  <c r="EQ138" i="24"/>
  <c r="EY138" i="24" s="1"/>
  <c r="EQ516" i="24"/>
  <c r="EZ516" i="24" s="1"/>
  <c r="EU516" i="24"/>
  <c r="FG516" i="24" s="1"/>
  <c r="ER516" i="24"/>
  <c r="FA516" i="24" s="1"/>
  <c r="EP516" i="24"/>
  <c r="EX516" i="24" s="1"/>
  <c r="DY516" i="24"/>
  <c r="DW516" i="24"/>
  <c r="EI516" i="24" s="1"/>
  <c r="DV516" i="24"/>
  <c r="EG516" i="24" s="1"/>
  <c r="AO516" i="24" s="1"/>
  <c r="DU516" i="24"/>
  <c r="ED516" i="24" s="1"/>
  <c r="Z516" i="24" s="1"/>
  <c r="P53" i="24"/>
  <c r="Q53" i="24" s="1"/>
  <c r="R53" i="24" s="1"/>
  <c r="Z82" i="24"/>
  <c r="DV134" i="24"/>
  <c r="EF134" i="24" s="1"/>
  <c r="DU134" i="24"/>
  <c r="EE134" i="24" s="1"/>
  <c r="AE134" i="24" s="1"/>
  <c r="DS134" i="24"/>
  <c r="P203" i="24"/>
  <c r="Q203" i="24" s="1"/>
  <c r="R203" i="24" s="1"/>
  <c r="Z503" i="24"/>
  <c r="AA503" i="24" s="1"/>
  <c r="AB503" i="24" s="1"/>
  <c r="BD515" i="24"/>
  <c r="BE515" i="24"/>
  <c r="BF515" i="24" s="1"/>
  <c r="DT516" i="24"/>
  <c r="EC516" i="24" s="1"/>
  <c r="ES29" i="24"/>
  <c r="FD29" i="24" s="1"/>
  <c r="DV29" i="24"/>
  <c r="EG29" i="24" s="1"/>
  <c r="DU29" i="24"/>
  <c r="ED29" i="24" s="1"/>
  <c r="Z29" i="24" s="1"/>
  <c r="AA29" i="24" s="1"/>
  <c r="AB29" i="24" s="1"/>
  <c r="DY29" i="24"/>
  <c r="EM29" i="24" s="1"/>
  <c r="DT29" i="24"/>
  <c r="EC29" i="24" s="1"/>
  <c r="U29" i="24" s="1"/>
  <c r="DS29" i="24"/>
  <c r="CN152" i="24"/>
  <c r="BZ152" i="24"/>
  <c r="U295" i="24"/>
  <c r="BS515" i="24"/>
  <c r="BT515" i="24" s="1"/>
  <c r="EQ34" i="24"/>
  <c r="EY34" i="24" s="1"/>
  <c r="AO38" i="24"/>
  <c r="AP38" i="24" s="1"/>
  <c r="AQ38" i="24" s="1"/>
  <c r="BE68" i="24"/>
  <c r="BF68" i="24" s="1"/>
  <c r="AZ82" i="24"/>
  <c r="BA82" i="24" s="1"/>
  <c r="BC82" i="24" s="1"/>
  <c r="AY82" i="24"/>
  <c r="EU107" i="24"/>
  <c r="FG107" i="24" s="1"/>
  <c r="ER107" i="24"/>
  <c r="FA107" i="24" s="1"/>
  <c r="EQ107" i="24"/>
  <c r="EZ107" i="24" s="1"/>
  <c r="EP107" i="24"/>
  <c r="EX107" i="24" s="1"/>
  <c r="DW115" i="24"/>
  <c r="EI115" i="24" s="1"/>
  <c r="DV115" i="24"/>
  <c r="EG115" i="24" s="1"/>
  <c r="DU115" i="24"/>
  <c r="ED115" i="24" s="1"/>
  <c r="Z115" i="24" s="1"/>
  <c r="ER115" i="24"/>
  <c r="FA115" i="24" s="1"/>
  <c r="EQ115" i="24"/>
  <c r="EZ115" i="24" s="1"/>
  <c r="EP115" i="24"/>
  <c r="EX115" i="24" s="1"/>
  <c r="DT115" i="24"/>
  <c r="EC115" i="24" s="1"/>
  <c r="U115" i="24" s="1"/>
  <c r="DY115" i="24"/>
  <c r="EM115" i="24" s="1"/>
  <c r="EU115" i="24"/>
  <c r="FG115" i="24" s="1"/>
  <c r="AY176" i="24"/>
  <c r="AZ176" i="24" s="1"/>
  <c r="BA176" i="24" s="1"/>
  <c r="AA222" i="24"/>
  <c r="AB222" i="24" s="1"/>
  <c r="AD222" i="24" s="1"/>
  <c r="ER18" i="24"/>
  <c r="FB18" i="24" s="1"/>
  <c r="DT18" i="24"/>
  <c r="EB18" i="24" s="1"/>
  <c r="P18" i="24" s="1"/>
  <c r="EU18" i="24"/>
  <c r="FH18" i="24" s="1"/>
  <c r="DY18" i="24"/>
  <c r="DV18" i="24"/>
  <c r="EF18" i="24" s="1"/>
  <c r="DU18" i="24"/>
  <c r="EE18" i="24" s="1"/>
  <c r="AE18" i="24" s="1"/>
  <c r="DW18" i="24"/>
  <c r="EH18" i="24" s="1"/>
  <c r="AT18" i="24" s="1"/>
  <c r="DS18" i="24"/>
  <c r="EA18" i="24" s="1"/>
  <c r="F18" i="24" s="1"/>
  <c r="EP18" i="24"/>
  <c r="EQ44" i="24"/>
  <c r="EY44" i="24" s="1"/>
  <c r="EU44" i="24"/>
  <c r="FH44" i="24" s="1"/>
  <c r="ES104" i="24"/>
  <c r="FC104" i="24" s="1"/>
  <c r="ER113" i="24"/>
  <c r="FA113" i="24" s="1"/>
  <c r="DY113" i="24"/>
  <c r="DW113" i="24"/>
  <c r="EI113" i="24" s="1"/>
  <c r="EU113" i="24"/>
  <c r="DV113" i="24"/>
  <c r="EG113" i="24" s="1"/>
  <c r="DU113" i="24"/>
  <c r="DT113" i="24"/>
  <c r="EC113" i="24" s="1"/>
  <c r="DS113" i="24"/>
  <c r="EA113" i="24" s="1"/>
  <c r="ES113" i="24"/>
  <c r="FD113" i="24" s="1"/>
  <c r="EP131" i="24"/>
  <c r="EX131" i="24" s="1"/>
  <c r="BJ137" i="24"/>
  <c r="U140" i="24"/>
  <c r="BN25" i="24"/>
  <c r="BO25" i="24" s="1"/>
  <c r="ER26" i="24"/>
  <c r="FB26" i="24" s="1"/>
  <c r="ES26" i="24"/>
  <c r="FC26" i="24" s="1"/>
  <c r="EU26" i="24"/>
  <c r="DY26" i="24"/>
  <c r="EL26" i="24" s="1"/>
  <c r="EP26" i="24"/>
  <c r="EX26" i="24" s="1"/>
  <c r="DW26" i="24"/>
  <c r="EH26" i="24" s="1"/>
  <c r="DT26" i="24"/>
  <c r="EB26" i="24" s="1"/>
  <c r="P26" i="24" s="1"/>
  <c r="DS26" i="24"/>
  <c r="EA26" i="24" s="1"/>
  <c r="DV26" i="24"/>
  <c r="EF26" i="24" s="1"/>
  <c r="AJ26" i="24" s="1"/>
  <c r="DU26" i="24"/>
  <c r="EE26" i="24" s="1"/>
  <c r="ES58" i="24"/>
  <c r="FC58" i="24" s="1"/>
  <c r="P75" i="24"/>
  <c r="Q75" i="24" s="1"/>
  <c r="R75" i="24" s="1"/>
  <c r="DW175" i="24"/>
  <c r="EI175" i="24" s="1"/>
  <c r="EQ175" i="24"/>
  <c r="EZ175" i="24" s="1"/>
  <c r="DY175" i="24"/>
  <c r="EM175" i="24" s="1"/>
  <c r="EU175" i="24"/>
  <c r="FG175" i="24" s="1"/>
  <c r="EP175" i="24"/>
  <c r="DW177" i="24"/>
  <c r="EI177" i="24" s="1"/>
  <c r="AY177" i="24" s="1"/>
  <c r="DT177" i="24"/>
  <c r="EC177" i="24" s="1"/>
  <c r="U177" i="24" s="1"/>
  <c r="P249" i="24"/>
  <c r="Q249" i="24" s="1"/>
  <c r="EU47" i="24"/>
  <c r="FG47" i="24" s="1"/>
  <c r="DU47" i="24"/>
  <c r="ED47" i="24" s="1"/>
  <c r="EP47" i="24"/>
  <c r="EX47" i="24" s="1"/>
  <c r="DT47" i="24"/>
  <c r="EC47" i="24" s="1"/>
  <c r="U47" i="24" s="1"/>
  <c r="DY47" i="24"/>
  <c r="EM47" i="24" s="1"/>
  <c r="BS47" i="24" s="1"/>
  <c r="ER55" i="24"/>
  <c r="FA55" i="24" s="1"/>
  <c r="ES55" i="24"/>
  <c r="FD55" i="24" s="1"/>
  <c r="DU55" i="24"/>
  <c r="ED55" i="24" s="1"/>
  <c r="Z55" i="24" s="1"/>
  <c r="EP55" i="24"/>
  <c r="EX55" i="24" s="1"/>
  <c r="DY55" i="24"/>
  <c r="EM55" i="24" s="1"/>
  <c r="BD60" i="24"/>
  <c r="BE60" i="24" s="1"/>
  <c r="BF60" i="24" s="1"/>
  <c r="DW242" i="24"/>
  <c r="EH242" i="24" s="1"/>
  <c r="AT242" i="24" s="1"/>
  <c r="DV242" i="24"/>
  <c r="EF242" i="24" s="1"/>
  <c r="DU242" i="24"/>
  <c r="EE242" i="24" s="1"/>
  <c r="AE249" i="24"/>
  <c r="AF249" i="24" s="1"/>
  <c r="DV40" i="24"/>
  <c r="EF40" i="24" s="1"/>
  <c r="AJ40" i="24" s="1"/>
  <c r="DY40" i="24"/>
  <c r="EL40" i="24" s="1"/>
  <c r="BN40" i="24" s="1"/>
  <c r="DW40" i="24"/>
  <c r="EH40" i="24" s="1"/>
  <c r="AT40" i="24" s="1"/>
  <c r="DS40" i="24"/>
  <c r="EA40" i="24" s="1"/>
  <c r="F40" i="24" s="1"/>
  <c r="EQ40" i="24"/>
  <c r="EY40" i="24" s="1"/>
  <c r="ER40" i="24"/>
  <c r="FB40" i="24" s="1"/>
  <c r="EU40" i="24"/>
  <c r="FH40" i="24" s="1"/>
  <c r="ES63" i="24"/>
  <c r="FD63" i="24" s="1"/>
  <c r="DW63" i="24"/>
  <c r="EI63" i="24" s="1"/>
  <c r="DV63" i="24"/>
  <c r="EG63" i="24" s="1"/>
  <c r="DY63" i="24"/>
  <c r="EM63" i="24" s="1"/>
  <c r="EQ63" i="24"/>
  <c r="EZ63" i="24" s="1"/>
  <c r="EP63" i="24"/>
  <c r="EX63" i="24" s="1"/>
  <c r="EU63" i="24"/>
  <c r="FG63" i="24" s="1"/>
  <c r="DT40" i="24"/>
  <c r="DT63" i="24"/>
  <c r="EC63" i="24" s="1"/>
  <c r="U63" i="24" s="1"/>
  <c r="V63" i="24" s="1"/>
  <c r="AG75" i="24"/>
  <c r="AI75" i="24" s="1"/>
  <c r="U82" i="24"/>
  <c r="V82" i="24" s="1"/>
  <c r="EQ55" i="24"/>
  <c r="EZ55" i="24" s="1"/>
  <c r="AF57" i="24"/>
  <c r="DW29" i="24"/>
  <c r="EI29" i="24" s="1"/>
  <c r="AY29" i="24" s="1"/>
  <c r="BS36" i="24"/>
  <c r="AP26" i="24"/>
  <c r="AQ26" i="24" s="1"/>
  <c r="U44" i="24"/>
  <c r="V44" i="24" s="1"/>
  <c r="ER50" i="24"/>
  <c r="FB50" i="24" s="1"/>
  <c r="EQ50" i="24"/>
  <c r="EY50" i="24" s="1"/>
  <c r="EP50" i="24"/>
  <c r="EX50" i="24" s="1"/>
  <c r="EP87" i="24"/>
  <c r="EQ131" i="24"/>
  <c r="EZ131" i="24" s="1"/>
  <c r="EP136" i="24"/>
  <c r="EX136" i="24" s="1"/>
  <c r="DW136" i="24"/>
  <c r="EH136" i="24" s="1"/>
  <c r="AT136" i="24" s="1"/>
  <c r="AU136" i="24" s="1"/>
  <c r="AV136" i="24" s="1"/>
  <c r="DU136" i="24"/>
  <c r="EE136" i="24" s="1"/>
  <c r="EU239" i="24"/>
  <c r="FG239" i="24" s="1"/>
  <c r="ER239" i="24"/>
  <c r="FA239" i="24" s="1"/>
  <c r="BN314" i="24"/>
  <c r="BO314" i="24" s="1"/>
  <c r="BP314" i="24" s="1"/>
  <c r="BR314" i="24" s="1"/>
  <c r="AK345" i="24"/>
  <c r="AL345" i="24" s="1"/>
  <c r="AN345" i="24" s="1"/>
  <c r="BN436" i="24"/>
  <c r="BO436" i="24" s="1"/>
  <c r="BP436" i="24" s="1"/>
  <c r="BD128" i="24"/>
  <c r="BE128" i="24" s="1"/>
  <c r="BF128" i="24" s="1"/>
  <c r="BH128" i="24" s="1"/>
  <c r="P165" i="24"/>
  <c r="BN298" i="24"/>
  <c r="BO298" i="24" s="1"/>
  <c r="BP298" i="24" s="1"/>
  <c r="BN348" i="24"/>
  <c r="BO348" i="24" s="1"/>
  <c r="DS15" i="24"/>
  <c r="EA15" i="24" s="1"/>
  <c r="F15" i="24" s="1"/>
  <c r="G15" i="24" s="1"/>
  <c r="H15" i="24" s="1"/>
  <c r="BZ20" i="24"/>
  <c r="DT24" i="24"/>
  <c r="EB24" i="24" s="1"/>
  <c r="P24" i="24" s="1"/>
  <c r="Z46" i="24"/>
  <c r="AK57" i="24"/>
  <c r="AU57" i="24"/>
  <c r="DS66" i="24"/>
  <c r="EQ66" i="24"/>
  <c r="EY66" i="24" s="1"/>
  <c r="DY66" i="24"/>
  <c r="V100" i="24"/>
  <c r="W100" i="24" s="1"/>
  <c r="Y100" i="24" s="1"/>
  <c r="BI161" i="24"/>
  <c r="DS165" i="24"/>
  <c r="DY206" i="24"/>
  <c r="EL206" i="24" s="1"/>
  <c r="DU206" i="24"/>
  <c r="EE206" i="24" s="1"/>
  <c r="AE206" i="24" s="1"/>
  <c r="AK265" i="24"/>
  <c r="DV289" i="24"/>
  <c r="EG289" i="24" s="1"/>
  <c r="AO289" i="24" s="1"/>
  <c r="DY289" i="24"/>
  <c r="EM289" i="24" s="1"/>
  <c r="BS289" i="24" s="1"/>
  <c r="DW289" i="24"/>
  <c r="EI289" i="24" s="1"/>
  <c r="AY289" i="24" s="1"/>
  <c r="DT289" i="24"/>
  <c r="EC289" i="24" s="1"/>
  <c r="U289" i="24" s="1"/>
  <c r="EQ289" i="24"/>
  <c r="EZ289" i="24" s="1"/>
  <c r="DS289" i="24"/>
  <c r="EA289" i="24" s="1"/>
  <c r="F289" i="24" s="1"/>
  <c r="DW14" i="24"/>
  <c r="EH14" i="24" s="1"/>
  <c r="AT14" i="24" s="1"/>
  <c r="AK17" i="24"/>
  <c r="R17" i="24"/>
  <c r="BU28" i="24"/>
  <c r="BW28" i="24" s="1"/>
  <c r="Z48" i="24"/>
  <c r="DS54" i="24"/>
  <c r="EQ57" i="24"/>
  <c r="EZ57" i="24" s="1"/>
  <c r="EU60" i="24"/>
  <c r="FH60" i="24" s="1"/>
  <c r="EQ60" i="24"/>
  <c r="EY60" i="24" s="1"/>
  <c r="DV60" i="24"/>
  <c r="EF60" i="24" s="1"/>
  <c r="AJ60" i="24" s="1"/>
  <c r="DS60" i="24"/>
  <c r="EA60" i="24" s="1"/>
  <c r="F60" i="24" s="1"/>
  <c r="ER60" i="24"/>
  <c r="FB60" i="24" s="1"/>
  <c r="ER65" i="24"/>
  <c r="FA65" i="24" s="1"/>
  <c r="BN69" i="24"/>
  <c r="BO69" i="24" s="1"/>
  <c r="BI73" i="24"/>
  <c r="BJ73" i="24" s="1"/>
  <c r="DS80" i="24"/>
  <c r="EA80" i="24" s="1"/>
  <c r="DT96" i="24"/>
  <c r="EB96" i="24" s="1"/>
  <c r="ES114" i="24"/>
  <c r="FC114" i="24" s="1"/>
  <c r="ER117" i="24"/>
  <c r="DT117" i="24"/>
  <c r="EC117" i="24" s="1"/>
  <c r="DY117" i="24"/>
  <c r="EM117" i="24" s="1"/>
  <c r="DV117" i="24"/>
  <c r="EG117" i="24" s="1"/>
  <c r="AO117" i="24" s="1"/>
  <c r="DU117" i="24"/>
  <c r="ED117" i="24" s="1"/>
  <c r="Z117" i="24" s="1"/>
  <c r="EU117" i="24"/>
  <c r="FG117" i="24" s="1"/>
  <c r="ES117" i="24"/>
  <c r="FD117" i="24" s="1"/>
  <c r="DW117" i="24"/>
  <c r="EI117" i="24" s="1"/>
  <c r="BS124" i="24"/>
  <c r="DY159" i="24"/>
  <c r="EM159" i="24" s="1"/>
  <c r="BS212" i="24"/>
  <c r="BT212" i="24" s="1"/>
  <c r="DS223" i="24"/>
  <c r="EA223" i="24" s="1"/>
  <c r="BD270" i="24"/>
  <c r="AY296" i="24"/>
  <c r="DU330" i="24"/>
  <c r="BS467" i="24"/>
  <c r="DU51" i="24"/>
  <c r="ED51" i="24" s="1"/>
  <c r="Z51" i="24" s="1"/>
  <c r="AA51" i="24" s="1"/>
  <c r="DY14" i="24"/>
  <c r="EL14" i="24" s="1"/>
  <c r="BN14" i="24" s="1"/>
  <c r="BZ21" i="24"/>
  <c r="AK29" i="24"/>
  <c r="AL29" i="24" s="1"/>
  <c r="AD38" i="24"/>
  <c r="ER57" i="24"/>
  <c r="FA57" i="24" s="1"/>
  <c r="DT60" i="24"/>
  <c r="EB60" i="24" s="1"/>
  <c r="ES61" i="24"/>
  <c r="FD61" i="24" s="1"/>
  <c r="DW61" i="24"/>
  <c r="EI61" i="24" s="1"/>
  <c r="DY61" i="24"/>
  <c r="EM61" i="24" s="1"/>
  <c r="ES65" i="24"/>
  <c r="FD65" i="24" s="1"/>
  <c r="EU76" i="24"/>
  <c r="FH76" i="24" s="1"/>
  <c r="DU76" i="24"/>
  <c r="EE76" i="24" s="1"/>
  <c r="AE76" i="24" s="1"/>
  <c r="DU96" i="24"/>
  <c r="EE96" i="24" s="1"/>
  <c r="AE96" i="24" s="1"/>
  <c r="DF107" i="24"/>
  <c r="DS117" i="24"/>
  <c r="EA117" i="24" s="1"/>
  <c r="F117" i="24" s="1"/>
  <c r="G117" i="24" s="1"/>
  <c r="DY150" i="24"/>
  <c r="EL150" i="24" s="1"/>
  <c r="EU150" i="24"/>
  <c r="FH150" i="24" s="1"/>
  <c r="ES150" i="24"/>
  <c r="FC150" i="24" s="1"/>
  <c r="DV150" i="24"/>
  <c r="EF150" i="24" s="1"/>
  <c r="ER150" i="24"/>
  <c r="FB150" i="24" s="1"/>
  <c r="EQ150" i="24"/>
  <c r="EY150" i="24" s="1"/>
  <c r="V170" i="24"/>
  <c r="W170" i="24" s="1"/>
  <c r="Q275" i="24"/>
  <c r="R275" i="24" s="1"/>
  <c r="BD292" i="24"/>
  <c r="BE292" i="24" s="1"/>
  <c r="BW304" i="24"/>
  <c r="BD327" i="24"/>
  <c r="BE327" i="24" s="1"/>
  <c r="ES359" i="24"/>
  <c r="FC359" i="24" s="1"/>
  <c r="EP360" i="24"/>
  <c r="EX360" i="24" s="1"/>
  <c r="DT360" i="24"/>
  <c r="EC360" i="24" s="1"/>
  <c r="U360" i="24" s="1"/>
  <c r="DY360" i="24"/>
  <c r="ER360" i="24"/>
  <c r="FA360" i="24" s="1"/>
  <c r="EQ360" i="24"/>
  <c r="EZ360" i="24" s="1"/>
  <c r="EU360" i="24"/>
  <c r="DW360" i="24"/>
  <c r="EI360" i="24" s="1"/>
  <c r="BD413" i="24"/>
  <c r="BE413" i="24" s="1"/>
  <c r="BF413" i="24" s="1"/>
  <c r="ES51" i="24"/>
  <c r="FD51" i="24" s="1"/>
  <c r="DT51" i="24"/>
  <c r="EC51" i="24" s="1"/>
  <c r="BZ106" i="24"/>
  <c r="AY126" i="24"/>
  <c r="AJ133" i="24"/>
  <c r="BZ153" i="24"/>
  <c r="BZ215" i="24"/>
  <c r="DY215" i="24"/>
  <c r="EM215" i="24" s="1"/>
  <c r="BS215" i="24" s="1"/>
  <c r="EU215" i="24"/>
  <c r="FG215" i="24" s="1"/>
  <c r="ER215" i="24"/>
  <c r="FA215" i="24" s="1"/>
  <c r="EQ215" i="24"/>
  <c r="EZ215" i="24" s="1"/>
  <c r="DW215" i="24"/>
  <c r="EI215" i="24" s="1"/>
  <c r="DV215" i="24"/>
  <c r="EG215" i="24" s="1"/>
  <c r="AO215" i="24" s="1"/>
  <c r="DT215" i="24"/>
  <c r="EC215" i="24" s="1"/>
  <c r="U215" i="24" s="1"/>
  <c r="DV217" i="24"/>
  <c r="EG217" i="24" s="1"/>
  <c r="AO217" i="24" s="1"/>
  <c r="DY217" i="24"/>
  <c r="EM217" i="24" s="1"/>
  <c r="BS217" i="24" s="1"/>
  <c r="BT217" i="24" s="1"/>
  <c r="BU217" i="24" s="1"/>
  <c r="DW217" i="24"/>
  <c r="EI217" i="24" s="1"/>
  <c r="DU217" i="24"/>
  <c r="ED217" i="24" s="1"/>
  <c r="Z217" i="24" s="1"/>
  <c r="ER217" i="24"/>
  <c r="FA217" i="24" s="1"/>
  <c r="EQ217" i="24"/>
  <c r="EZ217" i="24" s="1"/>
  <c r="EP217" i="24"/>
  <c r="EX217" i="24" s="1"/>
  <c r="EP226" i="24"/>
  <c r="DT226" i="24"/>
  <c r="EB226" i="24" s="1"/>
  <c r="P226" i="24" s="1"/>
  <c r="ES226" i="24"/>
  <c r="FC226" i="24" s="1"/>
  <c r="EU226" i="24"/>
  <c r="FH226" i="24" s="1"/>
  <c r="ER226" i="24"/>
  <c r="FB226" i="24" s="1"/>
  <c r="EQ226" i="24"/>
  <c r="EY226" i="24" s="1"/>
  <c r="DY226" i="24"/>
  <c r="EL226" i="24" s="1"/>
  <c r="DU226" i="24"/>
  <c r="EE226" i="24" s="1"/>
  <c r="AE226" i="24" s="1"/>
  <c r="DS226" i="24"/>
  <c r="EA226" i="24" s="1"/>
  <c r="F226" i="24" s="1"/>
  <c r="G226" i="24" s="1"/>
  <c r="Z286" i="24"/>
  <c r="DW330" i="24"/>
  <c r="EI330" i="24" s="1"/>
  <c r="AY330" i="24" s="1"/>
  <c r="EQ330" i="24"/>
  <c r="EZ330" i="24" s="1"/>
  <c r="DY330" i="24"/>
  <c r="EP330" i="24"/>
  <c r="DT330" i="24"/>
  <c r="EC330" i="24" s="1"/>
  <c r="V344" i="24"/>
  <c r="W344" i="24" s="1"/>
  <c r="DS51" i="24"/>
  <c r="EA51" i="24" s="1"/>
  <c r="F51" i="24" s="1"/>
  <c r="EP54" i="24"/>
  <c r="EX54" i="24" s="1"/>
  <c r="DY54" i="24"/>
  <c r="EU54" i="24"/>
  <c r="FH54" i="24" s="1"/>
  <c r="DT54" i="24"/>
  <c r="EB54" i="24" s="1"/>
  <c r="P54" i="24" s="1"/>
  <c r="EP57" i="24"/>
  <c r="EX57" i="24" s="1"/>
  <c r="EQ65" i="24"/>
  <c r="EZ65" i="24" s="1"/>
  <c r="AJ66" i="24"/>
  <c r="AO104" i="24"/>
  <c r="ER114" i="24"/>
  <c r="FB114" i="24" s="1"/>
  <c r="BS152" i="24"/>
  <c r="AU158" i="24"/>
  <c r="DV159" i="24"/>
  <c r="EG159" i="24" s="1"/>
  <c r="DW160" i="24"/>
  <c r="EH160" i="24" s="1"/>
  <c r="AT160" i="24" s="1"/>
  <c r="DT160" i="24"/>
  <c r="EB160" i="24" s="1"/>
  <c r="DY160" i="24"/>
  <c r="EL160" i="24" s="1"/>
  <c r="AU167" i="24"/>
  <c r="AT167" i="24"/>
  <c r="DU215" i="24"/>
  <c r="ED215" i="24" s="1"/>
  <c r="Z215" i="24" s="1"/>
  <c r="DS217" i="24"/>
  <c r="EA217" i="24" s="1"/>
  <c r="DU223" i="24"/>
  <c r="ED223" i="24" s="1"/>
  <c r="DY223" i="24"/>
  <c r="EM223" i="24" s="1"/>
  <c r="DW223" i="24"/>
  <c r="EI223" i="24" s="1"/>
  <c r="AY223" i="24" s="1"/>
  <c r="DT223" i="24"/>
  <c r="EC223" i="24" s="1"/>
  <c r="DS330" i="24"/>
  <c r="EA330" i="24" s="1"/>
  <c r="F330" i="24" s="1"/>
  <c r="U331" i="24"/>
  <c r="AY367" i="24"/>
  <c r="U423" i="24"/>
  <c r="V423" i="24" s="1"/>
  <c r="AE430" i="24"/>
  <c r="AF430" i="24" s="1"/>
  <c r="AF516" i="24"/>
  <c r="W14" i="24"/>
  <c r="Y14" i="24" s="1"/>
  <c r="DV54" i="24"/>
  <c r="EF54" i="24" s="1"/>
  <c r="ES57" i="24"/>
  <c r="FD57" i="24" s="1"/>
  <c r="EU75" i="24"/>
  <c r="FG75" i="24" s="1"/>
  <c r="DY75" i="24"/>
  <c r="EM75" i="24" s="1"/>
  <c r="BS75" i="24" s="1"/>
  <c r="DU120" i="24"/>
  <c r="EE120" i="24" s="1"/>
  <c r="AE120" i="24" s="1"/>
  <c r="DY120" i="24"/>
  <c r="EL120" i="24" s="1"/>
  <c r="U168" i="24"/>
  <c r="V168" i="24" s="1"/>
  <c r="DW203" i="24"/>
  <c r="EI203" i="24" s="1"/>
  <c r="DY203" i="24"/>
  <c r="EM203" i="24" s="1"/>
  <c r="ER203" i="24"/>
  <c r="FA203" i="24" s="1"/>
  <c r="BE216" i="24"/>
  <c r="DT255" i="24"/>
  <c r="EC255" i="24" s="1"/>
  <c r="ES255" i="24"/>
  <c r="FD255" i="24" s="1"/>
  <c r="ER255" i="24"/>
  <c r="FA255" i="24" s="1"/>
  <c r="EQ255" i="24"/>
  <c r="EP255" i="24"/>
  <c r="EX255" i="24" s="1"/>
  <c r="AE372" i="24"/>
  <c r="AF372" i="24" s="1"/>
  <c r="AG372" i="24" s="1"/>
  <c r="AI372" i="24" s="1"/>
  <c r="EP375" i="24"/>
  <c r="EX375" i="24" s="1"/>
  <c r="ES375" i="24"/>
  <c r="FC375" i="24" s="1"/>
  <c r="DW375" i="24"/>
  <c r="EH375" i="24" s="1"/>
  <c r="DV375" i="24"/>
  <c r="EF375" i="24" s="1"/>
  <c r="AJ375" i="24" s="1"/>
  <c r="AK375" i="24" s="1"/>
  <c r="AL375" i="24" s="1"/>
  <c r="DU375" i="24"/>
  <c r="EE375" i="24" s="1"/>
  <c r="DT375" i="24"/>
  <c r="EB375" i="24" s="1"/>
  <c r="DS375" i="24"/>
  <c r="EQ15" i="24"/>
  <c r="EZ15" i="24" s="1"/>
  <c r="BZ18" i="24"/>
  <c r="EP24" i="24"/>
  <c r="CN28" i="24"/>
  <c r="BT30" i="24"/>
  <c r="BU30" i="24" s="1"/>
  <c r="DW54" i="24"/>
  <c r="EH54" i="24" s="1"/>
  <c r="EU56" i="24"/>
  <c r="FH56" i="24" s="1"/>
  <c r="DW56" i="24"/>
  <c r="EH56" i="24" s="1"/>
  <c r="AT56" i="24" s="1"/>
  <c r="AU56" i="24" s="1"/>
  <c r="AV56" i="24" s="1"/>
  <c r="ES56" i="24"/>
  <c r="FC56" i="24" s="1"/>
  <c r="V60" i="24"/>
  <c r="W60" i="24" s="1"/>
  <c r="Y60" i="24" s="1"/>
  <c r="BI61" i="24"/>
  <c r="BJ61" i="24" s="1"/>
  <c r="DT61" i="24"/>
  <c r="AP66" i="24"/>
  <c r="AQ66" i="24" s="1"/>
  <c r="DT75" i="24"/>
  <c r="EC75" i="24" s="1"/>
  <c r="DT76" i="24"/>
  <c r="EB76" i="24" s="1"/>
  <c r="AU77" i="24"/>
  <c r="AV77" i="24" s="1"/>
  <c r="BZ79" i="24"/>
  <c r="Z80" i="24"/>
  <c r="BE90" i="24"/>
  <c r="BF90" i="24" s="1"/>
  <c r="BH90" i="24" s="1"/>
  <c r="ES93" i="24"/>
  <c r="FD93" i="24" s="1"/>
  <c r="DT93" i="24"/>
  <c r="EC93" i="24" s="1"/>
  <c r="U93" i="24" s="1"/>
  <c r="EU93" i="24"/>
  <c r="FG93" i="24" s="1"/>
  <c r="EQ118" i="24"/>
  <c r="EY118" i="24" s="1"/>
  <c r="DY118" i="24"/>
  <c r="EL118" i="24" s="1"/>
  <c r="ES118" i="24"/>
  <c r="FC118" i="24" s="1"/>
  <c r="EP118" i="24"/>
  <c r="EX118" i="24" s="1"/>
  <c r="DV120" i="24"/>
  <c r="EF120" i="24" s="1"/>
  <c r="AJ120" i="24" s="1"/>
  <c r="ER125" i="24"/>
  <c r="DY125" i="24"/>
  <c r="EP125" i="24"/>
  <c r="EX125" i="24" s="1"/>
  <c r="DU125" i="24"/>
  <c r="ED125" i="24" s="1"/>
  <c r="DT125" i="24"/>
  <c r="EC125" i="24" s="1"/>
  <c r="DS125" i="24"/>
  <c r="EA125" i="24" s="1"/>
  <c r="EU125" i="24"/>
  <c r="FG125" i="24" s="1"/>
  <c r="ES125" i="24"/>
  <c r="FD125" i="24" s="1"/>
  <c r="EQ125" i="24"/>
  <c r="EZ125" i="24" s="1"/>
  <c r="DV125" i="24"/>
  <c r="EG125" i="24" s="1"/>
  <c r="DS140" i="24"/>
  <c r="EA140" i="24" s="1"/>
  <c r="EP141" i="24"/>
  <c r="EX141" i="24" s="1"/>
  <c r="DW141" i="24"/>
  <c r="EI141" i="24" s="1"/>
  <c r="AY141" i="24" s="1"/>
  <c r="ES141" i="24"/>
  <c r="FD141" i="24" s="1"/>
  <c r="DY141" i="24"/>
  <c r="EM141" i="24" s="1"/>
  <c r="Z168" i="24"/>
  <c r="AA170" i="24"/>
  <c r="AB170" i="24" s="1"/>
  <c r="BD188" i="24"/>
  <c r="DS203" i="24"/>
  <c r="EQ205" i="24"/>
  <c r="EZ205" i="24" s="1"/>
  <c r="DT205" i="24"/>
  <c r="EC205" i="24" s="1"/>
  <c r="U205" i="24" s="1"/>
  <c r="DY205" i="24"/>
  <c r="EM205" i="24" s="1"/>
  <c r="DW205" i="24"/>
  <c r="EI205" i="24" s="1"/>
  <c r="AY205" i="24" s="1"/>
  <c r="DV205" i="24"/>
  <c r="EG205" i="24" s="1"/>
  <c r="DS205" i="24"/>
  <c r="EA205" i="24" s="1"/>
  <c r="F205" i="24" s="1"/>
  <c r="G205" i="24" s="1"/>
  <c r="DS255" i="24"/>
  <c r="DW281" i="24"/>
  <c r="EI281" i="24" s="1"/>
  <c r="AY281" i="24" s="1"/>
  <c r="AZ281" i="24" s="1"/>
  <c r="BD303" i="24"/>
  <c r="BE303" i="24" s="1"/>
  <c r="BF303" i="24" s="1"/>
  <c r="BH303" i="24" s="1"/>
  <c r="DY381" i="24"/>
  <c r="EL381" i="24" s="1"/>
  <c r="DT381" i="24"/>
  <c r="EB381" i="24" s="1"/>
  <c r="P381" i="24" s="1"/>
  <c r="EP381" i="24"/>
  <c r="EQ381" i="24"/>
  <c r="EY381" i="24" s="1"/>
  <c r="ES381" i="24"/>
  <c r="FC381" i="24" s="1"/>
  <c r="EU381" i="24"/>
  <c r="FH381" i="24" s="1"/>
  <c r="ER381" i="24"/>
  <c r="FB381" i="24" s="1"/>
  <c r="DV381" i="24"/>
  <c r="EF381" i="24" s="1"/>
  <c r="AJ381" i="24" s="1"/>
  <c r="DU381" i="24"/>
  <c r="EE381" i="24" s="1"/>
  <c r="DS381" i="24"/>
  <c r="EA381" i="24" s="1"/>
  <c r="AO391" i="24"/>
  <c r="AP391" i="24" s="1"/>
  <c r="AQ391" i="24" s="1"/>
  <c r="AJ457" i="24"/>
  <c r="AK457" i="24" s="1"/>
  <c r="AL457" i="24" s="1"/>
  <c r="U146" i="24"/>
  <c r="V146" i="24" s="1"/>
  <c r="W146" i="24" s="1"/>
  <c r="Y146" i="24" s="1"/>
  <c r="EQ24" i="24"/>
  <c r="EY24" i="24" s="1"/>
  <c r="AQ34" i="24"/>
  <c r="AS34" i="24" s="1"/>
  <c r="AK59" i="24"/>
  <c r="AL59" i="24" s="1"/>
  <c r="DU61" i="24"/>
  <c r="ED61" i="24" s="1"/>
  <c r="Z61" i="24" s="1"/>
  <c r="AA61" i="24" s="1"/>
  <c r="AO68" i="24"/>
  <c r="AP68" i="24" s="1"/>
  <c r="DU75" i="24"/>
  <c r="ED75" i="24" s="1"/>
  <c r="DW76" i="24"/>
  <c r="EH76" i="24" s="1"/>
  <c r="AT76" i="24" s="1"/>
  <c r="ER86" i="24"/>
  <c r="FB86" i="24" s="1"/>
  <c r="DS86" i="24"/>
  <c r="DV86" i="24"/>
  <c r="EF86" i="24" s="1"/>
  <c r="DU86" i="24"/>
  <c r="EE86" i="24" s="1"/>
  <c r="DT86" i="24"/>
  <c r="EB86" i="24" s="1"/>
  <c r="AK87" i="24"/>
  <c r="AL87" i="24" s="1"/>
  <c r="AN87" i="24" s="1"/>
  <c r="AY94" i="24"/>
  <c r="EP97" i="24"/>
  <c r="EX97" i="24" s="1"/>
  <c r="AP100" i="24"/>
  <c r="AQ100" i="24" s="1"/>
  <c r="AS100" i="24" s="1"/>
  <c r="DW120" i="24"/>
  <c r="EH120" i="24" s="1"/>
  <c r="AF137" i="24"/>
  <c r="AG137" i="24" s="1"/>
  <c r="DT140" i="24"/>
  <c r="EB140" i="24" s="1"/>
  <c r="P140" i="24" s="1"/>
  <c r="Z150" i="24"/>
  <c r="AA150" i="24" s="1"/>
  <c r="AT163" i="24"/>
  <c r="AK187" i="24"/>
  <c r="AL187" i="24" s="1"/>
  <c r="AN187" i="24" s="1"/>
  <c r="CN193" i="24"/>
  <c r="BZ193" i="24"/>
  <c r="DU196" i="24"/>
  <c r="EE196" i="24" s="1"/>
  <c r="DY196" i="24"/>
  <c r="ES196" i="24"/>
  <c r="FC196" i="24" s="1"/>
  <c r="ER196" i="24"/>
  <c r="FB196" i="24" s="1"/>
  <c r="EQ196" i="24"/>
  <c r="EY196" i="24" s="1"/>
  <c r="DW196" i="24"/>
  <c r="EH196" i="24" s="1"/>
  <c r="DV196" i="24"/>
  <c r="EF196" i="24" s="1"/>
  <c r="AJ196" i="24" s="1"/>
  <c r="AK196" i="24" s="1"/>
  <c r="DT196" i="24"/>
  <c r="EB196" i="24" s="1"/>
  <c r="EP196" i="24"/>
  <c r="DT203" i="24"/>
  <c r="EC203" i="24" s="1"/>
  <c r="U203" i="24" s="1"/>
  <c r="EP206" i="24"/>
  <c r="ES254" i="24"/>
  <c r="EU254" i="24"/>
  <c r="FH254" i="24" s="1"/>
  <c r="ER254" i="24"/>
  <c r="FB254" i="24" s="1"/>
  <c r="DY254" i="24"/>
  <c r="EL254" i="24" s="1"/>
  <c r="BN254" i="24" s="1"/>
  <c r="DW254" i="24"/>
  <c r="EH254" i="24" s="1"/>
  <c r="DS254" i="24"/>
  <c r="DU254" i="24"/>
  <c r="EE254" i="24" s="1"/>
  <c r="EQ254" i="24"/>
  <c r="EY254" i="24" s="1"/>
  <c r="EP254" i="24"/>
  <c r="EX254" i="24" s="1"/>
  <c r="EP289" i="24"/>
  <c r="EX289" i="24" s="1"/>
  <c r="BS303" i="24"/>
  <c r="BT303" i="24" s="1"/>
  <c r="BU303" i="24" s="1"/>
  <c r="BW303" i="24" s="1"/>
  <c r="AY391" i="24"/>
  <c r="AZ391" i="24" s="1"/>
  <c r="BA391" i="24" s="1"/>
  <c r="BC391" i="24" s="1"/>
  <c r="ER455" i="24"/>
  <c r="FB455" i="24" s="1"/>
  <c r="DY455" i="24"/>
  <c r="EL455" i="24" s="1"/>
  <c r="BN455" i="24" s="1"/>
  <c r="ES455" i="24"/>
  <c r="FC455" i="24" s="1"/>
  <c r="DT14" i="24"/>
  <c r="EB14" i="24" s="1"/>
  <c r="ES14" i="24"/>
  <c r="FC14" i="24" s="1"/>
  <c r="DU14" i="24"/>
  <c r="EE14" i="24" s="1"/>
  <c r="EP14" i="24"/>
  <c r="EX14" i="24" s="1"/>
  <c r="DF38" i="24"/>
  <c r="AO183" i="24"/>
  <c r="BD214" i="24"/>
  <c r="BE214" i="24" s="1"/>
  <c r="BI15" i="24"/>
  <c r="ER41" i="24"/>
  <c r="ET41" i="24" s="1"/>
  <c r="FF41" i="24" s="1"/>
  <c r="DU41" i="24"/>
  <c r="ED41" i="24" s="1"/>
  <c r="DT41" i="24"/>
  <c r="Q59" i="24"/>
  <c r="R59" i="24" s="1"/>
  <c r="DV61" i="24"/>
  <c r="EG61" i="24" s="1"/>
  <c r="AO61" i="24" s="1"/>
  <c r="DV75" i="24"/>
  <c r="EG75" i="24" s="1"/>
  <c r="AO75" i="24" s="1"/>
  <c r="DY76" i="24"/>
  <c r="EL76" i="24" s="1"/>
  <c r="AO84" i="24"/>
  <c r="DW86" i="24"/>
  <c r="EH86" i="24" s="1"/>
  <c r="AT86" i="24" s="1"/>
  <c r="ER91" i="24"/>
  <c r="FA91" i="24" s="1"/>
  <c r="EQ91" i="24"/>
  <c r="EZ91" i="24" s="1"/>
  <c r="EP91" i="24"/>
  <c r="EX91" i="24" s="1"/>
  <c r="EQ97" i="24"/>
  <c r="EZ97" i="24" s="1"/>
  <c r="EU129" i="24"/>
  <c r="FG129" i="24" s="1"/>
  <c r="DY129" i="24"/>
  <c r="EM129" i="24" s="1"/>
  <c r="DW129" i="24"/>
  <c r="EI129" i="24" s="1"/>
  <c r="CN141" i="24"/>
  <c r="BS160" i="24"/>
  <c r="ES162" i="24"/>
  <c r="FC162" i="24" s="1"/>
  <c r="DW162" i="24"/>
  <c r="EH162" i="24" s="1"/>
  <c r="ES200" i="24"/>
  <c r="DS200" i="24"/>
  <c r="DV200" i="24"/>
  <c r="EF200" i="24" s="1"/>
  <c r="EU200" i="24"/>
  <c r="FH200" i="24" s="1"/>
  <c r="ER200" i="24"/>
  <c r="FB200" i="24" s="1"/>
  <c r="EQ200" i="24"/>
  <c r="EY200" i="24" s="1"/>
  <c r="EP200" i="24"/>
  <c r="EX200" i="24" s="1"/>
  <c r="DW200" i="24"/>
  <c r="EH200" i="24" s="1"/>
  <c r="AT200" i="24" s="1"/>
  <c r="AU200" i="24" s="1"/>
  <c r="AV200" i="24" s="1"/>
  <c r="DU200" i="24"/>
  <c r="EE200" i="24" s="1"/>
  <c r="AE200" i="24" s="1"/>
  <c r="AF200" i="24" s="1"/>
  <c r="DT200" i="24"/>
  <c r="DU203" i="24"/>
  <c r="ED203" i="24" s="1"/>
  <c r="Z203" i="24" s="1"/>
  <c r="AA203" i="24" s="1"/>
  <c r="AB203" i="24" s="1"/>
  <c r="EQ206" i="24"/>
  <c r="EY206" i="24" s="1"/>
  <c r="CN207" i="24"/>
  <c r="DT254" i="24"/>
  <c r="EB254" i="24" s="1"/>
  <c r="ES289" i="24"/>
  <c r="FD289" i="24" s="1"/>
  <c r="Z104" i="24"/>
  <c r="AA104" i="24" s="1"/>
  <c r="DY122" i="24"/>
  <c r="EL122" i="24" s="1"/>
  <c r="BN122" i="24" s="1"/>
  <c r="DW122" i="24"/>
  <c r="EH122" i="24" s="1"/>
  <c r="DV122" i="24"/>
  <c r="EF122" i="24" s="1"/>
  <c r="ER122" i="24"/>
  <c r="FB122" i="24" s="1"/>
  <c r="EQ122" i="24"/>
  <c r="EY122" i="24" s="1"/>
  <c r="DS122" i="24"/>
  <c r="EA122" i="24" s="1"/>
  <c r="DV67" i="24"/>
  <c r="EG67" i="24" s="1"/>
  <c r="DY67" i="24"/>
  <c r="EM67" i="24" s="1"/>
  <c r="DW67" i="24"/>
  <c r="EI67" i="24" s="1"/>
  <c r="V56" i="24"/>
  <c r="W56" i="24" s="1"/>
  <c r="Y56" i="24" s="1"/>
  <c r="DT57" i="24"/>
  <c r="EC57" i="24" s="1"/>
  <c r="U57" i="24" s="1"/>
  <c r="DV65" i="24"/>
  <c r="EG65" i="24" s="1"/>
  <c r="AO65" i="24" s="1"/>
  <c r="AN75" i="24"/>
  <c r="EP75" i="24"/>
  <c r="EX75" i="24" s="1"/>
  <c r="EP76" i="24"/>
  <c r="EX76" i="24" s="1"/>
  <c r="Q79" i="24"/>
  <c r="R79" i="24" s="1"/>
  <c r="AE99" i="24"/>
  <c r="BZ113" i="24"/>
  <c r="DV114" i="24"/>
  <c r="EF114" i="24" s="1"/>
  <c r="AJ114" i="24" s="1"/>
  <c r="ER120" i="24"/>
  <c r="FB120" i="24" s="1"/>
  <c r="DS142" i="24"/>
  <c r="EA142" i="24" s="1"/>
  <c r="F142" i="24" s="1"/>
  <c r="G142" i="24" s="1"/>
  <c r="DS143" i="24"/>
  <c r="EA143" i="24" s="1"/>
  <c r="H143" i="24" s="1"/>
  <c r="AE153" i="24"/>
  <c r="AF153" i="24" s="1"/>
  <c r="DT161" i="24"/>
  <c r="EC161" i="24" s="1"/>
  <c r="U161" i="24" s="1"/>
  <c r="DV191" i="24"/>
  <c r="EG191" i="24" s="1"/>
  <c r="AT213" i="24"/>
  <c r="AU213" i="24" s="1"/>
  <c r="AV213" i="24" s="1"/>
  <c r="AX213" i="24" s="1"/>
  <c r="BI294" i="24"/>
  <c r="BJ294" i="24" s="1"/>
  <c r="AY304" i="24"/>
  <c r="AZ304" i="24" s="1"/>
  <c r="BA304" i="24" s="1"/>
  <c r="AT368" i="24"/>
  <c r="AU368" i="24" s="1"/>
  <c r="DS57" i="24"/>
  <c r="EA57" i="24" s="1"/>
  <c r="P328" i="24"/>
  <c r="Z110" i="24"/>
  <c r="AA110" i="24" s="1"/>
  <c r="AB110" i="24" s="1"/>
  <c r="AD110" i="24" s="1"/>
  <c r="DW114" i="24"/>
  <c r="EH114" i="24" s="1"/>
  <c r="AY130" i="24"/>
  <c r="BS154" i="24"/>
  <c r="BT154" i="24" s="1"/>
  <c r="DU161" i="24"/>
  <c r="ED161" i="24" s="1"/>
  <c r="EP203" i="24"/>
  <c r="EX203" i="24" s="1"/>
  <c r="EQ204" i="24"/>
  <c r="ES204" i="24"/>
  <c r="FC204" i="24" s="1"/>
  <c r="ER204" i="24"/>
  <c r="FB204" i="24" s="1"/>
  <c r="EP204" i="24"/>
  <c r="BS305" i="24"/>
  <c r="BT305" i="24" s="1"/>
  <c r="BU305" i="24" s="1"/>
  <c r="ER308" i="24"/>
  <c r="FA308" i="24" s="1"/>
  <c r="DW308" i="24"/>
  <c r="EI308" i="24" s="1"/>
  <c r="EU308" i="24"/>
  <c r="FG308" i="24" s="1"/>
  <c r="ES308" i="24"/>
  <c r="FD308" i="24" s="1"/>
  <c r="EQ308" i="24"/>
  <c r="EZ308" i="24" s="1"/>
  <c r="DY308" i="24"/>
  <c r="EM308" i="24" s="1"/>
  <c r="DV308" i="24"/>
  <c r="EG308" i="24" s="1"/>
  <c r="AO308" i="24" s="1"/>
  <c r="EP308" i="24"/>
  <c r="DU308" i="24"/>
  <c r="ED308" i="24" s="1"/>
  <c r="Z308" i="24" s="1"/>
  <c r="DT308" i="24"/>
  <c r="EC308" i="24" s="1"/>
  <c r="AY329" i="24"/>
  <c r="AZ329" i="24" s="1"/>
  <c r="EU378" i="24"/>
  <c r="FG378" i="24" s="1"/>
  <c r="ES378" i="24"/>
  <c r="FD378" i="24" s="1"/>
  <c r="DU378" i="24"/>
  <c r="ED378" i="24" s="1"/>
  <c r="Z378" i="24" s="1"/>
  <c r="DS378" i="24"/>
  <c r="EA378" i="24" s="1"/>
  <c r="ES394" i="24"/>
  <c r="FD394" i="24" s="1"/>
  <c r="EQ394" i="24"/>
  <c r="EZ394" i="24" s="1"/>
  <c r="DV394" i="24"/>
  <c r="EG394" i="24" s="1"/>
  <c r="AO394" i="24" s="1"/>
  <c r="DU394" i="24"/>
  <c r="ED394" i="24" s="1"/>
  <c r="Z394" i="24" s="1"/>
  <c r="DW394" i="24"/>
  <c r="EI394" i="24" s="1"/>
  <c r="AY394" i="24" s="1"/>
  <c r="EU394" i="24"/>
  <c r="FG394" i="24" s="1"/>
  <c r="DT394" i="24"/>
  <c r="EC394" i="24" s="1"/>
  <c r="BI398" i="24"/>
  <c r="AT410" i="24"/>
  <c r="AU410" i="24" s="1"/>
  <c r="DT153" i="24"/>
  <c r="EC153" i="24" s="1"/>
  <c r="U153" i="24" s="1"/>
  <c r="ER153" i="24"/>
  <c r="FA153" i="24" s="1"/>
  <c r="EU153" i="24"/>
  <c r="FG153" i="24" s="1"/>
  <c r="DW153" i="24"/>
  <c r="EI153" i="24" s="1"/>
  <c r="DU153" i="24"/>
  <c r="ED153" i="24" s="1"/>
  <c r="Z153" i="24" s="1"/>
  <c r="DS153" i="24"/>
  <c r="EQ54" i="24"/>
  <c r="EY54" i="24" s="1"/>
  <c r="ER97" i="24"/>
  <c r="FA97" i="24" s="1"/>
  <c r="DW97" i="24"/>
  <c r="EI97" i="24" s="1"/>
  <c r="DS97" i="24"/>
  <c r="EU37" i="24"/>
  <c r="FG37" i="24" s="1"/>
  <c r="DV57" i="24"/>
  <c r="EG57" i="24" s="1"/>
  <c r="AP58" i="24"/>
  <c r="AQ58" i="24" s="1"/>
  <c r="AU59" i="24"/>
  <c r="AV59" i="24" s="1"/>
  <c r="AX59" i="24" s="1"/>
  <c r="EP61" i="24"/>
  <c r="EX61" i="24" s="1"/>
  <c r="R67" i="24"/>
  <c r="U70" i="24"/>
  <c r="V70" i="24" s="1"/>
  <c r="ER75" i="24"/>
  <c r="FA75" i="24" s="1"/>
  <c r="ER76" i="24"/>
  <c r="FB76" i="24" s="1"/>
  <c r="DV97" i="24"/>
  <c r="EG97" i="24" s="1"/>
  <c r="AO97" i="24" s="1"/>
  <c r="DY114" i="24"/>
  <c r="AO122" i="24"/>
  <c r="AP122" i="24" s="1"/>
  <c r="AK139" i="24"/>
  <c r="AT153" i="24"/>
  <c r="AU153" i="24" s="1"/>
  <c r="AV153" i="24" s="1"/>
  <c r="AX153" i="24" s="1"/>
  <c r="ER162" i="24"/>
  <c r="FB162" i="24" s="1"/>
  <c r="BN195" i="24"/>
  <c r="BO195" i="24" s="1"/>
  <c r="EQ203" i="24"/>
  <c r="EZ203" i="24" s="1"/>
  <c r="DS204" i="24"/>
  <c r="EA204" i="24" s="1"/>
  <c r="DW207" i="24"/>
  <c r="EI207" i="24" s="1"/>
  <c r="AY207" i="24" s="1"/>
  <c r="DU207" i="24"/>
  <c r="ED207" i="24" s="1"/>
  <c r="AE265" i="24"/>
  <c r="DS308" i="24"/>
  <c r="BT325" i="24"/>
  <c r="BU325" i="24" s="1"/>
  <c r="DW336" i="24"/>
  <c r="EH336" i="24" s="1"/>
  <c r="DY336" i="24"/>
  <c r="EL336" i="24" s="1"/>
  <c r="BN336" i="24" s="1"/>
  <c r="BO336" i="24" s="1"/>
  <c r="EP336" i="24"/>
  <c r="EX336" i="24" s="1"/>
  <c r="EQ336" i="24"/>
  <c r="EY336" i="24" s="1"/>
  <c r="DS336" i="24"/>
  <c r="EA336" i="24" s="1"/>
  <c r="DY394" i="24"/>
  <c r="EM394" i="24" s="1"/>
  <c r="DW476" i="24"/>
  <c r="EI476" i="24" s="1"/>
  <c r="AY476" i="24" s="1"/>
  <c r="AZ476" i="24" s="1"/>
  <c r="DV476" i="24"/>
  <c r="EG476" i="24" s="1"/>
  <c r="EU476" i="24"/>
  <c r="FG476" i="24" s="1"/>
  <c r="DY476" i="24"/>
  <c r="DU476" i="24"/>
  <c r="ED476" i="24" s="1"/>
  <c r="ES476" i="24"/>
  <c r="FD476" i="24" s="1"/>
  <c r="EQ476" i="24"/>
  <c r="EZ476" i="24" s="1"/>
  <c r="EP476" i="24"/>
  <c r="EX476" i="24" s="1"/>
  <c r="DS476" i="24"/>
  <c r="EA476" i="24" s="1"/>
  <c r="EP51" i="24"/>
  <c r="EX51" i="24" s="1"/>
  <c r="AI23" i="24"/>
  <c r="DU57" i="24"/>
  <c r="ED57" i="24" s="1"/>
  <c r="BJ23" i="24"/>
  <c r="BK23" i="24" s="1"/>
  <c r="BM23" i="24" s="1"/>
  <c r="BP45" i="24"/>
  <c r="BR45" i="24" s="1"/>
  <c r="EQ61" i="24"/>
  <c r="EZ61" i="24" s="1"/>
  <c r="BN72" i="24"/>
  <c r="V78" i="24"/>
  <c r="W78" i="24" s="1"/>
  <c r="Y78" i="24" s="1"/>
  <c r="EP86" i="24"/>
  <c r="EU94" i="24"/>
  <c r="FH94" i="24" s="1"/>
  <c r="EQ94" i="24"/>
  <c r="EY94" i="24" s="1"/>
  <c r="DW94" i="24"/>
  <c r="EH94" i="24" s="1"/>
  <c r="AT94" i="24" s="1"/>
  <c r="P97" i="24"/>
  <c r="Q97" i="24" s="1"/>
  <c r="R97" i="24" s="1"/>
  <c r="DY97" i="24"/>
  <c r="EM97" i="24" s="1"/>
  <c r="AT123" i="24"/>
  <c r="AU123" i="24" s="1"/>
  <c r="AV123" i="24" s="1"/>
  <c r="ES126" i="24"/>
  <c r="FC126" i="24" s="1"/>
  <c r="ER126" i="24"/>
  <c r="FB126" i="24" s="1"/>
  <c r="EQ126" i="24"/>
  <c r="EY126" i="24" s="1"/>
  <c r="EP126" i="24"/>
  <c r="DV126" i="24"/>
  <c r="EF126" i="24" s="1"/>
  <c r="AJ126" i="24" s="1"/>
  <c r="DT126" i="24"/>
  <c r="EB126" i="24" s="1"/>
  <c r="DS126" i="24"/>
  <c r="AO168" i="24"/>
  <c r="AP168" i="24" s="1"/>
  <c r="ES203" i="24"/>
  <c r="FD203" i="24" s="1"/>
  <c r="V258" i="24"/>
  <c r="W258" i="24" s="1"/>
  <c r="Y258" i="24" s="1"/>
  <c r="BD290" i="24"/>
  <c r="BE290" i="24" s="1"/>
  <c r="BF290" i="24" s="1"/>
  <c r="BH290" i="24" s="1"/>
  <c r="AY319" i="24"/>
  <c r="P426" i="24"/>
  <c r="Q426" i="24" s="1"/>
  <c r="Q45" i="24"/>
  <c r="R45" i="24" s="1"/>
  <c r="U174" i="24"/>
  <c r="V174" i="24"/>
  <c r="ER184" i="24"/>
  <c r="FB184" i="24" s="1"/>
  <c r="EP184" i="24"/>
  <c r="EX184" i="24" s="1"/>
  <c r="EQ184" i="24"/>
  <c r="EY184" i="24" s="1"/>
  <c r="AG213" i="24"/>
  <c r="AI213" i="24" s="1"/>
  <c r="DF215" i="24"/>
  <c r="EU328" i="24"/>
  <c r="FG328" i="24" s="1"/>
  <c r="EQ328" i="24"/>
  <c r="EZ328" i="24" s="1"/>
  <c r="DY328" i="24"/>
  <c r="EM328" i="24" s="1"/>
  <c r="BS328" i="24" s="1"/>
  <c r="DW328" i="24"/>
  <c r="EI328" i="24" s="1"/>
  <c r="AY328" i="24" s="1"/>
  <c r="DV328" i="24"/>
  <c r="EG328" i="24" s="1"/>
  <c r="DU328" i="24"/>
  <c r="ED328" i="24" s="1"/>
  <c r="EP328" i="24"/>
  <c r="EX328" i="24" s="1"/>
  <c r="AJ366" i="24"/>
  <c r="AK366" i="24" s="1"/>
  <c r="AL366" i="24" s="1"/>
  <c r="Z485" i="24"/>
  <c r="AA485" i="24" s="1"/>
  <c r="BS26" i="24"/>
  <c r="BT26" i="24" s="1"/>
  <c r="BU26" i="24" s="1"/>
  <c r="BW26" i="24" s="1"/>
  <c r="BI37" i="24"/>
  <c r="BJ37" i="24" s="1"/>
  <c r="DT65" i="24"/>
  <c r="EC65" i="24" s="1"/>
  <c r="U65" i="24" s="1"/>
  <c r="DT122" i="24"/>
  <c r="EB122" i="24" s="1"/>
  <c r="DW142" i="24"/>
  <c r="EH142" i="24" s="1"/>
  <c r="AT142" i="24" s="1"/>
  <c r="AU142" i="24" s="1"/>
  <c r="AV142" i="24" s="1"/>
  <c r="DV142" i="24"/>
  <c r="EF142" i="24" s="1"/>
  <c r="AJ142" i="24" s="1"/>
  <c r="DW143" i="24"/>
  <c r="EI143" i="24" s="1"/>
  <c r="ER143" i="24"/>
  <c r="FA143" i="24" s="1"/>
  <c r="DV161" i="24"/>
  <c r="EG161" i="24" s="1"/>
  <c r="DY161" i="24"/>
  <c r="EU161" i="24"/>
  <c r="FG161" i="24" s="1"/>
  <c r="ES161" i="24"/>
  <c r="FD161" i="24" s="1"/>
  <c r="ER161" i="24"/>
  <c r="FA161" i="24" s="1"/>
  <c r="EP161" i="24"/>
  <c r="EX161" i="24" s="1"/>
  <c r="CN163" i="24"/>
  <c r="DS169" i="24"/>
  <c r="EA169" i="24" s="1"/>
  <c r="DW169" i="24"/>
  <c r="EI169" i="24" s="1"/>
  <c r="AY169" i="24" s="1"/>
  <c r="ES169" i="24"/>
  <c r="FD169" i="24" s="1"/>
  <c r="ER169" i="24"/>
  <c r="FA169" i="24" s="1"/>
  <c r="EP169" i="24"/>
  <c r="DT184" i="24"/>
  <c r="EB184" i="24" s="1"/>
  <c r="P184" i="24" s="1"/>
  <c r="DW191" i="24"/>
  <c r="EI191" i="24" s="1"/>
  <c r="AY191" i="24" s="1"/>
  <c r="DU191" i="24"/>
  <c r="ED191" i="24" s="1"/>
  <c r="Z191" i="24" s="1"/>
  <c r="EQ191" i="24"/>
  <c r="EZ191" i="24" s="1"/>
  <c r="EP191" i="24"/>
  <c r="EX191" i="24" s="1"/>
  <c r="Q193" i="24"/>
  <c r="Z240" i="24"/>
  <c r="AA240" i="24" s="1"/>
  <c r="AB240" i="24" s="1"/>
  <c r="AD240" i="24" s="1"/>
  <c r="AO361" i="24"/>
  <c r="AT366" i="24"/>
  <c r="W373" i="24"/>
  <c r="AI31" i="24"/>
  <c r="ES37" i="24"/>
  <c r="FD37" i="24" s="1"/>
  <c r="ER39" i="24"/>
  <c r="FA39" i="24" s="1"/>
  <c r="DY39" i="24"/>
  <c r="EM39" i="24" s="1"/>
  <c r="ES39" i="24"/>
  <c r="FD39" i="24" s="1"/>
  <c r="DW65" i="24"/>
  <c r="EI65" i="24" s="1"/>
  <c r="EQ75" i="24"/>
  <c r="EZ75" i="24" s="1"/>
  <c r="EQ76" i="24"/>
  <c r="EY76" i="24" s="1"/>
  <c r="BT88" i="24"/>
  <c r="BU88" i="24" s="1"/>
  <c r="DU97" i="24"/>
  <c r="ED97" i="24" s="1"/>
  <c r="ES120" i="24"/>
  <c r="FC120" i="24" s="1"/>
  <c r="BT22" i="24"/>
  <c r="BU22" i="24" s="1"/>
  <c r="BW22" i="24" s="1"/>
  <c r="BO23" i="24"/>
  <c r="BP23" i="24" s="1"/>
  <c r="BI41" i="24"/>
  <c r="BO47" i="24"/>
  <c r="BP47" i="24" s="1"/>
  <c r="EU61" i="24"/>
  <c r="FG61" i="24" s="1"/>
  <c r="EU68" i="24"/>
  <c r="FH68" i="24" s="1"/>
  <c r="EQ68" i="24"/>
  <c r="EP68" i="24"/>
  <c r="EX68" i="24" s="1"/>
  <c r="DY68" i="24"/>
  <c r="EL68" i="24" s="1"/>
  <c r="BO72" i="24"/>
  <c r="EQ86" i="24"/>
  <c r="EY86" i="24" s="1"/>
  <c r="DT94" i="24"/>
  <c r="EB94" i="24" s="1"/>
  <c r="ER121" i="24"/>
  <c r="FA121" i="24" s="1"/>
  <c r="DU121" i="24"/>
  <c r="ED121" i="24" s="1"/>
  <c r="DT121" i="24"/>
  <c r="DS121" i="24"/>
  <c r="EA121" i="24" s="1"/>
  <c r="F121" i="24" s="1"/>
  <c r="EU121" i="24"/>
  <c r="FG121" i="24" s="1"/>
  <c r="ES121" i="24"/>
  <c r="FD121" i="24" s="1"/>
  <c r="EQ121" i="24"/>
  <c r="EP121" i="24"/>
  <c r="EX121" i="24" s="1"/>
  <c r="DW121" i="24"/>
  <c r="EI121" i="24" s="1"/>
  <c r="DW126" i="24"/>
  <c r="EH126" i="24" s="1"/>
  <c r="AT127" i="24"/>
  <c r="AU127" i="24" s="1"/>
  <c r="EU203" i="24"/>
  <c r="FG203" i="24" s="1"/>
  <c r="AT265" i="24"/>
  <c r="AU265" i="24" s="1"/>
  <c r="AV265" i="24" s="1"/>
  <c r="DS326" i="24"/>
  <c r="DU326" i="24"/>
  <c r="ED326" i="24" s="1"/>
  <c r="Z326" i="24" s="1"/>
  <c r="ER326" i="24"/>
  <c r="FA326" i="24" s="1"/>
  <c r="EP326" i="24"/>
  <c r="DV326" i="24"/>
  <c r="EG326" i="24" s="1"/>
  <c r="AO326" i="24" s="1"/>
  <c r="EP286" i="24"/>
  <c r="EX286" i="24" s="1"/>
  <c r="DY286" i="24"/>
  <c r="EL286" i="24" s="1"/>
  <c r="DW286" i="24"/>
  <c r="EH286" i="24" s="1"/>
  <c r="AT286" i="24" s="1"/>
  <c r="DV286" i="24"/>
  <c r="EF286" i="24" s="1"/>
  <c r="AT294" i="24"/>
  <c r="AU294" i="24" s="1"/>
  <c r="AK328" i="24"/>
  <c r="DW342" i="24"/>
  <c r="EH342" i="24" s="1"/>
  <c r="EP342" i="24"/>
  <c r="EX342" i="24" s="1"/>
  <c r="EU342" i="24"/>
  <c r="FH342" i="24" s="1"/>
  <c r="DY342" i="24"/>
  <c r="EL342" i="24" s="1"/>
  <c r="BN342" i="24" s="1"/>
  <c r="DT357" i="24"/>
  <c r="EB357" i="24" s="1"/>
  <c r="DW357" i="24"/>
  <c r="EH357" i="24" s="1"/>
  <c r="DV357" i="24"/>
  <c r="EF357" i="24" s="1"/>
  <c r="AJ357" i="24" s="1"/>
  <c r="AK357" i="24" s="1"/>
  <c r="AL357" i="24" s="1"/>
  <c r="DU357" i="24"/>
  <c r="EE357" i="24" s="1"/>
  <c r="EU357" i="24"/>
  <c r="FH357" i="24" s="1"/>
  <c r="ES357" i="24"/>
  <c r="FC357" i="24" s="1"/>
  <c r="EP357" i="24"/>
  <c r="EX357" i="24" s="1"/>
  <c r="ER357" i="24"/>
  <c r="FB357" i="24" s="1"/>
  <c r="EQ357" i="24"/>
  <c r="EY357" i="24" s="1"/>
  <c r="AY385" i="24"/>
  <c r="AZ385" i="24" s="1"/>
  <c r="BA385" i="24" s="1"/>
  <c r="BC385" i="24" s="1"/>
  <c r="U483" i="24"/>
  <c r="V483" i="24" s="1"/>
  <c r="Z342" i="24"/>
  <c r="AA342" i="24" s="1"/>
  <c r="AB342" i="24" s="1"/>
  <c r="AD342" i="24" s="1"/>
  <c r="EU383" i="24"/>
  <c r="DS383" i="24"/>
  <c r="EA383" i="24" s="1"/>
  <c r="ER383" i="24"/>
  <c r="FB383" i="24" s="1"/>
  <c r="EQ383" i="24"/>
  <c r="EY383" i="24" s="1"/>
  <c r="V385" i="24"/>
  <c r="BS290" i="24"/>
  <c r="CN300" i="24"/>
  <c r="DF21" i="24"/>
  <c r="BD32" i="24"/>
  <c r="BE32" i="24" s="1"/>
  <c r="AJ62" i="24"/>
  <c r="BM81" i="24"/>
  <c r="EU109" i="24"/>
  <c r="FG109" i="24" s="1"/>
  <c r="DY109" i="24"/>
  <c r="EM109" i="24" s="1"/>
  <c r="DS109" i="24"/>
  <c r="EA109" i="24" s="1"/>
  <c r="BE152" i="24"/>
  <c r="BF152" i="24" s="1"/>
  <c r="BH152" i="24" s="1"/>
  <c r="BD238" i="24"/>
  <c r="BE238" i="24" s="1"/>
  <c r="AT253" i="24"/>
  <c r="AU253" i="24" s="1"/>
  <c r="AV253" i="24" s="1"/>
  <c r="AX253" i="24" s="1"/>
  <c r="AE298" i="24"/>
  <c r="BI320" i="24"/>
  <c r="BJ320" i="24" s="1"/>
  <c r="BK320" i="24" s="1"/>
  <c r="BM320" i="24" s="1"/>
  <c r="AF366" i="24"/>
  <c r="DT507" i="24"/>
  <c r="EB507" i="24" s="1"/>
  <c r="EP507" i="24"/>
  <c r="DY507" i="24"/>
  <c r="EL507" i="24" s="1"/>
  <c r="DV507" i="24"/>
  <c r="EF507" i="24" s="1"/>
  <c r="ER507" i="24"/>
  <c r="FB507" i="24" s="1"/>
  <c r="EQ507" i="24"/>
  <c r="EY507" i="24" s="1"/>
  <c r="DU507" i="24"/>
  <c r="EE507" i="24" s="1"/>
  <c r="DS507" i="24"/>
  <c r="EA507" i="24" s="1"/>
  <c r="AF187" i="24"/>
  <c r="AG187" i="24" s="1"/>
  <c r="AI187" i="24" s="1"/>
  <c r="AF225" i="24"/>
  <c r="AE225" i="24"/>
  <c r="EP227" i="24"/>
  <c r="EX227" i="24" s="1"/>
  <c r="EU227" i="24"/>
  <c r="FG227" i="24" s="1"/>
  <c r="ES227" i="24"/>
  <c r="FD227" i="24" s="1"/>
  <c r="ER227" i="24"/>
  <c r="FA227" i="24" s="1"/>
  <c r="EQ227" i="24"/>
  <c r="EZ227" i="24" s="1"/>
  <c r="DY227" i="24"/>
  <c r="EM227" i="24" s="1"/>
  <c r="DW227" i="24"/>
  <c r="EI227" i="24" s="1"/>
  <c r="DV227" i="24"/>
  <c r="EG227" i="24" s="1"/>
  <c r="DS227" i="24"/>
  <c r="P231" i="24"/>
  <c r="Q231" i="24" s="1"/>
  <c r="R231" i="24" s="1"/>
  <c r="DF271" i="24"/>
  <c r="AZ342" i="24"/>
  <c r="BA342" i="24" s="1"/>
  <c r="BS358" i="24"/>
  <c r="BT358" i="24" s="1"/>
  <c r="AU201" i="24"/>
  <c r="AV201" i="24" s="1"/>
  <c r="BD242" i="24"/>
  <c r="BE242" i="24" s="1"/>
  <c r="BN253" i="24"/>
  <c r="BO253" i="24" s="1"/>
  <c r="EQ286" i="24"/>
  <c r="EY286" i="24" s="1"/>
  <c r="BU288" i="24"/>
  <c r="BW288" i="24" s="1"/>
  <c r="AE335" i="24"/>
  <c r="AF335" i="24" s="1"/>
  <c r="AF350" i="24"/>
  <c r="AJ376" i="24"/>
  <c r="AK376" i="24" s="1"/>
  <c r="AE396" i="24"/>
  <c r="AF396" i="24" s="1"/>
  <c r="BN422" i="24"/>
  <c r="BO422" i="24" s="1"/>
  <c r="BP422" i="24" s="1"/>
  <c r="BR422" i="24" s="1"/>
  <c r="DU461" i="24"/>
  <c r="EE461" i="24" s="1"/>
  <c r="ES461" i="24"/>
  <c r="FC461" i="24" s="1"/>
  <c r="ER461" i="24"/>
  <c r="FB461" i="24" s="1"/>
  <c r="EQ461" i="24"/>
  <c r="EY461" i="24" s="1"/>
  <c r="EP461" i="24"/>
  <c r="DY471" i="24"/>
  <c r="EL471" i="24" s="1"/>
  <c r="BN471" i="24" s="1"/>
  <c r="DW471" i="24"/>
  <c r="EH471" i="24" s="1"/>
  <c r="AT471" i="24" s="1"/>
  <c r="DV471" i="24"/>
  <c r="EF471" i="24" s="1"/>
  <c r="EU471" i="24"/>
  <c r="FH471" i="24" s="1"/>
  <c r="DU471" i="24"/>
  <c r="EE471" i="24" s="1"/>
  <c r="EQ471" i="24"/>
  <c r="EY471" i="24" s="1"/>
  <c r="EP471" i="24"/>
  <c r="DS471" i="24"/>
  <c r="EA471" i="24" s="1"/>
  <c r="F471" i="24" s="1"/>
  <c r="ES471" i="24"/>
  <c r="FC471" i="24" s="1"/>
  <c r="EU485" i="24"/>
  <c r="FH485" i="24" s="1"/>
  <c r="ER485" i="24"/>
  <c r="FB485" i="24" s="1"/>
  <c r="EQ485" i="24"/>
  <c r="EY485" i="24" s="1"/>
  <c r="DY485" i="24"/>
  <c r="EL485" i="24" s="1"/>
  <c r="BN485" i="24" s="1"/>
  <c r="BO485" i="24" s="1"/>
  <c r="BP485" i="24" s="1"/>
  <c r="EP485" i="24"/>
  <c r="BP17" i="24"/>
  <c r="BR17" i="24" s="1"/>
  <c r="BD54" i="24"/>
  <c r="BE54" i="24" s="1"/>
  <c r="BF54" i="24" s="1"/>
  <c r="BH54" i="24" s="1"/>
  <c r="BR125" i="24"/>
  <c r="ES154" i="24"/>
  <c r="FC154" i="24" s="1"/>
  <c r="EU154" i="24"/>
  <c r="DY154" i="24"/>
  <c r="EL154" i="24" s="1"/>
  <c r="ER154" i="24"/>
  <c r="FB154" i="24" s="1"/>
  <c r="DW183" i="24"/>
  <c r="EI183" i="24" s="1"/>
  <c r="EQ183" i="24"/>
  <c r="EZ183" i="24" s="1"/>
  <c r="DY183" i="24"/>
  <c r="EM183" i="24" s="1"/>
  <c r="BS183" i="24" s="1"/>
  <c r="EU193" i="24"/>
  <c r="FG193" i="24" s="1"/>
  <c r="ER211" i="24"/>
  <c r="FA211" i="24" s="1"/>
  <c r="EP211" i="24"/>
  <c r="EQ211" i="24"/>
  <c r="EZ211" i="24" s="1"/>
  <c r="AB216" i="24"/>
  <c r="AD216" i="24" s="1"/>
  <c r="BS246" i="24"/>
  <c r="BT246" i="24" s="1"/>
  <c r="AT263" i="24"/>
  <c r="AU263" i="24" s="1"/>
  <c r="AV263" i="24" s="1"/>
  <c r="AX263" i="24" s="1"/>
  <c r="DY388" i="24"/>
  <c r="EM388" i="24" s="1"/>
  <c r="BS388" i="24" s="1"/>
  <c r="EP388" i="24"/>
  <c r="EX388" i="24" s="1"/>
  <c r="U425" i="24"/>
  <c r="AJ430" i="24"/>
  <c r="AK430" i="24" s="1"/>
  <c r="EU461" i="24"/>
  <c r="FH461" i="24" s="1"/>
  <c r="DU467" i="24"/>
  <c r="EE467" i="24" s="1"/>
  <c r="AE467" i="24" s="1"/>
  <c r="AF467" i="24" s="1"/>
  <c r="ES467" i="24"/>
  <c r="FC467" i="24" s="1"/>
  <c r="AG516" i="24"/>
  <c r="AI516" i="24" s="1"/>
  <c r="Z183" i="24"/>
  <c r="AA183" i="24" s="1"/>
  <c r="AB183" i="24" s="1"/>
  <c r="AD183" i="24" s="1"/>
  <c r="DW189" i="24"/>
  <c r="EI189" i="24" s="1"/>
  <c r="EU189" i="24"/>
  <c r="FG189" i="24" s="1"/>
  <c r="DS194" i="24"/>
  <c r="EA194" i="24" s="1"/>
  <c r="DY194" i="24"/>
  <c r="DW194" i="24"/>
  <c r="EH194" i="24" s="1"/>
  <c r="EU194" i="24"/>
  <c r="FH194" i="24" s="1"/>
  <c r="ER228" i="24"/>
  <c r="FB228" i="24" s="1"/>
  <c r="EU228" i="24"/>
  <c r="FH228" i="24" s="1"/>
  <c r="ES228" i="24"/>
  <c r="FC228" i="24" s="1"/>
  <c r="EQ228" i="24"/>
  <c r="EY228" i="24" s="1"/>
  <c r="DU228" i="24"/>
  <c r="EE228" i="24" s="1"/>
  <c r="DY228" i="24"/>
  <c r="DV228" i="24"/>
  <c r="EF228" i="24" s="1"/>
  <c r="AJ228" i="24" s="1"/>
  <c r="AK228" i="24" s="1"/>
  <c r="DV232" i="24"/>
  <c r="EF232" i="24" s="1"/>
  <c r="AJ232" i="24" s="1"/>
  <c r="DY232" i="24"/>
  <c r="EL232" i="24" s="1"/>
  <c r="BN232" i="24" s="1"/>
  <c r="BO232" i="24" s="1"/>
  <c r="DW232" i="24"/>
  <c r="EH232" i="24" s="1"/>
  <c r="AT232" i="24" s="1"/>
  <c r="AU232" i="24" s="1"/>
  <c r="AV232" i="24" s="1"/>
  <c r="DU232" i="24"/>
  <c r="EE232" i="24" s="1"/>
  <c r="EU232" i="24"/>
  <c r="ER232" i="24"/>
  <c r="FB232" i="24" s="1"/>
  <c r="EQ237" i="24"/>
  <c r="EZ237" i="24" s="1"/>
  <c r="ES237" i="24"/>
  <c r="FD237" i="24" s="1"/>
  <c r="ER237" i="24"/>
  <c r="FA237" i="24" s="1"/>
  <c r="AJ300" i="24"/>
  <c r="EU319" i="24"/>
  <c r="DT319" i="24"/>
  <c r="EB319" i="24" s="1"/>
  <c r="AY321" i="24"/>
  <c r="AZ321" i="24" s="1"/>
  <c r="BD323" i="24"/>
  <c r="AJ352" i="24"/>
  <c r="AK352" i="24" s="1"/>
  <c r="AL352" i="24" s="1"/>
  <c r="AN352" i="24" s="1"/>
  <c r="BI135" i="24"/>
  <c r="BJ135" i="24" s="1"/>
  <c r="BK135" i="24" s="1"/>
  <c r="BM135" i="24" s="1"/>
  <c r="AY142" i="24"/>
  <c r="AZ142" i="24" s="1"/>
  <c r="AU143" i="24"/>
  <c r="AV143" i="24" s="1"/>
  <c r="DS189" i="24"/>
  <c r="DU194" i="24"/>
  <c r="EE194" i="24" s="1"/>
  <c r="DS228" i="24"/>
  <c r="EA228" i="24" s="1"/>
  <c r="F228" i="24" s="1"/>
  <c r="DS232" i="24"/>
  <c r="BN245" i="24"/>
  <c r="DY268" i="24"/>
  <c r="EL268" i="24" s="1"/>
  <c r="EU268" i="24"/>
  <c r="FH268" i="24" s="1"/>
  <c r="DW268" i="24"/>
  <c r="EH268" i="24" s="1"/>
  <c r="AT268" i="24" s="1"/>
  <c r="P284" i="24"/>
  <c r="ES288" i="24"/>
  <c r="FC288" i="24" s="1"/>
  <c r="DY288" i="24"/>
  <c r="EL288" i="24" s="1"/>
  <c r="DW288" i="24"/>
  <c r="EH288" i="24" s="1"/>
  <c r="DV288" i="24"/>
  <c r="EF288" i="24" s="1"/>
  <c r="EQ288" i="24"/>
  <c r="EY288" i="24" s="1"/>
  <c r="AJ296" i="24"/>
  <c r="AK296" i="24" s="1"/>
  <c r="AT378" i="24"/>
  <c r="AU378" i="24" s="1"/>
  <c r="AO425" i="24"/>
  <c r="AP425" i="24" s="1"/>
  <c r="EU434" i="24"/>
  <c r="FG434" i="24" s="1"/>
  <c r="ES434" i="24"/>
  <c r="FD434" i="24" s="1"/>
  <c r="ER434" i="24"/>
  <c r="FA434" i="24" s="1"/>
  <c r="EQ434" i="24"/>
  <c r="EZ434" i="24" s="1"/>
  <c r="EP434" i="24"/>
  <c r="ET434" i="24" s="1"/>
  <c r="FF434" i="24" s="1"/>
  <c r="DY434" i="24"/>
  <c r="EM434" i="24" s="1"/>
  <c r="DW434" i="24"/>
  <c r="EI434" i="24" s="1"/>
  <c r="AE498" i="24"/>
  <c r="EP109" i="24"/>
  <c r="EX109" i="24" s="1"/>
  <c r="AE111" i="24"/>
  <c r="AF111" i="24" s="1"/>
  <c r="AG111" i="24" s="1"/>
  <c r="AI111" i="24" s="1"/>
  <c r="AU115" i="24"/>
  <c r="AV115" i="24" s="1"/>
  <c r="AX115" i="24" s="1"/>
  <c r="DU154" i="24"/>
  <c r="EE154" i="24" s="1"/>
  <c r="AE154" i="24" s="1"/>
  <c r="AZ160" i="24"/>
  <c r="BA160" i="24" s="1"/>
  <c r="BC160" i="24" s="1"/>
  <c r="DT167" i="24"/>
  <c r="EC167" i="24" s="1"/>
  <c r="DU178" i="24"/>
  <c r="EE178" i="24" s="1"/>
  <c r="AE178" i="24" s="1"/>
  <c r="EQ178" i="24"/>
  <c r="EY178" i="24" s="1"/>
  <c r="EP178" i="24"/>
  <c r="EX178" i="24" s="1"/>
  <c r="DU189" i="24"/>
  <c r="ED189" i="24" s="1"/>
  <c r="Z189" i="24" s="1"/>
  <c r="DV194" i="24"/>
  <c r="EF194" i="24" s="1"/>
  <c r="AJ194" i="24" s="1"/>
  <c r="BD208" i="24"/>
  <c r="BE208" i="24" s="1"/>
  <c r="DT228" i="24"/>
  <c r="EB228" i="24" s="1"/>
  <c r="P228" i="24" s="1"/>
  <c r="Q228" i="24" s="1"/>
  <c r="R228" i="24" s="1"/>
  <c r="DT232" i="24"/>
  <c r="EB232" i="24" s="1"/>
  <c r="DV258" i="24"/>
  <c r="EF258" i="24" s="1"/>
  <c r="DU268" i="24"/>
  <c r="EE268" i="24" s="1"/>
  <c r="AE268" i="24" s="1"/>
  <c r="AP286" i="24"/>
  <c r="AQ286" i="24" s="1"/>
  <c r="DT288" i="24"/>
  <c r="EB288" i="24" s="1"/>
  <c r="Q362" i="24"/>
  <c r="R362" i="24" s="1"/>
  <c r="BE363" i="24"/>
  <c r="DS420" i="24"/>
  <c r="BD433" i="24"/>
  <c r="DS21" i="24"/>
  <c r="EA21" i="24" s="1"/>
  <c r="AA24" i="24"/>
  <c r="AB24" i="24" s="1"/>
  <c r="AD24" i="24" s="1"/>
  <c r="DT31" i="24"/>
  <c r="EC31" i="24" s="1"/>
  <c r="U31" i="24" s="1"/>
  <c r="BZ55" i="24"/>
  <c r="DT71" i="24"/>
  <c r="EC71" i="24" s="1"/>
  <c r="U71" i="24" s="1"/>
  <c r="DY77" i="24"/>
  <c r="EM77" i="24" s="1"/>
  <c r="BS77" i="24" s="1"/>
  <c r="DW77" i="24"/>
  <c r="EI77" i="24" s="1"/>
  <c r="AY77" i="24" s="1"/>
  <c r="ES78" i="24"/>
  <c r="FC78" i="24" s="1"/>
  <c r="DT78" i="24"/>
  <c r="EB78" i="24" s="1"/>
  <c r="P78" i="24" s="1"/>
  <c r="Q78" i="24" s="1"/>
  <c r="DY100" i="24"/>
  <c r="EL100" i="24" s="1"/>
  <c r="ER101" i="24"/>
  <c r="FA101" i="24" s="1"/>
  <c r="DW101" i="24"/>
  <c r="EI101" i="24" s="1"/>
  <c r="AY101" i="24" s="1"/>
  <c r="BJ107" i="24"/>
  <c r="BK107" i="24" s="1"/>
  <c r="BM107" i="24" s="1"/>
  <c r="EQ109" i="24"/>
  <c r="EZ109" i="24" s="1"/>
  <c r="BZ110" i="24"/>
  <c r="DW128" i="24"/>
  <c r="EH128" i="24" s="1"/>
  <c r="DY128" i="24"/>
  <c r="EL128" i="24" s="1"/>
  <c r="DV128" i="24"/>
  <c r="EF128" i="24" s="1"/>
  <c r="AJ128" i="24" s="1"/>
  <c r="EU128" i="24"/>
  <c r="FH128" i="24" s="1"/>
  <c r="ES128" i="24"/>
  <c r="FC128" i="24" s="1"/>
  <c r="DV154" i="24"/>
  <c r="EF154" i="24" s="1"/>
  <c r="AJ154" i="24" s="1"/>
  <c r="DU167" i="24"/>
  <c r="ED167" i="24" s="1"/>
  <c r="Z167" i="24" s="1"/>
  <c r="AE173" i="24"/>
  <c r="AF173" i="24" s="1"/>
  <c r="DS178" i="24"/>
  <c r="EA178" i="24" s="1"/>
  <c r="F178" i="24" s="1"/>
  <c r="AE211" i="24"/>
  <c r="AF211" i="24" s="1"/>
  <c r="U214" i="24"/>
  <c r="DW228" i="24"/>
  <c r="EH228" i="24" s="1"/>
  <c r="AT228" i="24" s="1"/>
  <c r="DV268" i="24"/>
  <c r="EF268" i="24" s="1"/>
  <c r="AJ268" i="24" s="1"/>
  <c r="AY278" i="24"/>
  <c r="DU288" i="24"/>
  <c r="EE288" i="24" s="1"/>
  <c r="AE288" i="24" s="1"/>
  <c r="BD301" i="24"/>
  <c r="BE301" i="24" s="1"/>
  <c r="BF301" i="24" s="1"/>
  <c r="DT303" i="24"/>
  <c r="EB303" i="24" s="1"/>
  <c r="EU303" i="24"/>
  <c r="FH303" i="24" s="1"/>
  <c r="DY303" i="24"/>
  <c r="EL303" i="24" s="1"/>
  <c r="DV303" i="24"/>
  <c r="EF303" i="24" s="1"/>
  <c r="DU303" i="24"/>
  <c r="EE303" i="24" s="1"/>
  <c r="BI333" i="24"/>
  <c r="AY338" i="24"/>
  <c r="AZ338" i="24" s="1"/>
  <c r="U349" i="24"/>
  <c r="V349" i="24" s="1"/>
  <c r="ER353" i="24"/>
  <c r="FB353" i="24" s="1"/>
  <c r="EQ353" i="24"/>
  <c r="EY353" i="24" s="1"/>
  <c r="EP353" i="24"/>
  <c r="EX353" i="24" s="1"/>
  <c r="DY353" i="24"/>
  <c r="EL353" i="24" s="1"/>
  <c r="BN353" i="24" s="1"/>
  <c r="DV385" i="24"/>
  <c r="EF385" i="24" s="1"/>
  <c r="DY385" i="24"/>
  <c r="EL385" i="24" s="1"/>
  <c r="BN385" i="24" s="1"/>
  <c r="DW385" i="24"/>
  <c r="EH385" i="24" s="1"/>
  <c r="ER402" i="24"/>
  <c r="FA402" i="24" s="1"/>
  <c r="EU402" i="24"/>
  <c r="FG402" i="24" s="1"/>
  <c r="ES402" i="24"/>
  <c r="FD402" i="24" s="1"/>
  <c r="EQ408" i="24"/>
  <c r="EZ408" i="24" s="1"/>
  <c r="EP408" i="24"/>
  <c r="EX408" i="24" s="1"/>
  <c r="ES408" i="24"/>
  <c r="FD408" i="24" s="1"/>
  <c r="ER408" i="24"/>
  <c r="FA408" i="24" s="1"/>
  <c r="AO487" i="24"/>
  <c r="AP487" i="24" s="1"/>
  <c r="BT505" i="24"/>
  <c r="BS266" i="24"/>
  <c r="EU280" i="24"/>
  <c r="FH280" i="24" s="1"/>
  <c r="ER280" i="24"/>
  <c r="FB280" i="24" s="1"/>
  <c r="EQ280" i="24"/>
  <c r="EY280" i="24" s="1"/>
  <c r="DT280" i="24"/>
  <c r="EB280" i="24" s="1"/>
  <c r="P280" i="24" s="1"/>
  <c r="ES313" i="24"/>
  <c r="FC313" i="24" s="1"/>
  <c r="EU313" i="24"/>
  <c r="FH313" i="24" s="1"/>
  <c r="ER313" i="24"/>
  <c r="FB313" i="24" s="1"/>
  <c r="EQ313" i="24"/>
  <c r="EY313" i="24" s="1"/>
  <c r="EP313" i="24"/>
  <c r="EX313" i="24" s="1"/>
  <c r="DU313" i="24"/>
  <c r="EE313" i="24" s="1"/>
  <c r="DT313" i="24"/>
  <c r="EB313" i="24" s="1"/>
  <c r="DS313" i="24"/>
  <c r="DW313" i="24"/>
  <c r="EH313" i="24" s="1"/>
  <c r="AT313" i="24" s="1"/>
  <c r="BS367" i="24"/>
  <c r="AO417" i="24"/>
  <c r="CN418" i="24"/>
  <c r="ER453" i="24"/>
  <c r="FB453" i="24" s="1"/>
  <c r="EQ453" i="24"/>
  <c r="EY453" i="24" s="1"/>
  <c r="EP453" i="24"/>
  <c r="V455" i="24"/>
  <c r="W455" i="24"/>
  <c r="Y455" i="24" s="1"/>
  <c r="AQ309" i="24"/>
  <c r="AS309" i="24" s="1"/>
  <c r="U361" i="24"/>
  <c r="V361" i="24" s="1"/>
  <c r="AJ514" i="24"/>
  <c r="AK514" i="24" s="1"/>
  <c r="DY208" i="24"/>
  <c r="EL208" i="24" s="1"/>
  <c r="BN208" i="24" s="1"/>
  <c r="DT208" i="24"/>
  <c r="EB208" i="24" s="1"/>
  <c r="DW208" i="24"/>
  <c r="EH208" i="24" s="1"/>
  <c r="AT208" i="24" s="1"/>
  <c r="AU208" i="24" s="1"/>
  <c r="AV208" i="24" s="1"/>
  <c r="DF216" i="24"/>
  <c r="DT248" i="24"/>
  <c r="EB248" i="24" s="1"/>
  <c r="P248" i="24" s="1"/>
  <c r="Q248" i="24" s="1"/>
  <c r="R248" i="24" s="1"/>
  <c r="ES248" i="24"/>
  <c r="FC248" i="24" s="1"/>
  <c r="BN283" i="24"/>
  <c r="BO283" i="24" s="1"/>
  <c r="ER284" i="24"/>
  <c r="FB284" i="24" s="1"/>
  <c r="DS284" i="24"/>
  <c r="EU284" i="24"/>
  <c r="DY284" i="24"/>
  <c r="EL284" i="24" s="1"/>
  <c r="DW284" i="24"/>
  <c r="EH284" i="24" s="1"/>
  <c r="P287" i="24"/>
  <c r="Q287" i="24" s="1"/>
  <c r="EU297" i="24"/>
  <c r="FH297" i="24" s="1"/>
  <c r="DY297" i="24"/>
  <c r="EL297" i="24" s="1"/>
  <c r="DW297" i="24"/>
  <c r="EH297" i="24" s="1"/>
  <c r="DV297" i="24"/>
  <c r="EF297" i="24" s="1"/>
  <c r="AJ297" i="24" s="1"/>
  <c r="AK297" i="24" s="1"/>
  <c r="DT297" i="24"/>
  <c r="EB297" i="24" s="1"/>
  <c r="EP297" i="24"/>
  <c r="AJ318" i="24"/>
  <c r="AK318" i="24" s="1"/>
  <c r="AL318" i="24" s="1"/>
  <c r="AO349" i="24"/>
  <c r="AP349" i="24" s="1"/>
  <c r="BT351" i="24"/>
  <c r="BO358" i="24"/>
  <c r="BP358" i="24" s="1"/>
  <c r="ER81" i="24"/>
  <c r="DY81" i="24"/>
  <c r="ER89" i="24"/>
  <c r="FA89" i="24" s="1"/>
  <c r="DS89" i="24"/>
  <c r="DX89" i="24" s="1"/>
  <c r="EJ89" i="24" s="1"/>
  <c r="BE120" i="24"/>
  <c r="BF120" i="24" s="1"/>
  <c r="BH120" i="24" s="1"/>
  <c r="ES135" i="24"/>
  <c r="FD135" i="24" s="1"/>
  <c r="DV135" i="24"/>
  <c r="EG135" i="24" s="1"/>
  <c r="EP135" i="24"/>
  <c r="EX135" i="24" s="1"/>
  <c r="AO234" i="24"/>
  <c r="AP234" i="24" s="1"/>
  <c r="BT240" i="24"/>
  <c r="P243" i="24"/>
  <c r="DU248" i="24"/>
  <c r="DU284" i="24"/>
  <c r="EE284" i="24" s="1"/>
  <c r="EU348" i="24"/>
  <c r="FG348" i="24" s="1"/>
  <c r="DW348" i="24"/>
  <c r="EI348" i="24" s="1"/>
  <c r="AY348" i="24" s="1"/>
  <c r="DV348" i="24"/>
  <c r="EG348" i="24" s="1"/>
  <c r="DU348" i="24"/>
  <c r="ED348" i="24" s="1"/>
  <c r="AY356" i="24"/>
  <c r="AZ356" i="24" s="1"/>
  <c r="BA356" i="24" s="1"/>
  <c r="BC356" i="24" s="1"/>
  <c r="EQ358" i="24"/>
  <c r="EZ358" i="24" s="1"/>
  <c r="BJ360" i="24"/>
  <c r="BK360" i="24" s="1"/>
  <c r="Z361" i="24"/>
  <c r="AA361" i="24" s="1"/>
  <c r="BN364" i="24"/>
  <c r="BO364" i="24" s="1"/>
  <c r="EU370" i="24"/>
  <c r="FG370" i="24" s="1"/>
  <c r="ES370" i="24"/>
  <c r="FD370" i="24" s="1"/>
  <c r="EQ370" i="24"/>
  <c r="EZ370" i="24" s="1"/>
  <c r="EP370" i="24"/>
  <c r="ET370" i="24" s="1"/>
  <c r="FF370" i="24" s="1"/>
  <c r="DV412" i="24"/>
  <c r="EG412" i="24" s="1"/>
  <c r="DU412" i="24"/>
  <c r="ED412" i="24" s="1"/>
  <c r="Z412" i="24" s="1"/>
  <c r="EU466" i="24"/>
  <c r="FG466" i="24" s="1"/>
  <c r="ER466" i="24"/>
  <c r="FA466" i="24" s="1"/>
  <c r="DY466" i="24"/>
  <c r="EM466" i="24" s="1"/>
  <c r="DW466" i="24"/>
  <c r="EI466" i="24" s="1"/>
  <c r="DV466" i="24"/>
  <c r="EG466" i="24" s="1"/>
  <c r="ES466" i="24"/>
  <c r="FD466" i="24" s="1"/>
  <c r="EP466" i="24"/>
  <c r="EX466" i="24" s="1"/>
  <c r="AK478" i="24"/>
  <c r="AL478" i="24" s="1"/>
  <c r="AN478" i="24" s="1"/>
  <c r="EP105" i="24"/>
  <c r="EX105" i="24" s="1"/>
  <c r="AE179" i="24"/>
  <c r="AF179" i="24" s="1"/>
  <c r="DW180" i="24"/>
  <c r="EH180" i="24" s="1"/>
  <c r="AT180" i="24" s="1"/>
  <c r="DT180" i="24"/>
  <c r="EB180" i="24" s="1"/>
  <c r="P180" i="24" s="1"/>
  <c r="AU185" i="24"/>
  <c r="AV185" i="24" s="1"/>
  <c r="AX185" i="24" s="1"/>
  <c r="U218" i="24"/>
  <c r="AJ245" i="24"/>
  <c r="DV248" i="24"/>
  <c r="EF248" i="24" s="1"/>
  <c r="EU273" i="24"/>
  <c r="FG273" i="24" s="1"/>
  <c r="DV284" i="24"/>
  <c r="AO315" i="24"/>
  <c r="AP315" i="24"/>
  <c r="Q320" i="24"/>
  <c r="R320" i="24" s="1"/>
  <c r="T320" i="24" s="1"/>
  <c r="DF327" i="24"/>
  <c r="AO331" i="24"/>
  <c r="ER358" i="24"/>
  <c r="FA358" i="24" s="1"/>
  <c r="BS427" i="24"/>
  <c r="AK433" i="24"/>
  <c r="P440" i="24"/>
  <c r="Q440" i="24" s="1"/>
  <c r="EU487" i="24"/>
  <c r="FH487" i="24" s="1"/>
  <c r="EQ487" i="24"/>
  <c r="EY487" i="24" s="1"/>
  <c r="EP487" i="24"/>
  <c r="EX487" i="24" s="1"/>
  <c r="DW487" i="24"/>
  <c r="EH487" i="24" s="1"/>
  <c r="AT487" i="24" s="1"/>
  <c r="DV487" i="24"/>
  <c r="EF487" i="24" s="1"/>
  <c r="ES487" i="24"/>
  <c r="FC487" i="24" s="1"/>
  <c r="DY487" i="24"/>
  <c r="EL487" i="24" s="1"/>
  <c r="DU487" i="24"/>
  <c r="EE487" i="24" s="1"/>
  <c r="ER487" i="24"/>
  <c r="FB487" i="24" s="1"/>
  <c r="ES148" i="24"/>
  <c r="EQ148" i="24"/>
  <c r="EY148" i="24" s="1"/>
  <c r="DT148" i="24"/>
  <c r="EB148" i="24" s="1"/>
  <c r="P148" i="24" s="1"/>
  <c r="EQ158" i="24"/>
  <c r="EY158" i="24" s="1"/>
  <c r="DV158" i="24"/>
  <c r="EF158" i="24" s="1"/>
  <c r="AJ158" i="24" s="1"/>
  <c r="ER158" i="24"/>
  <c r="FB158" i="24" s="1"/>
  <c r="AU203" i="24"/>
  <c r="BD246" i="24"/>
  <c r="BE246" i="24" s="1"/>
  <c r="BF246" i="24" s="1"/>
  <c r="BH246" i="24" s="1"/>
  <c r="DW248" i="24"/>
  <c r="EH248" i="24" s="1"/>
  <c r="EQ251" i="24"/>
  <c r="EZ251" i="24" s="1"/>
  <c r="EU251" i="24"/>
  <c r="FG251" i="24" s="1"/>
  <c r="BS254" i="24"/>
  <c r="BT254" i="24" s="1"/>
  <c r="BU254" i="24" s="1"/>
  <c r="BW254" i="24" s="1"/>
  <c r="BN255" i="24"/>
  <c r="BO255" i="24" s="1"/>
  <c r="EP280" i="24"/>
  <c r="EX280" i="24" s="1"/>
  <c r="ER292" i="24"/>
  <c r="FB292" i="24" s="1"/>
  <c r="DV292" i="24"/>
  <c r="EF292" i="24" s="1"/>
  <c r="AJ292" i="24" s="1"/>
  <c r="DU292" i="24"/>
  <c r="EE292" i="24" s="1"/>
  <c r="AE292" i="24" s="1"/>
  <c r="DT292" i="24"/>
  <c r="EB292" i="24" s="1"/>
  <c r="P292" i="24" s="1"/>
  <c r="DS292" i="24"/>
  <c r="ES292" i="24"/>
  <c r="FC292" i="24" s="1"/>
  <c r="EP292" i="24"/>
  <c r="DY292" i="24"/>
  <c r="DW292" i="24"/>
  <c r="EH292" i="24" s="1"/>
  <c r="EP295" i="24"/>
  <c r="EX295" i="24" s="1"/>
  <c r="EQ295" i="24"/>
  <c r="EY295" i="24" s="1"/>
  <c r="BD299" i="24"/>
  <c r="BE299" i="24" s="1"/>
  <c r="BF299" i="24" s="1"/>
  <c r="DU322" i="24"/>
  <c r="ED322" i="24" s="1"/>
  <c r="DW322" i="24"/>
  <c r="EI322" i="24" s="1"/>
  <c r="DY322" i="24"/>
  <c r="EM322" i="24" s="1"/>
  <c r="DV322" i="24"/>
  <c r="EG322" i="24" s="1"/>
  <c r="DT322" i="24"/>
  <c r="EC322" i="24" s="1"/>
  <c r="P356" i="24"/>
  <c r="DY425" i="24"/>
  <c r="EL425" i="24" s="1"/>
  <c r="BN425" i="24" s="1"/>
  <c r="ER425" i="24"/>
  <c r="FB425" i="24" s="1"/>
  <c r="EQ425" i="24"/>
  <c r="EY425" i="24" s="1"/>
  <c r="AT433" i="24"/>
  <c r="BS449" i="24"/>
  <c r="EP108" i="24"/>
  <c r="EX108" i="24" s="1"/>
  <c r="DW151" i="24"/>
  <c r="EI151" i="24" s="1"/>
  <c r="AY151" i="24" s="1"/>
  <c r="DU151" i="24"/>
  <c r="ED151" i="24" s="1"/>
  <c r="EP158" i="24"/>
  <c r="BO187" i="24"/>
  <c r="ES208" i="24"/>
  <c r="FC208" i="24" s="1"/>
  <c r="ES209" i="24"/>
  <c r="FD209" i="24" s="1"/>
  <c r="EP209" i="24"/>
  <c r="EX209" i="24" s="1"/>
  <c r="AP224" i="24"/>
  <c r="BN225" i="24"/>
  <c r="BO225" i="24" s="1"/>
  <c r="AP244" i="24"/>
  <c r="EU248" i="24"/>
  <c r="FH248" i="24" s="1"/>
  <c r="EU292" i="24"/>
  <c r="FH292" i="24" s="1"/>
  <c r="ER305" i="24"/>
  <c r="FB305" i="24" s="1"/>
  <c r="DY305" i="24"/>
  <c r="EL305" i="24" s="1"/>
  <c r="DW305" i="24"/>
  <c r="DV305" i="24"/>
  <c r="EF305" i="24" s="1"/>
  <c r="AJ305" i="24" s="1"/>
  <c r="ES305" i="24"/>
  <c r="FC305" i="24" s="1"/>
  <c r="EQ305" i="24"/>
  <c r="EY305" i="24" s="1"/>
  <c r="EP305" i="24"/>
  <c r="U307" i="24"/>
  <c r="V307" i="24" s="1"/>
  <c r="ER322" i="24"/>
  <c r="FA322" i="24" s="1"/>
  <c r="ER415" i="24"/>
  <c r="FB415" i="24" s="1"/>
  <c r="EU415" i="24"/>
  <c r="FH415" i="24" s="1"/>
  <c r="DV415" i="24"/>
  <c r="EF415" i="24" s="1"/>
  <c r="DY415" i="24"/>
  <c r="EL415" i="24" s="1"/>
  <c r="BN415" i="24" s="1"/>
  <c r="DW415" i="24"/>
  <c r="EH415" i="24" s="1"/>
  <c r="DU415" i="24"/>
  <c r="EE415" i="24" s="1"/>
  <c r="W463" i="24"/>
  <c r="Y463" i="24" s="1"/>
  <c r="DY501" i="24"/>
  <c r="EL501" i="24" s="1"/>
  <c r="DV501" i="24"/>
  <c r="EF501" i="24" s="1"/>
  <c r="EP501" i="24"/>
  <c r="EX501" i="24" s="1"/>
  <c r="EQ108" i="24"/>
  <c r="EY108" i="24" s="1"/>
  <c r="AA118" i="24"/>
  <c r="AB118" i="24" s="1"/>
  <c r="AD118" i="24" s="1"/>
  <c r="ES127" i="24"/>
  <c r="FD127" i="24" s="1"/>
  <c r="ES158" i="24"/>
  <c r="FC158" i="24" s="1"/>
  <c r="BT184" i="24"/>
  <c r="BU184" i="24" s="1"/>
  <c r="AA186" i="24"/>
  <c r="AB186" i="24" s="1"/>
  <c r="EU208" i="24"/>
  <c r="BO269" i="24"/>
  <c r="BP269" i="24" s="1"/>
  <c r="ER295" i="24"/>
  <c r="FB295" i="24" s="1"/>
  <c r="AE314" i="24"/>
  <c r="AF314" i="24"/>
  <c r="AG314" i="24" s="1"/>
  <c r="AI314" i="24" s="1"/>
  <c r="EU322" i="24"/>
  <c r="FG322" i="24" s="1"/>
  <c r="AP373" i="24"/>
  <c r="AQ373" i="24" s="1"/>
  <c r="AS373" i="24" s="1"/>
  <c r="AQ124" i="24"/>
  <c r="BI337" i="24"/>
  <c r="BJ337" i="24"/>
  <c r="BK337" i="24" s="1"/>
  <c r="DT396" i="24"/>
  <c r="EC396" i="24" s="1"/>
  <c r="DS396" i="24"/>
  <c r="AT406" i="24"/>
  <c r="P415" i="24"/>
  <c r="DU105" i="24"/>
  <c r="ED105" i="24" s="1"/>
  <c r="ES108" i="24"/>
  <c r="FC108" i="24" s="1"/>
  <c r="EU111" i="24"/>
  <c r="FG111" i="24" s="1"/>
  <c r="DU119" i="24"/>
  <c r="ED119" i="24" s="1"/>
  <c r="Z119" i="24" s="1"/>
  <c r="DY133" i="24"/>
  <c r="EM133" i="24" s="1"/>
  <c r="BS133" i="24" s="1"/>
  <c r="EU133" i="24"/>
  <c r="FG133" i="24" s="1"/>
  <c r="DS133" i="24"/>
  <c r="EA133" i="24" s="1"/>
  <c r="DV151" i="24"/>
  <c r="DU156" i="24"/>
  <c r="EE156" i="24" s="1"/>
  <c r="ES156" i="24"/>
  <c r="FC156" i="24" s="1"/>
  <c r="DT156" i="24"/>
  <c r="EB156" i="24" s="1"/>
  <c r="DS164" i="24"/>
  <c r="EA164" i="24" s="1"/>
  <c r="AZ186" i="24"/>
  <c r="BA186" i="24" s="1"/>
  <c r="BC186" i="24" s="1"/>
  <c r="DY229" i="24"/>
  <c r="EM229" i="24" s="1"/>
  <c r="BS229" i="24" s="1"/>
  <c r="W232" i="24"/>
  <c r="Y232" i="24" s="1"/>
  <c r="AU233" i="24"/>
  <c r="AE247" i="24"/>
  <c r="AF247" i="24" s="1"/>
  <c r="AG247" i="24" s="1"/>
  <c r="AI247" i="24" s="1"/>
  <c r="BE295" i="24"/>
  <c r="BF295" i="24" s="1"/>
  <c r="BH295" i="24" s="1"/>
  <c r="DU305" i="24"/>
  <c r="EE305" i="24" s="1"/>
  <c r="AE305" i="24" s="1"/>
  <c r="AF305" i="24" s="1"/>
  <c r="AG305" i="24" s="1"/>
  <c r="AP327" i="24"/>
  <c r="AQ327" i="24" s="1"/>
  <c r="AS327" i="24" s="1"/>
  <c r="EP334" i="24"/>
  <c r="EX334" i="24" s="1"/>
  <c r="DU334" i="24"/>
  <c r="EE334" i="24" s="1"/>
  <c r="AE334" i="24" s="1"/>
  <c r="DV358" i="24"/>
  <c r="EG358" i="24" s="1"/>
  <c r="BM392" i="24"/>
  <c r="AI398" i="24"/>
  <c r="U435" i="24"/>
  <c r="V435" i="24" s="1"/>
  <c r="EQ460" i="24"/>
  <c r="EZ460" i="24" s="1"/>
  <c r="EP460" i="24"/>
  <c r="EX460" i="24" s="1"/>
  <c r="DV460" i="24"/>
  <c r="EG460" i="24" s="1"/>
  <c r="DU460" i="24"/>
  <c r="ED460" i="24" s="1"/>
  <c r="Z460" i="24" s="1"/>
  <c r="Q490" i="24"/>
  <c r="R490" i="24" s="1"/>
  <c r="Z493" i="24"/>
  <c r="P497" i="24"/>
  <c r="Q497" i="24" s="1"/>
  <c r="R497" i="24" s="1"/>
  <c r="DY380" i="24"/>
  <c r="EM380" i="24" s="1"/>
  <c r="DW380" i="24"/>
  <c r="EI380" i="24" s="1"/>
  <c r="AY380" i="24" s="1"/>
  <c r="AZ380" i="24" s="1"/>
  <c r="DV380" i="24"/>
  <c r="EG380" i="24" s="1"/>
  <c r="EU380" i="24"/>
  <c r="FG380" i="24" s="1"/>
  <c r="DU380" i="24"/>
  <c r="ED380" i="24" s="1"/>
  <c r="ES380" i="24"/>
  <c r="FD380" i="24" s="1"/>
  <c r="BJ430" i="24"/>
  <c r="DY445" i="24"/>
  <c r="EL445" i="24" s="1"/>
  <c r="DV445" i="24"/>
  <c r="EF445" i="24" s="1"/>
  <c r="AJ445" i="24" s="1"/>
  <c r="DT445" i="24"/>
  <c r="EB445" i="24" s="1"/>
  <c r="P445" i="24" s="1"/>
  <c r="EU445" i="24"/>
  <c r="FH445" i="24" s="1"/>
  <c r="ER469" i="24"/>
  <c r="FB469" i="24" s="1"/>
  <c r="EP469" i="24"/>
  <c r="ES469" i="24"/>
  <c r="FC469" i="24" s="1"/>
  <c r="BD507" i="24"/>
  <c r="BS230" i="24"/>
  <c r="BT230" i="24" s="1"/>
  <c r="BU230" i="24" s="1"/>
  <c r="BW230" i="24" s="1"/>
  <c r="CN238" i="24"/>
  <c r="ES246" i="24"/>
  <c r="FC246" i="24" s="1"/>
  <c r="ER246" i="24"/>
  <c r="FB246" i="24" s="1"/>
  <c r="EQ246" i="24"/>
  <c r="EY246" i="24" s="1"/>
  <c r="BP275" i="24"/>
  <c r="BR275" i="24" s="1"/>
  <c r="BW340" i="24"/>
  <c r="AY344" i="24"/>
  <c r="AZ344" i="24" s="1"/>
  <c r="BN378" i="24"/>
  <c r="BO378" i="24" s="1"/>
  <c r="BP378" i="24" s="1"/>
  <c r="BR378" i="24" s="1"/>
  <c r="DS380" i="24"/>
  <c r="DW387" i="24"/>
  <c r="EH387" i="24" s="1"/>
  <c r="EP387" i="24"/>
  <c r="EX387" i="24" s="1"/>
  <c r="DU445" i="24"/>
  <c r="EE445" i="24" s="1"/>
  <c r="DS469" i="24"/>
  <c r="EA469" i="24" s="1"/>
  <c r="F469" i="24" s="1"/>
  <c r="DT470" i="24"/>
  <c r="EC470" i="24" s="1"/>
  <c r="DS470" i="24"/>
  <c r="EA470" i="24" s="1"/>
  <c r="DU470" i="24"/>
  <c r="ED470" i="24" s="1"/>
  <c r="EU470" i="24"/>
  <c r="FG470" i="24" s="1"/>
  <c r="ER470" i="24"/>
  <c r="FA470" i="24" s="1"/>
  <c r="EP470" i="24"/>
  <c r="EX470" i="24" s="1"/>
  <c r="ER481" i="24"/>
  <c r="FB481" i="24" s="1"/>
  <c r="DW481" i="24"/>
  <c r="EH481" i="24" s="1"/>
  <c r="DV481" i="24"/>
  <c r="EF481" i="24" s="1"/>
  <c r="AJ481" i="24" s="1"/>
  <c r="DU481" i="24"/>
  <c r="EE481" i="24" s="1"/>
  <c r="AE481" i="24" s="1"/>
  <c r="AF481" i="24" s="1"/>
  <c r="AG481" i="24" s="1"/>
  <c r="DT481" i="24"/>
  <c r="EB481" i="24" s="1"/>
  <c r="P481" i="24" s="1"/>
  <c r="ES481" i="24"/>
  <c r="FC481" i="24" s="1"/>
  <c r="EQ481" i="24"/>
  <c r="EY481" i="24" s="1"/>
  <c r="DY481" i="24"/>
  <c r="EL481" i="24" s="1"/>
  <c r="P339" i="24"/>
  <c r="Q339" i="24" s="1"/>
  <c r="AK348" i="24"/>
  <c r="AL348" i="24" s="1"/>
  <c r="F376" i="24"/>
  <c r="G376" i="24" s="1"/>
  <c r="H376" i="24" s="1"/>
  <c r="AJ398" i="24"/>
  <c r="AK398" i="24" s="1"/>
  <c r="Z429" i="24"/>
  <c r="AA429" i="24" s="1"/>
  <c r="AB429" i="24" s="1"/>
  <c r="AZ449" i="24"/>
  <c r="BA449" i="24" s="1"/>
  <c r="DT469" i="24"/>
  <c r="EB469" i="24" s="1"/>
  <c r="BZ345" i="24"/>
  <c r="DV347" i="24"/>
  <c r="EF347" i="24" s="1"/>
  <c r="DY347" i="24"/>
  <c r="EL347" i="24" s="1"/>
  <c r="EU364" i="24"/>
  <c r="FG364" i="24" s="1"/>
  <c r="ES364" i="24"/>
  <c r="FD364" i="24" s="1"/>
  <c r="EQ364" i="24"/>
  <c r="EZ364" i="24" s="1"/>
  <c r="EP364" i="24"/>
  <c r="EX364" i="24" s="1"/>
  <c r="DY364" i="24"/>
  <c r="EM364" i="24" s="1"/>
  <c r="BS364" i="24" s="1"/>
  <c r="BT364" i="24" s="1"/>
  <c r="BU364" i="24" s="1"/>
  <c r="DW364" i="24"/>
  <c r="EI364" i="24" s="1"/>
  <c r="DV364" i="24"/>
  <c r="EG364" i="24" s="1"/>
  <c r="U415" i="24"/>
  <c r="V415" i="24" s="1"/>
  <c r="W415" i="24" s="1"/>
  <c r="BI450" i="24"/>
  <c r="BJ450" i="24" s="1"/>
  <c r="DV469" i="24"/>
  <c r="EF469" i="24" s="1"/>
  <c r="AJ469" i="24" s="1"/>
  <c r="BD471" i="24"/>
  <c r="BE471" i="24" s="1"/>
  <c r="BF471" i="24" s="1"/>
  <c r="BH471" i="24" s="1"/>
  <c r="BJ508" i="24"/>
  <c r="BK508" i="24" s="1"/>
  <c r="BM508" i="24" s="1"/>
  <c r="EU372" i="24"/>
  <c r="FG372" i="24" s="1"/>
  <c r="ES372" i="24"/>
  <c r="FD372" i="24" s="1"/>
  <c r="DU372" i="24"/>
  <c r="ED372" i="24" s="1"/>
  <c r="DT372" i="24"/>
  <c r="EC372" i="24" s="1"/>
  <c r="ER380" i="24"/>
  <c r="FA380" i="24" s="1"/>
  <c r="ES458" i="24"/>
  <c r="ER458" i="24"/>
  <c r="FA458" i="24" s="1"/>
  <c r="EQ458" i="24"/>
  <c r="EZ458" i="24" s="1"/>
  <c r="EP458" i="24"/>
  <c r="EX458" i="24" s="1"/>
  <c r="BI480" i="24"/>
  <c r="BJ480" i="24" s="1"/>
  <c r="BK480" i="24" s="1"/>
  <c r="BM480" i="24" s="1"/>
  <c r="ER347" i="24"/>
  <c r="FB347" i="24" s="1"/>
  <c r="Z355" i="24"/>
  <c r="DY363" i="24"/>
  <c r="EL363" i="24" s="1"/>
  <c r="BN363" i="24" s="1"/>
  <c r="ER363" i="24"/>
  <c r="FB363" i="24" s="1"/>
  <c r="EQ363" i="24"/>
  <c r="EY363" i="24" s="1"/>
  <c r="EP363" i="24"/>
  <c r="EX363" i="24" s="1"/>
  <c r="DS372" i="24"/>
  <c r="EA372" i="24" s="1"/>
  <c r="AZ387" i="24"/>
  <c r="BA387" i="24" s="1"/>
  <c r="BC387" i="24" s="1"/>
  <c r="P482" i="24"/>
  <c r="Q482" i="24" s="1"/>
  <c r="ES347" i="24"/>
  <c r="FC347" i="24" s="1"/>
  <c r="DV372" i="24"/>
  <c r="EG372" i="24" s="1"/>
  <c r="ES454" i="24"/>
  <c r="FD454" i="24" s="1"/>
  <c r="ER454" i="24"/>
  <c r="FA454" i="24" s="1"/>
  <c r="EQ454" i="24"/>
  <c r="EZ454" i="24" s="1"/>
  <c r="EP454" i="24"/>
  <c r="EX454" i="24" s="1"/>
  <c r="DY454" i="24"/>
  <c r="EM454" i="24" s="1"/>
  <c r="DU454" i="24"/>
  <c r="ED454" i="24" s="1"/>
  <c r="V471" i="24"/>
  <c r="W471" i="24" s="1"/>
  <c r="Y471" i="24" s="1"/>
  <c r="BS216" i="24"/>
  <c r="BT216" i="24" s="1"/>
  <c r="BU216" i="24" s="1"/>
  <c r="BW216" i="24" s="1"/>
  <c r="EU225" i="24"/>
  <c r="DY225" i="24"/>
  <c r="EU234" i="24"/>
  <c r="ES234" i="24"/>
  <c r="FC234" i="24" s="1"/>
  <c r="ER234" i="24"/>
  <c r="FB234" i="24" s="1"/>
  <c r="DY234" i="24"/>
  <c r="DW234" i="24"/>
  <c r="EH234" i="24" s="1"/>
  <c r="DF237" i="24"/>
  <c r="AT324" i="24"/>
  <c r="AU324" i="24" s="1"/>
  <c r="EU347" i="24"/>
  <c r="FH347" i="24" s="1"/>
  <c r="DU363" i="24"/>
  <c r="EE363" i="24" s="1"/>
  <c r="DY366" i="24"/>
  <c r="EM366" i="24" s="1"/>
  <c r="EQ366" i="24"/>
  <c r="EZ366" i="24" s="1"/>
  <c r="EP366" i="24"/>
  <c r="DV366" i="24"/>
  <c r="EG366" i="24" s="1"/>
  <c r="DS366" i="24"/>
  <c r="EA366" i="24" s="1"/>
  <c r="F366" i="24" s="1"/>
  <c r="DY372" i="24"/>
  <c r="EM372" i="24" s="1"/>
  <c r="DV373" i="24"/>
  <c r="EF373" i="24" s="1"/>
  <c r="AT382" i="24"/>
  <c r="AU382" i="24" s="1"/>
  <c r="BI452" i="24"/>
  <c r="AK454" i="24"/>
  <c r="DW389" i="24"/>
  <c r="EH389" i="24" s="1"/>
  <c r="DV389" i="24"/>
  <c r="EF389" i="24" s="1"/>
  <c r="DU389" i="24"/>
  <c r="EE389" i="24" s="1"/>
  <c r="AT404" i="24"/>
  <c r="AU404" i="24" s="1"/>
  <c r="AV404" i="24" s="1"/>
  <c r="AX404" i="24" s="1"/>
  <c r="CN409" i="24"/>
  <c r="BZ409" i="24"/>
  <c r="AZ409" i="24"/>
  <c r="ES414" i="24"/>
  <c r="FD414" i="24" s="1"/>
  <c r="ER414" i="24"/>
  <c r="FA414" i="24" s="1"/>
  <c r="EP414" i="24"/>
  <c r="EX414" i="24" s="1"/>
  <c r="AO483" i="24"/>
  <c r="ES509" i="24"/>
  <c r="FC509" i="24" s="1"/>
  <c r="ER509" i="24"/>
  <c r="FB509" i="24" s="1"/>
  <c r="EP509" i="24"/>
  <c r="EX509" i="24" s="1"/>
  <c r="EU509" i="24"/>
  <c r="FH509" i="24" s="1"/>
  <c r="BZ142" i="24"/>
  <c r="AG151" i="24"/>
  <c r="AI151" i="24" s="1"/>
  <c r="ER220" i="24"/>
  <c r="FB220" i="24" s="1"/>
  <c r="EU220" i="24"/>
  <c r="FH220" i="24" s="1"/>
  <c r="EU236" i="24"/>
  <c r="EP244" i="24"/>
  <c r="EU247" i="24"/>
  <c r="FG247" i="24" s="1"/>
  <c r="EP307" i="24"/>
  <c r="EX307" i="24" s="1"/>
  <c r="DT320" i="24"/>
  <c r="EC320" i="24" s="1"/>
  <c r="U320" i="24" s="1"/>
  <c r="DS320" i="24"/>
  <c r="DY320" i="24"/>
  <c r="EM320" i="24" s="1"/>
  <c r="DW320" i="24"/>
  <c r="EI320" i="24" s="1"/>
  <c r="DV320" i="24"/>
  <c r="EG320" i="24" s="1"/>
  <c r="DU320" i="24"/>
  <c r="ED320" i="24" s="1"/>
  <c r="EP321" i="24"/>
  <c r="P326" i="24"/>
  <c r="Q326" i="24" s="1"/>
  <c r="R326" i="24" s="1"/>
  <c r="AA353" i="24"/>
  <c r="AB353" i="24" s="1"/>
  <c r="AD353" i="24" s="1"/>
  <c r="AF394" i="24"/>
  <c r="DS414" i="24"/>
  <c r="AJ446" i="24"/>
  <c r="AK446" i="24" s="1"/>
  <c r="EU479" i="24"/>
  <c r="FH479" i="24" s="1"/>
  <c r="DF489" i="24"/>
  <c r="EU492" i="24"/>
  <c r="FG492" i="24" s="1"/>
  <c r="ES492" i="24"/>
  <c r="FD492" i="24" s="1"/>
  <c r="DV492" i="24"/>
  <c r="EG492" i="24" s="1"/>
  <c r="AO492" i="24" s="1"/>
  <c r="AP499" i="24"/>
  <c r="AE506" i="24"/>
  <c r="AF506" i="24"/>
  <c r="BT507" i="24"/>
  <c r="BU507" i="24" s="1"/>
  <c r="BW507" i="24" s="1"/>
  <c r="DS509" i="24"/>
  <c r="EA509" i="24" s="1"/>
  <c r="EQ253" i="24"/>
  <c r="EZ253" i="24" s="1"/>
  <c r="DY253" i="24"/>
  <c r="EM253" i="24" s="1"/>
  <c r="U353" i="24"/>
  <c r="V353" i="24" s="1"/>
  <c r="W353" i="24" s="1"/>
  <c r="AO387" i="24"/>
  <c r="AP387" i="24" s="1"/>
  <c r="AJ394" i="24"/>
  <c r="AK394" i="24" s="1"/>
  <c r="P412" i="24"/>
  <c r="Q412" i="24" s="1"/>
  <c r="Z417" i="24"/>
  <c r="AZ443" i="24"/>
  <c r="BA443" i="24" s="1"/>
  <c r="BS443" i="24"/>
  <c r="BT443" i="24" s="1"/>
  <c r="U473" i="24"/>
  <c r="V473" i="24" s="1"/>
  <c r="DU509" i="24"/>
  <c r="EE509" i="24" s="1"/>
  <c r="AZ238" i="24"/>
  <c r="BA238" i="24" s="1"/>
  <c r="ER244" i="24"/>
  <c r="FB244" i="24" s="1"/>
  <c r="DS253" i="24"/>
  <c r="EA253" i="24" s="1"/>
  <c r="AF255" i="24"/>
  <c r="AG255" i="24" s="1"/>
  <c r="AI255" i="24" s="1"/>
  <c r="Q300" i="24"/>
  <c r="R300" i="24" s="1"/>
  <c r="BR304" i="24"/>
  <c r="BI304" i="24"/>
  <c r="ER307" i="24"/>
  <c r="FB307" i="24" s="1"/>
  <c r="AE320" i="24"/>
  <c r="ER327" i="24"/>
  <c r="FB327" i="24" s="1"/>
  <c r="EQ327" i="24"/>
  <c r="EY327" i="24" s="1"/>
  <c r="DU331" i="24"/>
  <c r="EE331" i="24" s="1"/>
  <c r="DV331" i="24"/>
  <c r="EF331" i="24" s="1"/>
  <c r="EP331" i="24"/>
  <c r="AA337" i="24"/>
  <c r="AB337" i="24" s="1"/>
  <c r="DY374" i="24"/>
  <c r="EU374" i="24"/>
  <c r="FG374" i="24" s="1"/>
  <c r="ES374" i="24"/>
  <c r="FD374" i="24" s="1"/>
  <c r="ER374" i="24"/>
  <c r="FA374" i="24" s="1"/>
  <c r="DW374" i="24"/>
  <c r="EI374" i="24" s="1"/>
  <c r="AZ374" i="24" s="1"/>
  <c r="EP374" i="24"/>
  <c r="EX374" i="24" s="1"/>
  <c r="ES480" i="24"/>
  <c r="FD480" i="24" s="1"/>
  <c r="DU480" i="24"/>
  <c r="ED480" i="24" s="1"/>
  <c r="DT480" i="24"/>
  <c r="EC480" i="24" s="1"/>
  <c r="DY480" i="24"/>
  <c r="EM480" i="24" s="1"/>
  <c r="DW480" i="24"/>
  <c r="EI480" i="24" s="1"/>
  <c r="ER496" i="24"/>
  <c r="FA496" i="24" s="1"/>
  <c r="EQ496" i="24"/>
  <c r="EZ496" i="24" s="1"/>
  <c r="BI502" i="24"/>
  <c r="AA218" i="24"/>
  <c r="AB218" i="24" s="1"/>
  <c r="AD218" i="24" s="1"/>
  <c r="ER253" i="24"/>
  <c r="FA253" i="24" s="1"/>
  <c r="DV256" i="24"/>
  <c r="EF256" i="24" s="1"/>
  <c r="AJ256" i="24" s="1"/>
  <c r="ES256" i="24"/>
  <c r="FC256" i="24" s="1"/>
  <c r="DV362" i="24"/>
  <c r="EG362" i="24" s="1"/>
  <c r="ER362" i="24"/>
  <c r="FA362" i="24" s="1"/>
  <c r="EQ362" i="24"/>
  <c r="EZ362" i="24" s="1"/>
  <c r="DY362" i="24"/>
  <c r="EM362" i="24" s="1"/>
  <c r="AE426" i="24"/>
  <c r="BP474" i="24"/>
  <c r="BR474" i="24" s="1"/>
  <c r="BN474" i="24"/>
  <c r="BO474" i="24" s="1"/>
  <c r="AE510" i="24"/>
  <c r="AF510" i="24"/>
  <c r="ES253" i="24"/>
  <c r="FD253" i="24" s="1"/>
  <c r="AT257" i="24"/>
  <c r="AU257" i="24" s="1"/>
  <c r="Y274" i="24"/>
  <c r="AE275" i="24"/>
  <c r="AF275" i="24" s="1"/>
  <c r="AG275" i="24" s="1"/>
  <c r="AY280" i="24"/>
  <c r="AZ297" i="24"/>
  <c r="AE306" i="24"/>
  <c r="AF306" i="24" s="1"/>
  <c r="EU321" i="24"/>
  <c r="DW321" i="24"/>
  <c r="EH321" i="24" s="1"/>
  <c r="AT321" i="24" s="1"/>
  <c r="DY321" i="24"/>
  <c r="EL321" i="24" s="1"/>
  <c r="AO325" i="24"/>
  <c r="AJ339" i="24"/>
  <c r="AK339" i="24" s="1"/>
  <c r="AL339" i="24" s="1"/>
  <c r="AN339" i="24" s="1"/>
  <c r="AK344" i="24"/>
  <c r="AL344" i="24" s="1"/>
  <c r="AJ344" i="24"/>
  <c r="DY355" i="24"/>
  <c r="EL355" i="24" s="1"/>
  <c r="ER355" i="24"/>
  <c r="FB355" i="24" s="1"/>
  <c r="EQ355" i="24"/>
  <c r="EY355" i="24" s="1"/>
  <c r="EP355" i="24"/>
  <c r="EX355" i="24" s="1"/>
  <c r="DU362" i="24"/>
  <c r="ED362" i="24" s="1"/>
  <c r="Z362" i="24" s="1"/>
  <c r="AY376" i="24"/>
  <c r="AZ376" i="24" s="1"/>
  <c r="BA376" i="24" s="1"/>
  <c r="BS383" i="24"/>
  <c r="BT383" i="24" s="1"/>
  <c r="CN440" i="24"/>
  <c r="BZ440" i="24"/>
  <c r="BN466" i="24"/>
  <c r="BO466" i="24" s="1"/>
  <c r="BP466" i="24" s="1"/>
  <c r="BR466" i="24" s="1"/>
  <c r="BS489" i="24"/>
  <c r="BT489" i="24" s="1"/>
  <c r="BU489" i="24" s="1"/>
  <c r="BW489" i="24" s="1"/>
  <c r="DS244" i="24"/>
  <c r="DS247" i="24"/>
  <c r="BE252" i="24"/>
  <c r="BF252" i="24" s="1"/>
  <c r="EU253" i="24"/>
  <c r="EU392" i="24"/>
  <c r="FG392" i="24" s="1"/>
  <c r="ES392" i="24"/>
  <c r="FD392" i="24" s="1"/>
  <c r="ER392" i="24"/>
  <c r="FA392" i="24" s="1"/>
  <c r="AK426" i="24"/>
  <c r="BI428" i="24"/>
  <c r="BJ428" i="24" s="1"/>
  <c r="BK428" i="24" s="1"/>
  <c r="BM428" i="24" s="1"/>
  <c r="BI432" i="24"/>
  <c r="DS479" i="24"/>
  <c r="EA479" i="24" s="1"/>
  <c r="ER497" i="24"/>
  <c r="FB497" i="24" s="1"/>
  <c r="EU497" i="24"/>
  <c r="FH497" i="24" s="1"/>
  <c r="ES497" i="24"/>
  <c r="FC497" i="24" s="1"/>
  <c r="EQ497" i="24"/>
  <c r="EY497" i="24" s="1"/>
  <c r="DW497" i="24"/>
  <c r="EH497" i="24" s="1"/>
  <c r="DV497" i="24"/>
  <c r="EF497" i="24" s="1"/>
  <c r="AJ497" i="24" s="1"/>
  <c r="AK497" i="24" s="1"/>
  <c r="DU497" i="24"/>
  <c r="EE497" i="24" s="1"/>
  <c r="AE497" i="24" s="1"/>
  <c r="EP497" i="24"/>
  <c r="ER508" i="24"/>
  <c r="FA508" i="24" s="1"/>
  <c r="EP508" i="24"/>
  <c r="EX508" i="24" s="1"/>
  <c r="ES508" i="24"/>
  <c r="FD508" i="24" s="1"/>
  <c r="BE218" i="24"/>
  <c r="AP242" i="24"/>
  <c r="AQ242" i="24" s="1"/>
  <c r="AS242" i="24" s="1"/>
  <c r="DT247" i="24"/>
  <c r="EC247" i="24" s="1"/>
  <c r="U247" i="24" s="1"/>
  <c r="BZ283" i="24"/>
  <c r="ER304" i="24"/>
  <c r="FA304" i="24" s="1"/>
  <c r="DU304" i="24"/>
  <c r="DT307" i="24"/>
  <c r="EB307" i="24" s="1"/>
  <c r="AK310" i="24"/>
  <c r="AY313" i="24"/>
  <c r="AZ313" i="24" s="1"/>
  <c r="BA313" i="24" s="1"/>
  <c r="BC313" i="24" s="1"/>
  <c r="DT321" i="24"/>
  <c r="EB321" i="24" s="1"/>
  <c r="EU346" i="24"/>
  <c r="FH346" i="24" s="1"/>
  <c r="DS346" i="24"/>
  <c r="EA346" i="24" s="1"/>
  <c r="F346" i="24" s="1"/>
  <c r="G346" i="24" s="1"/>
  <c r="CN357" i="24"/>
  <c r="ER384" i="24"/>
  <c r="FA384" i="24" s="1"/>
  <c r="EU384" i="24"/>
  <c r="FG384" i="24" s="1"/>
  <c r="DY384" i="24"/>
  <c r="DV400" i="24"/>
  <c r="EG400" i="24" s="1"/>
  <c r="EP400" i="24"/>
  <c r="EX400" i="24" s="1"/>
  <c r="AT402" i="24"/>
  <c r="AU402" i="24" s="1"/>
  <c r="BI426" i="24"/>
  <c r="BJ426" i="24" s="1"/>
  <c r="ER437" i="24"/>
  <c r="FB437" i="24" s="1"/>
  <c r="DY437" i="24"/>
  <c r="EL437" i="24" s="1"/>
  <c r="DV437" i="24"/>
  <c r="EF437" i="24" s="1"/>
  <c r="AJ437" i="24" s="1"/>
  <c r="AK437" i="24" s="1"/>
  <c r="AL437" i="24" s="1"/>
  <c r="DS437" i="24"/>
  <c r="EA437" i="24" s="1"/>
  <c r="F437" i="24" s="1"/>
  <c r="G437" i="24" s="1"/>
  <c r="P479" i="24"/>
  <c r="Q479" i="24" s="1"/>
  <c r="AT489" i="24"/>
  <c r="BD495" i="24"/>
  <c r="DS497" i="24"/>
  <c r="DU508" i="24"/>
  <c r="ED508" i="24" s="1"/>
  <c r="EU474" i="24"/>
  <c r="FG474" i="24" s="1"/>
  <c r="DY474" i="24"/>
  <c r="EM474" i="24" s="1"/>
  <c r="ES474" i="24"/>
  <c r="FD474" i="24" s="1"/>
  <c r="DW494" i="24"/>
  <c r="EI494" i="24" s="1"/>
  <c r="DU494" i="24"/>
  <c r="ED494" i="24" s="1"/>
  <c r="DY515" i="24"/>
  <c r="EL515" i="24" s="1"/>
  <c r="DW515" i="24"/>
  <c r="EH515" i="24" s="1"/>
  <c r="AT515" i="24" s="1"/>
  <c r="DU515" i="24"/>
  <c r="EE515" i="24" s="1"/>
  <c r="CN185" i="24"/>
  <c r="CN279" i="24"/>
  <c r="CN317" i="24"/>
  <c r="ER333" i="24"/>
  <c r="FA333" i="24" s="1"/>
  <c r="ER335" i="24"/>
  <c r="FA335" i="24" s="1"/>
  <c r="EP344" i="24"/>
  <c r="ET344" i="24" s="1"/>
  <c r="FE344" i="24" s="1"/>
  <c r="BN366" i="24"/>
  <c r="BO366" i="24" s="1"/>
  <c r="ER368" i="24"/>
  <c r="FA368" i="24" s="1"/>
  <c r="DY368" i="24"/>
  <c r="EM368" i="24" s="1"/>
  <c r="BS368" i="24" s="1"/>
  <c r="BT368" i="24" s="1"/>
  <c r="DW368" i="24"/>
  <c r="EI368" i="24" s="1"/>
  <c r="ES368" i="24"/>
  <c r="FD368" i="24" s="1"/>
  <c r="EQ368" i="24"/>
  <c r="EZ368" i="24" s="1"/>
  <c r="BJ374" i="24"/>
  <c r="BT395" i="24"/>
  <c r="BU395" i="24" s="1"/>
  <c r="AT418" i="24"/>
  <c r="AU418" i="24" s="1"/>
  <c r="AV418" i="24" s="1"/>
  <c r="AX418" i="24" s="1"/>
  <c r="DU426" i="24"/>
  <c r="ED426" i="24" s="1"/>
  <c r="EP426" i="24"/>
  <c r="ER431" i="24"/>
  <c r="EU439" i="24"/>
  <c r="FH439" i="24" s="1"/>
  <c r="ES439" i="24"/>
  <c r="FC439" i="24" s="1"/>
  <c r="BT441" i="24"/>
  <c r="BU441" i="24" s="1"/>
  <c r="EP447" i="24"/>
  <c r="EX447" i="24" s="1"/>
  <c r="DY447" i="24"/>
  <c r="EL447" i="24" s="1"/>
  <c r="DW447" i="24"/>
  <c r="EH447" i="24" s="1"/>
  <c r="EQ447" i="24"/>
  <c r="EY447" i="24" s="1"/>
  <c r="ER447" i="24"/>
  <c r="FB447" i="24" s="1"/>
  <c r="DW468" i="24"/>
  <c r="EI468" i="24" s="1"/>
  <c r="AY468" i="24" s="1"/>
  <c r="DU468" i="24"/>
  <c r="ED468" i="24" s="1"/>
  <c r="DS468" i="24"/>
  <c r="EA468" i="24" s="1"/>
  <c r="F468" i="24" s="1"/>
  <c r="EU468" i="24"/>
  <c r="FG468" i="24" s="1"/>
  <c r="ES468" i="24"/>
  <c r="FD468" i="24" s="1"/>
  <c r="DT474" i="24"/>
  <c r="EC474" i="24" s="1"/>
  <c r="EP478" i="24"/>
  <c r="EQ478" i="24"/>
  <c r="EZ478" i="24" s="1"/>
  <c r="DS515" i="24"/>
  <c r="EA515" i="24" s="1"/>
  <c r="F515" i="24" s="1"/>
  <c r="BO405" i="24"/>
  <c r="AJ420" i="24"/>
  <c r="DU474" i="24"/>
  <c r="ED474" i="24" s="1"/>
  <c r="ES490" i="24"/>
  <c r="FD490" i="24" s="1"/>
  <c r="ER490" i="24"/>
  <c r="FA490" i="24" s="1"/>
  <c r="DW490" i="24"/>
  <c r="EI490" i="24" s="1"/>
  <c r="DT490" i="24"/>
  <c r="EC490" i="24" s="1"/>
  <c r="DY502" i="24"/>
  <c r="EM502" i="24" s="1"/>
  <c r="DW502" i="24"/>
  <c r="EI502" i="24" s="1"/>
  <c r="DY510" i="24"/>
  <c r="EM510" i="24" s="1"/>
  <c r="ER510" i="24"/>
  <c r="FA510" i="24" s="1"/>
  <c r="CN306" i="24"/>
  <c r="EQ325" i="24"/>
  <c r="EY325" i="24" s="1"/>
  <c r="AU330" i="24"/>
  <c r="AV330" i="24" s="1"/>
  <c r="AX330" i="24" s="1"/>
  <c r="EU350" i="24"/>
  <c r="FG350" i="24" s="1"/>
  <c r="DF390" i="24"/>
  <c r="DU456" i="24"/>
  <c r="ED456" i="24" s="1"/>
  <c r="DY456" i="24"/>
  <c r="EM456" i="24" s="1"/>
  <c r="BS456" i="24" s="1"/>
  <c r="BT456" i="24" s="1"/>
  <c r="DW456" i="24"/>
  <c r="EI456" i="24" s="1"/>
  <c r="AY456" i="24" s="1"/>
  <c r="DV456" i="24"/>
  <c r="EU456" i="24"/>
  <c r="FG456" i="24" s="1"/>
  <c r="ES456" i="24"/>
  <c r="FD456" i="24" s="1"/>
  <c r="DS456" i="24"/>
  <c r="ES464" i="24"/>
  <c r="FD464" i="24" s="1"/>
  <c r="ER464" i="24"/>
  <c r="FA464" i="24" s="1"/>
  <c r="EQ464" i="24"/>
  <c r="EZ464" i="24" s="1"/>
  <c r="DV474" i="24"/>
  <c r="EG474" i="24" s="1"/>
  <c r="EQ477" i="24"/>
  <c r="EY477" i="24" s="1"/>
  <c r="DS488" i="24"/>
  <c r="EA488" i="24" s="1"/>
  <c r="DS490" i="24"/>
  <c r="EA490" i="24" s="1"/>
  <c r="BD501" i="24"/>
  <c r="BE501" i="24" s="1"/>
  <c r="DS502" i="24"/>
  <c r="DS510" i="24"/>
  <c r="EA510" i="24" s="1"/>
  <c r="BA286" i="24"/>
  <c r="BC286" i="24" s="1"/>
  <c r="AO321" i="24"/>
  <c r="AP321" i="24" s="1"/>
  <c r="AQ321" i="24" s="1"/>
  <c r="DY421" i="24"/>
  <c r="EL421" i="24" s="1"/>
  <c r="ES421" i="24"/>
  <c r="FC421" i="24" s="1"/>
  <c r="DY432" i="24"/>
  <c r="EM432" i="24" s="1"/>
  <c r="BS432" i="24" s="1"/>
  <c r="DU432" i="24"/>
  <c r="ED432" i="24" s="1"/>
  <c r="ER446" i="24"/>
  <c r="FA446" i="24" s="1"/>
  <c r="EQ446" i="24"/>
  <c r="EZ446" i="24" s="1"/>
  <c r="ES446" i="24"/>
  <c r="FD446" i="24" s="1"/>
  <c r="EP446" i="24"/>
  <c r="EX446" i="24" s="1"/>
  <c r="CN457" i="24"/>
  <c r="EP474" i="24"/>
  <c r="EQ490" i="24"/>
  <c r="EZ490" i="24" s="1"/>
  <c r="ER495" i="24"/>
  <c r="FB495" i="24" s="1"/>
  <c r="EQ495" i="24"/>
  <c r="EY495" i="24" s="1"/>
  <c r="EP495" i="24"/>
  <c r="EX495" i="24" s="1"/>
  <c r="DV495" i="24"/>
  <c r="EF495" i="24" s="1"/>
  <c r="DU495" i="24"/>
  <c r="EE495" i="24" s="1"/>
  <c r="DW495" i="24"/>
  <c r="EH495" i="24" s="1"/>
  <c r="BN496" i="24"/>
  <c r="BO496" i="24" s="1"/>
  <c r="BP496" i="24" s="1"/>
  <c r="ES510" i="24"/>
  <c r="FD510" i="24" s="1"/>
  <c r="V379" i="24"/>
  <c r="W379" i="24" s="1"/>
  <c r="DV421" i="24"/>
  <c r="EF421" i="24" s="1"/>
  <c r="AJ421" i="24" s="1"/>
  <c r="AK421" i="24" s="1"/>
  <c r="DV432" i="24"/>
  <c r="EG432" i="24" s="1"/>
  <c r="AO432" i="24" s="1"/>
  <c r="DS446" i="24"/>
  <c r="EQ474" i="24"/>
  <c r="EZ474" i="24" s="1"/>
  <c r="ES502" i="24"/>
  <c r="FD502" i="24" s="1"/>
  <c r="EU510" i="24"/>
  <c r="FG510" i="24" s="1"/>
  <c r="AZ393" i="24"/>
  <c r="BA393" i="24" s="1"/>
  <c r="BC393" i="24" s="1"/>
  <c r="AT422" i="24"/>
  <c r="AU422" i="24" s="1"/>
  <c r="DU431" i="24"/>
  <c r="EE431" i="24" s="1"/>
  <c r="DT431" i="24"/>
  <c r="EB431" i="24" s="1"/>
  <c r="P431" i="24" s="1"/>
  <c r="DW431" i="24"/>
  <c r="EH431" i="24" s="1"/>
  <c r="DS431" i="24"/>
  <c r="EA431" i="24" s="1"/>
  <c r="AU458" i="24"/>
  <c r="AV458" i="24" s="1"/>
  <c r="ER474" i="24"/>
  <c r="FA474" i="24" s="1"/>
  <c r="AU279" i="24"/>
  <c r="AP359" i="24"/>
  <c r="U389" i="24"/>
  <c r="BS445" i="24"/>
  <c r="BT445" i="24" s="1"/>
  <c r="CN459" i="24"/>
  <c r="BZ459" i="24"/>
  <c r="BS461" i="24"/>
  <c r="DW463" i="24"/>
  <c r="EH463" i="24" s="1"/>
  <c r="DV463" i="24"/>
  <c r="EF463" i="24" s="1"/>
  <c r="DU463" i="24"/>
  <c r="EE463" i="24" s="1"/>
  <c r="AE463" i="24" s="1"/>
  <c r="AF463" i="24" s="1"/>
  <c r="AG463" i="24" s="1"/>
  <c r="ER463" i="24"/>
  <c r="FB463" i="24" s="1"/>
  <c r="V475" i="24"/>
  <c r="W475" i="24" s="1"/>
  <c r="Y475" i="24" s="1"/>
  <c r="BS481" i="24"/>
  <c r="BT481" i="24" s="1"/>
  <c r="DF319" i="24"/>
  <c r="BZ349" i="24"/>
  <c r="W367" i="24"/>
  <c r="Y367" i="24" s="1"/>
  <c r="DF397" i="24"/>
  <c r="AE412" i="24"/>
  <c r="AF412" i="24" s="1"/>
  <c r="AG412" i="24" s="1"/>
  <c r="AI412" i="24" s="1"/>
  <c r="BA421" i="24"/>
  <c r="BC421" i="24" s="1"/>
  <c r="ER423" i="24"/>
  <c r="FB423" i="24" s="1"/>
  <c r="EP423" i="24"/>
  <c r="ET423" i="24" s="1"/>
  <c r="DY423" i="24"/>
  <c r="EL423" i="24" s="1"/>
  <c r="BN423" i="24" s="1"/>
  <c r="DW423" i="24"/>
  <c r="EH423" i="24" s="1"/>
  <c r="DY452" i="24"/>
  <c r="EM452" i="24" s="1"/>
  <c r="DW452" i="24"/>
  <c r="EI452" i="24" s="1"/>
  <c r="DV452" i="24"/>
  <c r="EG452" i="24" s="1"/>
  <c r="DS452" i="24"/>
  <c r="EA452" i="24" s="1"/>
  <c r="F452" i="24" s="1"/>
  <c r="G452" i="24" s="1"/>
  <c r="EU475" i="24"/>
  <c r="FH475" i="24" s="1"/>
  <c r="ES475" i="24"/>
  <c r="FC475" i="24" s="1"/>
  <c r="EP475" i="24"/>
  <c r="EX475" i="24" s="1"/>
  <c r="Z483" i="24"/>
  <c r="AA483" i="24"/>
  <c r="BT435" i="24"/>
  <c r="BU435" i="24" s="1"/>
  <c r="BW435" i="24" s="1"/>
  <c r="U451" i="24"/>
  <c r="V451" i="24" s="1"/>
  <c r="EU462" i="24"/>
  <c r="FG462" i="24" s="1"/>
  <c r="ES462" i="24"/>
  <c r="FD462" i="24" s="1"/>
  <c r="ER462" i="24"/>
  <c r="FA462" i="24" s="1"/>
  <c r="EP462" i="24"/>
  <c r="DS514" i="24"/>
  <c r="EA514" i="24" s="1"/>
  <c r="AO505" i="24"/>
  <c r="AP505" i="24" s="1"/>
  <c r="DF326" i="24"/>
  <c r="CN389" i="24"/>
  <c r="EU436" i="24"/>
  <c r="FG436" i="24" s="1"/>
  <c r="ES436" i="24"/>
  <c r="FD436" i="24" s="1"/>
  <c r="ER436" i="24"/>
  <c r="FA436" i="24" s="1"/>
  <c r="DW436" i="24"/>
  <c r="EI436" i="24" s="1"/>
  <c r="EQ440" i="24"/>
  <c r="EZ440" i="24" s="1"/>
  <c r="AP459" i="24"/>
  <c r="DY482" i="24"/>
  <c r="DV482" i="24"/>
  <c r="EG482" i="24" s="1"/>
  <c r="DT482" i="24"/>
  <c r="EC482" i="24" s="1"/>
  <c r="U482" i="24" s="1"/>
  <c r="DS482" i="24"/>
  <c r="EA482" i="24" s="1"/>
  <c r="BD485" i="24"/>
  <c r="AY509" i="24"/>
  <c r="ER440" i="24"/>
  <c r="FA440" i="24" s="1"/>
  <c r="AO473" i="24"/>
  <c r="AF464" i="24"/>
  <c r="AG464" i="24" s="1"/>
  <c r="DF457" i="24"/>
  <c r="BN458" i="24"/>
  <c r="BO458" i="24" s="1"/>
  <c r="AV478" i="24"/>
  <c r="AX478" i="24" s="1"/>
  <c r="AP443" i="24"/>
  <c r="AQ443" i="24" s="1"/>
  <c r="EQ444" i="24"/>
  <c r="EZ444" i="24" s="1"/>
  <c r="EP444" i="24"/>
  <c r="EX444" i="24" s="1"/>
  <c r="DF452" i="24"/>
  <c r="EQ404" i="24"/>
  <c r="EZ404" i="24" s="1"/>
  <c r="EU417" i="24"/>
  <c r="FH417" i="24" s="1"/>
  <c r="ER433" i="24"/>
  <c r="FB433" i="24" s="1"/>
  <c r="BJ468" i="24"/>
  <c r="CN516" i="24"/>
  <c r="EP399" i="24"/>
  <c r="ES404" i="24"/>
  <c r="FD404" i="24" s="1"/>
  <c r="EP405" i="24"/>
  <c r="AQ415" i="24"/>
  <c r="AS415" i="24" s="1"/>
  <c r="EP413" i="24"/>
  <c r="ER429" i="24"/>
  <c r="FB429" i="24" s="1"/>
  <c r="CN442" i="24"/>
  <c r="AE508" i="24"/>
  <c r="AF508" i="24" s="1"/>
  <c r="AG508" i="24" s="1"/>
  <c r="AI508" i="24" s="1"/>
  <c r="DU367" i="24"/>
  <c r="EE367" i="24" s="1"/>
  <c r="DS403" i="24"/>
  <c r="EA403" i="24" s="1"/>
  <c r="EQ413" i="24"/>
  <c r="EY413" i="24" s="1"/>
  <c r="ES429" i="24"/>
  <c r="FC429" i="24" s="1"/>
  <c r="DF484" i="24"/>
  <c r="BI488" i="24"/>
  <c r="BJ488" i="24" s="1"/>
  <c r="CN491" i="24"/>
  <c r="DS511" i="24"/>
  <c r="DW367" i="24"/>
  <c r="EH367" i="24" s="1"/>
  <c r="DS399" i="24"/>
  <c r="EA399" i="24" s="1"/>
  <c r="DY403" i="24"/>
  <c r="EL403" i="24" s="1"/>
  <c r="ER413" i="24"/>
  <c r="FB413" i="24" s="1"/>
  <c r="DU417" i="24"/>
  <c r="EE417" i="24" s="1"/>
  <c r="DY367" i="24"/>
  <c r="EL367" i="24" s="1"/>
  <c r="BN367" i="24" s="1"/>
  <c r="DT399" i="24"/>
  <c r="DU404" i="24"/>
  <c r="ED404" i="24" s="1"/>
  <c r="Z404" i="24" s="1"/>
  <c r="ES413" i="24"/>
  <c r="FC413" i="24" s="1"/>
  <c r="CJ19" i="24"/>
  <c r="CI19" i="24"/>
  <c r="DA19" i="24"/>
  <c r="CZ19" i="24"/>
  <c r="CY19" i="24"/>
  <c r="CX19" i="24"/>
  <c r="CW19" i="24"/>
  <c r="CV19" i="24"/>
  <c r="CM19" i="24"/>
  <c r="CS19" i="24"/>
  <c r="DF19" i="24" s="1"/>
  <c r="CK19" i="24"/>
  <c r="CH19" i="24"/>
  <c r="DD19" i="24"/>
  <c r="DC19" i="24"/>
  <c r="DB19" i="24"/>
  <c r="CT19" i="24"/>
  <c r="CU19" i="24"/>
  <c r="CL19" i="24"/>
  <c r="CG19" i="24"/>
  <c r="CF19" i="24"/>
  <c r="CE19" i="24"/>
  <c r="CD19" i="24"/>
  <c r="CC19" i="24"/>
  <c r="AE22" i="24"/>
  <c r="S328" i="24"/>
  <c r="S330" i="24" s="1"/>
  <c r="S332" i="24" s="1"/>
  <c r="S334" i="24" s="1"/>
  <c r="S336" i="24" s="1"/>
  <c r="S338" i="24" s="1"/>
  <c r="S340" i="24" s="1"/>
  <c r="S342" i="24" s="1"/>
  <c r="S344" i="24" s="1"/>
  <c r="S346" i="24" s="1"/>
  <c r="S348" i="24" s="1"/>
  <c r="S350" i="24" s="1"/>
  <c r="S352" i="24" s="1"/>
  <c r="S354" i="24" s="1"/>
  <c r="S356" i="24" s="1"/>
  <c r="S358" i="24" s="1"/>
  <c r="S360" i="24" s="1"/>
  <c r="S362" i="24" s="1"/>
  <c r="S364" i="24" s="1"/>
  <c r="S366" i="24" s="1"/>
  <c r="S368" i="24" s="1"/>
  <c r="S370" i="24" s="1"/>
  <c r="S372" i="24" s="1"/>
  <c r="S374" i="24" s="1"/>
  <c r="S376" i="24" s="1"/>
  <c r="S378" i="24" s="1"/>
  <c r="S380" i="24" s="1"/>
  <c r="S382" i="24" s="1"/>
  <c r="S384" i="24" s="1"/>
  <c r="S386" i="24" s="1"/>
  <c r="S388" i="24" s="1"/>
  <c r="S390" i="24" s="1"/>
  <c r="S392" i="24" s="1"/>
  <c r="S394" i="24" s="1"/>
  <c r="S396" i="24" s="1"/>
  <c r="S398" i="24" s="1"/>
  <c r="S400" i="24" s="1"/>
  <c r="S402" i="24" s="1"/>
  <c r="S404" i="24" s="1"/>
  <c r="S406" i="24" s="1"/>
  <c r="S408" i="24" s="1"/>
  <c r="S410" i="24" s="1"/>
  <c r="S412" i="24" s="1"/>
  <c r="S414" i="24" s="1"/>
  <c r="S416" i="24" s="1"/>
  <c r="S418" i="24" s="1"/>
  <c r="S420" i="24" s="1"/>
  <c r="S422" i="24" s="1"/>
  <c r="S424" i="24" s="1"/>
  <c r="S426" i="24" s="1"/>
  <c r="S428" i="24" s="1"/>
  <c r="S430" i="24" s="1"/>
  <c r="S432" i="24" s="1"/>
  <c r="S434" i="24" s="1"/>
  <c r="S436" i="24" s="1"/>
  <c r="S438" i="24" s="1"/>
  <c r="S440" i="24" s="1"/>
  <c r="S442" i="24" s="1"/>
  <c r="S444" i="24" s="1"/>
  <c r="S446" i="24" s="1"/>
  <c r="S448" i="24" s="1"/>
  <c r="S450" i="24" s="1"/>
  <c r="S452" i="24" s="1"/>
  <c r="S454" i="24" s="1"/>
  <c r="S456" i="24" s="1"/>
  <c r="S458" i="24" s="1"/>
  <c r="S460" i="24" s="1"/>
  <c r="S462" i="24" s="1"/>
  <c r="S464" i="24" s="1"/>
  <c r="S466" i="24" s="1"/>
  <c r="S468" i="24" s="1"/>
  <c r="S470" i="24" s="1"/>
  <c r="S472" i="24" s="1"/>
  <c r="S474" i="24" s="1"/>
  <c r="S476" i="24" s="1"/>
  <c r="S478" i="24" s="1"/>
  <c r="S480" i="24" s="1"/>
  <c r="S482" i="24" s="1"/>
  <c r="S484" i="24" s="1"/>
  <c r="S486" i="24" s="1"/>
  <c r="S488" i="24" s="1"/>
  <c r="S490" i="24" s="1"/>
  <c r="AT22" i="24"/>
  <c r="AG27" i="24"/>
  <c r="P52" i="24"/>
  <c r="CF17" i="24"/>
  <c r="DD17" i="24"/>
  <c r="CE17" i="24"/>
  <c r="CZ17" i="24"/>
  <c r="CY17" i="24"/>
  <c r="CX17" i="24"/>
  <c r="CU17" i="24"/>
  <c r="CW17" i="24"/>
  <c r="CV17" i="24"/>
  <c r="CL17" i="24"/>
  <c r="CS17" i="24"/>
  <c r="DF17" i="24" s="1"/>
  <c r="CK17" i="24"/>
  <c r="CH17" i="24"/>
  <c r="CM17" i="24"/>
  <c r="CJ17" i="24"/>
  <c r="CI17" i="24"/>
  <c r="CG17" i="24"/>
  <c r="CD17" i="24"/>
  <c r="CC17" i="24"/>
  <c r="CB17" i="24"/>
  <c r="BZ17" i="24" s="1"/>
  <c r="DC17" i="24"/>
  <c r="DB17" i="24"/>
  <c r="DA17" i="24"/>
  <c r="FH26" i="24"/>
  <c r="AU33" i="24"/>
  <c r="AV33" i="24" s="1"/>
  <c r="DC48" i="24"/>
  <c r="CD48" i="24"/>
  <c r="DB48" i="24"/>
  <c r="CC48" i="24"/>
  <c r="DA48" i="24"/>
  <c r="CB48" i="24"/>
  <c r="CN48" i="24" s="1"/>
  <c r="CY48" i="24"/>
  <c r="CX48" i="24"/>
  <c r="CW48" i="24"/>
  <c r="CV48" i="24"/>
  <c r="CU48" i="24"/>
  <c r="CJ48" i="24"/>
  <c r="CI48" i="24"/>
  <c r="CH48" i="24"/>
  <c r="CG48" i="24"/>
  <c r="CF48" i="24"/>
  <c r="CE48" i="24"/>
  <c r="DD48" i="24"/>
  <c r="CZ48" i="24"/>
  <c r="CT48" i="24"/>
  <c r="CM48" i="24"/>
  <c r="CL48" i="24"/>
  <c r="CK48" i="24"/>
  <c r="CS48" i="24"/>
  <c r="DF48" i="24" s="1"/>
  <c r="CT17" i="24"/>
  <c r="BA32" i="24"/>
  <c r="BC32" i="24" s="1"/>
  <c r="AJ32" i="24"/>
  <c r="AY21" i="24"/>
  <c r="F17" i="24"/>
  <c r="G17" i="24" s="1"/>
  <c r="U18" i="24"/>
  <c r="AT31" i="24"/>
  <c r="CZ39" i="24"/>
  <c r="CY39" i="24"/>
  <c r="CX39" i="24"/>
  <c r="CI39" i="24"/>
  <c r="CH39" i="24"/>
  <c r="CF39" i="24"/>
  <c r="CE39" i="24"/>
  <c r="CD39" i="24"/>
  <c r="CC39" i="24"/>
  <c r="CB39" i="24"/>
  <c r="DC39" i="24"/>
  <c r="CT39" i="24"/>
  <c r="CS39" i="24"/>
  <c r="DF39" i="24" s="1"/>
  <c r="CJ39" i="24"/>
  <c r="CG39" i="24"/>
  <c r="CM39" i="24"/>
  <c r="CL39" i="24"/>
  <c r="CK39" i="24"/>
  <c r="DB39" i="24"/>
  <c r="DA39" i="24"/>
  <c r="DD39" i="24"/>
  <c r="CW39" i="24"/>
  <c r="CV39" i="24"/>
  <c r="CU39" i="24"/>
  <c r="AT32" i="24"/>
  <c r="U17" i="24"/>
  <c r="BJ25" i="24"/>
  <c r="BK25" i="24" s="1"/>
  <c r="BM25" i="24" s="1"/>
  <c r="BN28" i="24"/>
  <c r="AP24" i="24"/>
  <c r="AQ24" i="24" s="1"/>
  <c r="FG33" i="24"/>
  <c r="BN35" i="24"/>
  <c r="CN33" i="24"/>
  <c r="BZ33" i="24"/>
  <c r="BW20" i="24"/>
  <c r="CZ24" i="24"/>
  <c r="CY24" i="24"/>
  <c r="CM24" i="24"/>
  <c r="CL24" i="24"/>
  <c r="CK24" i="24"/>
  <c r="CJ24" i="24"/>
  <c r="CH24" i="24"/>
  <c r="CI24" i="24"/>
  <c r="DA24" i="24"/>
  <c r="CX24" i="24"/>
  <c r="CS24" i="24"/>
  <c r="DF24" i="24" s="1"/>
  <c r="CE24" i="24"/>
  <c r="CG24" i="24"/>
  <c r="CF24" i="24"/>
  <c r="CD24" i="24"/>
  <c r="CC24" i="24"/>
  <c r="CB24" i="24"/>
  <c r="DD24" i="24"/>
  <c r="DC24" i="24"/>
  <c r="DB24" i="24"/>
  <c r="CW24" i="24"/>
  <c r="CV24" i="24"/>
  <c r="CU24" i="24"/>
  <c r="AT30" i="24"/>
  <c r="CU59" i="24"/>
  <c r="CE59" i="24"/>
  <c r="DD59" i="24"/>
  <c r="CD59" i="24"/>
  <c r="DC59" i="24"/>
  <c r="CC59" i="24"/>
  <c r="CI59" i="24"/>
  <c r="CH59" i="24"/>
  <c r="CG59" i="24"/>
  <c r="CF59" i="24"/>
  <c r="CB59" i="24"/>
  <c r="CN59" i="24" s="1"/>
  <c r="CV59" i="24"/>
  <c r="CT59" i="24"/>
  <c r="CJ59" i="24"/>
  <c r="DB59" i="24"/>
  <c r="CZ59" i="24"/>
  <c r="CY59" i="24"/>
  <c r="CX59" i="24"/>
  <c r="CW59" i="24"/>
  <c r="CM59" i="24"/>
  <c r="CL59" i="24"/>
  <c r="CK59" i="24"/>
  <c r="DA59" i="24"/>
  <c r="CS59" i="24"/>
  <c r="DF59" i="24" s="1"/>
  <c r="P14" i="24"/>
  <c r="CW46" i="24"/>
  <c r="CV46" i="24"/>
  <c r="CU46" i="24"/>
  <c r="CM46" i="24"/>
  <c r="CL46" i="24"/>
  <c r="CK46" i="24"/>
  <c r="CJ46" i="24"/>
  <c r="CI46" i="24"/>
  <c r="CD46" i="24"/>
  <c r="CC46" i="24"/>
  <c r="CB46" i="24"/>
  <c r="DD46" i="24"/>
  <c r="DC46" i="24"/>
  <c r="DB46" i="24"/>
  <c r="CY46" i="24"/>
  <c r="CX46" i="24"/>
  <c r="CT46" i="24"/>
  <c r="CS46" i="24"/>
  <c r="DF46" i="24" s="1"/>
  <c r="CF46" i="24"/>
  <c r="CE46" i="24"/>
  <c r="DA46" i="24"/>
  <c r="CZ46" i="24"/>
  <c r="CH46" i="24"/>
  <c r="CG46" i="24"/>
  <c r="CG26" i="24"/>
  <c r="CF26" i="24"/>
  <c r="CM26" i="24"/>
  <c r="CL26" i="24"/>
  <c r="CK26" i="24"/>
  <c r="CJ26" i="24"/>
  <c r="CI26" i="24"/>
  <c r="CZ26" i="24"/>
  <c r="CY26" i="24"/>
  <c r="CX26" i="24"/>
  <c r="DB26" i="24"/>
  <c r="DA26" i="24"/>
  <c r="CW26" i="24"/>
  <c r="CV26" i="24"/>
  <c r="CU26" i="24"/>
  <c r="CT26" i="24"/>
  <c r="CS26" i="24"/>
  <c r="DF26" i="24" s="1"/>
  <c r="CH26" i="24"/>
  <c r="CE26" i="24"/>
  <c r="CD26" i="24"/>
  <c r="CC26" i="24"/>
  <c r="CB26" i="24"/>
  <c r="BZ26" i="24" s="1"/>
  <c r="DD26" i="24"/>
  <c r="AE20" i="24"/>
  <c r="AF20" i="24" s="1"/>
  <c r="CZ31" i="24"/>
  <c r="CY31" i="24"/>
  <c r="CX31" i="24"/>
  <c r="CH31" i="24"/>
  <c r="CG31" i="24"/>
  <c r="CF31" i="24"/>
  <c r="CE31" i="24"/>
  <c r="CC31" i="24"/>
  <c r="CD31" i="24"/>
  <c r="CT31" i="24"/>
  <c r="CS31" i="24"/>
  <c r="DF31" i="24" s="1"/>
  <c r="CI31" i="24"/>
  <c r="CM31" i="24"/>
  <c r="CL31" i="24"/>
  <c r="CK31" i="24"/>
  <c r="CJ31" i="24"/>
  <c r="CB31" i="24"/>
  <c r="DB31" i="24"/>
  <c r="DA31" i="24"/>
  <c r="DD31" i="24"/>
  <c r="DC31" i="24"/>
  <c r="CW31" i="24"/>
  <c r="CV31" i="24"/>
  <c r="CU31" i="24"/>
  <c r="CW23" i="24"/>
  <c r="CV23" i="24"/>
  <c r="DC23" i="24"/>
  <c r="CB23" i="24"/>
  <c r="DB23" i="24"/>
  <c r="DA23" i="24"/>
  <c r="CZ23" i="24"/>
  <c r="CY23" i="24"/>
  <c r="CX23" i="24"/>
  <c r="CM23" i="24"/>
  <c r="CL23" i="24"/>
  <c r="CS23" i="24"/>
  <c r="DF23" i="24" s="1"/>
  <c r="CK23" i="24"/>
  <c r="CJ23" i="24"/>
  <c r="CI23" i="24"/>
  <c r="CG23" i="24"/>
  <c r="CF23" i="24"/>
  <c r="CH23" i="24"/>
  <c r="CE23" i="24"/>
  <c r="CD23" i="24"/>
  <c r="CC23" i="24"/>
  <c r="DD23" i="24"/>
  <c r="CU23" i="24"/>
  <c r="CT23" i="24"/>
  <c r="AJ14" i="24"/>
  <c r="AK14" i="24" s="1"/>
  <c r="BU16" i="24"/>
  <c r="BW16" i="24" s="1"/>
  <c r="DC25" i="24"/>
  <c r="CD25" i="24"/>
  <c r="DB25" i="24"/>
  <c r="CC25" i="24"/>
  <c r="DA25" i="24"/>
  <c r="CZ25" i="24"/>
  <c r="CY25" i="24"/>
  <c r="CX25" i="24"/>
  <c r="CW25" i="24"/>
  <c r="CV25" i="24"/>
  <c r="CM25" i="24"/>
  <c r="CL25" i="24"/>
  <c r="CK25" i="24"/>
  <c r="CU25" i="24"/>
  <c r="CT25" i="24"/>
  <c r="CG25" i="24"/>
  <c r="CS25" i="24"/>
  <c r="DF25" i="24" s="1"/>
  <c r="CJ25" i="24"/>
  <c r="CI25" i="24"/>
  <c r="CH25" i="24"/>
  <c r="CF25" i="24"/>
  <c r="CE25" i="24"/>
  <c r="CB25" i="24"/>
  <c r="CN25" i="24" s="1"/>
  <c r="DD25" i="24"/>
  <c r="CN22" i="24"/>
  <c r="BZ22" i="24"/>
  <c r="BA16" i="24"/>
  <c r="BC16" i="24" s="1"/>
  <c r="CB19" i="24"/>
  <c r="AY27" i="24"/>
  <c r="V30" i="24"/>
  <c r="W30" i="24" s="1"/>
  <c r="Y30" i="24" s="1"/>
  <c r="Z31" i="24"/>
  <c r="AO40" i="24"/>
  <c r="DW16" i="24"/>
  <c r="EH16" i="24" s="1"/>
  <c r="DS16" i="24"/>
  <c r="DV16" i="24"/>
  <c r="EF16" i="24" s="1"/>
  <c r="DU16" i="24"/>
  <c r="EE16" i="24" s="1"/>
  <c r="DT16" i="24"/>
  <c r="EB16" i="24" s="1"/>
  <c r="EU16" i="24"/>
  <c r="CS18" i="24"/>
  <c r="DF18" i="24" s="1"/>
  <c r="BS19" i="24"/>
  <c r="BT19" i="24" s="1"/>
  <c r="BU19" i="24" s="1"/>
  <c r="AP20" i="24"/>
  <c r="AQ20" i="24" s="1"/>
  <c r="EU28" i="24"/>
  <c r="AP36" i="24"/>
  <c r="Q37" i="24"/>
  <c r="R37" i="24" s="1"/>
  <c r="AO41" i="24"/>
  <c r="V42" i="24"/>
  <c r="W42" i="24" s="1"/>
  <c r="EP45" i="24"/>
  <c r="DW45" i="24"/>
  <c r="EI45" i="24" s="1"/>
  <c r="DV45" i="24"/>
  <c r="EG45" i="24" s="1"/>
  <c r="DU45" i="24"/>
  <c r="ED45" i="24" s="1"/>
  <c r="ER45" i="24"/>
  <c r="FA45" i="24" s="1"/>
  <c r="EQ45" i="24"/>
  <c r="EZ45" i="24" s="1"/>
  <c r="V46" i="24"/>
  <c r="CT53" i="24"/>
  <c r="CS53" i="24"/>
  <c r="DF53" i="24" s="1"/>
  <c r="CM53" i="24"/>
  <c r="CL53" i="24"/>
  <c r="DD53" i="24"/>
  <c r="CC53" i="24"/>
  <c r="CH53" i="24"/>
  <c r="CG53" i="24"/>
  <c r="CF53" i="24"/>
  <c r="CE53" i="24"/>
  <c r="CD53" i="24"/>
  <c r="CB53" i="24"/>
  <c r="CN53" i="24" s="1"/>
  <c r="DA53" i="24"/>
  <c r="CZ53" i="24"/>
  <c r="CY53" i="24"/>
  <c r="CX53" i="24"/>
  <c r="CK53" i="24"/>
  <c r="CJ53" i="24"/>
  <c r="CI53" i="24"/>
  <c r="BS55" i="24"/>
  <c r="BT55" i="24" s="1"/>
  <c r="BU55" i="24" s="1"/>
  <c r="AA56" i="24"/>
  <c r="AZ66" i="24"/>
  <c r="BA66" i="24" s="1"/>
  <c r="BD56" i="24"/>
  <c r="BE56" i="24" s="1"/>
  <c r="BF56" i="24" s="1"/>
  <c r="BD18" i="24"/>
  <c r="BU20" i="24"/>
  <c r="EU20" i="24"/>
  <c r="AQ22" i="24"/>
  <c r="AS22" i="24" s="1"/>
  <c r="DY22" i="24"/>
  <c r="EL22" i="24" s="1"/>
  <c r="EP22" i="24"/>
  <c r="AF27" i="24"/>
  <c r="EU27" i="24"/>
  <c r="FG27" i="24" s="1"/>
  <c r="DU27" i="24"/>
  <c r="ED27" i="24" s="1"/>
  <c r="DT27" i="24"/>
  <c r="EC27" i="24" s="1"/>
  <c r="EQ27" i="24"/>
  <c r="EZ27" i="24" s="1"/>
  <c r="EP27" i="24"/>
  <c r="AF15" i="24"/>
  <c r="AG15" i="24" s="1"/>
  <c r="DY16" i="24"/>
  <c r="EL16" i="24" s="1"/>
  <c r="BM17" i="24"/>
  <c r="Z18" i="24"/>
  <c r="CT18" i="24"/>
  <c r="AE21" i="24"/>
  <c r="DS22" i="24"/>
  <c r="ES24" i="24"/>
  <c r="FC24" i="24" s="1"/>
  <c r="EP25" i="24"/>
  <c r="DY25" i="24"/>
  <c r="EM25" i="24" s="1"/>
  <c r="DS27" i="24"/>
  <c r="BO31" i="24"/>
  <c r="BP31" i="24" s="1"/>
  <c r="Z32" i="24"/>
  <c r="AA32" i="24" s="1"/>
  <c r="EX35" i="24"/>
  <c r="AJ41" i="24"/>
  <c r="DS45" i="24"/>
  <c r="Z47" i="24"/>
  <c r="AA47" i="24" s="1"/>
  <c r="AB47" i="24" s="1"/>
  <c r="CW67" i="24"/>
  <c r="CU67" i="24"/>
  <c r="CT67" i="24"/>
  <c r="CM67" i="24"/>
  <c r="DD67" i="24"/>
  <c r="DC67" i="24"/>
  <c r="DB67" i="24"/>
  <c r="DA67" i="24"/>
  <c r="CZ67" i="24"/>
  <c r="CY67" i="24"/>
  <c r="CX67" i="24"/>
  <c r="CV67" i="24"/>
  <c r="CS67" i="24"/>
  <c r="DF67" i="24" s="1"/>
  <c r="CL67" i="24"/>
  <c r="CK67" i="24"/>
  <c r="CJ67" i="24"/>
  <c r="CC67" i="24"/>
  <c r="CD67" i="24"/>
  <c r="CB67" i="24"/>
  <c r="CG67" i="24"/>
  <c r="CF67" i="24"/>
  <c r="CE67" i="24"/>
  <c r="BA14" i="24"/>
  <c r="BC14" i="24" s="1"/>
  <c r="CU18" i="24"/>
  <c r="AJ18" i="24"/>
  <c r="AK18" i="24" s="1"/>
  <c r="AL18" i="24" s="1"/>
  <c r="DT22" i="24"/>
  <c r="EB22" i="24" s="1"/>
  <c r="BS27" i="24"/>
  <c r="DV27" i="24"/>
  <c r="EG27" i="24" s="1"/>
  <c r="AA30" i="24"/>
  <c r="AB30" i="24" s="1"/>
  <c r="EU32" i="24"/>
  <c r="DU32" i="24"/>
  <c r="EE32" i="24" s="1"/>
  <c r="DT32" i="24"/>
  <c r="EB32" i="24" s="1"/>
  <c r="EP32" i="24"/>
  <c r="DY32" i="24"/>
  <c r="EQ32" i="24"/>
  <c r="EY32" i="24" s="1"/>
  <c r="CM35" i="24"/>
  <c r="CL35" i="24"/>
  <c r="CK35" i="24"/>
  <c r="CS35" i="24"/>
  <c r="DF35" i="24" s="1"/>
  <c r="CG35" i="24"/>
  <c r="CF35" i="24"/>
  <c r="CE35" i="24"/>
  <c r="CD35" i="24"/>
  <c r="CB35" i="24"/>
  <c r="CN35" i="24" s="1"/>
  <c r="CC35" i="24"/>
  <c r="DC35" i="24"/>
  <c r="CW35" i="24"/>
  <c r="CV35" i="24"/>
  <c r="CU35" i="24"/>
  <c r="CH35" i="24"/>
  <c r="AY36" i="24"/>
  <c r="CW38" i="24"/>
  <c r="CV38" i="24"/>
  <c r="CU38" i="24"/>
  <c r="CI38" i="24"/>
  <c r="CH38" i="24"/>
  <c r="CG38" i="24"/>
  <c r="CF38" i="24"/>
  <c r="CE38" i="24"/>
  <c r="CD38" i="24"/>
  <c r="CC38" i="24"/>
  <c r="CB38" i="24"/>
  <c r="CY38" i="24"/>
  <c r="CX38" i="24"/>
  <c r="CT38" i="24"/>
  <c r="CJ38" i="24"/>
  <c r="EU42" i="24"/>
  <c r="FH42" i="24" s="1"/>
  <c r="DU42" i="24"/>
  <c r="EE42" i="24" s="1"/>
  <c r="DT42" i="24"/>
  <c r="EB42" i="24" s="1"/>
  <c r="ES42" i="24"/>
  <c r="FC42" i="24" s="1"/>
  <c r="DS42" i="24"/>
  <c r="DY42" i="24"/>
  <c r="EL42" i="24" s="1"/>
  <c r="DW42" i="24"/>
  <c r="EH42" i="24" s="1"/>
  <c r="ER42" i="24"/>
  <c r="FB42" i="24" s="1"/>
  <c r="EQ42" i="24"/>
  <c r="EY42" i="24" s="1"/>
  <c r="CB43" i="24"/>
  <c r="BZ43" i="24" s="1"/>
  <c r="DT45" i="24"/>
  <c r="EC45" i="24" s="1"/>
  <c r="CU53" i="24"/>
  <c r="BS56" i="24"/>
  <c r="U68" i="24"/>
  <c r="V68" i="24" s="1"/>
  <c r="AU78" i="24"/>
  <c r="AP61" i="24"/>
  <c r="CX15" i="24"/>
  <c r="DD15" i="24"/>
  <c r="CD15" i="24"/>
  <c r="DC15" i="24"/>
  <c r="CC15" i="24"/>
  <c r="DB15" i="24"/>
  <c r="CB15" i="24"/>
  <c r="CY15" i="24"/>
  <c r="DA15" i="24"/>
  <c r="CZ15" i="24"/>
  <c r="CV18" i="24"/>
  <c r="Z21" i="24"/>
  <c r="AL23" i="24"/>
  <c r="AN23" i="24" s="1"/>
  <c r="EP23" i="24"/>
  <c r="DY23" i="24"/>
  <c r="EX31" i="24"/>
  <c r="EA32" i="24"/>
  <c r="BO37" i="24"/>
  <c r="AU39" i="24"/>
  <c r="DC40" i="24"/>
  <c r="CD40" i="24"/>
  <c r="DB40" i="24"/>
  <c r="CC40" i="24"/>
  <c r="DA40" i="24"/>
  <c r="CB40" i="24"/>
  <c r="CN40" i="24" s="1"/>
  <c r="CJ40" i="24"/>
  <c r="CI40" i="24"/>
  <c r="CH40" i="24"/>
  <c r="CG40" i="24"/>
  <c r="CE40" i="24"/>
  <c r="CF40" i="24"/>
  <c r="DD40" i="24"/>
  <c r="CV40" i="24"/>
  <c r="CU40" i="24"/>
  <c r="CT40" i="24"/>
  <c r="CL40" i="24"/>
  <c r="CK40" i="24"/>
  <c r="CC43" i="24"/>
  <c r="AO44" i="24"/>
  <c r="AP44" i="24" s="1"/>
  <c r="AQ44" i="24" s="1"/>
  <c r="DY45" i="24"/>
  <c r="EM45" i="24" s="1"/>
  <c r="DY52" i="24"/>
  <c r="EL52" i="24" s="1"/>
  <c r="EQ52" i="24"/>
  <c r="EY52" i="24" s="1"/>
  <c r="EP52" i="24"/>
  <c r="DW52" i="24"/>
  <c r="EH52" i="24" s="1"/>
  <c r="DV52" i="24"/>
  <c r="EF52" i="24" s="1"/>
  <c r="DU52" i="24"/>
  <c r="EE52" i="24" s="1"/>
  <c r="ES52" i="24"/>
  <c r="FC52" i="24" s="1"/>
  <c r="ER52" i="24"/>
  <c r="CV53" i="24"/>
  <c r="CG54" i="24"/>
  <c r="BI57" i="24"/>
  <c r="Z62" i="24"/>
  <c r="Z68" i="24"/>
  <c r="AA68" i="24" s="1"/>
  <c r="AB68" i="24" s="1"/>
  <c r="CJ71" i="24"/>
  <c r="CI71" i="24"/>
  <c r="CH71" i="24"/>
  <c r="CG71" i="24"/>
  <c r="CF71" i="24"/>
  <c r="CW71" i="24"/>
  <c r="CV71" i="24"/>
  <c r="CU71" i="24"/>
  <c r="CT71" i="24"/>
  <c r="CS71" i="24"/>
  <c r="DD71" i="24"/>
  <c r="DC71" i="24"/>
  <c r="DB71" i="24"/>
  <c r="DA71" i="24"/>
  <c r="CC71" i="24"/>
  <c r="CB71" i="24"/>
  <c r="CN71" i="24" s="1"/>
  <c r="CZ71" i="24"/>
  <c r="CY71" i="24"/>
  <c r="CX71" i="24"/>
  <c r="CK71" i="24"/>
  <c r="CE71" i="24"/>
  <c r="CD71" i="24"/>
  <c r="P81" i="24"/>
  <c r="Q81" i="24" s="1"/>
  <c r="R81" i="24" s="1"/>
  <c r="BD14" i="24"/>
  <c r="BE14" i="24" s="1"/>
  <c r="EP17" i="24"/>
  <c r="CN20" i="24"/>
  <c r="BW34" i="24"/>
  <c r="CD43" i="24"/>
  <c r="BZ52" i="24"/>
  <c r="DS52" i="24"/>
  <c r="CW53" i="24"/>
  <c r="CM72" i="24"/>
  <c r="CL72" i="24"/>
  <c r="CK72" i="24"/>
  <c r="CJ72" i="24"/>
  <c r="CI72" i="24"/>
  <c r="DA72" i="24"/>
  <c r="CZ72" i="24"/>
  <c r="CY72" i="24"/>
  <c r="CX72" i="24"/>
  <c r="CW72" i="24"/>
  <c r="DD72" i="24"/>
  <c r="DC72" i="24"/>
  <c r="DB72" i="24"/>
  <c r="CV72" i="24"/>
  <c r="CC72" i="24"/>
  <c r="CE72" i="24"/>
  <c r="CD72" i="24"/>
  <c r="CB72" i="24"/>
  <c r="CN72" i="24" s="1"/>
  <c r="CU72" i="24"/>
  <c r="CH72" i="24"/>
  <c r="CG72" i="24"/>
  <c r="CF72" i="24"/>
  <c r="U81" i="24"/>
  <c r="EU82" i="24"/>
  <c r="FH82" i="24" s="1"/>
  <c r="DU82" i="24"/>
  <c r="EE82" i="24" s="1"/>
  <c r="DY82" i="24"/>
  <c r="EL82" i="24" s="1"/>
  <c r="DW82" i="24"/>
  <c r="EH82" i="24" s="1"/>
  <c r="DV82" i="24"/>
  <c r="EF82" i="24" s="1"/>
  <c r="DT82" i="24"/>
  <c r="EB82" i="24" s="1"/>
  <c r="ES82" i="24"/>
  <c r="FC82" i="24" s="1"/>
  <c r="ER82" i="24"/>
  <c r="FB82" i="24" s="1"/>
  <c r="EQ82" i="24"/>
  <c r="EY82" i="24" s="1"/>
  <c r="EP82" i="24"/>
  <c r="DS82" i="24"/>
  <c r="CW54" i="24"/>
  <c r="CV54" i="24"/>
  <c r="CU54" i="24"/>
  <c r="CF54" i="24"/>
  <c r="CE54" i="24"/>
  <c r="CD54" i="24"/>
  <c r="CC54" i="24"/>
  <c r="DD54" i="24"/>
  <c r="CB54" i="24"/>
  <c r="CN54" i="24" s="1"/>
  <c r="DA54" i="24"/>
  <c r="CZ54" i="24"/>
  <c r="CY54" i="24"/>
  <c r="CX54" i="24"/>
  <c r="CT54" i="24"/>
  <c r="CS54" i="24"/>
  <c r="DF54" i="24" s="1"/>
  <c r="CM54" i="24"/>
  <c r="CK54" i="24"/>
  <c r="CJ54" i="24"/>
  <c r="CI54" i="24"/>
  <c r="CH54" i="24"/>
  <c r="DC54" i="24"/>
  <c r="DB54" i="24"/>
  <c r="AO62" i="24"/>
  <c r="BT78" i="24"/>
  <c r="BU78" i="24" s="1"/>
  <c r="BW78" i="24" s="1"/>
  <c r="CI194" i="24"/>
  <c r="CE194" i="24"/>
  <c r="DD194" i="24"/>
  <c r="CD194" i="24"/>
  <c r="DC194" i="24"/>
  <c r="CC194" i="24"/>
  <c r="DB194" i="24"/>
  <c r="CB194" i="24"/>
  <c r="DA194" i="24"/>
  <c r="CZ194" i="24"/>
  <c r="CX194" i="24"/>
  <c r="CS194" i="24"/>
  <c r="DF194" i="24" s="1"/>
  <c r="CK194" i="24"/>
  <c r="CJ194" i="24"/>
  <c r="CH194" i="24"/>
  <c r="CG194" i="24"/>
  <c r="CF194" i="24"/>
  <c r="CW194" i="24"/>
  <c r="CV194" i="24"/>
  <c r="CU194" i="24"/>
  <c r="CM194" i="24"/>
  <c r="CY194" i="24"/>
  <c r="CT194" i="24"/>
  <c r="CL194" i="24"/>
  <c r="AU62" i="24"/>
  <c r="AT62" i="24"/>
  <c r="AE14" i="24"/>
  <c r="BO15" i="24"/>
  <c r="BP15" i="24" s="1"/>
  <c r="BR15" i="24" s="1"/>
  <c r="ER15" i="24"/>
  <c r="FA15" i="24" s="1"/>
  <c r="CE16" i="24"/>
  <c r="DU17" i="24"/>
  <c r="ED17" i="24" s="1"/>
  <c r="DA18" i="24"/>
  <c r="Q19" i="24"/>
  <c r="R19" i="24" s="1"/>
  <c r="DT20" i="24"/>
  <c r="EB20" i="24" s="1"/>
  <c r="DV23" i="24"/>
  <c r="EG23" i="24" s="1"/>
  <c r="DY24" i="24"/>
  <c r="EL24" i="24" s="1"/>
  <c r="DU24" i="24"/>
  <c r="EE24" i="24" s="1"/>
  <c r="DW24" i="24"/>
  <c r="EH24" i="24" s="1"/>
  <c r="EU24" i="24"/>
  <c r="FH24" i="24" s="1"/>
  <c r="DV24" i="24"/>
  <c r="EF24" i="24" s="1"/>
  <c r="G25" i="24"/>
  <c r="CD27" i="24"/>
  <c r="DS28" i="24"/>
  <c r="AG30" i="24"/>
  <c r="AI30" i="24" s="1"/>
  <c r="CZ35" i="24"/>
  <c r="CJ36" i="24"/>
  <c r="CI36" i="24"/>
  <c r="CG36" i="24"/>
  <c r="CF36" i="24"/>
  <c r="CE36" i="24"/>
  <c r="CD36" i="24"/>
  <c r="CC36" i="24"/>
  <c r="CB36" i="24"/>
  <c r="CN36" i="24" s="1"/>
  <c r="DC36" i="24"/>
  <c r="CW36" i="24"/>
  <c r="CV36" i="24"/>
  <c r="CU36" i="24"/>
  <c r="CH36" i="24"/>
  <c r="AT37" i="24"/>
  <c r="AU37" i="24" s="1"/>
  <c r="AZ38" i="24"/>
  <c r="BA38" i="24" s="1"/>
  <c r="BC38" i="24" s="1"/>
  <c r="CX40" i="24"/>
  <c r="U52" i="24"/>
  <c r="V52" i="24" s="1"/>
  <c r="BO55" i="24"/>
  <c r="BE58" i="24"/>
  <c r="AY62" i="24"/>
  <c r="CT72" i="24"/>
  <c r="AJ73" i="24"/>
  <c r="AY75" i="24"/>
  <c r="AZ75" i="24" s="1"/>
  <c r="BA75" i="24" s="1"/>
  <c r="DC77" i="24"/>
  <c r="CD77" i="24"/>
  <c r="DB77" i="24"/>
  <c r="CC77" i="24"/>
  <c r="DA77" i="24"/>
  <c r="CB77" i="24"/>
  <c r="CZ77" i="24"/>
  <c r="CY77" i="24"/>
  <c r="DD77" i="24"/>
  <c r="CX77" i="24"/>
  <c r="CL77" i="24"/>
  <c r="CF77" i="24"/>
  <c r="CW77" i="24"/>
  <c r="CS77" i="24"/>
  <c r="DF77" i="24" s="1"/>
  <c r="CG77" i="24"/>
  <c r="CE77" i="24"/>
  <c r="CH77" i="24"/>
  <c r="CV77" i="24"/>
  <c r="CK77" i="24"/>
  <c r="CJ77" i="24"/>
  <c r="CI77" i="24"/>
  <c r="BN126" i="24"/>
  <c r="BO126" i="24" s="1"/>
  <c r="BJ173" i="24"/>
  <c r="BK173" i="24" s="1"/>
  <c r="CG41" i="24"/>
  <c r="CF41" i="24"/>
  <c r="DD41" i="24"/>
  <c r="CE41" i="24"/>
  <c r="CW41" i="24"/>
  <c r="CV41" i="24"/>
  <c r="CL41" i="24"/>
  <c r="CK41" i="24"/>
  <c r="CJ41" i="24"/>
  <c r="CI41" i="24"/>
  <c r="CH41" i="24"/>
  <c r="CD41" i="24"/>
  <c r="CC41" i="24"/>
  <c r="CB41" i="24"/>
  <c r="BZ41" i="24" s="1"/>
  <c r="DA41" i="24"/>
  <c r="CZ41" i="24"/>
  <c r="CY41" i="24"/>
  <c r="CX41" i="24"/>
  <c r="CM41" i="24"/>
  <c r="AL15" i="24"/>
  <c r="AN15" i="24" s="1"/>
  <c r="CU15" i="24"/>
  <c r="U16" i="24"/>
  <c r="AK21" i="24"/>
  <c r="CU14" i="24"/>
  <c r="CV14" i="24"/>
  <c r="CT14" i="24"/>
  <c r="CS14" i="24"/>
  <c r="DF14" i="24" s="1"/>
  <c r="CV15" i="24"/>
  <c r="ES15" i="24"/>
  <c r="FD15" i="24" s="1"/>
  <c r="DV17" i="24"/>
  <c r="EG17" i="24" s="1"/>
  <c r="DB18" i="24"/>
  <c r="DW23" i="24"/>
  <c r="EI23" i="24" s="1"/>
  <c r="BT24" i="24"/>
  <c r="BU24" i="24" s="1"/>
  <c r="DS24" i="24"/>
  <c r="CE27" i="24"/>
  <c r="DT28" i="24"/>
  <c r="EB28" i="24" s="1"/>
  <c r="BU32" i="24"/>
  <c r="BW32" i="24" s="1"/>
  <c r="U32" i="24"/>
  <c r="V32" i="24" s="1"/>
  <c r="DA35" i="24"/>
  <c r="DF36" i="24"/>
  <c r="DC38" i="24"/>
  <c r="CY40" i="24"/>
  <c r="AU41" i="24"/>
  <c r="AV41" i="24" s="1"/>
  <c r="CT41" i="24"/>
  <c r="BD42" i="24"/>
  <c r="BE42" i="24" s="1"/>
  <c r="BF42" i="24" s="1"/>
  <c r="Z49" i="24"/>
  <c r="AO49" i="24"/>
  <c r="AP49" i="24" s="1"/>
  <c r="AQ49" i="24" s="1"/>
  <c r="P51" i="24"/>
  <c r="Q51" i="24" s="1"/>
  <c r="AF63" i="24"/>
  <c r="AG63" i="24" s="1"/>
  <c r="AI63" i="24" s="1"/>
  <c r="DW20" i="24"/>
  <c r="EH20" i="24" s="1"/>
  <c r="DV20" i="24"/>
  <c r="EF20" i="24" s="1"/>
  <c r="DY20" i="24"/>
  <c r="EL20" i="24" s="1"/>
  <c r="EP20" i="24"/>
  <c r="BS51" i="24"/>
  <c r="BT51" i="24" s="1"/>
  <c r="BU51" i="24" s="1"/>
  <c r="DU28" i="24"/>
  <c r="EE28" i="24" s="1"/>
  <c r="AJ37" i="24"/>
  <c r="AK37" i="24" s="1"/>
  <c r="AL37" i="24" s="1"/>
  <c r="CZ40" i="24"/>
  <c r="CU41" i="24"/>
  <c r="EP48" i="24"/>
  <c r="DY48" i="24"/>
  <c r="EL48" i="24" s="1"/>
  <c r="DW48" i="24"/>
  <c r="EH48" i="24" s="1"/>
  <c r="DV48" i="24"/>
  <c r="EF48" i="24" s="1"/>
  <c r="DU48" i="24"/>
  <c r="EE48" i="24" s="1"/>
  <c r="DT48" i="24"/>
  <c r="EB48" i="24" s="1"/>
  <c r="EU48" i="24"/>
  <c r="FH48" i="24" s="1"/>
  <c r="ES48" i="24"/>
  <c r="FC48" i="24" s="1"/>
  <c r="ER48" i="24"/>
  <c r="FB48" i="24" s="1"/>
  <c r="AY61" i="24"/>
  <c r="AQ70" i="24"/>
  <c r="AS70" i="24" s="1"/>
  <c r="AT73" i="24"/>
  <c r="AE84" i="24"/>
  <c r="EU15" i="24"/>
  <c r="DY17" i="24"/>
  <c r="AO18" i="24"/>
  <c r="AP18" i="24" s="1"/>
  <c r="BS18" i="24"/>
  <c r="DD18" i="24"/>
  <c r="EX18" i="24"/>
  <c r="AO21" i="24"/>
  <c r="V22" i="24"/>
  <c r="W22" i="24" s="1"/>
  <c r="BE22" i="24"/>
  <c r="BF22" i="24" s="1"/>
  <c r="EA23" i="24"/>
  <c r="CG27" i="24"/>
  <c r="AJ27" i="24"/>
  <c r="DV28" i="24"/>
  <c r="EF28" i="24" s="1"/>
  <c r="AU29" i="24"/>
  <c r="AV29" i="24" s="1"/>
  <c r="CN30" i="24"/>
  <c r="CI34" i="24"/>
  <c r="Z34" i="24"/>
  <c r="DD35" i="24"/>
  <c r="CT36" i="24"/>
  <c r="DB41" i="24"/>
  <c r="AQ42" i="24"/>
  <c r="AS42" i="24" s="1"/>
  <c r="AU43" i="24"/>
  <c r="DW43" i="24"/>
  <c r="EI43" i="24" s="1"/>
  <c r="DV43" i="24"/>
  <c r="EG43" i="24" s="1"/>
  <c r="DY43" i="24"/>
  <c r="EM43" i="24" s="1"/>
  <c r="DU43" i="24"/>
  <c r="ED43" i="24" s="1"/>
  <c r="ES43" i="24"/>
  <c r="FD43" i="24" s="1"/>
  <c r="ER43" i="24"/>
  <c r="FA43" i="24" s="1"/>
  <c r="EQ43" i="24"/>
  <c r="EZ43" i="24" s="1"/>
  <c r="EP43" i="24"/>
  <c r="EU43" i="24"/>
  <c r="FG43" i="24" s="1"/>
  <c r="DS48" i="24"/>
  <c r="BS49" i="24"/>
  <c r="BJ51" i="24"/>
  <c r="BK51" i="24" s="1"/>
  <c r="EE54" i="24"/>
  <c r="BN59" i="24"/>
  <c r="CU77" i="24"/>
  <c r="AE25" i="24"/>
  <c r="CX36" i="24"/>
  <c r="DC41" i="24"/>
  <c r="DS43" i="24"/>
  <c r="BT44" i="24"/>
  <c r="AJ54" i="24"/>
  <c r="AK54" i="24" s="1"/>
  <c r="V49" i="24"/>
  <c r="W49" i="24" s="1"/>
  <c r="Y49" i="24" s="1"/>
  <c r="BS14" i="24"/>
  <c r="AZ22" i="24"/>
  <c r="AJ25" i="24"/>
  <c r="AU27" i="24"/>
  <c r="Q39" i="24"/>
  <c r="R39" i="24" s="1"/>
  <c r="EX42" i="24"/>
  <c r="V43" i="24"/>
  <c r="W43" i="24" s="1"/>
  <c r="AT54" i="24"/>
  <c r="AY67" i="24"/>
  <c r="AZ67" i="24" s="1"/>
  <c r="BA67" i="24" s="1"/>
  <c r="EZ81" i="24"/>
  <c r="BD44" i="24"/>
  <c r="AZ26" i="24"/>
  <c r="AK26" i="24"/>
  <c r="AL26" i="24" s="1"/>
  <c r="V28" i="24"/>
  <c r="W28" i="24" s="1"/>
  <c r="BE28" i="24"/>
  <c r="BF28" i="24" s="1"/>
  <c r="BH28" i="24" s="1"/>
  <c r="BT31" i="24"/>
  <c r="BU31" i="24" s="1"/>
  <c r="BW31" i="24" s="1"/>
  <c r="AP32" i="24"/>
  <c r="AQ32" i="24" s="1"/>
  <c r="AS32" i="24" s="1"/>
  <c r="V35" i="24"/>
  <c r="W35" i="24" s="1"/>
  <c r="Y35" i="24" s="1"/>
  <c r="BJ35" i="24"/>
  <c r="U38" i="24"/>
  <c r="AP48" i="24"/>
  <c r="AU71" i="24"/>
  <c r="AV71" i="24" s="1"/>
  <c r="AX71" i="24" s="1"/>
  <c r="AA78" i="24"/>
  <c r="AB78" i="24" s="1"/>
  <c r="AT21" i="24"/>
  <c r="AB22" i="24"/>
  <c r="AD22" i="24" s="1"/>
  <c r="P23" i="24"/>
  <c r="Q27" i="24"/>
  <c r="R27" i="24" s="1"/>
  <c r="P30" i="24"/>
  <c r="Q30" i="24"/>
  <c r="R30" i="24" s="1"/>
  <c r="AK31" i="24"/>
  <c r="AL31" i="24" s="1"/>
  <c r="DA36" i="24"/>
  <c r="AY42" i="24"/>
  <c r="EU45" i="24"/>
  <c r="BZ83" i="24"/>
  <c r="CJ27" i="24"/>
  <c r="CI27" i="24"/>
  <c r="DC27" i="24"/>
  <c r="CB27" i="24"/>
  <c r="DB27" i="24"/>
  <c r="DA27" i="24"/>
  <c r="CZ27" i="24"/>
  <c r="CY27" i="24"/>
  <c r="CX27" i="24"/>
  <c r="CM27" i="24"/>
  <c r="AO28" i="24"/>
  <c r="AP28" i="24" s="1"/>
  <c r="AQ28" i="24" s="1"/>
  <c r="AZ34" i="24"/>
  <c r="BA34" i="24" s="1"/>
  <c r="P35" i="24"/>
  <c r="Q35" i="24" s="1"/>
  <c r="DB36" i="24"/>
  <c r="AE39" i="24"/>
  <c r="Q54" i="24"/>
  <c r="R54" i="24" s="1"/>
  <c r="T54" i="24" s="1"/>
  <c r="BN109" i="24"/>
  <c r="V26" i="24"/>
  <c r="DD36" i="24"/>
  <c r="EX37" i="24"/>
  <c r="CF44" i="24"/>
  <c r="CD44" i="24"/>
  <c r="DD44" i="24"/>
  <c r="CC44" i="24"/>
  <c r="DC44" i="24"/>
  <c r="CB44" i="24"/>
  <c r="CJ44" i="24"/>
  <c r="CI44" i="24"/>
  <c r="CH44" i="24"/>
  <c r="CG44" i="24"/>
  <c r="CE44" i="24"/>
  <c r="CY44" i="24"/>
  <c r="CX44" i="24"/>
  <c r="CW44" i="24"/>
  <c r="CV44" i="24"/>
  <c r="CL44" i="24"/>
  <c r="CK44" i="24"/>
  <c r="AY46" i="24"/>
  <c r="BN53" i="24"/>
  <c r="BO53" i="24" s="1"/>
  <c r="AF65" i="24"/>
  <c r="AZ72" i="24"/>
  <c r="F76" i="24"/>
  <c r="AP80" i="24"/>
  <c r="DW28" i="24"/>
  <c r="EH28" i="24" s="1"/>
  <c r="ER28" i="24"/>
  <c r="FB28" i="24" s="1"/>
  <c r="EQ28" i="24"/>
  <c r="EY28" i="24" s="1"/>
  <c r="EP28" i="24"/>
  <c r="DB16" i="24"/>
  <c r="DA16" i="24"/>
  <c r="CB16" i="24"/>
  <c r="CN16" i="24" s="1"/>
  <c r="CK16" i="24"/>
  <c r="CJ16" i="24"/>
  <c r="CI16" i="24"/>
  <c r="CF16" i="24"/>
  <c r="CH16" i="24"/>
  <c r="CG16" i="24"/>
  <c r="CW16" i="24"/>
  <c r="AA16" i="24"/>
  <c r="AB16" i="24" s="1"/>
  <c r="CU16" i="24"/>
  <c r="AZ25" i="24"/>
  <c r="BA25" i="24" s="1"/>
  <c r="AK30" i="24"/>
  <c r="AL30" i="24" s="1"/>
  <c r="CJ34" i="24"/>
  <c r="CY34" i="24"/>
  <c r="CX34" i="24"/>
  <c r="CG34" i="24"/>
  <c r="CF34" i="24"/>
  <c r="CE34" i="24"/>
  <c r="CD34" i="24"/>
  <c r="CC34" i="24"/>
  <c r="DD34" i="24"/>
  <c r="CB34" i="24"/>
  <c r="CT34" i="24"/>
  <c r="CS34" i="24"/>
  <c r="CH34" i="24"/>
  <c r="BS35" i="24"/>
  <c r="CF15" i="24"/>
  <c r="ES16" i="24"/>
  <c r="FC16" i="24" s="1"/>
  <c r="ES27" i="24"/>
  <c r="FD27" i="24" s="1"/>
  <c r="ER32" i="24"/>
  <c r="FB32" i="24" s="1"/>
  <c r="DF34" i="24"/>
  <c r="BE46" i="24"/>
  <c r="BF46" i="24" s="1"/>
  <c r="AL47" i="24"/>
  <c r="AN47" i="24" s="1"/>
  <c r="EQ48" i="24"/>
  <c r="EY48" i="24" s="1"/>
  <c r="AV49" i="24"/>
  <c r="AX49" i="24" s="1"/>
  <c r="BI53" i="24"/>
  <c r="BK63" i="24"/>
  <c r="BM63" i="24" s="1"/>
  <c r="AT63" i="24"/>
  <c r="AU63" i="24" s="1"/>
  <c r="AV63" i="24" s="1"/>
  <c r="EX66" i="24"/>
  <c r="CZ68" i="24"/>
  <c r="CX68" i="24"/>
  <c r="CW68" i="24"/>
  <c r="CH68" i="24"/>
  <c r="CG68" i="24"/>
  <c r="CF68" i="24"/>
  <c r="CE68" i="24"/>
  <c r="CD68" i="24"/>
  <c r="CC68" i="24"/>
  <c r="CB68" i="24"/>
  <c r="DD68" i="24"/>
  <c r="DC68" i="24"/>
  <c r="DB68" i="24"/>
  <c r="CU68" i="24"/>
  <c r="CT68" i="24"/>
  <c r="CS68" i="24"/>
  <c r="CK68" i="24"/>
  <c r="CI68" i="24"/>
  <c r="DA68" i="24"/>
  <c r="CY68" i="24"/>
  <c r="CV68" i="24"/>
  <c r="CM68" i="24"/>
  <c r="CL68" i="24"/>
  <c r="CJ68" i="24"/>
  <c r="P76" i="24"/>
  <c r="EU90" i="24"/>
  <c r="DU90" i="24"/>
  <c r="EE90" i="24" s="1"/>
  <c r="DY90" i="24"/>
  <c r="EL90" i="24" s="1"/>
  <c r="DW90" i="24"/>
  <c r="EH90" i="24" s="1"/>
  <c r="EQ90" i="24"/>
  <c r="EY90" i="24" s="1"/>
  <c r="ES90" i="24"/>
  <c r="FC90" i="24" s="1"/>
  <c r="ER90" i="24"/>
  <c r="FB90" i="24" s="1"/>
  <c r="EP90" i="24"/>
  <c r="DV90" i="24"/>
  <c r="EF90" i="24" s="1"/>
  <c r="BJ109" i="24"/>
  <c r="BK109" i="24" s="1"/>
  <c r="BM109" i="24" s="1"/>
  <c r="BU110" i="24"/>
  <c r="BW110" i="24" s="1"/>
  <c r="V31" i="24"/>
  <c r="W31" i="24" s="1"/>
  <c r="Y31" i="24" s="1"/>
  <c r="V54" i="24"/>
  <c r="AY17" i="24"/>
  <c r="CN18" i="24"/>
  <c r="AZ20" i="24"/>
  <c r="AU15" i="24"/>
  <c r="DW15" i="24"/>
  <c r="EI15" i="24" s="1"/>
  <c r="ER16" i="24"/>
  <c r="FB16" i="24" s="1"/>
  <c r="AU23" i="24"/>
  <c r="ER27" i="24"/>
  <c r="FA27" i="24" s="1"/>
  <c r="CT37" i="24"/>
  <c r="CS37" i="24"/>
  <c r="DF37" i="24" s="1"/>
  <c r="DD37" i="24"/>
  <c r="CC37" i="24"/>
  <c r="DC37" i="24"/>
  <c r="CB37" i="24"/>
  <c r="CJ37" i="24"/>
  <c r="CI37" i="24"/>
  <c r="CH37" i="24"/>
  <c r="CG37" i="24"/>
  <c r="CF37" i="24"/>
  <c r="CE37" i="24"/>
  <c r="CX37" i="24"/>
  <c r="CW37" i="24"/>
  <c r="CV37" i="24"/>
  <c r="CK37" i="24"/>
  <c r="DD14" i="24"/>
  <c r="CV16" i="24"/>
  <c r="CC18" i="24"/>
  <c r="AF19" i="24"/>
  <c r="BO19" i="24"/>
  <c r="Q21" i="24"/>
  <c r="R21" i="24" s="1"/>
  <c r="EQ22" i="24"/>
  <c r="EY22" i="24" s="1"/>
  <c r="AZ24" i="24"/>
  <c r="EQ25" i="24"/>
  <c r="EZ25" i="24" s="1"/>
  <c r="CS27" i="24"/>
  <c r="DF27" i="24" s="1"/>
  <c r="AZ28" i="24"/>
  <c r="AY30" i="24"/>
  <c r="CN32" i="24"/>
  <c r="BK33" i="24"/>
  <c r="BM33" i="24" s="1"/>
  <c r="EU14" i="24"/>
  <c r="FH14" i="24" s="1"/>
  <c r="CG15" i="24"/>
  <c r="DY15" i="24"/>
  <c r="EM15" i="24" s="1"/>
  <c r="CX16" i="24"/>
  <c r="CD18" i="24"/>
  <c r="AG19" i="24"/>
  <c r="EQ21" i="24"/>
  <c r="EZ21" i="24" s="1"/>
  <c r="EP21" i="24"/>
  <c r="DY21" i="24"/>
  <c r="ER22" i="24"/>
  <c r="FB22" i="24" s="1"/>
  <c r="P25" i="24"/>
  <c r="Q25" i="24" s="1"/>
  <c r="ER25" i="24"/>
  <c r="FA25" i="24" s="1"/>
  <c r="Z26" i="24"/>
  <c r="AA26" i="24" s="1"/>
  <c r="BE26" i="24"/>
  <c r="BF26" i="24" s="1"/>
  <c r="BH26" i="24" s="1"/>
  <c r="CT27" i="24"/>
  <c r="BI29" i="24"/>
  <c r="AQ31" i="24"/>
  <c r="AS31" i="24" s="1"/>
  <c r="ES32" i="24"/>
  <c r="FC32" i="24" s="1"/>
  <c r="AI33" i="24"/>
  <c r="BN33" i="24"/>
  <c r="BO33" i="24" s="1"/>
  <c r="BP33" i="24" s="1"/>
  <c r="CU34" i="24"/>
  <c r="AF35" i="24"/>
  <c r="AG35" i="24" s="1"/>
  <c r="AI35" i="24" s="1"/>
  <c r="CU37" i="24"/>
  <c r="CS44" i="24"/>
  <c r="DF44" i="24" s="1"/>
  <c r="BM45" i="24"/>
  <c r="BK45" i="24"/>
  <c r="CZ47" i="24"/>
  <c r="CY47" i="24"/>
  <c r="CX47" i="24"/>
  <c r="CE47" i="24"/>
  <c r="CD47" i="24"/>
  <c r="CC47" i="24"/>
  <c r="DD47" i="24"/>
  <c r="CB47" i="24"/>
  <c r="DC47" i="24"/>
  <c r="CT47" i="24"/>
  <c r="CS47" i="24"/>
  <c r="CM47" i="24"/>
  <c r="CL47" i="24"/>
  <c r="CK47" i="24"/>
  <c r="CJ47" i="24"/>
  <c r="CG47" i="24"/>
  <c r="CF47" i="24"/>
  <c r="CV47" i="24"/>
  <c r="CU47" i="24"/>
  <c r="AF61" i="24"/>
  <c r="AG61" i="24" s="1"/>
  <c r="FH70" i="24"/>
  <c r="AJ79" i="24"/>
  <c r="DS90" i="24"/>
  <c r="DS20" i="24"/>
  <c r="DF41" i="24"/>
  <c r="BS50" i="24"/>
  <c r="DU15" i="24"/>
  <c r="ED15" i="24" s="1"/>
  <c r="DV15" i="24"/>
  <c r="EG15" i="24" s="1"/>
  <c r="CB14" i="24"/>
  <c r="CY16" i="24"/>
  <c r="CE18" i="24"/>
  <c r="EU19" i="24"/>
  <c r="FG19" i="24" s="1"/>
  <c r="DU19" i="24"/>
  <c r="ED19" i="24" s="1"/>
  <c r="DT19" i="24"/>
  <c r="EC19" i="24" s="1"/>
  <c r="ES22" i="24"/>
  <c r="FC22" i="24" s="1"/>
  <c r="EQ23" i="24"/>
  <c r="EZ23" i="24" s="1"/>
  <c r="U24" i="24"/>
  <c r="ES25" i="24"/>
  <c r="FD25" i="24" s="1"/>
  <c r="CU27" i="24"/>
  <c r="DC32" i="24"/>
  <c r="CD32" i="24"/>
  <c r="CI32" i="24"/>
  <c r="CH32" i="24"/>
  <c r="DA32" i="24"/>
  <c r="CZ32" i="24"/>
  <c r="CY32" i="24"/>
  <c r="CX32" i="24"/>
  <c r="CW32" i="24"/>
  <c r="CV32" i="24"/>
  <c r="CM32" i="24"/>
  <c r="CL32" i="24"/>
  <c r="CK32" i="24"/>
  <c r="DB32" i="24"/>
  <c r="U34" i="24"/>
  <c r="V34" i="24" s="1"/>
  <c r="CV34" i="24"/>
  <c r="EX34" i="24"/>
  <c r="Q36" i="24"/>
  <c r="R36" i="24" s="1"/>
  <c r="T36" i="24" s="1"/>
  <c r="CY37" i="24"/>
  <c r="BN39" i="24"/>
  <c r="U40" i="24"/>
  <c r="CT44" i="24"/>
  <c r="CW58" i="24"/>
  <c r="CV58" i="24"/>
  <c r="CU58" i="24"/>
  <c r="CL58" i="24"/>
  <c r="CK58" i="24"/>
  <c r="CJ58" i="24"/>
  <c r="CI58" i="24"/>
  <c r="CH58" i="24"/>
  <c r="DA58" i="24"/>
  <c r="CZ58" i="24"/>
  <c r="CM58" i="24"/>
  <c r="DD58" i="24"/>
  <c r="DC58" i="24"/>
  <c r="DB58" i="24"/>
  <c r="CY58" i="24"/>
  <c r="CX58" i="24"/>
  <c r="CT58" i="24"/>
  <c r="CB58" i="24"/>
  <c r="CN58" i="24" s="1"/>
  <c r="DT90" i="24"/>
  <c r="EB90" i="24" s="1"/>
  <c r="BE16" i="24"/>
  <c r="BF16" i="24" s="1"/>
  <c r="BH16" i="24" s="1"/>
  <c r="CS16" i="24"/>
  <c r="DF16" i="24" s="1"/>
  <c r="Q15" i="24"/>
  <c r="EQ16" i="24"/>
  <c r="EY16" i="24" s="1"/>
  <c r="AA20" i="24"/>
  <c r="CE15" i="24"/>
  <c r="CH15" i="24"/>
  <c r="CC14" i="24"/>
  <c r="DS14" i="24"/>
  <c r="CI15" i="24"/>
  <c r="CZ16" i="24"/>
  <c r="AZ18" i="24"/>
  <c r="BA18" i="24" s="1"/>
  <c r="CF18" i="24"/>
  <c r="AJ19" i="24"/>
  <c r="AK19" i="24" s="1"/>
  <c r="AL19" i="24" s="1"/>
  <c r="DS19" i="24"/>
  <c r="EQ20" i="24"/>
  <c r="EY20" i="24" s="1"/>
  <c r="ER23" i="24"/>
  <c r="FA23" i="24" s="1"/>
  <c r="BH24" i="24"/>
  <c r="CV27" i="24"/>
  <c r="BD30" i="24"/>
  <c r="BE30" i="24" s="1"/>
  <c r="CW34" i="24"/>
  <c r="V36" i="24"/>
  <c r="CZ37" i="24"/>
  <c r="BT38" i="24"/>
  <c r="BU38" i="24" s="1"/>
  <c r="AJ39" i="24"/>
  <c r="AK39" i="24" s="1"/>
  <c r="AL39" i="24" s="1"/>
  <c r="BT40" i="24"/>
  <c r="Z40" i="24"/>
  <c r="AA40" i="24" s="1"/>
  <c r="AB40" i="24" s="1"/>
  <c r="BO41" i="24"/>
  <c r="BP41" i="24" s="1"/>
  <c r="BR41" i="24" s="1"/>
  <c r="BS42" i="24"/>
  <c r="CU44" i="24"/>
  <c r="AP50" i="24"/>
  <c r="AQ50" i="24" s="1"/>
  <c r="AS50" i="24" s="1"/>
  <c r="AO57" i="24"/>
  <c r="BJ65" i="24"/>
  <c r="BK65" i="24" s="1"/>
  <c r="BM65" i="24" s="1"/>
  <c r="AV79" i="24"/>
  <c r="AX79" i="24" s="1"/>
  <c r="AY44" i="24"/>
  <c r="CM43" i="24"/>
  <c r="CL43" i="24"/>
  <c r="CK43" i="24"/>
  <c r="CI43" i="24"/>
  <c r="CH43" i="24"/>
  <c r="CG43" i="24"/>
  <c r="DB43" i="24"/>
  <c r="DA43" i="24"/>
  <c r="CZ43" i="24"/>
  <c r="CY43" i="24"/>
  <c r="CX43" i="24"/>
  <c r="CW43" i="24"/>
  <c r="CV43" i="24"/>
  <c r="CU43" i="24"/>
  <c r="CT43" i="24"/>
  <c r="CJ43" i="24"/>
  <c r="CF43" i="24"/>
  <c r="CE43" i="24"/>
  <c r="DD43" i="24"/>
  <c r="DC43" i="24"/>
  <c r="AZ58" i="24"/>
  <c r="BA58" i="24" s="1"/>
  <c r="CM16" i="24"/>
  <c r="DT15" i="24"/>
  <c r="EC15" i="24" s="1"/>
  <c r="EP16" i="24"/>
  <c r="CT16" i="24"/>
  <c r="BF20" i="24"/>
  <c r="BH20" i="24" s="1"/>
  <c r="CD14" i="24"/>
  <c r="CJ15" i="24"/>
  <c r="AO16" i="24"/>
  <c r="DC16" i="24"/>
  <c r="AE17" i="24"/>
  <c r="EQ17" i="24"/>
  <c r="EZ17" i="24" s="1"/>
  <c r="DV19" i="24"/>
  <c r="EG19" i="24" s="1"/>
  <c r="ER20" i="24"/>
  <c r="FB20" i="24" s="1"/>
  <c r="EU22" i="24"/>
  <c r="FH22" i="24" s="1"/>
  <c r="ES23" i="24"/>
  <c r="FD23" i="24" s="1"/>
  <c r="EU25" i="24"/>
  <c r="CW27" i="24"/>
  <c r="AE29" i="24"/>
  <c r="AF29" i="24" s="1"/>
  <c r="CS32" i="24"/>
  <c r="DF32" i="24" s="1"/>
  <c r="CZ34" i="24"/>
  <c r="Z36" i="24"/>
  <c r="DA37" i="24"/>
  <c r="EX38" i="24"/>
  <c r="EX39" i="24"/>
  <c r="AE40" i="24"/>
  <c r="Z41" i="24"/>
  <c r="CZ44" i="24"/>
  <c r="AF51" i="24"/>
  <c r="AG51" i="24" s="1"/>
  <c r="BH52" i="24"/>
  <c r="AY57" i="24"/>
  <c r="CS58" i="24"/>
  <c r="DF58" i="24" s="1"/>
  <c r="Z89" i="24"/>
  <c r="AA89" i="24" s="1"/>
  <c r="AB89" i="24" s="1"/>
  <c r="DD16" i="24"/>
  <c r="ER17" i="24"/>
  <c r="FA17" i="24" s="1"/>
  <c r="CH18" i="24"/>
  <c r="CG18" i="24"/>
  <c r="CM18" i="24"/>
  <c r="CL18" i="24"/>
  <c r="CK18" i="24"/>
  <c r="CJ18" i="24"/>
  <c r="CI18" i="24"/>
  <c r="CZ18" i="24"/>
  <c r="ES20" i="24"/>
  <c r="FC20" i="24" s="1"/>
  <c r="EX24" i="24"/>
  <c r="DD27" i="24"/>
  <c r="ES28" i="24"/>
  <c r="FC28" i="24" s="1"/>
  <c r="AO30" i="24"/>
  <c r="AP30" i="24" s="1"/>
  <c r="AK33" i="24"/>
  <c r="DA34" i="24"/>
  <c r="AK35" i="24"/>
  <c r="AL35" i="24" s="1"/>
  <c r="AN35" i="24" s="1"/>
  <c r="CI35" i="24"/>
  <c r="DB37" i="24"/>
  <c r="CK38" i="24"/>
  <c r="AE41" i="24"/>
  <c r="AF41" i="24" s="1"/>
  <c r="DA44" i="24"/>
  <c r="DF51" i="24"/>
  <c r="P57" i="24"/>
  <c r="CG70" i="24"/>
  <c r="DD70" i="24"/>
  <c r="CE70" i="24"/>
  <c r="DC70" i="24"/>
  <c r="CD70" i="24"/>
  <c r="DB70" i="24"/>
  <c r="CT70" i="24"/>
  <c r="CS70" i="24"/>
  <c r="DF70" i="24" s="1"/>
  <c r="CJ70" i="24"/>
  <c r="CI70" i="24"/>
  <c r="CH70" i="24"/>
  <c r="CF70" i="24"/>
  <c r="CC70" i="24"/>
  <c r="CB70" i="24"/>
  <c r="CZ70" i="24"/>
  <c r="CY70" i="24"/>
  <c r="CX70" i="24"/>
  <c r="CM70" i="24"/>
  <c r="CK70" i="24"/>
  <c r="DA70" i="24"/>
  <c r="CW70" i="24"/>
  <c r="CL70" i="24"/>
  <c r="AY31" i="24"/>
  <c r="AZ31" i="24" s="1"/>
  <c r="DY38" i="24"/>
  <c r="EL38" i="24" s="1"/>
  <c r="R41" i="24"/>
  <c r="AK45" i="24"/>
  <c r="AZ50" i="24"/>
  <c r="AJ53" i="24"/>
  <c r="U58" i="24"/>
  <c r="F62" i="24"/>
  <c r="G62" i="24" s="1"/>
  <c r="DC63" i="24"/>
  <c r="CM64" i="24"/>
  <c r="CK64" i="24"/>
  <c r="CJ64" i="24"/>
  <c r="CI64" i="24"/>
  <c r="CH64" i="24"/>
  <c r="CG64" i="24"/>
  <c r="CW64" i="24"/>
  <c r="CV64" i="24"/>
  <c r="CU64" i="24"/>
  <c r="CT64" i="24"/>
  <c r="CS64" i="24"/>
  <c r="DF64" i="24" s="1"/>
  <c r="CL64" i="24"/>
  <c r="CB64" i="24"/>
  <c r="BZ64" i="24" s="1"/>
  <c r="CZ64" i="24"/>
  <c r="CX64" i="24"/>
  <c r="CY65" i="24"/>
  <c r="P69" i="24"/>
  <c r="CN74" i="24"/>
  <c r="BZ74" i="24"/>
  <c r="BE76" i="24"/>
  <c r="DC88" i="24"/>
  <c r="CD88" i="24"/>
  <c r="CK88" i="24"/>
  <c r="CJ88" i="24"/>
  <c r="CI88" i="24"/>
  <c r="CH88" i="24"/>
  <c r="CG88" i="24"/>
  <c r="CE88" i="24"/>
  <c r="DD88" i="24"/>
  <c r="DB88" i="24"/>
  <c r="CB88" i="24"/>
  <c r="BZ88" i="24" s="1"/>
  <c r="CX88" i="24"/>
  <c r="CW88" i="24"/>
  <c r="CV88" i="24"/>
  <c r="CU88" i="24"/>
  <c r="CY88" i="24"/>
  <c r="CT88" i="24"/>
  <c r="CS88" i="24"/>
  <c r="DF88" i="24" s="1"/>
  <c r="CL88" i="24"/>
  <c r="CC88" i="24"/>
  <c r="DA88" i="24"/>
  <c r="CZ88" i="24"/>
  <c r="CM88" i="24"/>
  <c r="CJ90" i="24"/>
  <c r="DA90" i="24"/>
  <c r="CZ90" i="24"/>
  <c r="CY90" i="24"/>
  <c r="CX90" i="24"/>
  <c r="CW90" i="24"/>
  <c r="CV90" i="24"/>
  <c r="CU90" i="24"/>
  <c r="CT90" i="24"/>
  <c r="CS90" i="24"/>
  <c r="DF90" i="24" s="1"/>
  <c r="CM90" i="24"/>
  <c r="CL90" i="24"/>
  <c r="CK90" i="24"/>
  <c r="DD90" i="24"/>
  <c r="CD90" i="24"/>
  <c r="CI90" i="24"/>
  <c r="CH90" i="24"/>
  <c r="CG90" i="24"/>
  <c r="CF90" i="24"/>
  <c r="CE90" i="24"/>
  <c r="CC90" i="24"/>
  <c r="CB90" i="24"/>
  <c r="DB90" i="24"/>
  <c r="AE97" i="24"/>
  <c r="AF97" i="24" s="1"/>
  <c r="CJ50" i="24"/>
  <c r="CI50" i="24"/>
  <c r="CH50" i="24"/>
  <c r="CL50" i="24"/>
  <c r="CK50" i="24"/>
  <c r="CG50" i="24"/>
  <c r="CF50" i="24"/>
  <c r="CE50" i="24"/>
  <c r="CZ55" i="24"/>
  <c r="CY55" i="24"/>
  <c r="CX55" i="24"/>
  <c r="CW55" i="24"/>
  <c r="CV55" i="24"/>
  <c r="CU55" i="24"/>
  <c r="CT55" i="24"/>
  <c r="CS55" i="24"/>
  <c r="DF55" i="24" s="1"/>
  <c r="CI55" i="24"/>
  <c r="CH55" i="24"/>
  <c r="AF67" i="24"/>
  <c r="Z73" i="24"/>
  <c r="CW75" i="24"/>
  <c r="CV75" i="24"/>
  <c r="CU75" i="24"/>
  <c r="CT75" i="24"/>
  <c r="CS75" i="24"/>
  <c r="DF75" i="24" s="1"/>
  <c r="CH75" i="24"/>
  <c r="CM75" i="24"/>
  <c r="CL75" i="24"/>
  <c r="CK75" i="24"/>
  <c r="CJ75" i="24"/>
  <c r="DD75" i="24"/>
  <c r="DC75" i="24"/>
  <c r="DB75" i="24"/>
  <c r="DA75" i="24"/>
  <c r="CZ75" i="24"/>
  <c r="CY75" i="24"/>
  <c r="CX75" i="24"/>
  <c r="CI75" i="24"/>
  <c r="CG75" i="24"/>
  <c r="CF75" i="24"/>
  <c r="BN76" i="24"/>
  <c r="BO76" i="24" s="1"/>
  <c r="F80" i="24"/>
  <c r="BD50" i="24"/>
  <c r="BE50" i="24" s="1"/>
  <c r="AT53" i="24"/>
  <c r="AU53" i="24" s="1"/>
  <c r="AE58" i="24"/>
  <c r="EX60" i="24"/>
  <c r="U62" i="24"/>
  <c r="V62" i="24" s="1"/>
  <c r="Z69" i="24"/>
  <c r="AF73" i="24"/>
  <c r="AG73" i="24" s="1"/>
  <c r="W82" i="24"/>
  <c r="Y82" i="24" s="1"/>
  <c r="CT85" i="24"/>
  <c r="CM85" i="24"/>
  <c r="CL85" i="24"/>
  <c r="CK85" i="24"/>
  <c r="CJ85" i="24"/>
  <c r="CI85" i="24"/>
  <c r="CG85" i="24"/>
  <c r="CY85" i="24"/>
  <c r="CH85" i="24"/>
  <c r="CF85" i="24"/>
  <c r="CD85" i="24"/>
  <c r="CC85" i="24"/>
  <c r="CB85" i="24"/>
  <c r="BZ85" i="24" s="1"/>
  <c r="DD85" i="24"/>
  <c r="DC85" i="24"/>
  <c r="CV85" i="24"/>
  <c r="CS85" i="24"/>
  <c r="DF85" i="24" s="1"/>
  <c r="DB85" i="24"/>
  <c r="DA85" i="24"/>
  <c r="CE85" i="24"/>
  <c r="DC90" i="24"/>
  <c r="AT126" i="24"/>
  <c r="BF36" i="24"/>
  <c r="BH36" i="24" s="1"/>
  <c r="BT46" i="24"/>
  <c r="AZ49" i="24"/>
  <c r="CX50" i="24"/>
  <c r="EP53" i="24"/>
  <c r="DW55" i="24"/>
  <c r="EI55" i="24" s="1"/>
  <c r="DV55" i="24"/>
  <c r="EG55" i="24" s="1"/>
  <c r="AF60" i="24"/>
  <c r="DD62" i="24"/>
  <c r="CE62" i="24"/>
  <c r="DC62" i="24"/>
  <c r="CG62" i="24"/>
  <c r="CD62" i="24"/>
  <c r="CC62" i="24"/>
  <c r="DB62" i="24"/>
  <c r="CB62" i="24"/>
  <c r="DA62" i="24"/>
  <c r="CY62" i="24"/>
  <c r="CW62" i="24"/>
  <c r="CI62" i="24"/>
  <c r="CF62" i="24"/>
  <c r="P63" i="24"/>
  <c r="DV64" i="24"/>
  <c r="EF64" i="24" s="1"/>
  <c r="EU64" i="24"/>
  <c r="DU64" i="24"/>
  <c r="EE64" i="24" s="1"/>
  <c r="DY64" i="24"/>
  <c r="EL64" i="24" s="1"/>
  <c r="DW64" i="24"/>
  <c r="EH64" i="24" s="1"/>
  <c r="EP64" i="24"/>
  <c r="DT64" i="24"/>
  <c r="EB64" i="24" s="1"/>
  <c r="DS64" i="24"/>
  <c r="ES64" i="24"/>
  <c r="FC64" i="24" s="1"/>
  <c r="EQ64" i="24"/>
  <c r="EY64" i="24" s="1"/>
  <c r="ES67" i="24"/>
  <c r="FD67" i="24" s="1"/>
  <c r="ER67" i="24"/>
  <c r="FA67" i="24" s="1"/>
  <c r="EQ67" i="24"/>
  <c r="EP67" i="24"/>
  <c r="DS67" i="24"/>
  <c r="EU67" i="24"/>
  <c r="FG67" i="24" s="1"/>
  <c r="AF68" i="24"/>
  <c r="BZ76" i="24"/>
  <c r="CN76" i="24"/>
  <c r="BI79" i="24"/>
  <c r="AZ81" i="24"/>
  <c r="BA81" i="24" s="1"/>
  <c r="BC81" i="24" s="1"/>
  <c r="CM83" i="24"/>
  <c r="CW83" i="24"/>
  <c r="CV83" i="24"/>
  <c r="CU83" i="24"/>
  <c r="CT83" i="24"/>
  <c r="CS83" i="24"/>
  <c r="DF83" i="24" s="1"/>
  <c r="CG83" i="24"/>
  <c r="CK83" i="24"/>
  <c r="CJ83" i="24"/>
  <c r="CI83" i="24"/>
  <c r="CH83" i="24"/>
  <c r="CF83" i="24"/>
  <c r="DC83" i="24"/>
  <c r="DB83" i="24"/>
  <c r="CB83" i="24"/>
  <c r="CN83" i="24" s="1"/>
  <c r="DD83" i="24"/>
  <c r="DA83" i="24"/>
  <c r="CE83" i="24"/>
  <c r="CD83" i="24"/>
  <c r="CC83" i="24"/>
  <c r="DD84" i="24"/>
  <c r="CD84" i="24"/>
  <c r="DC84" i="24"/>
  <c r="CC84" i="24"/>
  <c r="DB84" i="24"/>
  <c r="CB84" i="24"/>
  <c r="DA84" i="24"/>
  <c r="CZ84" i="24"/>
  <c r="CX84" i="24"/>
  <c r="CW84" i="24"/>
  <c r="CV84" i="24"/>
  <c r="CU84" i="24"/>
  <c r="CT84" i="24"/>
  <c r="CM84" i="24"/>
  <c r="CH84" i="24"/>
  <c r="CG84" i="24"/>
  <c r="CY84" i="24"/>
  <c r="CL84" i="24"/>
  <c r="CK84" i="24"/>
  <c r="CJ84" i="24"/>
  <c r="AO89" i="24"/>
  <c r="AP89" i="24" s="1"/>
  <c r="AA28" i="24"/>
  <c r="AB28" i="24" s="1"/>
  <c r="EP44" i="24"/>
  <c r="EP46" i="24"/>
  <c r="AY47" i="24"/>
  <c r="CY50" i="24"/>
  <c r="AF53" i="24"/>
  <c r="EQ53" i="24"/>
  <c r="EZ53" i="24" s="1"/>
  <c r="AK55" i="24"/>
  <c r="DS55" i="24"/>
  <c r="AK61" i="24"/>
  <c r="AL61" i="24" s="1"/>
  <c r="DT67" i="24"/>
  <c r="EC67" i="24" s="1"/>
  <c r="CC69" i="24"/>
  <c r="CF73" i="24"/>
  <c r="BO79" i="24"/>
  <c r="BP79" i="24" s="1"/>
  <c r="U85" i="24"/>
  <c r="AP87" i="24"/>
  <c r="AT89" i="24"/>
  <c r="AU89" i="24" s="1"/>
  <c r="AV89" i="24" s="1"/>
  <c r="V119" i="24"/>
  <c r="W119" i="24" s="1"/>
  <c r="Y119" i="24" s="1"/>
  <c r="AB120" i="24"/>
  <c r="AD120" i="24" s="1"/>
  <c r="AE43" i="24"/>
  <c r="P47" i="24"/>
  <c r="AV47" i="24"/>
  <c r="AX47" i="24" s="1"/>
  <c r="CZ50" i="24"/>
  <c r="ES53" i="24"/>
  <c r="FD53" i="24" s="1"/>
  <c r="DT55" i="24"/>
  <c r="EC55" i="24" s="1"/>
  <c r="BI59" i="24"/>
  <c r="BJ59" i="24" s="1"/>
  <c r="BS60" i="24"/>
  <c r="BT60" i="24" s="1"/>
  <c r="BD62" i="24"/>
  <c r="CS62" i="24"/>
  <c r="DF62" i="24" s="1"/>
  <c r="DU67" i="24"/>
  <c r="ED67" i="24" s="1"/>
  <c r="CE69" i="24"/>
  <c r="CH73" i="24"/>
  <c r="AP74" i="24"/>
  <c r="AQ74" i="24" s="1"/>
  <c r="EX80" i="24"/>
  <c r="CX83" i="24"/>
  <c r="CS84" i="24"/>
  <c r="DF84" i="24" s="1"/>
  <c r="AY89" i="24"/>
  <c r="BI103" i="24"/>
  <c r="BJ103" i="24" s="1"/>
  <c r="DA50" i="24"/>
  <c r="CM51" i="24"/>
  <c r="CL51" i="24"/>
  <c r="CK51" i="24"/>
  <c r="CD51" i="24"/>
  <c r="CC51" i="24"/>
  <c r="DD51" i="24"/>
  <c r="CB51" i="24"/>
  <c r="CN51" i="24" s="1"/>
  <c r="DC51" i="24"/>
  <c r="DB51" i="24"/>
  <c r="AJ63" i="24"/>
  <c r="AK63" i="24" s="1"/>
  <c r="AL63" i="24" s="1"/>
  <c r="AA64" i="24"/>
  <c r="AA77" i="24"/>
  <c r="V124" i="24"/>
  <c r="W124" i="24" s="1"/>
  <c r="Y124" i="24" s="1"/>
  <c r="BN57" i="24"/>
  <c r="BO57" i="24" s="1"/>
  <c r="F61" i="24"/>
  <c r="G61" i="24" s="1"/>
  <c r="AY63" i="24"/>
  <c r="P70" i="24"/>
  <c r="Q70" i="24" s="1"/>
  <c r="DS83" i="24"/>
  <c r="ES83" i="24"/>
  <c r="FD83" i="24" s="1"/>
  <c r="ER83" i="24"/>
  <c r="DY83" i="24"/>
  <c r="EM83" i="24" s="1"/>
  <c r="DW83" i="24"/>
  <c r="EI83" i="24" s="1"/>
  <c r="DV83" i="24"/>
  <c r="EG83" i="24" s="1"/>
  <c r="EP83" i="24"/>
  <c r="Z54" i="24"/>
  <c r="AP56" i="24"/>
  <c r="EQ59" i="24"/>
  <c r="EZ59" i="24" s="1"/>
  <c r="EP59" i="24"/>
  <c r="DW59" i="24"/>
  <c r="EI59" i="24" s="1"/>
  <c r="DV59" i="24"/>
  <c r="EG59" i="24" s="1"/>
  <c r="DU59" i="24"/>
  <c r="ED59" i="24" s="1"/>
  <c r="DT59" i="24"/>
  <c r="EC59" i="24" s="1"/>
  <c r="DY59" i="24"/>
  <c r="EM59" i="24" s="1"/>
  <c r="BT64" i="24"/>
  <c r="BU64" i="24" s="1"/>
  <c r="BW64" i="24" s="1"/>
  <c r="AZ64" i="24"/>
  <c r="BA64" i="24" s="1"/>
  <c r="BS67" i="24"/>
  <c r="BS68" i="24"/>
  <c r="DC69" i="24"/>
  <c r="CD69" i="24"/>
  <c r="DA69" i="24"/>
  <c r="CB69" i="24"/>
  <c r="CZ69" i="24"/>
  <c r="CY69" i="24"/>
  <c r="CX69" i="24"/>
  <c r="CW69" i="24"/>
  <c r="CV69" i="24"/>
  <c r="CU69" i="24"/>
  <c r="DB69" i="24"/>
  <c r="CT69" i="24"/>
  <c r="CS69" i="24"/>
  <c r="DF69" i="24" s="1"/>
  <c r="CM69" i="24"/>
  <c r="CL69" i="24"/>
  <c r="CH69" i="24"/>
  <c r="CG69" i="24"/>
  <c r="CF69" i="24"/>
  <c r="DD69" i="24"/>
  <c r="AI73" i="24"/>
  <c r="CM73" i="24"/>
  <c r="CL73" i="24"/>
  <c r="CD73" i="24"/>
  <c r="CC73" i="24"/>
  <c r="CB73" i="24"/>
  <c r="DD73" i="24"/>
  <c r="DC73" i="24"/>
  <c r="DB73" i="24"/>
  <c r="DA73" i="24"/>
  <c r="CZ73" i="24"/>
  <c r="CY73" i="24"/>
  <c r="CU73" i="24"/>
  <c r="CT73" i="24"/>
  <c r="CS73" i="24"/>
  <c r="DF73" i="24" s="1"/>
  <c r="CG73" i="24"/>
  <c r="CE73" i="24"/>
  <c r="BN74" i="24"/>
  <c r="DT83" i="24"/>
  <c r="EC83" i="24" s="1"/>
  <c r="V92" i="24"/>
  <c r="W92" i="24" s="1"/>
  <c r="V102" i="24"/>
  <c r="W102" i="24" s="1"/>
  <c r="P107" i="24"/>
  <c r="BE118" i="24"/>
  <c r="BF118" i="24" s="1"/>
  <c r="BH118" i="24" s="1"/>
  <c r="DY44" i="24"/>
  <c r="EL44" i="24" s="1"/>
  <c r="DS44" i="24"/>
  <c r="ES44" i="24"/>
  <c r="FC44" i="24" s="1"/>
  <c r="ER44" i="24"/>
  <c r="FB44" i="24" s="1"/>
  <c r="CU51" i="24"/>
  <c r="DY53" i="24"/>
  <c r="EM53" i="24" s="1"/>
  <c r="ER53" i="24"/>
  <c r="FA53" i="24" s="1"/>
  <c r="AU55" i="24"/>
  <c r="AV55" i="24" s="1"/>
  <c r="AX55" i="24" s="1"/>
  <c r="CD55" i="24"/>
  <c r="DV56" i="24"/>
  <c r="EF56" i="24" s="1"/>
  <c r="ER56" i="24"/>
  <c r="FB56" i="24" s="1"/>
  <c r="EQ56" i="24"/>
  <c r="EY56" i="24" s="1"/>
  <c r="EP56" i="24"/>
  <c r="DT56" i="24"/>
  <c r="EB56" i="24" s="1"/>
  <c r="DS56" i="24"/>
  <c r="DS59" i="24"/>
  <c r="V64" i="24"/>
  <c r="AT65" i="24"/>
  <c r="BJ77" i="24"/>
  <c r="DU83" i="24"/>
  <c r="ED83" i="24" s="1"/>
  <c r="ER37" i="24"/>
  <c r="FA37" i="24" s="1"/>
  <c r="EQ37" i="24"/>
  <c r="ES38" i="24"/>
  <c r="AU40" i="24"/>
  <c r="AV40" i="24" s="1"/>
  <c r="BI43" i="24"/>
  <c r="DT44" i="24"/>
  <c r="EB44" i="24" s="1"/>
  <c r="BJ49" i="24"/>
  <c r="BK49" i="24" s="1"/>
  <c r="EU50" i="24"/>
  <c r="FH50" i="24" s="1"/>
  <c r="DU50" i="24"/>
  <c r="EE50" i="24" s="1"/>
  <c r="DT50" i="24"/>
  <c r="EB50" i="24" s="1"/>
  <c r="ES50" i="24"/>
  <c r="FC50" i="24" s="1"/>
  <c r="DS50" i="24"/>
  <c r="DY50" i="24"/>
  <c r="EL50" i="24" s="1"/>
  <c r="DW50" i="24"/>
  <c r="EH50" i="24" s="1"/>
  <c r="DV50" i="24"/>
  <c r="EF50" i="24" s="1"/>
  <c r="BN51" i="24"/>
  <c r="CV51" i="24"/>
  <c r="Z52" i="24"/>
  <c r="AA52" i="24" s="1"/>
  <c r="DS53" i="24"/>
  <c r="CE55" i="24"/>
  <c r="P55" i="24"/>
  <c r="Q55" i="24" s="1"/>
  <c r="DU56" i="24"/>
  <c r="EE56" i="24" s="1"/>
  <c r="Z58" i="24"/>
  <c r="AG59" i="24"/>
  <c r="AI59" i="24" s="1"/>
  <c r="P62" i="24"/>
  <c r="Q62" i="24" s="1"/>
  <c r="AJ65" i="24"/>
  <c r="AA66" i="24"/>
  <c r="AB66" i="24" s="1"/>
  <c r="BJ67" i="24"/>
  <c r="BK67" i="24" s="1"/>
  <c r="CV73" i="24"/>
  <c r="BI75" i="24"/>
  <c r="AP76" i="24"/>
  <c r="AQ76" i="24" s="1"/>
  <c r="AJ107" i="24"/>
  <c r="BZ40" i="24"/>
  <c r="DU44" i="24"/>
  <c r="EE44" i="24" s="1"/>
  <c r="CW51" i="24"/>
  <c r="AP52" i="24"/>
  <c r="U53" i="24"/>
  <c r="AZ54" i="24"/>
  <c r="BA54" i="24" s="1"/>
  <c r="BC54" i="24" s="1"/>
  <c r="CF55" i="24"/>
  <c r="Z60" i="24"/>
  <c r="CJ63" i="24"/>
  <c r="CH63" i="24"/>
  <c r="CG63" i="24"/>
  <c r="CV63" i="24"/>
  <c r="CT63" i="24"/>
  <c r="CS63" i="24"/>
  <c r="DF63" i="24" s="1"/>
  <c r="CK63" i="24"/>
  <c r="CI63" i="24"/>
  <c r="CF63" i="24"/>
  <c r="CE63" i="24"/>
  <c r="CD63" i="24"/>
  <c r="CB63" i="24"/>
  <c r="BZ63" i="24" s="1"/>
  <c r="CZ63" i="24"/>
  <c r="CY63" i="24"/>
  <c r="CL63" i="24"/>
  <c r="CW73" i="24"/>
  <c r="BN75" i="24"/>
  <c r="BO75" i="24" s="1"/>
  <c r="BP75" i="24" s="1"/>
  <c r="AJ77" i="24"/>
  <c r="AK77" i="24" s="1"/>
  <c r="AL77" i="24" s="1"/>
  <c r="BD84" i="24"/>
  <c r="EX111" i="24"/>
  <c r="AT119" i="24"/>
  <c r="AZ41" i="24"/>
  <c r="BA41" i="24" s="1"/>
  <c r="BC41" i="24" s="1"/>
  <c r="DV44" i="24"/>
  <c r="EF44" i="24" s="1"/>
  <c r="CX51" i="24"/>
  <c r="DU53" i="24"/>
  <c r="ED53" i="24" s="1"/>
  <c r="CG55" i="24"/>
  <c r="BO62" i="24"/>
  <c r="CM65" i="24"/>
  <c r="CG65" i="24"/>
  <c r="CE65" i="24"/>
  <c r="CD65" i="24"/>
  <c r="CC65" i="24"/>
  <c r="CH65" i="24"/>
  <c r="CF65" i="24"/>
  <c r="CB65" i="24"/>
  <c r="BZ65" i="24" s="1"/>
  <c r="DD65" i="24"/>
  <c r="DB65" i="24"/>
  <c r="CW65" i="24"/>
  <c r="CV65" i="24"/>
  <c r="CK65" i="24"/>
  <c r="CI65" i="24"/>
  <c r="AE66" i="24"/>
  <c r="AF66" i="24" s="1"/>
  <c r="AU67" i="24"/>
  <c r="AV67" i="24" s="1"/>
  <c r="V72" i="24"/>
  <c r="AO72" i="24"/>
  <c r="AP72" i="24" s="1"/>
  <c r="AQ72" i="24" s="1"/>
  <c r="CX73" i="24"/>
  <c r="AO77" i="24"/>
  <c r="AP77" i="24" s="1"/>
  <c r="AQ77" i="24" s="1"/>
  <c r="BE82" i="24"/>
  <c r="BF82" i="24" s="1"/>
  <c r="BH82" i="24" s="1"/>
  <c r="BS91" i="24"/>
  <c r="CM99" i="24"/>
  <c r="DC99" i="24"/>
  <c r="CC99" i="24"/>
  <c r="DA99" i="24"/>
  <c r="CT99" i="24"/>
  <c r="CS99" i="24"/>
  <c r="DF99" i="24" s="1"/>
  <c r="CL99" i="24"/>
  <c r="CK99" i="24"/>
  <c r="CJ99" i="24"/>
  <c r="CI99" i="24"/>
  <c r="CH99" i="24"/>
  <c r="CF99" i="24"/>
  <c r="CE99" i="24"/>
  <c r="CD99" i="24"/>
  <c r="CB99" i="24"/>
  <c r="BZ99" i="24" s="1"/>
  <c r="CW99" i="24"/>
  <c r="DD99" i="24"/>
  <c r="DB99" i="24"/>
  <c r="CX99" i="24"/>
  <c r="CV99" i="24"/>
  <c r="CU99" i="24"/>
  <c r="CZ99" i="24"/>
  <c r="CY99" i="24"/>
  <c r="BO29" i="24"/>
  <c r="BP29" i="24" s="1"/>
  <c r="DS38" i="24"/>
  <c r="EU38" i="24"/>
  <c r="FH38" i="24" s="1"/>
  <c r="AA42" i="24"/>
  <c r="AJ43" i="24"/>
  <c r="BO43" i="24"/>
  <c r="BP43" i="24" s="1"/>
  <c r="AQ46" i="24"/>
  <c r="AS46" i="24" s="1"/>
  <c r="DY46" i="24"/>
  <c r="EL46" i="24" s="1"/>
  <c r="DW46" i="24"/>
  <c r="EH46" i="24" s="1"/>
  <c r="AF49" i="24"/>
  <c r="AP14" i="24"/>
  <c r="CJ20" i="24"/>
  <c r="CL22" i="24"/>
  <c r="AT25" i="24"/>
  <c r="BI27" i="24"/>
  <c r="BJ27" i="24" s="1"/>
  <c r="Q33" i="24"/>
  <c r="DW35" i="24"/>
  <c r="EI35" i="24" s="1"/>
  <c r="DV35" i="24"/>
  <c r="EG35" i="24" s="1"/>
  <c r="EU35" i="24"/>
  <c r="DY36" i="24"/>
  <c r="DW36" i="24"/>
  <c r="EH36" i="24" s="1"/>
  <c r="DV36" i="24"/>
  <c r="EF36" i="24" s="1"/>
  <c r="DU37" i="24"/>
  <c r="ED37" i="24" s="1"/>
  <c r="DT38" i="24"/>
  <c r="EB38" i="24" s="1"/>
  <c r="DW39" i="24"/>
  <c r="EI39" i="24" s="1"/>
  <c r="DV39" i="24"/>
  <c r="EG39" i="24" s="1"/>
  <c r="AZ40" i="24"/>
  <c r="AB42" i="24"/>
  <c r="AD42" i="24" s="1"/>
  <c r="AK43" i="24"/>
  <c r="DW44" i="24"/>
  <c r="DS46" i="24"/>
  <c r="AE47" i="24"/>
  <c r="BI47" i="24"/>
  <c r="CB50" i="24"/>
  <c r="AK51" i="24"/>
  <c r="CY51" i="24"/>
  <c r="CZ52" i="24"/>
  <c r="CY52" i="24"/>
  <c r="CX52" i="24"/>
  <c r="CW52" i="24"/>
  <c r="CV52" i="24"/>
  <c r="DV53" i="24"/>
  <c r="EG53" i="24" s="1"/>
  <c r="CJ55" i="24"/>
  <c r="AF55" i="24"/>
  <c r="DY56" i="24"/>
  <c r="EL56" i="24" s="1"/>
  <c r="DA61" i="24"/>
  <c r="CB61" i="24"/>
  <c r="CV61" i="24"/>
  <c r="CU61" i="24"/>
  <c r="CT61" i="24"/>
  <c r="CF61" i="24"/>
  <c r="CE61" i="24"/>
  <c r="CD61" i="24"/>
  <c r="CC61" i="24"/>
  <c r="CI61" i="24"/>
  <c r="CG61" i="24"/>
  <c r="AT61" i="24"/>
  <c r="CU63" i="24"/>
  <c r="DF68" i="24"/>
  <c r="AE45" i="24"/>
  <c r="AF45" i="24" s="1"/>
  <c r="AT19" i="24"/>
  <c r="AU19" i="24" s="1"/>
  <c r="BO21" i="24"/>
  <c r="BP21" i="24" s="1"/>
  <c r="EP29" i="24"/>
  <c r="DS31" i="24"/>
  <c r="EU31" i="24"/>
  <c r="EU34" i="24"/>
  <c r="DU34" i="24"/>
  <c r="EE34" i="24" s="1"/>
  <c r="DT34" i="24"/>
  <c r="ES34" i="24"/>
  <c r="FC34" i="24" s="1"/>
  <c r="DS35" i="24"/>
  <c r="DS36" i="24"/>
  <c r="DV37" i="24"/>
  <c r="DU38" i="24"/>
  <c r="EE38" i="24" s="1"/>
  <c r="DS39" i="24"/>
  <c r="DT46" i="24"/>
  <c r="EB46" i="24" s="1"/>
  <c r="U48" i="24"/>
  <c r="AZ48" i="24"/>
  <c r="AJ49" i="24"/>
  <c r="BN49" i="24"/>
  <c r="BO49" i="24" s="1"/>
  <c r="CC50" i="24"/>
  <c r="AB50" i="24"/>
  <c r="AA50" i="24"/>
  <c r="CZ51" i="24"/>
  <c r="DW53" i="24"/>
  <c r="EI53" i="24" s="1"/>
  <c r="CK55" i="24"/>
  <c r="DY58" i="24"/>
  <c r="EL58" i="24" s="1"/>
  <c r="DW58" i="24"/>
  <c r="EH58" i="24" s="1"/>
  <c r="DV58" i="24"/>
  <c r="EP58" i="24"/>
  <c r="DF61" i="24"/>
  <c r="CW63" i="24"/>
  <c r="CC64" i="24"/>
  <c r="CS65" i="24"/>
  <c r="DF65" i="24" s="1"/>
  <c r="AT66" i="24"/>
  <c r="AE71" i="24"/>
  <c r="AF71" i="24" s="1"/>
  <c r="AG71" i="24" s="1"/>
  <c r="Z72" i="24"/>
  <c r="AA72" i="24" s="1"/>
  <c r="CB75" i="24"/>
  <c r="BZ75" i="24" s="1"/>
  <c r="AJ100" i="24"/>
  <c r="AP112" i="24"/>
  <c r="AQ112" i="24" s="1"/>
  <c r="AS112" i="24" s="1"/>
  <c r="EQ29" i="24"/>
  <c r="EZ29" i="24" s="1"/>
  <c r="DW37" i="24"/>
  <c r="EI37" i="24" s="1"/>
  <c r="DV38" i="24"/>
  <c r="EF38" i="24" s="1"/>
  <c r="CT45" i="24"/>
  <c r="CS45" i="24"/>
  <c r="DF45" i="24" s="1"/>
  <c r="CZ45" i="24"/>
  <c r="CY45" i="24"/>
  <c r="CX45" i="24"/>
  <c r="CW45" i="24"/>
  <c r="CV45" i="24"/>
  <c r="DU46" i="24"/>
  <c r="EE46" i="24" s="1"/>
  <c r="DF47" i="24"/>
  <c r="CD50" i="24"/>
  <c r="DA51" i="24"/>
  <c r="BT54" i="24"/>
  <c r="CL55" i="24"/>
  <c r="CX60" i="24"/>
  <c r="CM60" i="24"/>
  <c r="CL60" i="24"/>
  <c r="CK60" i="24"/>
  <c r="CF60" i="24"/>
  <c r="CE60" i="24"/>
  <c r="CD60" i="24"/>
  <c r="CC60" i="24"/>
  <c r="CB60" i="24"/>
  <c r="BZ60" i="24" s="1"/>
  <c r="CU60" i="24"/>
  <c r="CT60" i="24"/>
  <c r="CG60" i="24"/>
  <c r="CX63" i="24"/>
  <c r="CD64" i="24"/>
  <c r="CT65" i="24"/>
  <c r="BW70" i="24"/>
  <c r="AY74" i="24"/>
  <c r="CC75" i="24"/>
  <c r="AF78" i="24"/>
  <c r="AE78" i="24"/>
  <c r="CZ79" i="24"/>
  <c r="CM79" i="24"/>
  <c r="CL79" i="24"/>
  <c r="CK79" i="24"/>
  <c r="CJ79" i="24"/>
  <c r="CI79" i="24"/>
  <c r="CX79" i="24"/>
  <c r="CW79" i="24"/>
  <c r="CV79" i="24"/>
  <c r="CU79" i="24"/>
  <c r="CT79" i="24"/>
  <c r="CS79" i="24"/>
  <c r="DF79" i="24" s="1"/>
  <c r="CD79" i="24"/>
  <c r="CC79" i="24"/>
  <c r="DC79" i="24"/>
  <c r="DA79" i="24"/>
  <c r="DD79" i="24"/>
  <c r="DB79" i="24"/>
  <c r="CY79" i="24"/>
  <c r="CH79" i="24"/>
  <c r="CG79" i="24"/>
  <c r="CF79" i="24"/>
  <c r="EX104" i="24"/>
  <c r="DT37" i="24"/>
  <c r="EC37" i="24" s="1"/>
  <c r="BI19" i="24"/>
  <c r="CM28" i="24"/>
  <c r="CL28" i="24"/>
  <c r="CT30" i="24"/>
  <c r="CS30" i="24"/>
  <c r="DF30" i="24" s="1"/>
  <c r="ER29" i="24"/>
  <c r="FA29" i="24" s="1"/>
  <c r="DU35" i="24"/>
  <c r="ED35" i="24" s="1"/>
  <c r="DU36" i="24"/>
  <c r="EE36" i="24" s="1"/>
  <c r="BD38" i="24"/>
  <c r="DW38" i="24"/>
  <c r="EH38" i="24" s="1"/>
  <c r="DU39" i="24"/>
  <c r="ED39" i="24" s="1"/>
  <c r="BE40" i="24"/>
  <c r="DV46" i="24"/>
  <c r="EF46" i="24" s="1"/>
  <c r="CM50" i="24"/>
  <c r="CT52" i="24"/>
  <c r="CM55" i="24"/>
  <c r="AZ56" i="24"/>
  <c r="BA56" i="24" s="1"/>
  <c r="P61" i="24"/>
  <c r="CW61" i="24"/>
  <c r="DX62" i="24"/>
  <c r="DA63" i="24"/>
  <c r="CE64" i="24"/>
  <c r="CU65" i="24"/>
  <c r="U66" i="24"/>
  <c r="AY69" i="24"/>
  <c r="AY70" i="24"/>
  <c r="BZ71" i="24"/>
  <c r="CD75" i="24"/>
  <c r="EX77" i="24"/>
  <c r="AK78" i="24"/>
  <c r="AL78" i="24" s="1"/>
  <c r="EQ83" i="24"/>
  <c r="EZ83" i="24" s="1"/>
  <c r="BE86" i="24"/>
  <c r="CF88" i="24"/>
  <c r="U97" i="24"/>
  <c r="BO111" i="24"/>
  <c r="BP111" i="24" s="1"/>
  <c r="BR111" i="24" s="1"/>
  <c r="AZ136" i="24"/>
  <c r="CM20" i="24"/>
  <c r="CL20" i="24"/>
  <c r="CT22" i="24"/>
  <c r="CS22" i="24"/>
  <c r="DF22" i="24" s="1"/>
  <c r="DY37" i="24"/>
  <c r="EM37" i="24" s="1"/>
  <c r="Z44" i="24"/>
  <c r="CN55" i="24"/>
  <c r="BP55" i="24"/>
  <c r="DY57" i="24"/>
  <c r="EM57" i="24" s="1"/>
  <c r="EU57" i="24"/>
  <c r="FG57" i="24" s="1"/>
  <c r="CS60" i="24"/>
  <c r="DF60" i="24" s="1"/>
  <c r="DB63" i="24"/>
  <c r="AP64" i="24"/>
  <c r="AQ64" i="24" s="1"/>
  <c r="CF64" i="24"/>
  <c r="CX65" i="24"/>
  <c r="BD70" i="24"/>
  <c r="BE70" i="24" s="1"/>
  <c r="BF70" i="24" s="1"/>
  <c r="BS74" i="24"/>
  <c r="BT74" i="24" s="1"/>
  <c r="BU74" i="24" s="1"/>
  <c r="CE75" i="24"/>
  <c r="EU83" i="24"/>
  <c r="FG83" i="24" s="1"/>
  <c r="Z97" i="24"/>
  <c r="BO107" i="24"/>
  <c r="BP107" i="24" s="1"/>
  <c r="BN135" i="24"/>
  <c r="BO135" i="24" s="1"/>
  <c r="BP135" i="24" s="1"/>
  <c r="AK69" i="24"/>
  <c r="H72" i="24"/>
  <c r="I72" i="24" s="1"/>
  <c r="J72" i="24" s="1"/>
  <c r="U73" i="24"/>
  <c r="EA74" i="24"/>
  <c r="P77" i="24"/>
  <c r="BD78" i="24"/>
  <c r="DD80" i="24"/>
  <c r="AL83" i="24"/>
  <c r="AK83" i="24"/>
  <c r="AU87" i="24"/>
  <c r="AV87" i="24" s="1"/>
  <c r="CZ87" i="24"/>
  <c r="DB87" i="24"/>
  <c r="CB87" i="24"/>
  <c r="DA87" i="24"/>
  <c r="CY87" i="24"/>
  <c r="CX87" i="24"/>
  <c r="CW87" i="24"/>
  <c r="CU87" i="24"/>
  <c r="CS87" i="24"/>
  <c r="DF87" i="24" s="1"/>
  <c r="CL87" i="24"/>
  <c r="CK87" i="24"/>
  <c r="DD87" i="24"/>
  <c r="DC87" i="24"/>
  <c r="CV87" i="24"/>
  <c r="CT87" i="24"/>
  <c r="CI87" i="24"/>
  <c r="CH87" i="24"/>
  <c r="CG87" i="24"/>
  <c r="BN99" i="24"/>
  <c r="BD104" i="24"/>
  <c r="BE104" i="24" s="1"/>
  <c r="AE109" i="24"/>
  <c r="R127" i="24"/>
  <c r="FB130" i="24"/>
  <c r="Z75" i="24"/>
  <c r="CW78" i="24"/>
  <c r="CG78" i="24"/>
  <c r="CF78" i="24"/>
  <c r="CE78" i="24"/>
  <c r="DD78" i="24"/>
  <c r="CD78" i="24"/>
  <c r="DC78" i="24"/>
  <c r="CC78" i="24"/>
  <c r="CK78" i="24"/>
  <c r="CJ78" i="24"/>
  <c r="CI78" i="24"/>
  <c r="CH78" i="24"/>
  <c r="CB78" i="24"/>
  <c r="CN78" i="24" s="1"/>
  <c r="CV78" i="24"/>
  <c r="CJ82" i="24"/>
  <c r="CM82" i="24"/>
  <c r="CL82" i="24"/>
  <c r="CK82" i="24"/>
  <c r="CI82" i="24"/>
  <c r="CH82" i="24"/>
  <c r="CX82" i="24"/>
  <c r="DA82" i="24"/>
  <c r="CZ82" i="24"/>
  <c r="CY82" i="24"/>
  <c r="CW82" i="24"/>
  <c r="CV82" i="24"/>
  <c r="CF82" i="24"/>
  <c r="CE82" i="24"/>
  <c r="DC82" i="24"/>
  <c r="CM91" i="24"/>
  <c r="CJ91" i="24"/>
  <c r="CI91" i="24"/>
  <c r="CH91" i="24"/>
  <c r="CG91" i="24"/>
  <c r="CF91" i="24"/>
  <c r="CE91" i="24"/>
  <c r="DD91" i="24"/>
  <c r="CD91" i="24"/>
  <c r="DC91" i="24"/>
  <c r="CC91" i="24"/>
  <c r="DB91" i="24"/>
  <c r="CB91" i="24"/>
  <c r="BZ91" i="24" s="1"/>
  <c r="CZ91" i="24"/>
  <c r="CX91" i="24"/>
  <c r="CW91" i="24"/>
  <c r="CV91" i="24"/>
  <c r="CU91" i="24"/>
  <c r="CY91" i="24"/>
  <c r="CT91" i="24"/>
  <c r="CS91" i="24"/>
  <c r="DF91" i="24" s="1"/>
  <c r="CL91" i="24"/>
  <c r="CK91" i="24"/>
  <c r="CT93" i="24"/>
  <c r="DB93" i="24"/>
  <c r="CB93" i="24"/>
  <c r="CN93" i="24" s="1"/>
  <c r="DA93" i="24"/>
  <c r="CZ93" i="24"/>
  <c r="CY93" i="24"/>
  <c r="CX93" i="24"/>
  <c r="CW93" i="24"/>
  <c r="CV93" i="24"/>
  <c r="CU93" i="24"/>
  <c r="CS93" i="24"/>
  <c r="DF93" i="24" s="1"/>
  <c r="CM93" i="24"/>
  <c r="CL93" i="24"/>
  <c r="CK93" i="24"/>
  <c r="CE93" i="24"/>
  <c r="CD93" i="24"/>
  <c r="CC93" i="24"/>
  <c r="CI93" i="24"/>
  <c r="CH93" i="24"/>
  <c r="CG93" i="24"/>
  <c r="CW94" i="24"/>
  <c r="CI94" i="24"/>
  <c r="CH94" i="24"/>
  <c r="CG94" i="24"/>
  <c r="CF94" i="24"/>
  <c r="CE94" i="24"/>
  <c r="DD94" i="24"/>
  <c r="CD94" i="24"/>
  <c r="DC94" i="24"/>
  <c r="CC94" i="24"/>
  <c r="DB94" i="24"/>
  <c r="CB94" i="24"/>
  <c r="DA94" i="24"/>
  <c r="CY94" i="24"/>
  <c r="CV94" i="24"/>
  <c r="CU94" i="24"/>
  <c r="CT94" i="24"/>
  <c r="CS94" i="24"/>
  <c r="DF94" i="24" s="1"/>
  <c r="CL94" i="24"/>
  <c r="CK94" i="24"/>
  <c r="CJ94" i="24"/>
  <c r="AJ109" i="24"/>
  <c r="AZ112" i="24"/>
  <c r="BA112" i="24" s="1"/>
  <c r="BC112" i="24" s="1"/>
  <c r="EL66" i="24"/>
  <c r="AE77" i="24"/>
  <c r="AF77" i="24" s="1"/>
  <c r="AG77" i="24" s="1"/>
  <c r="DF78" i="24"/>
  <c r="AE79" i="24"/>
  <c r="AF79" i="24" s="1"/>
  <c r="DT80" i="24"/>
  <c r="EB80" i="24" s="1"/>
  <c r="DY80" i="24"/>
  <c r="EL80" i="24" s="1"/>
  <c r="DW80" i="24"/>
  <c r="EH80" i="24" s="1"/>
  <c r="DV80" i="24"/>
  <c r="EF80" i="24" s="1"/>
  <c r="DU80" i="24"/>
  <c r="EE80" i="24" s="1"/>
  <c r="DF82" i="24"/>
  <c r="AF85" i="24"/>
  <c r="AG85" i="24" s="1"/>
  <c r="AK110" i="24"/>
  <c r="AL110" i="24" s="1"/>
  <c r="AN110" i="24" s="1"/>
  <c r="BT58" i="24"/>
  <c r="BU58" i="24" s="1"/>
  <c r="BW58" i="24" s="1"/>
  <c r="AF62" i="24"/>
  <c r="AG62" i="24" s="1"/>
  <c r="AI62" i="24" s="1"/>
  <c r="BN63" i="24"/>
  <c r="EU66" i="24"/>
  <c r="AY68" i="24"/>
  <c r="DY69" i="24"/>
  <c r="AJ70" i="24"/>
  <c r="BI71" i="24"/>
  <c r="BN73" i="24"/>
  <c r="BO73" i="24" s="1"/>
  <c r="CG76" i="24"/>
  <c r="DA78" i="24"/>
  <c r="AY80" i="24"/>
  <c r="AZ80" i="24" s="1"/>
  <c r="P87" i="24"/>
  <c r="Q91" i="24"/>
  <c r="R91" i="24" s="1"/>
  <c r="AA92" i="24"/>
  <c r="BN100" i="24"/>
  <c r="BO100" i="24" s="1"/>
  <c r="AG101" i="24"/>
  <c r="AI101" i="24" s="1"/>
  <c r="AT107" i="24"/>
  <c r="F140" i="24"/>
  <c r="BN65" i="24"/>
  <c r="BO71" i="24"/>
  <c r="BN71" i="24"/>
  <c r="CH76" i="24"/>
  <c r="Z76" i="24"/>
  <c r="BN78" i="24"/>
  <c r="DB78" i="24"/>
  <c r="BD80" i="24"/>
  <c r="F93" i="24"/>
  <c r="G93" i="24" s="1"/>
  <c r="H93" i="24" s="1"/>
  <c r="EL94" i="24"/>
  <c r="EL114" i="24"/>
  <c r="AE170" i="24"/>
  <c r="AF170" i="24" s="1"/>
  <c r="AG170" i="24" s="1"/>
  <c r="Q66" i="24"/>
  <c r="R66" i="24" s="1"/>
  <c r="T66" i="24" s="1"/>
  <c r="DF71" i="24"/>
  <c r="BT72" i="24"/>
  <c r="BU72" i="24" s="1"/>
  <c r="BW72" i="24" s="1"/>
  <c r="EX73" i="24"/>
  <c r="CT74" i="24"/>
  <c r="CS74" i="24"/>
  <c r="DF74" i="24" s="1"/>
  <c r="DD74" i="24"/>
  <c r="CE74" i="24"/>
  <c r="CI74" i="24"/>
  <c r="CH74" i="24"/>
  <c r="CG74" i="24"/>
  <c r="CF74" i="24"/>
  <c r="CD74" i="24"/>
  <c r="DY85" i="24"/>
  <c r="DW85" i="24"/>
  <c r="EI85" i="24" s="1"/>
  <c r="DV85" i="24"/>
  <c r="EG85" i="24" s="1"/>
  <c r="DU85" i="24"/>
  <c r="ED85" i="24" s="1"/>
  <c r="DS85" i="24"/>
  <c r="EQ85" i="24"/>
  <c r="EZ85" i="24" s="1"/>
  <c r="AE87" i="24"/>
  <c r="AF87" i="24" s="1"/>
  <c r="Z91" i="24"/>
  <c r="BD92" i="24"/>
  <c r="BE92" i="24" s="1"/>
  <c r="BN97" i="24"/>
  <c r="BN118" i="24"/>
  <c r="AJ124" i="24"/>
  <c r="AK124" i="24" s="1"/>
  <c r="AE95" i="24"/>
  <c r="AF95" i="24" s="1"/>
  <c r="CG97" i="24"/>
  <c r="CK97" i="24"/>
  <c r="CM97" i="24"/>
  <c r="CL97" i="24"/>
  <c r="CJ97" i="24"/>
  <c r="CI97" i="24"/>
  <c r="CH97" i="24"/>
  <c r="CF97" i="24"/>
  <c r="CE97" i="24"/>
  <c r="CD97" i="24"/>
  <c r="DD97" i="24"/>
  <c r="CC97" i="24"/>
  <c r="DC97" i="24"/>
  <c r="CB97" i="24"/>
  <c r="DA97" i="24"/>
  <c r="CZ97" i="24"/>
  <c r="CY97" i="24"/>
  <c r="CX97" i="24"/>
  <c r="DB97" i="24"/>
  <c r="CW97" i="24"/>
  <c r="CV97" i="24"/>
  <c r="CU97" i="24"/>
  <c r="CT97" i="24"/>
  <c r="BN103" i="24"/>
  <c r="FA105" i="24"/>
  <c r="CT109" i="24"/>
  <c r="CH109" i="24"/>
  <c r="CF109" i="24"/>
  <c r="CK109" i="24"/>
  <c r="CD109" i="24"/>
  <c r="CB109" i="24"/>
  <c r="BZ109" i="24" s="1"/>
  <c r="CM109" i="24"/>
  <c r="CL109" i="24"/>
  <c r="CJ109" i="24"/>
  <c r="CI109" i="24"/>
  <c r="CG109" i="24"/>
  <c r="CE109" i="24"/>
  <c r="CC109" i="24"/>
  <c r="DD109" i="24"/>
  <c r="DB109" i="24"/>
  <c r="DA109" i="24"/>
  <c r="CZ109" i="24"/>
  <c r="CY109" i="24"/>
  <c r="CW109" i="24"/>
  <c r="DC109" i="24"/>
  <c r="CX109" i="24"/>
  <c r="CV109" i="24"/>
  <c r="CU109" i="24"/>
  <c r="CS109" i="24"/>
  <c r="DF109" i="24" s="1"/>
  <c r="CW74" i="24"/>
  <c r="Y76" i="24"/>
  <c r="ER80" i="24"/>
  <c r="FB80" i="24" s="1"/>
  <c r="BU82" i="24"/>
  <c r="BW82" i="24" s="1"/>
  <c r="AQ88" i="24"/>
  <c r="AS88" i="24" s="1"/>
  <c r="AJ95" i="24"/>
  <c r="AK95" i="24" s="1"/>
  <c r="F105" i="24"/>
  <c r="G105" i="24" s="1"/>
  <c r="CZ76" i="24"/>
  <c r="CY76" i="24"/>
  <c r="CX76" i="24"/>
  <c r="CW76" i="24"/>
  <c r="CV76" i="24"/>
  <c r="CK76" i="24"/>
  <c r="CU76" i="24"/>
  <c r="CT76" i="24"/>
  <c r="CS76" i="24"/>
  <c r="DF76" i="24" s="1"/>
  <c r="ES80" i="24"/>
  <c r="FC80" i="24" s="1"/>
  <c r="EQ84" i="24"/>
  <c r="EY84" i="24" s="1"/>
  <c r="EP84" i="24"/>
  <c r="EU84" i="24"/>
  <c r="FH84" i="24" s="1"/>
  <c r="ES84" i="24"/>
  <c r="FC84" i="24" s="1"/>
  <c r="ER84" i="24"/>
  <c r="FB84" i="24" s="1"/>
  <c r="DY84" i="24"/>
  <c r="EL84" i="24" s="1"/>
  <c r="DS84" i="24"/>
  <c r="DW88" i="24"/>
  <c r="EH88" i="24" s="1"/>
  <c r="DV88" i="24"/>
  <c r="EF88" i="24" s="1"/>
  <c r="EU88" i="24"/>
  <c r="FH88" i="24" s="1"/>
  <c r="DU88" i="24"/>
  <c r="EE88" i="24" s="1"/>
  <c r="DT88" i="24"/>
  <c r="EB88" i="24" s="1"/>
  <c r="ES88" i="24"/>
  <c r="FC88" i="24" s="1"/>
  <c r="DS88" i="24"/>
  <c r="EQ88" i="24"/>
  <c r="EY88" i="24" s="1"/>
  <c r="EP88" i="24"/>
  <c r="DY88" i="24"/>
  <c r="EL88" i="24" s="1"/>
  <c r="BA90" i="24"/>
  <c r="BC90" i="24" s="1"/>
  <c r="BS90" i="24"/>
  <c r="BT90" i="24" s="1"/>
  <c r="BU90" i="24" s="1"/>
  <c r="CS97" i="24"/>
  <c r="DF97" i="24" s="1"/>
  <c r="BE98" i="24"/>
  <c r="AY106" i="24"/>
  <c r="AZ106" i="24" s="1"/>
  <c r="AY114" i="24"/>
  <c r="AZ114" i="24" s="1"/>
  <c r="EX122" i="24"/>
  <c r="BO67" i="24"/>
  <c r="BP67" i="24" s="1"/>
  <c r="BR67" i="24" s="1"/>
  <c r="AF70" i="24"/>
  <c r="AG70" i="24" s="1"/>
  <c r="AI70" i="24" s="1"/>
  <c r="CY74" i="24"/>
  <c r="EU80" i="24"/>
  <c r="FH80" i="24" s="1"/>
  <c r="AO82" i="24"/>
  <c r="BO83" i="24"/>
  <c r="BP83" i="24" s="1"/>
  <c r="DT84" i="24"/>
  <c r="EB84" i="24" s="1"/>
  <c r="AY86" i="24"/>
  <c r="CC87" i="24"/>
  <c r="BK91" i="24"/>
  <c r="BM91" i="24" s="1"/>
  <c r="AU95" i="24"/>
  <c r="U96" i="24"/>
  <c r="P102" i="24"/>
  <c r="AU69" i="24"/>
  <c r="AB77" i="24"/>
  <c r="DC80" i="24"/>
  <c r="CD80" i="24"/>
  <c r="CW80" i="24"/>
  <c r="CV80" i="24"/>
  <c r="CU80" i="24"/>
  <c r="CT80" i="24"/>
  <c r="CS80" i="24"/>
  <c r="DF80" i="24" s="1"/>
  <c r="CH80" i="24"/>
  <c r="CF80" i="24"/>
  <c r="CE80" i="24"/>
  <c r="CC80" i="24"/>
  <c r="CB80" i="24"/>
  <c r="CX80" i="24"/>
  <c r="CK80" i="24"/>
  <c r="CI80" i="24"/>
  <c r="AA98" i="24"/>
  <c r="AB98" i="24" s="1"/>
  <c r="AU99" i="24"/>
  <c r="AT131" i="24"/>
  <c r="AU131" i="24" s="1"/>
  <c r="AV131" i="24" s="1"/>
  <c r="EQ18" i="24"/>
  <c r="EQ26" i="24"/>
  <c r="ES40" i="24"/>
  <c r="FC40" i="24" s="1"/>
  <c r="AT45" i="24"/>
  <c r="EQ47" i="24"/>
  <c r="EQ51" i="24"/>
  <c r="EZ51" i="24" s="1"/>
  <c r="BS52" i="24"/>
  <c r="ER54" i="24"/>
  <c r="FB54" i="24" s="1"/>
  <c r="ER61" i="24"/>
  <c r="FA61" i="24" s="1"/>
  <c r="BU62" i="24"/>
  <c r="BW62" i="24" s="1"/>
  <c r="AO63" i="24"/>
  <c r="BD64" i="24"/>
  <c r="BF66" i="24"/>
  <c r="BH66" i="24" s="1"/>
  <c r="CK66" i="24"/>
  <c r="AE69" i="24"/>
  <c r="AF69" i="24" s="1"/>
  <c r="AG69" i="24" s="1"/>
  <c r="BJ69" i="24"/>
  <c r="BT71" i="24"/>
  <c r="DA74" i="24"/>
  <c r="DB76" i="24"/>
  <c r="AL81" i="24"/>
  <c r="AN81" i="24" s="1"/>
  <c r="CB82" i="24"/>
  <c r="BZ82" i="24" s="1"/>
  <c r="DV84" i="24"/>
  <c r="EF84" i="24" s="1"/>
  <c r="BO85" i="24"/>
  <c r="BP85" i="24" s="1"/>
  <c r="CI86" i="24"/>
  <c r="CE87" i="24"/>
  <c r="BN91" i="24"/>
  <c r="BJ101" i="24"/>
  <c r="BK101" i="24" s="1"/>
  <c r="R109" i="24"/>
  <c r="BZ123" i="24"/>
  <c r="CN123" i="24"/>
  <c r="CL151" i="24"/>
  <c r="CF151" i="24"/>
  <c r="CE151" i="24"/>
  <c r="DD151" i="24"/>
  <c r="CD151" i="24"/>
  <c r="DC151" i="24"/>
  <c r="CC151" i="24"/>
  <c r="DB151" i="24"/>
  <c r="CB151" i="24"/>
  <c r="DA151" i="24"/>
  <c r="CY151" i="24"/>
  <c r="CT151" i="24"/>
  <c r="CZ151" i="24"/>
  <c r="CX151" i="24"/>
  <c r="CW151" i="24"/>
  <c r="CJ151" i="24"/>
  <c r="CI151" i="24"/>
  <c r="CV151" i="24"/>
  <c r="CM151" i="24"/>
  <c r="CK151" i="24"/>
  <c r="CH151" i="24"/>
  <c r="CG151" i="24"/>
  <c r="CU151" i="24"/>
  <c r="CS151" i="24"/>
  <c r="AT166" i="24"/>
  <c r="AU166" i="24" s="1"/>
  <c r="CJ42" i="24"/>
  <c r="CI42" i="24"/>
  <c r="CH42" i="24"/>
  <c r="ER47" i="24"/>
  <c r="FA47" i="24" s="1"/>
  <c r="ER51" i="24"/>
  <c r="FA51" i="24" s="1"/>
  <c r="ES54" i="24"/>
  <c r="FC54" i="24" s="1"/>
  <c r="CK56" i="24"/>
  <c r="CE56" i="24"/>
  <c r="DD56" i="24"/>
  <c r="CD56" i="24"/>
  <c r="DC56" i="24"/>
  <c r="CC56" i="24"/>
  <c r="CM57" i="24"/>
  <c r="CL57" i="24"/>
  <c r="AZ60" i="24"/>
  <c r="BA60" i="24" s="1"/>
  <c r="BC60" i="24" s="1"/>
  <c r="DY60" i="24"/>
  <c r="EL60" i="24" s="1"/>
  <c r="DW60" i="24"/>
  <c r="CL66" i="24"/>
  <c r="AT68" i="24"/>
  <c r="DW72" i="24"/>
  <c r="EH72" i="24" s="1"/>
  <c r="DV72" i="24"/>
  <c r="EF72" i="24" s="1"/>
  <c r="EU72" i="24"/>
  <c r="FH72" i="24" s="1"/>
  <c r="DU72" i="24"/>
  <c r="EE72" i="24" s="1"/>
  <c r="DT72" i="24"/>
  <c r="ER72" i="24"/>
  <c r="FB72" i="24" s="1"/>
  <c r="EQ72" i="24"/>
  <c r="EY72" i="24" s="1"/>
  <c r="EP72" i="24"/>
  <c r="DB74" i="24"/>
  <c r="DC76" i="24"/>
  <c r="DY79" i="24"/>
  <c r="EM79" i="24" s="1"/>
  <c r="DW79" i="24"/>
  <c r="EI79" i="24" s="1"/>
  <c r="DV79" i="24"/>
  <c r="EG79" i="24" s="1"/>
  <c r="DU79" i="24"/>
  <c r="ER79" i="24"/>
  <c r="FA79" i="24" s="1"/>
  <c r="EQ79" i="24"/>
  <c r="EZ79" i="24" s="1"/>
  <c r="EP79" i="24"/>
  <c r="CY80" i="24"/>
  <c r="CC82" i="24"/>
  <c r="AG83" i="24"/>
  <c r="AI83" i="24" s="1"/>
  <c r="DW84" i="24"/>
  <c r="EH84" i="24" s="1"/>
  <c r="EP85" i="24"/>
  <c r="CK86" i="24"/>
  <c r="EX86" i="24"/>
  <c r="CF87" i="24"/>
  <c r="AZ98" i="24"/>
  <c r="ES47" i="24"/>
  <c r="CG49" i="24"/>
  <c r="CF49" i="24"/>
  <c r="DD49" i="24"/>
  <c r="CE49" i="24"/>
  <c r="DF56" i="24"/>
  <c r="AL57" i="24"/>
  <c r="AN57" i="24" s="1"/>
  <c r="EQ69" i="24"/>
  <c r="EZ69" i="24" s="1"/>
  <c r="DC74" i="24"/>
  <c r="DD76" i="24"/>
  <c r="CL78" i="24"/>
  <c r="EA79" i="24"/>
  <c r="CZ80" i="24"/>
  <c r="Z81" i="24"/>
  <c r="CD82" i="24"/>
  <c r="V84" i="24"/>
  <c r="ER85" i="24"/>
  <c r="FA85" i="24" s="1"/>
  <c r="CL86" i="24"/>
  <c r="CJ87" i="24"/>
  <c r="CY108" i="24"/>
  <c r="CW108" i="24"/>
  <c r="CS108" i="24"/>
  <c r="DF108" i="24" s="1"/>
  <c r="CH108" i="24"/>
  <c r="CJ108" i="24"/>
  <c r="CI108" i="24"/>
  <c r="CG108" i="24"/>
  <c r="CF108" i="24"/>
  <c r="CE108" i="24"/>
  <c r="CD108" i="24"/>
  <c r="CC108" i="24"/>
  <c r="CB108" i="24"/>
  <c r="DD108" i="24"/>
  <c r="DC108" i="24"/>
  <c r="DA108" i="24"/>
  <c r="CZ108" i="24"/>
  <c r="CX108" i="24"/>
  <c r="CV108" i="24"/>
  <c r="CT108" i="24"/>
  <c r="CM108" i="24"/>
  <c r="DB108" i="24"/>
  <c r="CU108" i="24"/>
  <c r="P65" i="24"/>
  <c r="CN66" i="24"/>
  <c r="ER69" i="24"/>
  <c r="FA69" i="24" s="1"/>
  <c r="CM78" i="24"/>
  <c r="DA80" i="24"/>
  <c r="CG82" i="24"/>
  <c r="ES85" i="24"/>
  <c r="FD85" i="24" s="1"/>
  <c r="CM87" i="24"/>
  <c r="BS101" i="24"/>
  <c r="BT101" i="24" s="1"/>
  <c r="BU101" i="24" s="1"/>
  <c r="AT110" i="24"/>
  <c r="AT120" i="24"/>
  <c r="AU120" i="24" s="1"/>
  <c r="AT149" i="24"/>
  <c r="AU149" i="24"/>
  <c r="AV149" i="24" s="1"/>
  <c r="P43" i="24"/>
  <c r="Q43" i="24" s="1"/>
  <c r="DS47" i="24"/>
  <c r="DW51" i="24"/>
  <c r="EI51" i="24" s="1"/>
  <c r="DV51" i="24"/>
  <c r="EU51" i="24"/>
  <c r="CT66" i="24"/>
  <c r="DA66" i="24"/>
  <c r="CY66" i="24"/>
  <c r="CX66" i="24"/>
  <c r="CW66" i="24"/>
  <c r="ES69" i="24"/>
  <c r="FD69" i="24" s="1"/>
  <c r="P73" i="24"/>
  <c r="EP74" i="24"/>
  <c r="DW74" i="24"/>
  <c r="EH74" i="24" s="1"/>
  <c r="DV74" i="24"/>
  <c r="EF74" i="24" s="1"/>
  <c r="DU74" i="24"/>
  <c r="EE74" i="24" s="1"/>
  <c r="DT74" i="24"/>
  <c r="EB74" i="24" s="1"/>
  <c r="ES75" i="24"/>
  <c r="FD75" i="24" s="1"/>
  <c r="DS75" i="24"/>
  <c r="DV76" i="24"/>
  <c r="ES76" i="24"/>
  <c r="FC76" i="24" s="1"/>
  <c r="AY78" i="24"/>
  <c r="DB80" i="24"/>
  <c r="BM83" i="24"/>
  <c r="AA84" i="24"/>
  <c r="EU85" i="24"/>
  <c r="FG85" i="24" s="1"/>
  <c r="CW86" i="24"/>
  <c r="CU86" i="24"/>
  <c r="CT86" i="24"/>
  <c r="CS86" i="24"/>
  <c r="DF86" i="24" s="1"/>
  <c r="CF86" i="24"/>
  <c r="CE86" i="24"/>
  <c r="CD86" i="24"/>
  <c r="CC86" i="24"/>
  <c r="CB86" i="24"/>
  <c r="BZ86" i="24" s="1"/>
  <c r="DD86" i="24"/>
  <c r="DC86" i="24"/>
  <c r="CY86" i="24"/>
  <c r="CX86" i="24"/>
  <c r="CV86" i="24"/>
  <c r="CJ86" i="24"/>
  <c r="CH86" i="24"/>
  <c r="BT92" i="24"/>
  <c r="BU92" i="24" s="1"/>
  <c r="CF93" i="24"/>
  <c r="BI99" i="24"/>
  <c r="AT111" i="24"/>
  <c r="CW126" i="24"/>
  <c r="CJ126" i="24"/>
  <c r="CV126" i="24"/>
  <c r="CU126" i="24"/>
  <c r="CT126" i="24"/>
  <c r="CS126" i="24"/>
  <c r="DF126" i="24" s="1"/>
  <c r="CM126" i="24"/>
  <c r="CL126" i="24"/>
  <c r="CK126" i="24"/>
  <c r="CI126" i="24"/>
  <c r="CH126" i="24"/>
  <c r="CF126" i="24"/>
  <c r="DD126" i="24"/>
  <c r="DC126" i="24"/>
  <c r="DB126" i="24"/>
  <c r="DA126" i="24"/>
  <c r="CX126" i="24"/>
  <c r="CB126" i="24"/>
  <c r="CN126" i="24" s="1"/>
  <c r="CD126" i="24"/>
  <c r="CC126" i="24"/>
  <c r="CY126" i="24"/>
  <c r="CG126" i="24"/>
  <c r="CE126" i="24"/>
  <c r="AU83" i="24"/>
  <c r="BD88" i="24"/>
  <c r="CZ95" i="24"/>
  <c r="CM95" i="24"/>
  <c r="CL95" i="24"/>
  <c r="CK95" i="24"/>
  <c r="CJ95" i="24"/>
  <c r="CI95" i="24"/>
  <c r="CH95" i="24"/>
  <c r="CG95" i="24"/>
  <c r="CE95" i="24"/>
  <c r="DC95" i="24"/>
  <c r="CC95" i="24"/>
  <c r="DB95" i="24"/>
  <c r="CB95" i="24"/>
  <c r="DA95" i="24"/>
  <c r="CY95" i="24"/>
  <c r="CS95" i="24"/>
  <c r="DF95" i="24" s="1"/>
  <c r="AF96" i="24"/>
  <c r="P98" i="24"/>
  <c r="Q98" i="24" s="1"/>
  <c r="R98" i="24" s="1"/>
  <c r="CJ100" i="24"/>
  <c r="CI100" i="24"/>
  <c r="CH100" i="24"/>
  <c r="CG100" i="24"/>
  <c r="CF100" i="24"/>
  <c r="CE100" i="24"/>
  <c r="CD100" i="24"/>
  <c r="CC100" i="24"/>
  <c r="DD100" i="24"/>
  <c r="CB100" i="24"/>
  <c r="DC100" i="24"/>
  <c r="DB100" i="24"/>
  <c r="DA100" i="24"/>
  <c r="CY100" i="24"/>
  <c r="CX100" i="24"/>
  <c r="CW100" i="24"/>
  <c r="CV100" i="24"/>
  <c r="CM100" i="24"/>
  <c r="EU103" i="24"/>
  <c r="DT103" i="24"/>
  <c r="EC103" i="24" s="1"/>
  <c r="EP103" i="24"/>
  <c r="DY103" i="24"/>
  <c r="DW103" i="24"/>
  <c r="EI103" i="24" s="1"/>
  <c r="DV103" i="24"/>
  <c r="EG103" i="24" s="1"/>
  <c r="DU103" i="24"/>
  <c r="ED103" i="24" s="1"/>
  <c r="DS103" i="24"/>
  <c r="CG105" i="24"/>
  <c r="CY105" i="24"/>
  <c r="DB105" i="24"/>
  <c r="CC105" i="24"/>
  <c r="CM105" i="24"/>
  <c r="CL105" i="24"/>
  <c r="CK105" i="24"/>
  <c r="CJ105" i="24"/>
  <c r="CI105" i="24"/>
  <c r="CH105" i="24"/>
  <c r="CF105" i="24"/>
  <c r="CE105" i="24"/>
  <c r="CD105" i="24"/>
  <c r="DD105" i="24"/>
  <c r="DC105" i="24"/>
  <c r="DA105" i="24"/>
  <c r="CZ105" i="24"/>
  <c r="CW105" i="24"/>
  <c r="CS105" i="24"/>
  <c r="DF105" i="24" s="1"/>
  <c r="BD106" i="24"/>
  <c r="AY111" i="24"/>
  <c r="AE116" i="24"/>
  <c r="V134" i="24"/>
  <c r="AJ96" i="24"/>
  <c r="AJ98" i="24"/>
  <c r="BS106" i="24"/>
  <c r="BJ111" i="24"/>
  <c r="U114" i="24"/>
  <c r="V114" i="24" s="1"/>
  <c r="W114" i="24" s="1"/>
  <c r="AP132" i="24"/>
  <c r="AQ132" i="24" s="1"/>
  <c r="BD158" i="24"/>
  <c r="U80" i="24"/>
  <c r="V80" i="24" s="1"/>
  <c r="W80" i="24" s="1"/>
  <c r="AE89" i="24"/>
  <c r="AY91" i="24"/>
  <c r="AK93" i="24"/>
  <c r="AL93" i="24" s="1"/>
  <c r="AP94" i="24"/>
  <c r="AQ94" i="24" s="1"/>
  <c r="CT95" i="24"/>
  <c r="AT98" i="24"/>
  <c r="AU98" i="24" s="1"/>
  <c r="AY99" i="24"/>
  <c r="AZ99" i="24" s="1"/>
  <c r="CS100" i="24"/>
  <c r="DF100" i="24" s="1"/>
  <c r="U101" i="24"/>
  <c r="V101" i="24" s="1"/>
  <c r="W101" i="24" s="1"/>
  <c r="AV103" i="24"/>
  <c r="AX103" i="24" s="1"/>
  <c r="CN104" i="24"/>
  <c r="CT105" i="24"/>
  <c r="AP106" i="24"/>
  <c r="AQ106" i="24" s="1"/>
  <c r="AS106" i="24" s="1"/>
  <c r="AV112" i="24"/>
  <c r="AX112" i="24" s="1"/>
  <c r="Z114" i="24"/>
  <c r="AA114" i="24" s="1"/>
  <c r="AB114" i="24" s="1"/>
  <c r="AE136" i="24"/>
  <c r="AF136" i="24" s="1"/>
  <c r="CG89" i="24"/>
  <c r="CS89" i="24"/>
  <c r="DF89" i="24" s="1"/>
  <c r="CL89" i="24"/>
  <c r="CK89" i="24"/>
  <c r="CJ89" i="24"/>
  <c r="CE89" i="24"/>
  <c r="DD89" i="24"/>
  <c r="CD89" i="24"/>
  <c r="DC89" i="24"/>
  <c r="CC89" i="24"/>
  <c r="DB89" i="24"/>
  <c r="CB89" i="24"/>
  <c r="BZ89" i="24" s="1"/>
  <c r="CV89" i="24"/>
  <c r="BI89" i="24"/>
  <c r="BJ89" i="24" s="1"/>
  <c r="U90" i="24"/>
  <c r="AE91" i="24"/>
  <c r="AF91" i="24" s="1"/>
  <c r="AG91" i="24" s="1"/>
  <c r="DY93" i="24"/>
  <c r="EM93" i="24" s="1"/>
  <c r="DW93" i="24"/>
  <c r="EI93" i="24" s="1"/>
  <c r="ER93" i="24"/>
  <c r="FA93" i="24" s="1"/>
  <c r="DY95" i="24"/>
  <c r="EM95" i="24" s="1"/>
  <c r="DW95" i="24"/>
  <c r="EI95" i="24" s="1"/>
  <c r="DV95" i="24"/>
  <c r="EG95" i="24" s="1"/>
  <c r="DU95" i="24"/>
  <c r="ED95" i="24" s="1"/>
  <c r="EU95" i="24"/>
  <c r="FG95" i="24" s="1"/>
  <c r="DT95" i="24"/>
  <c r="EC95" i="24" s="1"/>
  <c r="DS95" i="24"/>
  <c r="ER95" i="24"/>
  <c r="FA95" i="24" s="1"/>
  <c r="EP95" i="24"/>
  <c r="AK97" i="24"/>
  <c r="AJ97" i="24"/>
  <c r="CG102" i="24"/>
  <c r="U105" i="24"/>
  <c r="AT109" i="24"/>
  <c r="CI111" i="24"/>
  <c r="F112" i="24"/>
  <c r="G112" i="24" s="1"/>
  <c r="AE119" i="24"/>
  <c r="AF119" i="24" s="1"/>
  <c r="P123" i="24"/>
  <c r="AL129" i="24"/>
  <c r="AN129" i="24" s="1"/>
  <c r="AF129" i="24"/>
  <c r="AG129" i="24" s="1"/>
  <c r="AO134" i="24"/>
  <c r="P144" i="24"/>
  <c r="Q144" i="24" s="1"/>
  <c r="CV146" i="24"/>
  <c r="CM146" i="24"/>
  <c r="CL146" i="24"/>
  <c r="CK146" i="24"/>
  <c r="CJ146" i="24"/>
  <c r="CI146" i="24"/>
  <c r="CH146" i="24"/>
  <c r="CF146" i="24"/>
  <c r="DA146" i="24"/>
  <c r="DC146" i="24"/>
  <c r="DB146" i="24"/>
  <c r="CZ146" i="24"/>
  <c r="CY146" i="24"/>
  <c r="CX146" i="24"/>
  <c r="CE146" i="24"/>
  <c r="DD146" i="24"/>
  <c r="CW146" i="24"/>
  <c r="CU146" i="24"/>
  <c r="CT146" i="24"/>
  <c r="CC146" i="24"/>
  <c r="CB146" i="24"/>
  <c r="CG146" i="24"/>
  <c r="CD146" i="24"/>
  <c r="BE172" i="24"/>
  <c r="CF181" i="24"/>
  <c r="DD181" i="24"/>
  <c r="CE181" i="24"/>
  <c r="DC181" i="24"/>
  <c r="CD181" i="24"/>
  <c r="DB181" i="24"/>
  <c r="CC181" i="24"/>
  <c r="DA181" i="24"/>
  <c r="CB181" i="24"/>
  <c r="CZ181" i="24"/>
  <c r="CX181" i="24"/>
  <c r="CS181" i="24"/>
  <c r="CY181" i="24"/>
  <c r="CW181" i="24"/>
  <c r="CV181" i="24"/>
  <c r="CU181" i="24"/>
  <c r="CT181" i="24"/>
  <c r="CJ181" i="24"/>
  <c r="CL181" i="24"/>
  <c r="CK181" i="24"/>
  <c r="CI181" i="24"/>
  <c r="CH181" i="24"/>
  <c r="CM181" i="24"/>
  <c r="CG181" i="24"/>
  <c r="P95" i="24"/>
  <c r="Q95" i="24" s="1"/>
  <c r="AB96" i="24"/>
  <c r="AD96" i="24" s="1"/>
  <c r="ER103" i="24"/>
  <c r="FA103" i="24" s="1"/>
  <c r="AY109" i="24"/>
  <c r="AE110" i="24"/>
  <c r="AF110" i="24" s="1"/>
  <c r="CL111" i="24"/>
  <c r="AJ119" i="24"/>
  <c r="AA124" i="24"/>
  <c r="AB124" i="24" s="1"/>
  <c r="U142" i="24"/>
  <c r="V142" i="24" s="1"/>
  <c r="CN192" i="24"/>
  <c r="BZ192" i="24"/>
  <c r="BS86" i="24"/>
  <c r="BT86" i="24" s="1"/>
  <c r="CE96" i="24"/>
  <c r="Z100" i="24"/>
  <c r="CW102" i="24"/>
  <c r="DB102" i="24"/>
  <c r="CB102" i="24"/>
  <c r="CN102" i="24" s="1"/>
  <c r="DC102" i="24"/>
  <c r="CZ102" i="24"/>
  <c r="CY102" i="24"/>
  <c r="CX102" i="24"/>
  <c r="CV102" i="24"/>
  <c r="CU102" i="24"/>
  <c r="CT102" i="24"/>
  <c r="CS102" i="24"/>
  <c r="DF102" i="24" s="1"/>
  <c r="CM102" i="24"/>
  <c r="CK102" i="24"/>
  <c r="CJ102" i="24"/>
  <c r="CI102" i="24"/>
  <c r="CH102" i="24"/>
  <c r="CF102" i="24"/>
  <c r="AB122" i="24"/>
  <c r="AD122" i="24" s="1"/>
  <c r="CS146" i="24"/>
  <c r="DF146" i="24" s="1"/>
  <c r="P108" i="24"/>
  <c r="CZ111" i="24"/>
  <c r="CV111" i="24"/>
  <c r="CU111" i="24"/>
  <c r="CT111" i="24"/>
  <c r="DA111" i="24"/>
  <c r="CY111" i="24"/>
  <c r="CJ111" i="24"/>
  <c r="CC111" i="24"/>
  <c r="CB111" i="24"/>
  <c r="CG111" i="24"/>
  <c r="CF111" i="24"/>
  <c r="CE111" i="24"/>
  <c r="CD111" i="24"/>
  <c r="DD111" i="24"/>
  <c r="DC111" i="24"/>
  <c r="CX111" i="24"/>
  <c r="CW111" i="24"/>
  <c r="CS111" i="24"/>
  <c r="DF111" i="24" s="1"/>
  <c r="CK111" i="24"/>
  <c r="BS118" i="24"/>
  <c r="BT118" i="24" s="1"/>
  <c r="BU118" i="24" s="1"/>
  <c r="BN123" i="24"/>
  <c r="BD140" i="24"/>
  <c r="BE140" i="24" s="1"/>
  <c r="DY92" i="24"/>
  <c r="EL92" i="24" s="1"/>
  <c r="DW92" i="24"/>
  <c r="EH92" i="24" s="1"/>
  <c r="DV92" i="24"/>
  <c r="EF92" i="24" s="1"/>
  <c r="DU92" i="24"/>
  <c r="EE92" i="24" s="1"/>
  <c r="DS92" i="24"/>
  <c r="ER92" i="24"/>
  <c r="FB92" i="24" s="1"/>
  <c r="EQ92" i="24"/>
  <c r="EY92" i="24" s="1"/>
  <c r="EP92" i="24"/>
  <c r="BJ93" i="24"/>
  <c r="BK93" i="24" s="1"/>
  <c r="BM93" i="24" s="1"/>
  <c r="EQ102" i="24"/>
  <c r="EY102" i="24" s="1"/>
  <c r="EP102" i="24"/>
  <c r="DY102" i="24"/>
  <c r="EL102" i="24" s="1"/>
  <c r="DW102" i="24"/>
  <c r="EH102" i="24" s="1"/>
  <c r="DU102" i="24"/>
  <c r="EE102" i="24" s="1"/>
  <c r="Z105" i="24"/>
  <c r="U108" i="24"/>
  <c r="V108" i="24" s="1"/>
  <c r="BD112" i="24"/>
  <c r="BE112" i="24" s="1"/>
  <c r="BF112" i="24" s="1"/>
  <c r="AY117" i="24"/>
  <c r="BT134" i="24"/>
  <c r="BU134" i="24" s="1"/>
  <c r="CS145" i="24"/>
  <c r="DF145" i="24" s="1"/>
  <c r="CE145" i="24"/>
  <c r="DD145" i="24"/>
  <c r="CD145" i="24"/>
  <c r="DC145" i="24"/>
  <c r="CC145" i="24"/>
  <c r="DB145" i="24"/>
  <c r="CB145" i="24"/>
  <c r="DA145" i="24"/>
  <c r="CZ145" i="24"/>
  <c r="CX145" i="24"/>
  <c r="CY145" i="24"/>
  <c r="CW145" i="24"/>
  <c r="CK145" i="24"/>
  <c r="CT145" i="24"/>
  <c r="CM145" i="24"/>
  <c r="CL145" i="24"/>
  <c r="CJ145" i="24"/>
  <c r="CI145" i="24"/>
  <c r="CH145" i="24"/>
  <c r="CG145" i="24"/>
  <c r="CF145" i="24"/>
  <c r="CV145" i="24"/>
  <c r="CU145" i="24"/>
  <c r="DT92" i="24"/>
  <c r="EB92" i="24" s="1"/>
  <c r="W94" i="24"/>
  <c r="U94" i="24"/>
  <c r="V94" i="24" s="1"/>
  <c r="DS102" i="24"/>
  <c r="CC103" i="24"/>
  <c r="AE105" i="24"/>
  <c r="CN106" i="24"/>
  <c r="AQ110" i="24"/>
  <c r="AS110" i="24" s="1"/>
  <c r="DB111" i="24"/>
  <c r="F113" i="24"/>
  <c r="G113" i="24" s="1"/>
  <c r="AA123" i="24"/>
  <c r="AB123" i="24" s="1"/>
  <c r="AD123" i="24" s="1"/>
  <c r="Z127" i="24"/>
  <c r="AZ152" i="24"/>
  <c r="BA152" i="24" s="1"/>
  <c r="BC152" i="24" s="1"/>
  <c r="AY84" i="24"/>
  <c r="BK87" i="24"/>
  <c r="BM87" i="24" s="1"/>
  <c r="Q93" i="24"/>
  <c r="R93" i="24" s="1"/>
  <c r="BO93" i="24"/>
  <c r="BP93" i="24" s="1"/>
  <c r="AK101" i="24"/>
  <c r="AL101" i="24" s="1"/>
  <c r="AN101" i="24" s="1"/>
  <c r="Q106" i="24"/>
  <c r="CJ114" i="24"/>
  <c r="CV114" i="24"/>
  <c r="CU114" i="24"/>
  <c r="CT114" i="24"/>
  <c r="CL114" i="24"/>
  <c r="CK114" i="24"/>
  <c r="DB114" i="24"/>
  <c r="DD114" i="24"/>
  <c r="CZ114" i="24"/>
  <c r="CM114" i="24"/>
  <c r="DC114" i="24"/>
  <c r="DA114" i="24"/>
  <c r="CY114" i="24"/>
  <c r="CX114" i="24"/>
  <c r="CW114" i="24"/>
  <c r="CS114" i="24"/>
  <c r="CI114" i="24"/>
  <c r="CH114" i="24"/>
  <c r="CF114" i="24"/>
  <c r="CB114" i="24"/>
  <c r="DC96" i="24"/>
  <c r="CD96" i="24"/>
  <c r="DD96" i="24"/>
  <c r="CC96" i="24"/>
  <c r="CZ96" i="24"/>
  <c r="CY96" i="24"/>
  <c r="CX96" i="24"/>
  <c r="CW96" i="24"/>
  <c r="CV96" i="24"/>
  <c r="CU96" i="24"/>
  <c r="CT96" i="24"/>
  <c r="CS96" i="24"/>
  <c r="DF96" i="24" s="1"/>
  <c r="CM96" i="24"/>
  <c r="CL96" i="24"/>
  <c r="CK96" i="24"/>
  <c r="CJ96" i="24"/>
  <c r="CB96" i="24"/>
  <c r="BS100" i="24"/>
  <c r="BT100" i="24" s="1"/>
  <c r="AJ102" i="24"/>
  <c r="CZ103" i="24"/>
  <c r="CH103" i="24"/>
  <c r="DB103" i="24"/>
  <c r="CS103" i="24"/>
  <c r="DF103" i="24" s="1"/>
  <c r="CV103" i="24"/>
  <c r="CU103" i="24"/>
  <c r="CT103" i="24"/>
  <c r="CM103" i="24"/>
  <c r="CL103" i="24"/>
  <c r="CK103" i="24"/>
  <c r="CJ103" i="24"/>
  <c r="CG103" i="24"/>
  <c r="CF103" i="24"/>
  <c r="CE103" i="24"/>
  <c r="CD103" i="24"/>
  <c r="CB103" i="24"/>
  <c r="CY103" i="24"/>
  <c r="AO108" i="24"/>
  <c r="Q112" i="24"/>
  <c r="R112" i="24" s="1"/>
  <c r="DC116" i="24"/>
  <c r="CD116" i="24"/>
  <c r="CT116" i="24"/>
  <c r="CS116" i="24"/>
  <c r="DF116" i="24" s="1"/>
  <c r="CL116" i="24"/>
  <c r="CK116" i="24"/>
  <c r="CJ116" i="24"/>
  <c r="CH116" i="24"/>
  <c r="DD116" i="24"/>
  <c r="CC116" i="24"/>
  <c r="CB116" i="24"/>
  <c r="CV116" i="24"/>
  <c r="CM116" i="24"/>
  <c r="CI116" i="24"/>
  <c r="CG116" i="24"/>
  <c r="CF116" i="24"/>
  <c r="CE116" i="24"/>
  <c r="DB116" i="24"/>
  <c r="CZ116" i="24"/>
  <c r="CU116" i="24"/>
  <c r="BF142" i="24"/>
  <c r="BH142" i="24" s="1"/>
  <c r="AJ165" i="24"/>
  <c r="BT66" i="24"/>
  <c r="BU66" i="24" s="1"/>
  <c r="AJ67" i="24"/>
  <c r="AK67" i="24" s="1"/>
  <c r="ES68" i="24"/>
  <c r="FC68" i="24" s="1"/>
  <c r="AJ71" i="24"/>
  <c r="ES77" i="24"/>
  <c r="AJ85" i="24"/>
  <c r="EQ95" i="24"/>
  <c r="EZ95" i="24" s="1"/>
  <c r="AU97" i="24"/>
  <c r="AV97" i="24" s="1"/>
  <c r="AX97" i="24" s="1"/>
  <c r="CJ98" i="24"/>
  <c r="CT98" i="24"/>
  <c r="DC98" i="24"/>
  <c r="DB98" i="24"/>
  <c r="DA98" i="24"/>
  <c r="CZ98" i="24"/>
  <c r="CY98" i="24"/>
  <c r="CX98" i="24"/>
  <c r="CW98" i="24"/>
  <c r="CV98" i="24"/>
  <c r="CU98" i="24"/>
  <c r="CS98" i="24"/>
  <c r="DF98" i="24" s="1"/>
  <c r="CM98" i="24"/>
  <c r="CL98" i="24"/>
  <c r="CK98" i="24"/>
  <c r="CD98" i="24"/>
  <c r="Z99" i="24"/>
  <c r="AU105" i="24"/>
  <c r="AV105" i="24" s="1"/>
  <c r="AX105" i="24" s="1"/>
  <c r="AY108" i="24"/>
  <c r="CG121" i="24"/>
  <c r="CT121" i="24"/>
  <c r="CH121" i="24"/>
  <c r="CF121" i="24"/>
  <c r="CE121" i="24"/>
  <c r="DD121" i="24"/>
  <c r="CC121" i="24"/>
  <c r="CM121" i="24"/>
  <c r="CL121" i="24"/>
  <c r="CK121" i="24"/>
  <c r="CJ121" i="24"/>
  <c r="CI121" i="24"/>
  <c r="CB121" i="24"/>
  <c r="DA121" i="24"/>
  <c r="CZ121" i="24"/>
  <c r="CW121" i="24"/>
  <c r="CV121" i="24"/>
  <c r="CU121" i="24"/>
  <c r="CS121" i="24"/>
  <c r="DF121" i="24" s="1"/>
  <c r="CD121" i="24"/>
  <c r="DC121" i="24"/>
  <c r="DY65" i="24"/>
  <c r="EM65" i="24" s="1"/>
  <c r="EU65" i="24"/>
  <c r="DS68" i="24"/>
  <c r="P86" i="24"/>
  <c r="U88" i="24"/>
  <c r="V88" i="24" s="1"/>
  <c r="W88" i="24" s="1"/>
  <c r="W89" i="24"/>
  <c r="Y89" i="24" s="1"/>
  <c r="AP90" i="24"/>
  <c r="AQ90" i="24" s="1"/>
  <c r="AS90" i="24" s="1"/>
  <c r="ES95" i="24"/>
  <c r="FD95" i="24" s="1"/>
  <c r="DA96" i="24"/>
  <c r="AF103" i="24"/>
  <c r="AG103" i="24" s="1"/>
  <c r="CW103" i="24"/>
  <c r="EL104" i="24"/>
  <c r="AU113" i="24"/>
  <c r="AV113" i="24" s="1"/>
  <c r="AX113" i="24" s="1"/>
  <c r="CW116" i="24"/>
  <c r="AK117" i="24"/>
  <c r="P130" i="24"/>
  <c r="Q130" i="24" s="1"/>
  <c r="R130" i="24" s="1"/>
  <c r="AT169" i="24"/>
  <c r="AU169" i="24" s="1"/>
  <c r="ES62" i="24"/>
  <c r="DS65" i="24"/>
  <c r="DT68" i="24"/>
  <c r="EB68" i="24" s="1"/>
  <c r="EU77" i="24"/>
  <c r="AF81" i="24"/>
  <c r="Q83" i="24"/>
  <c r="R83" i="24" s="1"/>
  <c r="AU85" i="24"/>
  <c r="AV85" i="24" s="1"/>
  <c r="BA96" i="24"/>
  <c r="BC96" i="24" s="1"/>
  <c r="DB96" i="24"/>
  <c r="DD98" i="24"/>
  <c r="CX103" i="24"/>
  <c r="Q105" i="24"/>
  <c r="R105" i="24" s="1"/>
  <c r="CX116" i="24"/>
  <c r="CX121" i="24"/>
  <c r="AO143" i="24"/>
  <c r="CY147" i="24"/>
  <c r="CV147" i="24"/>
  <c r="CU147" i="24"/>
  <c r="CT147" i="24"/>
  <c r="CS147" i="24"/>
  <c r="DF147" i="24" s="1"/>
  <c r="CI147" i="24"/>
  <c r="DC147" i="24"/>
  <c r="DB147" i="24"/>
  <c r="DA147" i="24"/>
  <c r="CZ147" i="24"/>
  <c r="CX147" i="24"/>
  <c r="CF147" i="24"/>
  <c r="CE147" i="24"/>
  <c r="CK147" i="24"/>
  <c r="CJ147" i="24"/>
  <c r="CH147" i="24"/>
  <c r="CG147" i="24"/>
  <c r="CD147" i="24"/>
  <c r="CB147" i="24"/>
  <c r="BZ147" i="24" s="1"/>
  <c r="DD147" i="24"/>
  <c r="CC147" i="24"/>
  <c r="CM147" i="24"/>
  <c r="CL147" i="24"/>
  <c r="CW147" i="24"/>
  <c r="DY73" i="24"/>
  <c r="EM73" i="24" s="1"/>
  <c r="DW73" i="24"/>
  <c r="EI73" i="24" s="1"/>
  <c r="CG81" i="24"/>
  <c r="DD81" i="24"/>
  <c r="CD81" i="24"/>
  <c r="DC81" i="24"/>
  <c r="CC81" i="24"/>
  <c r="DB81" i="24"/>
  <c r="CB81" i="24"/>
  <c r="DA81" i="24"/>
  <c r="CZ81" i="24"/>
  <c r="EP93" i="24"/>
  <c r="AK94" i="24"/>
  <c r="BD94" i="24"/>
  <c r="BE94" i="24" s="1"/>
  <c r="CD95" i="24"/>
  <c r="EP96" i="24"/>
  <c r="DY96" i="24"/>
  <c r="EL96" i="24" s="1"/>
  <c r="DW96" i="24"/>
  <c r="EH96" i="24" s="1"/>
  <c r="ER96" i="24"/>
  <c r="FB96" i="24" s="1"/>
  <c r="BE102" i="24"/>
  <c r="DA103" i="24"/>
  <c r="BO105" i="24"/>
  <c r="BP105" i="24" s="1"/>
  <c r="CY116" i="24"/>
  <c r="Q121" i="24"/>
  <c r="R121" i="24" s="1"/>
  <c r="BN183" i="24"/>
  <c r="DS73" i="24"/>
  <c r="AT75" i="24"/>
  <c r="BU76" i="24"/>
  <c r="BW76" i="24" s="1"/>
  <c r="DS77" i="24"/>
  <c r="BI85" i="24"/>
  <c r="DY87" i="24"/>
  <c r="EM87" i="24" s="1"/>
  <c r="DW87" i="24"/>
  <c r="AZ92" i="24"/>
  <c r="EQ93" i="24"/>
  <c r="EZ93" i="24" s="1"/>
  <c r="BT94" i="24"/>
  <c r="BU94" i="24" s="1"/>
  <c r="CF95" i="24"/>
  <c r="DS96" i="24"/>
  <c r="CK100" i="24"/>
  <c r="DC103" i="24"/>
  <c r="BT104" i="24"/>
  <c r="CB105" i="24"/>
  <c r="CN115" i="24"/>
  <c r="BZ115" i="24"/>
  <c r="BI115" i="24"/>
  <c r="DA116" i="24"/>
  <c r="CT125" i="24"/>
  <c r="CG125" i="24"/>
  <c r="CI125" i="24"/>
  <c r="CH125" i="24"/>
  <c r="CF125" i="24"/>
  <c r="CE125" i="24"/>
  <c r="CD125" i="24"/>
  <c r="CB125" i="24"/>
  <c r="DD125" i="24"/>
  <c r="DB125" i="24"/>
  <c r="CV125" i="24"/>
  <c r="CU125" i="24"/>
  <c r="CW125" i="24"/>
  <c r="CS125" i="24"/>
  <c r="DF125" i="24" s="1"/>
  <c r="CM125" i="24"/>
  <c r="CZ125" i="24"/>
  <c r="CL125" i="24"/>
  <c r="CK125" i="24"/>
  <c r="CJ125" i="24"/>
  <c r="CC125" i="24"/>
  <c r="DC125" i="24"/>
  <c r="CX125" i="24"/>
  <c r="P152" i="24"/>
  <c r="CL176" i="24"/>
  <c r="CK176" i="24"/>
  <c r="CJ176" i="24"/>
  <c r="DB176" i="24"/>
  <c r="CC176" i="24"/>
  <c r="DD176" i="24"/>
  <c r="DC176" i="24"/>
  <c r="DA176" i="24"/>
  <c r="CZ176" i="24"/>
  <c r="CY176" i="24"/>
  <c r="CW176" i="24"/>
  <c r="CX176" i="24"/>
  <c r="CV176" i="24"/>
  <c r="CU176" i="24"/>
  <c r="CH176" i="24"/>
  <c r="CF176" i="24"/>
  <c r="CE176" i="24"/>
  <c r="CB176" i="24"/>
  <c r="CN176" i="24" s="1"/>
  <c r="CT176" i="24"/>
  <c r="CS176" i="24"/>
  <c r="DF176" i="24" s="1"/>
  <c r="CG176" i="24"/>
  <c r="CM176" i="24"/>
  <c r="CD176" i="24"/>
  <c r="CI244" i="24"/>
  <c r="CW244" i="24"/>
  <c r="CV244" i="24"/>
  <c r="CU244" i="24"/>
  <c r="CT244" i="24"/>
  <c r="CS244" i="24"/>
  <c r="DF244" i="24" s="1"/>
  <c r="CJ244" i="24"/>
  <c r="CD244" i="24"/>
  <c r="CC244" i="24"/>
  <c r="CB244" i="24"/>
  <c r="CN244" i="24" s="1"/>
  <c r="DD244" i="24"/>
  <c r="DA244" i="24"/>
  <c r="CX244" i="24"/>
  <c r="CF244" i="24"/>
  <c r="CE244" i="24"/>
  <c r="DC244" i="24"/>
  <c r="DB244" i="24"/>
  <c r="CY244" i="24"/>
  <c r="CL244" i="24"/>
  <c r="CK244" i="24"/>
  <c r="CH244" i="24"/>
  <c r="CG244" i="24"/>
  <c r="CZ244" i="24"/>
  <c r="CM244" i="24"/>
  <c r="BN128" i="24"/>
  <c r="AY134" i="24"/>
  <c r="AZ134" i="24" s="1"/>
  <c r="BS135" i="24"/>
  <c r="Q139" i="24"/>
  <c r="R139" i="24" s="1"/>
  <c r="BN158" i="24"/>
  <c r="BO158" i="24" s="1"/>
  <c r="Z172" i="24"/>
  <c r="W226" i="24"/>
  <c r="Y226" i="24" s="1"/>
  <c r="EU98" i="24"/>
  <c r="DU98" i="24"/>
  <c r="CM107" i="24"/>
  <c r="CE107" i="24"/>
  <c r="BC116" i="24"/>
  <c r="AP118" i="24"/>
  <c r="BT128" i="24"/>
  <c r="BU128" i="24" s="1"/>
  <c r="AK130" i="24"/>
  <c r="AL130" i="24" s="1"/>
  <c r="AE131" i="24"/>
  <c r="AF131" i="24" s="1"/>
  <c r="Z132" i="24"/>
  <c r="AA132" i="24" s="1"/>
  <c r="AB132" i="24" s="1"/>
  <c r="AF133" i="24"/>
  <c r="AG133" i="24" s="1"/>
  <c r="AE143" i="24"/>
  <c r="BO149" i="24"/>
  <c r="AT165" i="24"/>
  <c r="EX168" i="24"/>
  <c r="BN169" i="24"/>
  <c r="DW187" i="24"/>
  <c r="EI187" i="24" s="1"/>
  <c r="DY187" i="24"/>
  <c r="DV187" i="24"/>
  <c r="EG187" i="24" s="1"/>
  <c r="DU187" i="24"/>
  <c r="ED187" i="24" s="1"/>
  <c r="DT187" i="24"/>
  <c r="EC187" i="24" s="1"/>
  <c r="DS187" i="24"/>
  <c r="EU187" i="24"/>
  <c r="FG187" i="24" s="1"/>
  <c r="ER187" i="24"/>
  <c r="FA187" i="24" s="1"/>
  <c r="EQ187" i="24"/>
  <c r="EZ187" i="24" s="1"/>
  <c r="EP187" i="24"/>
  <c r="ES187" i="24"/>
  <c r="FD187" i="24" s="1"/>
  <c r="AB134" i="24"/>
  <c r="AD134" i="24" s="1"/>
  <c r="CL135" i="24"/>
  <c r="CV135" i="24"/>
  <c r="CH135" i="24"/>
  <c r="CF135" i="24"/>
  <c r="CE135" i="24"/>
  <c r="CD135" i="24"/>
  <c r="CC135" i="24"/>
  <c r="DD135" i="24"/>
  <c r="CB135" i="24"/>
  <c r="BZ135" i="24" s="1"/>
  <c r="CM135" i="24"/>
  <c r="CK135" i="24"/>
  <c r="CJ135" i="24"/>
  <c r="CI135" i="24"/>
  <c r="DB135" i="24"/>
  <c r="DA135" i="24"/>
  <c r="CT135" i="24"/>
  <c r="DU144" i="24"/>
  <c r="EE144" i="24" s="1"/>
  <c r="DY144" i="24"/>
  <c r="EL144" i="24" s="1"/>
  <c r="DW144" i="24"/>
  <c r="EH144" i="24" s="1"/>
  <c r="DV144" i="24"/>
  <c r="EF144" i="24" s="1"/>
  <c r="EU144" i="24"/>
  <c r="FH144" i="24" s="1"/>
  <c r="ER144" i="24"/>
  <c r="FB144" i="24" s="1"/>
  <c r="EQ144" i="24"/>
  <c r="EY144" i="24" s="1"/>
  <c r="DS144" i="24"/>
  <c r="CY179" i="24"/>
  <c r="CX179" i="24"/>
  <c r="CW179" i="24"/>
  <c r="CV179" i="24"/>
  <c r="CU179" i="24"/>
  <c r="CT179" i="24"/>
  <c r="CL179" i="24"/>
  <c r="CM179" i="24"/>
  <c r="CK179" i="24"/>
  <c r="CJ179" i="24"/>
  <c r="CH179" i="24"/>
  <c r="CC179" i="24"/>
  <c r="DD179" i="24"/>
  <c r="DC179" i="24"/>
  <c r="DB179" i="24"/>
  <c r="DA179" i="24"/>
  <c r="CI179" i="24"/>
  <c r="CE179" i="24"/>
  <c r="CD179" i="24"/>
  <c r="CB179" i="24"/>
  <c r="CZ179" i="24"/>
  <c r="CS179" i="24"/>
  <c r="DF179" i="24" s="1"/>
  <c r="CF179" i="24"/>
  <c r="DW219" i="24"/>
  <c r="EI219" i="24" s="1"/>
  <c r="EP219" i="24"/>
  <c r="DY219" i="24"/>
  <c r="DV219" i="24"/>
  <c r="EG219" i="24" s="1"/>
  <c r="DT219" i="24"/>
  <c r="EC219" i="24" s="1"/>
  <c r="DS219" i="24"/>
  <c r="ES219" i="24"/>
  <c r="FD219" i="24" s="1"/>
  <c r="ER219" i="24"/>
  <c r="FA219" i="24" s="1"/>
  <c r="EQ219" i="24"/>
  <c r="EZ219" i="24" s="1"/>
  <c r="DU219" i="24"/>
  <c r="ED219" i="24" s="1"/>
  <c r="EU219" i="24"/>
  <c r="BO227" i="24"/>
  <c r="Z228" i="24"/>
  <c r="BZ247" i="24"/>
  <c r="CN247" i="24"/>
  <c r="BI131" i="24"/>
  <c r="CS135" i="24"/>
  <c r="DF135" i="24" s="1"/>
  <c r="BI153" i="24"/>
  <c r="U162" i="24"/>
  <c r="BN185" i="24"/>
  <c r="AJ188" i="24"/>
  <c r="AF199" i="24"/>
  <c r="AG199" i="24" s="1"/>
  <c r="DC112" i="24"/>
  <c r="CD112" i="24"/>
  <c r="CF112" i="24"/>
  <c r="CE112" i="24"/>
  <c r="DD112" i="24"/>
  <c r="CC112" i="24"/>
  <c r="CU112" i="24"/>
  <c r="CT112" i="24"/>
  <c r="CH112" i="24"/>
  <c r="CM112" i="24"/>
  <c r="CL112" i="24"/>
  <c r="AT114" i="24"/>
  <c r="AU114" i="24" s="1"/>
  <c r="AO119" i="24"/>
  <c r="AP119" i="24" s="1"/>
  <c r="AQ119" i="24" s="1"/>
  <c r="BN131" i="24"/>
  <c r="CU135" i="24"/>
  <c r="BD138" i="24"/>
  <c r="AE142" i="24"/>
  <c r="Z145" i="24"/>
  <c r="AA145" i="24" s="1"/>
  <c r="AA146" i="24"/>
  <c r="AB146" i="24" s="1"/>
  <c r="AD146" i="24" s="1"/>
  <c r="F146" i="24"/>
  <c r="AK147" i="24"/>
  <c r="AL147" i="24" s="1"/>
  <c r="AN147" i="24" s="1"/>
  <c r="BN153" i="24"/>
  <c r="BO153" i="24" s="1"/>
  <c r="AZ158" i="24"/>
  <c r="AY158" i="24"/>
  <c r="AV159" i="24"/>
  <c r="AX159" i="24" s="1"/>
  <c r="BT166" i="24"/>
  <c r="BU166" i="24" s="1"/>
  <c r="EX185" i="24"/>
  <c r="CH236" i="24"/>
  <c r="CG236" i="24"/>
  <c r="CF236" i="24"/>
  <c r="DD236" i="24"/>
  <c r="CE236" i="24"/>
  <c r="DC236" i="24"/>
  <c r="CD236" i="24"/>
  <c r="DB236" i="24"/>
  <c r="CC236" i="24"/>
  <c r="CB236" i="24"/>
  <c r="DA236" i="24"/>
  <c r="CU236" i="24"/>
  <c r="CT236" i="24"/>
  <c r="CY236" i="24"/>
  <c r="CX236" i="24"/>
  <c r="CW236" i="24"/>
  <c r="CS236" i="24"/>
  <c r="CV236" i="24"/>
  <c r="CM236" i="24"/>
  <c r="CL236" i="24"/>
  <c r="CK236" i="24"/>
  <c r="CI236" i="24"/>
  <c r="CJ236" i="24"/>
  <c r="CZ236" i="24"/>
  <c r="CM230" i="24"/>
  <c r="CL230" i="24"/>
  <c r="CJ230" i="24"/>
  <c r="CI230" i="24"/>
  <c r="CD230" i="24"/>
  <c r="CC230" i="24"/>
  <c r="CB230" i="24"/>
  <c r="DD230" i="24"/>
  <c r="DB230" i="24"/>
  <c r="CV230" i="24"/>
  <c r="CU230" i="24"/>
  <c r="CK230" i="24"/>
  <c r="CH230" i="24"/>
  <c r="CG230" i="24"/>
  <c r="CF230" i="24"/>
  <c r="DC230" i="24"/>
  <c r="DA230" i="24"/>
  <c r="CZ230" i="24"/>
  <c r="CY230" i="24"/>
  <c r="CX230" i="24"/>
  <c r="CT230" i="24"/>
  <c r="CW230" i="24"/>
  <c r="CS230" i="24"/>
  <c r="U257" i="24"/>
  <c r="Q259" i="24"/>
  <c r="R259" i="24" s="1"/>
  <c r="AT91" i="24"/>
  <c r="DY98" i="24"/>
  <c r="W104" i="24"/>
  <c r="Y104" i="24" s="1"/>
  <c r="EP106" i="24"/>
  <c r="CW107" i="24"/>
  <c r="AO109" i="24"/>
  <c r="AP109" i="24" s="1"/>
  <c r="CS112" i="24"/>
  <c r="DF112" i="24" s="1"/>
  <c r="R113" i="24"/>
  <c r="CF113" i="24"/>
  <c r="BD114" i="24"/>
  <c r="CM115" i="24"/>
  <c r="CZ115" i="24"/>
  <c r="CE115" i="24"/>
  <c r="CD115" i="24"/>
  <c r="DD115" i="24"/>
  <c r="CC115" i="24"/>
  <c r="DB115" i="24"/>
  <c r="CJ115" i="24"/>
  <c r="CI115" i="24"/>
  <c r="CX115" i="24"/>
  <c r="CL115" i="24"/>
  <c r="CK115" i="24"/>
  <c r="CF115" i="24"/>
  <c r="DA115" i="24"/>
  <c r="CG119" i="24"/>
  <c r="CJ122" i="24"/>
  <c r="CW122" i="24"/>
  <c r="CU122" i="24"/>
  <c r="CT122" i="24"/>
  <c r="CS122" i="24"/>
  <c r="DF122" i="24" s="1"/>
  <c r="CM122" i="24"/>
  <c r="CL122" i="24"/>
  <c r="CK122" i="24"/>
  <c r="CI122" i="24"/>
  <c r="CH122" i="24"/>
  <c r="CF122" i="24"/>
  <c r="DD122" i="24"/>
  <c r="DC122" i="24"/>
  <c r="DB122" i="24"/>
  <c r="DA122" i="24"/>
  <c r="CX122" i="24"/>
  <c r="CB122" i="24"/>
  <c r="BJ125" i="24"/>
  <c r="BK125" i="24" s="1"/>
  <c r="BM125" i="24" s="1"/>
  <c r="CI129" i="24"/>
  <c r="CL131" i="24"/>
  <c r="CI134" i="24"/>
  <c r="CM134" i="24"/>
  <c r="CZ134" i="24"/>
  <c r="CL134" i="24"/>
  <c r="CK134" i="24"/>
  <c r="CJ134" i="24"/>
  <c r="CH134" i="24"/>
  <c r="CX134" i="24"/>
  <c r="CW134" i="24"/>
  <c r="CV134" i="24"/>
  <c r="CU134" i="24"/>
  <c r="CT134" i="24"/>
  <c r="CD134" i="24"/>
  <c r="CC134" i="24"/>
  <c r="CG134" i="24"/>
  <c r="CF134" i="24"/>
  <c r="CY134" i="24"/>
  <c r="CX135" i="24"/>
  <c r="EQ136" i="24"/>
  <c r="EY136" i="24" s="1"/>
  <c r="EU136" i="24"/>
  <c r="FH136" i="24" s="1"/>
  <c r="ES136" i="24"/>
  <c r="FC136" i="24" s="1"/>
  <c r="ER136" i="24"/>
  <c r="DY136" i="24"/>
  <c r="DS136" i="24"/>
  <c r="AY144" i="24"/>
  <c r="AZ144" i="24" s="1"/>
  <c r="AY145" i="24"/>
  <c r="AO162" i="24"/>
  <c r="AP163" i="24"/>
  <c r="AQ163" i="24" s="1"/>
  <c r="Z174" i="24"/>
  <c r="FC200" i="24"/>
  <c r="BN373" i="24"/>
  <c r="BO373" i="24" s="1"/>
  <c r="EP99" i="24"/>
  <c r="EU99" i="24"/>
  <c r="CE104" i="24"/>
  <c r="DS104" i="24"/>
  <c r="EU104" i="24"/>
  <c r="EQ106" i="24"/>
  <c r="EY106" i="24" s="1"/>
  <c r="CX107" i="24"/>
  <c r="DY110" i="24"/>
  <c r="ES110" i="24"/>
  <c r="FC110" i="24" s="1"/>
  <c r="EU110" i="24"/>
  <c r="FH110" i="24" s="1"/>
  <c r="V112" i="24"/>
  <c r="CV112" i="24"/>
  <c r="BO112" i="24"/>
  <c r="BP112" i="24" s="1"/>
  <c r="BR112" i="24" s="1"/>
  <c r="CH113" i="24"/>
  <c r="AY115" i="24"/>
  <c r="AZ115" i="24" s="1"/>
  <c r="BA115" i="24" s="1"/>
  <c r="AZ118" i="24"/>
  <c r="CH119" i="24"/>
  <c r="BT120" i="24"/>
  <c r="CM123" i="24"/>
  <c r="CZ123" i="24"/>
  <c r="CG123" i="24"/>
  <c r="CF123" i="24"/>
  <c r="CE123" i="24"/>
  <c r="DD123" i="24"/>
  <c r="CC123" i="24"/>
  <c r="CV123" i="24"/>
  <c r="CU123" i="24"/>
  <c r="CT123" i="24"/>
  <c r="CS123" i="24"/>
  <c r="DF123" i="24" s="1"/>
  <c r="CH123" i="24"/>
  <c r="CD123" i="24"/>
  <c r="CJ123" i="24"/>
  <c r="EQ124" i="24"/>
  <c r="EY124" i="24" s="1"/>
  <c r="EP124" i="24"/>
  <c r="DY124" i="24"/>
  <c r="EL124" i="24" s="1"/>
  <c r="DW124" i="24"/>
  <c r="EH124" i="24" s="1"/>
  <c r="DT124" i="24"/>
  <c r="EB124" i="24" s="1"/>
  <c r="EU124" i="24"/>
  <c r="EA126" i="24"/>
  <c r="CJ129" i="24"/>
  <c r="CF133" i="24"/>
  <c r="DC133" i="24"/>
  <c r="CC133" i="24"/>
  <c r="CV133" i="24"/>
  <c r="CU133" i="24"/>
  <c r="CT133" i="24"/>
  <c r="CS133" i="24"/>
  <c r="DF133" i="24" s="1"/>
  <c r="CE133" i="24"/>
  <c r="CD133" i="24"/>
  <c r="CB133" i="24"/>
  <c r="CX133" i="24"/>
  <c r="CW133" i="24"/>
  <c r="CM133" i="24"/>
  <c r="CG133" i="24"/>
  <c r="CY135" i="24"/>
  <c r="DT136" i="24"/>
  <c r="EB136" i="24" s="1"/>
  <c r="AL139" i="24"/>
  <c r="AN139" i="24" s="1"/>
  <c r="BD144" i="24"/>
  <c r="EQ181" i="24"/>
  <c r="EZ181" i="24" s="1"/>
  <c r="EP181" i="24"/>
  <c r="EU181" i="24"/>
  <c r="FG181" i="24" s="1"/>
  <c r="ES181" i="24"/>
  <c r="FD181" i="24" s="1"/>
  <c r="ER181" i="24"/>
  <c r="FA181" i="24" s="1"/>
  <c r="DW181" i="24"/>
  <c r="EI181" i="24" s="1"/>
  <c r="DV181" i="24"/>
  <c r="EG181" i="24" s="1"/>
  <c r="DU181" i="24"/>
  <c r="ED181" i="24" s="1"/>
  <c r="DT181" i="24"/>
  <c r="EC181" i="24" s="1"/>
  <c r="DS181" i="24"/>
  <c r="EA200" i="24"/>
  <c r="CT101" i="24"/>
  <c r="CU101" i="24"/>
  <c r="CD101" i="24"/>
  <c r="ER106" i="24"/>
  <c r="FB106" i="24" s="1"/>
  <c r="CY107" i="24"/>
  <c r="EA110" i="24"/>
  <c r="CW112" i="24"/>
  <c r="CI113" i="24"/>
  <c r="DY116" i="24"/>
  <c r="EL116" i="24" s="1"/>
  <c r="DW116" i="24"/>
  <c r="EH116" i="24" s="1"/>
  <c r="DV116" i="24"/>
  <c r="EF116" i="24" s="1"/>
  <c r="DS116" i="24"/>
  <c r="EP116" i="24"/>
  <c r="CI119" i="24"/>
  <c r="EA124" i="24"/>
  <c r="P126" i="24"/>
  <c r="EA127" i="24"/>
  <c r="CK129" i="24"/>
  <c r="CY131" i="24"/>
  <c r="CK131" i="24"/>
  <c r="CX131" i="24"/>
  <c r="CH131" i="24"/>
  <c r="CG131" i="24"/>
  <c r="CF131" i="24"/>
  <c r="CE131" i="24"/>
  <c r="CD131" i="24"/>
  <c r="DD131" i="24"/>
  <c r="DC131" i="24"/>
  <c r="DB131" i="24"/>
  <c r="CZ131" i="24"/>
  <c r="CB131" i="24"/>
  <c r="CZ135" i="24"/>
  <c r="U141" i="24"/>
  <c r="BS144" i="24"/>
  <c r="AT147" i="24"/>
  <c r="AU147" i="24" s="1"/>
  <c r="AY162" i="24"/>
  <c r="CV170" i="24"/>
  <c r="CI170" i="24"/>
  <c r="DC170" i="24"/>
  <c r="CB170" i="24"/>
  <c r="DB170" i="24"/>
  <c r="DA170" i="24"/>
  <c r="CZ170" i="24"/>
  <c r="CY170" i="24"/>
  <c r="CX170" i="24"/>
  <c r="CU170" i="24"/>
  <c r="DD170" i="24"/>
  <c r="CW170" i="24"/>
  <c r="CT170" i="24"/>
  <c r="CS170" i="24"/>
  <c r="DF170" i="24" s="1"/>
  <c r="CH170" i="24"/>
  <c r="CF170" i="24"/>
  <c r="CE170" i="24"/>
  <c r="CM170" i="24"/>
  <c r="CL170" i="24"/>
  <c r="CK170" i="24"/>
  <c r="CJ170" i="24"/>
  <c r="CD170" i="24"/>
  <c r="CG170" i="24"/>
  <c r="CC170" i="24"/>
  <c r="BS181" i="24"/>
  <c r="BT181" i="24" s="1"/>
  <c r="V197" i="24"/>
  <c r="W197" i="24" s="1"/>
  <c r="AT209" i="24"/>
  <c r="AU209" i="24" s="1"/>
  <c r="AV209" i="24" s="1"/>
  <c r="BR101" i="24"/>
  <c r="DF101" i="24"/>
  <c r="CG104" i="24"/>
  <c r="DU104" i="24"/>
  <c r="EE104" i="24" s="1"/>
  <c r="CZ107" i="24"/>
  <c r="BT108" i="24"/>
  <c r="CX112" i="24"/>
  <c r="AJ113" i="24"/>
  <c r="AK113" i="24" s="1"/>
  <c r="BS114" i="24"/>
  <c r="CT115" i="24"/>
  <c r="DT116" i="24"/>
  <c r="EB116" i="24" s="1"/>
  <c r="CY122" i="24"/>
  <c r="AF124" i="24"/>
  <c r="AZ125" i="24"/>
  <c r="BA125" i="24" s="1"/>
  <c r="DF131" i="24"/>
  <c r="DA134" i="24"/>
  <c r="DC135" i="24"/>
  <c r="DV136" i="24"/>
  <c r="EF136" i="24" s="1"/>
  <c r="EP144" i="24"/>
  <c r="AP148" i="24"/>
  <c r="AA153" i="24"/>
  <c r="BM159" i="24"/>
  <c r="AA176" i="24"/>
  <c r="AB176" i="24" s="1"/>
  <c r="BS276" i="24"/>
  <c r="Q141" i="24"/>
  <c r="R141" i="24" s="1"/>
  <c r="AE145" i="24"/>
  <c r="BD146" i="24"/>
  <c r="AT148" i="24"/>
  <c r="CF157" i="24"/>
  <c r="CS157" i="24"/>
  <c r="DF157" i="24" s="1"/>
  <c r="CT157" i="24"/>
  <c r="CM157" i="24"/>
  <c r="CK157" i="24"/>
  <c r="CE157" i="24"/>
  <c r="CX157" i="24"/>
  <c r="CW157" i="24"/>
  <c r="CV157" i="24"/>
  <c r="CU157" i="24"/>
  <c r="CJ157" i="24"/>
  <c r="CI157" i="24"/>
  <c r="CH157" i="24"/>
  <c r="CG157" i="24"/>
  <c r="CD157" i="24"/>
  <c r="CB157" i="24"/>
  <c r="BZ157" i="24" s="1"/>
  <c r="DD157" i="24"/>
  <c r="DC157" i="24"/>
  <c r="DB157" i="24"/>
  <c r="CL157" i="24"/>
  <c r="CC157" i="24"/>
  <c r="Q169" i="24"/>
  <c r="R169" i="24" s="1"/>
  <c r="P176" i="24"/>
  <c r="Q176" i="24" s="1"/>
  <c r="R176" i="24" s="1"/>
  <c r="DB180" i="24"/>
  <c r="CC180" i="24"/>
  <c r="DA180" i="24"/>
  <c r="CB180" i="24"/>
  <c r="CZ180" i="24"/>
  <c r="CY180" i="24"/>
  <c r="CX180" i="24"/>
  <c r="CW180" i="24"/>
  <c r="CU180" i="24"/>
  <c r="CE180" i="24"/>
  <c r="CD180" i="24"/>
  <c r="DD180" i="24"/>
  <c r="CJ180" i="24"/>
  <c r="CI180" i="24"/>
  <c r="CH180" i="24"/>
  <c r="CG180" i="24"/>
  <c r="CF180" i="24"/>
  <c r="DC180" i="24"/>
  <c r="CV180" i="24"/>
  <c r="CT180" i="24"/>
  <c r="CM180" i="24"/>
  <c r="CL180" i="24"/>
  <c r="CK180" i="24"/>
  <c r="CI190" i="24"/>
  <c r="CH190" i="24"/>
  <c r="CG190" i="24"/>
  <c r="CF190" i="24"/>
  <c r="DD190" i="24"/>
  <c r="CE190" i="24"/>
  <c r="DC190" i="24"/>
  <c r="CD190" i="24"/>
  <c r="DA190" i="24"/>
  <c r="CB190" i="24"/>
  <c r="CV190" i="24"/>
  <c r="CC190" i="24"/>
  <c r="CY190" i="24"/>
  <c r="CX190" i="24"/>
  <c r="CW190" i="24"/>
  <c r="CT190" i="24"/>
  <c r="CS190" i="24"/>
  <c r="CM190" i="24"/>
  <c r="CL190" i="24"/>
  <c r="CK190" i="24"/>
  <c r="CJ190" i="24"/>
  <c r="DB190" i="24"/>
  <c r="CZ190" i="24"/>
  <c r="CW217" i="24"/>
  <c r="CJ217" i="24"/>
  <c r="CH217" i="24"/>
  <c r="CG217" i="24"/>
  <c r="CF217" i="24"/>
  <c r="DD217" i="24"/>
  <c r="CD217" i="24"/>
  <c r="CX217" i="24"/>
  <c r="CV217" i="24"/>
  <c r="CI217" i="24"/>
  <c r="CE217" i="24"/>
  <c r="CC217" i="24"/>
  <c r="CB217" i="24"/>
  <c r="DB217" i="24"/>
  <c r="DA217" i="24"/>
  <c r="CZ217" i="24"/>
  <c r="CU217" i="24"/>
  <c r="CT217" i="24"/>
  <c r="CM217" i="24"/>
  <c r="CL217" i="24"/>
  <c r="CK217" i="24"/>
  <c r="DC217" i="24"/>
  <c r="CY217" i="24"/>
  <c r="EX293" i="24"/>
  <c r="P294" i="24"/>
  <c r="EU106" i="24"/>
  <c r="FH106" i="24" s="1"/>
  <c r="DU106" i="24"/>
  <c r="EE106" i="24" s="1"/>
  <c r="DS106" i="24"/>
  <c r="CZ112" i="24"/>
  <c r="CG113" i="24"/>
  <c r="CM113" i="24"/>
  <c r="CL113" i="24"/>
  <c r="CK113" i="24"/>
  <c r="DC113" i="24"/>
  <c r="CW113" i="24"/>
  <c r="CV113" i="24"/>
  <c r="CU113" i="24"/>
  <c r="CT113" i="24"/>
  <c r="DF114" i="24"/>
  <c r="AA116" i="24"/>
  <c r="AB116" i="24" s="1"/>
  <c r="AE128" i="24"/>
  <c r="AF128" i="24" s="1"/>
  <c r="CS129" i="24"/>
  <c r="DF129" i="24" s="1"/>
  <c r="CU129" i="24"/>
  <c r="CG129" i="24"/>
  <c r="DB129" i="24"/>
  <c r="DA129" i="24"/>
  <c r="CZ129" i="24"/>
  <c r="CY129" i="24"/>
  <c r="CX129" i="24"/>
  <c r="CB129" i="24"/>
  <c r="DC129" i="24"/>
  <c r="CC129" i="24"/>
  <c r="CM129" i="24"/>
  <c r="CF129" i="24"/>
  <c r="CT131" i="24"/>
  <c r="BO137" i="24"/>
  <c r="BP137" i="24" s="1"/>
  <c r="BR137" i="24" s="1"/>
  <c r="BZ162" i="24"/>
  <c r="CN162" i="24"/>
  <c r="DT170" i="24"/>
  <c r="EB170" i="24" s="1"/>
  <c r="ER170" i="24"/>
  <c r="FB170" i="24" s="1"/>
  <c r="EQ170" i="24"/>
  <c r="EY170" i="24" s="1"/>
  <c r="EP170" i="24"/>
  <c r="EU170" i="24"/>
  <c r="ES170" i="24"/>
  <c r="FC170" i="24" s="1"/>
  <c r="DY170" i="24"/>
  <c r="EL170" i="24" s="1"/>
  <c r="DW170" i="24"/>
  <c r="EH170" i="24" s="1"/>
  <c r="DV170" i="24"/>
  <c r="EF170" i="24" s="1"/>
  <c r="DS170" i="24"/>
  <c r="U176" i="24"/>
  <c r="BS234" i="24"/>
  <c r="BT234" i="24" s="1"/>
  <c r="DA112" i="24"/>
  <c r="CZ119" i="24"/>
  <c r="CM119" i="24"/>
  <c r="CF119" i="24"/>
  <c r="CE119" i="24"/>
  <c r="CD119" i="24"/>
  <c r="DC119" i="24"/>
  <c r="CB119" i="24"/>
  <c r="DA119" i="24"/>
  <c r="CY119" i="24"/>
  <c r="CX119" i="24"/>
  <c r="CW119" i="24"/>
  <c r="CV119" i="24"/>
  <c r="CT119" i="24"/>
  <c r="CL119" i="24"/>
  <c r="BS121" i="24"/>
  <c r="F141" i="24"/>
  <c r="G141" i="24" s="1"/>
  <c r="AO145" i="24"/>
  <c r="CY157" i="24"/>
  <c r="CS180" i="24"/>
  <c r="DF180" i="24" s="1"/>
  <c r="CU190" i="24"/>
  <c r="AE214" i="24"/>
  <c r="CS217" i="24"/>
  <c r="DF217" i="24" s="1"/>
  <c r="EX234" i="24"/>
  <c r="AP96" i="24"/>
  <c r="AP98" i="24"/>
  <c r="AQ98" i="24" s="1"/>
  <c r="AY100" i="24"/>
  <c r="AZ100" i="24" s="1"/>
  <c r="ER100" i="24"/>
  <c r="Q101" i="24"/>
  <c r="R101" i="24" s="1"/>
  <c r="CX101" i="24"/>
  <c r="CK104" i="24"/>
  <c r="DV106" i="24"/>
  <c r="EF106" i="24" s="1"/>
  <c r="CB107" i="24"/>
  <c r="CN107" i="24" s="1"/>
  <c r="DD107" i="24"/>
  <c r="EU108" i="24"/>
  <c r="BE110" i="24"/>
  <c r="BF110" i="24" s="1"/>
  <c r="BH110" i="24" s="1"/>
  <c r="AK111" i="24"/>
  <c r="AL111" i="24" s="1"/>
  <c r="AN111" i="24" s="1"/>
  <c r="DB112" i="24"/>
  <c r="CS113" i="24"/>
  <c r="DF113" i="24" s="1"/>
  <c r="BI113" i="24"/>
  <c r="CY115" i="24"/>
  <c r="BT116" i="24"/>
  <c r="BU116" i="24" s="1"/>
  <c r="AO116" i="24"/>
  <c r="AP116" i="24" s="1"/>
  <c r="BO121" i="24"/>
  <c r="AZ122" i="24"/>
  <c r="P122" i="24"/>
  <c r="F125" i="24"/>
  <c r="V127" i="24"/>
  <c r="BZ128" i="24"/>
  <c r="CN128" i="24"/>
  <c r="CT129" i="24"/>
  <c r="CV131" i="24"/>
  <c r="AU139" i="24"/>
  <c r="AV139" i="24" s="1"/>
  <c r="AX139" i="24" s="1"/>
  <c r="AK140" i="24"/>
  <c r="BJ145" i="24"/>
  <c r="BK145" i="24" s="1"/>
  <c r="BM145" i="24" s="1"/>
  <c r="AT145" i="24"/>
  <c r="AU145" i="24" s="1"/>
  <c r="AV145" i="24" s="1"/>
  <c r="EX146" i="24"/>
  <c r="BT148" i="24"/>
  <c r="CZ157" i="24"/>
  <c r="BK163" i="24"/>
  <c r="BM163" i="24" s="1"/>
  <c r="U173" i="24"/>
  <c r="V173" i="24" s="1"/>
  <c r="W173" i="24" s="1"/>
  <c r="P192" i="24"/>
  <c r="BJ199" i="24"/>
  <c r="BK199" i="24" s="1"/>
  <c r="BM199" i="24" s="1"/>
  <c r="BT268" i="24"/>
  <c r="ES100" i="24"/>
  <c r="FC100" i="24" s="1"/>
  <c r="AT101" i="24"/>
  <c r="AU101" i="24" s="1"/>
  <c r="CY101" i="24"/>
  <c r="DW106" i="24"/>
  <c r="EH106" i="24" s="1"/>
  <c r="CC107" i="24"/>
  <c r="ES107" i="24"/>
  <c r="FD107" i="24" s="1"/>
  <c r="EW112" i="24"/>
  <c r="CX113" i="24"/>
  <c r="BN113" i="24"/>
  <c r="BO113" i="24" s="1"/>
  <c r="BP113" i="24" s="1"/>
  <c r="AG115" i="24"/>
  <c r="AI115" i="24" s="1"/>
  <c r="DC115" i="24"/>
  <c r="BI117" i="24"/>
  <c r="BJ117" i="24" s="1"/>
  <c r="CS119" i="24"/>
  <c r="DF119" i="24" s="1"/>
  <c r="Q125" i="24"/>
  <c r="P125" i="24"/>
  <c r="AE127" i="24"/>
  <c r="CV129" i="24"/>
  <c r="CW131" i="24"/>
  <c r="CN142" i="24"/>
  <c r="DA157" i="24"/>
  <c r="Z173" i="24"/>
  <c r="AA173" i="24" s="1"/>
  <c r="P175" i="24"/>
  <c r="BO207" i="24"/>
  <c r="BP207" i="24" s="1"/>
  <c r="BI95" i="24"/>
  <c r="CZ101" i="24"/>
  <c r="AK103" i="24"/>
  <c r="AL103" i="24" s="1"/>
  <c r="AY105" i="24"/>
  <c r="AZ105" i="24" s="1"/>
  <c r="AA106" i="24"/>
  <c r="AB106" i="24" s="1"/>
  <c r="CD107" i="24"/>
  <c r="DS107" i="24"/>
  <c r="DS108" i="24"/>
  <c r="V110" i="24"/>
  <c r="CY113" i="24"/>
  <c r="BN115" i="24"/>
  <c r="U118" i="24"/>
  <c r="CU119" i="24"/>
  <c r="AT122" i="24"/>
  <c r="AU122" i="24" s="1"/>
  <c r="BD124" i="24"/>
  <c r="BE124" i="24" s="1"/>
  <c r="F128" i="24"/>
  <c r="CW129" i="24"/>
  <c r="DA131" i="24"/>
  <c r="EA134" i="24"/>
  <c r="CI142" i="24"/>
  <c r="CE142" i="24"/>
  <c r="DD142" i="24"/>
  <c r="CD142" i="24"/>
  <c r="DC142" i="24"/>
  <c r="CC142" i="24"/>
  <c r="DA142" i="24"/>
  <c r="CZ142" i="24"/>
  <c r="CX142" i="24"/>
  <c r="CS142" i="24"/>
  <c r="DF142" i="24" s="1"/>
  <c r="DB142" i="24"/>
  <c r="CY142" i="24"/>
  <c r="CW142" i="24"/>
  <c r="CV142" i="24"/>
  <c r="CU142" i="24"/>
  <c r="CM142" i="24"/>
  <c r="CL142" i="24"/>
  <c r="CK142" i="24"/>
  <c r="CJ142" i="24"/>
  <c r="CH142" i="24"/>
  <c r="CG142" i="24"/>
  <c r="Z152" i="24"/>
  <c r="AA152" i="24" s="1"/>
  <c r="AO154" i="24"/>
  <c r="AP154" i="24" s="1"/>
  <c r="BJ167" i="24"/>
  <c r="BK167" i="24" s="1"/>
  <c r="AU93" i="24"/>
  <c r="AV93" i="24" s="1"/>
  <c r="AX93" i="24" s="1"/>
  <c r="Q99" i="24"/>
  <c r="EU100" i="24"/>
  <c r="FH100" i="24" s="1"/>
  <c r="DA101" i="24"/>
  <c r="DC104" i="24"/>
  <c r="CD104" i="24"/>
  <c r="CM104" i="24"/>
  <c r="DY106" i="24"/>
  <c r="EL106" i="24" s="1"/>
  <c r="CF107" i="24"/>
  <c r="DT107" i="24"/>
  <c r="EC107" i="24" s="1"/>
  <c r="CZ113" i="24"/>
  <c r="EA115" i="24"/>
  <c r="BD116" i="24"/>
  <c r="DB119" i="24"/>
  <c r="AE121" i="24"/>
  <c r="AF121" i="24" s="1"/>
  <c r="BD126" i="24"/>
  <c r="DD129" i="24"/>
  <c r="BE132" i="24"/>
  <c r="BF132" i="24" s="1"/>
  <c r="BH132" i="24" s="1"/>
  <c r="EU132" i="24"/>
  <c r="DT132" i="24"/>
  <c r="EB132" i="24" s="1"/>
  <c r="ER132" i="24"/>
  <c r="FB132" i="24" s="1"/>
  <c r="EQ132" i="24"/>
  <c r="EY132" i="24" s="1"/>
  <c r="EP132" i="24"/>
  <c r="DW132" i="24"/>
  <c r="EH132" i="24" s="1"/>
  <c r="DV132" i="24"/>
  <c r="EF132" i="24" s="1"/>
  <c r="DY132" i="24"/>
  <c r="EL132" i="24" s="1"/>
  <c r="BZ136" i="24"/>
  <c r="CN136" i="24"/>
  <c r="BS146" i="24"/>
  <c r="BN150" i="24"/>
  <c r="BS157" i="24"/>
  <c r="BT157" i="24"/>
  <c r="BU157" i="24" s="1"/>
  <c r="BN241" i="24"/>
  <c r="BO241" i="24" s="1"/>
  <c r="AQ86" i="24"/>
  <c r="AS86" i="24" s="1"/>
  <c r="P89" i="24"/>
  <c r="ES91" i="24"/>
  <c r="AF94" i="24"/>
  <c r="AG94" i="24" s="1"/>
  <c r="U98" i="24"/>
  <c r="V98" i="24" s="1"/>
  <c r="AK99" i="24"/>
  <c r="AL99" i="24" s="1"/>
  <c r="AN99" i="24" s="1"/>
  <c r="DS100" i="24"/>
  <c r="DB101" i="24"/>
  <c r="EP101" i="24"/>
  <c r="AP102" i="24"/>
  <c r="AQ102" i="24" s="1"/>
  <c r="CG107" i="24"/>
  <c r="DU107" i="24"/>
  <c r="ED107" i="24" s="1"/>
  <c r="DU108" i="24"/>
  <c r="EE108" i="24" s="1"/>
  <c r="Z109" i="24"/>
  <c r="AA109" i="24" s="1"/>
  <c r="AB109" i="24" s="1"/>
  <c r="CN110" i="24"/>
  <c r="AO111" i="24"/>
  <c r="BU112" i="24"/>
  <c r="BW112" i="24" s="1"/>
  <c r="DA113" i="24"/>
  <c r="EZ113" i="24"/>
  <c r="R117" i="24"/>
  <c r="EU118" i="24"/>
  <c r="DU118" i="24"/>
  <c r="EE118" i="24" s="1"/>
  <c r="DW118" i="24"/>
  <c r="EH118" i="24" s="1"/>
  <c r="ER118" i="24"/>
  <c r="DD119" i="24"/>
  <c r="V130" i="24"/>
  <c r="W130" i="24" s="1"/>
  <c r="Y130" i="24" s="1"/>
  <c r="BT130" i="24"/>
  <c r="BU130" i="24" s="1"/>
  <c r="DS132" i="24"/>
  <c r="AJ138" i="24"/>
  <c r="AK138" i="24" s="1"/>
  <c r="AL138" i="24" s="1"/>
  <c r="AK141" i="24"/>
  <c r="AL141" i="24" s="1"/>
  <c r="AN141" i="24" s="1"/>
  <c r="BI141" i="24"/>
  <c r="CT142" i="24"/>
  <c r="DW155" i="24"/>
  <c r="EI155" i="24" s="1"/>
  <c r="DY155" i="24"/>
  <c r="EM155" i="24" s="1"/>
  <c r="DU155" i="24"/>
  <c r="ED155" i="24" s="1"/>
  <c r="ER155" i="24"/>
  <c r="FA155" i="24" s="1"/>
  <c r="EU155" i="24"/>
  <c r="FG155" i="24" s="1"/>
  <c r="DV155" i="24"/>
  <c r="EG155" i="24" s="1"/>
  <c r="DT155" i="24"/>
  <c r="EC155" i="24" s="1"/>
  <c r="DS155" i="24"/>
  <c r="ES155" i="24"/>
  <c r="FD155" i="24" s="1"/>
  <c r="EQ155" i="24"/>
  <c r="EZ155" i="24" s="1"/>
  <c r="EP155" i="24"/>
  <c r="AO158" i="24"/>
  <c r="CN161" i="24"/>
  <c r="CL195" i="24"/>
  <c r="CM195" i="24"/>
  <c r="CK195" i="24"/>
  <c r="CJ195" i="24"/>
  <c r="CI195" i="24"/>
  <c r="CH195" i="24"/>
  <c r="CF195" i="24"/>
  <c r="DA195" i="24"/>
  <c r="CD195" i="24"/>
  <c r="CC195" i="24"/>
  <c r="CB195" i="24"/>
  <c r="BZ195" i="24" s="1"/>
  <c r="DB195" i="24"/>
  <c r="CZ195" i="24"/>
  <c r="CY195" i="24"/>
  <c r="CW195" i="24"/>
  <c r="CV195" i="24"/>
  <c r="CG195" i="24"/>
  <c r="CE195" i="24"/>
  <c r="DD195" i="24"/>
  <c r="CX195" i="24"/>
  <c r="DC195" i="24"/>
  <c r="CU195" i="24"/>
  <c r="CT195" i="24"/>
  <c r="CS195" i="24"/>
  <c r="DF195" i="24" s="1"/>
  <c r="AT218" i="24"/>
  <c r="AU218" i="24" s="1"/>
  <c r="Q237" i="24"/>
  <c r="R237" i="24" s="1"/>
  <c r="ER63" i="24"/>
  <c r="ER71" i="24"/>
  <c r="EP78" i="24"/>
  <c r="BN89" i="24"/>
  <c r="BO89" i="24" s="1"/>
  <c r="BP89" i="24" s="1"/>
  <c r="DS91" i="24"/>
  <c r="AO92" i="24"/>
  <c r="AP92" i="24" s="1"/>
  <c r="ER94" i="24"/>
  <c r="BT96" i="24"/>
  <c r="BD100" i="24"/>
  <c r="BE100" i="24" s="1"/>
  <c r="DT100" i="24"/>
  <c r="DC101" i="24"/>
  <c r="EQ101" i="24"/>
  <c r="EZ101" i="24" s="1"/>
  <c r="CS104" i="24"/>
  <c r="DF104" i="24" s="1"/>
  <c r="BI105" i="24"/>
  <c r="CH107" i="24"/>
  <c r="DV107" i="24"/>
  <c r="EG107" i="24" s="1"/>
  <c r="AA108" i="24"/>
  <c r="AB108" i="24" s="1"/>
  <c r="DV108" i="24"/>
  <c r="EF108" i="24" s="1"/>
  <c r="AE113" i="24"/>
  <c r="AF113" i="24" s="1"/>
  <c r="AG113" i="24" s="1"/>
  <c r="DB113" i="24"/>
  <c r="AK115" i="24"/>
  <c r="AL115" i="24" s="1"/>
  <c r="AN115" i="24" s="1"/>
  <c r="DS118" i="24"/>
  <c r="AZ120" i="24"/>
  <c r="AJ121" i="24"/>
  <c r="ES124" i="24"/>
  <c r="FC124" i="24" s="1"/>
  <c r="DU132" i="24"/>
  <c r="EE132" i="24" s="1"/>
  <c r="AJ135" i="24"/>
  <c r="AB136" i="24"/>
  <c r="AD136" i="24" s="1"/>
  <c r="BN141" i="24"/>
  <c r="BO141" i="24" s="1"/>
  <c r="BP143" i="24"/>
  <c r="BR143" i="24" s="1"/>
  <c r="DB148" i="24"/>
  <c r="CC148" i="24"/>
  <c r="CF148" i="24"/>
  <c r="CE148" i="24"/>
  <c r="DD148" i="24"/>
  <c r="CD148" i="24"/>
  <c r="DC148" i="24"/>
  <c r="CB148" i="24"/>
  <c r="DA148" i="24"/>
  <c r="CZ148" i="24"/>
  <c r="CX148" i="24"/>
  <c r="CS148" i="24"/>
  <c r="DF148" i="24" s="1"/>
  <c r="CM148" i="24"/>
  <c r="CL148" i="24"/>
  <c r="CK148" i="24"/>
  <c r="CJ148" i="24"/>
  <c r="CI148" i="24"/>
  <c r="CY148" i="24"/>
  <c r="CV148" i="24"/>
  <c r="CH148" i="24"/>
  <c r="CU148" i="24"/>
  <c r="U150" i="24"/>
  <c r="V150" i="24" s="1"/>
  <c r="W150" i="24" s="1"/>
  <c r="EM151" i="24"/>
  <c r="V154" i="24"/>
  <c r="W154" i="24" s="1"/>
  <c r="Y154" i="24" s="1"/>
  <c r="Z156" i="24"/>
  <c r="AF157" i="24"/>
  <c r="AG157" i="24" s="1"/>
  <c r="DS63" i="24"/>
  <c r="EP70" i="24"/>
  <c r="DS71" i="24"/>
  <c r="ES71" i="24"/>
  <c r="FD71" i="24" s="1"/>
  <c r="U74" i="24"/>
  <c r="AY76" i="24"/>
  <c r="EQ78" i="24"/>
  <c r="EY78" i="24" s="1"/>
  <c r="DT91" i="24"/>
  <c r="EC91" i="24" s="1"/>
  <c r="EU91" i="24"/>
  <c r="DS94" i="24"/>
  <c r="ES94" i="24"/>
  <c r="BI97" i="24"/>
  <c r="BJ97" i="24" s="1"/>
  <c r="BK97" i="24" s="1"/>
  <c r="EP98" i="24"/>
  <c r="DU100" i="24"/>
  <c r="EE100" i="24" s="1"/>
  <c r="CB101" i="24"/>
  <c r="DD101" i="24"/>
  <c r="ES101" i="24"/>
  <c r="FD101" i="24" s="1"/>
  <c r="BS102" i="24"/>
  <c r="CT104" i="24"/>
  <c r="AJ105" i="24"/>
  <c r="AK105" i="24" s="1"/>
  <c r="AL105" i="24" s="1"/>
  <c r="CI107" i="24"/>
  <c r="DW107" i="24"/>
  <c r="EI107" i="24" s="1"/>
  <c r="F109" i="24"/>
  <c r="DD113" i="24"/>
  <c r="U117" i="24"/>
  <c r="BZ118" i="24"/>
  <c r="DT118" i="24"/>
  <c r="EB118" i="24" s="1"/>
  <c r="P119" i="24"/>
  <c r="Q119" i="24" s="1"/>
  <c r="R119" i="24" s="1"/>
  <c r="BI119" i="24"/>
  <c r="BJ119" i="24" s="1"/>
  <c r="AU121" i="24"/>
  <c r="AO123" i="24"/>
  <c r="AP123" i="24" s="1"/>
  <c r="BC124" i="24"/>
  <c r="BS126" i="24"/>
  <c r="BT126" i="24" s="1"/>
  <c r="BJ129" i="24"/>
  <c r="BK129" i="24" s="1"/>
  <c r="AA130" i="24"/>
  <c r="AT135" i="24"/>
  <c r="EQ139" i="24"/>
  <c r="EZ139" i="24" s="1"/>
  <c r="EP139" i="24"/>
  <c r="ER139" i="24"/>
  <c r="FA139" i="24" s="1"/>
  <c r="DW139" i="24"/>
  <c r="EI139" i="24" s="1"/>
  <c r="DY139" i="24"/>
  <c r="EM139" i="24" s="1"/>
  <c r="DV139" i="24"/>
  <c r="EG139" i="24" s="1"/>
  <c r="DU139" i="24"/>
  <c r="ED139" i="24" s="1"/>
  <c r="DT139" i="24"/>
  <c r="EC139" i="24" s="1"/>
  <c r="AO140" i="24"/>
  <c r="V152" i="24"/>
  <c r="EA153" i="24"/>
  <c r="AE155" i="24"/>
  <c r="AF155" i="24" s="1"/>
  <c r="AY173" i="24"/>
  <c r="AZ173" i="24" s="1"/>
  <c r="U190" i="24"/>
  <c r="BI277" i="24"/>
  <c r="BJ277" i="24" s="1"/>
  <c r="ER78" i="24"/>
  <c r="FB78" i="24" s="1"/>
  <c r="Z90" i="24"/>
  <c r="BN95" i="24"/>
  <c r="EQ98" i="24"/>
  <c r="EY98" i="24" s="1"/>
  <c r="DW100" i="24"/>
  <c r="EH100" i="24" s="1"/>
  <c r="CC101" i="24"/>
  <c r="CU104" i="24"/>
  <c r="FG105" i="24"/>
  <c r="AE107" i="24"/>
  <c r="CJ107" i="24"/>
  <c r="DY107" i="24"/>
  <c r="DY108" i="24"/>
  <c r="EL108" i="24" s="1"/>
  <c r="AY110" i="24"/>
  <c r="Q111" i="24"/>
  <c r="R111" i="24" s="1"/>
  <c r="AK114" i="24"/>
  <c r="AL114" i="24" s="1"/>
  <c r="EQ116" i="24"/>
  <c r="EY116" i="24" s="1"/>
  <c r="AJ118" i="24"/>
  <c r="AY121" i="24"/>
  <c r="BA122" i="24"/>
  <c r="BC122" i="24" s="1"/>
  <c r="AO125" i="24"/>
  <c r="AP125" i="24" s="1"/>
  <c r="EX126" i="24"/>
  <c r="AP128" i="24"/>
  <c r="AQ128" i="24" s="1"/>
  <c r="AS128" i="24" s="1"/>
  <c r="AY128" i="24"/>
  <c r="BS129" i="24"/>
  <c r="BT129" i="24" s="1"/>
  <c r="CN130" i="24"/>
  <c r="AK137" i="24"/>
  <c r="F143" i="24"/>
  <c r="G143" i="24" s="1"/>
  <c r="U160" i="24"/>
  <c r="V160" i="24" s="1"/>
  <c r="AK161" i="24"/>
  <c r="AL161" i="24" s="1"/>
  <c r="BZ171" i="24"/>
  <c r="CN171" i="24"/>
  <c r="BN277" i="24"/>
  <c r="DU71" i="24"/>
  <c r="ED71" i="24" s="1"/>
  <c r="DS78" i="24"/>
  <c r="DV91" i="24"/>
  <c r="EG91" i="24" s="1"/>
  <c r="ER98" i="24"/>
  <c r="FB98" i="24" s="1"/>
  <c r="CE101" i="24"/>
  <c r="DS101" i="24"/>
  <c r="DX101" i="24" s="1"/>
  <c r="EJ101" i="24" s="1"/>
  <c r="EU101" i="24"/>
  <c r="FG101" i="24" s="1"/>
  <c r="Q103" i="24"/>
  <c r="CV104" i="24"/>
  <c r="CJ106" i="24"/>
  <c r="CG106" i="24"/>
  <c r="CY106" i="24"/>
  <c r="CK107" i="24"/>
  <c r="BF108" i="24"/>
  <c r="BH108" i="24" s="1"/>
  <c r="CN112" i="24"/>
  <c r="ER116" i="24"/>
  <c r="FB116" i="24" s="1"/>
  <c r="BO117" i="24"/>
  <c r="BP117" i="24" s="1"/>
  <c r="BT122" i="24"/>
  <c r="BD122" i="24"/>
  <c r="BT123" i="24"/>
  <c r="BU123" i="24" s="1"/>
  <c r="AJ127" i="24"/>
  <c r="R131" i="24"/>
  <c r="AF135" i="24"/>
  <c r="AA140" i="24"/>
  <c r="AO141" i="24"/>
  <c r="CW148" i="24"/>
  <c r="AZ150" i="24"/>
  <c r="P151" i="24"/>
  <c r="AE165" i="24"/>
  <c r="AF165" i="24" s="1"/>
  <c r="AY168" i="24"/>
  <c r="AO210" i="24"/>
  <c r="AP210" i="24" s="1"/>
  <c r="Q229" i="24"/>
  <c r="R229" i="24" s="1"/>
  <c r="V275" i="24"/>
  <c r="BS284" i="24"/>
  <c r="BT284" i="24" s="1"/>
  <c r="BU284" i="24" s="1"/>
  <c r="F148" i="24"/>
  <c r="G148" i="24" s="1"/>
  <c r="AJ156" i="24"/>
  <c r="AK156" i="24" s="1"/>
  <c r="AP160" i="24"/>
  <c r="AQ160" i="24" s="1"/>
  <c r="BS164" i="24"/>
  <c r="AY165" i="24"/>
  <c r="AZ165" i="24" s="1"/>
  <c r="BE168" i="24"/>
  <c r="BS178" i="24"/>
  <c r="BN179" i="24"/>
  <c r="BO179" i="24" s="1"/>
  <c r="BP179" i="24" s="1"/>
  <c r="AY183" i="24"/>
  <c r="AT193" i="24"/>
  <c r="U206" i="24"/>
  <c r="V206" i="24" s="1"/>
  <c r="AZ275" i="24"/>
  <c r="AE123" i="24"/>
  <c r="AF123" i="24" s="1"/>
  <c r="CW144" i="24"/>
  <c r="CV144" i="24"/>
  <c r="CU144" i="24"/>
  <c r="CT144" i="24"/>
  <c r="CS144" i="24"/>
  <c r="DF144" i="24" s="1"/>
  <c r="CJ144" i="24"/>
  <c r="CH144" i="24"/>
  <c r="CG144" i="24"/>
  <c r="CF144" i="24"/>
  <c r="CE144" i="24"/>
  <c r="CD144" i="24"/>
  <c r="DC144" i="24"/>
  <c r="DB144" i="24"/>
  <c r="DA144" i="24"/>
  <c r="CZ144" i="24"/>
  <c r="CY144" i="24"/>
  <c r="CK144" i="24"/>
  <c r="CI144" i="24"/>
  <c r="BI149" i="24"/>
  <c r="BJ149" i="24" s="1"/>
  <c r="R155" i="24"/>
  <c r="BT156" i="24"/>
  <c r="AO156" i="24"/>
  <c r="AI159" i="24"/>
  <c r="BS168" i="24"/>
  <c r="BT168" i="24" s="1"/>
  <c r="EA173" i="24"/>
  <c r="FG177" i="24"/>
  <c r="EX201" i="24"/>
  <c r="BA206" i="24"/>
  <c r="BC206" i="24" s="1"/>
  <c r="AZ208" i="24"/>
  <c r="BA208" i="24" s="1"/>
  <c r="BC208" i="24" s="1"/>
  <c r="BO428" i="24"/>
  <c r="BP428" i="24" s="1"/>
  <c r="BR428" i="24" s="1"/>
  <c r="AK422" i="24"/>
  <c r="AL422" i="24" s="1"/>
  <c r="DW127" i="24"/>
  <c r="EI127" i="24" s="1"/>
  <c r="EP127" i="24"/>
  <c r="DY127" i="24"/>
  <c r="EM127" i="24" s="1"/>
  <c r="DV127" i="24"/>
  <c r="EG127" i="24" s="1"/>
  <c r="EU127" i="24"/>
  <c r="FG127" i="24" s="1"/>
  <c r="ER127" i="24"/>
  <c r="FA127" i="24" s="1"/>
  <c r="V128" i="24"/>
  <c r="W128" i="24" s="1"/>
  <c r="BK133" i="24"/>
  <c r="BM133" i="24" s="1"/>
  <c r="DT134" i="24"/>
  <c r="EB134" i="24" s="1"/>
  <c r="DY134" i="24"/>
  <c r="EL134" i="24" s="1"/>
  <c r="DW134" i="24"/>
  <c r="EH134" i="24" s="1"/>
  <c r="ES134" i="24"/>
  <c r="FC134" i="24" s="1"/>
  <c r="ER134" i="24"/>
  <c r="FB134" i="24" s="1"/>
  <c r="EQ134" i="24"/>
  <c r="EY134" i="24" s="1"/>
  <c r="EP134" i="24"/>
  <c r="AT138" i="24"/>
  <c r="DF155" i="24"/>
  <c r="FG159" i="24"/>
  <c r="AU180" i="24"/>
  <c r="AV180" i="24" s="1"/>
  <c r="AJ183" i="24"/>
  <c r="AK183" i="24" s="1"/>
  <c r="AO186" i="24"/>
  <c r="AP186" i="24" s="1"/>
  <c r="AE227" i="24"/>
  <c r="AU228" i="24"/>
  <c r="AV228" i="24" s="1"/>
  <c r="V313" i="24"/>
  <c r="W313" i="24" s="1"/>
  <c r="Y313" i="24" s="1"/>
  <c r="EL180" i="24"/>
  <c r="AJ195" i="24"/>
  <c r="AK195" i="24" s="1"/>
  <c r="DB200" i="24"/>
  <c r="CC200" i="24"/>
  <c r="CF200" i="24"/>
  <c r="CE200" i="24"/>
  <c r="DD200" i="24"/>
  <c r="CD200" i="24"/>
  <c r="DC200" i="24"/>
  <c r="CB200" i="24"/>
  <c r="DA200" i="24"/>
  <c r="CZ200" i="24"/>
  <c r="CX200" i="24"/>
  <c r="CS200" i="24"/>
  <c r="DF200" i="24" s="1"/>
  <c r="CH200" i="24"/>
  <c r="CG200" i="24"/>
  <c r="CY200" i="24"/>
  <c r="CW200" i="24"/>
  <c r="CV200" i="24"/>
  <c r="CT200" i="24"/>
  <c r="CU200" i="24"/>
  <c r="CI200" i="24"/>
  <c r="CJ200" i="24"/>
  <c r="CM222" i="24"/>
  <c r="CZ222" i="24"/>
  <c r="CY222" i="24"/>
  <c r="CX222" i="24"/>
  <c r="CW222" i="24"/>
  <c r="CV222" i="24"/>
  <c r="CT222" i="24"/>
  <c r="CL222" i="24"/>
  <c r="CK222" i="24"/>
  <c r="DD222" i="24"/>
  <c r="DC222" i="24"/>
  <c r="DB222" i="24"/>
  <c r="DA222" i="24"/>
  <c r="CU222" i="24"/>
  <c r="CJ222" i="24"/>
  <c r="CI222" i="24"/>
  <c r="CG222" i="24"/>
  <c r="CF222" i="24"/>
  <c r="CB222" i="24"/>
  <c r="CN222" i="24" s="1"/>
  <c r="CH222" i="24"/>
  <c r="CE222" i="24"/>
  <c r="CS222" i="24"/>
  <c r="AO227" i="24"/>
  <c r="EA147" i="24"/>
  <c r="CN153" i="24"/>
  <c r="CY163" i="24"/>
  <c r="CL163" i="24"/>
  <c r="DB163" i="24"/>
  <c r="DA163" i="24"/>
  <c r="CZ163" i="24"/>
  <c r="CX163" i="24"/>
  <c r="CW163" i="24"/>
  <c r="CV163" i="24"/>
  <c r="CT163" i="24"/>
  <c r="CK163" i="24"/>
  <c r="CJ163" i="24"/>
  <c r="CI163" i="24"/>
  <c r="CH163" i="24"/>
  <c r="CG163" i="24"/>
  <c r="DC163" i="24"/>
  <c r="CU163" i="24"/>
  <c r="CS163" i="24"/>
  <c r="DF163" i="24" s="1"/>
  <c r="CM163" i="24"/>
  <c r="CD163" i="24"/>
  <c r="AZ174" i="24"/>
  <c r="BA174" i="24" s="1"/>
  <c r="AZ182" i="24"/>
  <c r="BA182" i="24" s="1"/>
  <c r="BE184" i="24"/>
  <c r="BD184" i="24"/>
  <c r="AT195" i="24"/>
  <c r="CI202" i="24"/>
  <c r="CX202" i="24"/>
  <c r="CW202" i="24"/>
  <c r="CV202" i="24"/>
  <c r="CU202" i="24"/>
  <c r="CT202" i="24"/>
  <c r="CS202" i="24"/>
  <c r="DF202" i="24" s="1"/>
  <c r="CK202" i="24"/>
  <c r="DD202" i="24"/>
  <c r="DC202" i="24"/>
  <c r="DB202" i="24"/>
  <c r="DA202" i="24"/>
  <c r="CZ202" i="24"/>
  <c r="CM202" i="24"/>
  <c r="CL202" i="24"/>
  <c r="CJ202" i="24"/>
  <c r="CG202" i="24"/>
  <c r="CF202" i="24"/>
  <c r="CD202" i="24"/>
  <c r="CC202" i="24"/>
  <c r="CB202" i="24"/>
  <c r="CY202" i="24"/>
  <c r="CH202" i="24"/>
  <c r="AT227" i="24"/>
  <c r="BZ231" i="24"/>
  <c r="CN231" i="24"/>
  <c r="F151" i="24"/>
  <c r="G151" i="24" s="1"/>
  <c r="Z160" i="24"/>
  <c r="AA160" i="24" s="1"/>
  <c r="CS161" i="24"/>
  <c r="DF161" i="24" s="1"/>
  <c r="CF161" i="24"/>
  <c r="CY161" i="24"/>
  <c r="CX161" i="24"/>
  <c r="CW161" i="24"/>
  <c r="CV161" i="24"/>
  <c r="CU161" i="24"/>
  <c r="CT161" i="24"/>
  <c r="CK161" i="24"/>
  <c r="CM161" i="24"/>
  <c r="CL161" i="24"/>
  <c r="CJ161" i="24"/>
  <c r="CI161" i="24"/>
  <c r="CH161" i="24"/>
  <c r="DC161" i="24"/>
  <c r="DB161" i="24"/>
  <c r="DA161" i="24"/>
  <c r="CZ161" i="24"/>
  <c r="EA163" i="24"/>
  <c r="AY166" i="24"/>
  <c r="AZ166" i="24" s="1"/>
  <c r="FG173" i="24"/>
  <c r="AF178" i="24"/>
  <c r="AE190" i="24"/>
  <c r="AO199" i="24"/>
  <c r="BI209" i="24"/>
  <c r="BJ209" i="24" s="1"/>
  <c r="BK209" i="24" s="1"/>
  <c r="EP235" i="24"/>
  <c r="ER235" i="24"/>
  <c r="FA235" i="24" s="1"/>
  <c r="EQ235" i="24"/>
  <c r="EZ235" i="24" s="1"/>
  <c r="DY235" i="24"/>
  <c r="EM235" i="24" s="1"/>
  <c r="EU235" i="24"/>
  <c r="FG235" i="24" s="1"/>
  <c r="ES235" i="24"/>
  <c r="FD235" i="24" s="1"/>
  <c r="DW235" i="24"/>
  <c r="EI235" i="24" s="1"/>
  <c r="DV235" i="24"/>
  <c r="EG235" i="24" s="1"/>
  <c r="DU235" i="24"/>
  <c r="ED235" i="24" s="1"/>
  <c r="DT235" i="24"/>
  <c r="EC235" i="24" s="1"/>
  <c r="DS235" i="24"/>
  <c r="EX277" i="24"/>
  <c r="U163" i="24"/>
  <c r="Z188" i="24"/>
  <c r="AO190" i="24"/>
  <c r="AA202" i="24"/>
  <c r="F222" i="24"/>
  <c r="AT239" i="24"/>
  <c r="Z316" i="24"/>
  <c r="P115" i="24"/>
  <c r="AF120" i="24"/>
  <c r="AP121" i="24"/>
  <c r="AQ121" i="24" s="1"/>
  <c r="AE125" i="24"/>
  <c r="EX128" i="24"/>
  <c r="BJ133" i="24"/>
  <c r="BZ134" i="24"/>
  <c r="CN134" i="24"/>
  <c r="AO142" i="24"/>
  <c r="AP142" i="24" s="1"/>
  <c r="BN146" i="24"/>
  <c r="BI147" i="24"/>
  <c r="CI150" i="24"/>
  <c r="CX150" i="24"/>
  <c r="CW150" i="24"/>
  <c r="CV150" i="24"/>
  <c r="CU150" i="24"/>
  <c r="CT150" i="24"/>
  <c r="CS150" i="24"/>
  <c r="DF150" i="24" s="1"/>
  <c r="CK150" i="24"/>
  <c r="CB150" i="24"/>
  <c r="CM150" i="24"/>
  <c r="CG150" i="24"/>
  <c r="CF150" i="24"/>
  <c r="CE150" i="24"/>
  <c r="CD150" i="24"/>
  <c r="CC150" i="24"/>
  <c r="DD150" i="24"/>
  <c r="DC150" i="24"/>
  <c r="DB150" i="24"/>
  <c r="DA150" i="24"/>
  <c r="DD161" i="24"/>
  <c r="Z163" i="24"/>
  <c r="BZ166" i="24"/>
  <c r="DU168" i="24"/>
  <c r="EE168" i="24" s="1"/>
  <c r="EU168" i="24"/>
  <c r="ES168" i="24"/>
  <c r="FC168" i="24" s="1"/>
  <c r="ER168" i="24"/>
  <c r="FB168" i="24" s="1"/>
  <c r="DY168" i="24"/>
  <c r="EL168" i="24" s="1"/>
  <c r="EQ168" i="24"/>
  <c r="EY168" i="24" s="1"/>
  <c r="DW168" i="24"/>
  <c r="EH168" i="24" s="1"/>
  <c r="BF170" i="24"/>
  <c r="BH170" i="24" s="1"/>
  <c r="BT170" i="24"/>
  <c r="BT174" i="24"/>
  <c r="BU174" i="24" s="1"/>
  <c r="BS180" i="24"/>
  <c r="BT180" i="24" s="1"/>
  <c r="BU180" i="24" s="1"/>
  <c r="AT190" i="24"/>
  <c r="AT196" i="24"/>
  <c r="AU196" i="24" s="1"/>
  <c r="AV196" i="24" s="1"/>
  <c r="AA224" i="24"/>
  <c r="AJ151" i="24"/>
  <c r="AO152" i="24"/>
  <c r="AT155" i="24"/>
  <c r="EA168" i="24"/>
  <c r="EL196" i="24"/>
  <c r="BF202" i="24"/>
  <c r="BH202" i="24" s="1"/>
  <c r="CI206" i="24"/>
  <c r="CV206" i="24"/>
  <c r="CX206" i="24"/>
  <c r="CW206" i="24"/>
  <c r="CU206" i="24"/>
  <c r="CT206" i="24"/>
  <c r="CS206" i="24"/>
  <c r="DF206" i="24" s="1"/>
  <c r="CJ206" i="24"/>
  <c r="CC206" i="24"/>
  <c r="CB206" i="24"/>
  <c r="DC206" i="24"/>
  <c r="CZ206" i="24"/>
  <c r="CY206" i="24"/>
  <c r="CL206" i="24"/>
  <c r="CK206" i="24"/>
  <c r="CH206" i="24"/>
  <c r="CG206" i="24"/>
  <c r="CF206" i="24"/>
  <c r="DD206" i="24"/>
  <c r="DB206" i="24"/>
  <c r="DA206" i="24"/>
  <c r="AY244" i="24"/>
  <c r="EA154" i="24"/>
  <c r="BS179" i="24"/>
  <c r="BT179" i="24" s="1"/>
  <c r="DY185" i="24"/>
  <c r="EM185" i="24" s="1"/>
  <c r="DV185" i="24"/>
  <c r="EG185" i="24" s="1"/>
  <c r="EQ185" i="24"/>
  <c r="EU185" i="24"/>
  <c r="FG185" i="24" s="1"/>
  <c r="ES185" i="24"/>
  <c r="FD185" i="24" s="1"/>
  <c r="ER185" i="24"/>
  <c r="FA185" i="24" s="1"/>
  <c r="DS185" i="24"/>
  <c r="AU189" i="24"/>
  <c r="AV189" i="24" s="1"/>
  <c r="AX189" i="24" s="1"/>
  <c r="U201" i="24"/>
  <c r="AD214" i="24"/>
  <c r="CM214" i="24"/>
  <c r="CK214" i="24"/>
  <c r="CH214" i="24"/>
  <c r="CG214" i="24"/>
  <c r="CE214" i="24"/>
  <c r="CY214" i="24"/>
  <c r="CX214" i="24"/>
  <c r="CB214" i="24"/>
  <c r="DD214" i="24"/>
  <c r="DC214" i="24"/>
  <c r="DA214" i="24"/>
  <c r="CV214" i="24"/>
  <c r="CU214" i="24"/>
  <c r="CT214" i="24"/>
  <c r="CW214" i="24"/>
  <c r="CS214" i="24"/>
  <c r="DF214" i="24" s="1"/>
  <c r="CL214" i="24"/>
  <c r="CC214" i="24"/>
  <c r="CZ214" i="24"/>
  <c r="CV264" i="24"/>
  <c r="CU264" i="24"/>
  <c r="CT264" i="24"/>
  <c r="CS264" i="24"/>
  <c r="DF264" i="24" s="1"/>
  <c r="CZ264" i="24"/>
  <c r="CY264" i="24"/>
  <c r="CX264" i="24"/>
  <c r="CW264" i="24"/>
  <c r="CK264" i="24"/>
  <c r="CI264" i="24"/>
  <c r="CG264" i="24"/>
  <c r="CE264" i="24"/>
  <c r="CD264" i="24"/>
  <c r="CC264" i="24"/>
  <c r="CB264" i="24"/>
  <c r="DD264" i="24"/>
  <c r="DC264" i="24"/>
  <c r="DB264" i="24"/>
  <c r="DA264" i="24"/>
  <c r="CJ264" i="24"/>
  <c r="CH264" i="24"/>
  <c r="CF264" i="24"/>
  <c r="CM264" i="24"/>
  <c r="CL264" i="24"/>
  <c r="BS111" i="24"/>
  <c r="AP120" i="24"/>
  <c r="AQ120" i="24" s="1"/>
  <c r="AY123" i="24"/>
  <c r="BI127" i="24"/>
  <c r="BJ127" i="24" s="1"/>
  <c r="DB132" i="24"/>
  <c r="CC132" i="24"/>
  <c r="CU132" i="24"/>
  <c r="CH132" i="24"/>
  <c r="DC132" i="24"/>
  <c r="DA132" i="24"/>
  <c r="CZ132" i="24"/>
  <c r="CY132" i="24"/>
  <c r="CX132" i="24"/>
  <c r="CM132" i="24"/>
  <c r="CL132" i="24"/>
  <c r="CJ132" i="24"/>
  <c r="CB132" i="24"/>
  <c r="CN132" i="24" s="1"/>
  <c r="BZ137" i="24"/>
  <c r="CN137" i="24"/>
  <c r="CB144" i="24"/>
  <c r="BZ144" i="24" s="1"/>
  <c r="CZ150" i="24"/>
  <c r="AL153" i="24"/>
  <c r="AN153" i="24" s="1"/>
  <c r="P154" i="24"/>
  <c r="BI155" i="24"/>
  <c r="BJ155" i="24" s="1"/>
  <c r="BK155" i="24" s="1"/>
  <c r="AT156" i="24"/>
  <c r="AU156" i="24" s="1"/>
  <c r="AV156" i="24" s="1"/>
  <c r="AO159" i="24"/>
  <c r="Z161" i="24"/>
  <c r="AO164" i="24"/>
  <c r="AA166" i="24"/>
  <c r="AJ168" i="24"/>
  <c r="CJ174" i="24"/>
  <c r="Q179" i="24"/>
  <c r="DT185" i="24"/>
  <c r="EC185" i="24" s="1"/>
  <c r="V196" i="24"/>
  <c r="P201" i="24"/>
  <c r="Q201" i="24"/>
  <c r="R201" i="24" s="1"/>
  <c r="AA214" i="24"/>
  <c r="AB214" i="24" s="1"/>
  <c r="AF243" i="24"/>
  <c r="DS111" i="24"/>
  <c r="AP114" i="24"/>
  <c r="AQ114" i="24" s="1"/>
  <c r="AS114" i="24" s="1"/>
  <c r="BS119" i="24"/>
  <c r="BT119" i="24" s="1"/>
  <c r="V126" i="24"/>
  <c r="BN127" i="24"/>
  <c r="BO127" i="24" s="1"/>
  <c r="DV137" i="24"/>
  <c r="EG137" i="24" s="1"/>
  <c r="DY137" i="24"/>
  <c r="DW137" i="24"/>
  <c r="EI137" i="24" s="1"/>
  <c r="DU137" i="24"/>
  <c r="ED137" i="24" s="1"/>
  <c r="DS137" i="24"/>
  <c r="ER137" i="24"/>
  <c r="FA137" i="24" s="1"/>
  <c r="EQ137" i="24"/>
  <c r="BS138" i="24"/>
  <c r="BT138" i="24" s="1"/>
  <c r="BU138" i="24" s="1"/>
  <c r="AF139" i="24"/>
  <c r="AG139" i="24" s="1"/>
  <c r="AI139" i="24" s="1"/>
  <c r="CC144" i="24"/>
  <c r="BN155" i="24"/>
  <c r="U159" i="24"/>
  <c r="V159" i="24" s="1"/>
  <c r="Q173" i="24"/>
  <c r="R173" i="24" s="1"/>
  <c r="CI182" i="24"/>
  <c r="CH182" i="24"/>
  <c r="CG182" i="24"/>
  <c r="CF182" i="24"/>
  <c r="DD182" i="24"/>
  <c r="CE182" i="24"/>
  <c r="DC182" i="24"/>
  <c r="CD182" i="24"/>
  <c r="DA182" i="24"/>
  <c r="CB182" i="24"/>
  <c r="BZ182" i="24" s="1"/>
  <c r="CV182" i="24"/>
  <c r="CS182" i="24"/>
  <c r="DF182" i="24" s="1"/>
  <c r="CM182" i="24"/>
  <c r="CK182" i="24"/>
  <c r="DB182" i="24"/>
  <c r="CZ182" i="24"/>
  <c r="CY182" i="24"/>
  <c r="CJ182" i="24"/>
  <c r="CC182" i="24"/>
  <c r="CX182" i="24"/>
  <c r="CL183" i="24"/>
  <c r="CK183" i="24"/>
  <c r="CJ183" i="24"/>
  <c r="CI183" i="24"/>
  <c r="CH183" i="24"/>
  <c r="CG183" i="24"/>
  <c r="DD183" i="24"/>
  <c r="CE183" i="24"/>
  <c r="CY183" i="24"/>
  <c r="CM183" i="24"/>
  <c r="CF183" i="24"/>
  <c r="CD183" i="24"/>
  <c r="CC183" i="24"/>
  <c r="DC183" i="24"/>
  <c r="CZ183" i="24"/>
  <c r="DB183" i="24"/>
  <c r="DA183" i="24"/>
  <c r="CX183" i="24"/>
  <c r="CW183" i="24"/>
  <c r="CB183" i="24"/>
  <c r="CV183" i="24"/>
  <c r="CS183" i="24"/>
  <c r="DF183" i="24" s="1"/>
  <c r="DU185" i="24"/>
  <c r="ED185" i="24" s="1"/>
  <c r="BS193" i="24"/>
  <c r="BT193" i="24" s="1"/>
  <c r="AO194" i="24"/>
  <c r="AP194" i="24" s="1"/>
  <c r="AQ194" i="24" s="1"/>
  <c r="DB214" i="24"/>
  <c r="DC219" i="24"/>
  <c r="CD219" i="24"/>
  <c r="CY219" i="24"/>
  <c r="CW219" i="24"/>
  <c r="CV219" i="24"/>
  <c r="CU219" i="24"/>
  <c r="CS219" i="24"/>
  <c r="DF219" i="24" s="1"/>
  <c r="CL219" i="24"/>
  <c r="CK219" i="24"/>
  <c r="CM219" i="24"/>
  <c r="CJ219" i="24"/>
  <c r="CH219" i="24"/>
  <c r="CE219" i="24"/>
  <c r="CC219" i="24"/>
  <c r="CB219" i="24"/>
  <c r="CN219" i="24" s="1"/>
  <c r="DB219" i="24"/>
  <c r="DA219" i="24"/>
  <c r="CZ219" i="24"/>
  <c r="CX219" i="24"/>
  <c r="CT219" i="24"/>
  <c r="CI219" i="24"/>
  <c r="CG219" i="24"/>
  <c r="CF219" i="24"/>
  <c r="DT111" i="24"/>
  <c r="EC111" i="24" s="1"/>
  <c r="EU114" i="24"/>
  <c r="DU114" i="24"/>
  <c r="EE114" i="24" s="1"/>
  <c r="EQ114" i="24"/>
  <c r="P129" i="24"/>
  <c r="Q129" i="24" s="1"/>
  <c r="R129" i="24" s="1"/>
  <c r="BE130" i="24"/>
  <c r="CS132" i="24"/>
  <c r="DF132" i="24" s="1"/>
  <c r="EU134" i="24"/>
  <c r="FH134" i="24" s="1"/>
  <c r="DD136" i="24"/>
  <c r="CE136" i="24"/>
  <c r="CZ136" i="24"/>
  <c r="CY136" i="24"/>
  <c r="CX136" i="24"/>
  <c r="CW136" i="24"/>
  <c r="CV136" i="24"/>
  <c r="DC136" i="24"/>
  <c r="DB136" i="24"/>
  <c r="DA136" i="24"/>
  <c r="CU136" i="24"/>
  <c r="CS136" i="24"/>
  <c r="DF136" i="24" s="1"/>
  <c r="CL136" i="24"/>
  <c r="CK136" i="24"/>
  <c r="U137" i="24"/>
  <c r="EX138" i="24"/>
  <c r="CL144" i="24"/>
  <c r="BN156" i="24"/>
  <c r="BO156" i="24" s="1"/>
  <c r="BP156" i="24" s="1"/>
  <c r="AK158" i="24"/>
  <c r="AL158" i="24" s="1"/>
  <c r="BS159" i="24"/>
  <c r="AY164" i="24"/>
  <c r="CI174" i="24"/>
  <c r="CH174" i="24"/>
  <c r="CF174" i="24"/>
  <c r="DD174" i="24"/>
  <c r="CE174" i="24"/>
  <c r="DC174" i="24"/>
  <c r="CD174" i="24"/>
  <c r="CV174" i="24"/>
  <c r="CG174" i="24"/>
  <c r="CC174" i="24"/>
  <c r="CB174" i="24"/>
  <c r="CN174" i="24" s="1"/>
  <c r="DB174" i="24"/>
  <c r="CW174" i="24"/>
  <c r="DA174" i="24"/>
  <c r="CT174" i="24"/>
  <c r="CM174" i="24"/>
  <c r="CK174" i="24"/>
  <c r="CY174" i="24"/>
  <c r="CX174" i="24"/>
  <c r="CU174" i="24"/>
  <c r="CS174" i="24"/>
  <c r="DF174" i="24" s="1"/>
  <c r="AT177" i="24"/>
  <c r="AU177" i="24" s="1"/>
  <c r="DW185" i="24"/>
  <c r="EI185" i="24" s="1"/>
  <c r="AT194" i="24"/>
  <c r="AA204" i="24"/>
  <c r="AE205" i="24"/>
  <c r="AP208" i="24"/>
  <c r="AY221" i="24"/>
  <c r="CN262" i="24"/>
  <c r="BZ262" i="24"/>
  <c r="EA262" i="24"/>
  <c r="DU111" i="24"/>
  <c r="ED111" i="24" s="1"/>
  <c r="AA112" i="24"/>
  <c r="AB112" i="24" s="1"/>
  <c r="DS114" i="24"/>
  <c r="W122" i="24"/>
  <c r="Y122" i="24" s="1"/>
  <c r="EU122" i="24"/>
  <c r="DU122" i="24"/>
  <c r="DX122" i="24" s="1"/>
  <c r="EK122" i="24" s="1"/>
  <c r="ES122" i="24"/>
  <c r="F123" i="24"/>
  <c r="EU126" i="24"/>
  <c r="FH126" i="24" s="1"/>
  <c r="DU126" i="24"/>
  <c r="EE126" i="24" s="1"/>
  <c r="EQ127" i="24"/>
  <c r="EZ127" i="24" s="1"/>
  <c r="BA132" i="24"/>
  <c r="BC132" i="24" s="1"/>
  <c r="CT132" i="24"/>
  <c r="DY140" i="24"/>
  <c r="EL140" i="24" s="1"/>
  <c r="DW140" i="24"/>
  <c r="EH140" i="24" s="1"/>
  <c r="DU140" i="24"/>
  <c r="EU140" i="24"/>
  <c r="ES140" i="24"/>
  <c r="FC140" i="24" s="1"/>
  <c r="ER140" i="24"/>
  <c r="FB140" i="24" s="1"/>
  <c r="EQ140" i="24"/>
  <c r="EY140" i="24" s="1"/>
  <c r="EP140" i="24"/>
  <c r="CM144" i="24"/>
  <c r="V156" i="24"/>
  <c r="AF166" i="24"/>
  <c r="DF167" i="24"/>
  <c r="BN171" i="24"/>
  <c r="BO171" i="24" s="1"/>
  <c r="BP171" i="24" s="1"/>
  <c r="CT182" i="24"/>
  <c r="CT183" i="24"/>
  <c r="EA197" i="24"/>
  <c r="AO200" i="24"/>
  <c r="AJ205" i="24"/>
  <c r="Q213" i="24"/>
  <c r="R213" i="24" s="1"/>
  <c r="DD219" i="24"/>
  <c r="AO231" i="24"/>
  <c r="AP231" i="24" s="1"/>
  <c r="BM235" i="24"/>
  <c r="BJ235" i="24"/>
  <c r="BK235" i="24" s="1"/>
  <c r="AJ258" i="24"/>
  <c r="CK229" i="24"/>
  <c r="CJ229" i="24"/>
  <c r="CI229" i="24"/>
  <c r="CF229" i="24"/>
  <c r="CB229" i="24"/>
  <c r="CN229" i="24" s="1"/>
  <c r="DD229" i="24"/>
  <c r="DC229" i="24"/>
  <c r="DB229" i="24"/>
  <c r="DA229" i="24"/>
  <c r="CY229" i="24"/>
  <c r="CS229" i="24"/>
  <c r="DF229" i="24" s="1"/>
  <c r="CC229" i="24"/>
  <c r="CW229" i="24"/>
  <c r="CV229" i="24"/>
  <c r="CU229" i="24"/>
  <c r="CX229" i="24"/>
  <c r="CT229" i="24"/>
  <c r="CM229" i="24"/>
  <c r="CZ229" i="24"/>
  <c r="CL229" i="24"/>
  <c r="CH229" i="24"/>
  <c r="CG229" i="24"/>
  <c r="CE229" i="24"/>
  <c r="AG306" i="24"/>
  <c r="AI306" i="24" s="1"/>
  <c r="AK360" i="24"/>
  <c r="AL360" i="24" s="1"/>
  <c r="AN360" i="24" s="1"/>
  <c r="DU147" i="24"/>
  <c r="ED147" i="24" s="1"/>
  <c r="EU147" i="24"/>
  <c r="FG147" i="24" s="1"/>
  <c r="ES147" i="24"/>
  <c r="FD147" i="24" s="1"/>
  <c r="ER147" i="24"/>
  <c r="FA147" i="24" s="1"/>
  <c r="EQ147" i="24"/>
  <c r="EZ147" i="24" s="1"/>
  <c r="DY147" i="24"/>
  <c r="BD148" i="24"/>
  <c r="AT151" i="24"/>
  <c r="BZ159" i="24"/>
  <c r="CN159" i="24"/>
  <c r="BO163" i="24"/>
  <c r="BS163" i="24"/>
  <c r="BT163" i="24" s="1"/>
  <c r="CH165" i="24"/>
  <c r="AL177" i="24"/>
  <c r="AN177" i="24" s="1"/>
  <c r="DW179" i="24"/>
  <c r="EI179" i="24" s="1"/>
  <c r="DU179" i="24"/>
  <c r="ED179" i="24" s="1"/>
  <c r="EU179" i="24"/>
  <c r="FG179" i="24" s="1"/>
  <c r="EP179" i="24"/>
  <c r="AP188" i="24"/>
  <c r="AQ188" i="24" s="1"/>
  <c r="BO189" i="24"/>
  <c r="BP189" i="24" s="1"/>
  <c r="AZ190" i="24"/>
  <c r="BI195" i="24"/>
  <c r="CF213" i="24"/>
  <c r="DB213" i="24"/>
  <c r="CC213" i="24"/>
  <c r="DA213" i="24"/>
  <c r="CB213" i="24"/>
  <c r="BZ213" i="24" s="1"/>
  <c r="CY213" i="24"/>
  <c r="CS213" i="24"/>
  <c r="DF213" i="24" s="1"/>
  <c r="DC213" i="24"/>
  <c r="CZ213" i="24"/>
  <c r="CX213" i="24"/>
  <c r="CW213" i="24"/>
  <c r="CV213" i="24"/>
  <c r="CU213" i="24"/>
  <c r="CL213" i="24"/>
  <c r="CJ213" i="24"/>
  <c r="CI213" i="24"/>
  <c r="DD213" i="24"/>
  <c r="CT213" i="24"/>
  <c r="CM213" i="24"/>
  <c r="CG213" i="24"/>
  <c r="CE213" i="24"/>
  <c r="CD213" i="24"/>
  <c r="BZ218" i="24"/>
  <c r="FH232" i="24"/>
  <c r="EQ149" i="24"/>
  <c r="EZ149" i="24" s="1"/>
  <c r="DY149" i="24"/>
  <c r="EM149" i="24" s="1"/>
  <c r="DW149" i="24"/>
  <c r="EI149" i="24" s="1"/>
  <c r="DV149" i="24"/>
  <c r="EG149" i="24" s="1"/>
  <c r="DU149" i="24"/>
  <c r="ED149" i="24" s="1"/>
  <c r="DS149" i="24"/>
  <c r="DT149" i="24"/>
  <c r="EC149" i="24" s="1"/>
  <c r="EP149" i="24"/>
  <c r="AY156" i="24"/>
  <c r="P159" i="24"/>
  <c r="DW172" i="24"/>
  <c r="EH172" i="24" s="1"/>
  <c r="DV172" i="24"/>
  <c r="EF172" i="24" s="1"/>
  <c r="DU172" i="24"/>
  <c r="EE172" i="24" s="1"/>
  <c r="DT172" i="24"/>
  <c r="EB172" i="24" s="1"/>
  <c r="DS172" i="24"/>
  <c r="EU172" i="24"/>
  <c r="FH172" i="24" s="1"/>
  <c r="ER172" i="24"/>
  <c r="FB172" i="24" s="1"/>
  <c r="EP172" i="24"/>
  <c r="BE176" i="24"/>
  <c r="AE181" i="24"/>
  <c r="BJ205" i="24"/>
  <c r="ER216" i="24"/>
  <c r="FB216" i="24" s="1"/>
  <c r="EQ216" i="24"/>
  <c r="EY216" i="24" s="1"/>
  <c r="EP216" i="24"/>
  <c r="DY216" i="24"/>
  <c r="EL216" i="24" s="1"/>
  <c r="EU216" i="24"/>
  <c r="ES216" i="24"/>
  <c r="FC216" i="24" s="1"/>
  <c r="DW216" i="24"/>
  <c r="EH216" i="24" s="1"/>
  <c r="DV216" i="24"/>
  <c r="EF216" i="24" s="1"/>
  <c r="DT216" i="24"/>
  <c r="EB216" i="24" s="1"/>
  <c r="DS216" i="24"/>
  <c r="DU216" i="24"/>
  <c r="AK223" i="24"/>
  <c r="AK225" i="24"/>
  <c r="AL225" i="24" s="1"/>
  <c r="DW269" i="24"/>
  <c r="EI269" i="24" s="1"/>
  <c r="DV269" i="24"/>
  <c r="EU269" i="24"/>
  <c r="FG269" i="24" s="1"/>
  <c r="DU269" i="24"/>
  <c r="ED269" i="24" s="1"/>
  <c r="DT269" i="24"/>
  <c r="EC269" i="24" s="1"/>
  <c r="ES269" i="24"/>
  <c r="FD269" i="24" s="1"/>
  <c r="DS269" i="24"/>
  <c r="EP269" i="24"/>
  <c r="EQ269" i="24"/>
  <c r="EZ269" i="24" s="1"/>
  <c r="Q147" i="24"/>
  <c r="R147" i="24" s="1"/>
  <c r="DT147" i="24"/>
  <c r="EC147" i="24" s="1"/>
  <c r="EQ157" i="24"/>
  <c r="EZ157" i="24" s="1"/>
  <c r="EU157" i="24"/>
  <c r="FG157" i="24" s="1"/>
  <c r="DS157" i="24"/>
  <c r="ER157" i="24"/>
  <c r="FA157" i="24" s="1"/>
  <c r="EP157" i="24"/>
  <c r="DV157" i="24"/>
  <c r="EG157" i="24" s="1"/>
  <c r="DU157" i="24"/>
  <c r="ED157" i="24" s="1"/>
  <c r="AV158" i="24"/>
  <c r="AX158" i="24" s="1"/>
  <c r="AK159" i="24"/>
  <c r="AL159" i="24" s="1"/>
  <c r="AG159" i="24"/>
  <c r="CV162" i="24"/>
  <c r="CI162" i="24"/>
  <c r="CM162" i="24"/>
  <c r="CL162" i="24"/>
  <c r="CK162" i="24"/>
  <c r="CJ162" i="24"/>
  <c r="CH162" i="24"/>
  <c r="CG162" i="24"/>
  <c r="CE162" i="24"/>
  <c r="DA162" i="24"/>
  <c r="CU162" i="24"/>
  <c r="CT162" i="24"/>
  <c r="CS162" i="24"/>
  <c r="DF162" i="24" s="1"/>
  <c r="AF163" i="24"/>
  <c r="AG163" i="24" s="1"/>
  <c r="P163" i="24"/>
  <c r="Q163" i="24" s="1"/>
  <c r="CJ165" i="24"/>
  <c r="BN166" i="24"/>
  <c r="BO166" i="24" s="1"/>
  <c r="BT172" i="24"/>
  <c r="BU172" i="24" s="1"/>
  <c r="BW172" i="24" s="1"/>
  <c r="DY172" i="24"/>
  <c r="BS173" i="24"/>
  <c r="BS176" i="24"/>
  <c r="DT179" i="24"/>
  <c r="Z184" i="24"/>
  <c r="AA184" i="24" s="1"/>
  <c r="BN205" i="24"/>
  <c r="BE212" i="24"/>
  <c r="BF212" i="24" s="1"/>
  <c r="EQ213" i="24"/>
  <c r="EZ213" i="24" s="1"/>
  <c r="ES213" i="24"/>
  <c r="FD213" i="24" s="1"/>
  <c r="ER213" i="24"/>
  <c r="FA213" i="24" s="1"/>
  <c r="EP213" i="24"/>
  <c r="DY213" i="24"/>
  <c r="DW213" i="24"/>
  <c r="EI213" i="24" s="1"/>
  <c r="DV213" i="24"/>
  <c r="EG213" i="24" s="1"/>
  <c r="DT213" i="24"/>
  <c r="EC213" i="24" s="1"/>
  <c r="EU213" i="24"/>
  <c r="DS213" i="24"/>
  <c r="AK215" i="24"/>
  <c r="AL215" i="24" s="1"/>
  <c r="P220" i="24"/>
  <c r="AK241" i="24"/>
  <c r="AL241" i="24" s="1"/>
  <c r="DV250" i="24"/>
  <c r="EF250" i="24" s="1"/>
  <c r="DY250" i="24"/>
  <c r="EL250" i="24" s="1"/>
  <c r="DW250" i="24"/>
  <c r="EH250" i="24" s="1"/>
  <c r="DS250" i="24"/>
  <c r="EU250" i="24"/>
  <c r="FH250" i="24" s="1"/>
  <c r="ES250" i="24"/>
  <c r="FC250" i="24" s="1"/>
  <c r="ER250" i="24"/>
  <c r="FB250" i="24" s="1"/>
  <c r="EQ250" i="24"/>
  <c r="EY250" i="24" s="1"/>
  <c r="EP250" i="24"/>
  <c r="DU250" i="24"/>
  <c r="DY269" i="24"/>
  <c r="EM269" i="24" s="1"/>
  <c r="AP126" i="24"/>
  <c r="AQ126" i="24" s="1"/>
  <c r="AS126" i="24" s="1"/>
  <c r="CL127" i="24"/>
  <c r="DC127" i="24"/>
  <c r="CC127" i="24"/>
  <c r="CM127" i="24"/>
  <c r="CK127" i="24"/>
  <c r="CJ127" i="24"/>
  <c r="CI127" i="24"/>
  <c r="CH127" i="24"/>
  <c r="AT129" i="24"/>
  <c r="AU129" i="24" s="1"/>
  <c r="AV129" i="24" s="1"/>
  <c r="AK131" i="24"/>
  <c r="AP146" i="24"/>
  <c r="AQ146" i="24" s="1"/>
  <c r="DV147" i="24"/>
  <c r="EG147" i="24" s="1"/>
  <c r="AG149" i="24"/>
  <c r="AI149" i="24" s="1"/>
  <c r="CS153" i="24"/>
  <c r="DF153" i="24" s="1"/>
  <c r="CX153" i="24"/>
  <c r="CW153" i="24"/>
  <c r="CV153" i="24"/>
  <c r="CU153" i="24"/>
  <c r="CT153" i="24"/>
  <c r="CJ153" i="24"/>
  <c r="CK153" i="24"/>
  <c r="CI153" i="24"/>
  <c r="CH153" i="24"/>
  <c r="CG153" i="24"/>
  <c r="CF153" i="24"/>
  <c r="DB153" i="24"/>
  <c r="DA153" i="24"/>
  <c r="CY155" i="24"/>
  <c r="CL155" i="24"/>
  <c r="CM155" i="24"/>
  <c r="CK155" i="24"/>
  <c r="CJ155" i="24"/>
  <c r="CH155" i="24"/>
  <c r="DD155" i="24"/>
  <c r="CC155" i="24"/>
  <c r="DC155" i="24"/>
  <c r="DB155" i="24"/>
  <c r="DA155" i="24"/>
  <c r="CZ155" i="24"/>
  <c r="CX155" i="24"/>
  <c r="CF155" i="24"/>
  <c r="CE155" i="24"/>
  <c r="DT157" i="24"/>
  <c r="EC157" i="24" s="1"/>
  <c r="CK165" i="24"/>
  <c r="CI166" i="24"/>
  <c r="CV166" i="24"/>
  <c r="CS166" i="24"/>
  <c r="DF166" i="24" s="1"/>
  <c r="CM166" i="24"/>
  <c r="CK166" i="24"/>
  <c r="CE166" i="24"/>
  <c r="CJ166" i="24"/>
  <c r="CH166" i="24"/>
  <c r="CG166" i="24"/>
  <c r="CF166" i="24"/>
  <c r="CD166" i="24"/>
  <c r="DA166" i="24"/>
  <c r="CZ166" i="24"/>
  <c r="BO167" i="24"/>
  <c r="DV179" i="24"/>
  <c r="EG179" i="24" s="1"/>
  <c r="AV181" i="24"/>
  <c r="AX181" i="24" s="1"/>
  <c r="BS191" i="24"/>
  <c r="AF193" i="24"/>
  <c r="AG193" i="24" s="1"/>
  <c r="AI193" i="24" s="1"/>
  <c r="Z213" i="24"/>
  <c r="AA213" i="24" s="1"/>
  <c r="F217" i="24"/>
  <c r="G217" i="24" s="1"/>
  <c r="U220" i="24"/>
  <c r="P222" i="24"/>
  <c r="Q222" i="24" s="1"/>
  <c r="P250" i="24"/>
  <c r="EA255" i="24"/>
  <c r="BE262" i="24"/>
  <c r="EX263" i="24"/>
  <c r="BE266" i="24"/>
  <c r="CI268" i="24"/>
  <c r="CH268" i="24"/>
  <c r="CG268" i="24"/>
  <c r="CF268" i="24"/>
  <c r="DD268" i="24"/>
  <c r="CE268" i="24"/>
  <c r="CV268" i="24"/>
  <c r="CJ268" i="24"/>
  <c r="CD268" i="24"/>
  <c r="CC268" i="24"/>
  <c r="CB268" i="24"/>
  <c r="CN268" i="24" s="1"/>
  <c r="CZ268" i="24"/>
  <c r="CX268" i="24"/>
  <c r="CU268" i="24"/>
  <c r="CK268" i="24"/>
  <c r="DB268" i="24"/>
  <c r="DA268" i="24"/>
  <c r="CY268" i="24"/>
  <c r="CW268" i="24"/>
  <c r="DC268" i="24"/>
  <c r="CS268" i="24"/>
  <c r="DF268" i="24" s="1"/>
  <c r="CM268" i="24"/>
  <c r="CL268" i="24"/>
  <c r="CT268" i="24"/>
  <c r="BN291" i="24"/>
  <c r="CW110" i="24"/>
  <c r="CM110" i="24"/>
  <c r="AA117" i="24"/>
  <c r="AU125" i="24"/>
  <c r="DS130" i="24"/>
  <c r="BN133" i="24"/>
  <c r="G135" i="24"/>
  <c r="CB140" i="24"/>
  <c r="CN140" i="24" s="1"/>
  <c r="AZ146" i="24"/>
  <c r="DW147" i="24"/>
  <c r="EI147" i="24" s="1"/>
  <c r="AJ149" i="24"/>
  <c r="AK149" i="24" s="1"/>
  <c r="DW157" i="24"/>
  <c r="EI157" i="24" s="1"/>
  <c r="CW162" i="24"/>
  <c r="AA178" i="24"/>
  <c r="AB178" i="24" s="1"/>
  <c r="AX182" i="24"/>
  <c r="AY184" i="24"/>
  <c r="BI185" i="24"/>
  <c r="BJ185" i="24" s="1"/>
  <c r="BT190" i="24"/>
  <c r="BU190" i="24" s="1"/>
  <c r="BW190" i="24" s="1"/>
  <c r="DY192" i="24"/>
  <c r="EL192" i="24" s="1"/>
  <c r="DW192" i="24"/>
  <c r="EH192" i="24" s="1"/>
  <c r="DV192" i="24"/>
  <c r="EF192" i="24" s="1"/>
  <c r="EU192" i="24"/>
  <c r="FH192" i="24" s="1"/>
  <c r="DU192" i="24"/>
  <c r="EE192" i="24" s="1"/>
  <c r="ES192" i="24"/>
  <c r="FC192" i="24" s="1"/>
  <c r="DS192" i="24"/>
  <c r="ER192" i="24"/>
  <c r="FB192" i="24" s="1"/>
  <c r="EQ192" i="24"/>
  <c r="EY192" i="24" s="1"/>
  <c r="EP192" i="24"/>
  <c r="BS197" i="24"/>
  <c r="AE197" i="24"/>
  <c r="AF197" i="24" s="1"/>
  <c r="AG197" i="24" s="1"/>
  <c r="BN215" i="24"/>
  <c r="P217" i="24"/>
  <c r="Q217" i="24" s="1"/>
  <c r="AB220" i="24"/>
  <c r="AD220" i="24" s="1"/>
  <c r="AK222" i="24"/>
  <c r="AL222" i="24" s="1"/>
  <c r="AU225" i="24"/>
  <c r="AV225" i="24" s="1"/>
  <c r="Z230" i="24"/>
  <c r="AA230" i="24" s="1"/>
  <c r="AB230" i="24" s="1"/>
  <c r="DF151" i="24"/>
  <c r="P160" i="24"/>
  <c r="CF165" i="24"/>
  <c r="CS165" i="24"/>
  <c r="DF165" i="24" s="1"/>
  <c r="DD165" i="24"/>
  <c r="CC165" i="24"/>
  <c r="DC165" i="24"/>
  <c r="CB165" i="24"/>
  <c r="DB165" i="24"/>
  <c r="DA165" i="24"/>
  <c r="CZ165" i="24"/>
  <c r="CY165" i="24"/>
  <c r="CW165" i="24"/>
  <c r="CG165" i="24"/>
  <c r="CE165" i="24"/>
  <c r="CD165" i="24"/>
  <c r="CT165" i="24"/>
  <c r="AN167" i="24"/>
  <c r="P167" i="24"/>
  <c r="BI169" i="24"/>
  <c r="BJ171" i="24"/>
  <c r="CF205" i="24"/>
  <c r="CS205" i="24"/>
  <c r="DF205" i="24" s="1"/>
  <c r="CH205" i="24"/>
  <c r="CG205" i="24"/>
  <c r="CE205" i="24"/>
  <c r="CD205" i="24"/>
  <c r="DD205" i="24"/>
  <c r="CC205" i="24"/>
  <c r="DC205" i="24"/>
  <c r="CB205" i="24"/>
  <c r="CN205" i="24" s="1"/>
  <c r="DA205" i="24"/>
  <c r="CV205" i="24"/>
  <c r="CY205" i="24"/>
  <c r="CX205" i="24"/>
  <c r="CW205" i="24"/>
  <c r="CT205" i="24"/>
  <c r="CM205" i="24"/>
  <c r="F206" i="24"/>
  <c r="CS209" i="24"/>
  <c r="DF209" i="24" s="1"/>
  <c r="CF209" i="24"/>
  <c r="CM209" i="24"/>
  <c r="CL209" i="24"/>
  <c r="CK209" i="24"/>
  <c r="CJ209" i="24"/>
  <c r="CI209" i="24"/>
  <c r="CH209" i="24"/>
  <c r="CE209" i="24"/>
  <c r="DA209" i="24"/>
  <c r="DD209" i="24"/>
  <c r="DC209" i="24"/>
  <c r="CZ209" i="24"/>
  <c r="CW209" i="24"/>
  <c r="CV209" i="24"/>
  <c r="CU209" i="24"/>
  <c r="CG209" i="24"/>
  <c r="CD209" i="24"/>
  <c r="CC209" i="24"/>
  <c r="CB209" i="24"/>
  <c r="AO214" i="24"/>
  <c r="AP214" i="24" s="1"/>
  <c r="AY224" i="24"/>
  <c r="AJ227" i="24"/>
  <c r="U228" i="24"/>
  <c r="BF230" i="24"/>
  <c r="BH230" i="24" s="1"/>
  <c r="CL237" i="24"/>
  <c r="CM237" i="24"/>
  <c r="CK237" i="24"/>
  <c r="CJ237" i="24"/>
  <c r="CI237" i="24"/>
  <c r="CH237" i="24"/>
  <c r="CG237" i="24"/>
  <c r="CF237" i="24"/>
  <c r="CE237" i="24"/>
  <c r="CD237" i="24"/>
  <c r="CB237" i="24"/>
  <c r="BZ237" i="24" s="1"/>
  <c r="DB237" i="24"/>
  <c r="DA237" i="24"/>
  <c r="CC237" i="24"/>
  <c r="DD237" i="24"/>
  <c r="CZ237" i="24"/>
  <c r="CY237" i="24"/>
  <c r="DC237" i="24"/>
  <c r="CX237" i="24"/>
  <c r="CV237" i="24"/>
  <c r="CU237" i="24"/>
  <c r="CW237" i="24"/>
  <c r="EA278" i="24"/>
  <c r="AA283" i="24"/>
  <c r="Z283" i="24"/>
  <c r="DC124" i="24"/>
  <c r="CD124" i="24"/>
  <c r="CV124" i="24"/>
  <c r="CU124" i="24"/>
  <c r="CT124" i="24"/>
  <c r="CX127" i="24"/>
  <c r="BR129" i="24"/>
  <c r="DY130" i="24"/>
  <c r="U132" i="24"/>
  <c r="V132" i="24" s="1"/>
  <c r="W132" i="24" s="1"/>
  <c r="EQ133" i="24"/>
  <c r="EZ133" i="24" s="1"/>
  <c r="EP133" i="24"/>
  <c r="BF134" i="24"/>
  <c r="BH134" i="24" s="1"/>
  <c r="DT142" i="24"/>
  <c r="ER142" i="24"/>
  <c r="FB142" i="24" s="1"/>
  <c r="EQ142" i="24"/>
  <c r="EY142" i="24" s="1"/>
  <c r="EP142" i="24"/>
  <c r="EU142" i="24"/>
  <c r="FH142" i="24" s="1"/>
  <c r="ES142" i="24"/>
  <c r="FC142" i="24" s="1"/>
  <c r="AJ143" i="24"/>
  <c r="CD149" i="24"/>
  <c r="F150" i="24"/>
  <c r="DV153" i="24"/>
  <c r="EG153" i="24" s="1"/>
  <c r="DY153" i="24"/>
  <c r="EM153" i="24" s="1"/>
  <c r="ES153" i="24"/>
  <c r="FD153" i="24" s="1"/>
  <c r="DB156" i="24"/>
  <c r="CC156" i="24"/>
  <c r="CF156" i="24"/>
  <c r="CE156" i="24"/>
  <c r="DD156" i="24"/>
  <c r="CD156" i="24"/>
  <c r="DC156" i="24"/>
  <c r="CB156" i="24"/>
  <c r="DA156" i="24"/>
  <c r="CZ156" i="24"/>
  <c r="CX156" i="24"/>
  <c r="CS156" i="24"/>
  <c r="DF156" i="24" s="1"/>
  <c r="CY156" i="24"/>
  <c r="CW156" i="24"/>
  <c r="CV156" i="24"/>
  <c r="CU156" i="24"/>
  <c r="CT156" i="24"/>
  <c r="CH156" i="24"/>
  <c r="CG156" i="24"/>
  <c r="CN160" i="24"/>
  <c r="AZ161" i="24"/>
  <c r="DD162" i="24"/>
  <c r="CV165" i="24"/>
  <c r="BD166" i="24"/>
  <c r="DB166" i="24"/>
  <c r="AK171" i="24"/>
  <c r="AL171" i="24" s="1"/>
  <c r="AN171" i="24" s="1"/>
  <c r="CE171" i="24"/>
  <c r="AO174" i="24"/>
  <c r="P181" i="24"/>
  <c r="Q181" i="24" s="1"/>
  <c r="R181" i="24" s="1"/>
  <c r="Z182" i="24"/>
  <c r="AA182" i="24" s="1"/>
  <c r="DF190" i="24"/>
  <c r="P196" i="24"/>
  <c r="Q196" i="24" s="1"/>
  <c r="AY204" i="24"/>
  <c r="AZ204" i="24" s="1"/>
  <c r="CZ205" i="24"/>
  <c r="P208" i="24"/>
  <c r="Q208" i="24" s="1"/>
  <c r="CX209" i="24"/>
  <c r="AG211" i="24"/>
  <c r="AI211" i="24" s="1"/>
  <c r="AZ226" i="24"/>
  <c r="BA226" i="24" s="1"/>
  <c r="BC226" i="24" s="1"/>
  <c r="CN227" i="24"/>
  <c r="BZ227" i="24"/>
  <c r="AY227" i="24"/>
  <c r="BI229" i="24"/>
  <c r="BJ229" i="24" s="1"/>
  <c r="CT237" i="24"/>
  <c r="EX284" i="24"/>
  <c r="BS286" i="24"/>
  <c r="CV337" i="24"/>
  <c r="CU337" i="24"/>
  <c r="CS337" i="24"/>
  <c r="DF337" i="24" s="1"/>
  <c r="DC337" i="24"/>
  <c r="DB337" i="24"/>
  <c r="DA337" i="24"/>
  <c r="CZ337" i="24"/>
  <c r="CY337" i="24"/>
  <c r="CX337" i="24"/>
  <c r="CL337" i="24"/>
  <c r="CF337" i="24"/>
  <c r="CE337" i="24"/>
  <c r="CD337" i="24"/>
  <c r="CC337" i="24"/>
  <c r="CB337" i="24"/>
  <c r="CW337" i="24"/>
  <c r="CT337" i="24"/>
  <c r="DD337" i="24"/>
  <c r="CM337" i="24"/>
  <c r="CI337" i="24"/>
  <c r="CH337" i="24"/>
  <c r="CG337" i="24"/>
  <c r="CK337" i="24"/>
  <c r="CJ337" i="24"/>
  <c r="BE204" i="24"/>
  <c r="BF204" i="24" s="1"/>
  <c r="BH204" i="24" s="1"/>
  <c r="U208" i="24"/>
  <c r="CV210" i="24"/>
  <c r="CI210" i="24"/>
  <c r="DC210" i="24"/>
  <c r="CB210" i="24"/>
  <c r="DB210" i="24"/>
  <c r="DA210" i="24"/>
  <c r="CZ210" i="24"/>
  <c r="CY210" i="24"/>
  <c r="CX210" i="24"/>
  <c r="CU210" i="24"/>
  <c r="CD210" i="24"/>
  <c r="CC210" i="24"/>
  <c r="CT210" i="24"/>
  <c r="CS210" i="24"/>
  <c r="DF210" i="24" s="1"/>
  <c r="CH210" i="24"/>
  <c r="CG210" i="24"/>
  <c r="CF210" i="24"/>
  <c r="CE210" i="24"/>
  <c r="DD210" i="24"/>
  <c r="AA233" i="24"/>
  <c r="AJ236" i="24"/>
  <c r="AK236" i="24" s="1"/>
  <c r="AT243" i="24"/>
  <c r="AU243" i="24" s="1"/>
  <c r="AV243" i="24" s="1"/>
  <c r="AE254" i="24"/>
  <c r="CW118" i="24"/>
  <c r="CJ118" i="24"/>
  <c r="CT118" i="24"/>
  <c r="CS118" i="24"/>
  <c r="DF118" i="24" s="1"/>
  <c r="BK123" i="24"/>
  <c r="BM123" i="24" s="1"/>
  <c r="CS124" i="24"/>
  <c r="DF124" i="24" s="1"/>
  <c r="CZ127" i="24"/>
  <c r="Z128" i="24"/>
  <c r="Q135" i="24"/>
  <c r="R135" i="24" s="1"/>
  <c r="BS140" i="24"/>
  <c r="BN147" i="24"/>
  <c r="AE148" i="24"/>
  <c r="AF148" i="24"/>
  <c r="ES149" i="24"/>
  <c r="FD149" i="24" s="1"/>
  <c r="BI151" i="24"/>
  <c r="CV154" i="24"/>
  <c r="CF154" i="24"/>
  <c r="CE154" i="24"/>
  <c r="DD154" i="24"/>
  <c r="CD154" i="24"/>
  <c r="DC154" i="24"/>
  <c r="CC154" i="24"/>
  <c r="DB154" i="24"/>
  <c r="CB154" i="24"/>
  <c r="DA154" i="24"/>
  <c r="CY154" i="24"/>
  <c r="CS154" i="24"/>
  <c r="DF154" i="24" s="1"/>
  <c r="BE156" i="24"/>
  <c r="BF156" i="24" s="1"/>
  <c r="AK157" i="24"/>
  <c r="AL157" i="24" s="1"/>
  <c r="AN157" i="24" s="1"/>
  <c r="DY164" i="24"/>
  <c r="EL164" i="24" s="1"/>
  <c r="DW164" i="24"/>
  <c r="EH164" i="24" s="1"/>
  <c r="DU164" i="24"/>
  <c r="EE164" i="24" s="1"/>
  <c r="ER164" i="24"/>
  <c r="FB164" i="24" s="1"/>
  <c r="DV164" i="24"/>
  <c r="EF164" i="24" s="1"/>
  <c r="DT164" i="24"/>
  <c r="EB164" i="24" s="1"/>
  <c r="ES164" i="24"/>
  <c r="FC164" i="24" s="1"/>
  <c r="EQ164" i="24"/>
  <c r="EY164" i="24" s="1"/>
  <c r="EQ165" i="24"/>
  <c r="EZ165" i="24" s="1"/>
  <c r="ES165" i="24"/>
  <c r="FD165" i="24" s="1"/>
  <c r="ER165" i="24"/>
  <c r="FA165" i="24" s="1"/>
  <c r="EP165" i="24"/>
  <c r="DY165" i="24"/>
  <c r="EM165" i="24" s="1"/>
  <c r="EU165" i="24"/>
  <c r="DD166" i="24"/>
  <c r="AO167" i="24"/>
  <c r="ES172" i="24"/>
  <c r="FC172" i="24" s="1"/>
  <c r="BI175" i="24"/>
  <c r="BJ175" i="24" s="1"/>
  <c r="BS204" i="24"/>
  <c r="BT204" i="24" s="1"/>
  <c r="DB209" i="24"/>
  <c r="AT231" i="24"/>
  <c r="EZ255" i="24"/>
  <c r="Z281" i="24"/>
  <c r="AA281" i="24" s="1"/>
  <c r="AB281" i="24" s="1"/>
  <c r="CT117" i="24"/>
  <c r="CG117" i="24"/>
  <c r="CF117" i="24"/>
  <c r="CE117" i="24"/>
  <c r="CD117" i="24"/>
  <c r="DC117" i="24"/>
  <c r="CB117" i="24"/>
  <c r="EU120" i="24"/>
  <c r="DA127" i="24"/>
  <c r="ET129" i="24"/>
  <c r="FF129" i="24" s="1"/>
  <c r="DS129" i="24"/>
  <c r="EP129" i="24"/>
  <c r="AO130" i="24"/>
  <c r="DB140" i="24"/>
  <c r="CC140" i="24"/>
  <c r="CM140" i="24"/>
  <c r="CL140" i="24"/>
  <c r="CK140" i="24"/>
  <c r="CI140" i="24"/>
  <c r="CZ140" i="24"/>
  <c r="DC140" i="24"/>
  <c r="DA140" i="24"/>
  <c r="CY140" i="24"/>
  <c r="CX140" i="24"/>
  <c r="CW140" i="24"/>
  <c r="BS145" i="24"/>
  <c r="BT145" i="24" s="1"/>
  <c r="EU149" i="24"/>
  <c r="FG149" i="24" s="1"/>
  <c r="EA156" i="24"/>
  <c r="EA165" i="24"/>
  <c r="CS169" i="24"/>
  <c r="DF169" i="24" s="1"/>
  <c r="CF169" i="24"/>
  <c r="CI169" i="24"/>
  <c r="CH169" i="24"/>
  <c r="CG169" i="24"/>
  <c r="CE169" i="24"/>
  <c r="CD169" i="24"/>
  <c r="DD169" i="24"/>
  <c r="CC169" i="24"/>
  <c r="DB169" i="24"/>
  <c r="CW169" i="24"/>
  <c r="CY169" i="24"/>
  <c r="CX169" i="24"/>
  <c r="CV169" i="24"/>
  <c r="CU169" i="24"/>
  <c r="CT169" i="24"/>
  <c r="CJ169" i="24"/>
  <c r="AU173" i="24"/>
  <c r="AV173" i="24" s="1"/>
  <c r="BD174" i="24"/>
  <c r="BE174" i="24" s="1"/>
  <c r="BF174" i="24" s="1"/>
  <c r="BO175" i="24"/>
  <c r="AT178" i="24"/>
  <c r="EQ179" i="24"/>
  <c r="EZ179" i="24" s="1"/>
  <c r="V184" i="24"/>
  <c r="W184" i="24" s="1"/>
  <c r="Y184" i="24" s="1"/>
  <c r="EA189" i="24"/>
  <c r="BS192" i="24"/>
  <c r="EX204" i="24"/>
  <c r="BS206" i="24"/>
  <c r="P207" i="24"/>
  <c r="Q207" i="24" s="1"/>
  <c r="CW210" i="24"/>
  <c r="AK235" i="24"/>
  <c r="AL235" i="24" s="1"/>
  <c r="AG117" i="24"/>
  <c r="AI117" i="24" s="1"/>
  <c r="CU118" i="24"/>
  <c r="DS120" i="24"/>
  <c r="CX124" i="24"/>
  <c r="DB127" i="24"/>
  <c r="DT129" i="24"/>
  <c r="AO133" i="24"/>
  <c r="AP133" i="24" s="1"/>
  <c r="AQ133" i="24" s="1"/>
  <c r="BI139" i="24"/>
  <c r="EP147" i="24"/>
  <c r="CF149" i="24"/>
  <c r="CM149" i="24"/>
  <c r="CL149" i="24"/>
  <c r="CK149" i="24"/>
  <c r="CJ149" i="24"/>
  <c r="CI149" i="24"/>
  <c r="CG149" i="24"/>
  <c r="DA149" i="24"/>
  <c r="CB149" i="24"/>
  <c r="BZ149" i="24" s="1"/>
  <c r="CU149" i="24"/>
  <c r="CT149" i="24"/>
  <c r="Z151" i="24"/>
  <c r="AY153" i="24"/>
  <c r="P161" i="24"/>
  <c r="Q161" i="24" s="1"/>
  <c r="R161" i="24" s="1"/>
  <c r="U165" i="24"/>
  <c r="AO170" i="24"/>
  <c r="AP170" i="24" s="1"/>
  <c r="CY171" i="24"/>
  <c r="CV171" i="24"/>
  <c r="CU171" i="24"/>
  <c r="CL171" i="24"/>
  <c r="CW171" i="24"/>
  <c r="CT171" i="24"/>
  <c r="CS171" i="24"/>
  <c r="DF171" i="24" s="1"/>
  <c r="CM171" i="24"/>
  <c r="CG171" i="24"/>
  <c r="DD171" i="24"/>
  <c r="DC171" i="24"/>
  <c r="DB171" i="24"/>
  <c r="CJ171" i="24"/>
  <c r="CH171" i="24"/>
  <c r="CF171" i="24"/>
  <c r="CF173" i="24"/>
  <c r="DD173" i="24"/>
  <c r="CE173" i="24"/>
  <c r="DB173" i="24"/>
  <c r="CC173" i="24"/>
  <c r="DA173" i="24"/>
  <c r="CB173" i="24"/>
  <c r="CZ173" i="24"/>
  <c r="CS173" i="24"/>
  <c r="DF173" i="24" s="1"/>
  <c r="CX173" i="24"/>
  <c r="CW173" i="24"/>
  <c r="CV173" i="24"/>
  <c r="CU173" i="24"/>
  <c r="CT173" i="24"/>
  <c r="CJ173" i="24"/>
  <c r="CG173" i="24"/>
  <c r="CD173" i="24"/>
  <c r="CY173" i="24"/>
  <c r="CN177" i="24"/>
  <c r="BZ177" i="24"/>
  <c r="BJ177" i="24"/>
  <c r="ER179" i="24"/>
  <c r="FA179" i="24" s="1"/>
  <c r="U180" i="24"/>
  <c r="AA189" i="24"/>
  <c r="F194" i="24"/>
  <c r="G194" i="24" s="1"/>
  <c r="DT202" i="24"/>
  <c r="EB202" i="24" s="1"/>
  <c r="DW202" i="24"/>
  <c r="EH202" i="24" s="1"/>
  <c r="EU202" i="24"/>
  <c r="FH202" i="24" s="1"/>
  <c r="ES202" i="24"/>
  <c r="FC202" i="24" s="1"/>
  <c r="ER202" i="24"/>
  <c r="FB202" i="24" s="1"/>
  <c r="EP202" i="24"/>
  <c r="DY202" i="24"/>
  <c r="EL202" i="24" s="1"/>
  <c r="DV202" i="24"/>
  <c r="EF202" i="24" s="1"/>
  <c r="DU202" i="24"/>
  <c r="EE202" i="24" s="1"/>
  <c r="DS202" i="24"/>
  <c r="EQ202" i="24"/>
  <c r="EY202" i="24" s="1"/>
  <c r="BZ225" i="24"/>
  <c r="CN225" i="24"/>
  <c r="CN328" i="24"/>
  <c r="BZ328" i="24"/>
  <c r="CS117" i="24"/>
  <c r="DF117" i="24" s="1"/>
  <c r="CV118" i="24"/>
  <c r="V120" i="24"/>
  <c r="DT120" i="24"/>
  <c r="EB120" i="24" s="1"/>
  <c r="AK123" i="24"/>
  <c r="AS124" i="24"/>
  <c r="CY124" i="24"/>
  <c r="AV125" i="24"/>
  <c r="DD127" i="24"/>
  <c r="CL128" i="24"/>
  <c r="CY128" i="24"/>
  <c r="CG128" i="24"/>
  <c r="CF128" i="24"/>
  <c r="CE128" i="24"/>
  <c r="CD128" i="24"/>
  <c r="DD128" i="24"/>
  <c r="CC128" i="24"/>
  <c r="DU129" i="24"/>
  <c r="ED129" i="24" s="1"/>
  <c r="DW133" i="24"/>
  <c r="EI133" i="24" s="1"/>
  <c r="AP138" i="24"/>
  <c r="EU138" i="24"/>
  <c r="DT138" i="24"/>
  <c r="EB138" i="24" s="1"/>
  <c r="BO139" i="24"/>
  <c r="BP139" i="24" s="1"/>
  <c r="CS140" i="24"/>
  <c r="DF140" i="24" s="1"/>
  <c r="AF141" i="24"/>
  <c r="BS142" i="24"/>
  <c r="CL143" i="24"/>
  <c r="CM143" i="24"/>
  <c r="CK143" i="24"/>
  <c r="CJ143" i="24"/>
  <c r="CI143" i="24"/>
  <c r="CH143" i="24"/>
  <c r="CF143" i="24"/>
  <c r="DA143" i="24"/>
  <c r="CU143" i="24"/>
  <c r="CT143" i="24"/>
  <c r="CS143" i="24"/>
  <c r="DF143" i="24" s="1"/>
  <c r="AA144" i="24"/>
  <c r="F145" i="24"/>
  <c r="G145" i="24" s="1"/>
  <c r="BD150" i="24"/>
  <c r="CU154" i="24"/>
  <c r="AE156" i="24"/>
  <c r="ES157" i="24"/>
  <c r="FD157" i="24" s="1"/>
  <c r="U158" i="24"/>
  <c r="V158" i="24" s="1"/>
  <c r="F162" i="24"/>
  <c r="G162" i="24" s="1"/>
  <c r="DU165" i="24"/>
  <c r="ED165" i="24" s="1"/>
  <c r="V166" i="24"/>
  <c r="CZ169" i="24"/>
  <c r="AU171" i="24"/>
  <c r="EX175" i="24"/>
  <c r="ES179" i="24"/>
  <c r="FD179" i="24" s="1"/>
  <c r="AK181" i="24"/>
  <c r="AL181" i="24" s="1"/>
  <c r="BT182" i="24"/>
  <c r="BU182" i="24" s="1"/>
  <c r="AO197" i="24"/>
  <c r="BT198" i="24"/>
  <c r="BU198" i="24" s="1"/>
  <c r="V200" i="24"/>
  <c r="W200" i="24" s="1"/>
  <c r="AJ201" i="24"/>
  <c r="AJ203" i="24"/>
  <c r="AK203" i="24" s="1"/>
  <c r="EA211" i="24"/>
  <c r="CG220" i="24"/>
  <c r="CH220" i="24"/>
  <c r="CE220" i="24"/>
  <c r="DD220" i="24"/>
  <c r="CD220" i="24"/>
  <c r="DC220" i="24"/>
  <c r="CC220" i="24"/>
  <c r="DA220" i="24"/>
  <c r="CU220" i="24"/>
  <c r="CT220" i="24"/>
  <c r="CJ220" i="24"/>
  <c r="CI220" i="24"/>
  <c r="CF220" i="24"/>
  <c r="CB220" i="24"/>
  <c r="DB220" i="24"/>
  <c r="CZ220" i="24"/>
  <c r="CY220" i="24"/>
  <c r="CW220" i="24"/>
  <c r="CV220" i="24"/>
  <c r="CS220" i="24"/>
  <c r="DF220" i="24" s="1"/>
  <c r="CM220" i="24"/>
  <c r="CK220" i="24"/>
  <c r="BZ228" i="24"/>
  <c r="CN228" i="24"/>
  <c r="AO267" i="24"/>
  <c r="AP267" i="24" s="1"/>
  <c r="AQ267" i="24" s="1"/>
  <c r="AT315" i="24"/>
  <c r="AU315" i="24" s="1"/>
  <c r="CC110" i="24"/>
  <c r="DD110" i="24"/>
  <c r="CU117" i="24"/>
  <c r="AU117" i="24"/>
  <c r="CX118" i="24"/>
  <c r="CZ124" i="24"/>
  <c r="DV129" i="24"/>
  <c r="EG129" i="24" s="1"/>
  <c r="BS136" i="24"/>
  <c r="BT136" i="24" s="1"/>
  <c r="CN138" i="24"/>
  <c r="DS138" i="24"/>
  <c r="CT140" i="24"/>
  <c r="AG141" i="24"/>
  <c r="AI141" i="24" s="1"/>
  <c r="EQ141" i="24"/>
  <c r="DU141" i="24"/>
  <c r="DY142" i="24"/>
  <c r="EL142" i="24" s="1"/>
  <c r="R145" i="24"/>
  <c r="AJ148" i="24"/>
  <c r="CS149" i="24"/>
  <c r="DF149" i="24" s="1"/>
  <c r="BS150" i="24"/>
  <c r="CW154" i="24"/>
  <c r="AU157" i="24"/>
  <c r="AA158" i="24"/>
  <c r="AB158" i="24" s="1"/>
  <c r="EX160" i="24"/>
  <c r="AF161" i="24"/>
  <c r="DV165" i="24"/>
  <c r="EG165" i="24" s="1"/>
  <c r="CL167" i="24"/>
  <c r="CY167" i="24"/>
  <c r="CF167" i="24"/>
  <c r="CE167" i="24"/>
  <c r="CD167" i="24"/>
  <c r="DD167" i="24"/>
  <c r="CC167" i="24"/>
  <c r="DC167" i="24"/>
  <c r="CB167" i="24"/>
  <c r="CN167" i="24" s="1"/>
  <c r="DB167" i="24"/>
  <c r="CZ167" i="24"/>
  <c r="CT167" i="24"/>
  <c r="BS167" i="24"/>
  <c r="DA169" i="24"/>
  <c r="CX171" i="24"/>
  <c r="DC173" i="24"/>
  <c r="AU175" i="24"/>
  <c r="AV175" i="24" s="1"/>
  <c r="AX175" i="24" s="1"/>
  <c r="V178" i="24"/>
  <c r="W178" i="24" s="1"/>
  <c r="BE180" i="24"/>
  <c r="BF180" i="24" s="1"/>
  <c r="CY187" i="24"/>
  <c r="CX187" i="24"/>
  <c r="CW187" i="24"/>
  <c r="CV187" i="24"/>
  <c r="CU187" i="24"/>
  <c r="CT187" i="24"/>
  <c r="CL187" i="24"/>
  <c r="CF187" i="24"/>
  <c r="CE187" i="24"/>
  <c r="CD187" i="24"/>
  <c r="CC187" i="24"/>
  <c r="CB187" i="24"/>
  <c r="DB187" i="24"/>
  <c r="DA187" i="24"/>
  <c r="CZ187" i="24"/>
  <c r="CM187" i="24"/>
  <c r="CK187" i="24"/>
  <c r="CJ187" i="24"/>
  <c r="CI187" i="24"/>
  <c r="CG187" i="24"/>
  <c r="AO193" i="24"/>
  <c r="AP193" i="24" s="1"/>
  <c r="AQ193" i="24" s="1"/>
  <c r="AE207" i="24"/>
  <c r="AF207" i="24" s="1"/>
  <c r="AG207" i="24" s="1"/>
  <c r="Z210" i="24"/>
  <c r="BO243" i="24"/>
  <c r="AY267" i="24"/>
  <c r="CV178" i="24"/>
  <c r="CU178" i="24"/>
  <c r="CT178" i="24"/>
  <c r="CS178" i="24"/>
  <c r="DF178" i="24" s="1"/>
  <c r="CI178" i="24"/>
  <c r="DD178" i="24"/>
  <c r="DC178" i="24"/>
  <c r="DB178" i="24"/>
  <c r="DA178" i="24"/>
  <c r="CY178" i="24"/>
  <c r="CM178" i="24"/>
  <c r="AZ188" i="24"/>
  <c r="DU199" i="24"/>
  <c r="ED199" i="24" s="1"/>
  <c r="EP199" i="24"/>
  <c r="DY199" i="24"/>
  <c r="EM199" i="24" s="1"/>
  <c r="DW199" i="24"/>
  <c r="EI199" i="24" s="1"/>
  <c r="DT199" i="24"/>
  <c r="EC199" i="24" s="1"/>
  <c r="DS199" i="24"/>
  <c r="AE201" i="24"/>
  <c r="Z207" i="24"/>
  <c r="Z208" i="24"/>
  <c r="AA208" i="24" s="1"/>
  <c r="Q209" i="24"/>
  <c r="R209" i="24" s="1"/>
  <c r="AO236" i="24"/>
  <c r="AP236" i="24" s="1"/>
  <c r="AQ236" i="24" s="1"/>
  <c r="EA238" i="24"/>
  <c r="DY241" i="24"/>
  <c r="EM241" i="24" s="1"/>
  <c r="DW241" i="24"/>
  <c r="EI241" i="24" s="1"/>
  <c r="DV241" i="24"/>
  <c r="EG241" i="24" s="1"/>
  <c r="DT241" i="24"/>
  <c r="EC241" i="24" s="1"/>
  <c r="ER241" i="24"/>
  <c r="FA241" i="24" s="1"/>
  <c r="EQ241" i="24"/>
  <c r="EZ241" i="24" s="1"/>
  <c r="DU241" i="24"/>
  <c r="ED241" i="24" s="1"/>
  <c r="EU241" i="24"/>
  <c r="FG241" i="24" s="1"/>
  <c r="EP241" i="24"/>
  <c r="AJ254" i="24"/>
  <c r="AK254" i="24" s="1"/>
  <c r="AL254" i="24" s="1"/>
  <c r="FB299" i="24"/>
  <c r="EA241" i="24"/>
  <c r="AY258" i="24"/>
  <c r="AZ258" i="24" s="1"/>
  <c r="Z371" i="24"/>
  <c r="AZ154" i="24"/>
  <c r="BA154" i="24" s="1"/>
  <c r="AJ155" i="24"/>
  <c r="DW159" i="24"/>
  <c r="EI159" i="24" s="1"/>
  <c r="DU159" i="24"/>
  <c r="ED159" i="24" s="1"/>
  <c r="EQ161" i="24"/>
  <c r="F169" i="24"/>
  <c r="AA175" i="24"/>
  <c r="AB175" i="24" s="1"/>
  <c r="AD175" i="24" s="1"/>
  <c r="AO176" i="24"/>
  <c r="AP176" i="24" s="1"/>
  <c r="DY177" i="24"/>
  <c r="EM177" i="24" s="1"/>
  <c r="DV177" i="24"/>
  <c r="EG177" i="24" s="1"/>
  <c r="EQ177" i="24"/>
  <c r="EZ177" i="24" s="1"/>
  <c r="DU177" i="24"/>
  <c r="ED177" i="24" s="1"/>
  <c r="CW178" i="24"/>
  <c r="Q191" i="24"/>
  <c r="G198" i="24"/>
  <c r="BS202" i="24"/>
  <c r="AJ207" i="24"/>
  <c r="BJ211" i="24"/>
  <c r="BK211" i="24" s="1"/>
  <c r="AP215" i="24"/>
  <c r="CZ218" i="24"/>
  <c r="CM218" i="24"/>
  <c r="CL218" i="24"/>
  <c r="CJ218" i="24"/>
  <c r="DD218" i="24"/>
  <c r="CD218" i="24"/>
  <c r="DC218" i="24"/>
  <c r="CC218" i="24"/>
  <c r="DA218" i="24"/>
  <c r="CY218" i="24"/>
  <c r="CX218" i="24"/>
  <c r="CW218" i="24"/>
  <c r="CV218" i="24"/>
  <c r="CU218" i="24"/>
  <c r="CS218" i="24"/>
  <c r="DF218" i="24" s="1"/>
  <c r="CK218" i="24"/>
  <c r="CI218" i="24"/>
  <c r="CH218" i="24"/>
  <c r="CF218" i="24"/>
  <c r="CE218" i="24"/>
  <c r="DB218" i="24"/>
  <c r="DA234" i="24"/>
  <c r="CB234" i="24"/>
  <c r="CZ234" i="24"/>
  <c r="CY234" i="24"/>
  <c r="CX234" i="24"/>
  <c r="CW234" i="24"/>
  <c r="CV234" i="24"/>
  <c r="CM234" i="24"/>
  <c r="CL234" i="24"/>
  <c r="CK234" i="24"/>
  <c r="CJ234" i="24"/>
  <c r="CI234" i="24"/>
  <c r="CG234" i="24"/>
  <c r="CD234" i="24"/>
  <c r="CC234" i="24"/>
  <c r="DD234" i="24"/>
  <c r="DC234" i="24"/>
  <c r="CU234" i="24"/>
  <c r="CT234" i="24"/>
  <c r="DB234" i="24"/>
  <c r="Q241" i="24"/>
  <c r="AY248" i="24"/>
  <c r="AZ248" i="24" s="1"/>
  <c r="BS256" i="24"/>
  <c r="BT256" i="24" s="1"/>
  <c r="BU256" i="24" s="1"/>
  <c r="CY274" i="24"/>
  <c r="CH274" i="24"/>
  <c r="CG274" i="24"/>
  <c r="CF274" i="24"/>
  <c r="CE274" i="24"/>
  <c r="DD274" i="24"/>
  <c r="CD274" i="24"/>
  <c r="CU274" i="24"/>
  <c r="CT274" i="24"/>
  <c r="CL274" i="24"/>
  <c r="CK274" i="24"/>
  <c r="CJ274" i="24"/>
  <c r="CI274" i="24"/>
  <c r="CC274" i="24"/>
  <c r="CB274" i="24"/>
  <c r="DB274" i="24"/>
  <c r="CZ274" i="24"/>
  <c r="DC274" i="24"/>
  <c r="CW274" i="24"/>
  <c r="CV274" i="24"/>
  <c r="CS274" i="24"/>
  <c r="DF274" i="24" s="1"/>
  <c r="DA274" i="24"/>
  <c r="Z297" i="24"/>
  <c r="DY152" i="24"/>
  <c r="EL152" i="24" s="1"/>
  <c r="DW152" i="24"/>
  <c r="EH152" i="24" s="1"/>
  <c r="DV152" i="24"/>
  <c r="EF152" i="24" s="1"/>
  <c r="DU152" i="24"/>
  <c r="EE152" i="24" s="1"/>
  <c r="DS152" i="24"/>
  <c r="CN157" i="24"/>
  <c r="DS159" i="24"/>
  <c r="DS161" i="24"/>
  <c r="AK163" i="24"/>
  <c r="DW163" i="24"/>
  <c r="EP163" i="24"/>
  <c r="DS177" i="24"/>
  <c r="CX178" i="24"/>
  <c r="AK179" i="24"/>
  <c r="AL179" i="24" s="1"/>
  <c r="AT183" i="24"/>
  <c r="P205" i="24"/>
  <c r="DT210" i="24"/>
  <c r="EB210" i="24" s="1"/>
  <c r="ER210" i="24"/>
  <c r="FB210" i="24" s="1"/>
  <c r="EQ210" i="24"/>
  <c r="EY210" i="24" s="1"/>
  <c r="EP210" i="24"/>
  <c r="DY210" i="24"/>
  <c r="EL210" i="24" s="1"/>
  <c r="DW210" i="24"/>
  <c r="EH210" i="24" s="1"/>
  <c r="DV210" i="24"/>
  <c r="EF210" i="24" s="1"/>
  <c r="DU210" i="24"/>
  <c r="EE210" i="24" s="1"/>
  <c r="DS210" i="24"/>
  <c r="EU210" i="24"/>
  <c r="FH210" i="24" s="1"/>
  <c r="BN211" i="24"/>
  <c r="BJ239" i="24"/>
  <c r="BK239" i="24" s="1"/>
  <c r="BM239" i="24" s="1"/>
  <c r="BI247" i="24"/>
  <c r="BN247" i="24"/>
  <c r="EY272" i="24"/>
  <c r="AF183" i="24"/>
  <c r="AG183" i="24" s="1"/>
  <c r="AI183" i="24" s="1"/>
  <c r="BW184" i="24"/>
  <c r="AO184" i="24"/>
  <c r="AP184" i="24" s="1"/>
  <c r="CF189" i="24"/>
  <c r="DD189" i="24"/>
  <c r="CE189" i="24"/>
  <c r="DC189" i="24"/>
  <c r="CD189" i="24"/>
  <c r="DB189" i="24"/>
  <c r="CC189" i="24"/>
  <c r="DA189" i="24"/>
  <c r="CB189" i="24"/>
  <c r="CZ189" i="24"/>
  <c r="CX189" i="24"/>
  <c r="CS189" i="24"/>
  <c r="DF189" i="24" s="1"/>
  <c r="CM189" i="24"/>
  <c r="CL189" i="24"/>
  <c r="CK189" i="24"/>
  <c r="CJ189" i="24"/>
  <c r="CI189" i="24"/>
  <c r="CH189" i="24"/>
  <c r="CY189" i="24"/>
  <c r="AY192" i="24"/>
  <c r="AZ192" i="24" s="1"/>
  <c r="BA192" i="24" s="1"/>
  <c r="BN206" i="24"/>
  <c r="BO206" i="24" s="1"/>
  <c r="AK213" i="24"/>
  <c r="CT218" i="24"/>
  <c r="P219" i="24"/>
  <c r="BF222" i="24"/>
  <c r="BH222" i="24" s="1"/>
  <c r="BE222" i="24"/>
  <c r="AF233" i="24"/>
  <c r="AG233" i="24" s="1"/>
  <c r="AI233" i="24" s="1"/>
  <c r="CS234" i="24"/>
  <c r="DF234" i="24" s="1"/>
  <c r="EX247" i="24"/>
  <c r="EX258" i="24"/>
  <c r="V260" i="24"/>
  <c r="AZ262" i="24"/>
  <c r="CX274" i="24"/>
  <c r="AE169" i="24"/>
  <c r="AF169" i="24" s="1"/>
  <c r="EQ173" i="24"/>
  <c r="EZ173" i="24" s="1"/>
  <c r="EP173" i="24"/>
  <c r="ES173" i="24"/>
  <c r="FD173" i="24" s="1"/>
  <c r="ER173" i="24"/>
  <c r="FA173" i="24" s="1"/>
  <c r="AP182" i="24"/>
  <c r="BI183" i="24"/>
  <c r="BE192" i="24"/>
  <c r="BF192" i="24" s="1"/>
  <c r="ER197" i="24"/>
  <c r="FA197" i="24" s="1"/>
  <c r="EQ197" i="24"/>
  <c r="EZ197" i="24" s="1"/>
  <c r="EP197" i="24"/>
  <c r="EU197" i="24"/>
  <c r="FG197" i="24" s="1"/>
  <c r="ES197" i="24"/>
  <c r="FD197" i="24" s="1"/>
  <c r="DW197" i="24"/>
  <c r="EI197" i="24" s="1"/>
  <c r="Z198" i="24"/>
  <c r="AA198" i="24" s="1"/>
  <c r="AJ200" i="24"/>
  <c r="BZ207" i="24"/>
  <c r="BJ207" i="24"/>
  <c r="BE210" i="24"/>
  <c r="BF210" i="24" s="1"/>
  <c r="BH210" i="24" s="1"/>
  <c r="BC214" i="24"/>
  <c r="DY218" i="24"/>
  <c r="EL218" i="24" s="1"/>
  <c r="DV218" i="24"/>
  <c r="EF218" i="24" s="1"/>
  <c r="EP218" i="24"/>
  <c r="EU218" i="24"/>
  <c r="FH218" i="24" s="1"/>
  <c r="ES218" i="24"/>
  <c r="FC218" i="24" s="1"/>
  <c r="ER218" i="24"/>
  <c r="FB218" i="24" s="1"/>
  <c r="EQ218" i="24"/>
  <c r="EY218" i="24" s="1"/>
  <c r="DU218" i="24"/>
  <c r="EE218" i="24" s="1"/>
  <c r="DT218" i="24"/>
  <c r="EB218" i="24" s="1"/>
  <c r="DS218" i="24"/>
  <c r="AF219" i="24"/>
  <c r="AG219" i="24"/>
  <c r="BJ251" i="24"/>
  <c r="BK251" i="24" s="1"/>
  <c r="AO251" i="24"/>
  <c r="AP251" i="24" s="1"/>
  <c r="BJ265" i="24"/>
  <c r="BK265" i="24" s="1"/>
  <c r="BM265" i="24" s="1"/>
  <c r="AA268" i="24"/>
  <c r="AB268" i="24" s="1"/>
  <c r="BC176" i="24"/>
  <c r="AJ178" i="24"/>
  <c r="AK178" i="24" s="1"/>
  <c r="CV189" i="24"/>
  <c r="BZ191" i="24"/>
  <c r="Z197" i="24"/>
  <c r="AP202" i="24"/>
  <c r="AQ202" i="24" s="1"/>
  <c r="BK213" i="24"/>
  <c r="BM213" i="24" s="1"/>
  <c r="AJ214" i="24"/>
  <c r="AK214" i="24" s="1"/>
  <c r="AL214" i="24" s="1"/>
  <c r="CT216" i="24"/>
  <c r="DC216" i="24"/>
  <c r="CC216" i="24"/>
  <c r="CZ216" i="24"/>
  <c r="CY216" i="24"/>
  <c r="CW216" i="24"/>
  <c r="DD216" i="24"/>
  <c r="DB216" i="24"/>
  <c r="DA216" i="24"/>
  <c r="CX216" i="24"/>
  <c r="CV216" i="24"/>
  <c r="CU216" i="24"/>
  <c r="CM216" i="24"/>
  <c r="CL216" i="24"/>
  <c r="CK216" i="24"/>
  <c r="CI216" i="24"/>
  <c r="CH216" i="24"/>
  <c r="CF216" i="24"/>
  <c r="CE216" i="24"/>
  <c r="CD216" i="24"/>
  <c r="CB216" i="24"/>
  <c r="Z226" i="24"/>
  <c r="AE228" i="24"/>
  <c r="AF228" i="24" s="1"/>
  <c r="DF230" i="24"/>
  <c r="P233" i="24"/>
  <c r="CV240" i="24"/>
  <c r="CL240" i="24"/>
  <c r="CK240" i="24"/>
  <c r="CJ240" i="24"/>
  <c r="CI240" i="24"/>
  <c r="CH240" i="24"/>
  <c r="CG240" i="24"/>
  <c r="CZ240" i="24"/>
  <c r="CY240" i="24"/>
  <c r="CX240" i="24"/>
  <c r="CW240" i="24"/>
  <c r="CU240" i="24"/>
  <c r="CS240" i="24"/>
  <c r="CF240" i="24"/>
  <c r="CE240" i="24"/>
  <c r="DD240" i="24"/>
  <c r="DC240" i="24"/>
  <c r="DB240" i="24"/>
  <c r="DA240" i="24"/>
  <c r="CM240" i="24"/>
  <c r="CD240" i="24"/>
  <c r="CB240" i="24"/>
  <c r="BZ240" i="24" s="1"/>
  <c r="CC240" i="24"/>
  <c r="ES241" i="24"/>
  <c r="FD241" i="24" s="1"/>
  <c r="BO251" i="24"/>
  <c r="CF259" i="24"/>
  <c r="DD259" i="24"/>
  <c r="CE259" i="24"/>
  <c r="DB259" i="24"/>
  <c r="DA259" i="24"/>
  <c r="CB259" i="24"/>
  <c r="CM259" i="24"/>
  <c r="CL259" i="24"/>
  <c r="CK259" i="24"/>
  <c r="CJ259" i="24"/>
  <c r="CI259" i="24"/>
  <c r="DC259" i="24"/>
  <c r="CY259" i="24"/>
  <c r="CV259" i="24"/>
  <c r="CU259" i="24"/>
  <c r="CT259" i="24"/>
  <c r="CS259" i="24"/>
  <c r="DF259" i="24" s="1"/>
  <c r="CW259" i="24"/>
  <c r="CH259" i="24"/>
  <c r="CG259" i="24"/>
  <c r="CC259" i="24"/>
  <c r="BD260" i="24"/>
  <c r="BE260" i="24" s="1"/>
  <c r="Z267" i="24"/>
  <c r="BN240" i="24"/>
  <c r="BO240" i="24" s="1"/>
  <c r="BP240" i="24" s="1"/>
  <c r="CG254" i="24"/>
  <c r="CF254" i="24"/>
  <c r="DD254" i="24"/>
  <c r="CE254" i="24"/>
  <c r="DC254" i="24"/>
  <c r="CD254" i="24"/>
  <c r="DB254" i="24"/>
  <c r="CC254" i="24"/>
  <c r="DA254" i="24"/>
  <c r="CB254" i="24"/>
  <c r="CT254" i="24"/>
  <c r="CZ254" i="24"/>
  <c r="CY254" i="24"/>
  <c r="CX254" i="24"/>
  <c r="CW254" i="24"/>
  <c r="CV254" i="24"/>
  <c r="CS254" i="24"/>
  <c r="DF254" i="24" s="1"/>
  <c r="CL254" i="24"/>
  <c r="CK254" i="24"/>
  <c r="CJ254" i="24"/>
  <c r="CI254" i="24"/>
  <c r="CM254" i="24"/>
  <c r="CH254" i="24"/>
  <c r="EQ259" i="24"/>
  <c r="EZ259" i="24" s="1"/>
  <c r="EP259" i="24"/>
  <c r="DY259" i="24"/>
  <c r="EM259" i="24" s="1"/>
  <c r="ES259" i="24"/>
  <c r="FD259" i="24" s="1"/>
  <c r="DW259" i="24"/>
  <c r="EI259" i="24" s="1"/>
  <c r="DV259" i="24"/>
  <c r="EG259" i="24" s="1"/>
  <c r="DU259" i="24"/>
  <c r="ED259" i="24" s="1"/>
  <c r="DS259" i="24"/>
  <c r="EU259" i="24"/>
  <c r="FG259" i="24" s="1"/>
  <c r="ER259" i="24"/>
  <c r="FA259" i="24" s="1"/>
  <c r="AE262" i="24"/>
  <c r="BD268" i="24"/>
  <c r="BE268" i="24" s="1"/>
  <c r="BF268" i="24" s="1"/>
  <c r="AY283" i="24"/>
  <c r="AZ283" i="24" s="1"/>
  <c r="BA283" i="24" s="1"/>
  <c r="EP311" i="24"/>
  <c r="DY311" i="24"/>
  <c r="EL311" i="24" s="1"/>
  <c r="DW311" i="24"/>
  <c r="EH311" i="24" s="1"/>
  <c r="ES311" i="24"/>
  <c r="FC311" i="24" s="1"/>
  <c r="ER311" i="24"/>
  <c r="FB311" i="24" s="1"/>
  <c r="EQ311" i="24"/>
  <c r="EY311" i="24" s="1"/>
  <c r="EU311" i="24"/>
  <c r="FH311" i="24" s="1"/>
  <c r="DV311" i="24"/>
  <c r="EF311" i="24" s="1"/>
  <c r="DU311" i="24"/>
  <c r="EE311" i="24" s="1"/>
  <c r="DT311" i="24"/>
  <c r="EB311" i="24" s="1"/>
  <c r="DC120" i="24"/>
  <c r="CD120" i="24"/>
  <c r="EU131" i="24"/>
  <c r="BT132" i="24"/>
  <c r="U138" i="24"/>
  <c r="V138" i="24" s="1"/>
  <c r="ET150" i="24"/>
  <c r="DT150" i="24"/>
  <c r="DW150" i="24"/>
  <c r="EH150" i="24" s="1"/>
  <c r="CM152" i="24"/>
  <c r="CL152" i="24"/>
  <c r="CK152" i="24"/>
  <c r="CJ152" i="24"/>
  <c r="CH152" i="24"/>
  <c r="DB152" i="24"/>
  <c r="CC152" i="24"/>
  <c r="BI157" i="24"/>
  <c r="CJ159" i="24"/>
  <c r="EX169" i="24"/>
  <c r="BN177" i="24"/>
  <c r="BO177" i="24" s="1"/>
  <c r="Z180" i="24"/>
  <c r="CM184" i="24"/>
  <c r="CL184" i="24"/>
  <c r="CK184" i="24"/>
  <c r="CJ184" i="24"/>
  <c r="CH184" i="24"/>
  <c r="DB184" i="24"/>
  <c r="CC184" i="24"/>
  <c r="CD184" i="24"/>
  <c r="CB184" i="24"/>
  <c r="BZ184" i="24" s="1"/>
  <c r="DC184" i="24"/>
  <c r="CY184" i="24"/>
  <c r="CW184" i="24"/>
  <c r="CT184" i="24"/>
  <c r="AD186" i="24"/>
  <c r="BD190" i="24"/>
  <c r="BE190" i="24" s="1"/>
  <c r="BO191" i="24"/>
  <c r="CM192" i="24"/>
  <c r="CL192" i="24"/>
  <c r="CK192" i="24"/>
  <c r="CJ192" i="24"/>
  <c r="CH192" i="24"/>
  <c r="DB192" i="24"/>
  <c r="CC192" i="24"/>
  <c r="CZ192" i="24"/>
  <c r="CY192" i="24"/>
  <c r="CX192" i="24"/>
  <c r="CW192" i="24"/>
  <c r="CV192" i="24"/>
  <c r="CU192" i="24"/>
  <c r="CS192" i="24"/>
  <c r="DF192" i="24" s="1"/>
  <c r="CI192" i="24"/>
  <c r="CG192" i="24"/>
  <c r="CE192" i="24"/>
  <c r="CD192" i="24"/>
  <c r="AQ198" i="24"/>
  <c r="AS198" i="24" s="1"/>
  <c r="AK199" i="24"/>
  <c r="EU199" i="24"/>
  <c r="CF201" i="24"/>
  <c r="CM201" i="24"/>
  <c r="CL201" i="24"/>
  <c r="CK201" i="24"/>
  <c r="CJ201" i="24"/>
  <c r="CI201" i="24"/>
  <c r="CG201" i="24"/>
  <c r="DA201" i="24"/>
  <c r="DD201" i="24"/>
  <c r="DC201" i="24"/>
  <c r="DB201" i="24"/>
  <c r="CZ201" i="24"/>
  <c r="CY201" i="24"/>
  <c r="CW201" i="24"/>
  <c r="CT201" i="24"/>
  <c r="CS201" i="24"/>
  <c r="DF201" i="24" s="1"/>
  <c r="CH201" i="24"/>
  <c r="EX214" i="24"/>
  <c r="AK220" i="24"/>
  <c r="BD224" i="24"/>
  <c r="AU235" i="24"/>
  <c r="Y254" i="24"/>
  <c r="DT259" i="24"/>
  <c r="EC259" i="24" s="1"/>
  <c r="U262" i="24"/>
  <c r="Z266" i="24"/>
  <c r="AA266" i="24" s="1"/>
  <c r="AB266" i="24" s="1"/>
  <c r="DW273" i="24"/>
  <c r="EI273" i="24" s="1"/>
  <c r="EP273" i="24"/>
  <c r="DY273" i="24"/>
  <c r="DU273" i="24"/>
  <c r="ED273" i="24" s="1"/>
  <c r="DS273" i="24"/>
  <c r="ES273" i="24"/>
  <c r="FD273" i="24" s="1"/>
  <c r="ER273" i="24"/>
  <c r="FA273" i="24" s="1"/>
  <c r="EQ273" i="24"/>
  <c r="EZ273" i="24" s="1"/>
  <c r="DT273" i="24"/>
  <c r="EC273" i="24" s="1"/>
  <c r="AF280" i="24"/>
  <c r="AG280" i="24" s="1"/>
  <c r="AI280" i="24" s="1"/>
  <c r="DS311" i="24"/>
  <c r="CY139" i="24"/>
  <c r="DD139" i="24"/>
  <c r="CD139" i="24"/>
  <c r="DC139" i="24"/>
  <c r="CC139" i="24"/>
  <c r="DB139" i="24"/>
  <c r="CB139" i="24"/>
  <c r="BZ139" i="24" s="1"/>
  <c r="AJ145" i="24"/>
  <c r="BN157" i="24"/>
  <c r="CI158" i="24"/>
  <c r="CV158" i="24"/>
  <c r="CG158" i="24"/>
  <c r="CF158" i="24"/>
  <c r="CE158" i="24"/>
  <c r="CD158" i="24"/>
  <c r="DD158" i="24"/>
  <c r="CC158" i="24"/>
  <c r="DC158" i="24"/>
  <c r="CB158" i="24"/>
  <c r="BZ158" i="24" s="1"/>
  <c r="DA158" i="24"/>
  <c r="CU158" i="24"/>
  <c r="DT174" i="24"/>
  <c r="EB174" i="24" s="1"/>
  <c r="ES174" i="24"/>
  <c r="FC174" i="24" s="1"/>
  <c r="DS174" i="24"/>
  <c r="EQ174" i="24"/>
  <c r="EY174" i="24" s="1"/>
  <c r="EP174" i="24"/>
  <c r="DY174" i="24"/>
  <c r="EL174" i="24" s="1"/>
  <c r="DW174" i="24"/>
  <c r="EH174" i="24" s="1"/>
  <c r="DV174" i="24"/>
  <c r="EF174" i="24" s="1"/>
  <c r="DU174" i="24"/>
  <c r="EE174" i="24" s="1"/>
  <c r="CS177" i="24"/>
  <c r="DF177" i="24" s="1"/>
  <c r="CM177" i="24"/>
  <c r="CK177" i="24"/>
  <c r="CF177" i="24"/>
  <c r="CL177" i="24"/>
  <c r="CJ177" i="24"/>
  <c r="CI177" i="24"/>
  <c r="CH177" i="24"/>
  <c r="CG177" i="24"/>
  <c r="CD177" i="24"/>
  <c r="DC177" i="24"/>
  <c r="CB178" i="24"/>
  <c r="CN178" i="24" s="1"/>
  <c r="AO178" i="24"/>
  <c r="AP178" i="24" s="1"/>
  <c r="BJ181" i="24"/>
  <c r="BK181" i="24" s="1"/>
  <c r="BM181" i="24" s="1"/>
  <c r="AF185" i="24"/>
  <c r="AG185" i="24" s="1"/>
  <c r="AT186" i="24"/>
  <c r="AU186" i="24" s="1"/>
  <c r="ES188" i="24"/>
  <c r="FC188" i="24" s="1"/>
  <c r="ER188" i="24"/>
  <c r="FB188" i="24" s="1"/>
  <c r="EQ188" i="24"/>
  <c r="EY188" i="24" s="1"/>
  <c r="EP188" i="24"/>
  <c r="DW188" i="24"/>
  <c r="EH188" i="24" s="1"/>
  <c r="CN191" i="24"/>
  <c r="AT197" i="24"/>
  <c r="ES210" i="24"/>
  <c r="FC210" i="24" s="1"/>
  <c r="CY211" i="24"/>
  <c r="CU211" i="24"/>
  <c r="CL211" i="24"/>
  <c r="CV211" i="24"/>
  <c r="CT211" i="24"/>
  <c r="CS211" i="24"/>
  <c r="DF211" i="24" s="1"/>
  <c r="CM211" i="24"/>
  <c r="CG211" i="24"/>
  <c r="CE211" i="24"/>
  <c r="CD211" i="24"/>
  <c r="CC211" i="24"/>
  <c r="CB211" i="24"/>
  <c r="CN211" i="24" s="1"/>
  <c r="DC211" i="24"/>
  <c r="DB211" i="24"/>
  <c r="DA211" i="24"/>
  <c r="CX211" i="24"/>
  <c r="CW211" i="24"/>
  <c r="U216" i="24"/>
  <c r="AO220" i="24"/>
  <c r="R221" i="24"/>
  <c r="BS232" i="24"/>
  <c r="CU254" i="24"/>
  <c r="BE258" i="24"/>
  <c r="BF258" i="24" s="1"/>
  <c r="AO273" i="24"/>
  <c r="EA275" i="24"/>
  <c r="ES109" i="24"/>
  <c r="CS120" i="24"/>
  <c r="DF120" i="24" s="1"/>
  <c r="AQ122" i="24"/>
  <c r="AS122" i="24" s="1"/>
  <c r="ET128" i="24"/>
  <c r="FE128" i="24" s="1"/>
  <c r="DT131" i="24"/>
  <c r="DW135" i="24"/>
  <c r="EI135" i="24" s="1"/>
  <c r="EU135" i="24"/>
  <c r="DT135" i="24"/>
  <c r="V136" i="24"/>
  <c r="ER145" i="24"/>
  <c r="FA145" i="24" s="1"/>
  <c r="EQ145" i="24"/>
  <c r="EZ145" i="24" s="1"/>
  <c r="EP145" i="24"/>
  <c r="V148" i="24"/>
  <c r="DU150" i="24"/>
  <c r="EE150" i="24" s="1"/>
  <c r="BO151" i="24"/>
  <c r="CS152" i="24"/>
  <c r="DF152" i="24" s="1"/>
  <c r="P153" i="24"/>
  <c r="BN159" i="24"/>
  <c r="EP177" i="24"/>
  <c r="CC178" i="24"/>
  <c r="CS184" i="24"/>
  <c r="DF184" i="24" s="1"/>
  <c r="AJ185" i="24"/>
  <c r="AK185" i="24" s="1"/>
  <c r="DS188" i="24"/>
  <c r="CT192" i="24"/>
  <c r="EQ193" i="24"/>
  <c r="EZ193" i="24" s="1"/>
  <c r="DU193" i="24"/>
  <c r="ED193" i="24" s="1"/>
  <c r="ES193" i="24"/>
  <c r="FD193" i="24" s="1"/>
  <c r="ER193" i="24"/>
  <c r="FA193" i="24" s="1"/>
  <c r="EP193" i="24"/>
  <c r="DW193" i="24"/>
  <c r="EI193" i="24" s="1"/>
  <c r="EL194" i="24"/>
  <c r="BD196" i="24"/>
  <c r="BE196" i="24" s="1"/>
  <c r="CV198" i="24"/>
  <c r="CM198" i="24"/>
  <c r="CL198" i="24"/>
  <c r="CK198" i="24"/>
  <c r="CJ198" i="24"/>
  <c r="CI198" i="24"/>
  <c r="CH198" i="24"/>
  <c r="CF198" i="24"/>
  <c r="DA198" i="24"/>
  <c r="CU198" i="24"/>
  <c r="CT198" i="24"/>
  <c r="CS198" i="24"/>
  <c r="DF198" i="24" s="1"/>
  <c r="CG198" i="24"/>
  <c r="CC198" i="24"/>
  <c r="CB198" i="24"/>
  <c r="CU201" i="24"/>
  <c r="BO203" i="24"/>
  <c r="BO219" i="24"/>
  <c r="AT220" i="24"/>
  <c r="AU220" i="24" s="1"/>
  <c r="BS223" i="24"/>
  <c r="BT223" i="24" s="1"/>
  <c r="EX232" i="24"/>
  <c r="FG257" i="24"/>
  <c r="ET257" i="24"/>
  <c r="AA272" i="24"/>
  <c r="AB272" i="24" s="1"/>
  <c r="AD272" i="24" s="1"/>
  <c r="AU275" i="24"/>
  <c r="P276" i="24"/>
  <c r="Z299" i="24"/>
  <c r="AA299" i="24" s="1"/>
  <c r="BA321" i="24"/>
  <c r="BC321" i="24" s="1"/>
  <c r="U338" i="24"/>
  <c r="V338" i="24" s="1"/>
  <c r="CT120" i="24"/>
  <c r="CV130" i="24"/>
  <c r="DC130" i="24"/>
  <c r="CC130" i="24"/>
  <c r="CS137" i="24"/>
  <c r="DF137" i="24" s="1"/>
  <c r="CL137" i="24"/>
  <c r="CZ137" i="24"/>
  <c r="AL137" i="24"/>
  <c r="CV138" i="24"/>
  <c r="CU138" i="24"/>
  <c r="CT138" i="24"/>
  <c r="CS138" i="24"/>
  <c r="DF138" i="24" s="1"/>
  <c r="CH138" i="24"/>
  <c r="CS139" i="24"/>
  <c r="DF139" i="24" s="1"/>
  <c r="AT141" i="24"/>
  <c r="AU141" i="24" s="1"/>
  <c r="BI143" i="24"/>
  <c r="BJ143" i="24" s="1"/>
  <c r="BK143" i="24" s="1"/>
  <c r="AP150" i="24"/>
  <c r="AJ150" i="24"/>
  <c r="AK150" i="24" s="1"/>
  <c r="CS158" i="24"/>
  <c r="DF158" i="24" s="1"/>
  <c r="EX158" i="24"/>
  <c r="CL159" i="24"/>
  <c r="CY159" i="24"/>
  <c r="CV159" i="24"/>
  <c r="CU159" i="24"/>
  <c r="CT159" i="24"/>
  <c r="CS159" i="24"/>
  <c r="DF159" i="24" s="1"/>
  <c r="CH159" i="24"/>
  <c r="DB160" i="24"/>
  <c r="CC160" i="24"/>
  <c r="CK160" i="24"/>
  <c r="CJ160" i="24"/>
  <c r="CI160" i="24"/>
  <c r="CH160" i="24"/>
  <c r="CG160" i="24"/>
  <c r="CF160" i="24"/>
  <c r="DD160" i="24"/>
  <c r="CD160" i="24"/>
  <c r="CX160" i="24"/>
  <c r="BN161" i="24"/>
  <c r="AA164" i="24"/>
  <c r="AB164" i="24" s="1"/>
  <c r="AO166" i="24"/>
  <c r="DY176" i="24"/>
  <c r="DW176" i="24"/>
  <c r="EH176" i="24" s="1"/>
  <c r="DV176" i="24"/>
  <c r="EF176" i="24" s="1"/>
  <c r="EU176" i="24"/>
  <c r="FH176" i="24" s="1"/>
  <c r="DU176" i="24"/>
  <c r="EE176" i="24" s="1"/>
  <c r="ES176" i="24"/>
  <c r="FC176" i="24" s="1"/>
  <c r="ER176" i="24"/>
  <c r="EP176" i="24"/>
  <c r="CT177" i="24"/>
  <c r="ER177" i="24"/>
  <c r="FA177" i="24" s="1"/>
  <c r="CD178" i="24"/>
  <c r="AZ180" i="24"/>
  <c r="CU184" i="24"/>
  <c r="V186" i="24"/>
  <c r="W186" i="24" s="1"/>
  <c r="Y186" i="24" s="1"/>
  <c r="V188" i="24"/>
  <c r="DT188" i="24"/>
  <c r="EB188" i="24" s="1"/>
  <c r="BJ189" i="24"/>
  <c r="Z190" i="24"/>
  <c r="AA190" i="24" s="1"/>
  <c r="AB190" i="24" s="1"/>
  <c r="AU191" i="24"/>
  <c r="DA192" i="24"/>
  <c r="DS193" i="24"/>
  <c r="AJ197" i="24"/>
  <c r="CV201" i="24"/>
  <c r="AP203" i="24"/>
  <c r="AQ203" i="24" s="1"/>
  <c r="AS203" i="24" s="1"/>
  <c r="AE209" i="24"/>
  <c r="CZ211" i="24"/>
  <c r="DV212" i="24"/>
  <c r="EF212" i="24" s="1"/>
  <c r="DT212" i="24"/>
  <c r="EB212" i="24" s="1"/>
  <c r="EQ212" i="24"/>
  <c r="EY212" i="24" s="1"/>
  <c r="EP212" i="24"/>
  <c r="DW212" i="24"/>
  <c r="EH212" i="24" s="1"/>
  <c r="DU212" i="24"/>
  <c r="EE212" i="24" s="1"/>
  <c r="DS212" i="24"/>
  <c r="Q223" i="24"/>
  <c r="R223" i="24" s="1"/>
  <c r="Z223" i="24"/>
  <c r="BS224" i="24"/>
  <c r="BT224" i="24" s="1"/>
  <c r="AT229" i="24"/>
  <c r="U242" i="24"/>
  <c r="V242" i="24" s="1"/>
  <c r="DT109" i="24"/>
  <c r="DX115" i="24"/>
  <c r="DS119" i="24"/>
  <c r="EU119" i="24"/>
  <c r="FG119" i="24" s="1"/>
  <c r="CU120" i="24"/>
  <c r="DT123" i="24"/>
  <c r="DT128" i="24"/>
  <c r="DV131" i="24"/>
  <c r="EG131" i="24" s="1"/>
  <c r="Q133" i="24"/>
  <c r="DU135" i="24"/>
  <c r="ED135" i="24" s="1"/>
  <c r="CT139" i="24"/>
  <c r="CF141" i="24"/>
  <c r="CV141" i="24"/>
  <c r="CU141" i="24"/>
  <c r="CT141" i="24"/>
  <c r="CI141" i="24"/>
  <c r="DT145" i="24"/>
  <c r="DX145" i="24" s="1"/>
  <c r="EJ145" i="24" s="1"/>
  <c r="AF147" i="24"/>
  <c r="AG147" i="24" s="1"/>
  <c r="CU152" i="24"/>
  <c r="EP152" i="24"/>
  <c r="ET152" i="24" s="1"/>
  <c r="FE152" i="24" s="1"/>
  <c r="CT158" i="24"/>
  <c r="EP159" i="24"/>
  <c r="BD162" i="24"/>
  <c r="AF171" i="24"/>
  <c r="AG171" i="24" s="1"/>
  <c r="DW171" i="24"/>
  <c r="EI171" i="24" s="1"/>
  <c r="DV171" i="24"/>
  <c r="AJ173" i="24"/>
  <c r="AY175" i="24"/>
  <c r="DS176" i="24"/>
  <c r="CU177" i="24"/>
  <c r="ES177" i="24"/>
  <c r="FD177" i="24" s="1"/>
  <c r="CE178" i="24"/>
  <c r="AG182" i="24"/>
  <c r="AF182" i="24"/>
  <c r="CV184" i="24"/>
  <c r="BJ187" i="24"/>
  <c r="BK187" i="24" s="1"/>
  <c r="BM187" i="24" s="1"/>
  <c r="DU188" i="24"/>
  <c r="EE188" i="24" s="1"/>
  <c r="DC192" i="24"/>
  <c r="DT193" i="24"/>
  <c r="EC193" i="24" s="1"/>
  <c r="EX196" i="24"/>
  <c r="CW198" i="24"/>
  <c r="CX201" i="24"/>
  <c r="AJ209" i="24"/>
  <c r="AK209" i="24" s="1"/>
  <c r="DD211" i="24"/>
  <c r="DY212" i="24"/>
  <c r="EL212" i="24" s="1"/>
  <c r="BA216" i="24"/>
  <c r="BC216" i="24" s="1"/>
  <c r="DF222" i="24"/>
  <c r="BZ223" i="24"/>
  <c r="BJ225" i="24"/>
  <c r="BK225" i="24" s="1"/>
  <c r="Z225" i="24"/>
  <c r="AA225" i="24" s="1"/>
  <c r="AO246" i="24"/>
  <c r="AP256" i="24"/>
  <c r="W270" i="24"/>
  <c r="Y270" i="24" s="1"/>
  <c r="AO275" i="24"/>
  <c r="AP275" i="24" s="1"/>
  <c r="CM282" i="24"/>
  <c r="CJ282" i="24"/>
  <c r="CK282" i="24"/>
  <c r="CI282" i="24"/>
  <c r="CG282" i="24"/>
  <c r="CU282" i="24"/>
  <c r="CT282" i="24"/>
  <c r="CS282" i="24"/>
  <c r="DF282" i="24" s="1"/>
  <c r="CB282" i="24"/>
  <c r="BZ282" i="24" s="1"/>
  <c r="DC282" i="24"/>
  <c r="DB282" i="24"/>
  <c r="DA282" i="24"/>
  <c r="CZ282" i="24"/>
  <c r="CY282" i="24"/>
  <c r="CX282" i="24"/>
  <c r="CL282" i="24"/>
  <c r="CF282" i="24"/>
  <c r="CD282" i="24"/>
  <c r="CH282" i="24"/>
  <c r="CE282" i="24"/>
  <c r="CC282" i="24"/>
  <c r="DD282" i="24"/>
  <c r="CW282" i="24"/>
  <c r="G283" i="24"/>
  <c r="DA302" i="24"/>
  <c r="CB302" i="24"/>
  <c r="CZ302" i="24"/>
  <c r="CY302" i="24"/>
  <c r="CX302" i="24"/>
  <c r="CW302" i="24"/>
  <c r="CV302" i="24"/>
  <c r="CM302" i="24"/>
  <c r="CI302" i="24"/>
  <c r="CH302" i="24"/>
  <c r="CG302" i="24"/>
  <c r="CF302" i="24"/>
  <c r="CE302" i="24"/>
  <c r="CD302" i="24"/>
  <c r="DB302" i="24"/>
  <c r="CU302" i="24"/>
  <c r="CK302" i="24"/>
  <c r="CJ302" i="24"/>
  <c r="CC302" i="24"/>
  <c r="DD302" i="24"/>
  <c r="DC302" i="24"/>
  <c r="CT302" i="24"/>
  <c r="CS302" i="24"/>
  <c r="DF302" i="24" s="1"/>
  <c r="CL302" i="24"/>
  <c r="DY186" i="24"/>
  <c r="DT186" i="24"/>
  <c r="EX195" i="24"/>
  <c r="CL196" i="24"/>
  <c r="BD200" i="24"/>
  <c r="BE200" i="24" s="1"/>
  <c r="U202" i="24"/>
  <c r="AV207" i="24"/>
  <c r="AX207" i="24" s="1"/>
  <c r="CK208" i="24"/>
  <c r="AY220" i="24"/>
  <c r="BI221" i="24"/>
  <c r="DY222" i="24"/>
  <c r="EL222" i="24" s="1"/>
  <c r="DW222" i="24"/>
  <c r="EH222" i="24" s="1"/>
  <c r="EU222" i="24"/>
  <c r="FH222" i="24" s="1"/>
  <c r="ES222" i="24"/>
  <c r="FC222" i="24" s="1"/>
  <c r="ER222" i="24"/>
  <c r="FB222" i="24" s="1"/>
  <c r="EP222" i="24"/>
  <c r="BS226" i="24"/>
  <c r="CL228" i="24"/>
  <c r="P235" i="24"/>
  <c r="U255" i="24"/>
  <c r="AE259" i="24"/>
  <c r="AF259" i="24" s="1"/>
  <c r="EX262" i="24"/>
  <c r="BS356" i="24"/>
  <c r="BT356" i="24" s="1"/>
  <c r="BU356" i="24" s="1"/>
  <c r="CN186" i="24"/>
  <c r="EQ189" i="24"/>
  <c r="EZ189" i="24" s="1"/>
  <c r="EP189" i="24"/>
  <c r="CL191" i="24"/>
  <c r="CK191" i="24"/>
  <c r="CJ191" i="24"/>
  <c r="CI191" i="24"/>
  <c r="CH191" i="24"/>
  <c r="CG191" i="24"/>
  <c r="DD191" i="24"/>
  <c r="CE191" i="24"/>
  <c r="CY191" i="24"/>
  <c r="AJ191" i="24"/>
  <c r="BZ199" i="24"/>
  <c r="CN199" i="24"/>
  <c r="CL207" i="24"/>
  <c r="CY207" i="24"/>
  <c r="CJ207" i="24"/>
  <c r="CI207" i="24"/>
  <c r="CH207" i="24"/>
  <c r="CG207" i="24"/>
  <c r="CF207" i="24"/>
  <c r="CE207" i="24"/>
  <c r="DD207" i="24"/>
  <c r="CC207" i="24"/>
  <c r="CX207" i="24"/>
  <c r="BD220" i="24"/>
  <c r="BN221" i="24"/>
  <c r="CX225" i="24"/>
  <c r="CW225" i="24"/>
  <c r="CG225" i="24"/>
  <c r="CF225" i="24"/>
  <c r="CE225" i="24"/>
  <c r="CD225" i="24"/>
  <c r="DD225" i="24"/>
  <c r="CC225" i="24"/>
  <c r="DB225" i="24"/>
  <c r="CT225" i="24"/>
  <c r="CS225" i="24"/>
  <c r="DF225" i="24" s="1"/>
  <c r="DA225" i="24"/>
  <c r="CV225" i="24"/>
  <c r="CU225" i="24"/>
  <c r="BD228" i="24"/>
  <c r="AO240" i="24"/>
  <c r="P254" i="24"/>
  <c r="BT258" i="24"/>
  <c r="BU258" i="24" s="1"/>
  <c r="BW258" i="24" s="1"/>
  <c r="AJ259" i="24"/>
  <c r="AK259" i="24" s="1"/>
  <c r="AL259" i="24" s="1"/>
  <c r="AY260" i="24"/>
  <c r="AZ260" i="24" s="1"/>
  <c r="BA260" i="24" s="1"/>
  <c r="AE267" i="24"/>
  <c r="BS270" i="24"/>
  <c r="CK289" i="24"/>
  <c r="CJ289" i="24"/>
  <c r="CI289" i="24"/>
  <c r="CH289" i="24"/>
  <c r="CG289" i="24"/>
  <c r="CW289" i="24"/>
  <c r="CM289" i="24"/>
  <c r="CL289" i="24"/>
  <c r="CF289" i="24"/>
  <c r="CE289" i="24"/>
  <c r="DB289" i="24"/>
  <c r="CD289" i="24"/>
  <c r="CC289" i="24"/>
  <c r="CB289" i="24"/>
  <c r="DD289" i="24"/>
  <c r="DC289" i="24"/>
  <c r="DA289" i="24"/>
  <c r="CZ289" i="24"/>
  <c r="CY289" i="24"/>
  <c r="CX289" i="24"/>
  <c r="CV289" i="24"/>
  <c r="CU289" i="24"/>
  <c r="CS289" i="24"/>
  <c r="DF289" i="24" s="1"/>
  <c r="CX358" i="24"/>
  <c r="CI358" i="24"/>
  <c r="CF358" i="24"/>
  <c r="CE358" i="24"/>
  <c r="CD358" i="24"/>
  <c r="DD358" i="24"/>
  <c r="CC358" i="24"/>
  <c r="DC358" i="24"/>
  <c r="CB358" i="24"/>
  <c r="CN358" i="24" s="1"/>
  <c r="DB358" i="24"/>
  <c r="DA358" i="24"/>
  <c r="CG358" i="24"/>
  <c r="CV358" i="24"/>
  <c r="CU358" i="24"/>
  <c r="CT358" i="24"/>
  <c r="CM358" i="24"/>
  <c r="CL358" i="24"/>
  <c r="CK358" i="24"/>
  <c r="CJ358" i="24"/>
  <c r="CH358" i="24"/>
  <c r="CZ358" i="24"/>
  <c r="CY358" i="24"/>
  <c r="CW358" i="24"/>
  <c r="CS358" i="24"/>
  <c r="BU162" i="24"/>
  <c r="BW162" i="24" s="1"/>
  <c r="DT166" i="24"/>
  <c r="EU166" i="24"/>
  <c r="FH166" i="24" s="1"/>
  <c r="Y170" i="24"/>
  <c r="EP180" i="24"/>
  <c r="CC186" i="24"/>
  <c r="DV186" i="24"/>
  <c r="EF186" i="24" s="1"/>
  <c r="DT189" i="24"/>
  <c r="EC189" i="24" s="1"/>
  <c r="CS191" i="24"/>
  <c r="DF191" i="24" s="1"/>
  <c r="DT194" i="24"/>
  <c r="ER194" i="24"/>
  <c r="FB194" i="24" s="1"/>
  <c r="EQ194" i="24"/>
  <c r="EY194" i="24" s="1"/>
  <c r="EP194" i="24"/>
  <c r="BP195" i="24"/>
  <c r="BR195" i="24" s="1"/>
  <c r="CC199" i="24"/>
  <c r="BI201" i="24"/>
  <c r="BJ201" i="24" s="1"/>
  <c r="EX205" i="24"/>
  <c r="AB206" i="24"/>
  <c r="AD206" i="24" s="1"/>
  <c r="CS207" i="24"/>
  <c r="DF207" i="24" s="1"/>
  <c r="BU212" i="24"/>
  <c r="BW212" i="24" s="1"/>
  <c r="DU222" i="24"/>
  <c r="EE222" i="24" s="1"/>
  <c r="CY225" i="24"/>
  <c r="DD227" i="24"/>
  <c r="CE227" i="24"/>
  <c r="DC227" i="24"/>
  <c r="CD227" i="24"/>
  <c r="DB227" i="24"/>
  <c r="CC227" i="24"/>
  <c r="CM227" i="24"/>
  <c r="CL227" i="24"/>
  <c r="CJ227" i="24"/>
  <c r="CZ227" i="24"/>
  <c r="CW227" i="24"/>
  <c r="CV227" i="24"/>
  <c r="CU227" i="24"/>
  <c r="CS227" i="24"/>
  <c r="DF227" i="24" s="1"/>
  <c r="FB236" i="24"/>
  <c r="BD240" i="24"/>
  <c r="AE242" i="24"/>
  <c r="AF242" i="24" s="1"/>
  <c r="AG242" i="24" s="1"/>
  <c r="BU246" i="24"/>
  <c r="BW246" i="24" s="1"/>
  <c r="CF251" i="24"/>
  <c r="CE251" i="24"/>
  <c r="DD251" i="24"/>
  <c r="CD251" i="24"/>
  <c r="DC251" i="24"/>
  <c r="CC251" i="24"/>
  <c r="DB251" i="24"/>
  <c r="CB251" i="24"/>
  <c r="CN251" i="24" s="1"/>
  <c r="DA251" i="24"/>
  <c r="CZ251" i="24"/>
  <c r="CS251" i="24"/>
  <c r="DF251" i="24" s="1"/>
  <c r="CY251" i="24"/>
  <c r="CX251" i="24"/>
  <c r="CW251" i="24"/>
  <c r="CU251" i="24"/>
  <c r="CM251" i="24"/>
  <c r="CL251" i="24"/>
  <c r="CK251" i="24"/>
  <c r="CJ251" i="24"/>
  <c r="CT251" i="24"/>
  <c r="CI251" i="24"/>
  <c r="CH251" i="24"/>
  <c r="CV256" i="24"/>
  <c r="CX256" i="24"/>
  <c r="CW256" i="24"/>
  <c r="CU256" i="24"/>
  <c r="CT256" i="24"/>
  <c r="CS256" i="24"/>
  <c r="DF256" i="24" s="1"/>
  <c r="CJ256" i="24"/>
  <c r="CD256" i="24"/>
  <c r="CC256" i="24"/>
  <c r="CB256" i="24"/>
  <c r="DD256" i="24"/>
  <c r="DA256" i="24"/>
  <c r="CE256" i="24"/>
  <c r="DC256" i="24"/>
  <c r="DB256" i="24"/>
  <c r="CY256" i="24"/>
  <c r="EM257" i="24"/>
  <c r="AU269" i="24"/>
  <c r="BJ271" i="24"/>
  <c r="EX276" i="24"/>
  <c r="R279" i="24"/>
  <c r="CH280" i="24"/>
  <c r="CM280" i="24"/>
  <c r="CX280" i="24"/>
  <c r="CW280" i="24"/>
  <c r="CV280" i="24"/>
  <c r="CU280" i="24"/>
  <c r="CT280" i="24"/>
  <c r="CJ280" i="24"/>
  <c r="CI280" i="24"/>
  <c r="DD280" i="24"/>
  <c r="DC280" i="24"/>
  <c r="DB280" i="24"/>
  <c r="DA280" i="24"/>
  <c r="CK280" i="24"/>
  <c r="CL280" i="24"/>
  <c r="CG280" i="24"/>
  <c r="CF280" i="24"/>
  <c r="CE280" i="24"/>
  <c r="CD280" i="24"/>
  <c r="CB280" i="24"/>
  <c r="BZ280" i="24" s="1"/>
  <c r="CZ280" i="24"/>
  <c r="CS280" i="24"/>
  <c r="DF280" i="24" s="1"/>
  <c r="CC280" i="24"/>
  <c r="CK281" i="24"/>
  <c r="CV281" i="24"/>
  <c r="CT281" i="24"/>
  <c r="CM281" i="24"/>
  <c r="CL281" i="24"/>
  <c r="CJ281" i="24"/>
  <c r="DD281" i="24"/>
  <c r="CB281" i="24"/>
  <c r="DC281" i="24"/>
  <c r="CZ281" i="24"/>
  <c r="CY281" i="24"/>
  <c r="CX281" i="24"/>
  <c r="CW281" i="24"/>
  <c r="CU281" i="24"/>
  <c r="CS281" i="24"/>
  <c r="DF281" i="24" s="1"/>
  <c r="CH281" i="24"/>
  <c r="CF281" i="24"/>
  <c r="CD281" i="24"/>
  <c r="CC281" i="24"/>
  <c r="CI281" i="24"/>
  <c r="CG281" i="24"/>
  <c r="CE281" i="24"/>
  <c r="CT289" i="24"/>
  <c r="EX291" i="24"/>
  <c r="AO192" i="24"/>
  <c r="AP192" i="24" s="1"/>
  <c r="AQ192" i="24" s="1"/>
  <c r="CW196" i="24"/>
  <c r="CV196" i="24"/>
  <c r="CU196" i="24"/>
  <c r="CT196" i="24"/>
  <c r="CS196" i="24"/>
  <c r="DF196" i="24" s="1"/>
  <c r="CJ196" i="24"/>
  <c r="CT207" i="24"/>
  <c r="DB208" i="24"/>
  <c r="CC208" i="24"/>
  <c r="CZ208" i="24"/>
  <c r="CY208" i="24"/>
  <c r="CX208" i="24"/>
  <c r="CW208" i="24"/>
  <c r="CV208" i="24"/>
  <c r="CU208" i="24"/>
  <c r="CS208" i="24"/>
  <c r="DF208" i="24" s="1"/>
  <c r="CM208" i="24"/>
  <c r="AZ223" i="24"/>
  <c r="BA223" i="24" s="1"/>
  <c r="CZ225" i="24"/>
  <c r="CH228" i="24"/>
  <c r="CG228" i="24"/>
  <c r="CF228" i="24"/>
  <c r="CJ228" i="24"/>
  <c r="CI228" i="24"/>
  <c r="CE228" i="24"/>
  <c r="CD228" i="24"/>
  <c r="CC228" i="24"/>
  <c r="DC228" i="24"/>
  <c r="CW228" i="24"/>
  <c r="CV228" i="24"/>
  <c r="DD228" i="24"/>
  <c r="CZ228" i="24"/>
  <c r="CY228" i="24"/>
  <c r="CX228" i="24"/>
  <c r="CT228" i="24"/>
  <c r="CS228" i="24"/>
  <c r="DF228" i="24" s="1"/>
  <c r="AJ242" i="24"/>
  <c r="AK242" i="24" s="1"/>
  <c r="AL242" i="24" s="1"/>
  <c r="DB250" i="24"/>
  <c r="CC250" i="24"/>
  <c r="CW250" i="24"/>
  <c r="CV250" i="24"/>
  <c r="CU250" i="24"/>
  <c r="CT250" i="24"/>
  <c r="CS250" i="24"/>
  <c r="DF250" i="24" s="1"/>
  <c r="CJ250" i="24"/>
  <c r="CK250" i="24"/>
  <c r="CI250" i="24"/>
  <c r="CH250" i="24"/>
  <c r="CG250" i="24"/>
  <c r="CF250" i="24"/>
  <c r="CD250" i="24"/>
  <c r="DD250" i="24"/>
  <c r="DC250" i="24"/>
  <c r="DA250" i="24"/>
  <c r="CZ250" i="24"/>
  <c r="CY250" i="24"/>
  <c r="CX250" i="24"/>
  <c r="CM250" i="24"/>
  <c r="CB250" i="24"/>
  <c r="CN250" i="24" s="1"/>
  <c r="AE274" i="24"/>
  <c r="AF274" i="24" s="1"/>
  <c r="AG274" i="24" s="1"/>
  <c r="BO293" i="24"/>
  <c r="BS300" i="24"/>
  <c r="BT300" i="24" s="1"/>
  <c r="DF185" i="24"/>
  <c r="DV189" i="24"/>
  <c r="EG189" i="24" s="1"/>
  <c r="BO190" i="24"/>
  <c r="BP190" i="24" s="1"/>
  <c r="CU191" i="24"/>
  <c r="BI191" i="24"/>
  <c r="V192" i="24"/>
  <c r="AF195" i="24"/>
  <c r="AG195" i="24" s="1"/>
  <c r="AI195" i="24" s="1"/>
  <c r="BS196" i="24"/>
  <c r="R197" i="24"/>
  <c r="CU207" i="24"/>
  <c r="EX207" i="24"/>
  <c r="BZ212" i="24"/>
  <c r="CN212" i="24"/>
  <c r="AT215" i="24"/>
  <c r="DC225" i="24"/>
  <c r="U230" i="24"/>
  <c r="V230" i="24" s="1"/>
  <c r="W230" i="24" s="1"/>
  <c r="BO231" i="24"/>
  <c r="BP231" i="24" s="1"/>
  <c r="BR231" i="24" s="1"/>
  <c r="EA234" i="24"/>
  <c r="AZ236" i="24"/>
  <c r="BA236" i="24" s="1"/>
  <c r="AU242" i="24"/>
  <c r="CL245" i="24"/>
  <c r="CE245" i="24"/>
  <c r="DD245" i="24"/>
  <c r="CD245" i="24"/>
  <c r="DC245" i="24"/>
  <c r="CC245" i="24"/>
  <c r="DB245" i="24"/>
  <c r="CB245" i="24"/>
  <c r="DA245" i="24"/>
  <c r="CZ245" i="24"/>
  <c r="CS245" i="24"/>
  <c r="CW245" i="24"/>
  <c r="CV245" i="24"/>
  <c r="CU245" i="24"/>
  <c r="CT245" i="24"/>
  <c r="CK245" i="24"/>
  <c r="CH245" i="24"/>
  <c r="CG245" i="24"/>
  <c r="CF245" i="24"/>
  <c r="CX245" i="24"/>
  <c r="CM245" i="24"/>
  <c r="CI245" i="24"/>
  <c r="P257" i="24"/>
  <c r="Q257" i="24" s="1"/>
  <c r="R257" i="24" s="1"/>
  <c r="CN277" i="24"/>
  <c r="BZ277" i="24"/>
  <c r="Q289" i="24"/>
  <c r="R289" i="24" s="1"/>
  <c r="AU312" i="24"/>
  <c r="AV312" i="24" s="1"/>
  <c r="AE315" i="24"/>
  <c r="AF315" i="24" s="1"/>
  <c r="ES143" i="24"/>
  <c r="FD143" i="24" s="1"/>
  <c r="ES146" i="24"/>
  <c r="FC146" i="24" s="1"/>
  <c r="BU158" i="24"/>
  <c r="BW158" i="24" s="1"/>
  <c r="DT162" i="24"/>
  <c r="EU162" i="24"/>
  <c r="DY189" i="24"/>
  <c r="AE191" i="24"/>
  <c r="CX191" i="24"/>
  <c r="CZ196" i="24"/>
  <c r="AG203" i="24"/>
  <c r="AI203" i="24" s="1"/>
  <c r="DY204" i="24"/>
  <c r="EL204" i="24" s="1"/>
  <c r="DT204" i="24"/>
  <c r="EB204" i="24" s="1"/>
  <c r="CZ207" i="24"/>
  <c r="DC208" i="24"/>
  <c r="BN209" i="24"/>
  <c r="DW211" i="24"/>
  <c r="EI211" i="24" s="1"/>
  <c r="DU211" i="24"/>
  <c r="ED211" i="24" s="1"/>
  <c r="V212" i="24"/>
  <c r="W212" i="24" s="1"/>
  <c r="BI215" i="24"/>
  <c r="W217" i="24"/>
  <c r="Y217" i="24" s="1"/>
  <c r="U223" i="24"/>
  <c r="V223" i="24" s="1"/>
  <c r="W223" i="24" s="1"/>
  <c r="DB228" i="24"/>
  <c r="EA229" i="24"/>
  <c r="CN233" i="24"/>
  <c r="ES238" i="24"/>
  <c r="FC238" i="24" s="1"/>
  <c r="ER238" i="24"/>
  <c r="FB238" i="24" s="1"/>
  <c r="EQ238" i="24"/>
  <c r="EY238" i="24" s="1"/>
  <c r="EP238" i="24"/>
  <c r="EU238" i="24"/>
  <c r="FH238" i="24" s="1"/>
  <c r="DY238" i="24"/>
  <c r="EL238" i="24" s="1"/>
  <c r="DW238" i="24"/>
  <c r="EH238" i="24" s="1"/>
  <c r="DU238" i="24"/>
  <c r="EE238" i="24" s="1"/>
  <c r="DT238" i="24"/>
  <c r="EB238" i="24" s="1"/>
  <c r="BE244" i="24"/>
  <c r="BP249" i="24"/>
  <c r="BR249" i="24" s="1"/>
  <c r="BO261" i="24"/>
  <c r="BP261" i="24" s="1"/>
  <c r="BN268" i="24"/>
  <c r="BO268" i="24" s="1"/>
  <c r="BP268" i="24" s="1"/>
  <c r="V272" i="24"/>
  <c r="DW278" i="24"/>
  <c r="EH278" i="24" s="1"/>
  <c r="DV278" i="24"/>
  <c r="EF278" i="24" s="1"/>
  <c r="DY278" i="24"/>
  <c r="EL278" i="24" s="1"/>
  <c r="EU278" i="24"/>
  <c r="FH278" i="24" s="1"/>
  <c r="ES278" i="24"/>
  <c r="FC278" i="24" s="1"/>
  <c r="EP278" i="24"/>
  <c r="EQ278" i="24"/>
  <c r="EY278" i="24" s="1"/>
  <c r="BZ284" i="24"/>
  <c r="CN284" i="24"/>
  <c r="CX293" i="24"/>
  <c r="CW293" i="24"/>
  <c r="CV293" i="24"/>
  <c r="CU293" i="24"/>
  <c r="CT293" i="24"/>
  <c r="CJ293" i="24"/>
  <c r="CM293" i="24"/>
  <c r="CL293" i="24"/>
  <c r="CK293" i="24"/>
  <c r="CI293" i="24"/>
  <c r="CH293" i="24"/>
  <c r="CG293" i="24"/>
  <c r="DD293" i="24"/>
  <c r="DC293" i="24"/>
  <c r="DA293" i="24"/>
  <c r="CZ293" i="24"/>
  <c r="CY293" i="24"/>
  <c r="CS293" i="24"/>
  <c r="DF293" i="24" s="1"/>
  <c r="CF293" i="24"/>
  <c r="CB293" i="24"/>
  <c r="DB293" i="24"/>
  <c r="CC293" i="24"/>
  <c r="CD293" i="24"/>
  <c r="CE293" i="24"/>
  <c r="P303" i="24"/>
  <c r="Q303" i="24" s="1"/>
  <c r="R303" i="24" s="1"/>
  <c r="CN336" i="24"/>
  <c r="BZ336" i="24"/>
  <c r="DT143" i="24"/>
  <c r="EC143" i="24" s="1"/>
  <c r="EU143" i="24"/>
  <c r="DT146" i="24"/>
  <c r="EB146" i="24" s="1"/>
  <c r="EU146" i="24"/>
  <c r="AY148" i="24"/>
  <c r="AZ148" i="24" s="1"/>
  <c r="DU162" i="24"/>
  <c r="EE162" i="24" s="1"/>
  <c r="BZ167" i="24"/>
  <c r="DB168" i="24"/>
  <c r="CC168" i="24"/>
  <c r="DF181" i="24"/>
  <c r="U182" i="24"/>
  <c r="V182" i="24" s="1"/>
  <c r="Q183" i="24"/>
  <c r="R183" i="24" s="1"/>
  <c r="AJ190" i="24"/>
  <c r="DA191" i="24"/>
  <c r="AA192" i="24"/>
  <c r="CF193" i="24"/>
  <c r="CV193" i="24"/>
  <c r="CU193" i="24"/>
  <c r="CT193" i="24"/>
  <c r="CS193" i="24"/>
  <c r="DF193" i="24" s="1"/>
  <c r="CI193" i="24"/>
  <c r="DB196" i="24"/>
  <c r="U198" i="24"/>
  <c r="AZ198" i="24"/>
  <c r="BA198" i="24" s="1"/>
  <c r="AT199" i="24"/>
  <c r="BU200" i="24"/>
  <c r="BW200" i="24" s="1"/>
  <c r="DU204" i="24"/>
  <c r="EE204" i="24" s="1"/>
  <c r="DB207" i="24"/>
  <c r="DT211" i="24"/>
  <c r="EC211" i="24" s="1"/>
  <c r="AE217" i="24"/>
  <c r="AF217" i="24" s="1"/>
  <c r="AG231" i="24"/>
  <c r="AI231" i="24" s="1"/>
  <c r="AK232" i="24"/>
  <c r="DV238" i="24"/>
  <c r="EF238" i="24" s="1"/>
  <c r="CS239" i="24"/>
  <c r="DF239" i="24" s="1"/>
  <c r="DD239" i="24"/>
  <c r="CD239" i="24"/>
  <c r="DC239" i="24"/>
  <c r="CC239" i="24"/>
  <c r="DB239" i="24"/>
  <c r="CB239" i="24"/>
  <c r="CN239" i="24" s="1"/>
  <c r="DA239" i="24"/>
  <c r="CZ239" i="24"/>
  <c r="CY239" i="24"/>
  <c r="CI239" i="24"/>
  <c r="CH239" i="24"/>
  <c r="CG239" i="24"/>
  <c r="CF239" i="24"/>
  <c r="CE239" i="24"/>
  <c r="CW239" i="24"/>
  <c r="CV239" i="24"/>
  <c r="CX239" i="24"/>
  <c r="CU239" i="24"/>
  <c r="CT239" i="24"/>
  <c r="BK241" i="24"/>
  <c r="BM241" i="24" s="1"/>
  <c r="Z242" i="24"/>
  <c r="AA242" i="24" s="1"/>
  <c r="AB242" i="24" s="1"/>
  <c r="EX244" i="24"/>
  <c r="AJ249" i="24"/>
  <c r="BA256" i="24"/>
  <c r="AZ256" i="24"/>
  <c r="AJ257" i="24"/>
  <c r="AK257" i="24" s="1"/>
  <c r="EX261" i="24"/>
  <c r="DV264" i="24"/>
  <c r="EF264" i="24" s="1"/>
  <c r="DW264" i="24"/>
  <c r="EH264" i="24" s="1"/>
  <c r="DS264" i="24"/>
  <c r="EU264" i="24"/>
  <c r="ES264" i="24"/>
  <c r="FC264" i="24" s="1"/>
  <c r="ER264" i="24"/>
  <c r="FB264" i="24" s="1"/>
  <c r="EP264" i="24"/>
  <c r="DY264" i="24"/>
  <c r="EL264" i="24" s="1"/>
  <c r="DU264" i="24"/>
  <c r="EE264" i="24" s="1"/>
  <c r="DB266" i="24"/>
  <c r="CC266" i="24"/>
  <c r="DA266" i="24"/>
  <c r="CB266" i="24"/>
  <c r="CN266" i="24" s="1"/>
  <c r="CZ266" i="24"/>
  <c r="CY266" i="24"/>
  <c r="CX266" i="24"/>
  <c r="DC266" i="24"/>
  <c r="CW266" i="24"/>
  <c r="CV266" i="24"/>
  <c r="CU266" i="24"/>
  <c r="CT266" i="24"/>
  <c r="CS266" i="24"/>
  <c r="DF266" i="24" s="1"/>
  <c r="CM266" i="24"/>
  <c r="CK266" i="24"/>
  <c r="CI266" i="24"/>
  <c r="CL266" i="24"/>
  <c r="CJ266" i="24"/>
  <c r="CH266" i="24"/>
  <c r="AP272" i="24"/>
  <c r="AQ272" i="24" s="1"/>
  <c r="P273" i="24"/>
  <c r="DT278" i="24"/>
  <c r="EB278" i="24" s="1"/>
  <c r="AJ303" i="24"/>
  <c r="DF141" i="24"/>
  <c r="AA142" i="24"/>
  <c r="AB142" i="24" s="1"/>
  <c r="DU143" i="24"/>
  <c r="ED143" i="24" s="1"/>
  <c r="AJ146" i="24"/>
  <c r="DU146" i="24"/>
  <c r="EE146" i="24" s="1"/>
  <c r="AA148" i="24"/>
  <c r="BE160" i="24"/>
  <c r="BF160" i="24" s="1"/>
  <c r="DS160" i="24"/>
  <c r="EU160" i="24"/>
  <c r="FH160" i="24" s="1"/>
  <c r="DV162" i="24"/>
  <c r="EF162" i="24" s="1"/>
  <c r="DY169" i="24"/>
  <c r="EQ169" i="24"/>
  <c r="EU169" i="24"/>
  <c r="DB172" i="24"/>
  <c r="CC172" i="24"/>
  <c r="CY172" i="24"/>
  <c r="CX172" i="24"/>
  <c r="CW172" i="24"/>
  <c r="DS180" i="24"/>
  <c r="DY184" i="24"/>
  <c r="EL184" i="24" s="1"/>
  <c r="DW184" i="24"/>
  <c r="EH184" i="24" s="1"/>
  <c r="DV184" i="24"/>
  <c r="EF184" i="24" s="1"/>
  <c r="EU184" i="24"/>
  <c r="DU184" i="24"/>
  <c r="EE184" i="24" s="1"/>
  <c r="ES184" i="24"/>
  <c r="FC184" i="24" s="1"/>
  <c r="DS184" i="24"/>
  <c r="BD186" i="24"/>
  <c r="DB188" i="24"/>
  <c r="CC188" i="24"/>
  <c r="DA188" i="24"/>
  <c r="CB188" i="24"/>
  <c r="CN188" i="24" s="1"/>
  <c r="CZ188" i="24"/>
  <c r="CY188" i="24"/>
  <c r="CX188" i="24"/>
  <c r="CW188" i="24"/>
  <c r="CU188" i="24"/>
  <c r="BT188" i="24"/>
  <c r="Q189" i="24"/>
  <c r="R189" i="24" s="1"/>
  <c r="DB191" i="24"/>
  <c r="BO193" i="24"/>
  <c r="EA195" i="24"/>
  <c r="DC196" i="24"/>
  <c r="EU196" i="24"/>
  <c r="BE198" i="24"/>
  <c r="BF198" i="24" s="1"/>
  <c r="BH198" i="24" s="1"/>
  <c r="Q199" i="24"/>
  <c r="R199" i="24" s="1"/>
  <c r="DV204" i="24"/>
  <c r="EF204" i="24" s="1"/>
  <c r="DT206" i="24"/>
  <c r="DW206" i="24"/>
  <c r="EH206" i="24" s="1"/>
  <c r="DC207" i="24"/>
  <c r="BO208" i="24"/>
  <c r="BT210" i="24"/>
  <c r="DV211" i="24"/>
  <c r="EG211" i="24" s="1"/>
  <c r="AK217" i="24"/>
  <c r="AL217" i="24" s="1"/>
  <c r="AK219" i="24"/>
  <c r="AL219" i="24" s="1"/>
  <c r="AX221" i="24"/>
  <c r="EM225" i="24"/>
  <c r="F236" i="24"/>
  <c r="G236" i="24" s="1"/>
  <c r="EX246" i="24"/>
  <c r="EA247" i="24"/>
  <c r="CV248" i="24"/>
  <c r="CE248" i="24"/>
  <c r="DD248" i="24"/>
  <c r="CD248" i="24"/>
  <c r="DC248" i="24"/>
  <c r="CC248" i="24"/>
  <c r="DB248" i="24"/>
  <c r="CB248" i="24"/>
  <c r="DA248" i="24"/>
  <c r="CZ248" i="24"/>
  <c r="CY248" i="24"/>
  <c r="CX248" i="24"/>
  <c r="CW248" i="24"/>
  <c r="CU248" i="24"/>
  <c r="CS248" i="24"/>
  <c r="DF248" i="24" s="1"/>
  <c r="CL248" i="24"/>
  <c r="CK248" i="24"/>
  <c r="CJ248" i="24"/>
  <c r="CM248" i="24"/>
  <c r="CI248" i="24"/>
  <c r="CH248" i="24"/>
  <c r="CG248" i="24"/>
  <c r="CF248" i="24"/>
  <c r="BS260" i="24"/>
  <c r="DT264" i="24"/>
  <c r="EB264" i="24" s="1"/>
  <c r="AT274" i="24"/>
  <c r="DU278" i="24"/>
  <c r="EE278" i="24" s="1"/>
  <c r="BS282" i="24"/>
  <c r="BT282" i="24" s="1"/>
  <c r="BU282" i="24" s="1"/>
  <c r="CI333" i="24"/>
  <c r="CH333" i="24"/>
  <c r="CF333" i="24"/>
  <c r="CE333" i="24"/>
  <c r="CD333" i="24"/>
  <c r="DD333" i="24"/>
  <c r="CC333" i="24"/>
  <c r="DC333" i="24"/>
  <c r="CB333" i="24"/>
  <c r="DB333" i="24"/>
  <c r="CT333" i="24"/>
  <c r="DA333" i="24"/>
  <c r="CZ333" i="24"/>
  <c r="CY333" i="24"/>
  <c r="CX333" i="24"/>
  <c r="CW333" i="24"/>
  <c r="CU333" i="24"/>
  <c r="CS333" i="24"/>
  <c r="DF333" i="24" s="1"/>
  <c r="CM333" i="24"/>
  <c r="CL333" i="24"/>
  <c r="CV333" i="24"/>
  <c r="CK333" i="24"/>
  <c r="CG333" i="24"/>
  <c r="AQ172" i="24"/>
  <c r="AS172" i="24" s="1"/>
  <c r="CL175" i="24"/>
  <c r="CK175" i="24"/>
  <c r="CI175" i="24"/>
  <c r="CH175" i="24"/>
  <c r="CG175" i="24"/>
  <c r="CY175" i="24"/>
  <c r="DC191" i="24"/>
  <c r="DD196" i="24"/>
  <c r="CS197" i="24"/>
  <c r="DF197" i="24" s="1"/>
  <c r="CE197" i="24"/>
  <c r="DD197" i="24"/>
  <c r="CD197" i="24"/>
  <c r="DC197" i="24"/>
  <c r="CC197" i="24"/>
  <c r="DB197" i="24"/>
  <c r="CB197" i="24"/>
  <c r="DA197" i="24"/>
  <c r="CZ197" i="24"/>
  <c r="CX197" i="24"/>
  <c r="BP197" i="24"/>
  <c r="BR197" i="24" s="1"/>
  <c r="CL203" i="24"/>
  <c r="CF203" i="24"/>
  <c r="CE203" i="24"/>
  <c r="DD203" i="24"/>
  <c r="CD203" i="24"/>
  <c r="DC203" i="24"/>
  <c r="CC203" i="24"/>
  <c r="DB203" i="24"/>
  <c r="CB203" i="24"/>
  <c r="DA203" i="24"/>
  <c r="CY203" i="24"/>
  <c r="CT203" i="24"/>
  <c r="DW204" i="24"/>
  <c r="EH204" i="24" s="1"/>
  <c r="EQ209" i="24"/>
  <c r="EZ209" i="24" s="1"/>
  <c r="DY209" i="24"/>
  <c r="EM209" i="24" s="1"/>
  <c r="DW209" i="24"/>
  <c r="EI209" i="24" s="1"/>
  <c r="DV209" i="24"/>
  <c r="EG209" i="24" s="1"/>
  <c r="DU209" i="24"/>
  <c r="ED209" i="24" s="1"/>
  <c r="EU209" i="24"/>
  <c r="DS209" i="24"/>
  <c r="AZ218" i="24"/>
  <c r="BA218" i="24" s="1"/>
  <c r="EU224" i="24"/>
  <c r="FH224" i="24" s="1"/>
  <c r="DT224" i="24"/>
  <c r="EB224" i="24" s="1"/>
  <c r="DS224" i="24"/>
  <c r="DY224" i="24"/>
  <c r="EL224" i="24" s="1"/>
  <c r="DV224" i="24"/>
  <c r="EF224" i="24" s="1"/>
  <c r="ES224" i="24"/>
  <c r="FC224" i="24" s="1"/>
  <c r="ER224" i="24"/>
  <c r="CX233" i="24"/>
  <c r="CW233" i="24"/>
  <c r="CV233" i="24"/>
  <c r="CU233" i="24"/>
  <c r="CT233" i="24"/>
  <c r="CS233" i="24"/>
  <c r="DF233" i="24" s="1"/>
  <c r="CI233" i="24"/>
  <c r="CH233" i="24"/>
  <c r="CG233" i="24"/>
  <c r="CF233" i="24"/>
  <c r="CE233" i="24"/>
  <c r="CC233" i="24"/>
  <c r="DB233" i="24"/>
  <c r="DA233" i="24"/>
  <c r="DD233" i="24"/>
  <c r="DC233" i="24"/>
  <c r="CZ233" i="24"/>
  <c r="CY233" i="24"/>
  <c r="CK233" i="24"/>
  <c r="CJ233" i="24"/>
  <c r="CD233" i="24"/>
  <c r="P236" i="24"/>
  <c r="AB244" i="24"/>
  <c r="AD244" i="24" s="1"/>
  <c r="AE245" i="24"/>
  <c r="DX251" i="24"/>
  <c r="BT252" i="24"/>
  <c r="BU252" i="24" s="1"/>
  <c r="U252" i="24"/>
  <c r="BD254" i="24"/>
  <c r="BP259" i="24"/>
  <c r="BR259" i="24" s="1"/>
  <c r="DD266" i="24"/>
  <c r="AO293" i="24"/>
  <c r="AP293" i="24" s="1"/>
  <c r="V144" i="24"/>
  <c r="DW146" i="24"/>
  <c r="EH146" i="24" s="1"/>
  <c r="DT158" i="24"/>
  <c r="EB158" i="24" s="1"/>
  <c r="EU158" i="24"/>
  <c r="FH158" i="24" s="1"/>
  <c r="DU160" i="24"/>
  <c r="EE160" i="24" s="1"/>
  <c r="CT168" i="24"/>
  <c r="DT169" i="24"/>
  <c r="CS172" i="24"/>
  <c r="DF172" i="24" s="1"/>
  <c r="AZ172" i="24"/>
  <c r="BO173" i="24"/>
  <c r="AE175" i="24"/>
  <c r="AJ175" i="24"/>
  <c r="AP180" i="24"/>
  <c r="DU180" i="24"/>
  <c r="EE180" i="24" s="1"/>
  <c r="CV186" i="24"/>
  <c r="CU186" i="24"/>
  <c r="CT186" i="24"/>
  <c r="CS186" i="24"/>
  <c r="DF186" i="24" s="1"/>
  <c r="CI186" i="24"/>
  <c r="AU187" i="24"/>
  <c r="AV187" i="24" s="1"/>
  <c r="AE189" i="24"/>
  <c r="BI193" i="24"/>
  <c r="BJ193" i="24" s="1"/>
  <c r="CX193" i="24"/>
  <c r="BJ197" i="24"/>
  <c r="CY199" i="24"/>
  <c r="CV199" i="24"/>
  <c r="CU199" i="24"/>
  <c r="CT199" i="24"/>
  <c r="CS199" i="24"/>
  <c r="DF199" i="24" s="1"/>
  <c r="CI199" i="24"/>
  <c r="BO199" i="24"/>
  <c r="DT209" i="24"/>
  <c r="EC209" i="24" s="1"/>
  <c r="DY211" i="24"/>
  <c r="EM211" i="24" s="1"/>
  <c r="BT218" i="24"/>
  <c r="AE220" i="24"/>
  <c r="EU221" i="24"/>
  <c r="FG221" i="24" s="1"/>
  <c r="DU221" i="24"/>
  <c r="ED221" i="24" s="1"/>
  <c r="DY221" i="24"/>
  <c r="EM221" i="24" s="1"/>
  <c r="DV221" i="24"/>
  <c r="EG221" i="24" s="1"/>
  <c r="EP221" i="24"/>
  <c r="ES221" i="24"/>
  <c r="FD221" i="24" s="1"/>
  <c r="EQ221" i="24"/>
  <c r="EZ221" i="24" s="1"/>
  <c r="DU224" i="24"/>
  <c r="EE224" i="24" s="1"/>
  <c r="BP225" i="24"/>
  <c r="BR225" i="24" s="1"/>
  <c r="F225" i="24"/>
  <c r="AK231" i="24"/>
  <c r="AL231" i="24" s="1"/>
  <c r="AN231" i="24" s="1"/>
  <c r="U236" i="24"/>
  <c r="EX237" i="24"/>
  <c r="EQ239" i="24"/>
  <c r="EZ239" i="24" s="1"/>
  <c r="EP239" i="24"/>
  <c r="DY239" i="24"/>
  <c r="EM239" i="24" s="1"/>
  <c r="DW239" i="24"/>
  <c r="EI239" i="24" s="1"/>
  <c r="DU239" i="24"/>
  <c r="ED239" i="24" s="1"/>
  <c r="ES239" i="24"/>
  <c r="FD239" i="24" s="1"/>
  <c r="DV239" i="24"/>
  <c r="EG239" i="24" s="1"/>
  <c r="DS239" i="24"/>
  <c r="AY247" i="24"/>
  <c r="AZ247" i="24" s="1"/>
  <c r="BA247" i="24" s="1"/>
  <c r="CT248" i="24"/>
  <c r="AY250" i="24"/>
  <c r="AZ250" i="24" s="1"/>
  <c r="BA250" i="24" s="1"/>
  <c r="BW251" i="24"/>
  <c r="CL253" i="24"/>
  <c r="CX253" i="24"/>
  <c r="CW253" i="24"/>
  <c r="CV253" i="24"/>
  <c r="CU253" i="24"/>
  <c r="CT253" i="24"/>
  <c r="CS253" i="24"/>
  <c r="DF253" i="24" s="1"/>
  <c r="CJ253" i="24"/>
  <c r="CE253" i="24"/>
  <c r="CD253" i="24"/>
  <c r="CC253" i="24"/>
  <c r="CB253" i="24"/>
  <c r="DC253" i="24"/>
  <c r="CZ253" i="24"/>
  <c r="CY253" i="24"/>
  <c r="CI253" i="24"/>
  <c r="CH253" i="24"/>
  <c r="CG253" i="24"/>
  <c r="CF253" i="24"/>
  <c r="AE263" i="24"/>
  <c r="AF263" i="24" s="1"/>
  <c r="AG263" i="24" s="1"/>
  <c r="DY265" i="24"/>
  <c r="EM265" i="24" s="1"/>
  <c r="DW265" i="24"/>
  <c r="EI265" i="24" s="1"/>
  <c r="EQ265" i="24"/>
  <c r="EZ265" i="24" s="1"/>
  <c r="EP265" i="24"/>
  <c r="DV265" i="24"/>
  <c r="EG265" i="24" s="1"/>
  <c r="DU265" i="24"/>
  <c r="ED265" i="24" s="1"/>
  <c r="DT265" i="24"/>
  <c r="EC265" i="24" s="1"/>
  <c r="DS265" i="24"/>
  <c r="ES265" i="24"/>
  <c r="FD265" i="24" s="1"/>
  <c r="ER265" i="24"/>
  <c r="FA265" i="24" s="1"/>
  <c r="AE271" i="24"/>
  <c r="AF271" i="24" s="1"/>
  <c r="AG271" i="24" s="1"/>
  <c r="BA282" i="24"/>
  <c r="BC282" i="24" s="1"/>
  <c r="AY293" i="24"/>
  <c r="CU312" i="24"/>
  <c r="CK312" i="24"/>
  <c r="CJ312" i="24"/>
  <c r="CI312" i="24"/>
  <c r="CH312" i="24"/>
  <c r="CG312" i="24"/>
  <c r="CF312" i="24"/>
  <c r="CX312" i="24"/>
  <c r="DC312" i="24"/>
  <c r="DB312" i="24"/>
  <c r="DA312" i="24"/>
  <c r="CZ312" i="24"/>
  <c r="CY312" i="24"/>
  <c r="CW312" i="24"/>
  <c r="CM312" i="24"/>
  <c r="CL312" i="24"/>
  <c r="CE312" i="24"/>
  <c r="CD312" i="24"/>
  <c r="CC312" i="24"/>
  <c r="CB312" i="24"/>
  <c r="BZ312" i="24" s="1"/>
  <c r="CV312" i="24"/>
  <c r="CS312" i="24"/>
  <c r="DF312" i="24" s="1"/>
  <c r="DD312" i="24"/>
  <c r="CT312" i="24"/>
  <c r="DY143" i="24"/>
  <c r="EM143" i="24" s="1"/>
  <c r="AQ144" i="24"/>
  <c r="AS144" i="24" s="1"/>
  <c r="BD154" i="24"/>
  <c r="BE154" i="24" s="1"/>
  <c r="P157" i="24"/>
  <c r="DS158" i="24"/>
  <c r="DV160" i="24"/>
  <c r="EF160" i="24" s="1"/>
  <c r="AU161" i="24"/>
  <c r="AV161" i="24" s="1"/>
  <c r="DY162" i="24"/>
  <c r="EL162" i="24" s="1"/>
  <c r="AZ167" i="24"/>
  <c r="CU168" i="24"/>
  <c r="AQ168" i="24"/>
  <c r="AS168" i="24" s="1"/>
  <c r="DU169" i="24"/>
  <c r="ED169" i="24" s="1"/>
  <c r="AY170" i="24"/>
  <c r="CT172" i="24"/>
  <c r="CS175" i="24"/>
  <c r="DF175" i="24" s="1"/>
  <c r="DV180" i="24"/>
  <c r="EF180" i="24" s="1"/>
  <c r="BD182" i="24"/>
  <c r="BE182" i="24" s="1"/>
  <c r="CY193" i="24"/>
  <c r="U194" i="24"/>
  <c r="V194" i="24" s="1"/>
  <c r="CT197" i="24"/>
  <c r="EX198" i="24"/>
  <c r="BJ203" i="24"/>
  <c r="CS203" i="24"/>
  <c r="DF203" i="24" s="1"/>
  <c r="V204" i="24"/>
  <c r="AP206" i="24"/>
  <c r="AQ206" i="24" s="1"/>
  <c r="AS206" i="24" s="1"/>
  <c r="DV206" i="24"/>
  <c r="EF206" i="24" s="1"/>
  <c r="BS207" i="24"/>
  <c r="BT207" i="24" s="1"/>
  <c r="BU207" i="24" s="1"/>
  <c r="DU208" i="24"/>
  <c r="DS221" i="24"/>
  <c r="DW224" i="24"/>
  <c r="EH224" i="24" s="1"/>
  <c r="Q225" i="24"/>
  <c r="R225" i="24" s="1"/>
  <c r="AF229" i="24"/>
  <c r="AK233" i="24"/>
  <c r="AL233" i="24" s="1"/>
  <c r="BA234" i="24"/>
  <c r="BC234" i="24" s="1"/>
  <c r="AA236" i="24"/>
  <c r="AB236" i="24" s="1"/>
  <c r="DT239" i="24"/>
  <c r="EC239" i="24" s="1"/>
  <c r="CM270" i="24"/>
  <c r="CL270" i="24"/>
  <c r="CK270" i="24"/>
  <c r="DB270" i="24"/>
  <c r="CC270" i="24"/>
  <c r="DA270" i="24"/>
  <c r="CB270" i="24"/>
  <c r="CH270" i="24"/>
  <c r="CG270" i="24"/>
  <c r="CF270" i="24"/>
  <c r="CE270" i="24"/>
  <c r="CD270" i="24"/>
  <c r="DC270" i="24"/>
  <c r="CY270" i="24"/>
  <c r="CW270" i="24"/>
  <c r="CZ270" i="24"/>
  <c r="CX270" i="24"/>
  <c r="CV270" i="24"/>
  <c r="CU270" i="24"/>
  <c r="CT270" i="24"/>
  <c r="CJ270" i="24"/>
  <c r="AU273" i="24"/>
  <c r="AV273" i="24" s="1"/>
  <c r="ES151" i="24"/>
  <c r="DU158" i="24"/>
  <c r="EE158" i="24" s="1"/>
  <c r="BZ163" i="24"/>
  <c r="DB164" i="24"/>
  <c r="CC164" i="24"/>
  <c r="DS167" i="24"/>
  <c r="EU167" i="24"/>
  <c r="FG167" i="24" s="1"/>
  <c r="CV168" i="24"/>
  <c r="DV169" i="24"/>
  <c r="EG169" i="24" s="1"/>
  <c r="Q171" i="24"/>
  <c r="CU172" i="24"/>
  <c r="CT175" i="24"/>
  <c r="DY178" i="24"/>
  <c r="DT178" i="24"/>
  <c r="EB178" i="24" s="1"/>
  <c r="BO181" i="24"/>
  <c r="BP181" i="24" s="1"/>
  <c r="CW186" i="24"/>
  <c r="BS186" i="24"/>
  <c r="CV188" i="24"/>
  <c r="CZ193" i="24"/>
  <c r="Q195" i="24"/>
  <c r="CB196" i="24"/>
  <c r="DS196" i="24"/>
  <c r="CU197" i="24"/>
  <c r="CW199" i="24"/>
  <c r="EQ201" i="24"/>
  <c r="ET201" i="24" s="1"/>
  <c r="FF201" i="24" s="1"/>
  <c r="DY201" i="24"/>
  <c r="DW201" i="24"/>
  <c r="EI201" i="24" s="1"/>
  <c r="DV201" i="24"/>
  <c r="EG201" i="24" s="1"/>
  <c r="DU201" i="24"/>
  <c r="ED201" i="24" s="1"/>
  <c r="DS201" i="24"/>
  <c r="CU203" i="24"/>
  <c r="DV208" i="24"/>
  <c r="EF208" i="24" s="1"/>
  <c r="P211" i="24"/>
  <c r="Q211" i="24" s="1"/>
  <c r="BT215" i="24"/>
  <c r="BP217" i="24"/>
  <c r="BR217" i="24" s="1"/>
  <c r="DT221" i="24"/>
  <c r="EC221" i="24" s="1"/>
  <c r="BT222" i="24"/>
  <c r="BU222" i="24" s="1"/>
  <c r="BW222" i="24" s="1"/>
  <c r="DY233" i="24"/>
  <c r="DW233" i="24"/>
  <c r="EI233" i="24" s="1"/>
  <c r="DV233" i="24"/>
  <c r="EG233" i="24" s="1"/>
  <c r="DT233" i="24"/>
  <c r="EC233" i="24" s="1"/>
  <c r="EQ233" i="24"/>
  <c r="EP233" i="24"/>
  <c r="AE236" i="24"/>
  <c r="AF236" i="24" s="1"/>
  <c r="AG236" i="24" s="1"/>
  <c r="DF240" i="24"/>
  <c r="BT242" i="24"/>
  <c r="BU242" i="24" s="1"/>
  <c r="AT245" i="24"/>
  <c r="EA248" i="24"/>
  <c r="R249" i="24"/>
  <c r="BS250" i="24"/>
  <c r="DA253" i="24"/>
  <c r="CI260" i="24"/>
  <c r="CH260" i="24"/>
  <c r="CF260" i="24"/>
  <c r="DD260" i="24"/>
  <c r="CE260" i="24"/>
  <c r="CM260" i="24"/>
  <c r="CL260" i="24"/>
  <c r="CK260" i="24"/>
  <c r="CJ260" i="24"/>
  <c r="CG260" i="24"/>
  <c r="DA260" i="24"/>
  <c r="CB260" i="24"/>
  <c r="BZ260" i="24" s="1"/>
  <c r="DC260" i="24"/>
  <c r="CY260" i="24"/>
  <c r="CX260" i="24"/>
  <c r="CW260" i="24"/>
  <c r="CV260" i="24"/>
  <c r="CZ260" i="24"/>
  <c r="CS260" i="24"/>
  <c r="DF260" i="24" s="1"/>
  <c r="CD260" i="24"/>
  <c r="CC260" i="24"/>
  <c r="AA292" i="24"/>
  <c r="DB339" i="24"/>
  <c r="CC339" i="24"/>
  <c r="DA339" i="24"/>
  <c r="CB339" i="24"/>
  <c r="CN339" i="24" s="1"/>
  <c r="CY339" i="24"/>
  <c r="CX339" i="24"/>
  <c r="CV339" i="24"/>
  <c r="CW339" i="24"/>
  <c r="CU339" i="24"/>
  <c r="CT339" i="24"/>
  <c r="CS339" i="24"/>
  <c r="DF339" i="24" s="1"/>
  <c r="CI339" i="24"/>
  <c r="CH339" i="24"/>
  <c r="CE339" i="24"/>
  <c r="CD339" i="24"/>
  <c r="DD339" i="24"/>
  <c r="DC339" i="24"/>
  <c r="CZ339" i="24"/>
  <c r="CM339" i="24"/>
  <c r="CL339" i="24"/>
  <c r="CK339" i="24"/>
  <c r="CJ339" i="24"/>
  <c r="CG339" i="24"/>
  <c r="CF339" i="24"/>
  <c r="BJ217" i="24"/>
  <c r="CF221" i="24"/>
  <c r="V222" i="24"/>
  <c r="BI227" i="24"/>
  <c r="BE234" i="24"/>
  <c r="DF236" i="24"/>
  <c r="EQ243" i="24"/>
  <c r="EZ243" i="24" s="1"/>
  <c r="DY243" i="24"/>
  <c r="EM243" i="24" s="1"/>
  <c r="DW243" i="24"/>
  <c r="EI243" i="24" s="1"/>
  <c r="DV243" i="24"/>
  <c r="EG243" i="24" s="1"/>
  <c r="DU243" i="24"/>
  <c r="ED243" i="24" s="1"/>
  <c r="EU243" i="24"/>
  <c r="FG243" i="24" s="1"/>
  <c r="DT243" i="24"/>
  <c r="EC243" i="24" s="1"/>
  <c r="Z246" i="24"/>
  <c r="AJ248" i="24"/>
  <c r="FH256" i="24"/>
  <c r="ET256" i="24"/>
  <c r="DU258" i="24"/>
  <c r="EE258" i="24" s="1"/>
  <c r="DY258" i="24"/>
  <c r="EL258" i="24" s="1"/>
  <c r="DW258" i="24"/>
  <c r="EH258" i="24" s="1"/>
  <c r="DT258" i="24"/>
  <c r="EB258" i="24" s="1"/>
  <c r="EU258" i="24"/>
  <c r="FH258" i="24" s="1"/>
  <c r="ES258" i="24"/>
  <c r="FC258" i="24" s="1"/>
  <c r="ER258" i="24"/>
  <c r="FB258" i="24" s="1"/>
  <c r="BO267" i="24"/>
  <c r="AE269" i="24"/>
  <c r="AF269" i="24" s="1"/>
  <c r="AG269" i="24" s="1"/>
  <c r="DY270" i="24"/>
  <c r="DW270" i="24"/>
  <c r="EH270" i="24" s="1"/>
  <c r="DV270" i="24"/>
  <c r="EF270" i="24" s="1"/>
  <c r="DU270" i="24"/>
  <c r="EE270" i="24" s="1"/>
  <c r="DT270" i="24"/>
  <c r="EB270" i="24" s="1"/>
  <c r="ER270" i="24"/>
  <c r="FB270" i="24" s="1"/>
  <c r="EQ270" i="24"/>
  <c r="EY270" i="24" s="1"/>
  <c r="CV272" i="24"/>
  <c r="CU272" i="24"/>
  <c r="CT272" i="24"/>
  <c r="CS272" i="24"/>
  <c r="DF272" i="24" s="1"/>
  <c r="CI272" i="24"/>
  <c r="CH272" i="24"/>
  <c r="CF272" i="24"/>
  <c r="CE272" i="24"/>
  <c r="CD272" i="24"/>
  <c r="CC272" i="24"/>
  <c r="CB272" i="24"/>
  <c r="DA272" i="24"/>
  <c r="CY272" i="24"/>
  <c r="CW272" i="24"/>
  <c r="DD272" i="24"/>
  <c r="DC272" i="24"/>
  <c r="DB272" i="24"/>
  <c r="CZ272" i="24"/>
  <c r="CX272" i="24"/>
  <c r="CM272" i="24"/>
  <c r="CJ272" i="24"/>
  <c r="CG272" i="24"/>
  <c r="DF286" i="24"/>
  <c r="CU292" i="24"/>
  <c r="CT292" i="24"/>
  <c r="CS292" i="24"/>
  <c r="DF292" i="24" s="1"/>
  <c r="CG292" i="24"/>
  <c r="CF292" i="24"/>
  <c r="CE292" i="24"/>
  <c r="CD292" i="24"/>
  <c r="CC292" i="24"/>
  <c r="CB292" i="24"/>
  <c r="CW292" i="24"/>
  <c r="CV292" i="24"/>
  <c r="CM292" i="24"/>
  <c r="CL292" i="24"/>
  <c r="CK292" i="24"/>
  <c r="CJ292" i="24"/>
  <c r="CI292" i="24"/>
  <c r="DD292" i="24"/>
  <c r="DC292" i="24"/>
  <c r="DB292" i="24"/>
  <c r="DA292" i="24"/>
  <c r="CZ292" i="24"/>
  <c r="CX292" i="24"/>
  <c r="CH292" i="24"/>
  <c r="CY292" i="24"/>
  <c r="DF324" i="24"/>
  <c r="DD383" i="24"/>
  <c r="CE383" i="24"/>
  <c r="DC383" i="24"/>
  <c r="CD383" i="24"/>
  <c r="DB383" i="24"/>
  <c r="CC383" i="24"/>
  <c r="DA383" i="24"/>
  <c r="CB383" i="24"/>
  <c r="CZ383" i="24"/>
  <c r="CY383" i="24"/>
  <c r="CX383" i="24"/>
  <c r="CI383" i="24"/>
  <c r="CH383" i="24"/>
  <c r="CG383" i="24"/>
  <c r="CF383" i="24"/>
  <c r="CV383" i="24"/>
  <c r="CU383" i="24"/>
  <c r="CT383" i="24"/>
  <c r="CM383" i="24"/>
  <c r="CL383" i="24"/>
  <c r="CK383" i="24"/>
  <c r="CJ383" i="24"/>
  <c r="CS383" i="24"/>
  <c r="DF383" i="24" s="1"/>
  <c r="CW383" i="24"/>
  <c r="CG221" i="24"/>
  <c r="AK221" i="24"/>
  <c r="AY225" i="24"/>
  <c r="AZ225" i="24" s="1"/>
  <c r="BF226" i="24"/>
  <c r="BH226" i="24" s="1"/>
  <c r="AY228" i="24"/>
  <c r="EX229" i="24"/>
  <c r="U231" i="24"/>
  <c r="V231" i="24" s="1"/>
  <c r="BD236" i="24"/>
  <c r="BE236" i="24" s="1"/>
  <c r="AY240" i="24"/>
  <c r="AZ240" i="24" s="1"/>
  <c r="DS243" i="24"/>
  <c r="BJ257" i="24"/>
  <c r="DS258" i="24"/>
  <c r="BJ263" i="24"/>
  <c r="AZ264" i="24"/>
  <c r="BA264" i="24" s="1"/>
  <c r="AJ269" i="24"/>
  <c r="DS270" i="24"/>
  <c r="Q271" i="24"/>
  <c r="R271" i="24" s="1"/>
  <c r="CN271" i="24"/>
  <c r="BZ271" i="24"/>
  <c r="BJ275" i="24"/>
  <c r="BE278" i="24"/>
  <c r="BF278" i="24" s="1"/>
  <c r="P282" i="24"/>
  <c r="DY290" i="24"/>
  <c r="EL290" i="24" s="1"/>
  <c r="DW290" i="24"/>
  <c r="EH290" i="24" s="1"/>
  <c r="DV290" i="24"/>
  <c r="EF290" i="24" s="1"/>
  <c r="EU290" i="24"/>
  <c r="FH290" i="24" s="1"/>
  <c r="DU290" i="24"/>
  <c r="EE290" i="24" s="1"/>
  <c r="DT290" i="24"/>
  <c r="EB290" i="24" s="1"/>
  <c r="DS290" i="24"/>
  <c r="ES290" i="24"/>
  <c r="FC290" i="24" s="1"/>
  <c r="ER290" i="24"/>
  <c r="FB290" i="24" s="1"/>
  <c r="EQ290" i="24"/>
  <c r="EP290" i="24"/>
  <c r="FG304" i="24"/>
  <c r="ET304" i="24"/>
  <c r="DA310" i="24"/>
  <c r="CB310" i="24"/>
  <c r="CZ310" i="24"/>
  <c r="CY310" i="24"/>
  <c r="CX310" i="24"/>
  <c r="CW310" i="24"/>
  <c r="CV310" i="24"/>
  <c r="CM310" i="24"/>
  <c r="DD310" i="24"/>
  <c r="DC310" i="24"/>
  <c r="DB310" i="24"/>
  <c r="CU310" i="24"/>
  <c r="CT310" i="24"/>
  <c r="CS310" i="24"/>
  <c r="DF310" i="24" s="1"/>
  <c r="CI310" i="24"/>
  <c r="CH310" i="24"/>
  <c r="CL310" i="24"/>
  <c r="CK310" i="24"/>
  <c r="CG310" i="24"/>
  <c r="CJ310" i="24"/>
  <c r="CD310" i="24"/>
  <c r="CE310" i="24"/>
  <c r="CC310" i="24"/>
  <c r="AP311" i="24"/>
  <c r="CI341" i="24"/>
  <c r="CH341" i="24"/>
  <c r="CF341" i="24"/>
  <c r="DD341" i="24"/>
  <c r="CE341" i="24"/>
  <c r="DC341" i="24"/>
  <c r="CD341" i="24"/>
  <c r="DB341" i="24"/>
  <c r="CC341" i="24"/>
  <c r="CL341" i="24"/>
  <c r="CK341" i="24"/>
  <c r="CJ341" i="24"/>
  <c r="CG341" i="24"/>
  <c r="CB341" i="24"/>
  <c r="CY341" i="24"/>
  <c r="CX341" i="24"/>
  <c r="CZ341" i="24"/>
  <c r="CW341" i="24"/>
  <c r="CV341" i="24"/>
  <c r="DA341" i="24"/>
  <c r="CU341" i="24"/>
  <c r="CT341" i="24"/>
  <c r="CS341" i="24"/>
  <c r="DF341" i="24" s="1"/>
  <c r="CM341" i="24"/>
  <c r="AO380" i="24"/>
  <c r="AP380" i="24" s="1"/>
  <c r="AQ380" i="24" s="1"/>
  <c r="CF185" i="24"/>
  <c r="Q215" i="24"/>
  <c r="BA222" i="24"/>
  <c r="BC222" i="24" s="1"/>
  <c r="DA226" i="24"/>
  <c r="CB226" i="24"/>
  <c r="CZ226" i="24"/>
  <c r="CY226" i="24"/>
  <c r="CV226" i="24"/>
  <c r="CU226" i="24"/>
  <c r="CT226" i="24"/>
  <c r="CS226" i="24"/>
  <c r="DF226" i="24" s="1"/>
  <c r="CI226" i="24"/>
  <c r="CH226" i="24"/>
  <c r="AG241" i="24"/>
  <c r="AI241" i="24" s="1"/>
  <c r="BN248" i="24"/>
  <c r="BO248" i="24" s="1"/>
  <c r="AK251" i="24"/>
  <c r="AF272" i="24"/>
  <c r="AG272" i="24" s="1"/>
  <c r="AP274" i="24"/>
  <c r="AQ274" i="24" s="1"/>
  <c r="Q292" i="24"/>
  <c r="R292" i="24" s="1"/>
  <c r="T292" i="24" s="1"/>
  <c r="CI364" i="24"/>
  <c r="CG364" i="24"/>
  <c r="CF364" i="24"/>
  <c r="DD364" i="24"/>
  <c r="CZ364" i="24"/>
  <c r="CY364" i="24"/>
  <c r="CX364" i="24"/>
  <c r="CW364" i="24"/>
  <c r="CV364" i="24"/>
  <c r="CU364" i="24"/>
  <c r="CT364" i="24"/>
  <c r="DC364" i="24"/>
  <c r="DB364" i="24"/>
  <c r="DA364" i="24"/>
  <c r="CS364" i="24"/>
  <c r="DF364" i="24" s="1"/>
  <c r="CK364" i="24"/>
  <c r="CJ364" i="24"/>
  <c r="CH364" i="24"/>
  <c r="CE364" i="24"/>
  <c r="CM364" i="24"/>
  <c r="CL364" i="24"/>
  <c r="CB364" i="24"/>
  <c r="BZ364" i="24" s="1"/>
  <c r="CD364" i="24"/>
  <c r="CC364" i="24"/>
  <c r="AO218" i="24"/>
  <c r="CJ221" i="24"/>
  <c r="CM221" i="24"/>
  <c r="CL221" i="24"/>
  <c r="CI221" i="24"/>
  <c r="DC221" i="24"/>
  <c r="CC221" i="24"/>
  <c r="DB221" i="24"/>
  <c r="CB221" i="24"/>
  <c r="BZ221" i="24" s="1"/>
  <c r="AU223" i="24"/>
  <c r="BO233" i="24"/>
  <c r="BP233" i="24" s="1"/>
  <c r="BZ250" i="24"/>
  <c r="BE264" i="24"/>
  <c r="BF264" i="24" s="1"/>
  <c r="DY271" i="24"/>
  <c r="EM271" i="24" s="1"/>
  <c r="EQ271" i="24"/>
  <c r="EZ271" i="24" s="1"/>
  <c r="EP271" i="24"/>
  <c r="DW271" i="24"/>
  <c r="EI271" i="24" s="1"/>
  <c r="DU271" i="24"/>
  <c r="ED271" i="24" s="1"/>
  <c r="DV271" i="24"/>
  <c r="EG271" i="24" s="1"/>
  <c r="DT271" i="24"/>
  <c r="EC271" i="24" s="1"/>
  <c r="DS271" i="24"/>
  <c r="EU271" i="24"/>
  <c r="ES271" i="24"/>
  <c r="FD271" i="24" s="1"/>
  <c r="BS278" i="24"/>
  <c r="BT278" i="24" s="1"/>
  <c r="AJ281" i="24"/>
  <c r="AK281" i="24" s="1"/>
  <c r="DD287" i="24"/>
  <c r="CE287" i="24"/>
  <c r="DC287" i="24"/>
  <c r="CD287" i="24"/>
  <c r="DB287" i="24"/>
  <c r="CC287" i="24"/>
  <c r="DA287" i="24"/>
  <c r="CB287" i="24"/>
  <c r="CZ287" i="24"/>
  <c r="CY287" i="24"/>
  <c r="CX287" i="24"/>
  <c r="CW287" i="24"/>
  <c r="CV287" i="24"/>
  <c r="CU287" i="24"/>
  <c r="CT287" i="24"/>
  <c r="CJ287" i="24"/>
  <c r="CL287" i="24"/>
  <c r="CK287" i="24"/>
  <c r="CS287" i="24"/>
  <c r="DF287" i="24" s="1"/>
  <c r="CH287" i="24"/>
  <c r="CF287" i="24"/>
  <c r="CM287" i="24"/>
  <c r="DY298" i="24"/>
  <c r="DW298" i="24"/>
  <c r="EI298" i="24" s="1"/>
  <c r="DV298" i="24"/>
  <c r="EG298" i="24" s="1"/>
  <c r="EU298" i="24"/>
  <c r="FG298" i="24" s="1"/>
  <c r="DU298" i="24"/>
  <c r="ED298" i="24" s="1"/>
  <c r="DT298" i="24"/>
  <c r="EC298" i="24" s="1"/>
  <c r="ES298" i="24"/>
  <c r="FD298" i="24" s="1"/>
  <c r="ER298" i="24"/>
  <c r="FA298" i="24" s="1"/>
  <c r="EP298" i="24"/>
  <c r="AT306" i="24"/>
  <c r="BT313" i="24"/>
  <c r="BU313" i="24" s="1"/>
  <c r="P314" i="24"/>
  <c r="ET220" i="24"/>
  <c r="EX228" i="24"/>
  <c r="V234" i="24"/>
  <c r="FH234" i="24"/>
  <c r="AE235" i="24"/>
  <c r="BO237" i="24"/>
  <c r="BP237" i="24" s="1"/>
  <c r="DW237" i="24"/>
  <c r="EI237" i="24" s="1"/>
  <c r="DY237" i="24"/>
  <c r="EM237" i="24" s="1"/>
  <c r="DV237" i="24"/>
  <c r="EG237" i="24" s="1"/>
  <c r="DU237" i="24"/>
  <c r="EU237" i="24"/>
  <c r="FG237" i="24" s="1"/>
  <c r="DT237" i="24"/>
  <c r="EC237" i="24" s="1"/>
  <c r="DS237" i="24"/>
  <c r="P253" i="24"/>
  <c r="Q253" i="24" s="1"/>
  <c r="BE256" i="24"/>
  <c r="BF256" i="24" s="1"/>
  <c r="DY262" i="24"/>
  <c r="EL262" i="24" s="1"/>
  <c r="DW262" i="24"/>
  <c r="EH262" i="24" s="1"/>
  <c r="DV262" i="24"/>
  <c r="EF262" i="24" s="1"/>
  <c r="DT262" i="24"/>
  <c r="EB262" i="24" s="1"/>
  <c r="EU262" i="24"/>
  <c r="FH262" i="24" s="1"/>
  <c r="ER262" i="24"/>
  <c r="FB262" i="24" s="1"/>
  <c r="F266" i="24"/>
  <c r="BO273" i="24"/>
  <c r="BP273" i="24" s="1"/>
  <c r="CX277" i="24"/>
  <c r="CL277" i="24"/>
  <c r="CJ277" i="24"/>
  <c r="CI277" i="24"/>
  <c r="CH277" i="24"/>
  <c r="CG277" i="24"/>
  <c r="CF277" i="24"/>
  <c r="CY277" i="24"/>
  <c r="CW277" i="24"/>
  <c r="CM277" i="24"/>
  <c r="CK277" i="24"/>
  <c r="CE277" i="24"/>
  <c r="CD277" i="24"/>
  <c r="CC277" i="24"/>
  <c r="DD277" i="24"/>
  <c r="DB277" i="24"/>
  <c r="CV277" i="24"/>
  <c r="CU277" i="24"/>
  <c r="CT277" i="24"/>
  <c r="CS277" i="24"/>
  <c r="DF277" i="24" s="1"/>
  <c r="BN284" i="24"/>
  <c r="BO284" i="24" s="1"/>
  <c r="BP284" i="24" s="1"/>
  <c r="AU285" i="24"/>
  <c r="AV285" i="24" s="1"/>
  <c r="AX285" i="24" s="1"/>
  <c r="DS298" i="24"/>
  <c r="Z302" i="24"/>
  <c r="AE303" i="24"/>
  <c r="DY351" i="24"/>
  <c r="EL351" i="24" s="1"/>
  <c r="DW351" i="24"/>
  <c r="EH351" i="24" s="1"/>
  <c r="DV351" i="24"/>
  <c r="EF351" i="24" s="1"/>
  <c r="EU351" i="24"/>
  <c r="DU351" i="24"/>
  <c r="EE351" i="24" s="1"/>
  <c r="DT351" i="24"/>
  <c r="EB351" i="24" s="1"/>
  <c r="ES351" i="24"/>
  <c r="FC351" i="24" s="1"/>
  <c r="ER351" i="24"/>
  <c r="FB351" i="24" s="1"/>
  <c r="EQ351" i="24"/>
  <c r="EY351" i="24" s="1"/>
  <c r="EP351" i="24"/>
  <c r="DS351" i="24"/>
  <c r="CK185" i="24"/>
  <c r="ES195" i="24"/>
  <c r="ES198" i="24"/>
  <c r="FC198" i="24" s="1"/>
  <c r="CU221" i="24"/>
  <c r="AE223" i="24"/>
  <c r="AF223" i="24" s="1"/>
  <c r="AG223" i="24" s="1"/>
  <c r="CM231" i="24"/>
  <c r="CL231" i="24"/>
  <c r="CG231" i="24"/>
  <c r="CF231" i="24"/>
  <c r="CE231" i="24"/>
  <c r="CD231" i="24"/>
  <c r="CC231" i="24"/>
  <c r="DC231" i="24"/>
  <c r="CW231" i="24"/>
  <c r="CV231" i="24"/>
  <c r="AI237" i="24"/>
  <c r="DB242" i="24"/>
  <c r="CC242" i="24"/>
  <c r="CE242" i="24"/>
  <c r="DD242" i="24"/>
  <c r="CD242" i="24"/>
  <c r="DC242" i="24"/>
  <c r="CB242" i="24"/>
  <c r="CN242" i="24" s="1"/>
  <c r="DA242" i="24"/>
  <c r="CZ242" i="24"/>
  <c r="CY242" i="24"/>
  <c r="CU242" i="24"/>
  <c r="CT242" i="24"/>
  <c r="CS242" i="24"/>
  <c r="DF242" i="24" s="1"/>
  <c r="CH242" i="24"/>
  <c r="CG242" i="24"/>
  <c r="AZ254" i="24"/>
  <c r="AY254" i="24"/>
  <c r="Q255" i="24"/>
  <c r="R255" i="24" s="1"/>
  <c r="AJ271" i="24"/>
  <c r="EQ276" i="24"/>
  <c r="EY276" i="24" s="1"/>
  <c r="DW276" i="24"/>
  <c r="EH276" i="24" s="1"/>
  <c r="DV276" i="24"/>
  <c r="EF276" i="24" s="1"/>
  <c r="DY276" i="24"/>
  <c r="EL276" i="24" s="1"/>
  <c r="DU276" i="24"/>
  <c r="EE276" i="24" s="1"/>
  <c r="DS276" i="24"/>
  <c r="EU276" i="24"/>
  <c r="FH276" i="24" s="1"/>
  <c r="ER276" i="24"/>
  <c r="FB276" i="24" s="1"/>
  <c r="DA277" i="24"/>
  <c r="EL292" i="24"/>
  <c r="U297" i="24"/>
  <c r="V297" i="24" s="1"/>
  <c r="ER175" i="24"/>
  <c r="Q177" i="24"/>
  <c r="AU179" i="24"/>
  <c r="ER183" i="24"/>
  <c r="Q185" i="24"/>
  <c r="CM185" i="24"/>
  <c r="ER191" i="24"/>
  <c r="R193" i="24"/>
  <c r="AY194" i="24"/>
  <c r="DT195" i="24"/>
  <c r="EC195" i="24" s="1"/>
  <c r="EU195" i="24"/>
  <c r="DT198" i="24"/>
  <c r="EU198" i="24"/>
  <c r="AY200" i="24"/>
  <c r="AQ208" i="24"/>
  <c r="AK211" i="24"/>
  <c r="AA212" i="24"/>
  <c r="BT214" i="24"/>
  <c r="CW221" i="24"/>
  <c r="CI223" i="24"/>
  <c r="CH223" i="24"/>
  <c r="CG223" i="24"/>
  <c r="CF223" i="24"/>
  <c r="CE223" i="24"/>
  <c r="DC223" i="24"/>
  <c r="CC223" i="24"/>
  <c r="CW223" i="24"/>
  <c r="CV223" i="24"/>
  <c r="FG225" i="24"/>
  <c r="BT228" i="24"/>
  <c r="BU228" i="24" s="1"/>
  <c r="AO230" i="24"/>
  <c r="AP230" i="24" s="1"/>
  <c r="CS231" i="24"/>
  <c r="DF231" i="24" s="1"/>
  <c r="BF232" i="24"/>
  <c r="BH232" i="24" s="1"/>
  <c r="AG237" i="24"/>
  <c r="BF238" i="24"/>
  <c r="BH238" i="24" s="1"/>
  <c r="CV242" i="24"/>
  <c r="DW245" i="24"/>
  <c r="EI245" i="24" s="1"/>
  <c r="ER245" i="24"/>
  <c r="FA245" i="24" s="1"/>
  <c r="EQ245" i="24"/>
  <c r="EZ245" i="24" s="1"/>
  <c r="EP245" i="24"/>
  <c r="EU245" i="24"/>
  <c r="FG245" i="24" s="1"/>
  <c r="ES245" i="24"/>
  <c r="FD245" i="24" s="1"/>
  <c r="BD248" i="24"/>
  <c r="BE248" i="24" s="1"/>
  <c r="AU251" i="24"/>
  <c r="AV251" i="24" s="1"/>
  <c r="AX251" i="24" s="1"/>
  <c r="AF253" i="24"/>
  <c r="AG253" i="24" s="1"/>
  <c r="AI253" i="24" s="1"/>
  <c r="BN256" i="24"/>
  <c r="EQ258" i="24"/>
  <c r="EY258" i="24" s="1"/>
  <c r="DT260" i="24"/>
  <c r="EB260" i="24" s="1"/>
  <c r="ES260" i="24"/>
  <c r="FC260" i="24" s="1"/>
  <c r="DS260" i="24"/>
  <c r="EQ260" i="24"/>
  <c r="EY260" i="24" s="1"/>
  <c r="EP260" i="24"/>
  <c r="DY260" i="24"/>
  <c r="EL260" i="24" s="1"/>
  <c r="EU260" i="24"/>
  <c r="FH260" i="24" s="1"/>
  <c r="DV260" i="24"/>
  <c r="DY263" i="24"/>
  <c r="EM263" i="24" s="1"/>
  <c r="DV263" i="24"/>
  <c r="EG263" i="24" s="1"/>
  <c r="DT263" i="24"/>
  <c r="EC263" i="24" s="1"/>
  <c r="EQ263" i="24"/>
  <c r="CY265" i="24"/>
  <c r="CX265" i="24"/>
  <c r="CW265" i="24"/>
  <c r="CV265" i="24"/>
  <c r="CU265" i="24"/>
  <c r="DA265" i="24"/>
  <c r="CZ265" i="24"/>
  <c r="CT265" i="24"/>
  <c r="CS265" i="24"/>
  <c r="DF265" i="24" s="1"/>
  <c r="CK265" i="24"/>
  <c r="CI265" i="24"/>
  <c r="CG265" i="24"/>
  <c r="CM265" i="24"/>
  <c r="CL265" i="24"/>
  <c r="CJ265" i="24"/>
  <c r="CH265" i="24"/>
  <c r="CF265" i="24"/>
  <c r="CD265" i="24"/>
  <c r="EP270" i="24"/>
  <c r="CG273" i="24"/>
  <c r="AJ288" i="24"/>
  <c r="AK288" i="24" s="1"/>
  <c r="AI293" i="24"/>
  <c r="AE299" i="24"/>
  <c r="DS175" i="24"/>
  <c r="ES175" i="24"/>
  <c r="FD175" i="24" s="1"/>
  <c r="EP182" i="24"/>
  <c r="DS183" i="24"/>
  <c r="ES183" i="24"/>
  <c r="FD183" i="24" s="1"/>
  <c r="EP190" i="24"/>
  <c r="DS191" i="24"/>
  <c r="ES191" i="24"/>
  <c r="FD191" i="24" s="1"/>
  <c r="AA194" i="24"/>
  <c r="AB194" i="24" s="1"/>
  <c r="DU195" i="24"/>
  <c r="ED195" i="24" s="1"/>
  <c r="DU198" i="24"/>
  <c r="EE198" i="24" s="1"/>
  <c r="AA200" i="24"/>
  <c r="DB204" i="24"/>
  <c r="CC204" i="24"/>
  <c r="ES205" i="24"/>
  <c r="ET205" i="24" s="1"/>
  <c r="FF205" i="24" s="1"/>
  <c r="DS207" i="24"/>
  <c r="EU207" i="24"/>
  <c r="FG207" i="24" s="1"/>
  <c r="BT208" i="24"/>
  <c r="BU208" i="24" s="1"/>
  <c r="V210" i="24"/>
  <c r="W210" i="24" s="1"/>
  <c r="Y210" i="24" s="1"/>
  <c r="BO213" i="24"/>
  <c r="BP213" i="24" s="1"/>
  <c r="CX221" i="24"/>
  <c r="DW226" i="24"/>
  <c r="EH226" i="24" s="1"/>
  <c r="DV226" i="24"/>
  <c r="EA227" i="24"/>
  <c r="CT231" i="24"/>
  <c r="P239" i="24"/>
  <c r="AU241" i="24"/>
  <c r="AV241" i="24" s="1"/>
  <c r="AX241" i="24" s="1"/>
  <c r="CW242" i="24"/>
  <c r="AF244" i="24"/>
  <c r="DS245" i="24"/>
  <c r="AL247" i="24"/>
  <c r="AN247" i="24" s="1"/>
  <c r="EX249" i="24"/>
  <c r="BI253" i="24"/>
  <c r="AJ255" i="24"/>
  <c r="AK255" i="24" s="1"/>
  <c r="AL255" i="24" s="1"/>
  <c r="AA256" i="24"/>
  <c r="AB256" i="24" s="1"/>
  <c r="DU260" i="24"/>
  <c r="EE260" i="24" s="1"/>
  <c r="DS263" i="24"/>
  <c r="ES270" i="24"/>
  <c r="FC270" i="24" s="1"/>
  <c r="BD274" i="24"/>
  <c r="BE274" i="24" s="1"/>
  <c r="BF274" i="24" s="1"/>
  <c r="BN279" i="24"/>
  <c r="AO288" i="24"/>
  <c r="AP288" i="24" s="1"/>
  <c r="AQ288" i="24" s="1"/>
  <c r="CN309" i="24"/>
  <c r="BZ309" i="24"/>
  <c r="DY318" i="24"/>
  <c r="EM318" i="24" s="1"/>
  <c r="DW318" i="24"/>
  <c r="EI318" i="24" s="1"/>
  <c r="DV318" i="24"/>
  <c r="EU318" i="24"/>
  <c r="FG318" i="24" s="1"/>
  <c r="ES318" i="24"/>
  <c r="FD318" i="24" s="1"/>
  <c r="ER318" i="24"/>
  <c r="FA318" i="24" s="1"/>
  <c r="EQ318" i="24"/>
  <c r="EZ318" i="24" s="1"/>
  <c r="EP318" i="24"/>
  <c r="DU318" i="24"/>
  <c r="ED318" i="24" s="1"/>
  <c r="DT318" i="24"/>
  <c r="EC318" i="24" s="1"/>
  <c r="DS318" i="24"/>
  <c r="Z320" i="24"/>
  <c r="DT175" i="24"/>
  <c r="EC175" i="24" s="1"/>
  <c r="EQ182" i="24"/>
  <c r="EY182" i="24" s="1"/>
  <c r="DT183" i="24"/>
  <c r="EC183" i="24" s="1"/>
  <c r="EQ190" i="24"/>
  <c r="EY190" i="24" s="1"/>
  <c r="DT191" i="24"/>
  <c r="EC191" i="24" s="1"/>
  <c r="DV195" i="24"/>
  <c r="EG195" i="24" s="1"/>
  <c r="DV198" i="24"/>
  <c r="EF198" i="24" s="1"/>
  <c r="DT207" i="24"/>
  <c r="DB212" i="24"/>
  <c r="CC212" i="24"/>
  <c r="CY212" i="24"/>
  <c r="CX212" i="24"/>
  <c r="CV212" i="24"/>
  <c r="AQ212" i="24"/>
  <c r="AS212" i="24" s="1"/>
  <c r="DW214" i="24"/>
  <c r="EH214" i="24" s="1"/>
  <c r="EU214" i="24"/>
  <c r="FH214" i="24" s="1"/>
  <c r="DT214" i="24"/>
  <c r="EB214" i="24" s="1"/>
  <c r="DS214" i="24"/>
  <c r="ER214" i="24"/>
  <c r="AE221" i="24"/>
  <c r="CY221" i="24"/>
  <c r="CS223" i="24"/>
  <c r="DF223" i="24" s="1"/>
  <c r="V227" i="24"/>
  <c r="W227" i="24" s="1"/>
  <c r="BT229" i="24"/>
  <c r="BU229" i="24" s="1"/>
  <c r="AY230" i="24"/>
  <c r="CU231" i="24"/>
  <c r="AQ232" i="24"/>
  <c r="AS232" i="24" s="1"/>
  <c r="BT236" i="24"/>
  <c r="BU236" i="24" s="1"/>
  <c r="BW236" i="24" s="1"/>
  <c r="AE239" i="24"/>
  <c r="CX242" i="24"/>
  <c r="BK245" i="24"/>
  <c r="BM245" i="24" s="1"/>
  <c r="DT245" i="24"/>
  <c r="EC245" i="24" s="1"/>
  <c r="U251" i="24"/>
  <c r="V251" i="24" s="1"/>
  <c r="W251" i="24" s="1"/>
  <c r="AZ252" i="24"/>
  <c r="AK253" i="24"/>
  <c r="BP253" i="24"/>
  <c r="BR253" i="24" s="1"/>
  <c r="AA254" i="24"/>
  <c r="AB254" i="24" s="1"/>
  <c r="AD254" i="24" s="1"/>
  <c r="AT259" i="24"/>
  <c r="AU259" i="24" s="1"/>
  <c r="AV259" i="24" s="1"/>
  <c r="DW260" i="24"/>
  <c r="EH260" i="24" s="1"/>
  <c r="AJ261" i="24"/>
  <c r="DU263" i="24"/>
  <c r="ED263" i="24" s="1"/>
  <c r="DB265" i="24"/>
  <c r="AO266" i="24"/>
  <c r="AP266" i="24" s="1"/>
  <c r="AK267" i="24"/>
  <c r="AL267" i="24" s="1"/>
  <c r="AF268" i="24"/>
  <c r="AG268" i="24" s="1"/>
  <c r="EU270" i="24"/>
  <c r="BS277" i="24"/>
  <c r="BN286" i="24"/>
  <c r="AT287" i="24"/>
  <c r="AT288" i="24"/>
  <c r="AU288" i="24" s="1"/>
  <c r="AV288" i="24" s="1"/>
  <c r="V305" i="24"/>
  <c r="W305" i="24" s="1"/>
  <c r="CH316" i="24"/>
  <c r="CG316" i="24"/>
  <c r="DD316" i="24"/>
  <c r="CE316" i="24"/>
  <c r="CD316" i="24"/>
  <c r="CC316" i="24"/>
  <c r="CB316" i="24"/>
  <c r="CN316" i="24" s="1"/>
  <c r="DC316" i="24"/>
  <c r="DB316" i="24"/>
  <c r="DA316" i="24"/>
  <c r="CX316" i="24"/>
  <c r="CT316" i="24"/>
  <c r="CS316" i="24"/>
  <c r="DF316" i="24" s="1"/>
  <c r="CZ316" i="24"/>
  <c r="CY316" i="24"/>
  <c r="CW316" i="24"/>
  <c r="CV316" i="24"/>
  <c r="CU316" i="24"/>
  <c r="CJ316" i="24"/>
  <c r="CI316" i="24"/>
  <c r="CM316" i="24"/>
  <c r="CL316" i="24"/>
  <c r="CK316" i="24"/>
  <c r="CF316" i="24"/>
  <c r="ER182" i="24"/>
  <c r="FB182" i="24" s="1"/>
  <c r="ER190" i="24"/>
  <c r="FB190" i="24" s="1"/>
  <c r="DW198" i="24"/>
  <c r="EH198" i="24" s="1"/>
  <c r="AZ212" i="24"/>
  <c r="BK219" i="24"/>
  <c r="BJ219" i="24"/>
  <c r="CZ221" i="24"/>
  <c r="F230" i="24"/>
  <c r="CX231" i="24"/>
  <c r="DD235" i="24"/>
  <c r="CE235" i="24"/>
  <c r="DC235" i="24"/>
  <c r="CD235" i="24"/>
  <c r="DB235" i="24"/>
  <c r="CC235" i="24"/>
  <c r="DA235" i="24"/>
  <c r="CB235" i="24"/>
  <c r="CZ235" i="24"/>
  <c r="CY235" i="24"/>
  <c r="CV235" i="24"/>
  <c r="CU235" i="24"/>
  <c r="CT235" i="24"/>
  <c r="CS235" i="24"/>
  <c r="DF235" i="24" s="1"/>
  <c r="CI235" i="24"/>
  <c r="CH235" i="24"/>
  <c r="BI237" i="24"/>
  <c r="BJ237" i="24" s="1"/>
  <c r="BK237" i="24" s="1"/>
  <c r="ER242" i="24"/>
  <c r="FB242" i="24" s="1"/>
  <c r="EQ242" i="24"/>
  <c r="EY242" i="24" s="1"/>
  <c r="EP242" i="24"/>
  <c r="ES242" i="24"/>
  <c r="FC242" i="24" s="1"/>
  <c r="DY242" i="24"/>
  <c r="CF243" i="24"/>
  <c r="CM243" i="24"/>
  <c r="CL243" i="24"/>
  <c r="CK243" i="24"/>
  <c r="CJ243" i="24"/>
  <c r="CI243" i="24"/>
  <c r="CH243" i="24"/>
  <c r="CZ243" i="24"/>
  <c r="CG243" i="24"/>
  <c r="CE243" i="24"/>
  <c r="CD243" i="24"/>
  <c r="CC243" i="24"/>
  <c r="CB243" i="24"/>
  <c r="DA243" i="24"/>
  <c r="CY243" i="24"/>
  <c r="EP243" i="24"/>
  <c r="DU245" i="24"/>
  <c r="ED245" i="24" s="1"/>
  <c r="CS247" i="24"/>
  <c r="DF247" i="24" s="1"/>
  <c r="CW247" i="24"/>
  <c r="CV247" i="24"/>
  <c r="CU247" i="24"/>
  <c r="CT247" i="24"/>
  <c r="CI247" i="24"/>
  <c r="CJ247" i="24"/>
  <c r="CH247" i="24"/>
  <c r="CG247" i="24"/>
  <c r="CF247" i="24"/>
  <c r="CE247" i="24"/>
  <c r="CC247" i="24"/>
  <c r="DC247" i="24"/>
  <c r="DB247" i="24"/>
  <c r="DA247" i="24"/>
  <c r="AO248" i="24"/>
  <c r="AP248" i="24" s="1"/>
  <c r="AQ248" i="24" s="1"/>
  <c r="AP250" i="24"/>
  <c r="AQ250" i="24" s="1"/>
  <c r="AA251" i="24"/>
  <c r="F257" i="24"/>
  <c r="AT261" i="24"/>
  <c r="DW263" i="24"/>
  <c r="EI263" i="24" s="1"/>
  <c r="DC265" i="24"/>
  <c r="ER271" i="24"/>
  <c r="FA271" i="24" s="1"/>
  <c r="BN274" i="24"/>
  <c r="BO274" i="24" s="1"/>
  <c r="AZ288" i="24"/>
  <c r="EQ298" i="24"/>
  <c r="EZ298" i="24" s="1"/>
  <c r="BT307" i="24"/>
  <c r="AE318" i="24"/>
  <c r="AY360" i="24"/>
  <c r="DS182" i="24"/>
  <c r="ES182" i="24"/>
  <c r="FC182" i="24" s="1"/>
  <c r="DS190" i="24"/>
  <c r="ES190" i="24"/>
  <c r="FC190" i="24" s="1"/>
  <c r="DY195" i="24"/>
  <c r="V205" i="24"/>
  <c r="DV207" i="24"/>
  <c r="EG207" i="24" s="1"/>
  <c r="AY210" i="24"/>
  <c r="CS212" i="24"/>
  <c r="DF212" i="24" s="1"/>
  <c r="AE215" i="24"/>
  <c r="DA221" i="24"/>
  <c r="BJ223" i="24"/>
  <c r="CU223" i="24"/>
  <c r="AO225" i="24"/>
  <c r="AP225" i="24" s="1"/>
  <c r="AF226" i="24"/>
  <c r="AP228" i="24"/>
  <c r="CY231" i="24"/>
  <c r="AY232" i="24"/>
  <c r="AZ232" i="24" s="1"/>
  <c r="AB238" i="24"/>
  <c r="AD238" i="24" s="1"/>
  <c r="BS238" i="24"/>
  <c r="BT238" i="24" s="1"/>
  <c r="AJ239" i="24"/>
  <c r="DS242" i="24"/>
  <c r="ER243" i="24"/>
  <c r="FA243" i="24" s="1"/>
  <c r="DV245" i="24"/>
  <c r="EG245" i="24" s="1"/>
  <c r="AA264" i="24"/>
  <c r="AB264" i="24" s="1"/>
  <c r="DD265" i="24"/>
  <c r="BD272" i="24"/>
  <c r="BE272" i="24" s="1"/>
  <c r="CV273" i="24"/>
  <c r="CZ273" i="24"/>
  <c r="CY273" i="24"/>
  <c r="CX273" i="24"/>
  <c r="CW273" i="24"/>
  <c r="CU273" i="24"/>
  <c r="CL273" i="24"/>
  <c r="CK273" i="24"/>
  <c r="CS273" i="24"/>
  <c r="DF273" i="24" s="1"/>
  <c r="CM273" i="24"/>
  <c r="CF273" i="24"/>
  <c r="CD273" i="24"/>
  <c r="CB273" i="24"/>
  <c r="BZ273" i="24" s="1"/>
  <c r="CC273" i="24"/>
  <c r="DD273" i="24"/>
  <c r="DC273" i="24"/>
  <c r="DB273" i="24"/>
  <c r="DA273" i="24"/>
  <c r="BS274" i="24"/>
  <c r="BT274" i="24" s="1"/>
  <c r="U280" i="24"/>
  <c r="BD288" i="24"/>
  <c r="BE288" i="24" s="1"/>
  <c r="BF288" i="24" s="1"/>
  <c r="Z290" i="24"/>
  <c r="AA290" i="24" s="1"/>
  <c r="AB290" i="24" s="1"/>
  <c r="BD297" i="24"/>
  <c r="BE297" i="24" s="1"/>
  <c r="BF297" i="24" s="1"/>
  <c r="AP301" i="24"/>
  <c r="U304" i="24"/>
  <c r="V304" i="24" s="1"/>
  <c r="W304" i="24" s="1"/>
  <c r="CX309" i="24"/>
  <c r="CW309" i="24"/>
  <c r="CV309" i="24"/>
  <c r="CU309" i="24"/>
  <c r="CT309" i="24"/>
  <c r="CS309" i="24"/>
  <c r="DF309" i="24" s="1"/>
  <c r="CJ309" i="24"/>
  <c r="CM309" i="24"/>
  <c r="CL309" i="24"/>
  <c r="CK309" i="24"/>
  <c r="CI309" i="24"/>
  <c r="CH309" i="24"/>
  <c r="CG309" i="24"/>
  <c r="DD309" i="24"/>
  <c r="CF309" i="24"/>
  <c r="CE309" i="24"/>
  <c r="CD309" i="24"/>
  <c r="CC309" i="24"/>
  <c r="DC309" i="24"/>
  <c r="DA309" i="24"/>
  <c r="CZ309" i="24"/>
  <c r="DB309" i="24"/>
  <c r="CY309" i="24"/>
  <c r="EM360" i="24"/>
  <c r="DT182" i="24"/>
  <c r="EB182" i="24" s="1"/>
  <c r="DT190" i="24"/>
  <c r="EB190" i="24" s="1"/>
  <c r="ET203" i="24"/>
  <c r="CU204" i="24"/>
  <c r="AQ204" i="24"/>
  <c r="AS204" i="24" s="1"/>
  <c r="DU205" i="24"/>
  <c r="AV211" i="24"/>
  <c r="AX211" i="24" s="1"/>
  <c r="CT212" i="24"/>
  <c r="DY214" i="24"/>
  <c r="EL214" i="24" s="1"/>
  <c r="F220" i="24"/>
  <c r="DD221" i="24"/>
  <c r="CX223" i="24"/>
  <c r="BJ231" i="24"/>
  <c r="BK231" i="24" s="1"/>
  <c r="CZ231" i="24"/>
  <c r="CW235" i="24"/>
  <c r="V240" i="24"/>
  <c r="W240" i="24" s="1"/>
  <c r="DW240" i="24"/>
  <c r="EH240" i="24" s="1"/>
  <c r="DV240" i="24"/>
  <c r="EF240" i="24" s="1"/>
  <c r="DU240" i="24"/>
  <c r="EE240" i="24" s="1"/>
  <c r="EU240" i="24"/>
  <c r="FH240" i="24" s="1"/>
  <c r="DT240" i="24"/>
  <c r="EB240" i="24" s="1"/>
  <c r="DS240" i="24"/>
  <c r="ES240" i="24"/>
  <c r="FC240" i="24" s="1"/>
  <c r="ER240" i="24"/>
  <c r="FB240" i="24" s="1"/>
  <c r="EQ240" i="24"/>
  <c r="EY240" i="24" s="1"/>
  <c r="EP240" i="24"/>
  <c r="DT242" i="24"/>
  <c r="EB242" i="24" s="1"/>
  <c r="CS243" i="24"/>
  <c r="DF243" i="24" s="1"/>
  <c r="ES243" i="24"/>
  <c r="CX247" i="24"/>
  <c r="AU249" i="24"/>
  <c r="AY251" i="24"/>
  <c r="AZ251" i="24" s="1"/>
  <c r="BA251" i="24" s="1"/>
  <c r="AY268" i="24"/>
  <c r="Z280" i="24"/>
  <c r="BJ283" i="24"/>
  <c r="BN297" i="24"/>
  <c r="AE304" i="24"/>
  <c r="AF304" i="24" s="1"/>
  <c r="AY331" i="24"/>
  <c r="AZ331" i="24" s="1"/>
  <c r="BH347" i="24"/>
  <c r="AI310" i="24"/>
  <c r="AT322" i="24"/>
  <c r="AU322" i="24" s="1"/>
  <c r="P340" i="24"/>
  <c r="AU392" i="24"/>
  <c r="Z257" i="24"/>
  <c r="AA257" i="24" s="1"/>
  <c r="AJ263" i="24"/>
  <c r="AK263" i="24" s="1"/>
  <c r="AL263" i="24" s="1"/>
  <c r="BS267" i="24"/>
  <c r="BT267" i="24" s="1"/>
  <c r="AO270" i="24"/>
  <c r="AP270" i="24" s="1"/>
  <c r="AI275" i="24"/>
  <c r="P277" i="24"/>
  <c r="Q277" i="24" s="1"/>
  <c r="R277" i="24" s="1"/>
  <c r="AT282" i="24"/>
  <c r="Q283" i="24"/>
  <c r="R283" i="24" s="1"/>
  <c r="AE283" i="24"/>
  <c r="BE311" i="24"/>
  <c r="BF311" i="24" s="1"/>
  <c r="BH311" i="24" s="1"/>
  <c r="EM316" i="24"/>
  <c r="DT252" i="24"/>
  <c r="EB252" i="24" s="1"/>
  <c r="DY252" i="24"/>
  <c r="EL252" i="24" s="1"/>
  <c r="DW252" i="24"/>
  <c r="EH252" i="24" s="1"/>
  <c r="DV252" i="24"/>
  <c r="EF252" i="24" s="1"/>
  <c r="BS253" i="24"/>
  <c r="Q263" i="24"/>
  <c r="CC269" i="24"/>
  <c r="AJ275" i="24"/>
  <c r="AK275" i="24" s="1"/>
  <c r="Z278" i="24"/>
  <c r="AA278" i="24" s="1"/>
  <c r="AE279" i="24"/>
  <c r="AF279" i="24" s="1"/>
  <c r="DV281" i="24"/>
  <c r="EG281" i="24" s="1"/>
  <c r="DY281" i="24"/>
  <c r="ER281" i="24"/>
  <c r="FA281" i="24" s="1"/>
  <c r="EQ281" i="24"/>
  <c r="EZ281" i="24" s="1"/>
  <c r="EU281" i="24"/>
  <c r="FG281" i="24" s="1"/>
  <c r="ES281" i="24"/>
  <c r="FD281" i="24" s="1"/>
  <c r="EP281" i="24"/>
  <c r="AJ283" i="24"/>
  <c r="AF289" i="24"/>
  <c r="BS292" i="24"/>
  <c r="AV294" i="24"/>
  <c r="AX294" i="24" s="1"/>
  <c r="Z303" i="24"/>
  <c r="BE319" i="24"/>
  <c r="BF319" i="24" s="1"/>
  <c r="BH319" i="24" s="1"/>
  <c r="BA323" i="24"/>
  <c r="AZ323" i="24"/>
  <c r="BT329" i="24"/>
  <c r="BU329" i="24" s="1"/>
  <c r="BW329" i="24" s="1"/>
  <c r="AJ340" i="24"/>
  <c r="AK340" i="24" s="1"/>
  <c r="DY352" i="24"/>
  <c r="EM352" i="24" s="1"/>
  <c r="DW352" i="24"/>
  <c r="EI352" i="24" s="1"/>
  <c r="EU352" i="24"/>
  <c r="FG352" i="24" s="1"/>
  <c r="ES352" i="24"/>
  <c r="FD352" i="24" s="1"/>
  <c r="ER352" i="24"/>
  <c r="FA352" i="24" s="1"/>
  <c r="EQ352" i="24"/>
  <c r="EZ352" i="24" s="1"/>
  <c r="EP352" i="24"/>
  <c r="DU352" i="24"/>
  <c r="ED352" i="24" s="1"/>
  <c r="DT352" i="24"/>
  <c r="EC352" i="24" s="1"/>
  <c r="DS352" i="24"/>
  <c r="ES215" i="24"/>
  <c r="FD215" i="24" s="1"/>
  <c r="DY246" i="24"/>
  <c r="DW246" i="24"/>
  <c r="EH246" i="24" s="1"/>
  <c r="DV246" i="24"/>
  <c r="EF246" i="24" s="1"/>
  <c r="DU246" i="24"/>
  <c r="EE246" i="24" s="1"/>
  <c r="EU246" i="24"/>
  <c r="DT246" i="24"/>
  <c r="EB246" i="24" s="1"/>
  <c r="ER247" i="24"/>
  <c r="FA247" i="24" s="1"/>
  <c r="DY249" i="24"/>
  <c r="DW249" i="24"/>
  <c r="EI249" i="24" s="1"/>
  <c r="DV249" i="24"/>
  <c r="EG249" i="24" s="1"/>
  <c r="DU249" i="24"/>
  <c r="ED249" i="24" s="1"/>
  <c r="EU249" i="24"/>
  <c r="DT249" i="24"/>
  <c r="EC249" i="24" s="1"/>
  <c r="AE251" i="24"/>
  <c r="DS252" i="24"/>
  <c r="AY257" i="24"/>
  <c r="AZ257" i="24" s="1"/>
  <c r="BA257" i="24" s="1"/>
  <c r="CE269" i="24"/>
  <c r="AY270" i="24"/>
  <c r="AT272" i="24"/>
  <c r="AU272" i="24" s="1"/>
  <c r="AV272" i="24" s="1"/>
  <c r="U276" i="24"/>
  <c r="V276" i="24" s="1"/>
  <c r="EA281" i="24"/>
  <c r="AO283" i="24"/>
  <c r="EU309" i="24"/>
  <c r="FH309" i="24" s="1"/>
  <c r="DU309" i="24"/>
  <c r="EE309" i="24" s="1"/>
  <c r="EQ309" i="24"/>
  <c r="EY309" i="24" s="1"/>
  <c r="EP309" i="24"/>
  <c r="DW309" i="24"/>
  <c r="EH309" i="24" s="1"/>
  <c r="DV309" i="24"/>
  <c r="EF309" i="24" s="1"/>
  <c r="DS309" i="24"/>
  <c r="ES309" i="24"/>
  <c r="FC309" i="24" s="1"/>
  <c r="ER309" i="24"/>
  <c r="FB309" i="24" s="1"/>
  <c r="DT309" i="24"/>
  <c r="EB309" i="24" s="1"/>
  <c r="P318" i="24"/>
  <c r="Q318" i="24" s="1"/>
  <c r="AT340" i="24"/>
  <c r="AO352" i="24"/>
  <c r="AP352" i="24" s="1"/>
  <c r="AT387" i="24"/>
  <c r="AU387" i="24" s="1"/>
  <c r="CG215" i="24"/>
  <c r="DS215" i="24"/>
  <c r="ET227" i="24"/>
  <c r="AJ229" i="24"/>
  <c r="BO239" i="24"/>
  <c r="BP239" i="24" s="1"/>
  <c r="BS244" i="24"/>
  <c r="BT244" i="24" s="1"/>
  <c r="BU244" i="24" s="1"/>
  <c r="DS246" i="24"/>
  <c r="ES247" i="24"/>
  <c r="V248" i="24"/>
  <c r="AA248" i="24"/>
  <c r="AB248" i="24" s="1"/>
  <c r="DS249" i="24"/>
  <c r="DU252" i="24"/>
  <c r="EE252" i="24" s="1"/>
  <c r="DY255" i="24"/>
  <c r="EM255" i="24" s="1"/>
  <c r="DW255" i="24"/>
  <c r="EI255" i="24" s="1"/>
  <c r="DV255" i="24"/>
  <c r="EG255" i="24" s="1"/>
  <c r="DU255" i="24"/>
  <c r="ED255" i="24" s="1"/>
  <c r="DW261" i="24"/>
  <c r="EI261" i="24" s="1"/>
  <c r="DV261" i="24"/>
  <c r="EG261" i="24" s="1"/>
  <c r="EU261" i="24"/>
  <c r="FG261" i="24" s="1"/>
  <c r="DU261" i="24"/>
  <c r="ED261" i="24" s="1"/>
  <c r="DT261" i="24"/>
  <c r="EC261" i="24" s="1"/>
  <c r="ES261" i="24"/>
  <c r="DS261" i="24"/>
  <c r="P267" i="24"/>
  <c r="AY272" i="24"/>
  <c r="AB276" i="24"/>
  <c r="AD276" i="24" s="1"/>
  <c r="DT281" i="24"/>
  <c r="Z282" i="24"/>
  <c r="AA282" i="24" s="1"/>
  <c r="BE286" i="24"/>
  <c r="BF286" i="24" s="1"/>
  <c r="CH288" i="24"/>
  <c r="CG288" i="24"/>
  <c r="CF288" i="24"/>
  <c r="DD288" i="24"/>
  <c r="CE288" i="24"/>
  <c r="DC288" i="24"/>
  <c r="CD288" i="24"/>
  <c r="CT288" i="24"/>
  <c r="CC288" i="24"/>
  <c r="CB288" i="24"/>
  <c r="CU288" i="24"/>
  <c r="CM288" i="24"/>
  <c r="CL288" i="24"/>
  <c r="CK288" i="24"/>
  <c r="CJ288" i="24"/>
  <c r="CI288" i="24"/>
  <c r="DB288" i="24"/>
  <c r="DA288" i="24"/>
  <c r="CX288" i="24"/>
  <c r="CV288" i="24"/>
  <c r="BA297" i="24"/>
  <c r="BC297" i="24" s="1"/>
  <c r="DY309" i="24"/>
  <c r="BO337" i="24"/>
  <c r="EL340" i="24"/>
  <c r="DX340" i="24"/>
  <c r="EK340" i="24" s="1"/>
  <c r="CH394" i="24"/>
  <c r="CG394" i="24"/>
  <c r="DD394" i="24"/>
  <c r="CE394" i="24"/>
  <c r="CF394" i="24"/>
  <c r="CD394" i="24"/>
  <c r="CC394" i="24"/>
  <c r="CB394" i="24"/>
  <c r="CN394" i="24" s="1"/>
  <c r="DC394" i="24"/>
  <c r="DB394" i="24"/>
  <c r="DA394" i="24"/>
  <c r="CS394" i="24"/>
  <c r="DF394" i="24" s="1"/>
  <c r="CM394" i="24"/>
  <c r="CY394" i="24"/>
  <c r="CX394" i="24"/>
  <c r="CV394" i="24"/>
  <c r="CZ394" i="24"/>
  <c r="CW394" i="24"/>
  <c r="CU394" i="24"/>
  <c r="CT394" i="24"/>
  <c r="CL394" i="24"/>
  <c r="CK394" i="24"/>
  <c r="CJ394" i="24"/>
  <c r="CI394" i="24"/>
  <c r="BO404" i="24"/>
  <c r="BP404" i="24" s="1"/>
  <c r="BR404" i="24" s="1"/>
  <c r="BZ265" i="24"/>
  <c r="CL269" i="24"/>
  <c r="CK269" i="24"/>
  <c r="CJ269" i="24"/>
  <c r="CI269" i="24"/>
  <c r="CH269" i="24"/>
  <c r="CY269" i="24"/>
  <c r="CV269" i="24"/>
  <c r="CU269" i="24"/>
  <c r="CT269" i="24"/>
  <c r="CS269" i="24"/>
  <c r="DF269" i="24" s="1"/>
  <c r="CF269" i="24"/>
  <c r="CD269" i="24"/>
  <c r="CB269" i="24"/>
  <c r="BS272" i="24"/>
  <c r="BT272" i="24" s="1"/>
  <c r="V282" i="24"/>
  <c r="W282" i="24" s="1"/>
  <c r="AJ286" i="24"/>
  <c r="AK286" i="24" s="1"/>
  <c r="AA288" i="24"/>
  <c r="U317" i="24"/>
  <c r="CV321" i="24"/>
  <c r="CY321" i="24"/>
  <c r="CX321" i="24"/>
  <c r="CW321" i="24"/>
  <c r="CU321" i="24"/>
  <c r="CT321" i="24"/>
  <c r="CS321" i="24"/>
  <c r="DD321" i="24"/>
  <c r="DC321" i="24"/>
  <c r="DB321" i="24"/>
  <c r="CZ321" i="24"/>
  <c r="CM321" i="24"/>
  <c r="CL321" i="24"/>
  <c r="DA321" i="24"/>
  <c r="CG321" i="24"/>
  <c r="CF321" i="24"/>
  <c r="CH321" i="24"/>
  <c r="CE321" i="24"/>
  <c r="CD321" i="24"/>
  <c r="CC321" i="24"/>
  <c r="CB321" i="24"/>
  <c r="CJ321" i="24"/>
  <c r="Z328" i="24"/>
  <c r="AE342" i="24"/>
  <c r="EP223" i="24"/>
  <c r="DV247" i="24"/>
  <c r="EG247" i="24" s="1"/>
  <c r="DW253" i="24"/>
  <c r="EI253" i="24" s="1"/>
  <c r="DV253" i="24"/>
  <c r="EG253" i="24" s="1"/>
  <c r="CE255" i="24"/>
  <c r="AE257" i="24"/>
  <c r="AF257" i="24" s="1"/>
  <c r="CB261" i="24"/>
  <c r="BZ261" i="24" s="1"/>
  <c r="ER266" i="24"/>
  <c r="FB266" i="24" s="1"/>
  <c r="EQ266" i="24"/>
  <c r="EY266" i="24" s="1"/>
  <c r="EP266" i="24"/>
  <c r="DY266" i="24"/>
  <c r="EL266" i="24" s="1"/>
  <c r="CX269" i="24"/>
  <c r="AK274" i="24"/>
  <c r="DB275" i="24"/>
  <c r="CC275" i="24"/>
  <c r="CM275" i="24"/>
  <c r="CL275" i="24"/>
  <c r="DD275" i="24"/>
  <c r="CD275" i="24"/>
  <c r="DC275" i="24"/>
  <c r="CB275" i="24"/>
  <c r="DA275" i="24"/>
  <c r="CZ275" i="24"/>
  <c r="CY275" i="24"/>
  <c r="CX275" i="24"/>
  <c r="CW275" i="24"/>
  <c r="CK275" i="24"/>
  <c r="CI275" i="24"/>
  <c r="AP276" i="24"/>
  <c r="AQ276" i="24" s="1"/>
  <c r="AK277" i="24"/>
  <c r="AL277" i="24" s="1"/>
  <c r="CK278" i="24"/>
  <c r="AK279" i="24"/>
  <c r="AL279" i="24" s="1"/>
  <c r="CK279" i="24"/>
  <c r="EX282" i="24"/>
  <c r="AK299" i="24"/>
  <c r="V301" i="24"/>
  <c r="AT308" i="24"/>
  <c r="EA324" i="24"/>
  <c r="BD331" i="24"/>
  <c r="CK297" i="24"/>
  <c r="CJ297" i="24"/>
  <c r="CI297" i="24"/>
  <c r="CH297" i="24"/>
  <c r="CG297" i="24"/>
  <c r="CF297" i="24"/>
  <c r="CW297" i="24"/>
  <c r="DD297" i="24"/>
  <c r="DC297" i="24"/>
  <c r="DB297" i="24"/>
  <c r="CS297" i="24"/>
  <c r="DF297" i="24" s="1"/>
  <c r="CD297" i="24"/>
  <c r="CC297" i="24"/>
  <c r="CB297" i="24"/>
  <c r="CN297" i="24" s="1"/>
  <c r="CY297" i="24"/>
  <c r="CX297" i="24"/>
  <c r="DA297" i="24"/>
  <c r="CZ297" i="24"/>
  <c r="CU297" i="24"/>
  <c r="CL297" i="24"/>
  <c r="CE297" i="24"/>
  <c r="AO299" i="24"/>
  <c r="AP299" i="24" s="1"/>
  <c r="AQ299" i="24" s="1"/>
  <c r="AY308" i="24"/>
  <c r="AZ308" i="24" s="1"/>
  <c r="BA308" i="24" s="1"/>
  <c r="CJ369" i="24"/>
  <c r="CH369" i="24"/>
  <c r="CL369" i="24"/>
  <c r="CK369" i="24"/>
  <c r="CI369" i="24"/>
  <c r="CG369" i="24"/>
  <c r="CF369" i="24"/>
  <c r="CE369" i="24"/>
  <c r="CY369" i="24"/>
  <c r="DD369" i="24"/>
  <c r="DC369" i="24"/>
  <c r="DB369" i="24"/>
  <c r="DA369" i="24"/>
  <c r="CT369" i="24"/>
  <c r="CB369" i="24"/>
  <c r="CN369" i="24" s="1"/>
  <c r="CZ369" i="24"/>
  <c r="CX369" i="24"/>
  <c r="CW369" i="24"/>
  <c r="CC369" i="24"/>
  <c r="CS369" i="24"/>
  <c r="DF369" i="24" s="1"/>
  <c r="CM369" i="24"/>
  <c r="CD369" i="24"/>
  <c r="ES217" i="24"/>
  <c r="AT219" i="24"/>
  <c r="F223" i="24"/>
  <c r="ER223" i="24"/>
  <c r="FA223" i="24" s="1"/>
  <c r="EQ225" i="24"/>
  <c r="AO226" i="24"/>
  <c r="BU240" i="24"/>
  <c r="BW240" i="24" s="1"/>
  <c r="ET244" i="24"/>
  <c r="DT244" i="24"/>
  <c r="DV244" i="24"/>
  <c r="EF244" i="24" s="1"/>
  <c r="DF245" i="24"/>
  <c r="V246" i="24"/>
  <c r="CI252" i="24"/>
  <c r="CM252" i="24"/>
  <c r="CL252" i="24"/>
  <c r="CK252" i="24"/>
  <c r="CJ252" i="24"/>
  <c r="DB252" i="24"/>
  <c r="CB252" i="24"/>
  <c r="BZ252" i="24" s="1"/>
  <c r="DT253" i="24"/>
  <c r="CG255" i="24"/>
  <c r="AK256" i="24"/>
  <c r="CD261" i="24"/>
  <c r="DT266" i="24"/>
  <c r="CL267" i="24"/>
  <c r="DA269" i="24"/>
  <c r="CS275" i="24"/>
  <c r="DF275" i="24" s="1"/>
  <c r="CF276" i="24"/>
  <c r="CX276" i="24"/>
  <c r="CW276" i="24"/>
  <c r="CV276" i="24"/>
  <c r="CU276" i="24"/>
  <c r="CT276" i="24"/>
  <c r="CK276" i="24"/>
  <c r="CJ276" i="24"/>
  <c r="CM276" i="24"/>
  <c r="CL276" i="24"/>
  <c r="CI276" i="24"/>
  <c r="CC276" i="24"/>
  <c r="BS280" i="24"/>
  <c r="AU283" i="24"/>
  <c r="AV283" i="24" s="1"/>
  <c r="V286" i="24"/>
  <c r="W286" i="24" s="1"/>
  <c r="Y286" i="24" s="1"/>
  <c r="AA291" i="24"/>
  <c r="CN296" i="24"/>
  <c r="BZ296" i="24"/>
  <c r="BI308" i="24"/>
  <c r="BJ308" i="24" s="1"/>
  <c r="DA314" i="24"/>
  <c r="CB314" i="24"/>
  <c r="CZ314" i="24"/>
  <c r="DD314" i="24"/>
  <c r="CC314" i="24"/>
  <c r="DC314" i="24"/>
  <c r="DB314" i="24"/>
  <c r="CY314" i="24"/>
  <c r="CX314" i="24"/>
  <c r="CW314" i="24"/>
  <c r="CM314" i="24"/>
  <c r="CK314" i="24"/>
  <c r="CJ314" i="24"/>
  <c r="CI314" i="24"/>
  <c r="CH314" i="24"/>
  <c r="CG314" i="24"/>
  <c r="CF314" i="24"/>
  <c r="CV314" i="24"/>
  <c r="CU314" i="24"/>
  <c r="CC315" i="24"/>
  <c r="BS331" i="24"/>
  <c r="BT331" i="24" s="1"/>
  <c r="U342" i="24"/>
  <c r="BJ358" i="24"/>
  <c r="BS362" i="24"/>
  <c r="BT362" i="24" s="1"/>
  <c r="BU362" i="24" s="1"/>
  <c r="BD377" i="24"/>
  <c r="ES223" i="24"/>
  <c r="FD223" i="24" s="1"/>
  <c r="CU224" i="24"/>
  <c r="CT224" i="24"/>
  <c r="W224" i="24"/>
  <c r="Y224" i="24" s="1"/>
  <c r="ER225" i="24"/>
  <c r="FA225" i="24" s="1"/>
  <c r="DW231" i="24"/>
  <c r="EI231" i="24" s="1"/>
  <c r="AT236" i="24"/>
  <c r="AY242" i="24"/>
  <c r="AZ242" i="24" s="1"/>
  <c r="BA242" i="24" s="1"/>
  <c r="AQ244" i="24"/>
  <c r="AS244" i="24" s="1"/>
  <c r="CM246" i="24"/>
  <c r="CL246" i="24"/>
  <c r="CK246" i="24"/>
  <c r="CJ246" i="24"/>
  <c r="CI246" i="24"/>
  <c r="DA246" i="24"/>
  <c r="CB246" i="24"/>
  <c r="BA246" i="24"/>
  <c r="BC246" i="24" s="1"/>
  <c r="DY247" i="24"/>
  <c r="DU253" i="24"/>
  <c r="ED253" i="24" s="1"/>
  <c r="DS256" i="24"/>
  <c r="AP260" i="24"/>
  <c r="AQ260" i="24" s="1"/>
  <c r="Z260" i="24"/>
  <c r="V264" i="24"/>
  <c r="W264" i="24" s="1"/>
  <c r="Y264" i="24" s="1"/>
  <c r="V266" i="24"/>
  <c r="DU266" i="24"/>
  <c r="EE266" i="24" s="1"/>
  <c r="U268" i="24"/>
  <c r="V268" i="24" s="1"/>
  <c r="W268" i="24" s="1"/>
  <c r="DB269" i="24"/>
  <c r="CT275" i="24"/>
  <c r="DF276" i="24"/>
  <c r="AP278" i="24"/>
  <c r="P285" i="24"/>
  <c r="DV294" i="24"/>
  <c r="EG294" i="24" s="1"/>
  <c r="DU294" i="24"/>
  <c r="ED294" i="24" s="1"/>
  <c r="EU294" i="24"/>
  <c r="FG294" i="24" s="1"/>
  <c r="ES294" i="24"/>
  <c r="FD294" i="24" s="1"/>
  <c r="EP294" i="24"/>
  <c r="ER294" i="24"/>
  <c r="FA294" i="24" s="1"/>
  <c r="EQ294" i="24"/>
  <c r="EZ294" i="24" s="1"/>
  <c r="DY294" i="24"/>
  <c r="EM294" i="24" s="1"/>
  <c r="DW294" i="24"/>
  <c r="EI294" i="24" s="1"/>
  <c r="P296" i="24"/>
  <c r="Q296" i="24" s="1"/>
  <c r="R296" i="24" s="1"/>
  <c r="CT297" i="24"/>
  <c r="P301" i="24"/>
  <c r="Q301" i="24" s="1"/>
  <c r="Q312" i="24"/>
  <c r="R312" i="24" s="1"/>
  <c r="CG315" i="24"/>
  <c r="FH319" i="24"/>
  <c r="U330" i="24"/>
  <c r="CU369" i="24"/>
  <c r="V371" i="24"/>
  <c r="W371" i="24" s="1"/>
  <c r="ES225" i="24"/>
  <c r="FD225" i="24" s="1"/>
  <c r="DY230" i="24"/>
  <c r="EL230" i="24" s="1"/>
  <c r="DW230" i="24"/>
  <c r="EH230" i="24" s="1"/>
  <c r="EU230" i="24"/>
  <c r="DU230" i="24"/>
  <c r="DT230" i="24"/>
  <c r="EA231" i="24"/>
  <c r="CY249" i="24"/>
  <c r="CM249" i="24"/>
  <c r="CL249" i="24"/>
  <c r="CK249" i="24"/>
  <c r="CJ249" i="24"/>
  <c r="CI249" i="24"/>
  <c r="CH249" i="24"/>
  <c r="DA249" i="24"/>
  <c r="CY257" i="24"/>
  <c r="CF257" i="24"/>
  <c r="CE257" i="24"/>
  <c r="DD257" i="24"/>
  <c r="CD257" i="24"/>
  <c r="DC257" i="24"/>
  <c r="CC257" i="24"/>
  <c r="DB257" i="24"/>
  <c r="CB257" i="24"/>
  <c r="DA257" i="24"/>
  <c r="CS257" i="24"/>
  <c r="DF257" i="24" s="1"/>
  <c r="BI261" i="24"/>
  <c r="BJ261" i="24" s="1"/>
  <c r="Z262" i="24"/>
  <c r="AA262" i="24" s="1"/>
  <c r="P265" i="24"/>
  <c r="Q265" i="24" s="1"/>
  <c r="DV266" i="24"/>
  <c r="EF266" i="24" s="1"/>
  <c r="CF267" i="24"/>
  <c r="DD267" i="24"/>
  <c r="CE267" i="24"/>
  <c r="DC267" i="24"/>
  <c r="CD267" i="24"/>
  <c r="DB267" i="24"/>
  <c r="CC267" i="24"/>
  <c r="DA267" i="24"/>
  <c r="CB267" i="24"/>
  <c r="BZ267" i="24" s="1"/>
  <c r="CZ267" i="24"/>
  <c r="CY267" i="24"/>
  <c r="CX267" i="24"/>
  <c r="CS267" i="24"/>
  <c r="DF267" i="24" s="1"/>
  <c r="DC269" i="24"/>
  <c r="AE273" i="24"/>
  <c r="AF273" i="24" s="1"/>
  <c r="CU275" i="24"/>
  <c r="DD279" i="24"/>
  <c r="CE279" i="24"/>
  <c r="DC279" i="24"/>
  <c r="CC279" i="24"/>
  <c r="CJ279" i="24"/>
  <c r="CI279" i="24"/>
  <c r="CH279" i="24"/>
  <c r="CG279" i="24"/>
  <c r="CF279" i="24"/>
  <c r="CW279" i="24"/>
  <c r="CV279" i="24"/>
  <c r="DB279" i="24"/>
  <c r="CU279" i="24"/>
  <c r="CS279" i="24"/>
  <c r="DF279" i="24" s="1"/>
  <c r="BI289" i="24"/>
  <c r="DS294" i="24"/>
  <c r="U296" i="24"/>
  <c r="V296" i="24" s="1"/>
  <c r="CV297" i="24"/>
  <c r="AJ301" i="24"/>
  <c r="U302" i="24"/>
  <c r="CS314" i="24"/>
  <c r="DF314" i="24" s="1"/>
  <c r="AF326" i="24"/>
  <c r="CV369" i="24"/>
  <c r="BO235" i="24"/>
  <c r="AJ237" i="24"/>
  <c r="AP238" i="24"/>
  <c r="AQ238" i="24" s="1"/>
  <c r="AS238" i="24" s="1"/>
  <c r="AT244" i="24"/>
  <c r="BI249" i="24"/>
  <c r="BJ249" i="24" s="1"/>
  <c r="Z252" i="24"/>
  <c r="CS255" i="24"/>
  <c r="DF255" i="24" s="1"/>
  <c r="CM255" i="24"/>
  <c r="CL255" i="24"/>
  <c r="CK255" i="24"/>
  <c r="CJ255" i="24"/>
  <c r="CI255" i="24"/>
  <c r="DB255" i="24"/>
  <c r="CB255" i="24"/>
  <c r="CL261" i="24"/>
  <c r="CK261" i="24"/>
  <c r="CI261" i="24"/>
  <c r="CH261" i="24"/>
  <c r="CM261" i="24"/>
  <c r="CJ261" i="24"/>
  <c r="CG261" i="24"/>
  <c r="CF261" i="24"/>
  <c r="DD261" i="24"/>
  <c r="DB261" i="24"/>
  <c r="BS262" i="24"/>
  <c r="DW266" i="24"/>
  <c r="EH266" i="24" s="1"/>
  <c r="DD269" i="24"/>
  <c r="DA278" i="24"/>
  <c r="CB278" i="24"/>
  <c r="CT278" i="24"/>
  <c r="CX278" i="24"/>
  <c r="CW278" i="24"/>
  <c r="CV278" i="24"/>
  <c r="CU278" i="24"/>
  <c r="CS278" i="24"/>
  <c r="DF278" i="24" s="1"/>
  <c r="CJ278" i="24"/>
  <c r="CI278" i="24"/>
  <c r="CG278" i="24"/>
  <c r="CF278" i="24"/>
  <c r="CE278" i="24"/>
  <c r="CD278" i="24"/>
  <c r="CC278" i="24"/>
  <c r="DC278" i="24"/>
  <c r="CZ278" i="24"/>
  <c r="BI281" i="24"/>
  <c r="AF285" i="24"/>
  <c r="AG285" i="24" s="1"/>
  <c r="AI285" i="24" s="1"/>
  <c r="AE287" i="24"/>
  <c r="BO289" i="24"/>
  <c r="AT291" i="24"/>
  <c r="V294" i="24"/>
  <c r="V299" i="24"/>
  <c r="W299" i="24" s="1"/>
  <c r="Y299" i="24" s="1"/>
  <c r="AT301" i="24"/>
  <c r="AU301" i="24" s="1"/>
  <c r="AV301" i="24" s="1"/>
  <c r="AK314" i="24"/>
  <c r="AL314" i="24" s="1"/>
  <c r="Q315" i="24"/>
  <c r="R315" i="24" s="1"/>
  <c r="DD315" i="24"/>
  <c r="CE315" i="24"/>
  <c r="DC315" i="24"/>
  <c r="CD315" i="24"/>
  <c r="CM315" i="24"/>
  <c r="CL315" i="24"/>
  <c r="CB315" i="24"/>
  <c r="BZ315" i="24" s="1"/>
  <c r="DB315" i="24"/>
  <c r="DA315" i="24"/>
  <c r="CZ315" i="24"/>
  <c r="CY315" i="24"/>
  <c r="CX315" i="24"/>
  <c r="CW315" i="24"/>
  <c r="CK315" i="24"/>
  <c r="CJ315" i="24"/>
  <c r="CV315" i="24"/>
  <c r="CT315" i="24"/>
  <c r="CU315" i="24"/>
  <c r="CS315" i="24"/>
  <c r="DF315" i="24" s="1"/>
  <c r="CI315" i="24"/>
  <c r="CF315" i="24"/>
  <c r="U322" i="24"/>
  <c r="V322" i="24" s="1"/>
  <c r="W322" i="24" s="1"/>
  <c r="AO324" i="24"/>
  <c r="DT349" i="24"/>
  <c r="EB349" i="24" s="1"/>
  <c r="ES349" i="24"/>
  <c r="FC349" i="24" s="1"/>
  <c r="DS349" i="24"/>
  <c r="EQ349" i="24"/>
  <c r="EY349" i="24" s="1"/>
  <c r="EP349" i="24"/>
  <c r="EU349" i="24"/>
  <c r="FH349" i="24" s="1"/>
  <c r="ER349" i="24"/>
  <c r="FB349" i="24" s="1"/>
  <c r="DY349" i="24"/>
  <c r="EL349" i="24" s="1"/>
  <c r="DW349" i="24"/>
  <c r="EH349" i="24" s="1"/>
  <c r="DV349" i="24"/>
  <c r="EF349" i="24" s="1"/>
  <c r="ES361" i="24"/>
  <c r="FC361" i="24" s="1"/>
  <c r="DS361" i="24"/>
  <c r="DV361" i="24"/>
  <c r="EF361" i="24" s="1"/>
  <c r="DY361" i="24"/>
  <c r="EL361" i="24" s="1"/>
  <c r="DW361" i="24"/>
  <c r="EH361" i="24" s="1"/>
  <c r="DU361" i="24"/>
  <c r="EE361" i="24" s="1"/>
  <c r="DT361" i="24"/>
  <c r="EB361" i="24" s="1"/>
  <c r="ER361" i="24"/>
  <c r="FB361" i="24" s="1"/>
  <c r="EQ361" i="24"/>
  <c r="EY361" i="24" s="1"/>
  <c r="EP361" i="24"/>
  <c r="EU361" i="24"/>
  <c r="FH361" i="24" s="1"/>
  <c r="CV224" i="24"/>
  <c r="DT225" i="24"/>
  <c r="DV229" i="24"/>
  <c r="EG229" i="24" s="1"/>
  <c r="EU229" i="24"/>
  <c r="FG229" i="24" s="1"/>
  <c r="DU229" i="24"/>
  <c r="ED229" i="24" s="1"/>
  <c r="DT229" i="24"/>
  <c r="EC229" i="24" s="1"/>
  <c r="EQ229" i="24"/>
  <c r="DV230" i="24"/>
  <c r="EF230" i="24" s="1"/>
  <c r="DU231" i="24"/>
  <c r="ED231" i="24" s="1"/>
  <c r="Z234" i="24"/>
  <c r="AJ243" i="24"/>
  <c r="CT246" i="24"/>
  <c r="Q247" i="24"/>
  <c r="R247" i="24" s="1"/>
  <c r="ER248" i="24"/>
  <c r="FB248" i="24" s="1"/>
  <c r="EQ248" i="24"/>
  <c r="EY248" i="24" s="1"/>
  <c r="EP248" i="24"/>
  <c r="CS249" i="24"/>
  <c r="DF249" i="24" s="1"/>
  <c r="CU252" i="24"/>
  <c r="BI255" i="24"/>
  <c r="DW256" i="24"/>
  <c r="EH256" i="24" s="1"/>
  <c r="CT257" i="24"/>
  <c r="CT267" i="24"/>
  <c r="AP268" i="24"/>
  <c r="AL273" i="24"/>
  <c r="AN273" i="24" s="1"/>
  <c r="DY275" i="24"/>
  <c r="EM275" i="24" s="1"/>
  <c r="EP275" i="24"/>
  <c r="EU275" i="24"/>
  <c r="FG275" i="24" s="1"/>
  <c r="ES275" i="24"/>
  <c r="FD275" i="24" s="1"/>
  <c r="ER275" i="24"/>
  <c r="FA275" i="24" s="1"/>
  <c r="AZ276" i="24"/>
  <c r="CZ276" i="24"/>
  <c r="CT279" i="24"/>
  <c r="BN281" i="24"/>
  <c r="AJ287" i="24"/>
  <c r="AK287" i="24" s="1"/>
  <c r="AL287" i="24" s="1"/>
  <c r="AT292" i="24"/>
  <c r="R293" i="24"/>
  <c r="EL295" i="24"/>
  <c r="Q308" i="24"/>
  <c r="R308" i="24" s="1"/>
  <c r="V315" i="24"/>
  <c r="W315" i="24" s="1"/>
  <c r="Y315" i="24" s="1"/>
  <c r="AA322" i="24"/>
  <c r="AB322" i="24" s="1"/>
  <c r="Z322" i="24"/>
  <c r="EM330" i="24"/>
  <c r="CL334" i="24"/>
  <c r="CK334" i="24"/>
  <c r="CI334" i="24"/>
  <c r="CY334" i="24"/>
  <c r="CX334" i="24"/>
  <c r="CW334" i="24"/>
  <c r="CV334" i="24"/>
  <c r="CU334" i="24"/>
  <c r="CT334" i="24"/>
  <c r="CH334" i="24"/>
  <c r="DC334" i="24"/>
  <c r="DB334" i="24"/>
  <c r="DA334" i="24"/>
  <c r="CZ334" i="24"/>
  <c r="CS334" i="24"/>
  <c r="DF334" i="24" s="1"/>
  <c r="CF334" i="24"/>
  <c r="CE334" i="24"/>
  <c r="CD334" i="24"/>
  <c r="DD334" i="24"/>
  <c r="CG334" i="24"/>
  <c r="CC334" i="24"/>
  <c r="CB334" i="24"/>
  <c r="BZ334" i="24" s="1"/>
  <c r="DW338" i="24"/>
  <c r="EH338" i="24" s="1"/>
  <c r="DV338" i="24"/>
  <c r="EF338" i="24" s="1"/>
  <c r="DY338" i="24"/>
  <c r="EL338" i="24" s="1"/>
  <c r="DU338" i="24"/>
  <c r="EE338" i="24" s="1"/>
  <c r="DT338" i="24"/>
  <c r="EB338" i="24" s="1"/>
  <c r="DS338" i="24"/>
  <c r="ES338" i="24"/>
  <c r="FC338" i="24" s="1"/>
  <c r="ER338" i="24"/>
  <c r="FB338" i="24" s="1"/>
  <c r="EQ338" i="24"/>
  <c r="EY338" i="24" s="1"/>
  <c r="EU338" i="24"/>
  <c r="EP338" i="24"/>
  <c r="DU349" i="24"/>
  <c r="EE349" i="24" s="1"/>
  <c r="EX331" i="24"/>
  <c r="BT332" i="24"/>
  <c r="BU332" i="24" s="1"/>
  <c r="AA350" i="24"/>
  <c r="AB350" i="24" s="1"/>
  <c r="AD350" i="24" s="1"/>
  <c r="Z369" i="24"/>
  <c r="BI458" i="24"/>
  <c r="AF291" i="24"/>
  <c r="AG291" i="24" s="1"/>
  <c r="AE291" i="24"/>
  <c r="AY301" i="24"/>
  <c r="AZ301" i="24" s="1"/>
  <c r="BN303" i="24"/>
  <c r="CK305" i="24"/>
  <c r="CJ305" i="24"/>
  <c r="CI305" i="24"/>
  <c r="CH305" i="24"/>
  <c r="CG305" i="24"/>
  <c r="CF305" i="24"/>
  <c r="CW305" i="24"/>
  <c r="CV305" i="24"/>
  <c r="CU305" i="24"/>
  <c r="CT305" i="24"/>
  <c r="CS305" i="24"/>
  <c r="DF305" i="24" s="1"/>
  <c r="CB305" i="24"/>
  <c r="DB305" i="24"/>
  <c r="DA305" i="24"/>
  <c r="CZ305" i="24"/>
  <c r="CY305" i="24"/>
  <c r="CX305" i="24"/>
  <c r="CM305" i="24"/>
  <c r="CD305" i="24"/>
  <c r="CC305" i="24"/>
  <c r="F306" i="24"/>
  <c r="Z307" i="24"/>
  <c r="BD315" i="24"/>
  <c r="BE315" i="24" s="1"/>
  <c r="BF315" i="24" s="1"/>
  <c r="U319" i="24"/>
  <c r="EX321" i="24"/>
  <c r="Q348" i="24"/>
  <c r="R348" i="24" s="1"/>
  <c r="T348" i="24" s="1"/>
  <c r="AY404" i="24"/>
  <c r="CM283" i="24"/>
  <c r="CD283" i="24"/>
  <c r="DD283" i="24"/>
  <c r="CC283" i="24"/>
  <c r="DB283" i="24"/>
  <c r="DA283" i="24"/>
  <c r="CY283" i="24"/>
  <c r="CX283" i="24"/>
  <c r="CW283" i="24"/>
  <c r="CV283" i="24"/>
  <c r="CU283" i="24"/>
  <c r="CJ283" i="24"/>
  <c r="CI283" i="24"/>
  <c r="FH284" i="24"/>
  <c r="ET284" i="24"/>
  <c r="BN288" i="24"/>
  <c r="BO288" i="24" s="1"/>
  <c r="BJ293" i="24"/>
  <c r="P298" i="24"/>
  <c r="Q298" i="24" s="1"/>
  <c r="CH304" i="24"/>
  <c r="CG304" i="24"/>
  <c r="CF304" i="24"/>
  <c r="DD304" i="24"/>
  <c r="CE304" i="24"/>
  <c r="DC304" i="24"/>
  <c r="CD304" i="24"/>
  <c r="DB304" i="24"/>
  <c r="CC304" i="24"/>
  <c r="CT304" i="24"/>
  <c r="CK304" i="24"/>
  <c r="CJ304" i="24"/>
  <c r="CI304" i="24"/>
  <c r="CB304" i="24"/>
  <c r="CN304" i="24" s="1"/>
  <c r="CX304" i="24"/>
  <c r="CW304" i="24"/>
  <c r="CM304" i="24"/>
  <c r="CL304" i="24"/>
  <c r="P306" i="24"/>
  <c r="Q306" i="24" s="1"/>
  <c r="R306" i="24" s="1"/>
  <c r="AE307" i="24"/>
  <c r="AF307" i="24" s="1"/>
  <c r="AL316" i="24"/>
  <c r="AN316" i="24" s="1"/>
  <c r="CU320" i="24"/>
  <c r="CT320" i="24"/>
  <c r="CS320" i="24"/>
  <c r="DF320" i="24" s="1"/>
  <c r="DC320" i="24"/>
  <c r="DB320" i="24"/>
  <c r="DA320" i="24"/>
  <c r="CZ320" i="24"/>
  <c r="CY320" i="24"/>
  <c r="CX320" i="24"/>
  <c r="CV320" i="24"/>
  <c r="CM320" i="24"/>
  <c r="CL320" i="24"/>
  <c r="CH320" i="24"/>
  <c r="CG320" i="24"/>
  <c r="CF320" i="24"/>
  <c r="CE320" i="24"/>
  <c r="CD320" i="24"/>
  <c r="CC320" i="24"/>
  <c r="CB320" i="24"/>
  <c r="DD320" i="24"/>
  <c r="CW320" i="24"/>
  <c r="BJ322" i="24"/>
  <c r="BK322" i="24" s="1"/>
  <c r="AT327" i="24"/>
  <c r="AU327" i="24" s="1"/>
  <c r="AV327" i="24" s="1"/>
  <c r="FH332" i="24"/>
  <c r="BZ346" i="24"/>
  <c r="CN346" i="24"/>
  <c r="DA374" i="24"/>
  <c r="CB374" i="24"/>
  <c r="CZ374" i="24"/>
  <c r="CY374" i="24"/>
  <c r="CX374" i="24"/>
  <c r="CM374" i="24"/>
  <c r="CL374" i="24"/>
  <c r="CK374" i="24"/>
  <c r="CJ374" i="24"/>
  <c r="CC374" i="24"/>
  <c r="CI374" i="24"/>
  <c r="CH374" i="24"/>
  <c r="CG374" i="24"/>
  <c r="CF374" i="24"/>
  <c r="CE374" i="24"/>
  <c r="CD374" i="24"/>
  <c r="DB374" i="24"/>
  <c r="DD374" i="24"/>
  <c r="DC374" i="24"/>
  <c r="CW374" i="24"/>
  <c r="CV374" i="24"/>
  <c r="CU374" i="24"/>
  <c r="CT374" i="24"/>
  <c r="CS374" i="24"/>
  <c r="DF374" i="24" s="1"/>
  <c r="BK267" i="24"/>
  <c r="BM267" i="24" s="1"/>
  <c r="BI279" i="24"/>
  <c r="BH280" i="24"/>
  <c r="CS283" i="24"/>
  <c r="DF283" i="24" s="1"/>
  <c r="CH295" i="24"/>
  <c r="AU302" i="24"/>
  <c r="U303" i="24"/>
  <c r="CS304" i="24"/>
  <c r="DF304" i="24" s="1"/>
  <c r="DD305" i="24"/>
  <c r="AO319" i="24"/>
  <c r="AP319" i="24" s="1"/>
  <c r="AQ319" i="24" s="1"/>
  <c r="G321" i="24"/>
  <c r="AE323" i="24"/>
  <c r="AF323" i="24" s="1"/>
  <c r="EA340" i="24"/>
  <c r="AY350" i="24"/>
  <c r="AZ350" i="24" s="1"/>
  <c r="BA350" i="24" s="1"/>
  <c r="DW277" i="24"/>
  <c r="EI277" i="24" s="1"/>
  <c r="DV277" i="24"/>
  <c r="EG277" i="24" s="1"/>
  <c r="DU277" i="24"/>
  <c r="ED277" i="24" s="1"/>
  <c r="EU277" i="24"/>
  <c r="DT277" i="24"/>
  <c r="DS277" i="24"/>
  <c r="AU281" i="24"/>
  <c r="AV281" i="24" s="1"/>
  <c r="CZ283" i="24"/>
  <c r="BI291" i="24"/>
  <c r="BS297" i="24"/>
  <c r="BT297" i="24" s="1"/>
  <c r="BU297" i="24" s="1"/>
  <c r="CV304" i="24"/>
  <c r="AN308" i="24"/>
  <c r="CN334" i="24"/>
  <c r="AE340" i="24"/>
  <c r="AF340" i="24" s="1"/>
  <c r="BD381" i="24"/>
  <c r="BE381" i="24" s="1"/>
  <c r="EA284" i="24"/>
  <c r="BT289" i="24"/>
  <c r="EX292" i="24"/>
  <c r="DD295" i="24"/>
  <c r="CE295" i="24"/>
  <c r="DC295" i="24"/>
  <c r="CD295" i="24"/>
  <c r="DB295" i="24"/>
  <c r="CC295" i="24"/>
  <c r="DA295" i="24"/>
  <c r="CB295" i="24"/>
  <c r="CZ295" i="24"/>
  <c r="CY295" i="24"/>
  <c r="CX295" i="24"/>
  <c r="CM295" i="24"/>
  <c r="CG295" i="24"/>
  <c r="CF295" i="24"/>
  <c r="CW295" i="24"/>
  <c r="CV295" i="24"/>
  <c r="AI302" i="24"/>
  <c r="AZ305" i="24"/>
  <c r="BI306" i="24"/>
  <c r="BJ306" i="24" s="1"/>
  <c r="BK306" i="24" s="1"/>
  <c r="P313" i="24"/>
  <c r="BJ314" i="24"/>
  <c r="BK314" i="24" s="1"/>
  <c r="BJ330" i="24"/>
  <c r="BK330" i="24" s="1"/>
  <c r="AO348" i="24"/>
  <c r="CJ353" i="24"/>
  <c r="CW353" i="24"/>
  <c r="CV353" i="24"/>
  <c r="CT353" i="24"/>
  <c r="CS353" i="24"/>
  <c r="DF353" i="24" s="1"/>
  <c r="CF353" i="24"/>
  <c r="CE353" i="24"/>
  <c r="CD353" i="24"/>
  <c r="CC353" i="24"/>
  <c r="CB353" i="24"/>
  <c r="DD353" i="24"/>
  <c r="CY353" i="24"/>
  <c r="CX353" i="24"/>
  <c r="DC353" i="24"/>
  <c r="DB353" i="24"/>
  <c r="DA353" i="24"/>
  <c r="CU353" i="24"/>
  <c r="CM353" i="24"/>
  <c r="CL353" i="24"/>
  <c r="CK353" i="24"/>
  <c r="CI353" i="24"/>
  <c r="CZ353" i="24"/>
  <c r="CM262" i="24"/>
  <c r="CL262" i="24"/>
  <c r="CK262" i="24"/>
  <c r="AZ266" i="24"/>
  <c r="DT272" i="24"/>
  <c r="EB272" i="24" s="1"/>
  <c r="ES272" i="24"/>
  <c r="DS272" i="24"/>
  <c r="AZ285" i="24"/>
  <c r="BJ285" i="24"/>
  <c r="AY291" i="24"/>
  <c r="AP292" i="24"/>
  <c r="AQ292" i="24" s="1"/>
  <c r="AS292" i="24" s="1"/>
  <c r="CS295" i="24"/>
  <c r="DF295" i="24" s="1"/>
  <c r="AY299" i="24"/>
  <c r="AY309" i="24"/>
  <c r="BM324" i="24"/>
  <c r="AU325" i="24"/>
  <c r="AV325" i="24" s="1"/>
  <c r="AX325" i="24" s="1"/>
  <c r="BJ362" i="24"/>
  <c r="AO262" i="24"/>
  <c r="ET292" i="24"/>
  <c r="FE292" i="24" s="1"/>
  <c r="CT295" i="24"/>
  <c r="CX301" i="24"/>
  <c r="CW301" i="24"/>
  <c r="CV301" i="24"/>
  <c r="CU301" i="24"/>
  <c r="CT301" i="24"/>
  <c r="CS301" i="24"/>
  <c r="DF301" i="24" s="1"/>
  <c r="CJ301" i="24"/>
  <c r="DD301" i="24"/>
  <c r="DC301" i="24"/>
  <c r="DB301" i="24"/>
  <c r="DA301" i="24"/>
  <c r="CZ301" i="24"/>
  <c r="CK301" i="24"/>
  <c r="CI301" i="24"/>
  <c r="CM301" i="24"/>
  <c r="CL301" i="24"/>
  <c r="CH301" i="24"/>
  <c r="CE301" i="24"/>
  <c r="CB301" i="24"/>
  <c r="CK317" i="24"/>
  <c r="CJ317" i="24"/>
  <c r="CI317" i="24"/>
  <c r="CH317" i="24"/>
  <c r="DD317" i="24"/>
  <c r="DC317" i="24"/>
  <c r="DB317" i="24"/>
  <c r="DA317" i="24"/>
  <c r="CZ317" i="24"/>
  <c r="CY317" i="24"/>
  <c r="CV317" i="24"/>
  <c r="CX317" i="24"/>
  <c r="CM317" i="24"/>
  <c r="CW317" i="24"/>
  <c r="CU317" i="24"/>
  <c r="CT317" i="24"/>
  <c r="DY339" i="24"/>
  <c r="EM339" i="24" s="1"/>
  <c r="DW339" i="24"/>
  <c r="EI339" i="24" s="1"/>
  <c r="DU339" i="24"/>
  <c r="ED339" i="24" s="1"/>
  <c r="DT339" i="24"/>
  <c r="EC339" i="24" s="1"/>
  <c r="EU339" i="24"/>
  <c r="FG339" i="24" s="1"/>
  <c r="ES339" i="24"/>
  <c r="FD339" i="24" s="1"/>
  <c r="DV339" i="24"/>
  <c r="EG339" i="24" s="1"/>
  <c r="DS339" i="24"/>
  <c r="ER339" i="24"/>
  <c r="FA339" i="24" s="1"/>
  <c r="EQ339" i="24"/>
  <c r="EZ339" i="24" s="1"/>
  <c r="EP339" i="24"/>
  <c r="BA344" i="24"/>
  <c r="BC344" i="24" s="1"/>
  <c r="BI376" i="24"/>
  <c r="BJ376" i="24" s="1"/>
  <c r="BK376" i="24" s="1"/>
  <c r="AP413" i="24"/>
  <c r="AQ413" i="24" s="1"/>
  <c r="AS413" i="24" s="1"/>
  <c r="BI243" i="24"/>
  <c r="BJ243" i="24" s="1"/>
  <c r="BU248" i="24"/>
  <c r="BW248" i="24" s="1"/>
  <c r="DB258" i="24"/>
  <c r="CC258" i="24"/>
  <c r="DA258" i="24"/>
  <c r="CB258" i="24"/>
  <c r="CX258" i="24"/>
  <c r="AJ272" i="24"/>
  <c r="AV277" i="24"/>
  <c r="AX277" i="24" s="1"/>
  <c r="AE277" i="24"/>
  <c r="EP279" i="24"/>
  <c r="EQ279" i="24"/>
  <c r="EZ279" i="24" s="1"/>
  <c r="DW279" i="24"/>
  <c r="EI279" i="24" s="1"/>
  <c r="DV279" i="24"/>
  <c r="EG279" i="24" s="1"/>
  <c r="DU279" i="24"/>
  <c r="ED279" i="24" s="1"/>
  <c r="DT279" i="24"/>
  <c r="EC279" i="24" s="1"/>
  <c r="EU279" i="24"/>
  <c r="DS279" i="24"/>
  <c r="EU286" i="24"/>
  <c r="FH286" i="24" s="1"/>
  <c r="ES286" i="24"/>
  <c r="FC286" i="24" s="1"/>
  <c r="ER286" i="24"/>
  <c r="FB286" i="24" s="1"/>
  <c r="AU289" i="24"/>
  <c r="AV289" i="24" s="1"/>
  <c r="CU295" i="24"/>
  <c r="AP303" i="24"/>
  <c r="AK313" i="24"/>
  <c r="AL313" i="24" s="1"/>
  <c r="AT316" i="24"/>
  <c r="FH327" i="24"/>
  <c r="Z363" i="24"/>
  <c r="AA363" i="24" s="1"/>
  <c r="AB363" i="24" s="1"/>
  <c r="CS232" i="24"/>
  <c r="DF232" i="24" s="1"/>
  <c r="U238" i="24"/>
  <c r="CT238" i="24"/>
  <c r="CS241" i="24"/>
  <c r="DF241" i="24" s="1"/>
  <c r="U244" i="24"/>
  <c r="U250" i="24"/>
  <c r="V250" i="24" s="1"/>
  <c r="V256" i="24"/>
  <c r="W256" i="24" s="1"/>
  <c r="CT262" i="24"/>
  <c r="BO265" i="24"/>
  <c r="EQ267" i="24"/>
  <c r="EZ267" i="24" s="1"/>
  <c r="EP267" i="24"/>
  <c r="EU267" i="24"/>
  <c r="BI269" i="24"/>
  <c r="BJ269" i="24" s="1"/>
  <c r="BK269" i="24" s="1"/>
  <c r="BS283" i="24"/>
  <c r="DS286" i="24"/>
  <c r="EP287" i="24"/>
  <c r="ES287" i="24"/>
  <c r="FD287" i="24" s="1"/>
  <c r="ER287" i="24"/>
  <c r="FA287" i="24" s="1"/>
  <c r="EQ287" i="24"/>
  <c r="EZ287" i="24" s="1"/>
  <c r="DW287" i="24"/>
  <c r="EI287" i="24" s="1"/>
  <c r="DV287" i="24"/>
  <c r="EG287" i="24" s="1"/>
  <c r="DU287" i="24"/>
  <c r="ED287" i="24" s="1"/>
  <c r="DT287" i="24"/>
  <c r="EC287" i="24" s="1"/>
  <c r="DS287" i="24"/>
  <c r="EU293" i="24"/>
  <c r="DU293" i="24"/>
  <c r="ED293" i="24" s="1"/>
  <c r="DY293" i="24"/>
  <c r="ES293" i="24"/>
  <c r="FD293" i="24" s="1"/>
  <c r="ER293" i="24"/>
  <c r="FA293" i="24" s="1"/>
  <c r="EQ293" i="24"/>
  <c r="BP296" i="24"/>
  <c r="BR296" i="24" s="1"/>
  <c r="Z296" i="24"/>
  <c r="AA296" i="24" s="1"/>
  <c r="AB296" i="24" s="1"/>
  <c r="CY301" i="24"/>
  <c r="ES310" i="24"/>
  <c r="FD310" i="24" s="1"/>
  <c r="ER310" i="24"/>
  <c r="FA310" i="24" s="1"/>
  <c r="EQ310" i="24"/>
  <c r="EZ310" i="24" s="1"/>
  <c r="EP310" i="24"/>
  <c r="DY310" i="24"/>
  <c r="DW310" i="24"/>
  <c r="EI310" i="24" s="1"/>
  <c r="DV310" i="24"/>
  <c r="EG310" i="24" s="1"/>
  <c r="DU310" i="24"/>
  <c r="ED310" i="24" s="1"/>
  <c r="DT310" i="24"/>
  <c r="EC310" i="24" s="1"/>
  <c r="DS310" i="24"/>
  <c r="AY312" i="24"/>
  <c r="BN313" i="24"/>
  <c r="BO313" i="24" s="1"/>
  <c r="BP313" i="24" s="1"/>
  <c r="AY316" i="24"/>
  <c r="CS317" i="24"/>
  <c r="DF317" i="24" s="1"/>
  <c r="AA319" i="24"/>
  <c r="AB319" i="24" s="1"/>
  <c r="EX326" i="24"/>
  <c r="EX335" i="24"/>
  <c r="AT348" i="24"/>
  <c r="AU348" i="24" s="1"/>
  <c r="AE363" i="24"/>
  <c r="AF363" i="24" s="1"/>
  <c r="AG363" i="24" s="1"/>
  <c r="BS376" i="24"/>
  <c r="BT376" i="24" s="1"/>
  <c r="BU376" i="24" s="1"/>
  <c r="CT232" i="24"/>
  <c r="CU238" i="24"/>
  <c r="CT241" i="24"/>
  <c r="AU247" i="24"/>
  <c r="AP258" i="24"/>
  <c r="CS258" i="24"/>
  <c r="DF258" i="24" s="1"/>
  <c r="BJ259" i="24"/>
  <c r="AF261" i="24"/>
  <c r="CU262" i="24"/>
  <c r="AT267" i="24"/>
  <c r="DS267" i="24"/>
  <c r="BN271" i="24"/>
  <c r="BO271" i="24" s="1"/>
  <c r="BJ273" i="24"/>
  <c r="BK273" i="24" s="1"/>
  <c r="BE276" i="24"/>
  <c r="DY279" i="24"/>
  <c r="EM279" i="24" s="1"/>
  <c r="U284" i="24"/>
  <c r="Q286" i="24"/>
  <c r="R286" i="24" s="1"/>
  <c r="AU293" i="24"/>
  <c r="EA293" i="24"/>
  <c r="AZ295" i="24"/>
  <c r="BI300" i="24"/>
  <c r="EU301" i="24"/>
  <c r="FH301" i="24" s="1"/>
  <c r="DU301" i="24"/>
  <c r="EE301" i="24" s="1"/>
  <c r="ES301" i="24"/>
  <c r="FC301" i="24" s="1"/>
  <c r="ER301" i="24"/>
  <c r="FB301" i="24" s="1"/>
  <c r="EQ301" i="24"/>
  <c r="EY301" i="24" s="1"/>
  <c r="EP301" i="24"/>
  <c r="DY301" i="24"/>
  <c r="Z311" i="24"/>
  <c r="AA311" i="24" s="1"/>
  <c r="AJ312" i="24"/>
  <c r="BI316" i="24"/>
  <c r="BJ316" i="24" s="1"/>
  <c r="Q322" i="24"/>
  <c r="Q330" i="24"/>
  <c r="R330" i="24" s="1"/>
  <c r="T330" i="24" s="1"/>
  <c r="AY333" i="24"/>
  <c r="AJ363" i="24"/>
  <c r="P365" i="24"/>
  <c r="Q365" i="24" s="1"/>
  <c r="P375" i="24"/>
  <c r="CU241" i="24"/>
  <c r="ES251" i="24"/>
  <c r="CT258" i="24"/>
  <c r="CV262" i="24"/>
  <c r="BN263" i="24"/>
  <c r="BS264" i="24"/>
  <c r="DT267" i="24"/>
  <c r="EC267" i="24" s="1"/>
  <c r="DY272" i="24"/>
  <c r="EL272" i="24" s="1"/>
  <c r="AZ274" i="24"/>
  <c r="BA274" i="24" s="1"/>
  <c r="AB274" i="24"/>
  <c r="AD274" i="24" s="1"/>
  <c r="U278" i="24"/>
  <c r="V278" i="24" s="1"/>
  <c r="ES280" i="24"/>
  <c r="FC280" i="24" s="1"/>
  <c r="DS280" i="24"/>
  <c r="DY280" i="24"/>
  <c r="DW280" i="24"/>
  <c r="EH280" i="24" s="1"/>
  <c r="DV280" i="24"/>
  <c r="EF280" i="24" s="1"/>
  <c r="AG281" i="24"/>
  <c r="AI281" i="24" s="1"/>
  <c r="AZ284" i="24"/>
  <c r="DU286" i="24"/>
  <c r="EE286" i="24" s="1"/>
  <c r="BK287" i="24"/>
  <c r="BM287" i="24" s="1"/>
  <c r="DY287" i="24"/>
  <c r="FG291" i="24"/>
  <c r="DT293" i="24"/>
  <c r="EC293" i="24" s="1"/>
  <c r="BH299" i="24"/>
  <c r="BN300" i="24"/>
  <c r="BO300" i="24" s="1"/>
  <c r="BP300" i="24" s="1"/>
  <c r="DS301" i="24"/>
  <c r="BW305" i="24"/>
  <c r="BS308" i="24"/>
  <c r="BT308" i="24" s="1"/>
  <c r="BU308" i="24" s="1"/>
  <c r="CF324" i="24"/>
  <c r="CY324" i="24"/>
  <c r="CX324" i="24"/>
  <c r="CW324" i="24"/>
  <c r="CV324" i="24"/>
  <c r="CU324" i="24"/>
  <c r="CT324" i="24"/>
  <c r="CJ324" i="24"/>
  <c r="CI324" i="24"/>
  <c r="CH324" i="24"/>
  <c r="CG324" i="24"/>
  <c r="CE324" i="24"/>
  <c r="CD324" i="24"/>
  <c r="CB324" i="24"/>
  <c r="DC324" i="24"/>
  <c r="DB324" i="24"/>
  <c r="CK324" i="24"/>
  <c r="CC324" i="24"/>
  <c r="DD324" i="24"/>
  <c r="CM324" i="24"/>
  <c r="CL324" i="24"/>
  <c r="AP333" i="24"/>
  <c r="AQ333" i="24" s="1"/>
  <c r="AU335" i="24"/>
  <c r="BO360" i="24"/>
  <c r="AA365" i="24"/>
  <c r="AB365" i="24" s="1"/>
  <c r="EX300" i="24"/>
  <c r="CE306" i="24"/>
  <c r="EA307" i="24"/>
  <c r="CI308" i="24"/>
  <c r="BN310" i="24"/>
  <c r="BO310" i="24" s="1"/>
  <c r="BP310" i="24" s="1"/>
  <c r="AJ326" i="24"/>
  <c r="DF331" i="24"/>
  <c r="Q337" i="24"/>
  <c r="R337" i="24" s="1"/>
  <c r="AV339" i="24"/>
  <c r="AX339" i="24" s="1"/>
  <c r="AT350" i="24"/>
  <c r="AU350" i="24" s="1"/>
  <c r="DV377" i="24"/>
  <c r="EF377" i="24" s="1"/>
  <c r="EU377" i="24"/>
  <c r="FH377" i="24" s="1"/>
  <c r="DU377" i="24"/>
  <c r="EE377" i="24" s="1"/>
  <c r="DT377" i="24"/>
  <c r="EB377" i="24" s="1"/>
  <c r="ES377" i="24"/>
  <c r="FC377" i="24" s="1"/>
  <c r="DS377" i="24"/>
  <c r="EQ377" i="24"/>
  <c r="EY377" i="24" s="1"/>
  <c r="DY377" i="24"/>
  <c r="EL377" i="24" s="1"/>
  <c r="ER377" i="24"/>
  <c r="FB377" i="24" s="1"/>
  <c r="EP377" i="24"/>
  <c r="DW377" i="24"/>
  <c r="EH377" i="24" s="1"/>
  <c r="P397" i="24"/>
  <c r="AE407" i="24"/>
  <c r="AF407" i="24" s="1"/>
  <c r="AG407" i="24" s="1"/>
  <c r="CN282" i="24"/>
  <c r="DY282" i="24"/>
  <c r="EL282" i="24" s="1"/>
  <c r="EU282" i="24"/>
  <c r="DU282" i="24"/>
  <c r="EE282" i="24" s="1"/>
  <c r="DV282" i="24"/>
  <c r="EF282" i="24" s="1"/>
  <c r="BN285" i="24"/>
  <c r="AL293" i="24"/>
  <c r="AE296" i="24"/>
  <c r="CM299" i="24"/>
  <c r="CL299" i="24"/>
  <c r="DC299" i="24"/>
  <c r="CD299" i="24"/>
  <c r="CC299" i="24"/>
  <c r="CB299" i="24"/>
  <c r="BZ299" i="24" s="1"/>
  <c r="DD299" i="24"/>
  <c r="DB299" i="24"/>
  <c r="CT299" i="24"/>
  <c r="CS299" i="24"/>
  <c r="DF299" i="24" s="1"/>
  <c r="EX299" i="24"/>
  <c r="DY302" i="24"/>
  <c r="EM302" i="24" s="1"/>
  <c r="DW302" i="24"/>
  <c r="EI302" i="24" s="1"/>
  <c r="DV302" i="24"/>
  <c r="EG302" i="24" s="1"/>
  <c r="ER302" i="24"/>
  <c r="FA302" i="24" s="1"/>
  <c r="EQ302" i="24"/>
  <c r="EZ302" i="24" s="1"/>
  <c r="CK308" i="24"/>
  <c r="BU311" i="24"/>
  <c r="BW311" i="24" s="1"/>
  <c r="BS312" i="24"/>
  <c r="BT312" i="24" s="1"/>
  <c r="AK321" i="24"/>
  <c r="AL321" i="24" s="1"/>
  <c r="AE322" i="24"/>
  <c r="CG323" i="24"/>
  <c r="AU326" i="24"/>
  <c r="AV326" i="24" s="1"/>
  <c r="AX326" i="24" s="1"/>
  <c r="Z368" i="24"/>
  <c r="DS282" i="24"/>
  <c r="U290" i="24"/>
  <c r="Q291" i="24"/>
  <c r="R291" i="24" s="1"/>
  <c r="AF292" i="24"/>
  <c r="AG292" i="24" s="1"/>
  <c r="AK293" i="24"/>
  <c r="ET300" i="24"/>
  <c r="BJ302" i="24"/>
  <c r="DS302" i="24"/>
  <c r="AU310" i="24"/>
  <c r="V323" i="24"/>
  <c r="BI326" i="24"/>
  <c r="AZ332" i="24"/>
  <c r="BA332" i="24" s="1"/>
  <c r="BS338" i="24"/>
  <c r="BT338" i="24" s="1"/>
  <c r="BI350" i="24"/>
  <c r="BJ350" i="24" s="1"/>
  <c r="BK350" i="24" s="1"/>
  <c r="Z370" i="24"/>
  <c r="CM306" i="24"/>
  <c r="CL306" i="24"/>
  <c r="CK306" i="24"/>
  <c r="CJ306" i="24"/>
  <c r="CI306" i="24"/>
  <c r="CZ306" i="24"/>
  <c r="DD306" i="24"/>
  <c r="DC306" i="24"/>
  <c r="DB306" i="24"/>
  <c r="DA306" i="24"/>
  <c r="CY306" i="24"/>
  <c r="CX306" i="24"/>
  <c r="CH306" i="24"/>
  <c r="BZ307" i="24"/>
  <c r="CU308" i="24"/>
  <c r="CT308" i="24"/>
  <c r="CS308" i="24"/>
  <c r="DF308" i="24" s="1"/>
  <c r="CG308" i="24"/>
  <c r="CB308" i="24"/>
  <c r="DD308" i="24"/>
  <c r="DC308" i="24"/>
  <c r="DB308" i="24"/>
  <c r="DA308" i="24"/>
  <c r="CM308" i="24"/>
  <c r="EX308" i="24"/>
  <c r="BS314" i="24"/>
  <c r="EA315" i="24"/>
  <c r="AO322" i="24"/>
  <c r="DB323" i="24"/>
  <c r="CC323" i="24"/>
  <c r="CM323" i="24"/>
  <c r="CL323" i="24"/>
  <c r="CK323" i="24"/>
  <c r="DC323" i="24"/>
  <c r="DA323" i="24"/>
  <c r="CZ323" i="24"/>
  <c r="CY323" i="24"/>
  <c r="CX323" i="24"/>
  <c r="CW323" i="24"/>
  <c r="CU323" i="24"/>
  <c r="CT323" i="24"/>
  <c r="CJ323" i="24"/>
  <c r="CI323" i="24"/>
  <c r="CE323" i="24"/>
  <c r="CD323" i="24"/>
  <c r="CB323" i="24"/>
  <c r="BD332" i="24"/>
  <c r="BE332" i="24" s="1"/>
  <c r="BT344" i="24"/>
  <c r="BU344" i="24" s="1"/>
  <c r="BW344" i="24" s="1"/>
  <c r="DB347" i="24"/>
  <c r="CC347" i="24"/>
  <c r="DA347" i="24"/>
  <c r="CB347" i="24"/>
  <c r="CN347" i="24" s="1"/>
  <c r="CY347" i="24"/>
  <c r="CX347" i="24"/>
  <c r="CW347" i="24"/>
  <c r="CV347" i="24"/>
  <c r="CE347" i="24"/>
  <c r="CD347" i="24"/>
  <c r="CM347" i="24"/>
  <c r="CL347" i="24"/>
  <c r="CK347" i="24"/>
  <c r="CJ347" i="24"/>
  <c r="CI347" i="24"/>
  <c r="CH347" i="24"/>
  <c r="CF347" i="24"/>
  <c r="DD347" i="24"/>
  <c r="DC347" i="24"/>
  <c r="CZ347" i="24"/>
  <c r="CU347" i="24"/>
  <c r="CT347" i="24"/>
  <c r="CS347" i="24"/>
  <c r="DF347" i="24" s="1"/>
  <c r="FH355" i="24"/>
  <c r="AO356" i="24"/>
  <c r="AP356" i="24" s="1"/>
  <c r="AE370" i="24"/>
  <c r="V393" i="24"/>
  <c r="W393" i="24" s="1"/>
  <c r="AZ303" i="24"/>
  <c r="P304" i="24"/>
  <c r="Q304" i="24" s="1"/>
  <c r="CT306" i="24"/>
  <c r="CW308" i="24"/>
  <c r="AJ315" i="24"/>
  <c r="BH317" i="24"/>
  <c r="CV323" i="24"/>
  <c r="Q324" i="24"/>
  <c r="BO350" i="24"/>
  <c r="U321" i="24"/>
  <c r="V321" i="24" s="1"/>
  <c r="W321" i="24" s="1"/>
  <c r="AO328" i="24"/>
  <c r="AP328" i="24" s="1"/>
  <c r="AQ328" i="24" s="1"/>
  <c r="CL343" i="24"/>
  <c r="CK343" i="24"/>
  <c r="CJ343" i="24"/>
  <c r="CI343" i="24"/>
  <c r="CD343" i="24"/>
  <c r="CC343" i="24"/>
  <c r="CB343" i="24"/>
  <c r="BZ343" i="24" s="1"/>
  <c r="DD343" i="24"/>
  <c r="DC343" i="24"/>
  <c r="CV343" i="24"/>
  <c r="CU343" i="24"/>
  <c r="CH343" i="24"/>
  <c r="CG343" i="24"/>
  <c r="CF343" i="24"/>
  <c r="CE343" i="24"/>
  <c r="DB343" i="24"/>
  <c r="DA343" i="24"/>
  <c r="CZ343" i="24"/>
  <c r="CY343" i="24"/>
  <c r="CX343" i="24"/>
  <c r="CW343" i="24"/>
  <c r="Q344" i="24"/>
  <c r="R344" i="24" s="1"/>
  <c r="P344" i="24"/>
  <c r="DV345" i="24"/>
  <c r="EG345" i="24" s="1"/>
  <c r="DU345" i="24"/>
  <c r="ED345" i="24" s="1"/>
  <c r="ER345" i="24"/>
  <c r="FA345" i="24" s="1"/>
  <c r="EQ345" i="24"/>
  <c r="EZ345" i="24" s="1"/>
  <c r="EP345" i="24"/>
  <c r="DW345" i="24"/>
  <c r="EI345" i="24" s="1"/>
  <c r="DT345" i="24"/>
  <c r="EC345" i="24" s="1"/>
  <c r="ES345" i="24"/>
  <c r="FD345" i="24" s="1"/>
  <c r="AF362" i="24"/>
  <c r="AE362" i="24"/>
  <c r="DA392" i="24"/>
  <c r="CB392" i="24"/>
  <c r="CN392" i="24" s="1"/>
  <c r="CX392" i="24"/>
  <c r="CD392" i="24"/>
  <c r="DD392" i="24"/>
  <c r="CC392" i="24"/>
  <c r="DC392" i="24"/>
  <c r="DB392" i="24"/>
  <c r="CZ392" i="24"/>
  <c r="CY392" i="24"/>
  <c r="CW392" i="24"/>
  <c r="CV392" i="24"/>
  <c r="CS392" i="24"/>
  <c r="DF392" i="24" s="1"/>
  <c r="CK392" i="24"/>
  <c r="CL392" i="24"/>
  <c r="CJ392" i="24"/>
  <c r="CI392" i="24"/>
  <c r="CH392" i="24"/>
  <c r="CG392" i="24"/>
  <c r="CF392" i="24"/>
  <c r="CU392" i="24"/>
  <c r="CT392" i="24"/>
  <c r="EA291" i="24"/>
  <c r="U300" i="24"/>
  <c r="V300" i="24" s="1"/>
  <c r="BS301" i="24"/>
  <c r="AJ304" i="24"/>
  <c r="AK304" i="24" s="1"/>
  <c r="CW306" i="24"/>
  <c r="CZ308" i="24"/>
  <c r="BD309" i="24"/>
  <c r="BE309" i="24" s="1"/>
  <c r="BF309" i="24" s="1"/>
  <c r="DD311" i="24"/>
  <c r="CE311" i="24"/>
  <c r="DC311" i="24"/>
  <c r="CD311" i="24"/>
  <c r="DB311" i="24"/>
  <c r="CC311" i="24"/>
  <c r="DA311" i="24"/>
  <c r="CB311" i="24"/>
  <c r="CZ311" i="24"/>
  <c r="CY311" i="24"/>
  <c r="CJ311" i="24"/>
  <c r="CI311" i="24"/>
  <c r="CH311" i="24"/>
  <c r="CG311" i="24"/>
  <c r="CF311" i="24"/>
  <c r="CW311" i="24"/>
  <c r="CV311" i="24"/>
  <c r="AA317" i="24"/>
  <c r="AB317" i="24" s="1"/>
  <c r="DY329" i="24"/>
  <c r="EL329" i="24" s="1"/>
  <c r="DW329" i="24"/>
  <c r="EH329" i="24" s="1"/>
  <c r="DV329" i="24"/>
  <c r="EF329" i="24" s="1"/>
  <c r="DU329" i="24"/>
  <c r="EE329" i="24" s="1"/>
  <c r="EU329" i="24"/>
  <c r="FH329" i="24" s="1"/>
  <c r="ES329" i="24"/>
  <c r="FC329" i="24" s="1"/>
  <c r="ER329" i="24"/>
  <c r="FB329" i="24" s="1"/>
  <c r="EQ329" i="24"/>
  <c r="EY329" i="24" s="1"/>
  <c r="EP329" i="24"/>
  <c r="W332" i="24"/>
  <c r="Y332" i="24" s="1"/>
  <c r="DS345" i="24"/>
  <c r="BP356" i="24"/>
  <c r="BR356" i="24" s="1"/>
  <c r="EX367" i="24"/>
  <c r="BS389" i="24"/>
  <c r="BT389" i="24" s="1"/>
  <c r="BU389" i="24" s="1"/>
  <c r="U412" i="24"/>
  <c r="V412" i="24" s="1"/>
  <c r="EP268" i="24"/>
  <c r="EP274" i="24"/>
  <c r="AP282" i="24"/>
  <c r="CH290" i="24"/>
  <c r="AA308" i="24"/>
  <c r="AS317" i="24"/>
  <c r="CM318" i="24"/>
  <c r="CL318" i="24"/>
  <c r="CK318" i="24"/>
  <c r="CB318" i="24"/>
  <c r="DD318" i="24"/>
  <c r="DC318" i="24"/>
  <c r="DB318" i="24"/>
  <c r="DA318" i="24"/>
  <c r="CZ318" i="24"/>
  <c r="CW318" i="24"/>
  <c r="CS318" i="24"/>
  <c r="DF318" i="24" s="1"/>
  <c r="CJ318" i="24"/>
  <c r="CI318" i="24"/>
  <c r="CH318" i="24"/>
  <c r="CG318" i="24"/>
  <c r="CF318" i="24"/>
  <c r="P323" i="24"/>
  <c r="Q323" i="24" s="1"/>
  <c r="DS329" i="24"/>
  <c r="CY330" i="24"/>
  <c r="CZ330" i="24"/>
  <c r="CX330" i="24"/>
  <c r="CW330" i="24"/>
  <c r="CV330" i="24"/>
  <c r="CU330" i="24"/>
  <c r="CT330" i="24"/>
  <c r="DD330" i="24"/>
  <c r="DC330" i="24"/>
  <c r="DB330" i="24"/>
  <c r="DA330" i="24"/>
  <c r="CL330" i="24"/>
  <c r="CK330" i="24"/>
  <c r="CG330" i="24"/>
  <c r="CF330" i="24"/>
  <c r="CE330" i="24"/>
  <c r="CD330" i="24"/>
  <c r="CC330" i="24"/>
  <c r="CB330" i="24"/>
  <c r="CN330" i="24" s="1"/>
  <c r="AF334" i="24"/>
  <c r="AA336" i="24"/>
  <c r="CS343" i="24"/>
  <c r="DF343" i="24" s="1"/>
  <c r="DY345" i="24"/>
  <c r="AE357" i="24"/>
  <c r="AF357" i="24" s="1"/>
  <c r="BD435" i="24"/>
  <c r="BE435" i="24" s="1"/>
  <c r="EQ268" i="24"/>
  <c r="EY268" i="24" s="1"/>
  <c r="EU285" i="24"/>
  <c r="DU285" i="24"/>
  <c r="ED285" i="24" s="1"/>
  <c r="P288" i="24"/>
  <c r="AF294" i="24"/>
  <c r="AG294" i="24" s="1"/>
  <c r="Z295" i="24"/>
  <c r="AA295" i="24" s="1"/>
  <c r="BZ297" i="24"/>
  <c r="AU298" i="24"/>
  <c r="AK302" i="24"/>
  <c r="AL302" i="24" s="1"/>
  <c r="AO304" i="24"/>
  <c r="AP304" i="24" s="1"/>
  <c r="AT304" i="24"/>
  <c r="DY306" i="24"/>
  <c r="DW306" i="24"/>
  <c r="EI306" i="24" s="1"/>
  <c r="DV306" i="24"/>
  <c r="EG306" i="24" s="1"/>
  <c r="EU306" i="24"/>
  <c r="FG306" i="24" s="1"/>
  <c r="DU306" i="24"/>
  <c r="ED306" i="24" s="1"/>
  <c r="DT306" i="24"/>
  <c r="EC306" i="24" s="1"/>
  <c r="ES306" i="24"/>
  <c r="FD306" i="24" s="1"/>
  <c r="ER306" i="24"/>
  <c r="FA306" i="24" s="1"/>
  <c r="AZ307" i="24"/>
  <c r="BJ310" i="24"/>
  <c r="CS311" i="24"/>
  <c r="DF311" i="24" s="1"/>
  <c r="CN313" i="24"/>
  <c r="AT317" i="24"/>
  <c r="DT329" i="24"/>
  <c r="EB329" i="24" s="1"/>
  <c r="CT343" i="24"/>
  <c r="Z347" i="24"/>
  <c r="BE361" i="24"/>
  <c r="BF361" i="24" s="1"/>
  <c r="BJ380" i="24"/>
  <c r="BK380" i="24" s="1"/>
  <c r="Q381" i="24"/>
  <c r="R381" i="24" s="1"/>
  <c r="DB434" i="24"/>
  <c r="CC434" i="24"/>
  <c r="CL434" i="24"/>
  <c r="CM434" i="24"/>
  <c r="CH434" i="24"/>
  <c r="CF434" i="24"/>
  <c r="CI434" i="24"/>
  <c r="CG434" i="24"/>
  <c r="CB434" i="24"/>
  <c r="BZ434" i="24" s="1"/>
  <c r="DA434" i="24"/>
  <c r="DD434" i="24"/>
  <c r="DC434" i="24"/>
  <c r="CZ434" i="24"/>
  <c r="CY434" i="24"/>
  <c r="CX434" i="24"/>
  <c r="CW434" i="24"/>
  <c r="CV434" i="24"/>
  <c r="CS434" i="24"/>
  <c r="DF434" i="24" s="1"/>
  <c r="CU434" i="24"/>
  <c r="CT434" i="24"/>
  <c r="CE434" i="24"/>
  <c r="CK434" i="24"/>
  <c r="CD434" i="24"/>
  <c r="CJ434" i="24"/>
  <c r="ER268" i="24"/>
  <c r="FB268" i="24" s="1"/>
  <c r="ER274" i="24"/>
  <c r="FB274" i="24" s="1"/>
  <c r="DS285" i="24"/>
  <c r="U288" i="24"/>
  <c r="CM290" i="24"/>
  <c r="CL290" i="24"/>
  <c r="CK290" i="24"/>
  <c r="CJ290" i="24"/>
  <c r="CZ290" i="24"/>
  <c r="CV290" i="24"/>
  <c r="CU290" i="24"/>
  <c r="CT290" i="24"/>
  <c r="CS290" i="24"/>
  <c r="DF290" i="24" s="1"/>
  <c r="CC290" i="24"/>
  <c r="CB290" i="24"/>
  <c r="AO291" i="24"/>
  <c r="BI298" i="24"/>
  <c r="BJ298" i="24" s="1"/>
  <c r="BK298" i="24" s="1"/>
  <c r="AP300" i="24"/>
  <c r="AQ300" i="24" s="1"/>
  <c r="BO302" i="24"/>
  <c r="BP302" i="24" s="1"/>
  <c r="BC304" i="24"/>
  <c r="P305" i="24"/>
  <c r="BA307" i="24"/>
  <c r="BC307" i="24" s="1"/>
  <c r="U308" i="24"/>
  <c r="BS309" i="24"/>
  <c r="BT309" i="24" s="1"/>
  <c r="BU309" i="24" s="1"/>
  <c r="CT311" i="24"/>
  <c r="BJ312" i="24"/>
  <c r="BI312" i="24"/>
  <c r="AA315" i="24"/>
  <c r="AZ317" i="24"/>
  <c r="CT318" i="24"/>
  <c r="AJ323" i="24"/>
  <c r="AE328" i="24"/>
  <c r="AF328" i="24" s="1"/>
  <c r="AA344" i="24"/>
  <c r="CL351" i="24"/>
  <c r="CK351" i="24"/>
  <c r="CJ351" i="24"/>
  <c r="CI351" i="24"/>
  <c r="CW351" i="24"/>
  <c r="CV351" i="24"/>
  <c r="CU351" i="24"/>
  <c r="CT351" i="24"/>
  <c r="CS351" i="24"/>
  <c r="DF351" i="24" s="1"/>
  <c r="CE351" i="24"/>
  <c r="CD351" i="24"/>
  <c r="DB351" i="24"/>
  <c r="DA351" i="24"/>
  <c r="CZ351" i="24"/>
  <c r="CY351" i="24"/>
  <c r="CX351" i="24"/>
  <c r="CM351" i="24"/>
  <c r="CF351" i="24"/>
  <c r="CC351" i="24"/>
  <c r="CB351" i="24"/>
  <c r="CH351" i="24"/>
  <c r="CG351" i="24"/>
  <c r="DF358" i="24"/>
  <c r="AK372" i="24"/>
  <c r="AZ388" i="24"/>
  <c r="BA388" i="24" s="1"/>
  <c r="BC388" i="24" s="1"/>
  <c r="CJ406" i="24"/>
  <c r="CI406" i="24"/>
  <c r="CF406" i="24"/>
  <c r="DD406" i="24"/>
  <c r="CE406" i="24"/>
  <c r="DA406" i="24"/>
  <c r="CZ406" i="24"/>
  <c r="CY406" i="24"/>
  <c r="CX406" i="24"/>
  <c r="CW406" i="24"/>
  <c r="CV406" i="24"/>
  <c r="CU406" i="24"/>
  <c r="CM406" i="24"/>
  <c r="CL406" i="24"/>
  <c r="CK406" i="24"/>
  <c r="CH406" i="24"/>
  <c r="CG406" i="24"/>
  <c r="CD406" i="24"/>
  <c r="CC406" i="24"/>
  <c r="DC406" i="24"/>
  <c r="CS406" i="24"/>
  <c r="DF406" i="24" s="1"/>
  <c r="DB406" i="24"/>
  <c r="CT406" i="24"/>
  <c r="DS268" i="24"/>
  <c r="ES268" i="24"/>
  <c r="FC268" i="24" s="1"/>
  <c r="DS274" i="24"/>
  <c r="ES274" i="24"/>
  <c r="FC274" i="24" s="1"/>
  <c r="BD282" i="24"/>
  <c r="DT285" i="24"/>
  <c r="EC285" i="24" s="1"/>
  <c r="AL294" i="24"/>
  <c r="AN294" i="24" s="1"/>
  <c r="G297" i="24"/>
  <c r="EP303" i="24"/>
  <c r="EQ303" i="24"/>
  <c r="EY303" i="24" s="1"/>
  <c r="DW303" i="24"/>
  <c r="EH303" i="24" s="1"/>
  <c r="BD305" i="24"/>
  <c r="BO306" i="24"/>
  <c r="BP306" i="24" s="1"/>
  <c r="CU311" i="24"/>
  <c r="BN312" i="24"/>
  <c r="AU314" i="24"/>
  <c r="CU318" i="24"/>
  <c r="CL326" i="24"/>
  <c r="CM326" i="24"/>
  <c r="CK326" i="24"/>
  <c r="CE326" i="24"/>
  <c r="CD326" i="24"/>
  <c r="CC326" i="24"/>
  <c r="CB326" i="24"/>
  <c r="DD326" i="24"/>
  <c r="DB326" i="24"/>
  <c r="DA326" i="24"/>
  <c r="CW326" i="24"/>
  <c r="CV326" i="24"/>
  <c r="DC326" i="24"/>
  <c r="CZ326" i="24"/>
  <c r="CY326" i="24"/>
  <c r="CX326" i="24"/>
  <c r="CU326" i="24"/>
  <c r="CT326" i="24"/>
  <c r="CG326" i="24"/>
  <c r="CF326" i="24"/>
  <c r="AA332" i="24"/>
  <c r="AB332" i="24" s="1"/>
  <c r="AD332" i="24" s="1"/>
  <c r="BS333" i="24"/>
  <c r="BT333" i="24" s="1"/>
  <c r="BU333" i="24" s="1"/>
  <c r="AP334" i="24"/>
  <c r="AQ334" i="24" s="1"/>
  <c r="AT337" i="24"/>
  <c r="AU337" i="24" s="1"/>
  <c r="CL350" i="24"/>
  <c r="CK350" i="24"/>
  <c r="CI350" i="24"/>
  <c r="CH350" i="24"/>
  <c r="CG350" i="24"/>
  <c r="CF350" i="24"/>
  <c r="CE350" i="24"/>
  <c r="CD350" i="24"/>
  <c r="CC350" i="24"/>
  <c r="CB350" i="24"/>
  <c r="DC350" i="24"/>
  <c r="CX350" i="24"/>
  <c r="CW350" i="24"/>
  <c r="DA350" i="24"/>
  <c r="CZ350" i="24"/>
  <c r="CY350" i="24"/>
  <c r="CV350" i="24"/>
  <c r="DD350" i="24"/>
  <c r="DB350" i="24"/>
  <c r="CU350" i="24"/>
  <c r="CS350" i="24"/>
  <c r="CM350" i="24"/>
  <c r="CJ350" i="24"/>
  <c r="F354" i="24"/>
  <c r="G354" i="24" s="1"/>
  <c r="F372" i="24"/>
  <c r="U382" i="24"/>
  <c r="P387" i="24"/>
  <c r="Q387" i="24" s="1"/>
  <c r="R387" i="24" s="1"/>
  <c r="DT268" i="24"/>
  <c r="EB268" i="24" s="1"/>
  <c r="DT274" i="24"/>
  <c r="EB274" i="24" s="1"/>
  <c r="DV285" i="24"/>
  <c r="EG285" i="24" s="1"/>
  <c r="G289" i="24"/>
  <c r="AJ289" i="24"/>
  <c r="CW290" i="24"/>
  <c r="AP297" i="24"/>
  <c r="AQ297" i="24" s="1"/>
  <c r="AS297" i="24" s="1"/>
  <c r="P297" i="24"/>
  <c r="Q297" i="24" s="1"/>
  <c r="BT299" i="24"/>
  <c r="EP302" i="24"/>
  <c r="DS303" i="24"/>
  <c r="EX305" i="24"/>
  <c r="AF308" i="24"/>
  <c r="AG308" i="24" s="1"/>
  <c r="BN308" i="24"/>
  <c r="BO308" i="24" s="1"/>
  <c r="BP308" i="24" s="1"/>
  <c r="CX311" i="24"/>
  <c r="AY315" i="24"/>
  <c r="BZ317" i="24"/>
  <c r="CV318" i="24"/>
  <c r="AJ322" i="24"/>
  <c r="Z323" i="24"/>
  <c r="AT328" i="24"/>
  <c r="EQ340" i="24"/>
  <c r="EY340" i="24" s="1"/>
  <c r="EP340" i="24"/>
  <c r="EU340" i="24"/>
  <c r="ES340" i="24"/>
  <c r="FC340" i="24" s="1"/>
  <c r="ER340" i="24"/>
  <c r="FB340" i="24" s="1"/>
  <c r="P343" i="24"/>
  <c r="Q343" i="24" s="1"/>
  <c r="DF350" i="24"/>
  <c r="DC351" i="24"/>
  <c r="G366" i="24"/>
  <c r="H366" i="24" s="1"/>
  <c r="I366" i="24" s="1"/>
  <c r="BJ366" i="24"/>
  <c r="BK366" i="24" s="1"/>
  <c r="BM368" i="24"/>
  <c r="AP374" i="24"/>
  <c r="R382" i="24"/>
  <c r="T382" i="24" s="1"/>
  <c r="AE387" i="24"/>
  <c r="BN438" i="24"/>
  <c r="BO438" i="24" s="1"/>
  <c r="CM291" i="24"/>
  <c r="DC291" i="24"/>
  <c r="CD291" i="24"/>
  <c r="DY323" i="24"/>
  <c r="DW323" i="24"/>
  <c r="EH323" i="24" s="1"/>
  <c r="EU323" i="24"/>
  <c r="FH323" i="24" s="1"/>
  <c r="ES323" i="24"/>
  <c r="FC323" i="24" s="1"/>
  <c r="ER323" i="24"/>
  <c r="FB323" i="24" s="1"/>
  <c r="EQ323" i="24"/>
  <c r="EY323" i="24" s="1"/>
  <c r="U329" i="24"/>
  <c r="Z340" i="24"/>
  <c r="EX350" i="24"/>
  <c r="U351" i="24"/>
  <c r="CJ355" i="24"/>
  <c r="AJ362" i="24"/>
  <c r="AT380" i="24"/>
  <c r="AU380" i="24" s="1"/>
  <c r="AV380" i="24" s="1"/>
  <c r="Q392" i="24"/>
  <c r="CN307" i="24"/>
  <c r="DY307" i="24"/>
  <c r="EL307" i="24" s="1"/>
  <c r="DW307" i="24"/>
  <c r="Q310" i="24"/>
  <c r="EA313" i="24"/>
  <c r="ER320" i="24"/>
  <c r="FA320" i="24" s="1"/>
  <c r="EQ320" i="24"/>
  <c r="EZ320" i="24" s="1"/>
  <c r="EP320" i="24"/>
  <c r="BO322" i="24"/>
  <c r="BP322" i="24" s="1"/>
  <c r="DS323" i="24"/>
  <c r="EQ324" i="24"/>
  <c r="EZ324" i="24" s="1"/>
  <c r="DY324" i="24"/>
  <c r="EM324" i="24" s="1"/>
  <c r="DW324" i="24"/>
  <c r="EI324" i="24" s="1"/>
  <c r="DU324" i="24"/>
  <c r="ED324" i="24" s="1"/>
  <c r="DT324" i="24"/>
  <c r="EC324" i="24" s="1"/>
  <c r="ES324" i="24"/>
  <c r="FD324" i="24" s="1"/>
  <c r="DY327" i="24"/>
  <c r="DU327" i="24"/>
  <c r="EE327" i="24" s="1"/>
  <c r="DT327" i="24"/>
  <c r="EB327" i="24" s="1"/>
  <c r="CS328" i="24"/>
  <c r="DF328" i="24" s="1"/>
  <c r="CH328" i="24"/>
  <c r="CG328" i="24"/>
  <c r="CF328" i="24"/>
  <c r="CE328" i="24"/>
  <c r="DD328" i="24"/>
  <c r="CD328" i="24"/>
  <c r="DC328" i="24"/>
  <c r="CC328" i="24"/>
  <c r="DB328" i="24"/>
  <c r="DA328" i="24"/>
  <c r="CZ328" i="24"/>
  <c r="CY328" i="24"/>
  <c r="CX328" i="24"/>
  <c r="CV328" i="24"/>
  <c r="CU328" i="24"/>
  <c r="CF332" i="24"/>
  <c r="DD332" i="24"/>
  <c r="CM332" i="24"/>
  <c r="CL332" i="24"/>
  <c r="DC332" i="24"/>
  <c r="CC332" i="24"/>
  <c r="CD332" i="24"/>
  <c r="CB332" i="24"/>
  <c r="CN332" i="24" s="1"/>
  <c r="DA332" i="24"/>
  <c r="CZ332" i="24"/>
  <c r="CV332" i="24"/>
  <c r="CU332" i="24"/>
  <c r="CT332" i="24"/>
  <c r="BT336" i="24"/>
  <c r="CY346" i="24"/>
  <c r="CX346" i="24"/>
  <c r="CV346" i="24"/>
  <c r="CU346" i="24"/>
  <c r="CT346" i="24"/>
  <c r="CS346" i="24"/>
  <c r="DF346" i="24" s="1"/>
  <c r="DD346" i="24"/>
  <c r="DC346" i="24"/>
  <c r="DB346" i="24"/>
  <c r="DA346" i="24"/>
  <c r="CZ346" i="24"/>
  <c r="CL346" i="24"/>
  <c r="CK346" i="24"/>
  <c r="CW346" i="24"/>
  <c r="CM346" i="24"/>
  <c r="CJ346" i="24"/>
  <c r="DF348" i="24"/>
  <c r="Z356" i="24"/>
  <c r="Y365" i="24"/>
  <c r="AZ369" i="24"/>
  <c r="BA369" i="24" s="1"/>
  <c r="BD375" i="24"/>
  <c r="BE375" i="24" s="1"/>
  <c r="AS383" i="24"/>
  <c r="ES386" i="24"/>
  <c r="FD386" i="24" s="1"/>
  <c r="DS386" i="24"/>
  <c r="DY386" i="24"/>
  <c r="EM386" i="24" s="1"/>
  <c r="EU386" i="24"/>
  <c r="FG386" i="24" s="1"/>
  <c r="ER386" i="24"/>
  <c r="FA386" i="24" s="1"/>
  <c r="EQ386" i="24"/>
  <c r="EZ386" i="24" s="1"/>
  <c r="EP386" i="24"/>
  <c r="DW386" i="24"/>
  <c r="EI386" i="24" s="1"/>
  <c r="DV386" i="24"/>
  <c r="EG386" i="24" s="1"/>
  <c r="DU386" i="24"/>
  <c r="ED386" i="24" s="1"/>
  <c r="DT386" i="24"/>
  <c r="EC386" i="24" s="1"/>
  <c r="V391" i="24"/>
  <c r="W391" i="24" s="1"/>
  <c r="AA395" i="24"/>
  <c r="BZ416" i="24"/>
  <c r="CN416" i="24"/>
  <c r="DW334" i="24"/>
  <c r="EH334" i="24" s="1"/>
  <c r="DV334" i="24"/>
  <c r="EF334" i="24" s="1"/>
  <c r="DT334" i="24"/>
  <c r="EB334" i="24" s="1"/>
  <c r="DY334" i="24"/>
  <c r="EU334" i="24"/>
  <c r="FH334" i="24" s="1"/>
  <c r="ES334" i="24"/>
  <c r="FC334" i="24" s="1"/>
  <c r="ER334" i="24"/>
  <c r="FB334" i="24" s="1"/>
  <c r="EQ334" i="24"/>
  <c r="EY334" i="24" s="1"/>
  <c r="DT341" i="24"/>
  <c r="ES341" i="24"/>
  <c r="FD341" i="24" s="1"/>
  <c r="DS341" i="24"/>
  <c r="EQ341" i="24"/>
  <c r="EZ341" i="24" s="1"/>
  <c r="EP341" i="24"/>
  <c r="DY341" i="24"/>
  <c r="EM341" i="24" s="1"/>
  <c r="EU341" i="24"/>
  <c r="DW341" i="24"/>
  <c r="EI341" i="24" s="1"/>
  <c r="DV341" i="24"/>
  <c r="EG341" i="24" s="1"/>
  <c r="CH361" i="24"/>
  <c r="CJ361" i="24"/>
  <c r="CX361" i="24"/>
  <c r="CW361" i="24"/>
  <c r="CV361" i="24"/>
  <c r="CU361" i="24"/>
  <c r="CT361" i="24"/>
  <c r="CS361" i="24"/>
  <c r="DF361" i="24" s="1"/>
  <c r="CE361" i="24"/>
  <c r="CD361" i="24"/>
  <c r="CC361" i="24"/>
  <c r="CB361" i="24"/>
  <c r="CN361" i="24" s="1"/>
  <c r="DA361" i="24"/>
  <c r="CZ361" i="24"/>
  <c r="CY361" i="24"/>
  <c r="CM361" i="24"/>
  <c r="CL361" i="24"/>
  <c r="CK361" i="24"/>
  <c r="CI361" i="24"/>
  <c r="CF361" i="24"/>
  <c r="DU373" i="24"/>
  <c r="DW373" i="24"/>
  <c r="EH373" i="24" s="1"/>
  <c r="EU373" i="24"/>
  <c r="ES373" i="24"/>
  <c r="FC373" i="24" s="1"/>
  <c r="ER373" i="24"/>
  <c r="FB373" i="24" s="1"/>
  <c r="EQ373" i="24"/>
  <c r="EY373" i="24" s="1"/>
  <c r="EP373" i="24"/>
  <c r="CJ388" i="24"/>
  <c r="CI388" i="24"/>
  <c r="CH388" i="24"/>
  <c r="CG388" i="24"/>
  <c r="CF388" i="24"/>
  <c r="CE388" i="24"/>
  <c r="DD388" i="24"/>
  <c r="CD388" i="24"/>
  <c r="DC388" i="24"/>
  <c r="CV388" i="24"/>
  <c r="CL388" i="24"/>
  <c r="CK388" i="24"/>
  <c r="CC388" i="24"/>
  <c r="CB388" i="24"/>
  <c r="DA388" i="24"/>
  <c r="CX388" i="24"/>
  <c r="CM388" i="24"/>
  <c r="CW388" i="24"/>
  <c r="CU388" i="24"/>
  <c r="CT388" i="24"/>
  <c r="CS388" i="24"/>
  <c r="DF388" i="24" s="1"/>
  <c r="Q432" i="24"/>
  <c r="AU333" i="24"/>
  <c r="AV333" i="24" s="1"/>
  <c r="AZ334" i="24"/>
  <c r="DS334" i="24"/>
  <c r="AK337" i="24"/>
  <c r="AL337" i="24" s="1"/>
  <c r="DU341" i="24"/>
  <c r="ED341" i="24" s="1"/>
  <c r="BT342" i="24"/>
  <c r="V347" i="24"/>
  <c r="W347" i="24" s="1"/>
  <c r="BI352" i="24"/>
  <c r="BJ352" i="24" s="1"/>
  <c r="CM355" i="24"/>
  <c r="CW355" i="24"/>
  <c r="CV355" i="24"/>
  <c r="CT355" i="24"/>
  <c r="CS355" i="24"/>
  <c r="DF355" i="24" s="1"/>
  <c r="CD355" i="24"/>
  <c r="CC355" i="24"/>
  <c r="CB355" i="24"/>
  <c r="BZ355" i="24" s="1"/>
  <c r="DC355" i="24"/>
  <c r="CY355" i="24"/>
  <c r="CX355" i="24"/>
  <c r="CU355" i="24"/>
  <c r="DB355" i="24"/>
  <c r="DA355" i="24"/>
  <c r="CZ355" i="24"/>
  <c r="BS371" i="24"/>
  <c r="BO372" i="24"/>
  <c r="BP372" i="24" s="1"/>
  <c r="BR372" i="24" s="1"/>
  <c r="DS373" i="24"/>
  <c r="ER382" i="24"/>
  <c r="FA382" i="24" s="1"/>
  <c r="EQ382" i="24"/>
  <c r="EZ382" i="24" s="1"/>
  <c r="EP382" i="24"/>
  <c r="EU382" i="24"/>
  <c r="FG382" i="24" s="1"/>
  <c r="ES382" i="24"/>
  <c r="FD382" i="24" s="1"/>
  <c r="DY382" i="24"/>
  <c r="DV382" i="24"/>
  <c r="EG382" i="24" s="1"/>
  <c r="DW382" i="24"/>
  <c r="EI382" i="24" s="1"/>
  <c r="DU382" i="24"/>
  <c r="ED382" i="24" s="1"/>
  <c r="DS382" i="24"/>
  <c r="AE392" i="24"/>
  <c r="AZ403" i="24"/>
  <c r="BA403" i="24" s="1"/>
  <c r="BC403" i="24"/>
  <c r="BE334" i="24"/>
  <c r="BF334" i="24" s="1"/>
  <c r="BH334" i="24" s="1"/>
  <c r="AG343" i="24"/>
  <c r="AF343" i="24"/>
  <c r="EA344" i="24"/>
  <c r="ET357" i="24"/>
  <c r="DD361" i="24"/>
  <c r="AJ370" i="24"/>
  <c r="AK370" i="24" s="1"/>
  <c r="AL370" i="24" s="1"/>
  <c r="CK385" i="24"/>
  <c r="CJ385" i="24"/>
  <c r="CI385" i="24"/>
  <c r="CH385" i="24"/>
  <c r="CG385" i="24"/>
  <c r="CF385" i="24"/>
  <c r="DD385" i="24"/>
  <c r="CE385" i="24"/>
  <c r="CL385" i="24"/>
  <c r="CD385" i="24"/>
  <c r="CC385" i="24"/>
  <c r="CB385" i="24"/>
  <c r="CY385" i="24"/>
  <c r="DC385" i="24"/>
  <c r="DB385" i="24"/>
  <c r="DA385" i="24"/>
  <c r="CZ385" i="24"/>
  <c r="CX385" i="24"/>
  <c r="CW385" i="24"/>
  <c r="CT385" i="24"/>
  <c r="CS385" i="24"/>
  <c r="DF385" i="24" s="1"/>
  <c r="CM385" i="24"/>
  <c r="BH387" i="24"/>
  <c r="DB388" i="24"/>
  <c r="CX399" i="24"/>
  <c r="CW399" i="24"/>
  <c r="CV399" i="24"/>
  <c r="CU399" i="24"/>
  <c r="CF399" i="24"/>
  <c r="CE399" i="24"/>
  <c r="CD399" i="24"/>
  <c r="CC399" i="24"/>
  <c r="CB399" i="24"/>
  <c r="DD399" i="24"/>
  <c r="DC399" i="24"/>
  <c r="CS399" i="24"/>
  <c r="DF399" i="24" s="1"/>
  <c r="CT399" i="24"/>
  <c r="CM399" i="24"/>
  <c r="DB399" i="24"/>
  <c r="DA399" i="24"/>
  <c r="CZ399" i="24"/>
  <c r="CY399" i="24"/>
  <c r="CK399" i="24"/>
  <c r="CJ399" i="24"/>
  <c r="CH399" i="24"/>
  <c r="CL399" i="24"/>
  <c r="CI399" i="24"/>
  <c r="CG399" i="24"/>
  <c r="DW418" i="24"/>
  <c r="EI418" i="24" s="1"/>
  <c r="DV418" i="24"/>
  <c r="EG418" i="24" s="1"/>
  <c r="EU418" i="24"/>
  <c r="FG418" i="24" s="1"/>
  <c r="DU418" i="24"/>
  <c r="ED418" i="24" s="1"/>
  <c r="DT418" i="24"/>
  <c r="EC418" i="24" s="1"/>
  <c r="EQ418" i="24"/>
  <c r="EZ418" i="24" s="1"/>
  <c r="ES418" i="24"/>
  <c r="FD418" i="24" s="1"/>
  <c r="ER418" i="24"/>
  <c r="FA418" i="24" s="1"/>
  <c r="EP418" i="24"/>
  <c r="DY418" i="24"/>
  <c r="EM418" i="24" s="1"/>
  <c r="DS418" i="24"/>
  <c r="P424" i="24"/>
  <c r="BO316" i="24"/>
  <c r="BP316" i="24" s="1"/>
  <c r="BR316" i="24" s="1"/>
  <c r="AT318" i="24"/>
  <c r="BS320" i="24"/>
  <c r="AE331" i="24"/>
  <c r="Q345" i="24"/>
  <c r="R345" i="24" s="1"/>
  <c r="BU351" i="24"/>
  <c r="BW351" i="24" s="1"/>
  <c r="P358" i="24"/>
  <c r="CU385" i="24"/>
  <c r="CU284" i="24"/>
  <c r="CT284" i="24"/>
  <c r="CG284" i="24"/>
  <c r="CJ286" i="24"/>
  <c r="AO290" i="24"/>
  <c r="CZ291" i="24"/>
  <c r="ER291" i="24"/>
  <c r="AB305" i="24"/>
  <c r="AD305" i="24" s="1"/>
  <c r="CJ307" i="24"/>
  <c r="AF312" i="24"/>
  <c r="EQ314" i="24"/>
  <c r="EZ314" i="24" s="1"/>
  <c r="EP314" i="24"/>
  <c r="DY319" i="24"/>
  <c r="ES319" i="24"/>
  <c r="FC319" i="24" s="1"/>
  <c r="ER319" i="24"/>
  <c r="FB319" i="24" s="1"/>
  <c r="EQ319" i="24"/>
  <c r="EY319" i="24" s="1"/>
  <c r="EP319" i="24"/>
  <c r="DF321" i="24"/>
  <c r="AF324" i="24"/>
  <c r="BJ328" i="24"/>
  <c r="BK328" i="24" s="1"/>
  <c r="BM328" i="24" s="1"/>
  <c r="BI341" i="24"/>
  <c r="BJ341" i="24" s="1"/>
  <c r="BK341" i="24" s="1"/>
  <c r="AP342" i="24"/>
  <c r="AQ342" i="24" s="1"/>
  <c r="AO346" i="24"/>
  <c r="AP346" i="24" s="1"/>
  <c r="AY353" i="24"/>
  <c r="AZ355" i="24"/>
  <c r="BA355" i="24" s="1"/>
  <c r="BC355" i="24" s="1"/>
  <c r="ER359" i="24"/>
  <c r="FB359" i="24" s="1"/>
  <c r="EQ359" i="24"/>
  <c r="EY359" i="24" s="1"/>
  <c r="EP359" i="24"/>
  <c r="DY359" i="24"/>
  <c r="EL359" i="24" s="1"/>
  <c r="DW359" i="24"/>
  <c r="EH359" i="24" s="1"/>
  <c r="EU359" i="24"/>
  <c r="CT372" i="24"/>
  <c r="DB372" i="24"/>
  <c r="CB372" i="24"/>
  <c r="CN372" i="24" s="1"/>
  <c r="DA372" i="24"/>
  <c r="CZ372" i="24"/>
  <c r="CY372" i="24"/>
  <c r="CX372" i="24"/>
  <c r="CW372" i="24"/>
  <c r="CM372" i="24"/>
  <c r="CL372" i="24"/>
  <c r="CK372" i="24"/>
  <c r="CJ372" i="24"/>
  <c r="CD372" i="24"/>
  <c r="DD372" i="24"/>
  <c r="DC372" i="24"/>
  <c r="CV372" i="24"/>
  <c r="CU372" i="24"/>
  <c r="CH372" i="24"/>
  <c r="CG372" i="24"/>
  <c r="CF372" i="24"/>
  <c r="CE372" i="24"/>
  <c r="CV385" i="24"/>
  <c r="EA390" i="24"/>
  <c r="EP283" i="24"/>
  <c r="BP287" i="24"/>
  <c r="BR287" i="24" s="1"/>
  <c r="DA291" i="24"/>
  <c r="ES291" i="24"/>
  <c r="FD291" i="24" s="1"/>
  <c r="AO295" i="24"/>
  <c r="EU295" i="24"/>
  <c r="DD303" i="24"/>
  <c r="CE303" i="24"/>
  <c r="DC303" i="24"/>
  <c r="CD303" i="24"/>
  <c r="DB303" i="24"/>
  <c r="CC303" i="24"/>
  <c r="DA303" i="24"/>
  <c r="CB303" i="24"/>
  <c r="CZ303" i="24"/>
  <c r="CY303" i="24"/>
  <c r="AO307" i="24"/>
  <c r="EX312" i="24"/>
  <c r="DV317" i="24"/>
  <c r="EF317" i="24" s="1"/>
  <c r="EU317" i="24"/>
  <c r="FH317" i="24" s="1"/>
  <c r="DU317" i="24"/>
  <c r="EE317" i="24" s="1"/>
  <c r="DT317" i="24"/>
  <c r="EB317" i="24" s="1"/>
  <c r="ES317" i="24"/>
  <c r="FC317" i="24" s="1"/>
  <c r="DS317" i="24"/>
  <c r="ER317" i="24"/>
  <c r="FB317" i="24" s="1"/>
  <c r="EQ317" i="24"/>
  <c r="EY317" i="24" s="1"/>
  <c r="EP317" i="24"/>
  <c r="DS319" i="24"/>
  <c r="BE321" i="24"/>
  <c r="BF321" i="24" s="1"/>
  <c r="BN325" i="24"/>
  <c r="BO325" i="24" s="1"/>
  <c r="BO331" i="24"/>
  <c r="BE338" i="24"/>
  <c r="BF338" i="24" s="1"/>
  <c r="AN344" i="24"/>
  <c r="BD353" i="24"/>
  <c r="DS359" i="24"/>
  <c r="V360" i="24"/>
  <c r="W360" i="24" s="1"/>
  <c r="BP364" i="24"/>
  <c r="BR364" i="24" s="1"/>
  <c r="CG368" i="24"/>
  <c r="DD368" i="24"/>
  <c r="CE368" i="24"/>
  <c r="CW368" i="24"/>
  <c r="CV368" i="24"/>
  <c r="CU368" i="24"/>
  <c r="CT368" i="24"/>
  <c r="CS368" i="24"/>
  <c r="DF368" i="24" s="1"/>
  <c r="CJ368" i="24"/>
  <c r="CK368" i="24"/>
  <c r="CI368" i="24"/>
  <c r="CH368" i="24"/>
  <c r="CF368" i="24"/>
  <c r="CD368" i="24"/>
  <c r="CC368" i="24"/>
  <c r="CB368" i="24"/>
  <c r="BZ368" i="24" s="1"/>
  <c r="DC368" i="24"/>
  <c r="CX368" i="24"/>
  <c r="CM368" i="24"/>
  <c r="DB368" i="24"/>
  <c r="DA368" i="24"/>
  <c r="CY368" i="24"/>
  <c r="U390" i="24"/>
  <c r="V390" i="24" s="1"/>
  <c r="W390" i="24" s="1"/>
  <c r="CX285" i="24"/>
  <c r="CW285" i="24"/>
  <c r="CT285" i="24"/>
  <c r="CJ285" i="24"/>
  <c r="BA290" i="24"/>
  <c r="BC290" i="24" s="1"/>
  <c r="DB291" i="24"/>
  <c r="AY292" i="24"/>
  <c r="DA294" i="24"/>
  <c r="CB294" i="24"/>
  <c r="CZ294" i="24"/>
  <c r="CY294" i="24"/>
  <c r="CX294" i="24"/>
  <c r="CW294" i="24"/>
  <c r="CM294" i="24"/>
  <c r="CH296" i="24"/>
  <c r="CG296" i="24"/>
  <c r="CF296" i="24"/>
  <c r="DD296" i="24"/>
  <c r="CE296" i="24"/>
  <c r="DC296" i="24"/>
  <c r="CD296" i="24"/>
  <c r="DB296" i="24"/>
  <c r="CC296" i="24"/>
  <c r="CT296" i="24"/>
  <c r="AU296" i="24"/>
  <c r="AK298" i="24"/>
  <c r="AL298" i="24" s="1"/>
  <c r="AJ306" i="24"/>
  <c r="AK306" i="24" s="1"/>
  <c r="CM307" i="24"/>
  <c r="CL307" i="24"/>
  <c r="DC307" i="24"/>
  <c r="CD307" i="24"/>
  <c r="AO313" i="24"/>
  <c r="BJ318" i="24"/>
  <c r="BK318" i="24" s="1"/>
  <c r="P319" i="24"/>
  <c r="Q319" i="24" s="1"/>
  <c r="R319" i="24" s="1"/>
  <c r="AJ320" i="24"/>
  <c r="AK320" i="24" s="1"/>
  <c r="CY322" i="24"/>
  <c r="CG322" i="24"/>
  <c r="CF322" i="24"/>
  <c r="CE322" i="24"/>
  <c r="DD322" i="24"/>
  <c r="CD322" i="24"/>
  <c r="DC322" i="24"/>
  <c r="CC322" i="24"/>
  <c r="DB322" i="24"/>
  <c r="CB322" i="24"/>
  <c r="CM322" i="24"/>
  <c r="CL322" i="24"/>
  <c r="CK322" i="24"/>
  <c r="CJ322" i="24"/>
  <c r="CI322" i="24"/>
  <c r="CH322" i="24"/>
  <c r="DA322" i="24"/>
  <c r="CZ322" i="24"/>
  <c r="BO324" i="24"/>
  <c r="AT331" i="24"/>
  <c r="AU331" i="24" s="1"/>
  <c r="AV331" i="24" s="1"/>
  <c r="AE339" i="24"/>
  <c r="ER341" i="24"/>
  <c r="FA341" i="24" s="1"/>
  <c r="BD346" i="24"/>
  <c r="Z351" i="24"/>
  <c r="AJ358" i="24"/>
  <c r="P359" i="24"/>
  <c r="AY365" i="24"/>
  <c r="AZ365" i="24" s="1"/>
  <c r="AT385" i="24"/>
  <c r="AU385" i="24" s="1"/>
  <c r="EP393" i="24"/>
  <c r="DY393" i="24"/>
  <c r="EL393" i="24" s="1"/>
  <c r="DW393" i="24"/>
  <c r="EH393" i="24" s="1"/>
  <c r="EU393" i="24"/>
  <c r="FH393" i="24" s="1"/>
  <c r="ES393" i="24"/>
  <c r="FC393" i="24" s="1"/>
  <c r="ER393" i="24"/>
  <c r="FB393" i="24" s="1"/>
  <c r="EQ393" i="24"/>
  <c r="EY393" i="24" s="1"/>
  <c r="DV393" i="24"/>
  <c r="EF393" i="24" s="1"/>
  <c r="DU393" i="24"/>
  <c r="EE393" i="24" s="1"/>
  <c r="DS393" i="24"/>
  <c r="EA396" i="24"/>
  <c r="CW410" i="24"/>
  <c r="CV410" i="24"/>
  <c r="CS410" i="24"/>
  <c r="DF410" i="24" s="1"/>
  <c r="DB410" i="24"/>
  <c r="DA410" i="24"/>
  <c r="CZ410" i="24"/>
  <c r="CY410" i="24"/>
  <c r="CX410" i="24"/>
  <c r="CU410" i="24"/>
  <c r="CT410" i="24"/>
  <c r="CM410" i="24"/>
  <c r="CL410" i="24"/>
  <c r="CK410" i="24"/>
  <c r="CJ410" i="24"/>
  <c r="CI410" i="24"/>
  <c r="CH410" i="24"/>
  <c r="CB410" i="24"/>
  <c r="BZ410" i="24" s="1"/>
  <c r="CC410" i="24"/>
  <c r="DD410" i="24"/>
  <c r="CF410" i="24"/>
  <c r="DC410" i="24"/>
  <c r="CG410" i="24"/>
  <c r="CE410" i="24"/>
  <c r="CI444" i="24"/>
  <c r="CS444" i="24"/>
  <c r="DF444" i="24" s="1"/>
  <c r="CM444" i="24"/>
  <c r="CL444" i="24"/>
  <c r="CK444" i="24"/>
  <c r="CH444" i="24"/>
  <c r="CE444" i="24"/>
  <c r="CD444" i="24"/>
  <c r="DD444" i="24"/>
  <c r="DC444" i="24"/>
  <c r="DA444" i="24"/>
  <c r="CZ444" i="24"/>
  <c r="CB444" i="24"/>
  <c r="CN444" i="24" s="1"/>
  <c r="DB444" i="24"/>
  <c r="CY444" i="24"/>
  <c r="CX444" i="24"/>
  <c r="CW444" i="24"/>
  <c r="CV444" i="24"/>
  <c r="CU444" i="24"/>
  <c r="CT444" i="24"/>
  <c r="CJ444" i="24"/>
  <c r="CG444" i="24"/>
  <c r="CF444" i="24"/>
  <c r="CC444" i="24"/>
  <c r="ER283" i="24"/>
  <c r="CV284" i="24"/>
  <c r="AK285" i="24"/>
  <c r="DD291" i="24"/>
  <c r="BT295" i="24"/>
  <c r="BU295" i="24" s="1"/>
  <c r="DS295" i="24"/>
  <c r="BJ296" i="24"/>
  <c r="BK296" i="24" s="1"/>
  <c r="EX297" i="24"/>
  <c r="DY299" i="24"/>
  <c r="EL299" i="24" s="1"/>
  <c r="DW299" i="24"/>
  <c r="EH299" i="24" s="1"/>
  <c r="CS303" i="24"/>
  <c r="DF303" i="24" s="1"/>
  <c r="V309" i="24"/>
  <c r="AL310" i="24"/>
  <c r="AN310" i="24" s="1"/>
  <c r="DU314" i="24"/>
  <c r="BT319" i="24"/>
  <c r="DU319" i="24"/>
  <c r="EE319" i="24" s="1"/>
  <c r="U325" i="24"/>
  <c r="AA331" i="24"/>
  <c r="P333" i="24"/>
  <c r="CF340" i="24"/>
  <c r="DD340" i="24"/>
  <c r="CE340" i="24"/>
  <c r="DB340" i="24"/>
  <c r="CC340" i="24"/>
  <c r="DA340" i="24"/>
  <c r="CB340" i="24"/>
  <c r="BZ340" i="24" s="1"/>
  <c r="CZ340" i="24"/>
  <c r="CY340" i="24"/>
  <c r="DC340" i="24"/>
  <c r="CX340" i="24"/>
  <c r="CW340" i="24"/>
  <c r="CV340" i="24"/>
  <c r="CU340" i="24"/>
  <c r="CT340" i="24"/>
  <c r="CL340" i="24"/>
  <c r="CK340" i="24"/>
  <c r="CM340" i="24"/>
  <c r="CJ340" i="24"/>
  <c r="CH340" i="24"/>
  <c r="CG340" i="24"/>
  <c r="CL342" i="24"/>
  <c r="CK342" i="24"/>
  <c r="CI342" i="24"/>
  <c r="CH342" i="24"/>
  <c r="CG342" i="24"/>
  <c r="CF342" i="24"/>
  <c r="CW342" i="24"/>
  <c r="CV342" i="24"/>
  <c r="CU342" i="24"/>
  <c r="CT342" i="24"/>
  <c r="CS342" i="24"/>
  <c r="DF342" i="24" s="1"/>
  <c r="CD342" i="24"/>
  <c r="CC342" i="24"/>
  <c r="DB342" i="24"/>
  <c r="DA342" i="24"/>
  <c r="CZ342" i="24"/>
  <c r="CY342" i="24"/>
  <c r="CX342" i="24"/>
  <c r="CB342" i="24"/>
  <c r="AE348" i="24"/>
  <c r="AK354" i="24"/>
  <c r="BE355" i="24"/>
  <c r="DU359" i="24"/>
  <c r="EE359" i="24" s="1"/>
  <c r="CZ368" i="24"/>
  <c r="DT393" i="24"/>
  <c r="U396" i="24"/>
  <c r="V396" i="24" s="1"/>
  <c r="CU398" i="24"/>
  <c r="CT398" i="24"/>
  <c r="CS398" i="24"/>
  <c r="DF398" i="24" s="1"/>
  <c r="CK398" i="24"/>
  <c r="CJ398" i="24"/>
  <c r="CI398" i="24"/>
  <c r="CH398" i="24"/>
  <c r="CG398" i="24"/>
  <c r="CF398" i="24"/>
  <c r="CE398" i="24"/>
  <c r="DA398" i="24"/>
  <c r="CM398" i="24"/>
  <c r="CL398" i="24"/>
  <c r="CD398" i="24"/>
  <c r="CC398" i="24"/>
  <c r="CB398" i="24"/>
  <c r="DD398" i="24"/>
  <c r="DC398" i="24"/>
  <c r="DB398" i="24"/>
  <c r="CZ398" i="24"/>
  <c r="CY398" i="24"/>
  <c r="CX398" i="24"/>
  <c r="EF399" i="24"/>
  <c r="AO284" i="24"/>
  <c r="CW284" i="24"/>
  <c r="CS285" i="24"/>
  <c r="DF285" i="24" s="1"/>
  <c r="CS294" i="24"/>
  <c r="DF294" i="24" s="1"/>
  <c r="DT295" i="24"/>
  <c r="EB295" i="24" s="1"/>
  <c r="CS296" i="24"/>
  <c r="DF296" i="24" s="1"/>
  <c r="CM298" i="24"/>
  <c r="CL298" i="24"/>
  <c r="CK298" i="24"/>
  <c r="CJ298" i="24"/>
  <c r="CI298" i="24"/>
  <c r="CZ298" i="24"/>
  <c r="EA299" i="24"/>
  <c r="CU300" i="24"/>
  <c r="CT300" i="24"/>
  <c r="CS300" i="24"/>
  <c r="DF300" i="24" s="1"/>
  <c r="CG300" i="24"/>
  <c r="AT300" i="24"/>
  <c r="AU300" i="24" s="1"/>
  <c r="CT303" i="24"/>
  <c r="CS307" i="24"/>
  <c r="DF307" i="24" s="1"/>
  <c r="BE313" i="24"/>
  <c r="BF313" i="24" s="1"/>
  <c r="DV314" i="24"/>
  <c r="EG314" i="24" s="1"/>
  <c r="DY317" i="24"/>
  <c r="EL317" i="24" s="1"/>
  <c r="DV319" i="24"/>
  <c r="EF319" i="24" s="1"/>
  <c r="CS322" i="24"/>
  <c r="DF322" i="24" s="1"/>
  <c r="EP323" i="24"/>
  <c r="EP324" i="24"/>
  <c r="Z325" i="24"/>
  <c r="FG326" i="24"/>
  <c r="BT327" i="24"/>
  <c r="BU327" i="24" s="1"/>
  <c r="AB331" i="24"/>
  <c r="AD331" i="24" s="1"/>
  <c r="DY335" i="24"/>
  <c r="DW335" i="24"/>
  <c r="EI335" i="24" s="1"/>
  <c r="DU335" i="24"/>
  <c r="ED335" i="24" s="1"/>
  <c r="DT335" i="24"/>
  <c r="EC335" i="24" s="1"/>
  <c r="DS335" i="24"/>
  <c r="AT336" i="24"/>
  <c r="EP337" i="24"/>
  <c r="DY337" i="24"/>
  <c r="EM337" i="24" s="1"/>
  <c r="DW337" i="24"/>
  <c r="EI337" i="24" s="1"/>
  <c r="DV337" i="24"/>
  <c r="EG337" i="24" s="1"/>
  <c r="DT337" i="24"/>
  <c r="EC337" i="24" s="1"/>
  <c r="DS337" i="24"/>
  <c r="EU337" i="24"/>
  <c r="FG337" i="24" s="1"/>
  <c r="ES337" i="24"/>
  <c r="BK339" i="24"/>
  <c r="BM339" i="24" s="1"/>
  <c r="BO341" i="24"/>
  <c r="CN349" i="24"/>
  <c r="DV359" i="24"/>
  <c r="EF359" i="24" s="1"/>
  <c r="P363" i="24"/>
  <c r="Q363" i="24" s="1"/>
  <c r="Y379" i="24"/>
  <c r="Z384" i="24"/>
  <c r="AO389" i="24"/>
  <c r="CZ403" i="24"/>
  <c r="CY403" i="24"/>
  <c r="CU403" i="24"/>
  <c r="CI403" i="24"/>
  <c r="CH403" i="24"/>
  <c r="CG403" i="24"/>
  <c r="CF403" i="24"/>
  <c r="CD403" i="24"/>
  <c r="DD403" i="24"/>
  <c r="DC403" i="24"/>
  <c r="DB403" i="24"/>
  <c r="DA403" i="24"/>
  <c r="CX403" i="24"/>
  <c r="CW403" i="24"/>
  <c r="CT403" i="24"/>
  <c r="CM403" i="24"/>
  <c r="CL403" i="24"/>
  <c r="CK403" i="24"/>
  <c r="CJ403" i="24"/>
  <c r="CE403" i="24"/>
  <c r="CC403" i="24"/>
  <c r="CB403" i="24"/>
  <c r="CV403" i="24"/>
  <c r="Q414" i="24"/>
  <c r="AU414" i="24"/>
  <c r="AV414" i="24" s="1"/>
  <c r="DX283" i="24"/>
  <c r="EJ283" i="24" s="1"/>
  <c r="CU285" i="24"/>
  <c r="DA286" i="24"/>
  <c r="CB286" i="24"/>
  <c r="CZ286" i="24"/>
  <c r="CY286" i="24"/>
  <c r="CX286" i="24"/>
  <c r="CW286" i="24"/>
  <c r="CM286" i="24"/>
  <c r="CB291" i="24"/>
  <c r="BZ291" i="24" s="1"/>
  <c r="DY291" i="24"/>
  <c r="EM291" i="24" s="1"/>
  <c r="CT294" i="24"/>
  <c r="DU295" i="24"/>
  <c r="EE295" i="24" s="1"/>
  <c r="CU296" i="24"/>
  <c r="AF300" i="24"/>
  <c r="Q302" i="24"/>
  <c r="R302" i="24" s="1"/>
  <c r="CU303" i="24"/>
  <c r="G304" i="24"/>
  <c r="CT307" i="24"/>
  <c r="AB309" i="24"/>
  <c r="AD309" i="24" s="1"/>
  <c r="AZ311" i="24"/>
  <c r="BA311" i="24" s="1"/>
  <c r="DW314" i="24"/>
  <c r="EI314" i="24" s="1"/>
  <c r="EP315" i="24"/>
  <c r="DY315" i="24"/>
  <c r="ER315" i="24"/>
  <c r="FB315" i="24" s="1"/>
  <c r="AI316" i="24"/>
  <c r="BT317" i="24"/>
  <c r="BU317" i="24" s="1"/>
  <c r="DW319" i="24"/>
  <c r="EH319" i="24" s="1"/>
  <c r="AF321" i="24"/>
  <c r="AG321" i="24" s="1"/>
  <c r="CT322" i="24"/>
  <c r="AK324" i="24"/>
  <c r="ER324" i="24"/>
  <c r="FA324" i="24" s="1"/>
  <c r="EP327" i="24"/>
  <c r="F331" i="24"/>
  <c r="AO332" i="24"/>
  <c r="AO335" i="24"/>
  <c r="CU356" i="24"/>
  <c r="CH356" i="24"/>
  <c r="CG356" i="24"/>
  <c r="CF356" i="24"/>
  <c r="CE356" i="24"/>
  <c r="DD356" i="24"/>
  <c r="CD356" i="24"/>
  <c r="DC356" i="24"/>
  <c r="CC356" i="24"/>
  <c r="DB356" i="24"/>
  <c r="CB356" i="24"/>
  <c r="CW356" i="24"/>
  <c r="CV356" i="24"/>
  <c r="CT356" i="24"/>
  <c r="CS356" i="24"/>
  <c r="DF356" i="24" s="1"/>
  <c r="CJ356" i="24"/>
  <c r="CI356" i="24"/>
  <c r="DA356" i="24"/>
  <c r="CZ356" i="24"/>
  <c r="CX356" i="24"/>
  <c r="CL356" i="24"/>
  <c r="CK356" i="24"/>
  <c r="BU363" i="24"/>
  <c r="BW363" i="24" s="1"/>
  <c r="U363" i="24"/>
  <c r="F364" i="24"/>
  <c r="AK368" i="24"/>
  <c r="CM371" i="24"/>
  <c r="CL371" i="24"/>
  <c r="CK371" i="24"/>
  <c r="CJ371" i="24"/>
  <c r="CI371" i="24"/>
  <c r="CH371" i="24"/>
  <c r="DB371" i="24"/>
  <c r="DA371" i="24"/>
  <c r="CZ371" i="24"/>
  <c r="CY371" i="24"/>
  <c r="CX371" i="24"/>
  <c r="CW371" i="24"/>
  <c r="CV371" i="24"/>
  <c r="CU371" i="24"/>
  <c r="CF371" i="24"/>
  <c r="DD371" i="24"/>
  <c r="DC371" i="24"/>
  <c r="CS371" i="24"/>
  <c r="DF371" i="24" s="1"/>
  <c r="CG371" i="24"/>
  <c r="CE371" i="24"/>
  <c r="CD371" i="24"/>
  <c r="CC371" i="24"/>
  <c r="CB371" i="24"/>
  <c r="BZ371" i="24" s="1"/>
  <c r="U372" i="24"/>
  <c r="V372" i="24" s="1"/>
  <c r="W372" i="24" s="1"/>
  <c r="AZ375" i="24"/>
  <c r="BA375" i="24" s="1"/>
  <c r="CM378" i="24"/>
  <c r="CL378" i="24"/>
  <c r="CK378" i="24"/>
  <c r="CI378" i="24"/>
  <c r="CY378" i="24"/>
  <c r="CX378" i="24"/>
  <c r="CW378" i="24"/>
  <c r="CV378" i="24"/>
  <c r="CU378" i="24"/>
  <c r="CT378" i="24"/>
  <c r="CG378" i="24"/>
  <c r="CJ378" i="24"/>
  <c r="CH378" i="24"/>
  <c r="CF378" i="24"/>
  <c r="CE378" i="24"/>
  <c r="CD378" i="24"/>
  <c r="DC378" i="24"/>
  <c r="DB378" i="24"/>
  <c r="DA378" i="24"/>
  <c r="CZ378" i="24"/>
  <c r="CS378" i="24"/>
  <c r="DF378" i="24" s="1"/>
  <c r="CB378" i="24"/>
  <c r="BZ378" i="24" s="1"/>
  <c r="BK382" i="24"/>
  <c r="BM382" i="24" s="1"/>
  <c r="CK387" i="24"/>
  <c r="DA387" i="24"/>
  <c r="CZ387" i="24"/>
  <c r="CY387" i="24"/>
  <c r="CX387" i="24"/>
  <c r="CW387" i="24"/>
  <c r="CV387" i="24"/>
  <c r="CU387" i="24"/>
  <c r="CJ387" i="24"/>
  <c r="CI387" i="24"/>
  <c r="CH387" i="24"/>
  <c r="CG387" i="24"/>
  <c r="CF387" i="24"/>
  <c r="CE387" i="24"/>
  <c r="CT387" i="24"/>
  <c r="CS387" i="24"/>
  <c r="CM387" i="24"/>
  <c r="CC387" i="24"/>
  <c r="CB387" i="24"/>
  <c r="CN387" i="24" s="1"/>
  <c r="DD387" i="24"/>
  <c r="DC387" i="24"/>
  <c r="DB387" i="24"/>
  <c r="CL387" i="24"/>
  <c r="AY389" i="24"/>
  <c r="AZ389" i="24"/>
  <c r="BA389" i="24" s="1"/>
  <c r="Z393" i="24"/>
  <c r="AA393" i="24" s="1"/>
  <c r="CV398" i="24"/>
  <c r="AF399" i="24"/>
  <c r="AG399" i="24" s="1"/>
  <c r="AY416" i="24"/>
  <c r="BS423" i="24"/>
  <c r="AT386" i="24"/>
  <c r="AU386" i="24" s="1"/>
  <c r="AV386" i="24" s="1"/>
  <c r="AO403" i="24"/>
  <c r="AE344" i="24"/>
  <c r="AF344" i="24" s="1"/>
  <c r="BN347" i="24"/>
  <c r="AJ347" i="24"/>
  <c r="AP351" i="24"/>
  <c r="CU365" i="24"/>
  <c r="CM365" i="24"/>
  <c r="CL365" i="24"/>
  <c r="CK365" i="24"/>
  <c r="CJ365" i="24"/>
  <c r="DD365" i="24"/>
  <c r="DC365" i="24"/>
  <c r="DB365" i="24"/>
  <c r="DA365" i="24"/>
  <c r="CZ365" i="24"/>
  <c r="CY365" i="24"/>
  <c r="CX365" i="24"/>
  <c r="CW365" i="24"/>
  <c r="CV365" i="24"/>
  <c r="CT365" i="24"/>
  <c r="CS365" i="24"/>
  <c r="DF365" i="24" s="1"/>
  <c r="AO371" i="24"/>
  <c r="AP371" i="24" s="1"/>
  <c r="AQ371" i="24" s="1"/>
  <c r="Z372" i="24"/>
  <c r="AK390" i="24"/>
  <c r="AL390" i="24" s="1"/>
  <c r="AN390" i="24" s="1"/>
  <c r="CF313" i="24"/>
  <c r="CM319" i="24"/>
  <c r="CJ325" i="24"/>
  <c r="BN326" i="24"/>
  <c r="BO326" i="24" s="1"/>
  <c r="BP326" i="24" s="1"/>
  <c r="CC327" i="24"/>
  <c r="DD336" i="24"/>
  <c r="AF337" i="24"/>
  <c r="AT347" i="24"/>
  <c r="AU347" i="24" s="1"/>
  <c r="AV347" i="24" s="1"/>
  <c r="BO354" i="24"/>
  <c r="BP354" i="24" s="1"/>
  <c r="AZ359" i="24"/>
  <c r="BA359" i="24" s="1"/>
  <c r="AA362" i="24"/>
  <c r="BS366" i="24"/>
  <c r="AY371" i="24"/>
  <c r="AZ371" i="24" s="1"/>
  <c r="BA371" i="24" s="1"/>
  <c r="BI386" i="24"/>
  <c r="BJ386" i="24" s="1"/>
  <c r="BK386" i="24" s="1"/>
  <c r="BD397" i="24"/>
  <c r="BE397" i="24" s="1"/>
  <c r="BJ438" i="24"/>
  <c r="BK438" i="24" s="1"/>
  <c r="AN318" i="24"/>
  <c r="AO323" i="24"/>
  <c r="AP323" i="24" s="1"/>
  <c r="BC325" i="24"/>
  <c r="R341" i="24"/>
  <c r="AP353" i="24"/>
  <c r="AQ353" i="24" s="1"/>
  <c r="AS353" i="24" s="1"/>
  <c r="AZ354" i="24"/>
  <c r="AT360" i="24"/>
  <c r="AU360" i="24" s="1"/>
  <c r="AV360" i="24" s="1"/>
  <c r="CN364" i="24"/>
  <c r="BD371" i="24"/>
  <c r="BE371" i="24" s="1"/>
  <c r="BF371" i="24" s="1"/>
  <c r="AE384" i="24"/>
  <c r="BN394" i="24"/>
  <c r="BS420" i="24"/>
  <c r="BN421" i="24"/>
  <c r="BO421" i="24" s="1"/>
  <c r="BP421" i="24" s="1"/>
  <c r="CF348" i="24"/>
  <c r="DD348" i="24"/>
  <c r="CE348" i="24"/>
  <c r="DB348" i="24"/>
  <c r="CC348" i="24"/>
  <c r="DA348" i="24"/>
  <c r="CB348" i="24"/>
  <c r="CN348" i="24" s="1"/>
  <c r="CZ348" i="24"/>
  <c r="CY348" i="24"/>
  <c r="CM348" i="24"/>
  <c r="CL348" i="24"/>
  <c r="CK348" i="24"/>
  <c r="CJ348" i="24"/>
  <c r="CI348" i="24"/>
  <c r="CH348" i="24"/>
  <c r="DC348" i="24"/>
  <c r="CN362" i="24"/>
  <c r="BN362" i="24"/>
  <c r="DY365" i="24"/>
  <c r="EL365" i="24" s="1"/>
  <c r="DW365" i="24"/>
  <c r="EH365" i="24" s="1"/>
  <c r="DV365" i="24"/>
  <c r="EF365" i="24" s="1"/>
  <c r="EU365" i="24"/>
  <c r="FH365" i="24" s="1"/>
  <c r="ES365" i="24"/>
  <c r="FC365" i="24" s="1"/>
  <c r="ER365" i="24"/>
  <c r="FB365" i="24" s="1"/>
  <c r="EQ365" i="24"/>
  <c r="EY365" i="24" s="1"/>
  <c r="EP365" i="24"/>
  <c r="DU365" i="24"/>
  <c r="EE365" i="24" s="1"/>
  <c r="DS365" i="24"/>
  <c r="BS372" i="24"/>
  <c r="BT372" i="24" s="1"/>
  <c r="BU372" i="24" s="1"/>
  <c r="V375" i="24"/>
  <c r="W375" i="24" s="1"/>
  <c r="AJ380" i="24"/>
  <c r="CX381" i="24"/>
  <c r="CW381" i="24"/>
  <c r="CV381" i="24"/>
  <c r="CU381" i="24"/>
  <c r="CT381" i="24"/>
  <c r="CS381" i="24"/>
  <c r="DF381" i="24" s="1"/>
  <c r="CM381" i="24"/>
  <c r="CL381" i="24"/>
  <c r="CK381" i="24"/>
  <c r="CJ381" i="24"/>
  <c r="CI381" i="24"/>
  <c r="CH381" i="24"/>
  <c r="CE381" i="24"/>
  <c r="CD381" i="24"/>
  <c r="CC381" i="24"/>
  <c r="CB381" i="24"/>
  <c r="DD381" i="24"/>
  <c r="DA381" i="24"/>
  <c r="DC381" i="24"/>
  <c r="DB381" i="24"/>
  <c r="CZ381" i="24"/>
  <c r="CG381" i="24"/>
  <c r="CF381" i="24"/>
  <c r="BS387" i="24"/>
  <c r="EQ390" i="24"/>
  <c r="EP390" i="24"/>
  <c r="DV390" i="24"/>
  <c r="EG390" i="24" s="1"/>
  <c r="EU390" i="24"/>
  <c r="FG390" i="24" s="1"/>
  <c r="ES390" i="24"/>
  <c r="FD390" i="24" s="1"/>
  <c r="ER390" i="24"/>
  <c r="FA390" i="24" s="1"/>
  <c r="DY390" i="24"/>
  <c r="EM390" i="24" s="1"/>
  <c r="DW390" i="24"/>
  <c r="EI390" i="24" s="1"/>
  <c r="BN398" i="24"/>
  <c r="BN403" i="24"/>
  <c r="AO404" i="24"/>
  <c r="AP404" i="24" s="1"/>
  <c r="BZ406" i="24"/>
  <c r="CN406" i="24"/>
  <c r="BS409" i="24"/>
  <c r="CU319" i="24"/>
  <c r="AT320" i="24"/>
  <c r="AU320" i="24" s="1"/>
  <c r="V334" i="24"/>
  <c r="AO340" i="24"/>
  <c r="CT348" i="24"/>
  <c r="P354" i="24"/>
  <c r="Q354" i="24" s="1"/>
  <c r="AT355" i="24"/>
  <c r="AU355" i="24" s="1"/>
  <c r="AV355" i="24" s="1"/>
  <c r="BT357" i="24"/>
  <c r="BU357" i="24" s="1"/>
  <c r="DD360" i="24"/>
  <c r="CE360" i="24"/>
  <c r="CZ360" i="24"/>
  <c r="CI360" i="24"/>
  <c r="CH360" i="24"/>
  <c r="CG360" i="24"/>
  <c r="CF360" i="24"/>
  <c r="CD360" i="24"/>
  <c r="CC360" i="24"/>
  <c r="DC360" i="24"/>
  <c r="CB360" i="24"/>
  <c r="BZ360" i="24" s="1"/>
  <c r="CM360" i="24"/>
  <c r="CL360" i="24"/>
  <c r="CK360" i="24"/>
  <c r="CJ360" i="24"/>
  <c r="DB360" i="24"/>
  <c r="BZ361" i="24"/>
  <c r="BS361" i="24"/>
  <c r="BT361" i="24" s="1"/>
  <c r="BE389" i="24"/>
  <c r="DU390" i="24"/>
  <c r="ED390" i="24" s="1"/>
  <c r="AJ392" i="24"/>
  <c r="AK392" i="24" s="1"/>
  <c r="CI325" i="24"/>
  <c r="CH325" i="24"/>
  <c r="CG325" i="24"/>
  <c r="CF325" i="24"/>
  <c r="CE325" i="24"/>
  <c r="DD325" i="24"/>
  <c r="CD325" i="24"/>
  <c r="DC325" i="24"/>
  <c r="CC325" i="24"/>
  <c r="BS334" i="24"/>
  <c r="F336" i="24"/>
  <c r="ES346" i="24"/>
  <c r="FC346" i="24" s="1"/>
  <c r="ER346" i="24"/>
  <c r="FB346" i="24" s="1"/>
  <c r="EQ346" i="24"/>
  <c r="EY346" i="24" s="1"/>
  <c r="EP346" i="24"/>
  <c r="CU348" i="24"/>
  <c r="AT357" i="24"/>
  <c r="AE358" i="24"/>
  <c r="AF358" i="24" s="1"/>
  <c r="BF359" i="24"/>
  <c r="BH359" i="24" s="1"/>
  <c r="DF360" i="24"/>
  <c r="AO365" i="24"/>
  <c r="DY396" i="24"/>
  <c r="EM396" i="24" s="1"/>
  <c r="DV396" i="24"/>
  <c r="EG396" i="24" s="1"/>
  <c r="DW396" i="24"/>
  <c r="EI396" i="24" s="1"/>
  <c r="EP396" i="24"/>
  <c r="DU396" i="24"/>
  <c r="ED396" i="24" s="1"/>
  <c r="EU396" i="24"/>
  <c r="FG396" i="24" s="1"/>
  <c r="ES396" i="24"/>
  <c r="FD396" i="24" s="1"/>
  <c r="ER396" i="24"/>
  <c r="FA396" i="24" s="1"/>
  <c r="EQ396" i="24"/>
  <c r="EZ396" i="24" s="1"/>
  <c r="V409" i="24"/>
  <c r="ER312" i="24"/>
  <c r="CX319" i="24"/>
  <c r="CS325" i="24"/>
  <c r="DF325" i="24" s="1"/>
  <c r="V327" i="24"/>
  <c r="W327" i="24" s="1"/>
  <c r="Y327" i="24" s="1"/>
  <c r="AL328" i="24"/>
  <c r="AN328" i="24" s="1"/>
  <c r="BO328" i="24"/>
  <c r="BP328" i="24" s="1"/>
  <c r="EQ332" i="24"/>
  <c r="EY332" i="24" s="1"/>
  <c r="EP332" i="24"/>
  <c r="DY332" i="24"/>
  <c r="ES332" i="24"/>
  <c r="FC332" i="24" s="1"/>
  <c r="AF333" i="24"/>
  <c r="BN333" i="24"/>
  <c r="BO333" i="24" s="1"/>
  <c r="BD344" i="24"/>
  <c r="DT346" i="24"/>
  <c r="EB346" i="24" s="1"/>
  <c r="AQ347" i="24"/>
  <c r="AS347" i="24" s="1"/>
  <c r="CW348" i="24"/>
  <c r="AQ349" i="24"/>
  <c r="AS349" i="24" s="1"/>
  <c r="P350" i="24"/>
  <c r="AO358" i="24"/>
  <c r="CT360" i="24"/>
  <c r="BD365" i="24"/>
  <c r="BE365" i="24" s="1"/>
  <c r="DY379" i="24"/>
  <c r="EL379" i="24" s="1"/>
  <c r="DW379" i="24"/>
  <c r="EH379" i="24" s="1"/>
  <c r="ES379" i="24"/>
  <c r="FC379" i="24" s="1"/>
  <c r="ER379" i="24"/>
  <c r="FB379" i="24" s="1"/>
  <c r="EQ379" i="24"/>
  <c r="EY379" i="24" s="1"/>
  <c r="EP379" i="24"/>
  <c r="EU379" i="24"/>
  <c r="BS380" i="24"/>
  <c r="AE381" i="24"/>
  <c r="BJ390" i="24"/>
  <c r="BK390" i="24" s="1"/>
  <c r="EM400" i="24"/>
  <c r="AE404" i="24"/>
  <c r="CL408" i="24"/>
  <c r="CK408" i="24"/>
  <c r="CJ408" i="24"/>
  <c r="CI408" i="24"/>
  <c r="CF408" i="24"/>
  <c r="CE408" i="24"/>
  <c r="CD408" i="24"/>
  <c r="CC408" i="24"/>
  <c r="CB408" i="24"/>
  <c r="DD408" i="24"/>
  <c r="DC408" i="24"/>
  <c r="DB408" i="24"/>
  <c r="DA408" i="24"/>
  <c r="CZ408" i="24"/>
  <c r="CT408" i="24"/>
  <c r="CY408" i="24"/>
  <c r="CX408" i="24"/>
  <c r="CW408" i="24"/>
  <c r="CS408" i="24"/>
  <c r="DF408" i="24" s="1"/>
  <c r="CG408" i="24"/>
  <c r="ER289" i="24"/>
  <c r="FA289" i="24" s="1"/>
  <c r="ER297" i="24"/>
  <c r="FB297" i="24" s="1"/>
  <c r="DS312" i="24"/>
  <c r="ES312" i="24"/>
  <c r="FD312" i="24" s="1"/>
  <c r="CY319" i="24"/>
  <c r="BO320" i="24"/>
  <c r="CT325" i="24"/>
  <c r="BD325" i="24"/>
  <c r="CL327" i="24"/>
  <c r="Z327" i="24"/>
  <c r="AA327" i="24" s="1"/>
  <c r="AK330" i="24"/>
  <c r="AL330" i="24" s="1"/>
  <c r="AN330" i="24" s="1"/>
  <c r="BN330" i="24"/>
  <c r="ER330" i="24"/>
  <c r="FA330" i="24" s="1"/>
  <c r="CL331" i="24"/>
  <c r="DS332" i="24"/>
  <c r="Z334" i="24"/>
  <c r="AY336" i="24"/>
  <c r="AZ336" i="24" s="1"/>
  <c r="CL336" i="24"/>
  <c r="AE341" i="24"/>
  <c r="AF341" i="24" s="1"/>
  <c r="AG341" i="24" s="1"/>
  <c r="BN345" i="24"/>
  <c r="V346" i="24"/>
  <c r="W346" i="24" s="1"/>
  <c r="Y346" i="24" s="1"/>
  <c r="DU346" i="24"/>
  <c r="EE346" i="24" s="1"/>
  <c r="BJ348" i="24"/>
  <c r="BK348" i="24" s="1"/>
  <c r="CX348" i="24"/>
  <c r="CJ349" i="24"/>
  <c r="BD349" i="24"/>
  <c r="BE349" i="24" s="1"/>
  <c r="BT350" i="24"/>
  <c r="BU350" i="24" s="1"/>
  <c r="BW350" i="24" s="1"/>
  <c r="CG354" i="24"/>
  <c r="CU360" i="24"/>
  <c r="AU362" i="24"/>
  <c r="AV362" i="24" s="1"/>
  <c r="EX369" i="24"/>
  <c r="DS379" i="24"/>
  <c r="R384" i="24"/>
  <c r="T384" i="24" s="1"/>
  <c r="BI472" i="24"/>
  <c r="BJ472" i="24" s="1"/>
  <c r="DT312" i="24"/>
  <c r="EC312" i="24" s="1"/>
  <c r="CZ319" i="24"/>
  <c r="BS321" i="24"/>
  <c r="CU325" i="24"/>
  <c r="DW326" i="24"/>
  <c r="EI326" i="24" s="1"/>
  <c r="DY326" i="24"/>
  <c r="EM326" i="24" s="1"/>
  <c r="Z329" i="24"/>
  <c r="AA329" i="24" s="1"/>
  <c r="AO329" i="24"/>
  <c r="ES330" i="24"/>
  <c r="FD330" i="24" s="1"/>
  <c r="DT332" i="24"/>
  <c r="EB332" i="24" s="1"/>
  <c r="AJ341" i="24"/>
  <c r="AK341" i="24" s="1"/>
  <c r="AL341" i="24" s="1"/>
  <c r="AT343" i="24"/>
  <c r="EW344" i="24"/>
  <c r="DV346" i="24"/>
  <c r="EF346" i="24" s="1"/>
  <c r="AG350" i="24"/>
  <c r="AI350" i="24" s="1"/>
  <c r="CJ354" i="24"/>
  <c r="BI354" i="24"/>
  <c r="BJ354" i="24" s="1"/>
  <c r="BK354" i="24" s="1"/>
  <c r="CV360" i="24"/>
  <c r="DT379" i="24"/>
  <c r="EB379" i="24" s="1"/>
  <c r="P396" i="24"/>
  <c r="Q396" i="24" s="1"/>
  <c r="AF402" i="24"/>
  <c r="CU408" i="24"/>
  <c r="BS411" i="24"/>
  <c r="BT411" i="24" s="1"/>
  <c r="BU411" i="24" s="1"/>
  <c r="V292" i="24"/>
  <c r="W292" i="24" s="1"/>
  <c r="DU312" i="24"/>
  <c r="ED312" i="24" s="1"/>
  <c r="EU312" i="24"/>
  <c r="FG312" i="24" s="1"/>
  <c r="DA319" i="24"/>
  <c r="BS323" i="24"/>
  <c r="BT323" i="24" s="1"/>
  <c r="CV325" i="24"/>
  <c r="EA326" i="24"/>
  <c r="BD329" i="24"/>
  <c r="BE329" i="24" s="1"/>
  <c r="DU332" i="24"/>
  <c r="EE332" i="24" s="1"/>
  <c r="BJ335" i="24"/>
  <c r="BK335" i="24" s="1"/>
  <c r="AQ336" i="24"/>
  <c r="AS336" i="24" s="1"/>
  <c r="BZ339" i="24"/>
  <c r="AZ340" i="24"/>
  <c r="BA340" i="24" s="1"/>
  <c r="AJ343" i="24"/>
  <c r="BJ345" i="24"/>
  <c r="BK345" i="24" s="1"/>
  <c r="BM345" i="24" s="1"/>
  <c r="DW346" i="24"/>
  <c r="EH346" i="24" s="1"/>
  <c r="EA348" i="24"/>
  <c r="BE351" i="24"/>
  <c r="BF351" i="24" s="1"/>
  <c r="AO355" i="24"/>
  <c r="BT359" i="24"/>
  <c r="CW360" i="24"/>
  <c r="Z364" i="24"/>
  <c r="AA364" i="24" s="1"/>
  <c r="AB364" i="24" s="1"/>
  <c r="BS365" i="24"/>
  <c r="BT365" i="24" s="1"/>
  <c r="BO374" i="24"/>
  <c r="AP375" i="24"/>
  <c r="BO376" i="24"/>
  <c r="BP376" i="24" s="1"/>
  <c r="BR376" i="24" s="1"/>
  <c r="AA378" i="24"/>
  <c r="DU379" i="24"/>
  <c r="EE379" i="24" s="1"/>
  <c r="V383" i="24"/>
  <c r="BO390" i="24"/>
  <c r="BP390" i="24" s="1"/>
  <c r="Z400" i="24"/>
  <c r="CV408" i="24"/>
  <c r="ER288" i="24"/>
  <c r="DU289" i="24"/>
  <c r="EU289" i="24"/>
  <c r="ER296" i="24"/>
  <c r="DU297" i="24"/>
  <c r="DV312" i="24"/>
  <c r="EG312" i="24" s="1"/>
  <c r="CS313" i="24"/>
  <c r="DF313" i="24" s="1"/>
  <c r="AA313" i="24"/>
  <c r="DB319" i="24"/>
  <c r="AY322" i="24"/>
  <c r="AZ322" i="24" s="1"/>
  <c r="BA322" i="24" s="1"/>
  <c r="CW325" i="24"/>
  <c r="DT326" i="24"/>
  <c r="EC326" i="24" s="1"/>
  <c r="CV329" i="24"/>
  <c r="CM329" i="24"/>
  <c r="CL329" i="24"/>
  <c r="CK329" i="24"/>
  <c r="EU330" i="24"/>
  <c r="FG330" i="24" s="1"/>
  <c r="DV332" i="24"/>
  <c r="EF332" i="24" s="1"/>
  <c r="BN335" i="24"/>
  <c r="AU341" i="24"/>
  <c r="AV341" i="24" s="1"/>
  <c r="AI345" i="24"/>
  <c r="BS347" i="24"/>
  <c r="AJ350" i="24"/>
  <c r="AK350" i="24" s="1"/>
  <c r="EM354" i="24"/>
  <c r="BK358" i="24"/>
  <c r="BM358" i="24" s="1"/>
  <c r="CX360" i="24"/>
  <c r="AO364" i="24"/>
  <c r="AP367" i="24"/>
  <c r="AQ367" i="24" s="1"/>
  <c r="EA368" i="24"/>
  <c r="R372" i="24"/>
  <c r="T372" i="24" s="1"/>
  <c r="DV379" i="24"/>
  <c r="EF379" i="24" s="1"/>
  <c r="DT428" i="24"/>
  <c r="EC428" i="24" s="1"/>
  <c r="EQ428" i="24"/>
  <c r="EZ428" i="24" s="1"/>
  <c r="ER428" i="24"/>
  <c r="FA428" i="24" s="1"/>
  <c r="EP428" i="24"/>
  <c r="EU428" i="24"/>
  <c r="FG428" i="24" s="1"/>
  <c r="ES428" i="24"/>
  <c r="FD428" i="24" s="1"/>
  <c r="DY428" i="24"/>
  <c r="EM428" i="24" s="1"/>
  <c r="DW428" i="24"/>
  <c r="EI428" i="24" s="1"/>
  <c r="DV428" i="24"/>
  <c r="EG428" i="24" s="1"/>
  <c r="DU428" i="24"/>
  <c r="ED428" i="24" s="1"/>
  <c r="DS428" i="24"/>
  <c r="CF435" i="24"/>
  <c r="CT435" i="24"/>
  <c r="DD435" i="24"/>
  <c r="CC435" i="24"/>
  <c r="DA435" i="24"/>
  <c r="CZ435" i="24"/>
  <c r="CV435" i="24"/>
  <c r="CS435" i="24"/>
  <c r="DF435" i="24" s="1"/>
  <c r="CU435" i="24"/>
  <c r="CM435" i="24"/>
  <c r="CL435" i="24"/>
  <c r="CK435" i="24"/>
  <c r="CH435" i="24"/>
  <c r="CD435" i="24"/>
  <c r="CB435" i="24"/>
  <c r="BZ435" i="24" s="1"/>
  <c r="DC435" i="24"/>
  <c r="CJ435" i="24"/>
  <c r="CI435" i="24"/>
  <c r="CG435" i="24"/>
  <c r="CE435" i="24"/>
  <c r="DB435" i="24"/>
  <c r="CY435" i="24"/>
  <c r="CX435" i="24"/>
  <c r="CW435" i="24"/>
  <c r="DS288" i="24"/>
  <c r="DS296" i="24"/>
  <c r="CB319" i="24"/>
  <c r="BZ319" i="24" s="1"/>
  <c r="CX325" i="24"/>
  <c r="CZ327" i="24"/>
  <c r="CY327" i="24"/>
  <c r="CX327" i="24"/>
  <c r="CW327" i="24"/>
  <c r="CV327" i="24"/>
  <c r="CU327" i="24"/>
  <c r="AZ330" i="24"/>
  <c r="BA330" i="24" s="1"/>
  <c r="BC330" i="24" s="1"/>
  <c r="DB331" i="24"/>
  <c r="CC331" i="24"/>
  <c r="CI331" i="24"/>
  <c r="CH331" i="24"/>
  <c r="CG331" i="24"/>
  <c r="CF331" i="24"/>
  <c r="CE331" i="24"/>
  <c r="DD331" i="24"/>
  <c r="CD331" i="24"/>
  <c r="CU331" i="24"/>
  <c r="DW332" i="24"/>
  <c r="EH332" i="24" s="1"/>
  <c r="CS336" i="24"/>
  <c r="DF336" i="24" s="1"/>
  <c r="CK336" i="24"/>
  <c r="CJ336" i="24"/>
  <c r="CI336" i="24"/>
  <c r="CH336" i="24"/>
  <c r="CG336" i="24"/>
  <c r="CF336" i="24"/>
  <c r="CX336" i="24"/>
  <c r="DF340" i="24"/>
  <c r="DY346" i="24"/>
  <c r="Z348" i="24"/>
  <c r="CI349" i="24"/>
  <c r="CH349" i="24"/>
  <c r="CF349" i="24"/>
  <c r="DD349" i="24"/>
  <c r="CE349" i="24"/>
  <c r="DC349" i="24"/>
  <c r="CD349" i="24"/>
  <c r="DB349" i="24"/>
  <c r="CC349" i="24"/>
  <c r="CZ349" i="24"/>
  <c r="CY349" i="24"/>
  <c r="CX349" i="24"/>
  <c r="CW349" i="24"/>
  <c r="CV349" i="24"/>
  <c r="CU349" i="24"/>
  <c r="CS349" i="24"/>
  <c r="DF349" i="24" s="1"/>
  <c r="CM349" i="24"/>
  <c r="CL349" i="24"/>
  <c r="AT352" i="24"/>
  <c r="CL354" i="24"/>
  <c r="CE354" i="24"/>
  <c r="CI354" i="24"/>
  <c r="CH354" i="24"/>
  <c r="CF354" i="24"/>
  <c r="CD354" i="24"/>
  <c r="DD354" i="24"/>
  <c r="CC354" i="24"/>
  <c r="DC354" i="24"/>
  <c r="CB354" i="24"/>
  <c r="BZ354" i="24" s="1"/>
  <c r="CU354" i="24"/>
  <c r="CT354" i="24"/>
  <c r="CS354" i="24"/>
  <c r="DF354" i="24" s="1"/>
  <c r="CM354" i="24"/>
  <c r="CY360" i="24"/>
  <c r="AY364" i="24"/>
  <c r="U368" i="24"/>
  <c r="BA377" i="24"/>
  <c r="BC377" i="24" s="1"/>
  <c r="BO400" i="24"/>
  <c r="BP400" i="24" s="1"/>
  <c r="BR400" i="24" s="1"/>
  <c r="FG438" i="24"/>
  <c r="AJ333" i="24"/>
  <c r="AK333" i="24" s="1"/>
  <c r="BI343" i="24"/>
  <c r="BJ343" i="24" s="1"/>
  <c r="BK343" i="24" s="1"/>
  <c r="AZ349" i="24"/>
  <c r="BN355" i="24"/>
  <c r="BZ357" i="24"/>
  <c r="DY357" i="24"/>
  <c r="EL357" i="24" s="1"/>
  <c r="CL363" i="24"/>
  <c r="AP363" i="24"/>
  <c r="CJ370" i="24"/>
  <c r="BN381" i="24"/>
  <c r="CH384" i="24"/>
  <c r="CG384" i="24"/>
  <c r="CF384" i="24"/>
  <c r="DD384" i="24"/>
  <c r="CE384" i="24"/>
  <c r="DC384" i="24"/>
  <c r="CD384" i="24"/>
  <c r="DB384" i="24"/>
  <c r="CC384" i="24"/>
  <c r="DA384" i="24"/>
  <c r="CB384" i="24"/>
  <c r="BZ384" i="24" s="1"/>
  <c r="CY384" i="24"/>
  <c r="CX384" i="24"/>
  <c r="CW384" i="24"/>
  <c r="CV384" i="24"/>
  <c r="CU384" i="24"/>
  <c r="CT384" i="24"/>
  <c r="CL384" i="24"/>
  <c r="CM384" i="24"/>
  <c r="CK384" i="24"/>
  <c r="CJ384" i="24"/>
  <c r="CI384" i="24"/>
  <c r="Z385" i="24"/>
  <c r="CX391" i="24"/>
  <c r="CU391" i="24"/>
  <c r="CM391" i="24"/>
  <c r="CL391" i="24"/>
  <c r="CK391" i="24"/>
  <c r="CJ391" i="24"/>
  <c r="CI391" i="24"/>
  <c r="CF391" i="24"/>
  <c r="CE391" i="24"/>
  <c r="CD391" i="24"/>
  <c r="CC391" i="24"/>
  <c r="CB391" i="24"/>
  <c r="BZ391" i="24" s="1"/>
  <c r="DA391" i="24"/>
  <c r="CH391" i="24"/>
  <c r="CG391" i="24"/>
  <c r="DD391" i="24"/>
  <c r="CZ391" i="24"/>
  <c r="DV395" i="24"/>
  <c r="EF395" i="24" s="1"/>
  <c r="EU395" i="24"/>
  <c r="DU395" i="24"/>
  <c r="EE395" i="24" s="1"/>
  <c r="ES395" i="24"/>
  <c r="FC395" i="24" s="1"/>
  <c r="DS395" i="24"/>
  <c r="EQ395" i="24"/>
  <c r="EY395" i="24" s="1"/>
  <c r="EP395" i="24"/>
  <c r="DW395" i="24"/>
  <c r="EH395" i="24" s="1"/>
  <c r="ER410" i="24"/>
  <c r="FA410" i="24" s="1"/>
  <c r="EQ410" i="24"/>
  <c r="EZ410" i="24" s="1"/>
  <c r="EP410" i="24"/>
  <c r="EU410" i="24"/>
  <c r="FG410" i="24" s="1"/>
  <c r="ES410" i="24"/>
  <c r="FD410" i="24" s="1"/>
  <c r="DV410" i="24"/>
  <c r="EG410" i="24" s="1"/>
  <c r="DT410" i="24"/>
  <c r="EC410" i="24" s="1"/>
  <c r="DS410" i="24"/>
  <c r="DY410" i="24"/>
  <c r="EM410" i="24" s="1"/>
  <c r="DW410" i="24"/>
  <c r="EI410" i="24" s="1"/>
  <c r="CY449" i="24"/>
  <c r="CH449" i="24"/>
  <c r="DB449" i="24"/>
  <c r="DA449" i="24"/>
  <c r="CV449" i="24"/>
  <c r="CU449" i="24"/>
  <c r="CT449" i="24"/>
  <c r="CS449" i="24"/>
  <c r="DF449" i="24" s="1"/>
  <c r="CK449" i="24"/>
  <c r="CZ449" i="24"/>
  <c r="CX449" i="24"/>
  <c r="CM449" i="24"/>
  <c r="CJ449" i="24"/>
  <c r="CI449" i="24"/>
  <c r="CW449" i="24"/>
  <c r="DD449" i="24"/>
  <c r="CB449" i="24"/>
  <c r="CN449" i="24" s="1"/>
  <c r="CE449" i="24"/>
  <c r="CD449" i="24"/>
  <c r="CC449" i="24"/>
  <c r="DC449" i="24"/>
  <c r="CL449" i="24"/>
  <c r="CF449" i="24"/>
  <c r="BN343" i="24"/>
  <c r="BO343" i="24" s="1"/>
  <c r="DY344" i="24"/>
  <c r="DW344" i="24"/>
  <c r="EQ348" i="24"/>
  <c r="EZ348" i="24" s="1"/>
  <c r="EP348" i="24"/>
  <c r="CS352" i="24"/>
  <c r="DF352" i="24" s="1"/>
  <c r="CM352" i="24"/>
  <c r="CL352" i="24"/>
  <c r="BT353" i="24"/>
  <c r="BU353" i="24" s="1"/>
  <c r="BS355" i="24"/>
  <c r="BT355" i="24" s="1"/>
  <c r="DS357" i="24"/>
  <c r="CK362" i="24"/>
  <c r="CS362" i="24"/>
  <c r="DF362" i="24" s="1"/>
  <c r="CI362" i="24"/>
  <c r="CH362" i="24"/>
  <c r="CG362" i="24"/>
  <c r="CF362" i="24"/>
  <c r="CE362" i="24"/>
  <c r="CD362" i="24"/>
  <c r="CC362" i="24"/>
  <c r="BZ373" i="24"/>
  <c r="AP377" i="24"/>
  <c r="AQ377" i="24" s="1"/>
  <c r="AS377" i="24" s="1"/>
  <c r="BT377" i="24"/>
  <c r="AV378" i="24"/>
  <c r="AX378" i="24" s="1"/>
  <c r="AO379" i="24"/>
  <c r="AP379" i="24" s="1"/>
  <c r="AQ379" i="24" s="1"/>
  <c r="BS381" i="24"/>
  <c r="DA382" i="24"/>
  <c r="CB382" i="24"/>
  <c r="CZ382" i="24"/>
  <c r="CY382" i="24"/>
  <c r="CX382" i="24"/>
  <c r="CW382" i="24"/>
  <c r="CV382" i="24"/>
  <c r="CU382" i="24"/>
  <c r="DC382" i="24"/>
  <c r="DB382" i="24"/>
  <c r="CT382" i="24"/>
  <c r="CS382" i="24"/>
  <c r="DF382" i="24" s="1"/>
  <c r="CI382" i="24"/>
  <c r="CM382" i="24"/>
  <c r="CL382" i="24"/>
  <c r="CK382" i="24"/>
  <c r="CJ382" i="24"/>
  <c r="CH382" i="24"/>
  <c r="CG382" i="24"/>
  <c r="CD382" i="24"/>
  <c r="CC382" i="24"/>
  <c r="DT395" i="24"/>
  <c r="EB395" i="24" s="1"/>
  <c r="CM407" i="24"/>
  <c r="CL407" i="24"/>
  <c r="CI407" i="24"/>
  <c r="CH407" i="24"/>
  <c r="DC407" i="24"/>
  <c r="DB407" i="24"/>
  <c r="DA407" i="24"/>
  <c r="CZ407" i="24"/>
  <c r="CY407" i="24"/>
  <c r="CX407" i="24"/>
  <c r="CW407" i="24"/>
  <c r="CV407" i="24"/>
  <c r="CU407" i="24"/>
  <c r="CT407" i="24"/>
  <c r="CS407" i="24"/>
  <c r="DF407" i="24" s="1"/>
  <c r="CE407" i="24"/>
  <c r="DD407" i="24"/>
  <c r="CC407" i="24"/>
  <c r="CB407" i="24"/>
  <c r="CN407" i="24" s="1"/>
  <c r="AG410" i="24"/>
  <c r="AI410" i="24" s="1"/>
  <c r="DU410" i="24"/>
  <c r="ED410" i="24" s="1"/>
  <c r="CJ423" i="24"/>
  <c r="U437" i="24"/>
  <c r="AO463" i="24"/>
  <c r="AP463" i="24" s="1"/>
  <c r="AQ463" i="24" s="1"/>
  <c r="P493" i="24"/>
  <c r="Q493" i="24" s="1"/>
  <c r="R493" i="24" s="1"/>
  <c r="P357" i="24"/>
  <c r="AY363" i="24"/>
  <c r="AZ363" i="24" s="1"/>
  <c r="BA363" i="24" s="1"/>
  <c r="P366" i="24"/>
  <c r="DC367" i="24"/>
  <c r="CD367" i="24"/>
  <c r="DA367" i="24"/>
  <c r="CB367" i="24"/>
  <c r="CI367" i="24"/>
  <c r="CH367" i="24"/>
  <c r="CG367" i="24"/>
  <c r="CF367" i="24"/>
  <c r="CE367" i="24"/>
  <c r="CC367" i="24"/>
  <c r="CV367" i="24"/>
  <c r="CM367" i="24"/>
  <c r="CL367" i="24"/>
  <c r="CK367" i="24"/>
  <c r="AY379" i="24"/>
  <c r="CS384" i="24"/>
  <c r="DF384" i="24" s="1"/>
  <c r="AJ385" i="24"/>
  <c r="CS391" i="24"/>
  <c r="DF391" i="24" s="1"/>
  <c r="AY400" i="24"/>
  <c r="AO411" i="24"/>
  <c r="BS431" i="24"/>
  <c r="DF438" i="24"/>
  <c r="R444" i="24"/>
  <c r="T444" i="24" s="1"/>
  <c r="DB363" i="24"/>
  <c r="CB363" i="24"/>
  <c r="CZ363" i="24"/>
  <c r="CE363" i="24"/>
  <c r="CD363" i="24"/>
  <c r="CC363" i="24"/>
  <c r="DD363" i="24"/>
  <c r="DC363" i="24"/>
  <c r="DA363" i="24"/>
  <c r="CY363" i="24"/>
  <c r="CM370" i="24"/>
  <c r="CK370" i="24"/>
  <c r="DA370" i="24"/>
  <c r="CZ370" i="24"/>
  <c r="CY370" i="24"/>
  <c r="CX370" i="24"/>
  <c r="CW370" i="24"/>
  <c r="CV370" i="24"/>
  <c r="DD370" i="24"/>
  <c r="DC370" i="24"/>
  <c r="DB370" i="24"/>
  <c r="BN380" i="24"/>
  <c r="BO380" i="24" s="1"/>
  <c r="AP385" i="24"/>
  <c r="V404" i="24"/>
  <c r="U404" i="24"/>
  <c r="AZ411" i="24"/>
  <c r="CG423" i="24"/>
  <c r="CF423" i="24"/>
  <c r="DB423" i="24"/>
  <c r="CC423" i="24"/>
  <c r="DA423" i="24"/>
  <c r="CB423" i="24"/>
  <c r="CZ423" i="24"/>
  <c r="CY423" i="24"/>
  <c r="CV423" i="24"/>
  <c r="DD423" i="24"/>
  <c r="DC423" i="24"/>
  <c r="CX423" i="24"/>
  <c r="CW423" i="24"/>
  <c r="CE423" i="24"/>
  <c r="CD423" i="24"/>
  <c r="CT423" i="24"/>
  <c r="CS423" i="24"/>
  <c r="DF423" i="24" s="1"/>
  <c r="CM423" i="24"/>
  <c r="CK423" i="24"/>
  <c r="CH423" i="24"/>
  <c r="CU423" i="24"/>
  <c r="BS455" i="24"/>
  <c r="BN352" i="24"/>
  <c r="EX362" i="24"/>
  <c r="CT363" i="24"/>
  <c r="CU367" i="24"/>
  <c r="AY368" i="24"/>
  <c r="AZ368" i="24" s="1"/>
  <c r="BA368" i="24" s="1"/>
  <c r="CT370" i="24"/>
  <c r="BT375" i="24"/>
  <c r="AE375" i="24"/>
  <c r="EC384" i="24"/>
  <c r="BD385" i="24"/>
  <c r="CY391" i="24"/>
  <c r="BN395" i="24"/>
  <c r="AT399" i="24"/>
  <c r="AU399" i="24" s="1"/>
  <c r="P400" i="24"/>
  <c r="Q400" i="24" s="1"/>
  <c r="R400" i="24" s="1"/>
  <c r="DF403" i="24"/>
  <c r="AP405" i="24"/>
  <c r="AQ405" i="24" s="1"/>
  <c r="EM416" i="24"/>
  <c r="AY417" i="24"/>
  <c r="BZ424" i="24"/>
  <c r="CN424" i="24"/>
  <c r="P335" i="24"/>
  <c r="BD336" i="24"/>
  <c r="BE336" i="24" s="1"/>
  <c r="AA338" i="24"/>
  <c r="AB338" i="24" s="1"/>
  <c r="BS346" i="24"/>
  <c r="BT346" i="24" s="1"/>
  <c r="DY348" i="24"/>
  <c r="CY352" i="24"/>
  <c r="AV356" i="24"/>
  <c r="AX356" i="24" s="1"/>
  <c r="CY362" i="24"/>
  <c r="CV363" i="24"/>
  <c r="CX367" i="24"/>
  <c r="U369" i="24"/>
  <c r="V369" i="24" s="1"/>
  <c r="W369" i="24" s="1"/>
  <c r="AT375" i="24"/>
  <c r="FH383" i="24"/>
  <c r="AO384" i="24"/>
  <c r="BN386" i="24"/>
  <c r="P388" i="24"/>
  <c r="Q388" i="24" s="1"/>
  <c r="R388" i="24" s="1"/>
  <c r="Q390" i="24"/>
  <c r="DC391" i="24"/>
  <c r="EQ402" i="24"/>
  <c r="EZ402" i="24" s="1"/>
  <c r="EP402" i="24"/>
  <c r="DY402" i="24"/>
  <c r="EM402" i="24" s="1"/>
  <c r="DV402" i="24"/>
  <c r="EG402" i="24" s="1"/>
  <c r="DU402" i="24"/>
  <c r="ED402" i="24" s="1"/>
  <c r="DS402" i="24"/>
  <c r="Z426" i="24"/>
  <c r="AA426" i="24" s="1"/>
  <c r="AF436" i="24"/>
  <c r="AG436" i="24" s="1"/>
  <c r="CY338" i="24"/>
  <c r="CX338" i="24"/>
  <c r="CV338" i="24"/>
  <c r="CU338" i="24"/>
  <c r="CZ352" i="24"/>
  <c r="DT353" i="24"/>
  <c r="EB353" i="24" s="1"/>
  <c r="AO357" i="24"/>
  <c r="AP357" i="24" s="1"/>
  <c r="CZ362" i="24"/>
  <c r="CW363" i="24"/>
  <c r="CY367" i="24"/>
  <c r="BO368" i="24"/>
  <c r="BP368" i="24" s="1"/>
  <c r="AP381" i="24"/>
  <c r="AQ381" i="24" s="1"/>
  <c r="AS381" i="24" s="1"/>
  <c r="BN388" i="24"/>
  <c r="BO388" i="24" s="1"/>
  <c r="BP388" i="24" s="1"/>
  <c r="DT402" i="24"/>
  <c r="DY409" i="24"/>
  <c r="EL409" i="24" s="1"/>
  <c r="DW409" i="24"/>
  <c r="EH409" i="24" s="1"/>
  <c r="DV409" i="24"/>
  <c r="EF409" i="24" s="1"/>
  <c r="DU409" i="24"/>
  <c r="EE409" i="24" s="1"/>
  <c r="DT409" i="24"/>
  <c r="EB409" i="24" s="1"/>
  <c r="DS409" i="24"/>
  <c r="EU409" i="24"/>
  <c r="FH409" i="24" s="1"/>
  <c r="ES409" i="24"/>
  <c r="FC409" i="24" s="1"/>
  <c r="ER409" i="24"/>
  <c r="FB409" i="24" s="1"/>
  <c r="EQ409" i="24"/>
  <c r="EY409" i="24" s="1"/>
  <c r="EP409" i="24"/>
  <c r="BO415" i="24"/>
  <c r="AY415" i="24"/>
  <c r="AZ415" i="24" s="1"/>
  <c r="BA415" i="24" s="1"/>
  <c r="AK423" i="24"/>
  <c r="AO426" i="24"/>
  <c r="ER328" i="24"/>
  <c r="ES331" i="24"/>
  <c r="FC331" i="24" s="1"/>
  <c r="AK335" i="24"/>
  <c r="AL335" i="24" s="1"/>
  <c r="AN335" i="24" s="1"/>
  <c r="DT336" i="24"/>
  <c r="AT345" i="24"/>
  <c r="DS347" i="24"/>
  <c r="DA352" i="24"/>
  <c r="DS353" i="24"/>
  <c r="DS355" i="24"/>
  <c r="BJ356" i="24"/>
  <c r="BK356" i="24" s="1"/>
  <c r="V357" i="24"/>
  <c r="P360" i="24"/>
  <c r="Q360" i="24" s="1"/>
  <c r="DA362" i="24"/>
  <c r="CX363" i="24"/>
  <c r="CZ367" i="24"/>
  <c r="AO369" i="24"/>
  <c r="BJ370" i="24"/>
  <c r="BT385" i="24"/>
  <c r="U394" i="24"/>
  <c r="DW402" i="24"/>
  <c r="EI402" i="24" s="1"/>
  <c r="F403" i="24"/>
  <c r="AZ405" i="24"/>
  <c r="BA405" i="24" s="1"/>
  <c r="BC405" i="24" s="1"/>
  <c r="DC414" i="24"/>
  <c r="CD414" i="24"/>
  <c r="DB414" i="24"/>
  <c r="CC414" i="24"/>
  <c r="CY414" i="24"/>
  <c r="CX414" i="24"/>
  <c r="CS414" i="24"/>
  <c r="DF414" i="24" s="1"/>
  <c r="CL414" i="24"/>
  <c r="CK414" i="24"/>
  <c r="CJ414" i="24"/>
  <c r="CI414" i="24"/>
  <c r="CH414" i="24"/>
  <c r="CG414" i="24"/>
  <c r="CF414" i="24"/>
  <c r="CE414" i="24"/>
  <c r="DD414" i="24"/>
  <c r="CT414" i="24"/>
  <c r="CU414" i="24"/>
  <c r="CM414" i="24"/>
  <c r="CW414" i="24"/>
  <c r="BD415" i="24"/>
  <c r="BE415" i="24" s="1"/>
  <c r="BF415" i="24" s="1"/>
  <c r="AL421" i="24"/>
  <c r="AN421" i="24" s="1"/>
  <c r="AL423" i="24"/>
  <c r="Z442" i="24"/>
  <c r="AV324" i="24"/>
  <c r="AX324" i="24" s="1"/>
  <c r="DT325" i="24"/>
  <c r="EB325" i="24" s="1"/>
  <c r="ES325" i="24"/>
  <c r="FC325" i="24" s="1"/>
  <c r="ES328" i="24"/>
  <c r="FD328" i="24" s="1"/>
  <c r="DU336" i="24"/>
  <c r="EE336" i="24" s="1"/>
  <c r="CS338" i="24"/>
  <c r="DF338" i="24" s="1"/>
  <c r="BF342" i="24"/>
  <c r="BH342" i="24" s="1"/>
  <c r="DY343" i="24"/>
  <c r="EM343" i="24" s="1"/>
  <c r="DW343" i="24"/>
  <c r="EI343" i="24" s="1"/>
  <c r="DV343" i="24"/>
  <c r="EG343" i="24" s="1"/>
  <c r="EU343" i="24"/>
  <c r="DU343" i="24"/>
  <c r="ED343" i="24" s="1"/>
  <c r="DT343" i="24"/>
  <c r="EC343" i="24" s="1"/>
  <c r="CS344" i="24"/>
  <c r="DF344" i="24" s="1"/>
  <c r="CM344" i="24"/>
  <c r="CL344" i="24"/>
  <c r="AO344" i="24"/>
  <c r="DT347" i="24"/>
  <c r="EB347" i="24" s="1"/>
  <c r="DB352" i="24"/>
  <c r="Y353" i="24"/>
  <c r="DU353" i="24"/>
  <c r="EE353" i="24" s="1"/>
  <c r="DT355" i="24"/>
  <c r="EB355" i="24" s="1"/>
  <c r="BD357" i="24"/>
  <c r="CU357" i="24"/>
  <c r="DA357" i="24"/>
  <c r="CM357" i="24"/>
  <c r="CL357" i="24"/>
  <c r="CK357" i="24"/>
  <c r="AZ357" i="24"/>
  <c r="BA357" i="24" s="1"/>
  <c r="BC357" i="24" s="1"/>
  <c r="AE360" i="24"/>
  <c r="AF360" i="24" s="1"/>
  <c r="AG360" i="24" s="1"/>
  <c r="DB362" i="24"/>
  <c r="DB367" i="24"/>
  <c r="BS370" i="24"/>
  <c r="BT370" i="24" s="1"/>
  <c r="DY371" i="24"/>
  <c r="EL371" i="24" s="1"/>
  <c r="DW371" i="24"/>
  <c r="EH371" i="24" s="1"/>
  <c r="DV371" i="24"/>
  <c r="EF371" i="24" s="1"/>
  <c r="DU371" i="24"/>
  <c r="EE371" i="24" s="1"/>
  <c r="EP371" i="24"/>
  <c r="EU371" i="24"/>
  <c r="FH371" i="24" s="1"/>
  <c r="ES371" i="24"/>
  <c r="FC371" i="24" s="1"/>
  <c r="ER371" i="24"/>
  <c r="FB371" i="24" s="1"/>
  <c r="EQ371" i="24"/>
  <c r="EY371" i="24" s="1"/>
  <c r="AF390" i="24"/>
  <c r="AG390" i="24" s="1"/>
  <c r="BT397" i="24"/>
  <c r="EU406" i="24"/>
  <c r="FG406" i="24" s="1"/>
  <c r="DU406" i="24"/>
  <c r="ED406" i="24" s="1"/>
  <c r="DT406" i="24"/>
  <c r="EC406" i="24" s="1"/>
  <c r="EQ406" i="24"/>
  <c r="EZ406" i="24" s="1"/>
  <c r="EP406" i="24"/>
  <c r="ES406" i="24"/>
  <c r="FD406" i="24" s="1"/>
  <c r="ER406" i="24"/>
  <c r="FA406" i="24" s="1"/>
  <c r="DW406" i="24"/>
  <c r="EI406" i="24" s="1"/>
  <c r="DY406" i="24"/>
  <c r="EM406" i="24" s="1"/>
  <c r="DV406" i="24"/>
  <c r="EG406" i="24" s="1"/>
  <c r="DS406" i="24"/>
  <c r="ER316" i="24"/>
  <c r="ET316" i="24" s="1"/>
  <c r="FF316" i="24" s="1"/>
  <c r="Z321" i="24"/>
  <c r="AA321" i="24" s="1"/>
  <c r="ES322" i="24"/>
  <c r="DS325" i="24"/>
  <c r="EU325" i="24"/>
  <c r="FH325" i="24" s="1"/>
  <c r="AY327" i="24"/>
  <c r="DS328" i="24"/>
  <c r="DT331" i="24"/>
  <c r="EU331" i="24"/>
  <c r="DT333" i="24"/>
  <c r="EC333" i="24" s="1"/>
  <c r="ES333" i="24"/>
  <c r="DS333" i="24"/>
  <c r="CS335" i="24"/>
  <c r="DF335" i="24" s="1"/>
  <c r="DV336" i="24"/>
  <c r="EF336" i="24" s="1"/>
  <c r="AO338" i="24"/>
  <c r="AP338" i="24" s="1"/>
  <c r="CT338" i="24"/>
  <c r="BO339" i="24"/>
  <c r="BP339" i="24" s="1"/>
  <c r="DS343" i="24"/>
  <c r="DU347" i="24"/>
  <c r="EE347" i="24" s="1"/>
  <c r="DC352" i="24"/>
  <c r="DV353" i="24"/>
  <c r="EF353" i="24" s="1"/>
  <c r="AE354" i="24"/>
  <c r="AF354" i="24" s="1"/>
  <c r="AG354" i="24" s="1"/>
  <c r="DU355" i="24"/>
  <c r="EE355" i="24" s="1"/>
  <c r="DC362" i="24"/>
  <c r="CX366" i="24"/>
  <c r="CW366" i="24"/>
  <c r="CV366" i="24"/>
  <c r="CU366" i="24"/>
  <c r="CT366" i="24"/>
  <c r="CS366" i="24"/>
  <c r="DF366" i="24" s="1"/>
  <c r="CG366" i="24"/>
  <c r="CF366" i="24"/>
  <c r="CE366" i="24"/>
  <c r="CD366" i="24"/>
  <c r="CC366" i="24"/>
  <c r="CB366" i="24"/>
  <c r="CZ366" i="24"/>
  <c r="EX366" i="24"/>
  <c r="DD367" i="24"/>
  <c r="EA371" i="24"/>
  <c r="Z376" i="24"/>
  <c r="AA376" i="24" s="1"/>
  <c r="AI378" i="24"/>
  <c r="F384" i="24"/>
  <c r="DV387" i="24"/>
  <c r="EF387" i="24" s="1"/>
  <c r="DY387" i="24"/>
  <c r="EL387" i="24" s="1"/>
  <c r="EU387" i="24"/>
  <c r="FH387" i="24" s="1"/>
  <c r="ES387" i="24"/>
  <c r="FC387" i="24" s="1"/>
  <c r="ER387" i="24"/>
  <c r="FB387" i="24" s="1"/>
  <c r="EQ387" i="24"/>
  <c r="EY387" i="24" s="1"/>
  <c r="AK389" i="24"/>
  <c r="AL389" i="24" s="1"/>
  <c r="AJ389" i="24"/>
  <c r="ER395" i="24"/>
  <c r="FB395" i="24" s="1"/>
  <c r="U399" i="24"/>
  <c r="V399" i="24" s="1"/>
  <c r="W399" i="24" s="1"/>
  <c r="U403" i="24"/>
  <c r="BJ410" i="24"/>
  <c r="BK410" i="24" s="1"/>
  <c r="CV414" i="24"/>
  <c r="BS419" i="24"/>
  <c r="BT419" i="24" s="1"/>
  <c r="BU419" i="24" s="1"/>
  <c r="U422" i="24"/>
  <c r="V422" i="24" s="1"/>
  <c r="BS426" i="24"/>
  <c r="BT426" i="24" s="1"/>
  <c r="BU426" i="24" s="1"/>
  <c r="DS316" i="24"/>
  <c r="DS322" i="24"/>
  <c r="DU325" i="24"/>
  <c r="EE325" i="24" s="1"/>
  <c r="DT328" i="24"/>
  <c r="EC328" i="24" s="1"/>
  <c r="DF332" i="24"/>
  <c r="DU333" i="24"/>
  <c r="ED333" i="24" s="1"/>
  <c r="CT335" i="24"/>
  <c r="CW338" i="24"/>
  <c r="CT344" i="24"/>
  <c r="CN352" i="24"/>
  <c r="DD352" i="24"/>
  <c r="DW353" i="24"/>
  <c r="EH353" i="24" s="1"/>
  <c r="DV355" i="24"/>
  <c r="EF355" i="24" s="1"/>
  <c r="CS357" i="24"/>
  <c r="DF357" i="24" s="1"/>
  <c r="DD362" i="24"/>
  <c r="AE364" i="24"/>
  <c r="CN365" i="24"/>
  <c r="BD369" i="24"/>
  <c r="Q370" i="24"/>
  <c r="R370" i="24" s="1"/>
  <c r="T370" i="24" s="1"/>
  <c r="DT371" i="24"/>
  <c r="EB371" i="24" s="1"/>
  <c r="EP372" i="24"/>
  <c r="ER372" i="24"/>
  <c r="FA372" i="24" s="1"/>
  <c r="EQ372" i="24"/>
  <c r="EZ372" i="24" s="1"/>
  <c r="DW372" i="24"/>
  <c r="EI372" i="24" s="1"/>
  <c r="EM374" i="24"/>
  <c r="CL379" i="24"/>
  <c r="DB379" i="24"/>
  <c r="DA379" i="24"/>
  <c r="CZ379" i="24"/>
  <c r="CY379" i="24"/>
  <c r="CX379" i="24"/>
  <c r="CW379" i="24"/>
  <c r="CM379" i="24"/>
  <c r="DD379" i="24"/>
  <c r="DC379" i="24"/>
  <c r="CV379" i="24"/>
  <c r="CU379" i="24"/>
  <c r="CT379" i="24"/>
  <c r="CS379" i="24"/>
  <c r="DF379" i="24" s="1"/>
  <c r="CJ379" i="24"/>
  <c r="CI379" i="24"/>
  <c r="CG379" i="24"/>
  <c r="CD379" i="24"/>
  <c r="BJ384" i="24"/>
  <c r="BK384" i="24" s="1"/>
  <c r="DS387" i="24"/>
  <c r="AT389" i="24"/>
  <c r="P394" i="24"/>
  <c r="BZ395" i="24"/>
  <c r="CN395" i="24"/>
  <c r="Y397" i="24"/>
  <c r="R398" i="24"/>
  <c r="T398" i="24" s="1"/>
  <c r="BN399" i="24"/>
  <c r="BO399" i="24" s="1"/>
  <c r="Z399" i="24"/>
  <c r="AG400" i="24"/>
  <c r="AI400" i="24" s="1"/>
  <c r="DY401" i="24"/>
  <c r="DV401" i="24"/>
  <c r="EF401" i="24" s="1"/>
  <c r="DU401" i="24"/>
  <c r="EE401" i="24" s="1"/>
  <c r="EU401" i="24"/>
  <c r="FH401" i="24" s="1"/>
  <c r="DT401" i="24"/>
  <c r="EB401" i="24" s="1"/>
  <c r="DS401" i="24"/>
  <c r="ER401" i="24"/>
  <c r="FB401" i="24" s="1"/>
  <c r="ES401" i="24"/>
  <c r="FC401" i="24" s="1"/>
  <c r="EQ401" i="24"/>
  <c r="EY401" i="24" s="1"/>
  <c r="EP401" i="24"/>
  <c r="DW401" i="24"/>
  <c r="EH401" i="24" s="1"/>
  <c r="Z403" i="24"/>
  <c r="AA403" i="24" s="1"/>
  <c r="AB403" i="24" s="1"/>
  <c r="CZ414" i="24"/>
  <c r="EX419" i="24"/>
  <c r="EA430" i="24"/>
  <c r="BN468" i="24"/>
  <c r="BO468" i="24" s="1"/>
  <c r="AA375" i="24"/>
  <c r="AA377" i="24"/>
  <c r="DY378" i="24"/>
  <c r="EM378" i="24" s="1"/>
  <c r="DW378" i="24"/>
  <c r="EI378" i="24" s="1"/>
  <c r="DV378" i="24"/>
  <c r="EG378" i="24" s="1"/>
  <c r="DT378" i="24"/>
  <c r="EP378" i="24"/>
  <c r="AI382" i="24"/>
  <c r="BH391" i="24"/>
  <c r="AX394" i="24"/>
  <c r="EX398" i="24"/>
  <c r="AK404" i="24"/>
  <c r="P406" i="24"/>
  <c r="AT412" i="24"/>
  <c r="AU412" i="24" s="1"/>
  <c r="AV412" i="24" s="1"/>
  <c r="BT415" i="24"/>
  <c r="BU415" i="24" s="1"/>
  <c r="AU426" i="24"/>
  <c r="AK440" i="24"/>
  <c r="AO452" i="24"/>
  <c r="AP452" i="24" s="1"/>
  <c r="AQ452" i="24" s="1"/>
  <c r="R456" i="24"/>
  <c r="T456" i="24" s="1"/>
  <c r="EA375" i="24"/>
  <c r="EC376" i="24"/>
  <c r="CU380" i="24"/>
  <c r="CT380" i="24"/>
  <c r="CS380" i="24"/>
  <c r="DF380" i="24" s="1"/>
  <c r="CE380" i="24"/>
  <c r="CD380" i="24"/>
  <c r="CC380" i="24"/>
  <c r="CB380" i="24"/>
  <c r="BZ380" i="24" s="1"/>
  <c r="DD380" i="24"/>
  <c r="DC380" i="24"/>
  <c r="CV380" i="24"/>
  <c r="AI386" i="24"/>
  <c r="CN386" i="24"/>
  <c r="BZ386" i="24"/>
  <c r="CG405" i="24"/>
  <c r="CF405" i="24"/>
  <c r="DB405" i="24"/>
  <c r="CC405" i="24"/>
  <c r="DA405" i="24"/>
  <c r="CB405" i="24"/>
  <c r="BZ405" i="24" s="1"/>
  <c r="DC405" i="24"/>
  <c r="CZ405" i="24"/>
  <c r="CY405" i="24"/>
  <c r="CX405" i="24"/>
  <c r="CW405" i="24"/>
  <c r="CV405" i="24"/>
  <c r="CM405" i="24"/>
  <c r="CL405" i="24"/>
  <c r="CK405" i="24"/>
  <c r="CJ405" i="24"/>
  <c r="CI405" i="24"/>
  <c r="DD405" i="24"/>
  <c r="AK407" i="24"/>
  <c r="AJ407" i="24"/>
  <c r="FC415" i="24"/>
  <c r="ET415" i="24"/>
  <c r="AP422" i="24"/>
  <c r="BE431" i="24"/>
  <c r="BF431" i="24" s="1"/>
  <c r="EX431" i="24"/>
  <c r="EA374" i="24"/>
  <c r="DY391" i="24"/>
  <c r="EL391" i="24" s="1"/>
  <c r="DW391" i="24"/>
  <c r="EH391" i="24" s="1"/>
  <c r="DV391" i="24"/>
  <c r="EF391" i="24" s="1"/>
  <c r="DU391" i="24"/>
  <c r="EE391" i="24" s="1"/>
  <c r="DT391" i="24"/>
  <c r="CN396" i="24"/>
  <c r="BZ396" i="24"/>
  <c r="AL398" i="24"/>
  <c r="AN398" i="24" s="1"/>
  <c r="CS405" i="24"/>
  <c r="DF405" i="24" s="1"/>
  <c r="V411" i="24"/>
  <c r="CI411" i="24"/>
  <c r="DD411" i="24"/>
  <c r="CD411" i="24"/>
  <c r="DC411" i="24"/>
  <c r="CC411" i="24"/>
  <c r="CZ411" i="24"/>
  <c r="CY411" i="24"/>
  <c r="CX411" i="24"/>
  <c r="CW411" i="24"/>
  <c r="CE411" i="24"/>
  <c r="CB411" i="24"/>
  <c r="CN411" i="24" s="1"/>
  <c r="DB411" i="24"/>
  <c r="DA411" i="24"/>
  <c r="CV411" i="24"/>
  <c r="CM411" i="24"/>
  <c r="CL411" i="24"/>
  <c r="CK411" i="24"/>
  <c r="CJ411" i="24"/>
  <c r="CG411" i="24"/>
  <c r="BD417" i="24"/>
  <c r="BF421" i="24"/>
  <c r="BH421" i="24" s="1"/>
  <c r="BU429" i="24"/>
  <c r="BW429" i="24" s="1"/>
  <c r="Z470" i="24"/>
  <c r="CN378" i="24"/>
  <c r="CT389" i="24"/>
  <c r="CS389" i="24"/>
  <c r="DF389" i="24" s="1"/>
  <c r="CM389" i="24"/>
  <c r="CL389" i="24"/>
  <c r="DC389" i="24"/>
  <c r="DB389" i="24"/>
  <c r="DA389" i="24"/>
  <c r="CZ389" i="24"/>
  <c r="CY389" i="24"/>
  <c r="CX389" i="24"/>
  <c r="CJ389" i="24"/>
  <c r="DS391" i="24"/>
  <c r="BJ394" i="24"/>
  <c r="AP399" i="24"/>
  <c r="AQ399" i="24" s="1"/>
  <c r="CT405" i="24"/>
  <c r="DF411" i="24"/>
  <c r="AZ423" i="24"/>
  <c r="BA423" i="24" s="1"/>
  <c r="EQ342" i="24"/>
  <c r="EQ350" i="24"/>
  <c r="EZ350" i="24" s="1"/>
  <c r="ES362" i="24"/>
  <c r="FD362" i="24" s="1"/>
  <c r="AP368" i="24"/>
  <c r="AQ368" i="24" s="1"/>
  <c r="CI373" i="24"/>
  <c r="AY374" i="24"/>
  <c r="CN377" i="24"/>
  <c r="BZ377" i="24"/>
  <c r="AJ378" i="24"/>
  <c r="BE379" i="24"/>
  <c r="DA380" i="24"/>
  <c r="EP383" i="24"/>
  <c r="DY383" i="24"/>
  <c r="DW383" i="24"/>
  <c r="EH383" i="24" s="1"/>
  <c r="DV383" i="24"/>
  <c r="EF383" i="24" s="1"/>
  <c r="ES383" i="24"/>
  <c r="FC383" i="24" s="1"/>
  <c r="AJ384" i="24"/>
  <c r="AK384" i="24" s="1"/>
  <c r="CV389" i="24"/>
  <c r="BS401" i="24"/>
  <c r="BS403" i="24"/>
  <c r="BT403" i="24" s="1"/>
  <c r="BU403" i="24" s="1"/>
  <c r="EA405" i="24"/>
  <c r="CU411" i="24"/>
  <c r="U430" i="24"/>
  <c r="V430" i="24" s="1"/>
  <c r="AU450" i="24"/>
  <c r="AV450" i="24" s="1"/>
  <c r="AX450" i="24" s="1"/>
  <c r="ER342" i="24"/>
  <c r="FB342" i="24" s="1"/>
  <c r="ER350" i="24"/>
  <c r="FA350" i="24" s="1"/>
  <c r="CJ373" i="24"/>
  <c r="DB380" i="24"/>
  <c r="AT381" i="24"/>
  <c r="AU381" i="24" s="1"/>
  <c r="AE388" i="24"/>
  <c r="CW389" i="24"/>
  <c r="EQ392" i="24"/>
  <c r="EZ392" i="24" s="1"/>
  <c r="EP392" i="24"/>
  <c r="DW392" i="24"/>
  <c r="EI392" i="24" s="1"/>
  <c r="DV392" i="24"/>
  <c r="EG392" i="24" s="1"/>
  <c r="DU392" i="24"/>
  <c r="ED392" i="24" s="1"/>
  <c r="DT392" i="24"/>
  <c r="EC392" i="24" s="1"/>
  <c r="DS392" i="24"/>
  <c r="AO393" i="24"/>
  <c r="AP393" i="24" s="1"/>
  <c r="CK395" i="24"/>
  <c r="CJ395" i="24"/>
  <c r="CH395" i="24"/>
  <c r="DB395" i="24"/>
  <c r="DA395" i="24"/>
  <c r="CZ395" i="24"/>
  <c r="CY395" i="24"/>
  <c r="CX395" i="24"/>
  <c r="CW395" i="24"/>
  <c r="CV395" i="24"/>
  <c r="CM395" i="24"/>
  <c r="CL395" i="24"/>
  <c r="CI395" i="24"/>
  <c r="CG395" i="24"/>
  <c r="CF395" i="24"/>
  <c r="P405" i="24"/>
  <c r="AZ407" i="24"/>
  <c r="BA407" i="24" s="1"/>
  <c r="CY425" i="24"/>
  <c r="CM425" i="24"/>
  <c r="CL425" i="24"/>
  <c r="CI425" i="24"/>
  <c r="CH425" i="24"/>
  <c r="CG425" i="24"/>
  <c r="CF425" i="24"/>
  <c r="DC425" i="24"/>
  <c r="CC425" i="24"/>
  <c r="CJ425" i="24"/>
  <c r="CE425" i="24"/>
  <c r="CD425" i="24"/>
  <c r="CB425" i="24"/>
  <c r="CN425" i="24" s="1"/>
  <c r="CW425" i="24"/>
  <c r="CK425" i="24"/>
  <c r="DD425" i="24"/>
  <c r="CZ425" i="24"/>
  <c r="CX425" i="24"/>
  <c r="CV425" i="24"/>
  <c r="CU425" i="24"/>
  <c r="CT425" i="24"/>
  <c r="CS425" i="24"/>
  <c r="DF425" i="24" s="1"/>
  <c r="Z430" i="24"/>
  <c r="AA430" i="24" s="1"/>
  <c r="CI436" i="24"/>
  <c r="DC436" i="24"/>
  <c r="CC436" i="24"/>
  <c r="CM436" i="24"/>
  <c r="CL436" i="24"/>
  <c r="CG436" i="24"/>
  <c r="CE436" i="24"/>
  <c r="CF436" i="24"/>
  <c r="CD436" i="24"/>
  <c r="DD436" i="24"/>
  <c r="CZ436" i="24"/>
  <c r="CW436" i="24"/>
  <c r="CV436" i="24"/>
  <c r="CU436" i="24"/>
  <c r="CT436" i="24"/>
  <c r="CS436" i="24"/>
  <c r="DF436" i="24" s="1"/>
  <c r="CB436" i="24"/>
  <c r="BZ436" i="24" s="1"/>
  <c r="DA436" i="24"/>
  <c r="CK436" i="24"/>
  <c r="CJ436" i="24"/>
  <c r="AT464" i="24"/>
  <c r="DS342" i="24"/>
  <c r="ES342" i="24"/>
  <c r="FC342" i="24" s="1"/>
  <c r="DS350" i="24"/>
  <c r="ES350" i="24"/>
  <c r="FD350" i="24" s="1"/>
  <c r="EP356" i="24"/>
  <c r="DA359" i="24"/>
  <c r="CB359" i="24"/>
  <c r="ES360" i="24"/>
  <c r="FD360" i="24" s="1"/>
  <c r="DS362" i="24"/>
  <c r="EU362" i="24"/>
  <c r="FG362" i="24" s="1"/>
  <c r="DT366" i="24"/>
  <c r="AE367" i="24"/>
  <c r="BS369" i="24"/>
  <c r="BO370" i="24"/>
  <c r="BP370" i="24" s="1"/>
  <c r="BR370" i="24" s="1"/>
  <c r="AU372" i="24"/>
  <c r="AV372" i="24" s="1"/>
  <c r="BA373" i="24"/>
  <c r="BC373" i="24" s="1"/>
  <c r="CK373" i="24"/>
  <c r="AU374" i="24"/>
  <c r="AV374" i="24" s="1"/>
  <c r="AE376" i="24"/>
  <c r="Z379" i="24"/>
  <c r="AA379" i="24" s="1"/>
  <c r="DT383" i="24"/>
  <c r="EB383" i="24" s="1"/>
  <c r="AU384" i="24"/>
  <c r="DD389" i="24"/>
  <c r="CU390" i="24"/>
  <c r="CE390" i="24"/>
  <c r="DD390" i="24"/>
  <c r="CD390" i="24"/>
  <c r="DC390" i="24"/>
  <c r="CC390" i="24"/>
  <c r="DB390" i="24"/>
  <c r="CB390" i="24"/>
  <c r="CN390" i="24" s="1"/>
  <c r="DA390" i="24"/>
  <c r="CZ390" i="24"/>
  <c r="CY390" i="24"/>
  <c r="CM390" i="24"/>
  <c r="CL390" i="24"/>
  <c r="CK390" i="24"/>
  <c r="CJ390" i="24"/>
  <c r="DY392" i="24"/>
  <c r="AP394" i="24"/>
  <c r="CM396" i="24"/>
  <c r="CK396" i="24"/>
  <c r="CX396" i="24"/>
  <c r="CW396" i="24"/>
  <c r="CV396" i="24"/>
  <c r="CU396" i="24"/>
  <c r="CT396" i="24"/>
  <c r="CS396" i="24"/>
  <c r="DF396" i="24" s="1"/>
  <c r="CH396" i="24"/>
  <c r="CL396" i="24"/>
  <c r="CJ396" i="24"/>
  <c r="CI396" i="24"/>
  <c r="CG396" i="24"/>
  <c r="BZ397" i="24"/>
  <c r="CJ401" i="24"/>
  <c r="CI401" i="24"/>
  <c r="CH401" i="24"/>
  <c r="CG401" i="24"/>
  <c r="CE401" i="24"/>
  <c r="CM401" i="24"/>
  <c r="CL401" i="24"/>
  <c r="CK401" i="24"/>
  <c r="CF401" i="24"/>
  <c r="CD401" i="24"/>
  <c r="CC401" i="24"/>
  <c r="DB401" i="24"/>
  <c r="CZ401" i="24"/>
  <c r="AE405" i="24"/>
  <c r="BO406" i="24"/>
  <c r="BD407" i="24"/>
  <c r="AG420" i="24"/>
  <c r="AI420" i="24" s="1"/>
  <c r="AO430" i="24"/>
  <c r="AP430" i="24" s="1"/>
  <c r="AQ430" i="24" s="1"/>
  <c r="P443" i="24"/>
  <c r="Q443" i="24" s="1"/>
  <c r="R443" i="24" s="1"/>
  <c r="Z448" i="24"/>
  <c r="AU449" i="24"/>
  <c r="DT342" i="24"/>
  <c r="EB342" i="24" s="1"/>
  <c r="CS345" i="24"/>
  <c r="DF345" i="24" s="1"/>
  <c r="AZ347" i="24"/>
  <c r="BA347" i="24" s="1"/>
  <c r="DT350" i="24"/>
  <c r="EC350" i="24" s="1"/>
  <c r="DV354" i="24"/>
  <c r="EG354" i="24" s="1"/>
  <c r="EQ354" i="24"/>
  <c r="EZ354" i="24" s="1"/>
  <c r="EQ356" i="24"/>
  <c r="EZ356" i="24" s="1"/>
  <c r="DS360" i="24"/>
  <c r="DT362" i="24"/>
  <c r="EC362" i="24" s="1"/>
  <c r="Q364" i="24"/>
  <c r="DU366" i="24"/>
  <c r="ED366" i="24" s="1"/>
  <c r="BT369" i="24"/>
  <c r="AF374" i="24"/>
  <c r="AG374" i="24" s="1"/>
  <c r="AU376" i="24"/>
  <c r="AF380" i="24"/>
  <c r="DU383" i="24"/>
  <c r="EE383" i="24" s="1"/>
  <c r="AK388" i="24"/>
  <c r="CS395" i="24"/>
  <c r="DF395" i="24" s="1"/>
  <c r="DF401" i="24"/>
  <c r="AJ405" i="24"/>
  <c r="AK405" i="24" s="1"/>
  <c r="AE423" i="24"/>
  <c r="AF423" i="24" s="1"/>
  <c r="AG423" i="24" s="1"/>
  <c r="DA425" i="24"/>
  <c r="EM430" i="24"/>
  <c r="DX430" i="24"/>
  <c r="EJ430" i="24" s="1"/>
  <c r="BT432" i="24"/>
  <c r="CX436" i="24"/>
  <c r="AT446" i="24"/>
  <c r="AU446" i="24" s="1"/>
  <c r="AO448" i="24"/>
  <c r="AP448" i="24" s="1"/>
  <c r="ER356" i="24"/>
  <c r="FA356" i="24" s="1"/>
  <c r="DV370" i="24"/>
  <c r="EG370" i="24" s="1"/>
  <c r="CX373" i="24"/>
  <c r="CW373" i="24"/>
  <c r="CV373" i="24"/>
  <c r="CU373" i="24"/>
  <c r="CS373" i="24"/>
  <c r="DF373" i="24" s="1"/>
  <c r="CM373" i="24"/>
  <c r="CF373" i="24"/>
  <c r="AJ374" i="24"/>
  <c r="AK374" i="24" s="1"/>
  <c r="DF387" i="24"/>
  <c r="DY389" i="24"/>
  <c r="EU389" i="24"/>
  <c r="FH389" i="24" s="1"/>
  <c r="ES389" i="24"/>
  <c r="FC389" i="24" s="1"/>
  <c r="ER389" i="24"/>
  <c r="FB389" i="24" s="1"/>
  <c r="EQ389" i="24"/>
  <c r="EY389" i="24" s="1"/>
  <c r="BE393" i="24"/>
  <c r="BZ407" i="24"/>
  <c r="AE408" i="24"/>
  <c r="AF408" i="24" s="1"/>
  <c r="AG408" i="24" s="1"/>
  <c r="H411" i="24"/>
  <c r="AZ481" i="24"/>
  <c r="BE340" i="24"/>
  <c r="BF340" i="24" s="1"/>
  <c r="DV342" i="24"/>
  <c r="EF342" i="24" s="1"/>
  <c r="CU345" i="24"/>
  <c r="AA346" i="24"/>
  <c r="AB346" i="24" s="1"/>
  <c r="DV350" i="24"/>
  <c r="EG350" i="24" s="1"/>
  <c r="DT354" i="24"/>
  <c r="EX354" i="24"/>
  <c r="U355" i="24"/>
  <c r="AF356" i="24"/>
  <c r="DS356" i="24"/>
  <c r="ES356" i="24"/>
  <c r="FD356" i="24" s="1"/>
  <c r="EU358" i="24"/>
  <c r="DU358" i="24"/>
  <c r="ED358" i="24" s="1"/>
  <c r="ES358" i="24"/>
  <c r="CT359" i="24"/>
  <c r="DU360" i="24"/>
  <c r="ED360" i="24" s="1"/>
  <c r="DW362" i="24"/>
  <c r="AU364" i="24"/>
  <c r="DW366" i="24"/>
  <c r="EI366" i="24" s="1"/>
  <c r="Z367" i="24"/>
  <c r="DS370" i="24"/>
  <c r="BE373" i="24"/>
  <c r="BF373" i="24" s="1"/>
  <c r="Q374" i="24"/>
  <c r="R374" i="24" s="1"/>
  <c r="Q376" i="24"/>
  <c r="R376" i="24" s="1"/>
  <c r="CH376" i="24"/>
  <c r="CG376" i="24"/>
  <c r="CF376" i="24"/>
  <c r="DD376" i="24"/>
  <c r="CE376" i="24"/>
  <c r="DB376" i="24"/>
  <c r="CM376" i="24"/>
  <c r="CL376" i="24"/>
  <c r="CK376" i="24"/>
  <c r="CJ376" i="24"/>
  <c r="DC376" i="24"/>
  <c r="EQ378" i="24"/>
  <c r="EZ378" i="24" s="1"/>
  <c r="AB389" i="24"/>
  <c r="AD389" i="24" s="1"/>
  <c r="DS389" i="24"/>
  <c r="CT390" i="24"/>
  <c r="BT391" i="24"/>
  <c r="BU391" i="24" s="1"/>
  <c r="BO392" i="24"/>
  <c r="CU395" i="24"/>
  <c r="AU396" i="24"/>
  <c r="AV396" i="24" s="1"/>
  <c r="CZ396" i="24"/>
  <c r="DY397" i="24"/>
  <c r="EL397" i="24" s="1"/>
  <c r="DW397" i="24"/>
  <c r="EH397" i="24" s="1"/>
  <c r="DV397" i="24"/>
  <c r="EF397" i="24" s="1"/>
  <c r="DU397" i="24"/>
  <c r="EE397" i="24" s="1"/>
  <c r="ES397" i="24"/>
  <c r="FH399" i="24"/>
  <c r="CT401" i="24"/>
  <c r="DX405" i="24"/>
  <c r="AT423" i="24"/>
  <c r="DB426" i="24"/>
  <c r="CC426" i="24"/>
  <c r="CY426" i="24"/>
  <c r="DA426" i="24"/>
  <c r="CZ426" i="24"/>
  <c r="CV426" i="24"/>
  <c r="CU426" i="24"/>
  <c r="CT426" i="24"/>
  <c r="CS426" i="24"/>
  <c r="DF426" i="24" s="1"/>
  <c r="DD426" i="24"/>
  <c r="DC426" i="24"/>
  <c r="CX426" i="24"/>
  <c r="CM426" i="24"/>
  <c r="CL426" i="24"/>
  <c r="CK426" i="24"/>
  <c r="CJ426" i="24"/>
  <c r="CI426" i="24"/>
  <c r="CG426" i="24"/>
  <c r="CF426" i="24"/>
  <c r="CE426" i="24"/>
  <c r="CD426" i="24"/>
  <c r="CB426" i="24"/>
  <c r="CN426" i="24" s="1"/>
  <c r="CW426" i="24"/>
  <c r="BS434" i="24"/>
  <c r="BT434" i="24" s="1"/>
  <c r="DB436" i="24"/>
  <c r="BO460" i="24"/>
  <c r="BP460" i="24" s="1"/>
  <c r="BS480" i="24"/>
  <c r="DU354" i="24"/>
  <c r="ED354" i="24" s="1"/>
  <c r="DT356" i="24"/>
  <c r="EC356" i="24" s="1"/>
  <c r="AA357" i="24"/>
  <c r="DS358" i="24"/>
  <c r="CU359" i="24"/>
  <c r="AQ359" i="24"/>
  <c r="AS359" i="24" s="1"/>
  <c r="DV360" i="24"/>
  <c r="EG360" i="24" s="1"/>
  <c r="DS363" i="24"/>
  <c r="EU363" i="24"/>
  <c r="FH363" i="24" s="1"/>
  <c r="AA367" i="24"/>
  <c r="DF367" i="24"/>
  <c r="BD367" i="24"/>
  <c r="P368" i="24"/>
  <c r="DT370" i="24"/>
  <c r="EC370" i="24" s="1"/>
  <c r="BJ372" i="24"/>
  <c r="Y373" i="24"/>
  <c r="CT373" i="24"/>
  <c r="BT373" i="24"/>
  <c r="DD375" i="24"/>
  <c r="CE375" i="24"/>
  <c r="DC375" i="24"/>
  <c r="CD375" i="24"/>
  <c r="DB375" i="24"/>
  <c r="CC375" i="24"/>
  <c r="DA375" i="24"/>
  <c r="CB375" i="24"/>
  <c r="BZ375" i="24" s="1"/>
  <c r="CM375" i="24"/>
  <c r="CL375" i="24"/>
  <c r="CK375" i="24"/>
  <c r="CJ375" i="24"/>
  <c r="ER378" i="24"/>
  <c r="FA378" i="24" s="1"/>
  <c r="BC381" i="24"/>
  <c r="AA383" i="24"/>
  <c r="AY384" i="24"/>
  <c r="DT389" i="24"/>
  <c r="EB389" i="24" s="1"/>
  <c r="CV390" i="24"/>
  <c r="EP391" i="24"/>
  <c r="BS393" i="24"/>
  <c r="BS394" i="24"/>
  <c r="DC395" i="24"/>
  <c r="DA396" i="24"/>
  <c r="DS397" i="24"/>
  <c r="DY398" i="24"/>
  <c r="EM398" i="24" s="1"/>
  <c r="DW398" i="24"/>
  <c r="EI398" i="24" s="1"/>
  <c r="DV398" i="24"/>
  <c r="EG398" i="24" s="1"/>
  <c r="DU398" i="24"/>
  <c r="ED398" i="24" s="1"/>
  <c r="DT398" i="24"/>
  <c r="EC398" i="24" s="1"/>
  <c r="EU398" i="24"/>
  <c r="DS398" i="24"/>
  <c r="CU401" i="24"/>
  <c r="CM417" i="24"/>
  <c r="CL417" i="24"/>
  <c r="CI417" i="24"/>
  <c r="CH417" i="24"/>
  <c r="CG417" i="24"/>
  <c r="DB417" i="24"/>
  <c r="CC417" i="24"/>
  <c r="CF417" i="24"/>
  <c r="CE417" i="24"/>
  <c r="CD417" i="24"/>
  <c r="CB417" i="24"/>
  <c r="CN417" i="24" s="1"/>
  <c r="DD417" i="24"/>
  <c r="CK417" i="24"/>
  <c r="CJ417" i="24"/>
  <c r="DC417" i="24"/>
  <c r="DA417" i="24"/>
  <c r="CZ417" i="24"/>
  <c r="CY417" i="24"/>
  <c r="CS417" i="24"/>
  <c r="DF417" i="24" s="1"/>
  <c r="CX417" i="24"/>
  <c r="CW417" i="24"/>
  <c r="CV417" i="24"/>
  <c r="CT417" i="24"/>
  <c r="CZ421" i="24"/>
  <c r="CY421" i="24"/>
  <c r="CV421" i="24"/>
  <c r="CU421" i="24"/>
  <c r="CT421" i="24"/>
  <c r="CS421" i="24"/>
  <c r="DF421" i="24" s="1"/>
  <c r="CH421" i="24"/>
  <c r="CG421" i="24"/>
  <c r="CF421" i="24"/>
  <c r="CE421" i="24"/>
  <c r="CD421" i="24"/>
  <c r="CC421" i="24"/>
  <c r="CB421" i="24"/>
  <c r="CX421" i="24"/>
  <c r="DD421" i="24"/>
  <c r="DC421" i="24"/>
  <c r="DB421" i="24"/>
  <c r="DA421" i="24"/>
  <c r="CL421" i="24"/>
  <c r="CK421" i="24"/>
  <c r="BZ422" i="24"/>
  <c r="CN422" i="24"/>
  <c r="Z427" i="24"/>
  <c r="AA427" i="24" s="1"/>
  <c r="AB427" i="24" s="1"/>
  <c r="U478" i="24"/>
  <c r="AO441" i="24"/>
  <c r="AP441" i="24" s="1"/>
  <c r="AQ441" i="24" s="1"/>
  <c r="BS448" i="24"/>
  <c r="BT448" i="24" s="1"/>
  <c r="BN464" i="24"/>
  <c r="U493" i="24"/>
  <c r="CG415" i="24"/>
  <c r="CF415" i="24"/>
  <c r="DB415" i="24"/>
  <c r="CC415" i="24"/>
  <c r="DA415" i="24"/>
  <c r="CB415" i="24"/>
  <c r="BZ415" i="24" s="1"/>
  <c r="CV415" i="24"/>
  <c r="CM415" i="24"/>
  <c r="CL415" i="24"/>
  <c r="CK415" i="24"/>
  <c r="CJ415" i="24"/>
  <c r="CI415" i="24"/>
  <c r="CH415" i="24"/>
  <c r="CE415" i="24"/>
  <c r="CD415" i="24"/>
  <c r="DD415" i="24"/>
  <c r="DC415" i="24"/>
  <c r="CZ415" i="24"/>
  <c r="CY415" i="24"/>
  <c r="BS417" i="24"/>
  <c r="BS421" i="24"/>
  <c r="ES422" i="24"/>
  <c r="FD422" i="24" s="1"/>
  <c r="ER422" i="24"/>
  <c r="FA422" i="24" s="1"/>
  <c r="EQ422" i="24"/>
  <c r="EZ422" i="24" s="1"/>
  <c r="EP422" i="24"/>
  <c r="DY422" i="24"/>
  <c r="EM422" i="24" s="1"/>
  <c r="DW422" i="24"/>
  <c r="EI422" i="24" s="1"/>
  <c r="EQ443" i="24"/>
  <c r="EY443" i="24" s="1"/>
  <c r="DU443" i="24"/>
  <c r="EE443" i="24" s="1"/>
  <c r="EP443" i="24"/>
  <c r="ES443" i="24"/>
  <c r="FC443" i="24" s="1"/>
  <c r="ER443" i="24"/>
  <c r="FB443" i="24" s="1"/>
  <c r="EU443" i="24"/>
  <c r="FH443" i="24" s="1"/>
  <c r="DY443" i="24"/>
  <c r="EL443" i="24" s="1"/>
  <c r="DV443" i="24"/>
  <c r="EF443" i="24" s="1"/>
  <c r="CN447" i="24"/>
  <c r="BZ447" i="24"/>
  <c r="AE451" i="24"/>
  <c r="AO486" i="24"/>
  <c r="AP486" i="24" s="1"/>
  <c r="AQ486" i="24" s="1"/>
  <c r="EU375" i="24"/>
  <c r="P378" i="24"/>
  <c r="AJ386" i="24"/>
  <c r="AK396" i="24"/>
  <c r="AK400" i="24"/>
  <c r="BE409" i="24"/>
  <c r="BF409" i="24" s="1"/>
  <c r="Z411" i="24"/>
  <c r="BI414" i="24"/>
  <c r="BJ414" i="24" s="1"/>
  <c r="BK414" i="24" s="1"/>
  <c r="EX421" i="24"/>
  <c r="DS422" i="24"/>
  <c r="CF427" i="24"/>
  <c r="DB427" i="24"/>
  <c r="CC427" i="24"/>
  <c r="CM427" i="24"/>
  <c r="CJ427" i="24"/>
  <c r="CI427" i="24"/>
  <c r="CH427" i="24"/>
  <c r="CG427" i="24"/>
  <c r="DD427" i="24"/>
  <c r="CB427" i="24"/>
  <c r="BZ427" i="24" s="1"/>
  <c r="CX427" i="24"/>
  <c r="CW427" i="24"/>
  <c r="CV427" i="24"/>
  <c r="CU427" i="24"/>
  <c r="CT427" i="24"/>
  <c r="CS427" i="24"/>
  <c r="DF427" i="24" s="1"/>
  <c r="CK427" i="24"/>
  <c r="CE427" i="24"/>
  <c r="CD427" i="24"/>
  <c r="DC427" i="24"/>
  <c r="DA427" i="24"/>
  <c r="AA431" i="24"/>
  <c r="AB431" i="24" s="1"/>
  <c r="BW441" i="24"/>
  <c r="DS443" i="24"/>
  <c r="CV456" i="24"/>
  <c r="CY456" i="24"/>
  <c r="CW456" i="24"/>
  <c r="CS456" i="24"/>
  <c r="DF456" i="24" s="1"/>
  <c r="CM456" i="24"/>
  <c r="CH456" i="24"/>
  <c r="DD456" i="24"/>
  <c r="DC456" i="24"/>
  <c r="DB456" i="24"/>
  <c r="CZ456" i="24"/>
  <c r="CE456" i="24"/>
  <c r="CB456" i="24"/>
  <c r="CX456" i="24"/>
  <c r="CU456" i="24"/>
  <c r="CL456" i="24"/>
  <c r="CK456" i="24"/>
  <c r="CJ456" i="24"/>
  <c r="CI456" i="24"/>
  <c r="CG456" i="24"/>
  <c r="CF456" i="24"/>
  <c r="CD456" i="24"/>
  <c r="CT456" i="24"/>
  <c r="DA456" i="24"/>
  <c r="AT462" i="24"/>
  <c r="CT415" i="24"/>
  <c r="DU422" i="24"/>
  <c r="ED422" i="24" s="1"/>
  <c r="AO423" i="24"/>
  <c r="BS425" i="24"/>
  <c r="AY426" i="24"/>
  <c r="DF433" i="24"/>
  <c r="DW443" i="24"/>
  <c r="EH443" i="24" s="1"/>
  <c r="G468" i="24"/>
  <c r="H468" i="24" s="1"/>
  <c r="AT405" i="24"/>
  <c r="AK408" i="24"/>
  <c r="CW412" i="24"/>
  <c r="CV412" i="24"/>
  <c r="CL412" i="24"/>
  <c r="CM412" i="24"/>
  <c r="CK412" i="24"/>
  <c r="CJ412" i="24"/>
  <c r="CI412" i="24"/>
  <c r="DD412" i="24"/>
  <c r="DC412" i="24"/>
  <c r="DB412" i="24"/>
  <c r="DA412" i="24"/>
  <c r="CZ412" i="24"/>
  <c r="CY412" i="24"/>
  <c r="CX412" i="24"/>
  <c r="CH412" i="24"/>
  <c r="CG412" i="24"/>
  <c r="CF412" i="24"/>
  <c r="CE412" i="24"/>
  <c r="CD412" i="24"/>
  <c r="CC412" i="24"/>
  <c r="CB412" i="24"/>
  <c r="BZ412" i="24" s="1"/>
  <c r="BZ414" i="24"/>
  <c r="CX415" i="24"/>
  <c r="Q420" i="24"/>
  <c r="R420" i="24" s="1"/>
  <c r="BF423" i="24"/>
  <c r="BH423" i="24" s="1"/>
  <c r="V447" i="24"/>
  <c r="W447" i="24" s="1"/>
  <c r="EU369" i="24"/>
  <c r="DU369" i="24"/>
  <c r="EE369" i="24" s="1"/>
  <c r="ES369" i="24"/>
  <c r="DS369" i="24"/>
  <c r="DY375" i="24"/>
  <c r="AY399" i="24"/>
  <c r="AZ399" i="24" s="1"/>
  <c r="BA399" i="24" s="1"/>
  <c r="DA400" i="24"/>
  <c r="CB400" i="24"/>
  <c r="CZ400" i="24"/>
  <c r="CY400" i="24"/>
  <c r="CX400" i="24"/>
  <c r="CV400" i="24"/>
  <c r="CD400" i="24"/>
  <c r="CC400" i="24"/>
  <c r="DD400" i="24"/>
  <c r="DC400" i="24"/>
  <c r="DB400" i="24"/>
  <c r="BP405" i="24"/>
  <c r="BR405" i="24" s="1"/>
  <c r="AU408" i="24"/>
  <c r="CS412" i="24"/>
  <c r="DF412" i="24" s="1"/>
  <c r="BN413" i="24"/>
  <c r="AA425" i="24"/>
  <c r="AB425" i="24" s="1"/>
  <c r="DW429" i="24"/>
  <c r="EH429" i="24" s="1"/>
  <c r="DT429" i="24"/>
  <c r="EB429" i="24" s="1"/>
  <c r="DY429" i="24"/>
  <c r="EL429" i="24" s="1"/>
  <c r="DS429" i="24"/>
  <c r="EP429" i="24"/>
  <c r="DX433" i="24"/>
  <c r="EK433" i="24" s="1"/>
  <c r="EA433" i="24"/>
  <c r="ES367" i="24"/>
  <c r="FC367" i="24" s="1"/>
  <c r="DT369" i="24"/>
  <c r="EB369" i="24" s="1"/>
  <c r="AT370" i="24"/>
  <c r="BT379" i="24"/>
  <c r="AG394" i="24"/>
  <c r="AI394" i="24" s="1"/>
  <c r="AZ395" i="24"/>
  <c r="CT412" i="24"/>
  <c r="CN414" i="24"/>
  <c r="CL437" i="24"/>
  <c r="CK437" i="24"/>
  <c r="DC437" i="24"/>
  <c r="CB437" i="24"/>
  <c r="CJ437" i="24"/>
  <c r="CG437" i="24"/>
  <c r="CF437" i="24"/>
  <c r="DD437" i="24"/>
  <c r="DA437" i="24"/>
  <c r="CY437" i="24"/>
  <c r="CX437" i="24"/>
  <c r="CU437" i="24"/>
  <c r="CT437" i="24"/>
  <c r="CS437" i="24"/>
  <c r="DF437" i="24" s="1"/>
  <c r="DB437" i="24"/>
  <c r="CE437" i="24"/>
  <c r="CD437" i="24"/>
  <c r="CC437" i="24"/>
  <c r="CZ437" i="24"/>
  <c r="CW437" i="24"/>
  <c r="CV437" i="24"/>
  <c r="P454" i="24"/>
  <c r="Q454" i="24" s="1"/>
  <c r="R454" i="24" s="1"/>
  <c r="AO460" i="24"/>
  <c r="CV505" i="24"/>
  <c r="CK505" i="24"/>
  <c r="CD505" i="24"/>
  <c r="DB505" i="24"/>
  <c r="CW505" i="24"/>
  <c r="CC505" i="24"/>
  <c r="DC505" i="24"/>
  <c r="CU505" i="24"/>
  <c r="CT505" i="24"/>
  <c r="DD505" i="24"/>
  <c r="CZ505" i="24"/>
  <c r="CL505" i="24"/>
  <c r="CI505" i="24"/>
  <c r="DA505" i="24"/>
  <c r="CJ505" i="24"/>
  <c r="CH505" i="24"/>
  <c r="CM505" i="24"/>
  <c r="CG505" i="24"/>
  <c r="CF505" i="24"/>
  <c r="CY505" i="24"/>
  <c r="CX505" i="24"/>
  <c r="CS505" i="24"/>
  <c r="DF505" i="24" s="1"/>
  <c r="CE505" i="24"/>
  <c r="CB505" i="24"/>
  <c r="BZ505" i="24" s="1"/>
  <c r="DS367" i="24"/>
  <c r="AG368" i="24"/>
  <c r="AI368" i="24" s="1"/>
  <c r="DV369" i="24"/>
  <c r="EF369" i="24" s="1"/>
  <c r="Z373" i="24"/>
  <c r="AA373" i="24" s="1"/>
  <c r="BI378" i="24"/>
  <c r="AT398" i="24"/>
  <c r="AU398" i="24" s="1"/>
  <c r="AV398" i="24" s="1"/>
  <c r="BE399" i="24"/>
  <c r="BF399" i="24" s="1"/>
  <c r="CS400" i="24"/>
  <c r="DF400" i="24" s="1"/>
  <c r="AP401" i="24"/>
  <c r="AQ401" i="24" s="1"/>
  <c r="U407" i="24"/>
  <c r="V407" i="24" s="1"/>
  <c r="W407" i="24" s="1"/>
  <c r="AA409" i="24"/>
  <c r="AB409" i="24" s="1"/>
  <c r="CU412" i="24"/>
  <c r="AE415" i="24"/>
  <c r="P416" i="24"/>
  <c r="Q416" i="24" s="1"/>
  <c r="R416" i="24" s="1"/>
  <c r="AT420" i="24"/>
  <c r="AO427" i="24"/>
  <c r="AP427" i="24" s="1"/>
  <c r="DV429" i="24"/>
  <c r="EF429" i="24" s="1"/>
  <c r="AZ433" i="24"/>
  <c r="BA433" i="24" s="1"/>
  <c r="AY436" i="24"/>
  <c r="Q442" i="24"/>
  <c r="R442" i="24" s="1"/>
  <c r="T442" i="24" s="1"/>
  <c r="AO446" i="24"/>
  <c r="AP446" i="24" s="1"/>
  <c r="BF461" i="24"/>
  <c r="BH461" i="24" s="1"/>
  <c r="ER364" i="24"/>
  <c r="DT367" i="24"/>
  <c r="EB367" i="24" s="1"/>
  <c r="EU367" i="24"/>
  <c r="FH367" i="24" s="1"/>
  <c r="DW369" i="24"/>
  <c r="EH369" i="24" s="1"/>
  <c r="BK370" i="24"/>
  <c r="BM370" i="24" s="1"/>
  <c r="AK382" i="24"/>
  <c r="AL382" i="24" s="1"/>
  <c r="BN382" i="24"/>
  <c r="BO382" i="24" s="1"/>
  <c r="BP382" i="24" s="1"/>
  <c r="BO384" i="24"/>
  <c r="BP384" i="24" s="1"/>
  <c r="AA391" i="24"/>
  <c r="BN396" i="24"/>
  <c r="BO396" i="24" s="1"/>
  <c r="AP397" i="24"/>
  <c r="AQ397" i="24" s="1"/>
  <c r="CT400" i="24"/>
  <c r="Z407" i="24"/>
  <c r="AA407" i="24" s="1"/>
  <c r="BI408" i="24"/>
  <c r="BJ408" i="24" s="1"/>
  <c r="BK408" i="24" s="1"/>
  <c r="EU422" i="24"/>
  <c r="AO431" i="24"/>
  <c r="CK377" i="24"/>
  <c r="CJ377" i="24"/>
  <c r="CI377" i="24"/>
  <c r="CH377" i="24"/>
  <c r="CF377" i="24"/>
  <c r="EA380" i="24"/>
  <c r="V387" i="24"/>
  <c r="W387" i="24" s="1"/>
  <c r="Y387" i="24" s="1"/>
  <c r="BT399" i="24"/>
  <c r="BJ400" i="24"/>
  <c r="CU400" i="24"/>
  <c r="AY401" i="24"/>
  <c r="AZ401" i="24" s="1"/>
  <c r="BN408" i="24"/>
  <c r="DW412" i="24"/>
  <c r="EI412" i="24" s="1"/>
  <c r="DY412" i="24"/>
  <c r="EM412" i="24" s="1"/>
  <c r="EU412" i="24"/>
  <c r="ES412" i="24"/>
  <c r="FD412" i="24" s="1"/>
  <c r="ER412" i="24"/>
  <c r="FA412" i="24" s="1"/>
  <c r="EQ412" i="24"/>
  <c r="EZ412" i="24" s="1"/>
  <c r="EP412" i="24"/>
  <c r="AT431" i="24"/>
  <c r="EQ435" i="24"/>
  <c r="EY435" i="24" s="1"/>
  <c r="ES435" i="24"/>
  <c r="FC435" i="24" s="1"/>
  <c r="EP435" i="24"/>
  <c r="DY435" i="24"/>
  <c r="EL435" i="24" s="1"/>
  <c r="DW435" i="24"/>
  <c r="EH435" i="24" s="1"/>
  <c r="DV435" i="24"/>
  <c r="EF435" i="24" s="1"/>
  <c r="DU435" i="24"/>
  <c r="EE435" i="24" s="1"/>
  <c r="DT435" i="24"/>
  <c r="EB435" i="24" s="1"/>
  <c r="DS435" i="24"/>
  <c r="EU435" i="24"/>
  <c r="BS439" i="24"/>
  <c r="BT439" i="24" s="1"/>
  <c r="EM440" i="24"/>
  <c r="BD453" i="24"/>
  <c r="AE454" i="24"/>
  <c r="DT364" i="24"/>
  <c r="DY369" i="24"/>
  <c r="EL369" i="24" s="1"/>
  <c r="DF377" i="24"/>
  <c r="DT380" i="24"/>
  <c r="Z387" i="24"/>
  <c r="AA387" i="24" s="1"/>
  <c r="AB387" i="24" s="1"/>
  <c r="AV390" i="24"/>
  <c r="AX390" i="24" s="1"/>
  <c r="BZ392" i="24"/>
  <c r="BH395" i="24"/>
  <c r="AZ397" i="24"/>
  <c r="EX399" i="24"/>
  <c r="CW400" i="24"/>
  <c r="BD401" i="24"/>
  <c r="AO407" i="24"/>
  <c r="DS412" i="24"/>
  <c r="AE416" i="24"/>
  <c r="AF416" i="24" s="1"/>
  <c r="AD429" i="24"/>
  <c r="AK432" i="24"/>
  <c r="AL432" i="24" s="1"/>
  <c r="AN432" i="24" s="1"/>
  <c r="CV432" i="24"/>
  <c r="CS432" i="24"/>
  <c r="DF432" i="24" s="1"/>
  <c r="CK432" i="24"/>
  <c r="CJ432" i="24"/>
  <c r="CG432" i="24"/>
  <c r="CF432" i="24"/>
  <c r="CE432" i="24"/>
  <c r="CD432" i="24"/>
  <c r="DB432" i="24"/>
  <c r="CY432" i="24"/>
  <c r="CX432" i="24"/>
  <c r="CW432" i="24"/>
  <c r="CU432" i="24"/>
  <c r="CT432" i="24"/>
  <c r="CH432" i="24"/>
  <c r="CC432" i="24"/>
  <c r="CB432" i="24"/>
  <c r="F440" i="24"/>
  <c r="G440" i="24" s="1"/>
  <c r="EB521" i="24"/>
  <c r="Q404" i="24"/>
  <c r="R404" i="24" s="1"/>
  <c r="AK410" i="24"/>
  <c r="DF415" i="24"/>
  <c r="V431" i="24"/>
  <c r="W431" i="24" s="1"/>
  <c r="P452" i="24"/>
  <c r="EA481" i="24"/>
  <c r="DB466" i="24"/>
  <c r="CC466" i="24"/>
  <c r="CE466" i="24"/>
  <c r="DC466" i="24"/>
  <c r="CB466" i="24"/>
  <c r="CG466" i="24"/>
  <c r="CD466" i="24"/>
  <c r="CX466" i="24"/>
  <c r="DD466" i="24"/>
  <c r="DA466" i="24"/>
  <c r="CZ466" i="24"/>
  <c r="CY466" i="24"/>
  <c r="CW466" i="24"/>
  <c r="CJ466" i="24"/>
  <c r="CF466" i="24"/>
  <c r="CV466" i="24"/>
  <c r="CT466" i="24"/>
  <c r="CM466" i="24"/>
  <c r="CH466" i="24"/>
  <c r="CL466" i="24"/>
  <c r="CK466" i="24"/>
  <c r="CI466" i="24"/>
  <c r="CL477" i="24"/>
  <c r="CJ477" i="24"/>
  <c r="CD477" i="24"/>
  <c r="CW477" i="24"/>
  <c r="CU477" i="24"/>
  <c r="CS477" i="24"/>
  <c r="CH477" i="24"/>
  <c r="CE477" i="24"/>
  <c r="CB477" i="24"/>
  <c r="DB477" i="24"/>
  <c r="CC477" i="24"/>
  <c r="CM477" i="24"/>
  <c r="CK477" i="24"/>
  <c r="CI477" i="24"/>
  <c r="CG477" i="24"/>
  <c r="CT477" i="24"/>
  <c r="CF477" i="24"/>
  <c r="DD477" i="24"/>
  <c r="DC477" i="24"/>
  <c r="DA477" i="24"/>
  <c r="CZ477" i="24"/>
  <c r="CY477" i="24"/>
  <c r="CV477" i="24"/>
  <c r="CX477" i="24"/>
  <c r="AF440" i="24"/>
  <c r="AG440" i="24" s="1"/>
  <c r="Z454" i="24"/>
  <c r="CU466" i="24"/>
  <c r="BT475" i="24"/>
  <c r="BU475" i="24" s="1"/>
  <c r="EP385" i="24"/>
  <c r="EQ388" i="24"/>
  <c r="U429" i="24"/>
  <c r="V429" i="24" s="1"/>
  <c r="W429" i="24" s="1"/>
  <c r="AY430" i="24"/>
  <c r="Z432" i="24"/>
  <c r="AT440" i="24"/>
  <c r="BI446" i="24"/>
  <c r="BJ446" i="24" s="1"/>
  <c r="AO508" i="24"/>
  <c r="AP508" i="24" s="1"/>
  <c r="AQ508" i="24" s="1"/>
  <c r="V381" i="24"/>
  <c r="W381" i="24" s="1"/>
  <c r="AZ383" i="24"/>
  <c r="EQ385" i="24"/>
  <c r="EY385" i="24" s="1"/>
  <c r="ER388" i="24"/>
  <c r="FA388" i="24" s="1"/>
  <c r="V401" i="24"/>
  <c r="BJ402" i="24"/>
  <c r="BK402" i="24" s="1"/>
  <c r="V405" i="24"/>
  <c r="W405" i="24" s="1"/>
  <c r="BI412" i="24"/>
  <c r="BJ412" i="24" s="1"/>
  <c r="BK412" i="24" s="1"/>
  <c r="BJ420" i="24"/>
  <c r="DW420" i="24"/>
  <c r="EI420" i="24" s="1"/>
  <c r="ES420" i="24"/>
  <c r="FD420" i="24" s="1"/>
  <c r="ER420" i="24"/>
  <c r="FA420" i="24" s="1"/>
  <c r="EQ420" i="24"/>
  <c r="EZ420" i="24" s="1"/>
  <c r="EP420" i="24"/>
  <c r="EU420" i="24"/>
  <c r="FG420" i="24" s="1"/>
  <c r="Q422" i="24"/>
  <c r="BO425" i="24"/>
  <c r="BN446" i="24"/>
  <c r="BO446" i="24" s="1"/>
  <c r="BP446" i="24" s="1"/>
  <c r="AT451" i="24"/>
  <c r="AU451" i="24" s="1"/>
  <c r="AV451" i="24" s="1"/>
  <c r="ES457" i="24"/>
  <c r="FC457" i="24" s="1"/>
  <c r="DS457" i="24"/>
  <c r="DU457" i="24"/>
  <c r="EU457" i="24"/>
  <c r="FH457" i="24" s="1"/>
  <c r="DT457" i="24"/>
  <c r="EB457" i="24" s="1"/>
  <c r="DY457" i="24"/>
  <c r="EL457" i="24" s="1"/>
  <c r="DW457" i="24"/>
  <c r="EH457" i="24" s="1"/>
  <c r="ER457" i="24"/>
  <c r="FB457" i="24" s="1"/>
  <c r="EQ457" i="24"/>
  <c r="EY457" i="24" s="1"/>
  <c r="EP457" i="24"/>
  <c r="AT492" i="24"/>
  <c r="AU492" i="24" s="1"/>
  <c r="AV492" i="24" s="1"/>
  <c r="ER385" i="24"/>
  <c r="FB385" i="24" s="1"/>
  <c r="ES388" i="24"/>
  <c r="FD388" i="24" s="1"/>
  <c r="CW402" i="24"/>
  <c r="CV402" i="24"/>
  <c r="CU402" i="24"/>
  <c r="CT402" i="24"/>
  <c r="CS402" i="24"/>
  <c r="DF402" i="24" s="1"/>
  <c r="DC404" i="24"/>
  <c r="CD404" i="24"/>
  <c r="DB404" i="24"/>
  <c r="CC404" i="24"/>
  <c r="CY404" i="24"/>
  <c r="CX404" i="24"/>
  <c r="CB404" i="24"/>
  <c r="DD404" i="24"/>
  <c r="DA404" i="24"/>
  <c r="CZ404" i="24"/>
  <c r="AG406" i="24"/>
  <c r="AI406" i="24" s="1"/>
  <c r="BN412" i="24"/>
  <c r="U413" i="24"/>
  <c r="P418" i="24"/>
  <c r="Q418" i="24" s="1"/>
  <c r="DY419" i="24"/>
  <c r="DW419" i="24"/>
  <c r="EH419" i="24" s="1"/>
  <c r="ET419" i="24"/>
  <c r="FE419" i="24" s="1"/>
  <c r="DT419" i="24"/>
  <c r="EB419" i="24" s="1"/>
  <c r="DV419" i="24"/>
  <c r="EF419" i="24" s="1"/>
  <c r="EA420" i="24"/>
  <c r="EU424" i="24"/>
  <c r="FG424" i="24" s="1"/>
  <c r="DU424" i="24"/>
  <c r="ED424" i="24" s="1"/>
  <c r="DT424" i="24"/>
  <c r="EC424" i="24" s="1"/>
  <c r="EQ424" i="24"/>
  <c r="EZ424" i="24" s="1"/>
  <c r="EP424" i="24"/>
  <c r="ES424" i="24"/>
  <c r="FD424" i="24" s="1"/>
  <c r="ER424" i="24"/>
  <c r="FA424" i="24" s="1"/>
  <c r="DY424" i="24"/>
  <c r="EM424" i="24" s="1"/>
  <c r="AT425" i="24"/>
  <c r="EQ427" i="24"/>
  <c r="EY427" i="24" s="1"/>
  <c r="DW427" i="24"/>
  <c r="EH427" i="24" s="1"/>
  <c r="DV427" i="24"/>
  <c r="EF427" i="24" s="1"/>
  <c r="DU427" i="24"/>
  <c r="EE427" i="24" s="1"/>
  <c r="DT427" i="24"/>
  <c r="EB427" i="24" s="1"/>
  <c r="ES427" i="24"/>
  <c r="FC427" i="24" s="1"/>
  <c r="EU427" i="24"/>
  <c r="FH427" i="24" s="1"/>
  <c r="ER427" i="24"/>
  <c r="FB427" i="24" s="1"/>
  <c r="EP427" i="24"/>
  <c r="DY427" i="24"/>
  <c r="EL427" i="24" s="1"/>
  <c r="P433" i="24"/>
  <c r="CS439" i="24"/>
  <c r="DF439" i="24" s="1"/>
  <c r="DD439" i="24"/>
  <c r="CD439" i="24"/>
  <c r="CC439" i="24"/>
  <c r="CW439" i="24"/>
  <c r="CT439" i="24"/>
  <c r="CM439" i="24"/>
  <c r="CL439" i="24"/>
  <c r="CK439" i="24"/>
  <c r="CI439" i="24"/>
  <c r="CH439" i="24"/>
  <c r="CJ439" i="24"/>
  <c r="CE439" i="24"/>
  <c r="CB439" i="24"/>
  <c r="DC439" i="24"/>
  <c r="CU439" i="24"/>
  <c r="CG439" i="24"/>
  <c r="CF439" i="24"/>
  <c r="CI460" i="24"/>
  <c r="CF460" i="24"/>
  <c r="DD460" i="24"/>
  <c r="CD460" i="24"/>
  <c r="CT460" i="24"/>
  <c r="CY460" i="24"/>
  <c r="CX460" i="24"/>
  <c r="DB460" i="24"/>
  <c r="CZ460" i="24"/>
  <c r="CM460" i="24"/>
  <c r="CL460" i="24"/>
  <c r="CJ460" i="24"/>
  <c r="CH460" i="24"/>
  <c r="CG460" i="24"/>
  <c r="DA460" i="24"/>
  <c r="CS460" i="24"/>
  <c r="DF460" i="24" s="1"/>
  <c r="CW460" i="24"/>
  <c r="CV460" i="24"/>
  <c r="CK460" i="24"/>
  <c r="CE460" i="24"/>
  <c r="CB460" i="24"/>
  <c r="CU460" i="24"/>
  <c r="EP368" i="24"/>
  <c r="EP376" i="24"/>
  <c r="EP384" i="24"/>
  <c r="DS385" i="24"/>
  <c r="ES385" i="24"/>
  <c r="FC385" i="24" s="1"/>
  <c r="P386" i="24"/>
  <c r="DS388" i="24"/>
  <c r="CK397" i="24"/>
  <c r="AT400" i="24"/>
  <c r="AU400" i="24" s="1"/>
  <c r="EU400" i="24"/>
  <c r="BI404" i="24"/>
  <c r="BE405" i="24"/>
  <c r="AK406" i="24"/>
  <c r="Z413" i="24"/>
  <c r="AB419" i="24"/>
  <c r="AD419" i="24" s="1"/>
  <c r="CN419" i="24"/>
  <c r="DS419" i="24"/>
  <c r="DT420" i="24"/>
  <c r="EC420" i="24" s="1"/>
  <c r="F423" i="24"/>
  <c r="G423" i="24" s="1"/>
  <c r="BO424" i="24"/>
  <c r="BP424" i="24" s="1"/>
  <c r="BR424" i="24" s="1"/>
  <c r="DS424" i="24"/>
  <c r="DS427" i="24"/>
  <c r="AY434" i="24"/>
  <c r="AZ434" i="24" s="1"/>
  <c r="AQ437" i="24"/>
  <c r="AS437" i="24" s="1"/>
  <c r="AE458" i="24"/>
  <c r="AF458" i="24" s="1"/>
  <c r="AG458" i="24" s="1"/>
  <c r="DT385" i="24"/>
  <c r="EB385" i="24" s="1"/>
  <c r="DT388" i="24"/>
  <c r="EC388" i="24" s="1"/>
  <c r="EU388" i="24"/>
  <c r="U395" i="24"/>
  <c r="CX402" i="24"/>
  <c r="CS404" i="24"/>
  <c r="DF404" i="24" s="1"/>
  <c r="EU416" i="24"/>
  <c r="FG416" i="24" s="1"/>
  <c r="DU416" i="24"/>
  <c r="ED416" i="24" s="1"/>
  <c r="DT416" i="24"/>
  <c r="EC416" i="24" s="1"/>
  <c r="EQ416" i="24"/>
  <c r="EZ416" i="24" s="1"/>
  <c r="EP416" i="24"/>
  <c r="ES416" i="24"/>
  <c r="FD416" i="24" s="1"/>
  <c r="ER416" i="24"/>
  <c r="FA416" i="24" s="1"/>
  <c r="DU419" i="24"/>
  <c r="EE419" i="24" s="1"/>
  <c r="DU420" i="24"/>
  <c r="ED420" i="24" s="1"/>
  <c r="V421" i="24"/>
  <c r="P423" i="24"/>
  <c r="Q423" i="24" s="1"/>
  <c r="DV424" i="24"/>
  <c r="EG424" i="24" s="1"/>
  <c r="BZ425" i="24"/>
  <c r="BE425" i="24"/>
  <c r="AJ428" i="24"/>
  <c r="AA435" i="24"/>
  <c r="CV439" i="24"/>
  <c r="DC460" i="24"/>
  <c r="CL461" i="24"/>
  <c r="CM461" i="24"/>
  <c r="DB461" i="24"/>
  <c r="CB461" i="24"/>
  <c r="CN461" i="24" s="1"/>
  <c r="CK461" i="24"/>
  <c r="CI461" i="24"/>
  <c r="CV461" i="24"/>
  <c r="CU461" i="24"/>
  <c r="CS461" i="24"/>
  <c r="DF461" i="24" s="1"/>
  <c r="CC461" i="24"/>
  <c r="DC461" i="24"/>
  <c r="DA461" i="24"/>
  <c r="CZ461" i="24"/>
  <c r="CF461" i="24"/>
  <c r="CE461" i="24"/>
  <c r="CD461" i="24"/>
  <c r="CT461" i="24"/>
  <c r="CY461" i="24"/>
  <c r="CX461" i="24"/>
  <c r="CW461" i="24"/>
  <c r="CJ461" i="24"/>
  <c r="CH461" i="24"/>
  <c r="CG461" i="24"/>
  <c r="DD461" i="24"/>
  <c r="Z381" i="24"/>
  <c r="BD383" i="24"/>
  <c r="DU385" i="24"/>
  <c r="EE385" i="24" s="1"/>
  <c r="EU385" i="24"/>
  <c r="FH385" i="24" s="1"/>
  <c r="DU388" i="24"/>
  <c r="ED388" i="24" s="1"/>
  <c r="V395" i="24"/>
  <c r="W395" i="24" s="1"/>
  <c r="DS400" i="24"/>
  <c r="Z401" i="24"/>
  <c r="AA401" i="24" s="1"/>
  <c r="AK402" i="24"/>
  <c r="AL402" i="24" s="1"/>
  <c r="CY402" i="24"/>
  <c r="CT404" i="24"/>
  <c r="Z405" i="24"/>
  <c r="AA405" i="24" s="1"/>
  <c r="Q410" i="24"/>
  <c r="BO411" i="24"/>
  <c r="BP411" i="24" s="1"/>
  <c r="BR411" i="24" s="1"/>
  <c r="EA415" i="24"/>
  <c r="DX415" i="24"/>
  <c r="EK415" i="24" s="1"/>
  <c r="DS416" i="24"/>
  <c r="AE418" i="24"/>
  <c r="DV420" i="24"/>
  <c r="DW424" i="24"/>
  <c r="EI424" i="24" s="1"/>
  <c r="F431" i="24"/>
  <c r="G431" i="24" s="1"/>
  <c r="H431" i="24" s="1"/>
  <c r="CX439" i="24"/>
  <c r="EA502" i="24"/>
  <c r="DV388" i="24"/>
  <c r="EG388" i="24" s="1"/>
  <c r="DD393" i="24"/>
  <c r="CE393" i="24"/>
  <c r="DA393" i="24"/>
  <c r="CB393" i="24"/>
  <c r="DT400" i="24"/>
  <c r="EC400" i="24" s="1"/>
  <c r="CZ402" i="24"/>
  <c r="BN402" i="24"/>
  <c r="CU404" i="24"/>
  <c r="DV416" i="24"/>
  <c r="EG416" i="24" s="1"/>
  <c r="AJ418" i="24"/>
  <c r="AT421" i="24"/>
  <c r="Z423" i="24"/>
  <c r="U427" i="24"/>
  <c r="CY439" i="24"/>
  <c r="AF441" i="24"/>
  <c r="AG441" i="24" s="1"/>
  <c r="AT456" i="24"/>
  <c r="AT482" i="24"/>
  <c r="AU482" i="24" s="1"/>
  <c r="AV482" i="24" s="1"/>
  <c r="CY433" i="24"/>
  <c r="DD433" i="24"/>
  <c r="DC433" i="24"/>
  <c r="CC433" i="24"/>
  <c r="CZ433" i="24"/>
  <c r="CX433" i="24"/>
  <c r="CW433" i="24"/>
  <c r="CV433" i="24"/>
  <c r="CU433" i="24"/>
  <c r="CT433" i="24"/>
  <c r="CM433" i="24"/>
  <c r="CL433" i="24"/>
  <c r="CK433" i="24"/>
  <c r="CJ433" i="24"/>
  <c r="CI433" i="24"/>
  <c r="CH433" i="24"/>
  <c r="CG433" i="24"/>
  <c r="EX453" i="24"/>
  <c r="AJ458" i="24"/>
  <c r="AY466" i="24"/>
  <c r="Z437" i="24"/>
  <c r="AO447" i="24"/>
  <c r="AK448" i="24"/>
  <c r="BS463" i="24"/>
  <c r="CZ413" i="24"/>
  <c r="CY413" i="24"/>
  <c r="CU413" i="24"/>
  <c r="CK413" i="24"/>
  <c r="CJ413" i="24"/>
  <c r="CI413" i="24"/>
  <c r="CH413" i="24"/>
  <c r="CG413" i="24"/>
  <c r="CF413" i="24"/>
  <c r="CE413" i="24"/>
  <c r="CD413" i="24"/>
  <c r="BK422" i="24"/>
  <c r="BM422" i="24" s="1"/>
  <c r="AE434" i="24"/>
  <c r="AF434" i="24" s="1"/>
  <c r="AJ436" i="24"/>
  <c r="AK436" i="24" s="1"/>
  <c r="AG438" i="24"/>
  <c r="AI438" i="24" s="1"/>
  <c r="AJ442" i="24"/>
  <c r="AK442" i="24" s="1"/>
  <c r="AL442" i="24" s="1"/>
  <c r="AP445" i="24"/>
  <c r="AQ445" i="24" s="1"/>
  <c r="BJ494" i="24"/>
  <c r="ES403" i="24"/>
  <c r="FC403" i="24" s="1"/>
  <c r="BS407" i="24"/>
  <c r="CT409" i="24"/>
  <c r="CS409" i="24"/>
  <c r="DF409" i="24" s="1"/>
  <c r="CM409" i="24"/>
  <c r="CL409" i="24"/>
  <c r="AO409" i="24"/>
  <c r="DT411" i="24"/>
  <c r="EQ411" i="24"/>
  <c r="EY411" i="24" s="1"/>
  <c r="EP411" i="24"/>
  <c r="BH413" i="24"/>
  <c r="BT413" i="24"/>
  <c r="BU413" i="24" s="1"/>
  <c r="DY414" i="24"/>
  <c r="EM414" i="24" s="1"/>
  <c r="DW414" i="24"/>
  <c r="EI414" i="24" s="1"/>
  <c r="DV414" i="24"/>
  <c r="EG414" i="24" s="1"/>
  <c r="DU414" i="24"/>
  <c r="ED414" i="24" s="1"/>
  <c r="AU416" i="24"/>
  <c r="AV416" i="24" s="1"/>
  <c r="AZ427" i="24"/>
  <c r="AG428" i="24"/>
  <c r="AI428" i="24" s="1"/>
  <c r="CL430" i="24"/>
  <c r="CF430" i="24"/>
  <c r="CE430" i="24"/>
  <c r="DB430" i="24"/>
  <c r="CB430" i="24"/>
  <c r="DA430" i="24"/>
  <c r="CZ430" i="24"/>
  <c r="CY430" i="24"/>
  <c r="CV430" i="24"/>
  <c r="CM430" i="24"/>
  <c r="CK430" i="24"/>
  <c r="CJ430" i="24"/>
  <c r="CI430" i="24"/>
  <c r="CH430" i="24"/>
  <c r="CG430" i="24"/>
  <c r="AE432" i="24"/>
  <c r="AF432" i="24" s="1"/>
  <c r="AJ434" i="24"/>
  <c r="EP441" i="24"/>
  <c r="DW441" i="24"/>
  <c r="EH441" i="24" s="1"/>
  <c r="DV441" i="24"/>
  <c r="EF441" i="24" s="1"/>
  <c r="DT441" i="24"/>
  <c r="EB441" i="24" s="1"/>
  <c r="DS441" i="24"/>
  <c r="EU441" i="24"/>
  <c r="FH441" i="24" s="1"/>
  <c r="ES441" i="24"/>
  <c r="FC441" i="24" s="1"/>
  <c r="ER441" i="24"/>
  <c r="FB441" i="24" s="1"/>
  <c r="EQ441" i="24"/>
  <c r="EY441" i="24" s="1"/>
  <c r="BI444" i="24"/>
  <c r="U446" i="24"/>
  <c r="BI406" i="24"/>
  <c r="BJ406" i="24" s="1"/>
  <c r="DW408" i="24"/>
  <c r="EI408" i="24" s="1"/>
  <c r="DV408" i="24"/>
  <c r="EG408" i="24" s="1"/>
  <c r="EU408" i="24"/>
  <c r="FG408" i="24" s="1"/>
  <c r="DU408" i="24"/>
  <c r="ED408" i="24" s="1"/>
  <c r="DT408" i="24"/>
  <c r="EC408" i="24" s="1"/>
  <c r="BO410" i="24"/>
  <c r="BP410" i="24" s="1"/>
  <c r="BR410" i="24" s="1"/>
  <c r="CS413" i="24"/>
  <c r="DF413" i="24" s="1"/>
  <c r="EX413" i="24"/>
  <c r="EA414" i="24"/>
  <c r="U417" i="24"/>
  <c r="CL418" i="24"/>
  <c r="CK418" i="24"/>
  <c r="CJ418" i="24"/>
  <c r="CI418" i="24"/>
  <c r="CF418" i="24"/>
  <c r="CY418" i="24"/>
  <c r="CX418" i="24"/>
  <c r="CW418" i="24"/>
  <c r="CV418" i="24"/>
  <c r="CU418" i="24"/>
  <c r="CT418" i="24"/>
  <c r="CS418" i="24"/>
  <c r="DF418" i="24" s="1"/>
  <c r="DC422" i="24"/>
  <c r="CD422" i="24"/>
  <c r="DB422" i="24"/>
  <c r="CC422" i="24"/>
  <c r="CY422" i="24"/>
  <c r="CX422" i="24"/>
  <c r="CW422" i="24"/>
  <c r="CV422" i="24"/>
  <c r="CS422" i="24"/>
  <c r="DF422" i="24" s="1"/>
  <c r="CM422" i="24"/>
  <c r="CL422" i="24"/>
  <c r="CK422" i="24"/>
  <c r="CJ422" i="24"/>
  <c r="EX426" i="24"/>
  <c r="AT436" i="24"/>
  <c r="ES438" i="24"/>
  <c r="FD438" i="24" s="1"/>
  <c r="EP438" i="24"/>
  <c r="DW438" i="24"/>
  <c r="EI438" i="24" s="1"/>
  <c r="DV438" i="24"/>
  <c r="EG438" i="24" s="1"/>
  <c r="DU438" i="24"/>
  <c r="ED438" i="24" s="1"/>
  <c r="DT438" i="24"/>
  <c r="DY438" i="24"/>
  <c r="EM438" i="24" s="1"/>
  <c r="DS438" i="24"/>
  <c r="BN444" i="24"/>
  <c r="AF446" i="24"/>
  <c r="AY452" i="24"/>
  <c r="AZ452" i="24" s="1"/>
  <c r="BA452" i="24" s="1"/>
  <c r="AT459" i="24"/>
  <c r="AU459" i="24" s="1"/>
  <c r="AV459" i="24" s="1"/>
  <c r="AF489" i="24"/>
  <c r="AG489" i="24" s="1"/>
  <c r="AI489" i="24" s="1"/>
  <c r="EA497" i="24"/>
  <c r="EP394" i="24"/>
  <c r="DT403" i="24"/>
  <c r="EU403" i="24"/>
  <c r="ER404" i="24"/>
  <c r="ET404" i="24" s="1"/>
  <c r="FF404" i="24" s="1"/>
  <c r="DS408" i="24"/>
  <c r="CU409" i="24"/>
  <c r="DU411" i="24"/>
  <c r="EE411" i="24" s="1"/>
  <c r="CT413" i="24"/>
  <c r="BO414" i="24"/>
  <c r="DT414" i="24"/>
  <c r="Q428" i="24"/>
  <c r="R428" i="24" s="1"/>
  <c r="CS430" i="24"/>
  <c r="DF430" i="24" s="1"/>
  <c r="AT434" i="24"/>
  <c r="AY437" i="24"/>
  <c r="DY441" i="24"/>
  <c r="EL441" i="24" s="1"/>
  <c r="CS463" i="24"/>
  <c r="DF463" i="24" s="1"/>
  <c r="CG463" i="24"/>
  <c r="CE463" i="24"/>
  <c r="CU463" i="24"/>
  <c r="CL463" i="24"/>
  <c r="CJ463" i="24"/>
  <c r="CB463" i="24"/>
  <c r="CV463" i="24"/>
  <c r="CT463" i="24"/>
  <c r="DD463" i="24"/>
  <c r="CK463" i="24"/>
  <c r="CF463" i="24"/>
  <c r="CD463" i="24"/>
  <c r="DC463" i="24"/>
  <c r="CY463" i="24"/>
  <c r="CI463" i="24"/>
  <c r="DA463" i="24"/>
  <c r="AE476" i="24"/>
  <c r="AF476" i="24" s="1"/>
  <c r="P487" i="24"/>
  <c r="Q487" i="24" s="1"/>
  <c r="DU403" i="24"/>
  <c r="EE403" i="24" s="1"/>
  <c r="CV409" i="24"/>
  <c r="BZ411" i="24"/>
  <c r="DV411" i="24"/>
  <c r="EF411" i="24" s="1"/>
  <c r="CV413" i="24"/>
  <c r="CJ416" i="24"/>
  <c r="CI416" i="24"/>
  <c r="CF416" i="24"/>
  <c r="DD416" i="24"/>
  <c r="CE416" i="24"/>
  <c r="DC416" i="24"/>
  <c r="CD416" i="24"/>
  <c r="CY416" i="24"/>
  <c r="CW416" i="24"/>
  <c r="CV416" i="24"/>
  <c r="CU416" i="24"/>
  <c r="CT416" i="24"/>
  <c r="CS416" i="24"/>
  <c r="DF416" i="24" s="1"/>
  <c r="CZ418" i="24"/>
  <c r="AY419" i="24"/>
  <c r="CT422" i="24"/>
  <c r="CT430" i="24"/>
  <c r="Z436" i="24"/>
  <c r="AA436" i="24" s="1"/>
  <c r="AB436" i="24" s="1"/>
  <c r="AK438" i="24"/>
  <c r="BJ442" i="24"/>
  <c r="BK442" i="24" s="1"/>
  <c r="BS452" i="24"/>
  <c r="BT452" i="24" s="1"/>
  <c r="AO455" i="24"/>
  <c r="AZ469" i="24"/>
  <c r="BA469" i="24" s="1"/>
  <c r="BO471" i="24"/>
  <c r="AQ493" i="24"/>
  <c r="AS493" i="24" s="1"/>
  <c r="CL510" i="24"/>
  <c r="DA510" i="24"/>
  <c r="CB510" i="24"/>
  <c r="CX510" i="24"/>
  <c r="CI510" i="24"/>
  <c r="CE510" i="24"/>
  <c r="CV510" i="24"/>
  <c r="CZ510" i="24"/>
  <c r="CT510" i="24"/>
  <c r="CM510" i="24"/>
  <c r="CJ510" i="24"/>
  <c r="DD510" i="24"/>
  <c r="DB510" i="24"/>
  <c r="CY510" i="24"/>
  <c r="CW510" i="24"/>
  <c r="DC510" i="24"/>
  <c r="CS510" i="24"/>
  <c r="DF510" i="24" s="1"/>
  <c r="CD510" i="24"/>
  <c r="CC510" i="24"/>
  <c r="CU510" i="24"/>
  <c r="CK510" i="24"/>
  <c r="CF510" i="24"/>
  <c r="CH510" i="24"/>
  <c r="CG510" i="24"/>
  <c r="ER394" i="24"/>
  <c r="FA394" i="24" s="1"/>
  <c r="DV403" i="24"/>
  <c r="EF403" i="24" s="1"/>
  <c r="DY408" i="24"/>
  <c r="EM408" i="24" s="1"/>
  <c r="CW409" i="24"/>
  <c r="DW411" i="24"/>
  <c r="EH411" i="24" s="1"/>
  <c r="CW413" i="24"/>
  <c r="AJ417" i="24"/>
  <c r="DA418" i="24"/>
  <c r="BD419" i="24"/>
  <c r="BE419" i="24" s="1"/>
  <c r="BF419" i="24" s="1"/>
  <c r="AB421" i="24"/>
  <c r="AD421" i="24" s="1"/>
  <c r="CU422" i="24"/>
  <c r="AU424" i="24"/>
  <c r="AV424" i="24" s="1"/>
  <c r="CU430" i="24"/>
  <c r="AE433" i="24"/>
  <c r="U461" i="24"/>
  <c r="CW463" i="24"/>
  <c r="U470" i="24"/>
  <c r="V470" i="24" s="1"/>
  <c r="DS394" i="24"/>
  <c r="DS404" i="24"/>
  <c r="CX409" i="24"/>
  <c r="CX413" i="24"/>
  <c r="AE414" i="24"/>
  <c r="CX416" i="24"/>
  <c r="DB418" i="24"/>
  <c r="CW420" i="24"/>
  <c r="CV420" i="24"/>
  <c r="CS420" i="24"/>
  <c r="DF420" i="24" s="1"/>
  <c r="CL420" i="24"/>
  <c r="DB420" i="24"/>
  <c r="DA420" i="24"/>
  <c r="CZ420" i="24"/>
  <c r="CY420" i="24"/>
  <c r="CX420" i="24"/>
  <c r="CU420" i="24"/>
  <c r="CT420" i="24"/>
  <c r="AO421" i="24"/>
  <c r="AP421" i="24" s="1"/>
  <c r="AQ421" i="24" s="1"/>
  <c r="CZ422" i="24"/>
  <c r="CW430" i="24"/>
  <c r="BO433" i="24"/>
  <c r="BP433" i="24" s="1"/>
  <c r="BR433" i="24" s="1"/>
  <c r="BI434" i="24"/>
  <c r="BJ434" i="24" s="1"/>
  <c r="BK434" i="24" s="1"/>
  <c r="Z461" i="24"/>
  <c r="AA461" i="24" s="1"/>
  <c r="AB461" i="24" s="1"/>
  <c r="CX463" i="24"/>
  <c r="EX469" i="24"/>
  <c r="AK496" i="24"/>
  <c r="EX479" i="24"/>
  <c r="AT488" i="24"/>
  <c r="AE492" i="24"/>
  <c r="AF492" i="24" s="1"/>
  <c r="AZ413" i="24"/>
  <c r="BA413" i="24" s="1"/>
  <c r="BC413" i="24" s="1"/>
  <c r="EU421" i="24"/>
  <c r="CL424" i="24"/>
  <c r="EQ426" i="24"/>
  <c r="EZ426" i="24" s="1"/>
  <c r="BD427" i="24"/>
  <c r="AP429" i="24"/>
  <c r="AQ429" i="24" s="1"/>
  <c r="CS447" i="24"/>
  <c r="DF447" i="24" s="1"/>
  <c r="CT447" i="24"/>
  <c r="DD447" i="24"/>
  <c r="CC447" i="24"/>
  <c r="CH447" i="24"/>
  <c r="CG447" i="24"/>
  <c r="CF447" i="24"/>
  <c r="CE447" i="24"/>
  <c r="CD447" i="24"/>
  <c r="DC447" i="24"/>
  <c r="CY447" i="24"/>
  <c r="DB447" i="24"/>
  <c r="DA447" i="24"/>
  <c r="CV447" i="24"/>
  <c r="CU447" i="24"/>
  <c r="CW447" i="24"/>
  <c r="CM447" i="24"/>
  <c r="CL447" i="24"/>
  <c r="CK447" i="24"/>
  <c r="CJ447" i="24"/>
  <c r="AT454" i="24"/>
  <c r="BI456" i="24"/>
  <c r="BJ456" i="24" s="1"/>
  <c r="BK456" i="24" s="1"/>
  <c r="U457" i="24"/>
  <c r="V457" i="24" s="1"/>
  <c r="W457" i="24" s="1"/>
  <c r="BN462" i="24"/>
  <c r="BO462" i="24" s="1"/>
  <c r="BP462" i="24" s="1"/>
  <c r="G473" i="24"/>
  <c r="H473" i="24" s="1"/>
  <c r="F473" i="24"/>
  <c r="ER407" i="24"/>
  <c r="FB407" i="24" s="1"/>
  <c r="DS413" i="24"/>
  <c r="EU413" i="24"/>
  <c r="FH413" i="24" s="1"/>
  <c r="DS421" i="24"/>
  <c r="AE424" i="24"/>
  <c r="AJ425" i="24"/>
  <c r="ER426" i="24"/>
  <c r="FA426" i="24" s="1"/>
  <c r="AZ429" i="24"/>
  <c r="AU430" i="24"/>
  <c r="BI436" i="24"/>
  <c r="BJ436" i="24" s="1"/>
  <c r="EP439" i="24"/>
  <c r="ER439" i="24"/>
  <c r="FB439" i="24" s="1"/>
  <c r="DY439" i="24"/>
  <c r="DW439" i="24"/>
  <c r="EH439" i="24" s="1"/>
  <c r="DV439" i="24"/>
  <c r="EF439" i="24" s="1"/>
  <c r="DT439" i="24"/>
  <c r="EB439" i="24" s="1"/>
  <c r="ES450" i="24"/>
  <c r="FD450" i="24" s="1"/>
  <c r="EP450" i="24"/>
  <c r="DY450" i="24"/>
  <c r="EM450" i="24" s="1"/>
  <c r="ER450" i="24"/>
  <c r="FA450" i="24" s="1"/>
  <c r="EQ450" i="24"/>
  <c r="EZ450" i="24" s="1"/>
  <c r="CS455" i="24"/>
  <c r="DF455" i="24" s="1"/>
  <c r="CH455" i="24"/>
  <c r="CF455" i="24"/>
  <c r="DD455" i="24"/>
  <c r="CC455" i="24"/>
  <c r="DC455" i="24"/>
  <c r="CB455" i="24"/>
  <c r="CN455" i="24" s="1"/>
  <c r="DA455" i="24"/>
  <c r="CZ455" i="24"/>
  <c r="CY455" i="24"/>
  <c r="CT455" i="24"/>
  <c r="DB455" i="24"/>
  <c r="CU455" i="24"/>
  <c r="CM455" i="24"/>
  <c r="CI455" i="24"/>
  <c r="CG455" i="24"/>
  <c r="CE455" i="24"/>
  <c r="CX455" i="24"/>
  <c r="CW455" i="24"/>
  <c r="CV455" i="24"/>
  <c r="Z457" i="24"/>
  <c r="G469" i="24"/>
  <c r="H469" i="24" s="1"/>
  <c r="DS407" i="24"/>
  <c r="ES407" i="24"/>
  <c r="DT413" i="24"/>
  <c r="BI418" i="24"/>
  <c r="W419" i="24"/>
  <c r="Y419" i="24" s="1"/>
  <c r="BO420" i="24"/>
  <c r="BP420" i="24" s="1"/>
  <c r="BR420" i="24" s="1"/>
  <c r="DT421" i="24"/>
  <c r="EB421" i="24" s="1"/>
  <c r="AE422" i="24"/>
  <c r="AF422" i="24" s="1"/>
  <c r="AK424" i="24"/>
  <c r="BO426" i="24"/>
  <c r="BP426" i="24" s="1"/>
  <c r="ES426" i="24"/>
  <c r="FD426" i="24" s="1"/>
  <c r="CN431" i="24"/>
  <c r="DY431" i="24"/>
  <c r="U433" i="24"/>
  <c r="BR436" i="24"/>
  <c r="BN437" i="24"/>
  <c r="DW437" i="24"/>
  <c r="EH437" i="24" s="1"/>
  <c r="EQ437" i="24"/>
  <c r="EY437" i="24" s="1"/>
  <c r="DU437" i="24"/>
  <c r="EE437" i="24" s="1"/>
  <c r="DT437" i="24"/>
  <c r="ES437" i="24"/>
  <c r="FC437" i="24" s="1"/>
  <c r="EP437" i="24"/>
  <c r="EU437" i="24"/>
  <c r="DS439" i="24"/>
  <c r="CD442" i="24"/>
  <c r="CX447" i="24"/>
  <c r="DS450" i="24"/>
  <c r="BT451" i="24"/>
  <c r="BU451" i="24" s="1"/>
  <c r="EA453" i="24"/>
  <c r="CN454" i="24"/>
  <c r="AO457" i="24"/>
  <c r="AP457" i="24" s="1"/>
  <c r="AZ468" i="24"/>
  <c r="BA468" i="24" s="1"/>
  <c r="BC468" i="24" s="1"/>
  <c r="P469" i="24"/>
  <c r="Q469" i="24" s="1"/>
  <c r="BI476" i="24"/>
  <c r="BJ476" i="24" s="1"/>
  <c r="BK476" i="24" s="1"/>
  <c r="DT407" i="24"/>
  <c r="EB407" i="24" s="1"/>
  <c r="DU413" i="24"/>
  <c r="EE413" i="24" s="1"/>
  <c r="BO418" i="24"/>
  <c r="DU421" i="24"/>
  <c r="EE421" i="24" s="1"/>
  <c r="CI428" i="24"/>
  <c r="CF428" i="24"/>
  <c r="DC428" i="24"/>
  <c r="CB428" i="24"/>
  <c r="DB428" i="24"/>
  <c r="CY428" i="24"/>
  <c r="CX428" i="24"/>
  <c r="CW428" i="24"/>
  <c r="CV428" i="24"/>
  <c r="CS428" i="24"/>
  <c r="DF428" i="24" s="1"/>
  <c r="CL429" i="24"/>
  <c r="CI429" i="24"/>
  <c r="CS429" i="24"/>
  <c r="DF429" i="24" s="1"/>
  <c r="CM429" i="24"/>
  <c r="CK429" i="24"/>
  <c r="CJ429" i="24"/>
  <c r="CF429" i="24"/>
  <c r="BE429" i="24"/>
  <c r="AP433" i="24"/>
  <c r="DU439" i="24"/>
  <c r="EE439" i="24" s="1"/>
  <c r="FG446" i="24"/>
  <c r="ET446" i="24"/>
  <c r="FF446" i="24" s="1"/>
  <c r="CZ447" i="24"/>
  <c r="DT450" i="24"/>
  <c r="EC450" i="24" s="1"/>
  <c r="EX456" i="24"/>
  <c r="BS460" i="24"/>
  <c r="BD467" i="24"/>
  <c r="BE467" i="24" s="1"/>
  <c r="AK485" i="24"/>
  <c r="AL485" i="24" s="1"/>
  <c r="AN485" i="24" s="1"/>
  <c r="CJ490" i="24"/>
  <c r="CZ490" i="24"/>
  <c r="CY490" i="24"/>
  <c r="CI490" i="24"/>
  <c r="CW490" i="24"/>
  <c r="CK490" i="24"/>
  <c r="CG490" i="24"/>
  <c r="CB490" i="24"/>
  <c r="CN490" i="24" s="1"/>
  <c r="CF490" i="24"/>
  <c r="CD490" i="24"/>
  <c r="DA490" i="24"/>
  <c r="CU490" i="24"/>
  <c r="CS490" i="24"/>
  <c r="DF490" i="24" s="1"/>
  <c r="CH490" i="24"/>
  <c r="DD490" i="24"/>
  <c r="DC490" i="24"/>
  <c r="CC490" i="24"/>
  <c r="DB490" i="24"/>
  <c r="CV490" i="24"/>
  <c r="CT490" i="24"/>
  <c r="CE490" i="24"/>
  <c r="CM490" i="24"/>
  <c r="Z497" i="24"/>
  <c r="EA499" i="24"/>
  <c r="BI416" i="24"/>
  <c r="CJ424" i="24"/>
  <c r="CI424" i="24"/>
  <c r="CF424" i="24"/>
  <c r="DD424" i="24"/>
  <c r="CE424" i="24"/>
  <c r="DC424" i="24"/>
  <c r="CD424" i="24"/>
  <c r="DB424" i="24"/>
  <c r="CC424" i="24"/>
  <c r="CY424" i="24"/>
  <c r="EU426" i="24"/>
  <c r="FG426" i="24" s="1"/>
  <c r="BZ450" i="24"/>
  <c r="CN450" i="24"/>
  <c r="Z450" i="24"/>
  <c r="AA450" i="24" s="1"/>
  <c r="AB450" i="24" s="1"/>
  <c r="BO455" i="24"/>
  <c r="DW413" i="24"/>
  <c r="EH413" i="24" s="1"/>
  <c r="DS426" i="24"/>
  <c r="AA433" i="24"/>
  <c r="AO440" i="24"/>
  <c r="AU442" i="24"/>
  <c r="U449" i="24"/>
  <c r="V449" i="24" s="1"/>
  <c r="W449" i="24" s="1"/>
  <c r="AP465" i="24"/>
  <c r="AQ465" i="24" s="1"/>
  <c r="AE468" i="24"/>
  <c r="AF468" i="24" s="1"/>
  <c r="BZ476" i="24"/>
  <c r="CN476" i="24"/>
  <c r="BD483" i="24"/>
  <c r="DW407" i="24"/>
  <c r="EH407" i="24" s="1"/>
  <c r="BO416" i="24"/>
  <c r="BP416" i="24" s="1"/>
  <c r="AO419" i="24"/>
  <c r="CS424" i="24"/>
  <c r="DF424" i="24" s="1"/>
  <c r="BI424" i="24"/>
  <c r="DT426" i="24"/>
  <c r="EC426" i="24" s="1"/>
  <c r="CU428" i="24"/>
  <c r="CU429" i="24"/>
  <c r="AK431" i="24"/>
  <c r="AL431" i="24" s="1"/>
  <c r="R436" i="24"/>
  <c r="T436" i="24" s="1"/>
  <c r="DB442" i="24"/>
  <c r="CC442" i="24"/>
  <c r="DA442" i="24"/>
  <c r="CM442" i="24"/>
  <c r="CL442" i="24"/>
  <c r="CW442" i="24"/>
  <c r="CT442" i="24"/>
  <c r="CS442" i="24"/>
  <c r="DF442" i="24" s="1"/>
  <c r="CK442" i="24"/>
  <c r="CJ442" i="24"/>
  <c r="CI442" i="24"/>
  <c r="CG442" i="24"/>
  <c r="CF442" i="24"/>
  <c r="CZ442" i="24"/>
  <c r="ET442" i="24"/>
  <c r="FF442" i="24" s="1"/>
  <c r="CF443" i="24"/>
  <c r="CI443" i="24"/>
  <c r="DB443" i="24"/>
  <c r="DA443" i="24"/>
  <c r="CZ443" i="24"/>
  <c r="CY443" i="24"/>
  <c r="CX443" i="24"/>
  <c r="DD443" i="24"/>
  <c r="CV443" i="24"/>
  <c r="CU443" i="24"/>
  <c r="CL443" i="24"/>
  <c r="CK443" i="24"/>
  <c r="CM443" i="24"/>
  <c r="CJ443" i="24"/>
  <c r="CE443" i="24"/>
  <c r="CD443" i="24"/>
  <c r="CC443" i="24"/>
  <c r="CB443" i="24"/>
  <c r="DT444" i="24"/>
  <c r="EC444" i="24" s="1"/>
  <c r="DY444" i="24"/>
  <c r="DV444" i="24"/>
  <c r="EG444" i="24" s="1"/>
  <c r="DW444" i="24"/>
  <c r="EI444" i="24" s="1"/>
  <c r="EU444" i="24"/>
  <c r="FG444" i="24" s="1"/>
  <c r="ES444" i="24"/>
  <c r="DU444" i="24"/>
  <c r="ED444" i="24" s="1"/>
  <c r="ES448" i="24"/>
  <c r="FD448" i="24" s="1"/>
  <c r="ER448" i="24"/>
  <c r="FA448" i="24" s="1"/>
  <c r="EQ448" i="24"/>
  <c r="EZ448" i="24" s="1"/>
  <c r="EP448" i="24"/>
  <c r="DT448" i="24"/>
  <c r="DW448" i="24"/>
  <c r="EI448" i="24" s="1"/>
  <c r="DW450" i="24"/>
  <c r="EI450" i="24" s="1"/>
  <c r="AA459" i="24"/>
  <c r="AE482" i="24"/>
  <c r="AY485" i="24"/>
  <c r="AZ485" i="24" s="1"/>
  <c r="BA485" i="24" s="1"/>
  <c r="AJ416" i="24"/>
  <c r="CT419" i="24"/>
  <c r="CS419" i="24"/>
  <c r="DF419" i="24" s="1"/>
  <c r="CM419" i="24"/>
  <c r="CL419" i="24"/>
  <c r="CI419" i="24"/>
  <c r="CT424" i="24"/>
  <c r="AZ425" i="24"/>
  <c r="CZ428" i="24"/>
  <c r="CV429" i="24"/>
  <c r="BP434" i="24"/>
  <c r="BR434" i="24" s="1"/>
  <c r="BT437" i="24"/>
  <c r="BU437" i="24" s="1"/>
  <c r="W439" i="24"/>
  <c r="Y439" i="24" s="1"/>
  <c r="DF443" i="24"/>
  <c r="BU445" i="24"/>
  <c r="BW445" i="24" s="1"/>
  <c r="EA448" i="24"/>
  <c r="AQ449" i="24"/>
  <c r="AS449" i="24" s="1"/>
  <c r="CF451" i="24"/>
  <c r="CH451" i="24"/>
  <c r="DB451" i="24"/>
  <c r="CG451" i="24"/>
  <c r="CC451" i="24"/>
  <c r="DD451" i="24"/>
  <c r="CB451" i="24"/>
  <c r="CU451" i="24"/>
  <c r="CT451" i="24"/>
  <c r="CS451" i="24"/>
  <c r="DF451" i="24" s="1"/>
  <c r="CJ451" i="24"/>
  <c r="CZ451" i="24"/>
  <c r="CW451" i="24"/>
  <c r="CV451" i="24"/>
  <c r="CL451" i="24"/>
  <c r="CK451" i="24"/>
  <c r="CI451" i="24"/>
  <c r="CD451" i="24"/>
  <c r="CX451" i="24"/>
  <c r="CE451" i="24"/>
  <c r="DT452" i="24"/>
  <c r="EQ452" i="24"/>
  <c r="EZ452" i="24" s="1"/>
  <c r="EU452" i="24"/>
  <c r="FG452" i="24" s="1"/>
  <c r="ES452" i="24"/>
  <c r="FD452" i="24" s="1"/>
  <c r="ER452" i="24"/>
  <c r="FA452" i="24" s="1"/>
  <c r="EP452" i="24"/>
  <c r="DU452" i="24"/>
  <c r="ED452" i="24" s="1"/>
  <c r="AJ460" i="24"/>
  <c r="AK460" i="24" s="1"/>
  <c r="AL460" i="24" s="1"/>
  <c r="EP425" i="24"/>
  <c r="CK431" i="24"/>
  <c r="BD445" i="24"/>
  <c r="AE452" i="24"/>
  <c r="AF452" i="24" s="1"/>
  <c r="BI462" i="24"/>
  <c r="P484" i="24"/>
  <c r="Q484" i="24" s="1"/>
  <c r="AA489" i="24"/>
  <c r="ES425" i="24"/>
  <c r="FC425" i="24" s="1"/>
  <c r="BD437" i="24"/>
  <c r="BE437" i="24" s="1"/>
  <c r="AL446" i="24"/>
  <c r="AN446" i="24" s="1"/>
  <c r="P448" i="24"/>
  <c r="Q448" i="24" s="1"/>
  <c r="DT449" i="24"/>
  <c r="EB449" i="24" s="1"/>
  <c r="ES449" i="24"/>
  <c r="FC449" i="24" s="1"/>
  <c r="ER449" i="24"/>
  <c r="BD451" i="24"/>
  <c r="EX462" i="24"/>
  <c r="AJ484" i="24"/>
  <c r="BN501" i="24"/>
  <c r="BO501" i="24" s="1"/>
  <c r="BP501" i="24" s="1"/>
  <c r="ER417" i="24"/>
  <c r="DS425" i="24"/>
  <c r="AT428" i="24"/>
  <c r="BO430" i="24"/>
  <c r="BP430" i="24" s="1"/>
  <c r="ES432" i="24"/>
  <c r="FD432" i="24" s="1"/>
  <c r="Q434" i="24"/>
  <c r="R434" i="24" s="1"/>
  <c r="DU434" i="24"/>
  <c r="ED434" i="24" s="1"/>
  <c r="DS434" i="24"/>
  <c r="BI440" i="24"/>
  <c r="BJ440" i="24" s="1"/>
  <c r="BE441" i="24"/>
  <c r="CY441" i="24"/>
  <c r="CS441" i="24"/>
  <c r="DF441" i="24" s="1"/>
  <c r="DD441" i="24"/>
  <c r="CC441" i="24"/>
  <c r="DC441" i="24"/>
  <c r="CB441" i="24"/>
  <c r="CN441" i="24" s="1"/>
  <c r="DB441" i="24"/>
  <c r="DA441" i="24"/>
  <c r="CL441" i="24"/>
  <c r="CK441" i="24"/>
  <c r="CG441" i="24"/>
  <c r="CF441" i="24"/>
  <c r="CE441" i="24"/>
  <c r="DY442" i="24"/>
  <c r="DW442" i="24"/>
  <c r="EI442" i="24" s="1"/>
  <c r="DV442" i="24"/>
  <c r="EG442" i="24" s="1"/>
  <c r="CL445" i="24"/>
  <c r="DA445" i="24"/>
  <c r="DD445" i="24"/>
  <c r="CC445" i="24"/>
  <c r="DC445" i="24"/>
  <c r="CB445" i="24"/>
  <c r="DB445" i="24"/>
  <c r="CZ445" i="24"/>
  <c r="CY445" i="24"/>
  <c r="CW445" i="24"/>
  <c r="CU445" i="24"/>
  <c r="CT445" i="24"/>
  <c r="CM445" i="24"/>
  <c r="CJ445" i="24"/>
  <c r="CI445" i="24"/>
  <c r="AF448" i="24"/>
  <c r="DS449" i="24"/>
  <c r="CL453" i="24"/>
  <c r="CZ453" i="24"/>
  <c r="CD453" i="24"/>
  <c r="CT453" i="24"/>
  <c r="CM453" i="24"/>
  <c r="CJ453" i="24"/>
  <c r="CH453" i="24"/>
  <c r="CG453" i="24"/>
  <c r="CF453" i="24"/>
  <c r="CE453" i="24"/>
  <c r="CC453" i="24"/>
  <c r="DC453" i="24"/>
  <c r="CB453" i="24"/>
  <c r="CN453" i="24" s="1"/>
  <c r="DD453" i="24"/>
  <c r="BD457" i="24"/>
  <c r="BE457" i="24" s="1"/>
  <c r="BF457" i="24" s="1"/>
  <c r="EQ459" i="24"/>
  <c r="EY459" i="24" s="1"/>
  <c r="DV459" i="24"/>
  <c r="EF459" i="24" s="1"/>
  <c r="ES459" i="24"/>
  <c r="FC459" i="24" s="1"/>
  <c r="DY459" i="24"/>
  <c r="DT459" i="24"/>
  <c r="EB459" i="24" s="1"/>
  <c r="ER459" i="24"/>
  <c r="FB459" i="24" s="1"/>
  <c r="EP459" i="24"/>
  <c r="DS417" i="24"/>
  <c r="ES417" i="24"/>
  <c r="FC417" i="24" s="1"/>
  <c r="DT425" i="24"/>
  <c r="EB425" i="24" s="1"/>
  <c r="EU425" i="24"/>
  <c r="FH425" i="24" s="1"/>
  <c r="DS432" i="24"/>
  <c r="DT434" i="24"/>
  <c r="EC434" i="24" s="1"/>
  <c r="AP435" i="24"/>
  <c r="AQ435" i="24" s="1"/>
  <c r="DT436" i="24"/>
  <c r="EC436" i="24" s="1"/>
  <c r="EP436" i="24"/>
  <c r="DV436" i="24"/>
  <c r="EG436" i="24" s="1"/>
  <c r="DS436" i="24"/>
  <c r="AA439" i="24"/>
  <c r="AB439" i="24" s="1"/>
  <c r="CV440" i="24"/>
  <c r="CJ440" i="24"/>
  <c r="CS440" i="24"/>
  <c r="DF440" i="24" s="1"/>
  <c r="CM440" i="24"/>
  <c r="CH440" i="24"/>
  <c r="CG440" i="24"/>
  <c r="CF440" i="24"/>
  <c r="CD440" i="24"/>
  <c r="CC440" i="24"/>
  <c r="BN440" i="24"/>
  <c r="BO440" i="24" s="1"/>
  <c r="DS442" i="24"/>
  <c r="DU449" i="24"/>
  <c r="EE449" i="24" s="1"/>
  <c r="DS459" i="24"/>
  <c r="CV464" i="24"/>
  <c r="CM464" i="24"/>
  <c r="CK464" i="24"/>
  <c r="DA464" i="24"/>
  <c r="CG464" i="24"/>
  <c r="CE464" i="24"/>
  <c r="DB464" i="24"/>
  <c r="CB464" i="24"/>
  <c r="DD464" i="24"/>
  <c r="DC464" i="24"/>
  <c r="CT464" i="24"/>
  <c r="CL464" i="24"/>
  <c r="CJ464" i="24"/>
  <c r="CI464" i="24"/>
  <c r="CC464" i="24"/>
  <c r="CZ464" i="24"/>
  <c r="CU464" i="24"/>
  <c r="CY464" i="24"/>
  <c r="CS464" i="24"/>
  <c r="DF464" i="24" s="1"/>
  <c r="CF464" i="24"/>
  <c r="CD464" i="24"/>
  <c r="Z473" i="24"/>
  <c r="AA473" i="24" s="1"/>
  <c r="AB473" i="24" s="1"/>
  <c r="AG474" i="24"/>
  <c r="AI474" i="24" s="1"/>
  <c r="DT417" i="24"/>
  <c r="EB417" i="24" s="1"/>
  <c r="DU425" i="24"/>
  <c r="EE425" i="24" s="1"/>
  <c r="CT431" i="24"/>
  <c r="DT432" i="24"/>
  <c r="EC432" i="24" s="1"/>
  <c r="EU432" i="24"/>
  <c r="BW433" i="24"/>
  <c r="DV434" i="24"/>
  <c r="EG434" i="24" s="1"/>
  <c r="BA435" i="24"/>
  <c r="BC435" i="24" s="1"/>
  <c r="AQ439" i="24"/>
  <c r="AS439" i="24" s="1"/>
  <c r="CT441" i="24"/>
  <c r="DT442" i="24"/>
  <c r="EC442" i="24" s="1"/>
  <c r="CS445" i="24"/>
  <c r="DF445" i="24" s="1"/>
  <c r="EA446" i="24"/>
  <c r="DV449" i="24"/>
  <c r="EF449" i="24" s="1"/>
  <c r="CS453" i="24"/>
  <c r="DF453" i="24" s="1"/>
  <c r="BT457" i="24"/>
  <c r="DU459" i="24"/>
  <c r="EE459" i="24" s="1"/>
  <c r="BT473" i="24"/>
  <c r="CV480" i="24"/>
  <c r="DD480" i="24"/>
  <c r="CD480" i="24"/>
  <c r="DB480" i="24"/>
  <c r="CB480" i="24"/>
  <c r="CE480" i="24"/>
  <c r="CK480" i="24"/>
  <c r="CI480" i="24"/>
  <c r="CG480" i="24"/>
  <c r="CY480" i="24"/>
  <c r="CX480" i="24"/>
  <c r="CU480" i="24"/>
  <c r="CT480" i="24"/>
  <c r="CM480" i="24"/>
  <c r="CL480" i="24"/>
  <c r="CJ480" i="24"/>
  <c r="CH480" i="24"/>
  <c r="CC480" i="24"/>
  <c r="DA480" i="24"/>
  <c r="CZ480" i="24"/>
  <c r="CW480" i="24"/>
  <c r="CS480" i="24"/>
  <c r="DF480" i="24" s="1"/>
  <c r="U481" i="24"/>
  <c r="V481" i="24" s="1"/>
  <c r="W481" i="24" s="1"/>
  <c r="V482" i="24"/>
  <c r="W482" i="24" s="1"/>
  <c r="AK489" i="24"/>
  <c r="AL489" i="24" s="1"/>
  <c r="AY489" i="24"/>
  <c r="DW417" i="24"/>
  <c r="EH417" i="24" s="1"/>
  <c r="CW431" i="24"/>
  <c r="DW432" i="24"/>
  <c r="EI432" i="24" s="1"/>
  <c r="DY436" i="24"/>
  <c r="BE439" i="24"/>
  <c r="CW440" i="24"/>
  <c r="CW441" i="24"/>
  <c r="AE444" i="24"/>
  <c r="AT444" i="24"/>
  <c r="DW445" i="24"/>
  <c r="EH445" i="24" s="1"/>
  <c r="ER445" i="24"/>
  <c r="FB445" i="24" s="1"/>
  <c r="EQ445" i="24"/>
  <c r="EY445" i="24" s="1"/>
  <c r="EP445" i="24"/>
  <c r="ES445" i="24"/>
  <c r="FC445" i="24" s="1"/>
  <c r="Q446" i="24"/>
  <c r="DY449" i="24"/>
  <c r="CW453" i="24"/>
  <c r="Q462" i="24"/>
  <c r="R462" i="24" s="1"/>
  <c r="T462" i="24" s="1"/>
  <c r="BZ470" i="24"/>
  <c r="CN470" i="24"/>
  <c r="F476" i="24"/>
  <c r="G476" i="24" s="1"/>
  <c r="ET430" i="24"/>
  <c r="CX431" i="24"/>
  <c r="BZ433" i="24"/>
  <c r="EP433" i="24"/>
  <c r="EQ433" i="24"/>
  <c r="EY433" i="24" s="1"/>
  <c r="EU433" i="24"/>
  <c r="P438" i="24"/>
  <c r="CX440" i="24"/>
  <c r="CX441" i="24"/>
  <c r="DS445" i="24"/>
  <c r="AP451" i="24"/>
  <c r="AQ451" i="24" s="1"/>
  <c r="CX453" i="24"/>
  <c r="AE461" i="24"/>
  <c r="AJ463" i="24"/>
  <c r="DT503" i="24"/>
  <c r="EB503" i="24" s="1"/>
  <c r="DV503" i="24"/>
  <c r="EF503" i="24" s="1"/>
  <c r="EQ503" i="24"/>
  <c r="EY503" i="24" s="1"/>
  <c r="DY503" i="24"/>
  <c r="EL503" i="24" s="1"/>
  <c r="EU503" i="24"/>
  <c r="FH503" i="24" s="1"/>
  <c r="DW503" i="24"/>
  <c r="EH503" i="24" s="1"/>
  <c r="DU503" i="24"/>
  <c r="EE503" i="24" s="1"/>
  <c r="DS503" i="24"/>
  <c r="ES503" i="24"/>
  <c r="FC503" i="24" s="1"/>
  <c r="ER503" i="24"/>
  <c r="FB503" i="24" s="1"/>
  <c r="EP503" i="24"/>
  <c r="W443" i="24"/>
  <c r="Y443" i="24" s="1"/>
  <c r="V445" i="24"/>
  <c r="W445" i="24" s="1"/>
  <c r="AU452" i="24"/>
  <c r="AV452" i="24" s="1"/>
  <c r="BI454" i="24"/>
  <c r="BJ454" i="24" s="1"/>
  <c r="Z455" i="24"/>
  <c r="AU470" i="24"/>
  <c r="AT470" i="24"/>
  <c r="AJ474" i="24"/>
  <c r="Z480" i="24"/>
  <c r="AA480" i="24" s="1"/>
  <c r="EU440" i="24"/>
  <c r="FG440" i="24" s="1"/>
  <c r="BE443" i="24"/>
  <c r="BF443" i="24" s="1"/>
  <c r="Y445" i="24"/>
  <c r="Z445" i="24"/>
  <c r="AA445" i="24" s="1"/>
  <c r="CN446" i="24"/>
  <c r="AZ447" i="24"/>
  <c r="AT448" i="24"/>
  <c r="AU448" i="24" s="1"/>
  <c r="AV448" i="24" s="1"/>
  <c r="DW453" i="24"/>
  <c r="EH453" i="24" s="1"/>
  <c r="ES453" i="24"/>
  <c r="FC453" i="24" s="1"/>
  <c r="DY453" i="24"/>
  <c r="DV453" i="24"/>
  <c r="EF453" i="24" s="1"/>
  <c r="DT453" i="24"/>
  <c r="EB453" i="24" s="1"/>
  <c r="EU453" i="24"/>
  <c r="AZ463" i="24"/>
  <c r="BA463" i="24" s="1"/>
  <c r="FG464" i="24"/>
  <c r="EZ468" i="24"/>
  <c r="BD473" i="24"/>
  <c r="BE473" i="24" s="1"/>
  <c r="BF473" i="24" s="1"/>
  <c r="AO474" i="24"/>
  <c r="AP474" i="24" s="1"/>
  <c r="CF475" i="24"/>
  <c r="DC475" i="24"/>
  <c r="CD475" i="24"/>
  <c r="DD475" i="24"/>
  <c r="CB475" i="24"/>
  <c r="CN475" i="24" s="1"/>
  <c r="CK475" i="24"/>
  <c r="CI475" i="24"/>
  <c r="CG475" i="24"/>
  <c r="CX475" i="24"/>
  <c r="CL475" i="24"/>
  <c r="CJ475" i="24"/>
  <c r="CE475" i="24"/>
  <c r="DB475" i="24"/>
  <c r="CM475" i="24"/>
  <c r="CH475" i="24"/>
  <c r="CC475" i="24"/>
  <c r="CZ475" i="24"/>
  <c r="CY475" i="24"/>
  <c r="CV475" i="24"/>
  <c r="CU475" i="24"/>
  <c r="CT475" i="24"/>
  <c r="CW475" i="24"/>
  <c r="AA477" i="24"/>
  <c r="AB477" i="24" s="1"/>
  <c r="AD477" i="24" s="1"/>
  <c r="AE484" i="24"/>
  <c r="AF484" i="24" s="1"/>
  <c r="AG484" i="24" s="1"/>
  <c r="AK491" i="24"/>
  <c r="CT493" i="24"/>
  <c r="DA493" i="24"/>
  <c r="CZ493" i="24"/>
  <c r="CW493" i="24"/>
  <c r="CJ493" i="24"/>
  <c r="CX493" i="24"/>
  <c r="CV493" i="24"/>
  <c r="CU493" i="24"/>
  <c r="CK493" i="24"/>
  <c r="CM493" i="24"/>
  <c r="CI493" i="24"/>
  <c r="CB493" i="24"/>
  <c r="CN493" i="24" s="1"/>
  <c r="DD493" i="24"/>
  <c r="CL493" i="24"/>
  <c r="CG493" i="24"/>
  <c r="CE493" i="24"/>
  <c r="DC493" i="24"/>
  <c r="CS493" i="24"/>
  <c r="DF493" i="24" s="1"/>
  <c r="CH493" i="24"/>
  <c r="CF493" i="24"/>
  <c r="CD493" i="24"/>
  <c r="CC493" i="24"/>
  <c r="DT440" i="24"/>
  <c r="EC440" i="24" s="1"/>
  <c r="AZ441" i="24"/>
  <c r="BA441" i="24" s="1"/>
  <c r="AA447" i="24"/>
  <c r="AB447" i="24" s="1"/>
  <c r="Z451" i="24"/>
  <c r="DU453" i="24"/>
  <c r="EE453" i="24" s="1"/>
  <c r="BF465" i="24"/>
  <c r="BE465" i="24"/>
  <c r="BI466" i="24"/>
  <c r="AY474" i="24"/>
  <c r="CS475" i="24"/>
  <c r="DF475" i="24" s="1"/>
  <c r="CY493" i="24"/>
  <c r="BN497" i="24"/>
  <c r="AO520" i="24"/>
  <c r="AP520" i="24" s="1"/>
  <c r="AO521" i="24"/>
  <c r="AP521" i="24" s="1"/>
  <c r="AQ521" i="24" s="1"/>
  <c r="AU438" i="24"/>
  <c r="DU440" i="24"/>
  <c r="ED440" i="24" s="1"/>
  <c r="CV448" i="24"/>
  <c r="CZ448" i="24"/>
  <c r="CM448" i="24"/>
  <c r="DD448" i="24"/>
  <c r="DC448" i="24"/>
  <c r="DB448" i="24"/>
  <c r="DA448" i="24"/>
  <c r="CY448" i="24"/>
  <c r="CW448" i="24"/>
  <c r="AE450" i="24"/>
  <c r="AL451" i="24"/>
  <c r="AN451" i="24" s="1"/>
  <c r="CI454" i="24"/>
  <c r="CT454" i="24"/>
  <c r="CM454" i="24"/>
  <c r="CJ454" i="24"/>
  <c r="CH454" i="24"/>
  <c r="CF454" i="24"/>
  <c r="CE454" i="24"/>
  <c r="CD454" i="24"/>
  <c r="CZ454" i="24"/>
  <c r="DD454" i="24"/>
  <c r="DC454" i="24"/>
  <c r="DA454" i="24"/>
  <c r="CV454" i="24"/>
  <c r="AY455" i="24"/>
  <c r="AZ455" i="24" s="1"/>
  <c r="EA456" i="24"/>
  <c r="CY457" i="24"/>
  <c r="CG457" i="24"/>
  <c r="CF457" i="24"/>
  <c r="CM457" i="24"/>
  <c r="CL457" i="24"/>
  <c r="CJ457" i="24"/>
  <c r="CI457" i="24"/>
  <c r="CH457" i="24"/>
  <c r="DC457" i="24"/>
  <c r="DA457" i="24"/>
  <c r="CZ457" i="24"/>
  <c r="CX457" i="24"/>
  <c r="CW457" i="24"/>
  <c r="CV457" i="24"/>
  <c r="CT457" i="24"/>
  <c r="EX461" i="24"/>
  <c r="CI468" i="24"/>
  <c r="CG468" i="24"/>
  <c r="DB468" i="24"/>
  <c r="CZ468" i="24"/>
  <c r="CF468" i="24"/>
  <c r="CD468" i="24"/>
  <c r="CY468" i="24"/>
  <c r="DD468" i="24"/>
  <c r="DC468" i="24"/>
  <c r="DA468" i="24"/>
  <c r="CX468" i="24"/>
  <c r="CL468" i="24"/>
  <c r="CH468" i="24"/>
  <c r="CE468" i="24"/>
  <c r="CB468" i="24"/>
  <c r="CJ468" i="24"/>
  <c r="CC468" i="24"/>
  <c r="EX471" i="24"/>
  <c r="BJ474" i="24"/>
  <c r="BK474" i="24" s="1"/>
  <c r="DA475" i="24"/>
  <c r="BE477" i="24"/>
  <c r="BF477" i="24" s="1"/>
  <c r="AU480" i="24"/>
  <c r="AV480" i="24" s="1"/>
  <c r="AX480" i="24" s="1"/>
  <c r="AT481" i="24"/>
  <c r="AU481" i="24" s="1"/>
  <c r="ES483" i="24"/>
  <c r="FC483" i="24" s="1"/>
  <c r="ER483" i="24"/>
  <c r="FB483" i="24" s="1"/>
  <c r="EP483" i="24"/>
  <c r="DY483" i="24"/>
  <c r="EL483" i="24" s="1"/>
  <c r="DS483" i="24"/>
  <c r="EU483" i="24"/>
  <c r="FH483" i="24" s="1"/>
  <c r="EQ483" i="24"/>
  <c r="EY483" i="24" s="1"/>
  <c r="DW483" i="24"/>
  <c r="EH483" i="24" s="1"/>
  <c r="DV483" i="24"/>
  <c r="EF483" i="24" s="1"/>
  <c r="DT483" i="24"/>
  <c r="EB483" i="24" s="1"/>
  <c r="AT484" i="24"/>
  <c r="DB493" i="24"/>
  <c r="EX513" i="24"/>
  <c r="DW440" i="24"/>
  <c r="EI440" i="24" s="1"/>
  <c r="DU446" i="24"/>
  <c r="BF449" i="24"/>
  <c r="BH449" i="24" s="1"/>
  <c r="CI452" i="24"/>
  <c r="DB452" i="24"/>
  <c r="CB452" i="24"/>
  <c r="CN452" i="24" s="1"/>
  <c r="CY452" i="24"/>
  <c r="CX452" i="24"/>
  <c r="DC452" i="24"/>
  <c r="DA452" i="24"/>
  <c r="CZ452" i="24"/>
  <c r="CW452" i="24"/>
  <c r="CV452" i="24"/>
  <c r="CT452" i="24"/>
  <c r="DB458" i="24"/>
  <c r="CC458" i="24"/>
  <c r="DC458" i="24"/>
  <c r="CV458" i="24"/>
  <c r="CU458" i="24"/>
  <c r="CT458" i="24"/>
  <c r="CM458" i="24"/>
  <c r="CJ458" i="24"/>
  <c r="CI458" i="24"/>
  <c r="CG458" i="24"/>
  <c r="CF458" i="24"/>
  <c r="CE458" i="24"/>
  <c r="DD458" i="24"/>
  <c r="DA458" i="24"/>
  <c r="CW458" i="24"/>
  <c r="CX462" i="24"/>
  <c r="CV462" i="24"/>
  <c r="CK462" i="24"/>
  <c r="CJ462" i="24"/>
  <c r="CH462" i="24"/>
  <c r="DD462" i="24"/>
  <c r="CB462" i="24"/>
  <c r="CC462" i="24"/>
  <c r="DC462" i="24"/>
  <c r="CE462" i="24"/>
  <c r="DB462" i="24"/>
  <c r="DA462" i="24"/>
  <c r="CU462" i="24"/>
  <c r="CT462" i="24"/>
  <c r="CS462" i="24"/>
  <c r="DF462" i="24" s="1"/>
  <c r="AI464" i="24"/>
  <c r="EQ467" i="24"/>
  <c r="EY467" i="24" s="1"/>
  <c r="DY467" i="24"/>
  <c r="EL467" i="24" s="1"/>
  <c r="DV467" i="24"/>
  <c r="EF467" i="24" s="1"/>
  <c r="DT467" i="24"/>
  <c r="EB467" i="24" s="1"/>
  <c r="EP467" i="24"/>
  <c r="EU467" i="24"/>
  <c r="FH467" i="24" s="1"/>
  <c r="ER467" i="24"/>
  <c r="FB467" i="24" s="1"/>
  <c r="DW467" i="24"/>
  <c r="EH467" i="24" s="1"/>
  <c r="DS467" i="24"/>
  <c r="DF468" i="24"/>
  <c r="DU483" i="24"/>
  <c r="EE483" i="24" s="1"/>
  <c r="Z508" i="24"/>
  <c r="AA508" i="24" s="1"/>
  <c r="AB508" i="24" s="1"/>
  <c r="AO509" i="24"/>
  <c r="AP509" i="24" s="1"/>
  <c r="AQ509" i="24" s="1"/>
  <c r="DW446" i="24"/>
  <c r="EI446" i="24" s="1"/>
  <c r="BN448" i="24"/>
  <c r="CX448" i="24"/>
  <c r="BN451" i="24"/>
  <c r="BO451" i="24" s="1"/>
  <c r="DD452" i="24"/>
  <c r="CX454" i="24"/>
  <c r="CN456" i="24"/>
  <c r="BZ456" i="24"/>
  <c r="AZ457" i="24"/>
  <c r="BA457" i="24" s="1"/>
  <c r="BC457" i="24" s="1"/>
  <c r="DD457" i="24"/>
  <c r="CY458" i="24"/>
  <c r="CZ462" i="24"/>
  <c r="H465" i="24"/>
  <c r="CV468" i="24"/>
  <c r="BT469" i="24"/>
  <c r="BU469" i="24" s="1"/>
  <c r="BW469" i="24" s="1"/>
  <c r="AZ471" i="24"/>
  <c r="BZ508" i="24"/>
  <c r="P511" i="24"/>
  <c r="DY446" i="24"/>
  <c r="EM446" i="24" s="1"/>
  <c r="AP453" i="24"/>
  <c r="AY453" i="24"/>
  <c r="CY454" i="24"/>
  <c r="CZ458" i="24"/>
  <c r="BE459" i="24"/>
  <c r="BF459" i="24" s="1"/>
  <c r="BH459" i="24" s="1"/>
  <c r="AZ467" i="24"/>
  <c r="BA467" i="24"/>
  <c r="CW468" i="24"/>
  <c r="EM476" i="24"/>
  <c r="BZ489" i="24"/>
  <c r="CN489" i="24"/>
  <c r="AJ507" i="24"/>
  <c r="BA439" i="24"/>
  <c r="BC439" i="24" s="1"/>
  <c r="BU443" i="24"/>
  <c r="BW443" i="24" s="1"/>
  <c r="AJ444" i="24"/>
  <c r="BT447" i="24"/>
  <c r="BT453" i="24"/>
  <c r="DF466" i="24"/>
  <c r="BZ472" i="24"/>
  <c r="BN472" i="24"/>
  <c r="P476" i="24"/>
  <c r="Q476" i="24" s="1"/>
  <c r="R476" i="24" s="1"/>
  <c r="AK492" i="24"/>
  <c r="AJ492" i="24"/>
  <c r="AZ499" i="24"/>
  <c r="U507" i="24"/>
  <c r="V507" i="24" s="1"/>
  <c r="W507" i="24" s="1"/>
  <c r="AK452" i="24"/>
  <c r="BN456" i="24"/>
  <c r="BO456" i="24" s="1"/>
  <c r="AV460" i="24"/>
  <c r="AX460" i="24" s="1"/>
  <c r="EA461" i="24"/>
  <c r="AZ465" i="24"/>
  <c r="Z468" i="24"/>
  <c r="AO469" i="24"/>
  <c r="AP469" i="24" s="1"/>
  <c r="AQ469" i="24" s="1"/>
  <c r="AT474" i="24"/>
  <c r="AU474" i="24" s="1"/>
  <c r="AV474" i="24" s="1"/>
  <c r="BN487" i="24"/>
  <c r="BO487" i="24" s="1"/>
  <c r="Z449" i="24"/>
  <c r="AO466" i="24"/>
  <c r="Q468" i="24"/>
  <c r="R468" i="24" s="1"/>
  <c r="AJ470" i="24"/>
  <c r="AK470" i="24" s="1"/>
  <c r="AD471" i="24"/>
  <c r="BS474" i="24"/>
  <c r="BT474" i="24" s="1"/>
  <c r="BD481" i="24"/>
  <c r="BE481" i="24" s="1"/>
  <c r="EU486" i="24"/>
  <c r="FG486" i="24" s="1"/>
  <c r="DS486" i="24"/>
  <c r="ES486" i="24"/>
  <c r="FD486" i="24" s="1"/>
  <c r="DU486" i="24"/>
  <c r="ED486" i="24" s="1"/>
  <c r="DT486" i="24"/>
  <c r="EC486" i="24" s="1"/>
  <c r="DY486" i="24"/>
  <c r="EM486" i="24" s="1"/>
  <c r="EQ486" i="24"/>
  <c r="ER486" i="24"/>
  <c r="FA486" i="24" s="1"/>
  <c r="BI496" i="24"/>
  <c r="BJ496" i="24" s="1"/>
  <c r="ES447" i="24"/>
  <c r="FC447" i="24" s="1"/>
  <c r="BK450" i="24"/>
  <c r="BM450" i="24" s="1"/>
  <c r="DB450" i="24"/>
  <c r="CC450" i="24"/>
  <c r="CZ450" i="24"/>
  <c r="CT450" i="24"/>
  <c r="DT455" i="24"/>
  <c r="EB455" i="24" s="1"/>
  <c r="EU455" i="24"/>
  <c r="FH455" i="24" s="1"/>
  <c r="DS455" i="24"/>
  <c r="EQ455" i="24"/>
  <c r="EY455" i="24" s="1"/>
  <c r="EP455" i="24"/>
  <c r="DY458" i="24"/>
  <c r="EM458" i="24" s="1"/>
  <c r="DW458" i="24"/>
  <c r="EI458" i="24" s="1"/>
  <c r="DV458" i="24"/>
  <c r="EG458" i="24" s="1"/>
  <c r="DU458" i="24"/>
  <c r="ED458" i="24" s="1"/>
  <c r="AQ459" i="24"/>
  <c r="AS459" i="24" s="1"/>
  <c r="V459" i="24"/>
  <c r="W459" i="24" s="1"/>
  <c r="AO461" i="24"/>
  <c r="AK468" i="24"/>
  <c r="AL468" i="24" s="1"/>
  <c r="AN468" i="24" s="1"/>
  <c r="AY486" i="24"/>
  <c r="AZ486" i="24" s="1"/>
  <c r="CM501" i="24"/>
  <c r="CU501" i="24"/>
  <c r="CG501" i="24"/>
  <c r="DC501" i="24"/>
  <c r="DB501" i="24"/>
  <c r="CT501" i="24"/>
  <c r="CF501" i="24"/>
  <c r="CD501" i="24"/>
  <c r="CY501" i="24"/>
  <c r="CX501" i="24"/>
  <c r="CW501" i="24"/>
  <c r="CK501" i="24"/>
  <c r="CH501" i="24"/>
  <c r="DD501" i="24"/>
  <c r="CZ501" i="24"/>
  <c r="CV501" i="24"/>
  <c r="CS501" i="24"/>
  <c r="DF501" i="24" s="1"/>
  <c r="CB501" i="24"/>
  <c r="CN501" i="24" s="1"/>
  <c r="CL501" i="24"/>
  <c r="CJ501" i="24"/>
  <c r="CE501" i="24"/>
  <c r="CC501" i="24"/>
  <c r="AT511" i="24"/>
  <c r="AY445" i="24"/>
  <c r="DS447" i="24"/>
  <c r="AJ450" i="24"/>
  <c r="DU455" i="24"/>
  <c r="EE455" i="24" s="1"/>
  <c r="AG456" i="24"/>
  <c r="AI456" i="24" s="1"/>
  <c r="DS458" i="24"/>
  <c r="BZ461" i="24"/>
  <c r="Q466" i="24"/>
  <c r="BI470" i="24"/>
  <c r="CM483" i="24"/>
  <c r="CU483" i="24"/>
  <c r="DD483" i="24"/>
  <c r="DB483" i="24"/>
  <c r="CX483" i="24"/>
  <c r="CW483" i="24"/>
  <c r="CT483" i="24"/>
  <c r="CF483" i="24"/>
  <c r="DC483" i="24"/>
  <c r="CZ483" i="24"/>
  <c r="CS483" i="24"/>
  <c r="DF483" i="24" s="1"/>
  <c r="CD483" i="24"/>
  <c r="CC483" i="24"/>
  <c r="CB483" i="24"/>
  <c r="BZ483" i="24" s="1"/>
  <c r="CV483" i="24"/>
  <c r="CJ483" i="24"/>
  <c r="CI483" i="24"/>
  <c r="CH483" i="24"/>
  <c r="CG483" i="24"/>
  <c r="CE483" i="24"/>
  <c r="AU487" i="24"/>
  <c r="AV487" i="24" s="1"/>
  <c r="Z499" i="24"/>
  <c r="AK502" i="24"/>
  <c r="AL502" i="24"/>
  <c r="BD447" i="24"/>
  <c r="DT447" i="24"/>
  <c r="EB447" i="24" s="1"/>
  <c r="EU447" i="24"/>
  <c r="FH447" i="24" s="1"/>
  <c r="CS450" i="24"/>
  <c r="DF450" i="24" s="1"/>
  <c r="DV455" i="24"/>
  <c r="EF455" i="24" s="1"/>
  <c r="DT458" i="24"/>
  <c r="EC458" i="24" s="1"/>
  <c r="Q463" i="24"/>
  <c r="T464" i="24"/>
  <c r="U465" i="24"/>
  <c r="Z465" i="24"/>
  <c r="AU468" i="24"/>
  <c r="AV468" i="24" s="1"/>
  <c r="AX468" i="24" s="1"/>
  <c r="V469" i="24"/>
  <c r="W469" i="24" s="1"/>
  <c r="Y469" i="24" s="1"/>
  <c r="BN470" i="24"/>
  <c r="BO470" i="24" s="1"/>
  <c r="R474" i="24"/>
  <c r="T474" i="24" s="1"/>
  <c r="FB489" i="24"/>
  <c r="CN495" i="24"/>
  <c r="BZ495" i="24"/>
  <c r="DA501" i="24"/>
  <c r="DU447" i="24"/>
  <c r="EE447" i="24" s="1"/>
  <c r="BP450" i="24"/>
  <c r="BR450" i="24" s="1"/>
  <c r="CU450" i="24"/>
  <c r="V453" i="24"/>
  <c r="W453" i="24" s="1"/>
  <c r="DW455" i="24"/>
  <c r="EH455" i="24" s="1"/>
  <c r="AG462" i="24"/>
  <c r="AI462" i="24" s="1"/>
  <c r="BZ465" i="24"/>
  <c r="CN465" i="24"/>
  <c r="AE466" i="24"/>
  <c r="AF466" i="24" s="1"/>
  <c r="AG466" i="24" s="1"/>
  <c r="AA479" i="24"/>
  <c r="F482" i="24"/>
  <c r="G482" i="24" s="1"/>
  <c r="CY483" i="24"/>
  <c r="AK486" i="24"/>
  <c r="EA489" i="24"/>
  <c r="DV447" i="24"/>
  <c r="EF447" i="24" s="1"/>
  <c r="BZ448" i="24"/>
  <c r="CN448" i="24"/>
  <c r="CV450" i="24"/>
  <c r="AZ451" i="24"/>
  <c r="BA451" i="24" s="1"/>
  <c r="AJ462" i="24"/>
  <c r="AJ466" i="24"/>
  <c r="V467" i="24"/>
  <c r="W467" i="24" s="1"/>
  <c r="Y467" i="24" s="1"/>
  <c r="CL469" i="24"/>
  <c r="CJ469" i="24"/>
  <c r="CK469" i="24"/>
  <c r="DC469" i="24"/>
  <c r="CB469" i="24"/>
  <c r="CN469" i="24" s="1"/>
  <c r="CI469" i="24"/>
  <c r="CG469" i="24"/>
  <c r="CW469" i="24"/>
  <c r="CV469" i="24"/>
  <c r="CU469" i="24"/>
  <c r="CT469" i="24"/>
  <c r="DD469" i="24"/>
  <c r="DB469" i="24"/>
  <c r="DA469" i="24"/>
  <c r="CS469" i="24"/>
  <c r="DF469" i="24" s="1"/>
  <c r="CM469" i="24"/>
  <c r="CH469" i="24"/>
  <c r="CE469" i="24"/>
  <c r="CD469" i="24"/>
  <c r="CC469" i="24"/>
  <c r="CI476" i="24"/>
  <c r="CG476" i="24"/>
  <c r="DD476" i="24"/>
  <c r="CC476" i="24"/>
  <c r="DB476" i="24"/>
  <c r="CZ476" i="24"/>
  <c r="CY476" i="24"/>
  <c r="CW476" i="24"/>
  <c r="CV476" i="24"/>
  <c r="CT476" i="24"/>
  <c r="DC476" i="24"/>
  <c r="DA476" i="24"/>
  <c r="CX476" i="24"/>
  <c r="CS476" i="24"/>
  <c r="DF476" i="24" s="1"/>
  <c r="CM476" i="24"/>
  <c r="CL476" i="24"/>
  <c r="CF476" i="24"/>
  <c r="CE476" i="24"/>
  <c r="DA483" i="24"/>
  <c r="AG510" i="24"/>
  <c r="AI510" i="24" s="1"/>
  <c r="BS471" i="24"/>
  <c r="P473" i="24"/>
  <c r="Q473" i="24" s="1"/>
  <c r="AO475" i="24"/>
  <c r="EA477" i="24"/>
  <c r="AU486" i="24"/>
  <c r="AV486" i="24" s="1"/>
  <c r="AX486" i="24" s="1"/>
  <c r="AT498" i="24"/>
  <c r="AU498" i="24" s="1"/>
  <c r="AV498" i="24" s="1"/>
  <c r="BS502" i="24"/>
  <c r="BO454" i="24"/>
  <c r="BZ457" i="24"/>
  <c r="BA459" i="24"/>
  <c r="BC459" i="24" s="1"/>
  <c r="Z467" i="24"/>
  <c r="AJ476" i="24"/>
  <c r="EP480" i="24"/>
  <c r="EU480" i="24"/>
  <c r="FG480" i="24" s="1"/>
  <c r="DS480" i="24"/>
  <c r="DV480" i="24"/>
  <c r="EG480" i="24" s="1"/>
  <c r="ER480" i="24"/>
  <c r="FA480" i="24" s="1"/>
  <c r="EQ480" i="24"/>
  <c r="EZ480" i="24" s="1"/>
  <c r="AP503" i="24"/>
  <c r="CY465" i="24"/>
  <c r="CV465" i="24"/>
  <c r="CT465" i="24"/>
  <c r="CI465" i="24"/>
  <c r="CG465" i="24"/>
  <c r="CE465" i="24"/>
  <c r="DB465" i="24"/>
  <c r="DD465" i="24"/>
  <c r="DC465" i="24"/>
  <c r="BS465" i="24"/>
  <c r="BT465" i="24" s="1"/>
  <c r="BD503" i="24"/>
  <c r="U506" i="24"/>
  <c r="BF455" i="24"/>
  <c r="BH455" i="24" s="1"/>
  <c r="CW465" i="24"/>
  <c r="CE471" i="24"/>
  <c r="AT479" i="24"/>
  <c r="AU479" i="24" s="1"/>
  <c r="AV479" i="24" s="1"/>
  <c r="AF500" i="24"/>
  <c r="AG500" i="24" s="1"/>
  <c r="AI500" i="24" s="1"/>
  <c r="U505" i="24"/>
  <c r="P510" i="24"/>
  <c r="Q510" i="24" s="1"/>
  <c r="R510" i="24" s="1"/>
  <c r="EU454" i="24"/>
  <c r="DT454" i="24"/>
  <c r="EC454" i="24" s="1"/>
  <c r="AK456" i="24"/>
  <c r="AL456" i="24" s="1"/>
  <c r="AN456" i="24" s="1"/>
  <c r="CF459" i="24"/>
  <c r="CW459" i="24"/>
  <c r="CU459" i="24"/>
  <c r="CJ459" i="24"/>
  <c r="CS459" i="24"/>
  <c r="DF459" i="24" s="1"/>
  <c r="CI459" i="24"/>
  <c r="CX465" i="24"/>
  <c r="BS466" i="24"/>
  <c r="BT468" i="24"/>
  <c r="BU468" i="24" s="1"/>
  <c r="CG471" i="24"/>
  <c r="CY473" i="24"/>
  <c r="CW473" i="24"/>
  <c r="CD473" i="24"/>
  <c r="DD473" i="24"/>
  <c r="CB473" i="24"/>
  <c r="CN473" i="24" s="1"/>
  <c r="DB473" i="24"/>
  <c r="CZ473" i="24"/>
  <c r="CX473" i="24"/>
  <c r="CU473" i="24"/>
  <c r="CC473" i="24"/>
  <c r="DC473" i="24"/>
  <c r="DA473" i="24"/>
  <c r="CV473" i="24"/>
  <c r="CT473" i="24"/>
  <c r="AT476" i="24"/>
  <c r="DW478" i="24"/>
  <c r="EI478" i="24" s="1"/>
  <c r="DY478" i="24"/>
  <c r="EM478" i="24" s="1"/>
  <c r="DV478" i="24"/>
  <c r="EG478" i="24" s="1"/>
  <c r="DU478" i="24"/>
  <c r="ED478" i="24" s="1"/>
  <c r="U480" i="24"/>
  <c r="P480" i="24"/>
  <c r="Q480" i="24" s="1"/>
  <c r="FG518" i="24"/>
  <c r="DS454" i="24"/>
  <c r="Q460" i="24"/>
  <c r="R460" i="24" s="1"/>
  <c r="DV462" i="24"/>
  <c r="EG462" i="24" s="1"/>
  <c r="DY462" i="24"/>
  <c r="DW462" i="24"/>
  <c r="EI462" i="24" s="1"/>
  <c r="DT462" i="24"/>
  <c r="EC462" i="24" s="1"/>
  <c r="DS462" i="24"/>
  <c r="DU462" i="24"/>
  <c r="ED462" i="24" s="1"/>
  <c r="BJ464" i="24"/>
  <c r="CZ465" i="24"/>
  <c r="CH471" i="24"/>
  <c r="EA478" i="24"/>
  <c r="EM482" i="24"/>
  <c r="AZ483" i="24"/>
  <c r="F485" i="24"/>
  <c r="G485" i="24" s="1"/>
  <c r="DF488" i="24"/>
  <c r="BN515" i="24"/>
  <c r="BO515" i="24" s="1"/>
  <c r="BP515" i="24" s="1"/>
  <c r="BS520" i="24"/>
  <c r="Q450" i="24"/>
  <c r="DV454" i="24"/>
  <c r="EG454" i="24" s="1"/>
  <c r="CV459" i="24"/>
  <c r="R466" i="24"/>
  <c r="T466" i="24" s="1"/>
  <c r="CF467" i="24"/>
  <c r="DC467" i="24"/>
  <c r="CD467" i="24"/>
  <c r="CL467" i="24"/>
  <c r="DA467" i="24"/>
  <c r="CE467" i="24"/>
  <c r="CB467" i="24"/>
  <c r="CN467" i="24" s="1"/>
  <c r="CY467" i="24"/>
  <c r="CM467" i="24"/>
  <c r="CK467" i="24"/>
  <c r="CJ467" i="24"/>
  <c r="CZ467" i="24"/>
  <c r="CX467" i="24"/>
  <c r="CW467" i="24"/>
  <c r="CV467" i="24"/>
  <c r="ES470" i="24"/>
  <c r="FD470" i="24" s="1"/>
  <c r="EQ470" i="24"/>
  <c r="DY470" i="24"/>
  <c r="EM470" i="24" s="1"/>
  <c r="DW470" i="24"/>
  <c r="EI470" i="24" s="1"/>
  <c r="DV470" i="24"/>
  <c r="EG470" i="24" s="1"/>
  <c r="CJ471" i="24"/>
  <c r="DY472" i="24"/>
  <c r="EM472" i="24" s="1"/>
  <c r="DW472" i="24"/>
  <c r="EI472" i="24" s="1"/>
  <c r="DU472" i="24"/>
  <c r="ED472" i="24" s="1"/>
  <c r="DT472" i="24"/>
  <c r="EC472" i="24" s="1"/>
  <c r="DV472" i="24"/>
  <c r="EG472" i="24" s="1"/>
  <c r="DS472" i="24"/>
  <c r="ES472" i="24"/>
  <c r="FD472" i="24" s="1"/>
  <c r="ER472" i="24"/>
  <c r="FA472" i="24" s="1"/>
  <c r="EQ472" i="24"/>
  <c r="EZ472" i="24" s="1"/>
  <c r="EP472" i="24"/>
  <c r="EQ473" i="24"/>
  <c r="EY473" i="24" s="1"/>
  <c r="ER473" i="24"/>
  <c r="FB473" i="24" s="1"/>
  <c r="EP473" i="24"/>
  <c r="DW473" i="24"/>
  <c r="EH473" i="24" s="1"/>
  <c r="DV473" i="24"/>
  <c r="DU473" i="24"/>
  <c r="EE473" i="24" s="1"/>
  <c r="BS477" i="24"/>
  <c r="BT477" i="24" s="1"/>
  <c r="BU477" i="24" s="1"/>
  <c r="Z495" i="24"/>
  <c r="AE518" i="24"/>
  <c r="EQ451" i="24"/>
  <c r="EY451" i="24" s="1"/>
  <c r="EU451" i="24"/>
  <c r="DT451" i="24"/>
  <c r="EB451" i="24" s="1"/>
  <c r="EP451" i="24"/>
  <c r="BO452" i="24"/>
  <c r="AA453" i="24"/>
  <c r="DW454" i="24"/>
  <c r="EI454" i="24" s="1"/>
  <c r="CX459" i="24"/>
  <c r="BS459" i="24"/>
  <c r="DW461" i="24"/>
  <c r="EH461" i="24" s="1"/>
  <c r="DY461" i="24"/>
  <c r="EL461" i="24" s="1"/>
  <c r="DV461" i="24"/>
  <c r="EF461" i="24" s="1"/>
  <c r="DT461" i="24"/>
  <c r="EB461" i="24" s="1"/>
  <c r="Z463" i="24"/>
  <c r="BN465" i="24"/>
  <c r="DF467" i="24"/>
  <c r="AF470" i="24"/>
  <c r="AG470" i="24" s="1"/>
  <c r="AJ471" i="24"/>
  <c r="EX477" i="24"/>
  <c r="AF478" i="24"/>
  <c r="AB485" i="24"/>
  <c r="Q486" i="24"/>
  <c r="BN489" i="24"/>
  <c r="BO489" i="24" s="1"/>
  <c r="BP489" i="24" s="1"/>
  <c r="AT491" i="24"/>
  <c r="AU491" i="24" s="1"/>
  <c r="AV491" i="24" s="1"/>
  <c r="BI500" i="24"/>
  <c r="AY505" i="24"/>
  <c r="U515" i="24"/>
  <c r="V515" i="24" s="1"/>
  <c r="AJ518" i="24"/>
  <c r="DF477" i="24"/>
  <c r="U484" i="24"/>
  <c r="AY495" i="24"/>
  <c r="AZ495" i="24" s="1"/>
  <c r="EX500" i="24"/>
  <c r="BP518" i="24"/>
  <c r="BR518" i="24" s="1"/>
  <c r="DA459" i="24"/>
  <c r="CS471" i="24"/>
  <c r="DF471" i="24" s="1"/>
  <c r="CD471" i="24"/>
  <c r="CU471" i="24"/>
  <c r="CF471" i="24"/>
  <c r="DC471" i="24"/>
  <c r="CW471" i="24"/>
  <c r="AU472" i="24"/>
  <c r="AV472" i="24" s="1"/>
  <c r="AX472" i="24" s="1"/>
  <c r="W473" i="24"/>
  <c r="Y473" i="24" s="1"/>
  <c r="BN473" i="24"/>
  <c r="BI478" i="24"/>
  <c r="BJ478" i="24" s="1"/>
  <c r="BK478" i="24" s="1"/>
  <c r="AP481" i="24"/>
  <c r="AQ481" i="24" s="1"/>
  <c r="AO482" i="24"/>
  <c r="CW486" i="24"/>
  <c r="CS486" i="24"/>
  <c r="DF486" i="24" s="1"/>
  <c r="CF486" i="24"/>
  <c r="CD486" i="24"/>
  <c r="CE486" i="24"/>
  <c r="CC486" i="24"/>
  <c r="CK486" i="24"/>
  <c r="CH486" i="24"/>
  <c r="CG486" i="24"/>
  <c r="CY486" i="24"/>
  <c r="CV486" i="24"/>
  <c r="CT486" i="24"/>
  <c r="CI486" i="24"/>
  <c r="CU486" i="24"/>
  <c r="CM486" i="24"/>
  <c r="CB486" i="24"/>
  <c r="DA486" i="24"/>
  <c r="DD486" i="24"/>
  <c r="DC486" i="24"/>
  <c r="DB486" i="24"/>
  <c r="CZ486" i="24"/>
  <c r="CX486" i="24"/>
  <c r="U499" i="24"/>
  <c r="V499" i="24" s="1"/>
  <c r="CN513" i="24"/>
  <c r="BZ513" i="24"/>
  <c r="CW494" i="24"/>
  <c r="CH494" i="24"/>
  <c r="CG494" i="24"/>
  <c r="CM494" i="24"/>
  <c r="DB494" i="24"/>
  <c r="CV494" i="24"/>
  <c r="CU494" i="24"/>
  <c r="CT494" i="24"/>
  <c r="CJ494" i="24"/>
  <c r="DD494" i="24"/>
  <c r="CL494" i="24"/>
  <c r="CK494" i="24"/>
  <c r="CF494" i="24"/>
  <c r="CC494" i="24"/>
  <c r="CB494" i="24"/>
  <c r="CX494" i="24"/>
  <c r="CS494" i="24"/>
  <c r="DF494" i="24" s="1"/>
  <c r="CZ494" i="24"/>
  <c r="CI494" i="24"/>
  <c r="CE494" i="24"/>
  <c r="CD494" i="24"/>
  <c r="Z501" i="24"/>
  <c r="AA501" i="24" s="1"/>
  <c r="AB501" i="24" s="1"/>
  <c r="AP507" i="24"/>
  <c r="AQ507" i="24" s="1"/>
  <c r="AS507" i="24" s="1"/>
  <c r="F510" i="24"/>
  <c r="Z521" i="24"/>
  <c r="BZ475" i="24"/>
  <c r="AY475" i="24"/>
  <c r="AZ475" i="24" s="1"/>
  <c r="AO477" i="24"/>
  <c r="AP477" i="24" s="1"/>
  <c r="CF482" i="24"/>
  <c r="BI482" i="24"/>
  <c r="BJ482" i="24" s="1"/>
  <c r="BW483" i="24"/>
  <c r="CJ484" i="24"/>
  <c r="AP489" i="24"/>
  <c r="AQ489" i="24" s="1"/>
  <c r="F491" i="24"/>
  <c r="CF495" i="24"/>
  <c r="U504" i="24"/>
  <c r="V504" i="24" s="1"/>
  <c r="EX518" i="24"/>
  <c r="EZ520" i="24"/>
  <c r="BD475" i="24"/>
  <c r="BE475" i="24" s="1"/>
  <c r="BC477" i="24"/>
  <c r="CS479" i="24"/>
  <c r="DF479" i="24" s="1"/>
  <c r="CX479" i="24"/>
  <c r="CV479" i="24"/>
  <c r="DA479" i="24"/>
  <c r="CJ479" i="24"/>
  <c r="CK479" i="24"/>
  <c r="CH479" i="24"/>
  <c r="CF479" i="24"/>
  <c r="DB479" i="24"/>
  <c r="CC479" i="24"/>
  <c r="DC479" i="24"/>
  <c r="CM479" i="24"/>
  <c r="CL479" i="24"/>
  <c r="CI479" i="24"/>
  <c r="CG479" i="24"/>
  <c r="CE479" i="24"/>
  <c r="AL480" i="24"/>
  <c r="AK480" i="24"/>
  <c r="AE480" i="24"/>
  <c r="AF480" i="24" s="1"/>
  <c r="CH482" i="24"/>
  <c r="CK484" i="24"/>
  <c r="BS487" i="24"/>
  <c r="BT487" i="24" s="1"/>
  <c r="BU487" i="24" s="1"/>
  <c r="BN488" i="24"/>
  <c r="BO488" i="24" s="1"/>
  <c r="CG495" i="24"/>
  <c r="AE504" i="24"/>
  <c r="AK464" i="24"/>
  <c r="AL464" i="24" s="1"/>
  <c r="AN464" i="24" s="1"/>
  <c r="CI482" i="24"/>
  <c r="AB483" i="24"/>
  <c r="AD483" i="24" s="1"/>
  <c r="CL484" i="24"/>
  <c r="EX488" i="24"/>
  <c r="AE490" i="24"/>
  <c r="CH495" i="24"/>
  <c r="CM499" i="24"/>
  <c r="CX499" i="24"/>
  <c r="CW499" i="24"/>
  <c r="DB499" i="24"/>
  <c r="CZ499" i="24"/>
  <c r="CK499" i="24"/>
  <c r="CS499" i="24"/>
  <c r="DF499" i="24" s="1"/>
  <c r="CE499" i="24"/>
  <c r="CU499" i="24"/>
  <c r="CL499" i="24"/>
  <c r="CH499" i="24"/>
  <c r="CD499" i="24"/>
  <c r="CC499" i="24"/>
  <c r="DD499" i="24"/>
  <c r="CJ499" i="24"/>
  <c r="CI499" i="24"/>
  <c r="CB499" i="24"/>
  <c r="CV499" i="24"/>
  <c r="CF500" i="24"/>
  <c r="AB505" i="24"/>
  <c r="AD505" i="24" s="1"/>
  <c r="CY506" i="24"/>
  <c r="CT506" i="24"/>
  <c r="CV506" i="24"/>
  <c r="CU506" i="24"/>
  <c r="CG506" i="24"/>
  <c r="CC506" i="24"/>
  <c r="CF506" i="24"/>
  <c r="CE506" i="24"/>
  <c r="CW506" i="24"/>
  <c r="CD506" i="24"/>
  <c r="CH506" i="24"/>
  <c r="CB506" i="24"/>
  <c r="CN506" i="24" s="1"/>
  <c r="DC506" i="24"/>
  <c r="CM506" i="24"/>
  <c r="DB506" i="24"/>
  <c r="CZ506" i="24"/>
  <c r="DA506" i="24"/>
  <c r="CX506" i="24"/>
  <c r="CK506" i="24"/>
  <c r="CJ506" i="24"/>
  <c r="CS506" i="24"/>
  <c r="DF506" i="24" s="1"/>
  <c r="CL506" i="24"/>
  <c r="EU465" i="24"/>
  <c r="DU465" i="24"/>
  <c r="EE465" i="24" s="1"/>
  <c r="DW465" i="24"/>
  <c r="EH465" i="24" s="1"/>
  <c r="DT465" i="24"/>
  <c r="EP465" i="24"/>
  <c r="CV472" i="24"/>
  <c r="CT472" i="24"/>
  <c r="CK472" i="24"/>
  <c r="CI472" i="24"/>
  <c r="CG472" i="24"/>
  <c r="DA472" i="24"/>
  <c r="CM472" i="24"/>
  <c r="CJ472" i="24"/>
  <c r="CE472" i="24"/>
  <c r="CB472" i="24"/>
  <c r="CN472" i="24" s="1"/>
  <c r="CT479" i="24"/>
  <c r="BE487" i="24"/>
  <c r="BO490" i="24"/>
  <c r="BP490" i="24" s="1"/>
  <c r="AK490" i="24"/>
  <c r="U516" i="24"/>
  <c r="BO477" i="24"/>
  <c r="BP477" i="24" s="1"/>
  <c r="CJ482" i="24"/>
  <c r="CK482" i="24"/>
  <c r="DB482" i="24"/>
  <c r="CZ482" i="24"/>
  <c r="CC482" i="24"/>
  <c r="DC482" i="24"/>
  <c r="CL482" i="24"/>
  <c r="CE482" i="24"/>
  <c r="CB482" i="24"/>
  <c r="DD482" i="24"/>
  <c r="DA482" i="24"/>
  <c r="CY482" i="24"/>
  <c r="CX482" i="24"/>
  <c r="CW482" i="24"/>
  <c r="CG482" i="24"/>
  <c r="AK494" i="24"/>
  <c r="AL494" i="24" s="1"/>
  <c r="CZ495" i="24"/>
  <c r="CM495" i="24"/>
  <c r="CE495" i="24"/>
  <c r="CC495" i="24"/>
  <c r="CU495" i="24"/>
  <c r="CS495" i="24"/>
  <c r="DF495" i="24" s="1"/>
  <c r="CV495" i="24"/>
  <c r="DC495" i="24"/>
  <c r="DA495" i="24"/>
  <c r="CW495" i="24"/>
  <c r="CT495" i="24"/>
  <c r="CJ495" i="24"/>
  <c r="CK495" i="24"/>
  <c r="CI495" i="24"/>
  <c r="DD495" i="24"/>
  <c r="CD495" i="24"/>
  <c r="AY504" i="24"/>
  <c r="AZ504" i="24" s="1"/>
  <c r="BZ512" i="24"/>
  <c r="DV513" i="24"/>
  <c r="EF513" i="24" s="1"/>
  <c r="ER513" i="24"/>
  <c r="FB513" i="24" s="1"/>
  <c r="EU513" i="24"/>
  <c r="FH513" i="24" s="1"/>
  <c r="ES513" i="24"/>
  <c r="FC513" i="24" s="1"/>
  <c r="EQ513" i="24"/>
  <c r="EY513" i="24" s="1"/>
  <c r="DY513" i="24"/>
  <c r="DS513" i="24"/>
  <c r="DU513" i="24"/>
  <c r="EE513" i="24" s="1"/>
  <c r="DW513" i="24"/>
  <c r="EH513" i="24" s="1"/>
  <c r="CI517" i="24"/>
  <c r="CX517" i="24"/>
  <c r="CT517" i="24"/>
  <c r="CE517" i="24"/>
  <c r="CF517" i="24"/>
  <c r="CY517" i="24"/>
  <c r="CW517" i="24"/>
  <c r="CM517" i="24"/>
  <c r="DA517" i="24"/>
  <c r="CZ517" i="24"/>
  <c r="CS517" i="24"/>
  <c r="DF517" i="24" s="1"/>
  <c r="CC517" i="24"/>
  <c r="CB517" i="24"/>
  <c r="DC517" i="24"/>
  <c r="CV517" i="24"/>
  <c r="CK517" i="24"/>
  <c r="CH517" i="24"/>
  <c r="DD517" i="24"/>
  <c r="DB517" i="24"/>
  <c r="CG517" i="24"/>
  <c r="CD517" i="24"/>
  <c r="CJ517" i="24"/>
  <c r="DF482" i="24"/>
  <c r="DC484" i="24"/>
  <c r="CC484" i="24"/>
  <c r="CD484" i="24"/>
  <c r="DB484" i="24"/>
  <c r="CV484" i="24"/>
  <c r="CY484" i="24"/>
  <c r="CU484" i="24"/>
  <c r="CT484" i="24"/>
  <c r="CF484" i="24"/>
  <c r="CB484" i="24"/>
  <c r="CW484" i="24"/>
  <c r="CZ484" i="24"/>
  <c r="DD484" i="24"/>
  <c r="DA484" i="24"/>
  <c r="CI484" i="24"/>
  <c r="AK488" i="24"/>
  <c r="AL488" i="24" s="1"/>
  <c r="CK500" i="24"/>
  <c r="CT500" i="24"/>
  <c r="CI500" i="24"/>
  <c r="CH500" i="24"/>
  <c r="CW500" i="24"/>
  <c r="CU500" i="24"/>
  <c r="CG500" i="24"/>
  <c r="CE500" i="24"/>
  <c r="CC500" i="24"/>
  <c r="CB500" i="24"/>
  <c r="CZ500" i="24"/>
  <c r="CY500" i="24"/>
  <c r="CV500" i="24"/>
  <c r="CM500" i="24"/>
  <c r="CL500" i="24"/>
  <c r="DB500" i="24"/>
  <c r="DD500" i="24"/>
  <c r="DA500" i="24"/>
  <c r="CD500" i="24"/>
  <c r="DT513" i="24"/>
  <c r="EB513" i="24" s="1"/>
  <c r="BN484" i="24"/>
  <c r="Z491" i="24"/>
  <c r="DV505" i="24"/>
  <c r="EF505" i="24" s="1"/>
  <c r="ES505" i="24"/>
  <c r="FC505" i="24" s="1"/>
  <c r="EQ505" i="24"/>
  <c r="EY505" i="24" s="1"/>
  <c r="DT505" i="24"/>
  <c r="EB505" i="24" s="1"/>
  <c r="EU505" i="24"/>
  <c r="FH505" i="24" s="1"/>
  <c r="EP505" i="24"/>
  <c r="DW505" i="24"/>
  <c r="EH505" i="24" s="1"/>
  <c r="DU505" i="24"/>
  <c r="EE505" i="24" s="1"/>
  <c r="ER505" i="24"/>
  <c r="FB505" i="24" s="1"/>
  <c r="DS505" i="24"/>
  <c r="DY505" i="24"/>
  <c r="EL505" i="24" s="1"/>
  <c r="F521" i="24"/>
  <c r="AO479" i="24"/>
  <c r="AE486" i="24"/>
  <c r="CS492" i="24"/>
  <c r="DF492" i="24" s="1"/>
  <c r="CF492" i="24"/>
  <c r="CV492" i="24"/>
  <c r="CW492" i="24"/>
  <c r="CU492" i="24"/>
  <c r="CJ492" i="24"/>
  <c r="DB492" i="24"/>
  <c r="CZ492" i="24"/>
  <c r="CB492" i="24"/>
  <c r="CT492" i="24"/>
  <c r="CY492" i="24"/>
  <c r="DD492" i="24"/>
  <c r="CL492" i="24"/>
  <c r="CX492" i="24"/>
  <c r="DU496" i="24"/>
  <c r="ED496" i="24" s="1"/>
  <c r="EU496" i="24"/>
  <c r="ES496" i="24"/>
  <c r="FD496" i="24" s="1"/>
  <c r="DV496" i="24"/>
  <c r="EG496" i="24" s="1"/>
  <c r="EP496" i="24"/>
  <c r="DT496" i="24"/>
  <c r="EC496" i="24" s="1"/>
  <c r="DS496" i="24"/>
  <c r="DW496" i="24"/>
  <c r="EI496" i="24" s="1"/>
  <c r="DB507" i="24"/>
  <c r="CC507" i="24"/>
  <c r="CH507" i="24"/>
  <c r="CT507" i="24"/>
  <c r="CM507" i="24"/>
  <c r="CG507" i="24"/>
  <c r="CB507" i="24"/>
  <c r="CU507" i="24"/>
  <c r="CS507" i="24"/>
  <c r="DF507" i="24" s="1"/>
  <c r="CJ507" i="24"/>
  <c r="CF507" i="24"/>
  <c r="DC507" i="24"/>
  <c r="CZ507" i="24"/>
  <c r="CL507" i="24"/>
  <c r="CK507" i="24"/>
  <c r="CI507" i="24"/>
  <c r="CY507" i="24"/>
  <c r="CX507" i="24"/>
  <c r="DD507" i="24"/>
  <c r="CW507" i="24"/>
  <c r="F509" i="24"/>
  <c r="AJ510" i="24"/>
  <c r="AK510" i="24" s="1"/>
  <c r="BE469" i="24"/>
  <c r="BF469" i="24" s="1"/>
  <c r="BH469" i="24" s="1"/>
  <c r="BU481" i="24"/>
  <c r="BW481" i="24" s="1"/>
  <c r="DY496" i="24"/>
  <c r="EM496" i="24" s="1"/>
  <c r="BE499" i="24"/>
  <c r="BF499" i="24" s="1"/>
  <c r="BH499" i="24" s="1"/>
  <c r="AU500" i="24"/>
  <c r="DY464" i="24"/>
  <c r="DW464" i="24"/>
  <c r="EI464" i="24" s="1"/>
  <c r="DV464" i="24"/>
  <c r="EG464" i="24" s="1"/>
  <c r="DT464" i="24"/>
  <c r="EC464" i="24" s="1"/>
  <c r="EP464" i="24"/>
  <c r="EQ475" i="24"/>
  <c r="ER475" i="24"/>
  <c r="FB475" i="24" s="1"/>
  <c r="DY475" i="24"/>
  <c r="DW475" i="24"/>
  <c r="EH475" i="24" s="1"/>
  <c r="DU475" i="24"/>
  <c r="EE475" i="24" s="1"/>
  <c r="DV475" i="24"/>
  <c r="EF475" i="24" s="1"/>
  <c r="BE479" i="24"/>
  <c r="DA492" i="24"/>
  <c r="P496" i="24"/>
  <c r="CV507" i="24"/>
  <c r="BJ514" i="24"/>
  <c r="BK514" i="24" s="1"/>
  <c r="BM514" i="24" s="1"/>
  <c r="AB441" i="24"/>
  <c r="AD441" i="24" s="1"/>
  <c r="BD463" i="24"/>
  <c r="BE463" i="24" s="1"/>
  <c r="DS464" i="24"/>
  <c r="EQ466" i="24"/>
  <c r="EZ466" i="24" s="1"/>
  <c r="DU466" i="24"/>
  <c r="ED466" i="24" s="1"/>
  <c r="DS466" i="24"/>
  <c r="AQ467" i="24"/>
  <c r="AS467" i="24" s="1"/>
  <c r="G471" i="24"/>
  <c r="H471" i="24" s="1"/>
  <c r="AP471" i="24"/>
  <c r="AQ471" i="24" s="1"/>
  <c r="AK472" i="24"/>
  <c r="DS475" i="24"/>
  <c r="P477" i="24"/>
  <c r="Q477" i="24" s="1"/>
  <c r="R477" i="24"/>
  <c r="AY479" i="24"/>
  <c r="BO482" i="24"/>
  <c r="BP482" i="24" s="1"/>
  <c r="BJ484" i="24"/>
  <c r="BK484" i="24" s="1"/>
  <c r="EA484" i="24"/>
  <c r="BS485" i="24"/>
  <c r="BT485" i="24" s="1"/>
  <c r="AJ487" i="24"/>
  <c r="AK487" i="24" s="1"/>
  <c r="F490" i="24"/>
  <c r="G490" i="24" s="1"/>
  <c r="DC492" i="24"/>
  <c r="DA507" i="24"/>
  <c r="BR508" i="24"/>
  <c r="AY516" i="24"/>
  <c r="AZ516" i="24" s="1"/>
  <c r="BA516" i="24" s="1"/>
  <c r="BM460" i="24"/>
  <c r="DU464" i="24"/>
  <c r="ED464" i="24" s="1"/>
  <c r="V466" i="24"/>
  <c r="W466" i="24" s="1"/>
  <c r="Q470" i="24"/>
  <c r="R470" i="24" s="1"/>
  <c r="CN471" i="24"/>
  <c r="BZ471" i="24"/>
  <c r="DT475" i="24"/>
  <c r="EB475" i="24" s="1"/>
  <c r="AO476" i="24"/>
  <c r="AP476" i="24" s="1"/>
  <c r="EX485" i="24"/>
  <c r="BI486" i="24"/>
  <c r="BZ487" i="24"/>
  <c r="CN487" i="24"/>
  <c r="DC488" i="24"/>
  <c r="CD488" i="24"/>
  <c r="CI488" i="24"/>
  <c r="CH488" i="24"/>
  <c r="CX488" i="24"/>
  <c r="CL488" i="24"/>
  <c r="CJ488" i="24"/>
  <c r="DD488" i="24"/>
  <c r="DB488" i="24"/>
  <c r="CY488" i="24"/>
  <c r="CW488" i="24"/>
  <c r="CE488" i="24"/>
  <c r="CB488" i="24"/>
  <c r="BZ488" i="24" s="1"/>
  <c r="CV488" i="24"/>
  <c r="CU488" i="24"/>
  <c r="BC491" i="24"/>
  <c r="BI516" i="24"/>
  <c r="ES463" i="24"/>
  <c r="FC463" i="24" s="1"/>
  <c r="DS463" i="24"/>
  <c r="EQ463" i="24"/>
  <c r="EY463" i="24" s="1"/>
  <c r="DW469" i="24"/>
  <c r="EH469" i="24" s="1"/>
  <c r="EU469" i="24"/>
  <c r="DU469" i="24"/>
  <c r="DY469" i="24"/>
  <c r="EQ469" i="24"/>
  <c r="AO490" i="24"/>
  <c r="V491" i="24"/>
  <c r="W491" i="24" s="1"/>
  <c r="AT495" i="24"/>
  <c r="EU498" i="24"/>
  <c r="DU498" i="24"/>
  <c r="ED498" i="24" s="1"/>
  <c r="DY498" i="24"/>
  <c r="EM498" i="24" s="1"/>
  <c r="DV498" i="24"/>
  <c r="EG498" i="24" s="1"/>
  <c r="DS498" i="24"/>
  <c r="DW498" i="24"/>
  <c r="EI498" i="24" s="1"/>
  <c r="DT498" i="24"/>
  <c r="EC498" i="24" s="1"/>
  <c r="EQ498" i="24"/>
  <c r="EZ498" i="24" s="1"/>
  <c r="EP498" i="24"/>
  <c r="ER498" i="24"/>
  <c r="FA498" i="24" s="1"/>
  <c r="DF500" i="24"/>
  <c r="BF501" i="24"/>
  <c r="AP502" i="24"/>
  <c r="AQ502" i="24"/>
  <c r="AE507" i="24"/>
  <c r="AF507" i="24" s="1"/>
  <c r="AG507" i="24" s="1"/>
  <c r="BU515" i="24"/>
  <c r="BW515" i="24" s="1"/>
  <c r="AK517" i="24"/>
  <c r="AL517" i="24" s="1"/>
  <c r="DF473" i="24"/>
  <c r="DW477" i="24"/>
  <c r="EH477" i="24" s="1"/>
  <c r="EU477" i="24"/>
  <c r="DU477" i="24"/>
  <c r="EE477" i="24" s="1"/>
  <c r="ES477" i="24"/>
  <c r="FC477" i="24" s="1"/>
  <c r="CM478" i="24"/>
  <c r="CU478" i="24"/>
  <c r="CL478" i="24"/>
  <c r="CD478" i="24"/>
  <c r="DY479" i="24"/>
  <c r="EL479" i="24" s="1"/>
  <c r="DV479" i="24"/>
  <c r="EQ479" i="24"/>
  <c r="Z481" i="24"/>
  <c r="EP484" i="24"/>
  <c r="ES484" i="24"/>
  <c r="FD484" i="24" s="1"/>
  <c r="EQ484" i="24"/>
  <c r="EZ484" i="24" s="1"/>
  <c r="ER484" i="24"/>
  <c r="FA484" i="24" s="1"/>
  <c r="DY484" i="24"/>
  <c r="DW484" i="24"/>
  <c r="EI484" i="24" s="1"/>
  <c r="DU484" i="24"/>
  <c r="ED484" i="24" s="1"/>
  <c r="BR486" i="24"/>
  <c r="DU488" i="24"/>
  <c r="ED488" i="24" s="1"/>
  <c r="EU488" i="24"/>
  <c r="DT488" i="24"/>
  <c r="EC488" i="24" s="1"/>
  <c r="DY488" i="24"/>
  <c r="ES488" i="24"/>
  <c r="FD488" i="24" s="1"/>
  <c r="ER488" i="24"/>
  <c r="FA488" i="24" s="1"/>
  <c r="U495" i="24"/>
  <c r="AO497" i="24"/>
  <c r="AY501" i="24"/>
  <c r="AZ501" i="24" s="1"/>
  <c r="AD503" i="24"/>
  <c r="G504" i="24"/>
  <c r="BD505" i="24"/>
  <c r="AJ508" i="24"/>
  <c r="AK508" i="24" s="1"/>
  <c r="AL508" i="24" s="1"/>
  <c r="CI509" i="24"/>
  <c r="CX509" i="24"/>
  <c r="CJ509" i="24"/>
  <c r="CV509" i="24"/>
  <c r="CH509" i="24"/>
  <c r="CU509" i="24"/>
  <c r="CM509" i="24"/>
  <c r="CW509" i="24"/>
  <c r="CS509" i="24"/>
  <c r="DF509" i="24" s="1"/>
  <c r="CD509" i="24"/>
  <c r="CB509" i="24"/>
  <c r="DB509" i="24"/>
  <c r="DA509" i="24"/>
  <c r="CZ509" i="24"/>
  <c r="CG509" i="24"/>
  <c r="DD509" i="24"/>
  <c r="CF509" i="24"/>
  <c r="CE509" i="24"/>
  <c r="CT509" i="24"/>
  <c r="CL509" i="24"/>
  <c r="DC509" i="24"/>
  <c r="V517" i="24"/>
  <c r="W517" i="24" s="1"/>
  <c r="AK481" i="24"/>
  <c r="DV488" i="24"/>
  <c r="EG488" i="24" s="1"/>
  <c r="Z492" i="24"/>
  <c r="DU493" i="24"/>
  <c r="EE493" i="24" s="1"/>
  <c r="DW493" i="24"/>
  <c r="EH493" i="24" s="1"/>
  <c r="DV493" i="24"/>
  <c r="EF493" i="24" s="1"/>
  <c r="ER493" i="24"/>
  <c r="FB493" i="24" s="1"/>
  <c r="EP493" i="24"/>
  <c r="DY493" i="24"/>
  <c r="EL493" i="24" s="1"/>
  <c r="Z494" i="24"/>
  <c r="AZ497" i="24"/>
  <c r="BA497" i="24" s="1"/>
  <c r="Z502" i="24"/>
  <c r="AA502" i="24" s="1"/>
  <c r="AB502" i="24" s="1"/>
  <c r="Z506" i="24"/>
  <c r="CY509" i="24"/>
  <c r="CS520" i="24"/>
  <c r="DF520" i="24" s="1"/>
  <c r="CH520" i="24"/>
  <c r="CG520" i="24"/>
  <c r="CV520" i="24"/>
  <c r="CE520" i="24"/>
  <c r="CJ520" i="24"/>
  <c r="DB520" i="24"/>
  <c r="CX520" i="24"/>
  <c r="CM520" i="24"/>
  <c r="CK520" i="24"/>
  <c r="CU520" i="24"/>
  <c r="CW520" i="24"/>
  <c r="DA520" i="24"/>
  <c r="CZ520" i="24"/>
  <c r="CY520" i="24"/>
  <c r="CB520" i="24"/>
  <c r="CL520" i="24"/>
  <c r="CI520" i="24"/>
  <c r="AF460" i="24"/>
  <c r="AG460" i="24" s="1"/>
  <c r="AI460" i="24" s="1"/>
  <c r="DY463" i="24"/>
  <c r="CM470" i="24"/>
  <c r="CE470" i="24"/>
  <c r="DC470" i="24"/>
  <c r="CC470" i="24"/>
  <c r="DA470" i="24"/>
  <c r="CS470" i="24"/>
  <c r="DF470" i="24" s="1"/>
  <c r="AF472" i="24"/>
  <c r="AG472" i="24" s="1"/>
  <c r="AA475" i="24"/>
  <c r="AB475" i="24"/>
  <c r="DV477" i="24"/>
  <c r="CT478" i="24"/>
  <c r="DU479" i="24"/>
  <c r="EE479" i="24" s="1"/>
  <c r="CG481" i="24"/>
  <c r="DB481" i="24"/>
  <c r="CB481" i="24"/>
  <c r="CM481" i="24"/>
  <c r="CK481" i="24"/>
  <c r="CH481" i="24"/>
  <c r="DD481" i="24"/>
  <c r="CL481" i="24"/>
  <c r="CI481" i="24"/>
  <c r="DC481" i="24"/>
  <c r="DV484" i="24"/>
  <c r="EG484" i="24" s="1"/>
  <c r="DW488" i="24"/>
  <c r="EI488" i="24" s="1"/>
  <c r="BZ491" i="24"/>
  <c r="DS493" i="24"/>
  <c r="Q494" i="24"/>
  <c r="R494" i="24" s="1"/>
  <c r="BT495" i="24"/>
  <c r="BU495" i="24" s="1"/>
  <c r="AO495" i="24"/>
  <c r="DV500" i="24"/>
  <c r="EG500" i="24" s="1"/>
  <c r="DW500" i="24"/>
  <c r="EI500" i="24" s="1"/>
  <c r="DU500" i="24"/>
  <c r="ED500" i="24" s="1"/>
  <c r="DY500" i="24"/>
  <c r="EM500" i="24" s="1"/>
  <c r="DT500" i="24"/>
  <c r="EC500" i="24" s="1"/>
  <c r="ER500" i="24"/>
  <c r="DS500" i="24"/>
  <c r="BS501" i="24"/>
  <c r="BT501" i="24" s="1"/>
  <c r="CT503" i="24"/>
  <c r="CH503" i="24"/>
  <c r="CS503" i="24"/>
  <c r="DF503" i="24" s="1"/>
  <c r="CY503" i="24"/>
  <c r="CX503" i="24"/>
  <c r="CG503" i="24"/>
  <c r="CE503" i="24"/>
  <c r="CZ503" i="24"/>
  <c r="CV503" i="24"/>
  <c r="CI503" i="24"/>
  <c r="CF503" i="24"/>
  <c r="CD503" i="24"/>
  <c r="DD503" i="24"/>
  <c r="CJ503" i="24"/>
  <c r="CB503" i="24"/>
  <c r="BZ503" i="24" s="1"/>
  <c r="DB503" i="24"/>
  <c r="CM503" i="24"/>
  <c r="CL503" i="24"/>
  <c r="BS510" i="24"/>
  <c r="BT510" i="24" s="1"/>
  <c r="BU510" i="24" s="1"/>
  <c r="AJ512" i="24"/>
  <c r="DY514" i="24"/>
  <c r="EM514" i="24" s="1"/>
  <c r="ER514" i="24"/>
  <c r="FA514" i="24" s="1"/>
  <c r="EU514" i="24"/>
  <c r="FG514" i="24" s="1"/>
  <c r="EQ514" i="24"/>
  <c r="EZ514" i="24" s="1"/>
  <c r="DV514" i="24"/>
  <c r="EG514" i="24" s="1"/>
  <c r="DU514" i="24"/>
  <c r="ED514" i="24" s="1"/>
  <c r="DT514" i="24"/>
  <c r="EP514" i="24"/>
  <c r="AJ519" i="24"/>
  <c r="AA469" i="24"/>
  <c r="ER471" i="24"/>
  <c r="DT471" i="24"/>
  <c r="DS474" i="24"/>
  <c r="CW478" i="24"/>
  <c r="BN478" i="24"/>
  <c r="BO478" i="24" s="1"/>
  <c r="AO485" i="24"/>
  <c r="Q488" i="24"/>
  <c r="R488" i="24" s="1"/>
  <c r="AO491" i="24"/>
  <c r="Q492" i="24"/>
  <c r="R492" i="24" s="1"/>
  <c r="AT502" i="24"/>
  <c r="CU503" i="24"/>
  <c r="AT512" i="24"/>
  <c r="AU512" i="24" s="1"/>
  <c r="BD513" i="24"/>
  <c r="DW514" i="24"/>
  <c r="EI514" i="24" s="1"/>
  <c r="AY517" i="24"/>
  <c r="DC520" i="24"/>
  <c r="CJ498" i="24"/>
  <c r="CM498" i="24"/>
  <c r="CG498" i="24"/>
  <c r="CE498" i="24"/>
  <c r="CX498" i="24"/>
  <c r="CV498" i="24"/>
  <c r="CC498" i="24"/>
  <c r="CB498" i="24"/>
  <c r="BZ498" i="24" s="1"/>
  <c r="CY498" i="24"/>
  <c r="CD498" i="24"/>
  <c r="CZ498" i="24"/>
  <c r="CW498" i="24"/>
  <c r="DD498" i="24"/>
  <c r="DA498" i="24"/>
  <c r="CU498" i="24"/>
  <c r="CY514" i="24"/>
  <c r="DD514" i="24"/>
  <c r="CC514" i="24"/>
  <c r="CU514" i="24"/>
  <c r="CJ514" i="24"/>
  <c r="CZ514" i="24"/>
  <c r="CT514" i="24"/>
  <c r="CB514" i="24"/>
  <c r="BZ514" i="24" s="1"/>
  <c r="CX514" i="24"/>
  <c r="CV514" i="24"/>
  <c r="CH514" i="24"/>
  <c r="CF514" i="24"/>
  <c r="DA514" i="24"/>
  <c r="CE514" i="24"/>
  <c r="CD514" i="24"/>
  <c r="CS514" i="24"/>
  <c r="DF514" i="24" s="1"/>
  <c r="DB514" i="24"/>
  <c r="AO519" i="24"/>
  <c r="CT485" i="24"/>
  <c r="CK485" i="24"/>
  <c r="CS485" i="24"/>
  <c r="DF485" i="24" s="1"/>
  <c r="CX485" i="24"/>
  <c r="CH485" i="24"/>
  <c r="CC485" i="24"/>
  <c r="DD485" i="24"/>
  <c r="AE487" i="24"/>
  <c r="V497" i="24"/>
  <c r="AU510" i="24"/>
  <c r="V519" i="24"/>
  <c r="W519" i="24" s="1"/>
  <c r="Y519" i="24" s="1"/>
  <c r="AZ519" i="24"/>
  <c r="BO476" i="24"/>
  <c r="BP476" i="24" s="1"/>
  <c r="Q478" i="24"/>
  <c r="R478" i="24" s="1"/>
  <c r="R482" i="24"/>
  <c r="T482" i="24" s="1"/>
  <c r="BZ490" i="24"/>
  <c r="BD491" i="24"/>
  <c r="Q498" i="24"/>
  <c r="R498" i="24" s="1"/>
  <c r="AZ511" i="24"/>
  <c r="AA512" i="24"/>
  <c r="AB512" i="24" s="1"/>
  <c r="AD512" i="24" s="1"/>
  <c r="CS512" i="24"/>
  <c r="DF512" i="24" s="1"/>
  <c r="CH512" i="24"/>
  <c r="DA512" i="24"/>
  <c r="CL512" i="24"/>
  <c r="DC512" i="24"/>
  <c r="CY512" i="24"/>
  <c r="CI512" i="24"/>
  <c r="CD512" i="24"/>
  <c r="DD512" i="24"/>
  <c r="DB512" i="24"/>
  <c r="CJ512" i="24"/>
  <c r="CG512" i="24"/>
  <c r="CF512" i="24"/>
  <c r="CK512" i="24"/>
  <c r="CC512" i="24"/>
  <c r="CU512" i="24"/>
  <c r="DB515" i="24"/>
  <c r="CC515" i="24"/>
  <c r="DD515" i="24"/>
  <c r="CD515" i="24"/>
  <c r="CG515" i="24"/>
  <c r="CF515" i="24"/>
  <c r="CH515" i="24"/>
  <c r="CY515" i="24"/>
  <c r="CX515" i="24"/>
  <c r="CW515" i="24"/>
  <c r="DC515" i="24"/>
  <c r="CZ515" i="24"/>
  <c r="CU515" i="24"/>
  <c r="CL515" i="24"/>
  <c r="CJ515" i="24"/>
  <c r="CM515" i="24"/>
  <c r="CE515" i="24"/>
  <c r="CB515" i="24"/>
  <c r="CI515" i="24"/>
  <c r="FH515" i="24"/>
  <c r="BN516" i="24"/>
  <c r="BO516" i="24" s="1"/>
  <c r="BP516" i="24" s="1"/>
  <c r="DB474" i="24"/>
  <c r="CC474" i="24"/>
  <c r="CZ474" i="24"/>
  <c r="DW485" i="24"/>
  <c r="EH485" i="24" s="1"/>
  <c r="DT485" i="24"/>
  <c r="EB485" i="24" s="1"/>
  <c r="ES485" i="24"/>
  <c r="FC485" i="24" s="1"/>
  <c r="V487" i="24"/>
  <c r="BO494" i="24"/>
  <c r="CG497" i="24"/>
  <c r="CE497" i="24"/>
  <c r="DD497" i="24"/>
  <c r="CD497" i="24"/>
  <c r="CS497" i="24"/>
  <c r="DF497" i="24" s="1"/>
  <c r="CF497" i="24"/>
  <c r="CB497" i="24"/>
  <c r="DC497" i="24"/>
  <c r="DB497" i="24"/>
  <c r="DA497" i="24"/>
  <c r="CX497" i="24"/>
  <c r="CV497" i="24"/>
  <c r="CH497" i="24"/>
  <c r="CZ497" i="24"/>
  <c r="CY497" i="24"/>
  <c r="CM497" i="24"/>
  <c r="CL497" i="24"/>
  <c r="EP499" i="24"/>
  <c r="DW499" i="24"/>
  <c r="EH499" i="24" s="1"/>
  <c r="ES499" i="24"/>
  <c r="FC499" i="24" s="1"/>
  <c r="EQ499" i="24"/>
  <c r="EY499" i="24" s="1"/>
  <c r="DU499" i="24"/>
  <c r="EE499" i="24" s="1"/>
  <c r="DT499" i="24"/>
  <c r="EB499" i="24" s="1"/>
  <c r="DY499" i="24"/>
  <c r="EL499" i="24" s="1"/>
  <c r="AO501" i="24"/>
  <c r="AP501" i="24" s="1"/>
  <c r="BO510" i="24"/>
  <c r="CT512" i="24"/>
  <c r="CS515" i="24"/>
  <c r="DF515" i="24" s="1"/>
  <c r="AT517" i="24"/>
  <c r="AU517" i="24"/>
  <c r="DT460" i="24"/>
  <c r="ES460" i="24"/>
  <c r="AZ473" i="24"/>
  <c r="BA473" i="24" s="1"/>
  <c r="CS474" i="24"/>
  <c r="DF474" i="24" s="1"/>
  <c r="AJ482" i="24"/>
  <c r="DU485" i="24"/>
  <c r="EE485" i="24" s="1"/>
  <c r="CZ487" i="24"/>
  <c r="DA487" i="24"/>
  <c r="CY487" i="24"/>
  <c r="CT487" i="24"/>
  <c r="CD487" i="24"/>
  <c r="CC487" i="24"/>
  <c r="CS487" i="24"/>
  <c r="DF487" i="24" s="1"/>
  <c r="AE488" i="24"/>
  <c r="V489" i="24"/>
  <c r="AX490" i="24"/>
  <c r="CM491" i="24"/>
  <c r="CI491" i="24"/>
  <c r="CH491" i="24"/>
  <c r="DC491" i="24"/>
  <c r="CU491" i="24"/>
  <c r="CJ491" i="24"/>
  <c r="CK491" i="24"/>
  <c r="CL491" i="24"/>
  <c r="DD491" i="24"/>
  <c r="DB491" i="24"/>
  <c r="CZ491" i="24"/>
  <c r="CY491" i="24"/>
  <c r="CS491" i="24"/>
  <c r="DF491" i="24" s="1"/>
  <c r="EX491" i="24"/>
  <c r="CT497" i="24"/>
  <c r="AJ498" i="24"/>
  <c r="DV499" i="24"/>
  <c r="EF499" i="24" s="1"/>
  <c r="AE509" i="24"/>
  <c r="CW512" i="24"/>
  <c r="Q514" i="24"/>
  <c r="R514" i="24" s="1"/>
  <c r="BN514" i="24"/>
  <c r="CV515" i="24"/>
  <c r="P520" i="24"/>
  <c r="Q520" i="24" s="1"/>
  <c r="BT491" i="24"/>
  <c r="BU491" i="24" s="1"/>
  <c r="BJ492" i="24"/>
  <c r="AY494" i="24"/>
  <c r="AZ494" i="24" s="1"/>
  <c r="BA494" i="24" s="1"/>
  <c r="AL506" i="24"/>
  <c r="AN506" i="24" s="1"/>
  <c r="G515" i="24"/>
  <c r="DS492" i="24"/>
  <c r="DY492" i="24"/>
  <c r="EM492" i="24" s="1"/>
  <c r="ER492" i="24"/>
  <c r="FA492" i="24" s="1"/>
  <c r="DW492" i="24"/>
  <c r="EI492" i="24" s="1"/>
  <c r="EQ492" i="24"/>
  <c r="EZ492" i="24" s="1"/>
  <c r="EP492" i="24"/>
  <c r="BD497" i="24"/>
  <c r="BE497" i="24" s="1"/>
  <c r="P500" i="24"/>
  <c r="AU515" i="24"/>
  <c r="AV515" i="24" s="1"/>
  <c r="CG489" i="24"/>
  <c r="DA489" i="24"/>
  <c r="CJ489" i="24"/>
  <c r="CH489" i="24"/>
  <c r="CW489" i="24"/>
  <c r="CI489" i="24"/>
  <c r="CF489" i="24"/>
  <c r="DT492" i="24"/>
  <c r="EC492" i="24" s="1"/>
  <c r="AG494" i="24"/>
  <c r="AI494" i="24" s="1"/>
  <c r="AY487" i="24"/>
  <c r="CT489" i="24"/>
  <c r="DU491" i="24"/>
  <c r="EE491" i="24" s="1"/>
  <c r="EU491" i="24"/>
  <c r="DT491" i="24"/>
  <c r="EB491" i="24" s="1"/>
  <c r="ER491" i="24"/>
  <c r="FB491" i="24" s="1"/>
  <c r="AX494" i="24"/>
  <c r="AK500" i="24"/>
  <c r="AL500" i="24" s="1"/>
  <c r="BO502" i="24"/>
  <c r="DY506" i="24"/>
  <c r="EM506" i="24" s="1"/>
  <c r="DW506" i="24"/>
  <c r="EI506" i="24" s="1"/>
  <c r="EU506" i="24"/>
  <c r="DS506" i="24"/>
  <c r="EP506" i="24"/>
  <c r="DV506" i="24"/>
  <c r="EG506" i="24" s="1"/>
  <c r="ES506" i="24"/>
  <c r="FD506" i="24" s="1"/>
  <c r="EQ506" i="24"/>
  <c r="EZ506" i="24" s="1"/>
  <c r="EA511" i="24"/>
  <c r="AG512" i="24"/>
  <c r="AI512" i="24" s="1"/>
  <c r="AN516" i="24"/>
  <c r="P512" i="24"/>
  <c r="AE515" i="24"/>
  <c r="AF515" i="24" s="1"/>
  <c r="AG515" i="24" s="1"/>
  <c r="AZ521" i="24"/>
  <c r="DS487" i="24"/>
  <c r="BS493" i="24"/>
  <c r="BT493" i="24" s="1"/>
  <c r="DC496" i="24"/>
  <c r="CD496" i="24"/>
  <c r="CW496" i="24"/>
  <c r="CV496" i="24"/>
  <c r="CZ496" i="24"/>
  <c r="CX496" i="24"/>
  <c r="CL496" i="24"/>
  <c r="CJ496" i="24"/>
  <c r="CM496" i="24"/>
  <c r="CB496" i="24"/>
  <c r="BZ496" i="24" s="1"/>
  <c r="DB496" i="24"/>
  <c r="CY496" i="24"/>
  <c r="DT501" i="24"/>
  <c r="EB501" i="24" s="1"/>
  <c r="ER501" i="24"/>
  <c r="FB501" i="24" s="1"/>
  <c r="EQ501" i="24"/>
  <c r="EY501" i="24" s="1"/>
  <c r="DW501" i="24"/>
  <c r="EH501" i="24" s="1"/>
  <c r="DU501" i="24"/>
  <c r="EE501" i="24" s="1"/>
  <c r="EU501" i="24"/>
  <c r="ES501" i="24"/>
  <c r="FC501" i="24" s="1"/>
  <c r="DS501" i="24"/>
  <c r="Q502" i="24"/>
  <c r="R502" i="24" s="1"/>
  <c r="AN504" i="24"/>
  <c r="BJ506" i="24"/>
  <c r="BK506" i="24" s="1"/>
  <c r="V513" i="24"/>
  <c r="W513" i="24" s="1"/>
  <c r="CW504" i="24"/>
  <c r="CF504" i="24"/>
  <c r="CK504" i="24"/>
  <c r="CU504" i="24"/>
  <c r="CT504" i="24"/>
  <c r="CM504" i="24"/>
  <c r="CB504" i="24"/>
  <c r="CN504" i="24" s="1"/>
  <c r="DD504" i="24"/>
  <c r="CE504" i="24"/>
  <c r="CD504" i="24"/>
  <c r="CC504" i="24"/>
  <c r="CZ504" i="24"/>
  <c r="CY504" i="24"/>
  <c r="CV504" i="24"/>
  <c r="BI504" i="24"/>
  <c r="G517" i="24"/>
  <c r="AT518" i="24"/>
  <c r="BM520" i="24"/>
  <c r="BT479" i="24"/>
  <c r="EU482" i="24"/>
  <c r="DU482" i="24"/>
  <c r="DW482" i="24"/>
  <c r="EI482" i="24" s="1"/>
  <c r="EP482" i="24"/>
  <c r="AA487" i="24"/>
  <c r="BE489" i="24"/>
  <c r="EU490" i="24"/>
  <c r="DU490" i="24"/>
  <c r="DY490" i="24"/>
  <c r="EM490" i="24" s="1"/>
  <c r="BU499" i="24"/>
  <c r="BW499" i="24" s="1"/>
  <c r="BN500" i="24"/>
  <c r="CS504" i="24"/>
  <c r="DF504" i="24" s="1"/>
  <c r="DT509" i="24"/>
  <c r="DW509" i="24"/>
  <c r="EH509" i="24" s="1"/>
  <c r="DY509" i="24"/>
  <c r="EQ509" i="24"/>
  <c r="DV509" i="24"/>
  <c r="EF509" i="24" s="1"/>
  <c r="DD511" i="24"/>
  <c r="CE511" i="24"/>
  <c r="CL511" i="24"/>
  <c r="CX511" i="24"/>
  <c r="CC511" i="24"/>
  <c r="CW511" i="24"/>
  <c r="DA511" i="24"/>
  <c r="CF511" i="24"/>
  <c r="CB511" i="24"/>
  <c r="CV511" i="24"/>
  <c r="CT511" i="24"/>
  <c r="CD511" i="24"/>
  <c r="DB511" i="24"/>
  <c r="CH511" i="24"/>
  <c r="CG511" i="24"/>
  <c r="AS513" i="24"/>
  <c r="Z517" i="24"/>
  <c r="AA517" i="24" s="1"/>
  <c r="CV521" i="24"/>
  <c r="CK521" i="24"/>
  <c r="CJ521" i="24"/>
  <c r="DA521" i="24"/>
  <c r="CL521" i="24"/>
  <c r="CC521" i="24"/>
  <c r="CY521" i="24"/>
  <c r="CB521" i="24"/>
  <c r="DD521" i="24"/>
  <c r="DB521" i="24"/>
  <c r="CX521" i="24"/>
  <c r="CI521" i="24"/>
  <c r="DC521" i="24"/>
  <c r="CZ521" i="24"/>
  <c r="CW521" i="24"/>
  <c r="CH521" i="24"/>
  <c r="CU521" i="24"/>
  <c r="CT521" i="24"/>
  <c r="CS521" i="24"/>
  <c r="DF521" i="24" s="1"/>
  <c r="AI520" i="24"/>
  <c r="AJ520" i="24"/>
  <c r="ER468" i="24"/>
  <c r="FA468" i="24" s="1"/>
  <c r="ER476" i="24"/>
  <c r="W485" i="24"/>
  <c r="Y485" i="24" s="1"/>
  <c r="EU494" i="24"/>
  <c r="FG494" i="24" s="1"/>
  <c r="DT494" i="24"/>
  <c r="EC494" i="24" s="1"/>
  <c r="DS494" i="24"/>
  <c r="DY494" i="24"/>
  <c r="EQ494" i="24"/>
  <c r="EZ494" i="24" s="1"/>
  <c r="BS497" i="24"/>
  <c r="BO498" i="24"/>
  <c r="BO504" i="24"/>
  <c r="BP504" i="24" s="1"/>
  <c r="AU506" i="24"/>
  <c r="AV506" i="24" s="1"/>
  <c r="V511" i="24"/>
  <c r="W511" i="24" s="1"/>
  <c r="ES512" i="24"/>
  <c r="FD512" i="24" s="1"/>
  <c r="DS512" i="24"/>
  <c r="DY512" i="24"/>
  <c r="EM512" i="24" s="1"/>
  <c r="EQ512" i="24"/>
  <c r="EZ512" i="24" s="1"/>
  <c r="DV512" i="24"/>
  <c r="EG512" i="24" s="1"/>
  <c r="DW512" i="24"/>
  <c r="EI512" i="24" s="1"/>
  <c r="DT512" i="24"/>
  <c r="EC512" i="24" s="1"/>
  <c r="EP512" i="24"/>
  <c r="BA513" i="24"/>
  <c r="BC513" i="24" s="1"/>
  <c r="AY515" i="24"/>
  <c r="V509" i="24"/>
  <c r="W509" i="24" s="1"/>
  <c r="Z511" i="24"/>
  <c r="BH515" i="24"/>
  <c r="DT468" i="24"/>
  <c r="DT476" i="24"/>
  <c r="BF493" i="24"/>
  <c r="BH493" i="24" s="1"/>
  <c r="DV494" i="24"/>
  <c r="EG494" i="24" s="1"/>
  <c r="BR496" i="24"/>
  <c r="AY503" i="24"/>
  <c r="BM510" i="24"/>
  <c r="AO511" i="24"/>
  <c r="EA516" i="24"/>
  <c r="BK518" i="24"/>
  <c r="BM518" i="24" s="1"/>
  <c r="BD509" i="24"/>
  <c r="BE509" i="24" s="1"/>
  <c r="EX510" i="24"/>
  <c r="BS521" i="24"/>
  <c r="BT521" i="24" s="1"/>
  <c r="BK494" i="24"/>
  <c r="DY495" i="24"/>
  <c r="EU495" i="24"/>
  <c r="DS495" i="24"/>
  <c r="ES495" i="24"/>
  <c r="AE496" i="24"/>
  <c r="AF496" i="24" s="1"/>
  <c r="AY507" i="24"/>
  <c r="AZ507" i="24" s="1"/>
  <c r="CF508" i="24"/>
  <c r="CU508" i="24"/>
  <c r="CV508" i="24"/>
  <c r="CG508" i="24"/>
  <c r="CJ508" i="24"/>
  <c r="CL508" i="24"/>
  <c r="CE508" i="24"/>
  <c r="DC508" i="24"/>
  <c r="AG514" i="24"/>
  <c r="AI514" i="24" s="1"/>
  <c r="EM516" i="24"/>
  <c r="AA520" i="24"/>
  <c r="AB520" i="24" s="1"/>
  <c r="BO492" i="24"/>
  <c r="DT495" i="24"/>
  <c r="EB495" i="24" s="1"/>
  <c r="AU504" i="24"/>
  <c r="AO504" i="24"/>
  <c r="AP504" i="24" s="1"/>
  <c r="CL518" i="24"/>
  <c r="DA518" i="24"/>
  <c r="CB518" i="24"/>
  <c r="CZ518" i="24"/>
  <c r="CG518" i="24"/>
  <c r="CT518" i="24"/>
  <c r="CC518" i="24"/>
  <c r="CV518" i="24"/>
  <c r="CS518" i="24"/>
  <c r="DF518" i="24" s="1"/>
  <c r="CH518" i="24"/>
  <c r="CF518" i="24"/>
  <c r="CU518" i="24"/>
  <c r="AU496" i="24"/>
  <c r="AV496" i="24" s="1"/>
  <c r="W503" i="24"/>
  <c r="Y503" i="24" s="1"/>
  <c r="CS508" i="24"/>
  <c r="BO512" i="24"/>
  <c r="BF517" i="24"/>
  <c r="BH517" i="24" s="1"/>
  <c r="BO520" i="24"/>
  <c r="BP520" i="24" s="1"/>
  <c r="BR520" i="24" s="1"/>
  <c r="BA520" i="24"/>
  <c r="BC520" i="24" s="1"/>
  <c r="BH521" i="24"/>
  <c r="AF502" i="24"/>
  <c r="BS503" i="24"/>
  <c r="BS511" i="24"/>
  <c r="BJ512" i="24"/>
  <c r="BK512" i="24" s="1"/>
  <c r="Z513" i="24"/>
  <c r="AQ517" i="24"/>
  <c r="AS517" i="24" s="1"/>
  <c r="ES518" i="24"/>
  <c r="ET518" i="24" s="1"/>
  <c r="FF518" i="24" s="1"/>
  <c r="BE521" i="24"/>
  <c r="BF521" i="24" s="1"/>
  <c r="BJ498" i="24"/>
  <c r="BK498" i="24" s="1"/>
  <c r="CZ502" i="24"/>
  <c r="CG502" i="24"/>
  <c r="DB502" i="24"/>
  <c r="DC502" i="24"/>
  <c r="DA502" i="24"/>
  <c r="P506" i="24"/>
  <c r="AL514" i="24"/>
  <c r="AN514" i="24" s="1"/>
  <c r="AP515" i="24"/>
  <c r="DW518" i="24"/>
  <c r="EI518" i="24" s="1"/>
  <c r="DU518" i="24"/>
  <c r="ED518" i="24" s="1"/>
  <c r="DS518" i="24"/>
  <c r="DY518" i="24"/>
  <c r="EM518" i="24" s="1"/>
  <c r="Q504" i="24"/>
  <c r="BN506" i="24"/>
  <c r="BW509" i="24"/>
  <c r="AA515" i="24"/>
  <c r="AB515" i="24" s="1"/>
  <c r="DV518" i="24"/>
  <c r="EG518" i="24" s="1"/>
  <c r="BD519" i="24"/>
  <c r="AY493" i="24"/>
  <c r="BZ502" i="24"/>
  <c r="EU502" i="24"/>
  <c r="DT502" i="24"/>
  <c r="EC502" i="24" s="1"/>
  <c r="EP502" i="24"/>
  <c r="ER502" i="24"/>
  <c r="FA502" i="24" s="1"/>
  <c r="EQ502" i="24"/>
  <c r="EZ502" i="24" s="1"/>
  <c r="AA507" i="24"/>
  <c r="AB507" i="24" s="1"/>
  <c r="AD507" i="24" s="1"/>
  <c r="DD519" i="24"/>
  <c r="CE519" i="24"/>
  <c r="DC519" i="24"/>
  <c r="CD519" i="24"/>
  <c r="DB519" i="24"/>
  <c r="CH519" i="24"/>
  <c r="CY519" i="24"/>
  <c r="CK519" i="24"/>
  <c r="CX519" i="24"/>
  <c r="CC519" i="24"/>
  <c r="CB519" i="24"/>
  <c r="BO519" i="24"/>
  <c r="BP519" i="24" s="1"/>
  <c r="BU505" i="24"/>
  <c r="BW505" i="24" s="1"/>
  <c r="EQ508" i="24"/>
  <c r="EU508" i="24"/>
  <c r="DT508" i="24"/>
  <c r="EC508" i="24" s="1"/>
  <c r="DY508" i="24"/>
  <c r="DW508" i="24"/>
  <c r="EI508" i="24" s="1"/>
  <c r="BN517" i="24"/>
  <c r="BO517" i="24" s="1"/>
  <c r="BJ490" i="24"/>
  <c r="Q508" i="24"/>
  <c r="R508" i="24" s="1"/>
  <c r="DS508" i="24"/>
  <c r="DW510" i="24"/>
  <c r="EI510" i="24" s="1"/>
  <c r="DV510" i="24"/>
  <c r="EG510" i="24" s="1"/>
  <c r="DT510" i="24"/>
  <c r="EQ510" i="24"/>
  <c r="CV513" i="24"/>
  <c r="CK513" i="24"/>
  <c r="DA513" i="24"/>
  <c r="CY513" i="24"/>
  <c r="CM513" i="24"/>
  <c r="DC513" i="24"/>
  <c r="CI513" i="24"/>
  <c r="AV514" i="24"/>
  <c r="AX514" i="24" s="1"/>
  <c r="CF516" i="24"/>
  <c r="CU516" i="24"/>
  <c r="CD516" i="24"/>
  <c r="CJ516" i="24"/>
  <c r="DB516" i="24"/>
  <c r="CI516" i="24"/>
  <c r="CM516" i="24"/>
  <c r="CH516" i="24"/>
  <c r="AU516" i="24"/>
  <c r="AV516" i="24" s="1"/>
  <c r="AA509" i="24"/>
  <c r="AB509" i="24" s="1"/>
  <c r="ER515" i="24"/>
  <c r="DT515" i="24"/>
  <c r="DV515" i="24"/>
  <c r="EF515" i="24" s="1"/>
  <c r="DV521" i="24"/>
  <c r="EF521" i="24" s="1"/>
  <c r="EU521" i="24"/>
  <c r="DU521" i="24"/>
  <c r="EP521" i="24"/>
  <c r="DW521" i="24"/>
  <c r="EH521" i="24" s="1"/>
  <c r="ER521" i="24"/>
  <c r="FB521" i="24" s="1"/>
  <c r="P518" i="24"/>
  <c r="Q518" i="24"/>
  <c r="DW507" i="24"/>
  <c r="BT519" i="24"/>
  <c r="BU519" i="24" s="1"/>
  <c r="EP519" i="24"/>
  <c r="ER519" i="24"/>
  <c r="FB519" i="24" s="1"/>
  <c r="DW519" i="24"/>
  <c r="EH519" i="24" s="1"/>
  <c r="EQ519" i="24"/>
  <c r="EY519" i="24" s="1"/>
  <c r="DS519" i="24"/>
  <c r="DY521" i="24"/>
  <c r="DF508" i="24"/>
  <c r="AV508" i="24"/>
  <c r="AX508" i="24" s="1"/>
  <c r="BW517" i="24"/>
  <c r="EP511" i="24"/>
  <c r="EU511" i="24"/>
  <c r="V521" i="24"/>
  <c r="BE511" i="24"/>
  <c r="BU513" i="24"/>
  <c r="BW513" i="24" s="1"/>
  <c r="DT517" i="24"/>
  <c r="EB517" i="24" s="1"/>
  <c r="EU517" i="24"/>
  <c r="FH517" i="24" s="1"/>
  <c r="ES516" i="24"/>
  <c r="ER520" i="24"/>
  <c r="FA520" i="24" s="1"/>
  <c r="DS520" i="24"/>
  <c r="DX520" i="24" s="1"/>
  <c r="EJ520" i="24" s="1"/>
  <c r="V314" i="24" l="1"/>
  <c r="W314" i="24"/>
  <c r="Y314" i="24" s="1"/>
  <c r="R352" i="24"/>
  <c r="T352" i="24" s="1"/>
  <c r="AQ222" i="24"/>
  <c r="AS222" i="24"/>
  <c r="Q256" i="24"/>
  <c r="R256" i="24" s="1"/>
  <c r="T256" i="24"/>
  <c r="AQ425" i="24"/>
  <c r="AS425" i="24"/>
  <c r="BP87" i="24"/>
  <c r="BR87" i="24"/>
  <c r="AB443" i="24"/>
  <c r="AD443" i="24"/>
  <c r="AV271" i="24"/>
  <c r="AX271" i="24"/>
  <c r="AU154" i="24"/>
  <c r="AV154" i="24" s="1"/>
  <c r="AX154" i="24"/>
  <c r="AB397" i="24"/>
  <c r="AD397" i="24" s="1"/>
  <c r="DX112" i="24"/>
  <c r="ET326" i="24"/>
  <c r="FF326" i="24" s="1"/>
  <c r="BZ169" i="24"/>
  <c r="Y360" i="24"/>
  <c r="BZ172" i="24"/>
  <c r="BZ473" i="24"/>
  <c r="BZ244" i="24"/>
  <c r="BZ35" i="24"/>
  <c r="AV35" i="24"/>
  <c r="AV217" i="24"/>
  <c r="AX217" i="24" s="1"/>
  <c r="BZ506" i="24"/>
  <c r="AS399" i="24"/>
  <c r="BU193" i="24"/>
  <c r="AN125" i="24"/>
  <c r="AA41" i="24"/>
  <c r="AU217" i="24"/>
  <c r="BA102" i="24"/>
  <c r="BC102" i="24" s="1"/>
  <c r="BF250" i="24"/>
  <c r="BH250" i="24" s="1"/>
  <c r="Q357" i="24"/>
  <c r="ET462" i="24"/>
  <c r="FF462" i="24" s="1"/>
  <c r="CN505" i="24"/>
  <c r="W451" i="24"/>
  <c r="Y451" i="24" s="1"/>
  <c r="BZ347" i="24"/>
  <c r="CN355" i="24"/>
  <c r="BA329" i="24"/>
  <c r="BC329" i="24" s="1"/>
  <c r="W349" i="24"/>
  <c r="Y349" i="24" s="1"/>
  <c r="CN260" i="24"/>
  <c r="AX265" i="24"/>
  <c r="Q280" i="24"/>
  <c r="AU286" i="24"/>
  <c r="BZ266" i="24"/>
  <c r="AX201" i="24"/>
  <c r="ET115" i="24"/>
  <c r="CN155" i="24"/>
  <c r="ET105" i="24"/>
  <c r="AJ112" i="24"/>
  <c r="AK112" i="24" s="1"/>
  <c r="BO138" i="24"/>
  <c r="BP138" i="24" s="1"/>
  <c r="BR138" i="24" s="1"/>
  <c r="AS66" i="24"/>
  <c r="EW41" i="24"/>
  <c r="ET55" i="24"/>
  <c r="DX49" i="24"/>
  <c r="EJ49" i="24" s="1"/>
  <c r="BH307" i="24"/>
  <c r="AP466" i="24"/>
  <c r="AQ466" i="24" s="1"/>
  <c r="ET308" i="24"/>
  <c r="FF308" i="24" s="1"/>
  <c r="CN224" i="24"/>
  <c r="BH68" i="24"/>
  <c r="DX236" i="24"/>
  <c r="R479" i="24"/>
  <c r="BZ285" i="24"/>
  <c r="AP97" i="24"/>
  <c r="AQ97" i="24" s="1"/>
  <c r="AS97" i="24" s="1"/>
  <c r="AZ77" i="24"/>
  <c r="BA77" i="24" s="1"/>
  <c r="AU76" i="24"/>
  <c r="BZ58" i="24"/>
  <c r="BO14" i="24"/>
  <c r="BP14" i="24" s="1"/>
  <c r="FA41" i="24"/>
  <c r="AS26" i="24"/>
  <c r="AX466" i="24"/>
  <c r="CN273" i="24"/>
  <c r="AQ501" i="24"/>
  <c r="EX344" i="24"/>
  <c r="BR328" i="24"/>
  <c r="DX313" i="24"/>
  <c r="AU313" i="24"/>
  <c r="AV313" i="24" s="1"/>
  <c r="BZ222" i="24"/>
  <c r="CN221" i="24"/>
  <c r="CN182" i="24"/>
  <c r="BH301" i="24"/>
  <c r="BZ132" i="24"/>
  <c r="AV76" i="24"/>
  <c r="AX76" i="24" s="1"/>
  <c r="ET81" i="24"/>
  <c r="FF81" i="24" s="1"/>
  <c r="BZ344" i="24"/>
  <c r="CN201" i="24"/>
  <c r="AN91" i="24"/>
  <c r="BW88" i="24"/>
  <c r="DX254" i="24"/>
  <c r="ET234" i="24"/>
  <c r="FE234" i="24" s="1"/>
  <c r="AZ88" i="24"/>
  <c r="BA88" i="24" s="1"/>
  <c r="BC88" i="24" s="1"/>
  <c r="R440" i="24"/>
  <c r="T440" i="24" s="1"/>
  <c r="AP223" i="24"/>
  <c r="AQ223" i="24" s="1"/>
  <c r="AS223" i="24"/>
  <c r="AV433" i="24"/>
  <c r="AX433" i="24" s="1"/>
  <c r="AV410" i="24"/>
  <c r="AX410" i="24" s="1"/>
  <c r="AL430" i="24"/>
  <c r="AN430" i="24" s="1"/>
  <c r="BF96" i="24"/>
  <c r="BH96" i="24" s="1"/>
  <c r="AB415" i="24"/>
  <c r="AG153" i="24"/>
  <c r="AI153" i="24"/>
  <c r="AI517" i="24"/>
  <c r="AQ330" i="24"/>
  <c r="AS330" i="24" s="1"/>
  <c r="T300" i="24"/>
  <c r="BH164" i="24"/>
  <c r="V374" i="24"/>
  <c r="W374" i="24" s="1"/>
  <c r="ET305" i="24"/>
  <c r="FE305" i="24" s="1"/>
  <c r="BZ417" i="24"/>
  <c r="DX105" i="24"/>
  <c r="EJ105" i="24" s="1"/>
  <c r="BD105" i="24" s="1"/>
  <c r="BE105" i="24" s="1"/>
  <c r="BH46" i="24"/>
  <c r="AP325" i="24"/>
  <c r="AQ325" i="24" s="1"/>
  <c r="AS325" i="24" s="1"/>
  <c r="AU433" i="24"/>
  <c r="AX17" i="24"/>
  <c r="AP105" i="24"/>
  <c r="AQ105" i="24" s="1"/>
  <c r="AA510" i="24"/>
  <c r="AB510" i="24" s="1"/>
  <c r="Q481" i="24"/>
  <c r="R481" i="24" s="1"/>
  <c r="ET399" i="24"/>
  <c r="FE399" i="24" s="1"/>
  <c r="CN343" i="24"/>
  <c r="W359" i="24"/>
  <c r="Y359" i="24" s="1"/>
  <c r="V358" i="24"/>
  <c r="W358" i="24" s="1"/>
  <c r="Y358" i="24" s="1"/>
  <c r="V289" i="24"/>
  <c r="W289" i="24" s="1"/>
  <c r="Y289" i="24" s="1"/>
  <c r="V215" i="24"/>
  <c r="BH264" i="24"/>
  <c r="DX148" i="24"/>
  <c r="DX99" i="24"/>
  <c r="AG79" i="24"/>
  <c r="V71" i="24"/>
  <c r="W71" i="24" s="1"/>
  <c r="AU489" i="24"/>
  <c r="AV489" i="24" s="1"/>
  <c r="AX489" i="24" s="1"/>
  <c r="AZ367" i="24"/>
  <c r="BA367" i="24" s="1"/>
  <c r="BC367" i="24" s="1"/>
  <c r="AZ19" i="24"/>
  <c r="BH74" i="24"/>
  <c r="BO257" i="24"/>
  <c r="BP257" i="24" s="1"/>
  <c r="BR257" i="24" s="1"/>
  <c r="CN483" i="24"/>
  <c r="BA495" i="24"/>
  <c r="BT427" i="24"/>
  <c r="BU427" i="24" s="1"/>
  <c r="BA346" i="24"/>
  <c r="BC346" i="24" s="1"/>
  <c r="AG517" i="24"/>
  <c r="ET483" i="24"/>
  <c r="FE483" i="24" s="1"/>
  <c r="AS391" i="24"/>
  <c r="DX288" i="24"/>
  <c r="EK288" i="24" s="1"/>
  <c r="CN370" i="24"/>
  <c r="AA347" i="24"/>
  <c r="AB347" i="24" s="1"/>
  <c r="BZ263" i="24"/>
  <c r="AL275" i="24"/>
  <c r="AN275" i="24" s="1"/>
  <c r="CN325" i="24"/>
  <c r="AU268" i="24"/>
  <c r="ET183" i="24"/>
  <c r="FF183" i="24" s="1"/>
  <c r="AA275" i="24"/>
  <c r="CN98" i="24"/>
  <c r="AP81" i="24"/>
  <c r="AQ81" i="24" s="1"/>
  <c r="ET130" i="24"/>
  <c r="FE130" i="24" s="1"/>
  <c r="AF18" i="24"/>
  <c r="AG18" i="24" s="1"/>
  <c r="AI18" i="24" s="1"/>
  <c r="AE511" i="24"/>
  <c r="V284" i="24"/>
  <c r="W284" i="24" s="1"/>
  <c r="Y284" i="24" s="1"/>
  <c r="ET228" i="24"/>
  <c r="FE228" i="24" s="1"/>
  <c r="AX123" i="24"/>
  <c r="DX33" i="24"/>
  <c r="EJ33" i="24" s="1"/>
  <c r="ET321" i="24"/>
  <c r="FE321" i="24" s="1"/>
  <c r="T402" i="24"/>
  <c r="DX374" i="24"/>
  <c r="EJ374" i="24" s="1"/>
  <c r="AN291" i="24"/>
  <c r="W307" i="24"/>
  <c r="Y307" i="24" s="1"/>
  <c r="AX35" i="24"/>
  <c r="AX458" i="24"/>
  <c r="BZ401" i="24"/>
  <c r="Q165" i="24"/>
  <c r="R165" i="24" s="1"/>
  <c r="BA33" i="24"/>
  <c r="R287" i="24"/>
  <c r="ET461" i="24"/>
  <c r="FE461" i="24" s="1"/>
  <c r="DZ497" i="24"/>
  <c r="ET353" i="24"/>
  <c r="BZ379" i="24"/>
  <c r="ET232" i="24"/>
  <c r="AZ119" i="24"/>
  <c r="BW174" i="24"/>
  <c r="ET89" i="24"/>
  <c r="FF89" i="24" s="1"/>
  <c r="BZ72" i="24"/>
  <c r="BZ49" i="24"/>
  <c r="FA49" i="24"/>
  <c r="CN232" i="24"/>
  <c r="BF242" i="24"/>
  <c r="BH242" i="24" s="1"/>
  <c r="BW325" i="24"/>
  <c r="BF292" i="24"/>
  <c r="BH292" i="24" s="1"/>
  <c r="CN42" i="24"/>
  <c r="AO296" i="24"/>
  <c r="AS202" i="24"/>
  <c r="CN474" i="24"/>
  <c r="AA374" i="24"/>
  <c r="ET408" i="24"/>
  <c r="FF408" i="24" s="1"/>
  <c r="CN391" i="24"/>
  <c r="ET347" i="24"/>
  <c r="FE347" i="24" s="1"/>
  <c r="DX321" i="24"/>
  <c r="EK321" i="24" s="1"/>
  <c r="AN193" i="24"/>
  <c r="BF184" i="24"/>
  <c r="BH184" i="24" s="1"/>
  <c r="ET86" i="24"/>
  <c r="FE86" i="24" s="1"/>
  <c r="P60" i="24"/>
  <c r="CN420" i="24"/>
  <c r="CN57" i="24"/>
  <c r="BR47" i="24"/>
  <c r="AA460" i="24"/>
  <c r="BT388" i="24"/>
  <c r="BU388" i="24" s="1"/>
  <c r="BW388" i="24" s="1"/>
  <c r="EW355" i="24"/>
  <c r="BZ394" i="24"/>
  <c r="EX370" i="24"/>
  <c r="T362" i="24"/>
  <c r="ET255" i="24"/>
  <c r="FF255" i="24" s="1"/>
  <c r="AK154" i="24"/>
  <c r="AL154" i="24" s="1"/>
  <c r="AN154" i="24" s="1"/>
  <c r="AB133" i="24"/>
  <c r="AD133" i="24" s="1"/>
  <c r="CN175" i="24"/>
  <c r="R137" i="24"/>
  <c r="ET111" i="24"/>
  <c r="FF111" i="24" s="1"/>
  <c r="CN45" i="24"/>
  <c r="BZ402" i="24"/>
  <c r="CN127" i="24"/>
  <c r="CN124" i="24"/>
  <c r="BU99" i="24"/>
  <c r="BW99" i="24" s="1"/>
  <c r="AP216" i="24"/>
  <c r="R418" i="24"/>
  <c r="BW383" i="24"/>
  <c r="AX358" i="24"/>
  <c r="W340" i="24"/>
  <c r="Y340" i="24" s="1"/>
  <c r="AF288" i="24"/>
  <c r="ET355" i="24"/>
  <c r="FE355" i="24" s="1"/>
  <c r="BH252" i="24"/>
  <c r="Q148" i="24"/>
  <c r="R148" i="24" s="1"/>
  <c r="T148" i="24" s="1"/>
  <c r="CN276" i="24"/>
  <c r="AV257" i="24"/>
  <c r="Y106" i="24"/>
  <c r="AA286" i="24"/>
  <c r="AB286" i="24" s="1"/>
  <c r="BT99" i="24"/>
  <c r="BR269" i="24"/>
  <c r="AF256" i="24"/>
  <c r="AG256" i="24" s="1"/>
  <c r="ET487" i="24"/>
  <c r="EW487" i="24" s="1"/>
  <c r="BT47" i="24"/>
  <c r="BK488" i="24"/>
  <c r="BM488" i="24" s="1"/>
  <c r="V413" i="24"/>
  <c r="W413" i="24" s="1"/>
  <c r="Y413" i="24" s="1"/>
  <c r="ET414" i="24"/>
  <c r="AB344" i="24"/>
  <c r="AD344" i="24" s="1"/>
  <c r="BF381" i="24"/>
  <c r="BH381" i="24" s="1"/>
  <c r="ET318" i="24"/>
  <c r="FF318" i="24" s="1"/>
  <c r="CN280" i="24"/>
  <c r="CN204" i="24"/>
  <c r="BW245" i="24"/>
  <c r="BH136" i="24"/>
  <c r="BW134" i="24"/>
  <c r="AP117" i="24"/>
  <c r="BU383" i="24"/>
  <c r="AD349" i="24"/>
  <c r="CN298" i="24"/>
  <c r="AA415" i="24"/>
  <c r="V501" i="24"/>
  <c r="W501" i="24" s="1"/>
  <c r="AX414" i="24"/>
  <c r="DX516" i="24"/>
  <c r="EJ516" i="24" s="1"/>
  <c r="BZ453" i="24"/>
  <c r="AZ456" i="24"/>
  <c r="AK445" i="24"/>
  <c r="AL445" i="24" s="1"/>
  <c r="AN445" i="24" s="1"/>
  <c r="ET374" i="24"/>
  <c r="EX434" i="24"/>
  <c r="CN299" i="24"/>
  <c r="FH321" i="24"/>
  <c r="CN327" i="24"/>
  <c r="H305" i="24"/>
  <c r="I305" i="24" s="1"/>
  <c r="J305" i="24" s="1"/>
  <c r="DX300" i="24"/>
  <c r="EJ300" i="24" s="1"/>
  <c r="BU238" i="24"/>
  <c r="BW238" i="24" s="1"/>
  <c r="AP217" i="24"/>
  <c r="AQ217" i="24" s="1"/>
  <c r="AS217" i="24" s="1"/>
  <c r="AU295" i="24"/>
  <c r="AV295" i="24" s="1"/>
  <c r="AF206" i="24"/>
  <c r="AG206" i="24" s="1"/>
  <c r="AI206" i="24" s="1"/>
  <c r="BR61" i="24"/>
  <c r="BZ16" i="24"/>
  <c r="AL394" i="24"/>
  <c r="AZ370" i="24"/>
  <c r="BA370" i="24" s="1"/>
  <c r="ET336" i="24"/>
  <c r="FE336" i="24" s="1"/>
  <c r="V316" i="24"/>
  <c r="W316" i="24" s="1"/>
  <c r="BR322" i="24"/>
  <c r="ET345" i="24"/>
  <c r="FF345" i="24" s="1"/>
  <c r="EW255" i="24"/>
  <c r="P307" i="24"/>
  <c r="Q307" i="24" s="1"/>
  <c r="R307" i="24" s="1"/>
  <c r="CN213" i="24"/>
  <c r="ET60" i="24"/>
  <c r="AD337" i="24"/>
  <c r="BW30" i="24"/>
  <c r="V99" i="24"/>
  <c r="W99" i="24" s="1"/>
  <c r="Y99" i="24" s="1"/>
  <c r="BH48" i="24"/>
  <c r="AZ207" i="24"/>
  <c r="CN312" i="24"/>
  <c r="ET178" i="24"/>
  <c r="FE178" i="24" s="1"/>
  <c r="BU154" i="24"/>
  <c r="BW154" i="24" s="1"/>
  <c r="EA254" i="24"/>
  <c r="CN147" i="24"/>
  <c r="T114" i="24"/>
  <c r="EA89" i="24"/>
  <c r="AK60" i="24"/>
  <c r="AL60" i="24" s="1"/>
  <c r="AB232" i="24"/>
  <c r="AD232" i="24" s="1"/>
  <c r="ET167" i="24"/>
  <c r="BZ493" i="24"/>
  <c r="AD170" i="24"/>
  <c r="DX26" i="24"/>
  <c r="EK26" i="24" s="1"/>
  <c r="AD250" i="24"/>
  <c r="DX504" i="24"/>
  <c r="ET481" i="24"/>
  <c r="FE481" i="24" s="1"/>
  <c r="CN485" i="24"/>
  <c r="AX487" i="24"/>
  <c r="BC497" i="24"/>
  <c r="AY480" i="24"/>
  <c r="BZ444" i="24"/>
  <c r="W435" i="24"/>
  <c r="Y435" i="24" s="1"/>
  <c r="Q431" i="24"/>
  <c r="R431" i="24" s="1"/>
  <c r="AV403" i="24"/>
  <c r="AX403" i="24" s="1"/>
  <c r="DX357" i="24"/>
  <c r="EK357" i="24" s="1"/>
  <c r="BI357" i="24" s="1"/>
  <c r="DX418" i="24"/>
  <c r="EJ418" i="24" s="1"/>
  <c r="BD418" i="24" s="1"/>
  <c r="CN329" i="24"/>
  <c r="AD365" i="24"/>
  <c r="AP283" i="24"/>
  <c r="AZ177" i="24"/>
  <c r="BA177" i="24" s="1"/>
  <c r="BC177" i="24" s="1"/>
  <c r="BW94" i="24"/>
  <c r="AP75" i="24"/>
  <c r="AQ75" i="24" s="1"/>
  <c r="BZ53" i="24"/>
  <c r="BK37" i="24"/>
  <c r="BM37" i="24" s="1"/>
  <c r="CN164" i="24"/>
  <c r="BZ120" i="24"/>
  <c r="BR81" i="24"/>
  <c r="ET364" i="24"/>
  <c r="FF364" i="24" s="1"/>
  <c r="CN371" i="24"/>
  <c r="AQ505" i="24"/>
  <c r="AS505" i="24" s="1"/>
  <c r="ET504" i="24"/>
  <c r="FF504" i="24" s="1"/>
  <c r="ET489" i="24"/>
  <c r="EW489" i="24" s="1"/>
  <c r="AT497" i="24"/>
  <c r="AU497" i="24" s="1"/>
  <c r="AV497" i="24" s="1"/>
  <c r="AX497" i="24" s="1"/>
  <c r="AV382" i="24"/>
  <c r="AX382" i="24" s="1"/>
  <c r="CN315" i="24"/>
  <c r="BZ268" i="24"/>
  <c r="BZ208" i="24"/>
  <c r="BZ211" i="24"/>
  <c r="AE313" i="24"/>
  <c r="AF313" i="24" s="1"/>
  <c r="AG313" i="24" s="1"/>
  <c r="AI313" i="24" s="1"/>
  <c r="BR165" i="24"/>
  <c r="DX154" i="24"/>
  <c r="EK154" i="24" s="1"/>
  <c r="BI154" i="24" s="1"/>
  <c r="BJ154" i="24" s="1"/>
  <c r="BK154" i="24" s="1"/>
  <c r="BZ176" i="24"/>
  <c r="BM121" i="24"/>
  <c r="ET33" i="24"/>
  <c r="FF33" i="24" s="1"/>
  <c r="BA338" i="24"/>
  <c r="BC338" i="24" s="1"/>
  <c r="AA359" i="24"/>
  <c r="AB359" i="24" s="1"/>
  <c r="DX421" i="24"/>
  <c r="EK421" i="24" s="1"/>
  <c r="AS276" i="24"/>
  <c r="T458" i="24"/>
  <c r="CN435" i="24"/>
  <c r="ET456" i="24"/>
  <c r="DX423" i="24"/>
  <c r="AK413" i="24"/>
  <c r="AL413" i="24" s="1"/>
  <c r="DX381" i="24"/>
  <c r="EK381" i="24" s="1"/>
  <c r="BZ229" i="24"/>
  <c r="BZ242" i="24"/>
  <c r="BZ205" i="24"/>
  <c r="BC238" i="24"/>
  <c r="AO191" i="24"/>
  <c r="AP191" i="24" s="1"/>
  <c r="AI137" i="24"/>
  <c r="BZ102" i="24"/>
  <c r="DX47" i="24"/>
  <c r="EJ47" i="24" s="1"/>
  <c r="BD47" i="24" s="1"/>
  <c r="BE47" i="24" s="1"/>
  <c r="AS443" i="24"/>
  <c r="BZ429" i="24"/>
  <c r="BS105" i="24"/>
  <c r="BT105" i="24"/>
  <c r="DX481" i="24"/>
  <c r="EK481" i="24" s="1"/>
  <c r="BI481" i="24" s="1"/>
  <c r="BJ481" i="24" s="1"/>
  <c r="BK481" i="24" s="1"/>
  <c r="ET186" i="24"/>
  <c r="BZ449" i="24"/>
  <c r="CN434" i="24"/>
  <c r="AZ460" i="24"/>
  <c r="DX368" i="24"/>
  <c r="CN291" i="24"/>
  <c r="DX217" i="24"/>
  <c r="EJ217" i="24" s="1"/>
  <c r="ET258" i="24"/>
  <c r="FE258" i="24" s="1"/>
  <c r="AF154" i="24"/>
  <c r="BZ126" i="24"/>
  <c r="AP71" i="24"/>
  <c r="AQ71" i="24" s="1"/>
  <c r="AS71" i="24" s="1"/>
  <c r="ET200" i="24"/>
  <c r="FE200" i="24" s="1"/>
  <c r="AI37" i="24"/>
  <c r="V520" i="24"/>
  <c r="W520" i="24" s="1"/>
  <c r="Y520" i="24" s="1"/>
  <c r="BZ358" i="24"/>
  <c r="ET515" i="24"/>
  <c r="FE515" i="24" s="1"/>
  <c r="BA460" i="24"/>
  <c r="BC460" i="24" s="1"/>
  <c r="AV422" i="24"/>
  <c r="AX422" i="24" s="1"/>
  <c r="CN195" i="24"/>
  <c r="CN168" i="24"/>
  <c r="DX173" i="24"/>
  <c r="EJ173" i="24" s="1"/>
  <c r="DX117" i="24"/>
  <c r="EJ117" i="24" s="1"/>
  <c r="BD117" i="24" s="1"/>
  <c r="BE117" i="24" s="1"/>
  <c r="BF117" i="24" s="1"/>
  <c r="BN70" i="24"/>
  <c r="AP93" i="24"/>
  <c r="AQ93" i="24" s="1"/>
  <c r="AS93" i="24" s="1"/>
  <c r="AU18" i="24"/>
  <c r="AV18" i="24" s="1"/>
  <c r="AX18" i="24" s="1"/>
  <c r="DX376" i="24"/>
  <c r="EJ376" i="24" s="1"/>
  <c r="DX511" i="24"/>
  <c r="EK511" i="24" s="1"/>
  <c r="BO423" i="24"/>
  <c r="BP423" i="24" s="1"/>
  <c r="BP380" i="24"/>
  <c r="BZ249" i="24"/>
  <c r="CN237" i="24"/>
  <c r="EW228" i="24"/>
  <c r="AB225" i="24"/>
  <c r="ET171" i="24"/>
  <c r="EW171" i="24" s="1"/>
  <c r="CN26" i="24"/>
  <c r="DX497" i="24"/>
  <c r="EK497" i="24" s="1"/>
  <c r="BI497" i="24" s="1"/>
  <c r="Y116" i="24"/>
  <c r="Y521" i="24"/>
  <c r="CN383" i="24"/>
  <c r="BZ383" i="24"/>
  <c r="CN187" i="24"/>
  <c r="BZ187" i="24"/>
  <c r="BZ44" i="24"/>
  <c r="CN44" i="24"/>
  <c r="BP366" i="24"/>
  <c r="BR366" i="24"/>
  <c r="EL234" i="24"/>
  <c r="BN234" i="24" s="1"/>
  <c r="BO234" i="24" s="1"/>
  <c r="DX234" i="24"/>
  <c r="EK234" i="24" s="1"/>
  <c r="AO372" i="24"/>
  <c r="AP372" i="24" s="1"/>
  <c r="BF327" i="24"/>
  <c r="BH327" i="24" s="1"/>
  <c r="ED330" i="24"/>
  <c r="Z330" i="24" s="1"/>
  <c r="DX330" i="24"/>
  <c r="EJ330" i="24" s="1"/>
  <c r="AA516" i="24"/>
  <c r="AB516" i="24" s="1"/>
  <c r="EY299" i="24"/>
  <c r="ET299" i="24"/>
  <c r="FE299" i="24" s="1"/>
  <c r="BZ376" i="24"/>
  <c r="CN376" i="24"/>
  <c r="EG257" i="24"/>
  <c r="AO257" i="24" s="1"/>
  <c r="DX257" i="24"/>
  <c r="Z247" i="24"/>
  <c r="AA247" i="24" s="1"/>
  <c r="AB247" i="24" s="1"/>
  <c r="AD247" i="24" s="1"/>
  <c r="BR504" i="24"/>
  <c r="ET520" i="24"/>
  <c r="FF520" i="24" s="1"/>
  <c r="BT421" i="24"/>
  <c r="BZ73" i="24"/>
  <c r="CN73" i="24"/>
  <c r="EM384" i="24"/>
  <c r="DX384" i="24"/>
  <c r="EJ384" i="24" s="1"/>
  <c r="BD384" i="24" s="1"/>
  <c r="Q356" i="24"/>
  <c r="R356" i="24" s="1"/>
  <c r="AQ234" i="24"/>
  <c r="AS234" i="24" s="1"/>
  <c r="AD485" i="24"/>
  <c r="U348" i="24"/>
  <c r="V348" i="24" s="1"/>
  <c r="W348" i="24" s="1"/>
  <c r="Y348" i="24" s="1"/>
  <c r="EX206" i="24"/>
  <c r="ET206" i="24"/>
  <c r="FE206" i="24" s="1"/>
  <c r="BZ289" i="24"/>
  <c r="CN289" i="24"/>
  <c r="BJ452" i="24"/>
  <c r="EX330" i="24"/>
  <c r="ET330" i="24"/>
  <c r="FF330" i="24" s="1"/>
  <c r="AZ126" i="24"/>
  <c r="BA126" i="24" s="1"/>
  <c r="BC126" i="24" s="1"/>
  <c r="BZ478" i="24"/>
  <c r="CN478" i="24"/>
  <c r="ED65" i="24"/>
  <c r="Z65" i="24" s="1"/>
  <c r="DX65" i="24"/>
  <c r="EJ65" i="24" s="1"/>
  <c r="BD65" i="24" s="1"/>
  <c r="BE65" i="24" s="1"/>
  <c r="BA178" i="24"/>
  <c r="BC178" i="24" s="1"/>
  <c r="Z25" i="24"/>
  <c r="AA25" i="24" s="1"/>
  <c r="AB25" i="24" s="1"/>
  <c r="AD25" i="24" s="1"/>
  <c r="DX506" i="24"/>
  <c r="EJ506" i="24" s="1"/>
  <c r="ET485" i="24"/>
  <c r="FE485" i="24" s="1"/>
  <c r="BU156" i="24"/>
  <c r="BW156" i="24" s="1"/>
  <c r="EL228" i="24"/>
  <c r="DX228" i="24"/>
  <c r="EY204" i="24"/>
  <c r="ET204" i="24"/>
  <c r="FE204" i="24" s="1"/>
  <c r="AE138" i="24"/>
  <c r="AF138" i="24" s="1"/>
  <c r="AG138" i="24" s="1"/>
  <c r="AI138" i="24" s="1"/>
  <c r="AB102" i="24"/>
  <c r="AD102" i="24"/>
  <c r="BT497" i="24"/>
  <c r="BU497" i="24" s="1"/>
  <c r="BW497" i="24" s="1"/>
  <c r="AQ476" i="24"/>
  <c r="AS476" i="24" s="1"/>
  <c r="AF498" i="24"/>
  <c r="AG498" i="24" s="1"/>
  <c r="AI498" i="24" s="1"/>
  <c r="EB40" i="24"/>
  <c r="DX40" i="24"/>
  <c r="ET36" i="24"/>
  <c r="FE36" i="24" s="1"/>
  <c r="EX36" i="24"/>
  <c r="AT108" i="24"/>
  <c r="AU108" i="24" s="1"/>
  <c r="ET474" i="24"/>
  <c r="FF474" i="24" s="1"/>
  <c r="EX474" i="24"/>
  <c r="EX478" i="24"/>
  <c r="ET478" i="24"/>
  <c r="FB431" i="24"/>
  <c r="ET431" i="24"/>
  <c r="FE431" i="24" s="1"/>
  <c r="BS97" i="24"/>
  <c r="BT97" i="24" s="1"/>
  <c r="AF265" i="24"/>
  <c r="AG265" i="24" s="1"/>
  <c r="AI265" i="24" s="1"/>
  <c r="BT152" i="24"/>
  <c r="BU152" i="24" s="1"/>
  <c r="R408" i="24"/>
  <c r="T408" i="24" s="1"/>
  <c r="AQ280" i="24"/>
  <c r="AS280" i="24" s="1"/>
  <c r="EL220" i="24"/>
  <c r="DX220" i="24"/>
  <c r="AU440" i="24"/>
  <c r="AV268" i="24"/>
  <c r="AX268" i="24" s="1"/>
  <c r="EA320" i="24"/>
  <c r="DX320" i="24"/>
  <c r="BO417" i="24"/>
  <c r="BP417" i="24" s="1"/>
  <c r="BR417" i="24"/>
  <c r="AL367" i="24"/>
  <c r="AN367" i="24" s="1"/>
  <c r="R316" i="24"/>
  <c r="T316" i="24" s="1"/>
  <c r="BP337" i="24"/>
  <c r="BR337" i="24" s="1"/>
  <c r="FA117" i="24"/>
  <c r="ET117" i="24"/>
  <c r="FF117" i="24" s="1"/>
  <c r="BA142" i="24"/>
  <c r="BC142" i="24" s="1"/>
  <c r="AN500" i="24"/>
  <c r="AL438" i="24"/>
  <c r="AN438" i="24" s="1"/>
  <c r="V389" i="24"/>
  <c r="W389" i="24"/>
  <c r="BP348" i="24"/>
  <c r="BR348" i="24" s="1"/>
  <c r="EX87" i="24"/>
  <c r="ET87" i="24"/>
  <c r="FF87" i="24" s="1"/>
  <c r="BE72" i="24"/>
  <c r="BF72" i="24" s="1"/>
  <c r="BZ241" i="24"/>
  <c r="CN241" i="24"/>
  <c r="AL433" i="24"/>
  <c r="AN433" i="24" s="1"/>
  <c r="BA507" i="24"/>
  <c r="Y517" i="24"/>
  <c r="AG326" i="24"/>
  <c r="AI326" i="24" s="1"/>
  <c r="W361" i="24"/>
  <c r="Y361" i="24" s="1"/>
  <c r="BS504" i="24"/>
  <c r="BT504" i="24" s="1"/>
  <c r="BU504" i="24" s="1"/>
  <c r="BW504" i="24" s="1"/>
  <c r="CN458" i="24"/>
  <c r="BZ458" i="24"/>
  <c r="FB252" i="24"/>
  <c r="ET252" i="24"/>
  <c r="FE252" i="24" s="1"/>
  <c r="BT98" i="24"/>
  <c r="BU98" i="24" s="1"/>
  <c r="BW98" i="24" s="1"/>
  <c r="BZ143" i="24"/>
  <c r="CN143" i="24"/>
  <c r="U133" i="24"/>
  <c r="V133" i="24" s="1"/>
  <c r="W133" i="24" s="1"/>
  <c r="Y133" i="24" s="1"/>
  <c r="BM506" i="24"/>
  <c r="R446" i="24"/>
  <c r="T446" i="24" s="1"/>
  <c r="AT284" i="24"/>
  <c r="AU284" i="24" s="1"/>
  <c r="CN498" i="24"/>
  <c r="W521" i="24"/>
  <c r="BZ501" i="24"/>
  <c r="AF320" i="24"/>
  <c r="AG320" i="24" s="1"/>
  <c r="AI320" i="24" s="1"/>
  <c r="U75" i="24"/>
  <c r="AL89" i="24"/>
  <c r="AN89" i="24" s="1"/>
  <c r="BZ335" i="24"/>
  <c r="CN335" i="24"/>
  <c r="AQ395" i="24"/>
  <c r="AS395" i="24" s="1"/>
  <c r="FD123" i="24"/>
  <c r="ET123" i="24"/>
  <c r="FF123" i="24" s="1"/>
  <c r="FD458" i="24"/>
  <c r="ET458" i="24"/>
  <c r="FF458" i="24" s="1"/>
  <c r="AX515" i="24"/>
  <c r="EZ263" i="24"/>
  <c r="ET263" i="24"/>
  <c r="FF263" i="24" s="1"/>
  <c r="F399" i="24"/>
  <c r="G399" i="24" s="1"/>
  <c r="H399" i="24" s="1"/>
  <c r="EX381" i="24"/>
  <c r="ET381" i="24"/>
  <c r="FE381" i="24" s="1"/>
  <c r="W44" i="24"/>
  <c r="Y44" i="24" s="1"/>
  <c r="FG366" i="24"/>
  <c r="ET366" i="24"/>
  <c r="FF366" i="24" s="1"/>
  <c r="BP318" i="24"/>
  <c r="BR318" i="24"/>
  <c r="BR519" i="24"/>
  <c r="AV500" i="24"/>
  <c r="AX500" i="24" s="1"/>
  <c r="AF426" i="24"/>
  <c r="V218" i="24"/>
  <c r="W218" i="24" s="1"/>
  <c r="Y218" i="24" s="1"/>
  <c r="AB104" i="24"/>
  <c r="AD104" i="24" s="1"/>
  <c r="AQ68" i="24"/>
  <c r="AS68" i="24" s="1"/>
  <c r="BP27" i="24"/>
  <c r="BR27" i="24" s="1"/>
  <c r="AL356" i="24"/>
  <c r="AN356" i="24" s="1"/>
  <c r="CN92" i="24"/>
  <c r="BZ92" i="24"/>
  <c r="BA140" i="24"/>
  <c r="BC140" i="24"/>
  <c r="BF487" i="24"/>
  <c r="BH487" i="24"/>
  <c r="BN68" i="24"/>
  <c r="BO68" i="24" s="1"/>
  <c r="BP68" i="24" s="1"/>
  <c r="BR68" i="24" s="1"/>
  <c r="AY65" i="24"/>
  <c r="AZ65" i="24" s="1"/>
  <c r="BA65" i="24" s="1"/>
  <c r="BC65" i="24" s="1"/>
  <c r="R380" i="24"/>
  <c r="T380" i="24" s="1"/>
  <c r="BA504" i="24"/>
  <c r="BR426" i="24"/>
  <c r="CN436" i="24"/>
  <c r="BU370" i="24"/>
  <c r="BC274" i="24"/>
  <c r="AD319" i="24"/>
  <c r="AI272" i="24"/>
  <c r="DX170" i="24"/>
  <c r="EK170" i="24" s="1"/>
  <c r="BI170" i="24" s="1"/>
  <c r="Y92" i="24"/>
  <c r="ET44" i="24"/>
  <c r="AV137" i="24"/>
  <c r="AX137" i="24" s="1"/>
  <c r="BM474" i="24"/>
  <c r="EW419" i="24"/>
  <c r="BA303" i="24"/>
  <c r="BC303" i="24" s="1"/>
  <c r="AL286" i="24"/>
  <c r="AN286" i="24" s="1"/>
  <c r="AS272" i="24"/>
  <c r="AQ275" i="24"/>
  <c r="AS275" i="24" s="1"/>
  <c r="H145" i="24"/>
  <c r="BZ140" i="24"/>
  <c r="BM129" i="24"/>
  <c r="R125" i="24"/>
  <c r="ET92" i="24"/>
  <c r="FE92" i="24" s="1"/>
  <c r="DX76" i="24"/>
  <c r="EK76" i="24" s="1"/>
  <c r="BM173" i="24"/>
  <c r="AK120" i="24"/>
  <c r="AL120" i="24" s="1"/>
  <c r="AV205" i="24"/>
  <c r="AX205" i="24" s="1"/>
  <c r="BP432" i="24"/>
  <c r="BR432" i="24" s="1"/>
  <c r="AB367" i="24"/>
  <c r="AI374" i="24"/>
  <c r="AG362" i="24"/>
  <c r="CN267" i="24"/>
  <c r="DX138" i="24"/>
  <c r="EK138" i="24" s="1"/>
  <c r="CN139" i="24"/>
  <c r="ET40" i="24"/>
  <c r="FE40" i="24" s="1"/>
  <c r="ET23" i="24"/>
  <c r="FF23" i="24" s="1"/>
  <c r="BT67" i="24"/>
  <c r="BU67" i="24" s="1"/>
  <c r="BS296" i="24"/>
  <c r="BT296" i="24" s="1"/>
  <c r="BU296" i="24" s="1"/>
  <c r="CN29" i="24"/>
  <c r="BZ29" i="24"/>
  <c r="ET322" i="24"/>
  <c r="FF322" i="24" s="1"/>
  <c r="EW128" i="24"/>
  <c r="BW395" i="24"/>
  <c r="BP255" i="24"/>
  <c r="BR255" i="24" s="1"/>
  <c r="DX223" i="24"/>
  <c r="AS397" i="24"/>
  <c r="EW308" i="24"/>
  <c r="AV350" i="24"/>
  <c r="BR239" i="24"/>
  <c r="R222" i="24"/>
  <c r="BP158" i="24"/>
  <c r="BZ93" i="24"/>
  <c r="CN88" i="24"/>
  <c r="BA409" i="24"/>
  <c r="BC409" i="24" s="1"/>
  <c r="AP331" i="24"/>
  <c r="AQ331" i="24" s="1"/>
  <c r="AS331" i="24" s="1"/>
  <c r="EW86" i="24"/>
  <c r="BP69" i="24"/>
  <c r="BR69" i="24" s="1"/>
  <c r="BP25" i="24"/>
  <c r="BR25" i="24" s="1"/>
  <c r="BR198" i="24"/>
  <c r="AS333" i="24"/>
  <c r="AG340" i="24"/>
  <c r="W159" i="24"/>
  <c r="BU129" i="24"/>
  <c r="BW129" i="24" s="1"/>
  <c r="BR207" i="24"/>
  <c r="BP57" i="24"/>
  <c r="V493" i="24"/>
  <c r="BC323" i="24"/>
  <c r="Q233" i="24"/>
  <c r="R233" i="24" s="1"/>
  <c r="BT192" i="24"/>
  <c r="AN159" i="24"/>
  <c r="ET93" i="24"/>
  <c r="FF93" i="24" s="1"/>
  <c r="AI103" i="24"/>
  <c r="AB51" i="24"/>
  <c r="R71" i="24"/>
  <c r="BZ413" i="24"/>
  <c r="CN413" i="24"/>
  <c r="BZ56" i="24"/>
  <c r="CN56" i="24"/>
  <c r="BM442" i="24"/>
  <c r="DX366" i="24"/>
  <c r="EJ366" i="24" s="1"/>
  <c r="BD366" i="24" s="1"/>
  <c r="AK42" i="24"/>
  <c r="AL42" i="24" s="1"/>
  <c r="AN42" i="24" s="1"/>
  <c r="AD520" i="24"/>
  <c r="ET425" i="24"/>
  <c r="FE425" i="24" s="1"/>
  <c r="BW437" i="24"/>
  <c r="AD431" i="24"/>
  <c r="DX347" i="24"/>
  <c r="EK347" i="24" s="1"/>
  <c r="BI347" i="24" s="1"/>
  <c r="BM322" i="24"/>
  <c r="BH286" i="24"/>
  <c r="AN233" i="24"/>
  <c r="BR261" i="24"/>
  <c r="BH192" i="24"/>
  <c r="DX140" i="24"/>
  <c r="EK140" i="24" s="1"/>
  <c r="DX114" i="24"/>
  <c r="EK114" i="24" s="1"/>
  <c r="AI129" i="24"/>
  <c r="BK426" i="24"/>
  <c r="BM426" i="24" s="1"/>
  <c r="BK430" i="24"/>
  <c r="BM430" i="24" s="1"/>
  <c r="BT449" i="24"/>
  <c r="BU449" i="24" s="1"/>
  <c r="BW449" i="24" s="1"/>
  <c r="AQ315" i="24"/>
  <c r="AS315" i="24" s="1"/>
  <c r="AB361" i="24"/>
  <c r="AD361" i="24" s="1"/>
  <c r="AF14" i="24"/>
  <c r="DX489" i="24"/>
  <c r="W479" i="24"/>
  <c r="Y479" i="24" s="1"/>
  <c r="BE411" i="24"/>
  <c r="BF411" i="24" s="1"/>
  <c r="BA475" i="24"/>
  <c r="BU465" i="24"/>
  <c r="ET297" i="24"/>
  <c r="FE297" i="24" s="1"/>
  <c r="BM318" i="24"/>
  <c r="DZ283" i="24"/>
  <c r="ET241" i="24"/>
  <c r="FF241" i="24" s="1"/>
  <c r="W160" i="24"/>
  <c r="Y160" i="24" s="1"/>
  <c r="AN130" i="24"/>
  <c r="BW92" i="24"/>
  <c r="BC77" i="24"/>
  <c r="CN41" i="24"/>
  <c r="AV402" i="24"/>
  <c r="AX402" i="24" s="1"/>
  <c r="AB504" i="24"/>
  <c r="AD504" i="24" s="1"/>
  <c r="T326" i="24"/>
  <c r="AG430" i="24"/>
  <c r="AI430" i="24" s="1"/>
  <c r="ET26" i="24"/>
  <c r="FE26" i="24" s="1"/>
  <c r="AX143" i="24"/>
  <c r="F314" i="24"/>
  <c r="G314" i="24" s="1"/>
  <c r="AS502" i="24"/>
  <c r="R487" i="24"/>
  <c r="AD439" i="24"/>
  <c r="BO413" i="24"/>
  <c r="BP413" i="24" s="1"/>
  <c r="CN405" i="24"/>
  <c r="BW317" i="24"/>
  <c r="BM366" i="24"/>
  <c r="CN252" i="24"/>
  <c r="DX239" i="24"/>
  <c r="EJ239" i="24" s="1"/>
  <c r="BZ178" i="24"/>
  <c r="ET149" i="24"/>
  <c r="FF149" i="24" s="1"/>
  <c r="BP141" i="24"/>
  <c r="BR141" i="24" s="1"/>
  <c r="V176" i="24"/>
  <c r="W176" i="24" s="1"/>
  <c r="Y176" i="24" s="1"/>
  <c r="BF140" i="24"/>
  <c r="BH140" i="24" s="1"/>
  <c r="BF104" i="24"/>
  <c r="BH104" i="24" s="1"/>
  <c r="BA49" i="24"/>
  <c r="BC49" i="24" s="1"/>
  <c r="Y42" i="24"/>
  <c r="AS286" i="24"/>
  <c r="R426" i="24"/>
  <c r="T426" i="24" s="1"/>
  <c r="V69" i="24"/>
  <c r="AJ307" i="24"/>
  <c r="ET470" i="24"/>
  <c r="FF470" i="24" s="1"/>
  <c r="DX450" i="24"/>
  <c r="EJ450" i="24" s="1"/>
  <c r="AL496" i="24"/>
  <c r="AN496" i="24" s="1"/>
  <c r="AI343" i="24"/>
  <c r="DX266" i="24"/>
  <c r="EK266" i="24" s="1"/>
  <c r="BH160" i="24"/>
  <c r="ET218" i="24"/>
  <c r="FE218" i="24" s="1"/>
  <c r="AB184" i="24"/>
  <c r="AD112" i="24"/>
  <c r="AQ142" i="24"/>
  <c r="AN103" i="24"/>
  <c r="CN89" i="24"/>
  <c r="AG173" i="24"/>
  <c r="AI173" i="24" s="1"/>
  <c r="W423" i="24"/>
  <c r="Y423" i="24" s="1"/>
  <c r="Y344" i="24"/>
  <c r="AO376" i="24"/>
  <c r="W311" i="24"/>
  <c r="Y311" i="24" s="1"/>
  <c r="U151" i="24"/>
  <c r="V151" i="24" s="1"/>
  <c r="DX377" i="24"/>
  <c r="EK377" i="24" s="1"/>
  <c r="BH501" i="24"/>
  <c r="AN348" i="24"/>
  <c r="BZ479" i="24"/>
  <c r="CN479" i="24"/>
  <c r="BN236" i="24"/>
  <c r="BO236" i="24" s="1"/>
  <c r="BP236" i="24" s="1"/>
  <c r="BW451" i="24"/>
  <c r="AA394" i="24"/>
  <c r="BH431" i="24"/>
  <c r="AX341" i="24"/>
  <c r="BA254" i="24"/>
  <c r="AS274" i="24"/>
  <c r="AK303" i="24"/>
  <c r="AL303" i="24" s="1"/>
  <c r="AN303" i="24" s="1"/>
  <c r="BC236" i="24"/>
  <c r="Y178" i="24"/>
  <c r="BR189" i="24"/>
  <c r="BU179" i="24"/>
  <c r="BW179" i="24" s="1"/>
  <c r="ET79" i="24"/>
  <c r="FF79" i="24" s="1"/>
  <c r="BC342" i="24"/>
  <c r="DX203" i="24"/>
  <c r="ET97" i="24"/>
  <c r="FF97" i="24" s="1"/>
  <c r="BK137" i="24"/>
  <c r="BM137" i="24" s="1"/>
  <c r="BO444" i="24"/>
  <c r="BP444" i="24" s="1"/>
  <c r="BR444" i="24" s="1"/>
  <c r="AL388" i="24"/>
  <c r="AN388" i="24" s="1"/>
  <c r="EJ368" i="24"/>
  <c r="DZ368" i="24"/>
  <c r="AG300" i="24"/>
  <c r="AI300" i="24" s="1"/>
  <c r="BZ290" i="24"/>
  <c r="CN290" i="24"/>
  <c r="BU358" i="24"/>
  <c r="BW358" i="24" s="1"/>
  <c r="EJ504" i="24"/>
  <c r="BD504" i="24" s="1"/>
  <c r="BE504" i="24" s="1"/>
  <c r="BF504" i="24" s="1"/>
  <c r="DZ504" i="24"/>
  <c r="EH305" i="24"/>
  <c r="DX305" i="24"/>
  <c r="BZ326" i="24"/>
  <c r="CN326" i="24"/>
  <c r="AF277" i="24"/>
  <c r="AG277" i="24" s="1"/>
  <c r="AI277" i="24" s="1"/>
  <c r="AV275" i="24"/>
  <c r="AX275" i="24" s="1"/>
  <c r="BP494" i="24"/>
  <c r="BR494" i="24" s="1"/>
  <c r="EC452" i="24"/>
  <c r="U452" i="24" s="1"/>
  <c r="DX452" i="24"/>
  <c r="EJ452" i="24" s="1"/>
  <c r="BD452" i="24" s="1"/>
  <c r="BM494" i="24"/>
  <c r="AB460" i="24"/>
  <c r="AD460" i="24" s="1"/>
  <c r="W409" i="24"/>
  <c r="Y409" i="24" s="1"/>
  <c r="AV310" i="24"/>
  <c r="AX310" i="24" s="1"/>
  <c r="AG229" i="24"/>
  <c r="AI229" i="24" s="1"/>
  <c r="BK35" i="24"/>
  <c r="BM35" i="24" s="1"/>
  <c r="FA125" i="24"/>
  <c r="ET125" i="24"/>
  <c r="FF125" i="24" s="1"/>
  <c r="V317" i="24"/>
  <c r="W317" i="24" s="1"/>
  <c r="EL419" i="24"/>
  <c r="BN419" i="24" s="1"/>
  <c r="DX419" i="24"/>
  <c r="EK419" i="24" s="1"/>
  <c r="BU307" i="24"/>
  <c r="BW307" i="24" s="1"/>
  <c r="BA48" i="24"/>
  <c r="BC48" i="24" s="1"/>
  <c r="AZ130" i="24"/>
  <c r="BA130" i="24" s="1"/>
  <c r="BC130" i="24" s="1"/>
  <c r="BK73" i="24"/>
  <c r="BM73" i="24" s="1"/>
  <c r="BP454" i="24"/>
  <c r="BR454" i="24" s="1"/>
  <c r="BU457" i="24"/>
  <c r="BW457" i="24" s="1"/>
  <c r="BA456" i="24"/>
  <c r="BC456" i="24" s="1"/>
  <c r="BU44" i="24"/>
  <c r="BW44" i="24" s="1"/>
  <c r="AE495" i="24"/>
  <c r="AF495" i="24" s="1"/>
  <c r="AG495" i="24" s="1"/>
  <c r="AI495" i="24" s="1"/>
  <c r="FD337" i="24"/>
  <c r="ET337" i="24"/>
  <c r="FF337" i="24" s="1"/>
  <c r="BA427" i="24"/>
  <c r="BC427" i="24" s="1"/>
  <c r="CN499" i="24"/>
  <c r="BZ499" i="24"/>
  <c r="CN321" i="24"/>
  <c r="BZ321" i="24"/>
  <c r="FE423" i="24"/>
  <c r="EW423" i="24"/>
  <c r="AZ196" i="24"/>
  <c r="BA196" i="24" s="1"/>
  <c r="DZ511" i="24"/>
  <c r="AK474" i="24"/>
  <c r="AL474" i="24" s="1"/>
  <c r="AN474" i="24" s="1"/>
  <c r="BC433" i="24"/>
  <c r="ET385" i="24"/>
  <c r="CN412" i="24"/>
  <c r="BA334" i="24"/>
  <c r="BC334" i="24" s="1"/>
  <c r="V342" i="24"/>
  <c r="BA119" i="24"/>
  <c r="BC119" i="24" s="1"/>
  <c r="AN457" i="24"/>
  <c r="BU448" i="24"/>
  <c r="EK254" i="24"/>
  <c r="BI254" i="24" s="1"/>
  <c r="BJ254" i="24" s="1"/>
  <c r="DZ254" i="24"/>
  <c r="W499" i="24"/>
  <c r="CN246" i="24"/>
  <c r="BZ246" i="24"/>
  <c r="DX420" i="24"/>
  <c r="EJ420" i="24" s="1"/>
  <c r="CN460" i="24"/>
  <c r="BZ460" i="24"/>
  <c r="G403" i="24"/>
  <c r="H403" i="24" s="1"/>
  <c r="I403" i="24" s="1"/>
  <c r="EC402" i="24"/>
  <c r="DX402" i="24"/>
  <c r="EJ402" i="24" s="1"/>
  <c r="BA136" i="24"/>
  <c r="BC136" i="24" s="1"/>
  <c r="AB64" i="24"/>
  <c r="AD64" i="24" s="1"/>
  <c r="AN298" i="24"/>
  <c r="AP417" i="24"/>
  <c r="EF284" i="24"/>
  <c r="AJ284" i="24" s="1"/>
  <c r="DX284" i="24"/>
  <c r="EK284" i="24" s="1"/>
  <c r="AO412" i="24"/>
  <c r="AP412" i="24"/>
  <c r="AQ412" i="24" s="1"/>
  <c r="BZ367" i="24"/>
  <c r="CN367" i="24"/>
  <c r="BF389" i="24"/>
  <c r="BH389" i="24" s="1"/>
  <c r="EB194" i="24"/>
  <c r="P194" i="24" s="1"/>
  <c r="DX194" i="24"/>
  <c r="EK194" i="24" s="1"/>
  <c r="BI194" i="24" s="1"/>
  <c r="ED304" i="24"/>
  <c r="DX304" i="24"/>
  <c r="EJ304" i="24" s="1"/>
  <c r="BP283" i="24"/>
  <c r="BR283" i="24" s="1"/>
  <c r="BP512" i="24"/>
  <c r="BR512" i="24" s="1"/>
  <c r="R410" i="24"/>
  <c r="T410" i="24"/>
  <c r="CN363" i="24"/>
  <c r="BZ363" i="24"/>
  <c r="AB336" i="24"/>
  <c r="AD336" i="24" s="1"/>
  <c r="G306" i="24"/>
  <c r="EZ233" i="24"/>
  <c r="ET233" i="24"/>
  <c r="FF233" i="24" s="1"/>
  <c r="AB189" i="24"/>
  <c r="AD189" i="24" s="1"/>
  <c r="G222" i="24"/>
  <c r="CN404" i="24"/>
  <c r="BZ404" i="24"/>
  <c r="BA262" i="24"/>
  <c r="BC262" i="24" s="1"/>
  <c r="FG31" i="24"/>
  <c r="ET31" i="24"/>
  <c r="FF31" i="24" s="1"/>
  <c r="CN19" i="24"/>
  <c r="BZ19" i="24"/>
  <c r="BP471" i="24"/>
  <c r="BR471" i="24" s="1"/>
  <c r="EW504" i="24"/>
  <c r="AZ200" i="24"/>
  <c r="BA200" i="24" s="1"/>
  <c r="BC200" i="24" s="1"/>
  <c r="ET253" i="24"/>
  <c r="FG253" i="24"/>
  <c r="BO335" i="24"/>
  <c r="BP335" i="24" s="1"/>
  <c r="BR335" i="24" s="1"/>
  <c r="FH216" i="24"/>
  <c r="ET216" i="24"/>
  <c r="FE216" i="24" s="1"/>
  <c r="BK464" i="24"/>
  <c r="BM464" i="24" s="1"/>
  <c r="EE457" i="24"/>
  <c r="DX457" i="24"/>
  <c r="AG416" i="24"/>
  <c r="AI416" i="24" s="1"/>
  <c r="CN403" i="24"/>
  <c r="BZ403" i="24"/>
  <c r="BE224" i="24"/>
  <c r="BF224" i="24" s="1"/>
  <c r="AT447" i="24"/>
  <c r="AU447" i="24" s="1"/>
  <c r="R486" i="24"/>
  <c r="T486" i="24" s="1"/>
  <c r="CN480" i="24"/>
  <c r="BZ480" i="24"/>
  <c r="BE417" i="24"/>
  <c r="BF417" i="24" s="1"/>
  <c r="BH417" i="24" s="1"/>
  <c r="AV298" i="24"/>
  <c r="AX298" i="24" s="1"/>
  <c r="BJ105" i="24"/>
  <c r="BK105" i="24" s="1"/>
  <c r="BM105" i="24" s="1"/>
  <c r="EB399" i="24"/>
  <c r="DX399" i="24"/>
  <c r="EK399" i="24" s="1"/>
  <c r="W421" i="24"/>
  <c r="Y421" i="24" s="1"/>
  <c r="AL404" i="24"/>
  <c r="AN404" i="24" s="1"/>
  <c r="AF283" i="24"/>
  <c r="AG283" i="24" s="1"/>
  <c r="FG454" i="24"/>
  <c r="ET454" i="24"/>
  <c r="FF454" i="24" s="1"/>
  <c r="AP491" i="24"/>
  <c r="BH399" i="24"/>
  <c r="FG343" i="24"/>
  <c r="ET343" i="24"/>
  <c r="FF343" i="24" s="1"/>
  <c r="ET460" i="24"/>
  <c r="FF460" i="24" s="1"/>
  <c r="AA455" i="24"/>
  <c r="AB455" i="24" s="1"/>
  <c r="AD455" i="24" s="1"/>
  <c r="CN410" i="24"/>
  <c r="FH270" i="24"/>
  <c r="ET270" i="24"/>
  <c r="FE270" i="24" s="1"/>
  <c r="FH140" i="24"/>
  <c r="ET140" i="24"/>
  <c r="FE140" i="24" s="1"/>
  <c r="AQ210" i="24"/>
  <c r="AS210" i="24" s="1"/>
  <c r="DX91" i="24"/>
  <c r="EJ91" i="24" s="1"/>
  <c r="ET61" i="24"/>
  <c r="FF61" i="24" s="1"/>
  <c r="Q18" i="24"/>
  <c r="R18" i="24" s="1"/>
  <c r="BA22" i="24"/>
  <c r="BC22" i="24" s="1"/>
  <c r="BP187" i="24"/>
  <c r="BR187" i="24" s="1"/>
  <c r="AK268" i="24"/>
  <c r="EB200" i="24"/>
  <c r="P200" i="24" s="1"/>
  <c r="DX200" i="24"/>
  <c r="AZ168" i="24"/>
  <c r="BA168" i="24" s="1"/>
  <c r="BC168" i="24" s="1"/>
  <c r="BT18" i="24"/>
  <c r="BU18" i="24" s="1"/>
  <c r="BW18" i="24" s="1"/>
  <c r="AL265" i="24"/>
  <c r="AN265" i="24"/>
  <c r="DX113" i="24"/>
  <c r="EJ113" i="24" s="1"/>
  <c r="EM113" i="24"/>
  <c r="AO29" i="24"/>
  <c r="BC467" i="24"/>
  <c r="AB375" i="24"/>
  <c r="AD375" i="24" s="1"/>
  <c r="AA399" i="24"/>
  <c r="AB399" i="24" s="1"/>
  <c r="ET335" i="24"/>
  <c r="FF335" i="24" s="1"/>
  <c r="BO353" i="24"/>
  <c r="W323" i="24"/>
  <c r="Y323" i="24" s="1"/>
  <c r="BT264" i="24"/>
  <c r="BU264" i="24" s="1"/>
  <c r="BW264" i="24" s="1"/>
  <c r="AQ303" i="24"/>
  <c r="AS303" i="24" s="1"/>
  <c r="AA234" i="24"/>
  <c r="AK237" i="24"/>
  <c r="AL237" i="24" s="1"/>
  <c r="AZ230" i="24"/>
  <c r="BA230" i="24" s="1"/>
  <c r="BC230" i="24" s="1"/>
  <c r="DX229" i="24"/>
  <c r="EJ229" i="24" s="1"/>
  <c r="ET313" i="24"/>
  <c r="AQ293" i="24"/>
  <c r="AQ150" i="24"/>
  <c r="AS150" i="24" s="1"/>
  <c r="BJ183" i="24"/>
  <c r="BK183" i="24" s="1"/>
  <c r="BA258" i="24"/>
  <c r="BC258" i="24" s="1"/>
  <c r="AZ70" i="24"/>
  <c r="BA70" i="24" s="1"/>
  <c r="BC70" i="24" s="1"/>
  <c r="AA54" i="24"/>
  <c r="AB54" i="24" s="1"/>
  <c r="BF58" i="24"/>
  <c r="BH58" i="24" s="1"/>
  <c r="AY320" i="24"/>
  <c r="AZ320" i="24" s="1"/>
  <c r="BA320" i="24" s="1"/>
  <c r="EA292" i="24"/>
  <c r="DX292" i="24"/>
  <c r="EK292" i="24" s="1"/>
  <c r="BS205" i="24"/>
  <c r="BT205" i="24" s="1"/>
  <c r="ET448" i="24"/>
  <c r="AI436" i="24"/>
  <c r="BZ369" i="24"/>
  <c r="BZ372" i="24"/>
  <c r="BZ332" i="24"/>
  <c r="AX281" i="24"/>
  <c r="BZ275" i="24"/>
  <c r="CN275" i="24"/>
  <c r="EJ115" i="24"/>
  <c r="DZ115" i="24"/>
  <c r="CN254" i="24"/>
  <c r="BZ254" i="24"/>
  <c r="AG228" i="24"/>
  <c r="BP206" i="24"/>
  <c r="BR206" i="24" s="1"/>
  <c r="BM211" i="24"/>
  <c r="BP166" i="24"/>
  <c r="AG165" i="24"/>
  <c r="AL376" i="24"/>
  <c r="AN376" i="24" s="1"/>
  <c r="AZ319" i="24"/>
  <c r="BA319" i="24" s="1"/>
  <c r="BC319" i="24" s="1"/>
  <c r="BP72" i="24"/>
  <c r="BR72" i="24" s="1"/>
  <c r="DX308" i="24"/>
  <c r="EJ308" i="24" s="1"/>
  <c r="EA308" i="24"/>
  <c r="Q328" i="24"/>
  <c r="R328" i="24"/>
  <c r="T328" i="24" s="1"/>
  <c r="EC41" i="24"/>
  <c r="DX41" i="24"/>
  <c r="EJ41" i="24" s="1"/>
  <c r="BD41" i="24" s="1"/>
  <c r="EA70" i="24"/>
  <c r="F70" i="24" s="1"/>
  <c r="DX70" i="24"/>
  <c r="EK70" i="24" s="1"/>
  <c r="Y371" i="24"/>
  <c r="BT461" i="24"/>
  <c r="BU461" i="24" s="1"/>
  <c r="BW461" i="24" s="1"/>
  <c r="BF218" i="24"/>
  <c r="BH218" i="24" s="1"/>
  <c r="AB150" i="24"/>
  <c r="AD150" i="24" s="1"/>
  <c r="CN514" i="24"/>
  <c r="V484" i="24"/>
  <c r="W484" i="24" s="1"/>
  <c r="BF429" i="24"/>
  <c r="BH429" i="24" s="1"/>
  <c r="AG476" i="24"/>
  <c r="AI476" i="24" s="1"/>
  <c r="AN366" i="24"/>
  <c r="AP335" i="24"/>
  <c r="AQ335" i="24" s="1"/>
  <c r="AS335" i="24" s="1"/>
  <c r="AV337" i="24"/>
  <c r="AK326" i="24"/>
  <c r="R298" i="24"/>
  <c r="R324" i="24"/>
  <c r="T324" i="24" s="1"/>
  <c r="ET242" i="24"/>
  <c r="AX187" i="24"/>
  <c r="AN217" i="24"/>
  <c r="ET278" i="24"/>
  <c r="FE278" i="24" s="1"/>
  <c r="EA203" i="24"/>
  <c r="F203" i="24" s="1"/>
  <c r="G203" i="24" s="1"/>
  <c r="BZ216" i="24"/>
  <c r="CN216" i="24"/>
  <c r="EW204" i="24"/>
  <c r="BA161" i="24"/>
  <c r="BC161" i="24" s="1"/>
  <c r="AB202" i="24"/>
  <c r="AD202" i="24" s="1"/>
  <c r="AF190" i="24"/>
  <c r="AG190" i="24" s="1"/>
  <c r="BJ85" i="24"/>
  <c r="BK85" i="24" s="1"/>
  <c r="FD47" i="24"/>
  <c r="ET47" i="24"/>
  <c r="FF47" i="24" s="1"/>
  <c r="BJ304" i="24"/>
  <c r="BK304" i="24" s="1"/>
  <c r="DX232" i="24"/>
  <c r="EA232" i="24"/>
  <c r="AK133" i="24"/>
  <c r="AL133" i="24" s="1"/>
  <c r="EC79" i="24"/>
  <c r="U79" i="24" s="1"/>
  <c r="DX79" i="24"/>
  <c r="EJ79" i="24" s="1"/>
  <c r="BD79" i="24" s="1"/>
  <c r="W166" i="24"/>
  <c r="Y166" i="24" s="1"/>
  <c r="DX97" i="24"/>
  <c r="EJ97" i="24" s="1"/>
  <c r="EA97" i="24"/>
  <c r="AF486" i="24"/>
  <c r="AG486" i="24" s="1"/>
  <c r="AN489" i="24"/>
  <c r="AS435" i="24"/>
  <c r="BP425" i="24"/>
  <c r="BR425" i="24" s="1"/>
  <c r="AQ422" i="24"/>
  <c r="AS422" i="24" s="1"/>
  <c r="BM384" i="24"/>
  <c r="BU346" i="24"/>
  <c r="W309" i="24"/>
  <c r="Y309" i="24" s="1"/>
  <c r="AT342" i="24"/>
  <c r="AU342" i="24" s="1"/>
  <c r="AS334" i="24"/>
  <c r="ET251" i="24"/>
  <c r="FF251" i="24" s="1"/>
  <c r="AG307" i="24"/>
  <c r="BA281" i="24"/>
  <c r="BC281" i="24" s="1"/>
  <c r="AV220" i="24"/>
  <c r="AX220" i="24" s="1"/>
  <c r="H198" i="24"/>
  <c r="I198" i="24" s="1"/>
  <c r="AA210" i="24"/>
  <c r="AB210" i="24" s="1"/>
  <c r="AD210" i="24" s="1"/>
  <c r="W126" i="24"/>
  <c r="Y126" i="24" s="1"/>
  <c r="BP53" i="24"/>
  <c r="EA244" i="24"/>
  <c r="F244" i="24" s="1"/>
  <c r="DX244" i="24"/>
  <c r="EK244" i="24" s="1"/>
  <c r="BM360" i="24"/>
  <c r="EM81" i="24"/>
  <c r="BS81" i="24" s="1"/>
  <c r="DX81" i="24"/>
  <c r="AK62" i="24"/>
  <c r="AL62" i="24" s="1"/>
  <c r="AN62" i="24"/>
  <c r="Z57" i="24"/>
  <c r="BN226" i="24"/>
  <c r="BO226" i="24" s="1"/>
  <c r="BU342" i="24"/>
  <c r="BW342" i="24" s="1"/>
  <c r="BJ300" i="24"/>
  <c r="W248" i="24"/>
  <c r="Y248" i="24" s="1"/>
  <c r="BK283" i="24"/>
  <c r="BM283" i="24" s="1"/>
  <c r="BH278" i="24"/>
  <c r="BP163" i="24"/>
  <c r="BR163" i="24" s="1"/>
  <c r="AP111" i="24"/>
  <c r="AS163" i="24"/>
  <c r="FA81" i="24"/>
  <c r="EW81" i="24"/>
  <c r="AG225" i="24"/>
  <c r="AI225" i="24" s="1"/>
  <c r="EZ121" i="24"/>
  <c r="ET121" i="24"/>
  <c r="AV504" i="24"/>
  <c r="AX504" i="24" s="1"/>
  <c r="BZ504" i="24"/>
  <c r="AS481" i="24"/>
  <c r="AA423" i="24"/>
  <c r="AB423" i="24" s="1"/>
  <c r="BW475" i="24"/>
  <c r="EX423" i="24"/>
  <c r="BW432" i="24"/>
  <c r="AB430" i="24"/>
  <c r="AD430" i="24" s="1"/>
  <c r="BA380" i="24"/>
  <c r="BC380" i="24" s="1"/>
  <c r="BZ387" i="24"/>
  <c r="AQ323" i="24"/>
  <c r="BU323" i="24"/>
  <c r="AP340" i="24"/>
  <c r="AQ340" i="24" s="1"/>
  <c r="BU299" i="24"/>
  <c r="BW299" i="24" s="1"/>
  <c r="AB311" i="24"/>
  <c r="DX262" i="24"/>
  <c r="EK262" i="24" s="1"/>
  <c r="BI262" i="24" s="1"/>
  <c r="AL232" i="24"/>
  <c r="AN232" i="24" s="1"/>
  <c r="ET166" i="24"/>
  <c r="EW166" i="24" s="1"/>
  <c r="BU224" i="24"/>
  <c r="BO247" i="24"/>
  <c r="BP247" i="24" s="1"/>
  <c r="BK177" i="24"/>
  <c r="BM177" i="24" s="1"/>
  <c r="BT146" i="24"/>
  <c r="AD66" i="24"/>
  <c r="AO73" i="24"/>
  <c r="AP73" i="24" s="1"/>
  <c r="AA168" i="24"/>
  <c r="AB168" i="24" s="1"/>
  <c r="AD168" i="24" s="1"/>
  <c r="BA19" i="24"/>
  <c r="BC19" i="24" s="1"/>
  <c r="BP392" i="24"/>
  <c r="BR392" i="24" s="1"/>
  <c r="BA295" i="24"/>
  <c r="BC295" i="24" s="1"/>
  <c r="BP288" i="24"/>
  <c r="W266" i="24"/>
  <c r="Y266" i="24" s="1"/>
  <c r="BZ281" i="24"/>
  <c r="CN281" i="24"/>
  <c r="AG249" i="24"/>
  <c r="AI249" i="24" s="1"/>
  <c r="FG77" i="24"/>
  <c r="ET77" i="24"/>
  <c r="BZ100" i="24"/>
  <c r="CN100" i="24"/>
  <c r="R62" i="24"/>
  <c r="H41" i="24"/>
  <c r="I41" i="24" s="1"/>
  <c r="J41" i="24" s="1"/>
  <c r="K41" i="24" s="1"/>
  <c r="AY490" i="24"/>
  <c r="AZ490" i="24" s="1"/>
  <c r="AK347" i="24"/>
  <c r="AO67" i="24"/>
  <c r="AP67" i="24" s="1"/>
  <c r="AQ67" i="24" s="1"/>
  <c r="AT162" i="24"/>
  <c r="AU162" i="24" s="1"/>
  <c r="AP183" i="24"/>
  <c r="BM498" i="24"/>
  <c r="BZ441" i="24"/>
  <c r="ET445" i="24"/>
  <c r="FE445" i="24" s="1"/>
  <c r="BP406" i="24"/>
  <c r="BR406" i="24" s="1"/>
  <c r="ET380" i="24"/>
  <c r="FF380" i="24" s="1"/>
  <c r="BM356" i="24"/>
  <c r="BM438" i="24"/>
  <c r="R297" i="24"/>
  <c r="AI308" i="24"/>
  <c r="AN313" i="24"/>
  <c r="Y282" i="24"/>
  <c r="BA305" i="24"/>
  <c r="BC305" i="24" s="1"/>
  <c r="BH256" i="24"/>
  <c r="BW229" i="24"/>
  <c r="AG135" i="24"/>
  <c r="AI135" i="24" s="1"/>
  <c r="CN129" i="24"/>
  <c r="BZ129" i="24"/>
  <c r="BZ116" i="24"/>
  <c r="CN116" i="24"/>
  <c r="BF92" i="24"/>
  <c r="AK49" i="24"/>
  <c r="AL49" i="24" s="1"/>
  <c r="AN49" i="24" s="1"/>
  <c r="AE112" i="24"/>
  <c r="AF112" i="24" s="1"/>
  <c r="FC254" i="24"/>
  <c r="ET254" i="24"/>
  <c r="FE254" i="24" s="1"/>
  <c r="AA80" i="24"/>
  <c r="DX66" i="24"/>
  <c r="EA66" i="24"/>
  <c r="V77" i="24"/>
  <c r="BU188" i="24"/>
  <c r="BW188" i="24" s="1"/>
  <c r="AA180" i="24"/>
  <c r="AB180" i="24" s="1"/>
  <c r="AD180" i="24" s="1"/>
  <c r="AG166" i="24"/>
  <c r="AI166" i="24" s="1"/>
  <c r="BW166" i="24"/>
  <c r="AB117" i="24"/>
  <c r="AD117" i="24" s="1"/>
  <c r="FG25" i="24"/>
  <c r="ET25" i="24"/>
  <c r="FF25" i="24" s="1"/>
  <c r="AV279" i="24"/>
  <c r="AX279" i="24" s="1"/>
  <c r="BK468" i="24"/>
  <c r="BM468" i="24" s="1"/>
  <c r="AN423" i="24"/>
  <c r="CN319" i="24"/>
  <c r="AV320" i="24"/>
  <c r="BA365" i="24"/>
  <c r="AX333" i="24"/>
  <c r="W301" i="24"/>
  <c r="Y301" i="24" s="1"/>
  <c r="T308" i="24"/>
  <c r="AN267" i="24"/>
  <c r="FD205" i="24"/>
  <c r="EW205" i="24"/>
  <c r="ET237" i="24"/>
  <c r="EW237" i="24" s="1"/>
  <c r="AL251" i="24"/>
  <c r="AN251" i="24" s="1"/>
  <c r="DX222" i="24"/>
  <c r="EK222" i="24" s="1"/>
  <c r="BI222" i="24" s="1"/>
  <c r="W260" i="24"/>
  <c r="Y260" i="24" s="1"/>
  <c r="BA188" i="24"/>
  <c r="BC188" i="24" s="1"/>
  <c r="BT150" i="24"/>
  <c r="BU150" i="24" s="1"/>
  <c r="BW150" i="24" s="1"/>
  <c r="AK118" i="24"/>
  <c r="AL118" i="24" s="1"/>
  <c r="BJ113" i="24"/>
  <c r="BK113" i="24" s="1"/>
  <c r="AL113" i="24"/>
  <c r="AZ108" i="24"/>
  <c r="BA108" i="24" s="1"/>
  <c r="AU119" i="24"/>
  <c r="AV119" i="24" s="1"/>
  <c r="AK420" i="24"/>
  <c r="AL420" i="24" s="1"/>
  <c r="AK258" i="24"/>
  <c r="AL258" i="24" s="1"/>
  <c r="AJ122" i="24"/>
  <c r="AK122" i="24" s="1"/>
  <c r="AL122" i="24" s="1"/>
  <c r="AN122" i="24" s="1"/>
  <c r="AY129" i="24"/>
  <c r="AZ129" i="24" s="1"/>
  <c r="EC121" i="24"/>
  <c r="DX121" i="24"/>
  <c r="EJ121" i="24" s="1"/>
  <c r="AV57" i="24"/>
  <c r="AX57" i="24" s="1"/>
  <c r="AB357" i="24"/>
  <c r="AD357" i="24" s="1"/>
  <c r="BA349" i="24"/>
  <c r="BC349" i="24" s="1"/>
  <c r="BA173" i="24"/>
  <c r="FC94" i="24"/>
  <c r="ET94" i="24"/>
  <c r="FE94" i="24" s="1"/>
  <c r="AA81" i="24"/>
  <c r="AB81" i="24" s="1"/>
  <c r="AD81" i="24" s="1"/>
  <c r="AX67" i="24"/>
  <c r="AE445" i="24"/>
  <c r="AF445" i="24" s="1"/>
  <c r="AG445" i="24" s="1"/>
  <c r="EX211" i="24"/>
  <c r="ET211" i="24"/>
  <c r="FF211" i="24" s="1"/>
  <c r="BT290" i="24"/>
  <c r="BU290" i="24" s="1"/>
  <c r="BW290" i="24" s="1"/>
  <c r="EA54" i="24"/>
  <c r="BS63" i="24"/>
  <c r="BT63" i="24" s="1"/>
  <c r="BU63" i="24" s="1"/>
  <c r="AA82" i="24"/>
  <c r="AB82" i="24" s="1"/>
  <c r="AD475" i="24"/>
  <c r="BA471" i="24"/>
  <c r="BC471" i="24" s="1"/>
  <c r="BH443" i="24"/>
  <c r="I469" i="24"/>
  <c r="J469" i="24" s="1"/>
  <c r="K469" i="24" s="1"/>
  <c r="BC469" i="24"/>
  <c r="CN427" i="24"/>
  <c r="Y381" i="24"/>
  <c r="Y511" i="24"/>
  <c r="Y513" i="24"/>
  <c r="ET440" i="24"/>
  <c r="BR423" i="24"/>
  <c r="Y415" i="24"/>
  <c r="CN380" i="24"/>
  <c r="AV408" i="24"/>
  <c r="AX408" i="24" s="1"/>
  <c r="AA356" i="24"/>
  <c r="AB356" i="24" s="1"/>
  <c r="AD356" i="24" s="1"/>
  <c r="AJ373" i="24"/>
  <c r="AQ387" i="24"/>
  <c r="AS387" i="24" s="1"/>
  <c r="DX261" i="24"/>
  <c r="EJ261" i="24" s="1"/>
  <c r="BD261" i="24" s="1"/>
  <c r="BE261" i="24" s="1"/>
  <c r="BF261" i="24" s="1"/>
  <c r="CN243" i="24"/>
  <c r="BZ243" i="24"/>
  <c r="AG244" i="24"/>
  <c r="AI244" i="24" s="1"/>
  <c r="AD268" i="24"/>
  <c r="BZ188" i="24"/>
  <c r="BZ209" i="24"/>
  <c r="CN209" i="24"/>
  <c r="BT131" i="24"/>
  <c r="AV121" i="24"/>
  <c r="AX121" i="24" s="1"/>
  <c r="ET110" i="24"/>
  <c r="FE110" i="24" s="1"/>
  <c r="BA158" i="24"/>
  <c r="CN86" i="24"/>
  <c r="AF303" i="24"/>
  <c r="AG303" i="24" s="1"/>
  <c r="AI303" i="24" s="1"/>
  <c r="P232" i="24"/>
  <c r="EM161" i="24"/>
  <c r="DX161" i="24"/>
  <c r="EJ161" i="24" s="1"/>
  <c r="V331" i="24"/>
  <c r="FG360" i="24"/>
  <c r="ET360" i="24"/>
  <c r="FF360" i="24" s="1"/>
  <c r="AJ34" i="24"/>
  <c r="Z300" i="24"/>
  <c r="AA300" i="24" s="1"/>
  <c r="P58" i="24"/>
  <c r="F233" i="24"/>
  <c r="G233" i="24" s="1"/>
  <c r="H233" i="24" s="1"/>
  <c r="DX30" i="24"/>
  <c r="EL30" i="24"/>
  <c r="BN30" i="24" s="1"/>
  <c r="ET480" i="24"/>
  <c r="FF480" i="24" s="1"/>
  <c r="BH313" i="24"/>
  <c r="AX289" i="24"/>
  <c r="BC376" i="24"/>
  <c r="EL54" i="24"/>
  <c r="BN54" i="24" s="1"/>
  <c r="DX54" i="24"/>
  <c r="EK54" i="24" s="1"/>
  <c r="BI54" i="24" s="1"/>
  <c r="BJ54" i="24" s="1"/>
  <c r="H485" i="24"/>
  <c r="AF418" i="24"/>
  <c r="AG418" i="24" s="1"/>
  <c r="AI418" i="24" s="1"/>
  <c r="W205" i="24"/>
  <c r="Y205" i="24" s="1"/>
  <c r="BP199" i="24"/>
  <c r="BR199" i="24" s="1"/>
  <c r="BJ500" i="24"/>
  <c r="BP458" i="24"/>
  <c r="BR458" i="24" s="1"/>
  <c r="ET455" i="24"/>
  <c r="FE455" i="24" s="1"/>
  <c r="BU474" i="24"/>
  <c r="AV481" i="24"/>
  <c r="AX481" i="24" s="1"/>
  <c r="AL497" i="24"/>
  <c r="AN497" i="24" s="1"/>
  <c r="BU452" i="24"/>
  <c r="AV400" i="24"/>
  <c r="BA395" i="24"/>
  <c r="BC395" i="24" s="1"/>
  <c r="BF379" i="24"/>
  <c r="BH379" i="24" s="1"/>
  <c r="AI390" i="24"/>
  <c r="BF349" i="24"/>
  <c r="BH349" i="24" s="1"/>
  <c r="Y347" i="24"/>
  <c r="BP438" i="24"/>
  <c r="AG288" i="24"/>
  <c r="AI288" i="24" s="1"/>
  <c r="CN323" i="24"/>
  <c r="BZ323" i="24"/>
  <c r="AV384" i="24"/>
  <c r="AX384" i="24" s="1"/>
  <c r="AP289" i="24"/>
  <c r="AQ289" i="24" s="1"/>
  <c r="AS289" i="24" s="1"/>
  <c r="BP267" i="24"/>
  <c r="BR267" i="24" s="1"/>
  <c r="BF234" i="24"/>
  <c r="BH234" i="24" s="1"/>
  <c r="AA267" i="24"/>
  <c r="AQ251" i="24"/>
  <c r="EG269" i="24"/>
  <c r="DX269" i="24"/>
  <c r="AI185" i="24"/>
  <c r="BA120" i="24"/>
  <c r="BC120" i="24" s="1"/>
  <c r="BT121" i="24"/>
  <c r="CN133" i="24"/>
  <c r="BZ133" i="24"/>
  <c r="AU406" i="24"/>
  <c r="AT297" i="24"/>
  <c r="AU297" i="24" s="1"/>
  <c r="AV297" i="24" s="1"/>
  <c r="AX297" i="24" s="1"/>
  <c r="AY217" i="24"/>
  <c r="AZ217" i="24" s="1"/>
  <c r="BA217" i="24" s="1"/>
  <c r="FB30" i="24"/>
  <c r="ET30" i="24"/>
  <c r="FE30" i="24" s="1"/>
  <c r="BP243" i="24"/>
  <c r="BR243" i="24" s="1"/>
  <c r="V208" i="24"/>
  <c r="W208" i="24" s="1"/>
  <c r="Y208" i="24" s="1"/>
  <c r="AZ141" i="24"/>
  <c r="BA141" i="24" s="1"/>
  <c r="BT35" i="24"/>
  <c r="BU35" i="24" s="1"/>
  <c r="AL281" i="24"/>
  <c r="AN281" i="24" s="1"/>
  <c r="T460" i="24"/>
  <c r="AA467" i="24"/>
  <c r="AG324" i="24"/>
  <c r="AI324" i="24" s="1"/>
  <c r="CN340" i="24"/>
  <c r="AO320" i="24"/>
  <c r="AP320" i="24" s="1"/>
  <c r="AA370" i="24"/>
  <c r="BW332" i="24"/>
  <c r="DX227" i="24"/>
  <c r="DX180" i="24"/>
  <c r="EK180" i="24" s="1"/>
  <c r="AD106" i="24"/>
  <c r="AV95" i="24"/>
  <c r="AX95" i="24" s="1"/>
  <c r="AQ52" i="24"/>
  <c r="AS52" i="24" s="1"/>
  <c r="BJ432" i="24"/>
  <c r="BK432" i="24" s="1"/>
  <c r="BM432" i="24" s="1"/>
  <c r="AP483" i="24"/>
  <c r="AK194" i="24"/>
  <c r="AL194" i="24" s="1"/>
  <c r="AN194" i="24" s="1"/>
  <c r="AL296" i="24"/>
  <c r="AN296" i="24" s="1"/>
  <c r="BF216" i="24"/>
  <c r="BH216" i="24" s="1"/>
  <c r="DX414" i="24"/>
  <c r="EJ414" i="24" s="1"/>
  <c r="BD414" i="24" s="1"/>
  <c r="BE414" i="24" s="1"/>
  <c r="BF414" i="24" s="1"/>
  <c r="BT266" i="24"/>
  <c r="BU266" i="24" s="1"/>
  <c r="DX499" i="24"/>
  <c r="EK499" i="24" s="1"/>
  <c r="BI499" i="24" s="1"/>
  <c r="BJ499" i="24" s="1"/>
  <c r="BK499" i="24" s="1"/>
  <c r="BM410" i="24"/>
  <c r="Q415" i="24"/>
  <c r="R415" i="24" s="1"/>
  <c r="AU366" i="24"/>
  <c r="AV366" i="24" s="1"/>
  <c r="AX366" i="24" s="1"/>
  <c r="W487" i="24"/>
  <c r="Y487" i="24" s="1"/>
  <c r="BZ469" i="24"/>
  <c r="DX467" i="24"/>
  <c r="EK467" i="24" s="1"/>
  <c r="BI467" i="24" s="1"/>
  <c r="H476" i="24"/>
  <c r="I476" i="24" s="1"/>
  <c r="ET450" i="24"/>
  <c r="FF450" i="24" s="1"/>
  <c r="CN415" i="24"/>
  <c r="ET362" i="24"/>
  <c r="EW362" i="24" s="1"/>
  <c r="DX295" i="24"/>
  <c r="EK295" i="24" s="1"/>
  <c r="BI295" i="24" s="1"/>
  <c r="ET329" i="24"/>
  <c r="FE329" i="24" s="1"/>
  <c r="AV335" i="24"/>
  <c r="AX335" i="24" s="1"/>
  <c r="BZ316" i="24"/>
  <c r="BA266" i="24"/>
  <c r="BC266" i="24" s="1"/>
  <c r="AU292" i="24"/>
  <c r="BP289" i="24"/>
  <c r="BR289" i="24" s="1"/>
  <c r="Q340" i="24"/>
  <c r="R340" i="24" s="1"/>
  <c r="T340" i="24" s="1"/>
  <c r="Q239" i="24"/>
  <c r="R239" i="24" s="1"/>
  <c r="BC264" i="24"/>
  <c r="AV269" i="24"/>
  <c r="AX269" i="24" s="1"/>
  <c r="AX228" i="24"/>
  <c r="EM85" i="24"/>
  <c r="BS85" i="24" s="1"/>
  <c r="BT85" i="24" s="1"/>
  <c r="DX85" i="24"/>
  <c r="EJ85" i="24" s="1"/>
  <c r="BD85" i="24" s="1"/>
  <c r="DZ41" i="24"/>
  <c r="AZ74" i="24"/>
  <c r="BA74" i="24" s="1"/>
  <c r="R55" i="24"/>
  <c r="CN34" i="24"/>
  <c r="BZ34" i="24"/>
  <c r="CN24" i="24"/>
  <c r="BZ24" i="24"/>
  <c r="Q243" i="24"/>
  <c r="R243" i="24" s="1"/>
  <c r="EY68" i="24"/>
  <c r="ET68" i="24"/>
  <c r="FE68" i="24" s="1"/>
  <c r="U125" i="24"/>
  <c r="V125" i="24" s="1"/>
  <c r="W125" i="24" s="1"/>
  <c r="BA383" i="24"/>
  <c r="BC383" i="24" s="1"/>
  <c r="AO161" i="24"/>
  <c r="AP161" i="24" s="1"/>
  <c r="AQ161" i="24" s="1"/>
  <c r="AS161" i="24" s="1"/>
  <c r="BT124" i="24"/>
  <c r="BU124" i="24" s="1"/>
  <c r="R480" i="24"/>
  <c r="T480" i="24" s="1"/>
  <c r="I465" i="24"/>
  <c r="J465" i="24" s="1"/>
  <c r="BH351" i="24"/>
  <c r="V53" i="24"/>
  <c r="W53" i="24" s="1"/>
  <c r="BK398" i="24"/>
  <c r="BJ398" i="24"/>
  <c r="AL17" i="24"/>
  <c r="AN17" i="24" s="1"/>
  <c r="V295" i="24"/>
  <c r="W295" i="24" s="1"/>
  <c r="ET471" i="24"/>
  <c r="BP414" i="24"/>
  <c r="BR414" i="24" s="1"/>
  <c r="FH295" i="24"/>
  <c r="ET295" i="24"/>
  <c r="FE295" i="24" s="1"/>
  <c r="DX272" i="24"/>
  <c r="EK272" i="24" s="1"/>
  <c r="V198" i="24"/>
  <c r="W198" i="24" s="1"/>
  <c r="AV242" i="24"/>
  <c r="AX242" i="24" s="1"/>
  <c r="BW182" i="24"/>
  <c r="BZ183" i="24"/>
  <c r="CN183" i="24"/>
  <c r="AP140" i="24"/>
  <c r="BZ179" i="24"/>
  <c r="CN179" i="24"/>
  <c r="W142" i="24"/>
  <c r="Y142" i="24" s="1"/>
  <c r="AD77" i="24"/>
  <c r="AK300" i="24"/>
  <c r="AL300" i="24" s="1"/>
  <c r="ED113" i="24"/>
  <c r="Z113" i="24" s="1"/>
  <c r="DX29" i="24"/>
  <c r="EJ29" i="24" s="1"/>
  <c r="EA29" i="24"/>
  <c r="AU51" i="24"/>
  <c r="AV51" i="24" s="1"/>
  <c r="BW495" i="24"/>
  <c r="AA260" i="24"/>
  <c r="BE323" i="24"/>
  <c r="BF323" i="24" s="1"/>
  <c r="CN503" i="24"/>
  <c r="BR477" i="24"/>
  <c r="BZ455" i="24"/>
  <c r="BF439" i="24"/>
  <c r="BH439" i="24" s="1"/>
  <c r="BU432" i="24"/>
  <c r="AF454" i="24"/>
  <c r="AG454" i="24" s="1"/>
  <c r="AI454" i="24" s="1"/>
  <c r="Y447" i="24"/>
  <c r="CN375" i="24"/>
  <c r="DZ374" i="24"/>
  <c r="AI399" i="24"/>
  <c r="BP324" i="24"/>
  <c r="BR324" i="24" s="1"/>
  <c r="AP295" i="24"/>
  <c r="AQ295" i="24" s="1"/>
  <c r="BM380" i="24"/>
  <c r="BU268" i="24"/>
  <c r="BW268" i="24" s="1"/>
  <c r="W234" i="24"/>
  <c r="Y234" i="24" s="1"/>
  <c r="AD256" i="24"/>
  <c r="FA183" i="24"/>
  <c r="AZ191" i="24"/>
  <c r="CN240" i="24"/>
  <c r="BP193" i="24"/>
  <c r="BR193" i="24" s="1"/>
  <c r="DX238" i="24"/>
  <c r="EK238" i="24" s="1"/>
  <c r="BI238" i="24" s="1"/>
  <c r="BO159" i="24"/>
  <c r="BP159" i="24" s="1"/>
  <c r="BP175" i="24"/>
  <c r="BR175" i="24" s="1"/>
  <c r="BM167" i="24"/>
  <c r="AL140" i="24"/>
  <c r="AN140" i="24" s="1"/>
  <c r="AD116" i="24"/>
  <c r="Z456" i="24"/>
  <c r="AA456" i="24" s="1"/>
  <c r="AF298" i="24"/>
  <c r="AG298" i="24" s="1"/>
  <c r="AI298" i="24" s="1"/>
  <c r="AF99" i="24"/>
  <c r="AG99" i="24" s="1"/>
  <c r="AI99" i="24" s="1"/>
  <c r="U474" i="24"/>
  <c r="V474" i="24" s="1"/>
  <c r="AL454" i="24"/>
  <c r="AN454" i="24" s="1"/>
  <c r="BE507" i="24"/>
  <c r="BF507" i="24" s="1"/>
  <c r="EG151" i="24"/>
  <c r="AO151" i="24" s="1"/>
  <c r="DX151" i="24"/>
  <c r="EJ151" i="24" s="1"/>
  <c r="AT415" i="24"/>
  <c r="AU415" i="24" s="1"/>
  <c r="EE248" i="24"/>
  <c r="AE248" i="24" s="1"/>
  <c r="DX248" i="24"/>
  <c r="BJ333" i="24"/>
  <c r="BK333" i="24" s="1"/>
  <c r="EX226" i="24"/>
  <c r="BE270" i="24"/>
  <c r="BF270" i="24" s="1"/>
  <c r="P40" i="24"/>
  <c r="Q40" i="24" s="1"/>
  <c r="R40" i="24" s="1"/>
  <c r="T40" i="24" s="1"/>
  <c r="AQ56" i="24"/>
  <c r="AS56" i="24" s="1"/>
  <c r="AE417" i="24"/>
  <c r="AF417" i="24" s="1"/>
  <c r="FC148" i="24"/>
  <c r="ET148" i="24"/>
  <c r="AZ121" i="24"/>
  <c r="AE196" i="24"/>
  <c r="BS41" i="24"/>
  <c r="AG81" i="24"/>
  <c r="AI81" i="24" s="1"/>
  <c r="AA75" i="24"/>
  <c r="AB75" i="24" s="1"/>
  <c r="AV27" i="24"/>
  <c r="AX27" i="24" s="1"/>
  <c r="BR55" i="24"/>
  <c r="AT463" i="24"/>
  <c r="AU463" i="24" s="1"/>
  <c r="AV463" i="24" s="1"/>
  <c r="AQ487" i="24"/>
  <c r="AS487" i="24" s="1"/>
  <c r="AO205" i="24"/>
  <c r="AP205" i="24" s="1"/>
  <c r="AQ205" i="24" s="1"/>
  <c r="AS205" i="24" s="1"/>
  <c r="EM125" i="24"/>
  <c r="BS125" i="24" s="1"/>
  <c r="DX125" i="24"/>
  <c r="AA46" i="24"/>
  <c r="BE34" i="24"/>
  <c r="AZ71" i="24"/>
  <c r="AV19" i="24"/>
  <c r="AX19" i="24" s="1"/>
  <c r="BC443" i="24"/>
  <c r="AA105" i="24"/>
  <c r="AB105" i="24" s="1"/>
  <c r="EW87" i="24"/>
  <c r="V140" i="24"/>
  <c r="W140" i="24" s="1"/>
  <c r="Y140" i="24" s="1"/>
  <c r="BE194" i="24"/>
  <c r="BF194" i="24" s="1"/>
  <c r="BH194" i="24" s="1"/>
  <c r="FG73" i="24"/>
  <c r="ET73" i="24"/>
  <c r="AD50" i="24"/>
  <c r="AG45" i="24"/>
  <c r="BA40" i="24"/>
  <c r="BC40" i="24" s="1"/>
  <c r="AA417" i="24"/>
  <c r="AB417" i="24" s="1"/>
  <c r="W168" i="24"/>
  <c r="Y168" i="24" s="1"/>
  <c r="Q261" i="24"/>
  <c r="R261" i="24" s="1"/>
  <c r="BC256" i="24"/>
  <c r="AB160" i="24"/>
  <c r="AN114" i="24"/>
  <c r="BA92" i="24"/>
  <c r="BC92" i="24" s="1"/>
  <c r="AV169" i="24"/>
  <c r="ET88" i="24"/>
  <c r="FE88" i="24" s="1"/>
  <c r="BA80" i="24"/>
  <c r="BC80" i="24" s="1"/>
  <c r="AN59" i="24"/>
  <c r="BC58" i="24"/>
  <c r="AL54" i="24"/>
  <c r="AN54" i="24" s="1"/>
  <c r="Y389" i="24"/>
  <c r="AY502" i="24"/>
  <c r="AZ502" i="24" s="1"/>
  <c r="BA502" i="24" s="1"/>
  <c r="BC502" i="24" s="1"/>
  <c r="FH208" i="24"/>
  <c r="ET208" i="24"/>
  <c r="FE208" i="24" s="1"/>
  <c r="AK245" i="24"/>
  <c r="BT367" i="24"/>
  <c r="U167" i="24"/>
  <c r="V167" i="24" s="1"/>
  <c r="BN154" i="24"/>
  <c r="BO154" i="24" s="1"/>
  <c r="BK294" i="24"/>
  <c r="BM294" i="24" s="1"/>
  <c r="BJ15" i="24"/>
  <c r="BK15" i="24" s="1"/>
  <c r="AU163" i="24"/>
  <c r="AV163" i="24" s="1"/>
  <c r="DX68" i="24"/>
  <c r="EK68" i="24" s="1"/>
  <c r="W62" i="24"/>
  <c r="V214" i="24"/>
  <c r="FH154" i="24"/>
  <c r="ET154" i="24"/>
  <c r="FE154" i="24" s="1"/>
  <c r="W385" i="24"/>
  <c r="Y385" i="24" s="1"/>
  <c r="AZ153" i="24"/>
  <c r="BA153" i="24" s="1"/>
  <c r="AN394" i="24"/>
  <c r="BN120" i="24"/>
  <c r="BO120" i="24" s="1"/>
  <c r="AA48" i="24"/>
  <c r="BK39" i="24"/>
  <c r="BM39" i="24"/>
  <c r="BP373" i="24"/>
  <c r="EM219" i="24"/>
  <c r="DX219" i="24"/>
  <c r="EJ219" i="24" s="1"/>
  <c r="BD219" i="24" s="1"/>
  <c r="BE219" i="24" s="1"/>
  <c r="AS94" i="24"/>
  <c r="AL95" i="24"/>
  <c r="U490" i="24"/>
  <c r="V490" i="24" s="1"/>
  <c r="R339" i="24"/>
  <c r="Q284" i="24"/>
  <c r="AG366" i="24"/>
  <c r="AI366" i="24" s="1"/>
  <c r="P94" i="24"/>
  <c r="Q94" i="24" s="1"/>
  <c r="DX53" i="24"/>
  <c r="EJ53" i="24" s="1"/>
  <c r="V48" i="24"/>
  <c r="W48" i="24" s="1"/>
  <c r="Y48" i="24" s="1"/>
  <c r="BT91" i="24"/>
  <c r="BU91" i="24" s="1"/>
  <c r="AJ495" i="24"/>
  <c r="AK495" i="24" s="1"/>
  <c r="AL495" i="24" s="1"/>
  <c r="AX180" i="24"/>
  <c r="AE232" i="24"/>
  <c r="AF232" i="24" s="1"/>
  <c r="BT160" i="24"/>
  <c r="BU160" i="24" s="1"/>
  <c r="P96" i="24"/>
  <c r="Q96" i="24" s="1"/>
  <c r="R96" i="24" s="1"/>
  <c r="T96" i="24" s="1"/>
  <c r="AB48" i="24"/>
  <c r="AI294" i="24"/>
  <c r="ET239" i="24"/>
  <c r="AV315" i="24"/>
  <c r="AX315" i="24" s="1"/>
  <c r="AF125" i="24"/>
  <c r="AG125" i="24" s="1"/>
  <c r="AI125" i="24" s="1"/>
  <c r="AU227" i="24"/>
  <c r="AV227" i="24" s="1"/>
  <c r="AX227" i="24" s="1"/>
  <c r="I93" i="24"/>
  <c r="AQ89" i="24"/>
  <c r="BZ59" i="24"/>
  <c r="V81" i="24"/>
  <c r="W81" i="24" s="1"/>
  <c r="Z474" i="24"/>
  <c r="V425" i="24"/>
  <c r="W425" i="24" s="1"/>
  <c r="Y425" i="24" s="1"/>
  <c r="AG396" i="24"/>
  <c r="AI396" i="24" s="1"/>
  <c r="AZ227" i="24"/>
  <c r="AZ94" i="24"/>
  <c r="BA94" i="24" s="1"/>
  <c r="BC94" i="24" s="1"/>
  <c r="AY131" i="24"/>
  <c r="AZ131" i="24" s="1"/>
  <c r="AT234" i="24"/>
  <c r="AU234" i="24" s="1"/>
  <c r="AV234" i="24" s="1"/>
  <c r="AT248" i="24"/>
  <c r="AU248" i="24" s="1"/>
  <c r="AV248" i="24" s="1"/>
  <c r="BF363" i="24"/>
  <c r="BH363" i="24" s="1"/>
  <c r="W483" i="24"/>
  <c r="Y483" i="24" s="1"/>
  <c r="AS250" i="24"/>
  <c r="P321" i="24"/>
  <c r="Q321" i="24" s="1"/>
  <c r="R321" i="24" s="1"/>
  <c r="FE232" i="24"/>
  <c r="EW232" i="24"/>
  <c r="AY189" i="24"/>
  <c r="AZ189" i="24" s="1"/>
  <c r="CN65" i="24"/>
  <c r="AA73" i="24"/>
  <c r="AB73" i="24" s="1"/>
  <c r="DX28" i="24"/>
  <c r="AU54" i="24"/>
  <c r="AV54" i="24" s="1"/>
  <c r="AX54" i="24" s="1"/>
  <c r="BS322" i="24"/>
  <c r="EK112" i="24"/>
  <c r="DZ112" i="24"/>
  <c r="BJ161" i="24"/>
  <c r="BK161" i="24" s="1"/>
  <c r="AG57" i="24"/>
  <c r="AI57" i="24" s="1"/>
  <c r="AE26" i="24"/>
  <c r="AF26" i="24" s="1"/>
  <c r="AB275" i="24"/>
  <c r="AD275" i="24" s="1"/>
  <c r="BT232" i="24"/>
  <c r="BU232" i="24" s="1"/>
  <c r="BW232" i="24" s="1"/>
  <c r="BO157" i="24"/>
  <c r="BP157" i="24" s="1"/>
  <c r="BR157" i="24" s="1"/>
  <c r="BF176" i="24"/>
  <c r="BH176" i="24" s="1"/>
  <c r="BZ202" i="24"/>
  <c r="CN202" i="24"/>
  <c r="BO131" i="24"/>
  <c r="BP131" i="24" s="1"/>
  <c r="BR131" i="24" s="1"/>
  <c r="BJ115" i="24"/>
  <c r="AU75" i="24"/>
  <c r="AV75" i="24" s="1"/>
  <c r="ET39" i="24"/>
  <c r="V17" i="24"/>
  <c r="W17" i="24" s="1"/>
  <c r="Y17" i="24" s="1"/>
  <c r="AP473" i="24"/>
  <c r="AQ473" i="24" s="1"/>
  <c r="AE389" i="24"/>
  <c r="AF389" i="24" s="1"/>
  <c r="AG389" i="24" s="1"/>
  <c r="AA493" i="24"/>
  <c r="AJ86" i="24"/>
  <c r="AP104" i="24"/>
  <c r="AQ104" i="24" s="1"/>
  <c r="AS104" i="24" s="1"/>
  <c r="ET226" i="24"/>
  <c r="FE226" i="24" s="1"/>
  <c r="R31" i="24"/>
  <c r="W50" i="24"/>
  <c r="Y50" i="24" s="1"/>
  <c r="BP333" i="24"/>
  <c r="BR333" i="24" s="1"/>
  <c r="AZ348" i="24"/>
  <c r="BA348" i="24" s="1"/>
  <c r="BC348" i="24" s="1"/>
  <c r="AV314" i="24"/>
  <c r="AX314" i="24" s="1"/>
  <c r="ET158" i="24"/>
  <c r="FE158" i="24" s="1"/>
  <c r="CN261" i="24"/>
  <c r="BJ215" i="24"/>
  <c r="BK215" i="24" s="1"/>
  <c r="AX312" i="24"/>
  <c r="BZ219" i="24"/>
  <c r="AQ256" i="24"/>
  <c r="AS256" i="24" s="1"/>
  <c r="AL178" i="24"/>
  <c r="BC154" i="24"/>
  <c r="AL228" i="24"/>
  <c r="ET134" i="24"/>
  <c r="FE134" i="24" s="1"/>
  <c r="Q192" i="24"/>
  <c r="R192" i="24" s="1"/>
  <c r="T192" i="24" s="1"/>
  <c r="AB153" i="24"/>
  <c r="AD153" i="24" s="1"/>
  <c r="BT133" i="24"/>
  <c r="BR93" i="24"/>
  <c r="AJ134" i="24"/>
  <c r="Y102" i="24"/>
  <c r="G40" i="24"/>
  <c r="BP19" i="24"/>
  <c r="BR19" i="24" s="1"/>
  <c r="AQ48" i="24"/>
  <c r="AS48" i="24" s="1"/>
  <c r="AL51" i="24"/>
  <c r="AN51" i="24" s="1"/>
  <c r="AI27" i="24"/>
  <c r="BE485" i="24"/>
  <c r="BF485" i="24" s="1"/>
  <c r="AG506" i="24"/>
  <c r="AI506" i="24" s="1"/>
  <c r="ET236" i="24"/>
  <c r="FH236" i="24"/>
  <c r="AQ224" i="24"/>
  <c r="AS224" i="24" s="1"/>
  <c r="AV203" i="24"/>
  <c r="AX203" i="24" s="1"/>
  <c r="AG335" i="24"/>
  <c r="AI335" i="24" s="1"/>
  <c r="BJ41" i="24"/>
  <c r="DX86" i="24"/>
  <c r="EK86" i="24" s="1"/>
  <c r="EA86" i="24"/>
  <c r="F86" i="24" s="1"/>
  <c r="AK66" i="24"/>
  <c r="AL66" i="24" s="1"/>
  <c r="AN66" i="24" s="1"/>
  <c r="ET410" i="24"/>
  <c r="FF410" i="24" s="1"/>
  <c r="ET320" i="24"/>
  <c r="FF320" i="24" s="1"/>
  <c r="DX286" i="24"/>
  <c r="EK286" i="24" s="1"/>
  <c r="BI286" i="24" s="1"/>
  <c r="AN277" i="24"/>
  <c r="BR213" i="24"/>
  <c r="AV177" i="24"/>
  <c r="AX177" i="24" s="1"/>
  <c r="AS160" i="24"/>
  <c r="AL67" i="24"/>
  <c r="CN85" i="24"/>
  <c r="BZ50" i="24"/>
  <c r="CN50" i="24"/>
  <c r="AZ61" i="24"/>
  <c r="BA61" i="24" s="1"/>
  <c r="BC61" i="24" s="1"/>
  <c r="CN38" i="24"/>
  <c r="BZ38" i="24"/>
  <c r="EX405" i="24"/>
  <c r="ET405" i="24"/>
  <c r="DX456" i="24"/>
  <c r="EG456" i="24"/>
  <c r="AQ499" i="24"/>
  <c r="AS499" i="24" s="1"/>
  <c r="AV233" i="24"/>
  <c r="AX233" i="24" s="1"/>
  <c r="G109" i="24"/>
  <c r="BK61" i="24"/>
  <c r="BM61" i="24" s="1"/>
  <c r="AS367" i="24"/>
  <c r="BM390" i="24"/>
  <c r="BK352" i="24"/>
  <c r="BM352" i="24" s="1"/>
  <c r="BM314" i="24"/>
  <c r="BA240" i="24"/>
  <c r="BC240" i="24" s="1"/>
  <c r="CN245" i="24"/>
  <c r="BZ245" i="24"/>
  <c r="BC174" i="24"/>
  <c r="AL156" i="24"/>
  <c r="AI157" i="24"/>
  <c r="BR85" i="24"/>
  <c r="BM67" i="24"/>
  <c r="EW89" i="24"/>
  <c r="AI61" i="24"/>
  <c r="V57" i="24"/>
  <c r="W57" i="24" s="1"/>
  <c r="AV39" i="24"/>
  <c r="AX39" i="24" s="1"/>
  <c r="AZ509" i="24"/>
  <c r="BA509" i="24" s="1"/>
  <c r="BK374" i="24"/>
  <c r="BM374" i="24" s="1"/>
  <c r="AT128" i="24"/>
  <c r="BS109" i="24"/>
  <c r="BT109" i="24" s="1"/>
  <c r="EC61" i="24"/>
  <c r="AZ296" i="24"/>
  <c r="AT26" i="24"/>
  <c r="AU26" i="24" s="1"/>
  <c r="BC104" i="24"/>
  <c r="DX18" i="24"/>
  <c r="EL18" i="24"/>
  <c r="AO366" i="24"/>
  <c r="W70" i="24"/>
  <c r="Y70" i="24" s="1"/>
  <c r="Z125" i="24"/>
  <c r="AA125" i="24" s="1"/>
  <c r="BT36" i="24"/>
  <c r="BU36" i="24" s="1"/>
  <c r="BW36" i="24" s="1"/>
  <c r="AS38" i="24"/>
  <c r="AT104" i="24"/>
  <c r="F186" i="24"/>
  <c r="G186" i="24" s="1"/>
  <c r="P156" i="24"/>
  <c r="Q156" i="24" s="1"/>
  <c r="AO135" i="24"/>
  <c r="AP135" i="24" s="1"/>
  <c r="AQ135" i="24" s="1"/>
  <c r="BS39" i="24"/>
  <c r="BT39" i="24" s="1"/>
  <c r="BF214" i="24"/>
  <c r="BH214" i="24" s="1"/>
  <c r="AT254" i="24"/>
  <c r="AU254" i="24" s="1"/>
  <c r="AV254" i="24" s="1"/>
  <c r="Y20" i="24"/>
  <c r="ET231" i="24"/>
  <c r="AT34" i="24"/>
  <c r="V86" i="24"/>
  <c r="W86" i="24" s="1"/>
  <c r="BC449" i="24"/>
  <c r="BE433" i="24"/>
  <c r="AY203" i="24"/>
  <c r="AZ203" i="24" s="1"/>
  <c r="AU160" i="24"/>
  <c r="AQ186" i="24"/>
  <c r="BU168" i="24"/>
  <c r="BW168" i="24" s="1"/>
  <c r="BZ107" i="24"/>
  <c r="AX77" i="24"/>
  <c r="DX38" i="24"/>
  <c r="EK38" i="24" s="1"/>
  <c r="BM49" i="24"/>
  <c r="AS58" i="24"/>
  <c r="AI19" i="24"/>
  <c r="BZ25" i="24"/>
  <c r="DX14" i="24"/>
  <c r="EK14" i="24" s="1"/>
  <c r="AE431" i="24"/>
  <c r="ET156" i="24"/>
  <c r="BM337" i="24"/>
  <c r="AJ501" i="24"/>
  <c r="AK501" i="24" s="1"/>
  <c r="AF471" i="24"/>
  <c r="AG471" i="24" s="1"/>
  <c r="AE471" i="24"/>
  <c r="BE188" i="24"/>
  <c r="BF188" i="24" s="1"/>
  <c r="AO113" i="24"/>
  <c r="BS115" i="24"/>
  <c r="BT115" i="24" s="1"/>
  <c r="DZ236" i="24"/>
  <c r="EK236" i="24"/>
  <c r="BI236" i="24" s="1"/>
  <c r="BR23" i="24"/>
  <c r="AB154" i="24"/>
  <c r="AD154" i="24" s="1"/>
  <c r="BW467" i="24"/>
  <c r="ET113" i="24"/>
  <c r="FG113" i="24"/>
  <c r="AX257" i="24"/>
  <c r="AY97" i="24"/>
  <c r="BT467" i="24"/>
  <c r="BU467" i="24" s="1"/>
  <c r="BH60" i="24"/>
  <c r="AY113" i="24"/>
  <c r="AZ113" i="24" s="1"/>
  <c r="BA113" i="24" s="1"/>
  <c r="BC113" i="24" s="1"/>
  <c r="AS74" i="24"/>
  <c r="U51" i="24"/>
  <c r="V51" i="24" s="1"/>
  <c r="W51" i="24" s="1"/>
  <c r="EX497" i="24"/>
  <c r="AG179" i="24"/>
  <c r="AI179" i="24" s="1"/>
  <c r="BO245" i="24"/>
  <c r="BP245" i="24" s="1"/>
  <c r="BR245" i="24" s="1"/>
  <c r="BR298" i="24"/>
  <c r="BS29" i="24"/>
  <c r="BT29" i="24" s="1"/>
  <c r="AY300" i="24"/>
  <c r="AD162" i="24"/>
  <c r="AI199" i="24"/>
  <c r="AX87" i="24"/>
  <c r="AN29" i="24"/>
  <c r="AO400" i="24"/>
  <c r="AO362" i="24"/>
  <c r="AJ331" i="24"/>
  <c r="AK331" i="24" s="1"/>
  <c r="BN445" i="24"/>
  <c r="AJ415" i="24"/>
  <c r="AK415" i="24"/>
  <c r="AL415" i="24" s="1"/>
  <c r="AP361" i="24"/>
  <c r="AQ361" i="24" s="1"/>
  <c r="AS361" i="24" s="1"/>
  <c r="AY143" i="24"/>
  <c r="Z476" i="24"/>
  <c r="AA476" i="24" s="1"/>
  <c r="AB476" i="24" s="1"/>
  <c r="AE86" i="24"/>
  <c r="AF86" i="24" s="1"/>
  <c r="AO115" i="24"/>
  <c r="AP115" i="24" s="1"/>
  <c r="AQ115" i="24" s="1"/>
  <c r="BM31" i="24"/>
  <c r="AD63" i="24"/>
  <c r="DX82" i="24"/>
  <c r="EK82" i="24" s="1"/>
  <c r="BI82" i="24" s="1"/>
  <c r="AK40" i="24"/>
  <c r="AL40" i="24" s="1"/>
  <c r="AT367" i="24"/>
  <c r="AU367" i="24" s="1"/>
  <c r="AV367" i="24" s="1"/>
  <c r="AE194" i="24"/>
  <c r="BF32" i="24"/>
  <c r="BH32" i="24" s="1"/>
  <c r="AP84" i="24"/>
  <c r="AQ84" i="24" s="1"/>
  <c r="AS84" i="24" s="1"/>
  <c r="BR358" i="24"/>
  <c r="BN26" i="24"/>
  <c r="BO26" i="24"/>
  <c r="BP26" i="24" s="1"/>
  <c r="BO481" i="24"/>
  <c r="BN481" i="24"/>
  <c r="BT33" i="24"/>
  <c r="BC33" i="24"/>
  <c r="AA21" i="24"/>
  <c r="AB21" i="24" s="1"/>
  <c r="AD21" i="24" s="1"/>
  <c r="BE495" i="24"/>
  <c r="BF495" i="24" s="1"/>
  <c r="BJ502" i="24"/>
  <c r="BK502" i="24" s="1"/>
  <c r="AA355" i="24"/>
  <c r="ET307" i="24"/>
  <c r="Z380" i="24"/>
  <c r="BN507" i="24"/>
  <c r="BO507" i="24" s="1"/>
  <c r="BP507" i="24" s="1"/>
  <c r="AL426" i="24"/>
  <c r="AN426" i="24" s="1"/>
  <c r="W174" i="24"/>
  <c r="Y174" i="24" s="1"/>
  <c r="AV167" i="24"/>
  <c r="AX167" i="24" s="1"/>
  <c r="DX61" i="24"/>
  <c r="EJ61" i="24" s="1"/>
  <c r="BD61" i="24" s="1"/>
  <c r="BH212" i="24"/>
  <c r="AD108" i="24"/>
  <c r="BW130" i="24"/>
  <c r="AK165" i="24"/>
  <c r="AL165" i="24" s="1"/>
  <c r="AS76" i="24"/>
  <c r="AN30" i="24"/>
  <c r="BO40" i="24"/>
  <c r="BP40" i="24" s="1"/>
  <c r="BR40" i="24" s="1"/>
  <c r="AS321" i="24"/>
  <c r="ET497" i="24"/>
  <c r="AZ280" i="24"/>
  <c r="BA280" i="24" s="1"/>
  <c r="R412" i="24"/>
  <c r="T412" i="24" s="1"/>
  <c r="AE284" i="24"/>
  <c r="AF284" i="24" s="1"/>
  <c r="EX507" i="24"/>
  <c r="ET507" i="24"/>
  <c r="FE507" i="24" s="1"/>
  <c r="AV127" i="24"/>
  <c r="AX127" i="24" s="1"/>
  <c r="AV368" i="24"/>
  <c r="AX368" i="24" s="1"/>
  <c r="BT89" i="24"/>
  <c r="BS285" i="24"/>
  <c r="BT285" i="24" s="1"/>
  <c r="BU285" i="24" s="1"/>
  <c r="AQ175" i="24"/>
  <c r="AS175" i="24" s="1"/>
  <c r="Y200" i="24"/>
  <c r="R207" i="24"/>
  <c r="BA190" i="24"/>
  <c r="BC190" i="24" s="1"/>
  <c r="DX156" i="24"/>
  <c r="AD124" i="24"/>
  <c r="AN78" i="24"/>
  <c r="AU25" i="24"/>
  <c r="AV25" i="24" s="1"/>
  <c r="AB52" i="24"/>
  <c r="AP69" i="24"/>
  <c r="BU46" i="24"/>
  <c r="BW46" i="24" s="1"/>
  <c r="BC25" i="24"/>
  <c r="AG65" i="24"/>
  <c r="AI65" i="24" s="1"/>
  <c r="AZ278" i="24"/>
  <c r="BF208" i="24"/>
  <c r="BH208" i="24" s="1"/>
  <c r="P507" i="24"/>
  <c r="AY215" i="24"/>
  <c r="AZ215" i="24" s="1"/>
  <c r="P104" i="24"/>
  <c r="Y509" i="24"/>
  <c r="EA480" i="24"/>
  <c r="DX480" i="24"/>
  <c r="EJ480" i="24" s="1"/>
  <c r="AO464" i="24"/>
  <c r="EM488" i="24"/>
  <c r="DX488" i="24"/>
  <c r="AP516" i="24"/>
  <c r="AQ516" i="24" s="1"/>
  <c r="AA499" i="24"/>
  <c r="AB499" i="24" s="1"/>
  <c r="AD499" i="24" s="1"/>
  <c r="BZ509" i="24"/>
  <c r="CN509" i="24"/>
  <c r="EY469" i="24"/>
  <c r="CN515" i="24"/>
  <c r="BZ515" i="24"/>
  <c r="EF473" i="24"/>
  <c r="DX473" i="24"/>
  <c r="EK473" i="24" s="1"/>
  <c r="V506" i="24"/>
  <c r="W506" i="24" s="1"/>
  <c r="AK484" i="24"/>
  <c r="AT427" i="24"/>
  <c r="AU427" i="24" s="1"/>
  <c r="AT429" i="24"/>
  <c r="AU429" i="24" s="1"/>
  <c r="AZ515" i="24"/>
  <c r="BA515" i="24" s="1"/>
  <c r="BC515" i="24" s="1"/>
  <c r="P459" i="24"/>
  <c r="Q459" i="24" s="1"/>
  <c r="R459" i="24" s="1"/>
  <c r="AV430" i="24"/>
  <c r="AX430" i="24" s="1"/>
  <c r="BA519" i="24"/>
  <c r="BC519" i="24" s="1"/>
  <c r="AA494" i="24"/>
  <c r="AB494" i="24" s="1"/>
  <c r="FG508" i="24"/>
  <c r="ET508" i="24"/>
  <c r="AU421" i="24"/>
  <c r="AV421" i="24" s="1"/>
  <c r="AX421" i="24" s="1"/>
  <c r="AZ493" i="24"/>
  <c r="EZ508" i="24"/>
  <c r="BE483" i="24"/>
  <c r="BF483" i="24" s="1"/>
  <c r="BH483" i="24" s="1"/>
  <c r="FF414" i="24"/>
  <c r="EW414" i="24"/>
  <c r="U512" i="24"/>
  <c r="W489" i="24"/>
  <c r="Y489" i="24" s="1"/>
  <c r="EH507" i="24"/>
  <c r="DX507" i="24"/>
  <c r="G521" i="24"/>
  <c r="H521" i="24" s="1"/>
  <c r="U442" i="24"/>
  <c r="BD506" i="24"/>
  <c r="AF509" i="24"/>
  <c r="AG509" i="24" s="1"/>
  <c r="EX465" i="24"/>
  <c r="BP452" i="24"/>
  <c r="BR452" i="24" s="1"/>
  <c r="AU476" i="24"/>
  <c r="EL431" i="24"/>
  <c r="DX431" i="24"/>
  <c r="AO514" i="24"/>
  <c r="EF477" i="24"/>
  <c r="DX477" i="24"/>
  <c r="EK477" i="24" s="1"/>
  <c r="AZ479" i="24"/>
  <c r="AY438" i="24"/>
  <c r="AZ438" i="24" s="1"/>
  <c r="BA438" i="24" s="1"/>
  <c r="P385" i="24"/>
  <c r="Q452" i="24"/>
  <c r="BU479" i="24"/>
  <c r="BW479" i="24" s="1"/>
  <c r="AP511" i="24"/>
  <c r="AQ511" i="24" s="1"/>
  <c r="U462" i="24"/>
  <c r="U454" i="24"/>
  <c r="EE521" i="24"/>
  <c r="BP502" i="24"/>
  <c r="BR502" i="24" s="1"/>
  <c r="EA513" i="24"/>
  <c r="AB459" i="24"/>
  <c r="AD459" i="24" s="1"/>
  <c r="BO385" i="24"/>
  <c r="BP385" i="24" s="1"/>
  <c r="EF479" i="24"/>
  <c r="DX479" i="24"/>
  <c r="EK479" i="24" s="1"/>
  <c r="AF518" i="24"/>
  <c r="AY432" i="24"/>
  <c r="AY498" i="24"/>
  <c r="EL453" i="24"/>
  <c r="DX453" i="24"/>
  <c r="EK453" i="24" s="1"/>
  <c r="Q378" i="24"/>
  <c r="R378" i="24" s="1"/>
  <c r="DX498" i="24"/>
  <c r="EJ498" i="24" s="1"/>
  <c r="AL490" i="24"/>
  <c r="AN490" i="24" s="1"/>
  <c r="FD516" i="24"/>
  <c r="ET516" i="24"/>
  <c r="FF516" i="24" s="1"/>
  <c r="EW516" i="24"/>
  <c r="AE493" i="24"/>
  <c r="BT502" i="24"/>
  <c r="BU502" i="24" s="1"/>
  <c r="BW502" i="24" s="1"/>
  <c r="BF511" i="24"/>
  <c r="BH511" i="24" s="1"/>
  <c r="BT503" i="24"/>
  <c r="BZ521" i="24"/>
  <c r="CN521" i="24"/>
  <c r="AG502" i="24"/>
  <c r="AI502" i="24" s="1"/>
  <c r="V495" i="24"/>
  <c r="W495" i="24" s="1"/>
  <c r="Y495" i="24" s="1"/>
  <c r="AI470" i="24"/>
  <c r="AQ503" i="24"/>
  <c r="AS503" i="24" s="1"/>
  <c r="AK462" i="24"/>
  <c r="AQ453" i="24"/>
  <c r="AS453" i="24" s="1"/>
  <c r="DX432" i="24"/>
  <c r="EJ432" i="24" s="1"/>
  <c r="FH501" i="24"/>
  <c r="ET501" i="24"/>
  <c r="EA492" i="24"/>
  <c r="DX492" i="24"/>
  <c r="EJ492" i="24" s="1"/>
  <c r="AB469" i="24"/>
  <c r="AD469" i="24" s="1"/>
  <c r="AJ513" i="24"/>
  <c r="AK513" i="24" s="1"/>
  <c r="AL513" i="24" s="1"/>
  <c r="AN488" i="24"/>
  <c r="AA432" i="24"/>
  <c r="EB509" i="24"/>
  <c r="AK511" i="24"/>
  <c r="AL511" i="24" s="1"/>
  <c r="AN511" i="24" s="1"/>
  <c r="P447" i="24"/>
  <c r="P455" i="24"/>
  <c r="AU484" i="24"/>
  <c r="BZ468" i="24"/>
  <c r="CN468" i="24"/>
  <c r="AF444" i="24"/>
  <c r="AG444" i="24" s="1"/>
  <c r="AI444" i="24" s="1"/>
  <c r="BC463" i="24"/>
  <c r="P425" i="24"/>
  <c r="AY442" i="24"/>
  <c r="AU428" i="24"/>
  <c r="EX452" i="24"/>
  <c r="AE437" i="24"/>
  <c r="U408" i="24"/>
  <c r="BI419" i="24"/>
  <c r="EA412" i="24"/>
  <c r="BE453" i="24"/>
  <c r="FG412" i="24"/>
  <c r="ET412" i="24"/>
  <c r="FF412" i="24" s="1"/>
  <c r="AF415" i="24"/>
  <c r="BI433" i="24"/>
  <c r="AA411" i="24"/>
  <c r="AB411" i="24" s="1"/>
  <c r="AD411" i="24" s="1"/>
  <c r="EA356" i="24"/>
  <c r="DX356" i="24"/>
  <c r="EJ356" i="24" s="1"/>
  <c r="BA354" i="24"/>
  <c r="BC354" i="24" s="1"/>
  <c r="AG337" i="24"/>
  <c r="AI337" i="24" s="1"/>
  <c r="BP341" i="24"/>
  <c r="BR341" i="24" s="1"/>
  <c r="AA325" i="24"/>
  <c r="BI377" i="24"/>
  <c r="BJ377" i="24" s="1"/>
  <c r="FD247" i="24"/>
  <c r="ET247" i="24"/>
  <c r="FF247" i="24" s="1"/>
  <c r="BP151" i="24"/>
  <c r="BR151" i="24" s="1"/>
  <c r="AE174" i="24"/>
  <c r="AQ138" i="24"/>
  <c r="AS138" i="24" s="1"/>
  <c r="U492" i="24"/>
  <c r="V492" i="24" s="1"/>
  <c r="W492" i="24" s="1"/>
  <c r="EL469" i="24"/>
  <c r="DX469" i="24"/>
  <c r="EK469" i="24" s="1"/>
  <c r="AY464" i="24"/>
  <c r="AA491" i="24"/>
  <c r="EL513" i="24"/>
  <c r="DX513" i="24"/>
  <c r="EK513" i="24" s="1"/>
  <c r="EB465" i="24"/>
  <c r="DX465" i="24"/>
  <c r="EK465" i="24" s="1"/>
  <c r="AT473" i="24"/>
  <c r="AU473" i="24" s="1"/>
  <c r="EA486" i="24"/>
  <c r="AK444" i="24"/>
  <c r="AV484" i="24"/>
  <c r="AF461" i="24"/>
  <c r="AE449" i="24"/>
  <c r="EM442" i="24"/>
  <c r="DX442" i="24"/>
  <c r="EJ442" i="24" s="1"/>
  <c r="BI421" i="24"/>
  <c r="FC407" i="24"/>
  <c r="ET407" i="24"/>
  <c r="I473" i="24"/>
  <c r="J473" i="24" s="1"/>
  <c r="AF497" i="24"/>
  <c r="AG497" i="24" s="1"/>
  <c r="AI497" i="24" s="1"/>
  <c r="BS408" i="24"/>
  <c r="BT408" i="24" s="1"/>
  <c r="BU408" i="24" s="1"/>
  <c r="AT441" i="24"/>
  <c r="V427" i="24"/>
  <c r="EA416" i="24"/>
  <c r="DX416" i="24"/>
  <c r="EJ416" i="24" s="1"/>
  <c r="ET427" i="24"/>
  <c r="BZ432" i="24"/>
  <c r="CN432" i="24"/>
  <c r="DX440" i="24"/>
  <c r="DX412" i="24"/>
  <c r="EJ412" i="24" s="1"/>
  <c r="AT369" i="24"/>
  <c r="DZ433" i="24"/>
  <c r="T420" i="24"/>
  <c r="BK372" i="24"/>
  <c r="BM372" i="24" s="1"/>
  <c r="AU423" i="24"/>
  <c r="AV423" i="24" s="1"/>
  <c r="AG356" i="24"/>
  <c r="AI356" i="24" s="1"/>
  <c r="AT395" i="24"/>
  <c r="BT321" i="24"/>
  <c r="BU321" i="24" s="1"/>
  <c r="BW321" i="24" s="1"/>
  <c r="Z293" i="24"/>
  <c r="AA293" i="24" s="1"/>
  <c r="EC281" i="24"/>
  <c r="FA191" i="24"/>
  <c r="AT188" i="24"/>
  <c r="AU188" i="24" s="1"/>
  <c r="AF181" i="24"/>
  <c r="DZ506" i="24"/>
  <c r="EA506" i="24"/>
  <c r="AV512" i="24"/>
  <c r="AX512" i="24" s="1"/>
  <c r="AK519" i="24"/>
  <c r="AL519" i="24" s="1"/>
  <c r="BN493" i="24"/>
  <c r="EE469" i="24"/>
  <c r="AT465" i="24"/>
  <c r="W504" i="24"/>
  <c r="Y504" i="24" s="1"/>
  <c r="AK471" i="24"/>
  <c r="EX451" i="24"/>
  <c r="AY462" i="24"/>
  <c r="AZ462" i="24" s="1"/>
  <c r="AB479" i="24"/>
  <c r="AD479" i="24" s="1"/>
  <c r="AZ445" i="24"/>
  <c r="BA445" i="24" s="1"/>
  <c r="AU511" i="24"/>
  <c r="AL452" i="24"/>
  <c r="AN452" i="24" s="1"/>
  <c r="P483" i="24"/>
  <c r="BO497" i="24"/>
  <c r="U440" i="24"/>
  <c r="EA442" i="24"/>
  <c r="EA417" i="24"/>
  <c r="DX417" i="24"/>
  <c r="EK417" i="24" s="1"/>
  <c r="R469" i="24"/>
  <c r="AT437" i="24"/>
  <c r="EA407" i="24"/>
  <c r="DX407" i="24"/>
  <c r="EK407" i="24" s="1"/>
  <c r="AZ419" i="24"/>
  <c r="BA419" i="24" s="1"/>
  <c r="BC419" i="24" s="1"/>
  <c r="DX408" i="24"/>
  <c r="EJ408" i="24" s="1"/>
  <c r="Z408" i="24"/>
  <c r="DX441" i="24"/>
  <c r="EK441" i="24" s="1"/>
  <c r="DX502" i="24"/>
  <c r="EJ502" i="24" s="1"/>
  <c r="BI415" i="24"/>
  <c r="AB435" i="24"/>
  <c r="AD435" i="24" s="1"/>
  <c r="R422" i="24"/>
  <c r="T422" i="24" s="1"/>
  <c r="AP407" i="24"/>
  <c r="AQ407" i="24" s="1"/>
  <c r="BS440" i="24"/>
  <c r="BS412" i="24"/>
  <c r="BT412" i="24" s="1"/>
  <c r="AD409" i="24"/>
  <c r="AL408" i="24"/>
  <c r="AN408" i="24" s="1"/>
  <c r="AL400" i="24"/>
  <c r="AN400" i="24" s="1"/>
  <c r="U370" i="24"/>
  <c r="EK405" i="24"/>
  <c r="DZ405" i="24"/>
  <c r="V355" i="24"/>
  <c r="BD430" i="24"/>
  <c r="F430" i="24"/>
  <c r="EA325" i="24"/>
  <c r="DX325" i="24"/>
  <c r="EK325" i="24" s="1"/>
  <c r="BM335" i="24"/>
  <c r="BF435" i="24"/>
  <c r="BH435" i="24" s="1"/>
  <c r="EM287" i="24"/>
  <c r="DX287" i="24"/>
  <c r="EJ287" i="24" s="1"/>
  <c r="FG293" i="24"/>
  <c r="ET293" i="24"/>
  <c r="CN269" i="24"/>
  <c r="BZ269" i="24"/>
  <c r="AG217" i="24"/>
  <c r="AI217" i="24" s="1"/>
  <c r="BE150" i="24"/>
  <c r="BF150" i="24" s="1"/>
  <c r="BH150" i="24" s="1"/>
  <c r="EX165" i="24"/>
  <c r="F200" i="24"/>
  <c r="G200" i="24" s="1"/>
  <c r="EM494" i="24"/>
  <c r="DX494" i="24"/>
  <c r="AI515" i="24"/>
  <c r="AP519" i="24"/>
  <c r="AQ519" i="24" s="1"/>
  <c r="AY506" i="24"/>
  <c r="AZ506" i="24" s="1"/>
  <c r="AF488" i="24"/>
  <c r="AG488" i="24" s="1"/>
  <c r="AI488" i="24" s="1"/>
  <c r="BR516" i="24"/>
  <c r="EX514" i="24"/>
  <c r="Q496" i="24"/>
  <c r="R496" i="24" s="1"/>
  <c r="BO484" i="24"/>
  <c r="BP484" i="24" s="1"/>
  <c r="BR484" i="24" s="1"/>
  <c r="AF504" i="24"/>
  <c r="AG504" i="24" s="1"/>
  <c r="AA521" i="24"/>
  <c r="AB521" i="24" s="1"/>
  <c r="BZ494" i="24"/>
  <c r="CN494" i="24"/>
  <c r="F488" i="24"/>
  <c r="G488" i="24" s="1"/>
  <c r="P451" i="24"/>
  <c r="Q451" i="24" s="1"/>
  <c r="EX473" i="24"/>
  <c r="ET473" i="24"/>
  <c r="FE473" i="24" s="1"/>
  <c r="EM462" i="24"/>
  <c r="DX462" i="24"/>
  <c r="AJ483" i="24"/>
  <c r="AL491" i="24"/>
  <c r="AN491" i="24" s="1"/>
  <c r="AI481" i="24"/>
  <c r="AF482" i="24"/>
  <c r="AG482" i="24" s="1"/>
  <c r="AI482" i="24" s="1"/>
  <c r="AP419" i="24"/>
  <c r="AQ419" i="24" s="1"/>
  <c r="BJ416" i="24"/>
  <c r="BK416" i="24" s="1"/>
  <c r="BM416" i="24" s="1"/>
  <c r="BO437" i="24"/>
  <c r="BP437" i="24" s="1"/>
  <c r="BK436" i="24"/>
  <c r="BM436" i="24" s="1"/>
  <c r="AG492" i="24"/>
  <c r="AI492" i="24" s="1"/>
  <c r="AE403" i="24"/>
  <c r="AF403" i="24" s="1"/>
  <c r="AG403" i="24" s="1"/>
  <c r="EX441" i="24"/>
  <c r="DZ502" i="24"/>
  <c r="DZ415" i="24"/>
  <c r="AK428" i="24"/>
  <c r="AL428" i="24" s="1"/>
  <c r="ET420" i="24"/>
  <c r="BK446" i="24"/>
  <c r="BM446" i="24" s="1"/>
  <c r="P367" i="24"/>
  <c r="Q367" i="24" s="1"/>
  <c r="R367" i="24" s="1"/>
  <c r="AU405" i="24"/>
  <c r="AV405" i="24" s="1"/>
  <c r="P389" i="24"/>
  <c r="Q389" i="24" s="1"/>
  <c r="Q368" i="24"/>
  <c r="BS430" i="24"/>
  <c r="EB391" i="24"/>
  <c r="DX391" i="24"/>
  <c r="EK391" i="24" s="1"/>
  <c r="DZ430" i="24"/>
  <c r="FA328" i="24"/>
  <c r="ET328" i="24"/>
  <c r="Z382" i="24"/>
  <c r="BK285" i="24"/>
  <c r="BM285" i="24" s="1"/>
  <c r="EE230" i="24"/>
  <c r="DX230" i="24"/>
  <c r="EK230" i="24" s="1"/>
  <c r="BA212" i="24"/>
  <c r="BC212" i="24" s="1"/>
  <c r="EZ141" i="24"/>
  <c r="ET141" i="24"/>
  <c r="FF141" i="24" s="1"/>
  <c r="EX106" i="24"/>
  <c r="ET106" i="24"/>
  <c r="FE106" i="24" s="1"/>
  <c r="BZ230" i="24"/>
  <c r="CN230" i="24"/>
  <c r="AT501" i="24"/>
  <c r="AU501" i="24" s="1"/>
  <c r="AV501" i="24" s="1"/>
  <c r="BN479" i="24"/>
  <c r="BO479" i="24" s="1"/>
  <c r="R518" i="24"/>
  <c r="AJ509" i="24"/>
  <c r="BZ497" i="24"/>
  <c r="CN497" i="24"/>
  <c r="AE465" i="24"/>
  <c r="ET517" i="24"/>
  <c r="BE519" i="24"/>
  <c r="DZ516" i="24"/>
  <c r="ET494" i="24"/>
  <c r="FF494" i="24" s="1"/>
  <c r="EY509" i="24"/>
  <c r="BS506" i="24"/>
  <c r="AJ499" i="24"/>
  <c r="AK499" i="24" s="1"/>
  <c r="AL499" i="24" s="1"/>
  <c r="BP510" i="24"/>
  <c r="BR510" i="24" s="1"/>
  <c r="T478" i="24"/>
  <c r="ET514" i="24"/>
  <c r="FF514" i="24" s="1"/>
  <c r="EX498" i="24"/>
  <c r="AT469" i="24"/>
  <c r="AU469" i="24" s="1"/>
  <c r="EA475" i="24"/>
  <c r="FH465" i="24"/>
  <c r="ET465" i="24"/>
  <c r="G491" i="24"/>
  <c r="H491" i="24" s="1"/>
  <c r="AZ505" i="24"/>
  <c r="F470" i="24"/>
  <c r="G470" i="24" s="1"/>
  <c r="ET451" i="24"/>
  <c r="FE451" i="24" s="1"/>
  <c r="FH451" i="24"/>
  <c r="AO462" i="24"/>
  <c r="DX455" i="24"/>
  <c r="EK455" i="24" s="1"/>
  <c r="AI472" i="24"/>
  <c r="BF481" i="24"/>
  <c r="BH481" i="24" s="1"/>
  <c r="Y507" i="24"/>
  <c r="BZ462" i="24"/>
  <c r="CN462" i="24"/>
  <c r="AT483" i="24"/>
  <c r="AU483" i="24" s="1"/>
  <c r="FH453" i="24"/>
  <c r="ET453" i="24"/>
  <c r="AJ449" i="24"/>
  <c r="AK449" i="24" s="1"/>
  <c r="BP440" i="24"/>
  <c r="BR440" i="24" s="1"/>
  <c r="AB489" i="24"/>
  <c r="AD489" i="24" s="1"/>
  <c r="EA426" i="24"/>
  <c r="DX426" i="24"/>
  <c r="BA476" i="24"/>
  <c r="BC476" i="24" s="1"/>
  <c r="V461" i="24"/>
  <c r="EC438" i="24"/>
  <c r="DX438" i="24"/>
  <c r="EJ438" i="24" s="1"/>
  <c r="AS445" i="24"/>
  <c r="AL448" i="24"/>
  <c r="AN448" i="24" s="1"/>
  <c r="F502" i="24"/>
  <c r="G502" i="24" s="1"/>
  <c r="BF425" i="24"/>
  <c r="BH425" i="24" s="1"/>
  <c r="FG388" i="24"/>
  <c r="ET388" i="24"/>
  <c r="BZ439" i="24"/>
  <c r="CN439" i="24"/>
  <c r="P427" i="24"/>
  <c r="H451" i="24"/>
  <c r="I451" i="24" s="1"/>
  <c r="BE401" i="24"/>
  <c r="BF401" i="24" s="1"/>
  <c r="BH401" i="24" s="1"/>
  <c r="BU439" i="24"/>
  <c r="BW439" i="24" s="1"/>
  <c r="DX429" i="24"/>
  <c r="EK429" i="24" s="1"/>
  <c r="AL396" i="24"/>
  <c r="AN396" i="24" s="1"/>
  <c r="AY422" i="24"/>
  <c r="AZ384" i="24"/>
  <c r="BA384" i="24" s="1"/>
  <c r="BE367" i="24"/>
  <c r="EC354" i="24"/>
  <c r="DX354" i="24"/>
  <c r="AE391" i="24"/>
  <c r="AF391" i="24" s="1"/>
  <c r="AB378" i="24"/>
  <c r="AD378" i="24" s="1"/>
  <c r="AB393" i="24"/>
  <c r="AD393" i="24" s="1"/>
  <c r="BZ294" i="24"/>
  <c r="CN294" i="24"/>
  <c r="AG312" i="24"/>
  <c r="AI312" i="24" s="1"/>
  <c r="AO341" i="24"/>
  <c r="AP341" i="24" s="1"/>
  <c r="AQ341" i="24" s="1"/>
  <c r="AF322" i="24"/>
  <c r="AG322" i="24" s="1"/>
  <c r="AI322" i="24" s="1"/>
  <c r="BI266" i="24"/>
  <c r="FH230" i="24"/>
  <c r="ET230" i="24"/>
  <c r="AO294" i="24"/>
  <c r="AT198" i="24"/>
  <c r="BA252" i="24"/>
  <c r="BC252" i="24" s="1"/>
  <c r="EX182" i="24"/>
  <c r="ET182" i="24"/>
  <c r="FE182" i="24" s="1"/>
  <c r="FH351" i="24"/>
  <c r="ET351" i="24"/>
  <c r="FE351" i="24" s="1"/>
  <c r="CN259" i="24"/>
  <c r="BZ259" i="24"/>
  <c r="EE250" i="24"/>
  <c r="DX250" i="24"/>
  <c r="EK250" i="24" s="1"/>
  <c r="EA181" i="24"/>
  <c r="DX181" i="24"/>
  <c r="EJ181" i="24" s="1"/>
  <c r="AU518" i="24"/>
  <c r="FG506" i="24"/>
  <c r="ET506" i="24"/>
  <c r="FF506" i="24" s="1"/>
  <c r="DX464" i="24"/>
  <c r="EJ464" i="24" s="1"/>
  <c r="EM464" i="24"/>
  <c r="P517" i="24"/>
  <c r="F516" i="24"/>
  <c r="EA494" i="24"/>
  <c r="Q512" i="24"/>
  <c r="EX493" i="24"/>
  <c r="BO491" i="24"/>
  <c r="ET469" i="24"/>
  <c r="FE469" i="24" s="1"/>
  <c r="FH469" i="24"/>
  <c r="AN517" i="24"/>
  <c r="ET513" i="24"/>
  <c r="FE513" i="24" s="1"/>
  <c r="V516" i="24"/>
  <c r="W516" i="24" s="1"/>
  <c r="Y516" i="24" s="1"/>
  <c r="AT521" i="24"/>
  <c r="AO518" i="24"/>
  <c r="BZ518" i="24"/>
  <c r="CN518" i="24"/>
  <c r="BC507" i="24"/>
  <c r="DX512" i="24"/>
  <c r="U494" i="24"/>
  <c r="V494" i="24" s="1"/>
  <c r="W494" i="24" s="1"/>
  <c r="EL509" i="24"/>
  <c r="DX509" i="24"/>
  <c r="EK509" i="24" s="1"/>
  <c r="P501" i="24"/>
  <c r="Q501" i="24" s="1"/>
  <c r="AK498" i="24"/>
  <c r="AL498" i="24" s="1"/>
  <c r="EC514" i="24"/>
  <c r="AJ493" i="24"/>
  <c r="CN492" i="24"/>
  <c r="BZ492" i="24"/>
  <c r="V518" i="24"/>
  <c r="AP482" i="24"/>
  <c r="AO480" i="24"/>
  <c r="AP480" i="24" s="1"/>
  <c r="AQ480" i="24" s="1"/>
  <c r="AX498" i="24"/>
  <c r="BP470" i="24"/>
  <c r="BR470" i="24" s="1"/>
  <c r="AN502" i="24"/>
  <c r="BA486" i="24"/>
  <c r="BC486" i="24" s="1"/>
  <c r="BP487" i="24"/>
  <c r="BR487" i="24" s="1"/>
  <c r="BA499" i="24"/>
  <c r="BC499" i="24" s="1"/>
  <c r="AZ453" i="24"/>
  <c r="BA453" i="24" s="1"/>
  <c r="BC453" i="24" s="1"/>
  <c r="EA467" i="24"/>
  <c r="P453" i="24"/>
  <c r="Q453" i="24" s="1"/>
  <c r="R453" i="24" s="1"/>
  <c r="AB480" i="24"/>
  <c r="AD480" i="24" s="1"/>
  <c r="EM436" i="24"/>
  <c r="DX436" i="24"/>
  <c r="F446" i="24"/>
  <c r="BR501" i="24"/>
  <c r="Y457" i="24"/>
  <c r="Z438" i="24"/>
  <c r="AA438" i="24" s="1"/>
  <c r="AK434" i="24"/>
  <c r="AL434" i="24" s="1"/>
  <c r="Z414" i="24"/>
  <c r="AA414" i="24" s="1"/>
  <c r="AB414" i="24" s="1"/>
  <c r="AP447" i="24"/>
  <c r="U388" i="24"/>
  <c r="V388" i="24" s="1"/>
  <c r="W388" i="24" s="1"/>
  <c r="AE427" i="24"/>
  <c r="EX420" i="24"/>
  <c r="FH435" i="24"/>
  <c r="ET435" i="24"/>
  <c r="FG422" i="24"/>
  <c r="ET422" i="24"/>
  <c r="FF422" i="24" s="1"/>
  <c r="Y407" i="24"/>
  <c r="BN429" i="24"/>
  <c r="AD427" i="24"/>
  <c r="AB383" i="24"/>
  <c r="AD383" i="24" s="1"/>
  <c r="EL389" i="24"/>
  <c r="DX389" i="24"/>
  <c r="R364" i="24"/>
  <c r="T364" i="24" s="1"/>
  <c r="BE407" i="24"/>
  <c r="G384" i="24"/>
  <c r="AP426" i="24"/>
  <c r="BI288" i="24"/>
  <c r="AK305" i="24"/>
  <c r="AB374" i="24"/>
  <c r="AD374" i="24" s="1"/>
  <c r="AT373" i="24"/>
  <c r="AY341" i="24"/>
  <c r="AZ341" i="24" s="1"/>
  <c r="BA341" i="24" s="1"/>
  <c r="EA345" i="24"/>
  <c r="EF226" i="24"/>
  <c r="BK275" i="24"/>
  <c r="BM275" i="24" s="1"/>
  <c r="F247" i="24"/>
  <c r="G247" i="24" s="1"/>
  <c r="H247" i="24" s="1"/>
  <c r="BP219" i="24"/>
  <c r="BR219" i="24" s="1"/>
  <c r="AE501" i="24"/>
  <c r="EX521" i="24"/>
  <c r="CN519" i="24"/>
  <c r="BZ519" i="24"/>
  <c r="AD515" i="24"/>
  <c r="EX512" i="24"/>
  <c r="AT509" i="24"/>
  <c r="AU509" i="24"/>
  <c r="DX501" i="24"/>
  <c r="EK501" i="24" s="1"/>
  <c r="H515" i="24"/>
  <c r="AU502" i="24"/>
  <c r="AV502" i="24" s="1"/>
  <c r="Z514" i="24"/>
  <c r="AA514" i="24" s="1"/>
  <c r="EA493" i="24"/>
  <c r="AT493" i="24"/>
  <c r="U498" i="24"/>
  <c r="V498" i="24" s="1"/>
  <c r="EA463" i="24"/>
  <c r="ET493" i="24"/>
  <c r="FE493" i="24" s="1"/>
  <c r="AI463" i="24"/>
  <c r="EX472" i="24"/>
  <c r="ET472" i="24"/>
  <c r="FF472" i="24" s="1"/>
  <c r="BC451" i="24"/>
  <c r="AT467" i="24"/>
  <c r="AU467" i="24" s="1"/>
  <c r="AI484" i="24"/>
  <c r="AJ453" i="24"/>
  <c r="AK453" i="24" s="1"/>
  <c r="AL453" i="24" s="1"/>
  <c r="AG448" i="24"/>
  <c r="AI448" i="24" s="1"/>
  <c r="R484" i="24"/>
  <c r="T484" i="24" s="1"/>
  <c r="ET459" i="24"/>
  <c r="FE459" i="24" s="1"/>
  <c r="AT407" i="24"/>
  <c r="AT413" i="24"/>
  <c r="AU413" i="24" s="1"/>
  <c r="BR476" i="24"/>
  <c r="AB433" i="24"/>
  <c r="AD433" i="24" s="1"/>
  <c r="AO438" i="24"/>
  <c r="BK406" i="24"/>
  <c r="BM406" i="24" s="1"/>
  <c r="AO414" i="24"/>
  <c r="AP414" i="24" s="1"/>
  <c r="AA413" i="24"/>
  <c r="AB413" i="24" s="1"/>
  <c r="EA435" i="24"/>
  <c r="DX403" i="24"/>
  <c r="EK403" i="24" s="1"/>
  <c r="BO407" i="24"/>
  <c r="BP407" i="24" s="1"/>
  <c r="P429" i="24"/>
  <c r="Q429" i="24" s="1"/>
  <c r="R429" i="24" s="1"/>
  <c r="BZ400" i="24"/>
  <c r="CN400" i="24"/>
  <c r="FC397" i="24"/>
  <c r="ET397" i="24"/>
  <c r="BU368" i="24"/>
  <c r="BW368" i="24" s="1"/>
  <c r="BZ286" i="24"/>
  <c r="CN286" i="24"/>
  <c r="EE373" i="24"/>
  <c r="DX373" i="24"/>
  <c r="FG341" i="24"/>
  <c r="ET341" i="24"/>
  <c r="FF341" i="24" s="1"/>
  <c r="AL372" i="24"/>
  <c r="AN372" i="24" s="1"/>
  <c r="EM306" i="24"/>
  <c r="DX306" i="24"/>
  <c r="BN295" i="24"/>
  <c r="BO295" i="24" s="1"/>
  <c r="AT226" i="24"/>
  <c r="AU226" i="24" s="1"/>
  <c r="EA175" i="24"/>
  <c r="DX175" i="24"/>
  <c r="EJ175" i="24" s="1"/>
  <c r="EX241" i="24"/>
  <c r="CN180" i="24"/>
  <c r="BZ180" i="24"/>
  <c r="F127" i="24"/>
  <c r="G127" i="24" s="1"/>
  <c r="W430" i="24"/>
  <c r="Y430" i="24" s="1"/>
  <c r="AQ385" i="24"/>
  <c r="AS385" i="24" s="1"/>
  <c r="FH395" i="24"/>
  <c r="ET395" i="24"/>
  <c r="FE395" i="24" s="1"/>
  <c r="AQ375" i="24"/>
  <c r="AS375" i="24" s="1"/>
  <c r="BT409" i="24"/>
  <c r="Q373" i="24"/>
  <c r="R373" i="24" s="1"/>
  <c r="CN257" i="24"/>
  <c r="BZ257" i="24"/>
  <c r="EB128" i="24"/>
  <c r="DX128" i="24"/>
  <c r="FH521" i="24"/>
  <c r="ET521" i="24"/>
  <c r="FE521" i="24" s="1"/>
  <c r="AQ504" i="24"/>
  <c r="AS504" i="24" s="1"/>
  <c r="AG496" i="24"/>
  <c r="AI496" i="24" s="1"/>
  <c r="AY512" i="24"/>
  <c r="AZ512" i="24"/>
  <c r="BA512" i="24" s="1"/>
  <c r="FA476" i="24"/>
  <c r="AB517" i="24"/>
  <c r="AD517" i="24" s="1"/>
  <c r="ET509" i="24"/>
  <c r="AS501" i="24"/>
  <c r="DX493" i="24"/>
  <c r="EK493" i="24" s="1"/>
  <c r="U488" i="24"/>
  <c r="BJ516" i="24"/>
  <c r="BK516" i="24" s="1"/>
  <c r="AS471" i="24"/>
  <c r="BF479" i="24"/>
  <c r="BH479" i="24" s="1"/>
  <c r="CN507" i="24"/>
  <c r="BZ507" i="24"/>
  <c r="H504" i="24"/>
  <c r="I504" i="24" s="1"/>
  <c r="BP488" i="24"/>
  <c r="BR488" i="24" s="1"/>
  <c r="BM478" i="24"/>
  <c r="BC495" i="24"/>
  <c r="EW494" i="24"/>
  <c r="EA454" i="24"/>
  <c r="BW465" i="24"/>
  <c r="BW468" i="24"/>
  <c r="AL492" i="24"/>
  <c r="AN492" i="24" s="1"/>
  <c r="AK507" i="24"/>
  <c r="AL507" i="24" s="1"/>
  <c r="BS446" i="24"/>
  <c r="EA483" i="24"/>
  <c r="AF450" i="24"/>
  <c r="AG450" i="24" s="1"/>
  <c r="EL459" i="24"/>
  <c r="DX459" i="24"/>
  <c r="EK459" i="24" s="1"/>
  <c r="BM456" i="24"/>
  <c r="V433" i="24"/>
  <c r="EB403" i="24"/>
  <c r="EX438" i="24"/>
  <c r="ET438" i="24"/>
  <c r="FF438" i="24" s="1"/>
  <c r="BF405" i="24"/>
  <c r="BH405" i="24" s="1"/>
  <c r="AG432" i="24"/>
  <c r="AI432" i="24" s="1"/>
  <c r="AA437" i="24"/>
  <c r="AB437" i="24" s="1"/>
  <c r="R423" i="24"/>
  <c r="AT457" i="24"/>
  <c r="AU457" i="24" s="1"/>
  <c r="AV457" i="24" s="1"/>
  <c r="EW399" i="24"/>
  <c r="AE435" i="24"/>
  <c r="AF435" i="24" s="1"/>
  <c r="AG435" i="24" s="1"/>
  <c r="AQ446" i="24"/>
  <c r="AS446" i="24" s="1"/>
  <c r="AD425" i="24"/>
  <c r="AA404" i="24"/>
  <c r="AB404" i="24" s="1"/>
  <c r="AJ397" i="24"/>
  <c r="AK397" i="24" s="1"/>
  <c r="AL374" i="24"/>
  <c r="AN374" i="24" s="1"/>
  <c r="AL405" i="24"/>
  <c r="AN405" i="24" s="1"/>
  <c r="BZ390" i="24"/>
  <c r="AF381" i="24"/>
  <c r="AG381" i="24" s="1"/>
  <c r="AY386" i="24"/>
  <c r="AU304" i="24"/>
  <c r="AV247" i="24"/>
  <c r="AX247" i="24" s="1"/>
  <c r="AY287" i="24"/>
  <c r="AZ291" i="24"/>
  <c r="FE313" i="24"/>
  <c r="EW313" i="24"/>
  <c r="AK173" i="24"/>
  <c r="FB176" i="24"/>
  <c r="ET176" i="24"/>
  <c r="FE176" i="24" s="1"/>
  <c r="AL220" i="24"/>
  <c r="AN220" i="24" s="1"/>
  <c r="AJ192" i="24"/>
  <c r="AK192" i="24" s="1"/>
  <c r="AL192" i="24" s="1"/>
  <c r="AE106" i="24"/>
  <c r="EZ510" i="24"/>
  <c r="ET510" i="24"/>
  <c r="FF510" i="24" s="1"/>
  <c r="AO512" i="24"/>
  <c r="AP512" i="24"/>
  <c r="BD520" i="24"/>
  <c r="BN499" i="24"/>
  <c r="FG488" i="24"/>
  <c r="ET488" i="24"/>
  <c r="EA498" i="24"/>
  <c r="G509" i="24"/>
  <c r="P513" i="24"/>
  <c r="CN517" i="24"/>
  <c r="BZ517" i="24"/>
  <c r="CN488" i="24"/>
  <c r="EX480" i="24"/>
  <c r="BP451" i="24"/>
  <c r="BR451" i="24" s="1"/>
  <c r="ET467" i="24"/>
  <c r="BN483" i="24"/>
  <c r="BO483" i="24" s="1"/>
  <c r="BP483" i="24" s="1"/>
  <c r="DX425" i="24"/>
  <c r="EK425" i="24" s="1"/>
  <c r="BA429" i="24"/>
  <c r="BC429" i="24" s="1"/>
  <c r="EX394" i="24"/>
  <c r="ET394" i="24"/>
  <c r="FF394" i="24" s="1"/>
  <c r="AZ466" i="24"/>
  <c r="AL406" i="24"/>
  <c r="AN406" i="24" s="1"/>
  <c r="AY420" i="24"/>
  <c r="BK400" i="24"/>
  <c r="BM400" i="24" s="1"/>
  <c r="FH375" i="24"/>
  <c r="ET375" i="24"/>
  <c r="EA350" i="24"/>
  <c r="DX350" i="24"/>
  <c r="EJ350" i="24" s="1"/>
  <c r="AA442" i="24"/>
  <c r="AB442" i="24" s="1"/>
  <c r="BD402" i="24"/>
  <c r="BE402" i="24" s="1"/>
  <c r="AY428" i="24"/>
  <c r="ET365" i="24"/>
  <c r="FE365" i="24" s="1"/>
  <c r="CN322" i="24"/>
  <c r="BZ322" i="24"/>
  <c r="FA291" i="24"/>
  <c r="ET291" i="24"/>
  <c r="FF291" i="24" s="1"/>
  <c r="BZ388" i="24"/>
  <c r="CN388" i="24"/>
  <c r="AK362" i="24"/>
  <c r="AL362" i="24" s="1"/>
  <c r="AN362" i="24" s="1"/>
  <c r="AY339" i="24"/>
  <c r="AG273" i="24"/>
  <c r="AI273" i="24" s="1"/>
  <c r="ET222" i="24"/>
  <c r="FE222" i="24" s="1"/>
  <c r="EJ203" i="24"/>
  <c r="DZ203" i="24"/>
  <c r="AT192" i="24"/>
  <c r="AU192" i="24" s="1"/>
  <c r="AV192" i="24" s="1"/>
  <c r="CN486" i="24"/>
  <c r="BZ486" i="24"/>
  <c r="BO465" i="24"/>
  <c r="EA472" i="24"/>
  <c r="AK476" i="24"/>
  <c r="AL476" i="24" s="1"/>
  <c r="AN476" i="24" s="1"/>
  <c r="EX483" i="24"/>
  <c r="EW483" i="24"/>
  <c r="BN503" i="24"/>
  <c r="BO503" i="24" s="1"/>
  <c r="Q438" i="24"/>
  <c r="EL449" i="24"/>
  <c r="DX449" i="24"/>
  <c r="AT417" i="24"/>
  <c r="AU417" i="24" s="1"/>
  <c r="AV417" i="24" s="1"/>
  <c r="AJ459" i="24"/>
  <c r="AK459" i="24" s="1"/>
  <c r="EW462" i="24"/>
  <c r="BJ462" i="24"/>
  <c r="BT460" i="24"/>
  <c r="BU456" i="24"/>
  <c r="BW456" i="24" s="1"/>
  <c r="AF433" i="24"/>
  <c r="AK469" i="24"/>
  <c r="BD420" i="24"/>
  <c r="BN457" i="24"/>
  <c r="BK420" i="24"/>
  <c r="BM420" i="24" s="1"/>
  <c r="AZ430" i="24"/>
  <c r="BA397" i="24"/>
  <c r="BC397" i="24" s="1"/>
  <c r="FF374" i="24"/>
  <c r="EW374" i="24"/>
  <c r="EA363" i="24"/>
  <c r="DX363" i="24"/>
  <c r="EK363" i="24" s="1"/>
  <c r="AK381" i="24"/>
  <c r="Z392" i="24"/>
  <c r="F374" i="24"/>
  <c r="BM341" i="24"/>
  <c r="BT320" i="24"/>
  <c r="FE357" i="24"/>
  <c r="EW357" i="24"/>
  <c r="AK289" i="24"/>
  <c r="AT280" i="24"/>
  <c r="AY310" i="24"/>
  <c r="DX339" i="24"/>
  <c r="EJ339" i="24" s="1"/>
  <c r="AK284" i="24"/>
  <c r="AE349" i="24"/>
  <c r="G223" i="24"/>
  <c r="BJ253" i="24"/>
  <c r="ED237" i="24"/>
  <c r="DX237" i="24"/>
  <c r="FH264" i="24"/>
  <c r="ET264" i="24"/>
  <c r="FE264" i="24" s="1"/>
  <c r="DX192" i="24"/>
  <c r="EK192" i="24" s="1"/>
  <c r="BJ71" i="24"/>
  <c r="AJ521" i="24"/>
  <c r="AK521" i="24" s="1"/>
  <c r="BI511" i="24"/>
  <c r="BJ511" i="24" s="1"/>
  <c r="FC495" i="24"/>
  <c r="BO500" i="24"/>
  <c r="BP500" i="24" s="1"/>
  <c r="P499" i="24"/>
  <c r="DX514" i="24"/>
  <c r="AY488" i="24"/>
  <c r="AZ488" i="24" s="1"/>
  <c r="AA492" i="24"/>
  <c r="AB492" i="24" s="1"/>
  <c r="Z488" i="24"/>
  <c r="AA488" i="24" s="1"/>
  <c r="AB488" i="24" s="1"/>
  <c r="AO498" i="24"/>
  <c r="I471" i="24"/>
  <c r="BS496" i="24"/>
  <c r="EX511" i="24"/>
  <c r="EB515" i="24"/>
  <c r="AO510" i="24"/>
  <c r="FD518" i="24"/>
  <c r="EW518" i="24"/>
  <c r="EA495" i="24"/>
  <c r="AZ503" i="24"/>
  <c r="ET512" i="24"/>
  <c r="FF512" i="24" s="1"/>
  <c r="AK520" i="24"/>
  <c r="AL520" i="24" s="1"/>
  <c r="H517" i="24"/>
  <c r="BC494" i="24"/>
  <c r="AE485" i="24"/>
  <c r="AF485" i="24" s="1"/>
  <c r="AE499" i="24"/>
  <c r="AO484" i="24"/>
  <c r="AF519" i="24"/>
  <c r="AG519" i="24" s="1"/>
  <c r="AO488" i="24"/>
  <c r="ET468" i="24"/>
  <c r="AJ475" i="24"/>
  <c r="AK475" i="24" s="1"/>
  <c r="AL486" i="24"/>
  <c r="AN486" i="24" s="1"/>
  <c r="ET505" i="24"/>
  <c r="FE505" i="24" s="1"/>
  <c r="BC504" i="24"/>
  <c r="AS489" i="24"/>
  <c r="AX491" i="24"/>
  <c r="AA463" i="24"/>
  <c r="AB463" i="24" s="1"/>
  <c r="AO472" i="24"/>
  <c r="BE503" i="24"/>
  <c r="AA465" i="24"/>
  <c r="AB465" i="24" s="1"/>
  <c r="AP461" i="24"/>
  <c r="AQ461" i="24" s="1"/>
  <c r="AL470" i="24"/>
  <c r="AN470" i="24" s="1"/>
  <c r="AS469" i="24"/>
  <c r="Q511" i="24"/>
  <c r="R511" i="24" s="1"/>
  <c r="EX467" i="24"/>
  <c r="AZ474" i="24"/>
  <c r="BA474" i="24" s="1"/>
  <c r="BC474" i="24" s="1"/>
  <c r="AQ474" i="24"/>
  <c r="AS474" i="24" s="1"/>
  <c r="AV470" i="24"/>
  <c r="AX470" i="24" s="1"/>
  <c r="FH433" i="24"/>
  <c r="ET433" i="24"/>
  <c r="FE433" i="24" s="1"/>
  <c r="AG468" i="24"/>
  <c r="AI468" i="24" s="1"/>
  <c r="AX452" i="24"/>
  <c r="AU454" i="24"/>
  <c r="BE427" i="24"/>
  <c r="BF427" i="24" s="1"/>
  <c r="AZ437" i="24"/>
  <c r="F497" i="24"/>
  <c r="G497" i="24" s="1"/>
  <c r="AU436" i="24"/>
  <c r="AV436" i="24" s="1"/>
  <c r="AK458" i="24"/>
  <c r="AL458" i="24" s="1"/>
  <c r="AK418" i="24"/>
  <c r="AL418" i="24" s="1"/>
  <c r="EW446" i="24"/>
  <c r="AX416" i="24"/>
  <c r="BA430" i="24"/>
  <c r="BU399" i="24"/>
  <c r="BW399" i="24" s="1"/>
  <c r="AB407" i="24"/>
  <c r="AD407" i="24" s="1"/>
  <c r="AK386" i="24"/>
  <c r="AL386" i="24" s="1"/>
  <c r="AZ426" i="24"/>
  <c r="BH409" i="24"/>
  <c r="EA398" i="24"/>
  <c r="AO360" i="24"/>
  <c r="AP360" i="24" s="1"/>
  <c r="BR460" i="24"/>
  <c r="AB379" i="24"/>
  <c r="AD379" i="24" s="1"/>
  <c r="EA342" i="24"/>
  <c r="DX342" i="24"/>
  <c r="EK342" i="24" s="1"/>
  <c r="AS368" i="24"/>
  <c r="AP344" i="24"/>
  <c r="AQ344" i="24" s="1"/>
  <c r="BT420" i="24"/>
  <c r="BF397" i="24"/>
  <c r="BH397" i="24" s="1"/>
  <c r="BC311" i="24"/>
  <c r="EB393" i="24"/>
  <c r="DX393" i="24"/>
  <c r="EK393" i="24" s="1"/>
  <c r="AU318" i="24"/>
  <c r="AV318" i="24" s="1"/>
  <c r="AX318" i="24" s="1"/>
  <c r="BE305" i="24"/>
  <c r="BS339" i="24"/>
  <c r="BT339" i="24" s="1"/>
  <c r="V302" i="24"/>
  <c r="V330" i="24"/>
  <c r="AU219" i="24"/>
  <c r="AP324" i="24"/>
  <c r="AQ324" i="24" s="1"/>
  <c r="EJ320" i="24"/>
  <c r="DZ320" i="24"/>
  <c r="AO237" i="24"/>
  <c r="AP237" i="24" s="1"/>
  <c r="EM298" i="24"/>
  <c r="DX298" i="24"/>
  <c r="EJ298" i="24" s="1"/>
  <c r="BO506" i="24"/>
  <c r="P495" i="24"/>
  <c r="ET495" i="24"/>
  <c r="FE495" i="24" s="1"/>
  <c r="FH495" i="24"/>
  <c r="BS512" i="24"/>
  <c r="BT512" i="24" s="1"/>
  <c r="BS490" i="24"/>
  <c r="R504" i="24"/>
  <c r="AK482" i="24"/>
  <c r="AL482" i="24" s="1"/>
  <c r="BS514" i="24"/>
  <c r="AL481" i="24"/>
  <c r="AN481" i="24" s="1"/>
  <c r="AE475" i="24"/>
  <c r="BN505" i="24"/>
  <c r="BW487" i="24"/>
  <c r="G510" i="24"/>
  <c r="H510" i="24" s="1"/>
  <c r="AA495" i="24"/>
  <c r="AB495" i="24" s="1"/>
  <c r="DX472" i="24"/>
  <c r="EJ472" i="24" s="1"/>
  <c r="F489" i="24"/>
  <c r="R463" i="24"/>
  <c r="Y459" i="24"/>
  <c r="BO448" i="24"/>
  <c r="P467" i="24"/>
  <c r="Q467" i="24" s="1"/>
  <c r="R467" i="24" s="1"/>
  <c r="EC448" i="24"/>
  <c r="DX448" i="24"/>
  <c r="EJ448" i="24" s="1"/>
  <c r="H437" i="24"/>
  <c r="FF456" i="24"/>
  <c r="EW456" i="24"/>
  <c r="AP455" i="24"/>
  <c r="ET463" i="24"/>
  <c r="FE463" i="24" s="1"/>
  <c r="EX411" i="24"/>
  <c r="ET411" i="24"/>
  <c r="FE411" i="24" s="1"/>
  <c r="AZ436" i="24"/>
  <c r="BA436" i="24" s="1"/>
  <c r="BT425" i="24"/>
  <c r="FG398" i="24"/>
  <c r="ET398" i="24"/>
  <c r="AY392" i="24"/>
  <c r="R390" i="24"/>
  <c r="T390" i="24" s="1"/>
  <c r="AA334" i="24"/>
  <c r="EC341" i="24"/>
  <c r="DX341" i="24"/>
  <c r="EJ341" i="24" s="1"/>
  <c r="AT303" i="24"/>
  <c r="P329" i="24"/>
  <c r="AS300" i="24"/>
  <c r="FD217" i="24"/>
  <c r="EW217" i="24"/>
  <c r="ET217" i="24"/>
  <c r="FF217" i="24" s="1"/>
  <c r="AA328" i="24"/>
  <c r="AB328" i="24" s="1"/>
  <c r="BT292" i="24"/>
  <c r="BU292" i="24" s="1"/>
  <c r="BW292" i="24" s="1"/>
  <c r="EF260" i="24"/>
  <c r="DX260" i="24"/>
  <c r="EA196" i="24"/>
  <c r="DX196" i="24"/>
  <c r="EK196" i="24" s="1"/>
  <c r="AE158" i="24"/>
  <c r="AJ160" i="24"/>
  <c r="AZ205" i="24"/>
  <c r="BA205" i="24" s="1"/>
  <c r="AA76" i="24"/>
  <c r="AB76" i="24" s="1"/>
  <c r="FH511" i="24"/>
  <c r="ET511" i="24"/>
  <c r="FE511" i="24" s="1"/>
  <c r="EC510" i="24"/>
  <c r="FB515" i="24"/>
  <c r="EW515" i="24"/>
  <c r="W497" i="24"/>
  <c r="Y497" i="24" s="1"/>
  <c r="AK512" i="24"/>
  <c r="AL512" i="24" s="1"/>
  <c r="AN512" i="24" s="1"/>
  <c r="ET484" i="24"/>
  <c r="FF484" i="24" s="1"/>
  <c r="AT477" i="24"/>
  <c r="AU477" i="24" s="1"/>
  <c r="FG498" i="24"/>
  <c r="ET498" i="24"/>
  <c r="P475" i="24"/>
  <c r="DX466" i="24"/>
  <c r="EA466" i="24"/>
  <c r="EA505" i="24"/>
  <c r="BZ484" i="24"/>
  <c r="CN484" i="24"/>
  <c r="BR489" i="24"/>
  <c r="P461" i="24"/>
  <c r="Q461" i="24" s="1"/>
  <c r="U472" i="24"/>
  <c r="V505" i="24"/>
  <c r="W505" i="24" s="1"/>
  <c r="Y505" i="24" s="1"/>
  <c r="V465" i="24"/>
  <c r="W465" i="24" s="1"/>
  <c r="Y465" i="24" s="1"/>
  <c r="T476" i="24"/>
  <c r="AY446" i="24"/>
  <c r="AZ446" i="24" s="1"/>
  <c r="AJ467" i="24"/>
  <c r="AK467" i="24" s="1"/>
  <c r="DX483" i="24"/>
  <c r="BJ466" i="24"/>
  <c r="BK466" i="24" s="1"/>
  <c r="BA447" i="24"/>
  <c r="BC447" i="24" s="1"/>
  <c r="DX503" i="24"/>
  <c r="EK503" i="24" s="1"/>
  <c r="EW433" i="24"/>
  <c r="EX433" i="24"/>
  <c r="EX448" i="24"/>
  <c r="AS465" i="24"/>
  <c r="CN428" i="24"/>
  <c r="BZ428" i="24"/>
  <c r="F453" i="24"/>
  <c r="AA457" i="24"/>
  <c r="AG434" i="24"/>
  <c r="AI434" i="24" s="1"/>
  <c r="BS454" i="24"/>
  <c r="AE457" i="24"/>
  <c r="AF457" i="24" s="1"/>
  <c r="BJ378" i="24"/>
  <c r="U398" i="24"/>
  <c r="AY366" i="24"/>
  <c r="AZ366" i="24" s="1"/>
  <c r="I411" i="24"/>
  <c r="J411" i="24" s="1"/>
  <c r="AQ394" i="24"/>
  <c r="AS394" i="24" s="1"/>
  <c r="AF376" i="24"/>
  <c r="AG376" i="24" s="1"/>
  <c r="AI376" i="24" s="1"/>
  <c r="AU464" i="24"/>
  <c r="EX392" i="24"/>
  <c r="ET392" i="24"/>
  <c r="FF392" i="24" s="1"/>
  <c r="W357" i="24"/>
  <c r="Y357" i="24" s="1"/>
  <c r="BO347" i="24"/>
  <c r="BP347" i="24" s="1"/>
  <c r="R414" i="24"/>
  <c r="T414" i="24" s="1"/>
  <c r="F390" i="24"/>
  <c r="AU363" i="24"/>
  <c r="DX303" i="24"/>
  <c r="EK303" i="24" s="1"/>
  <c r="EA302" i="24"/>
  <c r="BT250" i="24"/>
  <c r="BU250" i="24" s="1"/>
  <c r="P210" i="24"/>
  <c r="AJ515" i="24"/>
  <c r="AK515" i="24" s="1"/>
  <c r="AY510" i="24"/>
  <c r="AZ510" i="24" s="1"/>
  <c r="AD509" i="24"/>
  <c r="EA508" i="24"/>
  <c r="EL495" i="24"/>
  <c r="DX495" i="24"/>
  <c r="EK495" i="24" s="1"/>
  <c r="AO494" i="24"/>
  <c r="AP494" i="24" s="1"/>
  <c r="EA512" i="24"/>
  <c r="DX490" i="24"/>
  <c r="EJ490" i="24" s="1"/>
  <c r="AT475" i="24"/>
  <c r="AU475" i="24" s="1"/>
  <c r="AA513" i="24"/>
  <c r="BP492" i="24"/>
  <c r="BR492" i="24" s="1"/>
  <c r="ED490" i="24"/>
  <c r="AD516" i="24"/>
  <c r="P491" i="24"/>
  <c r="Q500" i="24"/>
  <c r="R500" i="24" s="1"/>
  <c r="BK492" i="24"/>
  <c r="BM492" i="24" s="1"/>
  <c r="AT499" i="24"/>
  <c r="AU499" i="24" s="1"/>
  <c r="BU501" i="24"/>
  <c r="BW501" i="24" s="1"/>
  <c r="BE505" i="24"/>
  <c r="BF505" i="24" s="1"/>
  <c r="Z484" i="24"/>
  <c r="Z466" i="24"/>
  <c r="EL475" i="24"/>
  <c r="DX475" i="24"/>
  <c r="EK475" i="24" s="1"/>
  <c r="CN482" i="24"/>
  <c r="BZ482" i="24"/>
  <c r="AF490" i="24"/>
  <c r="AG490" i="24" s="1"/>
  <c r="AJ461" i="24"/>
  <c r="AK461" i="24" s="1"/>
  <c r="Z472" i="24"/>
  <c r="R473" i="24"/>
  <c r="DX458" i="24"/>
  <c r="EJ458" i="24" s="1"/>
  <c r="BK496" i="24"/>
  <c r="BM496" i="24" s="1"/>
  <c r="AS466" i="24"/>
  <c r="BA465" i="24"/>
  <c r="BC465" i="24" s="1"/>
  <c r="BO472" i="24"/>
  <c r="BP472" i="24" s="1"/>
  <c r="BR472" i="24" s="1"/>
  <c r="AP475" i="24"/>
  <c r="BN467" i="24"/>
  <c r="F456" i="24"/>
  <c r="G456" i="24" s="1"/>
  <c r="P503" i="24"/>
  <c r="AZ489" i="24"/>
  <c r="BA489" i="24" s="1"/>
  <c r="FG432" i="24"/>
  <c r="ET432" i="24"/>
  <c r="FF432" i="24" s="1"/>
  <c r="BE445" i="24"/>
  <c r="U450" i="24"/>
  <c r="V450" i="24" s="1"/>
  <c r="W450" i="24" s="1"/>
  <c r="AK425" i="24"/>
  <c r="FH421" i="24"/>
  <c r="ET421" i="24"/>
  <c r="AU434" i="24"/>
  <c r="V446" i="24"/>
  <c r="W446" i="24" s="1"/>
  <c r="DX454" i="24"/>
  <c r="EJ454" i="24" s="1"/>
  <c r="I431" i="24"/>
  <c r="EA400" i="24"/>
  <c r="DX400" i="24"/>
  <c r="EJ400" i="24" s="1"/>
  <c r="EA457" i="24"/>
  <c r="AP423" i="24"/>
  <c r="AQ423" i="24" s="1"/>
  <c r="BT417" i="24"/>
  <c r="BU417" i="24" s="1"/>
  <c r="BZ467" i="24"/>
  <c r="AV364" i="24"/>
  <c r="AX364" i="24" s="1"/>
  <c r="EM392" i="24"/>
  <c r="DX392" i="24"/>
  <c r="EJ392" i="24" s="1"/>
  <c r="Q405" i="24"/>
  <c r="R405" i="24" s="1"/>
  <c r="BP415" i="24"/>
  <c r="BR415" i="24" s="1"/>
  <c r="AF375" i="24"/>
  <c r="AG375" i="24" s="1"/>
  <c r="AB313" i="24"/>
  <c r="AD313" i="24" s="1"/>
  <c r="AU343" i="24"/>
  <c r="EA332" i="24"/>
  <c r="AG344" i="24"/>
  <c r="AI344" i="24" s="1"/>
  <c r="Q424" i="24"/>
  <c r="AD340" i="24"/>
  <c r="AA340" i="24"/>
  <c r="AB340" i="24" s="1"/>
  <c r="R322" i="24"/>
  <c r="T322" i="24" s="1"/>
  <c r="BZ258" i="24"/>
  <c r="CN258" i="24"/>
  <c r="CN278" i="24"/>
  <c r="BZ278" i="24"/>
  <c r="AK248" i="24"/>
  <c r="AL248" i="24" s="1"/>
  <c r="AX516" i="24"/>
  <c r="BK490" i="24"/>
  <c r="BM490" i="24" s="1"/>
  <c r="DX518" i="24"/>
  <c r="EJ518" i="24" s="1"/>
  <c r="FG490" i="24"/>
  <c r="ET490" i="24"/>
  <c r="F511" i="24"/>
  <c r="G511" i="24" s="1"/>
  <c r="ET491" i="24"/>
  <c r="FH491" i="24"/>
  <c r="BW491" i="24"/>
  <c r="BC473" i="24"/>
  <c r="EX499" i="24"/>
  <c r="ET499" i="24"/>
  <c r="FE499" i="24" s="1"/>
  <c r="CN496" i="24"/>
  <c r="AY484" i="24"/>
  <c r="AY496" i="24"/>
  <c r="AE505" i="24"/>
  <c r="AF505" i="24" s="1"/>
  <c r="AG505" i="24" s="1"/>
  <c r="BR490" i="24"/>
  <c r="BK482" i="24"/>
  <c r="BM482" i="24" s="1"/>
  <c r="DX461" i="24"/>
  <c r="EK461" i="24" s="1"/>
  <c r="AY472" i="24"/>
  <c r="AZ472" i="24" s="1"/>
  <c r="BA483" i="24"/>
  <c r="BC483" i="24" s="1"/>
  <c r="AT455" i="24"/>
  <c r="Z458" i="24"/>
  <c r="AA458" i="24" s="1"/>
  <c r="AB458" i="24" s="1"/>
  <c r="BH465" i="24"/>
  <c r="ET503" i="24"/>
  <c r="FE503" i="24" s="1"/>
  <c r="U432" i="24"/>
  <c r="BZ464" i="24"/>
  <c r="CN464" i="24"/>
  <c r="EA436" i="24"/>
  <c r="BF441" i="24"/>
  <c r="BH441" i="24" s="1"/>
  <c r="FB449" i="24"/>
  <c r="ET449" i="24"/>
  <c r="FE449" i="24" s="1"/>
  <c r="BS450" i="24"/>
  <c r="U424" i="24"/>
  <c r="Y405" i="24"/>
  <c r="BU379" i="24"/>
  <c r="BW379" i="24"/>
  <c r="AO398" i="24"/>
  <c r="ET363" i="24"/>
  <c r="AZ394" i="24"/>
  <c r="AX374" i="24"/>
  <c r="BW391" i="24"/>
  <c r="EC378" i="24"/>
  <c r="DX378" i="24"/>
  <c r="EJ378" i="24" s="1"/>
  <c r="U406" i="24"/>
  <c r="AY390" i="24"/>
  <c r="AZ390" i="24" s="1"/>
  <c r="BA390" i="24" s="1"/>
  <c r="BO362" i="24"/>
  <c r="AA372" i="24"/>
  <c r="AK358" i="24"/>
  <c r="BK362" i="24"/>
  <c r="BM362" i="24" s="1"/>
  <c r="EG318" i="24"/>
  <c r="DX318" i="24"/>
  <c r="EJ318" i="24" s="1"/>
  <c r="H205" i="24"/>
  <c r="I205" i="24" s="1"/>
  <c r="EC476" i="24"/>
  <c r="BF489" i="24"/>
  <c r="BH489" i="24" s="1"/>
  <c r="AP485" i="24"/>
  <c r="AQ485" i="24" s="1"/>
  <c r="AL487" i="24"/>
  <c r="AN487" i="24" s="1"/>
  <c r="EA464" i="24"/>
  <c r="EA496" i="24"/>
  <c r="AP479" i="24"/>
  <c r="BN461" i="24"/>
  <c r="BO461" i="24" s="1"/>
  <c r="Y453" i="24"/>
  <c r="EA458" i="24"/>
  <c r="AO458" i="24"/>
  <c r="AP458" i="24" s="1"/>
  <c r="DX476" i="24"/>
  <c r="EJ476" i="24" s="1"/>
  <c r="ET466" i="24"/>
  <c r="FF466" i="24" s="1"/>
  <c r="BU447" i="24"/>
  <c r="BW447" i="24" s="1"/>
  <c r="BH477" i="24"/>
  <c r="FF430" i="24"/>
  <c r="EW430" i="24"/>
  <c r="BZ426" i="24"/>
  <c r="AN431" i="24"/>
  <c r="EX450" i="24"/>
  <c r="AF424" i="24"/>
  <c r="AK416" i="24"/>
  <c r="BM434" i="24"/>
  <c r="AF414" i="24"/>
  <c r="AG414" i="24" s="1"/>
  <c r="AI414" i="24" s="1"/>
  <c r="V417" i="24"/>
  <c r="W417" i="24" s="1"/>
  <c r="AP409" i="24"/>
  <c r="AQ409" i="24" s="1"/>
  <c r="AS409" i="24" s="1"/>
  <c r="Z388" i="24"/>
  <c r="EX416" i="24"/>
  <c r="BA434" i="24"/>
  <c r="BC434" i="24" s="1"/>
  <c r="ET424" i="24"/>
  <c r="FF424" i="24" s="1"/>
  <c r="AL410" i="24"/>
  <c r="AN410" i="24" s="1"/>
  <c r="AU431" i="24"/>
  <c r="AV431" i="24" s="1"/>
  <c r="AB373" i="24"/>
  <c r="AD373" i="24" s="1"/>
  <c r="AU370" i="24"/>
  <c r="EA369" i="24"/>
  <c r="AY398" i="24"/>
  <c r="AZ398" i="24" s="1"/>
  <c r="BA398" i="24" s="1"/>
  <c r="EI362" i="24"/>
  <c r="DX362" i="24"/>
  <c r="EJ362" i="24" s="1"/>
  <c r="AA470" i="24"/>
  <c r="AB470" i="24" s="1"/>
  <c r="AD470" i="24" s="1"/>
  <c r="AO378" i="24"/>
  <c r="AP378" i="24" s="1"/>
  <c r="W403" i="24"/>
  <c r="V403" i="24"/>
  <c r="ET406" i="24"/>
  <c r="FF406" i="24" s="1"/>
  <c r="BU375" i="24"/>
  <c r="BW375" i="24" s="1"/>
  <c r="Q366" i="24"/>
  <c r="R366" i="24" s="1"/>
  <c r="BT347" i="24"/>
  <c r="BU347" i="24" s="1"/>
  <c r="BW347" i="24" s="1"/>
  <c r="BW411" i="24"/>
  <c r="AG358" i="24"/>
  <c r="AI358" i="24" s="1"/>
  <c r="DX390" i="24"/>
  <c r="Z335" i="24"/>
  <c r="AA351" i="24"/>
  <c r="AB351" i="24" s="1"/>
  <c r="P268" i="24"/>
  <c r="BN321" i="24"/>
  <c r="BO321" i="24" s="1"/>
  <c r="BP321" i="24" s="1"/>
  <c r="EC277" i="24"/>
  <c r="DX277" i="24"/>
  <c r="EJ277" i="24" s="1"/>
  <c r="AF287" i="24"/>
  <c r="AK155" i="24"/>
  <c r="DX521" i="24"/>
  <c r="EK521" i="24" s="1"/>
  <c r="EL521" i="24"/>
  <c r="P485" i="24"/>
  <c r="Q485" i="24" s="1"/>
  <c r="DX484" i="24"/>
  <c r="EJ484" i="24" s="1"/>
  <c r="EM484" i="24"/>
  <c r="AU495" i="24"/>
  <c r="EY475" i="24"/>
  <c r="ET475" i="24"/>
  <c r="FE475" i="24" s="1"/>
  <c r="AT505" i="24"/>
  <c r="AU505" i="24" s="1"/>
  <c r="EX445" i="24"/>
  <c r="EA519" i="24"/>
  <c r="DX519" i="24"/>
  <c r="EA518" i="24"/>
  <c r="BM512" i="24"/>
  <c r="AX496" i="24"/>
  <c r="BS516" i="24"/>
  <c r="BU521" i="24"/>
  <c r="BW521" i="24" s="1"/>
  <c r="EC468" i="24"/>
  <c r="DX468" i="24"/>
  <c r="EJ468" i="24" s="1"/>
  <c r="AX506" i="24"/>
  <c r="AB487" i="24"/>
  <c r="AD487" i="24" s="1"/>
  <c r="DX510" i="24"/>
  <c r="EJ510" i="24" s="1"/>
  <c r="DX491" i="24"/>
  <c r="BF497" i="24"/>
  <c r="BH497" i="24" s="1"/>
  <c r="FD460" i="24"/>
  <c r="EW460" i="24"/>
  <c r="DX485" i="24"/>
  <c r="EK485" i="24" s="1"/>
  <c r="AF487" i="24"/>
  <c r="AG487" i="24" s="1"/>
  <c r="AI487" i="24" s="1"/>
  <c r="AD510" i="24"/>
  <c r="DX500" i="24"/>
  <c r="AD502" i="24"/>
  <c r="T470" i="24"/>
  <c r="J471" i="24"/>
  <c r="AL510" i="24"/>
  <c r="AN510" i="24" s="1"/>
  <c r="U496" i="24"/>
  <c r="V496" i="24" s="1"/>
  <c r="W496" i="24" s="1"/>
  <c r="DX505" i="24"/>
  <c r="EK505" i="24" s="1"/>
  <c r="BF475" i="24"/>
  <c r="BH475" i="24" s="1"/>
  <c r="F478" i="24"/>
  <c r="Z478" i="24"/>
  <c r="AA478" i="24"/>
  <c r="AB478" i="24" s="1"/>
  <c r="BT471" i="24"/>
  <c r="BU471" i="24" s="1"/>
  <c r="BW471" i="24" s="1"/>
  <c r="AA468" i="24"/>
  <c r="AY458" i="24"/>
  <c r="AZ458" i="24" s="1"/>
  <c r="BA458" i="24" s="1"/>
  <c r="BS476" i="24"/>
  <c r="AS509" i="24"/>
  <c r="DX446" i="24"/>
  <c r="EJ446" i="24" s="1"/>
  <c r="AE453" i="24"/>
  <c r="AF453" i="24" s="1"/>
  <c r="T468" i="24"/>
  <c r="AB445" i="24"/>
  <c r="AD445" i="24" s="1"/>
  <c r="BK454" i="24"/>
  <c r="BM454" i="24" s="1"/>
  <c r="V480" i="24"/>
  <c r="Y482" i="24"/>
  <c r="AE425" i="24"/>
  <c r="AF425" i="24" s="1"/>
  <c r="AG425" i="24" s="1"/>
  <c r="EX436" i="24"/>
  <c r="ET436" i="24"/>
  <c r="FF436" i="24" s="1"/>
  <c r="P449" i="24"/>
  <c r="Q449" i="24" s="1"/>
  <c r="EX425" i="24"/>
  <c r="BA425" i="24"/>
  <c r="BC425" i="24" s="1"/>
  <c r="ET426" i="24"/>
  <c r="FF426" i="24" s="1"/>
  <c r="DZ421" i="24"/>
  <c r="EA421" i="24"/>
  <c r="AX459" i="24"/>
  <c r="BO402" i="24"/>
  <c r="BP402" i="24" s="1"/>
  <c r="Z424" i="24"/>
  <c r="W401" i="24"/>
  <c r="Y401" i="24" s="1"/>
  <c r="EZ388" i="24"/>
  <c r="T404" i="24"/>
  <c r="BR396" i="24"/>
  <c r="BP396" i="24"/>
  <c r="P369" i="24"/>
  <c r="Q369" i="24" s="1"/>
  <c r="FC369" i="24"/>
  <c r="AJ443" i="24"/>
  <c r="DX398" i="24"/>
  <c r="EA389" i="24"/>
  <c r="AO370" i="24"/>
  <c r="AP370" i="24" s="1"/>
  <c r="AQ370" i="24" s="1"/>
  <c r="ET342" i="24"/>
  <c r="EY342" i="24"/>
  <c r="AI441" i="24"/>
  <c r="AS452" i="24"/>
  <c r="AJ355" i="24"/>
  <c r="AK355" i="24" s="1"/>
  <c r="AL355" i="24" s="1"/>
  <c r="Z406" i="24"/>
  <c r="AA406" i="24" s="1"/>
  <c r="AL333" i="24"/>
  <c r="AN333" i="24" s="1"/>
  <c r="AU357" i="24"/>
  <c r="BS390" i="24"/>
  <c r="FG277" i="24"/>
  <c r="ET277" i="24"/>
  <c r="BO303" i="24"/>
  <c r="AU236" i="24"/>
  <c r="AG226" i="24"/>
  <c r="AI226" i="24" s="1"/>
  <c r="AF175" i="24"/>
  <c r="F153" i="24"/>
  <c r="BI68" i="24"/>
  <c r="BJ68" i="24" s="1"/>
  <c r="AZ117" i="24"/>
  <c r="BA117" i="24" s="1"/>
  <c r="BC117" i="24" s="1"/>
  <c r="Q73" i="24"/>
  <c r="R73" i="24" s="1"/>
  <c r="R520" i="24"/>
  <c r="U500" i="24"/>
  <c r="V500" i="24" s="1"/>
  <c r="W500" i="24" s="1"/>
  <c r="CN520" i="24"/>
  <c r="BZ520" i="24"/>
  <c r="BU485" i="24"/>
  <c r="BW485" i="24" s="1"/>
  <c r="H509" i="24"/>
  <c r="EX496" i="24"/>
  <c r="EX505" i="24"/>
  <c r="AO470" i="24"/>
  <c r="AP470" i="24" s="1"/>
  <c r="R450" i="24"/>
  <c r="T450" i="24" s="1"/>
  <c r="AO478" i="24"/>
  <c r="AP478" i="24" s="1"/>
  <c r="AX479" i="24"/>
  <c r="F460" i="24"/>
  <c r="BS458" i="24"/>
  <c r="EZ486" i="24"/>
  <c r="F461" i="24"/>
  <c r="G461" i="24"/>
  <c r="H461" i="24" s="1"/>
  <c r="ED446" i="24"/>
  <c r="Z440" i="24"/>
  <c r="ET417" i="24"/>
  <c r="FE417" i="24" s="1"/>
  <c r="U436" i="24"/>
  <c r="V436" i="24" s="1"/>
  <c r="EA434" i="24"/>
  <c r="DX434" i="24"/>
  <c r="EJ434" i="24" s="1"/>
  <c r="AV442" i="24"/>
  <c r="AX442" i="24" s="1"/>
  <c r="BD450" i="24"/>
  <c r="AD436" i="24"/>
  <c r="AU456" i="24"/>
  <c r="AV456" i="24" s="1"/>
  <c r="AX456" i="24" s="1"/>
  <c r="AE385" i="24"/>
  <c r="U416" i="24"/>
  <c r="EX385" i="24"/>
  <c r="AE369" i="24"/>
  <c r="AF369" i="24" s="1"/>
  <c r="BN443" i="24"/>
  <c r="BT480" i="24"/>
  <c r="DX370" i="24"/>
  <c r="P342" i="24"/>
  <c r="Q342" i="24" s="1"/>
  <c r="R342" i="24" s="1"/>
  <c r="AT353" i="24"/>
  <c r="AU353" i="24" s="1"/>
  <c r="AV353" i="24" s="1"/>
  <c r="FD333" i="24"/>
  <c r="Z343" i="24"/>
  <c r="AA343" i="24" s="1"/>
  <c r="AB343" i="24" s="1"/>
  <c r="BS416" i="24"/>
  <c r="AY335" i="24"/>
  <c r="EX359" i="24"/>
  <c r="AQ282" i="24"/>
  <c r="AS282" i="24" s="1"/>
  <c r="F324" i="24"/>
  <c r="G324" i="24" s="1"/>
  <c r="DX226" i="24"/>
  <c r="W152" i="24"/>
  <c r="Y152" i="24" s="1"/>
  <c r="Z518" i="24"/>
  <c r="EX492" i="24"/>
  <c r="ET492" i="24"/>
  <c r="FF492" i="24" s="1"/>
  <c r="BA511" i="24"/>
  <c r="BC511" i="24" s="1"/>
  <c r="AZ517" i="24"/>
  <c r="BA517" i="24" s="1"/>
  <c r="BS500" i="24"/>
  <c r="CN481" i="24"/>
  <c r="BZ481" i="24"/>
  <c r="Y491" i="24"/>
  <c r="BF463" i="24"/>
  <c r="BH463" i="24" s="1"/>
  <c r="AO496" i="24"/>
  <c r="AP496" i="24" s="1"/>
  <c r="AQ496" i="24" s="1"/>
  <c r="AG480" i="24"/>
  <c r="AI480" i="24" s="1"/>
  <c r="AQ477" i="24"/>
  <c r="AS477" i="24" s="1"/>
  <c r="BO473" i="24"/>
  <c r="BP473" i="24" s="1"/>
  <c r="AY470" i="24"/>
  <c r="AZ470" i="24" s="1"/>
  <c r="BA470" i="24" s="1"/>
  <c r="BS478" i="24"/>
  <c r="H482" i="24"/>
  <c r="U458" i="24"/>
  <c r="V458" i="24" s="1"/>
  <c r="AE455" i="24"/>
  <c r="ET486" i="24"/>
  <c r="BC441" i="24"/>
  <c r="AV438" i="24"/>
  <c r="AX438" i="24" s="1"/>
  <c r="AA451" i="24"/>
  <c r="AB451" i="24" s="1"/>
  <c r="AT445" i="24"/>
  <c r="AU445" i="24" s="1"/>
  <c r="P417" i="24"/>
  <c r="Q417" i="24" s="1"/>
  <c r="R417" i="24" s="1"/>
  <c r="CN451" i="24"/>
  <c r="BZ451" i="24"/>
  <c r="FD444" i="24"/>
  <c r="BJ418" i="24"/>
  <c r="BZ463" i="24"/>
  <c r="CN463" i="24"/>
  <c r="BZ430" i="24"/>
  <c r="CN430" i="24"/>
  <c r="U400" i="24"/>
  <c r="V400" i="24" s="1"/>
  <c r="ET416" i="24"/>
  <c r="EA385" i="24"/>
  <c r="DX385" i="24"/>
  <c r="EK385" i="24" s="1"/>
  <c r="Q433" i="24"/>
  <c r="R433" i="24" s="1"/>
  <c r="F420" i="24"/>
  <c r="G420" i="24" s="1"/>
  <c r="F380" i="24"/>
  <c r="G380" i="24" s="1"/>
  <c r="FH369" i="24"/>
  <c r="ET369" i="24"/>
  <c r="FE369" i="24" s="1"/>
  <c r="DX443" i="24"/>
  <c r="EK443" i="24" s="1"/>
  <c r="EA397" i="24"/>
  <c r="DX397" i="24"/>
  <c r="EK397" i="24" s="1"/>
  <c r="AX449" i="24"/>
  <c r="AV449" i="24"/>
  <c r="AX372" i="24"/>
  <c r="AL384" i="24"/>
  <c r="AN384" i="24" s="1"/>
  <c r="BC423" i="24"/>
  <c r="BZ452" i="24"/>
  <c r="U333" i="24"/>
  <c r="V333" i="24" s="1"/>
  <c r="EW370" i="24"/>
  <c r="G331" i="24"/>
  <c r="H331" i="24" s="1"/>
  <c r="EM335" i="24"/>
  <c r="DX335" i="24"/>
  <c r="EJ335" i="24" s="1"/>
  <c r="AF348" i="24"/>
  <c r="AG348" i="24" s="1"/>
  <c r="AI348" i="24" s="1"/>
  <c r="AL285" i="24"/>
  <c r="AN285" i="24" s="1"/>
  <c r="AF339" i="24"/>
  <c r="BP350" i="24"/>
  <c r="BR350" i="24" s="1"/>
  <c r="AI407" i="24"/>
  <c r="BA301" i="24"/>
  <c r="BC301" i="24" s="1"/>
  <c r="BT280" i="24"/>
  <c r="BU280" i="24" s="1"/>
  <c r="BD239" i="24"/>
  <c r="AE491" i="24"/>
  <c r="AF491" i="24" s="1"/>
  <c r="AG491" i="24" s="1"/>
  <c r="FA500" i="24"/>
  <c r="ET500" i="24"/>
  <c r="BD516" i="24"/>
  <c r="AY518" i="24"/>
  <c r="AZ518" i="24" s="1"/>
  <c r="EX502" i="24"/>
  <c r="EX482" i="24"/>
  <c r="BJ504" i="24"/>
  <c r="BK504" i="24" s="1"/>
  <c r="AZ487" i="24"/>
  <c r="BA487" i="24" s="1"/>
  <c r="AY514" i="24"/>
  <c r="AZ514" i="24" s="1"/>
  <c r="BA514" i="24" s="1"/>
  <c r="EA474" i="24"/>
  <c r="DX474" i="24"/>
  <c r="EJ474" i="24" s="1"/>
  <c r="Z500" i="24"/>
  <c r="BA501" i="24"/>
  <c r="BC501" i="24" s="1"/>
  <c r="EX484" i="24"/>
  <c r="AI507" i="24"/>
  <c r="Z464" i="24"/>
  <c r="AA464" i="24" s="1"/>
  <c r="AB464" i="24" s="1"/>
  <c r="P505" i="24"/>
  <c r="Q505" i="24" s="1"/>
  <c r="R505" i="24" s="1"/>
  <c r="CN500" i="24"/>
  <c r="BZ500" i="24"/>
  <c r="AN480" i="24"/>
  <c r="EW520" i="24"/>
  <c r="AG478" i="24"/>
  <c r="AI478" i="24" s="1"/>
  <c r="BS470" i="24"/>
  <c r="BT470" i="24" s="1"/>
  <c r="BT520" i="24"/>
  <c r="BT466" i="24"/>
  <c r="AK466" i="24"/>
  <c r="AL466" i="24" s="1"/>
  <c r="AE447" i="24"/>
  <c r="AJ455" i="24"/>
  <c r="EX455" i="24"/>
  <c r="EW455" i="24"/>
  <c r="DX486" i="24"/>
  <c r="AY440" i="24"/>
  <c r="AK465" i="24"/>
  <c r="Y481" i="24"/>
  <c r="AN494" i="24"/>
  <c r="Z434" i="24"/>
  <c r="AA434" i="24" s="1"/>
  <c r="AB434" i="24" s="1"/>
  <c r="R448" i="24"/>
  <c r="T448" i="24" s="1"/>
  <c r="AP440" i="24"/>
  <c r="AQ440" i="24" s="1"/>
  <c r="AE439" i="24"/>
  <c r="AF439" i="24" s="1"/>
  <c r="FH437" i="24"/>
  <c r="ET437" i="24"/>
  <c r="FE437" i="24" s="1"/>
  <c r="BK418" i="24"/>
  <c r="P439" i="24"/>
  <c r="AX424" i="24"/>
  <c r="T428" i="24"/>
  <c r="ET441" i="24"/>
  <c r="FE441" i="24" s="1"/>
  <c r="Z416" i="24"/>
  <c r="AA416" i="24" s="1"/>
  <c r="EX384" i="24"/>
  <c r="ET384" i="24"/>
  <c r="FF384" i="24" s="1"/>
  <c r="AJ419" i="24"/>
  <c r="AK419" i="24" s="1"/>
  <c r="AL419" i="24" s="1"/>
  <c r="EC364" i="24"/>
  <c r="DX364" i="24"/>
  <c r="EJ364" i="24" s="1"/>
  <c r="AU420" i="24"/>
  <c r="AV420" i="24" s="1"/>
  <c r="ET367" i="24"/>
  <c r="FE367" i="24" s="1"/>
  <c r="AU462" i="24"/>
  <c r="AV462" i="24" s="1"/>
  <c r="BO464" i="24"/>
  <c r="FD358" i="24"/>
  <c r="AG380" i="24"/>
  <c r="AI380" i="24" s="1"/>
  <c r="AA448" i="24"/>
  <c r="AB448" i="24" s="1"/>
  <c r="AD448" i="24" s="1"/>
  <c r="FE415" i="24"/>
  <c r="EW415" i="24"/>
  <c r="ET333" i="24"/>
  <c r="FF333" i="24" s="1"/>
  <c r="AK385" i="24"/>
  <c r="BO367" i="24"/>
  <c r="BP367" i="24" s="1"/>
  <c r="BR367" i="24" s="1"/>
  <c r="EA334" i="24"/>
  <c r="AJ309" i="24"/>
  <c r="AK309" i="24" s="1"/>
  <c r="F234" i="24"/>
  <c r="AD226" i="24"/>
  <c r="AA226" i="24"/>
  <c r="AB226" i="24" s="1"/>
  <c r="BS518" i="24"/>
  <c r="BT518" i="24" s="1"/>
  <c r="EC460" i="24"/>
  <c r="DX460" i="24"/>
  <c r="EJ460" i="24" s="1"/>
  <c r="AY508" i="24"/>
  <c r="AZ508" i="24" s="1"/>
  <c r="AY482" i="24"/>
  <c r="EA501" i="24"/>
  <c r="DZ501" i="24"/>
  <c r="BU493" i="24"/>
  <c r="BW493" i="24" s="1"/>
  <c r="BO514" i="24"/>
  <c r="BP514" i="24" s="1"/>
  <c r="BR514" i="24" s="1"/>
  <c r="BH513" i="24"/>
  <c r="AY500" i="24"/>
  <c r="AZ500" i="24" s="1"/>
  <c r="AP497" i="24"/>
  <c r="AQ497" i="24" s="1"/>
  <c r="AS497" i="24" s="1"/>
  <c r="AA481" i="24"/>
  <c r="AB481" i="24" s="1"/>
  <c r="AD481" i="24" s="1"/>
  <c r="F484" i="24"/>
  <c r="G484" i="24" s="1"/>
  <c r="H484" i="24" s="1"/>
  <c r="FG496" i="24"/>
  <c r="ET496" i="24"/>
  <c r="FF496" i="24" s="1"/>
  <c r="ET476" i="24"/>
  <c r="FF476" i="24" s="1"/>
  <c r="EZ470" i="24"/>
  <c r="EW470" i="24"/>
  <c r="AY478" i="24"/>
  <c r="BE447" i="24"/>
  <c r="BF447" i="24" s="1"/>
  <c r="BS486" i="24"/>
  <c r="AA449" i="24"/>
  <c r="AB449" i="24" s="1"/>
  <c r="BA455" i="24"/>
  <c r="BC455" i="24" s="1"/>
  <c r="AK463" i="24"/>
  <c r="AL463" i="24" s="1"/>
  <c r="AU444" i="24"/>
  <c r="BU473" i="24"/>
  <c r="BW473" i="24" s="1"/>
  <c r="T434" i="24"/>
  <c r="AN460" i="24"/>
  <c r="AQ433" i="24"/>
  <c r="AS433" i="24" s="1"/>
  <c r="EX437" i="24"/>
  <c r="BA521" i="24"/>
  <c r="BC521" i="24" s="1"/>
  <c r="EK423" i="24"/>
  <c r="DZ423" i="24"/>
  <c r="BZ393" i="24"/>
  <c r="CN393" i="24"/>
  <c r="EG420" i="24"/>
  <c r="H423" i="24"/>
  <c r="I423" i="24" s="1"/>
  <c r="EX376" i="24"/>
  <c r="ET376" i="24"/>
  <c r="FF376" i="24" s="1"/>
  <c r="P419" i="24"/>
  <c r="T416" i="24"/>
  <c r="EA367" i="24"/>
  <c r="DX367" i="24"/>
  <c r="EK367" i="24" s="1"/>
  <c r="BW448" i="24"/>
  <c r="Z358" i="24"/>
  <c r="AA358" i="24" s="1"/>
  <c r="BU369" i="24"/>
  <c r="BW369" i="24" s="1"/>
  <c r="AV426" i="24"/>
  <c r="AX426" i="24" s="1"/>
  <c r="ET331" i="24"/>
  <c r="FH331" i="24"/>
  <c r="AS405" i="24"/>
  <c r="ET288" i="24"/>
  <c r="FE288" i="24" s="1"/>
  <c r="FB288" i="24"/>
  <c r="FA312" i="24"/>
  <c r="ET312" i="24"/>
  <c r="FF312" i="24" s="1"/>
  <c r="AJ359" i="24"/>
  <c r="FA283" i="24"/>
  <c r="ET283" i="24"/>
  <c r="FF283" i="24" s="1"/>
  <c r="EW408" i="24"/>
  <c r="EX267" i="24"/>
  <c r="Z263" i="24"/>
  <c r="AA263" i="24" s="1"/>
  <c r="AB263" i="24" s="1"/>
  <c r="EA351" i="24"/>
  <c r="DX351" i="24"/>
  <c r="EK351" i="24" s="1"/>
  <c r="BI122" i="24"/>
  <c r="Q151" i="24"/>
  <c r="EM187" i="24"/>
  <c r="DX187" i="24"/>
  <c r="EJ187" i="24" s="1"/>
  <c r="EA73" i="24"/>
  <c r="DX73" i="24"/>
  <c r="EJ73" i="24" s="1"/>
  <c r="BR511" i="24"/>
  <c r="CN511" i="24"/>
  <c r="BZ511" i="24"/>
  <c r="AT485" i="24"/>
  <c r="AT519" i="24"/>
  <c r="AU519" i="24" s="1"/>
  <c r="BT511" i="24"/>
  <c r="EX519" i="24"/>
  <c r="ET519" i="24"/>
  <c r="FE519" i="24" s="1"/>
  <c r="U502" i="24"/>
  <c r="BP498" i="24"/>
  <c r="BR498" i="24" s="1"/>
  <c r="AY492" i="24"/>
  <c r="DZ520" i="24"/>
  <c r="EA520" i="24"/>
  <c r="BW519" i="24"/>
  <c r="EM508" i="24"/>
  <c r="DX508" i="24"/>
  <c r="EJ508" i="24" s="1"/>
  <c r="FG502" i="24"/>
  <c r="ET502" i="24"/>
  <c r="BF509" i="24"/>
  <c r="BH509" i="24" s="1"/>
  <c r="AA511" i="24"/>
  <c r="AB511" i="24" s="1"/>
  <c r="AD511" i="24" s="1"/>
  <c r="ED482" i="24"/>
  <c r="DX482" i="24"/>
  <c r="EJ482" i="24" s="1"/>
  <c r="EA487" i="24"/>
  <c r="DX487" i="24"/>
  <c r="EK487" i="24" s="1"/>
  <c r="AO506" i="24"/>
  <c r="BE491" i="24"/>
  <c r="BF491" i="24" s="1"/>
  <c r="BE513" i="24"/>
  <c r="BF513" i="24" s="1"/>
  <c r="EB471" i="24"/>
  <c r="DX471" i="24"/>
  <c r="EK471" i="24" s="1"/>
  <c r="AO500" i="24"/>
  <c r="AP500" i="24" s="1"/>
  <c r="AE479" i="24"/>
  <c r="AF479" i="24" s="1"/>
  <c r="AP490" i="24"/>
  <c r="AQ490" i="24" s="1"/>
  <c r="BC516" i="24"/>
  <c r="BM484" i="24"/>
  <c r="EX464" i="24"/>
  <c r="Z496" i="24"/>
  <c r="Y499" i="24"/>
  <c r="AS468" i="24"/>
  <c r="AK518" i="24"/>
  <c r="AL518" i="24" s="1"/>
  <c r="AY454" i="24"/>
  <c r="AZ454" i="24" s="1"/>
  <c r="BA454" i="24" s="1"/>
  <c r="BW477" i="24"/>
  <c r="BR515" i="24"/>
  <c r="Z462" i="24"/>
  <c r="AA462" i="24" s="1"/>
  <c r="DX478" i="24"/>
  <c r="F507" i="24"/>
  <c r="AQ515" i="24"/>
  <c r="AS515" i="24" s="1"/>
  <c r="Y466" i="24"/>
  <c r="AK450" i="24"/>
  <c r="AL450" i="24" s="1"/>
  <c r="ET447" i="24"/>
  <c r="FE447" i="24" s="1"/>
  <c r="EA455" i="24"/>
  <c r="U486" i="24"/>
  <c r="V486" i="24" s="1"/>
  <c r="W486" i="24" s="1"/>
  <c r="BP456" i="24"/>
  <c r="BR456" i="24" s="1"/>
  <c r="BU453" i="24"/>
  <c r="BW453" i="24" s="1"/>
  <c r="AD508" i="24"/>
  <c r="AD447" i="24"/>
  <c r="ET464" i="24"/>
  <c r="EA432" i="24"/>
  <c r="U426" i="24"/>
  <c r="V426" i="24" s="1"/>
  <c r="W426" i="24" s="1"/>
  <c r="P407" i="24"/>
  <c r="Q407" i="24" s="1"/>
  <c r="R407" i="24" s="1"/>
  <c r="EB413" i="24"/>
  <c r="DX413" i="24"/>
  <c r="EK413" i="24" s="1"/>
  <c r="AT439" i="24"/>
  <c r="DX394" i="24"/>
  <c r="EA394" i="24"/>
  <c r="AG446" i="24"/>
  <c r="AI446" i="24" s="1"/>
  <c r="EA441" i="24"/>
  <c r="DZ441" i="24"/>
  <c r="BT407" i="24"/>
  <c r="ET368" i="24"/>
  <c r="FF368" i="24" s="1"/>
  <c r="EW368" i="24"/>
  <c r="EX368" i="24"/>
  <c r="V456" i="24"/>
  <c r="CN437" i="24"/>
  <c r="BZ437" i="24"/>
  <c r="FG358" i="24"/>
  <c r="ET358" i="24"/>
  <c r="AV376" i="24"/>
  <c r="AX376" i="24" s="1"/>
  <c r="AF367" i="24"/>
  <c r="AG367" i="24" s="1"/>
  <c r="AI367" i="24" s="1"/>
  <c r="AT383" i="24"/>
  <c r="AL407" i="24"/>
  <c r="AN407" i="24" s="1"/>
  <c r="V394" i="24"/>
  <c r="U402" i="24"/>
  <c r="V402" i="24" s="1"/>
  <c r="W402" i="24" s="1"/>
  <c r="AK343" i="24"/>
  <c r="BZ303" i="24"/>
  <c r="CN303" i="24"/>
  <c r="W300" i="24"/>
  <c r="Y300" i="24" s="1"/>
  <c r="ET191" i="24"/>
  <c r="BP232" i="24"/>
  <c r="BR232" i="24" s="1"/>
  <c r="FH162" i="24"/>
  <c r="ET162" i="24"/>
  <c r="BJ247" i="24"/>
  <c r="FH122" i="24"/>
  <c r="ET122" i="24"/>
  <c r="FE122" i="24" s="1"/>
  <c r="BP517" i="24"/>
  <c r="BR517" i="24" s="1"/>
  <c r="DX517" i="24"/>
  <c r="EK517" i="24" s="1"/>
  <c r="DX515" i="24"/>
  <c r="EK515" i="24" s="1"/>
  <c r="V508" i="24"/>
  <c r="U508" i="24"/>
  <c r="Q506" i="24"/>
  <c r="FG482" i="24"/>
  <c r="ET482" i="24"/>
  <c r="FF482" i="24" s="1"/>
  <c r="EX506" i="24"/>
  <c r="EW506" i="24"/>
  <c r="BS492" i="24"/>
  <c r="BT492" i="24" s="1"/>
  <c r="AV510" i="24"/>
  <c r="AX510" i="24" s="1"/>
  <c r="FB471" i="24"/>
  <c r="AP495" i="24"/>
  <c r="AQ495" i="24" s="1"/>
  <c r="EY479" i="24"/>
  <c r="ET479" i="24"/>
  <c r="FE479" i="24" s="1"/>
  <c r="BR482" i="24"/>
  <c r="U464" i="24"/>
  <c r="DX496" i="24"/>
  <c r="EJ496" i="24" s="1"/>
  <c r="AJ505" i="24"/>
  <c r="AK505" i="24" s="1"/>
  <c r="AL505" i="24" s="1"/>
  <c r="W515" i="24"/>
  <c r="Y515" i="24" s="1"/>
  <c r="AB453" i="24"/>
  <c r="AD453" i="24" s="1"/>
  <c r="AE473" i="24"/>
  <c r="AF473" i="24" s="1"/>
  <c r="DX470" i="24"/>
  <c r="EJ470" i="24" s="1"/>
  <c r="EA462" i="24"/>
  <c r="EA447" i="24"/>
  <c r="DX447" i="24"/>
  <c r="EK447" i="24" s="1"/>
  <c r="Z486" i="24"/>
  <c r="AA486" i="24" s="1"/>
  <c r="AB486" i="24" s="1"/>
  <c r="T488" i="24"/>
  <c r="AQ520" i="24"/>
  <c r="AS520" i="24" s="1"/>
  <c r="AU471" i="24"/>
  <c r="AV471" i="24" s="1"/>
  <c r="AX471" i="24" s="1"/>
  <c r="EA459" i="24"/>
  <c r="AO442" i="24"/>
  <c r="AP442" i="24" s="1"/>
  <c r="BR430" i="24"/>
  <c r="Z452" i="24"/>
  <c r="AA452" i="24" s="1"/>
  <c r="EM444" i="24"/>
  <c r="DX444" i="24"/>
  <c r="EB437" i="24"/>
  <c r="DX437" i="24"/>
  <c r="EK437" i="24" s="1"/>
  <c r="AT411" i="24"/>
  <c r="AU411" i="24" s="1"/>
  <c r="EC414" i="24"/>
  <c r="DZ414" i="24"/>
  <c r="DX451" i="24"/>
  <c r="EK451" i="24" s="1"/>
  <c r="EX427" i="24"/>
  <c r="AT419" i="24"/>
  <c r="AU419" i="24" s="1"/>
  <c r="AV419" i="24" s="1"/>
  <c r="AP492" i="24"/>
  <c r="AA454" i="24"/>
  <c r="F433" i="24"/>
  <c r="G433" i="24" s="1"/>
  <c r="H433" i="24" s="1"/>
  <c r="EX443" i="24"/>
  <c r="ET443" i="24"/>
  <c r="FE443" i="24" s="1"/>
  <c r="BF393" i="24"/>
  <c r="BH393" i="24" s="1"/>
  <c r="EL383" i="24"/>
  <c r="DX383" i="24"/>
  <c r="EK383" i="24" s="1"/>
  <c r="BW415" i="24"/>
  <c r="AY326" i="24"/>
  <c r="EZ390" i="24"/>
  <c r="ET390" i="24"/>
  <c r="FF390" i="24" s="1"/>
  <c r="EH307" i="24"/>
  <c r="BP265" i="24"/>
  <c r="BR265" i="24" s="1"/>
  <c r="EZ229" i="24"/>
  <c r="ET229" i="24"/>
  <c r="FF229" i="24" s="1"/>
  <c r="EW229" i="24"/>
  <c r="AK271" i="24"/>
  <c r="EB162" i="24"/>
  <c r="DX162" i="24"/>
  <c r="FH138" i="24"/>
  <c r="ET138" i="24"/>
  <c r="BT328" i="24"/>
  <c r="BU328" i="24" s="1"/>
  <c r="BW328" i="24" s="1"/>
  <c r="EY114" i="24"/>
  <c r="AD473" i="24"/>
  <c r="U444" i="24"/>
  <c r="V444" i="24" s="1"/>
  <c r="Y449" i="24"/>
  <c r="EA439" i="24"/>
  <c r="P421" i="24"/>
  <c r="EA408" i="24"/>
  <c r="DZ408" i="24"/>
  <c r="DZ438" i="24"/>
  <c r="EA438" i="24"/>
  <c r="AN402" i="24"/>
  <c r="AI440" i="24"/>
  <c r="F481" i="24"/>
  <c r="G481" i="24" s="1"/>
  <c r="EC380" i="24"/>
  <c r="DX380" i="24"/>
  <c r="I376" i="24"/>
  <c r="J376" i="24" s="1"/>
  <c r="I468" i="24"/>
  <c r="J468" i="24" s="1"/>
  <c r="BT393" i="24"/>
  <c r="BU393" i="24" s="1"/>
  <c r="U356" i="24"/>
  <c r="BA481" i="24"/>
  <c r="BC481" i="24" s="1"/>
  <c r="ET389" i="24"/>
  <c r="AE383" i="24"/>
  <c r="ET350" i="24"/>
  <c r="BC407" i="24"/>
  <c r="F375" i="24"/>
  <c r="G375" i="24" s="1"/>
  <c r="AE401" i="24"/>
  <c r="AF364" i="24"/>
  <c r="AG364" i="24" s="1"/>
  <c r="DX371" i="24"/>
  <c r="P325" i="24"/>
  <c r="EB336" i="24"/>
  <c r="DX336" i="24"/>
  <c r="EK336" i="24" s="1"/>
  <c r="AT409" i="24"/>
  <c r="BS402" i="24"/>
  <c r="BT402" i="24" s="1"/>
  <c r="BU402" i="24" s="1"/>
  <c r="AZ417" i="24"/>
  <c r="BA417" i="24" s="1"/>
  <c r="BA411" i="24"/>
  <c r="BC411" i="24" s="1"/>
  <c r="AZ400" i="24"/>
  <c r="BA400" i="24" s="1"/>
  <c r="BT381" i="24"/>
  <c r="BU355" i="24"/>
  <c r="BW355" i="24" s="1"/>
  <c r="BP374" i="24"/>
  <c r="BR374" i="24" s="1"/>
  <c r="W383" i="24"/>
  <c r="Y383" i="24" s="1"/>
  <c r="F348" i="24"/>
  <c r="G348" i="24" s="1"/>
  <c r="W334" i="24"/>
  <c r="Y334" i="24" s="1"/>
  <c r="BZ381" i="24"/>
  <c r="CN381" i="24"/>
  <c r="AE365" i="24"/>
  <c r="DX372" i="24"/>
  <c r="EJ372" i="24" s="1"/>
  <c r="EX315" i="24"/>
  <c r="AQ346" i="24"/>
  <c r="AS346" i="24" s="1"/>
  <c r="EX314" i="24"/>
  <c r="AO418" i="24"/>
  <c r="AP418" i="24" s="1"/>
  <c r="AQ418" i="24" s="1"/>
  <c r="BS324" i="24"/>
  <c r="BT324" i="24" s="1"/>
  <c r="BU324" i="24" s="1"/>
  <c r="Z285" i="24"/>
  <c r="AG334" i="24"/>
  <c r="AI334" i="24" s="1"/>
  <c r="BC359" i="24"/>
  <c r="BZ304" i="24"/>
  <c r="R304" i="24"/>
  <c r="T304" i="24" s="1"/>
  <c r="DX282" i="24"/>
  <c r="EK282" i="24" s="1"/>
  <c r="U293" i="24"/>
  <c r="BK259" i="24"/>
  <c r="BM259" i="24" s="1"/>
  <c r="EZ293" i="24"/>
  <c r="AZ312" i="24"/>
  <c r="BA312" i="24" s="1"/>
  <c r="F231" i="24"/>
  <c r="AP226" i="24"/>
  <c r="P309" i="24"/>
  <c r="U352" i="24"/>
  <c r="AV392" i="24"/>
  <c r="AX392" i="24" s="1"/>
  <c r="AZ263" i="24"/>
  <c r="AY263" i="24"/>
  <c r="AN255" i="24"/>
  <c r="EX190" i="24"/>
  <c r="ET190" i="24"/>
  <c r="FE190" i="24" s="1"/>
  <c r="BW228" i="24"/>
  <c r="EA237" i="24"/>
  <c r="R310" i="24"/>
  <c r="T310" i="24" s="1"/>
  <c r="EJ227" i="24"/>
  <c r="DZ227" i="24"/>
  <c r="FF167" i="24"/>
  <c r="EW167" i="24"/>
  <c r="EB206" i="24"/>
  <c r="DX206" i="24"/>
  <c r="EK206" i="24" s="1"/>
  <c r="AK190" i="24"/>
  <c r="AL190" i="24" s="1"/>
  <c r="AN190" i="24" s="1"/>
  <c r="AY273" i="24"/>
  <c r="AP174" i="24"/>
  <c r="FC122" i="24"/>
  <c r="P136" i="24"/>
  <c r="Q136" i="24" s="1"/>
  <c r="R136" i="24" s="1"/>
  <c r="P124" i="24"/>
  <c r="G146" i="24"/>
  <c r="H146" i="24" s="1"/>
  <c r="EZ67" i="24"/>
  <c r="ET67" i="24"/>
  <c r="FF67" i="24" s="1"/>
  <c r="F444" i="24"/>
  <c r="ET444" i="24"/>
  <c r="BN441" i="24"/>
  <c r="BO441" i="24" s="1"/>
  <c r="EW404" i="24"/>
  <c r="FA404" i="24"/>
  <c r="EB411" i="24"/>
  <c r="EA388" i="24"/>
  <c r="DX388" i="24"/>
  <c r="EJ388" i="24" s="1"/>
  <c r="EX457" i="24"/>
  <c r="AS508" i="24"/>
  <c r="Z354" i="24"/>
  <c r="EA370" i="24"/>
  <c r="U350" i="24"/>
  <c r="EX356" i="24"/>
  <c r="ET356" i="24"/>
  <c r="FF356" i="24" s="1"/>
  <c r="AJ401" i="24"/>
  <c r="EX406" i="24"/>
  <c r="BN371" i="24"/>
  <c r="BO371" i="24" s="1"/>
  <c r="ET325" i="24"/>
  <c r="DX409" i="24"/>
  <c r="EK409" i="24" s="1"/>
  <c r="P353" i="24"/>
  <c r="EX402" i="24"/>
  <c r="BN447" i="24"/>
  <c r="BO447" i="24" s="1"/>
  <c r="Z410" i="24"/>
  <c r="BC347" i="24"/>
  <c r="Z312" i="24"/>
  <c r="AA312" i="24" s="1"/>
  <c r="AB312" i="24" s="1"/>
  <c r="DX326" i="24"/>
  <c r="EJ326" i="24" s="1"/>
  <c r="Q350" i="24"/>
  <c r="R354" i="24"/>
  <c r="T354" i="24" s="1"/>
  <c r="EX365" i="24"/>
  <c r="EW365" i="24"/>
  <c r="AQ351" i="24"/>
  <c r="AS351" i="24" s="1"/>
  <c r="AY314" i="24"/>
  <c r="AZ314" i="24" s="1"/>
  <c r="EA335" i="24"/>
  <c r="AJ399" i="24"/>
  <c r="AK399" i="24" s="1"/>
  <c r="AP313" i="24"/>
  <c r="AQ313" i="24" s="1"/>
  <c r="AS313" i="24" s="1"/>
  <c r="AJ317" i="24"/>
  <c r="EX283" i="24"/>
  <c r="AY418" i="24"/>
  <c r="AT334" i="24"/>
  <c r="AU334" i="24" s="1"/>
  <c r="EL323" i="24"/>
  <c r="DX323" i="24"/>
  <c r="EK323" i="24" s="1"/>
  <c r="BK310" i="24"/>
  <c r="BM310" i="24" s="1"/>
  <c r="FG285" i="24"/>
  <c r="ET285" i="24"/>
  <c r="BN282" i="24"/>
  <c r="BO282" i="24" s="1"/>
  <c r="AZ328" i="24"/>
  <c r="AK295" i="24"/>
  <c r="AL295" i="24" s="1"/>
  <c r="AN295" i="24" s="1"/>
  <c r="U339" i="24"/>
  <c r="V339" i="24" s="1"/>
  <c r="Z231" i="24"/>
  <c r="AJ349" i="24"/>
  <c r="BK261" i="24"/>
  <c r="BM261" i="24" s="1"/>
  <c r="EZ225" i="24"/>
  <c r="ET225" i="24"/>
  <c r="FF225" i="24" s="1"/>
  <c r="EL309" i="24"/>
  <c r="DX309" i="24"/>
  <c r="EK309" i="24" s="1"/>
  <c r="AB282" i="24"/>
  <c r="AD282" i="24" s="1"/>
  <c r="EA249" i="24"/>
  <c r="AU261" i="24"/>
  <c r="FD195" i="24"/>
  <c r="FF237" i="24"/>
  <c r="FE256" i="24"/>
  <c r="EW256" i="24"/>
  <c r="AB292" i="24"/>
  <c r="AD292" i="24" s="1"/>
  <c r="BA167" i="24"/>
  <c r="BC167" i="24" s="1"/>
  <c r="ET221" i="24"/>
  <c r="FF221" i="24" s="1"/>
  <c r="AF189" i="24"/>
  <c r="CN293" i="24"/>
  <c r="BZ293" i="24"/>
  <c r="EX222" i="24"/>
  <c r="R133" i="24"/>
  <c r="EX212" i="24"/>
  <c r="ET212" i="24"/>
  <c r="FE212" i="24" s="1"/>
  <c r="AK200" i="24"/>
  <c r="AL200" i="24" s="1"/>
  <c r="AN200" i="24" s="1"/>
  <c r="AE192" i="24"/>
  <c r="Z149" i="24"/>
  <c r="AA149" i="24" s="1"/>
  <c r="AB149" i="24" s="1"/>
  <c r="Q154" i="24"/>
  <c r="R154" i="24" s="1"/>
  <c r="AS120" i="24"/>
  <c r="ET235" i="24"/>
  <c r="BP37" i="24"/>
  <c r="BR37" i="24" s="1"/>
  <c r="AJ503" i="24"/>
  <c r="AG452" i="24"/>
  <c r="AI452" i="24" s="1"/>
  <c r="BZ443" i="24"/>
  <c r="CN443" i="24"/>
  <c r="BJ424" i="24"/>
  <c r="BK424" i="24" s="1"/>
  <c r="BM424" i="24" s="1"/>
  <c r="BF467" i="24"/>
  <c r="BH467" i="24" s="1"/>
  <c r="BM476" i="24"/>
  <c r="F514" i="24"/>
  <c r="W470" i="24"/>
  <c r="Y470" i="24" s="1"/>
  <c r="AK417" i="24"/>
  <c r="ET403" i="24"/>
  <c r="FH403" i="24"/>
  <c r="BS438" i="24"/>
  <c r="AL436" i="24"/>
  <c r="AN436" i="24" s="1"/>
  <c r="AB401" i="24"/>
  <c r="AD401" i="24" s="1"/>
  <c r="AO424" i="24"/>
  <c r="AP424" i="24" s="1"/>
  <c r="Y395" i="24"/>
  <c r="Q386" i="24"/>
  <c r="EX424" i="24"/>
  <c r="BO412" i="24"/>
  <c r="BP412" i="24" s="1"/>
  <c r="ET457" i="24"/>
  <c r="BN369" i="24"/>
  <c r="BO369" i="24" s="1"/>
  <c r="BP369" i="24" s="1"/>
  <c r="BA401" i="24"/>
  <c r="BC401" i="24" s="1"/>
  <c r="AP431" i="24"/>
  <c r="AQ431" i="24" s="1"/>
  <c r="AQ427" i="24"/>
  <c r="AS427" i="24" s="1"/>
  <c r="EL375" i="24"/>
  <c r="DX375" i="24"/>
  <c r="AT443" i="24"/>
  <c r="AU443" i="24" s="1"/>
  <c r="AV443" i="24" s="1"/>
  <c r="AF451" i="24"/>
  <c r="AG451" i="24" s="1"/>
  <c r="EW434" i="24"/>
  <c r="EX391" i="24"/>
  <c r="BU373" i="24"/>
  <c r="BW373" i="24" s="1"/>
  <c r="AD367" i="24"/>
  <c r="P383" i="24"/>
  <c r="AV381" i="24"/>
  <c r="AX381" i="24" s="1"/>
  <c r="BT401" i="24"/>
  <c r="BU401" i="24" s="1"/>
  <c r="BA374" i="24"/>
  <c r="BC374" i="24" s="1"/>
  <c r="BP468" i="24"/>
  <c r="BR468" i="24" s="1"/>
  <c r="DX401" i="24"/>
  <c r="EL401" i="24"/>
  <c r="BW419" i="24"/>
  <c r="EA333" i="24"/>
  <c r="DX333" i="24"/>
  <c r="EJ333" i="24" s="1"/>
  <c r="BW370" i="24"/>
  <c r="P347" i="24"/>
  <c r="AP369" i="24"/>
  <c r="BN409" i="24"/>
  <c r="BO409" i="24" s="1"/>
  <c r="BP409" i="24" s="1"/>
  <c r="DX395" i="24"/>
  <c r="EK395" i="24" s="1"/>
  <c r="AS379" i="24"/>
  <c r="BW353" i="24"/>
  <c r="BW404" i="24"/>
  <c r="BM343" i="24"/>
  <c r="AZ364" i="24"/>
  <c r="BC322" i="24"/>
  <c r="AE379" i="24"/>
  <c r="AT346" i="24"/>
  <c r="BM354" i="24"/>
  <c r="BS326" i="24"/>
  <c r="BA336" i="24"/>
  <c r="BC336" i="24" s="1"/>
  <c r="BU361" i="24"/>
  <c r="BW361" i="24" s="1"/>
  <c r="BH371" i="24"/>
  <c r="AP332" i="24"/>
  <c r="AQ332" i="24" s="1"/>
  <c r="R363" i="24"/>
  <c r="U335" i="24"/>
  <c r="V335" i="24" s="1"/>
  <c r="AV300" i="24"/>
  <c r="AX300" i="24" s="1"/>
  <c r="W396" i="24"/>
  <c r="Y396" i="24" s="1"/>
  <c r="Q359" i="24"/>
  <c r="R359" i="24" s="1"/>
  <c r="AS342" i="24"/>
  <c r="BT371" i="24"/>
  <c r="BU371" i="24" s="1"/>
  <c r="FH373" i="24"/>
  <c r="ET373" i="24"/>
  <c r="FE373" i="24" s="1"/>
  <c r="BC369" i="24"/>
  <c r="EA323" i="24"/>
  <c r="J366" i="24"/>
  <c r="K366" i="24" s="1"/>
  <c r="AZ315" i="24"/>
  <c r="BA315" i="24" s="1"/>
  <c r="BZ350" i="24"/>
  <c r="CN350" i="24"/>
  <c r="BR306" i="24"/>
  <c r="DX268" i="24"/>
  <c r="EK268" i="24" s="1"/>
  <c r="EA268" i="24"/>
  <c r="BW309" i="24"/>
  <c r="R323" i="24"/>
  <c r="BT301" i="24"/>
  <c r="BO263" i="24"/>
  <c r="BP263" i="24" s="1"/>
  <c r="BA328" i="24"/>
  <c r="AQ258" i="24"/>
  <c r="AS258" i="24" s="1"/>
  <c r="AZ316" i="24"/>
  <c r="ET267" i="24"/>
  <c r="FF267" i="24" s="1"/>
  <c r="FG267" i="24"/>
  <c r="AK272" i="24"/>
  <c r="AL272" i="24" s="1"/>
  <c r="BD304" i="24"/>
  <c r="BE304" i="24" s="1"/>
  <c r="AA330" i="24"/>
  <c r="AB330" i="24" s="1"/>
  <c r="AD330" i="24" s="1"/>
  <c r="BU331" i="24"/>
  <c r="BW331" i="24" s="1"/>
  <c r="BK308" i="24"/>
  <c r="BM308" i="24" s="1"/>
  <c r="AD248" i="24"/>
  <c r="EX352" i="24"/>
  <c r="AQ301" i="24"/>
  <c r="AS301" i="24" s="1"/>
  <c r="AQ266" i="24"/>
  <c r="AS266" i="24" s="1"/>
  <c r="F227" i="24"/>
  <c r="G227" i="24" s="1"/>
  <c r="EA183" i="24"/>
  <c r="DX183" i="24"/>
  <c r="EJ183" i="24" s="1"/>
  <c r="BR273" i="24"/>
  <c r="U237" i="24"/>
  <c r="V237" i="24" s="1"/>
  <c r="W237" i="24" s="1"/>
  <c r="AU306" i="24"/>
  <c r="AV306" i="24" s="1"/>
  <c r="EX221" i="24"/>
  <c r="H283" i="24"/>
  <c r="AL209" i="24"/>
  <c r="AN209" i="24" s="1"/>
  <c r="AO131" i="24"/>
  <c r="AP131" i="24" s="1"/>
  <c r="AQ131" i="24" s="1"/>
  <c r="BU223" i="24"/>
  <c r="BW223" i="24" s="1"/>
  <c r="BU132" i="24"/>
  <c r="BW132" i="24" s="1"/>
  <c r="ED141" i="24"/>
  <c r="DX141" i="24"/>
  <c r="EJ141" i="24" s="1"/>
  <c r="P138" i="24"/>
  <c r="Q138" i="24" s="1"/>
  <c r="R138" i="24" s="1"/>
  <c r="EA120" i="24"/>
  <c r="DX120" i="24"/>
  <c r="EK120" i="24" s="1"/>
  <c r="BZ156" i="24"/>
  <c r="CN156" i="24"/>
  <c r="G206" i="24"/>
  <c r="AO149" i="24"/>
  <c r="EE122" i="24"/>
  <c r="DZ122" i="24"/>
  <c r="AB173" i="24"/>
  <c r="AD173" i="24" s="1"/>
  <c r="AP145" i="24"/>
  <c r="EK200" i="24"/>
  <c r="DZ200" i="24"/>
  <c r="EX74" i="24"/>
  <c r="ET74" i="24"/>
  <c r="FE74" i="24" s="1"/>
  <c r="BM348" i="24"/>
  <c r="AB395" i="24"/>
  <c r="AD395" i="24" s="1"/>
  <c r="AL306" i="24"/>
  <c r="AN306" i="24" s="1"/>
  <c r="BF336" i="24"/>
  <c r="BH336" i="24" s="1"/>
  <c r="Y393" i="24"/>
  <c r="BK302" i="24"/>
  <c r="BM302" i="24" s="1"/>
  <c r="BP360" i="24"/>
  <c r="BR360" i="24" s="1"/>
  <c r="AE286" i="24"/>
  <c r="EW251" i="24"/>
  <c r="FD251" i="24"/>
  <c r="F293" i="24"/>
  <c r="BZ301" i="24"/>
  <c r="CN301" i="24"/>
  <c r="BA285" i="24"/>
  <c r="BC285" i="24" s="1"/>
  <c r="AO277" i="24"/>
  <c r="EX338" i="24"/>
  <c r="BA276" i="24"/>
  <c r="BC276" i="24" s="1"/>
  <c r="BZ255" i="24"/>
  <c r="CN255" i="24"/>
  <c r="AZ272" i="24"/>
  <c r="BA272" i="24" s="1"/>
  <c r="BC272" i="24" s="1"/>
  <c r="EA246" i="24"/>
  <c r="U249" i="24"/>
  <c r="ET352" i="24"/>
  <c r="FF352" i="24" s="1"/>
  <c r="AV249" i="24"/>
  <c r="AX249" i="24" s="1"/>
  <c r="EA182" i="24"/>
  <c r="DX182" i="24"/>
  <c r="EK182" i="24" s="1"/>
  <c r="AK261" i="24"/>
  <c r="ET315" i="24"/>
  <c r="FE315" i="24" s="1"/>
  <c r="AE270" i="24"/>
  <c r="AF270" i="24" s="1"/>
  <c r="AX273" i="24"/>
  <c r="AD236" i="24"/>
  <c r="BS203" i="24"/>
  <c r="BT203" i="24" s="1"/>
  <c r="AY193" i="24"/>
  <c r="EX188" i="24"/>
  <c r="ET188" i="24"/>
  <c r="FE188" i="24" s="1"/>
  <c r="AI219" i="24"/>
  <c r="BI138" i="24"/>
  <c r="F179" i="24"/>
  <c r="AP156" i="24"/>
  <c r="BN108" i="24"/>
  <c r="V118" i="24"/>
  <c r="W118" i="24" s="1"/>
  <c r="CN69" i="24"/>
  <c r="BZ69" i="24"/>
  <c r="BP399" i="24"/>
  <c r="BR399" i="24" s="1"/>
  <c r="EB331" i="24"/>
  <c r="DX331" i="24"/>
  <c r="BR388" i="24"/>
  <c r="EX348" i="24"/>
  <c r="ET348" i="24"/>
  <c r="EX395" i="24"/>
  <c r="BO381" i="24"/>
  <c r="EA296" i="24"/>
  <c r="DX296" i="24"/>
  <c r="EJ296" i="24" s="1"/>
  <c r="AO312" i="24"/>
  <c r="AP312" i="24" s="1"/>
  <c r="P346" i="24"/>
  <c r="AJ365" i="24"/>
  <c r="AE359" i="24"/>
  <c r="AP307" i="24"/>
  <c r="AQ307" i="24" s="1"/>
  <c r="AS307" i="24" s="1"/>
  <c r="BU397" i="24"/>
  <c r="BW397" i="24" s="1"/>
  <c r="BU336" i="24"/>
  <c r="BW336" i="24" s="1"/>
  <c r="V351" i="24"/>
  <c r="W351" i="24" s="1"/>
  <c r="Y351" i="24" s="1"/>
  <c r="R343" i="24"/>
  <c r="AP308" i="24"/>
  <c r="H289" i="24"/>
  <c r="I289" i="24" s="1"/>
  <c r="EX303" i="24"/>
  <c r="ET303" i="24"/>
  <c r="Q305" i="24"/>
  <c r="R305" i="24" s="1"/>
  <c r="V288" i="24"/>
  <c r="W288" i="24" s="1"/>
  <c r="Y288" i="24" s="1"/>
  <c r="T302" i="24"/>
  <c r="Q397" i="24"/>
  <c r="R397" i="24" s="1"/>
  <c r="AV293" i="24"/>
  <c r="AX293" i="24" s="1"/>
  <c r="AY277" i="24"/>
  <c r="AZ277" i="24" s="1"/>
  <c r="V303" i="24"/>
  <c r="W303" i="24" s="1"/>
  <c r="FH338" i="24"/>
  <c r="ET338" i="24"/>
  <c r="AT256" i="24"/>
  <c r="AU256" i="24" s="1"/>
  <c r="AV256" i="24" s="1"/>
  <c r="AK301" i="24"/>
  <c r="AL301" i="24" s="1"/>
  <c r="AN301" i="24" s="1"/>
  <c r="AB291" i="24"/>
  <c r="AD291" i="24" s="1"/>
  <c r="AY253" i="24"/>
  <c r="AZ253" i="24" s="1"/>
  <c r="BA253" i="24" s="1"/>
  <c r="AT260" i="24"/>
  <c r="R185" i="24"/>
  <c r="BZ226" i="24"/>
  <c r="CN226" i="24"/>
  <c r="BI180" i="24"/>
  <c r="BJ180" i="24" s="1"/>
  <c r="BP203" i="24"/>
  <c r="BR203" i="24" s="1"/>
  <c r="DX193" i="24"/>
  <c r="EJ193" i="24" s="1"/>
  <c r="BP191" i="24"/>
  <c r="BR191" i="24" s="1"/>
  <c r="AP152" i="24"/>
  <c r="AQ152" i="24" s="1"/>
  <c r="AS152" i="24" s="1"/>
  <c r="EM107" i="24"/>
  <c r="DX107" i="24"/>
  <c r="EJ107" i="24" s="1"/>
  <c r="BO115" i="24"/>
  <c r="BP115" i="24" s="1"/>
  <c r="BU104" i="24"/>
  <c r="BW104" i="24" s="1"/>
  <c r="BK77" i="24"/>
  <c r="BM77" i="24" s="1"/>
  <c r="V24" i="24"/>
  <c r="EA425" i="24"/>
  <c r="DZ425" i="24"/>
  <c r="AY450" i="24"/>
  <c r="BR416" i="24"/>
  <c r="BR462" i="24"/>
  <c r="BZ510" i="24"/>
  <c r="CN510" i="24"/>
  <c r="AO408" i="24"/>
  <c r="P441" i="24"/>
  <c r="DX424" i="24"/>
  <c r="EJ424" i="24" s="1"/>
  <c r="Z420" i="24"/>
  <c r="AA420" i="24" s="1"/>
  <c r="AB420" i="24" s="1"/>
  <c r="U420" i="24"/>
  <c r="V420" i="24" s="1"/>
  <c r="P457" i="24"/>
  <c r="Y431" i="24"/>
  <c r="BM408" i="24"/>
  <c r="EW364" i="24"/>
  <c r="FA364" i="24"/>
  <c r="EX429" i="24"/>
  <c r="BU434" i="24"/>
  <c r="BW434" i="24" s="1"/>
  <c r="Z360" i="24"/>
  <c r="AA360" i="24"/>
  <c r="AI423" i="24"/>
  <c r="AJ391" i="24"/>
  <c r="DX343" i="24"/>
  <c r="T400" i="24"/>
  <c r="BR380" i="24"/>
  <c r="BU377" i="24"/>
  <c r="BW377" i="24" s="1"/>
  <c r="AA385" i="24"/>
  <c r="EA288" i="24"/>
  <c r="DZ288" i="24"/>
  <c r="F368" i="24"/>
  <c r="G368" i="24" s="1"/>
  <c r="EE297" i="24"/>
  <c r="DX297" i="24"/>
  <c r="BC340" i="24"/>
  <c r="AG402" i="24"/>
  <c r="AI402" i="24" s="1"/>
  <c r="U312" i="24"/>
  <c r="BT380" i="24"/>
  <c r="BU380" i="24" s="1"/>
  <c r="AX320" i="24"/>
  <c r="AT365" i="24"/>
  <c r="AU365" i="24" s="1"/>
  <c r="BM386" i="24"/>
  <c r="BC389" i="24"/>
  <c r="H304" i="24"/>
  <c r="BD283" i="24"/>
  <c r="BE283" i="24" s="1"/>
  <c r="BF283" i="24" s="1"/>
  <c r="CN398" i="24"/>
  <c r="BZ398" i="24"/>
  <c r="BF355" i="24"/>
  <c r="BH355" i="24" s="1"/>
  <c r="BE346" i="24"/>
  <c r="BP331" i="24"/>
  <c r="BR331" i="24" s="1"/>
  <c r="FH359" i="24"/>
  <c r="ET359" i="24"/>
  <c r="FE359" i="24" s="1"/>
  <c r="BH338" i="24"/>
  <c r="Q358" i="24"/>
  <c r="AF392" i="24"/>
  <c r="Y391" i="24"/>
  <c r="AU317" i="24"/>
  <c r="AQ304" i="24"/>
  <c r="AS304" i="24" s="1"/>
  <c r="EX329" i="24"/>
  <c r="EW329" i="24"/>
  <c r="F291" i="24"/>
  <c r="CN308" i="24"/>
  <c r="BZ308" i="24"/>
  <c r="BM350" i="24"/>
  <c r="FF300" i="24"/>
  <c r="EW300" i="24"/>
  <c r="AN321" i="24"/>
  <c r="BA284" i="24"/>
  <c r="BC284" i="24" s="1"/>
  <c r="BK316" i="24"/>
  <c r="BM316" i="24" s="1"/>
  <c r="EA310" i="24"/>
  <c r="Y256" i="24"/>
  <c r="AZ404" i="24"/>
  <c r="EA349" i="24"/>
  <c r="DX349" i="24"/>
  <c r="EK349" i="24" s="1"/>
  <c r="AY231" i="24"/>
  <c r="AL256" i="24"/>
  <c r="AN256" i="24" s="1"/>
  <c r="Q267" i="24"/>
  <c r="R267" i="24" s="1"/>
  <c r="Z249" i="24"/>
  <c r="AA249" i="24"/>
  <c r="AY352" i="24"/>
  <c r="FD243" i="24"/>
  <c r="ET243" i="24"/>
  <c r="FF243" i="24" s="1"/>
  <c r="BM231" i="24"/>
  <c r="AZ360" i="24"/>
  <c r="BA360" i="24" s="1"/>
  <c r="BC332" i="24"/>
  <c r="EC207" i="24"/>
  <c r="DX207" i="24"/>
  <c r="EJ207" i="24" s="1"/>
  <c r="BS318" i="24"/>
  <c r="BT318" i="24" s="1"/>
  <c r="BU318" i="24" s="1"/>
  <c r="AF299" i="24"/>
  <c r="AG299" i="24" s="1"/>
  <c r="AI299" i="24" s="1"/>
  <c r="AY237" i="24"/>
  <c r="AT270" i="24"/>
  <c r="AU270" i="24" s="1"/>
  <c r="AV270" i="24" s="1"/>
  <c r="BE254" i="24"/>
  <c r="BF254" i="24" s="1"/>
  <c r="Q273" i="24"/>
  <c r="R273" i="24" s="1"/>
  <c r="EX264" i="24"/>
  <c r="EW264" i="24"/>
  <c r="FF115" i="24"/>
  <c r="EW115" i="24"/>
  <c r="AE176" i="24"/>
  <c r="EX193" i="24"/>
  <c r="ET193" i="24"/>
  <c r="FF193" i="24" s="1"/>
  <c r="BF190" i="24"/>
  <c r="BH190" i="24" s="1"/>
  <c r="FF171" i="24"/>
  <c r="V137" i="24"/>
  <c r="W137" i="24" s="1"/>
  <c r="Y137" i="24" s="1"/>
  <c r="G208" i="24"/>
  <c r="AU195" i="24"/>
  <c r="AV195" i="24" s="1"/>
  <c r="Q294" i="24"/>
  <c r="EL136" i="24"/>
  <c r="DX136" i="24"/>
  <c r="EK136" i="24" s="1"/>
  <c r="EL98" i="24"/>
  <c r="DX98" i="24"/>
  <c r="EK98" i="24" s="1"/>
  <c r="BO118" i="24"/>
  <c r="BP118" i="24" s="1"/>
  <c r="AO434" i="24"/>
  <c r="AP434" i="24" s="1"/>
  <c r="EX459" i="24"/>
  <c r="EA449" i="24"/>
  <c r="FB417" i="24"/>
  <c r="BF437" i="24"/>
  <c r="BH437" i="24" s="1"/>
  <c r="AY448" i="24"/>
  <c r="AZ448" i="24"/>
  <c r="AQ457" i="24"/>
  <c r="AS457" i="24" s="1"/>
  <c r="ET413" i="24"/>
  <c r="AD461" i="24"/>
  <c r="AJ403" i="24"/>
  <c r="AK403" i="24"/>
  <c r="AL403" i="24" s="1"/>
  <c r="AJ411" i="24"/>
  <c r="AY408" i="24"/>
  <c r="AJ441" i="24"/>
  <c r="AK441" i="24" s="1"/>
  <c r="AL441" i="24" s="1"/>
  <c r="AO388" i="24"/>
  <c r="AY424" i="24"/>
  <c r="AE419" i="24"/>
  <c r="AI458" i="24"/>
  <c r="EA419" i="24"/>
  <c r="BN427" i="24"/>
  <c r="BO427" i="24"/>
  <c r="EX412" i="24"/>
  <c r="AJ369" i="24"/>
  <c r="EA429" i="24"/>
  <c r="AQ393" i="24"/>
  <c r="AS393" i="24" s="1"/>
  <c r="AT391" i="24"/>
  <c r="AL440" i="24"/>
  <c r="AN440" i="24" s="1"/>
  <c r="Y399" i="24"/>
  <c r="EA328" i="24"/>
  <c r="DX328" i="24"/>
  <c r="EJ328" i="24" s="1"/>
  <c r="AI360" i="24"/>
  <c r="BH415" i="24"/>
  <c r="BC415" i="24"/>
  <c r="T388" i="24"/>
  <c r="EM348" i="24"/>
  <c r="DX348" i="24"/>
  <c r="BC363" i="24"/>
  <c r="EH344" i="24"/>
  <c r="AT332" i="24"/>
  <c r="EA428" i="24"/>
  <c r="FA296" i="24"/>
  <c r="ET296" i="24"/>
  <c r="FF296" i="24" s="1"/>
  <c r="AJ346" i="24"/>
  <c r="FH379" i="24"/>
  <c r="ET379" i="24"/>
  <c r="AA412" i="24"/>
  <c r="AB412" i="24" s="1"/>
  <c r="AD412" i="24" s="1"/>
  <c r="BW327" i="24"/>
  <c r="F299" i="24"/>
  <c r="AL354" i="24"/>
  <c r="AN354" i="24" s="1"/>
  <c r="AJ393" i="24"/>
  <c r="AT359" i="24"/>
  <c r="AU359" i="24" s="1"/>
  <c r="AV359" i="24" s="1"/>
  <c r="EW297" i="24"/>
  <c r="U386" i="24"/>
  <c r="BR308" i="24"/>
  <c r="H297" i="24"/>
  <c r="I297" i="24" s="1"/>
  <c r="J297" i="24" s="1"/>
  <c r="EA285" i="24"/>
  <c r="DX285" i="24"/>
  <c r="EJ285" i="24" s="1"/>
  <c r="AN302" i="24"/>
  <c r="AN293" i="24"/>
  <c r="AT377" i="24"/>
  <c r="AU377" i="24" s="1"/>
  <c r="Q375" i="24"/>
  <c r="R375" i="24" s="1"/>
  <c r="BW376" i="24"/>
  <c r="U310" i="24"/>
  <c r="V310" i="24" s="1"/>
  <c r="U287" i="24"/>
  <c r="V287" i="24"/>
  <c r="W287" i="24" s="1"/>
  <c r="W250" i="24"/>
  <c r="Y250" i="24" s="1"/>
  <c r="ET286" i="24"/>
  <c r="FE286" i="24" s="1"/>
  <c r="FC272" i="24"/>
  <c r="ET272" i="24"/>
  <c r="FE272" i="24" s="1"/>
  <c r="BC350" i="24"/>
  <c r="EC225" i="24"/>
  <c r="DX225" i="24"/>
  <c r="EJ225" i="24" s="1"/>
  <c r="BJ281" i="24"/>
  <c r="BK281" i="24" s="1"/>
  <c r="W296" i="24"/>
  <c r="Y296" i="24" s="1"/>
  <c r="ET294" i="24"/>
  <c r="DX231" i="24"/>
  <c r="EX223" i="24"/>
  <c r="ET223" i="24"/>
  <c r="AO249" i="24"/>
  <c r="DX352" i="24"/>
  <c r="EJ352" i="24" s="1"/>
  <c r="G220" i="24"/>
  <c r="W231" i="24"/>
  <c r="Y231" i="24" s="1"/>
  <c r="AV179" i="24"/>
  <c r="AX179" i="24" s="1"/>
  <c r="G266" i="24"/>
  <c r="EL270" i="24"/>
  <c r="DX270" i="24"/>
  <c r="AU245" i="24"/>
  <c r="BU300" i="24"/>
  <c r="BW300" i="24" s="1"/>
  <c r="EW247" i="24"/>
  <c r="AN151" i="24"/>
  <c r="AK151" i="24"/>
  <c r="AL151" i="24" s="1"/>
  <c r="AP141" i="24"/>
  <c r="AQ141" i="24" s="1"/>
  <c r="AS141" i="24" s="1"/>
  <c r="AU91" i="24"/>
  <c r="EA392" i="24"/>
  <c r="DZ392" i="24"/>
  <c r="U343" i="24"/>
  <c r="R360" i="24"/>
  <c r="T360" i="24" s="1"/>
  <c r="BW346" i="24"/>
  <c r="BC368" i="24"/>
  <c r="EL344" i="24"/>
  <c r="DX344" i="24"/>
  <c r="EK344" i="24" s="1"/>
  <c r="Z428" i="24"/>
  <c r="ET289" i="24"/>
  <c r="FG289" i="24"/>
  <c r="AB327" i="24"/>
  <c r="AD327" i="24" s="1"/>
  <c r="EX379" i="24"/>
  <c r="CN356" i="24"/>
  <c r="BZ356" i="24"/>
  <c r="DX299" i="24"/>
  <c r="AV296" i="24"/>
  <c r="AX296" i="24" s="1"/>
  <c r="DX359" i="24"/>
  <c r="EK359" i="24" s="1"/>
  <c r="EA341" i="24"/>
  <c r="Z386" i="24"/>
  <c r="AA386" i="24" s="1"/>
  <c r="AB386" i="24" s="1"/>
  <c r="F313" i="24"/>
  <c r="BZ351" i="24"/>
  <c r="CN351" i="24"/>
  <c r="BR302" i="24"/>
  <c r="BH361" i="24"/>
  <c r="AX362" i="24"/>
  <c r="EX377" i="24"/>
  <c r="Z287" i="24"/>
  <c r="AA287" i="24" s="1"/>
  <c r="V244" i="24"/>
  <c r="W244" i="24" s="1"/>
  <c r="Y244" i="24" s="1"/>
  <c r="BK243" i="24"/>
  <c r="BM243" i="24" s="1"/>
  <c r="P272" i="24"/>
  <c r="Q272" i="24" s="1"/>
  <c r="R272" i="24" s="1"/>
  <c r="AV302" i="24"/>
  <c r="AX302" i="24" s="1"/>
  <c r="BK293" i="24"/>
  <c r="BM293" i="24" s="1"/>
  <c r="EC253" i="24"/>
  <c r="DX253" i="24"/>
  <c r="EJ253" i="24" s="1"/>
  <c r="AY249" i="24"/>
  <c r="AZ249" i="24" s="1"/>
  <c r="AG289" i="24"/>
  <c r="AI289" i="24"/>
  <c r="P242" i="24"/>
  <c r="V280" i="24"/>
  <c r="W280" i="24" s="1"/>
  <c r="AF318" i="24"/>
  <c r="AJ198" i="24"/>
  <c r="BW208" i="24"/>
  <c r="Z239" i="24"/>
  <c r="BW252" i="24"/>
  <c r="EB166" i="24"/>
  <c r="DX166" i="24"/>
  <c r="EK166" i="24" s="1"/>
  <c r="DX174" i="24"/>
  <c r="EK174" i="24" s="1"/>
  <c r="FG199" i="24"/>
  <c r="ET199" i="24"/>
  <c r="FF199" i="24" s="1"/>
  <c r="Z159" i="24"/>
  <c r="AA159" i="24" s="1"/>
  <c r="AX225" i="24"/>
  <c r="BF262" i="24"/>
  <c r="BH262" i="24" s="1"/>
  <c r="EE140" i="24"/>
  <c r="DZ140" i="24"/>
  <c r="AN422" i="24"/>
  <c r="AK135" i="24"/>
  <c r="AL135" i="24" s="1"/>
  <c r="G125" i="24"/>
  <c r="H125" i="24" s="1"/>
  <c r="AK188" i="24"/>
  <c r="EE98" i="24"/>
  <c r="BO97" i="24"/>
  <c r="BP97" i="24" s="1"/>
  <c r="BR97" i="24" s="1"/>
  <c r="U392" i="24"/>
  <c r="V392" i="24" s="1"/>
  <c r="W392" i="24" s="1"/>
  <c r="AJ383" i="24"/>
  <c r="AK383" i="24" s="1"/>
  <c r="F381" i="24"/>
  <c r="BN391" i="24"/>
  <c r="BO391" i="24" s="1"/>
  <c r="BP391" i="24" s="1"/>
  <c r="EX378" i="24"/>
  <c r="EW378" i="24"/>
  <c r="Z333" i="24"/>
  <c r="AA333" i="24" s="1"/>
  <c r="BI381" i="24"/>
  <c r="BO386" i="24"/>
  <c r="AZ379" i="24"/>
  <c r="BA379" i="24" s="1"/>
  <c r="BP343" i="24"/>
  <c r="BR343" i="24" s="1"/>
  <c r="AE395" i="24"/>
  <c r="AF395" i="24" s="1"/>
  <c r="AO428" i="24"/>
  <c r="AP428" i="24" s="1"/>
  <c r="AP364" i="24"/>
  <c r="AQ364" i="24" s="1"/>
  <c r="ED289" i="24"/>
  <c r="DX289" i="24"/>
  <c r="EJ289" i="24" s="1"/>
  <c r="BU365" i="24"/>
  <c r="BW365" i="24" s="1"/>
  <c r="BK472" i="24"/>
  <c r="BM472" i="24" s="1"/>
  <c r="BZ408" i="24"/>
  <c r="CN408" i="24"/>
  <c r="EX346" i="24"/>
  <c r="BO363" i="24"/>
  <c r="BN299" i="24"/>
  <c r="BN359" i="24"/>
  <c r="BO359" i="24" s="1"/>
  <c r="BP359" i="24" s="1"/>
  <c r="Q333" i="24"/>
  <c r="R333" i="24" s="1"/>
  <c r="EA382" i="24"/>
  <c r="AO386" i="24"/>
  <c r="P274" i="24"/>
  <c r="H354" i="24"/>
  <c r="I354" i="24" s="1"/>
  <c r="AQ356" i="24"/>
  <c r="AS356" i="24" s="1"/>
  <c r="BU312" i="24"/>
  <c r="BW312" i="24" s="1"/>
  <c r="AJ280" i="24"/>
  <c r="AO310" i="24"/>
  <c r="AP310" i="24" s="1"/>
  <c r="AQ310" i="24" s="1"/>
  <c r="AO287" i="24"/>
  <c r="AP262" i="24"/>
  <c r="CN320" i="24"/>
  <c r="BZ320" i="24"/>
  <c r="AI291" i="24"/>
  <c r="EA338" i="24"/>
  <c r="EX248" i="24"/>
  <c r="ET248" i="24"/>
  <c r="FE248" i="24" s="1"/>
  <c r="ET349" i="24"/>
  <c r="FE349" i="24" s="1"/>
  <c r="EA294" i="24"/>
  <c r="AF342" i="24"/>
  <c r="AG342" i="24" s="1"/>
  <c r="FD261" i="24"/>
  <c r="ET261" i="24"/>
  <c r="FF261" i="24" s="1"/>
  <c r="EM249" i="24"/>
  <c r="DX249" i="24"/>
  <c r="EJ249" i="24" s="1"/>
  <c r="BZ348" i="24"/>
  <c r="AQ228" i="24"/>
  <c r="AS228" i="24" s="1"/>
  <c r="Y305" i="24"/>
  <c r="AO195" i="24"/>
  <c r="AP195" i="24" s="1"/>
  <c r="AQ195" i="24" s="1"/>
  <c r="EA245" i="24"/>
  <c r="DX245" i="24"/>
  <c r="AY245" i="24"/>
  <c r="FA175" i="24"/>
  <c r="ET175" i="24"/>
  <c r="FF175" i="24" s="1"/>
  <c r="AE351" i="24"/>
  <c r="AY298" i="24"/>
  <c r="BA191" i="24"/>
  <c r="BC191" i="24" s="1"/>
  <c r="BZ253" i="24"/>
  <c r="CN253" i="24"/>
  <c r="AY239" i="24"/>
  <c r="AK175" i="24"/>
  <c r="BP293" i="24"/>
  <c r="BR293" i="24" s="1"/>
  <c r="FE166" i="24"/>
  <c r="AP246" i="24"/>
  <c r="U193" i="24"/>
  <c r="AL199" i="24"/>
  <c r="AN199" i="24" s="1"/>
  <c r="BZ234" i="24"/>
  <c r="CN234" i="24"/>
  <c r="AN222" i="24"/>
  <c r="AN225" i="24"/>
  <c r="U185" i="24"/>
  <c r="AE132" i="24"/>
  <c r="AF132" i="24" s="1"/>
  <c r="BT144" i="24"/>
  <c r="BO185" i="24"/>
  <c r="FH98" i="24"/>
  <c r="ET98" i="24"/>
  <c r="FE98" i="24" s="1"/>
  <c r="AQ14" i="24"/>
  <c r="AS14" i="24" s="1"/>
  <c r="AI51" i="24"/>
  <c r="BI140" i="24"/>
  <c r="BJ140" i="24" s="1"/>
  <c r="BK140" i="24" s="1"/>
  <c r="R179" i="24"/>
  <c r="BU96" i="24"/>
  <c r="BW96" i="24" s="1"/>
  <c r="EH44" i="24"/>
  <c r="DX44" i="24"/>
  <c r="EK44" i="24" s="1"/>
  <c r="AG49" i="24"/>
  <c r="AI49" i="24" s="1"/>
  <c r="BT42" i="24"/>
  <c r="BU42" i="24" s="1"/>
  <c r="AX451" i="24"/>
  <c r="BM412" i="24"/>
  <c r="AA381" i="24"/>
  <c r="AB381" i="24" s="1"/>
  <c r="AD381" i="24" s="1"/>
  <c r="ET429" i="24"/>
  <c r="FE429" i="24" s="1"/>
  <c r="Z422" i="24"/>
  <c r="AE443" i="24"/>
  <c r="Z398" i="24"/>
  <c r="AA398" i="24" s="1"/>
  <c r="AI408" i="24"/>
  <c r="Z366" i="24"/>
  <c r="AS430" i="24"/>
  <c r="AO392" i="24"/>
  <c r="ET378" i="24"/>
  <c r="FF378" i="24" s="1"/>
  <c r="AD403" i="24"/>
  <c r="Q394" i="24"/>
  <c r="BS374" i="24"/>
  <c r="U328" i="24"/>
  <c r="V328" i="24" s="1"/>
  <c r="W328" i="24" s="1"/>
  <c r="AN389" i="24"/>
  <c r="FD322" i="24"/>
  <c r="AV399" i="24"/>
  <c r="AX399" i="24" s="1"/>
  <c r="AJ395" i="24"/>
  <c r="AK395" i="24" s="1"/>
  <c r="AL395" i="24" s="1"/>
  <c r="DX428" i="24"/>
  <c r="EJ428" i="24" s="1"/>
  <c r="AD364" i="24"/>
  <c r="R396" i="24"/>
  <c r="T396" i="24" s="1"/>
  <c r="ET402" i="24"/>
  <c r="FF402" i="24" s="1"/>
  <c r="ET396" i="24"/>
  <c r="FF396" i="24" s="1"/>
  <c r="Y372" i="24"/>
  <c r="EX327" i="24"/>
  <c r="ET393" i="24"/>
  <c r="BP325" i="24"/>
  <c r="BR325" i="24" s="1"/>
  <c r="EA418" i="24"/>
  <c r="DZ418" i="24"/>
  <c r="EX386" i="24"/>
  <c r="DX307" i="24"/>
  <c r="BR438" i="24"/>
  <c r="FH340" i="24"/>
  <c r="ET340" i="24"/>
  <c r="AG328" i="24"/>
  <c r="AI328" i="24" s="1"/>
  <c r="BM298" i="24"/>
  <c r="AG357" i="24"/>
  <c r="AI357" i="24" s="1"/>
  <c r="EX274" i="24"/>
  <c r="ET274" i="24"/>
  <c r="FE274" i="24" s="1"/>
  <c r="U345" i="24"/>
  <c r="BU338" i="24"/>
  <c r="BW338" i="24" s="1"/>
  <c r="BN377" i="24"/>
  <c r="BO377" i="24" s="1"/>
  <c r="BP377" i="24" s="1"/>
  <c r="BR310" i="24"/>
  <c r="EL280" i="24"/>
  <c r="DX280" i="24"/>
  <c r="EM310" i="24"/>
  <c r="DX310" i="24"/>
  <c r="FG279" i="24"/>
  <c r="ET279" i="24"/>
  <c r="FF279" i="24" s="1"/>
  <c r="BM376" i="24"/>
  <c r="F340" i="24"/>
  <c r="G340" i="24" s="1"/>
  <c r="DX294" i="24"/>
  <c r="EJ294" i="24" s="1"/>
  <c r="Z253" i="24"/>
  <c r="AI321" i="24"/>
  <c r="F320" i="24"/>
  <c r="G320" i="24" s="1"/>
  <c r="BZ288" i="24"/>
  <c r="CN288" i="24"/>
  <c r="AL340" i="24"/>
  <c r="AN340" i="24" s="1"/>
  <c r="BC331" i="24"/>
  <c r="BA331" i="24"/>
  <c r="DX205" i="24"/>
  <c r="EJ205" i="24" s="1"/>
  <c r="ED205" i="24"/>
  <c r="BU274" i="24"/>
  <c r="BW274" i="24" s="1"/>
  <c r="Y251" i="24"/>
  <c r="Y227" i="24"/>
  <c r="U191" i="24"/>
  <c r="W297" i="24"/>
  <c r="Y297" i="24" s="1"/>
  <c r="BR233" i="24"/>
  <c r="BP173" i="24"/>
  <c r="BR173" i="24" s="1"/>
  <c r="AT204" i="24"/>
  <c r="AN219" i="24"/>
  <c r="Z211" i="24"/>
  <c r="AA211" i="24" s="1"/>
  <c r="BC223" i="24"/>
  <c r="BE240" i="24"/>
  <c r="AP166" i="24"/>
  <c r="AV171" i="24"/>
  <c r="AX171" i="24" s="1"/>
  <c r="BA204" i="24"/>
  <c r="BC204" i="24" s="1"/>
  <c r="EE216" i="24"/>
  <c r="DX216" i="24"/>
  <c r="AP200" i="24"/>
  <c r="AQ200" i="24" s="1"/>
  <c r="Q122" i="24"/>
  <c r="FH170" i="24"/>
  <c r="ET170" i="24"/>
  <c r="FE170" i="24" s="1"/>
  <c r="V141" i="24"/>
  <c r="H113" i="24"/>
  <c r="I113" i="24" s="1"/>
  <c r="J113" i="24" s="1"/>
  <c r="BA99" i="24"/>
  <c r="BC99" i="24" s="1"/>
  <c r="AT88" i="24"/>
  <c r="AS24" i="24"/>
  <c r="AY372" i="24"/>
  <c r="AE325" i="24"/>
  <c r="AE355" i="24"/>
  <c r="AF355" i="24" s="1"/>
  <c r="AB321" i="24"/>
  <c r="AD321" i="24" s="1"/>
  <c r="AO343" i="24"/>
  <c r="DX355" i="24"/>
  <c r="EK355" i="24" s="1"/>
  <c r="EA355" i="24"/>
  <c r="EX409" i="24"/>
  <c r="AY410" i="24"/>
  <c r="BS428" i="24"/>
  <c r="AE332" i="24"/>
  <c r="AT379" i="24"/>
  <c r="AU379" i="24" s="1"/>
  <c r="AG333" i="24"/>
  <c r="AI333" i="24" s="1"/>
  <c r="AL368" i="24"/>
  <c r="AN368" i="24" s="1"/>
  <c r="EX323" i="24"/>
  <c r="P327" i="24"/>
  <c r="BN307" i="24"/>
  <c r="EX340" i="24"/>
  <c r="EX268" i="24"/>
  <c r="ET268" i="24"/>
  <c r="FE268" i="24" s="1"/>
  <c r="AE329" i="24"/>
  <c r="AF296" i="24"/>
  <c r="AG296" i="24" s="1"/>
  <c r="AI296" i="24" s="1"/>
  <c r="EA280" i="24"/>
  <c r="EL301" i="24"/>
  <c r="DX301" i="24"/>
  <c r="EK301" i="24" s="1"/>
  <c r="BF276" i="24"/>
  <c r="BH276" i="24" s="1"/>
  <c r="EX310" i="24"/>
  <c r="V238" i="24"/>
  <c r="W238" i="24" s="1"/>
  <c r="U279" i="24"/>
  <c r="BZ295" i="24"/>
  <c r="CN295" i="24"/>
  <c r="BR288" i="24"/>
  <c r="AK327" i="24"/>
  <c r="AL327" i="24" s="1"/>
  <c r="AN327" i="24" s="1"/>
  <c r="AA252" i="24"/>
  <c r="AB252" i="24" s="1"/>
  <c r="Q285" i="24"/>
  <c r="AU308" i="24"/>
  <c r="P246" i="24"/>
  <c r="CN235" i="24"/>
  <c r="BZ235" i="24"/>
  <c r="AV286" i="24"/>
  <c r="AX286" i="24" s="1"/>
  <c r="BU214" i="24"/>
  <c r="BW214" i="24" s="1"/>
  <c r="AT351" i="24"/>
  <c r="AU351" i="24" s="1"/>
  <c r="AL221" i="24"/>
  <c r="AN221" i="24" s="1"/>
  <c r="BA172" i="24"/>
  <c r="BC172" i="24" s="1"/>
  <c r="CN333" i="24"/>
  <c r="BZ333" i="24"/>
  <c r="FG169" i="24"/>
  <c r="ET169" i="24"/>
  <c r="BF244" i="24"/>
  <c r="BH244" i="24" s="1"/>
  <c r="AS188" i="24"/>
  <c r="DX134" i="24"/>
  <c r="AN375" i="24"/>
  <c r="EX170" i="24"/>
  <c r="AI133" i="24"/>
  <c r="AL21" i="24"/>
  <c r="AN21" i="24" s="1"/>
  <c r="EX383" i="24"/>
  <c r="AY378" i="24"/>
  <c r="AT401" i="24"/>
  <c r="AU401" i="24" s="1"/>
  <c r="AU389" i="24"/>
  <c r="AV389" i="24" s="1"/>
  <c r="EA322" i="24"/>
  <c r="DX322" i="24"/>
  <c r="EJ322" i="24" s="1"/>
  <c r="AI354" i="24"/>
  <c r="EW316" i="24"/>
  <c r="FA316" i="24"/>
  <c r="AY343" i="24"/>
  <c r="AZ343" i="24" s="1"/>
  <c r="BA343" i="24" s="1"/>
  <c r="AP384" i="24"/>
  <c r="AD338" i="24"/>
  <c r="BS410" i="24"/>
  <c r="BT410" i="24" s="1"/>
  <c r="BR368" i="24"/>
  <c r="AA400" i="24"/>
  <c r="AB400" i="24" s="1"/>
  <c r="BU385" i="24"/>
  <c r="BW385" i="24" s="1"/>
  <c r="AN341" i="24"/>
  <c r="BE325" i="24"/>
  <c r="BF325" i="24" s="1"/>
  <c r="BN379" i="24"/>
  <c r="BO379" i="24" s="1"/>
  <c r="BP379" i="24" s="1"/>
  <c r="Z396" i="24"/>
  <c r="ET346" i="24"/>
  <c r="FE346" i="24" s="1"/>
  <c r="BT387" i="24"/>
  <c r="BC371" i="24"/>
  <c r="AS412" i="24"/>
  <c r="AP403" i="24"/>
  <c r="AL324" i="24"/>
  <c r="AN324" i="24" s="1"/>
  <c r="V325" i="24"/>
  <c r="AT393" i="24"/>
  <c r="AU393" i="24" s="1"/>
  <c r="AX331" i="24"/>
  <c r="AP290" i="24"/>
  <c r="EM382" i="24"/>
  <c r="DX382" i="24"/>
  <c r="EJ382" i="24" s="1"/>
  <c r="EW336" i="24"/>
  <c r="AE327" i="24"/>
  <c r="EA303" i="24"/>
  <c r="AK323" i="24"/>
  <c r="AB295" i="24"/>
  <c r="AD295" i="24" s="1"/>
  <c r="W412" i="24"/>
  <c r="Y412" i="24" s="1"/>
  <c r="AJ329" i="24"/>
  <c r="V320" i="24"/>
  <c r="BJ326" i="24"/>
  <c r="BK326" i="24" s="1"/>
  <c r="V290" i="24"/>
  <c r="W290" i="24" s="1"/>
  <c r="Y290" i="24" s="1"/>
  <c r="EA377" i="24"/>
  <c r="DZ377" i="24"/>
  <c r="BW308" i="24"/>
  <c r="EX301" i="24"/>
  <c r="BM273" i="24"/>
  <c r="AV348" i="24"/>
  <c r="AX348" i="24" s="1"/>
  <c r="Z279" i="24"/>
  <c r="AP348" i="24"/>
  <c r="AQ348" i="24" s="1"/>
  <c r="BZ305" i="24"/>
  <c r="CN305" i="24"/>
  <c r="BJ458" i="24"/>
  <c r="ET361" i="24"/>
  <c r="FE361" i="24" s="1"/>
  <c r="AN314" i="24"/>
  <c r="BK249" i="24"/>
  <c r="BM249" i="24" s="1"/>
  <c r="AA326" i="24"/>
  <c r="EM247" i="24"/>
  <c r="DX247" i="24"/>
  <c r="EJ247" i="24" s="1"/>
  <c r="F281" i="24"/>
  <c r="BU267" i="24"/>
  <c r="BW267" i="24" s="1"/>
  <c r="AD264" i="24"/>
  <c r="AU287" i="24"/>
  <c r="AV287" i="24" s="1"/>
  <c r="BN260" i="24"/>
  <c r="BN292" i="24"/>
  <c r="BO292" i="24" s="1"/>
  <c r="BP292" i="24" s="1"/>
  <c r="EZ169" i="24"/>
  <c r="AV191" i="24"/>
  <c r="AX191" i="24" s="1"/>
  <c r="Q276" i="24"/>
  <c r="R276" i="24" s="1"/>
  <c r="BZ274" i="24"/>
  <c r="CN274" i="24"/>
  <c r="R241" i="24"/>
  <c r="BZ165" i="24"/>
  <c r="CN165" i="24"/>
  <c r="Z157" i="24"/>
  <c r="AA157" i="24" s="1"/>
  <c r="AB157" i="24" s="1"/>
  <c r="F197" i="24"/>
  <c r="AZ76" i="24"/>
  <c r="BA76" i="24" s="1"/>
  <c r="Z39" i="24"/>
  <c r="EX401" i="24"/>
  <c r="EA387" i="24"/>
  <c r="EA316" i="24"/>
  <c r="DX387" i="24"/>
  <c r="EK387" i="24" s="1"/>
  <c r="AJ353" i="24"/>
  <c r="BS343" i="24"/>
  <c r="ET383" i="24"/>
  <c r="FE383" i="24" s="1"/>
  <c r="BO395" i="24"/>
  <c r="BP395" i="24" s="1"/>
  <c r="BR395" i="24" s="1"/>
  <c r="EA410" i="24"/>
  <c r="AJ332" i="24"/>
  <c r="P379" i="24"/>
  <c r="Q379" i="24" s="1"/>
  <c r="AE346" i="24"/>
  <c r="AF346" i="24" s="1"/>
  <c r="AG346" i="24" s="1"/>
  <c r="EL332" i="24"/>
  <c r="DX332" i="24"/>
  <c r="EX396" i="24"/>
  <c r="BU387" i="24"/>
  <c r="BW387" i="24" s="1"/>
  <c r="Q299" i="24"/>
  <c r="R299" i="24" s="1"/>
  <c r="AO337" i="24"/>
  <c r="AP337" i="24" s="1"/>
  <c r="AJ319" i="24"/>
  <c r="ET386" i="24"/>
  <c r="FF386" i="24" s="1"/>
  <c r="EL327" i="24"/>
  <c r="DX327" i="24"/>
  <c r="EK327" i="24" s="1"/>
  <c r="ET302" i="24"/>
  <c r="FF302" i="24" s="1"/>
  <c r="EX302" i="24"/>
  <c r="EW302" i="24"/>
  <c r="V382" i="24"/>
  <c r="F308" i="24"/>
  <c r="G308" i="24" s="1"/>
  <c r="BZ318" i="24"/>
  <c r="CN318" i="24"/>
  <c r="BI272" i="24"/>
  <c r="BJ272" i="24" s="1"/>
  <c r="ET287" i="24"/>
  <c r="FE284" i="24"/>
  <c r="EW284" i="24"/>
  <c r="AE246" i="24"/>
  <c r="FF203" i="24"/>
  <c r="EW203" i="24"/>
  <c r="U183" i="24"/>
  <c r="V183" i="24" s="1"/>
  <c r="W183" i="24" s="1"/>
  <c r="EX260" i="24"/>
  <c r="AB212" i="24"/>
  <c r="AD212" i="24" s="1"/>
  <c r="DZ292" i="24"/>
  <c r="AB204" i="24"/>
  <c r="AD204" i="24" s="1"/>
  <c r="P134" i="24"/>
  <c r="W275" i="24"/>
  <c r="Y275" i="24" s="1"/>
  <c r="V74" i="24"/>
  <c r="W74" i="24" s="1"/>
  <c r="Y74" i="24" s="1"/>
  <c r="BE116" i="24"/>
  <c r="BF116" i="24" s="1"/>
  <c r="BH116" i="24" s="1"/>
  <c r="AB152" i="24"/>
  <c r="AD152" i="24" s="1"/>
  <c r="EA104" i="24"/>
  <c r="DX104" i="24"/>
  <c r="EK104" i="24" s="1"/>
  <c r="BD53" i="24"/>
  <c r="BE53" i="24" s="1"/>
  <c r="BF53" i="24" s="1"/>
  <c r="P48" i="24"/>
  <c r="Q48" i="24" s="1"/>
  <c r="R48" i="24" s="1"/>
  <c r="EX503" i="24"/>
  <c r="AO436" i="24"/>
  <c r="AP436" i="24" s="1"/>
  <c r="BH457" i="24"/>
  <c r="Z444" i="24"/>
  <c r="AA444" i="24" s="1"/>
  <c r="AB444" i="24" s="1"/>
  <c r="F499" i="24"/>
  <c r="G499" i="24" s="1"/>
  <c r="AE421" i="24"/>
  <c r="AF421" i="24" s="1"/>
  <c r="AG421" i="24" s="1"/>
  <c r="AJ439" i="24"/>
  <c r="AK439" i="24" s="1"/>
  <c r="AL439" i="24" s="1"/>
  <c r="DX411" i="24"/>
  <c r="BC452" i="24"/>
  <c r="AY414" i="24"/>
  <c r="AN442" i="24"/>
  <c r="AX482" i="24"/>
  <c r="F415" i="24"/>
  <c r="EA427" i="24"/>
  <c r="AJ427" i="24"/>
  <c r="BR446" i="24"/>
  <c r="Y429" i="24"/>
  <c r="BZ477" i="24"/>
  <c r="CN477" i="24"/>
  <c r="P521" i="24"/>
  <c r="P435" i="24"/>
  <c r="Q435" i="24" s="1"/>
  <c r="AY412" i="24"/>
  <c r="AS441" i="24"/>
  <c r="BZ421" i="24"/>
  <c r="CN421" i="24"/>
  <c r="BS398" i="24"/>
  <c r="AE397" i="24"/>
  <c r="AX396" i="24"/>
  <c r="U362" i="24"/>
  <c r="V362" i="24" s="1"/>
  <c r="W362" i="24" s="1"/>
  <c r="AX412" i="24"/>
  <c r="BS378" i="24"/>
  <c r="BT378" i="24" s="1"/>
  <c r="EX372" i="24"/>
  <c r="ET372" i="24"/>
  <c r="FF372" i="24" s="1"/>
  <c r="F371" i="24"/>
  <c r="EA353" i="24"/>
  <c r="DX353" i="24"/>
  <c r="EK353" i="24" s="1"/>
  <c r="AB426" i="24"/>
  <c r="AD426" i="24" s="1"/>
  <c r="R357" i="24"/>
  <c r="BZ423" i="24"/>
  <c r="CN423" i="24"/>
  <c r="BT431" i="24"/>
  <c r="BU431" i="24" s="1"/>
  <c r="BW431" i="24" s="1"/>
  <c r="AS463" i="24"/>
  <c r="U410" i="24"/>
  <c r="AQ363" i="24"/>
  <c r="AS363" i="24" s="1"/>
  <c r="DX379" i="24"/>
  <c r="EK379" i="24" s="1"/>
  <c r="EX428" i="24"/>
  <c r="BF329" i="24"/>
  <c r="BH329" i="24"/>
  <c r="F378" i="24"/>
  <c r="BF365" i="24"/>
  <c r="BH365" i="24" s="1"/>
  <c r="ET332" i="24"/>
  <c r="FE332" i="24" s="1"/>
  <c r="AL392" i="24"/>
  <c r="AN392" i="24" s="1"/>
  <c r="AQ404" i="24"/>
  <c r="AS404" i="24" s="1"/>
  <c r="AK380" i="24"/>
  <c r="BO394" i="24"/>
  <c r="BP394" i="24" s="1"/>
  <c r="BR394" i="24" s="1"/>
  <c r="BT366" i="24"/>
  <c r="BU366" i="24" s="1"/>
  <c r="BM402" i="24"/>
  <c r="AY337" i="24"/>
  <c r="BN317" i="24"/>
  <c r="P295" i="24"/>
  <c r="Q295" i="24" s="1"/>
  <c r="CN342" i="24"/>
  <c r="BZ342" i="24"/>
  <c r="BM296" i="24"/>
  <c r="BN393" i="24"/>
  <c r="EX317" i="24"/>
  <c r="ET317" i="24"/>
  <c r="FE317" i="24" s="1"/>
  <c r="BH321" i="24"/>
  <c r="ET382" i="24"/>
  <c r="R432" i="24"/>
  <c r="T432" i="24" s="1"/>
  <c r="V329" i="24"/>
  <c r="AB308" i="24"/>
  <c r="AD308" i="24" s="1"/>
  <c r="H346" i="24"/>
  <c r="I346" i="24" s="1"/>
  <c r="J346" i="24" s="1"/>
  <c r="AP322" i="24"/>
  <c r="AQ322" i="24" s="1"/>
  <c r="AI292" i="24"/>
  <c r="P377" i="24"/>
  <c r="Q377" i="24" s="1"/>
  <c r="AK363" i="24"/>
  <c r="AD363" i="24"/>
  <c r="AY279" i="24"/>
  <c r="EX339" i="24"/>
  <c r="BM330" i="24"/>
  <c r="AD322" i="24"/>
  <c r="AE361" i="24"/>
  <c r="BT262" i="24"/>
  <c r="BU262" i="24" s="1"/>
  <c r="BW262" i="24" s="1"/>
  <c r="AU244" i="24"/>
  <c r="ET319" i="24"/>
  <c r="BE377" i="24"/>
  <c r="BF377" i="24" s="1"/>
  <c r="AJ246" i="24"/>
  <c r="AD317" i="24"/>
  <c r="AN263" i="24"/>
  <c r="AG304" i="24"/>
  <c r="AI304" i="24" s="1"/>
  <c r="P190" i="24"/>
  <c r="Q190" i="24" s="1"/>
  <c r="R190" i="24" s="1"/>
  <c r="U245" i="24"/>
  <c r="AL211" i="24"/>
  <c r="AN211" i="24" s="1"/>
  <c r="W215" i="24"/>
  <c r="Y215" i="24" s="1"/>
  <c r="AP326" i="24"/>
  <c r="AK269" i="24"/>
  <c r="AL269" i="24" s="1"/>
  <c r="CN203" i="24"/>
  <c r="BZ203" i="24"/>
  <c r="AU215" i="24"/>
  <c r="AK191" i="24"/>
  <c r="V255" i="24"/>
  <c r="W255" i="24" s="1"/>
  <c r="BD145" i="24"/>
  <c r="AQ182" i="24"/>
  <c r="AS182" i="24" s="1"/>
  <c r="EX157" i="24"/>
  <c r="ET157" i="24"/>
  <c r="FF157" i="24" s="1"/>
  <c r="Q184" i="24"/>
  <c r="R184" i="24" s="1"/>
  <c r="T184" i="24" s="1"/>
  <c r="Q168" i="24"/>
  <c r="V66" i="24"/>
  <c r="W66" i="24" s="1"/>
  <c r="AK53" i="24"/>
  <c r="P371" i="24"/>
  <c r="AE347" i="24"/>
  <c r="EA406" i="24"/>
  <c r="ET371" i="24"/>
  <c r="FE371" i="24" s="1"/>
  <c r="ET409" i="24"/>
  <c r="FE409" i="24" s="1"/>
  <c r="AB376" i="24"/>
  <c r="AD376" i="24" s="1"/>
  <c r="AO410" i="24"/>
  <c r="AP410" i="24" s="1"/>
  <c r="BS354" i="24"/>
  <c r="BP320" i="24"/>
  <c r="BR320" i="24" s="1"/>
  <c r="Z390" i="24"/>
  <c r="AA390" i="24" s="1"/>
  <c r="G364" i="24"/>
  <c r="AE295" i="24"/>
  <c r="AF295" i="24" s="1"/>
  <c r="AA384" i="24"/>
  <c r="AB384" i="24" s="1"/>
  <c r="DX337" i="24"/>
  <c r="EJ337" i="24" s="1"/>
  <c r="AO314" i="24"/>
  <c r="AE319" i="24"/>
  <c r="EA295" i="24"/>
  <c r="DZ295" i="24"/>
  <c r="EX393" i="24"/>
  <c r="BZ399" i="24"/>
  <c r="CN399" i="24"/>
  <c r="DX386" i="24"/>
  <c r="EJ386" i="24" s="1"/>
  <c r="AU328" i="24"/>
  <c r="AV328" i="24" s="1"/>
  <c r="Z345" i="24"/>
  <c r="ET377" i="24"/>
  <c r="FE377" i="24" s="1"/>
  <c r="F307" i="24"/>
  <c r="G307" i="24" s="1"/>
  <c r="ET310" i="24"/>
  <c r="EA286" i="24"/>
  <c r="EW321" i="24"/>
  <c r="BI244" i="24"/>
  <c r="BJ244" i="24" s="1"/>
  <c r="BK244" i="24" s="1"/>
  <c r="AT361" i="24"/>
  <c r="AQ278" i="24"/>
  <c r="AS278" i="24" s="1"/>
  <c r="AL299" i="24"/>
  <c r="AN299" i="24"/>
  <c r="AO255" i="24"/>
  <c r="AT246" i="24"/>
  <c r="EM281" i="24"/>
  <c r="DX281" i="24"/>
  <c r="DX316" i="24"/>
  <c r="EJ316" i="24" s="1"/>
  <c r="BA288" i="24"/>
  <c r="BC288" i="24" s="1"/>
  <c r="FB214" i="24"/>
  <c r="U175" i="24"/>
  <c r="EA260" i="24"/>
  <c r="AS260" i="24"/>
  <c r="R171" i="24"/>
  <c r="AO211" i="24"/>
  <c r="AL257" i="24"/>
  <c r="AN257" i="24" s="1"/>
  <c r="EJ257" i="24"/>
  <c r="DZ257" i="24"/>
  <c r="AA223" i="24"/>
  <c r="AB223" i="24" s="1"/>
  <c r="AZ175" i="24"/>
  <c r="Q219" i="24"/>
  <c r="R219" i="24" s="1"/>
  <c r="EX142" i="24"/>
  <c r="V203" i="24"/>
  <c r="W203" i="24" s="1"/>
  <c r="AU135" i="24"/>
  <c r="DX108" i="24"/>
  <c r="EK108" i="24" s="1"/>
  <c r="F115" i="24"/>
  <c r="G115" i="24"/>
  <c r="BU148" i="24"/>
  <c r="BW148" i="24" s="1"/>
  <c r="FG99" i="24"/>
  <c r="ET99" i="24"/>
  <c r="FF99" i="24" s="1"/>
  <c r="AE36" i="24"/>
  <c r="DZ450" i="24"/>
  <c r="EA450" i="24"/>
  <c r="DX439" i="24"/>
  <c r="EL439" i="24"/>
  <c r="BS414" i="24"/>
  <c r="BT414" i="24" s="1"/>
  <c r="AO416" i="24"/>
  <c r="AP416" i="24" s="1"/>
  <c r="AN413" i="24"/>
  <c r="EA424" i="24"/>
  <c r="DZ424" i="24"/>
  <c r="T418" i="24"/>
  <c r="CN466" i="24"/>
  <c r="BZ466" i="24"/>
  <c r="H440" i="24"/>
  <c r="AJ435" i="24"/>
  <c r="AS401" i="24"/>
  <c r="EA443" i="24"/>
  <c r="EA422" i="24"/>
  <c r="DX422" i="24"/>
  <c r="EJ422" i="24" s="1"/>
  <c r="AT397" i="24"/>
  <c r="AO350" i="24"/>
  <c r="EA360" i="24"/>
  <c r="EC366" i="24"/>
  <c r="DZ366" i="24"/>
  <c r="EW431" i="24"/>
  <c r="AB377" i="24"/>
  <c r="AD377" i="24" s="1"/>
  <c r="BW426" i="24"/>
  <c r="EA343" i="24"/>
  <c r="AO406" i="24"/>
  <c r="BE357" i="24"/>
  <c r="BF357" i="24" s="1"/>
  <c r="AE336" i="24"/>
  <c r="EA347" i="24"/>
  <c r="DZ347" i="24"/>
  <c r="Q335" i="24"/>
  <c r="R335" i="24" s="1"/>
  <c r="BE385" i="24"/>
  <c r="BO352" i="24"/>
  <c r="DX410" i="24"/>
  <c r="AA348" i="24"/>
  <c r="AB348" i="24" s="1"/>
  <c r="CN354" i="24"/>
  <c r="DZ326" i="24"/>
  <c r="P332" i="24"/>
  <c r="Q332" i="24" s="1"/>
  <c r="EA379" i="24"/>
  <c r="DX396" i="24"/>
  <c r="G336" i="24"/>
  <c r="BO403" i="24"/>
  <c r="BP403" i="24" s="1"/>
  <c r="Y375" i="24"/>
  <c r="AB391" i="24"/>
  <c r="AD391" i="24" s="1"/>
  <c r="BS337" i="24"/>
  <c r="BW295" i="24"/>
  <c r="Y390" i="24"/>
  <c r="AF331" i="24"/>
  <c r="AG331" i="24" s="1"/>
  <c r="EX382" i="24"/>
  <c r="BS386" i="24"/>
  <c r="ET324" i="24"/>
  <c r="FF324" i="24" s="1"/>
  <c r="AL297" i="24"/>
  <c r="AN297" i="24" s="1"/>
  <c r="G372" i="24"/>
  <c r="BA317" i="24"/>
  <c r="BC317" i="24" s="1"/>
  <c r="AP291" i="24"/>
  <c r="AO345" i="24"/>
  <c r="AP345" i="24"/>
  <c r="AK315" i="24"/>
  <c r="BF332" i="24"/>
  <c r="BH332" i="24" s="1"/>
  <c r="AU321" i="24"/>
  <c r="AV321" i="24" s="1"/>
  <c r="BO285" i="24"/>
  <c r="AE377" i="24"/>
  <c r="AF377" i="24" s="1"/>
  <c r="ET301" i="24"/>
  <c r="FE301" i="24" s="1"/>
  <c r="BP271" i="24"/>
  <c r="BR271" i="24" s="1"/>
  <c r="EW326" i="24"/>
  <c r="ET327" i="24"/>
  <c r="AZ309" i="24"/>
  <c r="BA309" i="24" s="1"/>
  <c r="ET275" i="24"/>
  <c r="FF275" i="24" s="1"/>
  <c r="DX361" i="24"/>
  <c r="EK361" i="24" s="1"/>
  <c r="AQ352" i="24"/>
  <c r="AS352" i="24" s="1"/>
  <c r="W276" i="24"/>
  <c r="Y276" i="24" s="1"/>
  <c r="EL246" i="24"/>
  <c r="DX246" i="24"/>
  <c r="DX360" i="24"/>
  <c r="EJ360" i="24" s="1"/>
  <c r="AO245" i="24"/>
  <c r="AP245" i="24" s="1"/>
  <c r="AF215" i="24"/>
  <c r="AG215" i="24"/>
  <c r="AI215" i="24" s="1"/>
  <c r="G244" i="24"/>
  <c r="EA214" i="24"/>
  <c r="Z195" i="24"/>
  <c r="BJ227" i="24"/>
  <c r="EA160" i="24"/>
  <c r="DX160" i="24"/>
  <c r="EK160" i="24" s="1"/>
  <c r="BS257" i="24"/>
  <c r="BT257" i="24" s="1"/>
  <c r="W188" i="24"/>
  <c r="Y188" i="24" s="1"/>
  <c r="EI163" i="24"/>
  <c r="DX163" i="24"/>
  <c r="EJ163" i="24" s="1"/>
  <c r="AA217" i="24"/>
  <c r="AB217" i="24" s="1"/>
  <c r="F189" i="24"/>
  <c r="BH258" i="24"/>
  <c r="AY147" i="24"/>
  <c r="R163" i="24"/>
  <c r="BO155" i="24"/>
  <c r="AF227" i="24"/>
  <c r="AG227" i="24" s="1"/>
  <c r="AI227" i="24" s="1"/>
  <c r="DX132" i="24"/>
  <c r="EK132" i="24" s="1"/>
  <c r="AT453" i="24"/>
  <c r="AU453" i="24" s="1"/>
  <c r="AV453" i="24" s="1"/>
  <c r="EA503" i="24"/>
  <c r="DZ503" i="24"/>
  <c r="AS451" i="24"/>
  <c r="AE459" i="24"/>
  <c r="ET452" i="24"/>
  <c r="FF452" i="24" s="1"/>
  <c r="F448" i="24"/>
  <c r="G448" i="24"/>
  <c r="AY444" i="24"/>
  <c r="BP418" i="24"/>
  <c r="BR418" i="24" s="1"/>
  <c r="DZ413" i="24"/>
  <c r="EA413" i="24"/>
  <c r="BW413" i="24"/>
  <c r="AT435" i="24"/>
  <c r="BO408" i="24"/>
  <c r="BP408" i="24" s="1"/>
  <c r="AP460" i="24"/>
  <c r="BC399" i="24"/>
  <c r="AS486" i="24"/>
  <c r="BS422" i="24"/>
  <c r="BT422" i="24" s="1"/>
  <c r="BU422" i="24" s="1"/>
  <c r="AD346" i="24"/>
  <c r="AQ448" i="24"/>
  <c r="AS448" i="24" s="1"/>
  <c r="AF388" i="24"/>
  <c r="F405" i="24"/>
  <c r="G405" i="24" s="1"/>
  <c r="AK378" i="24"/>
  <c r="BK394" i="24"/>
  <c r="BM394" i="24" s="1"/>
  <c r="BD376" i="24"/>
  <c r="EA401" i="24"/>
  <c r="ET387" i="24"/>
  <c r="FE387" i="24" s="1"/>
  <c r="EW366" i="24"/>
  <c r="BR339" i="24"/>
  <c r="DX406" i="24"/>
  <c r="EX371" i="24"/>
  <c r="AU345" i="24"/>
  <c r="DZ409" i="24"/>
  <c r="EA409" i="24"/>
  <c r="W404" i="24"/>
  <c r="Y404" i="24" s="1"/>
  <c r="AU375" i="24"/>
  <c r="AP411" i="24"/>
  <c r="BZ382" i="24"/>
  <c r="CN382" i="24"/>
  <c r="BN357" i="24"/>
  <c r="BO357" i="24" s="1"/>
  <c r="BP357" i="24" s="1"/>
  <c r="Y374" i="24"/>
  <c r="U428" i="24"/>
  <c r="V428" i="24" s="1"/>
  <c r="W428" i="24" s="1"/>
  <c r="AP355" i="24"/>
  <c r="AQ355" i="24" s="1"/>
  <c r="F326" i="24"/>
  <c r="BO345" i="24"/>
  <c r="AP358" i="24"/>
  <c r="AQ358" i="24" s="1"/>
  <c r="BS396" i="24"/>
  <c r="BT396" i="24" s="1"/>
  <c r="BW357" i="24"/>
  <c r="AF384" i="24"/>
  <c r="AX386" i="24"/>
  <c r="V363" i="24"/>
  <c r="W363" i="24" s="1"/>
  <c r="DX291" i="24"/>
  <c r="BC375" i="24"/>
  <c r="EX337" i="24"/>
  <c r="AZ292" i="24"/>
  <c r="BA292" i="24" s="1"/>
  <c r="EA317" i="24"/>
  <c r="AZ353" i="24"/>
  <c r="BZ330" i="24"/>
  <c r="U418" i="24"/>
  <c r="EA386" i="24"/>
  <c r="AK322" i="24"/>
  <c r="BW333" i="24"/>
  <c r="U285" i="24"/>
  <c r="V285" i="24"/>
  <c r="W285" i="24" s="1"/>
  <c r="EM345" i="24"/>
  <c r="DX345" i="24"/>
  <c r="EA329" i="24"/>
  <c r="T344" i="24"/>
  <c r="AS328" i="24"/>
  <c r="EW330" i="24"/>
  <c r="F315" i="24"/>
  <c r="AA368" i="24"/>
  <c r="AB368" i="24" s="1"/>
  <c r="AD368" i="24" s="1"/>
  <c r="BN272" i="24"/>
  <c r="BO272" i="24" s="1"/>
  <c r="AE301" i="24"/>
  <c r="AF301" i="24" s="1"/>
  <c r="AG301" i="24" s="1"/>
  <c r="EA267" i="24"/>
  <c r="DX267" i="24"/>
  <c r="EJ267" i="24" s="1"/>
  <c r="AD296" i="24"/>
  <c r="BT283" i="24"/>
  <c r="BJ279" i="24"/>
  <c r="BK279" i="24" s="1"/>
  <c r="V319" i="24"/>
  <c r="W319" i="24" s="1"/>
  <c r="AK243" i="24"/>
  <c r="BN361" i="24"/>
  <c r="BO361" i="24" s="1"/>
  <c r="BP361" i="24" s="1"/>
  <c r="AJ244" i="24"/>
  <c r="AL274" i="24"/>
  <c r="AN274" i="24" s="1"/>
  <c r="AB288" i="24"/>
  <c r="AD288" i="24" s="1"/>
  <c r="DX255" i="24"/>
  <c r="EJ255" i="24" s="1"/>
  <c r="AU340" i="24"/>
  <c r="AV340" i="24" s="1"/>
  <c r="AX340" i="24" s="1"/>
  <c r="R263" i="24"/>
  <c r="AT240" i="24"/>
  <c r="AU240" i="24" s="1"/>
  <c r="AV240" i="24" s="1"/>
  <c r="BS360" i="24"/>
  <c r="EL242" i="24"/>
  <c r="DX242" i="24"/>
  <c r="EK242" i="24" s="1"/>
  <c r="BT277" i="24"/>
  <c r="BU277" i="24" s="1"/>
  <c r="ET214" i="24"/>
  <c r="FE214" i="24" s="1"/>
  <c r="AD194" i="24"/>
  <c r="P260" i="24"/>
  <c r="BA207" i="24"/>
  <c r="BC207" i="24" s="1"/>
  <c r="FG271" i="24"/>
  <c r="ET271" i="24"/>
  <c r="FF271" i="24" s="1"/>
  <c r="AQ311" i="24"/>
  <c r="AS311" i="24" s="1"/>
  <c r="BK263" i="24"/>
  <c r="BM263" i="24" s="1"/>
  <c r="P258" i="24"/>
  <c r="Z201" i="24"/>
  <c r="EA221" i="24"/>
  <c r="DX224" i="24"/>
  <c r="BU210" i="24"/>
  <c r="BW210" i="24" s="1"/>
  <c r="AP273" i="24"/>
  <c r="AQ273" i="24" s="1"/>
  <c r="AS273" i="24" s="1"/>
  <c r="EA273" i="24"/>
  <c r="AL163" i="24"/>
  <c r="AN163" i="24" s="1"/>
  <c r="R191" i="24"/>
  <c r="P202" i="24"/>
  <c r="Q202" i="24" s="1"/>
  <c r="R202" i="24" s="1"/>
  <c r="AQ170" i="24"/>
  <c r="AS170" i="24" s="1"/>
  <c r="AU231" i="24"/>
  <c r="AV231" i="24" s="1"/>
  <c r="BA146" i="24"/>
  <c r="BC146" i="24" s="1"/>
  <c r="H217" i="24"/>
  <c r="I217" i="24" s="1"/>
  <c r="J217" i="24" s="1"/>
  <c r="CN150" i="24"/>
  <c r="BZ150" i="24"/>
  <c r="ET173" i="24"/>
  <c r="BT178" i="24"/>
  <c r="BU178" i="24" s="1"/>
  <c r="AN161" i="24"/>
  <c r="EJ99" i="24"/>
  <c r="DZ99" i="24"/>
  <c r="AV517" i="24"/>
  <c r="AX517" i="24" s="1"/>
  <c r="EA500" i="24"/>
  <c r="DX463" i="24"/>
  <c r="EL463" i="24"/>
  <c r="AE477" i="24"/>
  <c r="BS498" i="24"/>
  <c r="BT498" i="24" s="1"/>
  <c r="BU498" i="24" s="1"/>
  <c r="BJ486" i="24"/>
  <c r="BK486" i="24" s="1"/>
  <c r="AL472" i="24"/>
  <c r="AN472" i="24" s="1"/>
  <c r="AT513" i="24"/>
  <c r="AU513" i="24" s="1"/>
  <c r="AV513" i="24" s="1"/>
  <c r="AT461" i="24"/>
  <c r="AU461" i="24" s="1"/>
  <c r="AV461" i="24" s="1"/>
  <c r="BR485" i="24"/>
  <c r="BS472" i="24"/>
  <c r="BT472" i="24" s="1"/>
  <c r="BU472" i="24" s="1"/>
  <c r="BS482" i="24"/>
  <c r="F477" i="24"/>
  <c r="AI466" i="24"/>
  <c r="F479" i="24"/>
  <c r="G479" i="24" s="1"/>
  <c r="AE483" i="24"/>
  <c r="AF483" i="24" s="1"/>
  <c r="AS521" i="24"/>
  <c r="BH473" i="24"/>
  <c r="AE503" i="24"/>
  <c r="AF503" i="24" s="1"/>
  <c r="AG503" i="24" s="1"/>
  <c r="EA445" i="24"/>
  <c r="BZ445" i="24"/>
  <c r="CN445" i="24"/>
  <c r="BK440" i="24"/>
  <c r="BM440" i="24" s="1"/>
  <c r="BE451" i="24"/>
  <c r="BF451" i="24" s="1"/>
  <c r="BH451" i="24" s="1"/>
  <c r="BC485" i="24"/>
  <c r="AO444" i="24"/>
  <c r="BP455" i="24"/>
  <c r="BR455" i="24" s="1"/>
  <c r="AA497" i="24"/>
  <c r="AB497" i="24" s="1"/>
  <c r="AE413" i="24"/>
  <c r="AF413" i="24" s="1"/>
  <c r="DX445" i="24"/>
  <c r="EK445" i="24" s="1"/>
  <c r="AL424" i="24"/>
  <c r="AN424" i="24" s="1"/>
  <c r="EX439" i="24"/>
  <c r="ET439" i="24"/>
  <c r="FE439" i="24" s="1"/>
  <c r="AS429" i="24"/>
  <c r="AU488" i="24"/>
  <c r="EA404" i="24"/>
  <c r="DX404" i="24"/>
  <c r="EJ404" i="24" s="1"/>
  <c r="BH419" i="24"/>
  <c r="BW452" i="24"/>
  <c r="F414" i="24"/>
  <c r="BT463" i="24"/>
  <c r="BU463" i="24" s="1"/>
  <c r="ET400" i="24"/>
  <c r="FG400" i="24"/>
  <c r="AU425" i="24"/>
  <c r="AV425" i="24" s="1"/>
  <c r="AP432" i="24"/>
  <c r="AQ432" i="24" s="1"/>
  <c r="AD387" i="24"/>
  <c r="DX435" i="24"/>
  <c r="DX369" i="24"/>
  <c r="BR384" i="24"/>
  <c r="T454" i="24"/>
  <c r="H452" i="24"/>
  <c r="I452" i="24" s="1"/>
  <c r="EX422" i="24"/>
  <c r="V478" i="24"/>
  <c r="W478" i="24" s="1"/>
  <c r="BN397" i="24"/>
  <c r="BO397" i="24" s="1"/>
  <c r="T376" i="24"/>
  <c r="AV446" i="24"/>
  <c r="AX446" i="24" s="1"/>
  <c r="ET354" i="24"/>
  <c r="EA362" i="24"/>
  <c r="BW403" i="24"/>
  <c r="EA391" i="24"/>
  <c r="W411" i="24"/>
  <c r="Y411" i="24" s="1"/>
  <c r="DZ376" i="24"/>
  <c r="Q406" i="24"/>
  <c r="R406" i="24" s="1"/>
  <c r="ET401" i="24"/>
  <c r="BE369" i="24"/>
  <c r="W422" i="24"/>
  <c r="Y422" i="24" s="1"/>
  <c r="BS406" i="24"/>
  <c r="AE371" i="24"/>
  <c r="AV345" i="24"/>
  <c r="P409" i="24"/>
  <c r="EA402" i="24"/>
  <c r="DZ402" i="24"/>
  <c r="AV375" i="24"/>
  <c r="AQ411" i="24"/>
  <c r="V437" i="24"/>
  <c r="V368" i="24"/>
  <c r="AU352" i="24"/>
  <c r="EW347" i="24"/>
  <c r="ET428" i="24"/>
  <c r="BR390" i="24"/>
  <c r="BO330" i="24"/>
  <c r="BP330" i="24" s="1"/>
  <c r="BE344" i="24"/>
  <c r="BF344" i="24" s="1"/>
  <c r="EA312" i="24"/>
  <c r="DX312" i="24"/>
  <c r="EJ312" i="24" s="1"/>
  <c r="AF404" i="24"/>
  <c r="AG404" i="24" s="1"/>
  <c r="AI404" i="24" s="1"/>
  <c r="BW372" i="24"/>
  <c r="BP336" i="24"/>
  <c r="BR336" i="24" s="1"/>
  <c r="BS291" i="24"/>
  <c r="DZ372" i="24"/>
  <c r="AU336" i="24"/>
  <c r="DX317" i="24"/>
  <c r="EK317" i="24" s="1"/>
  <c r="CN360" i="24"/>
  <c r="AS295" i="24"/>
  <c r="ET418" i="24"/>
  <c r="FF418" i="24" s="1"/>
  <c r="BE383" i="24"/>
  <c r="EL334" i="24"/>
  <c r="DX334" i="24"/>
  <c r="EK334" i="24" s="1"/>
  <c r="AB329" i="24"/>
  <c r="AD329" i="24" s="1"/>
  <c r="Z324" i="24"/>
  <c r="R392" i="24"/>
  <c r="T392" i="24" s="1"/>
  <c r="AQ374" i="24"/>
  <c r="AS374" i="24" s="1"/>
  <c r="AL320" i="24"/>
  <c r="AN320" i="24" s="1"/>
  <c r="BO312" i="24"/>
  <c r="BP312" i="24" s="1"/>
  <c r="BR312" i="24" s="1"/>
  <c r="BE282" i="24"/>
  <c r="BF282" i="24" s="1"/>
  <c r="U306" i="24"/>
  <c r="AK292" i="24"/>
  <c r="AB315" i="24"/>
  <c r="AD315" i="24" s="1"/>
  <c r="BZ324" i="24"/>
  <c r="CN324" i="24"/>
  <c r="U267" i="24"/>
  <c r="AZ333" i="24"/>
  <c r="BA333" i="24" s="1"/>
  <c r="BC333" i="24" s="1"/>
  <c r="AU267" i="24"/>
  <c r="AV267" i="24" s="1"/>
  <c r="AX267" i="24" s="1"/>
  <c r="DX279" i="24"/>
  <c r="BN305" i="24"/>
  <c r="BO305" i="24" s="1"/>
  <c r="BP305" i="24" s="1"/>
  <c r="AG323" i="24"/>
  <c r="AI323" i="24" s="1"/>
  <c r="BS255" i="24"/>
  <c r="ET314" i="24"/>
  <c r="BP274" i="24"/>
  <c r="BR274" i="24" s="1"/>
  <c r="DX263" i="24"/>
  <c r="EJ263" i="24" s="1"/>
  <c r="ET260" i="24"/>
  <c r="FE260" i="24" s="1"/>
  <c r="Q314" i="24"/>
  <c r="EA258" i="24"/>
  <c r="AT258" i="24"/>
  <c r="EM233" i="24"/>
  <c r="DX233" i="24"/>
  <c r="EJ233" i="24" s="1"/>
  <c r="AO201" i="24"/>
  <c r="BZ270" i="24"/>
  <c r="CN270" i="24"/>
  <c r="Z169" i="24"/>
  <c r="AA169" i="24" s="1"/>
  <c r="BN224" i="24"/>
  <c r="EB186" i="24"/>
  <c r="AL213" i="24"/>
  <c r="AN213" i="24" s="1"/>
  <c r="ET202" i="24"/>
  <c r="EB142" i="24"/>
  <c r="DX142" i="24"/>
  <c r="EK142" i="24" s="1"/>
  <c r="AI163" i="24"/>
  <c r="AB130" i="24"/>
  <c r="AD130" i="24" s="1"/>
  <c r="Q123" i="24"/>
  <c r="AZ101" i="24"/>
  <c r="BA101" i="24" s="1"/>
  <c r="BP478" i="24"/>
  <c r="BR478" i="24" s="1"/>
  <c r="BW510" i="24"/>
  <c r="AA506" i="24"/>
  <c r="AB506" i="24" s="1"/>
  <c r="AD506" i="24" s="1"/>
  <c r="AN508" i="24"/>
  <c r="FH477" i="24"/>
  <c r="ET477" i="24"/>
  <c r="Z498" i="24"/>
  <c r="H490" i="24"/>
  <c r="AE513" i="24"/>
  <c r="BC475" i="24"/>
  <c r="AD501" i="24"/>
  <c r="BT459" i="24"/>
  <c r="BU459" i="24" s="1"/>
  <c r="AO454" i="24"/>
  <c r="DZ477" i="24"/>
  <c r="AJ447" i="24"/>
  <c r="BJ470" i="24"/>
  <c r="BK470" i="24" s="1"/>
  <c r="BW474" i="24"/>
  <c r="AX474" i="24"/>
  <c r="AX448" i="24"/>
  <c r="AT503" i="24"/>
  <c r="AU503" i="24" s="1"/>
  <c r="AG467" i="24"/>
  <c r="AI467" i="24" s="1"/>
  <c r="U434" i="24"/>
  <c r="AP450" i="24"/>
  <c r="AD450" i="24"/>
  <c r="EW442" i="24"/>
  <c r="AG422" i="24"/>
  <c r="AI422" i="24" s="1"/>
  <c r="AS421" i="24"/>
  <c r="Q445" i="24"/>
  <c r="AE411" i="24"/>
  <c r="BJ444" i="24"/>
  <c r="BK444" i="24" s="1"/>
  <c r="AN437" i="24"/>
  <c r="AB405" i="24"/>
  <c r="AD405" i="24" s="1"/>
  <c r="DX427" i="24"/>
  <c r="EK427" i="24" s="1"/>
  <c r="BJ404" i="24"/>
  <c r="BK404" i="24" s="1"/>
  <c r="AX400" i="24"/>
  <c r="AX492" i="24"/>
  <c r="BN435" i="24"/>
  <c r="BO435" i="24" s="1"/>
  <c r="BP435" i="24" s="1"/>
  <c r="BR382" i="24"/>
  <c r="AX398" i="24"/>
  <c r="AF429" i="24"/>
  <c r="BM414" i="24"/>
  <c r="BT394" i="24"/>
  <c r="BU394" i="24" s="1"/>
  <c r="EA358" i="24"/>
  <c r="DX358" i="24"/>
  <c r="EJ358" i="24" s="1"/>
  <c r="T374" i="24"/>
  <c r="AJ342" i="24"/>
  <c r="AF405" i="24"/>
  <c r="U376" i="24"/>
  <c r="P401" i="24"/>
  <c r="Q401" i="24" s="1"/>
  <c r="R401" i="24" s="1"/>
  <c r="BN387" i="24"/>
  <c r="BO387" i="24" s="1"/>
  <c r="BP387" i="24" s="1"/>
  <c r="AQ338" i="24"/>
  <c r="AS338" i="24" s="1"/>
  <c r="AY406" i="24"/>
  <c r="AJ371" i="24"/>
  <c r="P355" i="24"/>
  <c r="AY402" i="24"/>
  <c r="AZ402" i="24" s="1"/>
  <c r="BA402" i="24" s="1"/>
  <c r="AE409" i="24"/>
  <c r="Z402" i="24"/>
  <c r="AA402" i="24"/>
  <c r="AB402" i="24" s="1"/>
  <c r="Y369" i="24"/>
  <c r="U384" i="24"/>
  <c r="V384" i="24" s="1"/>
  <c r="W384" i="24" s="1"/>
  <c r="BT455" i="24"/>
  <c r="BU455" i="24" s="1"/>
  <c r="BO355" i="24"/>
  <c r="BP355" i="24" s="1"/>
  <c r="ET391" i="24"/>
  <c r="FE391" i="24" s="1"/>
  <c r="AL350" i="24"/>
  <c r="AN350" i="24" s="1"/>
  <c r="AZ327" i="24"/>
  <c r="CN384" i="24"/>
  <c r="BW323" i="24"/>
  <c r="AZ358" i="24"/>
  <c r="AI341" i="24"/>
  <c r="AP365" i="24"/>
  <c r="BT334" i="24"/>
  <c r="AX355" i="24"/>
  <c r="CN368" i="24"/>
  <c r="AS323" i="24"/>
  <c r="BR354" i="24"/>
  <c r="AB362" i="24"/>
  <c r="AD362" i="24" s="1"/>
  <c r="BT423" i="24"/>
  <c r="AP284" i="24"/>
  <c r="AQ284" i="24" s="1"/>
  <c r="AS284" i="24" s="1"/>
  <c r="ED314" i="24"/>
  <c r="DX314" i="24"/>
  <c r="EJ314" i="24" s="1"/>
  <c r="AV385" i="24"/>
  <c r="AX385" i="24" s="1"/>
  <c r="BU319" i="24"/>
  <c r="BW319" i="24" s="1"/>
  <c r="P317" i="24"/>
  <c r="EL319" i="24"/>
  <c r="DX319" i="24"/>
  <c r="EK319" i="24" s="1"/>
  <c r="Z418" i="24"/>
  <c r="AA418" i="24" s="1"/>
  <c r="EA373" i="24"/>
  <c r="EX373" i="24"/>
  <c r="P334" i="24"/>
  <c r="AY324" i="24"/>
  <c r="AZ324" i="24" s="1"/>
  <c r="BA324" i="24" s="1"/>
  <c r="ET323" i="24"/>
  <c r="ET306" i="24"/>
  <c r="BT314" i="24"/>
  <c r="BU314" i="24" s="1"/>
  <c r="BW314" i="24" s="1"/>
  <c r="BU359" i="24"/>
  <c r="BW359" i="24" s="1"/>
  <c r="AO302" i="24"/>
  <c r="AP302" i="24" s="1"/>
  <c r="AQ302" i="24" s="1"/>
  <c r="AX313" i="24"/>
  <c r="AZ299" i="24"/>
  <c r="Q313" i="24"/>
  <c r="R313" i="24" s="1"/>
  <c r="EW292" i="24"/>
  <c r="H321" i="24"/>
  <c r="BZ374" i="24"/>
  <c r="CN374" i="24"/>
  <c r="DX275" i="24"/>
  <c r="EA361" i="24"/>
  <c r="BP235" i="24"/>
  <c r="BR235" i="24" s="1"/>
  <c r="R265" i="24"/>
  <c r="FE244" i="24"/>
  <c r="EW244" i="24"/>
  <c r="R318" i="24"/>
  <c r="T318" i="24" s="1"/>
  <c r="AG279" i="24"/>
  <c r="AI279" i="24" s="1"/>
  <c r="AB257" i="24"/>
  <c r="AD257" i="24" s="1"/>
  <c r="Y240" i="24"/>
  <c r="AE260" i="24"/>
  <c r="AF260" i="24"/>
  <c r="AG260" i="24" s="1"/>
  <c r="DX258" i="24"/>
  <c r="EK258" i="24" s="1"/>
  <c r="W222" i="24"/>
  <c r="Y222" i="24" s="1"/>
  <c r="EK228" i="24"/>
  <c r="DZ228" i="24"/>
  <c r="AO265" i="24"/>
  <c r="AP265" i="24" s="1"/>
  <c r="BK223" i="24"/>
  <c r="BM223" i="24" s="1"/>
  <c r="EA224" i="24"/>
  <c r="AB192" i="24"/>
  <c r="AD192" i="24" s="1"/>
  <c r="W246" i="24"/>
  <c r="Y246" i="24" s="1"/>
  <c r="Q254" i="24"/>
  <c r="R254" i="24" s="1"/>
  <c r="FE186" i="24"/>
  <c r="EW186" i="24"/>
  <c r="BZ302" i="24"/>
  <c r="CN302" i="24"/>
  <c r="EM273" i="24"/>
  <c r="DX273" i="24"/>
  <c r="EJ273" i="24" s="1"/>
  <c r="AF262" i="24"/>
  <c r="AG262" i="24" s="1"/>
  <c r="AI262" i="24" s="1"/>
  <c r="BK207" i="24"/>
  <c r="BM207" i="24" s="1"/>
  <c r="H194" i="24"/>
  <c r="I194" i="24" s="1"/>
  <c r="EC129" i="24"/>
  <c r="DX129" i="24"/>
  <c r="BW217" i="24"/>
  <c r="ET142" i="24"/>
  <c r="FE142" i="24" s="1"/>
  <c r="AL196" i="24"/>
  <c r="AN196" i="24" s="1"/>
  <c r="AB213" i="24"/>
  <c r="AD213" i="24" s="1"/>
  <c r="U149" i="24"/>
  <c r="V149" i="24" s="1"/>
  <c r="W149" i="24" s="1"/>
  <c r="BU170" i="24"/>
  <c r="BW170" i="24" s="1"/>
  <c r="AA171" i="24"/>
  <c r="AB171" i="24" s="1"/>
  <c r="AD171" i="24" s="1"/>
  <c r="BU120" i="24"/>
  <c r="BW120" i="24" s="1"/>
  <c r="V33" i="24"/>
  <c r="W33" i="24" s="1"/>
  <c r="Y33" i="24" s="1"/>
  <c r="BS424" i="24"/>
  <c r="EX435" i="24"/>
  <c r="AN382" i="24"/>
  <c r="AJ429" i="24"/>
  <c r="AK429" i="24" s="1"/>
  <c r="BH373" i="24"/>
  <c r="BH340" i="24"/>
  <c r="AO354" i="24"/>
  <c r="BZ359" i="24"/>
  <c r="CN359" i="24"/>
  <c r="F383" i="24"/>
  <c r="AJ387" i="24"/>
  <c r="CN366" i="24"/>
  <c r="BZ366" i="24"/>
  <c r="AJ336" i="24"/>
  <c r="AT371" i="24"/>
  <c r="AU371" i="24" s="1"/>
  <c r="AV371" i="24" s="1"/>
  <c r="AE353" i="24"/>
  <c r="AF353" i="24" s="1"/>
  <c r="AJ409" i="24"/>
  <c r="AK409" i="24" s="1"/>
  <c r="AL409" i="24" s="1"/>
  <c r="AQ357" i="24"/>
  <c r="AS357" i="24" s="1"/>
  <c r="AO402" i="24"/>
  <c r="AP402" i="24" s="1"/>
  <c r="P395" i="24"/>
  <c r="Q395" i="24" s="1"/>
  <c r="EA357" i="24"/>
  <c r="EX410" i="24"/>
  <c r="EL346" i="24"/>
  <c r="DX346" i="24"/>
  <c r="AJ379" i="24"/>
  <c r="AK379" i="24" s="1"/>
  <c r="AL379" i="24" s="1"/>
  <c r="U326" i="24"/>
  <c r="AP329" i="24"/>
  <c r="BS400" i="24"/>
  <c r="BO398" i="24"/>
  <c r="EA365" i="24"/>
  <c r="DX365" i="24"/>
  <c r="AX347" i="24"/>
  <c r="DX315" i="24"/>
  <c r="EL315" i="24"/>
  <c r="BI399" i="24"/>
  <c r="BJ399" i="24" s="1"/>
  <c r="BC365" i="24"/>
  <c r="ET334" i="24"/>
  <c r="FE334" i="24" s="1"/>
  <c r="BF375" i="24"/>
  <c r="BH375" i="24" s="1"/>
  <c r="DX324" i="24"/>
  <c r="EJ324" i="24" s="1"/>
  <c r="AX380" i="24"/>
  <c r="Z306" i="24"/>
  <c r="AN325" i="24"/>
  <c r="AL304" i="24"/>
  <c r="AN304" i="24" s="1"/>
  <c r="Y321" i="24"/>
  <c r="AY302" i="24"/>
  <c r="AG261" i="24"/>
  <c r="AI261" i="24" s="1"/>
  <c r="ET339" i="24"/>
  <c r="BS275" i="24"/>
  <c r="BT275" i="24" s="1"/>
  <c r="W294" i="24"/>
  <c r="Y294" i="24" s="1"/>
  <c r="AB262" i="24"/>
  <c r="AD262" i="24" s="1"/>
  <c r="R301" i="24"/>
  <c r="BZ314" i="24"/>
  <c r="CN314" i="24"/>
  <c r="EX266" i="24"/>
  <c r="ET266" i="24"/>
  <c r="FE266" i="24" s="1"/>
  <c r="AZ270" i="24"/>
  <c r="BA270" i="24" s="1"/>
  <c r="AA303" i="24"/>
  <c r="AB303" i="24" s="1"/>
  <c r="AB278" i="24"/>
  <c r="AD278" i="24" s="1"/>
  <c r="G230" i="24"/>
  <c r="AI268" i="24"/>
  <c r="BO256" i="24"/>
  <c r="BP256" i="24" s="1"/>
  <c r="R253" i="24"/>
  <c r="BW313" i="24"/>
  <c r="EY290" i="24"/>
  <c r="ET290" i="24"/>
  <c r="FE290" i="24" s="1"/>
  <c r="AN279" i="24"/>
  <c r="BN228" i="24"/>
  <c r="BO228" i="24" s="1"/>
  <c r="EM201" i="24"/>
  <c r="DX201" i="24"/>
  <c r="EJ201" i="24" s="1"/>
  <c r="BE186" i="24"/>
  <c r="BF186" i="24" s="1"/>
  <c r="BE220" i="24"/>
  <c r="BF220" i="24" s="1"/>
  <c r="BH220" i="24" s="1"/>
  <c r="EL186" i="24"/>
  <c r="DX186" i="24"/>
  <c r="EK186" i="24" s="1"/>
  <c r="EX273" i="24"/>
  <c r="ET273" i="24"/>
  <c r="FF273" i="24" s="1"/>
  <c r="EM213" i="24"/>
  <c r="DX213" i="24"/>
  <c r="EJ213" i="24" s="1"/>
  <c r="AY235" i="24"/>
  <c r="FH124" i="24"/>
  <c r="ET124" i="24"/>
  <c r="FE124" i="24" s="1"/>
  <c r="U187" i="24"/>
  <c r="EA277" i="24"/>
  <c r="DZ277" i="24"/>
  <c r="T306" i="24"/>
  <c r="AT338" i="24"/>
  <c r="AU338" i="24"/>
  <c r="BS330" i="24"/>
  <c r="EX349" i="24"/>
  <c r="EX294" i="24"/>
  <c r="AY261" i="24"/>
  <c r="AZ261" i="24" s="1"/>
  <c r="EA215" i="24"/>
  <c r="DX215" i="24"/>
  <c r="EJ215" i="24" s="1"/>
  <c r="AE309" i="24"/>
  <c r="EA252" i="24"/>
  <c r="DX252" i="24"/>
  <c r="AZ289" i="24"/>
  <c r="BA289" i="24" s="1"/>
  <c r="AL253" i="24"/>
  <c r="AN253" i="24" s="1"/>
  <c r="Z318" i="24"/>
  <c r="DX276" i="24"/>
  <c r="EK276" i="24" s="1"/>
  <c r="AO263" i="24"/>
  <c r="AP263" i="24" s="1"/>
  <c r="AQ263" i="24" s="1"/>
  <c r="ET245" i="24"/>
  <c r="FF245" i="24" s="1"/>
  <c r="U195" i="24"/>
  <c r="AJ276" i="24"/>
  <c r="AT262" i="24"/>
  <c r="AU262" i="24" s="1"/>
  <c r="AV262" i="24" s="1"/>
  <c r="Z298" i="24"/>
  <c r="AA298" i="24" s="1"/>
  <c r="AB298" i="24" s="1"/>
  <c r="AS380" i="24"/>
  <c r="DX290" i="24"/>
  <c r="EK290" i="24" s="1"/>
  <c r="DX243" i="24"/>
  <c r="EJ243" i="24" s="1"/>
  <c r="AO233" i="24"/>
  <c r="BS209" i="24"/>
  <c r="P264" i="24"/>
  <c r="P278" i="24"/>
  <c r="Q278" i="24" s="1"/>
  <c r="AD242" i="24"/>
  <c r="AJ238" i="24"/>
  <c r="AF191" i="24"/>
  <c r="AG191" i="24" s="1"/>
  <c r="AI191" i="24" s="1"/>
  <c r="AO189" i="24"/>
  <c r="AP189" i="24" s="1"/>
  <c r="AQ189" i="24" s="1"/>
  <c r="AE222" i="24"/>
  <c r="AF222" i="24" s="1"/>
  <c r="AG222" i="24" s="1"/>
  <c r="BF196" i="24"/>
  <c r="BH196" i="24" s="1"/>
  <c r="FD109" i="24"/>
  <c r="ET109" i="24"/>
  <c r="FF109" i="24" s="1"/>
  <c r="AT150" i="24"/>
  <c r="EX210" i="24"/>
  <c r="BH180" i="24"/>
  <c r="AF156" i="24"/>
  <c r="AG156" i="24" s="1"/>
  <c r="AL123" i="24"/>
  <c r="AN123" i="24" s="1"/>
  <c r="EX202" i="24"/>
  <c r="FH120" i="24"/>
  <c r="ET120" i="24"/>
  <c r="AX232" i="24"/>
  <c r="FG165" i="24"/>
  <c r="ET165" i="24"/>
  <c r="BZ154" i="24"/>
  <c r="CN154" i="24"/>
  <c r="AA128" i="24"/>
  <c r="AB128" i="24" s="1"/>
  <c r="G178" i="24"/>
  <c r="AD230" i="24"/>
  <c r="ET192" i="24"/>
  <c r="FE192" i="24" s="1"/>
  <c r="BF266" i="24"/>
  <c r="BH266" i="24" s="1"/>
  <c r="AO147" i="24"/>
  <c r="BS269" i="24"/>
  <c r="BT269" i="24" s="1"/>
  <c r="BU269" i="24" s="1"/>
  <c r="AO213" i="24"/>
  <c r="AY269" i="24"/>
  <c r="AG200" i="24"/>
  <c r="AI200" i="24" s="1"/>
  <c r="AZ151" i="24"/>
  <c r="BA151" i="24" s="1"/>
  <c r="AS208" i="24"/>
  <c r="BM155" i="24"/>
  <c r="U235" i="24"/>
  <c r="Z121" i="24"/>
  <c r="AU193" i="24"/>
  <c r="AV193" i="24" s="1"/>
  <c r="AX193" i="24" s="1"/>
  <c r="F133" i="24"/>
  <c r="Z107" i="24"/>
  <c r="AG121" i="24"/>
  <c r="EA170" i="24"/>
  <c r="EW110" i="24"/>
  <c r="EA65" i="24"/>
  <c r="ED79" i="24"/>
  <c r="CN62" i="24"/>
  <c r="BZ62" i="24"/>
  <c r="BA20" i="24"/>
  <c r="BC20" i="24" s="1"/>
  <c r="FG45" i="24"/>
  <c r="ET45" i="24"/>
  <c r="FF45" i="24" s="1"/>
  <c r="H25" i="24"/>
  <c r="BN42" i="24"/>
  <c r="BO42" i="24" s="1"/>
  <c r="AF21" i="24"/>
  <c r="AP40" i="24"/>
  <c r="AQ40" i="24" s="1"/>
  <c r="AS40" i="24" s="1"/>
  <c r="Q24" i="24"/>
  <c r="R24" i="24" s="1"/>
  <c r="T24" i="24" s="1"/>
  <c r="BI340" i="24"/>
  <c r="BN252" i="24"/>
  <c r="BO252" i="24" s="1"/>
  <c r="BP252" i="24" s="1"/>
  <c r="AE240" i="24"/>
  <c r="T286" i="24"/>
  <c r="DX195" i="24"/>
  <c r="EJ195" i="24" s="1"/>
  <c r="EM195" i="24"/>
  <c r="BD217" i="24"/>
  <c r="BE217" i="24" s="1"/>
  <c r="BF217" i="24" s="1"/>
  <c r="EX318" i="24"/>
  <c r="BI234" i="24"/>
  <c r="BJ234" i="24" s="1"/>
  <c r="BK234" i="24" s="1"/>
  <c r="AT276" i="24"/>
  <c r="AU276" i="24" s="1"/>
  <c r="BS271" i="24"/>
  <c r="BN290" i="24"/>
  <c r="BS243" i="24"/>
  <c r="BT243" i="24" s="1"/>
  <c r="BU243" i="24" s="1"/>
  <c r="AY233" i="24"/>
  <c r="U239" i="24"/>
  <c r="EA239" i="24"/>
  <c r="DZ239" i="24"/>
  <c r="AE264" i="24"/>
  <c r="AF264" i="24" s="1"/>
  <c r="EX180" i="24"/>
  <c r="ET180" i="24"/>
  <c r="FE180" i="24" s="1"/>
  <c r="T248" i="24"/>
  <c r="BW224" i="24"/>
  <c r="AV141" i="24"/>
  <c r="AX141" i="24" s="1"/>
  <c r="EB150" i="24"/>
  <c r="BC283" i="24"/>
  <c r="BM183" i="24"/>
  <c r="BD161" i="24"/>
  <c r="BE161" i="24" s="1"/>
  <c r="AN254" i="24"/>
  <c r="P120" i="24"/>
  <c r="BC153" i="24"/>
  <c r="BJ151" i="24"/>
  <c r="BK151" i="24" s="1"/>
  <c r="BM151" i="24" s="1"/>
  <c r="DX165" i="24"/>
  <c r="EJ165" i="24" s="1"/>
  <c r="EA192" i="24"/>
  <c r="AY213" i="24"/>
  <c r="AZ213" i="24" s="1"/>
  <c r="AN241" i="24"/>
  <c r="ET164" i="24"/>
  <c r="FE164" i="24" s="1"/>
  <c r="AD203" i="24"/>
  <c r="Z235" i="24"/>
  <c r="AA235" i="24" s="1"/>
  <c r="BR139" i="24"/>
  <c r="FG91" i="24"/>
  <c r="ET91" i="24"/>
  <c r="FF91" i="24" s="1"/>
  <c r="AN138" i="24"/>
  <c r="BR113" i="24"/>
  <c r="Y173" i="24"/>
  <c r="AJ170" i="24"/>
  <c r="AK170" i="24" s="1"/>
  <c r="AL170" i="24" s="1"/>
  <c r="EA106" i="24"/>
  <c r="BC198" i="24"/>
  <c r="P116" i="24"/>
  <c r="Q116" i="24" s="1"/>
  <c r="R116" i="24" s="1"/>
  <c r="BP153" i="24"/>
  <c r="BR153" i="24" s="1"/>
  <c r="AU130" i="24"/>
  <c r="AV130" i="24" s="1"/>
  <c r="AX130" i="24" s="1"/>
  <c r="AL94" i="24"/>
  <c r="AN94" i="24" s="1"/>
  <c r="CN121" i="24"/>
  <c r="BZ121" i="24"/>
  <c r="FD77" i="24"/>
  <c r="AO79" i="24"/>
  <c r="AP79" i="24" s="1"/>
  <c r="AQ79" i="24" s="1"/>
  <c r="EK40" i="24"/>
  <c r="DZ40" i="24"/>
  <c r="BP62" i="24"/>
  <c r="BR62" i="24" s="1"/>
  <c r="FC38" i="24"/>
  <c r="ET38" i="24"/>
  <c r="FE38" i="24" s="1"/>
  <c r="R35" i="24"/>
  <c r="BE331" i="24"/>
  <c r="BF331" i="24" s="1"/>
  <c r="AO253" i="24"/>
  <c r="AP253" i="24" s="1"/>
  <c r="AQ253" i="24" s="1"/>
  <c r="BN340" i="24"/>
  <c r="Z255" i="24"/>
  <c r="AF251" i="24"/>
  <c r="EA352" i="24"/>
  <c r="P252" i="24"/>
  <c r="Q252" i="24" s="1"/>
  <c r="R252" i="24" s="1"/>
  <c r="AZ268" i="24"/>
  <c r="AJ240" i="24"/>
  <c r="AK240" i="24" s="1"/>
  <c r="AB251" i="24"/>
  <c r="AD251" i="24" s="1"/>
  <c r="R280" i="24"/>
  <c r="T280" i="24" s="1"/>
  <c r="EA263" i="24"/>
  <c r="AE198" i="24"/>
  <c r="EX270" i="24"/>
  <c r="EW270" i="24"/>
  <c r="BS263" i="24"/>
  <c r="BT263" i="24" s="1"/>
  <c r="BU263" i="24" s="1"/>
  <c r="EX245" i="24"/>
  <c r="AA302" i="24"/>
  <c r="AB302" i="24" s="1"/>
  <c r="BN262" i="24"/>
  <c r="BO262" i="24" s="1"/>
  <c r="BP262" i="24" s="1"/>
  <c r="AO298" i="24"/>
  <c r="AP298" i="24" s="1"/>
  <c r="AQ298" i="24" s="1"/>
  <c r="Q282" i="24"/>
  <c r="R282" i="24" s="1"/>
  <c r="P178" i="24"/>
  <c r="AZ170" i="24"/>
  <c r="BA170" i="24" s="1"/>
  <c r="BC170" i="24" s="1"/>
  <c r="AP239" i="24"/>
  <c r="AQ239" i="24" s="1"/>
  <c r="AO239" i="24"/>
  <c r="AE224" i="24"/>
  <c r="Q236" i="24"/>
  <c r="FB224" i="24"/>
  <c r="BN264" i="24"/>
  <c r="BO264" i="24" s="1"/>
  <c r="F229" i="24"/>
  <c r="EM189" i="24"/>
  <c r="DX189" i="24"/>
  <c r="AI242" i="24"/>
  <c r="BC218" i="24"/>
  <c r="EA176" i="24"/>
  <c r="EX176" i="24"/>
  <c r="F275" i="24"/>
  <c r="FE150" i="24"/>
  <c r="EW150" i="24"/>
  <c r="BR190" i="24"/>
  <c r="EW258" i="24"/>
  <c r="CN189" i="24"/>
  <c r="BZ189" i="24"/>
  <c r="EA177" i="24"/>
  <c r="EZ161" i="24"/>
  <c r="ET161" i="24"/>
  <c r="AK148" i="24"/>
  <c r="AL148" i="24" s="1"/>
  <c r="W120" i="24"/>
  <c r="Y120" i="24" s="1"/>
  <c r="BZ117" i="24"/>
  <c r="CN117" i="24"/>
  <c r="BS165" i="24"/>
  <c r="EX149" i="24"/>
  <c r="EW149" i="24"/>
  <c r="G123" i="24"/>
  <c r="AF205" i="24"/>
  <c r="Y159" i="24"/>
  <c r="BK127" i="24"/>
  <c r="BM127" i="24" s="1"/>
  <c r="AO235" i="24"/>
  <c r="AG178" i="24"/>
  <c r="AI178" i="24" s="1"/>
  <c r="AU134" i="24"/>
  <c r="AV134" i="24" s="1"/>
  <c r="AT134" i="24"/>
  <c r="U91" i="24"/>
  <c r="AP158" i="24"/>
  <c r="AQ158" i="24" s="1"/>
  <c r="AS102" i="24"/>
  <c r="AT170" i="24"/>
  <c r="AU170" i="24" s="1"/>
  <c r="AV170" i="24" s="1"/>
  <c r="AV147" i="24"/>
  <c r="AX147" i="24" s="1"/>
  <c r="FH104" i="24"/>
  <c r="ET104" i="24"/>
  <c r="DZ136" i="24"/>
  <c r="EA136" i="24"/>
  <c r="BU133" i="24"/>
  <c r="BW133" i="24" s="1"/>
  <c r="EA187" i="24"/>
  <c r="FF73" i="24"/>
  <c r="EW73" i="24"/>
  <c r="AY79" i="24"/>
  <c r="AZ79" i="24" s="1"/>
  <c r="BF40" i="24"/>
  <c r="BH40" i="24" s="1"/>
  <c r="EZ37" i="24"/>
  <c r="ET37" i="24"/>
  <c r="AQ87" i="24"/>
  <c r="AS87" i="24" s="1"/>
  <c r="EA19" i="24"/>
  <c r="DX19" i="24"/>
  <c r="EJ19" i="24" s="1"/>
  <c r="AA31" i="24"/>
  <c r="AB31" i="24" s="1"/>
  <c r="AD31" i="24" s="1"/>
  <c r="AA23" i="24"/>
  <c r="BS279" i="24"/>
  <c r="BT279" i="24" s="1"/>
  <c r="AI363" i="24"/>
  <c r="Z310" i="24"/>
  <c r="EA287" i="24"/>
  <c r="Z339" i="24"/>
  <c r="AA339" i="24" s="1"/>
  <c r="AB339" i="24" s="1"/>
  <c r="EK305" i="24"/>
  <c r="DZ305" i="24"/>
  <c r="Z277" i="24"/>
  <c r="EX361" i="24"/>
  <c r="P349" i="24"/>
  <c r="Z294" i="24"/>
  <c r="F232" i="24"/>
  <c r="AO247" i="24"/>
  <c r="BU272" i="24"/>
  <c r="BW272" i="24" s="1"/>
  <c r="AY255" i="24"/>
  <c r="AZ255" i="24" s="1"/>
  <c r="BA255" i="24" s="1"/>
  <c r="AV387" i="24"/>
  <c r="AX387" i="24" s="1"/>
  <c r="ET249" i="24"/>
  <c r="FG249" i="24"/>
  <c r="Z352" i="24"/>
  <c r="AA352" i="24" s="1"/>
  <c r="AO281" i="24"/>
  <c r="F327" i="24"/>
  <c r="AQ270" i="24"/>
  <c r="AS270" i="24" s="1"/>
  <c r="AV322" i="24"/>
  <c r="AX322" i="24" s="1"/>
  <c r="DX240" i="24"/>
  <c r="EK240" i="24" s="1"/>
  <c r="BF272" i="24"/>
  <c r="BH272" i="24" s="1"/>
  <c r="BA232" i="24"/>
  <c r="BC232" i="24" s="1"/>
  <c r="EA190" i="24"/>
  <c r="DX190" i="24"/>
  <c r="EK190" i="24" s="1"/>
  <c r="AS248" i="24"/>
  <c r="AZ194" i="24"/>
  <c r="BA194" i="24" s="1"/>
  <c r="BC194" i="24" s="1"/>
  <c r="EA298" i="24"/>
  <c r="FE220" i="24"/>
  <c r="EW220" i="24"/>
  <c r="AP218" i="24"/>
  <c r="AQ218" i="24" s="1"/>
  <c r="BP248" i="24"/>
  <c r="BR248" i="24" s="1"/>
  <c r="BF236" i="24"/>
  <c r="BH236" i="24" s="1"/>
  <c r="EA201" i="24"/>
  <c r="DX178" i="24"/>
  <c r="EK178" i="24" s="1"/>
  <c r="EL178" i="24"/>
  <c r="AI271" i="24"/>
  <c r="AJ224" i="24"/>
  <c r="AK224" i="24" s="1"/>
  <c r="AL224" i="24" s="1"/>
  <c r="Y223" i="24"/>
  <c r="BS261" i="24"/>
  <c r="AS316" i="24"/>
  <c r="Z135" i="24"/>
  <c r="EA193" i="24"/>
  <c r="AB299" i="24"/>
  <c r="AD299" i="24" s="1"/>
  <c r="BN194" i="24"/>
  <c r="Q153" i="24"/>
  <c r="DX188" i="24"/>
  <c r="Z273" i="24"/>
  <c r="BP177" i="24"/>
  <c r="BR177" i="24" s="1"/>
  <c r="W138" i="24"/>
  <c r="Y138" i="24" s="1"/>
  <c r="BH268" i="24"/>
  <c r="AI228" i="24"/>
  <c r="AN178" i="24"/>
  <c r="H226" i="24"/>
  <c r="I226" i="24" s="1"/>
  <c r="J226" i="24" s="1"/>
  <c r="BR247" i="24"/>
  <c r="ET210" i="24"/>
  <c r="FE210" i="24" s="1"/>
  <c r="EX163" i="24"/>
  <c r="BA248" i="24"/>
  <c r="BC248" i="24" s="1"/>
  <c r="AY159" i="24"/>
  <c r="AI207" i="24"/>
  <c r="BN142" i="24"/>
  <c r="AS267" i="24"/>
  <c r="DX153" i="24"/>
  <c r="AT202" i="24"/>
  <c r="BS175" i="24"/>
  <c r="BT175" i="24" s="1"/>
  <c r="BU175" i="24" s="1"/>
  <c r="AA151" i="24"/>
  <c r="BU145" i="24"/>
  <c r="BW145" i="24" s="1"/>
  <c r="BT286" i="24"/>
  <c r="BU286" i="24" s="1"/>
  <c r="BW286" i="24" s="1"/>
  <c r="AL149" i="24"/>
  <c r="AN149" i="24" s="1"/>
  <c r="EX250" i="24"/>
  <c r="EX213" i="24"/>
  <c r="AO157" i="24"/>
  <c r="EA149" i="24"/>
  <c r="BU163" i="24"/>
  <c r="BW163" i="24" s="1"/>
  <c r="BU119" i="24"/>
  <c r="BW119" i="24" s="1"/>
  <c r="AZ123" i="24"/>
  <c r="BZ174" i="24"/>
  <c r="DX235" i="24"/>
  <c r="EJ235" i="24" s="1"/>
  <c r="BN134" i="24"/>
  <c r="BW284" i="24"/>
  <c r="BA150" i="24"/>
  <c r="BC150" i="24"/>
  <c r="AG155" i="24"/>
  <c r="AI155" i="24" s="1"/>
  <c r="H109" i="24"/>
  <c r="EB100" i="24"/>
  <c r="DX100" i="24"/>
  <c r="EK100" i="24" s="1"/>
  <c r="EX155" i="24"/>
  <c r="ET155" i="24"/>
  <c r="FF155" i="24" s="1"/>
  <c r="AQ154" i="24"/>
  <c r="AS154" i="24" s="1"/>
  <c r="BR117" i="24"/>
  <c r="BN170" i="24"/>
  <c r="AD176" i="24"/>
  <c r="AS146" i="24"/>
  <c r="Q126" i="24"/>
  <c r="F126" i="24"/>
  <c r="FB136" i="24"/>
  <c r="ET136" i="24"/>
  <c r="FE136" i="24" s="1"/>
  <c r="CN105" i="24"/>
  <c r="BZ105" i="24"/>
  <c r="BO183" i="24"/>
  <c r="AV120" i="24"/>
  <c r="AX120" i="24" s="1"/>
  <c r="BP73" i="24"/>
  <c r="BR73" i="24" s="1"/>
  <c r="BR43" i="24"/>
  <c r="W54" i="24"/>
  <c r="Y54" i="24" s="1"/>
  <c r="AT28" i="24"/>
  <c r="AN31" i="24"/>
  <c r="Y43" i="24"/>
  <c r="AE24" i="24"/>
  <c r="G70" i="24"/>
  <c r="AE42" i="24"/>
  <c r="AF42" i="24" s="1"/>
  <c r="AI340" i="24"/>
  <c r="AS319" i="24"/>
  <c r="EX275" i="24"/>
  <c r="P361" i="24"/>
  <c r="Q361" i="24" s="1"/>
  <c r="R361" i="24" s="1"/>
  <c r="Y322" i="24"/>
  <c r="AJ266" i="24"/>
  <c r="AK266" i="24" s="1"/>
  <c r="EA256" i="24"/>
  <c r="DX256" i="24"/>
  <c r="EK256" i="24" s="1"/>
  <c r="EB244" i="24"/>
  <c r="DZ244" i="24"/>
  <c r="AE252" i="24"/>
  <c r="BS316" i="24"/>
  <c r="BT316" i="24" s="1"/>
  <c r="BC251" i="24"/>
  <c r="P182" i="24"/>
  <c r="Q182" i="24" s="1"/>
  <c r="R182" i="24" s="1"/>
  <c r="AY318" i="24"/>
  <c r="AZ318" i="24" s="1"/>
  <c r="EA191" i="24"/>
  <c r="DX191" i="24"/>
  <c r="EJ191" i="24" s="1"/>
  <c r="BC254" i="24"/>
  <c r="EX351" i="24"/>
  <c r="BR284" i="24"/>
  <c r="BN258" i="24"/>
  <c r="BO258" i="24" s="1"/>
  <c r="BP258" i="24" s="1"/>
  <c r="BS227" i="24"/>
  <c r="AY201" i="24"/>
  <c r="AO169" i="24"/>
  <c r="AP169" i="24" s="1"/>
  <c r="AQ169" i="24" s="1"/>
  <c r="BN162" i="24"/>
  <c r="BO162" i="24" s="1"/>
  <c r="BP162" i="24" s="1"/>
  <c r="ET265" i="24"/>
  <c r="FF265" i="24" s="1"/>
  <c r="BS239" i="24"/>
  <c r="BT239" i="24" s="1"/>
  <c r="BU239" i="24" s="1"/>
  <c r="AO221" i="24"/>
  <c r="ET224" i="24"/>
  <c r="EM169" i="24"/>
  <c r="DX169" i="24"/>
  <c r="EA264" i="24"/>
  <c r="AT222" i="24"/>
  <c r="EG171" i="24"/>
  <c r="DX171" i="24"/>
  <c r="EC123" i="24"/>
  <c r="AD190" i="24"/>
  <c r="AJ176" i="24"/>
  <c r="AE150" i="24"/>
  <c r="AF150" i="24" s="1"/>
  <c r="AJ174" i="24"/>
  <c r="ET131" i="24"/>
  <c r="FG131" i="24"/>
  <c r="AN214" i="24"/>
  <c r="EA218" i="24"/>
  <c r="EA161" i="24"/>
  <c r="AN179" i="24"/>
  <c r="Z241" i="24"/>
  <c r="AA241" i="24" s="1"/>
  <c r="AB241" i="24" s="1"/>
  <c r="AB208" i="24"/>
  <c r="AD208" i="24" s="1"/>
  <c r="F211" i="24"/>
  <c r="AY133" i="24"/>
  <c r="AZ133" i="24" s="1"/>
  <c r="BA133" i="24" s="1"/>
  <c r="AD142" i="24"/>
  <c r="BN192" i="24"/>
  <c r="BO192" i="24" s="1"/>
  <c r="F255" i="24"/>
  <c r="ET250" i="24"/>
  <c r="FE250" i="24" s="1"/>
  <c r="EA216" i="24"/>
  <c r="AY149" i="24"/>
  <c r="AZ149" i="24" s="1"/>
  <c r="BA149" i="24" s="1"/>
  <c r="BN140" i="24"/>
  <c r="AE114" i="24"/>
  <c r="W204" i="24"/>
  <c r="Y204" i="24" s="1"/>
  <c r="BZ206" i="24"/>
  <c r="CN206" i="24"/>
  <c r="BS235" i="24"/>
  <c r="BT235" i="24" s="1"/>
  <c r="BU235" i="24" s="1"/>
  <c r="BF168" i="24"/>
  <c r="BH168" i="24" s="1"/>
  <c r="AB140" i="24"/>
  <c r="AD140" i="24" s="1"/>
  <c r="EA71" i="24"/>
  <c r="DX71" i="24"/>
  <c r="EJ71" i="24" s="1"/>
  <c r="EW94" i="24"/>
  <c r="FB94" i="24"/>
  <c r="W98" i="24"/>
  <c r="Y98" i="24" s="1"/>
  <c r="F134" i="24"/>
  <c r="W110" i="24"/>
  <c r="Y110" i="24" s="1"/>
  <c r="H141" i="24"/>
  <c r="I141" i="24" s="1"/>
  <c r="CN119" i="24"/>
  <c r="BZ119" i="24"/>
  <c r="AG128" i="24"/>
  <c r="AI128" i="24" s="1"/>
  <c r="BU108" i="24"/>
  <c r="BW108" i="24" s="1"/>
  <c r="F124" i="24"/>
  <c r="G124" i="24" s="1"/>
  <c r="U181" i="24"/>
  <c r="BA118" i="24"/>
  <c r="BC118" i="24" s="1"/>
  <c r="AY187" i="24"/>
  <c r="AZ187" i="24" s="1"/>
  <c r="BA187" i="24" s="1"/>
  <c r="BT183" i="24"/>
  <c r="U113" i="24"/>
  <c r="V113" i="24" s="1"/>
  <c r="BA98" i="24"/>
  <c r="BC98" i="24" s="1"/>
  <c r="AZ68" i="24"/>
  <c r="BA68" i="24"/>
  <c r="BC68" i="24" s="1"/>
  <c r="BJ75" i="24"/>
  <c r="BK75" i="24" s="1"/>
  <c r="U19" i="24"/>
  <c r="AP21" i="24"/>
  <c r="BN82" i="24"/>
  <c r="Q14" i="24"/>
  <c r="R14" i="24" s="1"/>
  <c r="T14" i="24" s="1"/>
  <c r="BZ310" i="24"/>
  <c r="CN310" i="24"/>
  <c r="EA270" i="24"/>
  <c r="AZ228" i="24"/>
  <c r="AE258" i="24"/>
  <c r="AF258" i="24" s="1"/>
  <c r="AG258" i="24" s="1"/>
  <c r="W194" i="24"/>
  <c r="Y194" i="24"/>
  <c r="AX161" i="24"/>
  <c r="EA265" i="24"/>
  <c r="EX239" i="24"/>
  <c r="DX221" i="24"/>
  <c r="EJ221" i="24" s="1"/>
  <c r="P224" i="24"/>
  <c r="AT264" i="24"/>
  <c r="AU264" i="24" s="1"/>
  <c r="AV264" i="24" s="1"/>
  <c r="P238" i="24"/>
  <c r="Q238" i="24" s="1"/>
  <c r="BN222" i="24"/>
  <c r="AY171" i="24"/>
  <c r="AZ171" i="24" s="1"/>
  <c r="EA212" i="24"/>
  <c r="AT176" i="24"/>
  <c r="CN198" i="24"/>
  <c r="BZ198" i="24"/>
  <c r="W148" i="24"/>
  <c r="Y148" i="24" s="1"/>
  <c r="AU174" i="24"/>
  <c r="AV174" i="24" s="1"/>
  <c r="AT174" i="24"/>
  <c r="AD266" i="24"/>
  <c r="P218" i="24"/>
  <c r="EX173" i="24"/>
  <c r="EA159" i="24"/>
  <c r="DX159" i="24"/>
  <c r="EJ159" i="24" s="1"/>
  <c r="AS193" i="24"/>
  <c r="DZ138" i="24"/>
  <c r="EA138" i="24"/>
  <c r="F166" i="24"/>
  <c r="Z129" i="24"/>
  <c r="P164" i="24"/>
  <c r="AX200" i="24"/>
  <c r="BK171" i="24"/>
  <c r="BM171" i="24" s="1"/>
  <c r="BK203" i="24"/>
  <c r="BM203" i="24" s="1"/>
  <c r="P216" i="24"/>
  <c r="Q216" i="24" s="1"/>
  <c r="DX149" i="24"/>
  <c r="EJ149" i="24" s="1"/>
  <c r="BR171" i="24"/>
  <c r="Q140" i="24"/>
  <c r="R140" i="24" s="1"/>
  <c r="BI114" i="24"/>
  <c r="BJ114" i="24" s="1"/>
  <c r="BK189" i="24"/>
  <c r="BM189" i="24" s="1"/>
  <c r="FH114" i="24"/>
  <c r="ET114" i="24"/>
  <c r="BT142" i="24"/>
  <c r="BU142" i="24" s="1"/>
  <c r="EA111" i="24"/>
  <c r="DX111" i="24"/>
  <c r="EJ111" i="24" s="1"/>
  <c r="AT168" i="24"/>
  <c r="BZ200" i="24"/>
  <c r="CN200" i="24"/>
  <c r="AS186" i="24"/>
  <c r="AG123" i="24"/>
  <c r="AI123" i="24" s="1"/>
  <c r="I143" i="24"/>
  <c r="J143" i="24" s="1"/>
  <c r="AF107" i="24"/>
  <c r="AY107" i="24"/>
  <c r="EX70" i="24"/>
  <c r="ET70" i="24"/>
  <c r="FB118" i="24"/>
  <c r="BN132" i="24"/>
  <c r="EA108" i="24"/>
  <c r="AQ148" i="24"/>
  <c r="AS148" i="24" s="1"/>
  <c r="Z181" i="24"/>
  <c r="AA181" i="24" s="1"/>
  <c r="AB181" i="24" s="1"/>
  <c r="DX124" i="24"/>
  <c r="BR373" i="24"/>
  <c r="BW123" i="24"/>
  <c r="AV114" i="24"/>
  <c r="AX114" i="24" s="1"/>
  <c r="V162" i="24"/>
  <c r="BO169" i="24"/>
  <c r="BP169" i="24" s="1"/>
  <c r="AG131" i="24"/>
  <c r="AI131" i="24" s="1"/>
  <c r="AA172" i="24"/>
  <c r="AB172" i="24" s="1"/>
  <c r="AD172" i="24" s="1"/>
  <c r="EA96" i="24"/>
  <c r="R106" i="24"/>
  <c r="T106" i="24" s="1"/>
  <c r="AG119" i="24"/>
  <c r="AI119" i="24" s="1"/>
  <c r="AU86" i="24"/>
  <c r="AV86" i="24" s="1"/>
  <c r="CN97" i="24"/>
  <c r="BZ97" i="24"/>
  <c r="BO65" i="24"/>
  <c r="BP65" i="24" s="1"/>
  <c r="BR65" i="24" s="1"/>
  <c r="AN60" i="24"/>
  <c r="AF25" i="24"/>
  <c r="AG25" i="24" s="1"/>
  <c r="V16" i="24"/>
  <c r="AE82" i="24"/>
  <c r="AF82" i="24" s="1"/>
  <c r="EA45" i="24"/>
  <c r="DX45" i="24"/>
  <c r="EJ45" i="24" s="1"/>
  <c r="AX33" i="24"/>
  <c r="U265" i="24"/>
  <c r="BS221" i="24"/>
  <c r="BT221" i="24" s="1"/>
  <c r="EC169" i="24"/>
  <c r="AJ162" i="24"/>
  <c r="AJ264" i="24"/>
  <c r="AK264" i="24" s="1"/>
  <c r="U211" i="24"/>
  <c r="AE238" i="24"/>
  <c r="AF238" i="24" s="1"/>
  <c r="AG238" i="24" s="1"/>
  <c r="AZ229" i="24"/>
  <c r="AE212" i="24"/>
  <c r="P188" i="24"/>
  <c r="EL176" i="24"/>
  <c r="DX176" i="24"/>
  <c r="Z193" i="24"/>
  <c r="EX145" i="24"/>
  <c r="AE218" i="24"/>
  <c r="AF218" i="24" s="1"/>
  <c r="AG218" i="24" s="1"/>
  <c r="Z177" i="24"/>
  <c r="AA371" i="24"/>
  <c r="ET179" i="24"/>
  <c r="FF179" i="24" s="1"/>
  <c r="BU204" i="24"/>
  <c r="BW204" i="24" s="1"/>
  <c r="AJ164" i="24"/>
  <c r="AK164" i="24" s="1"/>
  <c r="AL164" i="24" s="1"/>
  <c r="H135" i="24"/>
  <c r="I135" i="24" s="1"/>
  <c r="J135" i="24" s="1"/>
  <c r="AJ216" i="24"/>
  <c r="EX172" i="24"/>
  <c r="BS149" i="24"/>
  <c r="BT149" i="24" s="1"/>
  <c r="AY185" i="24"/>
  <c r="EK148" i="24"/>
  <c r="DZ148" i="24"/>
  <c r="DX168" i="24"/>
  <c r="EK168" i="24" s="1"/>
  <c r="EA63" i="24"/>
  <c r="DX63" i="24"/>
  <c r="EJ63" i="24" s="1"/>
  <c r="BZ148" i="24"/>
  <c r="CN148" i="24"/>
  <c r="AK121" i="24"/>
  <c r="AL121" i="24" s="1"/>
  <c r="AN121" i="24" s="1"/>
  <c r="AT118" i="24"/>
  <c r="AU118" i="24" s="1"/>
  <c r="AI94" i="24"/>
  <c r="AJ132" i="24"/>
  <c r="U107" i="24"/>
  <c r="EA107" i="24"/>
  <c r="Q170" i="24"/>
  <c r="R170" i="24" s="1"/>
  <c r="P170" i="24"/>
  <c r="AU148" i="24"/>
  <c r="AV148" i="24" s="1"/>
  <c r="AX148" i="24" s="1"/>
  <c r="EX144" i="24"/>
  <c r="FF105" i="24"/>
  <c r="EW105" i="24"/>
  <c r="EX116" i="24"/>
  <c r="AO181" i="24"/>
  <c r="BN124" i="24"/>
  <c r="H117" i="24"/>
  <c r="I117" i="24"/>
  <c r="CN122" i="24"/>
  <c r="BZ122" i="24"/>
  <c r="AZ195" i="24"/>
  <c r="EA68" i="24"/>
  <c r="DZ68" i="24"/>
  <c r="V115" i="24"/>
  <c r="CN158" i="24"/>
  <c r="AV69" i="24"/>
  <c r="AX69" i="24" s="1"/>
  <c r="Q77" i="24"/>
  <c r="R77" i="24" s="1"/>
  <c r="EK66" i="24"/>
  <c r="DZ66" i="24"/>
  <c r="G37" i="24"/>
  <c r="AU21" i="24"/>
  <c r="BJ57" i="24"/>
  <c r="G87" i="24"/>
  <c r="BZ67" i="24"/>
  <c r="CN67" i="24"/>
  <c r="BU278" i="24"/>
  <c r="BW278" i="24" s="1"/>
  <c r="FF304" i="24"/>
  <c r="EW304" i="24"/>
  <c r="P270" i="24"/>
  <c r="Q270" i="24" s="1"/>
  <c r="R270" i="24" s="1"/>
  <c r="F248" i="24"/>
  <c r="EZ201" i="24"/>
  <c r="EW201" i="24"/>
  <c r="DX167" i="24"/>
  <c r="EA167" i="24"/>
  <c r="DX158" i="24"/>
  <c r="EA158" i="24"/>
  <c r="Z265" i="24"/>
  <c r="Z221" i="24"/>
  <c r="AA221" i="24" s="1"/>
  <c r="BK193" i="24"/>
  <c r="BM193" i="24" s="1"/>
  <c r="AT206" i="24"/>
  <c r="DX264" i="24"/>
  <c r="EK264" i="24" s="1"/>
  <c r="W182" i="24"/>
  <c r="Y182" i="24" s="1"/>
  <c r="EX278" i="24"/>
  <c r="AT238" i="24"/>
  <c r="DZ234" i="24"/>
  <c r="BK201" i="24"/>
  <c r="BM201" i="24" s="1"/>
  <c r="AP240" i="24"/>
  <c r="BO221" i="24"/>
  <c r="BP221" i="24" s="1"/>
  <c r="AG259" i="24"/>
  <c r="AI259" i="24" s="1"/>
  <c r="BA229" i="24"/>
  <c r="BC229" i="24" s="1"/>
  <c r="EA119" i="24"/>
  <c r="AT212" i="24"/>
  <c r="AU212" i="24" s="1"/>
  <c r="AI171" i="24"/>
  <c r="AV186" i="24"/>
  <c r="AX186" i="24" s="1"/>
  <c r="BN174" i="24"/>
  <c r="BE162" i="24"/>
  <c r="BF162" i="24" s="1"/>
  <c r="ET259" i="24"/>
  <c r="FF259" i="24" s="1"/>
  <c r="AB198" i="24"/>
  <c r="AD198" i="24" s="1"/>
  <c r="Q205" i="24"/>
  <c r="AQ215" i="24"/>
  <c r="AS215" i="24" s="1"/>
  <c r="U241" i="24"/>
  <c r="V241" i="24" s="1"/>
  <c r="W241" i="24" s="1"/>
  <c r="AA207" i="24"/>
  <c r="AB207" i="24" s="1"/>
  <c r="AO165" i="24"/>
  <c r="AK201" i="24"/>
  <c r="Z165" i="24"/>
  <c r="I145" i="24"/>
  <c r="J145" i="24" s="1"/>
  <c r="AN235" i="24"/>
  <c r="Q180" i="24"/>
  <c r="V153" i="24"/>
  <c r="BK229" i="24"/>
  <c r="BM229" i="24" s="1"/>
  <c r="V161" i="24"/>
  <c r="W161" i="24" s="1"/>
  <c r="R217" i="24"/>
  <c r="Q250" i="24"/>
  <c r="U147" i="24"/>
  <c r="AT216" i="24"/>
  <c r="AU216" i="24" s="1"/>
  <c r="Z111" i="24"/>
  <c r="AA111" i="24" s="1"/>
  <c r="AB111" i="24" s="1"/>
  <c r="AG243" i="24"/>
  <c r="AI243" i="24" s="1"/>
  <c r="AK168" i="24"/>
  <c r="BT111" i="24"/>
  <c r="Q200" i="24"/>
  <c r="R200" i="24" s="1"/>
  <c r="EX235" i="24"/>
  <c r="BC182" i="24"/>
  <c r="BA165" i="24"/>
  <c r="BC165" i="24" s="1"/>
  <c r="AA215" i="24"/>
  <c r="AB215" i="24" s="1"/>
  <c r="BU126" i="24"/>
  <c r="BW126" i="24" s="1"/>
  <c r="AE118" i="24"/>
  <c r="FD91" i="24"/>
  <c r="EW91" i="24"/>
  <c r="AT132" i="24"/>
  <c r="G121" i="24"/>
  <c r="AE104" i="24"/>
  <c r="EA116" i="24"/>
  <c r="EX124" i="24"/>
  <c r="BR158" i="24"/>
  <c r="BU100" i="24"/>
  <c r="BW100" i="24" s="1"/>
  <c r="CN181" i="24"/>
  <c r="BZ181" i="24"/>
  <c r="AK96" i="24"/>
  <c r="AB101" i="24"/>
  <c r="AD101" i="24" s="1"/>
  <c r="BO51" i="24"/>
  <c r="BP51" i="24" s="1"/>
  <c r="FA83" i="24"/>
  <c r="ET83" i="24"/>
  <c r="FF83" i="24" s="1"/>
  <c r="BE62" i="24"/>
  <c r="P64" i="24"/>
  <c r="Q64" i="24" s="1"/>
  <c r="BF50" i="24"/>
  <c r="BH50" i="24" s="1"/>
  <c r="AZ30" i="24"/>
  <c r="BN34" i="24"/>
  <c r="BO34" i="24" s="1"/>
  <c r="W32" i="24"/>
  <c r="Y32" i="24" s="1"/>
  <c r="FH28" i="24"/>
  <c r="ET28" i="24"/>
  <c r="FE28" i="24" s="1"/>
  <c r="EX174" i="24"/>
  <c r="V262" i="24"/>
  <c r="W262" i="24" s="1"/>
  <c r="Y262" i="24" s="1"/>
  <c r="R311" i="24"/>
  <c r="P311" i="24"/>
  <c r="Q311" i="24" s="1"/>
  <c r="AY197" i="24"/>
  <c r="EA152" i="24"/>
  <c r="AO177" i="24"/>
  <c r="AP177" i="24" s="1"/>
  <c r="AO241" i="24"/>
  <c r="AP241" i="24" s="1"/>
  <c r="AQ241" i="24" s="1"/>
  <c r="AB144" i="24"/>
  <c r="AD144" i="24" s="1"/>
  <c r="AE164" i="24"/>
  <c r="AF164" i="24"/>
  <c r="AG164" i="24" s="1"/>
  <c r="BE166" i="24"/>
  <c r="BU136" i="24"/>
  <c r="BW136" i="24" s="1"/>
  <c r="AU151" i="24"/>
  <c r="F262" i="24"/>
  <c r="G262" i="24" s="1"/>
  <c r="U111" i="24"/>
  <c r="F154" i="24"/>
  <c r="G154" i="24" s="1"/>
  <c r="H154" i="24" s="1"/>
  <c r="BN168" i="24"/>
  <c r="BO168" i="24" s="1"/>
  <c r="AG120" i="24"/>
  <c r="AI120" i="24" s="1"/>
  <c r="EA118" i="24"/>
  <c r="Z155" i="24"/>
  <c r="FH118" i="24"/>
  <c r="ET118" i="24"/>
  <c r="BD91" i="24"/>
  <c r="EX132" i="24"/>
  <c r="BN106" i="24"/>
  <c r="DX106" i="24"/>
  <c r="EK106" i="24" s="1"/>
  <c r="FB100" i="24"/>
  <c r="AF145" i="24"/>
  <c r="AG145" i="24" s="1"/>
  <c r="BZ131" i="24"/>
  <c r="CN131" i="24"/>
  <c r="AJ116" i="24"/>
  <c r="AK116" i="24" s="1"/>
  <c r="AN93" i="24"/>
  <c r="V79" i="24"/>
  <c r="W79" i="24" s="1"/>
  <c r="Y79" i="24" s="1"/>
  <c r="BU60" i="24"/>
  <c r="BW60" i="24" s="1"/>
  <c r="DZ29" i="24"/>
  <c r="BA28" i="24"/>
  <c r="BC28" i="24" s="1"/>
  <c r="EA52" i="24"/>
  <c r="DX52" i="24"/>
  <c r="EK52" i="24" s="1"/>
  <c r="AV78" i="24"/>
  <c r="AX78" i="24" s="1"/>
  <c r="AS20" i="24"/>
  <c r="EA319" i="24"/>
  <c r="AN370" i="24"/>
  <c r="AJ334" i="24"/>
  <c r="U324" i="24"/>
  <c r="AF387" i="24"/>
  <c r="AG387" i="24" s="1"/>
  <c r="AO285" i="24"/>
  <c r="EA274" i="24"/>
  <c r="DX274" i="24"/>
  <c r="BK312" i="24"/>
  <c r="BM312" i="24" s="1"/>
  <c r="AN357" i="24"/>
  <c r="BZ311" i="24"/>
  <c r="CN311" i="24"/>
  <c r="AI362" i="24"/>
  <c r="EA282" i="24"/>
  <c r="EX287" i="24"/>
  <c r="EA279" i="24"/>
  <c r="AL268" i="24"/>
  <c r="AN268" i="24" s="1"/>
  <c r="DZ340" i="24"/>
  <c r="AQ268" i="24"/>
  <c r="AS268" i="24" s="1"/>
  <c r="AJ361" i="24"/>
  <c r="AX301" i="24"/>
  <c r="AT266" i="24"/>
  <c r="EB230" i="24"/>
  <c r="T312" i="24"/>
  <c r="EB266" i="24"/>
  <c r="Y317" i="24"/>
  <c r="AX272" i="24"/>
  <c r="ET246" i="24"/>
  <c r="FH246" i="24"/>
  <c r="BS352" i="24"/>
  <c r="BT352" i="24" s="1"/>
  <c r="AI283" i="24"/>
  <c r="Y304" i="24"/>
  <c r="AX288" i="24"/>
  <c r="AS288" i="24"/>
  <c r="P351" i="24"/>
  <c r="BZ341" i="24"/>
  <c r="CN341" i="24"/>
  <c r="EX290" i="24"/>
  <c r="EW290" i="24"/>
  <c r="BA225" i="24"/>
  <c r="BC225" i="24" s="1"/>
  <c r="AJ270" i="24"/>
  <c r="U221" i="24"/>
  <c r="V221" i="24" s="1"/>
  <c r="AT224" i="24"/>
  <c r="AU224" i="24" s="1"/>
  <c r="EX265" i="24"/>
  <c r="BR237" i="24"/>
  <c r="AE160" i="24"/>
  <c r="H236" i="24"/>
  <c r="EA184" i="24"/>
  <c r="AE204" i="24"/>
  <c r="BN238" i="24"/>
  <c r="AY211" i="24"/>
  <c r="AZ211" i="24" s="1"/>
  <c r="AG315" i="24"/>
  <c r="AI315" i="24" s="1"/>
  <c r="AI274" i="24"/>
  <c r="AS192" i="24"/>
  <c r="BT270" i="24"/>
  <c r="BJ221" i="24"/>
  <c r="BK221" i="24" s="1"/>
  <c r="AD225" i="24"/>
  <c r="EX159" i="24"/>
  <c r="BD115" i="24"/>
  <c r="EW158" i="24"/>
  <c r="EA188" i="24"/>
  <c r="AK145" i="24"/>
  <c r="AL145" i="24" s="1"/>
  <c r="ET311" i="24"/>
  <c r="FE311" i="24" s="1"/>
  <c r="EA259" i="24"/>
  <c r="BF260" i="24"/>
  <c r="BH260" i="24" s="1"/>
  <c r="DX197" i="24"/>
  <c r="AG169" i="24"/>
  <c r="AI169" i="24" s="1"/>
  <c r="BC192" i="24"/>
  <c r="AQ184" i="24"/>
  <c r="AS184" i="24" s="1"/>
  <c r="DX177" i="24"/>
  <c r="AX283" i="24"/>
  <c r="AY241" i="24"/>
  <c r="AZ241" i="24" s="1"/>
  <c r="DX133" i="24"/>
  <c r="EJ133" i="24" s="1"/>
  <c r="H162" i="24"/>
  <c r="I162" i="24" s="1"/>
  <c r="AT164" i="24"/>
  <c r="AU164" i="24" s="1"/>
  <c r="BZ337" i="24"/>
  <c r="CN337" i="24"/>
  <c r="R196" i="24"/>
  <c r="T196" i="24" s="1"/>
  <c r="AB283" i="24"/>
  <c r="AD283" i="24" s="1"/>
  <c r="BJ169" i="24"/>
  <c r="Q160" i="24"/>
  <c r="BO215" i="24"/>
  <c r="BP215" i="24" s="1"/>
  <c r="BK185" i="24"/>
  <c r="BM185" i="24" s="1"/>
  <c r="BO133" i="24"/>
  <c r="BP133" i="24" s="1"/>
  <c r="AJ250" i="24"/>
  <c r="AK250" i="24" s="1"/>
  <c r="EA172" i="24"/>
  <c r="Z179" i="24"/>
  <c r="AA179" i="24" s="1"/>
  <c r="AB179" i="24" s="1"/>
  <c r="AQ231" i="24"/>
  <c r="AS231" i="24" s="1"/>
  <c r="DZ262" i="24"/>
  <c r="BK217" i="24"/>
  <c r="BM217" i="24" s="1"/>
  <c r="BW138" i="24"/>
  <c r="AB166" i="24"/>
  <c r="AD166" i="24" s="1"/>
  <c r="AB224" i="24"/>
  <c r="AD224" i="24" s="1"/>
  <c r="AP190" i="24"/>
  <c r="BA166" i="24"/>
  <c r="BC166" i="24" s="1"/>
  <c r="AL183" i="24"/>
  <c r="AN183" i="24" s="1"/>
  <c r="ET127" i="24"/>
  <c r="BA275" i="24"/>
  <c r="BC275" i="24" s="1"/>
  <c r="BT164" i="24"/>
  <c r="ET101" i="24"/>
  <c r="FF101" i="24" s="1"/>
  <c r="ET71" i="24"/>
  <c r="FF71" i="24" s="1"/>
  <c r="DX155" i="24"/>
  <c r="EJ155" i="24" s="1"/>
  <c r="Q89" i="24"/>
  <c r="BP121" i="24"/>
  <c r="BR121" i="24" s="1"/>
  <c r="V257" i="24"/>
  <c r="W257" i="24" s="1"/>
  <c r="BJ131" i="24"/>
  <c r="BK131" i="24" s="1"/>
  <c r="BZ125" i="24"/>
  <c r="CN125" i="24"/>
  <c r="AP108" i="24"/>
  <c r="AQ108" i="24" s="1"/>
  <c r="CN96" i="24"/>
  <c r="BZ96" i="24"/>
  <c r="AI91" i="24"/>
  <c r="BA106" i="24"/>
  <c r="BC106" i="24" s="1"/>
  <c r="AD98" i="24"/>
  <c r="BE84" i="24"/>
  <c r="F66" i="24"/>
  <c r="EA83" i="24"/>
  <c r="AN61" i="24"/>
  <c r="AA55" i="24"/>
  <c r="BJ29" i="24"/>
  <c r="FB52" i="24"/>
  <c r="ET52" i="24"/>
  <c r="FE52" i="24" s="1"/>
  <c r="BI14" i="24"/>
  <c r="BJ14" i="24" s="1"/>
  <c r="BK14" i="24" s="1"/>
  <c r="AU32" i="24"/>
  <c r="AV32" i="24" s="1"/>
  <c r="BH154" i="24"/>
  <c r="BF154" i="24"/>
  <c r="EJ251" i="24"/>
  <c r="DZ251" i="24"/>
  <c r="AJ204" i="24"/>
  <c r="BO209" i="24"/>
  <c r="BZ256" i="24"/>
  <c r="CN256" i="24"/>
  <c r="AZ220" i="24"/>
  <c r="BA220" i="24" s="1"/>
  <c r="EC109" i="24"/>
  <c r="DX109" i="24"/>
  <c r="P212" i="24"/>
  <c r="Q212" i="24" s="1"/>
  <c r="R212" i="24" s="1"/>
  <c r="W136" i="24"/>
  <c r="Y136" i="24" s="1"/>
  <c r="EA174" i="24"/>
  <c r="U259" i="24"/>
  <c r="V259" i="24" s="1"/>
  <c r="BJ157" i="24"/>
  <c r="AE311" i="24"/>
  <c r="Z259" i="24"/>
  <c r="AA259" i="24" s="1"/>
  <c r="AB259" i="24" s="1"/>
  <c r="AE152" i="24"/>
  <c r="BS177" i="24"/>
  <c r="BT177" i="24" s="1"/>
  <c r="BU177" i="24" s="1"/>
  <c r="DX241" i="24"/>
  <c r="EJ241" i="24" s="1"/>
  <c r="AO129" i="24"/>
  <c r="AP129" i="24" s="1"/>
  <c r="Y212" i="24"/>
  <c r="AU178" i="24"/>
  <c r="AV178" i="24" s="1"/>
  <c r="DX164" i="24"/>
  <c r="EK164" i="24" s="1"/>
  <c r="AN228" i="24"/>
  <c r="AD184" i="24"/>
  <c r="P172" i="24"/>
  <c r="Q172" i="24" s="1"/>
  <c r="AY179" i="24"/>
  <c r="AZ179" i="24" s="1"/>
  <c r="AP164" i="24"/>
  <c r="BN160" i="24"/>
  <c r="BO160" i="24" s="1"/>
  <c r="AA156" i="24"/>
  <c r="FA63" i="24"/>
  <c r="EW63" i="24"/>
  <c r="ET63" i="24"/>
  <c r="FF63" i="24" s="1"/>
  <c r="BS155" i="24"/>
  <c r="AV101" i="24"/>
  <c r="AX101" i="24" s="1"/>
  <c r="BA100" i="24"/>
  <c r="BC100" i="24" s="1"/>
  <c r="J141" i="24"/>
  <c r="BN116" i="24"/>
  <c r="BO116" i="24" s="1"/>
  <c r="BP116" i="24" s="1"/>
  <c r="EA144" i="24"/>
  <c r="AQ92" i="24"/>
  <c r="AS92" i="24" s="1"/>
  <c r="AG136" i="24"/>
  <c r="AI136" i="24" s="1"/>
  <c r="BE88" i="24"/>
  <c r="BF88" i="24" s="1"/>
  <c r="BF98" i="24"/>
  <c r="BH98" i="24" s="1"/>
  <c r="BN114" i="24"/>
  <c r="BP100" i="24"/>
  <c r="BR100" i="24" s="1"/>
  <c r="V97" i="24"/>
  <c r="CN75" i="24"/>
  <c r="AG55" i="24"/>
  <c r="AI55" i="24" s="1"/>
  <c r="P38" i="24"/>
  <c r="BF84" i="24"/>
  <c r="BH84" i="24" s="1"/>
  <c r="V29" i="24"/>
  <c r="W29" i="24" s="1"/>
  <c r="Y29" i="24" s="1"/>
  <c r="AD16" i="24"/>
  <c r="BA26" i="24"/>
  <c r="BC26" i="24" s="1"/>
  <c r="EM17" i="24"/>
  <c r="DX17" i="24"/>
  <c r="FE60" i="24"/>
  <c r="EW60" i="24"/>
  <c r="CN292" i="24"/>
  <c r="BZ292" i="24"/>
  <c r="AA246" i="24"/>
  <c r="AB246" i="24" s="1"/>
  <c r="BZ196" i="24"/>
  <c r="CN196" i="24"/>
  <c r="DX146" i="24"/>
  <c r="AY265" i="24"/>
  <c r="AZ265" i="24" s="1"/>
  <c r="V236" i="24"/>
  <c r="AF220" i="24"/>
  <c r="AG220" i="24" s="1"/>
  <c r="P158" i="24"/>
  <c r="AE184" i="24"/>
  <c r="AF184" i="24" s="1"/>
  <c r="AG184" i="24" s="1"/>
  <c r="AB148" i="24"/>
  <c r="AD148" i="24" s="1"/>
  <c r="DX278" i="24"/>
  <c r="EK278" i="24" s="1"/>
  <c r="EX238" i="24"/>
  <c r="BT196" i="24"/>
  <c r="BU196" i="24" s="1"/>
  <c r="EX194" i="24"/>
  <c r="AF267" i="24"/>
  <c r="AG267" i="24" s="1"/>
  <c r="BE228" i="24"/>
  <c r="F254" i="24"/>
  <c r="G254" i="24" s="1"/>
  <c r="BM225" i="24"/>
  <c r="AE188" i="24"/>
  <c r="EX152" i="24"/>
  <c r="EW152" i="24"/>
  <c r="AJ212" i="24"/>
  <c r="AK212" i="24" s="1"/>
  <c r="AD164" i="24"/>
  <c r="FF257" i="24"/>
  <c r="EW257" i="24"/>
  <c r="EC135" i="24"/>
  <c r="DX135" i="24"/>
  <c r="EJ135" i="24" s="1"/>
  <c r="AJ311" i="24"/>
  <c r="AO259" i="24"/>
  <c r="BP251" i="24"/>
  <c r="BR251" i="24" s="1"/>
  <c r="AS251" i="24"/>
  <c r="ET197" i="24"/>
  <c r="BO211" i="24"/>
  <c r="BP211" i="24" s="1"/>
  <c r="AJ152" i="24"/>
  <c r="AK152" i="24" s="1"/>
  <c r="AK207" i="24"/>
  <c r="AL207" i="24" s="1"/>
  <c r="BS241" i="24"/>
  <c r="AF201" i="24"/>
  <c r="AG201" i="24" s="1"/>
  <c r="BW198" i="24"/>
  <c r="DZ165" i="24"/>
  <c r="BN164" i="24"/>
  <c r="BO164" i="24" s="1"/>
  <c r="BP164" i="24" s="1"/>
  <c r="AG148" i="24"/>
  <c r="AI148" i="24" s="1"/>
  <c r="AF254" i="24"/>
  <c r="AG254" i="24" s="1"/>
  <c r="ET153" i="24"/>
  <c r="EX133" i="24"/>
  <c r="ET133" i="24"/>
  <c r="F278" i="24"/>
  <c r="G278" i="24" s="1"/>
  <c r="AZ184" i="24"/>
  <c r="EC179" i="24"/>
  <c r="DX179" i="24"/>
  <c r="EX269" i="24"/>
  <c r="AE172" i="24"/>
  <c r="BE148" i="24"/>
  <c r="AP151" i="24"/>
  <c r="FH168" i="24"/>
  <c r="ET168" i="24"/>
  <c r="FE168" i="24" s="1"/>
  <c r="Q115" i="24"/>
  <c r="R115" i="24" s="1"/>
  <c r="F163" i="24"/>
  <c r="G163" i="24" s="1"/>
  <c r="Q157" i="24"/>
  <c r="R157" i="24" s="1"/>
  <c r="AO127" i="24"/>
  <c r="AT100" i="24"/>
  <c r="AU100" i="24" s="1"/>
  <c r="AV100" i="24" s="1"/>
  <c r="BT102" i="24"/>
  <c r="BU102" i="24" s="1"/>
  <c r="AY155" i="24"/>
  <c r="AZ155" i="24" s="1"/>
  <c r="P132" i="24"/>
  <c r="BA105" i="24"/>
  <c r="BC105" i="24" s="1"/>
  <c r="ET116" i="24"/>
  <c r="FE116" i="24" s="1"/>
  <c r="ET181" i="24"/>
  <c r="FF181" i="24" s="1"/>
  <c r="BR188" i="24"/>
  <c r="AX165" i="24"/>
  <c r="AU165" i="24"/>
  <c r="AV165" i="24" s="1"/>
  <c r="BO122" i="24"/>
  <c r="BN66" i="24"/>
  <c r="V73" i="24"/>
  <c r="BI38" i="24"/>
  <c r="EA55" i="24"/>
  <c r="DX55" i="24"/>
  <c r="EJ55" i="24" s="1"/>
  <c r="EL32" i="24"/>
  <c r="DX32" i="24"/>
  <c r="BS265" i="24"/>
  <c r="BU218" i="24"/>
  <c r="BW218" i="24" s="1"/>
  <c r="FH184" i="24"/>
  <c r="ET184" i="24"/>
  <c r="AE146" i="24"/>
  <c r="AF146" i="24" s="1"/>
  <c r="AV199" i="24"/>
  <c r="AX199" i="24" s="1"/>
  <c r="BN278" i="24"/>
  <c r="DX212" i="24"/>
  <c r="BO161" i="24"/>
  <c r="BP161" i="24" s="1"/>
  <c r="ET135" i="24"/>
  <c r="FG135" i="24"/>
  <c r="P174" i="24"/>
  <c r="AY259" i="24"/>
  <c r="AZ259" i="24" s="1"/>
  <c r="EW218" i="24"/>
  <c r="EX218" i="24"/>
  <c r="AT152" i="24"/>
  <c r="AU152" i="24" s="1"/>
  <c r="AV152" i="24" s="1"/>
  <c r="F238" i="24"/>
  <c r="G238" i="24" s="1"/>
  <c r="AF186" i="24"/>
  <c r="BZ173" i="24"/>
  <c r="CN173" i="24"/>
  <c r="F165" i="24"/>
  <c r="AD158" i="24"/>
  <c r="BS153" i="24"/>
  <c r="Q167" i="24"/>
  <c r="R167" i="24" s="1"/>
  <c r="U157" i="24"/>
  <c r="V157" i="24" s="1"/>
  <c r="BN216" i="24"/>
  <c r="AJ172" i="24"/>
  <c r="G131" i="24"/>
  <c r="H131" i="24" s="1"/>
  <c r="AA161" i="24"/>
  <c r="AB161" i="24" s="1"/>
  <c r="AD161" i="24" s="1"/>
  <c r="EA185" i="24"/>
  <c r="AQ151" i="24"/>
  <c r="AS151" i="24" s="1"/>
  <c r="AE168" i="24"/>
  <c r="AF168" i="24"/>
  <c r="AG168" i="24" s="1"/>
  <c r="F204" i="24"/>
  <c r="AO91" i="24"/>
  <c r="AP91" i="24" s="1"/>
  <c r="AQ91" i="24"/>
  <c r="FH132" i="24"/>
  <c r="ET132" i="24"/>
  <c r="FE132" i="24" s="1"/>
  <c r="AK127" i="24"/>
  <c r="AL127" i="24" s="1"/>
  <c r="AJ136" i="24"/>
  <c r="AK136" i="24" s="1"/>
  <c r="AL136" i="24" s="1"/>
  <c r="DX116" i="24"/>
  <c r="EK116" i="24" s="1"/>
  <c r="AP162" i="24"/>
  <c r="AP143" i="24"/>
  <c r="AQ143" i="24" s="1"/>
  <c r="CN103" i="24"/>
  <c r="BZ103" i="24"/>
  <c r="AF105" i="24"/>
  <c r="AQ117" i="24"/>
  <c r="AS117" i="24" s="1"/>
  <c r="V90" i="24"/>
  <c r="AV83" i="24"/>
  <c r="AX83" i="24" s="1"/>
  <c r="AB84" i="24"/>
  <c r="AD84" i="24"/>
  <c r="BE64" i="24"/>
  <c r="AU94" i="24"/>
  <c r="BF86" i="24"/>
  <c r="BH86" i="24" s="1"/>
  <c r="EG37" i="24"/>
  <c r="DX37" i="24"/>
  <c r="Q107" i="24"/>
  <c r="R107" i="24" s="1"/>
  <c r="FH90" i="24"/>
  <c r="ET90" i="24"/>
  <c r="FE90" i="24" s="1"/>
  <c r="FH16" i="24"/>
  <c r="ET16" i="24"/>
  <c r="FE16" i="24" s="1"/>
  <c r="AO279" i="24"/>
  <c r="EA272" i="24"/>
  <c r="DZ272" i="24"/>
  <c r="BZ353" i="24"/>
  <c r="CN353" i="24"/>
  <c r="BM306" i="24"/>
  <c r="BW297" i="24"/>
  <c r="AX327" i="24"/>
  <c r="BH315" i="24"/>
  <c r="AN287" i="24"/>
  <c r="AJ230" i="24"/>
  <c r="AT230" i="24"/>
  <c r="AU230" i="24" s="1"/>
  <c r="T296" i="24"/>
  <c r="Y268" i="24"/>
  <c r="BC308" i="24"/>
  <c r="BN266" i="24"/>
  <c r="BO266" i="24" s="1"/>
  <c r="EA261" i="24"/>
  <c r="DZ261" i="24"/>
  <c r="BW244" i="24"/>
  <c r="EA309" i="24"/>
  <c r="DZ309" i="24"/>
  <c r="BO297" i="24"/>
  <c r="EX240" i="24"/>
  <c r="BH297" i="24"/>
  <c r="EX242" i="24"/>
  <c r="P214" i="24"/>
  <c r="Q214" i="24" s="1"/>
  <c r="R214" i="24" s="1"/>
  <c r="AQ230" i="24"/>
  <c r="AS230" i="24" s="1"/>
  <c r="ET207" i="24"/>
  <c r="AJ351" i="24"/>
  <c r="AK351" i="24" s="1"/>
  <c r="AL351" i="24" s="1"/>
  <c r="BS237" i="24"/>
  <c r="EA271" i="24"/>
  <c r="AI269" i="24"/>
  <c r="AI236" i="24"/>
  <c r="R195" i="24"/>
  <c r="ET151" i="24"/>
  <c r="FF151" i="24" s="1"/>
  <c r="FD151" i="24"/>
  <c r="BF182" i="24"/>
  <c r="BH182" i="24" s="1"/>
  <c r="BS143" i="24"/>
  <c r="BT143" i="24" s="1"/>
  <c r="BC250" i="24"/>
  <c r="BS211" i="24"/>
  <c r="BT211" i="24" s="1"/>
  <c r="BU211" i="24" s="1"/>
  <c r="AT146" i="24"/>
  <c r="DX211" i="24"/>
  <c r="AJ184" i="24"/>
  <c r="AK184" i="24" s="1"/>
  <c r="AL184" i="24" s="1"/>
  <c r="AK146" i="24"/>
  <c r="AL146" i="24" s="1"/>
  <c r="AU199" i="24"/>
  <c r="AE162" i="24"/>
  <c r="AJ278" i="24"/>
  <c r="AK278" i="24" s="1"/>
  <c r="Y230" i="24"/>
  <c r="BC260" i="24"/>
  <c r="DX150" i="24"/>
  <c r="W242" i="24"/>
  <c r="Y242" i="24" s="1"/>
  <c r="AL150" i="24"/>
  <c r="AN150" i="24" s="1"/>
  <c r="AL185" i="24"/>
  <c r="AN185" i="24" s="1"/>
  <c r="AY135" i="24"/>
  <c r="AZ135" i="24" s="1"/>
  <c r="AP220" i="24"/>
  <c r="AQ178" i="24"/>
  <c r="AS178" i="24" s="1"/>
  <c r="ET174" i="24"/>
  <c r="FE174" i="24" s="1"/>
  <c r="F253" i="24"/>
  <c r="G253" i="24" s="1"/>
  <c r="BM251" i="24"/>
  <c r="AJ218" i="24"/>
  <c r="AK218" i="24" s="1"/>
  <c r="AL218" i="24" s="1"/>
  <c r="EX197" i="24"/>
  <c r="G228" i="24"/>
  <c r="H228" i="24" s="1"/>
  <c r="DX152" i="24"/>
  <c r="EK152" i="24" s="1"/>
  <c r="AQ176" i="24"/>
  <c r="AS176" i="24" s="1"/>
  <c r="DZ238" i="24"/>
  <c r="EA199" i="24"/>
  <c r="AZ267" i="24"/>
  <c r="EX147" i="24"/>
  <c r="BH174" i="24"/>
  <c r="BK175" i="24"/>
  <c r="BM175" i="24" s="1"/>
  <c r="BO147" i="24"/>
  <c r="BP147" i="24" s="1"/>
  <c r="BR147" i="24" s="1"/>
  <c r="AX243" i="24"/>
  <c r="BA227" i="24"/>
  <c r="BC227" i="24" s="1"/>
  <c r="AB182" i="24"/>
  <c r="AD182" i="24" s="1"/>
  <c r="AO153" i="24"/>
  <c r="V228" i="24"/>
  <c r="W228" i="24" s="1"/>
  <c r="AG154" i="24"/>
  <c r="AI154" i="24" s="1"/>
  <c r="AK182" i="24"/>
  <c r="AL182" i="24" s="1"/>
  <c r="AN182" i="24" s="1"/>
  <c r="Q220" i="24"/>
  <c r="R220" i="24" s="1"/>
  <c r="BT176" i="24"/>
  <c r="BU176" i="24" s="1"/>
  <c r="EA269" i="24"/>
  <c r="EX216" i="24"/>
  <c r="EW216" i="24"/>
  <c r="AT172" i="24"/>
  <c r="Q226" i="24"/>
  <c r="AZ164" i="24"/>
  <c r="R205" i="24"/>
  <c r="EA137" i="24"/>
  <c r="BJ147" i="24"/>
  <c r="BK147" i="24" s="1"/>
  <c r="AA316" i="24"/>
  <c r="AB316" i="24" s="1"/>
  <c r="AD316" i="24" s="1"/>
  <c r="H151" i="24"/>
  <c r="F147" i="24"/>
  <c r="G147" i="24" s="1"/>
  <c r="AL195" i="24"/>
  <c r="AN195" i="24" s="1"/>
  <c r="AQ125" i="24"/>
  <c r="AS125" i="24" s="1"/>
  <c r="EA78" i="24"/>
  <c r="DX78" i="24"/>
  <c r="EK78" i="24" s="1"/>
  <c r="U139" i="24"/>
  <c r="AQ123" i="24"/>
  <c r="AS123" i="24" s="1"/>
  <c r="AG112" i="24"/>
  <c r="AI112" i="24" s="1"/>
  <c r="BP241" i="24"/>
  <c r="BR241" i="24" s="1"/>
  <c r="AQ116" i="24"/>
  <c r="AS116" i="24" s="1"/>
  <c r="AQ96" i="24"/>
  <c r="AS96" i="24" s="1"/>
  <c r="AS98" i="24"/>
  <c r="AQ162" i="24"/>
  <c r="AS162" i="24" s="1"/>
  <c r="AA228" i="24"/>
  <c r="AB228" i="24" s="1"/>
  <c r="AD228" i="24" s="1"/>
  <c r="BP149" i="24"/>
  <c r="BR149" i="24" s="1"/>
  <c r="BT135" i="24"/>
  <c r="BU135" i="24" s="1"/>
  <c r="FF121" i="24"/>
  <c r="EW121" i="24"/>
  <c r="R95" i="24"/>
  <c r="W90" i="24"/>
  <c r="T98" i="24"/>
  <c r="AU111" i="24"/>
  <c r="BU97" i="24"/>
  <c r="BW97" i="24" s="1"/>
  <c r="ET57" i="24"/>
  <c r="BC56" i="24"/>
  <c r="EA36" i="24"/>
  <c r="AZ46" i="24"/>
  <c r="BA46" i="24" s="1"/>
  <c r="W52" i="24"/>
  <c r="Y52" i="24" s="1"/>
  <c r="AV62" i="24"/>
  <c r="AX62" i="24" s="1"/>
  <c r="AU14" i="24"/>
  <c r="BZ46" i="24"/>
  <c r="CN46" i="24"/>
  <c r="AU22" i="24"/>
  <c r="AV22" i="24" s="1"/>
  <c r="U271" i="24"/>
  <c r="EA290" i="24"/>
  <c r="BU215" i="24"/>
  <c r="BW215" i="24" s="1"/>
  <c r="U209" i="24"/>
  <c r="W144" i="24"/>
  <c r="Y144" i="24" s="1"/>
  <c r="V247" i="24"/>
  <c r="W247" i="24" s="1"/>
  <c r="Y247" i="24" s="1"/>
  <c r="EA209" i="24"/>
  <c r="AT184" i="24"/>
  <c r="AU184" i="24" s="1"/>
  <c r="Z143" i="24"/>
  <c r="AA143" i="24" s="1"/>
  <c r="ET160" i="24"/>
  <c r="AT278" i="24"/>
  <c r="P204" i="24"/>
  <c r="Q204" i="24" s="1"/>
  <c r="W192" i="24"/>
  <c r="Y192" i="24" s="1"/>
  <c r="DX131" i="24"/>
  <c r="EJ131" i="24" s="1"/>
  <c r="EC131" i="24"/>
  <c r="DX259" i="24"/>
  <c r="EJ259" i="24" s="1"/>
  <c r="DX218" i="24"/>
  <c r="EA210" i="24"/>
  <c r="BN152" i="24"/>
  <c r="BT202" i="24"/>
  <c r="BU202" i="24" s="1"/>
  <c r="AV157" i="24"/>
  <c r="AX157" i="24" s="1"/>
  <c r="AG161" i="24"/>
  <c r="AI161" i="24" s="1"/>
  <c r="F164" i="24"/>
  <c r="W156" i="24"/>
  <c r="Y156" i="24" s="1"/>
  <c r="Z137" i="24"/>
  <c r="AA163" i="24"/>
  <c r="AU239" i="24"/>
  <c r="ET159" i="24"/>
  <c r="FF159" i="24" s="1"/>
  <c r="Z71" i="24"/>
  <c r="BO95" i="24"/>
  <c r="Z139" i="24"/>
  <c r="AA139" i="24" s="1"/>
  <c r="AB139" i="24" s="1"/>
  <c r="AJ108" i="24"/>
  <c r="AK128" i="24"/>
  <c r="AL128" i="24" s="1"/>
  <c r="ET144" i="24"/>
  <c r="FE144" i="24" s="1"/>
  <c r="BA134" i="24"/>
  <c r="BC134" i="24" s="1"/>
  <c r="AT96" i="24"/>
  <c r="AU96" i="24" s="1"/>
  <c r="AV96" i="24" s="1"/>
  <c r="BD89" i="24"/>
  <c r="BJ99" i="24"/>
  <c r="BK99" i="24" s="1"/>
  <c r="Q65" i="24"/>
  <c r="EA35" i="24"/>
  <c r="DX35" i="24"/>
  <c r="EJ35" i="24" s="1"/>
  <c r="AU126" i="24"/>
  <c r="Q76" i="24"/>
  <c r="P338" i="24"/>
  <c r="Q338" i="24" s="1"/>
  <c r="U229" i="24"/>
  <c r="AT349" i="24"/>
  <c r="BN230" i="24"/>
  <c r="BO230" i="24" s="1"/>
  <c r="U261" i="24"/>
  <c r="V261" i="24" s="1"/>
  <c r="W261" i="24" s="1"/>
  <c r="AT309" i="24"/>
  <c r="AK283" i="24"/>
  <c r="AU282" i="24"/>
  <c r="AV282" i="24" s="1"/>
  <c r="AX282" i="24" s="1"/>
  <c r="EA242" i="24"/>
  <c r="AX259" i="24"/>
  <c r="AT214" i="24"/>
  <c r="ET276" i="24"/>
  <c r="FE276" i="24" s="1"/>
  <c r="BN351" i="24"/>
  <c r="EX298" i="24"/>
  <c r="AO271" i="24"/>
  <c r="AV223" i="24"/>
  <c r="AX223" i="24" s="1"/>
  <c r="P290" i="24"/>
  <c r="Q290" i="24" s="1"/>
  <c r="BK257" i="24"/>
  <c r="BM257" i="24" s="1"/>
  <c r="BZ272" i="24"/>
  <c r="CN272" i="24"/>
  <c r="U243" i="24"/>
  <c r="V243" i="24" s="1"/>
  <c r="W243" i="24" s="1"/>
  <c r="V252" i="24"/>
  <c r="W252" i="24" s="1"/>
  <c r="DX265" i="24"/>
  <c r="EJ265" i="24" s="1"/>
  <c r="BR181" i="24"/>
  <c r="BO342" i="24"/>
  <c r="AI263" i="24"/>
  <c r="G225" i="24"/>
  <c r="H225" i="24" s="1"/>
  <c r="DX143" i="24"/>
  <c r="FG209" i="24"/>
  <c r="ET209" i="24"/>
  <c r="BW282" i="24"/>
  <c r="BS225" i="24"/>
  <c r="FH196" i="24"/>
  <c r="ET196" i="24"/>
  <c r="DX184" i="24"/>
  <c r="BA148" i="24"/>
  <c r="BC148" i="24" s="1"/>
  <c r="ET238" i="24"/>
  <c r="FE238" i="24" s="1"/>
  <c r="BN204" i="24"/>
  <c r="BO204" i="24" s="1"/>
  <c r="ET194" i="24"/>
  <c r="FE194" i="24" s="1"/>
  <c r="EX189" i="24"/>
  <c r="ET189" i="24"/>
  <c r="FF189" i="24" s="1"/>
  <c r="AF209" i="24"/>
  <c r="ET119" i="24"/>
  <c r="AQ180" i="24"/>
  <c r="AS180" i="24" s="1"/>
  <c r="BS259" i="24"/>
  <c r="BT259" i="24" s="1"/>
  <c r="AF234" i="24"/>
  <c r="AG234" i="24" s="1"/>
  <c r="AA197" i="24"/>
  <c r="AB197" i="24" s="1"/>
  <c r="BN218" i="24"/>
  <c r="BO218" i="24" s="1"/>
  <c r="BP218" i="24" s="1"/>
  <c r="AE210" i="24"/>
  <c r="AY199" i="24"/>
  <c r="AZ199" i="24" s="1"/>
  <c r="BA199" i="24" s="1"/>
  <c r="EA202" i="24"/>
  <c r="DZ164" i="24"/>
  <c r="AP130" i="24"/>
  <c r="BZ210" i="24"/>
  <c r="CN210" i="24"/>
  <c r="G150" i="24"/>
  <c r="H150" i="24" s="1"/>
  <c r="Y132" i="24"/>
  <c r="AK227" i="24"/>
  <c r="BT197" i="24"/>
  <c r="BU197" i="24" s="1"/>
  <c r="BP167" i="24"/>
  <c r="BR167" i="24" s="1"/>
  <c r="V220" i="24"/>
  <c r="W220" i="24" s="1"/>
  <c r="AO179" i="24"/>
  <c r="U269" i="24"/>
  <c r="V269" i="24" s="1"/>
  <c r="W269" i="24" s="1"/>
  <c r="AY137" i="24"/>
  <c r="AZ137" i="24" s="1"/>
  <c r="BA137" i="24" s="1"/>
  <c r="ET185" i="24"/>
  <c r="V163" i="24"/>
  <c r="AP199" i="24"/>
  <c r="BP208" i="24"/>
  <c r="BR208" i="24" s="1"/>
  <c r="G139" i="24"/>
  <c r="H139" i="24" s="1"/>
  <c r="AA90" i="24"/>
  <c r="AB90" i="24" s="1"/>
  <c r="CN144" i="24"/>
  <c r="AV218" i="24"/>
  <c r="AX218" i="24" s="1"/>
  <c r="ET145" i="24"/>
  <c r="FF145" i="24" s="1"/>
  <c r="BW116" i="24"/>
  <c r="EW234" i="24"/>
  <c r="AB200" i="24"/>
  <c r="AD200" i="24" s="1"/>
  <c r="DX96" i="24"/>
  <c r="EK96" i="24" s="1"/>
  <c r="DZ89" i="24"/>
  <c r="V105" i="24"/>
  <c r="W105" i="24" s="1"/>
  <c r="EM103" i="24"/>
  <c r="DX103" i="24"/>
  <c r="EJ103" i="24" s="1"/>
  <c r="BM101" i="24"/>
  <c r="W63" i="24"/>
  <c r="Y63" i="24" s="1"/>
  <c r="Z59" i="24"/>
  <c r="AA59" i="24" s="1"/>
  <c r="R25" i="24"/>
  <c r="BO109" i="24"/>
  <c r="BP109" i="24" s="1"/>
  <c r="BR109" i="24" s="1"/>
  <c r="FH32" i="24"/>
  <c r="ET32" i="24"/>
  <c r="FE32" i="24" s="1"/>
  <c r="AI305" i="24"/>
  <c r="F396" i="24"/>
  <c r="EX319" i="24"/>
  <c r="BS418" i="24"/>
  <c r="F344" i="24"/>
  <c r="AY382" i="24"/>
  <c r="Z341" i="24"/>
  <c r="BS341" i="24"/>
  <c r="AO306" i="24"/>
  <c r="AT329" i="24"/>
  <c r="AY345" i="24"/>
  <c r="BS302" i="24"/>
  <c r="AJ282" i="24"/>
  <c r="AJ377" i="24"/>
  <c r="EX279" i="24"/>
  <c r="BU289" i="24"/>
  <c r="BW289" i="24" s="1"/>
  <c r="AA307" i="24"/>
  <c r="AB307" i="24" s="1"/>
  <c r="AE338" i="24"/>
  <c r="AF338" i="24" s="1"/>
  <c r="AG338" i="24" s="1"/>
  <c r="BJ255" i="24"/>
  <c r="BK255" i="24" s="1"/>
  <c r="BJ289" i="24"/>
  <c r="AY294" i="24"/>
  <c r="AE266" i="24"/>
  <c r="AF266" i="24"/>
  <c r="AG266" i="24" s="1"/>
  <c r="BW362" i="24"/>
  <c r="BT253" i="24"/>
  <c r="BU253" i="24" s="1"/>
  <c r="AD290" i="24"/>
  <c r="AZ210" i="24"/>
  <c r="Z245" i="24"/>
  <c r="AQ225" i="24"/>
  <c r="AS225" i="24" s="1"/>
  <c r="BO286" i="24"/>
  <c r="DX214" i="24"/>
  <c r="AA320" i="24"/>
  <c r="AB320" i="24" s="1"/>
  <c r="BO279" i="24"/>
  <c r="EA207" i="24"/>
  <c r="ET262" i="24"/>
  <c r="DX271" i="24"/>
  <c r="EJ271" i="24" s="1"/>
  <c r="AE290" i="24"/>
  <c r="AF290" i="24" s="1"/>
  <c r="AJ180" i="24"/>
  <c r="AK180" i="24" s="1"/>
  <c r="DX204" i="24"/>
  <c r="EK204" i="24" s="1"/>
  <c r="Z209" i="24"/>
  <c r="AA209" i="24" s="1"/>
  <c r="AE278" i="24"/>
  <c r="AF278" i="24" s="1"/>
  <c r="CN248" i="24"/>
  <c r="BZ248" i="24"/>
  <c r="BN184" i="24"/>
  <c r="AK249" i="24"/>
  <c r="AL249" i="24" s="1"/>
  <c r="ET146" i="24"/>
  <c r="FH146" i="24"/>
  <c r="W272" i="24"/>
  <c r="Y272" i="24" s="1"/>
  <c r="BJ191" i="24"/>
  <c r="AN242" i="24"/>
  <c r="Q235" i="24"/>
  <c r="R235" i="24" s="1"/>
  <c r="V202" i="24"/>
  <c r="W202" i="24" s="1"/>
  <c r="EC145" i="24"/>
  <c r="DZ145" i="24"/>
  <c r="BA180" i="24"/>
  <c r="BC180" i="24" s="1"/>
  <c r="DX119" i="24"/>
  <c r="EJ119" i="24" s="1"/>
  <c r="AV235" i="24"/>
  <c r="AX235" i="24" s="1"/>
  <c r="AT311" i="24"/>
  <c r="EX259" i="24"/>
  <c r="BK197" i="24"/>
  <c r="BM197" i="24" s="1"/>
  <c r="V177" i="24"/>
  <c r="W177" i="24" s="1"/>
  <c r="AJ210" i="24"/>
  <c r="AU183" i="24"/>
  <c r="AA297" i="24"/>
  <c r="DX199" i="24"/>
  <c r="EJ199" i="24" s="1"/>
  <c r="BT167" i="24"/>
  <c r="AX160" i="24"/>
  <c r="AE202" i="24"/>
  <c r="BJ139" i="24"/>
  <c r="BK139" i="24" s="1"/>
  <c r="BT206" i="24"/>
  <c r="BU206" i="24" s="1"/>
  <c r="AX173" i="24"/>
  <c r="EX129" i="24"/>
  <c r="EW129" i="24"/>
  <c r="BH156" i="24"/>
  <c r="AL236" i="24"/>
  <c r="AL131" i="24"/>
  <c r="AN131" i="24" s="1"/>
  <c r="BO291" i="24"/>
  <c r="AD178" i="24"/>
  <c r="EL172" i="24"/>
  <c r="DX172" i="24"/>
  <c r="EK172" i="24" s="1"/>
  <c r="ET269" i="24"/>
  <c r="FF269" i="24" s="1"/>
  <c r="Q159" i="24"/>
  <c r="R159" i="24" s="1"/>
  <c r="BJ195" i="24"/>
  <c r="ET147" i="24"/>
  <c r="FF147" i="24" s="1"/>
  <c r="ET126" i="24"/>
  <c r="AZ221" i="24"/>
  <c r="BT159" i="24"/>
  <c r="BU159" i="24" s="1"/>
  <c r="EM137" i="24"/>
  <c r="DX137" i="24"/>
  <c r="EJ137" i="24" s="1"/>
  <c r="W196" i="24"/>
  <c r="Y196" i="24" s="1"/>
  <c r="AP159" i="24"/>
  <c r="AZ244" i="24"/>
  <c r="BN196" i="24"/>
  <c r="BO196" i="24" s="1"/>
  <c r="BO146" i="24"/>
  <c r="BP146" i="24" s="1"/>
  <c r="BR146" i="24" s="1"/>
  <c r="AP227" i="24"/>
  <c r="F173" i="24"/>
  <c r="AK166" i="24"/>
  <c r="AL166" i="24" s="1"/>
  <c r="BE122" i="24"/>
  <c r="AO107" i="24"/>
  <c r="Y128" i="24"/>
  <c r="BZ217" i="24"/>
  <c r="CN217" i="24"/>
  <c r="BT276" i="24"/>
  <c r="BU276" i="24" s="1"/>
  <c r="BZ170" i="24"/>
  <c r="CN170" i="24"/>
  <c r="BE114" i="24"/>
  <c r="BF114" i="24" s="1"/>
  <c r="BH114" i="24" s="1"/>
  <c r="BE138" i="24"/>
  <c r="BP227" i="24"/>
  <c r="BR227" i="24" s="1"/>
  <c r="AT144" i="24"/>
  <c r="AF130" i="24"/>
  <c r="AG130" i="24" s="1"/>
  <c r="BN96" i="24"/>
  <c r="BO96" i="24" s="1"/>
  <c r="BP96" i="24" s="1"/>
  <c r="BS113" i="24"/>
  <c r="AA99" i="24"/>
  <c r="F89" i="24"/>
  <c r="AZ84" i="24"/>
  <c r="EX92" i="24"/>
  <c r="EW92" i="24"/>
  <c r="EX103" i="24"/>
  <c r="AG96" i="24"/>
  <c r="AI96" i="24" s="1"/>
  <c r="EH60" i="24"/>
  <c r="AO59" i="24"/>
  <c r="AP59" i="24" s="1"/>
  <c r="AQ59" i="24" s="1"/>
  <c r="AZ47" i="24"/>
  <c r="AG67" i="24"/>
  <c r="AI67" i="24" s="1"/>
  <c r="H17" i="24"/>
  <c r="BD374" i="24"/>
  <c r="BE374" i="24" s="1"/>
  <c r="BF374" i="24" s="1"/>
  <c r="EA395" i="24"/>
  <c r="BD368" i="24"/>
  <c r="Y292" i="24"/>
  <c r="EX332" i="24"/>
  <c r="AY396" i="24"/>
  <c r="AO390" i="24"/>
  <c r="BN365" i="24"/>
  <c r="BO365" i="24" s="1"/>
  <c r="AS371" i="24"/>
  <c r="AT319" i="24"/>
  <c r="AP389" i="24"/>
  <c r="DZ337" i="24"/>
  <c r="EA337" i="24"/>
  <c r="EX324" i="24"/>
  <c r="EW324" i="24"/>
  <c r="EA393" i="24"/>
  <c r="EA359" i="24"/>
  <c r="AE317" i="24"/>
  <c r="EX418" i="24"/>
  <c r="EW418" i="24"/>
  <c r="BZ385" i="24"/>
  <c r="CN385" i="24"/>
  <c r="AN337" i="24"/>
  <c r="EX341" i="24"/>
  <c r="EX320" i="24"/>
  <c r="AT323" i="24"/>
  <c r="AU323" i="24" s="1"/>
  <c r="AA323" i="24"/>
  <c r="AB323" i="24" s="1"/>
  <c r="V308" i="24"/>
  <c r="AY306" i="24"/>
  <c r="Q288" i="24"/>
  <c r="R288" i="24" s="1"/>
  <c r="BW389" i="24"/>
  <c r="DX329" i="24"/>
  <c r="BH309" i="24"/>
  <c r="AF370" i="24"/>
  <c r="DX302" i="24"/>
  <c r="AE282" i="24"/>
  <c r="AF282" i="24" s="1"/>
  <c r="R365" i="24"/>
  <c r="AK312" i="24"/>
  <c r="AL312" i="24" s="1"/>
  <c r="BR313" i="24"/>
  <c r="BM269" i="24"/>
  <c r="BJ291" i="24"/>
  <c r="BK291" i="24" s="1"/>
  <c r="G330" i="24"/>
  <c r="BD300" i="24"/>
  <c r="BE300" i="24" s="1"/>
  <c r="BF300" i="24" s="1"/>
  <c r="AA369" i="24"/>
  <c r="AB369" i="24" s="1"/>
  <c r="AD369" i="24" s="1"/>
  <c r="DX338" i="24"/>
  <c r="BO281" i="24"/>
  <c r="Z229" i="24"/>
  <c r="BN349" i="24"/>
  <c r="AU291" i="24"/>
  <c r="AV291" i="24" s="1"/>
  <c r="BK289" i="24"/>
  <c r="BM289" i="24" s="1"/>
  <c r="BS294" i="24"/>
  <c r="BT294" i="24" s="1"/>
  <c r="Z261" i="24"/>
  <c r="EX309" i="24"/>
  <c r="BC257" i="24"/>
  <c r="AK229" i="24"/>
  <c r="AL229" i="24" s="1"/>
  <c r="EX281" i="24"/>
  <c r="EA240" i="24"/>
  <c r="DZ240" i="24"/>
  <c r="AK239" i="24"/>
  <c r="AL239" i="24" s="1"/>
  <c r="AN239" i="24" s="1"/>
  <c r="AO207" i="24"/>
  <c r="AP207" i="24" s="1"/>
  <c r="AQ207" i="24" s="1"/>
  <c r="G257" i="24"/>
  <c r="BM237" i="24"/>
  <c r="BP279" i="24"/>
  <c r="BR279" i="24" s="1"/>
  <c r="AL288" i="24"/>
  <c r="AN288" i="24" s="1"/>
  <c r="ET198" i="24"/>
  <c r="FH198" i="24"/>
  <c r="EA276" i="24"/>
  <c r="AF235" i="24"/>
  <c r="AG235" i="24" s="1"/>
  <c r="AI235" i="24" s="1"/>
  <c r="CN287" i="24"/>
  <c r="BZ287" i="24"/>
  <c r="Z271" i="24"/>
  <c r="BO254" i="24"/>
  <c r="R215" i="24"/>
  <c r="BZ251" i="24"/>
  <c r="Z243" i="24"/>
  <c r="EX233" i="24"/>
  <c r="R211" i="24"/>
  <c r="BT186" i="24"/>
  <c r="BU186" i="24" s="1"/>
  <c r="BW186" i="24" s="1"/>
  <c r="EE208" i="24"/>
  <c r="DX208" i="24"/>
  <c r="BC247" i="24"/>
  <c r="AF245" i="24"/>
  <c r="AG245" i="24" s="1"/>
  <c r="AO209" i="24"/>
  <c r="BZ197" i="24"/>
  <c r="CN197" i="24"/>
  <c r="AU274" i="24"/>
  <c r="AV274" i="24" s="1"/>
  <c r="F195" i="24"/>
  <c r="DZ195" i="24"/>
  <c r="P146" i="24"/>
  <c r="AK234" i="24"/>
  <c r="AL234" i="24" s="1"/>
  <c r="BT260" i="24"/>
  <c r="BU260" i="24" s="1"/>
  <c r="BK191" i="24"/>
  <c r="BZ239" i="24"/>
  <c r="BK271" i="24"/>
  <c r="BM271" i="24" s="1"/>
  <c r="U189" i="24"/>
  <c r="AN259" i="24"/>
  <c r="AI182" i="24"/>
  <c r="AU229" i="24"/>
  <c r="CN149" i="24"/>
  <c r="W338" i="24"/>
  <c r="Y338" i="24" s="1"/>
  <c r="T228" i="24"/>
  <c r="EX177" i="24"/>
  <c r="ET177" i="24"/>
  <c r="FF177" i="24" s="1"/>
  <c r="DX123" i="24"/>
  <c r="V216" i="24"/>
  <c r="EA311" i="24"/>
  <c r="DX311" i="24"/>
  <c r="EK311" i="24" s="1"/>
  <c r="AT210" i="24"/>
  <c r="AU210" i="24" s="1"/>
  <c r="BW256" i="24"/>
  <c r="G169" i="24"/>
  <c r="BS199" i="24"/>
  <c r="BT199" i="24" s="1"/>
  <c r="W158" i="24"/>
  <c r="Y158" i="24" s="1"/>
  <c r="AJ202" i="24"/>
  <c r="AK202" i="24" s="1"/>
  <c r="AL202" i="24" s="1"/>
  <c r="V180" i="24"/>
  <c r="W180" i="24" s="1"/>
  <c r="V165" i="24"/>
  <c r="ET172" i="24"/>
  <c r="FE172" i="24" s="1"/>
  <c r="F156" i="24"/>
  <c r="EA129" i="24"/>
  <c r="AP167" i="24"/>
  <c r="BT140" i="24"/>
  <c r="EX192" i="24"/>
  <c r="EW192" i="24"/>
  <c r="EA213" i="24"/>
  <c r="Z269" i="24"/>
  <c r="AN215" i="24"/>
  <c r="BT171" i="24"/>
  <c r="BU171" i="24" s="1"/>
  <c r="AK205" i="24"/>
  <c r="AL205" i="24" s="1"/>
  <c r="DX126" i="24"/>
  <c r="AS194" i="24"/>
  <c r="AO137" i="24"/>
  <c r="AP137" i="24" s="1"/>
  <c r="AQ159" i="24"/>
  <c r="BZ264" i="24"/>
  <c r="CN264" i="24"/>
  <c r="EZ185" i="24"/>
  <c r="AA191" i="24"/>
  <c r="AB191" i="24" s="1"/>
  <c r="Q234" i="24"/>
  <c r="R234" i="24" s="1"/>
  <c r="BN180" i="24"/>
  <c r="BO180" i="24" s="1"/>
  <c r="EW123" i="24"/>
  <c r="W206" i="24"/>
  <c r="Y206" i="24" s="1"/>
  <c r="H148" i="24"/>
  <c r="I148" i="24" s="1"/>
  <c r="AI165" i="24"/>
  <c r="BO277" i="24"/>
  <c r="BP277" i="24" s="1"/>
  <c r="BR277" i="24" s="1"/>
  <c r="BK277" i="24"/>
  <c r="BM277" i="24" s="1"/>
  <c r="BK117" i="24"/>
  <c r="BM117" i="24" s="1"/>
  <c r="W127" i="24"/>
  <c r="Y127" i="24" s="1"/>
  <c r="BC125" i="24"/>
  <c r="Y197" i="24"/>
  <c r="BE144" i="24"/>
  <c r="BF144" i="24" s="1"/>
  <c r="AZ145" i="24"/>
  <c r="BA145" i="24" s="1"/>
  <c r="DX144" i="24"/>
  <c r="EK144" i="24" s="1"/>
  <c r="AA115" i="24"/>
  <c r="U103" i="24"/>
  <c r="V103" i="24" s="1"/>
  <c r="AS121" i="24"/>
  <c r="BD101" i="24"/>
  <c r="DX60" i="24"/>
  <c r="EK60" i="24" s="1"/>
  <c r="BC86" i="24"/>
  <c r="AZ86" i="24"/>
  <c r="BA86" i="24" s="1"/>
  <c r="AV117" i="24"/>
  <c r="AX117" i="24" s="1"/>
  <c r="EX58" i="24"/>
  <c r="ET58" i="24"/>
  <c r="FE58" i="24" s="1"/>
  <c r="AY59" i="24"/>
  <c r="AK79" i="24"/>
  <c r="AA33" i="24"/>
  <c r="AB33" i="24" s="1"/>
  <c r="AD33" i="24" s="1"/>
  <c r="V25" i="24"/>
  <c r="W46" i="24"/>
  <c r="Y46" i="24" s="1"/>
  <c r="AO396" i="24"/>
  <c r="EX390" i="24"/>
  <c r="BR421" i="24"/>
  <c r="AX360" i="24"/>
  <c r="BR326" i="24"/>
  <c r="AL347" i="24"/>
  <c r="AN347" i="24" s="1"/>
  <c r="AZ416" i="24"/>
  <c r="BA416" i="24" s="1"/>
  <c r="BC416" i="24" s="1"/>
  <c r="U337" i="24"/>
  <c r="AT299" i="24"/>
  <c r="AU299" i="24" s="1"/>
  <c r="AE393" i="24"/>
  <c r="BE353" i="24"/>
  <c r="BF353" i="24" s="1"/>
  <c r="AO382" i="24"/>
  <c r="AP382" i="24"/>
  <c r="AQ382" i="24" s="1"/>
  <c r="BW364" i="24"/>
  <c r="AX337" i="24"/>
  <c r="W308" i="24"/>
  <c r="Y308" i="24" s="1"/>
  <c r="BN329" i="24"/>
  <c r="BO329" i="24" s="1"/>
  <c r="EX345" i="24"/>
  <c r="EW345" i="24"/>
  <c r="ET282" i="24"/>
  <c r="FH282" i="24"/>
  <c r="AX350" i="24"/>
  <c r="EA301" i="24"/>
  <c r="W278" i="24"/>
  <c r="Y278" i="24" s="1"/>
  <c r="AD311" i="24"/>
  <c r="AU316" i="24"/>
  <c r="AV316" i="24" s="1"/>
  <c r="EA339" i="24"/>
  <c r="F284" i="24"/>
  <c r="AI307" i="24"/>
  <c r="BN338" i="24"/>
  <c r="ET280" i="24"/>
  <c r="BC242" i="24"/>
  <c r="FF227" i="24"/>
  <c r="EW227" i="24"/>
  <c r="AK252" i="24"/>
  <c r="AL252" i="24" s="1"/>
  <c r="AJ252" i="24"/>
  <c r="AA280" i="24"/>
  <c r="AB280" i="24" s="1"/>
  <c r="ET240" i="24"/>
  <c r="FE240" i="24" s="1"/>
  <c r="BH288" i="24"/>
  <c r="AF221" i="24"/>
  <c r="AG221" i="24" s="1"/>
  <c r="AF239" i="24"/>
  <c r="AG239" i="24" s="1"/>
  <c r="EA318" i="24"/>
  <c r="BH274" i="24"/>
  <c r="BF248" i="24"/>
  <c r="BH248" i="24" s="1"/>
  <c r="EB198" i="24"/>
  <c r="AE276" i="24"/>
  <c r="P262" i="24"/>
  <c r="Q262" i="24" s="1"/>
  <c r="U298" i="24"/>
  <c r="V298" i="24" s="1"/>
  <c r="W298" i="24" s="1"/>
  <c r="AY271" i="24"/>
  <c r="AZ271" i="24" s="1"/>
  <c r="AJ290" i="24"/>
  <c r="AK290" i="24" s="1"/>
  <c r="AL290" i="24" s="1"/>
  <c r="EA243" i="24"/>
  <c r="AO243" i="24"/>
  <c r="AP243" i="24" s="1"/>
  <c r="AJ208" i="24"/>
  <c r="AK208" i="24" s="1"/>
  <c r="AL208" i="24" s="1"/>
  <c r="AP257" i="24"/>
  <c r="BW207" i="24"/>
  <c r="AZ293" i="24"/>
  <c r="BA293" i="24" s="1"/>
  <c r="CN184" i="24"/>
  <c r="AY209" i="24"/>
  <c r="DZ180" i="24"/>
  <c r="EA180" i="24"/>
  <c r="DZ194" i="24"/>
  <c r="FG143" i="24"/>
  <c r="ET143" i="24"/>
  <c r="FF143" i="24" s="1"/>
  <c r="AJ186" i="24"/>
  <c r="AK186" i="24" s="1"/>
  <c r="BF200" i="24"/>
  <c r="BH200" i="24" s="1"/>
  <c r="AI147" i="24"/>
  <c r="BN311" i="24"/>
  <c r="BR240" i="24"/>
  <c r="DX210" i="24"/>
  <c r="EK210" i="24" s="1"/>
  <c r="V291" i="24"/>
  <c r="W291" i="24" s="1"/>
  <c r="BW231" i="24"/>
  <c r="EX199" i="24"/>
  <c r="AN181" i="24"/>
  <c r="DX202" i="24"/>
  <c r="EK202" i="24" s="1"/>
  <c r="AN236" i="24"/>
  <c r="AX208" i="24"/>
  <c r="AY157" i="24"/>
  <c r="BT173" i="24"/>
  <c r="BU173" i="24" s="1"/>
  <c r="FG213" i="24"/>
  <c r="ET213" i="24"/>
  <c r="AV160" i="24"/>
  <c r="Z147" i="24"/>
  <c r="AE126" i="24"/>
  <c r="EW208" i="24"/>
  <c r="BW193" i="24"/>
  <c r="BP127" i="24"/>
  <c r="BR127" i="24" s="1"/>
  <c r="AX156" i="24"/>
  <c r="AO185" i="24"/>
  <c r="F168" i="24"/>
  <c r="BD121" i="24"/>
  <c r="AL203" i="24"/>
  <c r="AN203" i="24" s="1"/>
  <c r="BU122" i="24"/>
  <c r="BW122" i="24"/>
  <c r="BD173" i="24"/>
  <c r="BE173" i="24" s="1"/>
  <c r="BJ141" i="24"/>
  <c r="BK141" i="24" s="1"/>
  <c r="AD109" i="24"/>
  <c r="ET163" i="24"/>
  <c r="FF163" i="24" s="1"/>
  <c r="AK197" i="24"/>
  <c r="AF214" i="24"/>
  <c r="AG214" i="24" s="1"/>
  <c r="AI214" i="24" s="1"/>
  <c r="BZ190" i="24"/>
  <c r="CN190" i="24"/>
  <c r="FG219" i="24"/>
  <c r="ET219" i="24"/>
  <c r="FF219" i="24" s="1"/>
  <c r="BN144" i="24"/>
  <c r="BE158" i="24"/>
  <c r="BF158" i="24" s="1"/>
  <c r="FG103" i="24"/>
  <c r="ET103" i="24"/>
  <c r="FF103" i="24" s="1"/>
  <c r="BI76" i="24"/>
  <c r="BN60" i="24"/>
  <c r="P84" i="24"/>
  <c r="Q84" i="24" s="1"/>
  <c r="BR135" i="24"/>
  <c r="EF58" i="24"/>
  <c r="DX58" i="24"/>
  <c r="EK58" i="24" s="1"/>
  <c r="FH34" i="24"/>
  <c r="ET34" i="24"/>
  <c r="AV15" i="24"/>
  <c r="AX15" i="24" s="1"/>
  <c r="V93" i="24"/>
  <c r="W93" i="24" s="1"/>
  <c r="AT42" i="24"/>
  <c r="AZ36" i="24"/>
  <c r="BA36" i="24" s="1"/>
  <c r="BC36" i="24" s="1"/>
  <c r="BR300" i="24"/>
  <c r="EM293" i="24"/>
  <c r="DX293" i="24"/>
  <c r="AO339" i="24"/>
  <c r="AP339" i="24" s="1"/>
  <c r="AQ339" i="24" s="1"/>
  <c r="F300" i="24"/>
  <c r="G300" i="24" s="1"/>
  <c r="H300" i="24" s="1"/>
  <c r="T298" i="24"/>
  <c r="AJ338" i="24"/>
  <c r="BD330" i="24"/>
  <c r="AO229" i="24"/>
  <c r="AP229" i="24"/>
  <c r="AN237" i="24"/>
  <c r="AS299" i="24"/>
  <c r="AG257" i="24"/>
  <c r="AI257" i="24" s="1"/>
  <c r="AP261" i="24"/>
  <c r="AQ261" i="24" s="1"/>
  <c r="AO261" i="24"/>
  <c r="ET215" i="24"/>
  <c r="FF215" i="24" s="1"/>
  <c r="ET309" i="24"/>
  <c r="FE309" i="24" s="1"/>
  <c r="ET281" i="24"/>
  <c r="FF281" i="24" s="1"/>
  <c r="AT252" i="24"/>
  <c r="P240" i="24"/>
  <c r="BN214" i="24"/>
  <c r="DX198" i="24"/>
  <c r="EK198" i="24" s="1"/>
  <c r="EX243" i="24"/>
  <c r="EW243" i="24"/>
  <c r="BM219" i="24"/>
  <c r="V283" i="24"/>
  <c r="U318" i="24"/>
  <c r="U263" i="24"/>
  <c r="FG195" i="24"/>
  <c r="ET195" i="24"/>
  <c r="BN276" i="24"/>
  <c r="AI223" i="24"/>
  <c r="AJ262" i="24"/>
  <c r="ET298" i="24"/>
  <c r="FF298" i="24" s="1"/>
  <c r="EW271" i="24"/>
  <c r="EX271" i="24"/>
  <c r="AT290" i="24"/>
  <c r="AU290" i="24" s="1"/>
  <c r="AV290" i="24" s="1"/>
  <c r="AY243" i="24"/>
  <c r="AZ243" i="24" s="1"/>
  <c r="H251" i="24"/>
  <c r="U233" i="24"/>
  <c r="BW242" i="24"/>
  <c r="AJ206" i="24"/>
  <c r="AK206" i="24" s="1"/>
  <c r="AL206" i="24" s="1"/>
  <c r="AE180" i="24"/>
  <c r="AF180" i="24" s="1"/>
  <c r="AS293" i="24"/>
  <c r="DX209" i="24"/>
  <c r="R177" i="24"/>
  <c r="U143" i="24"/>
  <c r="V143" i="24"/>
  <c r="W143" i="24" s="1"/>
  <c r="BR268" i="24"/>
  <c r="BW356" i="24"/>
  <c r="BT226" i="24"/>
  <c r="BU226" i="24" s="1"/>
  <c r="BN212" i="24"/>
  <c r="BM143" i="24"/>
  <c r="AU197" i="24"/>
  <c r="U273" i="24"/>
  <c r="EX311" i="24"/>
  <c r="BN210" i="24"/>
  <c r="Z199" i="24"/>
  <c r="AA199" i="24" s="1"/>
  <c r="AB199" i="24" s="1"/>
  <c r="BN202" i="24"/>
  <c r="BO202" i="24" s="1"/>
  <c r="AS133" i="24"/>
  <c r="AB233" i="24"/>
  <c r="AD233" i="24" s="1"/>
  <c r="AQ214" i="24"/>
  <c r="AS214" i="24" s="1"/>
  <c r="U213" i="24"/>
  <c r="V213" i="24" s="1"/>
  <c r="BR166" i="24"/>
  <c r="BK205" i="24"/>
  <c r="BM205" i="24" s="1"/>
  <c r="EX140" i="24"/>
  <c r="BR156" i="24"/>
  <c r="BZ214" i="24"/>
  <c r="CN214" i="24"/>
  <c r="DX185" i="24"/>
  <c r="EJ185" i="24" s="1"/>
  <c r="AU190" i="24"/>
  <c r="AV190" i="24" s="1"/>
  <c r="AX190" i="24" s="1"/>
  <c r="EA235" i="24"/>
  <c r="AI190" i="24"/>
  <c r="DX118" i="24"/>
  <c r="EK118" i="24" s="1"/>
  <c r="AN137" i="24"/>
  <c r="V117" i="24"/>
  <c r="W117" i="24" s="1"/>
  <c r="EA94" i="24"/>
  <c r="DX94" i="24"/>
  <c r="EK94" i="24" s="1"/>
  <c r="AZ169" i="24"/>
  <c r="BA169" i="24" s="1"/>
  <c r="AE108" i="24"/>
  <c r="AF108" i="24" s="1"/>
  <c r="Q175" i="24"/>
  <c r="AG124" i="24"/>
  <c r="AI124" i="24" s="1"/>
  <c r="BA144" i="24"/>
  <c r="BC144" i="24" s="1"/>
  <c r="AA219" i="24"/>
  <c r="Z219" i="24"/>
  <c r="AE144" i="24"/>
  <c r="AK85" i="24"/>
  <c r="AL85" i="24" s="1"/>
  <c r="AS132" i="24"/>
  <c r="BR107" i="24"/>
  <c r="AS75" i="24"/>
  <c r="BM51" i="24"/>
  <c r="DX42" i="24"/>
  <c r="EK42" i="24" s="1"/>
  <c r="BH56" i="24"/>
  <c r="F171" i="24"/>
  <c r="AY219" i="24"/>
  <c r="AZ219" i="24" s="1"/>
  <c r="BA219" i="24" s="1"/>
  <c r="Y88" i="24"/>
  <c r="DX102" i="24"/>
  <c r="BS95" i="24"/>
  <c r="P74" i="24"/>
  <c r="Q74" i="24" s="1"/>
  <c r="BK69" i="24"/>
  <c r="BM69" i="24" s="1"/>
  <c r="EY18" i="24"/>
  <c r="ET18" i="24"/>
  <c r="P88" i="24"/>
  <c r="AO85" i="24"/>
  <c r="AP85" i="24" s="1"/>
  <c r="AQ85" i="24" s="1"/>
  <c r="G140" i="24"/>
  <c r="H140" i="24" s="1"/>
  <c r="AI79" i="24"/>
  <c r="F58" i="24"/>
  <c r="P46" i="24"/>
  <c r="Y53" i="24"/>
  <c r="P44" i="24"/>
  <c r="Z67" i="24"/>
  <c r="AA67" i="24" s="1"/>
  <c r="ET54" i="24"/>
  <c r="FE54" i="24" s="1"/>
  <c r="AD73" i="24"/>
  <c r="CN109" i="24"/>
  <c r="AG60" i="24"/>
  <c r="AI60" i="24" s="1"/>
  <c r="BU33" i="24"/>
  <c r="BW33" i="24" s="1"/>
  <c r="BZ68" i="24"/>
  <c r="CN68" i="24"/>
  <c r="W26" i="24"/>
  <c r="Y26" i="24" s="1"/>
  <c r="AS44" i="24"/>
  <c r="U45" i="24"/>
  <c r="DX25" i="24"/>
  <c r="BN22" i="24"/>
  <c r="BO22" i="24" s="1"/>
  <c r="BP22" i="24" s="1"/>
  <c r="AK32" i="24"/>
  <c r="AL32" i="24" s="1"/>
  <c r="AN32" i="24" s="1"/>
  <c r="P92" i="24"/>
  <c r="BN102" i="24"/>
  <c r="BO102" i="24" s="1"/>
  <c r="BP102" i="24" s="1"/>
  <c r="EA103" i="24"/>
  <c r="AE74" i="24"/>
  <c r="AF74" i="24" s="1"/>
  <c r="AG74" i="24" s="1"/>
  <c r="AY85" i="24"/>
  <c r="AI85" i="24"/>
  <c r="BK27" i="24"/>
  <c r="BM27" i="24" s="1"/>
  <c r="BJ43" i="24"/>
  <c r="BK43" i="24" s="1"/>
  <c r="EA44" i="24"/>
  <c r="EX83" i="24"/>
  <c r="AL68" i="24"/>
  <c r="AN68" i="24" s="1"/>
  <c r="CN60" i="24"/>
  <c r="BF30" i="24"/>
  <c r="BH30" i="24" s="1"/>
  <c r="ET14" i="24"/>
  <c r="AB20" i="24"/>
  <c r="AD20" i="24" s="1"/>
  <c r="AT90" i="24"/>
  <c r="BZ27" i="24"/>
  <c r="CN27" i="24"/>
  <c r="F29" i="24"/>
  <c r="G29" i="24" s="1"/>
  <c r="H29" i="24" s="1"/>
  <c r="BD33" i="24"/>
  <c r="BZ194" i="24"/>
  <c r="CN194" i="24"/>
  <c r="BS25" i="24"/>
  <c r="BT25" i="24" s="1"/>
  <c r="BU25" i="24" s="1"/>
  <c r="R15" i="24"/>
  <c r="S15" i="24" s="1"/>
  <c r="S17" i="24" s="1"/>
  <c r="AG14" i="24"/>
  <c r="AI14" i="24" s="1"/>
  <c r="EA77" i="24"/>
  <c r="DX77" i="24"/>
  <c r="EJ77" i="24" s="1"/>
  <c r="BF102" i="24"/>
  <c r="BH102" i="24" s="1"/>
  <c r="AY73" i="24"/>
  <c r="AZ73" i="24" s="1"/>
  <c r="BA73" i="24" s="1"/>
  <c r="AA113" i="24"/>
  <c r="AB113" i="24" s="1"/>
  <c r="BS117" i="24"/>
  <c r="EX102" i="24"/>
  <c r="AY93" i="24"/>
  <c r="AZ93" i="24" s="1"/>
  <c r="Z103" i="24"/>
  <c r="AA103" i="24" s="1"/>
  <c r="AJ74" i="24"/>
  <c r="AK74" i="24" s="1"/>
  <c r="AL74" i="24" s="1"/>
  <c r="EX79" i="24"/>
  <c r="AE88" i="24"/>
  <c r="CN61" i="24"/>
  <c r="BZ61" i="24"/>
  <c r="BN44" i="24"/>
  <c r="BO44" i="24" s="1"/>
  <c r="AO83" i="24"/>
  <c r="AP83" i="24" s="1"/>
  <c r="V65" i="24"/>
  <c r="AF17" i="24"/>
  <c r="AG17" i="24" s="1"/>
  <c r="DX90" i="24"/>
  <c r="EK90" i="24" s="1"/>
  <c r="EX28" i="24"/>
  <c r="EW28" i="24"/>
  <c r="AE54" i="24"/>
  <c r="F23" i="24"/>
  <c r="EA28" i="24"/>
  <c r="EW36" i="24"/>
  <c r="P82" i="24"/>
  <c r="Q82" i="24" s="1"/>
  <c r="BA50" i="24"/>
  <c r="BC50" i="24" s="1"/>
  <c r="EX25" i="24"/>
  <c r="FH20" i="24"/>
  <c r="ET20" i="24"/>
  <c r="FE20" i="24" s="1"/>
  <c r="BZ23" i="24"/>
  <c r="CN23" i="24"/>
  <c r="Y28" i="24"/>
  <c r="Q26" i="24"/>
  <c r="R26" i="24" s="1"/>
  <c r="BZ236" i="24"/>
  <c r="CN236" i="24"/>
  <c r="Z187" i="24"/>
  <c r="AL117" i="24"/>
  <c r="AN117" i="24" s="1"/>
  <c r="AK102" i="24"/>
  <c r="AL102" i="24" s="1"/>
  <c r="AN102" i="24" s="1"/>
  <c r="AV109" i="24"/>
  <c r="DX93" i="24"/>
  <c r="EJ93" i="24" s="1"/>
  <c r="BE106" i="24"/>
  <c r="AO103" i="24"/>
  <c r="AT74" i="24"/>
  <c r="AX149" i="24"/>
  <c r="AV166" i="24"/>
  <c r="AX166" i="24" s="1"/>
  <c r="AX131" i="24"/>
  <c r="BA114" i="24"/>
  <c r="BC114" i="24" s="1"/>
  <c r="AL124" i="24"/>
  <c r="AN124" i="24" s="1"/>
  <c r="BE78" i="24"/>
  <c r="BF78" i="24" s="1"/>
  <c r="AJ46" i="24"/>
  <c r="AK46" i="24" s="1"/>
  <c r="AL46" i="24" s="1"/>
  <c r="AU70" i="24"/>
  <c r="AV70" i="24" s="1"/>
  <c r="EA39" i="24"/>
  <c r="EA46" i="24"/>
  <c r="AX25" i="24"/>
  <c r="AS77" i="24"/>
  <c r="EW111" i="24"/>
  <c r="AE56" i="24"/>
  <c r="AF56" i="24" s="1"/>
  <c r="AG56" i="24" s="1"/>
  <c r="AX40" i="24"/>
  <c r="BS59" i="24"/>
  <c r="BT59" i="24" s="1"/>
  <c r="AY83" i="24"/>
  <c r="AZ83" i="24" s="1"/>
  <c r="BA83" i="24" s="1"/>
  <c r="BR57" i="24"/>
  <c r="EA67" i="24"/>
  <c r="DX67" i="24"/>
  <c r="BZ51" i="24"/>
  <c r="BP76" i="24"/>
  <c r="BR76" i="24" s="1"/>
  <c r="BU71" i="24"/>
  <c r="BW71" i="24" s="1"/>
  <c r="Q69" i="24"/>
  <c r="R69" i="24" s="1"/>
  <c r="Q57" i="24"/>
  <c r="R57" i="24" s="1"/>
  <c r="AZ57" i="24"/>
  <c r="BA57" i="24" s="1"/>
  <c r="BC57" i="24" s="1"/>
  <c r="AA36" i="24"/>
  <c r="AB36" i="24" s="1"/>
  <c r="EA20" i="24"/>
  <c r="BZ47" i="24"/>
  <c r="CN47" i="24"/>
  <c r="BN90" i="24"/>
  <c r="AF39" i="24"/>
  <c r="BT14" i="24"/>
  <c r="BU14" i="24" s="1"/>
  <c r="AD51" i="24"/>
  <c r="DX39" i="24"/>
  <c r="EJ39" i="24" s="1"/>
  <c r="AE28" i="24"/>
  <c r="AF28" i="24" s="1"/>
  <c r="AV37" i="24"/>
  <c r="AX37" i="24" s="1"/>
  <c r="AJ82" i="24"/>
  <c r="AK82" i="24" s="1"/>
  <c r="EX17" i="24"/>
  <c r="AA62" i="24"/>
  <c r="AB62" i="24" s="1"/>
  <c r="AQ36" i="24"/>
  <c r="AS36" i="24" s="1"/>
  <c r="BZ54" i="24"/>
  <c r="BR21" i="24"/>
  <c r="BZ39" i="24"/>
  <c r="CN39" i="24"/>
  <c r="DX110" i="24"/>
  <c r="EL110" i="24"/>
  <c r="AO187" i="24"/>
  <c r="AP187" i="24" s="1"/>
  <c r="AQ187" i="24" s="1"/>
  <c r="AQ118" i="24"/>
  <c r="AS118" i="24" s="1"/>
  <c r="BS73" i="24"/>
  <c r="Q86" i="24"/>
  <c r="R86" i="24" s="1"/>
  <c r="AS101" i="24"/>
  <c r="BO123" i="24"/>
  <c r="BP123" i="24" s="1"/>
  <c r="AU109" i="24"/>
  <c r="BS93" i="24"/>
  <c r="Y101" i="24"/>
  <c r="AK98" i="24"/>
  <c r="AL98" i="24" s="1"/>
  <c r="AY103" i="24"/>
  <c r="AZ103" i="24" s="1"/>
  <c r="DX74" i="24"/>
  <c r="F79" i="24"/>
  <c r="AI69" i="24"/>
  <c r="AJ88" i="24"/>
  <c r="BO78" i="24"/>
  <c r="BP78" i="24" s="1"/>
  <c r="AU107" i="24"/>
  <c r="AI77" i="24"/>
  <c r="AZ69" i="24"/>
  <c r="BA69" i="24" s="1"/>
  <c r="BU54" i="24"/>
  <c r="BW54" i="24" s="1"/>
  <c r="AK100" i="24"/>
  <c r="AE38" i="24"/>
  <c r="AF38" i="24" s="1"/>
  <c r="U59" i="24"/>
  <c r="BS83" i="24"/>
  <c r="W64" i="24"/>
  <c r="Y64" i="24" s="1"/>
  <c r="AX89" i="24"/>
  <c r="U67" i="24"/>
  <c r="V67" i="24" s="1"/>
  <c r="EX67" i="24"/>
  <c r="EW67" i="24"/>
  <c r="W69" i="24"/>
  <c r="Y69" i="24" s="1"/>
  <c r="BS61" i="24"/>
  <c r="EA90" i="24"/>
  <c r="AY15" i="24"/>
  <c r="AE90" i="24"/>
  <c r="BR53" i="24"/>
  <c r="Q23" i="24"/>
  <c r="R23" i="24" s="1"/>
  <c r="AN26" i="24"/>
  <c r="Y22" i="24"/>
  <c r="ET53" i="24"/>
  <c r="FF53" i="24" s="1"/>
  <c r="AT82" i="24"/>
  <c r="AU82" i="24" s="1"/>
  <c r="BF14" i="24"/>
  <c r="BH14" i="24" s="1"/>
  <c r="AD47" i="24"/>
  <c r="EA22" i="24"/>
  <c r="BC34" i="24"/>
  <c r="BW38" i="24"/>
  <c r="AT46" i="24"/>
  <c r="AU46" i="24" s="1"/>
  <c r="EA59" i="24"/>
  <c r="DX59" i="24"/>
  <c r="EJ59" i="24" s="1"/>
  <c r="BK59" i="24"/>
  <c r="BM59" i="24" s="1"/>
  <c r="V58" i="24"/>
  <c r="W58" i="24" s="1"/>
  <c r="AG29" i="24"/>
  <c r="AI29" i="24" s="1"/>
  <c r="BZ77" i="24"/>
  <c r="CN77" i="24"/>
  <c r="BZ15" i="24"/>
  <c r="CN15" i="24"/>
  <c r="EA42" i="24"/>
  <c r="EX32" i="24"/>
  <c r="EX96" i="24"/>
  <c r="ET96" i="24"/>
  <c r="FE96" i="24" s="1"/>
  <c r="BN104" i="24"/>
  <c r="BO104" i="24" s="1"/>
  <c r="BW118" i="24"/>
  <c r="AV99" i="24"/>
  <c r="AX99" i="24" s="1"/>
  <c r="BS79" i="24"/>
  <c r="EA84" i="24"/>
  <c r="DX57" i="24"/>
  <c r="AT38" i="24"/>
  <c r="AT58" i="24"/>
  <c r="AU58" i="24" s="1"/>
  <c r="EB34" i="24"/>
  <c r="DX46" i="24"/>
  <c r="EK46" i="24" s="1"/>
  <c r="AS72" i="24"/>
  <c r="EA53" i="24"/>
  <c r="DZ53" i="24"/>
  <c r="EA56" i="24"/>
  <c r="EX59" i="24"/>
  <c r="ET59" i="24"/>
  <c r="FF59" i="24" s="1"/>
  <c r="DX83" i="24"/>
  <c r="EJ83" i="24" s="1"/>
  <c r="U55" i="24"/>
  <c r="V55" i="24" s="1"/>
  <c r="BZ70" i="24"/>
  <c r="CN70" i="24"/>
  <c r="EX16" i="24"/>
  <c r="EW16" i="24"/>
  <c r="ET22" i="24"/>
  <c r="FE22" i="24" s="1"/>
  <c r="AD78" i="24"/>
  <c r="BT49" i="24"/>
  <c r="BU49" i="24" s="1"/>
  <c r="BW49" i="24" s="1"/>
  <c r="AA34" i="24"/>
  <c r="AB34" i="24" s="1"/>
  <c r="AD34" i="24" s="1"/>
  <c r="AK22" i="24"/>
  <c r="AL22" i="24" s="1"/>
  <c r="R51" i="24"/>
  <c r="AJ24" i="24"/>
  <c r="AK24" i="24" s="1"/>
  <c r="BZ36" i="24"/>
  <c r="P32" i="24"/>
  <c r="CN43" i="24"/>
  <c r="V47" i="24"/>
  <c r="BW19" i="24"/>
  <c r="BN84" i="24"/>
  <c r="BN94" i="24"/>
  <c r="BO94" i="24" s="1"/>
  <c r="AD75" i="24"/>
  <c r="BS57" i="24"/>
  <c r="BT57" i="24" s="1"/>
  <c r="BN56" i="24"/>
  <c r="AO39" i="24"/>
  <c r="BN46" i="24"/>
  <c r="BO46" i="24"/>
  <c r="AD52" i="24"/>
  <c r="Z83" i="24"/>
  <c r="AA83" i="24" s="1"/>
  <c r="Q56" i="24"/>
  <c r="P56" i="24"/>
  <c r="U15" i="24"/>
  <c r="V15" i="24" s="1"/>
  <c r="P90" i="24"/>
  <c r="Q90" i="24" s="1"/>
  <c r="F21" i="24"/>
  <c r="G21" i="24" s="1"/>
  <c r="AS64" i="24"/>
  <c r="ET48" i="24"/>
  <c r="FE48" i="24" s="1"/>
  <c r="P42" i="24"/>
  <c r="Q42" i="24" s="1"/>
  <c r="R42" i="24" s="1"/>
  <c r="AP16" i="24"/>
  <c r="AV43" i="24"/>
  <c r="AX43" i="24" s="1"/>
  <c r="W34" i="24"/>
  <c r="Y34" i="24" s="1"/>
  <c r="S492" i="24"/>
  <c r="T490" i="24"/>
  <c r="BD113" i="24"/>
  <c r="BZ114" i="24"/>
  <c r="CN114" i="24"/>
  <c r="EA92" i="24"/>
  <c r="Y114" i="24"/>
  <c r="AU110" i="24"/>
  <c r="AV110" i="24" s="1"/>
  <c r="AP63" i="24"/>
  <c r="AQ63" i="24" s="1"/>
  <c r="AP82" i="24"/>
  <c r="AQ82" i="24" s="1"/>
  <c r="BH92" i="24"/>
  <c r="J93" i="24"/>
  <c r="K93" i="24" s="1"/>
  <c r="BP71" i="24"/>
  <c r="BR71" i="24" s="1"/>
  <c r="EM69" i="24"/>
  <c r="DX69" i="24"/>
  <c r="F74" i="24"/>
  <c r="G74" i="24" s="1"/>
  <c r="H74" i="24" s="1"/>
  <c r="G86" i="24"/>
  <c r="AE46" i="24"/>
  <c r="R78" i="24"/>
  <c r="T78" i="24" s="1"/>
  <c r="BN58" i="24"/>
  <c r="BO58" i="24" s="1"/>
  <c r="BP58" i="24" s="1"/>
  <c r="AE34" i="24"/>
  <c r="AF34" i="24" s="1"/>
  <c r="AY39" i="24"/>
  <c r="AN77" i="24"/>
  <c r="AE44" i="24"/>
  <c r="AF44" i="24"/>
  <c r="AG44" i="24" s="1"/>
  <c r="EX56" i="24"/>
  <c r="BT68" i="24"/>
  <c r="BU68" i="24" s="1"/>
  <c r="AG53" i="24"/>
  <c r="AI53" i="24" s="1"/>
  <c r="V85" i="24"/>
  <c r="W85" i="24" s="1"/>
  <c r="EA64" i="24"/>
  <c r="AA69" i="24"/>
  <c r="AB69" i="24" s="1"/>
  <c r="AA87" i="24"/>
  <c r="AB87" i="24" s="1"/>
  <c r="F57" i="24"/>
  <c r="G57" i="24" s="1"/>
  <c r="AD41" i="24"/>
  <c r="AD40" i="24"/>
  <c r="CN82" i="24"/>
  <c r="AZ17" i="24"/>
  <c r="V39" i="24"/>
  <c r="W39" i="24" s="1"/>
  <c r="BE44" i="24"/>
  <c r="BF44" i="24" s="1"/>
  <c r="EA48" i="24"/>
  <c r="AQ18" i="24"/>
  <c r="AS18" i="24" s="1"/>
  <c r="P28" i="24"/>
  <c r="G51" i="24"/>
  <c r="AT24" i="24"/>
  <c r="AU24" i="24" s="1"/>
  <c r="Y81" i="24"/>
  <c r="ET42" i="24"/>
  <c r="AE32" i="24"/>
  <c r="BW55" i="24"/>
  <c r="ET17" i="24"/>
  <c r="FF17" i="24" s="1"/>
  <c r="BH22" i="24"/>
  <c r="ET24" i="24"/>
  <c r="AX29" i="24"/>
  <c r="AO269" i="24"/>
  <c r="AP269" i="24" s="1"/>
  <c r="AQ269" i="24" s="1"/>
  <c r="EX179" i="24"/>
  <c r="AT140" i="24"/>
  <c r="AU140" i="24"/>
  <c r="AV140" i="24" s="1"/>
  <c r="AN158" i="24"/>
  <c r="EZ137" i="24"/>
  <c r="ET137" i="24"/>
  <c r="FF137" i="24" s="1"/>
  <c r="BS185" i="24"/>
  <c r="AX196" i="24"/>
  <c r="AN156" i="24"/>
  <c r="AX142" i="24"/>
  <c r="AN105" i="24"/>
  <c r="BF100" i="24"/>
  <c r="BH100" i="24" s="1"/>
  <c r="G128" i="24"/>
  <c r="H128" i="24" s="1"/>
  <c r="T176" i="24"/>
  <c r="AX209" i="24"/>
  <c r="AT116" i="24"/>
  <c r="AY181" i="24"/>
  <c r="AZ181" i="24" s="1"/>
  <c r="AT124" i="24"/>
  <c r="AU124" i="24" s="1"/>
  <c r="AV124" i="24" s="1"/>
  <c r="EX99" i="24"/>
  <c r="EW99" i="24"/>
  <c r="AS119" i="24"/>
  <c r="AJ144" i="24"/>
  <c r="AK144" i="24" s="1"/>
  <c r="AL144" i="24" s="1"/>
  <c r="AD132" i="24"/>
  <c r="BF94" i="24"/>
  <c r="BH94" i="24" s="1"/>
  <c r="BH112" i="24"/>
  <c r="AE92" i="24"/>
  <c r="AL97" i="24"/>
  <c r="AN97" i="24" s="1"/>
  <c r="BK89" i="24"/>
  <c r="BM89" i="24" s="1"/>
  <c r="AV98" i="24"/>
  <c r="AX98" i="24" s="1"/>
  <c r="BN182" i="24"/>
  <c r="BO182" i="24" s="1"/>
  <c r="BP182" i="24" s="1"/>
  <c r="CN95" i="24"/>
  <c r="BZ95" i="24"/>
  <c r="EX72" i="24"/>
  <c r="BW90" i="24"/>
  <c r="ET84" i="24"/>
  <c r="FE84" i="24" s="1"/>
  <c r="AA91" i="24"/>
  <c r="AB91" i="24" s="1"/>
  <c r="AA97" i="24"/>
  <c r="AB97" i="24" s="1"/>
  <c r="EK62" i="24"/>
  <c r="DZ62" i="24"/>
  <c r="Z35" i="24"/>
  <c r="AY53" i="24"/>
  <c r="AZ53" i="24" s="1"/>
  <c r="BA53" i="24" s="1"/>
  <c r="Z37" i="24"/>
  <c r="AA37" i="24" s="1"/>
  <c r="BR75" i="24"/>
  <c r="AJ50" i="24"/>
  <c r="AK50" i="24" s="1"/>
  <c r="U83" i="24"/>
  <c r="W72" i="24"/>
  <c r="Y72" i="24" s="1"/>
  <c r="AG68" i="24"/>
  <c r="AI68" i="24" s="1"/>
  <c r="R70" i="24"/>
  <c r="T70" i="24" s="1"/>
  <c r="BK103" i="24"/>
  <c r="BM103" i="24" s="1"/>
  <c r="EX64" i="24"/>
  <c r="AU68" i="24"/>
  <c r="AV68" i="24" s="1"/>
  <c r="AX68" i="24" s="1"/>
  <c r="H40" i="24"/>
  <c r="AG41" i="24"/>
  <c r="AI41" i="24" s="1"/>
  <c r="AB41" i="24"/>
  <c r="BR14" i="24"/>
  <c r="AN19" i="24"/>
  <c r="ET19" i="24"/>
  <c r="AL55" i="24"/>
  <c r="AN55" i="24" s="1"/>
  <c r="CN37" i="24"/>
  <c r="BZ37" i="24"/>
  <c r="AX63" i="24"/>
  <c r="AD29" i="24"/>
  <c r="FG15" i="24"/>
  <c r="ET15" i="24"/>
  <c r="AE48" i="24"/>
  <c r="AF48" i="24" s="1"/>
  <c r="AG48" i="24" s="1"/>
  <c r="BW51" i="24"/>
  <c r="AS49" i="24"/>
  <c r="F26" i="24"/>
  <c r="DX24" i="24"/>
  <c r="EK24" i="24" s="1"/>
  <c r="F32" i="24"/>
  <c r="G32" i="24" s="1"/>
  <c r="H32" i="24" s="1"/>
  <c r="AD30" i="24"/>
  <c r="BN16" i="24"/>
  <c r="BO16" i="24" s="1"/>
  <c r="BP16" i="24" s="1"/>
  <c r="P16" i="24"/>
  <c r="AJ92" i="24"/>
  <c r="AK92" i="24" s="1"/>
  <c r="AL92" i="24" s="1"/>
  <c r="BF172" i="24"/>
  <c r="BH172" i="24" s="1"/>
  <c r="EX95" i="24"/>
  <c r="AJ84" i="24"/>
  <c r="AK84" i="24" s="1"/>
  <c r="AL84" i="24" s="1"/>
  <c r="T112" i="24"/>
  <c r="FH66" i="24"/>
  <c r="ET66" i="24"/>
  <c r="EA31" i="24"/>
  <c r="DX31" i="24"/>
  <c r="EJ31" i="24" s="1"/>
  <c r="AO53" i="24"/>
  <c r="AJ36" i="24"/>
  <c r="AK36" i="24" s="1"/>
  <c r="AL36" i="24" s="1"/>
  <c r="F69" i="24"/>
  <c r="G69" i="24" s="1"/>
  <c r="H69" i="24" s="1"/>
  <c r="AT50" i="24"/>
  <c r="AU50" i="24" s="1"/>
  <c r="AJ56" i="24"/>
  <c r="AK56" i="24" s="1"/>
  <c r="AL56" i="24" s="1"/>
  <c r="AD54" i="24"/>
  <c r="AT64" i="24"/>
  <c r="EW61" i="24"/>
  <c r="Z19" i="24"/>
  <c r="AA19" i="24" s="1"/>
  <c r="EM21" i="24"/>
  <c r="DX21" i="24"/>
  <c r="AB72" i="24"/>
  <c r="AD72" i="24" s="1"/>
  <c r="EX43" i="24"/>
  <c r="AJ48" i="24"/>
  <c r="AA49" i="24"/>
  <c r="AB49" i="24" s="1"/>
  <c r="BN24" i="24"/>
  <c r="AI15" i="24"/>
  <c r="AE16" i="24"/>
  <c r="AP25" i="24"/>
  <c r="EW93" i="24"/>
  <c r="EX93" i="24"/>
  <c r="P68" i="24"/>
  <c r="Q68" i="24" s="1"/>
  <c r="ET65" i="24"/>
  <c r="FG65" i="24"/>
  <c r="AT92" i="24"/>
  <c r="AK119" i="24"/>
  <c r="AL119" i="24" s="1"/>
  <c r="BW101" i="24"/>
  <c r="Q102" i="24"/>
  <c r="R102" i="24" s="1"/>
  <c r="T102" i="24" s="1"/>
  <c r="EX84" i="24"/>
  <c r="CN64" i="24"/>
  <c r="G81" i="24"/>
  <c r="BZ94" i="24"/>
  <c r="CN94" i="24"/>
  <c r="BZ87" i="24"/>
  <c r="CN87" i="24"/>
  <c r="AI71" i="24"/>
  <c r="EX29" i="24"/>
  <c r="AU61" i="24"/>
  <c r="AT36" i="24"/>
  <c r="AU36" i="24" s="1"/>
  <c r="DX56" i="24"/>
  <c r="EK56" i="24" s="1"/>
  <c r="DX50" i="24"/>
  <c r="EK50" i="24" s="1"/>
  <c r="BW67" i="24"/>
  <c r="AS67" i="24"/>
  <c r="AZ89" i="24"/>
  <c r="BA89" i="24" s="1"/>
  <c r="BR79" i="24"/>
  <c r="EX46" i="24"/>
  <c r="ET46" i="24"/>
  <c r="FE46" i="24" s="1"/>
  <c r="BZ84" i="24"/>
  <c r="CN84" i="24"/>
  <c r="BN64" i="24"/>
  <c r="BO64" i="24" s="1"/>
  <c r="BP64" i="24" s="1"/>
  <c r="ET56" i="24"/>
  <c r="FE56" i="24" s="1"/>
  <c r="Y62" i="24"/>
  <c r="AF134" i="24"/>
  <c r="AG134" i="24" s="1"/>
  <c r="AO19" i="24"/>
  <c r="AP19" i="24" s="1"/>
  <c r="AN39" i="24"/>
  <c r="BC18" i="24"/>
  <c r="EX21" i="24"/>
  <c r="ET21" i="24"/>
  <c r="FF21" i="24" s="1"/>
  <c r="BA24" i="24"/>
  <c r="BC24" i="24" s="1"/>
  <c r="AL43" i="24"/>
  <c r="AN43" i="24" s="1"/>
  <c r="G76" i="24"/>
  <c r="EW30" i="24"/>
  <c r="AF84" i="24"/>
  <c r="AG84" i="24" s="1"/>
  <c r="AT48" i="24"/>
  <c r="EA24" i="24"/>
  <c r="BP126" i="24"/>
  <c r="BR126" i="24" s="1"/>
  <c r="BC75" i="24"/>
  <c r="BW24" i="24"/>
  <c r="AE52" i="24"/>
  <c r="AF52" i="24" s="1"/>
  <c r="BE41" i="24"/>
  <c r="BF41" i="24" s="1"/>
  <c r="AO27" i="24"/>
  <c r="EX27" i="24"/>
  <c r="Z45" i="24"/>
  <c r="AA45" i="24" s="1"/>
  <c r="AJ16" i="24"/>
  <c r="AZ27" i="24"/>
  <c r="BA27" i="24" s="1"/>
  <c r="AB56" i="24"/>
  <c r="AD56" i="24" s="1"/>
  <c r="AG20" i="24"/>
  <c r="AI20" i="24" s="1"/>
  <c r="AU30" i="24"/>
  <c r="AV30" i="24" s="1"/>
  <c r="AX30" i="24" s="1"/>
  <c r="AU31" i="24"/>
  <c r="CN17" i="24"/>
  <c r="DX92" i="24"/>
  <c r="EK92" i="24" s="1"/>
  <c r="EA95" i="24"/>
  <c r="EB72" i="24"/>
  <c r="DX36" i="24"/>
  <c r="EK36" i="24" s="1"/>
  <c r="EL36" i="24"/>
  <c r="DZ38" i="24"/>
  <c r="EA38" i="24"/>
  <c r="AX56" i="24"/>
  <c r="BN50" i="24"/>
  <c r="BO50" i="24" s="1"/>
  <c r="AK70" i="24"/>
  <c r="AL70" i="24" s="1"/>
  <c r="AN70" i="24" s="1"/>
  <c r="EX44" i="24"/>
  <c r="AE64" i="24"/>
  <c r="AO55" i="24"/>
  <c r="BE38" i="24"/>
  <c r="BF38" i="24" s="1"/>
  <c r="BH38" i="24" s="1"/>
  <c r="AQ80" i="24"/>
  <c r="AS80" i="24" s="1"/>
  <c r="FF55" i="24"/>
  <c r="EW55" i="24"/>
  <c r="DX48" i="24"/>
  <c r="BT50" i="24"/>
  <c r="AO23" i="24"/>
  <c r="AJ52" i="24"/>
  <c r="F98" i="24"/>
  <c r="G98" i="24" s="1"/>
  <c r="AB32" i="24"/>
  <c r="AD32" i="24" s="1"/>
  <c r="AO45" i="24"/>
  <c r="AP45" i="24" s="1"/>
  <c r="EA16" i="24"/>
  <c r="BZ31" i="24"/>
  <c r="CN31" i="24"/>
  <c r="BR31" i="24"/>
  <c r="EW49" i="24"/>
  <c r="ET62" i="24"/>
  <c r="FE62" i="24" s="1"/>
  <c r="FC62" i="24"/>
  <c r="AQ99" i="24"/>
  <c r="AS99" i="24" s="1"/>
  <c r="BS65" i="24"/>
  <c r="W108" i="24"/>
  <c r="Y108" i="24" s="1"/>
  <c r="BN92" i="24"/>
  <c r="BO92" i="24" s="1"/>
  <c r="ET95" i="24"/>
  <c r="BK111" i="24"/>
  <c r="BM111" i="24" s="1"/>
  <c r="W134" i="24"/>
  <c r="Y134" i="24" s="1"/>
  <c r="ET51" i="24"/>
  <c r="FG51" i="24"/>
  <c r="EX85" i="24"/>
  <c r="ET72" i="24"/>
  <c r="FE72" i="24" s="1"/>
  <c r="BR83" i="24"/>
  <c r="H105" i="24"/>
  <c r="AG87" i="24"/>
  <c r="AI87" i="24" s="1"/>
  <c r="I140" i="24"/>
  <c r="BO63" i="24"/>
  <c r="BP63" i="24" s="1"/>
  <c r="AE80" i="24"/>
  <c r="AF80" i="24" s="1"/>
  <c r="AG80" i="24" s="1"/>
  <c r="AK109" i="24"/>
  <c r="AL109" i="24" s="1"/>
  <c r="AF109" i="24"/>
  <c r="AA44" i="24"/>
  <c r="AB44" i="24" s="1"/>
  <c r="AD44" i="24" s="1"/>
  <c r="ET35" i="24"/>
  <c r="FG35" i="24"/>
  <c r="AA60" i="24"/>
  <c r="AB60" i="24" s="1"/>
  <c r="EA50" i="24"/>
  <c r="BO74" i="24"/>
  <c r="ET64" i="24"/>
  <c r="FE64" i="24" s="1"/>
  <c r="FH64" i="24"/>
  <c r="AY55" i="24"/>
  <c r="AZ55" i="24" s="1"/>
  <c r="G80" i="24"/>
  <c r="H80" i="24" s="1"/>
  <c r="AF40" i="24"/>
  <c r="AG40" i="24" s="1"/>
  <c r="G18" i="24"/>
  <c r="H18" i="24" s="1"/>
  <c r="AZ44" i="24"/>
  <c r="BA44" i="24" s="1"/>
  <c r="BC44" i="24" s="1"/>
  <c r="AB93" i="24"/>
  <c r="AD93" i="24" s="1"/>
  <c r="AU73" i="24"/>
  <c r="AV73" i="24" s="1"/>
  <c r="AX73" i="24" s="1"/>
  <c r="BN48" i="24"/>
  <c r="BO48" i="24" s="1"/>
  <c r="DX34" i="24"/>
  <c r="EK34" i="24" s="1"/>
  <c r="AL45" i="24"/>
  <c r="AN45" i="24" s="1"/>
  <c r="AY23" i="24"/>
  <c r="AK73" i="24"/>
  <c r="AL73" i="24" s="1"/>
  <c r="P20" i="24"/>
  <c r="Q20" i="24" s="1"/>
  <c r="R20" i="24" s="1"/>
  <c r="BD49" i="24"/>
  <c r="BE49" i="24" s="1"/>
  <c r="EW40" i="24"/>
  <c r="AV52" i="24"/>
  <c r="AT52" i="24"/>
  <c r="AU52" i="24" s="1"/>
  <c r="BC66" i="24"/>
  <c r="W68" i="24"/>
  <c r="Y68" i="24" s="1"/>
  <c r="AK41" i="24"/>
  <c r="AL41" i="24" s="1"/>
  <c r="BI26" i="24"/>
  <c r="BJ26" i="24" s="1"/>
  <c r="U27" i="24"/>
  <c r="AY45" i="24"/>
  <c r="AZ45" i="24" s="1"/>
  <c r="BA45" i="24" s="1"/>
  <c r="AT16" i="24"/>
  <c r="AB26" i="24"/>
  <c r="AD26" i="24" s="1"/>
  <c r="BO28" i="24"/>
  <c r="BP28" i="24" s="1"/>
  <c r="BR28" i="24" s="1"/>
  <c r="AZ21" i="24"/>
  <c r="BA21" i="24" s="1"/>
  <c r="BT27" i="24"/>
  <c r="BU27" i="24" s="1"/>
  <c r="DX127" i="24"/>
  <c r="AO139" i="24"/>
  <c r="EA132" i="24"/>
  <c r="BU181" i="24"/>
  <c r="BW181" i="24" s="1"/>
  <c r="BR105" i="24"/>
  <c r="AK71" i="24"/>
  <c r="AL71" i="24" s="1"/>
  <c r="G99" i="24"/>
  <c r="H99" i="24" s="1"/>
  <c r="I99" i="24" s="1"/>
  <c r="CN91" i="24"/>
  <c r="R144" i="24"/>
  <c r="T144" i="24" s="1"/>
  <c r="U95" i="24"/>
  <c r="AZ91" i="24"/>
  <c r="BA91" i="24" s="1"/>
  <c r="AZ78" i="24"/>
  <c r="EG51" i="24"/>
  <c r="AE72" i="24"/>
  <c r="DX88" i="24"/>
  <c r="EK88" i="24" s="1"/>
  <c r="BO103" i="24"/>
  <c r="BO86" i="24"/>
  <c r="BP86" i="24" s="1"/>
  <c r="AB92" i="24"/>
  <c r="AD92" i="24" s="1"/>
  <c r="AJ80" i="24"/>
  <c r="AK80" i="24" s="1"/>
  <c r="AL80" i="24" s="1"/>
  <c r="K72" i="24"/>
  <c r="BP49" i="24"/>
  <c r="BR49" i="24" s="1"/>
  <c r="AO35" i="24"/>
  <c r="AP35" i="24" s="1"/>
  <c r="BR29" i="24"/>
  <c r="Z53" i="24"/>
  <c r="AA53" i="24" s="1"/>
  <c r="G60" i="24"/>
  <c r="AL107" i="24"/>
  <c r="EW68" i="24"/>
  <c r="BP74" i="24"/>
  <c r="BR74" i="24" s="1"/>
  <c r="AP65" i="24"/>
  <c r="AQ65" i="24" s="1"/>
  <c r="AZ63" i="24"/>
  <c r="AF43" i="24"/>
  <c r="AG43" i="24" s="1"/>
  <c r="BZ78" i="24"/>
  <c r="AJ64" i="24"/>
  <c r="EX53" i="24"/>
  <c r="EW53" i="24"/>
  <c r="BU40" i="24"/>
  <c r="BW40" i="24" s="1"/>
  <c r="EA14" i="24"/>
  <c r="DZ14" i="24"/>
  <c r="V40" i="24"/>
  <c r="AP62" i="24"/>
  <c r="AQ62" i="24" s="1"/>
  <c r="AS28" i="24"/>
  <c r="Q61" i="24"/>
  <c r="R61" i="24" s="1"/>
  <c r="AL33" i="24"/>
  <c r="AN33" i="24" s="1"/>
  <c r="ET43" i="24"/>
  <c r="FF43" i="24" s="1"/>
  <c r="EX48" i="24"/>
  <c r="EX20" i="24"/>
  <c r="BH42" i="24"/>
  <c r="DZ49" i="24"/>
  <c r="DZ26" i="24"/>
  <c r="ET27" i="24"/>
  <c r="FF27" i="24" s="1"/>
  <c r="DX16" i="24"/>
  <c r="EK16" i="24" s="1"/>
  <c r="BS127" i="24"/>
  <c r="BT127" i="24" s="1"/>
  <c r="R103" i="24"/>
  <c r="BS139" i="24"/>
  <c r="BZ101" i="24"/>
  <c r="CN101" i="24"/>
  <c r="DZ91" i="24"/>
  <c r="EA91" i="24"/>
  <c r="EA155" i="24"/>
  <c r="EX101" i="24"/>
  <c r="BW157" i="24"/>
  <c r="R99" i="24"/>
  <c r="F122" i="24"/>
  <c r="BS141" i="24"/>
  <c r="BT141" i="24" s="1"/>
  <c r="EX181" i="24"/>
  <c r="BC115" i="24"/>
  <c r="EA219" i="24"/>
  <c r="ET187" i="24"/>
  <c r="FF187" i="24" s="1"/>
  <c r="EI87" i="24"/>
  <c r="BZ81" i="24"/>
  <c r="CN81" i="24"/>
  <c r="BZ145" i="24"/>
  <c r="CN145" i="24"/>
  <c r="BZ146" i="24"/>
  <c r="CN146" i="24"/>
  <c r="ET107" i="24"/>
  <c r="BW128" i="24"/>
  <c r="AY51" i="24"/>
  <c r="BZ108" i="24"/>
  <c r="CN108" i="24"/>
  <c r="DX84" i="24"/>
  <c r="EK84" i="24" s="1"/>
  <c r="AT84" i="24"/>
  <c r="BT52" i="24"/>
  <c r="BU52" i="24" s="1"/>
  <c r="CN151" i="24"/>
  <c r="BZ151" i="24"/>
  <c r="EW47" i="24"/>
  <c r="EZ47" i="24"/>
  <c r="BN88" i="24"/>
  <c r="BT77" i="24"/>
  <c r="BU77" i="24" s="1"/>
  <c r="V87" i="24"/>
  <c r="AT80" i="24"/>
  <c r="AU80" i="24" s="1"/>
  <c r="Q108" i="24"/>
  <c r="R108" i="24" s="1"/>
  <c r="L72" i="24"/>
  <c r="BS37" i="24"/>
  <c r="BT37" i="24" s="1"/>
  <c r="AJ38" i="24"/>
  <c r="AK38" i="24" s="1"/>
  <c r="AY35" i="24"/>
  <c r="AZ35" i="24" s="1"/>
  <c r="AV53" i="24"/>
  <c r="AX53" i="24" s="1"/>
  <c r="AA58" i="24"/>
  <c r="AB58" i="24" s="1"/>
  <c r="AK107" i="24"/>
  <c r="T62" i="24"/>
  <c r="P50" i="24"/>
  <c r="Q50" i="24" s="1"/>
  <c r="R50" i="24" s="1"/>
  <c r="BS53" i="24"/>
  <c r="AD28" i="24"/>
  <c r="DX64" i="24"/>
  <c r="EK64" i="24" s="1"/>
  <c r="BN38" i="24"/>
  <c r="BZ14" i="24"/>
  <c r="CN14" i="24"/>
  <c r="AJ90" i="24"/>
  <c r="Z43" i="24"/>
  <c r="AJ28" i="24"/>
  <c r="BN20" i="24"/>
  <c r="BO20" i="24" s="1"/>
  <c r="BP20" i="24" s="1"/>
  <c r="Q47" i="24"/>
  <c r="G34" i="24"/>
  <c r="F49" i="24"/>
  <c r="EX52" i="24"/>
  <c r="EW52" i="24"/>
  <c r="AQ61" i="24"/>
  <c r="AS61" i="24" s="1"/>
  <c r="Z27" i="24"/>
  <c r="EX45" i="24"/>
  <c r="BU47" i="24"/>
  <c r="BW47" i="24" s="1"/>
  <c r="EL130" i="24"/>
  <c r="DX130" i="24"/>
  <c r="EK130" i="24" s="1"/>
  <c r="EA130" i="24"/>
  <c r="EA250" i="24"/>
  <c r="DZ250" i="24"/>
  <c r="EA157" i="24"/>
  <c r="AP197" i="24"/>
  <c r="AQ197" i="24" s="1"/>
  <c r="EM147" i="24"/>
  <c r="DX147" i="24"/>
  <c r="EX127" i="24"/>
  <c r="BK149" i="24"/>
  <c r="BM149" i="24" s="1"/>
  <c r="CN135" i="24"/>
  <c r="AY139" i="24"/>
  <c r="AE100" i="24"/>
  <c r="BR89" i="24"/>
  <c r="U155" i="24"/>
  <c r="V155" i="24" s="1"/>
  <c r="W155" i="24" s="1"/>
  <c r="BE126" i="24"/>
  <c r="AF127" i="24"/>
  <c r="AX145" i="24"/>
  <c r="ET108" i="24"/>
  <c r="FH108" i="24"/>
  <c r="BU234" i="24"/>
  <c r="BW234" i="24" s="1"/>
  <c r="AZ162" i="24"/>
  <c r="AB145" i="24"/>
  <c r="AD145" i="24" s="1"/>
  <c r="U219" i="24"/>
  <c r="V219" i="24" s="1"/>
  <c r="W219" i="24" s="1"/>
  <c r="AF143" i="24"/>
  <c r="BO128" i="24"/>
  <c r="BP128" i="24" s="1"/>
  <c r="DX87" i="24"/>
  <c r="EJ87" i="24" s="1"/>
  <c r="AK104" i="24"/>
  <c r="AL104" i="24" s="1"/>
  <c r="AN104" i="24" s="1"/>
  <c r="EA102" i="24"/>
  <c r="AG110" i="24"/>
  <c r="AI110" i="24" s="1"/>
  <c r="Z95" i="24"/>
  <c r="DX51" i="24"/>
  <c r="EJ51" i="24" s="1"/>
  <c r="W84" i="24"/>
  <c r="Y84" i="24" s="1"/>
  <c r="AJ72" i="24"/>
  <c r="AK72" i="24" s="1"/>
  <c r="V96" i="24"/>
  <c r="EX88" i="24"/>
  <c r="EW88" i="24"/>
  <c r="DX80" i="24"/>
  <c r="BW74" i="24"/>
  <c r="AF76" i="24"/>
  <c r="BJ19" i="24"/>
  <c r="BK19" i="24" s="1"/>
  <c r="AG78" i="24"/>
  <c r="AI78" i="24" s="1"/>
  <c r="AY37" i="24"/>
  <c r="AG66" i="24"/>
  <c r="AI66" i="24" s="1"/>
  <c r="AK65" i="24"/>
  <c r="AL65" i="24" s="1"/>
  <c r="CN99" i="24"/>
  <c r="ET50" i="24"/>
  <c r="CN63" i="24"/>
  <c r="BT75" i="24"/>
  <c r="BJ79" i="24"/>
  <c r="AF58" i="24"/>
  <c r="AG97" i="24"/>
  <c r="AI97" i="24" s="1"/>
  <c r="AO15" i="24"/>
  <c r="EX90" i="24"/>
  <c r="Y51" i="24"/>
  <c r="BS43" i="24"/>
  <c r="AJ20" i="24"/>
  <c r="AK20" i="24" s="1"/>
  <c r="Z17" i="24"/>
  <c r="ET82" i="24"/>
  <c r="FE82" i="24" s="1"/>
  <c r="BT56" i="24"/>
  <c r="BU56" i="24" s="1"/>
  <c r="P22" i="24"/>
  <c r="Q22" i="24" s="1"/>
  <c r="V38" i="24"/>
  <c r="W38" i="24" s="1"/>
  <c r="Y38" i="24" s="1"/>
  <c r="Y23" i="24"/>
  <c r="V18" i="24"/>
  <c r="W18" i="24" s="1"/>
  <c r="Y18" i="24" s="1"/>
  <c r="AZ224" i="24"/>
  <c r="AX125" i="24"/>
  <c r="AF248" i="24"/>
  <c r="AG248" i="24" s="1"/>
  <c r="AI248" i="24" s="1"/>
  <c r="AX129" i="24"/>
  <c r="AT250" i="24"/>
  <c r="AU250" i="24" s="1"/>
  <c r="AL223" i="24"/>
  <c r="AN223" i="24" s="1"/>
  <c r="AZ156" i="24"/>
  <c r="BA156" i="24" s="1"/>
  <c r="EA114" i="24"/>
  <c r="DZ114" i="24"/>
  <c r="AU194" i="24"/>
  <c r="AV194" i="24" s="1"/>
  <c r="BF130" i="24"/>
  <c r="BH130" i="24" s="1"/>
  <c r="Z185" i="24"/>
  <c r="V201" i="24"/>
  <c r="AT305" i="24"/>
  <c r="AU305" i="24" s="1"/>
  <c r="AV305" i="24" s="1"/>
  <c r="AY127" i="24"/>
  <c r="AZ127" i="24" s="1"/>
  <c r="BA127" i="24" s="1"/>
  <c r="AZ183" i="24"/>
  <c r="BA183" i="24" s="1"/>
  <c r="BC183" i="24" s="1"/>
  <c r="EA101" i="24"/>
  <c r="DZ101" i="24"/>
  <c r="AZ128" i="24"/>
  <c r="BA128" i="24" s="1"/>
  <c r="BC128" i="24" s="1"/>
  <c r="V190" i="24"/>
  <c r="DX139" i="24"/>
  <c r="EW98" i="24"/>
  <c r="EX98" i="24"/>
  <c r="AO155" i="24"/>
  <c r="AP173" i="24"/>
  <c r="AQ173" i="24" s="1"/>
  <c r="AS173" i="24" s="1"/>
  <c r="BF124" i="24"/>
  <c r="BH124" i="24"/>
  <c r="ET100" i="24"/>
  <c r="FE100" i="24" s="1"/>
  <c r="AT106" i="24"/>
  <c r="BT114" i="24"/>
  <c r="BU114" i="24" s="1"/>
  <c r="F110" i="24"/>
  <c r="G110" i="24" s="1"/>
  <c r="AA174" i="24"/>
  <c r="W112" i="24"/>
  <c r="Y112" i="24" s="1"/>
  <c r="AF142" i="24"/>
  <c r="AG142" i="24" s="1"/>
  <c r="AI142" i="24" s="1"/>
  <c r="AO219" i="24"/>
  <c r="AP219" i="24" s="1"/>
  <c r="EX187" i="24"/>
  <c r="EW187" i="24"/>
  <c r="Q152" i="24"/>
  <c r="R152" i="24" s="1"/>
  <c r="T152" i="24" s="1"/>
  <c r="BS87" i="24"/>
  <c r="AN67" i="24"/>
  <c r="ET102" i="24"/>
  <c r="FE102" i="24" s="1"/>
  <c r="AA100" i="24"/>
  <c r="AB100" i="24" s="1"/>
  <c r="AP134" i="24"/>
  <c r="AQ134" i="24" s="1"/>
  <c r="AS134" i="24" s="1"/>
  <c r="H112" i="24"/>
  <c r="AO95" i="24"/>
  <c r="AD114" i="24"/>
  <c r="AF89" i="24"/>
  <c r="BT106" i="24"/>
  <c r="EF76" i="24"/>
  <c r="DZ76" i="24"/>
  <c r="AT72" i="24"/>
  <c r="AU72" i="24" s="1"/>
  <c r="ET76" i="24"/>
  <c r="FE76" i="24" s="1"/>
  <c r="AU45" i="24"/>
  <c r="CN80" i="24"/>
  <c r="BZ80" i="24"/>
  <c r="W96" i="24"/>
  <c r="EA85" i="24"/>
  <c r="DZ85" i="24"/>
  <c r="BN80" i="24"/>
  <c r="U37" i="24"/>
  <c r="AU66" i="24"/>
  <c r="AV66" i="24" s="1"/>
  <c r="AX66" i="24" s="1"/>
  <c r="AI45" i="24"/>
  <c r="AB61" i="24"/>
  <c r="AD61" i="24" s="1"/>
  <c r="AE50" i="24"/>
  <c r="AF50" i="24" s="1"/>
  <c r="AG50" i="24" s="1"/>
  <c r="AD89" i="24"/>
  <c r="W36" i="24"/>
  <c r="Y36" i="24" s="1"/>
  <c r="Z15" i="24"/>
  <c r="BA72" i="24"/>
  <c r="BC72" i="24" s="1"/>
  <c r="T30" i="24"/>
  <c r="BC67" i="24"/>
  <c r="BJ47" i="24"/>
  <c r="BO59" i="24"/>
  <c r="BP59" i="24" s="1"/>
  <c r="AO43" i="24"/>
  <c r="AP43" i="24" s="1"/>
  <c r="AQ43" i="24" s="1"/>
  <c r="AK27" i="24"/>
  <c r="AL27" i="24" s="1"/>
  <c r="AL69" i="24"/>
  <c r="AN69" i="24" s="1"/>
  <c r="AT20" i="24"/>
  <c r="AU20" i="24" s="1"/>
  <c r="AV20" i="24" s="1"/>
  <c r="AO17" i="24"/>
  <c r="AZ62" i="24"/>
  <c r="BA62" i="24" s="1"/>
  <c r="AZ42" i="24"/>
  <c r="BA42" i="24" s="1"/>
  <c r="EA82" i="24"/>
  <c r="DZ82" i="24"/>
  <c r="DZ33" i="24"/>
  <c r="BN52" i="24"/>
  <c r="BO52" i="24" s="1"/>
  <c r="EM23" i="24"/>
  <c r="DX23" i="24"/>
  <c r="Y57" i="24"/>
  <c r="AZ29" i="24"/>
  <c r="BA29" i="24" s="1"/>
  <c r="I15" i="24"/>
  <c r="BO35" i="24"/>
  <c r="BP35" i="24" s="1"/>
  <c r="F241" i="24"/>
  <c r="AS236" i="24"/>
  <c r="U199" i="24"/>
  <c r="V199" i="24" s="1"/>
  <c r="W199" i="24" s="1"/>
  <c r="BZ220" i="24"/>
  <c r="CN220" i="24"/>
  <c r="AD281" i="24"/>
  <c r="R208" i="24"/>
  <c r="T208" i="24" s="1"/>
  <c r="AK143" i="24"/>
  <c r="AL143" i="24" s="1"/>
  <c r="AI197" i="24"/>
  <c r="T222" i="24"/>
  <c r="BT191" i="24"/>
  <c r="BU191" i="24" s="1"/>
  <c r="BN250" i="24"/>
  <c r="BO205" i="24"/>
  <c r="BP205" i="24" s="1"/>
  <c r="DX157" i="24"/>
  <c r="EJ157" i="24" s="1"/>
  <c r="AU155" i="24"/>
  <c r="AV155" i="24" s="1"/>
  <c r="BW180" i="24"/>
  <c r="AS142" i="24"/>
  <c r="AA188" i="24"/>
  <c r="AB188" i="24" s="1"/>
  <c r="BM209" i="24"/>
  <c r="AA167" i="24"/>
  <c r="AB167" i="24" s="1"/>
  <c r="AD160" i="24"/>
  <c r="AU138" i="24"/>
  <c r="AA131" i="24"/>
  <c r="AB131" i="24" s="1"/>
  <c r="AZ110" i="24"/>
  <c r="BA110" i="24" s="1"/>
  <c r="P118" i="24"/>
  <c r="BM97" i="24"/>
  <c r="BS151" i="24"/>
  <c r="ET78" i="24"/>
  <c r="FE78" i="24" s="1"/>
  <c r="EX78" i="24"/>
  <c r="EA100" i="24"/>
  <c r="BO150" i="24"/>
  <c r="BP150" i="24" s="1"/>
  <c r="BR150" i="24" s="1"/>
  <c r="AV122" i="24"/>
  <c r="AX122" i="24" s="1"/>
  <c r="BJ95" i="24"/>
  <c r="BK95" i="24" s="1"/>
  <c r="BE146" i="24"/>
  <c r="V171" i="24"/>
  <c r="W171" i="24" s="1"/>
  <c r="BC158" i="24"/>
  <c r="BJ153" i="24"/>
  <c r="BK153" i="24" s="1"/>
  <c r="BS219" i="24"/>
  <c r="H142" i="24"/>
  <c r="I142" i="24" s="1"/>
  <c r="J142" i="24" s="1"/>
  <c r="AX169" i="24"/>
  <c r="BW66" i="24"/>
  <c r="AA127" i="24"/>
  <c r="AB127" i="24" s="1"/>
  <c r="Y94" i="24"/>
  <c r="AE102" i="24"/>
  <c r="BU86" i="24"/>
  <c r="BW86" i="24" s="1"/>
  <c r="AZ109" i="24"/>
  <c r="BA109" i="24" s="1"/>
  <c r="AY95" i="24"/>
  <c r="AF116" i="24"/>
  <c r="AG116" i="24" s="1"/>
  <c r="EA75" i="24"/>
  <c r="DX75" i="24"/>
  <c r="EJ75" i="24" s="1"/>
  <c r="EA47" i="24"/>
  <c r="DZ47" i="24"/>
  <c r="BT81" i="24"/>
  <c r="BU81" i="24" s="1"/>
  <c r="DX72" i="24"/>
  <c r="EK72" i="24" s="1"/>
  <c r="EA88" i="24"/>
  <c r="AN95" i="24"/>
  <c r="AG95" i="24"/>
  <c r="AI95" i="24" s="1"/>
  <c r="ET85" i="24"/>
  <c r="FF85" i="24" s="1"/>
  <c r="AI170" i="24"/>
  <c r="Q87" i="24"/>
  <c r="R87" i="24" s="1"/>
  <c r="P80" i="24"/>
  <c r="BO99" i="24"/>
  <c r="BP99" i="24" s="1"/>
  <c r="AN83" i="24"/>
  <c r="BH70" i="24"/>
  <c r="AX136" i="24"/>
  <c r="BC74" i="24"/>
  <c r="R33" i="24"/>
  <c r="AK142" i="24"/>
  <c r="AL142" i="24" s="1"/>
  <c r="AN142" i="24" s="1"/>
  <c r="AJ44" i="24"/>
  <c r="AK44" i="24" s="1"/>
  <c r="H61" i="24"/>
  <c r="I61" i="24" s="1"/>
  <c r="AU65" i="24"/>
  <c r="AV65" i="24" s="1"/>
  <c r="AA119" i="24"/>
  <c r="AB119" i="24" s="1"/>
  <c r="AN63" i="24"/>
  <c r="AS89" i="24"/>
  <c r="Q63" i="24"/>
  <c r="R63" i="24" s="1"/>
  <c r="BZ90" i="24"/>
  <c r="CN90" i="24"/>
  <c r="BF76" i="24"/>
  <c r="BH76" i="24" s="1"/>
  <c r="BA31" i="24"/>
  <c r="BC31" i="24" s="1"/>
  <c r="BO39" i="24"/>
  <c r="BP39" i="24" s="1"/>
  <c r="BR33" i="24"/>
  <c r="AV23" i="24"/>
  <c r="AX23" i="24" s="1"/>
  <c r="BJ53" i="24"/>
  <c r="AK25" i="24"/>
  <c r="AL25" i="24" s="1"/>
  <c r="AY43" i="24"/>
  <c r="DX20" i="24"/>
  <c r="EK20" i="24" s="1"/>
  <c r="EX82" i="24"/>
  <c r="F33" i="24"/>
  <c r="G33" i="24" s="1"/>
  <c r="BZ48" i="24"/>
  <c r="EX23" i="24"/>
  <c r="EW23" i="24"/>
  <c r="EX22" i="24"/>
  <c r="AP41" i="24"/>
  <c r="AQ47" i="24"/>
  <c r="AS47" i="24" s="1"/>
  <c r="W21" i="24"/>
  <c r="Y21" i="24" s="1"/>
  <c r="Q52" i="24"/>
  <c r="R52" i="24" s="1"/>
  <c r="AF22" i="24"/>
  <c r="AG22" i="24" s="1"/>
  <c r="AI22" i="24" s="1"/>
  <c r="EX134" i="24"/>
  <c r="AK126" i="24"/>
  <c r="AL126" i="24" s="1"/>
  <c r="BR179" i="24"/>
  <c r="BC173" i="24"/>
  <c r="EX139" i="24"/>
  <c r="ET139" i="24"/>
  <c r="FF139" i="24" s="1"/>
  <c r="Y150" i="24"/>
  <c r="AI113" i="24"/>
  <c r="FA71" i="24"/>
  <c r="AI121" i="24"/>
  <c r="AJ106" i="24"/>
  <c r="AK106" i="24" s="1"/>
  <c r="AN113" i="24"/>
  <c r="AQ109" i="24"/>
  <c r="AS109" i="24" s="1"/>
  <c r="EX219" i="24"/>
  <c r="BM85" i="24"/>
  <c r="T130" i="24"/>
  <c r="AN165" i="24"/>
  <c r="AT102" i="24"/>
  <c r="AU102" i="24" s="1"/>
  <c r="AV102" i="24" s="1"/>
  <c r="AX85" i="24"/>
  <c r="BZ111" i="24"/>
  <c r="CN111" i="24"/>
  <c r="T110" i="24"/>
  <c r="DX95" i="24"/>
  <c r="EJ95" i="24" s="1"/>
  <c r="Y80" i="24"/>
  <c r="AZ111" i="24"/>
  <c r="BA111" i="24" s="1"/>
  <c r="R43" i="24"/>
  <c r="BI70" i="24"/>
  <c r="BJ70" i="24" s="1"/>
  <c r="ET75" i="24"/>
  <c r="EY26" i="24"/>
  <c r="EW26" i="24"/>
  <c r="BO91" i="24"/>
  <c r="BP91" i="24" s="1"/>
  <c r="Z85" i="24"/>
  <c r="AA85" i="24" s="1"/>
  <c r="AB85" i="24" s="1"/>
  <c r="BE80" i="24"/>
  <c r="BF80" i="24" s="1"/>
  <c r="ET80" i="24"/>
  <c r="FE80" i="24" s="1"/>
  <c r="ET69" i="24"/>
  <c r="FF69" i="24" s="1"/>
  <c r="AF47" i="24"/>
  <c r="BK119" i="24"/>
  <c r="BM119" i="24" s="1"/>
  <c r="BW91" i="24"/>
  <c r="H62" i="24"/>
  <c r="ET29" i="24"/>
  <c r="FF29" i="24" s="1"/>
  <c r="AQ30" i="24"/>
  <c r="AS30" i="24" s="1"/>
  <c r="BC64" i="24"/>
  <c r="AP57" i="24"/>
  <c r="AQ57" i="24" s="1"/>
  <c r="BS15" i="24"/>
  <c r="DX15" i="24"/>
  <c r="EJ15" i="24" s="1"/>
  <c r="BO54" i="24"/>
  <c r="BP54" i="24" s="1"/>
  <c r="BR54" i="24" s="1"/>
  <c r="F30" i="24"/>
  <c r="EA43" i="24"/>
  <c r="DX43" i="24"/>
  <c r="EJ43" i="24" s="1"/>
  <c r="AN37" i="24"/>
  <c r="AX41" i="24"/>
  <c r="AP33" i="24"/>
  <c r="AQ33" i="24" s="1"/>
  <c r="DX27" i="24"/>
  <c r="EJ27" i="24" s="1"/>
  <c r="AD68" i="24"/>
  <c r="BS45" i="24"/>
  <c r="BT45" i="24" s="1"/>
  <c r="BU45" i="24" s="1"/>
  <c r="AN18" i="24"/>
  <c r="EA27" i="24"/>
  <c r="DX22" i="24"/>
  <c r="EK22" i="24" s="1"/>
  <c r="AQ41" i="24"/>
  <c r="AL14" i="24"/>
  <c r="AN14" i="24" s="1"/>
  <c r="BE18" i="24"/>
  <c r="BF18" i="24" s="1"/>
  <c r="AA18" i="24"/>
  <c r="AB18" i="24" s="1"/>
  <c r="AL112" i="24" l="1"/>
  <c r="AN112" i="24"/>
  <c r="BP299" i="24"/>
  <c r="AG426" i="24"/>
  <c r="AI426" i="24" s="1"/>
  <c r="Y501" i="24"/>
  <c r="T60" i="24"/>
  <c r="BO299" i="24"/>
  <c r="BA448" i="24"/>
  <c r="DZ242" i="24"/>
  <c r="DZ383" i="24"/>
  <c r="BM279" i="24"/>
  <c r="EW503" i="24"/>
  <c r="EW507" i="24"/>
  <c r="DZ304" i="24"/>
  <c r="AV108" i="24"/>
  <c r="AX108" i="24" s="1"/>
  <c r="EW226" i="24"/>
  <c r="AI519" i="24"/>
  <c r="DZ121" i="24"/>
  <c r="EK313" i="24"/>
  <c r="BI313" i="24" s="1"/>
  <c r="DZ313" i="24"/>
  <c r="BR169" i="24"/>
  <c r="EW259" i="24"/>
  <c r="EW406" i="24"/>
  <c r="AI364" i="24"/>
  <c r="DZ397" i="24"/>
  <c r="Y316" i="24"/>
  <c r="DZ100" i="24"/>
  <c r="EW179" i="24"/>
  <c r="DZ71" i="24"/>
  <c r="DZ287" i="24"/>
  <c r="DZ187" i="24"/>
  <c r="DZ225" i="24"/>
  <c r="EW519" i="24"/>
  <c r="DZ446" i="24"/>
  <c r="DZ495" i="24"/>
  <c r="DZ479" i="24"/>
  <c r="AL326" i="24"/>
  <c r="AN326" i="24" s="1"/>
  <c r="Q60" i="24"/>
  <c r="R60" i="24" s="1"/>
  <c r="DZ132" i="24"/>
  <c r="EW32" i="24"/>
  <c r="DZ459" i="24"/>
  <c r="AQ478" i="24"/>
  <c r="DZ468" i="24"/>
  <c r="BE239" i="24"/>
  <c r="BF239" i="24" s="1"/>
  <c r="BH239" i="24" s="1"/>
  <c r="DZ217" i="24"/>
  <c r="EW299" i="24"/>
  <c r="DZ381" i="24"/>
  <c r="BW427" i="24"/>
  <c r="AQ296" i="24"/>
  <c r="EW341" i="24"/>
  <c r="DZ395" i="24"/>
  <c r="DZ286" i="24"/>
  <c r="BR211" i="24"/>
  <c r="BP234" i="24"/>
  <c r="BR234" i="24" s="1"/>
  <c r="DZ323" i="24"/>
  <c r="AI451" i="24"/>
  <c r="DZ518" i="24"/>
  <c r="BP353" i="24"/>
  <c r="BR353" i="24" s="1"/>
  <c r="BU105" i="24"/>
  <c r="BW105" i="24" s="1"/>
  <c r="EW367" i="24"/>
  <c r="DZ362" i="24"/>
  <c r="DZ482" i="24"/>
  <c r="W55" i="24"/>
  <c r="DZ266" i="24"/>
  <c r="DZ298" i="24"/>
  <c r="AI256" i="24"/>
  <c r="AX51" i="24"/>
  <c r="AB260" i="24"/>
  <c r="AD260" i="24" s="1"/>
  <c r="BM215" i="24"/>
  <c r="EW521" i="24"/>
  <c r="BE61" i="24"/>
  <c r="AA95" i="24"/>
  <c r="AB95" i="24" s="1"/>
  <c r="AD95" i="24" s="1"/>
  <c r="AA65" i="24"/>
  <c r="EW210" i="24"/>
  <c r="AD347" i="24"/>
  <c r="EW178" i="24"/>
  <c r="AD465" i="24"/>
  <c r="W342" i="24"/>
  <c r="Y342" i="24" s="1"/>
  <c r="AS216" i="24"/>
  <c r="BJ236" i="24"/>
  <c r="BK236" i="24" s="1"/>
  <c r="BM95" i="24"/>
  <c r="EW199" i="24"/>
  <c r="DZ243" i="24"/>
  <c r="DZ174" i="24"/>
  <c r="DZ230" i="24"/>
  <c r="DZ481" i="24"/>
  <c r="W493" i="24"/>
  <c r="Y493" i="24" s="1"/>
  <c r="EW305" i="24"/>
  <c r="BC517" i="24"/>
  <c r="DZ404" i="24"/>
  <c r="BU421" i="24"/>
  <c r="BW421" i="24" s="1"/>
  <c r="EW134" i="24"/>
  <c r="DZ393" i="24"/>
  <c r="EW265" i="24"/>
  <c r="AD215" i="24"/>
  <c r="DZ429" i="24"/>
  <c r="EW417" i="24"/>
  <c r="EW360" i="24"/>
  <c r="DZ321" i="24"/>
  <c r="BU29" i="24"/>
  <c r="EW183" i="24"/>
  <c r="FE353" i="24"/>
  <c r="EW353" i="24"/>
  <c r="AD105" i="24"/>
  <c r="EW79" i="24"/>
  <c r="Y291" i="24"/>
  <c r="J162" i="24"/>
  <c r="AS431" i="24"/>
  <c r="AN518" i="24"/>
  <c r="DZ154" i="24"/>
  <c r="AN143" i="24"/>
  <c r="EW33" i="24"/>
  <c r="DZ290" i="24"/>
  <c r="EW422" i="24"/>
  <c r="EW225" i="24"/>
  <c r="DZ470" i="24"/>
  <c r="BO70" i="24"/>
  <c r="BP70" i="24" s="1"/>
  <c r="BR70" i="24" s="1"/>
  <c r="BM113" i="24"/>
  <c r="DZ59" i="24"/>
  <c r="EW25" i="24"/>
  <c r="AP185" i="24"/>
  <c r="AQ185" i="24" s="1"/>
  <c r="AS185" i="24" s="1"/>
  <c r="EW200" i="24"/>
  <c r="EW177" i="24"/>
  <c r="EW254" i="24"/>
  <c r="DZ271" i="24"/>
  <c r="AZ185" i="24"/>
  <c r="BA185" i="24" s="1"/>
  <c r="BC185" i="24" s="1"/>
  <c r="DZ161" i="24"/>
  <c r="EW275" i="24"/>
  <c r="EW373" i="24"/>
  <c r="J198" i="24"/>
  <c r="K198" i="24" s="1"/>
  <c r="EW343" i="24"/>
  <c r="K465" i="24"/>
  <c r="L465" i="24" s="1"/>
  <c r="M465" i="24" s="1"/>
  <c r="EW485" i="24"/>
  <c r="DZ452" i="24"/>
  <c r="AS407" i="24"/>
  <c r="AQ283" i="24"/>
  <c r="AS283" i="24" s="1"/>
  <c r="BR159" i="24"/>
  <c r="BM15" i="24"/>
  <c r="BK452" i="24"/>
  <c r="BM452" i="24" s="1"/>
  <c r="DZ301" i="24"/>
  <c r="EW390" i="24"/>
  <c r="AS159" i="24"/>
  <c r="EW260" i="24"/>
  <c r="BC312" i="24"/>
  <c r="R232" i="24"/>
  <c r="EW459" i="24"/>
  <c r="EW130" i="24"/>
  <c r="EW233" i="24"/>
  <c r="AB418" i="24"/>
  <c r="EW295" i="24"/>
  <c r="DZ221" i="24"/>
  <c r="DZ253" i="24"/>
  <c r="DZ419" i="24"/>
  <c r="FE487" i="24"/>
  <c r="EW480" i="24"/>
  <c r="EW461" i="24"/>
  <c r="FE489" i="24"/>
  <c r="Q232" i="24"/>
  <c r="DZ117" i="24"/>
  <c r="DZ300" i="24"/>
  <c r="AQ191" i="24"/>
  <c r="AS191" i="24" s="1"/>
  <c r="DZ361" i="24"/>
  <c r="AX375" i="24"/>
  <c r="EW252" i="24"/>
  <c r="EW315" i="24"/>
  <c r="EW513" i="24"/>
  <c r="I510" i="24"/>
  <c r="J510" i="24" s="1"/>
  <c r="K510" i="24" s="1"/>
  <c r="AZ480" i="24"/>
  <c r="DZ151" i="24"/>
  <c r="DZ168" i="24"/>
  <c r="EW309" i="24"/>
  <c r="AB115" i="24"/>
  <c r="AD115" i="24" s="1"/>
  <c r="BR413" i="24"/>
  <c r="DZ379" i="24"/>
  <c r="Y255" i="24"/>
  <c r="DZ378" i="24"/>
  <c r="DZ499" i="24"/>
  <c r="AX295" i="24"/>
  <c r="BW266" i="24"/>
  <c r="AD415" i="24"/>
  <c r="DZ157" i="24"/>
  <c r="DZ210" i="24"/>
  <c r="BO30" i="24"/>
  <c r="BP30" i="24" s="1"/>
  <c r="EW31" i="24"/>
  <c r="DZ318" i="24"/>
  <c r="DZ45" i="24"/>
  <c r="AX86" i="24"/>
  <c r="EW351" i="24"/>
  <c r="DZ247" i="24"/>
  <c r="EW410" i="24"/>
  <c r="BT125" i="24"/>
  <c r="EW474" i="24"/>
  <c r="Y71" i="24"/>
  <c r="DZ70" i="24"/>
  <c r="EW481" i="24"/>
  <c r="AQ216" i="24"/>
  <c r="AX75" i="24"/>
  <c r="EW54" i="24"/>
  <c r="AN118" i="24"/>
  <c r="AX119" i="24"/>
  <c r="EW176" i="24"/>
  <c r="DZ357" i="24"/>
  <c r="EW170" i="24"/>
  <c r="EW437" i="24"/>
  <c r="EW476" i="24"/>
  <c r="EW241" i="24"/>
  <c r="DZ173" i="24"/>
  <c r="DZ105" i="24"/>
  <c r="AS81" i="24"/>
  <c r="AD399" i="24"/>
  <c r="AD119" i="24"/>
  <c r="EW45" i="24"/>
  <c r="DZ192" i="24"/>
  <c r="DZ170" i="24"/>
  <c r="EW349" i="24"/>
  <c r="BJ497" i="24"/>
  <c r="BK497" i="24" s="1"/>
  <c r="BM497" i="24" s="1"/>
  <c r="EW335" i="24"/>
  <c r="AG391" i="24"/>
  <c r="BC370" i="24"/>
  <c r="AD286" i="24"/>
  <c r="BC108" i="24"/>
  <c r="EW109" i="24"/>
  <c r="EW320" i="24"/>
  <c r="EW318" i="24"/>
  <c r="EW337" i="24"/>
  <c r="EW371" i="24"/>
  <c r="DZ443" i="24"/>
  <c r="DZ455" i="24"/>
  <c r="EW97" i="24"/>
  <c r="AQ372" i="24"/>
  <c r="AS372" i="24" s="1"/>
  <c r="AD359" i="24"/>
  <c r="DZ303" i="24"/>
  <c r="DZ384" i="24"/>
  <c r="AP296" i="24"/>
  <c r="AS296" i="24" s="1"/>
  <c r="DZ103" i="24"/>
  <c r="EW140" i="24"/>
  <c r="EW278" i="24"/>
  <c r="BC417" i="24"/>
  <c r="AF511" i="24"/>
  <c r="AG511" i="24" s="1"/>
  <c r="AI511" i="24" s="1"/>
  <c r="AS105" i="24"/>
  <c r="BO290" i="24"/>
  <c r="BP290" i="24" s="1"/>
  <c r="BR290" i="24" s="1"/>
  <c r="EW322" i="24"/>
  <c r="DZ403" i="24"/>
  <c r="AV292" i="24"/>
  <c r="AX292" i="24" s="1"/>
  <c r="BP120" i="24"/>
  <c r="BR120" i="24" s="1"/>
  <c r="R409" i="24"/>
  <c r="BU367" i="24"/>
  <c r="BW367" i="24" s="1"/>
  <c r="AF359" i="24"/>
  <c r="AG359" i="24" s="1"/>
  <c r="AI359" i="24" s="1"/>
  <c r="AV440" i="24"/>
  <c r="AX440" i="24" s="1"/>
  <c r="BF148" i="24"/>
  <c r="BH148" i="24" s="1"/>
  <c r="AL96" i="24"/>
  <c r="AN96" i="24"/>
  <c r="AU332" i="24"/>
  <c r="AV332" i="24" s="1"/>
  <c r="AX332" i="24" s="1"/>
  <c r="BU121" i="24"/>
  <c r="BW121" i="24" s="1"/>
  <c r="BU192" i="24"/>
  <c r="BW192" i="24" s="1"/>
  <c r="AB151" i="24"/>
  <c r="AD151" i="24" s="1"/>
  <c r="H244" i="24"/>
  <c r="AZ412" i="24"/>
  <c r="BA412" i="24" s="1"/>
  <c r="BC412" i="24" s="1"/>
  <c r="BP497" i="24"/>
  <c r="BR497" i="24" s="1"/>
  <c r="V75" i="24"/>
  <c r="W75" i="24" s="1"/>
  <c r="Y75" i="24" s="1"/>
  <c r="FE44" i="24"/>
  <c r="EW44" i="24"/>
  <c r="AL227" i="24"/>
  <c r="AN227" i="24" s="1"/>
  <c r="EK260" i="24"/>
  <c r="BI260" i="24" s="1"/>
  <c r="BJ260" i="24" s="1"/>
  <c r="DZ260" i="24"/>
  <c r="AQ140" i="24"/>
  <c r="AS140" i="24" s="1"/>
  <c r="EK449" i="24"/>
  <c r="DZ449" i="24"/>
  <c r="R126" i="24"/>
  <c r="T126" i="24" s="1"/>
  <c r="AP376" i="24"/>
  <c r="AQ376" i="24" s="1"/>
  <c r="AS376" i="24" s="1"/>
  <c r="AK307" i="24"/>
  <c r="AL307" i="24" s="1"/>
  <c r="AQ164" i="24"/>
  <c r="AS164" i="24" s="1"/>
  <c r="BU279" i="24"/>
  <c r="DZ156" i="24"/>
  <c r="EK156" i="24"/>
  <c r="BI156" i="24" s="1"/>
  <c r="BJ156" i="24" s="1"/>
  <c r="BK156" i="24" s="1"/>
  <c r="BF49" i="24"/>
  <c r="EK28" i="24"/>
  <c r="BI28" i="24" s="1"/>
  <c r="DZ28" i="24"/>
  <c r="AV284" i="24"/>
  <c r="AX284" i="24" s="1"/>
  <c r="FF350" i="24"/>
  <c r="EW350" i="24"/>
  <c r="BA267" i="24"/>
  <c r="BC267" i="24" s="1"/>
  <c r="BA193" i="24"/>
  <c r="AZ193" i="24"/>
  <c r="BK115" i="24"/>
  <c r="BM115" i="24" s="1"/>
  <c r="AB394" i="24"/>
  <c r="AD394" i="24" s="1"/>
  <c r="BU381" i="24"/>
  <c r="BW381" i="24" s="1"/>
  <c r="AL271" i="24"/>
  <c r="AN271" i="24" s="1"/>
  <c r="BA508" i="24"/>
  <c r="BC508" i="24" s="1"/>
  <c r="EJ398" i="24"/>
  <c r="DZ398" i="24"/>
  <c r="FE497" i="24"/>
  <c r="EW497" i="24"/>
  <c r="AD48" i="24"/>
  <c r="FF478" i="24"/>
  <c r="EW478" i="24"/>
  <c r="AS491" i="24"/>
  <c r="AX65" i="24"/>
  <c r="AI40" i="24"/>
  <c r="EW83" i="24"/>
  <c r="T288" i="24"/>
  <c r="EW159" i="24"/>
  <c r="DZ437" i="24"/>
  <c r="AS490" i="24"/>
  <c r="AK443" i="24"/>
  <c r="AL443" i="24" s="1"/>
  <c r="AN443" i="24" s="1"/>
  <c r="EW511" i="24"/>
  <c r="EW495" i="24"/>
  <c r="EW512" i="24"/>
  <c r="AQ111" i="24"/>
  <c r="AS111" i="24" s="1"/>
  <c r="AQ491" i="24"/>
  <c r="BC196" i="24"/>
  <c r="EK220" i="24"/>
  <c r="DZ220" i="24"/>
  <c r="AV509" i="24"/>
  <c r="AX509" i="24" s="1"/>
  <c r="BP46" i="24"/>
  <c r="BR46" i="24" s="1"/>
  <c r="DZ319" i="24"/>
  <c r="BH162" i="24"/>
  <c r="BM75" i="24"/>
  <c r="BW277" i="24"/>
  <c r="EW396" i="24"/>
  <c r="EW510" i="24"/>
  <c r="BK511" i="24"/>
  <c r="AD437" i="24"/>
  <c r="FF362" i="24"/>
  <c r="EW206" i="24"/>
  <c r="AN133" i="24"/>
  <c r="Y484" i="24"/>
  <c r="BR236" i="24"/>
  <c r="BH72" i="24"/>
  <c r="BN220" i="24"/>
  <c r="DZ42" i="24"/>
  <c r="EW361" i="24"/>
  <c r="EW425" i="24"/>
  <c r="AD423" i="24"/>
  <c r="BW296" i="24"/>
  <c r="EW219" i="24"/>
  <c r="T18" i="24"/>
  <c r="BP329" i="24"/>
  <c r="EW240" i="24"/>
  <c r="BA179" i="24"/>
  <c r="BC179" i="24" s="1"/>
  <c r="BP34" i="24"/>
  <c r="EW124" i="24"/>
  <c r="Y161" i="24"/>
  <c r="BC289" i="24"/>
  <c r="DZ186" i="24"/>
  <c r="H448" i="24"/>
  <c r="I448" i="24" s="1"/>
  <c r="BW380" i="24"/>
  <c r="Y118" i="24"/>
  <c r="W339" i="24"/>
  <c r="EW283" i="24"/>
  <c r="AN466" i="24"/>
  <c r="DZ476" i="24"/>
  <c r="R368" i="24"/>
  <c r="T368" i="24" s="1"/>
  <c r="BM502" i="24"/>
  <c r="EW458" i="24"/>
  <c r="DZ264" i="24"/>
  <c r="BW455" i="24"/>
  <c r="R369" i="24"/>
  <c r="AX163" i="24"/>
  <c r="EW46" i="24"/>
  <c r="R172" i="24"/>
  <c r="AD128" i="24"/>
  <c r="DZ391" i="24"/>
  <c r="AX345" i="24"/>
  <c r="AX389" i="24"/>
  <c r="DZ336" i="24"/>
  <c r="W333" i="24"/>
  <c r="EW436" i="24"/>
  <c r="AQ378" i="24"/>
  <c r="T356" i="24"/>
  <c r="AD49" i="24"/>
  <c r="BR330" i="24"/>
  <c r="H314" i="24"/>
  <c r="I314" i="24" s="1"/>
  <c r="EW20" i="24"/>
  <c r="AU42" i="24"/>
  <c r="AV42" i="24" s="1"/>
  <c r="DZ339" i="24"/>
  <c r="EW332" i="24"/>
  <c r="DZ111" i="24"/>
  <c r="DZ149" i="24"/>
  <c r="AV377" i="24"/>
  <c r="AL399" i="24"/>
  <c r="W394" i="24"/>
  <c r="Y394" i="24" s="1"/>
  <c r="AN450" i="24"/>
  <c r="DZ474" i="24"/>
  <c r="DZ490" i="24"/>
  <c r="DZ453" i="24"/>
  <c r="AD463" i="24"/>
  <c r="DZ416" i="24"/>
  <c r="BH188" i="24"/>
  <c r="BA189" i="24"/>
  <c r="BC189" i="24" s="1"/>
  <c r="AB80" i="24"/>
  <c r="AD80" i="24" s="1"/>
  <c r="BW152" i="24"/>
  <c r="AN120" i="24"/>
  <c r="AN25" i="24"/>
  <c r="AD246" i="24"/>
  <c r="EW117" i="24"/>
  <c r="DZ108" i="24"/>
  <c r="DZ215" i="24"/>
  <c r="EW383" i="24"/>
  <c r="DZ98" i="24"/>
  <c r="DZ268" i="24"/>
  <c r="EW212" i="24"/>
  <c r="BR412" i="24"/>
  <c r="AD76" i="24"/>
  <c r="DZ493" i="24"/>
  <c r="DZ473" i="24"/>
  <c r="AX484" i="24"/>
  <c r="AV342" i="24"/>
  <c r="AX342" i="24" s="1"/>
  <c r="EJ223" i="24"/>
  <c r="DZ223" i="24"/>
  <c r="BS384" i="24"/>
  <c r="BT384" i="24"/>
  <c r="DZ79" i="24"/>
  <c r="BC400" i="24"/>
  <c r="EW395" i="24"/>
  <c r="DZ335" i="24"/>
  <c r="BJ467" i="24"/>
  <c r="BH411" i="24"/>
  <c r="BC110" i="24"/>
  <c r="AX155" i="24"/>
  <c r="L93" i="24"/>
  <c r="AX109" i="24"/>
  <c r="AQ229" i="24"/>
  <c r="AS229" i="24" s="1"/>
  <c r="L41" i="24"/>
  <c r="DZ213" i="24"/>
  <c r="DZ276" i="24"/>
  <c r="AX316" i="24"/>
  <c r="V265" i="24"/>
  <c r="W265" i="24" s="1"/>
  <c r="Y265" i="24" s="1"/>
  <c r="BC151" i="24"/>
  <c r="Q409" i="24"/>
  <c r="DZ341" i="24"/>
  <c r="BA277" i="24"/>
  <c r="BC277" i="24" s="1"/>
  <c r="EW221" i="24"/>
  <c r="EW424" i="24"/>
  <c r="AS423" i="24"/>
  <c r="AL459" i="24"/>
  <c r="AG417" i="24"/>
  <c r="EW454" i="24"/>
  <c r="DZ97" i="24"/>
  <c r="BU205" i="24"/>
  <c r="W151" i="24"/>
  <c r="Y151" i="24" s="1"/>
  <c r="EW381" i="24"/>
  <c r="DZ330" i="24"/>
  <c r="H499" i="24"/>
  <c r="I18" i="24"/>
  <c r="BR63" i="24"/>
  <c r="R290" i="24"/>
  <c r="T290" i="24" s="1"/>
  <c r="R238" i="24"/>
  <c r="T238" i="24" s="1"/>
  <c r="EW136" i="24"/>
  <c r="DZ352" i="24"/>
  <c r="DZ65" i="24"/>
  <c r="DZ448" i="24"/>
  <c r="AV518" i="24"/>
  <c r="AX518" i="24" s="1"/>
  <c r="R156" i="24"/>
  <c r="T156" i="24" s="1"/>
  <c r="W167" i="24"/>
  <c r="Y167" i="24" s="1"/>
  <c r="BA129" i="24"/>
  <c r="BC129" i="24" s="1"/>
  <c r="EK489" i="24"/>
  <c r="DZ489" i="24"/>
  <c r="BC141" i="24"/>
  <c r="BR51" i="24"/>
  <c r="T276" i="24"/>
  <c r="W474" i="24"/>
  <c r="Y474" i="24" s="1"/>
  <c r="AV183" i="24"/>
  <c r="AX183" i="24" s="1"/>
  <c r="AQ129" i="24"/>
  <c r="DZ349" i="24"/>
  <c r="EW482" i="24"/>
  <c r="EW505" i="24"/>
  <c r="DZ342" i="24"/>
  <c r="AS511" i="24"/>
  <c r="AQ73" i="24"/>
  <c r="AS73" i="24" s="1"/>
  <c r="EW263" i="24"/>
  <c r="AS320" i="24"/>
  <c r="H375" i="24"/>
  <c r="I375" i="24" s="1"/>
  <c r="EK216" i="24"/>
  <c r="DZ216" i="24"/>
  <c r="AZ143" i="24"/>
  <c r="BA143" i="24" s="1"/>
  <c r="BC143" i="24" s="1"/>
  <c r="BW206" i="24"/>
  <c r="DZ222" i="24"/>
  <c r="V91" i="24"/>
  <c r="W91" i="24" s="1"/>
  <c r="Y91" i="24" s="1"/>
  <c r="AA324" i="24"/>
  <c r="AB324" i="24" s="1"/>
  <c r="AD324" i="24" s="1"/>
  <c r="BW463" i="24"/>
  <c r="DZ445" i="24"/>
  <c r="AL343" i="24"/>
  <c r="AN343" i="24" s="1"/>
  <c r="EJ394" i="24"/>
  <c r="BD394" i="24" s="1"/>
  <c r="DZ394" i="24"/>
  <c r="AQ470" i="24"/>
  <c r="EW475" i="24"/>
  <c r="BP448" i="24"/>
  <c r="BR448" i="24" s="1"/>
  <c r="DZ412" i="24"/>
  <c r="AL501" i="24"/>
  <c r="AN501" i="24" s="1"/>
  <c r="BA71" i="24"/>
  <c r="BC71" i="24" s="1"/>
  <c r="BR403" i="24"/>
  <c r="BF304" i="24"/>
  <c r="AB416" i="24"/>
  <c r="BW124" i="24"/>
  <c r="BD229" i="24"/>
  <c r="BK500" i="24"/>
  <c r="BM500" i="24" s="1"/>
  <c r="FE385" i="24"/>
  <c r="EW385" i="24"/>
  <c r="Q118" i="24"/>
  <c r="R118" i="24" s="1"/>
  <c r="T118" i="24" s="1"/>
  <c r="EK48" i="24"/>
  <c r="DZ48" i="24"/>
  <c r="BT95" i="24"/>
  <c r="BU95" i="24" s="1"/>
  <c r="AS197" i="24"/>
  <c r="DZ50" i="24"/>
  <c r="DZ64" i="24"/>
  <c r="BE33" i="24"/>
  <c r="BF33" i="24" s="1"/>
  <c r="BH33" i="24" s="1"/>
  <c r="W213" i="24"/>
  <c r="Y213" i="24" s="1"/>
  <c r="BM139" i="24"/>
  <c r="BM191" i="24"/>
  <c r="BP230" i="24"/>
  <c r="BR230" i="24" s="1"/>
  <c r="AV91" i="24"/>
  <c r="AX91" i="24" s="1"/>
  <c r="EK297" i="24"/>
  <c r="BI297" i="24" s="1"/>
  <c r="BJ297" i="24" s="1"/>
  <c r="DZ297" i="24"/>
  <c r="EW222" i="24"/>
  <c r="H380" i="24"/>
  <c r="I380" i="24" s="1"/>
  <c r="J380" i="24" s="1"/>
  <c r="Y417" i="24"/>
  <c r="AQ512" i="24"/>
  <c r="AS512" i="24" s="1"/>
  <c r="DZ61" i="24"/>
  <c r="BF34" i="24"/>
  <c r="BH34" i="24" s="1"/>
  <c r="BH270" i="24"/>
  <c r="AB267" i="24"/>
  <c r="AD267" i="24" s="1"/>
  <c r="FF77" i="24"/>
  <c r="EW77" i="24"/>
  <c r="FE242" i="24"/>
  <c r="EW242" i="24"/>
  <c r="AQ492" i="24"/>
  <c r="AS492" i="24" s="1"/>
  <c r="AU485" i="24"/>
  <c r="AV485" i="24" s="1"/>
  <c r="AX485" i="24" s="1"/>
  <c r="FE407" i="24"/>
  <c r="EW407" i="24"/>
  <c r="U61" i="24"/>
  <c r="V61" i="24" s="1"/>
  <c r="W61" i="24" s="1"/>
  <c r="AB46" i="24"/>
  <c r="AD46" i="24" s="1"/>
  <c r="FF440" i="24"/>
  <c r="EW440" i="24"/>
  <c r="BC224" i="24"/>
  <c r="BP92" i="24"/>
  <c r="BR92" i="24" s="1"/>
  <c r="AV31" i="24"/>
  <c r="AX31" i="24" s="1"/>
  <c r="G26" i="24"/>
  <c r="H26" i="24" s="1"/>
  <c r="I26" i="24" s="1"/>
  <c r="J26" i="24" s="1"/>
  <c r="K26" i="24" s="1"/>
  <c r="DZ56" i="24"/>
  <c r="AG28" i="24"/>
  <c r="AI28" i="24" s="1"/>
  <c r="EK102" i="24"/>
  <c r="DZ102" i="24"/>
  <c r="R84" i="24"/>
  <c r="T84" i="24" s="1"/>
  <c r="V139" i="24"/>
  <c r="W139" i="24" s="1"/>
  <c r="Y139" i="24" s="1"/>
  <c r="AP153" i="24"/>
  <c r="AQ153" i="24" s="1"/>
  <c r="AS153" i="24" s="1"/>
  <c r="BU143" i="24"/>
  <c r="BK157" i="24"/>
  <c r="BM157" i="24" s="1"/>
  <c r="EW174" i="24"/>
  <c r="BA261" i="24"/>
  <c r="BU275" i="24"/>
  <c r="AP350" i="24"/>
  <c r="AQ350" i="24" s="1"/>
  <c r="AS350" i="24" s="1"/>
  <c r="AZ337" i="24"/>
  <c r="BA337" i="24" s="1"/>
  <c r="BC337" i="24" s="1"/>
  <c r="W420" i="24"/>
  <c r="Y420" i="24" s="1"/>
  <c r="AL385" i="24"/>
  <c r="AN385" i="24" s="1"/>
  <c r="BM504" i="24"/>
  <c r="I331" i="24"/>
  <c r="J331" i="24" s="1"/>
  <c r="K331" i="24" s="1"/>
  <c r="L331" i="24" s="1"/>
  <c r="AD413" i="24"/>
  <c r="FE501" i="24"/>
  <c r="EW501" i="24"/>
  <c r="BP481" i="24"/>
  <c r="BR481" i="24" s="1"/>
  <c r="BU39" i="24"/>
  <c r="BW39" i="24" s="1"/>
  <c r="BK41" i="24"/>
  <c r="BM41" i="24" s="1"/>
  <c r="I485" i="24"/>
  <c r="J485" i="24" s="1"/>
  <c r="K485" i="24" s="1"/>
  <c r="L485" i="24" s="1"/>
  <c r="FF448" i="24"/>
  <c r="EW448" i="24"/>
  <c r="AB234" i="24"/>
  <c r="AD234" i="24" s="1"/>
  <c r="DZ63" i="24"/>
  <c r="BK272" i="24"/>
  <c r="BM272" i="24" s="1"/>
  <c r="BP386" i="24"/>
  <c r="BR386" i="24" s="1"/>
  <c r="BR402" i="24"/>
  <c r="EK483" i="24"/>
  <c r="DZ483" i="24"/>
  <c r="FF239" i="24"/>
  <c r="EW239" i="24"/>
  <c r="Y198" i="24"/>
  <c r="Y125" i="24"/>
  <c r="W77" i="24"/>
  <c r="Y77" i="24" s="1"/>
  <c r="BH88" i="24"/>
  <c r="EJ129" i="24"/>
  <c r="BD129" i="24" s="1"/>
  <c r="DZ129" i="24"/>
  <c r="AG459" i="24"/>
  <c r="AI459" i="24" s="1"/>
  <c r="G371" i="24"/>
  <c r="H371" i="24" s="1"/>
  <c r="EW272" i="24"/>
  <c r="AQ369" i="24"/>
  <c r="AS369" i="24" s="1"/>
  <c r="DZ434" i="24"/>
  <c r="EK491" i="24"/>
  <c r="DZ491" i="24"/>
  <c r="AQ483" i="24"/>
  <c r="AS483" i="24" s="1"/>
  <c r="R338" i="24"/>
  <c r="T338" i="24" s="1"/>
  <c r="AB103" i="24"/>
  <c r="AD103" i="24" s="1"/>
  <c r="AB67" i="24"/>
  <c r="AD67" i="24" s="1"/>
  <c r="AI254" i="24"/>
  <c r="BO194" i="24"/>
  <c r="BP194" i="24" s="1"/>
  <c r="BR194" i="24" s="1"/>
  <c r="DZ314" i="24"/>
  <c r="FE202" i="24"/>
  <c r="EW202" i="24"/>
  <c r="AF459" i="24"/>
  <c r="DZ422" i="24"/>
  <c r="AQ166" i="24"/>
  <c r="AS166" i="24" s="1"/>
  <c r="DZ296" i="24"/>
  <c r="EW188" i="24"/>
  <c r="BA316" i="24"/>
  <c r="BC316" i="24" s="1"/>
  <c r="Q325" i="24"/>
  <c r="R325" i="24" s="1"/>
  <c r="Y446" i="24"/>
  <c r="AV464" i="24"/>
  <c r="AX464" i="24" s="1"/>
  <c r="BA488" i="24"/>
  <c r="BC488" i="24" s="1"/>
  <c r="BR26" i="24"/>
  <c r="BH323" i="24"/>
  <c r="EK232" i="24"/>
  <c r="BI232" i="24" s="1"/>
  <c r="DZ232" i="24"/>
  <c r="BW205" i="24"/>
  <c r="BA265" i="24"/>
  <c r="BC265" i="24" s="1"/>
  <c r="AV80" i="24"/>
  <c r="AX80" i="24" s="1"/>
  <c r="AV36" i="24"/>
  <c r="BM153" i="24"/>
  <c r="EW21" i="24"/>
  <c r="DZ31" i="24"/>
  <c r="DZ94" i="24"/>
  <c r="BJ76" i="24"/>
  <c r="BK76" i="24" s="1"/>
  <c r="BM76" i="24" s="1"/>
  <c r="AQ137" i="24"/>
  <c r="AS137" i="24" s="1"/>
  <c r="AN205" i="24"/>
  <c r="AB297" i="24"/>
  <c r="AD297" i="24" s="1"/>
  <c r="AV111" i="24"/>
  <c r="AX111" i="24" s="1"/>
  <c r="AU202" i="24"/>
  <c r="AV202" i="24" s="1"/>
  <c r="AX202" i="24" s="1"/>
  <c r="DZ190" i="24"/>
  <c r="BA79" i="24"/>
  <c r="J194" i="24"/>
  <c r="K194" i="24" s="1"/>
  <c r="EJ279" i="24"/>
  <c r="DZ279" i="24"/>
  <c r="AL380" i="24"/>
  <c r="AN380" i="24" s="1"/>
  <c r="BT374" i="24"/>
  <c r="BU374" i="24" s="1"/>
  <c r="BW374" i="24" s="1"/>
  <c r="Q347" i="24"/>
  <c r="R347" i="24" s="1"/>
  <c r="EW356" i="24"/>
  <c r="DZ432" i="24"/>
  <c r="BA366" i="24"/>
  <c r="BC366" i="24" s="1"/>
  <c r="AV219" i="24"/>
  <c r="AX219" i="24" s="1"/>
  <c r="FE405" i="24"/>
  <c r="EW405" i="24"/>
  <c r="AV415" i="24"/>
  <c r="AX415" i="24" s="1"/>
  <c r="BH224" i="24"/>
  <c r="EJ147" i="24"/>
  <c r="DZ147" i="24"/>
  <c r="BF65" i="24"/>
  <c r="BH65" i="24" s="1"/>
  <c r="AF212" i="24"/>
  <c r="AG212" i="24" s="1"/>
  <c r="AI212" i="24" s="1"/>
  <c r="Y478" i="24"/>
  <c r="H479" i="24"/>
  <c r="AK393" i="24"/>
  <c r="AL393" i="24" s="1"/>
  <c r="AN393" i="24" s="1"/>
  <c r="AQ426" i="24"/>
  <c r="AS426" i="24" s="1"/>
  <c r="EJ462" i="24"/>
  <c r="BD462" i="24" s="1"/>
  <c r="DZ462" i="24"/>
  <c r="AP362" i="24"/>
  <c r="AQ362" i="24" s="1"/>
  <c r="AS362" i="24" s="1"/>
  <c r="AS41" i="24"/>
  <c r="AG109" i="24"/>
  <c r="AI109" i="24" s="1"/>
  <c r="R22" i="24"/>
  <c r="T22" i="24" s="1"/>
  <c r="BT73" i="24"/>
  <c r="BU73" i="24" s="1"/>
  <c r="BW73" i="24" s="1"/>
  <c r="G171" i="24"/>
  <c r="H171" i="24" s="1"/>
  <c r="I171" i="24" s="1"/>
  <c r="J171" i="24" s="1"/>
  <c r="DZ359" i="24"/>
  <c r="BR123" i="24"/>
  <c r="BA93" i="24"/>
  <c r="AL283" i="24"/>
  <c r="AN283" i="24" s="1"/>
  <c r="AV94" i="24"/>
  <c r="AX94" i="24" s="1"/>
  <c r="BA228" i="24"/>
  <c r="BC228" i="24" s="1"/>
  <c r="DZ193" i="24"/>
  <c r="AQ403" i="24"/>
  <c r="AS403" i="24" s="1"/>
  <c r="AV401" i="24"/>
  <c r="EK270" i="24"/>
  <c r="DZ270" i="24"/>
  <c r="Q441" i="24"/>
  <c r="R441" i="24" s="1"/>
  <c r="W335" i="24"/>
  <c r="Y335" i="24" s="1"/>
  <c r="BC328" i="24"/>
  <c r="AN463" i="24"/>
  <c r="AX405" i="24"/>
  <c r="AP400" i="24"/>
  <c r="BU131" i="24"/>
  <c r="BW131" i="24" s="1"/>
  <c r="BW173" i="24"/>
  <c r="BP103" i="24"/>
  <c r="BR103" i="24" s="1"/>
  <c r="BC21" i="24"/>
  <c r="AN109" i="24"/>
  <c r="BO24" i="24"/>
  <c r="BP24" i="24" s="1"/>
  <c r="BR24" i="24" s="1"/>
  <c r="V59" i="24"/>
  <c r="W59" i="24" s="1"/>
  <c r="Y59" i="24" s="1"/>
  <c r="J17" i="24"/>
  <c r="I17" i="24"/>
  <c r="EW22" i="24"/>
  <c r="BR205" i="24"/>
  <c r="W40" i="24"/>
  <c r="Y40" i="24" s="1"/>
  <c r="AU106" i="24"/>
  <c r="AB174" i="24"/>
  <c r="AD174" i="24" s="1"/>
  <c r="DZ219" i="24"/>
  <c r="AZ39" i="24"/>
  <c r="AB83" i="24"/>
  <c r="AP396" i="24"/>
  <c r="BU167" i="24"/>
  <c r="BW167" i="24" s="1"/>
  <c r="BP254" i="24"/>
  <c r="BR254" i="24" s="1"/>
  <c r="AN229" i="24"/>
  <c r="BW276" i="24"/>
  <c r="BW197" i="24"/>
  <c r="H147" i="24"/>
  <c r="I147" i="24" s="1"/>
  <c r="EW38" i="24"/>
  <c r="AV336" i="24"/>
  <c r="AX336" i="24" s="1"/>
  <c r="BP352" i="24"/>
  <c r="BR352" i="24" s="1"/>
  <c r="AZ414" i="24"/>
  <c r="BA414" i="24" s="1"/>
  <c r="BC414" i="24" s="1"/>
  <c r="BC360" i="24"/>
  <c r="BR263" i="24"/>
  <c r="FF358" i="24"/>
  <c r="EW358" i="24"/>
  <c r="FF464" i="24"/>
  <c r="EW464" i="24"/>
  <c r="AS440" i="24"/>
  <c r="R424" i="24"/>
  <c r="T424" i="24" s="1"/>
  <c r="BA510" i="24"/>
  <c r="BU320" i="24"/>
  <c r="BW320" i="24" s="1"/>
  <c r="EK128" i="24"/>
  <c r="DZ128" i="24"/>
  <c r="AF194" i="24"/>
  <c r="AG194" i="24" s="1"/>
  <c r="FF113" i="24"/>
  <c r="EW113" i="24"/>
  <c r="AG232" i="24"/>
  <c r="AI232" i="24" s="1"/>
  <c r="FF127" i="24"/>
  <c r="EW127" i="24"/>
  <c r="BA162" i="24"/>
  <c r="BC162" i="24" s="1"/>
  <c r="BC78" i="24"/>
  <c r="EW27" i="24"/>
  <c r="AQ19" i="24"/>
  <c r="AS19" i="24" s="1"/>
  <c r="AN22" i="24"/>
  <c r="BU199" i="24"/>
  <c r="BM99" i="24"/>
  <c r="BW393" i="24"/>
  <c r="H372" i="24"/>
  <c r="AB211" i="24"/>
  <c r="AD449" i="24"/>
  <c r="AG287" i="24"/>
  <c r="AI287" i="24" s="1"/>
  <c r="AL444" i="24"/>
  <c r="AN444" i="24" s="1"/>
  <c r="AU104" i="24"/>
  <c r="AV104" i="24" s="1"/>
  <c r="AX104" i="24" s="1"/>
  <c r="AX248" i="24"/>
  <c r="BH507" i="24"/>
  <c r="BK300" i="24"/>
  <c r="BM300" i="24" s="1"/>
  <c r="BK169" i="24"/>
  <c r="BM169" i="24" s="1"/>
  <c r="R216" i="24"/>
  <c r="T216" i="24" s="1"/>
  <c r="AZ201" i="24"/>
  <c r="V245" i="24"/>
  <c r="EK411" i="24"/>
  <c r="DZ411" i="24"/>
  <c r="EK389" i="24"/>
  <c r="DZ389" i="24"/>
  <c r="FE471" i="24"/>
  <c r="EW471" i="24"/>
  <c r="EK457" i="24"/>
  <c r="DZ457" i="24"/>
  <c r="H222" i="24"/>
  <c r="I222" i="24" s="1"/>
  <c r="J222" i="24" s="1"/>
  <c r="G165" i="24"/>
  <c r="H165" i="24" s="1"/>
  <c r="AG34" i="24"/>
  <c r="AI34" i="24" s="1"/>
  <c r="AV135" i="24"/>
  <c r="AX135" i="24" s="1"/>
  <c r="H33" i="24"/>
  <c r="I33" i="24" s="1"/>
  <c r="AG127" i="24"/>
  <c r="AI127" i="24" s="1"/>
  <c r="W201" i="24"/>
  <c r="Y201" i="24" s="1"/>
  <c r="AN27" i="24"/>
  <c r="BU141" i="24"/>
  <c r="BW141" i="24" s="1"/>
  <c r="BC91" i="24"/>
  <c r="BW35" i="24"/>
  <c r="AI134" i="24"/>
  <c r="AU38" i="24"/>
  <c r="AV38" i="24" s="1"/>
  <c r="AX38" i="24" s="1"/>
  <c r="AD36" i="24"/>
  <c r="AD113" i="24"/>
  <c r="V45" i="24"/>
  <c r="AG370" i="24"/>
  <c r="AI370" i="24" s="1"/>
  <c r="BU149" i="24"/>
  <c r="AP147" i="24"/>
  <c r="AL429" i="24"/>
  <c r="AN429" i="24" s="1"/>
  <c r="AZ372" i="24"/>
  <c r="BA372" i="24" s="1"/>
  <c r="BC372" i="24" s="1"/>
  <c r="AZ298" i="24"/>
  <c r="FF289" i="24"/>
  <c r="EW289" i="24"/>
  <c r="FE379" i="24"/>
  <c r="EW379" i="24"/>
  <c r="DZ120" i="24"/>
  <c r="FF235" i="24"/>
  <c r="EW235" i="24"/>
  <c r="AZ326" i="24"/>
  <c r="BA326" i="24" s="1"/>
  <c r="BC326" i="24" s="1"/>
  <c r="DZ484" i="24"/>
  <c r="BM418" i="24"/>
  <c r="R451" i="24"/>
  <c r="EJ440" i="24"/>
  <c r="DZ440" i="24"/>
  <c r="AD82" i="24"/>
  <c r="AQ183" i="24"/>
  <c r="AS183" i="24" s="1"/>
  <c r="R82" i="24"/>
  <c r="T82" i="24" s="1"/>
  <c r="BP50" i="24"/>
  <c r="AL44" i="24"/>
  <c r="AN44" i="24" s="1"/>
  <c r="AV107" i="24"/>
  <c r="AX107" i="24"/>
  <c r="W25" i="24"/>
  <c r="Y25" i="24" s="1"/>
  <c r="AL180" i="24"/>
  <c r="AN180" i="24" s="1"/>
  <c r="DZ55" i="24"/>
  <c r="I236" i="24"/>
  <c r="J236" i="24" s="1"/>
  <c r="K236" i="24" s="1"/>
  <c r="AU206" i="24"/>
  <c r="AV206" i="24" s="1"/>
  <c r="AL264" i="24"/>
  <c r="DZ255" i="24"/>
  <c r="EW180" i="24"/>
  <c r="BA353" i="24"/>
  <c r="BC353" i="24" s="1"/>
  <c r="AX287" i="24"/>
  <c r="FE393" i="24"/>
  <c r="EW393" i="24"/>
  <c r="AA366" i="24"/>
  <c r="AB366" i="24" s="1"/>
  <c r="AD366" i="24" s="1"/>
  <c r="EK401" i="24"/>
  <c r="BI401" i="24" s="1"/>
  <c r="BJ401" i="24" s="1"/>
  <c r="BK401" i="24" s="1"/>
  <c r="DZ401" i="24"/>
  <c r="DZ351" i="24"/>
  <c r="EJ370" i="24"/>
  <c r="BD370" i="24" s="1"/>
  <c r="BE370" i="24" s="1"/>
  <c r="DZ370" i="24"/>
  <c r="AL381" i="24"/>
  <c r="AN381" i="24" s="1"/>
  <c r="BU89" i="24"/>
  <c r="BW89" i="24" s="1"/>
  <c r="BT41" i="24"/>
  <c r="BU41" i="24" s="1"/>
  <c r="Y295" i="24"/>
  <c r="AV406" i="24"/>
  <c r="AX406" i="24" s="1"/>
  <c r="Q58" i="24"/>
  <c r="R58" i="24" s="1"/>
  <c r="T58" i="24" s="1"/>
  <c r="BF228" i="24"/>
  <c r="BH228" i="24" s="1"/>
  <c r="AX178" i="24"/>
  <c r="EK274" i="24"/>
  <c r="BI274" i="24" s="1"/>
  <c r="BJ274" i="24" s="1"/>
  <c r="BK274" i="24" s="1"/>
  <c r="DZ274" i="24"/>
  <c r="EW163" i="24"/>
  <c r="AG384" i="24"/>
  <c r="AI384" i="24" s="1"/>
  <c r="AS411" i="24"/>
  <c r="BJ295" i="24"/>
  <c r="BK295" i="24" s="1"/>
  <c r="BM295" i="24" s="1"/>
  <c r="BU409" i="24"/>
  <c r="BW409" i="24" s="1"/>
  <c r="BJ194" i="24"/>
  <c r="AZ300" i="24"/>
  <c r="BA300" i="24" s="1"/>
  <c r="BM161" i="24"/>
  <c r="AN420" i="24"/>
  <c r="AV162" i="24"/>
  <c r="AX162" i="24" s="1"/>
  <c r="AA57" i="24"/>
  <c r="AB57" i="24" s="1"/>
  <c r="AI17" i="24"/>
  <c r="AV229" i="24"/>
  <c r="AX229" i="24" s="1"/>
  <c r="BO152" i="24"/>
  <c r="BP152" i="24" s="1"/>
  <c r="BR152" i="24" s="1"/>
  <c r="AG132" i="24"/>
  <c r="AI132" i="24" s="1"/>
  <c r="AF176" i="24"/>
  <c r="AG176" i="24" s="1"/>
  <c r="AI176" i="24" s="1"/>
  <c r="AL261" i="24"/>
  <c r="AN261" i="24" s="1"/>
  <c r="BT326" i="24"/>
  <c r="BU326" i="24" s="1"/>
  <c r="R386" i="24"/>
  <c r="T386" i="24" s="1"/>
  <c r="T154" i="24"/>
  <c r="BU480" i="24"/>
  <c r="BW480" i="24" s="1"/>
  <c r="DZ458" i="24"/>
  <c r="AV304" i="24"/>
  <c r="AX304" i="24" s="1"/>
  <c r="V454" i="24"/>
  <c r="W454" i="24" s="1"/>
  <c r="Y454" i="24" s="1"/>
  <c r="AA380" i="24"/>
  <c r="AB380" i="24" s="1"/>
  <c r="AD380" i="24" s="1"/>
  <c r="AF196" i="24"/>
  <c r="AG196" i="24" s="1"/>
  <c r="AI196" i="24" s="1"/>
  <c r="Y58" i="24"/>
  <c r="BP209" i="24"/>
  <c r="BR209" i="24" s="1"/>
  <c r="AK162" i="24"/>
  <c r="DZ96" i="24"/>
  <c r="K141" i="24"/>
  <c r="L141" i="24" s="1"/>
  <c r="AA239" i="24"/>
  <c r="AB239" i="24" s="1"/>
  <c r="AD239" i="24" s="1"/>
  <c r="AB360" i="24"/>
  <c r="AD360" i="24" s="1"/>
  <c r="EW463" i="24"/>
  <c r="BW280" i="24"/>
  <c r="BO443" i="24"/>
  <c r="BP443" i="24" s="1"/>
  <c r="BR443" i="24" s="1"/>
  <c r="EJ466" i="24"/>
  <c r="DZ466" i="24"/>
  <c r="BK71" i="24"/>
  <c r="BM71" i="24" s="1"/>
  <c r="Q104" i="24"/>
  <c r="R104" i="24" s="1"/>
  <c r="T104" i="24" s="1"/>
  <c r="BF433" i="24"/>
  <c r="BH433" i="24" s="1"/>
  <c r="AK86" i="24"/>
  <c r="AL86" i="24" s="1"/>
  <c r="AN86" i="24" s="1"/>
  <c r="BA121" i="24"/>
  <c r="BC121" i="24" s="1"/>
  <c r="BH485" i="24"/>
  <c r="AK34" i="24"/>
  <c r="AL34" i="24" s="1"/>
  <c r="AN34" i="24" s="1"/>
  <c r="BU146" i="24"/>
  <c r="BW146" i="24" s="1"/>
  <c r="AI486" i="24"/>
  <c r="AQ417" i="24"/>
  <c r="AS417" i="24" s="1"/>
  <c r="AX194" i="24"/>
  <c r="BW52" i="24"/>
  <c r="BF122" i="24"/>
  <c r="BH122" i="24" s="1"/>
  <c r="AQ45" i="24"/>
  <c r="AS45" i="24" s="1"/>
  <c r="R262" i="24"/>
  <c r="T262" i="24" s="1"/>
  <c r="AV210" i="24"/>
  <c r="AX210" i="24" s="1"/>
  <c r="V271" i="24"/>
  <c r="W271" i="24" s="1"/>
  <c r="Y271" i="24" s="1"/>
  <c r="W157" i="24"/>
  <c r="Y157" i="24" s="1"/>
  <c r="Q174" i="24"/>
  <c r="R174" i="24" s="1"/>
  <c r="T174" i="24" s="1"/>
  <c r="BW196" i="24"/>
  <c r="DZ229" i="24"/>
  <c r="AD303" i="24"/>
  <c r="G189" i="24"/>
  <c r="H189" i="24" s="1"/>
  <c r="AD223" i="24"/>
  <c r="AA39" i="24"/>
  <c r="AB39" i="24" s="1"/>
  <c r="V293" i="24"/>
  <c r="W293" i="24" s="1"/>
  <c r="Y293" i="24" s="1"/>
  <c r="AB452" i="24"/>
  <c r="AD452" i="24" s="1"/>
  <c r="AX436" i="24"/>
  <c r="L469" i="24"/>
  <c r="M469" i="24" s="1"/>
  <c r="DZ467" i="24"/>
  <c r="EJ81" i="24"/>
  <c r="BD81" i="24" s="1"/>
  <c r="DZ81" i="24"/>
  <c r="AG146" i="24"/>
  <c r="AI146" i="24" s="1"/>
  <c r="Y96" i="24"/>
  <c r="DZ44" i="24"/>
  <c r="BA259" i="24"/>
  <c r="AV45" i="24"/>
  <c r="AX45" i="24" s="1"/>
  <c r="DZ107" i="24"/>
  <c r="AS57" i="24"/>
  <c r="BF126" i="24"/>
  <c r="BH126" i="24" s="1"/>
  <c r="AN107" i="24"/>
  <c r="AQ16" i="24"/>
  <c r="AS16" i="24" s="1"/>
  <c r="BP291" i="24"/>
  <c r="BR291" i="24" s="1"/>
  <c r="BO66" i="24"/>
  <c r="BP66" i="24" s="1"/>
  <c r="BR66" i="24" s="1"/>
  <c r="AD18" i="24"/>
  <c r="BC42" i="24"/>
  <c r="AD127" i="24"/>
  <c r="EW101" i="24"/>
  <c r="EW69" i="24"/>
  <c r="EW85" i="24"/>
  <c r="AV61" i="24"/>
  <c r="AX61" i="24" s="1"/>
  <c r="BP122" i="24"/>
  <c r="BR122" i="24" s="1"/>
  <c r="V107" i="24"/>
  <c r="W107" i="24" s="1"/>
  <c r="BP192" i="24"/>
  <c r="BR192" i="24" s="1"/>
  <c r="AP157" i="24"/>
  <c r="BH331" i="24"/>
  <c r="G133" i="24"/>
  <c r="H133" i="24" s="1"/>
  <c r="I133" i="24" s="1"/>
  <c r="BM486" i="24"/>
  <c r="EW317" i="24"/>
  <c r="AL323" i="24"/>
  <c r="AN323" i="24" s="1"/>
  <c r="AV308" i="24"/>
  <c r="AX308" i="24" s="1"/>
  <c r="EK280" i="24"/>
  <c r="BI280" i="24" s="1"/>
  <c r="BJ280" i="24" s="1"/>
  <c r="DZ280" i="24"/>
  <c r="AZ245" i="24"/>
  <c r="BA245" i="24" s="1"/>
  <c r="BC245" i="24" s="1"/>
  <c r="BP427" i="24"/>
  <c r="DZ182" i="24"/>
  <c r="AF192" i="24"/>
  <c r="AG192" i="24" s="1"/>
  <c r="AI192" i="24" s="1"/>
  <c r="AF383" i="24"/>
  <c r="AG383" i="24" s="1"/>
  <c r="AI383" i="24" s="1"/>
  <c r="FF488" i="24"/>
  <c r="EW488" i="24"/>
  <c r="BF503" i="24"/>
  <c r="BH503" i="24" s="1"/>
  <c r="AK134" i="24"/>
  <c r="AL134" i="24" s="1"/>
  <c r="W214" i="24"/>
  <c r="Y214" i="24" s="1"/>
  <c r="AB370" i="24"/>
  <c r="AD370" i="24" s="1"/>
  <c r="AG52" i="24"/>
  <c r="AI52" i="24" s="1"/>
  <c r="AQ83" i="24"/>
  <c r="AS83" i="24" s="1"/>
  <c r="AN166" i="24"/>
  <c r="BA224" i="24"/>
  <c r="AG76" i="24"/>
  <c r="AI76" i="24" s="1"/>
  <c r="DZ207" i="24"/>
  <c r="AQ199" i="24"/>
  <c r="AS199" i="24" s="1"/>
  <c r="AN128" i="24"/>
  <c r="DZ233" i="24"/>
  <c r="EW269" i="24"/>
  <c r="BU221" i="24"/>
  <c r="BW221" i="24" s="1"/>
  <c r="AF224" i="24"/>
  <c r="FE319" i="24"/>
  <c r="EW319" i="24"/>
  <c r="BC76" i="24"/>
  <c r="EK134" i="24"/>
  <c r="BI134" i="24" s="1"/>
  <c r="DZ134" i="24"/>
  <c r="V343" i="24"/>
  <c r="W343" i="24" s="1"/>
  <c r="Y343" i="24" s="1"/>
  <c r="AS344" i="24"/>
  <c r="BP465" i="24"/>
  <c r="BR465" i="24" s="1"/>
  <c r="FE435" i="24"/>
  <c r="EW435" i="24"/>
  <c r="BJ28" i="24"/>
  <c r="BK28" i="24" s="1"/>
  <c r="BM28" i="24" s="1"/>
  <c r="AA474" i="24"/>
  <c r="AB474" i="24" s="1"/>
  <c r="AQ320" i="24"/>
  <c r="AK373" i="24"/>
  <c r="BT219" i="24"/>
  <c r="BU219" i="24" s="1"/>
  <c r="BW219" i="24" s="1"/>
  <c r="AP53" i="24"/>
  <c r="AQ53" i="24" s="1"/>
  <c r="AS53" i="24" s="1"/>
  <c r="BO60" i="24"/>
  <c r="BP60" i="24" s="1"/>
  <c r="Y180" i="24"/>
  <c r="AI201" i="24"/>
  <c r="BU106" i="24"/>
  <c r="BW106" i="24" s="1"/>
  <c r="EW90" i="24"/>
  <c r="AP39" i="24"/>
  <c r="AQ39" i="24" s="1"/>
  <c r="AS39" i="24" s="1"/>
  <c r="DZ90" i="24"/>
  <c r="Y93" i="24"/>
  <c r="BC62" i="24"/>
  <c r="BR30" i="24"/>
  <c r="DZ93" i="24"/>
  <c r="BA78" i="24"/>
  <c r="DZ155" i="24"/>
  <c r="BR128" i="24"/>
  <c r="DZ24" i="24"/>
  <c r="EW72" i="24"/>
  <c r="I74" i="24"/>
  <c r="T108" i="24"/>
  <c r="BF106" i="24"/>
  <c r="BH106" i="24" s="1"/>
  <c r="AD62" i="24"/>
  <c r="EJ67" i="24"/>
  <c r="BD67" i="24" s="1"/>
  <c r="BE67" i="24" s="1"/>
  <c r="BF67" i="24" s="1"/>
  <c r="DZ67" i="24"/>
  <c r="BO276" i="24"/>
  <c r="BP276" i="24" s="1"/>
  <c r="AF276" i="24"/>
  <c r="AG276" i="24" s="1"/>
  <c r="AF393" i="24"/>
  <c r="AG393" i="24" s="1"/>
  <c r="BP286" i="24"/>
  <c r="BR286" i="24" s="1"/>
  <c r="AB99" i="24"/>
  <c r="AD99" i="24" s="1"/>
  <c r="EW279" i="24"/>
  <c r="W163" i="24"/>
  <c r="Y163" i="24" s="1"/>
  <c r="AS143" i="24"/>
  <c r="FF197" i="24"/>
  <c r="EW197" i="24"/>
  <c r="AB155" i="24"/>
  <c r="AD155" i="24" s="1"/>
  <c r="AA155" i="24"/>
  <c r="AV216" i="24"/>
  <c r="EJ167" i="24"/>
  <c r="DZ167" i="24"/>
  <c r="AU222" i="24"/>
  <c r="AG42" i="24"/>
  <c r="EW250" i="24"/>
  <c r="EK252" i="24"/>
  <c r="DZ252" i="24"/>
  <c r="R314" i="24"/>
  <c r="T314" i="24" s="1"/>
  <c r="Y363" i="24"/>
  <c r="BU414" i="24"/>
  <c r="BW414" i="24" s="1"/>
  <c r="BJ238" i="24"/>
  <c r="BK238" i="24" s="1"/>
  <c r="BE145" i="24"/>
  <c r="BF145" i="24" s="1"/>
  <c r="BH145" i="24" s="1"/>
  <c r="AB326" i="24"/>
  <c r="AD326" i="24" s="1"/>
  <c r="DZ289" i="24"/>
  <c r="AL188" i="24"/>
  <c r="AN188" i="24" s="1"/>
  <c r="AK198" i="24"/>
  <c r="AL198" i="24" s="1"/>
  <c r="AV317" i="24"/>
  <c r="AX317" i="24" s="1"/>
  <c r="DZ344" i="24"/>
  <c r="AZ231" i="24"/>
  <c r="BA231" i="24" s="1"/>
  <c r="BC231" i="24" s="1"/>
  <c r="Q353" i="24"/>
  <c r="R353" i="24" s="1"/>
  <c r="AQ442" i="24"/>
  <c r="AS442" i="24" s="1"/>
  <c r="BH427" i="24"/>
  <c r="AI445" i="24"/>
  <c r="FF95" i="24"/>
  <c r="EW95" i="24"/>
  <c r="FF287" i="24"/>
  <c r="EW287" i="24"/>
  <c r="AU409" i="24"/>
  <c r="AV409" i="24" s="1"/>
  <c r="AX409" i="24" s="1"/>
  <c r="BU316" i="24"/>
  <c r="BW316" i="24" s="1"/>
  <c r="EW76" i="24"/>
  <c r="BK53" i="24"/>
  <c r="BM53" i="24" s="1"/>
  <c r="AV250" i="24"/>
  <c r="AX250" i="24" s="1"/>
  <c r="AS65" i="24"/>
  <c r="BW81" i="24"/>
  <c r="AG47" i="24"/>
  <c r="AI47" i="24" s="1"/>
  <c r="AV46" i="24"/>
  <c r="AX46" i="24" s="1"/>
  <c r="DZ198" i="24"/>
  <c r="AQ167" i="24"/>
  <c r="AS167" i="24" s="1"/>
  <c r="FF185" i="24"/>
  <c r="EW185" i="24"/>
  <c r="Y228" i="24"/>
  <c r="BR161" i="24"/>
  <c r="AN207" i="24"/>
  <c r="EW164" i="24"/>
  <c r="AS450" i="24"/>
  <c r="AQ450" i="24"/>
  <c r="AF477" i="24"/>
  <c r="AG477" i="24" s="1"/>
  <c r="AI477" i="24" s="1"/>
  <c r="H307" i="24"/>
  <c r="AK280" i="24"/>
  <c r="AL280" i="24" s="1"/>
  <c r="AN280" i="24" s="1"/>
  <c r="BR115" i="24"/>
  <c r="AQ156" i="24"/>
  <c r="AS156" i="24"/>
  <c r="AS340" i="24"/>
  <c r="EJ354" i="24"/>
  <c r="BD354" i="24" s="1"/>
  <c r="DZ354" i="24"/>
  <c r="BA278" i="24"/>
  <c r="BC278" i="24" s="1"/>
  <c r="AU34" i="24"/>
  <c r="AV34" i="24" s="1"/>
  <c r="AV26" i="24"/>
  <c r="AX26" i="24" s="1"/>
  <c r="EJ269" i="24"/>
  <c r="BD269" i="24" s="1"/>
  <c r="DZ269" i="24"/>
  <c r="BS161" i="24"/>
  <c r="FF253" i="24"/>
  <c r="EW253" i="24"/>
  <c r="AX231" i="24"/>
  <c r="J476" i="24"/>
  <c r="K476" i="24" s="1"/>
  <c r="BT440" i="24"/>
  <c r="BU440" i="24" s="1"/>
  <c r="BW440" i="24" s="1"/>
  <c r="AI471" i="24"/>
  <c r="AG26" i="24"/>
  <c r="AI26" i="24" s="1"/>
  <c r="DZ86" i="24"/>
  <c r="DZ113" i="24"/>
  <c r="T232" i="24"/>
  <c r="Z304" i="24"/>
  <c r="AA304" i="24" s="1"/>
  <c r="AB304" i="24" s="1"/>
  <c r="BC430" i="24"/>
  <c r="BC280" i="24"/>
  <c r="BC509" i="24"/>
  <c r="BF407" i="24"/>
  <c r="BH407" i="24" s="1"/>
  <c r="EW307" i="24"/>
  <c r="FE307" i="24"/>
  <c r="AX367" i="24"/>
  <c r="AL331" i="24"/>
  <c r="AN331" i="24" s="1"/>
  <c r="Y86" i="24"/>
  <c r="AO456" i="24"/>
  <c r="AP456" i="24" s="1"/>
  <c r="AQ456" i="24" s="1"/>
  <c r="BI86" i="24"/>
  <c r="BJ86" i="24" s="1"/>
  <c r="AN300" i="24"/>
  <c r="EW211" i="24"/>
  <c r="BM466" i="24"/>
  <c r="EW473" i="24"/>
  <c r="AQ69" i="24"/>
  <c r="AS69" i="24" s="1"/>
  <c r="AB125" i="24"/>
  <c r="AD125" i="24" s="1"/>
  <c r="EJ456" i="24"/>
  <c r="DZ456" i="24"/>
  <c r="AI389" i="24"/>
  <c r="R94" i="24"/>
  <c r="T94" i="24" s="1"/>
  <c r="AX463" i="24"/>
  <c r="EW125" i="24"/>
  <c r="AN40" i="24"/>
  <c r="U41" i="24"/>
  <c r="V41" i="24" s="1"/>
  <c r="AQ265" i="24"/>
  <c r="EW412" i="24"/>
  <c r="BW417" i="24"/>
  <c r="AD494" i="24"/>
  <c r="BH495" i="24"/>
  <c r="FE156" i="24"/>
  <c r="EW156" i="24"/>
  <c r="FF231" i="24"/>
  <c r="EW231" i="24"/>
  <c r="AP366" i="24"/>
  <c r="BI112" i="24"/>
  <c r="BJ112" i="24" s="1"/>
  <c r="BK112" i="24" s="1"/>
  <c r="R284" i="24"/>
  <c r="T284" i="24" s="1"/>
  <c r="BM304" i="24"/>
  <c r="H306" i="24"/>
  <c r="I306" i="24" s="1"/>
  <c r="AB467" i="24"/>
  <c r="AD467" i="24" s="1"/>
  <c r="EW352" i="24"/>
  <c r="EW445" i="24"/>
  <c r="AQ458" i="24"/>
  <c r="AP294" i="24"/>
  <c r="AQ294" i="24" s="1"/>
  <c r="AS294" i="24" s="1"/>
  <c r="AZ97" i="24"/>
  <c r="BA97" i="24" s="1"/>
  <c r="AQ366" i="24"/>
  <c r="FF39" i="24"/>
  <c r="EW39" i="24"/>
  <c r="AX234" i="24"/>
  <c r="AB456" i="24"/>
  <c r="AD456" i="24" s="1"/>
  <c r="EK30" i="24"/>
  <c r="DZ30" i="24"/>
  <c r="AP29" i="24"/>
  <c r="AB493" i="24"/>
  <c r="AD493" i="24" s="1"/>
  <c r="EW157" i="24"/>
  <c r="DZ104" i="24"/>
  <c r="BM326" i="24"/>
  <c r="DZ355" i="24"/>
  <c r="DZ205" i="24"/>
  <c r="EW175" i="24"/>
  <c r="DZ206" i="24"/>
  <c r="AG453" i="24"/>
  <c r="AL173" i="24"/>
  <c r="AN173" i="24" s="1"/>
  <c r="DZ454" i="24"/>
  <c r="BR407" i="24"/>
  <c r="DZ492" i="24"/>
  <c r="AS115" i="24"/>
  <c r="EW154" i="24"/>
  <c r="AF431" i="24"/>
  <c r="AG431" i="24" s="1"/>
  <c r="AI431" i="24" s="1"/>
  <c r="BN18" i="24"/>
  <c r="BO18" i="24" s="1"/>
  <c r="AB355" i="24"/>
  <c r="AD355" i="24" s="1"/>
  <c r="BT322" i="24"/>
  <c r="BU322" i="24" s="1"/>
  <c r="BA131" i="24"/>
  <c r="BC131" i="24" s="1"/>
  <c r="BM333" i="24"/>
  <c r="BM398" i="24"/>
  <c r="BP226" i="24"/>
  <c r="BR226" i="24" s="1"/>
  <c r="DZ308" i="24"/>
  <c r="AV505" i="24"/>
  <c r="BW250" i="24"/>
  <c r="AG86" i="24"/>
  <c r="AI86" i="24" s="1"/>
  <c r="AX254" i="24"/>
  <c r="DZ18" i="24"/>
  <c r="EK18" i="24"/>
  <c r="AS473" i="24"/>
  <c r="W490" i="24"/>
  <c r="Y490" i="24" s="1"/>
  <c r="EK248" i="24"/>
  <c r="BI248" i="24" s="1"/>
  <c r="DZ248" i="24"/>
  <c r="FE236" i="24"/>
  <c r="EW236" i="24"/>
  <c r="BW160" i="24"/>
  <c r="BD308" i="24"/>
  <c r="BE308" i="24" s="1"/>
  <c r="BF308" i="24" s="1"/>
  <c r="BH308" i="24" s="1"/>
  <c r="AV447" i="24"/>
  <c r="AX447" i="24" s="1"/>
  <c r="BR437" i="24"/>
  <c r="BW285" i="24"/>
  <c r="AD476" i="24"/>
  <c r="BP154" i="24"/>
  <c r="BR154" i="24" s="1"/>
  <c r="AB300" i="24"/>
  <c r="AD300" i="24" s="1"/>
  <c r="AD451" i="24"/>
  <c r="AN498" i="24"/>
  <c r="BW29" i="24"/>
  <c r="AS135" i="24"/>
  <c r="BA296" i="24"/>
  <c r="BC296" i="24" s="1"/>
  <c r="AB37" i="24"/>
  <c r="AD37" i="24" s="1"/>
  <c r="DZ235" i="24"/>
  <c r="W103" i="24"/>
  <c r="AF252" i="24"/>
  <c r="AG252" i="24" s="1"/>
  <c r="AI252" i="24" s="1"/>
  <c r="BK399" i="24"/>
  <c r="BH282" i="24"/>
  <c r="I125" i="24"/>
  <c r="EW380" i="24"/>
  <c r="W508" i="24"/>
  <c r="Y508" i="24" s="1"/>
  <c r="Y403" i="24"/>
  <c r="DZ464" i="24"/>
  <c r="AV475" i="24"/>
  <c r="AX475" i="24" s="1"/>
  <c r="AI375" i="24"/>
  <c r="BA215" i="24"/>
  <c r="BC215" i="24" s="1"/>
  <c r="AN495" i="24"/>
  <c r="AD417" i="24"/>
  <c r="FE148" i="24"/>
  <c r="EW148" i="24"/>
  <c r="F97" i="24"/>
  <c r="G97" i="24" s="1"/>
  <c r="DZ399" i="24"/>
  <c r="BC101" i="24"/>
  <c r="J354" i="24"/>
  <c r="K354" i="24" s="1"/>
  <c r="L354" i="24" s="1"/>
  <c r="M354" i="24" s="1"/>
  <c r="DZ420" i="24"/>
  <c r="BC436" i="24"/>
  <c r="BK253" i="24"/>
  <c r="BM253" i="24" s="1"/>
  <c r="BU115" i="24"/>
  <c r="BW115" i="24" s="1"/>
  <c r="BU109" i="24"/>
  <c r="BW109" i="24" s="1"/>
  <c r="U121" i="24"/>
  <c r="F292" i="24"/>
  <c r="G292" i="24" s="1"/>
  <c r="H21" i="24"/>
  <c r="EW311" i="24"/>
  <c r="R76" i="24"/>
  <c r="T76" i="24" s="1"/>
  <c r="Q158" i="24"/>
  <c r="R158" i="24" s="1"/>
  <c r="DZ52" i="24"/>
  <c r="AF409" i="24"/>
  <c r="AG409" i="24" s="1"/>
  <c r="AI409" i="24" s="1"/>
  <c r="DZ163" i="24"/>
  <c r="EW387" i="24"/>
  <c r="EW261" i="24"/>
  <c r="EW429" i="24"/>
  <c r="AN258" i="24"/>
  <c r="AX306" i="24"/>
  <c r="BE516" i="24"/>
  <c r="BF516" i="24" s="1"/>
  <c r="BH516" i="24" s="1"/>
  <c r="V406" i="24"/>
  <c r="W406" i="24" s="1"/>
  <c r="Y406" i="24" s="1"/>
  <c r="Q475" i="24"/>
  <c r="R475" i="24" s="1"/>
  <c r="K471" i="24"/>
  <c r="L471" i="24" s="1"/>
  <c r="DZ363" i="24"/>
  <c r="DZ465" i="24"/>
  <c r="DZ460" i="24"/>
  <c r="Q507" i="24"/>
  <c r="R507" i="24" s="1"/>
  <c r="AL245" i="24"/>
  <c r="AN245" i="24" s="1"/>
  <c r="EJ125" i="24"/>
  <c r="DZ125" i="24"/>
  <c r="W331" i="24"/>
  <c r="Y331" i="24" s="1"/>
  <c r="BW63" i="24"/>
  <c r="BD97" i="24"/>
  <c r="P399" i="24"/>
  <c r="Q399" i="24" s="1"/>
  <c r="R399" i="24" s="1"/>
  <c r="EW71" i="24"/>
  <c r="T15" i="24"/>
  <c r="G156" i="24"/>
  <c r="H156" i="24" s="1"/>
  <c r="I156" i="24" s="1"/>
  <c r="J156" i="24" s="1"/>
  <c r="BT113" i="24"/>
  <c r="BU113" i="24" s="1"/>
  <c r="BW113" i="24" s="1"/>
  <c r="BM255" i="24"/>
  <c r="AD90" i="24"/>
  <c r="DZ135" i="24"/>
  <c r="DZ282" i="24"/>
  <c r="AZ197" i="24"/>
  <c r="BA197" i="24" s="1"/>
  <c r="BC197" i="24" s="1"/>
  <c r="BW142" i="24"/>
  <c r="G134" i="24"/>
  <c r="AS218" i="24"/>
  <c r="DZ263" i="24"/>
  <c r="AV503" i="24"/>
  <c r="AX503" i="24" s="1"/>
  <c r="T406" i="24"/>
  <c r="DZ284" i="24"/>
  <c r="AF336" i="24"/>
  <c r="AN135" i="24"/>
  <c r="Y280" i="24"/>
  <c r="AA354" i="24"/>
  <c r="AB354" i="24" s="1"/>
  <c r="AD354" i="24" s="1"/>
  <c r="AX420" i="24"/>
  <c r="DZ385" i="24"/>
  <c r="AS485" i="24"/>
  <c r="EW411" i="24"/>
  <c r="R438" i="24"/>
  <c r="T438" i="24" s="1"/>
  <c r="EW291" i="24"/>
  <c r="AD404" i="24"/>
  <c r="AB293" i="24"/>
  <c r="BP506" i="24"/>
  <c r="BR506" i="24" s="1"/>
  <c r="Y506" i="24"/>
  <c r="AG284" i="24"/>
  <c r="AI284" i="24" s="1"/>
  <c r="AN415" i="24"/>
  <c r="AP113" i="24"/>
  <c r="AQ113" i="24" s="1"/>
  <c r="AS113" i="24" s="1"/>
  <c r="BA203" i="24"/>
  <c r="BC203" i="24" s="1"/>
  <c r="H186" i="24"/>
  <c r="I186" i="24" s="1"/>
  <c r="AU128" i="24"/>
  <c r="AV128" i="24" s="1"/>
  <c r="AX128" i="24" s="1"/>
  <c r="DZ54" i="24"/>
  <c r="BH44" i="24"/>
  <c r="BP196" i="24"/>
  <c r="BR196" i="24" s="1"/>
  <c r="R204" i="24"/>
  <c r="T204" i="24" s="1"/>
  <c r="AI156" i="24"/>
  <c r="DZ386" i="24"/>
  <c r="AD252" i="24"/>
  <c r="EW450" i="24"/>
  <c r="AD328" i="24"/>
  <c r="BR507" i="24"/>
  <c r="BO445" i="24"/>
  <c r="BP445" i="24" s="1"/>
  <c r="AI417" i="24"/>
  <c r="BC217" i="24"/>
  <c r="F54" i="24"/>
  <c r="G54" i="24" s="1"/>
  <c r="BA490" i="24"/>
  <c r="BC490" i="24" s="1"/>
  <c r="BC320" i="24"/>
  <c r="I228" i="24"/>
  <c r="J228" i="24" s="1"/>
  <c r="I69" i="24"/>
  <c r="I225" i="24"/>
  <c r="J225" i="24" s="1"/>
  <c r="K225" i="24" s="1"/>
  <c r="I300" i="24"/>
  <c r="J300" i="24" s="1"/>
  <c r="H278" i="24"/>
  <c r="I278" i="24" s="1"/>
  <c r="FE160" i="24"/>
  <c r="EW160" i="24"/>
  <c r="F65" i="24"/>
  <c r="G65" i="24" s="1"/>
  <c r="H65" i="24" s="1"/>
  <c r="H330" i="24"/>
  <c r="I330" i="24" s="1"/>
  <c r="W87" i="24"/>
  <c r="Y87" i="24" s="1"/>
  <c r="AA265" i="24"/>
  <c r="AB265" i="24" s="1"/>
  <c r="AD265" i="24" s="1"/>
  <c r="F43" i="24"/>
  <c r="F155" i="24"/>
  <c r="AQ25" i="24"/>
  <c r="AS25" i="24" s="1"/>
  <c r="BR91" i="24"/>
  <c r="F67" i="24"/>
  <c r="G67" i="24" s="1"/>
  <c r="BD93" i="24"/>
  <c r="BE93" i="24" s="1"/>
  <c r="AX70" i="24"/>
  <c r="AL197" i="24"/>
  <c r="AN197" i="24" s="1"/>
  <c r="K217" i="24"/>
  <c r="EK338" i="24"/>
  <c r="DZ338" i="24"/>
  <c r="F393" i="24"/>
  <c r="AT60" i="24"/>
  <c r="AU60" i="24" s="1"/>
  <c r="AG209" i="24"/>
  <c r="AI209" i="24" s="1"/>
  <c r="AI245" i="24"/>
  <c r="AX291" i="24"/>
  <c r="Y177" i="24"/>
  <c r="BF166" i="24"/>
  <c r="BH166" i="24" s="1"/>
  <c r="EJ37" i="24"/>
  <c r="DZ37" i="24"/>
  <c r="FF153" i="24"/>
  <c r="EW153" i="24"/>
  <c r="AB55" i="24"/>
  <c r="AD55" i="24" s="1"/>
  <c r="BD251" i="24"/>
  <c r="BE251" i="24" s="1"/>
  <c r="U123" i="24"/>
  <c r="V123" i="24" s="1"/>
  <c r="W123" i="24" s="1"/>
  <c r="P244" i="24"/>
  <c r="I490" i="24"/>
  <c r="J490" i="24" s="1"/>
  <c r="F404" i="24"/>
  <c r="AK246" i="24"/>
  <c r="AL246" i="24" s="1"/>
  <c r="BO36" i="24"/>
  <c r="BN36" i="24"/>
  <c r="F48" i="24"/>
  <c r="G48" i="24" s="1"/>
  <c r="AB65" i="24"/>
  <c r="AD65" i="24" s="1"/>
  <c r="H110" i="24"/>
  <c r="I110" i="24" s="1"/>
  <c r="AK90" i="24"/>
  <c r="AL90" i="24" s="1"/>
  <c r="AN90" i="24" s="1"/>
  <c r="AG39" i="24"/>
  <c r="AI39" i="24" s="1"/>
  <c r="F130" i="24"/>
  <c r="G130" i="24" s="1"/>
  <c r="AL106" i="24"/>
  <c r="AN106" i="24" s="1"/>
  <c r="Y171" i="24"/>
  <c r="BI22" i="24"/>
  <c r="BJ22" i="24" s="1"/>
  <c r="BK22" i="24" s="1"/>
  <c r="AX102" i="24"/>
  <c r="BD75" i="24"/>
  <c r="BE75" i="24" s="1"/>
  <c r="BF75" i="24" s="1"/>
  <c r="T52" i="24"/>
  <c r="AG58" i="24"/>
  <c r="AI58" i="24" s="1"/>
  <c r="AP95" i="24"/>
  <c r="AQ95" i="24" s="1"/>
  <c r="AS95" i="24" s="1"/>
  <c r="AD167" i="24"/>
  <c r="BR35" i="24"/>
  <c r="BD147" i="24"/>
  <c r="BW56" i="24"/>
  <c r="BT53" i="24"/>
  <c r="EW181" i="24"/>
  <c r="F91" i="24"/>
  <c r="G91" i="24" s="1"/>
  <c r="H91" i="24" s="1"/>
  <c r="V95" i="24"/>
  <c r="W95" i="24" s="1"/>
  <c r="Y95" i="24" s="1"/>
  <c r="EJ127" i="24"/>
  <c r="DZ127" i="24"/>
  <c r="BW27" i="24"/>
  <c r="AU64" i="24"/>
  <c r="AV64" i="24" s="1"/>
  <c r="AX64" i="24" s="1"/>
  <c r="AA35" i="24"/>
  <c r="AB35" i="24" s="1"/>
  <c r="AD35" i="24" s="1"/>
  <c r="AX140" i="24"/>
  <c r="AX110" i="24"/>
  <c r="EJ57" i="24"/>
  <c r="DZ57" i="24"/>
  <c r="F42" i="24"/>
  <c r="F90" i="24"/>
  <c r="BH78" i="24"/>
  <c r="EW102" i="24"/>
  <c r="BC169" i="24"/>
  <c r="V273" i="24"/>
  <c r="W216" i="24"/>
  <c r="Y216" i="24" s="1"/>
  <c r="AQ257" i="24"/>
  <c r="AS257" i="24" s="1"/>
  <c r="BH353" i="24"/>
  <c r="BA221" i="24"/>
  <c r="BC221" i="24" s="1"/>
  <c r="EW281" i="24"/>
  <c r="AZ306" i="24"/>
  <c r="BA306" i="24" s="1"/>
  <c r="BC306" i="24" s="1"/>
  <c r="BE368" i="24"/>
  <c r="BR96" i="24"/>
  <c r="BU140" i="24"/>
  <c r="BW140" i="24" s="1"/>
  <c r="BI204" i="24"/>
  <c r="AA245" i="24"/>
  <c r="AB245" i="24" s="1"/>
  <c r="AZ345" i="24"/>
  <c r="BA345" i="24" s="1"/>
  <c r="BF138" i="24"/>
  <c r="BH138" i="24" s="1"/>
  <c r="AB163" i="24"/>
  <c r="AD163" i="24" s="1"/>
  <c r="AD307" i="24"/>
  <c r="BE89" i="24"/>
  <c r="BF89" i="24" s="1"/>
  <c r="BH89" i="24" s="1"/>
  <c r="AA71" i="24"/>
  <c r="AB71" i="24" s="1"/>
  <c r="BW202" i="24"/>
  <c r="EK150" i="24"/>
  <c r="DZ150" i="24"/>
  <c r="T214" i="24"/>
  <c r="AO37" i="24"/>
  <c r="BE269" i="24"/>
  <c r="BF269" i="24" s="1"/>
  <c r="BH269" i="24" s="1"/>
  <c r="BW102" i="24"/>
  <c r="F174" i="24"/>
  <c r="AI220" i="24"/>
  <c r="AI387" i="24"/>
  <c r="DZ118" i="24"/>
  <c r="EW168" i="24"/>
  <c r="J117" i="24"/>
  <c r="K117" i="24" s="1"/>
  <c r="EJ171" i="24"/>
  <c r="DZ171" i="24"/>
  <c r="BT227" i="24"/>
  <c r="BI256" i="24"/>
  <c r="BJ256" i="24" s="1"/>
  <c r="BK256" i="24" s="1"/>
  <c r="AF24" i="24"/>
  <c r="EJ153" i="24"/>
  <c r="DZ153" i="24"/>
  <c r="FF249" i="24"/>
  <c r="EW249" i="24"/>
  <c r="AF309" i="24"/>
  <c r="AG309" i="24" s="1"/>
  <c r="AB498" i="24"/>
  <c r="AD498" i="24" s="1"/>
  <c r="V267" i="24"/>
  <c r="W267" i="24" s="1"/>
  <c r="Y267" i="24" s="1"/>
  <c r="BI242" i="24"/>
  <c r="AU204" i="24"/>
  <c r="AV204" i="24" s="1"/>
  <c r="AX204" i="24" s="1"/>
  <c r="AZ482" i="24"/>
  <c r="EJ390" i="24"/>
  <c r="DZ390" i="24"/>
  <c r="FE509" i="24"/>
  <c r="EW509" i="24"/>
  <c r="F157" i="24"/>
  <c r="G157" i="24" s="1"/>
  <c r="F210" i="24"/>
  <c r="AK216" i="24"/>
  <c r="AL216" i="24" s="1"/>
  <c r="AN216" i="24" s="1"/>
  <c r="F102" i="24"/>
  <c r="G102" i="24" s="1"/>
  <c r="AV299" i="24"/>
  <c r="AX299" i="24" s="1"/>
  <c r="BD43" i="24"/>
  <c r="AL72" i="24"/>
  <c r="AN72" i="24" s="1"/>
  <c r="M93" i="24"/>
  <c r="N93" i="24" s="1"/>
  <c r="O93" i="24" s="1"/>
  <c r="F47" i="24"/>
  <c r="G47" i="24" s="1"/>
  <c r="BA63" i="24"/>
  <c r="BC63" i="24" s="1"/>
  <c r="DZ27" i="24"/>
  <c r="EW139" i="24"/>
  <c r="DZ75" i="24"/>
  <c r="W190" i="24"/>
  <c r="Y190" i="24" s="1"/>
  <c r="I112" i="24"/>
  <c r="J112" i="24" s="1"/>
  <c r="AP155" i="24"/>
  <c r="AD188" i="24"/>
  <c r="AP15" i="24"/>
  <c r="AQ15" i="24" s="1"/>
  <c r="BS147" i="24"/>
  <c r="AA43" i="24"/>
  <c r="AB43" i="24" s="1"/>
  <c r="AZ51" i="24"/>
  <c r="BA51" i="24" s="1"/>
  <c r="EW48" i="24"/>
  <c r="AK64" i="24"/>
  <c r="AL64" i="24" s="1"/>
  <c r="H86" i="24"/>
  <c r="I86" i="24" s="1"/>
  <c r="BH49" i="24"/>
  <c r="AI80" i="24"/>
  <c r="AU92" i="24"/>
  <c r="AV92" i="24" s="1"/>
  <c r="AX92" i="24" s="1"/>
  <c r="BC89" i="24"/>
  <c r="Q16" i="24"/>
  <c r="R16" i="24" s="1"/>
  <c r="AF92" i="24"/>
  <c r="AG92" i="24" s="1"/>
  <c r="I128" i="24"/>
  <c r="J128" i="24" s="1"/>
  <c r="Q28" i="24"/>
  <c r="R28" i="24" s="1"/>
  <c r="I40" i="24"/>
  <c r="W47" i="24"/>
  <c r="Y47" i="24" s="1"/>
  <c r="BH18" i="24"/>
  <c r="BD39" i="24"/>
  <c r="W65" i="24"/>
  <c r="Y65" i="24" s="1"/>
  <c r="AN46" i="24"/>
  <c r="BI90" i="24"/>
  <c r="BR78" i="24"/>
  <c r="T26" i="24"/>
  <c r="F103" i="24"/>
  <c r="G103" i="24" s="1"/>
  <c r="Q44" i="24"/>
  <c r="R44" i="24" s="1"/>
  <c r="AN206" i="24"/>
  <c r="FF195" i="24"/>
  <c r="EW195" i="24"/>
  <c r="G168" i="24"/>
  <c r="AZ157" i="24"/>
  <c r="BA157" i="24" s="1"/>
  <c r="BH158" i="24"/>
  <c r="EK126" i="24"/>
  <c r="DZ126" i="24"/>
  <c r="V189" i="24"/>
  <c r="W189" i="24" s="1"/>
  <c r="BP281" i="24"/>
  <c r="BR281" i="24" s="1"/>
  <c r="BA244" i="24"/>
  <c r="BC244" i="24" s="1"/>
  <c r="AX96" i="24"/>
  <c r="I150" i="24"/>
  <c r="AU278" i="24"/>
  <c r="BM147" i="24"/>
  <c r="AK230" i="24"/>
  <c r="AL230" i="24" s="1"/>
  <c r="G204" i="24"/>
  <c r="H204" i="24" s="1"/>
  <c r="I204" i="24" s="1"/>
  <c r="BW176" i="24"/>
  <c r="FE184" i="24"/>
  <c r="EW184" i="24"/>
  <c r="BF64" i="24"/>
  <c r="BH64" i="24" s="1"/>
  <c r="AF172" i="24"/>
  <c r="AG172" i="24" s="1"/>
  <c r="W236" i="24"/>
  <c r="Y236" i="24" s="1"/>
  <c r="G66" i="24"/>
  <c r="H66" i="24" s="1"/>
  <c r="BD155" i="24"/>
  <c r="BE155" i="24" s="1"/>
  <c r="BE115" i="24"/>
  <c r="BF115" i="24" s="1"/>
  <c r="BH115" i="24" s="1"/>
  <c r="H262" i="24"/>
  <c r="BA30" i="24"/>
  <c r="BC30" i="24" s="1"/>
  <c r="Y257" i="24"/>
  <c r="W153" i="24"/>
  <c r="Y153" i="24" s="1"/>
  <c r="G248" i="24"/>
  <c r="H248" i="24" s="1"/>
  <c r="BW149" i="24"/>
  <c r="AI218" i="24"/>
  <c r="Q224" i="24"/>
  <c r="R224" i="24" s="1"/>
  <c r="BO82" i="24"/>
  <c r="V181" i="24"/>
  <c r="W181" i="24" s="1"/>
  <c r="BO140" i="24"/>
  <c r="BP140" i="24" s="1"/>
  <c r="DZ256" i="24"/>
  <c r="BO170" i="24"/>
  <c r="FF161" i="24"/>
  <c r="EW161" i="24"/>
  <c r="BO340" i="24"/>
  <c r="AA498" i="24"/>
  <c r="BN242" i="24"/>
  <c r="BO242" i="24"/>
  <c r="BP242" i="24" s="1"/>
  <c r="EJ281" i="24"/>
  <c r="DZ281" i="24"/>
  <c r="R394" i="24"/>
  <c r="T394" i="24" s="1"/>
  <c r="BT486" i="24"/>
  <c r="AN482" i="24"/>
  <c r="EK184" i="24"/>
  <c r="DZ184" i="24"/>
  <c r="K145" i="24"/>
  <c r="L145" i="24" s="1"/>
  <c r="T20" i="24"/>
  <c r="Q447" i="24"/>
  <c r="BI88" i="24"/>
  <c r="AJ76" i="24"/>
  <c r="AK76" i="24" s="1"/>
  <c r="AL76" i="24" s="1"/>
  <c r="FE108" i="24"/>
  <c r="EW108" i="24"/>
  <c r="F27" i="24"/>
  <c r="G27" i="24" s="1"/>
  <c r="F75" i="24"/>
  <c r="G75" i="24" s="1"/>
  <c r="H75" i="24" s="1"/>
  <c r="BK79" i="24"/>
  <c r="BM79" i="24" s="1"/>
  <c r="M72" i="24"/>
  <c r="N72" i="24" s="1"/>
  <c r="O72" i="24" s="1"/>
  <c r="BC156" i="24"/>
  <c r="AN71" i="24"/>
  <c r="H76" i="24"/>
  <c r="F38" i="24"/>
  <c r="BA17" i="24"/>
  <c r="BC17" i="24" s="1"/>
  <c r="EW29" i="24"/>
  <c r="BD31" i="24"/>
  <c r="EW64" i="24"/>
  <c r="BR58" i="24"/>
  <c r="AN41" i="24"/>
  <c r="Y55" i="24"/>
  <c r="DZ22" i="24"/>
  <c r="EK74" i="24"/>
  <c r="DZ74" i="24"/>
  <c r="BE85" i="24"/>
  <c r="BF85" i="24" s="1"/>
  <c r="BT117" i="24"/>
  <c r="BU117" i="24" s="1"/>
  <c r="BW117" i="24" s="1"/>
  <c r="BI94" i="24"/>
  <c r="AN208" i="24"/>
  <c r="BA84" i="24"/>
  <c r="BC84" i="24" s="1"/>
  <c r="J148" i="24"/>
  <c r="EW143" i="24"/>
  <c r="AP209" i="24"/>
  <c r="BH300" i="24"/>
  <c r="F337" i="24"/>
  <c r="F395" i="24"/>
  <c r="G395" i="24" s="1"/>
  <c r="EW103" i="24"/>
  <c r="BD137" i="24"/>
  <c r="U145" i="24"/>
  <c r="BP342" i="24"/>
  <c r="BR342" i="24" s="1"/>
  <c r="H257" i="24"/>
  <c r="BR218" i="24"/>
  <c r="BW253" i="24"/>
  <c r="H253" i="24"/>
  <c r="T220" i="24"/>
  <c r="AX100" i="24"/>
  <c r="AP259" i="24"/>
  <c r="AQ259" i="24" s="1"/>
  <c r="Q38" i="24"/>
  <c r="R38" i="24" s="1"/>
  <c r="F144" i="24"/>
  <c r="G144" i="24" s="1"/>
  <c r="V324" i="24"/>
  <c r="W324" i="24" s="1"/>
  <c r="BU164" i="24"/>
  <c r="BW164" i="24" s="1"/>
  <c r="R180" i="24"/>
  <c r="T180" i="24" s="1"/>
  <c r="T270" i="24"/>
  <c r="H37" i="24"/>
  <c r="BO124" i="24"/>
  <c r="BP124" i="24" s="1"/>
  <c r="AK132" i="24"/>
  <c r="AL132" i="24" s="1"/>
  <c r="EW172" i="24"/>
  <c r="EW145" i="24"/>
  <c r="AD181" i="24"/>
  <c r="AU168" i="24"/>
  <c r="AV168" i="24" s="1"/>
  <c r="AX168" i="24" s="1"/>
  <c r="BR258" i="24"/>
  <c r="F256" i="24"/>
  <c r="F149" i="24"/>
  <c r="BO142" i="24"/>
  <c r="G229" i="24"/>
  <c r="BS195" i="24"/>
  <c r="BT195" i="24" s="1"/>
  <c r="BS281" i="24"/>
  <c r="F418" i="24"/>
  <c r="G418" i="24" s="1"/>
  <c r="AZ352" i="24"/>
  <c r="BA352" i="24" s="1"/>
  <c r="BC352" i="24" s="1"/>
  <c r="AK483" i="24"/>
  <c r="AL483" i="24" s="1"/>
  <c r="AN483" i="24" s="1"/>
  <c r="F137" i="24"/>
  <c r="AA193" i="24"/>
  <c r="AB193" i="24" s="1"/>
  <c r="AD193" i="24" s="1"/>
  <c r="AZ159" i="24"/>
  <c r="AU16" i="24"/>
  <c r="AV16" i="24" s="1"/>
  <c r="AD131" i="24"/>
  <c r="F14" i="24"/>
  <c r="G14" i="24" s="1"/>
  <c r="BU75" i="24"/>
  <c r="BW75" i="24" s="1"/>
  <c r="BC109" i="24"/>
  <c r="BC29" i="24"/>
  <c r="J18" i="24"/>
  <c r="AD100" i="24"/>
  <c r="Y155" i="24"/>
  <c r="BF61" i="24"/>
  <c r="BH61" i="24" s="1"/>
  <c r="T50" i="24"/>
  <c r="F24" i="24"/>
  <c r="AN56" i="24"/>
  <c r="BR16" i="24"/>
  <c r="BI62" i="24"/>
  <c r="AS269" i="24"/>
  <c r="T42" i="24"/>
  <c r="DZ84" i="24"/>
  <c r="F22" i="24"/>
  <c r="AG38" i="24"/>
  <c r="AI38" i="24" s="1"/>
  <c r="AS187" i="24"/>
  <c r="BC83" i="24"/>
  <c r="BC69" i="24"/>
  <c r="BR102" i="24"/>
  <c r="F94" i="24"/>
  <c r="AV197" i="24"/>
  <c r="AX197" i="24" s="1"/>
  <c r="AS261" i="24"/>
  <c r="F301" i="24"/>
  <c r="BH374" i="24"/>
  <c r="BS137" i="24"/>
  <c r="AI338" i="24"/>
  <c r="AU329" i="24"/>
  <c r="AV329" i="24" s="1"/>
  <c r="AX329" i="24" s="1"/>
  <c r="AN249" i="24"/>
  <c r="DZ137" i="24"/>
  <c r="BW143" i="24"/>
  <c r="BC259" i="24"/>
  <c r="DZ144" i="24"/>
  <c r="AD179" i="24"/>
  <c r="AV151" i="24"/>
  <c r="AX151" i="24" s="1"/>
  <c r="Y252" i="24"/>
  <c r="BC149" i="24"/>
  <c r="AL266" i="24"/>
  <c r="AN266" i="24" s="1"/>
  <c r="AU28" i="24"/>
  <c r="AV28" i="24" s="1"/>
  <c r="BC255" i="24"/>
  <c r="G287" i="24"/>
  <c r="F287" i="24"/>
  <c r="F177" i="24"/>
  <c r="BD165" i="24"/>
  <c r="BD195" i="24"/>
  <c r="BE195" i="24" s="1"/>
  <c r="G315" i="24"/>
  <c r="H315" i="24" s="1"/>
  <c r="I315" i="24" s="1"/>
  <c r="AG377" i="24"/>
  <c r="BT398" i="24"/>
  <c r="BU398" i="24" s="1"/>
  <c r="BW398" i="24" s="1"/>
  <c r="AB287" i="24"/>
  <c r="AD287" i="24" s="1"/>
  <c r="AS43" i="24"/>
  <c r="BA55" i="24"/>
  <c r="BC55" i="24" s="1"/>
  <c r="BF105" i="24"/>
  <c r="BH105" i="24" s="1"/>
  <c r="Q46" i="24"/>
  <c r="AN85" i="24"/>
  <c r="AU144" i="24"/>
  <c r="AV144" i="24" s="1"/>
  <c r="AX144" i="24" s="1"/>
  <c r="AU309" i="24"/>
  <c r="AV309" i="24" s="1"/>
  <c r="AX309" i="24" s="1"/>
  <c r="T212" i="24"/>
  <c r="F172" i="24"/>
  <c r="G172" i="24" s="1"/>
  <c r="BU352" i="24"/>
  <c r="BW352" i="24" s="1"/>
  <c r="AV118" i="24"/>
  <c r="AX118" i="24" s="1"/>
  <c r="F264" i="24"/>
  <c r="G264" i="24"/>
  <c r="BT15" i="24"/>
  <c r="BU15" i="24" s="1"/>
  <c r="J99" i="24"/>
  <c r="R68" i="24"/>
  <c r="T68" i="24" s="1"/>
  <c r="FE66" i="24"/>
  <c r="EW66" i="24"/>
  <c r="AN144" i="24"/>
  <c r="FE24" i="24"/>
  <c r="EW24" i="24"/>
  <c r="F64" i="24"/>
  <c r="G64" i="24" s="1"/>
  <c r="AF46" i="24"/>
  <c r="AG46" i="24" s="1"/>
  <c r="AI46" i="24" s="1"/>
  <c r="R90" i="24"/>
  <c r="T90" i="24" s="1"/>
  <c r="Q32" i="24"/>
  <c r="EW59" i="24"/>
  <c r="BT79" i="24"/>
  <c r="BU79" i="24" s="1"/>
  <c r="EK110" i="24"/>
  <c r="DZ110" i="24"/>
  <c r="BU59" i="24"/>
  <c r="BU85" i="24"/>
  <c r="BW85" i="24" s="1"/>
  <c r="F28" i="24"/>
  <c r="G28" i="24" s="1"/>
  <c r="Q92" i="24"/>
  <c r="R92" i="24" s="1"/>
  <c r="T92" i="24" s="1"/>
  <c r="BH80" i="24"/>
  <c r="BI118" i="24"/>
  <c r="AL186" i="24"/>
  <c r="AN186" i="24" s="1"/>
  <c r="AZ59" i="24"/>
  <c r="BA59" i="24" s="1"/>
  <c r="BC59" i="24" s="1"/>
  <c r="AA269" i="24"/>
  <c r="AB269" i="24" s="1"/>
  <c r="BI311" i="24"/>
  <c r="FE198" i="24"/>
  <c r="EW198" i="24"/>
  <c r="AA261" i="24"/>
  <c r="BM291" i="24"/>
  <c r="AV323" i="24"/>
  <c r="AX323" i="24" s="1"/>
  <c r="FE126" i="24"/>
  <c r="EW126" i="24"/>
  <c r="AN234" i="24"/>
  <c r="BA210" i="24"/>
  <c r="BC210" i="24" s="1"/>
  <c r="BT418" i="24"/>
  <c r="AV126" i="24"/>
  <c r="AX126" i="24" s="1"/>
  <c r="AQ130" i="24"/>
  <c r="AS130" i="24" s="1"/>
  <c r="EK218" i="24"/>
  <c r="DZ218" i="24"/>
  <c r="AB143" i="24"/>
  <c r="AD143" i="24" s="1"/>
  <c r="AV14" i="24"/>
  <c r="AX14" i="24" s="1"/>
  <c r="F78" i="24"/>
  <c r="BT265" i="24"/>
  <c r="BU265" i="24" s="1"/>
  <c r="BW265" i="24" s="1"/>
  <c r="BW135" i="24"/>
  <c r="U179" i="24"/>
  <c r="V179" i="24" s="1"/>
  <c r="I233" i="24"/>
  <c r="EJ109" i="24"/>
  <c r="DZ109" i="24"/>
  <c r="DZ172" i="24"/>
  <c r="BA241" i="24"/>
  <c r="BC241" i="24" s="1"/>
  <c r="AV224" i="24"/>
  <c r="AX224" i="24" s="1"/>
  <c r="DZ265" i="24"/>
  <c r="F216" i="24"/>
  <c r="BI100" i="24"/>
  <c r="BJ100" i="24" s="1"/>
  <c r="BK100" i="24" s="1"/>
  <c r="AP247" i="24"/>
  <c r="R236" i="24"/>
  <c r="T236" i="24" s="1"/>
  <c r="AF198" i="24"/>
  <c r="AG198" i="24" s="1"/>
  <c r="BH186" i="24"/>
  <c r="EK365" i="24"/>
  <c r="DZ365" i="24"/>
  <c r="AX321" i="24"/>
  <c r="R295" i="24"/>
  <c r="AS200" i="24"/>
  <c r="AL175" i="24"/>
  <c r="AN175" i="24" s="1"/>
  <c r="AG395" i="24"/>
  <c r="AI395" i="24" s="1"/>
  <c r="G507" i="24"/>
  <c r="AV519" i="24"/>
  <c r="AX519" i="24" s="1"/>
  <c r="AZ392" i="24"/>
  <c r="AP462" i="24"/>
  <c r="AD85" i="24"/>
  <c r="M41" i="24"/>
  <c r="AK210" i="24"/>
  <c r="AL210" i="24" s="1"/>
  <c r="AN210" i="24" s="1"/>
  <c r="AI168" i="24"/>
  <c r="EJ179" i="24"/>
  <c r="DZ179" i="24"/>
  <c r="BP168" i="24"/>
  <c r="BR168" i="24" s="1"/>
  <c r="U169" i="24"/>
  <c r="V169" i="24" s="1"/>
  <c r="W169" i="24" s="1"/>
  <c r="BT458" i="24"/>
  <c r="BU458" i="24" s="1"/>
  <c r="AB468" i="24"/>
  <c r="AD468" i="24" s="1"/>
  <c r="BD27" i="24"/>
  <c r="BE27" i="24" s="1"/>
  <c r="BF27" i="24" s="1"/>
  <c r="AN126" i="24"/>
  <c r="Q80" i="24"/>
  <c r="R80" i="24" s="1"/>
  <c r="EJ23" i="24"/>
  <c r="DZ23" i="24"/>
  <c r="AI50" i="24"/>
  <c r="AF100" i="24"/>
  <c r="AG100" i="24" s="1"/>
  <c r="F250" i="24"/>
  <c r="G250" i="24" s="1"/>
  <c r="H250" i="24"/>
  <c r="BC45" i="24"/>
  <c r="AK16" i="24"/>
  <c r="AL16" i="24" s="1"/>
  <c r="AU48" i="24"/>
  <c r="AV48" i="24" s="1"/>
  <c r="EW43" i="24"/>
  <c r="AV50" i="24"/>
  <c r="AX50" i="24" s="1"/>
  <c r="AI48" i="24"/>
  <c r="V83" i="24"/>
  <c r="BT61" i="24"/>
  <c r="BU61" i="24" s="1"/>
  <c r="BO90" i="24"/>
  <c r="BP90" i="24" s="1"/>
  <c r="BR90" i="24" s="1"/>
  <c r="G23" i="24"/>
  <c r="AF88" i="24"/>
  <c r="BC73" i="24"/>
  <c r="F44" i="24"/>
  <c r="G44" i="24" s="1"/>
  <c r="BK54" i="24"/>
  <c r="BM54" i="24" s="1"/>
  <c r="AF144" i="24"/>
  <c r="AG144" i="24" s="1"/>
  <c r="I251" i="24"/>
  <c r="J251" i="24" s="1"/>
  <c r="V318" i="24"/>
  <c r="AS339" i="24"/>
  <c r="BF173" i="24"/>
  <c r="BH173" i="24" s="1"/>
  <c r="AQ243" i="24"/>
  <c r="AS243" i="24" s="1"/>
  <c r="BH144" i="24"/>
  <c r="DZ311" i="24"/>
  <c r="Q146" i="24"/>
  <c r="R146" i="24" s="1"/>
  <c r="EK208" i="24"/>
  <c r="DZ208" i="24"/>
  <c r="AP306" i="24"/>
  <c r="AQ306" i="24" s="1"/>
  <c r="BC137" i="24"/>
  <c r="BU259" i="24"/>
  <c r="BW259" i="24" s="1"/>
  <c r="BT225" i="24"/>
  <c r="BU225" i="24" s="1"/>
  <c r="AP271" i="24"/>
  <c r="AQ271" i="24" s="1"/>
  <c r="AV239" i="24"/>
  <c r="AX239" i="24" s="1"/>
  <c r="EW147" i="24"/>
  <c r="AF162" i="24"/>
  <c r="AG162" i="24" s="1"/>
  <c r="EW151" i="24"/>
  <c r="BP297" i="24"/>
  <c r="BR297" i="24" s="1"/>
  <c r="DZ185" i="24"/>
  <c r="AQ220" i="24"/>
  <c r="AS220" i="24" s="1"/>
  <c r="BD135" i="24"/>
  <c r="BE135" i="24" s="1"/>
  <c r="BF135" i="24" s="1"/>
  <c r="W97" i="24"/>
  <c r="Y97" i="24" s="1"/>
  <c r="BW177" i="24"/>
  <c r="BU270" i="24"/>
  <c r="BW270" i="24" s="1"/>
  <c r="W221" i="24"/>
  <c r="Y221" i="24" s="1"/>
  <c r="F319" i="24"/>
  <c r="AI145" i="24"/>
  <c r="BF62" i="24"/>
  <c r="BH62" i="24" s="1"/>
  <c r="AF104" i="24"/>
  <c r="BU111" i="24"/>
  <c r="BW111" i="24" s="1"/>
  <c r="AA165" i="24"/>
  <c r="AB165" i="24" s="1"/>
  <c r="AV212" i="24"/>
  <c r="AX212" i="24" s="1"/>
  <c r="EW116" i="24"/>
  <c r="Q188" i="24"/>
  <c r="R188" i="24" s="1"/>
  <c r="T188" i="24" s="1"/>
  <c r="F108" i="24"/>
  <c r="G108" i="24" s="1"/>
  <c r="BD71" i="24"/>
  <c r="BE71" i="24" s="1"/>
  <c r="EJ169" i="24"/>
  <c r="DZ169" i="24"/>
  <c r="P100" i="24"/>
  <c r="Q100" i="24" s="1"/>
  <c r="R100" i="24" s="1"/>
  <c r="Q120" i="24"/>
  <c r="U366" i="24"/>
  <c r="V366" i="24" s="1"/>
  <c r="W366" i="24" s="1"/>
  <c r="AF347" i="24"/>
  <c r="BU144" i="24"/>
  <c r="BW144" i="24" s="1"/>
  <c r="AP408" i="24"/>
  <c r="G122" i="24"/>
  <c r="BW59" i="24"/>
  <c r="I29" i="24"/>
  <c r="J29" i="24" s="1"/>
  <c r="FE282" i="24"/>
  <c r="EW282" i="24"/>
  <c r="AP127" i="24"/>
  <c r="AQ127" i="24" s="1"/>
  <c r="G477" i="24"/>
  <c r="K473" i="24"/>
  <c r="L473" i="24" s="1"/>
  <c r="FF75" i="24"/>
  <c r="EW75" i="24"/>
  <c r="BS23" i="24"/>
  <c r="EJ139" i="24"/>
  <c r="DZ139" i="24"/>
  <c r="AA17" i="24"/>
  <c r="AB17" i="24" s="1"/>
  <c r="AD17" i="24" s="1"/>
  <c r="BD87" i="24"/>
  <c r="AI43" i="24"/>
  <c r="BT93" i="24"/>
  <c r="BU93" i="24" s="1"/>
  <c r="BW93" i="24" s="1"/>
  <c r="BO212" i="24"/>
  <c r="BP212" i="24" s="1"/>
  <c r="BR212" i="24" s="1"/>
  <c r="BA243" i="24"/>
  <c r="BC243" i="24" s="1"/>
  <c r="AL79" i="24"/>
  <c r="AN79" i="24" s="1"/>
  <c r="BI202" i="24"/>
  <c r="BJ202" i="24" s="1"/>
  <c r="BK202" i="24" s="1"/>
  <c r="F243" i="24"/>
  <c r="G243" i="24" s="1"/>
  <c r="H243" i="24" s="1"/>
  <c r="F213" i="24"/>
  <c r="F311" i="24"/>
  <c r="AE208" i="24"/>
  <c r="AD197" i="24"/>
  <c r="F185" i="24"/>
  <c r="EK32" i="24"/>
  <c r="DZ32" i="24"/>
  <c r="AL250" i="24"/>
  <c r="AN250" i="24" s="1"/>
  <c r="F282" i="24"/>
  <c r="G282" i="24" s="1"/>
  <c r="AL168" i="24"/>
  <c r="AN168" i="24" s="1"/>
  <c r="DZ119" i="24"/>
  <c r="DZ133" i="24"/>
  <c r="FE114" i="24"/>
  <c r="EW114" i="24"/>
  <c r="BS169" i="24"/>
  <c r="BT169" i="24" s="1"/>
  <c r="BP183" i="24"/>
  <c r="BR183" i="24"/>
  <c r="I109" i="24"/>
  <c r="BT261" i="24"/>
  <c r="Q355" i="24"/>
  <c r="R355" i="24" s="1"/>
  <c r="FE401" i="24"/>
  <c r="EW401" i="24"/>
  <c r="EK435" i="24"/>
  <c r="DZ435" i="24"/>
  <c r="BN280" i="24"/>
  <c r="BO280" i="24" s="1"/>
  <c r="BP280" i="24" s="1"/>
  <c r="F382" i="24"/>
  <c r="G382" i="24" s="1"/>
  <c r="AG318" i="24"/>
  <c r="AI318" i="24" s="1"/>
  <c r="BC219" i="24"/>
  <c r="V233" i="24"/>
  <c r="W233" i="24" s="1"/>
  <c r="AU319" i="24"/>
  <c r="AV319" i="24" s="1"/>
  <c r="DZ78" i="24"/>
  <c r="H254" i="24"/>
  <c r="BD241" i="24"/>
  <c r="BE241" i="24" s="1"/>
  <c r="G166" i="24"/>
  <c r="H166" i="24" s="1"/>
  <c r="EK224" i="24"/>
  <c r="DZ224" i="24"/>
  <c r="AZ287" i="24"/>
  <c r="BA287" i="24" s="1"/>
  <c r="BC287" i="24" s="1"/>
  <c r="Y199" i="24"/>
  <c r="F114" i="24"/>
  <c r="G114" i="24" s="1"/>
  <c r="DZ130" i="24"/>
  <c r="BO88" i="24"/>
  <c r="BP88" i="24" s="1"/>
  <c r="AN65" i="24"/>
  <c r="J140" i="24"/>
  <c r="K140" i="24" s="1"/>
  <c r="AZ23" i="24"/>
  <c r="BA23" i="24" s="1"/>
  <c r="EW62" i="24"/>
  <c r="AP55" i="24"/>
  <c r="AQ55" i="24" s="1"/>
  <c r="AI84" i="24"/>
  <c r="FF15" i="24"/>
  <c r="EW15" i="24"/>
  <c r="AD97" i="24"/>
  <c r="W15" i="24"/>
  <c r="Y15" i="24" s="1"/>
  <c r="F56" i="24"/>
  <c r="AV82" i="24"/>
  <c r="AX82" i="24" s="1"/>
  <c r="AA187" i="24"/>
  <c r="AB187" i="24" s="1"/>
  <c r="BM43" i="24"/>
  <c r="BH117" i="24"/>
  <c r="AS85" i="24"/>
  <c r="F235" i="24"/>
  <c r="BP202" i="24"/>
  <c r="BR202" i="24" s="1"/>
  <c r="BJ313" i="24"/>
  <c r="BK313" i="24" s="1"/>
  <c r="I62" i="24"/>
  <c r="J62" i="24" s="1"/>
  <c r="F318" i="24"/>
  <c r="G318" i="24" s="1"/>
  <c r="V337" i="24"/>
  <c r="W337" i="24" s="1"/>
  <c r="EW58" i="24"/>
  <c r="BP180" i="24"/>
  <c r="BR180" i="24" s="1"/>
  <c r="BW171" i="24"/>
  <c r="W165" i="24"/>
  <c r="Y165" i="24" s="1"/>
  <c r="FE146" i="24"/>
  <c r="EW146" i="24"/>
  <c r="AG290" i="24"/>
  <c r="AI290" i="24" s="1"/>
  <c r="AD323" i="24"/>
  <c r="AB59" i="24"/>
  <c r="AD59" i="24" s="1"/>
  <c r="FF119" i="24"/>
  <c r="EW119" i="24"/>
  <c r="EW298" i="24"/>
  <c r="Y261" i="24"/>
  <c r="BD35" i="24"/>
  <c r="AI234" i="24"/>
  <c r="AV184" i="24"/>
  <c r="AX184" i="24" s="1"/>
  <c r="AU172" i="24"/>
  <c r="AV172" i="24" s="1"/>
  <c r="AX172" i="24" s="1"/>
  <c r="EW215" i="24"/>
  <c r="F309" i="24"/>
  <c r="F272" i="24"/>
  <c r="BN32" i="24"/>
  <c r="U135" i="24"/>
  <c r="V135" i="24" s="1"/>
  <c r="W135" i="24" s="1"/>
  <c r="EW194" i="24"/>
  <c r="BC220" i="24"/>
  <c r="EJ177" i="24"/>
  <c r="DZ177" i="24"/>
  <c r="AX32" i="24"/>
  <c r="EW100" i="24"/>
  <c r="AL201" i="24"/>
  <c r="AN201" i="24" s="1"/>
  <c r="F119" i="24"/>
  <c r="AB221" i="24"/>
  <c r="AD221" i="24" s="1"/>
  <c r="K135" i="24"/>
  <c r="F96" i="24"/>
  <c r="G96" i="24"/>
  <c r="BO132" i="24"/>
  <c r="BP132" i="24" s="1"/>
  <c r="BR132" i="24" s="1"/>
  <c r="AU176" i="24"/>
  <c r="H124" i="24"/>
  <c r="F71" i="24"/>
  <c r="FE224" i="24"/>
  <c r="EW224" i="24"/>
  <c r="F190" i="24"/>
  <c r="G190" i="24" s="1"/>
  <c r="G232" i="24"/>
  <c r="H232" i="24" s="1"/>
  <c r="T254" i="24"/>
  <c r="BU334" i="24"/>
  <c r="BW334" i="24" s="1"/>
  <c r="AQ460" i="24"/>
  <c r="AS460" i="24" s="1"/>
  <c r="AA396" i="24"/>
  <c r="AB396" i="24" s="1"/>
  <c r="AD396" i="24" s="1"/>
  <c r="BR347" i="24"/>
  <c r="AK160" i="24"/>
  <c r="BD15" i="24"/>
  <c r="BE15" i="24" s="1"/>
  <c r="BF15" i="24" s="1"/>
  <c r="FF65" i="24"/>
  <c r="EW65" i="24"/>
  <c r="FE280" i="24"/>
  <c r="EW280" i="24"/>
  <c r="F84" i="24"/>
  <c r="G84" i="24" s="1"/>
  <c r="BD151" i="24"/>
  <c r="H98" i="24"/>
  <c r="BM141" i="24"/>
  <c r="AP181" i="24"/>
  <c r="AQ181" i="24" s="1"/>
  <c r="AS181" i="24" s="1"/>
  <c r="AN80" i="24"/>
  <c r="FE50" i="24"/>
  <c r="EW50" i="24"/>
  <c r="AD87" i="24"/>
  <c r="BD77" i="24"/>
  <c r="AQ389" i="24"/>
  <c r="AS389" i="24" s="1"/>
  <c r="EJ123" i="24"/>
  <c r="DZ123" i="24"/>
  <c r="BK195" i="24"/>
  <c r="BM195" i="24" s="1"/>
  <c r="FF209" i="24"/>
  <c r="EW209" i="24"/>
  <c r="F35" i="24"/>
  <c r="BD259" i="24"/>
  <c r="BE259" i="24" s="1"/>
  <c r="F209" i="24"/>
  <c r="F199" i="24"/>
  <c r="G199" i="24" s="1"/>
  <c r="S19" i="24"/>
  <c r="T17" i="24"/>
  <c r="P266" i="24"/>
  <c r="Q266" i="24" s="1"/>
  <c r="F218" i="24"/>
  <c r="G218" i="24" s="1"/>
  <c r="H218" i="24" s="1"/>
  <c r="FF339" i="24"/>
  <c r="EW339" i="24"/>
  <c r="AQ365" i="24"/>
  <c r="AS365" i="24" s="1"/>
  <c r="BP155" i="24"/>
  <c r="BR155" i="24" s="1"/>
  <c r="AL53" i="24"/>
  <c r="AN53" i="24" s="1"/>
  <c r="G197" i="24"/>
  <c r="H197" i="24" s="1"/>
  <c r="EK162" i="24"/>
  <c r="DZ162" i="24"/>
  <c r="EK226" i="24"/>
  <c r="DZ226" i="24"/>
  <c r="AZ420" i="24"/>
  <c r="BA420" i="24" s="1"/>
  <c r="EJ426" i="24"/>
  <c r="DZ426" i="24"/>
  <c r="BK70" i="24"/>
  <c r="BM70" i="24" s="1"/>
  <c r="EW82" i="24"/>
  <c r="AF102" i="24"/>
  <c r="BP52" i="24"/>
  <c r="BR52" i="24" s="1"/>
  <c r="AV72" i="24"/>
  <c r="AX72" i="24" s="1"/>
  <c r="BT87" i="24"/>
  <c r="BF146" i="24"/>
  <c r="BH146" i="24" s="1"/>
  <c r="Y219" i="24"/>
  <c r="BA35" i="24"/>
  <c r="BC35" i="24" s="1"/>
  <c r="BU127" i="24"/>
  <c r="BW127" i="24" s="1"/>
  <c r="H60" i="24"/>
  <c r="I60" i="24" s="1"/>
  <c r="BR86" i="24"/>
  <c r="V27" i="24"/>
  <c r="AB45" i="24"/>
  <c r="AD45" i="24" s="1"/>
  <c r="AN84" i="24"/>
  <c r="AL50" i="24"/>
  <c r="AN50" i="24" s="1"/>
  <c r="AX124" i="24"/>
  <c r="DZ92" i="24"/>
  <c r="AD69" i="24"/>
  <c r="BU57" i="24"/>
  <c r="BW57" i="24" s="1"/>
  <c r="AL24" i="24"/>
  <c r="AN24" i="24" s="1"/>
  <c r="F53" i="24"/>
  <c r="BW77" i="24"/>
  <c r="DZ20" i="24"/>
  <c r="AI56" i="24"/>
  <c r="DZ77" i="24"/>
  <c r="Q88" i="24"/>
  <c r="R88" i="24" s="1"/>
  <c r="T88" i="24" s="1"/>
  <c r="AB219" i="24"/>
  <c r="AD219" i="24" s="1"/>
  <c r="AX290" i="24"/>
  <c r="EJ293" i="24"/>
  <c r="DZ293" i="24"/>
  <c r="FE34" i="24"/>
  <c r="EW34" i="24"/>
  <c r="BO144" i="24"/>
  <c r="AN290" i="24"/>
  <c r="AI239" i="24"/>
  <c r="BR329" i="24"/>
  <c r="BU294" i="24"/>
  <c r="BW294" i="24" s="1"/>
  <c r="BP365" i="24"/>
  <c r="BR365" i="24" s="1"/>
  <c r="BC145" i="24"/>
  <c r="G173" i="24"/>
  <c r="BD271" i="24"/>
  <c r="BE271" i="24" s="1"/>
  <c r="BF271" i="24" s="1"/>
  <c r="AN312" i="24"/>
  <c r="BT341" i="24"/>
  <c r="BU341" i="24" s="1"/>
  <c r="BW341" i="24" s="1"/>
  <c r="G396" i="24"/>
  <c r="DZ202" i="24"/>
  <c r="Y202" i="24"/>
  <c r="DZ35" i="24"/>
  <c r="AK108" i="24"/>
  <c r="AL108" i="24" s="1"/>
  <c r="DZ199" i="24"/>
  <c r="AN146" i="24"/>
  <c r="AP279" i="24"/>
  <c r="BT153" i="24"/>
  <c r="BU153" i="24" s="1"/>
  <c r="BW153" i="24" s="1"/>
  <c r="BO114" i="24"/>
  <c r="BP114" i="24" s="1"/>
  <c r="BT155" i="24"/>
  <c r="BU155" i="24" s="1"/>
  <c r="AI267" i="24"/>
  <c r="BK29" i="24"/>
  <c r="BM29" i="24" s="1"/>
  <c r="AQ190" i="24"/>
  <c r="AS190" i="24" s="1"/>
  <c r="BA211" i="24"/>
  <c r="BC211" i="24" s="1"/>
  <c r="AK270" i="24"/>
  <c r="AL270" i="24" s="1"/>
  <c r="I154" i="24"/>
  <c r="J154" i="24" s="1"/>
  <c r="AI164" i="24"/>
  <c r="H203" i="24"/>
  <c r="H121" i="24"/>
  <c r="AX216" i="24"/>
  <c r="AP165" i="24"/>
  <c r="AQ165" i="24" s="1"/>
  <c r="BK114" i="24"/>
  <c r="BM114" i="24" s="1"/>
  <c r="G138" i="24"/>
  <c r="F138" i="24"/>
  <c r="BA171" i="24"/>
  <c r="BC171" i="24" s="1"/>
  <c r="AP221" i="24"/>
  <c r="AQ221" i="24" s="1"/>
  <c r="BA318" i="24"/>
  <c r="BC318" i="24" s="1"/>
  <c r="AB23" i="24"/>
  <c r="AD23" i="24" s="1"/>
  <c r="AK336" i="24"/>
  <c r="FF173" i="24"/>
  <c r="EW173" i="24"/>
  <c r="BU396" i="24"/>
  <c r="BW396" i="24" s="1"/>
  <c r="AQ245" i="24"/>
  <c r="AS245" i="24" s="1"/>
  <c r="AL363" i="24"/>
  <c r="AN363" i="24" s="1"/>
  <c r="Q242" i="24"/>
  <c r="AZ95" i="24"/>
  <c r="BA95" i="24" s="1"/>
  <c r="AZ139" i="24"/>
  <c r="BA139" i="24" s="1"/>
  <c r="BI130" i="24"/>
  <c r="BJ130" i="24" s="1"/>
  <c r="BK130" i="24" s="1"/>
  <c r="DZ15" i="24"/>
  <c r="BI34" i="24"/>
  <c r="F50" i="24"/>
  <c r="AK52" i="24"/>
  <c r="AL52" i="24" s="1"/>
  <c r="AN52" i="24" s="1"/>
  <c r="J69" i="24"/>
  <c r="K69" i="24" s="1"/>
  <c r="F92" i="24"/>
  <c r="Y85" i="24"/>
  <c r="F20" i="24"/>
  <c r="G20" i="24" s="1"/>
  <c r="F77" i="24"/>
  <c r="G77" i="24" s="1"/>
  <c r="BK47" i="24"/>
  <c r="BM47" i="24" s="1"/>
  <c r="BS293" i="24"/>
  <c r="G284" i="24"/>
  <c r="F202" i="24"/>
  <c r="G202" i="24" s="1"/>
  <c r="H202" i="24" s="1"/>
  <c r="EJ143" i="24"/>
  <c r="DZ143" i="24"/>
  <c r="BD131" i="24"/>
  <c r="F269" i="24"/>
  <c r="F261" i="24"/>
  <c r="G261" i="24" s="1"/>
  <c r="H261" i="24" s="1"/>
  <c r="I131" i="24"/>
  <c r="I80" i="24"/>
  <c r="J80" i="24" s="1"/>
  <c r="BT241" i="24"/>
  <c r="BU241" i="24" s="1"/>
  <c r="BW241" i="24" s="1"/>
  <c r="EW238" i="24"/>
  <c r="BO106" i="24"/>
  <c r="BP106" i="24" s="1"/>
  <c r="BR106" i="24" s="1"/>
  <c r="BM221" i="24"/>
  <c r="F158" i="24"/>
  <c r="G158" i="24" s="1"/>
  <c r="H158" i="24" s="1"/>
  <c r="I158" i="24" s="1"/>
  <c r="H87" i="24"/>
  <c r="EW144" i="24"/>
  <c r="FE70" i="24"/>
  <c r="EW70" i="24"/>
  <c r="BI240" i="24"/>
  <c r="BJ240" i="24" s="1"/>
  <c r="AA294" i="24"/>
  <c r="AB294" i="24" s="1"/>
  <c r="G275" i="24"/>
  <c r="H275" i="24" s="1"/>
  <c r="I275" i="24" s="1"/>
  <c r="BI40" i="24"/>
  <c r="F353" i="24"/>
  <c r="AP343" i="24"/>
  <c r="AQ343" i="24" s="1"/>
  <c r="AS343" i="24" s="1"/>
  <c r="BN136" i="24"/>
  <c r="BO136" i="24" s="1"/>
  <c r="FF348" i="24"/>
  <c r="EW348" i="24"/>
  <c r="BO56" i="24"/>
  <c r="BP56" i="24" s="1"/>
  <c r="F100" i="24"/>
  <c r="G100" i="24" s="1"/>
  <c r="AG143" i="24"/>
  <c r="AI143" i="24" s="1"/>
  <c r="BN130" i="24"/>
  <c r="BO130" i="24" s="1"/>
  <c r="H34" i="24"/>
  <c r="I34" i="24"/>
  <c r="BO38" i="24"/>
  <c r="BP38" i="24" s="1"/>
  <c r="I105" i="24"/>
  <c r="FF51" i="24"/>
  <c r="EW51" i="24"/>
  <c r="AF64" i="24"/>
  <c r="AG64" i="24" s="1"/>
  <c r="AI64" i="24" s="1"/>
  <c r="H81" i="24"/>
  <c r="BC27" i="24"/>
  <c r="I32" i="24"/>
  <c r="J32" i="24" s="1"/>
  <c r="Y39" i="24"/>
  <c r="BW68" i="24"/>
  <c r="BI46" i="24"/>
  <c r="BJ46" i="24" s="1"/>
  <c r="BK46" i="24" s="1"/>
  <c r="AK88" i="24"/>
  <c r="AL88" i="24" s="1"/>
  <c r="AN88" i="24" s="1"/>
  <c r="K113" i="24"/>
  <c r="L113" i="24" s="1"/>
  <c r="AN74" i="24"/>
  <c r="FE18" i="24"/>
  <c r="EW18" i="24"/>
  <c r="AD199" i="24"/>
  <c r="Y143" i="24"/>
  <c r="BI198" i="24"/>
  <c r="BE330" i="24"/>
  <c r="DZ58" i="24"/>
  <c r="BE121" i="24"/>
  <c r="AF126" i="24"/>
  <c r="AG126" i="24" s="1"/>
  <c r="AI126" i="24" s="1"/>
  <c r="W283" i="24"/>
  <c r="Y283" i="24" s="1"/>
  <c r="AN202" i="24"/>
  <c r="G195" i="24"/>
  <c r="H195" i="24" s="1"/>
  <c r="I195" i="24" s="1"/>
  <c r="AP390" i="24"/>
  <c r="AQ390" i="24" s="1"/>
  <c r="AS390" i="24" s="1"/>
  <c r="G89" i="24"/>
  <c r="BI172" i="24"/>
  <c r="AF202" i="24"/>
  <c r="BO184" i="24"/>
  <c r="FE262" i="24"/>
  <c r="EW262" i="24"/>
  <c r="AK377" i="24"/>
  <c r="AL377" i="24" s="1"/>
  <c r="Y269" i="24"/>
  <c r="BO351" i="24"/>
  <c r="DZ131" i="24"/>
  <c r="DZ241" i="24"/>
  <c r="AN184" i="24"/>
  <c r="F271" i="24"/>
  <c r="G271" i="24" s="1"/>
  <c r="H271" i="24" s="1"/>
  <c r="AX22" i="24"/>
  <c r="J131" i="24"/>
  <c r="AG186" i="24"/>
  <c r="AI186" i="24" s="1"/>
  <c r="BD55" i="24"/>
  <c r="BA184" i="24"/>
  <c r="BC184" i="24" s="1"/>
  <c r="BR215" i="24"/>
  <c r="EW132" i="24"/>
  <c r="EK158" i="24"/>
  <c r="DZ158" i="24"/>
  <c r="BJ222" i="24"/>
  <c r="BK222" i="24" s="1"/>
  <c r="BM222" i="24" s="1"/>
  <c r="BD45" i="24"/>
  <c r="BE45" i="24" s="1"/>
  <c r="BF45" i="24" s="1"/>
  <c r="BO222" i="24"/>
  <c r="BP222" i="24" s="1"/>
  <c r="AN224" i="24"/>
  <c r="AG21" i="24"/>
  <c r="AI21" i="24" s="1"/>
  <c r="F373" i="24"/>
  <c r="G373" i="24" s="1"/>
  <c r="AZ147" i="24"/>
  <c r="BA147" i="24" s="1"/>
  <c r="BC147" i="24" s="1"/>
  <c r="FF310" i="24"/>
  <c r="EW310" i="24"/>
  <c r="R377" i="24"/>
  <c r="G299" i="24"/>
  <c r="H299" i="24" s="1"/>
  <c r="AK411" i="24"/>
  <c r="R294" i="24"/>
  <c r="T294" i="24" s="1"/>
  <c r="J289" i="24"/>
  <c r="K289" i="24" s="1"/>
  <c r="AB454" i="24"/>
  <c r="AD454" i="24" s="1"/>
  <c r="AA392" i="24"/>
  <c r="AB392" i="24" s="1"/>
  <c r="AD392" i="24" s="1"/>
  <c r="EJ21" i="24"/>
  <c r="DZ21" i="24"/>
  <c r="AF32" i="24"/>
  <c r="AG32" i="24" s="1"/>
  <c r="AI32" i="24" s="1"/>
  <c r="EW56" i="24"/>
  <c r="P34" i="24"/>
  <c r="Q34" i="24" s="1"/>
  <c r="R34" i="24" s="1"/>
  <c r="EW17" i="24"/>
  <c r="BI58" i="24"/>
  <c r="F180" i="24"/>
  <c r="G180" i="24" s="1"/>
  <c r="H180" i="24" s="1"/>
  <c r="BN172" i="24"/>
  <c r="BO172" i="24" s="1"/>
  <c r="BP172" i="24" s="1"/>
  <c r="AG202" i="24"/>
  <c r="AU349" i="24"/>
  <c r="AA137" i="24"/>
  <c r="AB137" i="24" s="1"/>
  <c r="J61" i="24"/>
  <c r="Y90" i="24"/>
  <c r="AN127" i="24"/>
  <c r="BI278" i="24"/>
  <c r="BJ278" i="24" s="1"/>
  <c r="BK278" i="24" s="1"/>
  <c r="EJ197" i="24"/>
  <c r="DZ197" i="24"/>
  <c r="P230" i="24"/>
  <c r="AZ107" i="24"/>
  <c r="BA107" i="24" s="1"/>
  <c r="BD159" i="24"/>
  <c r="FF131" i="24"/>
  <c r="EW131" i="24"/>
  <c r="BA268" i="24"/>
  <c r="BC268" i="24" s="1"/>
  <c r="P150" i="24"/>
  <c r="Q150" i="24" s="1"/>
  <c r="BT271" i="24"/>
  <c r="BU271" i="24" s="1"/>
  <c r="AZ302" i="24"/>
  <c r="BA302" i="24" s="1"/>
  <c r="BC302" i="24" s="1"/>
  <c r="AG355" i="24"/>
  <c r="AI355" i="24" s="1"/>
  <c r="AE140" i="24"/>
  <c r="FF223" i="24"/>
  <c r="EW223" i="24"/>
  <c r="AP277" i="24"/>
  <c r="AF449" i="24"/>
  <c r="FF135" i="24"/>
  <c r="EW135" i="24"/>
  <c r="BK26" i="24"/>
  <c r="BM26" i="24" s="1"/>
  <c r="AF16" i="24"/>
  <c r="AG16" i="24" s="1"/>
  <c r="BS21" i="24"/>
  <c r="BT21" i="24" s="1"/>
  <c r="BU21" i="24" s="1"/>
  <c r="BA181" i="24"/>
  <c r="BC181" i="24" s="1"/>
  <c r="BT185" i="24"/>
  <c r="BU185" i="24" s="1"/>
  <c r="FE42" i="24"/>
  <c r="EW42" i="24"/>
  <c r="DZ34" i="24"/>
  <c r="BP104" i="24"/>
  <c r="BR104" i="24" s="1"/>
  <c r="W67" i="24"/>
  <c r="Y67" i="24" s="1"/>
  <c r="BP44" i="24"/>
  <c r="BR44" i="24" s="1"/>
  <c r="AU90" i="24"/>
  <c r="AV90" i="24" s="1"/>
  <c r="AX90" i="24" s="1"/>
  <c r="G58" i="24"/>
  <c r="BD185" i="24"/>
  <c r="BE185" i="24" s="1"/>
  <c r="AJ58" i="24"/>
  <c r="AK58" i="24" s="1"/>
  <c r="AA147" i="24"/>
  <c r="BI210" i="24"/>
  <c r="BA271" i="24"/>
  <c r="BC271" i="24" s="1"/>
  <c r="AS207" i="24"/>
  <c r="BO349" i="24"/>
  <c r="BP349" i="24" s="1"/>
  <c r="AG282" i="24"/>
  <c r="AI282" i="24" s="1"/>
  <c r="AU311" i="24"/>
  <c r="AV311" i="24" s="1"/>
  <c r="AX311" i="24" s="1"/>
  <c r="AA341" i="24"/>
  <c r="AB341" i="24" s="1"/>
  <c r="BF47" i="24"/>
  <c r="BH47" i="24" s="1"/>
  <c r="EW189" i="24"/>
  <c r="R65" i="24"/>
  <c r="BA164" i="24"/>
  <c r="BC164" i="24" s="1"/>
  <c r="BI152" i="24"/>
  <c r="BA135" i="24"/>
  <c r="BC135" i="24" s="1"/>
  <c r="BP266" i="24"/>
  <c r="BR266" i="24" s="1"/>
  <c r="H238" i="24"/>
  <c r="I238" i="24" s="1"/>
  <c r="EK212" i="24"/>
  <c r="DZ212" i="24"/>
  <c r="F55" i="24"/>
  <c r="G55" i="24"/>
  <c r="H163" i="24"/>
  <c r="I163" i="24" s="1"/>
  <c r="AL212" i="24"/>
  <c r="AN212" i="24" s="1"/>
  <c r="BS17" i="24"/>
  <c r="BT17" i="24" s="1"/>
  <c r="AD259" i="24"/>
  <c r="BM131" i="24"/>
  <c r="BO238" i="24"/>
  <c r="BP238" i="24" s="1"/>
  <c r="AU266" i="24"/>
  <c r="V111" i="24"/>
  <c r="W111" i="24" s="1"/>
  <c r="Y111" i="24" s="1"/>
  <c r="W115" i="24"/>
  <c r="Y115" i="24" s="1"/>
  <c r="BR221" i="24"/>
  <c r="F45" i="24"/>
  <c r="DZ159" i="24"/>
  <c r="F270" i="24"/>
  <c r="F176" i="24"/>
  <c r="AA121" i="24"/>
  <c r="AB121" i="24" s="1"/>
  <c r="F277" i="24"/>
  <c r="AV352" i="24"/>
  <c r="AX352" i="24" s="1"/>
  <c r="Y319" i="24"/>
  <c r="BF385" i="24"/>
  <c r="BH385" i="24" s="1"/>
  <c r="I307" i="24"/>
  <c r="EK80" i="24"/>
  <c r="DZ80" i="24"/>
  <c r="F31" i="24"/>
  <c r="G31" i="24" s="1"/>
  <c r="H31" i="24" s="1"/>
  <c r="BI116" i="24"/>
  <c r="AA129" i="24"/>
  <c r="AB129" i="24" s="1"/>
  <c r="BD83" i="24"/>
  <c r="BE83" i="24" s="1"/>
  <c r="BA103" i="24"/>
  <c r="BC103" i="24" s="1"/>
  <c r="V263" i="24"/>
  <c r="W263" i="24" s="1"/>
  <c r="R64" i="24"/>
  <c r="T64" i="24" s="1"/>
  <c r="BW260" i="24"/>
  <c r="BW45" i="24"/>
  <c r="I98" i="24"/>
  <c r="BO338" i="24"/>
  <c r="DZ43" i="24"/>
  <c r="G30" i="24"/>
  <c r="H30" i="24" s="1"/>
  <c r="I30" i="24" s="1"/>
  <c r="BD95" i="24"/>
  <c r="J15" i="24"/>
  <c r="K15" i="24" s="1"/>
  <c r="BI20" i="24"/>
  <c r="DZ88" i="24"/>
  <c r="EW78" i="24"/>
  <c r="BD157" i="24"/>
  <c r="BE157" i="24" s="1"/>
  <c r="BF157" i="24" s="1"/>
  <c r="BR39" i="24"/>
  <c r="AI116" i="24"/>
  <c r="BC127" i="24"/>
  <c r="BI64" i="24"/>
  <c r="BM19" i="24"/>
  <c r="AY87" i="24"/>
  <c r="AZ87" i="24" s="1"/>
  <c r="BA87" i="24" s="1"/>
  <c r="AF72" i="24"/>
  <c r="G132" i="24"/>
  <c r="F132" i="24"/>
  <c r="DZ16" i="24"/>
  <c r="AP23" i="24"/>
  <c r="R47" i="24"/>
  <c r="P72" i="24"/>
  <c r="AP27" i="24"/>
  <c r="AQ27" i="24" s="1"/>
  <c r="BI50" i="24"/>
  <c r="BI24" i="24"/>
  <c r="BR182" i="24"/>
  <c r="AI44" i="24"/>
  <c r="BE113" i="24"/>
  <c r="BF113" i="24" s="1"/>
  <c r="R56" i="24"/>
  <c r="T56" i="24" s="1"/>
  <c r="BP94" i="24"/>
  <c r="BR94" i="24" s="1"/>
  <c r="EW96" i="24"/>
  <c r="BD59" i="24"/>
  <c r="BE59" i="24" s="1"/>
  <c r="BF59" i="24" s="1"/>
  <c r="G79" i="24"/>
  <c r="H79" i="24" s="1"/>
  <c r="DZ46" i="24"/>
  <c r="AU74" i="24"/>
  <c r="AV74" i="24" s="1"/>
  <c r="AD58" i="24"/>
  <c r="BW25" i="24"/>
  <c r="AZ85" i="24"/>
  <c r="BA85" i="24" s="1"/>
  <c r="AX274" i="24"/>
  <c r="BO214" i="24"/>
  <c r="BP214" i="24" s="1"/>
  <c r="AK338" i="24"/>
  <c r="K226" i="24"/>
  <c r="L226" i="24" s="1"/>
  <c r="M226" i="24" s="1"/>
  <c r="BI60" i="24"/>
  <c r="EJ302" i="24"/>
  <c r="DZ302" i="24"/>
  <c r="AZ396" i="24"/>
  <c r="BA396" i="24" s="1"/>
  <c r="BA47" i="24"/>
  <c r="BC47" i="24" s="1"/>
  <c r="T234" i="24"/>
  <c r="F207" i="24"/>
  <c r="AK282" i="24"/>
  <c r="AL282" i="24" s="1"/>
  <c r="BD103" i="24"/>
  <c r="AP179" i="24"/>
  <c r="AQ179" i="24" s="1"/>
  <c r="AS179" i="24" s="1"/>
  <c r="R226" i="24"/>
  <c r="T226" i="24" s="1"/>
  <c r="G164" i="24"/>
  <c r="Q194" i="24"/>
  <c r="V209" i="24"/>
  <c r="W209" i="24" s="1"/>
  <c r="EJ211" i="24"/>
  <c r="DZ211" i="24"/>
  <c r="BT237" i="24"/>
  <c r="BU237" i="24" s="1"/>
  <c r="BC46" i="24"/>
  <c r="AB156" i="24"/>
  <c r="AD156" i="24" s="1"/>
  <c r="R160" i="24"/>
  <c r="T160" i="24" s="1"/>
  <c r="DZ83" i="24"/>
  <c r="BE91" i="24"/>
  <c r="BF91" i="24" s="1"/>
  <c r="V147" i="24"/>
  <c r="W147" i="24" s="1"/>
  <c r="Y241" i="24"/>
  <c r="BD167" i="24"/>
  <c r="BK57" i="24"/>
  <c r="BM57" i="24" s="1"/>
  <c r="BI168" i="24"/>
  <c r="AQ240" i="24"/>
  <c r="AS240" i="24" s="1"/>
  <c r="F159" i="24"/>
  <c r="G126" i="24"/>
  <c r="Q349" i="24"/>
  <c r="R349" i="24" s="1"/>
  <c r="Q178" i="24"/>
  <c r="R178" i="24" s="1"/>
  <c r="T178" i="24" s="1"/>
  <c r="AK238" i="24"/>
  <c r="V187" i="24"/>
  <c r="W187" i="24" s="1"/>
  <c r="Y187" i="24" s="1"/>
  <c r="BA299" i="24"/>
  <c r="BC299" i="24" s="1"/>
  <c r="W368" i="24"/>
  <c r="Y368" i="24" s="1"/>
  <c r="EJ231" i="24"/>
  <c r="DZ231" i="24"/>
  <c r="AF379" i="24"/>
  <c r="AF401" i="24"/>
  <c r="BI144" i="24"/>
  <c r="BJ144" i="24" s="1"/>
  <c r="BK144" i="24" s="1"/>
  <c r="F279" i="24"/>
  <c r="G279" i="24" s="1"/>
  <c r="BT139" i="24"/>
  <c r="BI36" i="24"/>
  <c r="BJ36" i="24" s="1"/>
  <c r="BK36" i="24" s="1"/>
  <c r="AK48" i="24"/>
  <c r="F116" i="24"/>
  <c r="AS33" i="24"/>
  <c r="F82" i="24"/>
  <c r="AL20" i="24"/>
  <c r="AN20" i="24" s="1"/>
  <c r="AB53" i="24"/>
  <c r="AD53" i="24" s="1"/>
  <c r="F88" i="24"/>
  <c r="G88" i="24" s="1"/>
  <c r="BW191" i="24"/>
  <c r="BE51" i="24"/>
  <c r="BF51" i="24" s="1"/>
  <c r="BD51" i="24"/>
  <c r="F16" i="24"/>
  <c r="G16" i="24" s="1"/>
  <c r="DZ72" i="24"/>
  <c r="EW84" i="24"/>
  <c r="AN119" i="24"/>
  <c r="FF19" i="24"/>
  <c r="EW19" i="24"/>
  <c r="F46" i="24"/>
  <c r="G46" i="24" s="1"/>
  <c r="EJ209" i="24"/>
  <c r="DZ209" i="24"/>
  <c r="Y298" i="24"/>
  <c r="I139" i="24"/>
  <c r="AA243" i="24"/>
  <c r="AF317" i="24"/>
  <c r="AG317" i="24" s="1"/>
  <c r="BD199" i="24"/>
  <c r="BE199" i="24" s="1"/>
  <c r="BF199" i="24" s="1"/>
  <c r="AG278" i="24"/>
  <c r="AI278" i="24" s="1"/>
  <c r="AI266" i="24"/>
  <c r="AZ382" i="24"/>
  <c r="BA382" i="24" s="1"/>
  <c r="BC382" i="24" s="1"/>
  <c r="BS103" i="24"/>
  <c r="BT103" i="24" s="1"/>
  <c r="BU103" i="24" s="1"/>
  <c r="AQ227" i="24"/>
  <c r="AS227" i="24" s="1"/>
  <c r="BD265" i="24"/>
  <c r="BE265" i="24" s="1"/>
  <c r="BF265" i="24" s="1"/>
  <c r="AU214" i="24"/>
  <c r="AV214" i="24" s="1"/>
  <c r="V229" i="24"/>
  <c r="BP95" i="24"/>
  <c r="BR95" i="24" s="1"/>
  <c r="AN351" i="24"/>
  <c r="AG105" i="24"/>
  <c r="AI105" i="24" s="1"/>
  <c r="AK172" i="24"/>
  <c r="BJ38" i="24"/>
  <c r="BK38" i="24" s="1"/>
  <c r="BM38" i="24" s="1"/>
  <c r="Q132" i="24"/>
  <c r="R132" i="24" s="1"/>
  <c r="AF311" i="24"/>
  <c r="AG311" i="24" s="1"/>
  <c r="F83" i="24"/>
  <c r="DZ259" i="24"/>
  <c r="AF204" i="24"/>
  <c r="AG204" i="24" s="1"/>
  <c r="AK361" i="24"/>
  <c r="R250" i="24"/>
  <c r="T250" i="24" s="1"/>
  <c r="AD207" i="24"/>
  <c r="W113" i="24"/>
  <c r="Y113" i="24" s="1"/>
  <c r="BN178" i="24"/>
  <c r="BO178" i="24" s="1"/>
  <c r="BP178" i="24" s="1"/>
  <c r="G327" i="24"/>
  <c r="H327" i="24" s="1"/>
  <c r="FF37" i="24"/>
  <c r="EW37" i="24"/>
  <c r="BT165" i="24"/>
  <c r="BU165" i="24" s="1"/>
  <c r="BI359" i="24"/>
  <c r="BJ359" i="24" s="1"/>
  <c r="FF294" i="24"/>
  <c r="EW294" i="24"/>
  <c r="F323" i="24"/>
  <c r="G323" i="24" s="1"/>
  <c r="AU373" i="24"/>
  <c r="AV373" i="24" s="1"/>
  <c r="AX373" i="24" s="1"/>
  <c r="F85" i="24"/>
  <c r="G85" i="24" s="1"/>
  <c r="AL116" i="24"/>
  <c r="AN116" i="24" s="1"/>
  <c r="BW159" i="24"/>
  <c r="BI78" i="24"/>
  <c r="EK146" i="24"/>
  <c r="DZ146" i="24"/>
  <c r="DZ116" i="24"/>
  <c r="AA185" i="24"/>
  <c r="K99" i="24"/>
  <c r="V37" i="24"/>
  <c r="W37" i="24" s="1"/>
  <c r="AL38" i="24"/>
  <c r="AN38" i="24" s="1"/>
  <c r="BI16" i="24"/>
  <c r="BI72" i="24"/>
  <c r="BT151" i="24"/>
  <c r="AQ219" i="24"/>
  <c r="AS219" i="24" s="1"/>
  <c r="AV138" i="24"/>
  <c r="AX138" i="24" s="1"/>
  <c r="BT43" i="24"/>
  <c r="AG89" i="24"/>
  <c r="AI89" i="24" s="1"/>
  <c r="BW114" i="24"/>
  <c r="AQ35" i="24"/>
  <c r="AS35" i="24" s="1"/>
  <c r="DZ51" i="24"/>
  <c r="FF35" i="24"/>
  <c r="EW35" i="24"/>
  <c r="DZ95" i="24"/>
  <c r="AD60" i="24"/>
  <c r="BH41" i="24"/>
  <c r="AB19" i="24"/>
  <c r="AD19" i="24" s="1"/>
  <c r="AN36" i="24"/>
  <c r="AN92" i="24"/>
  <c r="BC53" i="24"/>
  <c r="AU116" i="24"/>
  <c r="EW137" i="24"/>
  <c r="H57" i="24"/>
  <c r="I57" i="24" s="1"/>
  <c r="BO84" i="24"/>
  <c r="BP84" i="24" s="1"/>
  <c r="AV58" i="24"/>
  <c r="AX58" i="24" s="1"/>
  <c r="F59" i="24"/>
  <c r="AF90" i="24"/>
  <c r="AL82" i="24"/>
  <c r="AN82" i="24" s="1"/>
  <c r="F39" i="24"/>
  <c r="AF54" i="24"/>
  <c r="AG54" i="24" s="1"/>
  <c r="FE14" i="24"/>
  <c r="EW14" i="24"/>
  <c r="BR22" i="24"/>
  <c r="R74" i="24"/>
  <c r="T74" i="24" s="1"/>
  <c r="R175" i="24"/>
  <c r="BO210" i="24"/>
  <c r="BP210" i="24" s="1"/>
  <c r="Q240" i="24"/>
  <c r="AZ209" i="24"/>
  <c r="F240" i="24"/>
  <c r="AD191" i="24"/>
  <c r="H169" i="24"/>
  <c r="I169" i="24" s="1"/>
  <c r="AD320" i="24"/>
  <c r="EW276" i="24"/>
  <c r="DZ36" i="24"/>
  <c r="BO278" i="24"/>
  <c r="AF188" i="24"/>
  <c r="AI184" i="24"/>
  <c r="DZ278" i="24"/>
  <c r="F259" i="24"/>
  <c r="F184" i="24"/>
  <c r="G184" i="24" s="1"/>
  <c r="Q351" i="24"/>
  <c r="R351" i="24" s="1"/>
  <c r="F274" i="24"/>
  <c r="FE118" i="24"/>
  <c r="EW118" i="24"/>
  <c r="AQ177" i="24"/>
  <c r="AS177" i="24" s="1"/>
  <c r="AF118" i="24"/>
  <c r="BR133" i="24"/>
  <c r="AV21" i="24"/>
  <c r="AX21" i="24" s="1"/>
  <c r="BI148" i="24"/>
  <c r="AB371" i="24"/>
  <c r="AD371" i="24" s="1"/>
  <c r="AI238" i="24"/>
  <c r="AG82" i="24"/>
  <c r="AI82" i="24" s="1"/>
  <c r="AX264" i="24"/>
  <c r="BC133" i="24"/>
  <c r="AK174" i="24"/>
  <c r="AL174" i="24" s="1"/>
  <c r="AN174" i="24" s="1"/>
  <c r="AA273" i="24"/>
  <c r="AB273" i="24" s="1"/>
  <c r="R278" i="24"/>
  <c r="T278" i="24" s="1"/>
  <c r="P186" i="24"/>
  <c r="Q186" i="24" s="1"/>
  <c r="BF383" i="24"/>
  <c r="BH383" i="24" s="1"/>
  <c r="F445" i="24"/>
  <c r="G445" i="24" s="1"/>
  <c r="BT343" i="24"/>
  <c r="AK334" i="24"/>
  <c r="AL334" i="24" s="1"/>
  <c r="AN334" i="24" s="1"/>
  <c r="BO260" i="24"/>
  <c r="BP260" i="24" s="1"/>
  <c r="BR260" i="24" s="1"/>
  <c r="G49" i="24"/>
  <c r="H49" i="24" s="1"/>
  <c r="Y117" i="24"/>
  <c r="F276" i="24"/>
  <c r="FE196" i="24"/>
  <c r="EW196" i="24"/>
  <c r="BR164" i="24"/>
  <c r="AA135" i="24"/>
  <c r="AB135" i="24" s="1"/>
  <c r="AD135" i="24" s="1"/>
  <c r="F106" i="24"/>
  <c r="G106" i="24" s="1"/>
  <c r="AV245" i="24"/>
  <c r="AX245" i="24" s="1"/>
  <c r="BN110" i="24"/>
  <c r="F101" i="24"/>
  <c r="G101" i="24" s="1"/>
  <c r="BP48" i="24"/>
  <c r="BR48" i="24" s="1"/>
  <c r="AZ43" i="24"/>
  <c r="BA43" i="24" s="1"/>
  <c r="BU151" i="24"/>
  <c r="BW151" i="24" s="1"/>
  <c r="BO250" i="24"/>
  <c r="BP250" i="24" s="1"/>
  <c r="BR250" i="24" s="1"/>
  <c r="G241" i="24"/>
  <c r="H241" i="24" s="1"/>
  <c r="I241" i="24" s="1"/>
  <c r="AP17" i="24"/>
  <c r="AQ17" i="24" s="1"/>
  <c r="AS17" i="24" s="1"/>
  <c r="BR99" i="24"/>
  <c r="BR59" i="24"/>
  <c r="AZ37" i="24"/>
  <c r="BR20" i="24"/>
  <c r="BU37" i="24"/>
  <c r="BW37" i="24" s="1"/>
  <c r="AU84" i="24"/>
  <c r="AV84" i="24" s="1"/>
  <c r="F219" i="24"/>
  <c r="G219" i="24" s="1"/>
  <c r="AO51" i="24"/>
  <c r="AP139" i="24"/>
  <c r="AQ139" i="24" s="1"/>
  <c r="I76" i="24"/>
  <c r="AN73" i="24"/>
  <c r="F95" i="24"/>
  <c r="BI56" i="24"/>
  <c r="AD83" i="24"/>
  <c r="AG90" i="24"/>
  <c r="BT83" i="24"/>
  <c r="T86" i="24"/>
  <c r="DZ39" i="24"/>
  <c r="AP103" i="24"/>
  <c r="AQ103" i="24" s="1"/>
  <c r="BC93" i="24"/>
  <c r="EJ25" i="24"/>
  <c r="DZ25" i="24"/>
  <c r="BC111" i="24"/>
  <c r="BI42" i="24"/>
  <c r="BJ42" i="24" s="1"/>
  <c r="AG108" i="24"/>
  <c r="AI108" i="24" s="1"/>
  <c r="AG180" i="24"/>
  <c r="AK262" i="24"/>
  <c r="AL262" i="24" s="1"/>
  <c r="FF213" i="24"/>
  <c r="EW213" i="24"/>
  <c r="BO311" i="24"/>
  <c r="AD280" i="24"/>
  <c r="AS382" i="24"/>
  <c r="BE101" i="24"/>
  <c r="BF101" i="24" s="1"/>
  <c r="AA229" i="24"/>
  <c r="AB229" i="24" s="1"/>
  <c r="AD229" i="24" s="1"/>
  <c r="EK329" i="24"/>
  <c r="DZ329" i="24"/>
  <c r="EK214" i="24"/>
  <c r="DZ214" i="24"/>
  <c r="AZ294" i="24"/>
  <c r="BT302" i="24"/>
  <c r="G344" i="24"/>
  <c r="F36" i="24"/>
  <c r="AU146" i="24"/>
  <c r="AV146" i="24" s="1"/>
  <c r="BO216" i="24"/>
  <c r="BP216" i="24" s="1"/>
  <c r="BR216" i="24" s="1"/>
  <c r="W73" i="24"/>
  <c r="Y73" i="24" s="1"/>
  <c r="AL152" i="24"/>
  <c r="AN152" i="24" s="1"/>
  <c r="AK204" i="24"/>
  <c r="AL204" i="24" s="1"/>
  <c r="AN204" i="24" s="1"/>
  <c r="BM154" i="24"/>
  <c r="BD29" i="24"/>
  <c r="BE29" i="24" s="1"/>
  <c r="BF29" i="24" s="1"/>
  <c r="AU238" i="24"/>
  <c r="AV238" i="24" s="1"/>
  <c r="AX238" i="24" s="1"/>
  <c r="BA195" i="24"/>
  <c r="BC195" i="24" s="1"/>
  <c r="F107" i="24"/>
  <c r="G107" i="24" s="1"/>
  <c r="W16" i="24"/>
  <c r="Y16" i="24" s="1"/>
  <c r="BF219" i="24"/>
  <c r="BH219" i="24" s="1"/>
  <c r="BA123" i="24"/>
  <c r="BC123" i="24" s="1"/>
  <c r="AP281" i="24"/>
  <c r="AQ281" i="24" s="1"/>
  <c r="AS281" i="24" s="1"/>
  <c r="AG251" i="24"/>
  <c r="AI251" i="24" s="1"/>
  <c r="F357" i="24"/>
  <c r="G357" i="24" s="1"/>
  <c r="H357" i="24" s="1"/>
  <c r="BO224" i="24"/>
  <c r="J448" i="24"/>
  <c r="G378" i="24"/>
  <c r="AA466" i="24"/>
  <c r="AB466" i="24" s="1"/>
  <c r="F407" i="24"/>
  <c r="FF107" i="24"/>
  <c r="EW107" i="24"/>
  <c r="P198" i="24"/>
  <c r="Q198" i="24" s="1"/>
  <c r="R198" i="24" s="1"/>
  <c r="AL278" i="24"/>
  <c r="AN278" i="24" s="1"/>
  <c r="AK311" i="24"/>
  <c r="AL311" i="24" s="1"/>
  <c r="AN311" i="24" s="1"/>
  <c r="BD133" i="24"/>
  <c r="EK176" i="24"/>
  <c r="DZ176" i="24"/>
  <c r="V19" i="24"/>
  <c r="W19" i="24" s="1"/>
  <c r="Y19" i="24" s="1"/>
  <c r="EW155" i="24"/>
  <c r="F187" i="24"/>
  <c r="AF240" i="24"/>
  <c r="AQ416" i="24"/>
  <c r="AS416" i="24" s="1"/>
  <c r="BA291" i="24"/>
  <c r="BC291" i="24" s="1"/>
  <c r="BR64" i="24"/>
  <c r="AA15" i="24"/>
  <c r="AB15" i="24" s="1"/>
  <c r="DZ87" i="24"/>
  <c r="K142" i="24"/>
  <c r="L142" i="24" s="1"/>
  <c r="AX305" i="24"/>
  <c r="AA27" i="24"/>
  <c r="AB27" i="24" s="1"/>
  <c r="AK28" i="24"/>
  <c r="AL28" i="24" s="1"/>
  <c r="BI84" i="24"/>
  <c r="BJ84" i="24" s="1"/>
  <c r="BK84" i="24" s="1"/>
  <c r="AX52" i="24"/>
  <c r="BI48" i="24"/>
  <c r="AX36" i="24"/>
  <c r="AS62" i="24"/>
  <c r="AV24" i="24"/>
  <c r="AX24" i="24" s="1"/>
  <c r="EJ69" i="24"/>
  <c r="DZ69" i="24"/>
  <c r="S494" i="24"/>
  <c r="T492" i="24"/>
  <c r="AS82" i="24"/>
  <c r="AZ15" i="24"/>
  <c r="AL100" i="24"/>
  <c r="AN100" i="24" s="1"/>
  <c r="BW14" i="24"/>
  <c r="BU50" i="24"/>
  <c r="BW50" i="24" s="1"/>
  <c r="AI74" i="24"/>
  <c r="AN252" i="24"/>
  <c r="F339" i="24"/>
  <c r="G339" i="24" s="1"/>
  <c r="H339" i="24" s="1"/>
  <c r="F129" i="24"/>
  <c r="G129" i="24" s="1"/>
  <c r="BW199" i="24"/>
  <c r="F359" i="24"/>
  <c r="G359" i="24" s="1"/>
  <c r="AS59" i="24"/>
  <c r="AP107" i="24"/>
  <c r="BD119" i="24"/>
  <c r="BE119" i="24" s="1"/>
  <c r="BF119" i="24" s="1"/>
  <c r="AB209" i="24"/>
  <c r="AD209" i="24" s="1"/>
  <c r="BI96" i="24"/>
  <c r="BJ96" i="24" s="1"/>
  <c r="BK96" i="24" s="1"/>
  <c r="AF210" i="24"/>
  <c r="AG210" i="24" s="1"/>
  <c r="BP204" i="24"/>
  <c r="BR204" i="24" s="1"/>
  <c r="Y243" i="24"/>
  <c r="Y105" i="24"/>
  <c r="I151" i="24"/>
  <c r="AN218" i="24"/>
  <c r="FF207" i="24"/>
  <c r="EW207" i="24"/>
  <c r="AV230" i="24"/>
  <c r="AX230" i="24" s="1"/>
  <c r="AX152" i="24"/>
  <c r="BA155" i="24"/>
  <c r="BC155" i="24" s="1"/>
  <c r="FF133" i="24"/>
  <c r="EW133" i="24"/>
  <c r="BP160" i="24"/>
  <c r="BR160" i="24" s="1"/>
  <c r="AF160" i="24"/>
  <c r="AP285" i="24"/>
  <c r="AQ285" i="24" s="1"/>
  <c r="F152" i="24"/>
  <c r="AA177" i="24"/>
  <c r="AI25" i="24"/>
  <c r="W162" i="24"/>
  <c r="Y162" i="24" s="1"/>
  <c r="Q218" i="24"/>
  <c r="G211" i="24"/>
  <c r="AK176" i="24"/>
  <c r="AL176" i="24" s="1"/>
  <c r="AN176" i="24" s="1"/>
  <c r="H70" i="24"/>
  <c r="EK188" i="24"/>
  <c r="DZ188" i="24"/>
  <c r="AB352" i="24"/>
  <c r="AD352" i="24" s="1"/>
  <c r="BS189" i="24"/>
  <c r="BW226" i="24"/>
  <c r="BE376" i="24"/>
  <c r="BF376" i="24" s="1"/>
  <c r="G415" i="24"/>
  <c r="AK353" i="24"/>
  <c r="AL353" i="24" s="1"/>
  <c r="R285" i="24"/>
  <c r="H320" i="24"/>
  <c r="AG270" i="24"/>
  <c r="AI270" i="24" s="1"/>
  <c r="BS392" i="24"/>
  <c r="BT392" i="24" s="1"/>
  <c r="BU392" i="24" s="1"/>
  <c r="AP488" i="24"/>
  <c r="EK373" i="24"/>
  <c r="DZ373" i="24"/>
  <c r="BT65" i="24"/>
  <c r="BU65" i="24" s="1"/>
  <c r="AD91" i="24"/>
  <c r="AF152" i="24"/>
  <c r="AX20" i="24"/>
  <c r="BO80" i="24"/>
  <c r="EW80" i="24"/>
  <c r="BR50" i="24"/>
  <c r="BI92" i="24"/>
  <c r="H51" i="24"/>
  <c r="BS69" i="24"/>
  <c r="AS63" i="24"/>
  <c r="AN98" i="24"/>
  <c r="AI180" i="24"/>
  <c r="AU252" i="24"/>
  <c r="BC293" i="24"/>
  <c r="Y103" i="24"/>
  <c r="AA271" i="24"/>
  <c r="AB271" i="24" s="1"/>
  <c r="BF368" i="24"/>
  <c r="DZ60" i="24"/>
  <c r="AI130" i="24"/>
  <c r="F242" i="24"/>
  <c r="G242" i="24" s="1"/>
  <c r="Y220" i="24"/>
  <c r="F290" i="24"/>
  <c r="G290" i="24" s="1"/>
  <c r="H290" i="24" s="1"/>
  <c r="FF57" i="24"/>
  <c r="EW57" i="24"/>
  <c r="DZ204" i="24"/>
  <c r="BW211" i="24"/>
  <c r="BI164" i="24"/>
  <c r="BJ164" i="24" s="1"/>
  <c r="W259" i="24"/>
  <c r="Y259" i="24" s="1"/>
  <c r="R89" i="24"/>
  <c r="AV164" i="24"/>
  <c r="AX164" i="24" s="1"/>
  <c r="AN145" i="24"/>
  <c r="AI221" i="24"/>
  <c r="DZ152" i="24"/>
  <c r="AS108" i="24"/>
  <c r="V211" i="24"/>
  <c r="W211" i="24" s="1"/>
  <c r="R153" i="24"/>
  <c r="AX134" i="24"/>
  <c r="AA255" i="24"/>
  <c r="AB255" i="24" s="1"/>
  <c r="AK342" i="24"/>
  <c r="AL342" i="24" s="1"/>
  <c r="AN342" i="24" s="1"/>
  <c r="AY163" i="24"/>
  <c r="BT337" i="24"/>
  <c r="H115" i="24"/>
  <c r="FF169" i="24"/>
  <c r="EW169" i="24"/>
  <c r="EJ245" i="24"/>
  <c r="DZ245" i="24"/>
  <c r="AP287" i="24"/>
  <c r="AQ287" i="24" s="1"/>
  <c r="AS287" i="24" s="1"/>
  <c r="AK369" i="24"/>
  <c r="AL369" i="24" s="1"/>
  <c r="FE338" i="24"/>
  <c r="EW338" i="24"/>
  <c r="BA426" i="24"/>
  <c r="BC426" i="24" s="1"/>
  <c r="BW175" i="24"/>
  <c r="BI190" i="24"/>
  <c r="BJ190" i="24" s="1"/>
  <c r="BW279" i="24"/>
  <c r="EJ189" i="24"/>
  <c r="DZ189" i="24"/>
  <c r="AS79" i="24"/>
  <c r="BW243" i="24"/>
  <c r="BH217" i="24"/>
  <c r="F252" i="24"/>
  <c r="G252" i="24" s="1"/>
  <c r="BN315" i="24"/>
  <c r="AG405" i="24"/>
  <c r="AI405" i="24"/>
  <c r="FF428" i="24"/>
  <c r="EW428" i="24"/>
  <c r="EK369" i="24"/>
  <c r="DZ369" i="24"/>
  <c r="BW498" i="24"/>
  <c r="BW178" i="24"/>
  <c r="F401" i="24"/>
  <c r="F360" i="24"/>
  <c r="F424" i="24"/>
  <c r="Q371" i="24"/>
  <c r="R371" i="24" s="1"/>
  <c r="F280" i="24"/>
  <c r="EJ310" i="24"/>
  <c r="DZ310" i="24"/>
  <c r="AG392" i="24"/>
  <c r="AI392" i="24" s="1"/>
  <c r="V312" i="24"/>
  <c r="W312" i="24" s="1"/>
  <c r="Y312" i="24" s="1"/>
  <c r="AX256" i="24"/>
  <c r="BP381" i="24"/>
  <c r="BR381" i="24" s="1"/>
  <c r="H324" i="24"/>
  <c r="I324" i="24" s="1"/>
  <c r="G460" i="24"/>
  <c r="H460" i="24" s="1"/>
  <c r="FE342" i="24"/>
  <c r="EW342" i="24"/>
  <c r="BC205" i="24"/>
  <c r="BT514" i="24"/>
  <c r="BU514" i="24" s="1"/>
  <c r="EJ436" i="24"/>
  <c r="DZ436" i="24"/>
  <c r="G516" i="24"/>
  <c r="BF367" i="24"/>
  <c r="BH367" i="24" s="1"/>
  <c r="BR385" i="24"/>
  <c r="AV427" i="24"/>
  <c r="AX427" i="24" s="1"/>
  <c r="Z79" i="24"/>
  <c r="AA79" i="24"/>
  <c r="AX262" i="24"/>
  <c r="EK315" i="24"/>
  <c r="DZ315" i="24"/>
  <c r="BC402" i="24"/>
  <c r="BI427" i="24"/>
  <c r="BD263" i="24"/>
  <c r="BE263" i="24" s="1"/>
  <c r="BF263" i="24" s="1"/>
  <c r="BD404" i="24"/>
  <c r="BE404" i="24"/>
  <c r="AL322" i="24"/>
  <c r="AN322" i="24" s="1"/>
  <c r="BR357" i="24"/>
  <c r="DZ360" i="24"/>
  <c r="BD316" i="24"/>
  <c r="BE316" i="24" s="1"/>
  <c r="BF316" i="24" s="1"/>
  <c r="H308" i="24"/>
  <c r="I308" i="24" s="1"/>
  <c r="J308" i="24" s="1"/>
  <c r="BK458" i="24"/>
  <c r="BM458" i="24" s="1"/>
  <c r="K346" i="24"/>
  <c r="L346" i="24" s="1"/>
  <c r="BS310" i="24"/>
  <c r="BT310" i="24" s="1"/>
  <c r="BW42" i="24"/>
  <c r="F245" i="24"/>
  <c r="BR359" i="24"/>
  <c r="AX377" i="24"/>
  <c r="AT344" i="24"/>
  <c r="R358" i="24"/>
  <c r="T358" i="24" s="1"/>
  <c r="AU346" i="24"/>
  <c r="AV346" i="24" s="1"/>
  <c r="BN401" i="24"/>
  <c r="BO401" i="24" s="1"/>
  <c r="BM481" i="24"/>
  <c r="BU511" i="24"/>
  <c r="BW511" i="24" s="1"/>
  <c r="V424" i="24"/>
  <c r="W424" i="24" s="1"/>
  <c r="BD392" i="24"/>
  <c r="BE392" i="24" s="1"/>
  <c r="BN475" i="24"/>
  <c r="FF468" i="24"/>
  <c r="EW468" i="24"/>
  <c r="G374" i="24"/>
  <c r="H374" i="24" s="1"/>
  <c r="BS436" i="24"/>
  <c r="BT436" i="24" s="1"/>
  <c r="BC384" i="24"/>
  <c r="BT506" i="24"/>
  <c r="BU506" i="24" s="1"/>
  <c r="AG461" i="24"/>
  <c r="AI461" i="24" s="1"/>
  <c r="AP514" i="24"/>
  <c r="AQ514" i="24" s="1"/>
  <c r="AS514" i="24" s="1"/>
  <c r="BD215" i="24"/>
  <c r="F365" i="24"/>
  <c r="AD418" i="24"/>
  <c r="FE477" i="24"/>
  <c r="EW477" i="24"/>
  <c r="BI317" i="24"/>
  <c r="F221" i="24"/>
  <c r="F386" i="24"/>
  <c r="BR408" i="24"/>
  <c r="F347" i="24"/>
  <c r="AU246" i="24"/>
  <c r="AV246" i="24" s="1"/>
  <c r="BI387" i="24"/>
  <c r="BJ387" i="24" s="1"/>
  <c r="BR379" i="24"/>
  <c r="BI216" i="24"/>
  <c r="BJ216" i="24" s="1"/>
  <c r="AS195" i="24"/>
  <c r="BS348" i="24"/>
  <c r="G293" i="24"/>
  <c r="F120" i="24"/>
  <c r="G120" i="24" s="1"/>
  <c r="G514" i="24"/>
  <c r="FF191" i="24"/>
  <c r="EW191" i="24"/>
  <c r="AO420" i="24"/>
  <c r="Q439" i="24"/>
  <c r="R439" i="24" s="1"/>
  <c r="F426" i="24"/>
  <c r="G426" i="24" s="1"/>
  <c r="EJ494" i="24"/>
  <c r="DZ494" i="24"/>
  <c r="AU437" i="24"/>
  <c r="AV437" i="24" s="1"/>
  <c r="F506" i="24"/>
  <c r="EK431" i="24"/>
  <c r="DZ431" i="24"/>
  <c r="BD201" i="24"/>
  <c r="BE201" i="24" s="1"/>
  <c r="BF201" i="24" s="1"/>
  <c r="BA358" i="24"/>
  <c r="BC358" i="24"/>
  <c r="BD358" i="24"/>
  <c r="BE358" i="24" s="1"/>
  <c r="BF358" i="24" s="1"/>
  <c r="FF314" i="24"/>
  <c r="EW314" i="24"/>
  <c r="F391" i="24"/>
  <c r="AI503" i="24"/>
  <c r="AA201" i="24"/>
  <c r="AB201" i="24" s="1"/>
  <c r="AD201" i="24" s="1"/>
  <c r="BD360" i="24"/>
  <c r="BD257" i="24"/>
  <c r="F295" i="24"/>
  <c r="G295" i="24" s="1"/>
  <c r="DZ316" i="24"/>
  <c r="AX401" i="24"/>
  <c r="AE216" i="24"/>
  <c r="BC379" i="24"/>
  <c r="EW377" i="24"/>
  <c r="AN272" i="24"/>
  <c r="BM444" i="24"/>
  <c r="BT416" i="24"/>
  <c r="BU416" i="24" s="1"/>
  <c r="BW416" i="24" s="1"/>
  <c r="BP461" i="24"/>
  <c r="BR461" i="24" s="1"/>
  <c r="BS494" i="24"/>
  <c r="BT494" i="24" s="1"/>
  <c r="BK254" i="24"/>
  <c r="BM254" i="24" s="1"/>
  <c r="F170" i="24"/>
  <c r="G170" i="24" s="1"/>
  <c r="V235" i="24"/>
  <c r="Q264" i="24"/>
  <c r="R264" i="24" s="1"/>
  <c r="T264" i="24" s="1"/>
  <c r="AK276" i="24"/>
  <c r="F215" i="24"/>
  <c r="BS201" i="24"/>
  <c r="BT201" i="24" s="1"/>
  <c r="R395" i="24"/>
  <c r="AK387" i="24"/>
  <c r="AL387" i="24" s="1"/>
  <c r="AN387" i="24" s="1"/>
  <c r="BI319" i="24"/>
  <c r="DZ358" i="24"/>
  <c r="BN463" i="24"/>
  <c r="BT360" i="24"/>
  <c r="BU360" i="24" s="1"/>
  <c r="W437" i="24"/>
  <c r="Y437" i="24" s="1"/>
  <c r="AU435" i="24"/>
  <c r="BU257" i="24"/>
  <c r="BW257" i="24" s="1"/>
  <c r="EK246" i="24"/>
  <c r="DZ246" i="24"/>
  <c r="BE384" i="24"/>
  <c r="BF384" i="24" s="1"/>
  <c r="AF319" i="24"/>
  <c r="BT354" i="24"/>
  <c r="BU354" i="24" s="1"/>
  <c r="AV215" i="24"/>
  <c r="AX215" i="24" s="1"/>
  <c r="BO317" i="24"/>
  <c r="BP317" i="24" s="1"/>
  <c r="F316" i="24"/>
  <c r="AS348" i="24"/>
  <c r="AF329" i="24"/>
  <c r="AG329" i="24" s="1"/>
  <c r="AI329" i="24" s="1"/>
  <c r="AF325" i="24"/>
  <c r="AT44" i="24"/>
  <c r="AU44" i="24" s="1"/>
  <c r="AV44" i="24" s="1"/>
  <c r="V185" i="24"/>
  <c r="W185" i="24" s="1"/>
  <c r="Y185" i="24" s="1"/>
  <c r="AZ239" i="24"/>
  <c r="BA239" i="24" s="1"/>
  <c r="BC239" i="24" s="1"/>
  <c r="BA327" i="24"/>
  <c r="BC327" i="24" s="1"/>
  <c r="BN270" i="24"/>
  <c r="F419" i="24"/>
  <c r="AX195" i="24"/>
  <c r="EW74" i="24"/>
  <c r="BA364" i="24"/>
  <c r="BC364" i="24" s="1"/>
  <c r="FE457" i="24"/>
  <c r="EW457" i="24"/>
  <c r="BP371" i="24"/>
  <c r="BR371" i="24" s="1"/>
  <c r="BD388" i="24"/>
  <c r="BE388" i="24" s="1"/>
  <c r="F438" i="24"/>
  <c r="G438" i="24" s="1"/>
  <c r="FF398" i="24"/>
  <c r="EW398" i="24"/>
  <c r="EJ237" i="24"/>
  <c r="DZ237" i="24"/>
  <c r="BI449" i="24"/>
  <c r="FF420" i="24"/>
  <c r="EW420" i="24"/>
  <c r="H200" i="24"/>
  <c r="AG181" i="24"/>
  <c r="AI181" i="24" s="1"/>
  <c r="BO419" i="24"/>
  <c r="BP419" i="24" s="1"/>
  <c r="BK377" i="24"/>
  <c r="BM377" i="24" s="1"/>
  <c r="F136" i="24"/>
  <c r="F263" i="24"/>
  <c r="BP42" i="24"/>
  <c r="BR42" i="24" s="1"/>
  <c r="AU150" i="24"/>
  <c r="AV150" i="24" s="1"/>
  <c r="AX150" i="24" s="1"/>
  <c r="BC270" i="24"/>
  <c r="U129" i="24"/>
  <c r="F224" i="24"/>
  <c r="G224" i="24" s="1"/>
  <c r="AS302" i="24"/>
  <c r="BN319" i="24"/>
  <c r="AK371" i="24"/>
  <c r="AL371" i="24" s="1"/>
  <c r="F358" i="24"/>
  <c r="BM470" i="24"/>
  <c r="AG388" i="24"/>
  <c r="AI388" i="24" s="1"/>
  <c r="EW439" i="24"/>
  <c r="EK463" i="24"/>
  <c r="DZ463" i="24"/>
  <c r="BU283" i="24"/>
  <c r="BW283" i="24" s="1"/>
  <c r="V418" i="24"/>
  <c r="W418" i="24" s="1"/>
  <c r="AV435" i="24"/>
  <c r="BI160" i="24"/>
  <c r="BJ160" i="24" s="1"/>
  <c r="BK160" i="24" s="1"/>
  <c r="BN246" i="24"/>
  <c r="H336" i="24"/>
  <c r="AU397" i="24"/>
  <c r="AV397" i="24" s="1"/>
  <c r="AG319" i="24"/>
  <c r="Y66" i="24"/>
  <c r="AS322" i="24"/>
  <c r="AD444" i="24"/>
  <c r="EK332" i="24"/>
  <c r="DZ332" i="24"/>
  <c r="DZ387" i="24"/>
  <c r="AD157" i="24"/>
  <c r="AA279" i="24"/>
  <c r="AB279" i="24" s="1"/>
  <c r="AD279" i="24" s="1"/>
  <c r="BH325" i="24"/>
  <c r="AZ378" i="24"/>
  <c r="BA378" i="24" s="1"/>
  <c r="BC378" i="24" s="1"/>
  <c r="R122" i="24"/>
  <c r="T122" i="24" s="1"/>
  <c r="AS310" i="24"/>
  <c r="AB159" i="24"/>
  <c r="AD159" i="24" s="1"/>
  <c r="BM281" i="24"/>
  <c r="BD285" i="24"/>
  <c r="H208" i="24"/>
  <c r="I208" i="24" s="1"/>
  <c r="AX270" i="24"/>
  <c r="AB249" i="24"/>
  <c r="AD249" i="24" s="1"/>
  <c r="G291" i="24"/>
  <c r="H291" i="24" s="1"/>
  <c r="EK331" i="24"/>
  <c r="DZ331" i="24"/>
  <c r="BJ138" i="24"/>
  <c r="BK138" i="24" s="1"/>
  <c r="DZ249" i="24"/>
  <c r="BP282" i="24"/>
  <c r="BR282" i="24" s="1"/>
  <c r="DZ388" i="24"/>
  <c r="BR355" i="24"/>
  <c r="R485" i="24"/>
  <c r="AQ479" i="24"/>
  <c r="AS479" i="24" s="1"/>
  <c r="AN453" i="24"/>
  <c r="FE465" i="24"/>
  <c r="EW465" i="24"/>
  <c r="FE427" i="24"/>
  <c r="EW427" i="24"/>
  <c r="AP235" i="24"/>
  <c r="V195" i="24"/>
  <c r="W195" i="24" s="1"/>
  <c r="BT400" i="24"/>
  <c r="AB169" i="24"/>
  <c r="AD169" i="24" s="1"/>
  <c r="BT255" i="24"/>
  <c r="BU255" i="24" s="1"/>
  <c r="BW255" i="24" s="1"/>
  <c r="V306" i="24"/>
  <c r="W306" i="24" s="1"/>
  <c r="Y306" i="24" s="1"/>
  <c r="BT291" i="24"/>
  <c r="BU291" i="24" s="1"/>
  <c r="BW291" i="24" s="1"/>
  <c r="F362" i="24"/>
  <c r="G362" i="24" s="1"/>
  <c r="F500" i="24"/>
  <c r="BP345" i="24"/>
  <c r="BR345" i="24" s="1"/>
  <c r="F160" i="24"/>
  <c r="G160" i="24" s="1"/>
  <c r="H160" i="24" s="1"/>
  <c r="AQ345" i="24"/>
  <c r="AS345" i="24" s="1"/>
  <c r="EJ396" i="24"/>
  <c r="DZ396" i="24"/>
  <c r="AP255" i="24"/>
  <c r="AQ255" i="24" s="1"/>
  <c r="AD348" i="24"/>
  <c r="R435" i="24"/>
  <c r="Q134" i="24"/>
  <c r="BN332" i="24"/>
  <c r="G387" i="24"/>
  <c r="F387" i="24"/>
  <c r="AF327" i="24"/>
  <c r="AG327" i="24" s="1"/>
  <c r="AF332" i="24"/>
  <c r="V191" i="24"/>
  <c r="W191" i="24" s="1"/>
  <c r="V345" i="24"/>
  <c r="W345" i="24" s="1"/>
  <c r="Y345" i="24" s="1"/>
  <c r="BJ381" i="24"/>
  <c r="AE98" i="24"/>
  <c r="AF98" i="24" s="1"/>
  <c r="BA249" i="24"/>
  <c r="BC249" i="24" s="1"/>
  <c r="H266" i="24"/>
  <c r="I266" i="24" s="1"/>
  <c r="J266" i="24"/>
  <c r="BD225" i="24"/>
  <c r="BE225" i="24" s="1"/>
  <c r="DZ285" i="24"/>
  <c r="P331" i="24"/>
  <c r="Q331" i="24" s="1"/>
  <c r="R331" i="24" s="1"/>
  <c r="BW371" i="24"/>
  <c r="Q383" i="24"/>
  <c r="R383" i="24" s="1"/>
  <c r="F249" i="24"/>
  <c r="G249" i="24" s="1"/>
  <c r="FF285" i="24"/>
  <c r="EW285" i="24"/>
  <c r="BP464" i="24"/>
  <c r="BR464" i="24" s="1"/>
  <c r="K411" i="24"/>
  <c r="P393" i="24"/>
  <c r="BO499" i="24"/>
  <c r="BP499" i="24" s="1"/>
  <c r="BR499" i="24" s="1"/>
  <c r="AN428" i="24"/>
  <c r="BD416" i="24"/>
  <c r="EW452" i="24"/>
  <c r="BD492" i="24"/>
  <c r="BE492" i="24" s="1"/>
  <c r="F68" i="24"/>
  <c r="G68" i="24" s="1"/>
  <c r="BD111" i="24"/>
  <c r="BI178" i="24"/>
  <c r="BJ178" i="24" s="1"/>
  <c r="BK178" i="24" s="1"/>
  <c r="FE104" i="24"/>
  <c r="EW104" i="24"/>
  <c r="AS253" i="24"/>
  <c r="AB235" i="24"/>
  <c r="AD235" i="24" s="1"/>
  <c r="BJ232" i="24"/>
  <c r="BJ262" i="24"/>
  <c r="I25" i="24"/>
  <c r="AA107" i="24"/>
  <c r="AB107" i="24" s="1"/>
  <c r="AD107" i="24" s="1"/>
  <c r="H178" i="24"/>
  <c r="I178" i="24" s="1"/>
  <c r="BT209" i="24"/>
  <c r="BU209" i="24" s="1"/>
  <c r="BW209" i="24" s="1"/>
  <c r="BC261" i="24"/>
  <c r="AZ235" i="24"/>
  <c r="BP228" i="24"/>
  <c r="BR228" i="24" s="1"/>
  <c r="EW266" i="24"/>
  <c r="BT424" i="24"/>
  <c r="BU424" i="24" s="1"/>
  <c r="Q317" i="24"/>
  <c r="R317" i="24" s="1"/>
  <c r="BW394" i="24"/>
  <c r="AF411" i="24"/>
  <c r="AG411" i="24" s="1"/>
  <c r="AK447" i="24"/>
  <c r="AL447" i="24" s="1"/>
  <c r="AG483" i="24"/>
  <c r="AI483" i="24" s="1"/>
  <c r="BT482" i="24"/>
  <c r="BU482" i="24" s="1"/>
  <c r="Q258" i="24"/>
  <c r="AX240" i="24"/>
  <c r="AL315" i="24"/>
  <c r="AN315" i="24" s="1"/>
  <c r="DZ160" i="24"/>
  <c r="AS358" i="24"/>
  <c r="BD422" i="24"/>
  <c r="BE422" i="24" s="1"/>
  <c r="BF422" i="24" s="1"/>
  <c r="AP314" i="24"/>
  <c r="AQ314" i="24" s="1"/>
  <c r="AS314" i="24" s="1"/>
  <c r="M346" i="24"/>
  <c r="R168" i="24"/>
  <c r="T168" i="24" s="1"/>
  <c r="DZ327" i="24"/>
  <c r="W382" i="24"/>
  <c r="Y382" i="24" s="1"/>
  <c r="AD400" i="24"/>
  <c r="BP363" i="24"/>
  <c r="BR363" i="24" s="1"/>
  <c r="F392" i="24"/>
  <c r="G392" i="24" s="1"/>
  <c r="F285" i="24"/>
  <c r="AF419" i="24"/>
  <c r="AG419" i="24" s="1"/>
  <c r="BK180" i="24"/>
  <c r="BM180" i="24" s="1"/>
  <c r="BN521" i="24"/>
  <c r="BO467" i="24"/>
  <c r="FF498" i="24"/>
  <c r="EW498" i="24"/>
  <c r="EJ512" i="24"/>
  <c r="DZ512" i="24"/>
  <c r="BD221" i="24"/>
  <c r="BD191" i="24"/>
  <c r="F201" i="24"/>
  <c r="AA277" i="24"/>
  <c r="BD19" i="24"/>
  <c r="DZ178" i="24"/>
  <c r="R445" i="24"/>
  <c r="AL243" i="24"/>
  <c r="AN243" i="24" s="1"/>
  <c r="F402" i="24"/>
  <c r="G402" i="24" s="1"/>
  <c r="FF354" i="24"/>
  <c r="EW354" i="24"/>
  <c r="FF400" i="24"/>
  <c r="EW400" i="24"/>
  <c r="BI445" i="24"/>
  <c r="BJ445" i="24" s="1"/>
  <c r="BD267" i="24"/>
  <c r="BE267" i="24" s="1"/>
  <c r="BF267" i="24" s="1"/>
  <c r="AS432" i="24"/>
  <c r="BI361" i="24"/>
  <c r="BN439" i="24"/>
  <c r="BD337" i="24"/>
  <c r="BI379" i="24"/>
  <c r="BD428" i="24"/>
  <c r="BI174" i="24"/>
  <c r="BJ174" i="24"/>
  <c r="BK174" i="24" s="1"/>
  <c r="U225" i="24"/>
  <c r="AZ450" i="24"/>
  <c r="BI309" i="24"/>
  <c r="BJ309" i="24" s="1"/>
  <c r="BK309" i="24" s="1"/>
  <c r="AK401" i="24"/>
  <c r="AL401" i="24" s="1"/>
  <c r="AN401" i="24" s="1"/>
  <c r="I484" i="24"/>
  <c r="AX462" i="24"/>
  <c r="FF277" i="24"/>
  <c r="EW277" i="24"/>
  <c r="AL416" i="24"/>
  <c r="AN416" i="24" s="1"/>
  <c r="AZ496" i="24"/>
  <c r="BA496" i="24" s="1"/>
  <c r="AQ475" i="24"/>
  <c r="AS475" i="24" s="1"/>
  <c r="AV428" i="24"/>
  <c r="AX428" i="24" s="1"/>
  <c r="F492" i="24"/>
  <c r="G492" i="24" s="1"/>
  <c r="FF508" i="24"/>
  <c r="EW508" i="24"/>
  <c r="BC199" i="24"/>
  <c r="AD139" i="24"/>
  <c r="U131" i="24"/>
  <c r="AN136" i="24"/>
  <c r="BR116" i="24"/>
  <c r="AS129" i="24"/>
  <c r="FE246" i="24"/>
  <c r="EW246" i="24"/>
  <c r="F118" i="24"/>
  <c r="G118" i="24" s="1"/>
  <c r="I262" i="24"/>
  <c r="AS241" i="24"/>
  <c r="BD63" i="24"/>
  <c r="AN264" i="24"/>
  <c r="F111" i="24"/>
  <c r="G111" i="24" s="1"/>
  <c r="H111" i="24" s="1"/>
  <c r="Q164" i="24"/>
  <c r="F212" i="24"/>
  <c r="AQ21" i="24"/>
  <c r="AS21" i="24" s="1"/>
  <c r="BU183" i="24"/>
  <c r="BW183" i="24" s="1"/>
  <c r="G255" i="24"/>
  <c r="AG150" i="24"/>
  <c r="AI150" i="24" s="1"/>
  <c r="BW239" i="24"/>
  <c r="DZ191" i="24"/>
  <c r="DZ201" i="24"/>
  <c r="DZ324" i="24"/>
  <c r="F19" i="24"/>
  <c r="G19" i="24" s="1"/>
  <c r="AN148" i="24"/>
  <c r="T282" i="24"/>
  <c r="AG205" i="24"/>
  <c r="AI205" i="24" s="1"/>
  <c r="BF161" i="24"/>
  <c r="BH161" i="24" s="1"/>
  <c r="AG264" i="24"/>
  <c r="AI264" i="24" s="1"/>
  <c r="AD302" i="24"/>
  <c r="H123" i="24"/>
  <c r="I123" i="24" s="1"/>
  <c r="AS263" i="24"/>
  <c r="AA306" i="24"/>
  <c r="AB306" i="24" s="1"/>
  <c r="AQ329" i="24"/>
  <c r="AS329" i="24" s="1"/>
  <c r="AQ402" i="24"/>
  <c r="AS402" i="24" s="1"/>
  <c r="F361" i="24"/>
  <c r="FF306" i="24"/>
  <c r="EW306" i="24"/>
  <c r="AZ406" i="24"/>
  <c r="AP201" i="24"/>
  <c r="AG413" i="24"/>
  <c r="AI413" i="24" s="1"/>
  <c r="I479" i="24"/>
  <c r="BW472" i="24"/>
  <c r="T202" i="24"/>
  <c r="DZ267" i="24"/>
  <c r="G326" i="24"/>
  <c r="H405" i="24"/>
  <c r="AX425" i="24"/>
  <c r="BK227" i="24"/>
  <c r="BM227" i="24" s="1"/>
  <c r="F379" i="24"/>
  <c r="G379" i="24" s="1"/>
  <c r="BH357" i="24"/>
  <c r="F422" i="24"/>
  <c r="G422" i="24" s="1"/>
  <c r="EK439" i="24"/>
  <c r="DZ439" i="24"/>
  <c r="AP211" i="24"/>
  <c r="AQ211" i="24" s="1"/>
  <c r="AQ410" i="24"/>
  <c r="AS410" i="24" s="1"/>
  <c r="AN269" i="24"/>
  <c r="AV244" i="24"/>
  <c r="AX244" i="24" s="1"/>
  <c r="EW372" i="24"/>
  <c r="Q521" i="24"/>
  <c r="R521" i="24" s="1"/>
  <c r="AQ436" i="24"/>
  <c r="AS436" i="24" s="1"/>
  <c r="AF246" i="24"/>
  <c r="EW301" i="24"/>
  <c r="BD382" i="24"/>
  <c r="BE382" i="24" s="1"/>
  <c r="BF382" i="24" s="1"/>
  <c r="BO307" i="24"/>
  <c r="BP307" i="24" s="1"/>
  <c r="BR307" i="24" s="1"/>
  <c r="BT428" i="24"/>
  <c r="BU428" i="24" s="1"/>
  <c r="BE249" i="24"/>
  <c r="BD249" i="24"/>
  <c r="AB333" i="24"/>
  <c r="AD333" i="24" s="1"/>
  <c r="AZ237" i="24"/>
  <c r="BA450" i="24"/>
  <c r="BH254" i="24"/>
  <c r="V249" i="24"/>
  <c r="W249" i="24" s="1"/>
  <c r="AQ145" i="24"/>
  <c r="AS145" i="24" s="1"/>
  <c r="BA175" i="24"/>
  <c r="BC175" i="24" s="1"/>
  <c r="BN309" i="24"/>
  <c r="BO309" i="24" s="1"/>
  <c r="BP309" i="24" s="1"/>
  <c r="BW401" i="24"/>
  <c r="AQ174" i="24"/>
  <c r="AS174" i="24" s="1"/>
  <c r="AG424" i="24"/>
  <c r="AI424" i="24" s="1"/>
  <c r="Q210" i="24"/>
  <c r="R210" i="24" s="1"/>
  <c r="BE520" i="24"/>
  <c r="BF520" i="24" s="1"/>
  <c r="W433" i="24"/>
  <c r="Y433" i="24" s="1"/>
  <c r="AB438" i="24"/>
  <c r="AD438" i="24" s="1"/>
  <c r="AI509" i="24"/>
  <c r="F63" i="24"/>
  <c r="G63" i="24" s="1"/>
  <c r="F191" i="24"/>
  <c r="G191" i="24" s="1"/>
  <c r="DZ19" i="24"/>
  <c r="BR252" i="24"/>
  <c r="BD213" i="24"/>
  <c r="AS265" i="24"/>
  <c r="AV488" i="24"/>
  <c r="AX488" i="24" s="1"/>
  <c r="R123" i="24"/>
  <c r="F267" i="24"/>
  <c r="G267" i="24" s="1"/>
  <c r="F317" i="24"/>
  <c r="F409" i="24"/>
  <c r="G409" i="24" s="1"/>
  <c r="H409" i="24" s="1"/>
  <c r="BM404" i="24"/>
  <c r="F443" i="24"/>
  <c r="F450" i="24"/>
  <c r="G450" i="24" s="1"/>
  <c r="W329" i="24"/>
  <c r="Y329" i="24" s="1"/>
  <c r="BW366" i="24"/>
  <c r="AG246" i="24"/>
  <c r="AI246" i="24" s="1"/>
  <c r="AI346" i="24"/>
  <c r="BS382" i="24"/>
  <c r="AV351" i="24"/>
  <c r="AX351" i="24" s="1"/>
  <c r="AA253" i="24"/>
  <c r="AN395" i="24"/>
  <c r="P166" i="24"/>
  <c r="Q166" i="24" s="1"/>
  <c r="BJ82" i="24"/>
  <c r="H227" i="24"/>
  <c r="EW391" i="24"/>
  <c r="R350" i="24"/>
  <c r="T350" i="24" s="1"/>
  <c r="FF502" i="24"/>
  <c r="EW502" i="24"/>
  <c r="FE331" i="24"/>
  <c r="EW331" i="24"/>
  <c r="W436" i="24"/>
  <c r="Y436" i="24" s="1"/>
  <c r="AZ484" i="24"/>
  <c r="BA484" i="24" s="1"/>
  <c r="H488" i="24"/>
  <c r="I488" i="24" s="1"/>
  <c r="J488" i="24" s="1"/>
  <c r="K488" i="24" s="1"/>
  <c r="BI305" i="24"/>
  <c r="BJ305" i="24" s="1"/>
  <c r="BK305" i="24" s="1"/>
  <c r="BS213" i="24"/>
  <c r="EJ275" i="24"/>
  <c r="DZ275" i="24"/>
  <c r="BD314" i="24"/>
  <c r="DZ317" i="24"/>
  <c r="BU378" i="24"/>
  <c r="BW378" i="24" s="1"/>
  <c r="BH377" i="24"/>
  <c r="BJ170" i="24"/>
  <c r="BK170" i="24" s="1"/>
  <c r="BM170" i="24" s="1"/>
  <c r="F425" i="24"/>
  <c r="F246" i="24"/>
  <c r="EJ514" i="24"/>
  <c r="DZ514" i="24"/>
  <c r="AZ310" i="24"/>
  <c r="AP518" i="24"/>
  <c r="AQ518" i="24" s="1"/>
  <c r="AE250" i="24"/>
  <c r="F167" i="24"/>
  <c r="G167" i="24" s="1"/>
  <c r="T170" i="24"/>
  <c r="BN176" i="24"/>
  <c r="BO176" i="24" s="1"/>
  <c r="F265" i="24"/>
  <c r="BC187" i="24"/>
  <c r="BW235" i="24"/>
  <c r="BR162" i="24"/>
  <c r="F193" i="24"/>
  <c r="AD339" i="24"/>
  <c r="AX170" i="24"/>
  <c r="BP264" i="24"/>
  <c r="BR264" i="24" s="1"/>
  <c r="AS298" i="24"/>
  <c r="AL240" i="24"/>
  <c r="AN240" i="24" s="1"/>
  <c r="T116" i="24"/>
  <c r="AV276" i="24"/>
  <c r="AX276" i="24" s="1"/>
  <c r="AI222" i="24"/>
  <c r="BI276" i="24"/>
  <c r="BJ276" i="24" s="1"/>
  <c r="BK276" i="24" s="1"/>
  <c r="V326" i="24"/>
  <c r="W326" i="24" s="1"/>
  <c r="AN409" i="24"/>
  <c r="G383" i="24"/>
  <c r="BI228" i="24"/>
  <c r="BJ228" i="24" s="1"/>
  <c r="Z314" i="24"/>
  <c r="Y384" i="24"/>
  <c r="BR387" i="24"/>
  <c r="AG429" i="24"/>
  <c r="AI429" i="24" s="1"/>
  <c r="AP454" i="24"/>
  <c r="BD233" i="24"/>
  <c r="BE233" i="24"/>
  <c r="BR305" i="24"/>
  <c r="AX461" i="24"/>
  <c r="BU125" i="24"/>
  <c r="BW125" i="24" s="1"/>
  <c r="BD255" i="24"/>
  <c r="BE255" i="24" s="1"/>
  <c r="AI301" i="24"/>
  <c r="F329" i="24"/>
  <c r="G329" i="24" s="1"/>
  <c r="AA195" i="24"/>
  <c r="AB195" i="24" s="1"/>
  <c r="BC309" i="24"/>
  <c r="R332" i="24"/>
  <c r="T332" i="24" s="1"/>
  <c r="AP406" i="24"/>
  <c r="AQ406" i="24" s="1"/>
  <c r="AD497" i="24"/>
  <c r="AQ326" i="24"/>
  <c r="AS326" i="24" s="1"/>
  <c r="AA345" i="24"/>
  <c r="AB345" i="24" s="1"/>
  <c r="AG295" i="24"/>
  <c r="AI295" i="24" s="1"/>
  <c r="V410" i="24"/>
  <c r="W410" i="24" s="1"/>
  <c r="AN439" i="24"/>
  <c r="T48" i="24"/>
  <c r="R379" i="24"/>
  <c r="F377" i="24"/>
  <c r="BU410" i="24"/>
  <c r="BW410" i="24" s="1"/>
  <c r="Q327" i="24"/>
  <c r="R327" i="24" s="1"/>
  <c r="AZ410" i="24"/>
  <c r="BA410" i="24" s="1"/>
  <c r="AU88" i="24"/>
  <c r="AB398" i="24"/>
  <c r="AD398" i="24" s="1"/>
  <c r="BM140" i="24"/>
  <c r="BM236" i="24"/>
  <c r="BR391" i="24"/>
  <c r="H220" i="24"/>
  <c r="AK346" i="24"/>
  <c r="AL346" i="24" s="1"/>
  <c r="AU391" i="24"/>
  <c r="AV391" i="24" s="1"/>
  <c r="AZ424" i="24"/>
  <c r="BA424" i="24" s="1"/>
  <c r="F449" i="24"/>
  <c r="Q457" i="24"/>
  <c r="R457" i="24" s="1"/>
  <c r="W24" i="24"/>
  <c r="Y24" i="24" s="1"/>
  <c r="AK365" i="24"/>
  <c r="AF286" i="24"/>
  <c r="AG286" i="24" s="1"/>
  <c r="AI286" i="24" s="1"/>
  <c r="AE122" i="24"/>
  <c r="Q309" i="24"/>
  <c r="R309" i="24" s="1"/>
  <c r="AI425" i="24"/>
  <c r="BK378" i="24"/>
  <c r="BM378" i="24" s="1"/>
  <c r="BO457" i="24"/>
  <c r="BP457" i="24" s="1"/>
  <c r="AF501" i="24"/>
  <c r="AG501" i="24" s="1"/>
  <c r="FF388" i="24"/>
  <c r="EW388" i="24"/>
  <c r="FF328" i="24"/>
  <c r="EW328" i="24"/>
  <c r="FF293" i="24"/>
  <c r="EW293" i="24"/>
  <c r="AU395" i="24"/>
  <c r="AV395" i="24" s="1"/>
  <c r="FF165" i="24"/>
  <c r="EW165" i="24"/>
  <c r="BD324" i="24"/>
  <c r="BE324" i="24" s="1"/>
  <c r="BF324" i="24" s="1"/>
  <c r="BS233" i="24"/>
  <c r="BT233" i="24" s="1"/>
  <c r="EJ345" i="24"/>
  <c r="DZ345" i="24"/>
  <c r="BC292" i="24"/>
  <c r="F413" i="24"/>
  <c r="G413" i="24" s="1"/>
  <c r="F503" i="24"/>
  <c r="FE327" i="24"/>
  <c r="EW327" i="24"/>
  <c r="FF382" i="24"/>
  <c r="EW382" i="24"/>
  <c r="BI327" i="24"/>
  <c r="Z205" i="24"/>
  <c r="AA205" i="24" s="1"/>
  <c r="AI342" i="24"/>
  <c r="V386" i="24"/>
  <c r="W386" i="24" s="1"/>
  <c r="Y386" i="24" s="1"/>
  <c r="I304" i="24"/>
  <c r="J304" i="24" s="1"/>
  <c r="BO108" i="24"/>
  <c r="BU301" i="24"/>
  <c r="BW301" i="24" s="1"/>
  <c r="AK503" i="24"/>
  <c r="V350" i="24"/>
  <c r="W350" i="24" s="1"/>
  <c r="Y350" i="24" s="1"/>
  <c r="I399" i="24"/>
  <c r="J399" i="24"/>
  <c r="K399" i="24" s="1"/>
  <c r="BN513" i="24"/>
  <c r="BO513" i="24" s="1"/>
  <c r="T378" i="24"/>
  <c r="BE506" i="24"/>
  <c r="BF506" i="24" s="1"/>
  <c r="F239" i="24"/>
  <c r="BJ340" i="24"/>
  <c r="BK340" i="24" s="1"/>
  <c r="AA318" i="24"/>
  <c r="AB318" i="24" s="1"/>
  <c r="BT330" i="24"/>
  <c r="BU330" i="24" s="1"/>
  <c r="FE323" i="24"/>
  <c r="EW323" i="24"/>
  <c r="BD279" i="24"/>
  <c r="AF371" i="24"/>
  <c r="BP397" i="24"/>
  <c r="BR397" i="24" s="1"/>
  <c r="AP444" i="24"/>
  <c r="AQ444" i="24" s="1"/>
  <c r="BS345" i="24"/>
  <c r="BT345" i="24" s="1"/>
  <c r="BT386" i="24"/>
  <c r="F343" i="24"/>
  <c r="G343" i="24" s="1"/>
  <c r="AU361" i="24"/>
  <c r="AQ291" i="24"/>
  <c r="AS291" i="24" s="1"/>
  <c r="BN327" i="24"/>
  <c r="AK332" i="24"/>
  <c r="Y238" i="24"/>
  <c r="AQ384" i="24"/>
  <c r="AS384" i="24" s="1"/>
  <c r="BF240" i="24"/>
  <c r="BH240" i="24" s="1"/>
  <c r="FE340" i="24"/>
  <c r="EW340" i="24"/>
  <c r="AF443" i="24"/>
  <c r="AG443" i="24" s="1"/>
  <c r="AF351" i="24"/>
  <c r="F294" i="24"/>
  <c r="Q274" i="24"/>
  <c r="R274" i="24" s="1"/>
  <c r="T274" i="24" s="1"/>
  <c r="BD289" i="24"/>
  <c r="BE289" i="24" s="1"/>
  <c r="BF289" i="24" s="1"/>
  <c r="AB385" i="24"/>
  <c r="AD385" i="24" s="1"/>
  <c r="AU260" i="24"/>
  <c r="AV260" i="24" s="1"/>
  <c r="AX260" i="24" s="1"/>
  <c r="Q346" i="24"/>
  <c r="R346" i="24" s="1"/>
  <c r="T346" i="24" s="1"/>
  <c r="AP149" i="24"/>
  <c r="AV261" i="24"/>
  <c r="AX261" i="24" s="1"/>
  <c r="AZ418" i="24"/>
  <c r="R506" i="24"/>
  <c r="F394" i="24"/>
  <c r="FF486" i="24"/>
  <c r="EW486" i="24"/>
  <c r="F518" i="24"/>
  <c r="G518" i="24" s="1"/>
  <c r="AY362" i="24"/>
  <c r="BA446" i="24"/>
  <c r="BC446" i="24" s="1"/>
  <c r="BA437" i="24"/>
  <c r="BC437" i="24" s="1"/>
  <c r="AU280" i="24"/>
  <c r="AV280" i="24" s="1"/>
  <c r="AX280" i="24" s="1"/>
  <c r="AS516" i="24"/>
  <c r="AN164" i="24"/>
  <c r="AD241" i="24"/>
  <c r="AS169" i="24"/>
  <c r="T182" i="24"/>
  <c r="BR262" i="24"/>
  <c r="DZ106" i="24"/>
  <c r="BA213" i="24"/>
  <c r="BC213" i="24" s="1"/>
  <c r="AZ269" i="24"/>
  <c r="BA269" i="24" s="1"/>
  <c r="AP233" i="24"/>
  <c r="AQ233" i="24" s="1"/>
  <c r="EW273" i="24"/>
  <c r="BR256" i="24"/>
  <c r="AN379" i="24"/>
  <c r="BI258" i="24"/>
  <c r="BC324" i="24"/>
  <c r="BR435" i="24"/>
  <c r="BW459" i="24"/>
  <c r="AU258" i="24"/>
  <c r="AV258" i="24" s="1"/>
  <c r="AL292" i="24"/>
  <c r="AN292" i="24" s="1"/>
  <c r="AX453" i="24"/>
  <c r="F214" i="24"/>
  <c r="G214" i="24" s="1"/>
  <c r="BI284" i="24"/>
  <c r="AK435" i="24"/>
  <c r="AL435" i="24" s="1"/>
  <c r="AF36" i="24"/>
  <c r="Y203" i="24"/>
  <c r="F260" i="24"/>
  <c r="H364" i="24"/>
  <c r="AF361" i="24"/>
  <c r="AG361" i="24" s="1"/>
  <c r="AK427" i="24"/>
  <c r="AI421" i="24"/>
  <c r="EW286" i="24"/>
  <c r="BD247" i="24"/>
  <c r="AV393" i="24"/>
  <c r="AX393" i="24" s="1"/>
  <c r="BE418" i="24"/>
  <c r="H340" i="24"/>
  <c r="I340" i="24" s="1"/>
  <c r="J403" i="24"/>
  <c r="K403" i="24" s="1"/>
  <c r="Z289" i="24"/>
  <c r="AA289" i="24" s="1"/>
  <c r="T272" i="24"/>
  <c r="AS364" i="24"/>
  <c r="AX359" i="24"/>
  <c r="EW296" i="24"/>
  <c r="AP388" i="24"/>
  <c r="AQ388" i="24" s="1"/>
  <c r="AQ226" i="24"/>
  <c r="AS226" i="24" s="1"/>
  <c r="V356" i="24"/>
  <c r="W356" i="24" s="1"/>
  <c r="Y356" i="24" s="1"/>
  <c r="F334" i="24"/>
  <c r="EK519" i="24"/>
  <c r="DZ519" i="24"/>
  <c r="FE421" i="24"/>
  <c r="EW421" i="24"/>
  <c r="AG457" i="24"/>
  <c r="AI457" i="24" s="1"/>
  <c r="BE420" i="24"/>
  <c r="BF420" i="24" s="1"/>
  <c r="BH420" i="24" s="1"/>
  <c r="BE366" i="24"/>
  <c r="BF366" i="24" s="1"/>
  <c r="AB491" i="24"/>
  <c r="AD491" i="24" s="1"/>
  <c r="FE120" i="24"/>
  <c r="EW120" i="24"/>
  <c r="BD243" i="24"/>
  <c r="BI142" i="24"/>
  <c r="BJ142" i="24" s="1"/>
  <c r="BD312" i="24"/>
  <c r="BD99" i="24"/>
  <c r="BE99" i="24" s="1"/>
  <c r="BF99" i="24" s="1"/>
  <c r="EJ406" i="24"/>
  <c r="DZ406" i="24"/>
  <c r="AL191" i="24"/>
  <c r="AN191" i="24" s="1"/>
  <c r="F410" i="24"/>
  <c r="BS247" i="24"/>
  <c r="EW409" i="24"/>
  <c r="AQ308" i="24"/>
  <c r="AS308" i="24" s="1"/>
  <c r="F268" i="24"/>
  <c r="G268" i="24" s="1"/>
  <c r="BT438" i="24"/>
  <c r="BU438" i="24" s="1"/>
  <c r="I146" i="24"/>
  <c r="J146" i="24" s="1"/>
  <c r="AK349" i="24"/>
  <c r="AL349" i="24" s="1"/>
  <c r="AA410" i="24"/>
  <c r="BI383" i="24"/>
  <c r="DZ334" i="24"/>
  <c r="AF455" i="24"/>
  <c r="AG455" i="24" s="1"/>
  <c r="FE467" i="24"/>
  <c r="EW467" i="24"/>
  <c r="BO429" i="24"/>
  <c r="BJ433" i="24"/>
  <c r="BK433" i="24" s="1"/>
  <c r="T200" i="24"/>
  <c r="V239" i="24"/>
  <c r="W239" i="24" s="1"/>
  <c r="AS189" i="24"/>
  <c r="BI186" i="24"/>
  <c r="EK346" i="24"/>
  <c r="DZ346" i="24"/>
  <c r="AG353" i="24"/>
  <c r="AI353" i="24" s="1"/>
  <c r="BD273" i="24"/>
  <c r="BE273" i="24" s="1"/>
  <c r="I321" i="24"/>
  <c r="DZ142" i="24"/>
  <c r="DZ258" i="24"/>
  <c r="DZ312" i="24"/>
  <c r="BT406" i="24"/>
  <c r="BU406" i="24" s="1"/>
  <c r="BW406" i="24" s="1"/>
  <c r="AX513" i="24"/>
  <c r="DZ273" i="24"/>
  <c r="Q260" i="24"/>
  <c r="R260" i="24" s="1"/>
  <c r="BP272" i="24"/>
  <c r="BR272" i="24" s="1"/>
  <c r="EJ291" i="24"/>
  <c r="DZ291" i="24"/>
  <c r="AD217" i="24"/>
  <c r="EJ410" i="24"/>
  <c r="DZ410" i="24"/>
  <c r="I440" i="24"/>
  <c r="V175" i="24"/>
  <c r="W175" i="24" s="1"/>
  <c r="BM244" i="24"/>
  <c r="DZ427" i="24"/>
  <c r="BH53" i="24"/>
  <c r="AK319" i="24"/>
  <c r="W320" i="24"/>
  <c r="Y320" i="24" s="1"/>
  <c r="BC343" i="24"/>
  <c r="AQ290" i="24"/>
  <c r="AS290" i="24" s="1"/>
  <c r="EK307" i="24"/>
  <c r="DZ307" i="24"/>
  <c r="AA422" i="24"/>
  <c r="AB422" i="24" s="1"/>
  <c r="V193" i="24"/>
  <c r="J125" i="24"/>
  <c r="G313" i="24"/>
  <c r="H313" i="24" s="1"/>
  <c r="DZ428" i="24"/>
  <c r="AQ434" i="24"/>
  <c r="AS434" i="24" s="1"/>
  <c r="F310" i="24"/>
  <c r="AV365" i="24"/>
  <c r="AX365" i="24" s="1"/>
  <c r="BU203" i="24"/>
  <c r="BW203" i="24" s="1"/>
  <c r="H206" i="24"/>
  <c r="I283" i="24"/>
  <c r="EK375" i="24"/>
  <c r="DZ375" i="24"/>
  <c r="AG189" i="24"/>
  <c r="AI189" i="24" s="1"/>
  <c r="AA231" i="24"/>
  <c r="AK317" i="24"/>
  <c r="AL317" i="24" s="1"/>
  <c r="FF444" i="24"/>
  <c r="EW444" i="24"/>
  <c r="AU383" i="24"/>
  <c r="AV383" i="24" s="1"/>
  <c r="AG479" i="24"/>
  <c r="AI479" i="24" s="1"/>
  <c r="AZ440" i="24"/>
  <c r="AL425" i="24"/>
  <c r="AN425" i="24" s="1"/>
  <c r="Q329" i="24"/>
  <c r="R329" i="24" s="1"/>
  <c r="BD320" i="24"/>
  <c r="BE320" i="24" s="1"/>
  <c r="BF320" i="24" s="1"/>
  <c r="AQ414" i="24"/>
  <c r="AS414" i="24" s="1"/>
  <c r="AQ482" i="24"/>
  <c r="AS482" i="24" s="1"/>
  <c r="AS419" i="24"/>
  <c r="BA462" i="24"/>
  <c r="BC462" i="24" s="1"/>
  <c r="I521" i="24"/>
  <c r="J521" i="24" s="1"/>
  <c r="AS91" i="24"/>
  <c r="T172" i="24"/>
  <c r="BM14" i="24"/>
  <c r="F188" i="24"/>
  <c r="G188" i="24" s="1"/>
  <c r="BI52" i="24"/>
  <c r="BJ52" i="24" s="1"/>
  <c r="BK52" i="24" s="1"/>
  <c r="BI106" i="24"/>
  <c r="AU132" i="24"/>
  <c r="AV132" i="24" s="1"/>
  <c r="BI66" i="24"/>
  <c r="BJ66" i="24" s="1"/>
  <c r="AG107" i="24"/>
  <c r="AI107" i="24" s="1"/>
  <c r="T140" i="24"/>
  <c r="AI258" i="24"/>
  <c r="AO171" i="24"/>
  <c r="BO134" i="24"/>
  <c r="BP134" i="24" s="1"/>
  <c r="AA310" i="24"/>
  <c r="AB310" i="24" s="1"/>
  <c r="AD310" i="24" s="1"/>
  <c r="AS158" i="24"/>
  <c r="EW245" i="24"/>
  <c r="T252" i="24"/>
  <c r="AN170" i="24"/>
  <c r="F192" i="24"/>
  <c r="G192" i="24" s="1"/>
  <c r="AZ233" i="24"/>
  <c r="BA233" i="24" s="1"/>
  <c r="BM234" i="24"/>
  <c r="AP213" i="24"/>
  <c r="BI290" i="24"/>
  <c r="AV338" i="24"/>
  <c r="AX338" i="24" s="1"/>
  <c r="BN186" i="24"/>
  <c r="BO186" i="24" s="1"/>
  <c r="BP186" i="24" s="1"/>
  <c r="H230" i="24"/>
  <c r="BN346" i="24"/>
  <c r="BO346" i="24" s="1"/>
  <c r="AX371" i="24"/>
  <c r="AP354" i="24"/>
  <c r="AQ354" i="24" s="1"/>
  <c r="BS273" i="24"/>
  <c r="AI260" i="24"/>
  <c r="Q334" i="24"/>
  <c r="R334" i="24" s="1"/>
  <c r="T334" i="24" s="1"/>
  <c r="BU423" i="24"/>
  <c r="BW423" i="24" s="1"/>
  <c r="AD402" i="24"/>
  <c r="V376" i="24"/>
  <c r="W376" i="24" s="1"/>
  <c r="V434" i="24"/>
  <c r="W434" i="24" s="1"/>
  <c r="Y434" i="24" s="1"/>
  <c r="AF513" i="24"/>
  <c r="AG513" i="24" s="1"/>
  <c r="AI513" i="24" s="1"/>
  <c r="P142" i="24"/>
  <c r="Q142" i="24" s="1"/>
  <c r="F258" i="24"/>
  <c r="G258" i="24" s="1"/>
  <c r="F312" i="24"/>
  <c r="G312" i="24" s="1"/>
  <c r="F273" i="24"/>
  <c r="BP285" i="24"/>
  <c r="BR285" i="24" s="1"/>
  <c r="Y285" i="24"/>
  <c r="AS355" i="24"/>
  <c r="BI132" i="24"/>
  <c r="AI331" i="24"/>
  <c r="AL378" i="24"/>
  <c r="AN378" i="24" s="1"/>
  <c r="BE79" i="24"/>
  <c r="BF79" i="24" s="1"/>
  <c r="EW142" i="24"/>
  <c r="AX328" i="24"/>
  <c r="F406" i="24"/>
  <c r="G406" i="24" s="1"/>
  <c r="H406" i="24" s="1"/>
  <c r="BO393" i="24"/>
  <c r="BP393" i="24" s="1"/>
  <c r="AF397" i="24"/>
  <c r="AG397" i="24" s="1"/>
  <c r="F427" i="24"/>
  <c r="G427" i="24" s="1"/>
  <c r="I499" i="24"/>
  <c r="AQ337" i="24"/>
  <c r="AS337" i="24" s="1"/>
  <c r="EW386" i="24"/>
  <c r="AQ246" i="24"/>
  <c r="AS246" i="24" s="1"/>
  <c r="F338" i="24"/>
  <c r="G338" i="24" s="1"/>
  <c r="H338" i="24" s="1"/>
  <c r="AP386" i="24"/>
  <c r="AQ386" i="24" s="1"/>
  <c r="AS386" i="24" s="1"/>
  <c r="AQ262" i="24"/>
  <c r="AS262" i="24" s="1"/>
  <c r="AA428" i="24"/>
  <c r="AB428" i="24" s="1"/>
  <c r="W310" i="24"/>
  <c r="Y310" i="24" s="1"/>
  <c r="BF346" i="24"/>
  <c r="BH346" i="24" s="1"/>
  <c r="F428" i="24"/>
  <c r="G428" i="24" s="1"/>
  <c r="EW193" i="24"/>
  <c r="FE303" i="24"/>
  <c r="EW303" i="24"/>
  <c r="AQ312" i="24"/>
  <c r="AS312" i="24" s="1"/>
  <c r="BN375" i="24"/>
  <c r="Y339" i="24"/>
  <c r="FE138" i="24"/>
  <c r="EW138" i="24"/>
  <c r="FF416" i="24"/>
  <c r="EW416" i="24"/>
  <c r="AA424" i="24"/>
  <c r="AB424" i="24" s="1"/>
  <c r="F369" i="24"/>
  <c r="J205" i="24"/>
  <c r="H511" i="24"/>
  <c r="I511" i="24" s="1"/>
  <c r="J511" i="24" s="1"/>
  <c r="I437" i="24"/>
  <c r="J437" i="24" s="1"/>
  <c r="AP510" i="24"/>
  <c r="AQ510" i="24" s="1"/>
  <c r="W518" i="24"/>
  <c r="Y518" i="24" s="1"/>
  <c r="Q455" i="24"/>
  <c r="R455" i="24" s="1"/>
  <c r="EK507" i="24"/>
  <c r="DZ507" i="24"/>
  <c r="EJ17" i="24"/>
  <c r="DZ17" i="24"/>
  <c r="U109" i="24"/>
  <c r="V109" i="24" s="1"/>
  <c r="W109" i="24" s="1"/>
  <c r="K162" i="24"/>
  <c r="AD111" i="24"/>
  <c r="BO174" i="24"/>
  <c r="BP174" i="24" s="1"/>
  <c r="BR174" i="24" s="1"/>
  <c r="F161" i="24"/>
  <c r="AI42" i="24"/>
  <c r="BD235" i="24"/>
  <c r="F298" i="24"/>
  <c r="G298" i="24" s="1"/>
  <c r="BC79" i="24"/>
  <c r="F352" i="24"/>
  <c r="G352" i="24" s="1"/>
  <c r="BW269" i="24"/>
  <c r="BW275" i="24"/>
  <c r="BM399" i="24"/>
  <c r="Y149" i="24"/>
  <c r="BI334" i="24"/>
  <c r="BJ334" i="24" s="1"/>
  <c r="J452" i="24"/>
  <c r="K452" i="24"/>
  <c r="G414" i="24"/>
  <c r="AK244" i="24"/>
  <c r="Y428" i="24"/>
  <c r="AZ444" i="24"/>
  <c r="BA444" i="24" s="1"/>
  <c r="BD163" i="24"/>
  <c r="BE163" i="24" s="1"/>
  <c r="BF163" i="24" s="1"/>
  <c r="EW214" i="24"/>
  <c r="F286" i="24"/>
  <c r="G286" i="24" s="1"/>
  <c r="AB390" i="24"/>
  <c r="AD390" i="24" s="1"/>
  <c r="DZ353" i="24"/>
  <c r="BI104" i="24"/>
  <c r="AK329" i="24"/>
  <c r="AL329" i="24" s="1"/>
  <c r="EW334" i="24"/>
  <c r="BI301" i="24"/>
  <c r="W325" i="24"/>
  <c r="Y325" i="24" s="1"/>
  <c r="Y328" i="24"/>
  <c r="AQ428" i="24"/>
  <c r="AS428" i="24" s="1"/>
  <c r="AD386" i="24"/>
  <c r="F429" i="24"/>
  <c r="G429" i="24" s="1"/>
  <c r="AN441" i="24"/>
  <c r="BR118" i="24"/>
  <c r="BH344" i="24"/>
  <c r="EJ343" i="24"/>
  <c r="DZ343" i="24"/>
  <c r="BD296" i="24"/>
  <c r="DZ333" i="24"/>
  <c r="FE403" i="24"/>
  <c r="EW403" i="24"/>
  <c r="G444" i="24"/>
  <c r="H444" i="24" s="1"/>
  <c r="EJ486" i="24"/>
  <c r="DZ486" i="24"/>
  <c r="W400" i="24"/>
  <c r="Y400" i="24" s="1"/>
  <c r="EJ500" i="24"/>
  <c r="DZ500" i="24"/>
  <c r="AA335" i="24"/>
  <c r="AB335" i="24" s="1"/>
  <c r="AD335" i="24" s="1"/>
  <c r="BD318" i="24"/>
  <c r="BE318" i="24" s="1"/>
  <c r="AG415" i="24"/>
  <c r="AI415" i="24" s="1"/>
  <c r="AT507" i="24"/>
  <c r="AU507" i="24" s="1"/>
  <c r="AV507" i="24" s="1"/>
  <c r="F52" i="24"/>
  <c r="G52" i="24" s="1"/>
  <c r="H52" i="24" s="1"/>
  <c r="BR34" i="24"/>
  <c r="BI264" i="24"/>
  <c r="BJ264" i="24" s="1"/>
  <c r="BK264" i="24" s="1"/>
  <c r="EK124" i="24"/>
  <c r="DZ124" i="24"/>
  <c r="K143" i="24"/>
  <c r="BD149" i="24"/>
  <c r="BE149" i="24" s="1"/>
  <c r="BF149" i="24" s="1"/>
  <c r="AX174" i="24"/>
  <c r="AF114" i="24"/>
  <c r="AG114" i="24" s="1"/>
  <c r="AS239" i="24"/>
  <c r="BW263" i="24"/>
  <c r="BC233" i="24"/>
  <c r="AD298" i="24"/>
  <c r="BI252" i="24"/>
  <c r="BJ252" i="24" s="1"/>
  <c r="BK252" i="24" s="1"/>
  <c r="BO334" i="24"/>
  <c r="BN334" i="24"/>
  <c r="BF369" i="24"/>
  <c r="BH369" i="24" s="1"/>
  <c r="BR361" i="24"/>
  <c r="AI377" i="24"/>
  <c r="BD386" i="24"/>
  <c r="AZ279" i="24"/>
  <c r="BA279" i="24" s="1"/>
  <c r="BI353" i="24"/>
  <c r="G104" i="24"/>
  <c r="H104" i="24" s="1"/>
  <c r="F104" i="24"/>
  <c r="AD384" i="24"/>
  <c r="BR292" i="24"/>
  <c r="Q246" i="24"/>
  <c r="BN301" i="24"/>
  <c r="BP185" i="24"/>
  <c r="BR185" i="24" s="1"/>
  <c r="DZ382" i="24"/>
  <c r="G381" i="24"/>
  <c r="AZ408" i="24"/>
  <c r="BA408" i="24" s="1"/>
  <c r="AK391" i="24"/>
  <c r="AL391" i="24" s="1"/>
  <c r="G179" i="24"/>
  <c r="BD333" i="24"/>
  <c r="BE333" i="24" s="1"/>
  <c r="BF333" i="24" s="1"/>
  <c r="AL417" i="24"/>
  <c r="AN417" i="24" s="1"/>
  <c r="BD227" i="24"/>
  <c r="EW267" i="24"/>
  <c r="AO318" i="24"/>
  <c r="FF490" i="24"/>
  <c r="EW490" i="24"/>
  <c r="BP398" i="24"/>
  <c r="BR398" i="24" s="1"/>
  <c r="AX192" i="24"/>
  <c r="F493" i="24"/>
  <c r="G430" i="24"/>
  <c r="H430" i="24" s="1"/>
  <c r="I430" i="24" s="1"/>
  <c r="BC445" i="24"/>
  <c r="AV429" i="24"/>
  <c r="AX429" i="24" s="1"/>
  <c r="BH283" i="24"/>
  <c r="BS107" i="24"/>
  <c r="Z141" i="24"/>
  <c r="AA141" i="24" s="1"/>
  <c r="BS444" i="24"/>
  <c r="BU492" i="24"/>
  <c r="BW492" i="24" s="1"/>
  <c r="BU407" i="24"/>
  <c r="BW407" i="24" s="1"/>
  <c r="BD482" i="24"/>
  <c r="BE482" i="24" s="1"/>
  <c r="BI351" i="24"/>
  <c r="BJ351" i="24" s="1"/>
  <c r="AL465" i="24"/>
  <c r="AN465" i="24" s="1"/>
  <c r="F501" i="24"/>
  <c r="BI385" i="24"/>
  <c r="BD434" i="24"/>
  <c r="BE434" i="24" s="1"/>
  <c r="BF434" i="24" s="1"/>
  <c r="BC458" i="24"/>
  <c r="BD484" i="24"/>
  <c r="BE484" i="24" s="1"/>
  <c r="BC390" i="24"/>
  <c r="AI505" i="24"/>
  <c r="F505" i="24"/>
  <c r="BD298" i="24"/>
  <c r="F398" i="24"/>
  <c r="AX417" i="24"/>
  <c r="F435" i="24"/>
  <c r="G435" i="24" s="1"/>
  <c r="F181" i="24"/>
  <c r="G181" i="24" s="1"/>
  <c r="BI465" i="24"/>
  <c r="AN513" i="24"/>
  <c r="AJ477" i="24"/>
  <c r="P206" i="24"/>
  <c r="EK371" i="24"/>
  <c r="DZ371" i="24"/>
  <c r="BD470" i="24"/>
  <c r="F351" i="24"/>
  <c r="F458" i="24"/>
  <c r="G458" i="24" s="1"/>
  <c r="U476" i="24"/>
  <c r="V476" i="24" s="1"/>
  <c r="W476" i="24" s="1"/>
  <c r="F466" i="24"/>
  <c r="G466" i="24" s="1"/>
  <c r="BS298" i="24"/>
  <c r="F495" i="24"/>
  <c r="BI425" i="24"/>
  <c r="BJ425" i="24" s="1"/>
  <c r="BK425" i="24" s="1"/>
  <c r="F345" i="24"/>
  <c r="I491" i="24"/>
  <c r="J491" i="24" s="1"/>
  <c r="BI407" i="24"/>
  <c r="BJ407" i="24" s="1"/>
  <c r="BD442" i="24"/>
  <c r="BE442" i="24" s="1"/>
  <c r="BF442" i="24" s="1"/>
  <c r="EW312" i="24"/>
  <c r="BI409" i="24"/>
  <c r="BJ409" i="24" s="1"/>
  <c r="BK409" i="24" s="1"/>
  <c r="Q124" i="24"/>
  <c r="R124" i="24" s="1"/>
  <c r="V352" i="24"/>
  <c r="W352" i="24" s="1"/>
  <c r="FE389" i="24"/>
  <c r="EW389" i="24"/>
  <c r="F432" i="24"/>
  <c r="Z482" i="24"/>
  <c r="J423" i="24"/>
  <c r="K423" i="24" s="1"/>
  <c r="F385" i="24"/>
  <c r="G385" i="24" s="1"/>
  <c r="H385" i="24" s="1"/>
  <c r="F434" i="24"/>
  <c r="G434" i="24" s="1"/>
  <c r="BT516" i="24"/>
  <c r="BU516" i="24" s="1"/>
  <c r="AD351" i="24"/>
  <c r="BD362" i="24"/>
  <c r="V432" i="24"/>
  <c r="Z490" i="24"/>
  <c r="AA490" i="24" s="1"/>
  <c r="G453" i="24"/>
  <c r="AL467" i="24"/>
  <c r="AN467" i="24" s="1"/>
  <c r="BD466" i="24"/>
  <c r="BE466" i="24" s="1"/>
  <c r="BF466" i="24" s="1"/>
  <c r="AL475" i="24"/>
  <c r="AN475" i="24" s="1"/>
  <c r="AD492" i="24"/>
  <c r="BI192" i="24"/>
  <c r="BJ192" i="24" s="1"/>
  <c r="BK192" i="24" s="1"/>
  <c r="BD339" i="24"/>
  <c r="P403" i="24"/>
  <c r="BI493" i="24"/>
  <c r="AS480" i="24"/>
  <c r="Y494" i="24"/>
  <c r="F494" i="24"/>
  <c r="BI250" i="24"/>
  <c r="BJ250" i="24" s="1"/>
  <c r="BP479" i="24"/>
  <c r="BR479" i="24" s="1"/>
  <c r="AA382" i="24"/>
  <c r="AB382" i="24" s="1"/>
  <c r="BU412" i="24"/>
  <c r="BW412" i="24" s="1"/>
  <c r="DZ407" i="24"/>
  <c r="AN519" i="24"/>
  <c r="BS442" i="24"/>
  <c r="P465" i="24"/>
  <c r="Q465" i="24" s="1"/>
  <c r="R465" i="24" s="1"/>
  <c r="AF437" i="24"/>
  <c r="AG437" i="24" s="1"/>
  <c r="BC448" i="24"/>
  <c r="BC253" i="24"/>
  <c r="AS131" i="24"/>
  <c r="F333" i="24"/>
  <c r="G333" i="24" s="1"/>
  <c r="FE325" i="24"/>
  <c r="EW325" i="24"/>
  <c r="T136" i="24"/>
  <c r="BI282" i="24"/>
  <c r="BJ282" i="24" s="1"/>
  <c r="AG473" i="24"/>
  <c r="AI473" i="24" s="1"/>
  <c r="F441" i="24"/>
  <c r="G441" i="24" s="1"/>
  <c r="H441" i="24" s="1"/>
  <c r="I441" i="24" s="1"/>
  <c r="AD263" i="24"/>
  <c r="AL309" i="24"/>
  <c r="AN309" i="24" s="1"/>
  <c r="K380" i="24"/>
  <c r="L380" i="24" s="1"/>
  <c r="AS496" i="24"/>
  <c r="AG369" i="24"/>
  <c r="AI369" i="24" s="1"/>
  <c r="AS470" i="24"/>
  <c r="BK68" i="24"/>
  <c r="BM68" i="24" s="1"/>
  <c r="BC398" i="24"/>
  <c r="T366" i="24"/>
  <c r="BI475" i="24"/>
  <c r="BJ475" i="24" s="1"/>
  <c r="AL515" i="24"/>
  <c r="AN515" i="24" s="1"/>
  <c r="G489" i="24"/>
  <c r="H489" i="24" s="1"/>
  <c r="AQ237" i="24"/>
  <c r="AS237" i="24" s="1"/>
  <c r="BI393" i="24"/>
  <c r="BJ393" i="24" s="1"/>
  <c r="BK393" i="24" s="1"/>
  <c r="BN449" i="24"/>
  <c r="BO449" i="24" s="1"/>
  <c r="BP449" i="24" s="1"/>
  <c r="BR483" i="24"/>
  <c r="AL397" i="24"/>
  <c r="AN397" i="24" s="1"/>
  <c r="F454" i="24"/>
  <c r="H127" i="24"/>
  <c r="AE373" i="24"/>
  <c r="AU493" i="24"/>
  <c r="AV493" i="24" s="1"/>
  <c r="BC341" i="24"/>
  <c r="AS341" i="24"/>
  <c r="U354" i="24"/>
  <c r="V354" i="24" s="1"/>
  <c r="W354" i="24" s="1"/>
  <c r="BI455" i="24"/>
  <c r="BJ455" i="24" s="1"/>
  <c r="AX501" i="24"/>
  <c r="BI513" i="24"/>
  <c r="BD498" i="24"/>
  <c r="F288" i="24"/>
  <c r="G288" i="24" s="1"/>
  <c r="BD193" i="24"/>
  <c r="BR369" i="24"/>
  <c r="EW122" i="24"/>
  <c r="P162" i="24"/>
  <c r="Q162" i="24" s="1"/>
  <c r="BN383" i="24"/>
  <c r="AX419" i="24"/>
  <c r="F459" i="24"/>
  <c r="G459" i="24" s="1"/>
  <c r="AN505" i="24"/>
  <c r="BD508" i="24"/>
  <c r="BD460" i="24"/>
  <c r="Y333" i="24"/>
  <c r="AD478" i="24"/>
  <c r="F519" i="24"/>
  <c r="BI521" i="24"/>
  <c r="BD378" i="24"/>
  <c r="BE378" i="24" s="1"/>
  <c r="AD458" i="24"/>
  <c r="BD518" i="24"/>
  <c r="BE518" i="24" s="1"/>
  <c r="Y450" i="24"/>
  <c r="DZ515" i="24"/>
  <c r="Z237" i="24"/>
  <c r="DZ475" i="24"/>
  <c r="AS519" i="24"/>
  <c r="F416" i="24"/>
  <c r="G416" i="24" s="1"/>
  <c r="R512" i="24"/>
  <c r="BN431" i="24"/>
  <c r="BO431" i="24" s="1"/>
  <c r="N465" i="24"/>
  <c r="O465" i="24" s="1"/>
  <c r="BD326" i="24"/>
  <c r="F237" i="24"/>
  <c r="BD372" i="24"/>
  <c r="K468" i="24"/>
  <c r="F408" i="24"/>
  <c r="L366" i="24"/>
  <c r="M366" i="24" s="1"/>
  <c r="EJ478" i="24"/>
  <c r="DZ478" i="24"/>
  <c r="BS508" i="24"/>
  <c r="BT508" i="24" s="1"/>
  <c r="BU508" i="24" s="1"/>
  <c r="U460" i="24"/>
  <c r="V460" i="24" s="1"/>
  <c r="BC487" i="24"/>
  <c r="W458" i="24"/>
  <c r="Y458" i="24" s="1"/>
  <c r="EW496" i="24"/>
  <c r="AS370" i="24"/>
  <c r="AV370" i="24"/>
  <c r="AX370" i="24" s="1"/>
  <c r="F496" i="24"/>
  <c r="BD448" i="24"/>
  <c r="BE448" i="24"/>
  <c r="AV454" i="24"/>
  <c r="AX454" i="24" s="1"/>
  <c r="P515" i="24"/>
  <c r="AN458" i="24"/>
  <c r="AS461" i="24"/>
  <c r="AB514" i="24"/>
  <c r="AD514" i="24" s="1"/>
  <c r="EW182" i="24"/>
  <c r="F475" i="24"/>
  <c r="G475" i="24" s="1"/>
  <c r="BD287" i="24"/>
  <c r="EW451" i="24"/>
  <c r="BI453" i="24"/>
  <c r="DZ513" i="24"/>
  <c r="AB513" i="24"/>
  <c r="AD513" i="24" s="1"/>
  <c r="AL484" i="24"/>
  <c r="AN484" i="24" s="1"/>
  <c r="AD312" i="24"/>
  <c r="AQ500" i="24"/>
  <c r="AS500" i="24" s="1"/>
  <c r="AB358" i="24"/>
  <c r="AD358" i="24" s="1"/>
  <c r="BI423" i="24"/>
  <c r="BJ423" i="24" s="1"/>
  <c r="BK423" i="24" s="1"/>
  <c r="AK455" i="24"/>
  <c r="AL455" i="24" s="1"/>
  <c r="AD464" i="24"/>
  <c r="DZ517" i="24"/>
  <c r="AG339" i="24"/>
  <c r="AI339" i="24" s="1"/>
  <c r="AD343" i="24"/>
  <c r="V416" i="24"/>
  <c r="W416" i="24" s="1"/>
  <c r="AA440" i="24"/>
  <c r="AB440" i="24" s="1"/>
  <c r="G153" i="24"/>
  <c r="BI485" i="24"/>
  <c r="BJ485" i="24" s="1"/>
  <c r="BK485" i="24" s="1"/>
  <c r="DZ496" i="24"/>
  <c r="U378" i="24"/>
  <c r="V378" i="24" s="1"/>
  <c r="W378" i="24" s="1"/>
  <c r="BJ286" i="24"/>
  <c r="BK286" i="24" s="1"/>
  <c r="BT454" i="24"/>
  <c r="BU454" i="24" s="1"/>
  <c r="AF158" i="24"/>
  <c r="AG158" i="24" s="1"/>
  <c r="AU303" i="24"/>
  <c r="AV303" i="24" s="1"/>
  <c r="AX303" i="24" s="1"/>
  <c r="BU425" i="24"/>
  <c r="BW425" i="24" s="1"/>
  <c r="U448" i="24"/>
  <c r="BD472" i="24"/>
  <c r="BE472" i="24" s="1"/>
  <c r="BF472" i="24" s="1"/>
  <c r="Q499" i="24"/>
  <c r="R499" i="24" s="1"/>
  <c r="EW432" i="24"/>
  <c r="BP503" i="24"/>
  <c r="BR503" i="24" s="1"/>
  <c r="BD203" i="24"/>
  <c r="BD175" i="24"/>
  <c r="FE397" i="24"/>
  <c r="EW397" i="24"/>
  <c r="BI391" i="24"/>
  <c r="BJ391" i="24" s="1"/>
  <c r="AV511" i="24"/>
  <c r="AX511" i="24" s="1"/>
  <c r="BS287" i="24"/>
  <c r="AB325" i="24"/>
  <c r="AD325" i="24" s="1"/>
  <c r="BN453" i="24"/>
  <c r="BO453" i="24" s="1"/>
  <c r="BP453" i="24" s="1"/>
  <c r="F513" i="24"/>
  <c r="V512" i="24"/>
  <c r="W512" i="24" s="1"/>
  <c r="EJ488" i="24"/>
  <c r="DZ488" i="24"/>
  <c r="BD496" i="24"/>
  <c r="F520" i="24"/>
  <c r="G520" i="24"/>
  <c r="BT390" i="24"/>
  <c r="BI321" i="24"/>
  <c r="BJ321" i="24" s="1"/>
  <c r="BK321" i="24" s="1"/>
  <c r="AU455" i="24"/>
  <c r="AV455" i="24" s="1"/>
  <c r="AA484" i="24"/>
  <c r="AB484" i="24" s="1"/>
  <c r="BD490" i="24"/>
  <c r="BE490" i="24" s="1"/>
  <c r="BF490" i="24" s="1"/>
  <c r="AV477" i="24"/>
  <c r="AX477" i="24" s="1"/>
  <c r="BI196" i="24"/>
  <c r="BJ196" i="24" s="1"/>
  <c r="BK196" i="24" s="1"/>
  <c r="BU420" i="24"/>
  <c r="BW420" i="24" s="1"/>
  <c r="AP472" i="24"/>
  <c r="AQ472" i="24" s="1"/>
  <c r="AS472" i="24" s="1"/>
  <c r="AP484" i="24"/>
  <c r="AQ484" i="24" s="1"/>
  <c r="AS484" i="24" s="1"/>
  <c r="K305" i="24"/>
  <c r="L305" i="24" s="1"/>
  <c r="AI435" i="24"/>
  <c r="BC512" i="24"/>
  <c r="DZ175" i="24"/>
  <c r="AP438" i="24"/>
  <c r="AQ438" i="24" s="1"/>
  <c r="AV467" i="24"/>
  <c r="AX467" i="24" s="1"/>
  <c r="AX502" i="24"/>
  <c r="AU521" i="24"/>
  <c r="AL305" i="24"/>
  <c r="AN305" i="24" s="1"/>
  <c r="AZ422" i="24"/>
  <c r="BA422" i="24" s="1"/>
  <c r="BH504" i="24"/>
  <c r="EW106" i="24"/>
  <c r="P391" i="24"/>
  <c r="EW441" i="24"/>
  <c r="BE430" i="24"/>
  <c r="BF430" i="24" s="1"/>
  <c r="BI417" i="24"/>
  <c r="BJ417" i="24" s="1"/>
  <c r="BK417" i="24" s="1"/>
  <c r="AD521" i="24"/>
  <c r="AV188" i="24"/>
  <c r="AX188" i="24" s="1"/>
  <c r="AU441" i="24"/>
  <c r="AV441" i="24" s="1"/>
  <c r="AX441" i="24" s="1"/>
  <c r="AZ464" i="24"/>
  <c r="BU460" i="24"/>
  <c r="BW460" i="24" s="1"/>
  <c r="BU503" i="24"/>
  <c r="BW503" i="24" s="1"/>
  <c r="BS488" i="24"/>
  <c r="EW190" i="24"/>
  <c r="AF365" i="24"/>
  <c r="AG365" i="24" s="1"/>
  <c r="AI365" i="24" s="1"/>
  <c r="BI451" i="24"/>
  <c r="BJ451" i="24" s="1"/>
  <c r="BK451" i="24" s="1"/>
  <c r="BI515" i="24"/>
  <c r="BJ515" i="24" s="1"/>
  <c r="AB462" i="24"/>
  <c r="AD462" i="24" s="1"/>
  <c r="BI471" i="24"/>
  <c r="BJ471" i="24" s="1"/>
  <c r="AZ478" i="24"/>
  <c r="BA478" i="24" s="1"/>
  <c r="BD364" i="24"/>
  <c r="BE364" i="24" s="1"/>
  <c r="BF364" i="24" s="1"/>
  <c r="EW447" i="24"/>
  <c r="EW333" i="24"/>
  <c r="AF385" i="24"/>
  <c r="AG385" i="24" s="1"/>
  <c r="AI385" i="24" s="1"/>
  <c r="AV357" i="24"/>
  <c r="AX357" i="24" s="1"/>
  <c r="AL155" i="24"/>
  <c r="AN155" i="24" s="1"/>
  <c r="F332" i="24"/>
  <c r="BD458" i="24"/>
  <c r="BE458" i="24" s="1"/>
  <c r="BF458" i="24" s="1"/>
  <c r="F196" i="24"/>
  <c r="BD341" i="24"/>
  <c r="AD495" i="24"/>
  <c r="BT490" i="24"/>
  <c r="AN418" i="24"/>
  <c r="BR500" i="24"/>
  <c r="AG433" i="24"/>
  <c r="AI433" i="24" s="1"/>
  <c r="F175" i="24"/>
  <c r="AN507" i="24"/>
  <c r="BJ288" i="24"/>
  <c r="BK288" i="24" s="1"/>
  <c r="BM288" i="24" s="1"/>
  <c r="AK493" i="24"/>
  <c r="AV521" i="24"/>
  <c r="H502" i="24"/>
  <c r="I502" i="24" s="1"/>
  <c r="J502" i="24" s="1"/>
  <c r="AL449" i="24"/>
  <c r="AN449" i="24" s="1"/>
  <c r="H470" i="24"/>
  <c r="FE517" i="24"/>
  <c r="EW517" i="24"/>
  <c r="DZ417" i="24"/>
  <c r="F486" i="24"/>
  <c r="BI469" i="24"/>
  <c r="BJ469" i="24" s="1"/>
  <c r="BF453" i="24"/>
  <c r="BH453" i="24" s="1"/>
  <c r="AZ442" i="24"/>
  <c r="R452" i="24"/>
  <c r="T452" i="24" s="1"/>
  <c r="G231" i="24"/>
  <c r="AA285" i="24"/>
  <c r="AB285" i="24" s="1"/>
  <c r="Q421" i="24"/>
  <c r="R421" i="24" s="1"/>
  <c r="DZ451" i="24"/>
  <c r="V464" i="24"/>
  <c r="BI517" i="24"/>
  <c r="DZ471" i="24"/>
  <c r="BD73" i="24"/>
  <c r="BE73" i="24" s="1"/>
  <c r="BI367" i="24"/>
  <c r="BA500" i="24"/>
  <c r="BC500" i="24" s="1"/>
  <c r="BU518" i="24"/>
  <c r="BW518" i="24" s="1"/>
  <c r="DZ364" i="24"/>
  <c r="AG439" i="24"/>
  <c r="AI439" i="24" s="1"/>
  <c r="AF447" i="24"/>
  <c r="AG447" i="24" s="1"/>
  <c r="BA518" i="24"/>
  <c r="BC518" i="24" s="1"/>
  <c r="BT500" i="24"/>
  <c r="BU500" i="24" s="1"/>
  <c r="F389" i="24"/>
  <c r="W480" i="24"/>
  <c r="Y480" i="24" s="1"/>
  <c r="F464" i="24"/>
  <c r="G464" i="24" s="1"/>
  <c r="AL358" i="24"/>
  <c r="AN358" i="24" s="1"/>
  <c r="BT450" i="24"/>
  <c r="BU450" i="24" s="1"/>
  <c r="BH505" i="24"/>
  <c r="F512" i="24"/>
  <c r="F302" i="24"/>
  <c r="EW392" i="24"/>
  <c r="BF445" i="24"/>
  <c r="BH445" i="24" s="1"/>
  <c r="V472" i="24"/>
  <c r="DZ196" i="24"/>
  <c r="U341" i="24"/>
  <c r="W330" i="24"/>
  <c r="Y330" i="24" s="1"/>
  <c r="BT496" i="24"/>
  <c r="BU496" i="24" s="1"/>
  <c r="BA503" i="24"/>
  <c r="BC503" i="24" s="1"/>
  <c r="BI459" i="24"/>
  <c r="AN386" i="24"/>
  <c r="I247" i="24"/>
  <c r="F467" i="24"/>
  <c r="G467" i="24" s="1"/>
  <c r="FE453" i="24"/>
  <c r="EW453" i="24"/>
  <c r="BS462" i="24"/>
  <c r="BT462" i="24" s="1"/>
  <c r="W355" i="24"/>
  <c r="Y355" i="24" s="1"/>
  <c r="F417" i="24"/>
  <c r="AX423" i="24"/>
  <c r="BN469" i="24"/>
  <c r="BO469" i="24" s="1"/>
  <c r="AZ498" i="24"/>
  <c r="BA498" i="24" s="1"/>
  <c r="DZ521" i="24"/>
  <c r="V442" i="24"/>
  <c r="BI292" i="24"/>
  <c r="F355" i="24"/>
  <c r="G355" i="24" s="1"/>
  <c r="BR377" i="24"/>
  <c r="BS249" i="24"/>
  <c r="BR299" i="24"/>
  <c r="DZ166" i="24"/>
  <c r="F341" i="24"/>
  <c r="G341" i="24" s="1"/>
  <c r="BI344" i="24"/>
  <c r="K297" i="24"/>
  <c r="F388" i="24"/>
  <c r="G388" i="24" s="1"/>
  <c r="BC315" i="24"/>
  <c r="EJ380" i="24"/>
  <c r="DZ380" i="24"/>
  <c r="EW443" i="24"/>
  <c r="AU439" i="24"/>
  <c r="AV439" i="24" s="1"/>
  <c r="AX439" i="24" s="1"/>
  <c r="Y486" i="24"/>
  <c r="P471" i="24"/>
  <c r="AZ492" i="24"/>
  <c r="DZ73" i="24"/>
  <c r="AK359" i="24"/>
  <c r="AL359" i="24" s="1"/>
  <c r="AN359" i="24" s="1"/>
  <c r="DZ367" i="24"/>
  <c r="BU520" i="24"/>
  <c r="BW520" i="24" s="1"/>
  <c r="BJ347" i="24"/>
  <c r="BK347" i="24" s="1"/>
  <c r="BM347" i="24" s="1"/>
  <c r="U364" i="24"/>
  <c r="EW484" i="24"/>
  <c r="BU466" i="24"/>
  <c r="BW466" i="24" s="1"/>
  <c r="Z446" i="24"/>
  <c r="AA446" i="24" s="1"/>
  <c r="BD398" i="24"/>
  <c r="BA394" i="24"/>
  <c r="BC394" i="24" s="1"/>
  <c r="EW499" i="24"/>
  <c r="AV343" i="24"/>
  <c r="AX343" i="24" s="1"/>
  <c r="F457" i="24"/>
  <c r="G457" i="24" s="1"/>
  <c r="Q503" i="24"/>
  <c r="R503" i="24" s="1"/>
  <c r="AQ494" i="24"/>
  <c r="AS494" i="24" s="1"/>
  <c r="EW426" i="24"/>
  <c r="AV363" i="24"/>
  <c r="AX363" i="24" s="1"/>
  <c r="BU512" i="24"/>
  <c r="BW512" i="24" s="1"/>
  <c r="AL469" i="24"/>
  <c r="AN469" i="24" s="1"/>
  <c r="AL284" i="24"/>
  <c r="AN284" i="24" s="1"/>
  <c r="BA466" i="24"/>
  <c r="BC466" i="24" s="1"/>
  <c r="AF106" i="24"/>
  <c r="AG106" i="24" s="1"/>
  <c r="AI106" i="24" s="1"/>
  <c r="BN459" i="24"/>
  <c r="BO459" i="24" s="1"/>
  <c r="BP459" i="24" s="1"/>
  <c r="BE452" i="24"/>
  <c r="BF452" i="24" s="1"/>
  <c r="BH452" i="24" s="1"/>
  <c r="I515" i="24"/>
  <c r="AF427" i="24"/>
  <c r="AG427" i="24" s="1"/>
  <c r="AU198" i="24"/>
  <c r="EW141" i="24"/>
  <c r="BT430" i="24"/>
  <c r="BU430" i="24" s="1"/>
  <c r="AI504" i="24"/>
  <c r="BJ415" i="24"/>
  <c r="BK415" i="24" s="1"/>
  <c r="DZ442" i="24"/>
  <c r="BH447" i="24"/>
  <c r="AS495" i="24"/>
  <c r="AE521" i="24"/>
  <c r="AF521" i="24" s="1"/>
  <c r="AP464" i="24"/>
  <c r="AQ464" i="24" s="1"/>
  <c r="BI355" i="24"/>
  <c r="BJ355" i="24" s="1"/>
  <c r="BK355" i="24" s="1"/>
  <c r="BI166" i="24"/>
  <c r="BN344" i="24"/>
  <c r="EJ348" i="24"/>
  <c r="DZ348" i="24"/>
  <c r="Y303" i="24"/>
  <c r="BI120" i="24"/>
  <c r="BJ120" i="24" s="1"/>
  <c r="BK120" i="24" s="1"/>
  <c r="BI395" i="24"/>
  <c r="AD149" i="24"/>
  <c r="AN399" i="24"/>
  <c r="BW324" i="24"/>
  <c r="BW402" i="24"/>
  <c r="U380" i="24"/>
  <c r="U414" i="24"/>
  <c r="V414" i="24" s="1"/>
  <c r="W414" i="24" s="1"/>
  <c r="BA492" i="24"/>
  <c r="F73" i="24"/>
  <c r="G73" i="24" s="1"/>
  <c r="F367" i="24"/>
  <c r="AN419" i="24"/>
  <c r="BT478" i="24"/>
  <c r="BU478" i="24" s="1"/>
  <c r="AX353" i="24"/>
  <c r="EW466" i="24"/>
  <c r="AI453" i="24"/>
  <c r="BI491" i="24"/>
  <c r="BJ491" i="24" s="1"/>
  <c r="BK491" i="24" s="1"/>
  <c r="BP303" i="24"/>
  <c r="BR303" i="24" s="1"/>
  <c r="AX431" i="24"/>
  <c r="EW449" i="24"/>
  <c r="AN248" i="24"/>
  <c r="AA472" i="24"/>
  <c r="AB472" i="24" s="1"/>
  <c r="AD472" i="24" s="1"/>
  <c r="BI303" i="24"/>
  <c r="AV434" i="24"/>
  <c r="AX434" i="24" s="1"/>
  <c r="BC489" i="24"/>
  <c r="R461" i="24"/>
  <c r="J504" i="24"/>
  <c r="K504" i="24" s="1"/>
  <c r="BI342" i="24"/>
  <c r="AF499" i="24"/>
  <c r="AG499" i="24" s="1"/>
  <c r="BI363" i="24"/>
  <c r="AZ428" i="24"/>
  <c r="BA428" i="24" s="1"/>
  <c r="AZ386" i="24"/>
  <c r="BA386" i="24" s="1"/>
  <c r="AX457" i="24"/>
  <c r="AV226" i="24"/>
  <c r="AX226" i="24" s="1"/>
  <c r="EW472" i="24"/>
  <c r="BI501" i="24"/>
  <c r="H384" i="24"/>
  <c r="I384" i="24" s="1"/>
  <c r="V452" i="24"/>
  <c r="W452" i="24" s="1"/>
  <c r="Y452" i="24" s="1"/>
  <c r="U514" i="24"/>
  <c r="Q517" i="24"/>
  <c r="R517" i="24" s="1"/>
  <c r="BI429" i="24"/>
  <c r="BJ429" i="24" s="1"/>
  <c r="BK429" i="24" s="1"/>
  <c r="AV483" i="24"/>
  <c r="AX483" i="24" s="1"/>
  <c r="AV469" i="24"/>
  <c r="AX469" i="24" s="1"/>
  <c r="AF465" i="24"/>
  <c r="AG465" i="24" s="1"/>
  <c r="AI403" i="24"/>
  <c r="BD502" i="24"/>
  <c r="BE502" i="24" s="1"/>
  <c r="F442" i="24"/>
  <c r="G442" i="24" s="1"/>
  <c r="AU465" i="24"/>
  <c r="AV465" i="24" s="1"/>
  <c r="AX465" i="24" s="1"/>
  <c r="U281" i="24"/>
  <c r="V281" i="24"/>
  <c r="BW408" i="24"/>
  <c r="Y492" i="24"/>
  <c r="F412" i="24"/>
  <c r="Q425" i="24"/>
  <c r="R425" i="24" s="1"/>
  <c r="BD432" i="24"/>
  <c r="BE432" i="24" s="1"/>
  <c r="Q385" i="24"/>
  <c r="R385" i="24" s="1"/>
  <c r="BH414" i="24"/>
  <c r="BK467" i="24"/>
  <c r="BM467" i="24" s="1"/>
  <c r="P411" i="24"/>
  <c r="F439" i="24"/>
  <c r="G439" i="24" s="1"/>
  <c r="EW479" i="24"/>
  <c r="F455" i="24"/>
  <c r="BC454" i="24"/>
  <c r="BD187" i="24"/>
  <c r="AG175" i="24"/>
  <c r="AI175" i="24" s="1"/>
  <c r="F421" i="24"/>
  <c r="G478" i="24"/>
  <c r="H478" i="24" s="1"/>
  <c r="I478" i="24" s="1"/>
  <c r="BD510" i="24"/>
  <c r="AX505" i="24"/>
  <c r="BD400" i="24"/>
  <c r="AJ260" i="24"/>
  <c r="F342" i="24"/>
  <c r="AD442" i="24"/>
  <c r="BS464" i="24"/>
  <c r="BI405" i="24"/>
  <c r="BJ405" i="24" s="1"/>
  <c r="BK405" i="24" s="1"/>
  <c r="W427" i="24"/>
  <c r="Y427" i="24" s="1"/>
  <c r="BJ419" i="24"/>
  <c r="BK419" i="24" s="1"/>
  <c r="AZ432" i="24"/>
  <c r="BA432" i="24" s="1"/>
  <c r="BC432" i="24" s="1"/>
  <c r="BI473" i="24"/>
  <c r="AV495" i="24"/>
  <c r="AX495" i="24" s="1"/>
  <c r="BI413" i="24"/>
  <c r="BJ413" i="24" s="1"/>
  <c r="BK413" i="24" s="1"/>
  <c r="BS187" i="24"/>
  <c r="BH491" i="24"/>
  <c r="FF500" i="24"/>
  <c r="EW500" i="24"/>
  <c r="I482" i="24"/>
  <c r="BD277" i="24"/>
  <c r="F400" i="24"/>
  <c r="G400" i="24" s="1"/>
  <c r="BI495" i="24"/>
  <c r="BJ495" i="24"/>
  <c r="BK495" i="24" s="1"/>
  <c r="DZ510" i="24"/>
  <c r="F363" i="24"/>
  <c r="BD464" i="24"/>
  <c r="BI441" i="24"/>
  <c r="BJ441" i="24" s="1"/>
  <c r="BK441" i="24" s="1"/>
  <c r="AD293" i="24"/>
  <c r="DZ509" i="24"/>
  <c r="AJ473" i="24"/>
  <c r="AK473" i="24" s="1"/>
  <c r="BD294" i="24"/>
  <c r="DZ294" i="24"/>
  <c r="BR427" i="24"/>
  <c r="BW318" i="24"/>
  <c r="BI349" i="24"/>
  <c r="BJ349" i="24" s="1"/>
  <c r="BK349" i="24" s="1"/>
  <c r="AD420" i="24"/>
  <c r="F296" i="24"/>
  <c r="BI182" i="24"/>
  <c r="BJ182" i="24" s="1"/>
  <c r="BI200" i="24"/>
  <c r="BJ200" i="24" s="1"/>
  <c r="BK200" i="24" s="1"/>
  <c r="Y237" i="24"/>
  <c r="BI268" i="24"/>
  <c r="BJ268" i="24" s="1"/>
  <c r="BK268" i="24" s="1"/>
  <c r="BR409" i="24"/>
  <c r="F335" i="24"/>
  <c r="G335" i="24" s="1"/>
  <c r="AZ273" i="24"/>
  <c r="I433" i="24"/>
  <c r="AV411" i="24"/>
  <c r="AX411" i="24" s="1"/>
  <c r="AD486" i="24"/>
  <c r="W456" i="24"/>
  <c r="Y456" i="24" s="1"/>
  <c r="P413" i="24"/>
  <c r="Q413" i="24" s="1"/>
  <c r="R413" i="24" s="1"/>
  <c r="R151" i="24"/>
  <c r="Q419" i="24"/>
  <c r="R419" i="24" s="1"/>
  <c r="G234" i="24"/>
  <c r="AD434" i="24"/>
  <c r="AA500" i="24"/>
  <c r="BD335" i="24"/>
  <c r="BI397" i="24"/>
  <c r="Y500" i="24"/>
  <c r="EW369" i="24"/>
  <c r="BD446" i="24"/>
  <c r="BE446" i="24" s="1"/>
  <c r="BF446" i="24" s="1"/>
  <c r="U277" i="24"/>
  <c r="V277" i="24" s="1"/>
  <c r="W277" i="24" s="1"/>
  <c r="BD476" i="24"/>
  <c r="AB372" i="24"/>
  <c r="AD372" i="24" s="1"/>
  <c r="EW363" i="24"/>
  <c r="FE363" i="24"/>
  <c r="BA472" i="24"/>
  <c r="BC472" i="24" s="1"/>
  <c r="FE491" i="24"/>
  <c r="EW491" i="24"/>
  <c r="DZ400" i="24"/>
  <c r="AV499" i="24"/>
  <c r="AX499" i="24" s="1"/>
  <c r="BN495" i="24"/>
  <c r="BO495" i="24" s="1"/>
  <c r="BP495" i="24" s="1"/>
  <c r="BI503" i="24"/>
  <c r="BJ503" i="24" s="1"/>
  <c r="BK503" i="24" s="1"/>
  <c r="U510" i="24"/>
  <c r="V510" i="24" s="1"/>
  <c r="W510" i="24" s="1"/>
  <c r="AB334" i="24"/>
  <c r="AD334" i="24" s="1"/>
  <c r="BO505" i="24"/>
  <c r="BP505" i="24" s="1"/>
  <c r="BU339" i="24"/>
  <c r="BW339" i="24" s="1"/>
  <c r="H497" i="24"/>
  <c r="I497" i="24" s="1"/>
  <c r="J497" i="24" s="1"/>
  <c r="AG485" i="24"/>
  <c r="AI485" i="24" s="1"/>
  <c r="BM511" i="24"/>
  <c r="H223" i="24"/>
  <c r="BK462" i="24"/>
  <c r="BM462" i="24" s="1"/>
  <c r="F472" i="24"/>
  <c r="G472" i="24" s="1"/>
  <c r="AZ339" i="24"/>
  <c r="BA339" i="24" s="1"/>
  <c r="BF402" i="24"/>
  <c r="BH402" i="24" s="1"/>
  <c r="EW394" i="24"/>
  <c r="Q513" i="24"/>
  <c r="R513" i="24" s="1"/>
  <c r="AN192" i="24"/>
  <c r="AI381" i="24"/>
  <c r="AI450" i="24"/>
  <c r="BP295" i="24"/>
  <c r="BR295" i="24" s="1"/>
  <c r="Y388" i="24"/>
  <c r="W461" i="24"/>
  <c r="Y461" i="24" s="1"/>
  <c r="EW514" i="24"/>
  <c r="V370" i="24"/>
  <c r="V440" i="24"/>
  <c r="DZ469" i="24"/>
  <c r="P509" i="24"/>
  <c r="H348" i="24"/>
  <c r="AT307" i="24"/>
  <c r="AU307" i="24" s="1"/>
  <c r="AV307" i="24" s="1"/>
  <c r="BI447" i="24"/>
  <c r="BS335" i="24"/>
  <c r="T342" i="24"/>
  <c r="BI461" i="24"/>
  <c r="DZ472" i="24"/>
  <c r="BA404" i="24"/>
  <c r="BC404" i="24" s="1"/>
  <c r="FE230" i="24"/>
  <c r="EW230" i="24"/>
  <c r="AA408" i="24"/>
  <c r="AB408" i="24" s="1"/>
  <c r="AE469" i="24"/>
  <c r="AF469" i="24" s="1"/>
  <c r="AG469" i="24" s="1"/>
  <c r="AL462" i="24"/>
  <c r="AN462" i="24" s="1"/>
  <c r="BC438" i="24"/>
  <c r="BE480" i="24"/>
  <c r="BD480" i="24"/>
  <c r="BI108" i="24"/>
  <c r="BJ108" i="24" s="1"/>
  <c r="T190" i="24"/>
  <c r="Y183" i="24"/>
  <c r="EW268" i="24"/>
  <c r="BD205" i="24"/>
  <c r="BD253" i="24"/>
  <c r="EK299" i="24"/>
  <c r="DZ299" i="24"/>
  <c r="BD352" i="24"/>
  <c r="BE352" i="24" s="1"/>
  <c r="BF352" i="24" s="1"/>
  <c r="AN403" i="24"/>
  <c r="BD207" i="24"/>
  <c r="F349" i="24"/>
  <c r="G349" i="24" s="1"/>
  <c r="AE297" i="24"/>
  <c r="AF297" i="24" s="1"/>
  <c r="AG297" i="24" s="1"/>
  <c r="F182" i="24"/>
  <c r="G182" i="24" s="1"/>
  <c r="T138" i="24"/>
  <c r="BP447" i="24"/>
  <c r="BR447" i="24" s="1"/>
  <c r="BA263" i="24"/>
  <c r="BC263" i="24" s="1"/>
  <c r="AS418" i="24"/>
  <c r="BI336" i="24"/>
  <c r="W444" i="24"/>
  <c r="Y444" i="24" s="1"/>
  <c r="BI437" i="24"/>
  <c r="DZ447" i="24"/>
  <c r="BK247" i="24"/>
  <c r="BM247" i="24" s="1"/>
  <c r="AP506" i="24"/>
  <c r="AQ506" i="24" s="1"/>
  <c r="EW288" i="24"/>
  <c r="EW384" i="24"/>
  <c r="BD474" i="24"/>
  <c r="F397" i="24"/>
  <c r="G397" i="24" s="1"/>
  <c r="H420" i="24"/>
  <c r="BC470" i="24"/>
  <c r="BE450" i="24"/>
  <c r="BF450" i="24" s="1"/>
  <c r="I461" i="24"/>
  <c r="J461" i="24" s="1"/>
  <c r="BD468" i="24"/>
  <c r="BR321" i="24"/>
  <c r="AS378" i="24"/>
  <c r="BM499" i="24"/>
  <c r="AP398" i="24"/>
  <c r="AQ398" i="24" s="1"/>
  <c r="DZ485" i="24"/>
  <c r="J431" i="24"/>
  <c r="H456" i="24"/>
  <c r="AL461" i="24"/>
  <c r="AN461" i="24" s="1"/>
  <c r="DZ508" i="24"/>
  <c r="AB457" i="24"/>
  <c r="AD457" i="24" s="1"/>
  <c r="AQ455" i="24"/>
  <c r="AS455" i="24" s="1"/>
  <c r="W302" i="24"/>
  <c r="Y302" i="24" s="1"/>
  <c r="BD350" i="24"/>
  <c r="I509" i="24"/>
  <c r="F483" i="24"/>
  <c r="G483" i="24" s="1"/>
  <c r="AV413" i="24"/>
  <c r="AX413" i="24" s="1"/>
  <c r="R501" i="24"/>
  <c r="AN434" i="24"/>
  <c r="AK509" i="24"/>
  <c r="AL509" i="24" s="1"/>
  <c r="R389" i="24"/>
  <c r="AL471" i="24"/>
  <c r="AN471" i="24" s="1"/>
  <c r="BI325" i="24"/>
  <c r="BJ325" i="24" s="1"/>
  <c r="BK325" i="24" s="1"/>
  <c r="BP491" i="24"/>
  <c r="BR491" i="24" s="1"/>
  <c r="AU369" i="24"/>
  <c r="AV473" i="24"/>
  <c r="AX473" i="24" s="1"/>
  <c r="AB432" i="24"/>
  <c r="AD432" i="24" s="1"/>
  <c r="AF493" i="24"/>
  <c r="AG493" i="24" s="1"/>
  <c r="AI493" i="24" s="1"/>
  <c r="AG518" i="24"/>
  <c r="AI518" i="24" s="1"/>
  <c r="AV476" i="24"/>
  <c r="AX476" i="24" s="1"/>
  <c r="F480" i="24"/>
  <c r="BD322" i="24"/>
  <c r="BE322" i="24" s="1"/>
  <c r="BF322" i="24" s="1"/>
  <c r="EW346" i="24"/>
  <c r="U253" i="24"/>
  <c r="BD328" i="24"/>
  <c r="BE328" i="24" s="1"/>
  <c r="BI98" i="24"/>
  <c r="U207" i="24"/>
  <c r="BD424" i="24"/>
  <c r="BD183" i="24"/>
  <c r="BI323" i="24"/>
  <c r="BJ323" i="24" s="1"/>
  <c r="EW402" i="24"/>
  <c r="F370" i="24"/>
  <c r="G370" i="24" s="1"/>
  <c r="P336" i="24"/>
  <c r="Q336" i="24" s="1"/>
  <c r="H481" i="24"/>
  <c r="I481" i="24" s="1"/>
  <c r="F447" i="24"/>
  <c r="G447" i="24" s="1"/>
  <c r="Y402" i="24"/>
  <c r="BI487" i="24"/>
  <c r="AI491" i="24"/>
  <c r="BI505" i="24"/>
  <c r="BJ505" i="24" s="1"/>
  <c r="F436" i="24"/>
  <c r="G436" i="24" s="1"/>
  <c r="H436" i="24" s="1"/>
  <c r="F508" i="24"/>
  <c r="K376" i="24"/>
  <c r="AF475" i="24"/>
  <c r="Q495" i="24"/>
  <c r="R495" i="24" s="1"/>
  <c r="AP498" i="24"/>
  <c r="AL289" i="24"/>
  <c r="AN289" i="24" s="1"/>
  <c r="DZ350" i="24"/>
  <c r="F498" i="24"/>
  <c r="G498" i="24" s="1"/>
  <c r="EJ306" i="24"/>
  <c r="DZ306" i="24"/>
  <c r="BI389" i="24"/>
  <c r="AQ447" i="24"/>
  <c r="AS447" i="24" s="1"/>
  <c r="G446" i="24"/>
  <c r="H446" i="24" s="1"/>
  <c r="I517" i="24"/>
  <c r="EW493" i="24"/>
  <c r="AS324" i="24"/>
  <c r="J451" i="24"/>
  <c r="BD438" i="24"/>
  <c r="BE438" i="24" s="1"/>
  <c r="BF519" i="24"/>
  <c r="BH519" i="24" s="1"/>
  <c r="BI230" i="24"/>
  <c r="BJ230" i="24" s="1"/>
  <c r="BA505" i="24"/>
  <c r="BC505" i="24" s="1"/>
  <c r="DZ325" i="24"/>
  <c r="BD408" i="24"/>
  <c r="BE408" i="24" s="1"/>
  <c r="BF408" i="24" s="1"/>
  <c r="AV369" i="24"/>
  <c r="AF174" i="24"/>
  <c r="AG174" i="24" s="1"/>
  <c r="BD356" i="24"/>
  <c r="BE356" i="24" s="1"/>
  <c r="V462" i="24"/>
  <c r="BA479" i="24"/>
  <c r="BC479" i="24" s="1"/>
  <c r="DZ480" i="24"/>
  <c r="BW422" i="24"/>
  <c r="G281" i="24"/>
  <c r="H281" i="24" s="1"/>
  <c r="DZ322" i="24"/>
  <c r="V279" i="24"/>
  <c r="W279" i="24" s="1"/>
  <c r="Y279" i="24" s="1"/>
  <c r="AV379" i="24"/>
  <c r="AX379" i="24" s="1"/>
  <c r="W141" i="24"/>
  <c r="Y141" i="24" s="1"/>
  <c r="AD211" i="24"/>
  <c r="AP392" i="24"/>
  <c r="AQ392" i="24" s="1"/>
  <c r="AS392" i="24" s="1"/>
  <c r="EW248" i="24"/>
  <c r="AL383" i="24"/>
  <c r="AN383" i="24" s="1"/>
  <c r="AP249" i="24"/>
  <c r="Y287" i="24"/>
  <c r="DZ328" i="24"/>
  <c r="BN98" i="24"/>
  <c r="BO98" i="24" s="1"/>
  <c r="H368" i="24"/>
  <c r="DZ141" i="24"/>
  <c r="DZ183" i="24"/>
  <c r="AQ424" i="24"/>
  <c r="AS424" i="24" s="1"/>
  <c r="BN323" i="24"/>
  <c r="BA314" i="24"/>
  <c r="BC314" i="24" s="1"/>
  <c r="BP441" i="24"/>
  <c r="BR441" i="24" s="1"/>
  <c r="P437" i="24"/>
  <c r="Q437" i="24"/>
  <c r="Y426" i="24"/>
  <c r="AA496" i="24"/>
  <c r="DZ487" i="24"/>
  <c r="V502" i="24"/>
  <c r="W502" i="24" s="1"/>
  <c r="BJ357" i="24"/>
  <c r="BK357" i="24" s="1"/>
  <c r="BM357" i="24" s="1"/>
  <c r="EW376" i="24"/>
  <c r="AD416" i="24"/>
  <c r="AV444" i="24"/>
  <c r="AX444" i="24" s="1"/>
  <c r="BU470" i="24"/>
  <c r="BW470" i="24" s="1"/>
  <c r="F474" i="24"/>
  <c r="G474" i="24" s="1"/>
  <c r="AV445" i="24"/>
  <c r="AX445" i="24" s="1"/>
  <c r="EW492" i="24"/>
  <c r="EW359" i="24"/>
  <c r="AV236" i="24"/>
  <c r="AX236" i="24" s="1"/>
  <c r="AB406" i="24"/>
  <c r="AD406" i="24" s="1"/>
  <c r="BT476" i="24"/>
  <c r="BU476" i="24" s="1"/>
  <c r="U468" i="24"/>
  <c r="V468" i="24" s="1"/>
  <c r="Q268" i="24"/>
  <c r="BP362" i="24"/>
  <c r="BR362" i="24" s="1"/>
  <c r="BD454" i="24"/>
  <c r="G390" i="24"/>
  <c r="BF305" i="24"/>
  <c r="BH305" i="24" s="1"/>
  <c r="AN520" i="24"/>
  <c r="AL521" i="24"/>
  <c r="AN521" i="24" s="1"/>
  <c r="BR473" i="24"/>
  <c r="F350" i="24"/>
  <c r="DZ498" i="24"/>
  <c r="BT446" i="24"/>
  <c r="BU446" i="24" s="1"/>
  <c r="BM516" i="24"/>
  <c r="BI128" i="24"/>
  <c r="BJ128" i="24" s="1"/>
  <c r="BS306" i="24"/>
  <c r="BT306" i="24" s="1"/>
  <c r="BU306" i="24" s="1"/>
  <c r="BI403" i="24"/>
  <c r="BJ403" i="24" s="1"/>
  <c r="AU407" i="24"/>
  <c r="AV407" i="24" s="1"/>
  <c r="F463" i="24"/>
  <c r="G463" i="24"/>
  <c r="H463" i="24" s="1"/>
  <c r="AJ226" i="24"/>
  <c r="BN389" i="24"/>
  <c r="BI509" i="24"/>
  <c r="BD181" i="24"/>
  <c r="BE181" i="24" s="1"/>
  <c r="BF181" i="24" s="1"/>
  <c r="BJ266" i="24"/>
  <c r="BK266" i="24" s="1"/>
  <c r="U438" i="24"/>
  <c r="AE230" i="24"/>
  <c r="AF230" i="24" s="1"/>
  <c r="AG230" i="24" s="1"/>
  <c r="G325" i="24"/>
  <c r="F325" i="24"/>
  <c r="BD412" i="24"/>
  <c r="BE412" i="24" s="1"/>
  <c r="DZ356" i="24"/>
  <c r="V408" i="24"/>
  <c r="W408" i="24" s="1"/>
  <c r="BI479" i="24"/>
  <c r="BA493" i="24"/>
  <c r="BC493" i="24" s="1"/>
  <c r="Y362" i="24"/>
  <c r="BI411" i="24"/>
  <c r="BH261" i="24"/>
  <c r="F303" i="24"/>
  <c r="G303" i="24" s="1"/>
  <c r="H303" i="24" s="1"/>
  <c r="F322" i="24"/>
  <c r="G322" i="24" s="1"/>
  <c r="H322" i="24" s="1"/>
  <c r="EW274" i="24"/>
  <c r="BI44" i="24"/>
  <c r="BJ44" i="24" s="1"/>
  <c r="Y392" i="24"/>
  <c r="F328" i="24"/>
  <c r="FE413" i="24"/>
  <c r="EW413" i="24"/>
  <c r="BI136" i="24"/>
  <c r="BJ136" i="24" s="1"/>
  <c r="BD107" i="24"/>
  <c r="BE107" i="24" s="1"/>
  <c r="BF107" i="24" s="1"/>
  <c r="BD141" i="24"/>
  <c r="BE141" i="24" s="1"/>
  <c r="BF141" i="24" s="1"/>
  <c r="F183" i="24"/>
  <c r="BH304" i="24"/>
  <c r="AX443" i="24"/>
  <c r="AV334" i="24"/>
  <c r="AX334" i="24" s="1"/>
  <c r="AS332" i="24"/>
  <c r="BI206" i="24"/>
  <c r="BJ206" i="24" s="1"/>
  <c r="BK206" i="24" s="1"/>
  <c r="EJ444" i="24"/>
  <c r="DZ444" i="24"/>
  <c r="F462" i="24"/>
  <c r="FE162" i="24"/>
  <c r="EW162" i="24"/>
  <c r="F487" i="24"/>
  <c r="BJ122" i="24"/>
  <c r="BK122" i="24" s="1"/>
  <c r="BC514" i="24"/>
  <c r="BI443" i="24"/>
  <c r="AA518" i="24"/>
  <c r="AB518" i="24" s="1"/>
  <c r="AZ335" i="24"/>
  <c r="BA335" i="24" s="1"/>
  <c r="AS478" i="24"/>
  <c r="AN355" i="24"/>
  <c r="R449" i="24"/>
  <c r="DZ461" i="24"/>
  <c r="Y496" i="24"/>
  <c r="BS484" i="24"/>
  <c r="AA388" i="24"/>
  <c r="AB388" i="24" s="1"/>
  <c r="AS458" i="24"/>
  <c r="AI490" i="24"/>
  <c r="Q491" i="24"/>
  <c r="BC510" i="24"/>
  <c r="V398" i="24"/>
  <c r="W398" i="24" s="1"/>
  <c r="BI483" i="24"/>
  <c r="BJ483" i="24" s="1"/>
  <c r="BK483" i="24" s="1"/>
  <c r="DZ505" i="24"/>
  <c r="AQ360" i="24"/>
  <c r="AS360" i="24" s="1"/>
  <c r="AD488" i="24"/>
  <c r="AF349" i="24"/>
  <c r="AG349" i="24" s="1"/>
  <c r="AN459" i="24"/>
  <c r="FE375" i="24"/>
  <c r="EW375" i="24"/>
  <c r="EW438" i="24"/>
  <c r="V488" i="24"/>
  <c r="P128" i="24"/>
  <c r="W498" i="24"/>
  <c r="Y498" i="24" s="1"/>
  <c r="AD414" i="24"/>
  <c r="BN509" i="24"/>
  <c r="DZ181" i="24"/>
  <c r="AI391" i="24"/>
  <c r="Q427" i="24"/>
  <c r="R427" i="24" s="1"/>
  <c r="AN499" i="24"/>
  <c r="BA506" i="24"/>
  <c r="BC506" i="24" s="1"/>
  <c r="Q483" i="24"/>
  <c r="R483" i="24" s="1"/>
  <c r="BO493" i="24"/>
  <c r="BP493" i="24" s="1"/>
  <c r="BD440" i="24"/>
  <c r="BE440" i="24" s="1"/>
  <c r="BF440" i="24" s="1"/>
  <c r="BJ421" i="24"/>
  <c r="BK421" i="24" s="1"/>
  <c r="F356" i="24"/>
  <c r="G356" i="24" s="1"/>
  <c r="AJ479" i="24"/>
  <c r="BI477" i="24"/>
  <c r="BJ477" i="24" s="1"/>
  <c r="BK477" i="24" s="1"/>
  <c r="EW469" i="24"/>
  <c r="J307" i="24" l="1"/>
  <c r="K307" i="24" s="1"/>
  <c r="J479" i="24"/>
  <c r="BA480" i="24"/>
  <c r="BC480" i="24" s="1"/>
  <c r="BC193" i="24"/>
  <c r="I189" i="24"/>
  <c r="J189" i="24" s="1"/>
  <c r="AX346" i="24"/>
  <c r="AD43" i="24"/>
  <c r="G43" i="24"/>
  <c r="H43" i="24" s="1"/>
  <c r="I43" i="24" s="1"/>
  <c r="H418" i="24"/>
  <c r="AN198" i="24"/>
  <c r="N469" i="24"/>
  <c r="O469" i="24" s="1"/>
  <c r="R194" i="24"/>
  <c r="T194" i="24" s="1"/>
  <c r="J384" i="24"/>
  <c r="K384" i="24" s="1"/>
  <c r="BH430" i="24"/>
  <c r="BW516" i="24"/>
  <c r="I124" i="24"/>
  <c r="J124" i="24" s="1"/>
  <c r="K124" i="24" s="1"/>
  <c r="L198" i="24"/>
  <c r="AI419" i="24"/>
  <c r="BH520" i="24"/>
  <c r="J314" i="24"/>
  <c r="K314" i="24" s="1"/>
  <c r="Y376" i="24"/>
  <c r="H355" i="24"/>
  <c r="I355" i="24" s="1"/>
  <c r="Y45" i="24"/>
  <c r="H483" i="24"/>
  <c r="H472" i="24"/>
  <c r="I472" i="24" s="1"/>
  <c r="AD306" i="24"/>
  <c r="H19" i="24"/>
  <c r="I19" i="24" s="1"/>
  <c r="J19" i="24" s="1"/>
  <c r="K19" i="24" s="1"/>
  <c r="T16" i="24"/>
  <c r="I244" i="24"/>
  <c r="J244" i="24" s="1"/>
  <c r="K244" i="24" s="1"/>
  <c r="AX521" i="24"/>
  <c r="AI158" i="24"/>
  <c r="AB289" i="24"/>
  <c r="AD289" i="24" s="1"/>
  <c r="AS518" i="24"/>
  <c r="R186" i="24"/>
  <c r="T186" i="24" s="1"/>
  <c r="BC396" i="24"/>
  <c r="BU17" i="24"/>
  <c r="BC85" i="24"/>
  <c r="Q230" i="24"/>
  <c r="R230" i="24" s="1"/>
  <c r="T230" i="24" s="1"/>
  <c r="K154" i="24"/>
  <c r="L154" i="24" s="1"/>
  <c r="BR445" i="24"/>
  <c r="BI220" i="24"/>
  <c r="BJ220" i="24" s="1"/>
  <c r="BK220" i="24" s="1"/>
  <c r="BJ336" i="24"/>
  <c r="Y337" i="24"/>
  <c r="AQ396" i="24"/>
  <c r="AS396" i="24" s="1"/>
  <c r="BF438" i="24"/>
  <c r="BH438" i="24" s="1"/>
  <c r="AN509" i="24"/>
  <c r="BE464" i="24"/>
  <c r="BF464" i="24" s="1"/>
  <c r="BH464" i="24" s="1"/>
  <c r="H73" i="24"/>
  <c r="I73" i="24" s="1"/>
  <c r="G519" i="24"/>
  <c r="H519" i="24" s="1"/>
  <c r="AX132" i="24"/>
  <c r="AG351" i="24"/>
  <c r="AI351" i="24" s="1"/>
  <c r="BW360" i="24"/>
  <c r="BF392" i="24"/>
  <c r="BH392" i="24" s="1"/>
  <c r="BC420" i="24"/>
  <c r="AS366" i="24"/>
  <c r="J306" i="24"/>
  <c r="K306" i="24" s="1"/>
  <c r="AX146" i="24"/>
  <c r="AD273" i="24"/>
  <c r="M113" i="24"/>
  <c r="BO220" i="24"/>
  <c r="BP220" i="24" s="1"/>
  <c r="BR220" i="24" s="1"/>
  <c r="H520" i="24"/>
  <c r="I520" i="24" s="1"/>
  <c r="J520" i="24" s="1"/>
  <c r="K520" i="24" s="1"/>
  <c r="AX42" i="24"/>
  <c r="AN307" i="24"/>
  <c r="W45" i="24"/>
  <c r="BT298" i="24"/>
  <c r="BU298" i="24" s="1"/>
  <c r="BO439" i="24"/>
  <c r="BP439" i="24" s="1"/>
  <c r="BR439" i="24" s="1"/>
  <c r="G276" i="24"/>
  <c r="H276" i="24" s="1"/>
  <c r="I276" i="24" s="1"/>
  <c r="G270" i="24"/>
  <c r="H270" i="24" s="1"/>
  <c r="H28" i="24"/>
  <c r="I28" i="24" s="1"/>
  <c r="BE39" i="24"/>
  <c r="BF39" i="24" s="1"/>
  <c r="BH39" i="24" s="1"/>
  <c r="I165" i="24"/>
  <c r="AD39" i="24"/>
  <c r="BK136" i="24"/>
  <c r="K521" i="24"/>
  <c r="BF482" i="24"/>
  <c r="AS444" i="24"/>
  <c r="AA314" i="24"/>
  <c r="AB314" i="24" s="1"/>
  <c r="AD314" i="24" s="1"/>
  <c r="J484" i="24"/>
  <c r="K484" i="24" s="1"/>
  <c r="L484" i="24" s="1"/>
  <c r="K62" i="24"/>
  <c r="L62" i="24" s="1"/>
  <c r="BR140" i="24"/>
  <c r="BP401" i="24"/>
  <c r="BR401" i="24" s="1"/>
  <c r="AI100" i="24"/>
  <c r="BC97" i="24"/>
  <c r="K17" i="24"/>
  <c r="L17" i="24" s="1"/>
  <c r="BM340" i="24"/>
  <c r="AG401" i="24"/>
  <c r="AI401" i="24" s="1"/>
  <c r="AS211" i="24"/>
  <c r="N366" i="24"/>
  <c r="BF255" i="24"/>
  <c r="BH255" i="24" s="1"/>
  <c r="BK445" i="24"/>
  <c r="AI204" i="24"/>
  <c r="AD341" i="24"/>
  <c r="T80" i="24"/>
  <c r="Y189" i="24"/>
  <c r="T28" i="24"/>
  <c r="BU384" i="24"/>
  <c r="BW384" i="24" s="1"/>
  <c r="BW237" i="24"/>
  <c r="Y410" i="24"/>
  <c r="BC450" i="24"/>
  <c r="BF95" i="24"/>
  <c r="BH95" i="24" s="1"/>
  <c r="BI489" i="24"/>
  <c r="BJ489" i="24" s="1"/>
  <c r="BK489" i="24" s="1"/>
  <c r="BD223" i="24"/>
  <c r="R437" i="24"/>
  <c r="BM419" i="24"/>
  <c r="BE335" i="24"/>
  <c r="BF335" i="24" s="1"/>
  <c r="BH335" i="24" s="1"/>
  <c r="AK260" i="24"/>
  <c r="AL260" i="24" s="1"/>
  <c r="AN260" i="24" s="1"/>
  <c r="BE95" i="24"/>
  <c r="AD71" i="24"/>
  <c r="AI92" i="24"/>
  <c r="J324" i="24"/>
  <c r="K324" i="24" s="1"/>
  <c r="L324" i="24" s="1"/>
  <c r="M324" i="24" s="1"/>
  <c r="J375" i="24"/>
  <c r="BF277" i="24"/>
  <c r="BH277" i="24" s="1"/>
  <c r="BK303" i="24"/>
  <c r="BM303" i="24" s="1"/>
  <c r="H97" i="24"/>
  <c r="I97" i="24" s="1"/>
  <c r="BU490" i="24"/>
  <c r="BW490" i="24" s="1"/>
  <c r="BR60" i="24"/>
  <c r="T44" i="24"/>
  <c r="BW326" i="24"/>
  <c r="H182" i="24"/>
  <c r="I182" i="24" s="1"/>
  <c r="J182" i="24" s="1"/>
  <c r="BE294" i="24"/>
  <c r="BF294" i="24" s="1"/>
  <c r="BH294" i="24" s="1"/>
  <c r="G412" i="24"/>
  <c r="BJ367" i="24"/>
  <c r="BK367" i="24" s="1"/>
  <c r="Q391" i="24"/>
  <c r="R391" i="24" s="1"/>
  <c r="H466" i="24"/>
  <c r="I466" i="24" s="1"/>
  <c r="J466" i="24" s="1"/>
  <c r="AD422" i="24"/>
  <c r="AB410" i="24"/>
  <c r="AD410" i="24" s="1"/>
  <c r="BU386" i="24"/>
  <c r="BW386" i="24" s="1"/>
  <c r="AX258" i="24"/>
  <c r="BP80" i="24"/>
  <c r="BR80" i="24" s="1"/>
  <c r="BJ116" i="24"/>
  <c r="BK116" i="24" s="1"/>
  <c r="BM116" i="24" s="1"/>
  <c r="AX206" i="24"/>
  <c r="AX34" i="24"/>
  <c r="W245" i="24"/>
  <c r="Y245" i="24" s="1"/>
  <c r="BA39" i="24"/>
  <c r="BC39" i="24" s="1"/>
  <c r="G480" i="24"/>
  <c r="H480" i="24" s="1"/>
  <c r="BM238" i="24"/>
  <c r="BK475" i="24"/>
  <c r="J340" i="24"/>
  <c r="K340" i="24" s="1"/>
  <c r="Y239" i="24"/>
  <c r="AN369" i="24"/>
  <c r="BR276" i="24"/>
  <c r="AS103" i="24"/>
  <c r="AX214" i="24"/>
  <c r="BM112" i="24"/>
  <c r="BD456" i="24"/>
  <c r="BE456" i="24" s="1"/>
  <c r="N468" i="24"/>
  <c r="O468" i="24" s="1"/>
  <c r="G505" i="24"/>
  <c r="H505" i="24" s="1"/>
  <c r="I505" i="24" s="1"/>
  <c r="H258" i="24"/>
  <c r="I258" i="24" s="1"/>
  <c r="J258" i="24" s="1"/>
  <c r="K258" i="24" s="1"/>
  <c r="AN349" i="24"/>
  <c r="H359" i="24"/>
  <c r="I359" i="24" s="1"/>
  <c r="BE167" i="24"/>
  <c r="BF167" i="24" s="1"/>
  <c r="BH167" i="24" s="1"/>
  <c r="AN16" i="24"/>
  <c r="AN246" i="24"/>
  <c r="R32" i="24"/>
  <c r="T32" i="24" s="1"/>
  <c r="AQ147" i="24"/>
  <c r="AS147" i="24" s="1"/>
  <c r="BA201" i="24"/>
  <c r="BC201" i="24" s="1"/>
  <c r="W370" i="24"/>
  <c r="Y370" i="24" s="1"/>
  <c r="H335" i="24"/>
  <c r="I335" i="24" s="1"/>
  <c r="BP469" i="24"/>
  <c r="BR469" i="24" s="1"/>
  <c r="BO301" i="24"/>
  <c r="BP301" i="24" s="1"/>
  <c r="BR301" i="24" s="1"/>
  <c r="H295" i="24"/>
  <c r="AV349" i="24"/>
  <c r="AX349" i="24" s="1"/>
  <c r="AD294" i="24"/>
  <c r="H318" i="24"/>
  <c r="I318" i="24" s="1"/>
  <c r="J318" i="24" s="1"/>
  <c r="K318" i="24" s="1"/>
  <c r="BJ90" i="24"/>
  <c r="BK90" i="24" s="1"/>
  <c r="BM90" i="24" s="1"/>
  <c r="BK194" i="24"/>
  <c r="BM194" i="24" s="1"/>
  <c r="AV106" i="24"/>
  <c r="AX106" i="24" s="1"/>
  <c r="BJ473" i="24"/>
  <c r="G421" i="24"/>
  <c r="H421" i="24" s="1"/>
  <c r="H442" i="24"/>
  <c r="I442" i="24" s="1"/>
  <c r="G512" i="24"/>
  <c r="H512" i="24" s="1"/>
  <c r="I512" i="24" s="1"/>
  <c r="BU139" i="24"/>
  <c r="BW139" i="24" s="1"/>
  <c r="AS165" i="24"/>
  <c r="H507" i="24"/>
  <c r="I507" i="24" s="1"/>
  <c r="J507" i="24" s="1"/>
  <c r="K507" i="24" s="1"/>
  <c r="BR124" i="24"/>
  <c r="J186" i="24"/>
  <c r="K186" i="24" s="1"/>
  <c r="BI30" i="24"/>
  <c r="BJ30" i="24" s="1"/>
  <c r="Y249" i="24"/>
  <c r="BM286" i="24"/>
  <c r="R164" i="24"/>
  <c r="T164" i="24" s="1"/>
  <c r="BA15" i="24"/>
  <c r="BC15" i="24" s="1"/>
  <c r="L15" i="24"/>
  <c r="M15" i="24" s="1"/>
  <c r="AV266" i="24"/>
  <c r="AX266" i="24" s="1"/>
  <c r="BU486" i="24"/>
  <c r="BW486" i="24" s="1"/>
  <c r="H292" i="24"/>
  <c r="I292" i="24" s="1"/>
  <c r="J292" i="24" s="1"/>
  <c r="AG224" i="24"/>
  <c r="AI224" i="24" s="1"/>
  <c r="AG336" i="24"/>
  <c r="AI336" i="24" s="1"/>
  <c r="R46" i="24"/>
  <c r="T46" i="24" s="1"/>
  <c r="AD304" i="24"/>
  <c r="BC300" i="24"/>
  <c r="Y147" i="24"/>
  <c r="BW41" i="24"/>
  <c r="AX369" i="24"/>
  <c r="BJ437" i="24"/>
  <c r="BK437" i="24" s="1"/>
  <c r="BM437" i="24" s="1"/>
  <c r="L476" i="24"/>
  <c r="L297" i="24"/>
  <c r="BM415" i="24"/>
  <c r="AB490" i="24"/>
  <c r="AB231" i="24"/>
  <c r="AD231" i="24" s="1"/>
  <c r="BW65" i="24"/>
  <c r="K189" i="24"/>
  <c r="L189" i="24" s="1"/>
  <c r="M189" i="24" s="1"/>
  <c r="AD269" i="24"/>
  <c r="BP467" i="24"/>
  <c r="BR467" i="24" s="1"/>
  <c r="BT147" i="24"/>
  <c r="BU147" i="24" s="1"/>
  <c r="BW147" i="24" s="1"/>
  <c r="AV222" i="24"/>
  <c r="AX222" i="24" s="1"/>
  <c r="AG152" i="24"/>
  <c r="AI152" i="24" s="1"/>
  <c r="BK455" i="24"/>
  <c r="H427" i="24"/>
  <c r="M485" i="24"/>
  <c r="N485" i="24" s="1"/>
  <c r="O485" i="24" s="1"/>
  <c r="BF404" i="24"/>
  <c r="H129" i="24"/>
  <c r="BH113" i="24"/>
  <c r="AG347" i="24"/>
  <c r="AI347" i="24" s="1"/>
  <c r="BD125" i="24"/>
  <c r="AD285" i="24"/>
  <c r="O366" i="24"/>
  <c r="BH506" i="24"/>
  <c r="BC484" i="24"/>
  <c r="BF330" i="24"/>
  <c r="BH330" i="24" s="1"/>
  <c r="N41" i="24"/>
  <c r="O41" i="24" s="1"/>
  <c r="BH368" i="24"/>
  <c r="V121" i="24"/>
  <c r="W121" i="24" s="1"/>
  <c r="BW322" i="24"/>
  <c r="AL373" i="24"/>
  <c r="AN373" i="24" s="1"/>
  <c r="H134" i="24"/>
  <c r="I460" i="24"/>
  <c r="J460" i="24" s="1"/>
  <c r="Y408" i="24"/>
  <c r="BJ166" i="24"/>
  <c r="BK166" i="24" s="1"/>
  <c r="L468" i="24"/>
  <c r="M468" i="24" s="1"/>
  <c r="H464" i="24"/>
  <c r="W442" i="24"/>
  <c r="Y442" i="24" s="1"/>
  <c r="K222" i="24"/>
  <c r="L222" i="24" s="1"/>
  <c r="BP513" i="24"/>
  <c r="BR513" i="24" s="1"/>
  <c r="AI501" i="24"/>
  <c r="BW428" i="24"/>
  <c r="AQ488" i="24"/>
  <c r="AS488" i="24" s="1"/>
  <c r="AI162" i="24"/>
  <c r="AI144" i="24"/>
  <c r="AI393" i="24"/>
  <c r="BP18" i="24"/>
  <c r="BR18" i="24" s="1"/>
  <c r="BK86" i="24"/>
  <c r="BM86" i="24" s="1"/>
  <c r="H120" i="24"/>
  <c r="G328" i="24"/>
  <c r="BJ303" i="24"/>
  <c r="BE362" i="24"/>
  <c r="BF362" i="24" s="1"/>
  <c r="BM433" i="24"/>
  <c r="BA310" i="24"/>
  <c r="BC310" i="24" s="1"/>
  <c r="BH384" i="24"/>
  <c r="H242" i="24"/>
  <c r="I242" i="24" s="1"/>
  <c r="R240" i="24"/>
  <c r="T240" i="24" s="1"/>
  <c r="AI311" i="24"/>
  <c r="G277" i="24"/>
  <c r="AN377" i="24"/>
  <c r="H96" i="24"/>
  <c r="L26" i="24"/>
  <c r="M26" i="24" s="1"/>
  <c r="W41" i="24"/>
  <c r="Y41" i="24" s="1"/>
  <c r="AD474" i="24"/>
  <c r="BE229" i="24"/>
  <c r="BA298" i="24"/>
  <c r="BC298" i="24" s="1"/>
  <c r="G462" i="24"/>
  <c r="BR493" i="24"/>
  <c r="BJ134" i="24"/>
  <c r="BK134" i="24" s="1"/>
  <c r="AI427" i="24"/>
  <c r="BA442" i="24"/>
  <c r="BC442" i="24" s="1"/>
  <c r="AN455" i="24"/>
  <c r="BK250" i="24"/>
  <c r="BM250" i="24" s="1"/>
  <c r="BR393" i="24"/>
  <c r="G193" i="24"/>
  <c r="R134" i="24"/>
  <c r="T134" i="24" s="1"/>
  <c r="G263" i="24"/>
  <c r="H263" i="24" s="1"/>
  <c r="Y211" i="24"/>
  <c r="BW95" i="24"/>
  <c r="AI240" i="24"/>
  <c r="BR222" i="24"/>
  <c r="J74" i="24"/>
  <c r="K74" i="24" s="1"/>
  <c r="BT335" i="24"/>
  <c r="AS506" i="24"/>
  <c r="BK469" i="24"/>
  <c r="BJ453" i="24"/>
  <c r="M471" i="24"/>
  <c r="BP429" i="24"/>
  <c r="BR429" i="24" s="1"/>
  <c r="H413" i="24"/>
  <c r="I413" i="24" s="1"/>
  <c r="J413" i="24" s="1"/>
  <c r="G425" i="24"/>
  <c r="H425" i="24" s="1"/>
  <c r="Y191" i="24"/>
  <c r="AQ107" i="24"/>
  <c r="AS107" i="24" s="1"/>
  <c r="AG240" i="24"/>
  <c r="AI90" i="24"/>
  <c r="BF241" i="24"/>
  <c r="AI198" i="24"/>
  <c r="AS271" i="24"/>
  <c r="BW458" i="24"/>
  <c r="AI276" i="24"/>
  <c r="AS259" i="24"/>
  <c r="H54" i="24"/>
  <c r="BI457" i="24"/>
  <c r="BJ457" i="24" s="1"/>
  <c r="BK457" i="24" s="1"/>
  <c r="AI194" i="24"/>
  <c r="Y61" i="24"/>
  <c r="H88" i="24"/>
  <c r="I88" i="24" s="1"/>
  <c r="AI499" i="24"/>
  <c r="BW500" i="24"/>
  <c r="W460" i="24"/>
  <c r="Y460" i="24" s="1"/>
  <c r="AN346" i="24"/>
  <c r="BK190" i="24"/>
  <c r="BU302" i="24"/>
  <c r="BW302" i="24" s="1"/>
  <c r="BH101" i="24"/>
  <c r="BW225" i="24"/>
  <c r="AI172" i="24"/>
  <c r="AL162" i="24"/>
  <c r="AN162" i="24" s="1"/>
  <c r="BC498" i="24"/>
  <c r="AS456" i="24"/>
  <c r="BE277" i="24"/>
  <c r="Y107" i="24"/>
  <c r="G260" i="24"/>
  <c r="H260" i="24" s="1"/>
  <c r="I260" i="24" s="1"/>
  <c r="AX435" i="24"/>
  <c r="I374" i="24"/>
  <c r="G424" i="24"/>
  <c r="H424" i="24" s="1"/>
  <c r="I424" i="24" s="1"/>
  <c r="AN353" i="24"/>
  <c r="BA294" i="24"/>
  <c r="BC294" i="24" s="1"/>
  <c r="G59" i="24"/>
  <c r="AI202" i="24"/>
  <c r="AP37" i="24"/>
  <c r="AQ37" i="24" s="1"/>
  <c r="I21" i="24"/>
  <c r="J21" i="24" s="1"/>
  <c r="BJ248" i="24"/>
  <c r="BK248" i="24" s="1"/>
  <c r="BT161" i="24"/>
  <c r="BU161" i="24" s="1"/>
  <c r="AQ29" i="24"/>
  <c r="AS29" i="24" s="1"/>
  <c r="BM138" i="24"/>
  <c r="AN134" i="24"/>
  <c r="V253" i="24"/>
  <c r="W253" i="24" s="1"/>
  <c r="Y253" i="24" s="1"/>
  <c r="AB500" i="24"/>
  <c r="AD500" i="24" s="1"/>
  <c r="BC492" i="24"/>
  <c r="AX493" i="24"/>
  <c r="BC444" i="24"/>
  <c r="I338" i="24"/>
  <c r="J338" i="24" s="1"/>
  <c r="K338" i="24" s="1"/>
  <c r="G285" i="24"/>
  <c r="H285" i="24" s="1"/>
  <c r="BI270" i="24"/>
  <c r="BJ270" i="24" s="1"/>
  <c r="BP224" i="24"/>
  <c r="BR224" i="24" s="1"/>
  <c r="H219" i="24"/>
  <c r="I219" i="24" s="1"/>
  <c r="G176" i="24"/>
  <c r="H176" i="24" s="1"/>
  <c r="I176" i="24" s="1"/>
  <c r="J176" i="24" s="1"/>
  <c r="AL336" i="24"/>
  <c r="AN336" i="24" s="1"/>
  <c r="BP142" i="24"/>
  <c r="BR142" i="24" s="1"/>
  <c r="BI102" i="24"/>
  <c r="BJ102" i="24" s="1"/>
  <c r="BK102" i="24" s="1"/>
  <c r="BM102" i="24" s="1"/>
  <c r="AI309" i="24"/>
  <c r="AQ157" i="24"/>
  <c r="AS157" i="24" s="1"/>
  <c r="I371" i="24"/>
  <c r="BW271" i="24"/>
  <c r="T224" i="24"/>
  <c r="AI16" i="24"/>
  <c r="N113" i="24"/>
  <c r="O113" i="24" s="1"/>
  <c r="R268" i="24"/>
  <c r="T268" i="24" s="1"/>
  <c r="AI349" i="24"/>
  <c r="BU390" i="24"/>
  <c r="BW390" i="24" s="1"/>
  <c r="Y418" i="24"/>
  <c r="BK387" i="24"/>
  <c r="BM387" i="24" s="1"/>
  <c r="AI114" i="24"/>
  <c r="AG160" i="24"/>
  <c r="AI160" i="24" s="1"/>
  <c r="H415" i="24"/>
  <c r="BR84" i="24"/>
  <c r="AL58" i="24"/>
  <c r="I299" i="24"/>
  <c r="J299" i="24" s="1"/>
  <c r="K299" i="24" s="1"/>
  <c r="L299" i="24" s="1"/>
  <c r="M299" i="24" s="1"/>
  <c r="BW155" i="24"/>
  <c r="W318" i="24"/>
  <c r="Y318" i="24" s="1"/>
  <c r="J110" i="24"/>
  <c r="K110" i="24" s="1"/>
  <c r="AQ400" i="24"/>
  <c r="AS400" i="24" s="1"/>
  <c r="BM266" i="24"/>
  <c r="BK230" i="24"/>
  <c r="BM230" i="24" s="1"/>
  <c r="BK108" i="24"/>
  <c r="BM108" i="24" s="1"/>
  <c r="BW478" i="24"/>
  <c r="W472" i="24"/>
  <c r="Y472" i="24" s="1"/>
  <c r="BW496" i="24"/>
  <c r="BE462" i="24"/>
  <c r="BC422" i="24"/>
  <c r="G161" i="24"/>
  <c r="AD345" i="24"/>
  <c r="R166" i="24"/>
  <c r="AN447" i="24"/>
  <c r="BR419" i="24"/>
  <c r="L99" i="24"/>
  <c r="W235" i="24"/>
  <c r="Y235" i="24" s="1"/>
  <c r="AB261" i="24"/>
  <c r="AD261" i="24" s="1"/>
  <c r="AS306" i="24"/>
  <c r="AD57" i="24"/>
  <c r="I372" i="24"/>
  <c r="BE339" i="24"/>
  <c r="BF339" i="24" s="1"/>
  <c r="AD424" i="24"/>
  <c r="BP176" i="24"/>
  <c r="BR176" i="24" s="1"/>
  <c r="AD195" i="24"/>
  <c r="AI411" i="24"/>
  <c r="BH376" i="24"/>
  <c r="T158" i="24"/>
  <c r="BA37" i="24"/>
  <c r="BC37" i="24" s="1"/>
  <c r="W229" i="24"/>
  <c r="Y229" i="24" s="1"/>
  <c r="Y37" i="24"/>
  <c r="AD129" i="24"/>
  <c r="AN270" i="24"/>
  <c r="BH85" i="24"/>
  <c r="BU227" i="24"/>
  <c r="BW227" i="24" s="1"/>
  <c r="BE81" i="24"/>
  <c r="BF81" i="24" s="1"/>
  <c r="BH81" i="24" s="1"/>
  <c r="H48" i="24"/>
  <c r="I48" i="24" s="1"/>
  <c r="BU43" i="24"/>
  <c r="BW43" i="24" s="1"/>
  <c r="BE97" i="24"/>
  <c r="BF97" i="24" s="1"/>
  <c r="BI18" i="24"/>
  <c r="BJ18" i="24" s="1"/>
  <c r="BK18" i="24" s="1"/>
  <c r="J478" i="24"/>
  <c r="K461" i="24"/>
  <c r="L461" i="24" s="1"/>
  <c r="I436" i="24"/>
  <c r="J436" i="24" s="1"/>
  <c r="H370" i="24"/>
  <c r="I370" i="24" s="1"/>
  <c r="J370" i="24" s="1"/>
  <c r="K370" i="24" s="1"/>
  <c r="H416" i="24"/>
  <c r="BI299" i="24"/>
  <c r="AX455" i="24"/>
  <c r="I489" i="24"/>
  <c r="Y352" i="24"/>
  <c r="H179" i="24"/>
  <c r="AL319" i="24"/>
  <c r="AN319" i="24" s="1"/>
  <c r="BJ258" i="24"/>
  <c r="BK258" i="24" s="1"/>
  <c r="BH324" i="24"/>
  <c r="H293" i="24"/>
  <c r="K448" i="24"/>
  <c r="L448" i="24" s="1"/>
  <c r="G95" i="24"/>
  <c r="H95" i="24" s="1"/>
  <c r="H102" i="24"/>
  <c r="I102" i="24" s="1"/>
  <c r="AI174" i="24"/>
  <c r="K146" i="24"/>
  <c r="L146" i="24" s="1"/>
  <c r="AG36" i="24"/>
  <c r="AI36" i="24" s="1"/>
  <c r="BT382" i="24"/>
  <c r="BU382" i="24" s="1"/>
  <c r="K479" i="24"/>
  <c r="L479" i="24" s="1"/>
  <c r="V131" i="24"/>
  <c r="W131" i="24" s="1"/>
  <c r="Y131" i="24" s="1"/>
  <c r="BD512" i="24"/>
  <c r="BE512" i="24" s="1"/>
  <c r="AN28" i="24"/>
  <c r="BP351" i="24"/>
  <c r="BR351" i="24" s="1"/>
  <c r="BE87" i="24"/>
  <c r="I250" i="24"/>
  <c r="J250" i="24" s="1"/>
  <c r="BA392" i="24"/>
  <c r="BC392" i="24" s="1"/>
  <c r="I418" i="24"/>
  <c r="J418" i="24" s="1"/>
  <c r="AK479" i="24"/>
  <c r="AL479" i="24" s="1"/>
  <c r="AQ249" i="24"/>
  <c r="AS249" i="24" s="1"/>
  <c r="BK403" i="24"/>
  <c r="BM403" i="24" s="1"/>
  <c r="BP98" i="24"/>
  <c r="BR98" i="24" s="1"/>
  <c r="J517" i="24"/>
  <c r="AS398" i="24"/>
  <c r="AD408" i="24"/>
  <c r="AL473" i="24"/>
  <c r="AN473" i="24" s="1"/>
  <c r="BO344" i="24"/>
  <c r="BP344" i="24" s="1"/>
  <c r="BE398" i="24"/>
  <c r="BJ344" i="24"/>
  <c r="G332" i="24"/>
  <c r="H332" i="24" s="1"/>
  <c r="BT287" i="24"/>
  <c r="BE372" i="24"/>
  <c r="BE193" i="24"/>
  <c r="J441" i="24"/>
  <c r="K441" i="24" s="1"/>
  <c r="L441" i="24" s="1"/>
  <c r="K491" i="24"/>
  <c r="Q206" i="24"/>
  <c r="R206" i="24" s="1"/>
  <c r="H435" i="24"/>
  <c r="AN391" i="24"/>
  <c r="BJ353" i="24"/>
  <c r="H352" i="24"/>
  <c r="I352" i="24" s="1"/>
  <c r="BJ106" i="24"/>
  <c r="BK106" i="24" s="1"/>
  <c r="G294" i="24"/>
  <c r="H294" i="24" s="1"/>
  <c r="W432" i="24"/>
  <c r="Y432" i="24" s="1"/>
  <c r="BF233" i="24"/>
  <c r="BH233" i="24" s="1"/>
  <c r="BI439" i="24"/>
  <c r="I223" i="24"/>
  <c r="J223" i="24" s="1"/>
  <c r="K223" i="24" s="1"/>
  <c r="BE103" i="24"/>
  <c r="AB147" i="24"/>
  <c r="AD147" i="24" s="1"/>
  <c r="J33" i="24"/>
  <c r="K33" i="24" s="1"/>
  <c r="I202" i="24"/>
  <c r="BU261" i="24"/>
  <c r="BW261" i="24" s="1"/>
  <c r="BJ509" i="24"/>
  <c r="BK509" i="24" s="1"/>
  <c r="BW306" i="24"/>
  <c r="AI297" i="24"/>
  <c r="BE253" i="24"/>
  <c r="BF253" i="24" s="1"/>
  <c r="BH450" i="24"/>
  <c r="BR495" i="24"/>
  <c r="BJ397" i="24"/>
  <c r="BJ501" i="24"/>
  <c r="V380" i="24"/>
  <c r="AI465" i="24"/>
  <c r="W464" i="24"/>
  <c r="Y464" i="24" s="1"/>
  <c r="BK344" i="24"/>
  <c r="BF462" i="24"/>
  <c r="BH462" i="24" s="1"/>
  <c r="BE287" i="24"/>
  <c r="BF287" i="24" s="1"/>
  <c r="BF448" i="24"/>
  <c r="BH448" i="24" s="1"/>
  <c r="BJ521" i="24"/>
  <c r="BH466" i="24"/>
  <c r="H458" i="24"/>
  <c r="I458" i="24" s="1"/>
  <c r="G501" i="24"/>
  <c r="AB141" i="24"/>
  <c r="AD141" i="24" s="1"/>
  <c r="BC408" i="24"/>
  <c r="H312" i="24"/>
  <c r="BT273" i="24"/>
  <c r="BU273" i="24" s="1"/>
  <c r="BM52" i="24"/>
  <c r="M198" i="24"/>
  <c r="BW438" i="24"/>
  <c r="AQ149" i="24"/>
  <c r="AS149" i="24" s="1"/>
  <c r="BF418" i="24"/>
  <c r="BH418" i="24" s="1"/>
  <c r="BW330" i="24"/>
  <c r="I220" i="24"/>
  <c r="J220" i="24" s="1"/>
  <c r="K220" i="24" s="1"/>
  <c r="AQ454" i="24"/>
  <c r="AS454" i="24" s="1"/>
  <c r="AS406" i="24"/>
  <c r="H402" i="24"/>
  <c r="I402" i="24" s="1"/>
  <c r="H438" i="24"/>
  <c r="I438" i="24" s="1"/>
  <c r="AG325" i="24"/>
  <c r="AI325" i="24" s="1"/>
  <c r="K171" i="24"/>
  <c r="L171" i="24" s="1"/>
  <c r="M171" i="24" s="1"/>
  <c r="N171" i="24" s="1"/>
  <c r="R120" i="24"/>
  <c r="T120" i="24" s="1"/>
  <c r="BT281" i="24"/>
  <c r="BU281" i="24" s="1"/>
  <c r="BW281" i="24" s="1"/>
  <c r="BH141" i="24"/>
  <c r="H447" i="24"/>
  <c r="BK397" i="24"/>
  <c r="G296" i="24"/>
  <c r="M476" i="24"/>
  <c r="G417" i="24"/>
  <c r="BW430" i="24"/>
  <c r="BK471" i="24"/>
  <c r="BM471" i="24" s="1"/>
  <c r="BD488" i="24"/>
  <c r="BE488" i="24" s="1"/>
  <c r="BF488" i="24" s="1"/>
  <c r="BH472" i="24"/>
  <c r="BE394" i="24"/>
  <c r="BF394" i="24" s="1"/>
  <c r="T124" i="24"/>
  <c r="J247" i="24"/>
  <c r="K247" i="24" s="1"/>
  <c r="AX383" i="24"/>
  <c r="J321" i="24"/>
  <c r="K321" i="24" s="1"/>
  <c r="BH366" i="24"/>
  <c r="BJ284" i="24"/>
  <c r="BK284" i="24" s="1"/>
  <c r="G239" i="24"/>
  <c r="H239" i="24" s="1"/>
  <c r="I239" i="24" s="1"/>
  <c r="G246" i="24"/>
  <c r="M331" i="24"/>
  <c r="N331" i="24" s="1"/>
  <c r="O331" i="24" s="1"/>
  <c r="BE213" i="24"/>
  <c r="BF213" i="24" s="1"/>
  <c r="AQ201" i="24"/>
  <c r="AS201" i="24" s="1"/>
  <c r="BE337" i="24"/>
  <c r="BF337" i="24" s="1"/>
  <c r="BE111" i="24"/>
  <c r="BF111" i="24" s="1"/>
  <c r="BH111" i="24" s="1"/>
  <c r="I160" i="24"/>
  <c r="BU201" i="24"/>
  <c r="BW201" i="24" s="1"/>
  <c r="BD245" i="24"/>
  <c r="BE245" i="24" s="1"/>
  <c r="BI176" i="24"/>
  <c r="H100" i="24"/>
  <c r="BC139" i="24"/>
  <c r="G56" i="24"/>
  <c r="AQ209" i="24"/>
  <c r="AS209" i="24" s="1"/>
  <c r="H157" i="24"/>
  <c r="BD171" i="24"/>
  <c r="BD444" i="24"/>
  <c r="BK44" i="24"/>
  <c r="BM44" i="24" s="1"/>
  <c r="K431" i="24"/>
  <c r="L431" i="24" s="1"/>
  <c r="W488" i="24"/>
  <c r="Y488" i="24" s="1"/>
  <c r="AN329" i="24"/>
  <c r="H268" i="24"/>
  <c r="I268" i="24" s="1"/>
  <c r="Y175" i="24"/>
  <c r="BE247" i="24"/>
  <c r="BF247" i="24" s="1"/>
  <c r="I313" i="24"/>
  <c r="J313" i="24" s="1"/>
  <c r="K313" i="24" s="1"/>
  <c r="BA406" i="24"/>
  <c r="BC406" i="24" s="1"/>
  <c r="AG332" i="24"/>
  <c r="AI332" i="24" s="1"/>
  <c r="BO315" i="24"/>
  <c r="BP315" i="24" s="1"/>
  <c r="BR315" i="24" s="1"/>
  <c r="H356" i="24"/>
  <c r="BO509" i="24"/>
  <c r="BP509" i="24" s="1"/>
  <c r="BH107" i="24"/>
  <c r="I303" i="24"/>
  <c r="H474" i="24"/>
  <c r="I474" i="24" s="1"/>
  <c r="J474" i="24" s="1"/>
  <c r="BF356" i="24"/>
  <c r="BH356" i="24" s="1"/>
  <c r="BJ389" i="24"/>
  <c r="BK389" i="24" s="1"/>
  <c r="BK323" i="24"/>
  <c r="BM323" i="24" s="1"/>
  <c r="BH322" i="24"/>
  <c r="H397" i="24"/>
  <c r="BE205" i="24"/>
  <c r="BF205" i="24" s="1"/>
  <c r="AI469" i="24"/>
  <c r="G363" i="24"/>
  <c r="BF502" i="24"/>
  <c r="BH502" i="24" s="1"/>
  <c r="AB446" i="24"/>
  <c r="AD446" i="24" s="1"/>
  <c r="I464" i="24"/>
  <c r="J464" i="24" s="1"/>
  <c r="BK391" i="24"/>
  <c r="BM391" i="24" s="1"/>
  <c r="BW454" i="24"/>
  <c r="BW508" i="24"/>
  <c r="G237" i="24"/>
  <c r="AF373" i="24"/>
  <c r="AG373" i="24" s="1"/>
  <c r="I385" i="24"/>
  <c r="BC335" i="24"/>
  <c r="AK477" i="24"/>
  <c r="AL477" i="24" s="1"/>
  <c r="BC279" i="24"/>
  <c r="BJ301" i="24"/>
  <c r="BK301" i="24" s="1"/>
  <c r="L504" i="24"/>
  <c r="M504" i="24" s="1"/>
  <c r="N504" i="24" s="1"/>
  <c r="O504" i="24" s="1"/>
  <c r="BH79" i="24"/>
  <c r="H214" i="24"/>
  <c r="BA418" i="24"/>
  <c r="BC418" i="24" s="1"/>
  <c r="BC269" i="24"/>
  <c r="H68" i="24"/>
  <c r="I68" i="24" s="1"/>
  <c r="I184" i="24"/>
  <c r="H184" i="24"/>
  <c r="K251" i="24"/>
  <c r="L251" i="24" s="1"/>
  <c r="H144" i="24"/>
  <c r="I144" i="24" s="1"/>
  <c r="BI126" i="24"/>
  <c r="W440" i="24"/>
  <c r="Y440" i="24" s="1"/>
  <c r="BD380" i="24"/>
  <c r="BE380" i="24" s="1"/>
  <c r="BF380" i="24" s="1"/>
  <c r="BT442" i="24"/>
  <c r="BU442" i="24" s="1"/>
  <c r="AD518" i="24"/>
  <c r="AN317" i="24"/>
  <c r="K304" i="24"/>
  <c r="L304" i="24" s="1"/>
  <c r="BF249" i="24"/>
  <c r="BH249" i="24" s="1"/>
  <c r="AL276" i="24"/>
  <c r="AN276" i="24" s="1"/>
  <c r="G506" i="24"/>
  <c r="H506" i="24" s="1"/>
  <c r="G245" i="24"/>
  <c r="H245" i="24" s="1"/>
  <c r="BK42" i="24"/>
  <c r="BM42" i="24" s="1"/>
  <c r="G259" i="24"/>
  <c r="BH91" i="24"/>
  <c r="AF140" i="24"/>
  <c r="I254" i="24"/>
  <c r="J254" i="24" s="1"/>
  <c r="J233" i="24"/>
  <c r="G487" i="24"/>
  <c r="H487" i="24" s="1"/>
  <c r="BO389" i="24"/>
  <c r="BP389" i="24" s="1"/>
  <c r="Y398" i="24"/>
  <c r="AX407" i="24"/>
  <c r="BM405" i="24"/>
  <c r="BJ292" i="24"/>
  <c r="BK515" i="24"/>
  <c r="BM515" i="24" s="1"/>
  <c r="BM417" i="24"/>
  <c r="V448" i="24"/>
  <c r="W448" i="24" s="1"/>
  <c r="BT107" i="24"/>
  <c r="BE296" i="24"/>
  <c r="H414" i="24"/>
  <c r="I414" i="24" s="1"/>
  <c r="AS510" i="24"/>
  <c r="J440" i="24"/>
  <c r="K440" i="24" s="1"/>
  <c r="L510" i="24"/>
  <c r="M510" i="24" s="1"/>
  <c r="AF122" i="24"/>
  <c r="AG122" i="24" s="1"/>
  <c r="BE314" i="24"/>
  <c r="BF314" i="24" s="1"/>
  <c r="BH314" i="24" s="1"/>
  <c r="G500" i="24"/>
  <c r="H500" i="24" s="1"/>
  <c r="K308" i="24"/>
  <c r="L308" i="24" s="1"/>
  <c r="G39" i="24"/>
  <c r="H39" i="24" s="1"/>
  <c r="BJ411" i="24"/>
  <c r="BK411" i="24" s="1"/>
  <c r="BM411" i="24" s="1"/>
  <c r="BK128" i="24"/>
  <c r="BM128" i="24" s="1"/>
  <c r="H390" i="24"/>
  <c r="I390" i="24" s="1"/>
  <c r="J390" i="24" s="1"/>
  <c r="N354" i="24"/>
  <c r="O354" i="24" s="1"/>
  <c r="G508" i="24"/>
  <c r="H508" i="24" s="1"/>
  <c r="AD388" i="24"/>
  <c r="BE183" i="24"/>
  <c r="BM325" i="24"/>
  <c r="H234" i="24"/>
  <c r="BM441" i="24"/>
  <c r="G367" i="24"/>
  <c r="BM355" i="24"/>
  <c r="H231" i="24"/>
  <c r="I231" i="24" s="1"/>
  <c r="J231" i="24" s="1"/>
  <c r="H341" i="24"/>
  <c r="I341" i="24" s="1"/>
  <c r="G302" i="24"/>
  <c r="BE341" i="24"/>
  <c r="BF341" i="24" s="1"/>
  <c r="BH341" i="24" s="1"/>
  <c r="BM423" i="24"/>
  <c r="G496" i="24"/>
  <c r="H288" i="24"/>
  <c r="AD490" i="24"/>
  <c r="BM409" i="24"/>
  <c r="G345" i="24"/>
  <c r="BP346" i="24"/>
  <c r="BR346" i="24" s="1"/>
  <c r="H188" i="24"/>
  <c r="BH320" i="24"/>
  <c r="G310" i="24"/>
  <c r="BF273" i="24"/>
  <c r="BH273" i="24" s="1"/>
  <c r="BU345" i="24"/>
  <c r="BW345" i="24" s="1"/>
  <c r="G503" i="24"/>
  <c r="H503" i="24" s="1"/>
  <c r="H167" i="24"/>
  <c r="I409" i="24"/>
  <c r="J409" i="24" s="1"/>
  <c r="H422" i="24"/>
  <c r="I422" i="24" s="1"/>
  <c r="L143" i="24"/>
  <c r="M142" i="24"/>
  <c r="G83" i="24"/>
  <c r="H83" i="24" s="1"/>
  <c r="BJ172" i="24"/>
  <c r="BK172" i="24" s="1"/>
  <c r="BM172" i="24" s="1"/>
  <c r="AX319" i="24"/>
  <c r="BM206" i="24"/>
  <c r="R491" i="24"/>
  <c r="BD306" i="24"/>
  <c r="J509" i="24"/>
  <c r="BR505" i="24"/>
  <c r="BJ459" i="24"/>
  <c r="BK459" i="24" s="1"/>
  <c r="BM459" i="24" s="1"/>
  <c r="BW450" i="24"/>
  <c r="BC478" i="24"/>
  <c r="G513" i="24"/>
  <c r="H513" i="24" s="1"/>
  <c r="BJ493" i="24"/>
  <c r="BK493" i="24" s="1"/>
  <c r="G351" i="24"/>
  <c r="H351" i="24" s="1"/>
  <c r="I127" i="24"/>
  <c r="J127" i="24" s="1"/>
  <c r="K437" i="24"/>
  <c r="L437" i="24" s="1"/>
  <c r="AS354" i="24"/>
  <c r="AL427" i="24"/>
  <c r="AN427" i="24" s="1"/>
  <c r="BP108" i="24"/>
  <c r="BR108" i="24" s="1"/>
  <c r="AS388" i="24"/>
  <c r="AL365" i="24"/>
  <c r="AN365" i="24" s="1"/>
  <c r="BD275" i="24"/>
  <c r="G317" i="24"/>
  <c r="H317" i="24" s="1"/>
  <c r="H191" i="24"/>
  <c r="BE63" i="24"/>
  <c r="BF63" i="24" s="1"/>
  <c r="BA235" i="24"/>
  <c r="BC235" i="24" s="1"/>
  <c r="L314" i="24"/>
  <c r="M314" i="24"/>
  <c r="BF492" i="24"/>
  <c r="BH492" i="24" s="1"/>
  <c r="H170" i="24"/>
  <c r="H44" i="24"/>
  <c r="Q128" i="24"/>
  <c r="R128" i="24" s="1"/>
  <c r="BT484" i="24"/>
  <c r="BU484" i="24" s="1"/>
  <c r="H325" i="24"/>
  <c r="I325" i="24" s="1"/>
  <c r="AK226" i="24"/>
  <c r="BM505" i="24"/>
  <c r="J481" i="24"/>
  <c r="K481" i="24" s="1"/>
  <c r="BE424" i="24"/>
  <c r="BF424" i="24" s="1"/>
  <c r="BE468" i="24"/>
  <c r="H349" i="24"/>
  <c r="H439" i="24"/>
  <c r="BM469" i="24"/>
  <c r="BM451" i="24"/>
  <c r="BD478" i="24"/>
  <c r="BE478" i="24" s="1"/>
  <c r="BF478" i="24" s="1"/>
  <c r="H459" i="24"/>
  <c r="Q403" i="24"/>
  <c r="R403" i="24" s="1"/>
  <c r="BJ465" i="24"/>
  <c r="BK465" i="24" s="1"/>
  <c r="BI124" i="24"/>
  <c r="BJ124" i="24" s="1"/>
  <c r="BJ104" i="24"/>
  <c r="AV88" i="24"/>
  <c r="AX88" i="24" s="1"/>
  <c r="AF250" i="24"/>
  <c r="AG250" i="24" s="1"/>
  <c r="AI250" i="24" s="1"/>
  <c r="Y326" i="24"/>
  <c r="H379" i="24"/>
  <c r="G361" i="24"/>
  <c r="H492" i="24"/>
  <c r="AI319" i="24"/>
  <c r="I290" i="24"/>
  <c r="J290" i="24" s="1"/>
  <c r="BJ24" i="24"/>
  <c r="I243" i="24"/>
  <c r="J243" i="24" s="1"/>
  <c r="G256" i="24"/>
  <c r="BM136" i="24"/>
  <c r="I456" i="24"/>
  <c r="BH408" i="24"/>
  <c r="BW446" i="24"/>
  <c r="BK505" i="24"/>
  <c r="BE350" i="24"/>
  <c r="BF350" i="24" s="1"/>
  <c r="BE474" i="24"/>
  <c r="BM134" i="24"/>
  <c r="BJ447" i="24"/>
  <c r="BK447" i="24" s="1"/>
  <c r="BT464" i="24"/>
  <c r="BU464" i="24" s="1"/>
  <c r="BE187" i="24"/>
  <c r="BF187" i="24" s="1"/>
  <c r="BJ395" i="24"/>
  <c r="BK395" i="24" s="1"/>
  <c r="J515" i="24"/>
  <c r="AS464" i="24"/>
  <c r="BU462" i="24"/>
  <c r="BW462" i="24" s="1"/>
  <c r="M305" i="24"/>
  <c r="N305" i="24" s="1"/>
  <c r="AS438" i="24"/>
  <c r="H475" i="24"/>
  <c r="I475" i="24" s="1"/>
  <c r="AP318" i="24"/>
  <c r="AQ318" i="24" s="1"/>
  <c r="AS318" i="24" s="1"/>
  <c r="K511" i="24"/>
  <c r="AL244" i="24"/>
  <c r="AN244" i="24" s="1"/>
  <c r="AP171" i="24"/>
  <c r="AQ171" i="24" s="1"/>
  <c r="AD428" i="24"/>
  <c r="BD410" i="24"/>
  <c r="H329" i="24"/>
  <c r="I329" i="24" s="1"/>
  <c r="BK228" i="24"/>
  <c r="BM228" i="24" s="1"/>
  <c r="BO332" i="24"/>
  <c r="H426" i="24"/>
  <c r="H323" i="24"/>
  <c r="BD302" i="24"/>
  <c r="H77" i="24"/>
  <c r="I77" i="24" s="1"/>
  <c r="BP340" i="24"/>
  <c r="BR340" i="24" s="1"/>
  <c r="H498" i="24"/>
  <c r="BE476" i="24"/>
  <c r="BF476" i="24" s="1"/>
  <c r="BH476" i="24" s="1"/>
  <c r="V364" i="24"/>
  <c r="W364" i="24" s="1"/>
  <c r="BI346" i="24"/>
  <c r="BJ346" i="24" s="1"/>
  <c r="H381" i="24"/>
  <c r="BE279" i="24"/>
  <c r="H383" i="24"/>
  <c r="BT213" i="24"/>
  <c r="BU213" i="24" s="1"/>
  <c r="I227" i="24"/>
  <c r="J227" i="24" s="1"/>
  <c r="BH382" i="24"/>
  <c r="J262" i="24"/>
  <c r="K262" i="24" s="1"/>
  <c r="BE19" i="24"/>
  <c r="BF19" i="24" s="1"/>
  <c r="J151" i="24"/>
  <c r="K151" i="24" s="1"/>
  <c r="L151" i="24" s="1"/>
  <c r="M151" i="24" s="1"/>
  <c r="AL172" i="24"/>
  <c r="AN172" i="24" s="1"/>
  <c r="L289" i="24"/>
  <c r="M289" i="24" s="1"/>
  <c r="N289" i="24" s="1"/>
  <c r="O289" i="24" s="1"/>
  <c r="BJ94" i="24"/>
  <c r="BK94" i="24" s="1"/>
  <c r="BM94" i="24" s="1"/>
  <c r="I322" i="24"/>
  <c r="AI230" i="24"/>
  <c r="BE454" i="24"/>
  <c r="I420" i="24"/>
  <c r="R336" i="24"/>
  <c r="T336" i="24" s="1"/>
  <c r="BW476" i="24"/>
  <c r="AX307" i="24"/>
  <c r="BK297" i="24"/>
  <c r="BM297" i="24" s="1"/>
  <c r="BM495" i="24"/>
  <c r="BE400" i="24"/>
  <c r="BJ363" i="24"/>
  <c r="BK363" i="24" s="1"/>
  <c r="BM491" i="24"/>
  <c r="AG521" i="24"/>
  <c r="AI521" i="24" s="1"/>
  <c r="I470" i="24"/>
  <c r="J470" i="24" s="1"/>
  <c r="G486" i="24"/>
  <c r="H486" i="24" s="1"/>
  <c r="K502" i="24"/>
  <c r="BE498" i="24"/>
  <c r="BF498" i="24" s="1"/>
  <c r="BH498" i="24" s="1"/>
  <c r="G454" i="24"/>
  <c r="H454" i="24" s="1"/>
  <c r="I454" i="24" s="1"/>
  <c r="AI437" i="24"/>
  <c r="BK351" i="24"/>
  <c r="BM351" i="24" s="1"/>
  <c r="R246" i="24"/>
  <c r="T246" i="24" s="1"/>
  <c r="BP334" i="24"/>
  <c r="BR334" i="24" s="1"/>
  <c r="BK334" i="24"/>
  <c r="BM334" i="24" s="1"/>
  <c r="BO375" i="24"/>
  <c r="AI455" i="24"/>
  <c r="I364" i="24"/>
  <c r="H518" i="24"/>
  <c r="I518" i="24" s="1"/>
  <c r="AL332" i="24"/>
  <c r="AN332" i="24" s="1"/>
  <c r="BA237" i="24"/>
  <c r="BC237" i="24" s="1"/>
  <c r="H450" i="24"/>
  <c r="I450" i="24" s="1"/>
  <c r="N226" i="24"/>
  <c r="O226" i="24" s="1"/>
  <c r="BE55" i="24"/>
  <c r="BF55" i="24" s="1"/>
  <c r="BH55" i="24" s="1"/>
  <c r="AD165" i="24"/>
  <c r="K29" i="24"/>
  <c r="AX16" i="24"/>
  <c r="J278" i="24"/>
  <c r="K278" i="24" s="1"/>
  <c r="AB496" i="24"/>
  <c r="AD496" i="24" s="1"/>
  <c r="W462" i="24"/>
  <c r="Y462" i="24" s="1"/>
  <c r="V207" i="24"/>
  <c r="AQ498" i="24"/>
  <c r="AS498" i="24" s="1"/>
  <c r="G455" i="24"/>
  <c r="H455" i="24" s="1"/>
  <c r="BA273" i="24"/>
  <c r="BC273" i="24" s="1"/>
  <c r="L376" i="24"/>
  <c r="M376" i="24" s="1"/>
  <c r="AD484" i="24"/>
  <c r="G408" i="24"/>
  <c r="BF484" i="24"/>
  <c r="BH484" i="24" s="1"/>
  <c r="BF318" i="24"/>
  <c r="BH318" i="24" s="1"/>
  <c r="L162" i="24"/>
  <c r="M162" i="24" s="1"/>
  <c r="BI375" i="24"/>
  <c r="K125" i="24"/>
  <c r="L125" i="24" s="1"/>
  <c r="BD291" i="24"/>
  <c r="BE291" i="24" s="1"/>
  <c r="BF291" i="24" s="1"/>
  <c r="I230" i="24"/>
  <c r="BO327" i="24"/>
  <c r="BP327" i="24" s="1"/>
  <c r="BR327" i="24" s="1"/>
  <c r="K497" i="24"/>
  <c r="BM305" i="24"/>
  <c r="BC424" i="24"/>
  <c r="H255" i="24"/>
  <c r="V225" i="24"/>
  <c r="AB277" i="24"/>
  <c r="AD277" i="24" s="1"/>
  <c r="J178" i="24"/>
  <c r="BI246" i="24"/>
  <c r="BJ246" i="24" s="1"/>
  <c r="BK246" i="24" s="1"/>
  <c r="J456" i="24"/>
  <c r="AL338" i="24"/>
  <c r="AN338" i="24" s="1"/>
  <c r="K517" i="24"/>
  <c r="BM268" i="24"/>
  <c r="BT187" i="24"/>
  <c r="BM429" i="24"/>
  <c r="H388" i="24"/>
  <c r="BT249" i="24"/>
  <c r="BU249" i="24" s="1"/>
  <c r="BW249" i="24" s="1"/>
  <c r="BE175" i="24"/>
  <c r="BE326" i="24"/>
  <c r="AD237" i="24"/>
  <c r="AA237" i="24"/>
  <c r="AB237" i="24" s="1"/>
  <c r="BJ513" i="24"/>
  <c r="H333" i="24"/>
  <c r="BE354" i="24"/>
  <c r="BF354" i="24" s="1"/>
  <c r="BH442" i="24"/>
  <c r="G398" i="24"/>
  <c r="BM264" i="24"/>
  <c r="H298" i="24"/>
  <c r="AI397" i="24"/>
  <c r="BJ290" i="24"/>
  <c r="BK290" i="24" s="1"/>
  <c r="BM290" i="24" s="1"/>
  <c r="W193" i="24"/>
  <c r="Y193" i="24" s="1"/>
  <c r="BE312" i="24"/>
  <c r="BF312" i="24" s="1"/>
  <c r="BH312" i="24" s="1"/>
  <c r="BI519" i="24"/>
  <c r="AI361" i="24"/>
  <c r="G265" i="24"/>
  <c r="BK82" i="24"/>
  <c r="BM82" i="24" s="1"/>
  <c r="T210" i="24"/>
  <c r="AN371" i="24"/>
  <c r="I200" i="24"/>
  <c r="J200" i="24" s="1"/>
  <c r="AB177" i="24"/>
  <c r="AD177" i="24" s="1"/>
  <c r="I339" i="24"/>
  <c r="BU83" i="24"/>
  <c r="BW83" i="24" s="1"/>
  <c r="BD209" i="24"/>
  <c r="BE209" i="24" s="1"/>
  <c r="G353" i="24"/>
  <c r="H353" i="24" s="1"/>
  <c r="H84" i="24"/>
  <c r="I84" i="24" s="1"/>
  <c r="G309" i="24"/>
  <c r="M17" i="24"/>
  <c r="N17" i="24" s="1"/>
  <c r="O17" i="24" s="1"/>
  <c r="BJ479" i="24"/>
  <c r="BK479" i="24" s="1"/>
  <c r="G350" i="24"/>
  <c r="BO323" i="24"/>
  <c r="BP323" i="24" s="1"/>
  <c r="Y502" i="24"/>
  <c r="BE207" i="24"/>
  <c r="BF207" i="24" s="1"/>
  <c r="BH207" i="24" s="1"/>
  <c r="I348" i="24"/>
  <c r="BM349" i="24"/>
  <c r="Q411" i="24"/>
  <c r="W281" i="24"/>
  <c r="Y281" i="24" s="1"/>
  <c r="AV198" i="24"/>
  <c r="AX198" i="24" s="1"/>
  <c r="BR459" i="24"/>
  <c r="G175" i="24"/>
  <c r="G196" i="24"/>
  <c r="H196" i="24" s="1"/>
  <c r="I196" i="24" s="1"/>
  <c r="BM196" i="24"/>
  <c r="AA482" i="24"/>
  <c r="AB482" i="24" s="1"/>
  <c r="AD482" i="24" s="1"/>
  <c r="BM425" i="24"/>
  <c r="BE227" i="24"/>
  <c r="BF227" i="24" s="1"/>
  <c r="G273" i="24"/>
  <c r="H273" i="24" s="1"/>
  <c r="R142" i="24"/>
  <c r="T142" i="24" s="1"/>
  <c r="AQ213" i="24"/>
  <c r="AS213" i="24" s="1"/>
  <c r="J283" i="24"/>
  <c r="K283" i="24" s="1"/>
  <c r="L283" i="24" s="1"/>
  <c r="T260" i="24"/>
  <c r="BJ186" i="24"/>
  <c r="BT247" i="24"/>
  <c r="BU247" i="24" s="1"/>
  <c r="BW247" i="24" s="1"/>
  <c r="G334" i="24"/>
  <c r="H334" i="24" s="1"/>
  <c r="I334" i="24" s="1"/>
  <c r="AI443" i="24"/>
  <c r="G377" i="24"/>
  <c r="G443" i="24"/>
  <c r="G201" i="24"/>
  <c r="H201" i="24" s="1"/>
  <c r="AQ23" i="24"/>
  <c r="AS23" i="24" s="1"/>
  <c r="BF121" i="24"/>
  <c r="BH121" i="24" s="1"/>
  <c r="G209" i="24"/>
  <c r="AV176" i="24"/>
  <c r="AX176" i="24" s="1"/>
  <c r="H67" i="24"/>
  <c r="I67" i="24" s="1"/>
  <c r="BH440" i="24"/>
  <c r="G183" i="24"/>
  <c r="I463" i="24"/>
  <c r="I281" i="24"/>
  <c r="J281" i="24" s="1"/>
  <c r="K281" i="24" s="1"/>
  <c r="BM122" i="24"/>
  <c r="BJ98" i="24"/>
  <c r="BK98" i="24" s="1"/>
  <c r="BM98" i="24" s="1"/>
  <c r="BF370" i="24"/>
  <c r="BH370" i="24" s="1"/>
  <c r="Y277" i="24"/>
  <c r="BM200" i="24"/>
  <c r="H400" i="24"/>
  <c r="I400" i="24" s="1"/>
  <c r="BM413" i="24"/>
  <c r="BJ342" i="24"/>
  <c r="BK342" i="24" s="1"/>
  <c r="BC386" i="24"/>
  <c r="AL493" i="24"/>
  <c r="AN493" i="24" s="1"/>
  <c r="BF73" i="24"/>
  <c r="BH73" i="24" s="1"/>
  <c r="BR453" i="24"/>
  <c r="Y378" i="24"/>
  <c r="Y512" i="24"/>
  <c r="BO383" i="24"/>
  <c r="L423" i="24"/>
  <c r="M423" i="24" s="1"/>
  <c r="N423" i="24" s="1"/>
  <c r="O423" i="24" s="1"/>
  <c r="BM192" i="24"/>
  <c r="H434" i="24"/>
  <c r="I434" i="24" s="1"/>
  <c r="BK407" i="24"/>
  <c r="BM407" i="24" s="1"/>
  <c r="G495" i="24"/>
  <c r="H495" i="24" s="1"/>
  <c r="Y476" i="24"/>
  <c r="BE470" i="24"/>
  <c r="BF470" i="24" s="1"/>
  <c r="BH434" i="24"/>
  <c r="H286" i="24"/>
  <c r="K205" i="24"/>
  <c r="I406" i="24"/>
  <c r="L521" i="24"/>
  <c r="BK142" i="24"/>
  <c r="BM142" i="24" s="1"/>
  <c r="AG371" i="24"/>
  <c r="AI371" i="24" s="1"/>
  <c r="BH289" i="24"/>
  <c r="AV361" i="24"/>
  <c r="AX361" i="24" s="1"/>
  <c r="L488" i="24"/>
  <c r="H118" i="24"/>
  <c r="BK262" i="24"/>
  <c r="BM262" i="24" s="1"/>
  <c r="G360" i="24"/>
  <c r="H360" i="24" s="1"/>
  <c r="V438" i="24"/>
  <c r="W438" i="24" s="1"/>
  <c r="Y438" i="24" s="1"/>
  <c r="Y510" i="24"/>
  <c r="H457" i="24"/>
  <c r="I457" i="24" s="1"/>
  <c r="H467" i="24"/>
  <c r="AI447" i="24"/>
  <c r="BP431" i="24"/>
  <c r="BR431" i="24" s="1"/>
  <c r="BR449" i="24"/>
  <c r="BD500" i="24"/>
  <c r="BE500" i="24" s="1"/>
  <c r="H429" i="24"/>
  <c r="BK66" i="24"/>
  <c r="BI307" i="24"/>
  <c r="BJ307" i="24" s="1"/>
  <c r="AN435" i="24"/>
  <c r="AD318" i="24"/>
  <c r="AB205" i="24"/>
  <c r="AD205" i="24" s="1"/>
  <c r="BD345" i="24"/>
  <c r="BE345" i="24" s="1"/>
  <c r="BF345" i="24" s="1"/>
  <c r="BR457" i="24"/>
  <c r="H265" i="24"/>
  <c r="AX391" i="24"/>
  <c r="BC496" i="24"/>
  <c r="BM174" i="24"/>
  <c r="BK232" i="24"/>
  <c r="BM232" i="24" s="1"/>
  <c r="I320" i="24"/>
  <c r="BC43" i="24"/>
  <c r="H126" i="24"/>
  <c r="BC107" i="24"/>
  <c r="J105" i="24"/>
  <c r="BP144" i="24"/>
  <c r="BR144" i="24" s="1"/>
  <c r="W27" i="24"/>
  <c r="Y27" i="24" s="1"/>
  <c r="I96" i="24"/>
  <c r="K300" i="24"/>
  <c r="H183" i="24"/>
  <c r="Q509" i="24"/>
  <c r="R509" i="24" s="1"/>
  <c r="J433" i="24"/>
  <c r="I104" i="24"/>
  <c r="J104" i="24" s="1"/>
  <c r="BD17" i="24"/>
  <c r="H343" i="24"/>
  <c r="I343" i="24" s="1"/>
  <c r="AS233" i="24"/>
  <c r="L399" i="24"/>
  <c r="M399" i="24" s="1"/>
  <c r="AB253" i="24"/>
  <c r="AD253" i="24" s="1"/>
  <c r="H63" i="24"/>
  <c r="I405" i="24"/>
  <c r="J405" i="24" s="1"/>
  <c r="BE428" i="24"/>
  <c r="BF428" i="24" s="1"/>
  <c r="BH428" i="24" s="1"/>
  <c r="BU400" i="24"/>
  <c r="BW400" i="24" s="1"/>
  <c r="J208" i="24"/>
  <c r="K208" i="24" s="1"/>
  <c r="AX397" i="24"/>
  <c r="I197" i="24"/>
  <c r="J197" i="24" s="1"/>
  <c r="Y181" i="24"/>
  <c r="BJ443" i="24"/>
  <c r="BK443" i="24" s="1"/>
  <c r="W468" i="24"/>
  <c r="Y468" i="24" s="1"/>
  <c r="BJ487" i="24"/>
  <c r="BF328" i="24"/>
  <c r="BH328" i="24" s="1"/>
  <c r="AG475" i="24"/>
  <c r="AI475" i="24" s="1"/>
  <c r="BH352" i="24"/>
  <c r="BF480" i="24"/>
  <c r="BH480" i="24" s="1"/>
  <c r="BH446" i="24"/>
  <c r="BK182" i="24"/>
  <c r="BM182" i="24" s="1"/>
  <c r="BC339" i="24"/>
  <c r="G342" i="24"/>
  <c r="BE510" i="24"/>
  <c r="BF510" i="24" s="1"/>
  <c r="V514" i="24"/>
  <c r="W514" i="24" s="1"/>
  <c r="BK260" i="24"/>
  <c r="V341" i="24"/>
  <c r="G389" i="24"/>
  <c r="BJ517" i="24"/>
  <c r="BK517" i="24" s="1"/>
  <c r="BM517" i="24" s="1"/>
  <c r="BT488" i="24"/>
  <c r="BU488" i="24" s="1"/>
  <c r="BE203" i="24"/>
  <c r="BM485" i="24"/>
  <c r="BF518" i="24"/>
  <c r="BH518" i="24" s="1"/>
  <c r="BE460" i="24"/>
  <c r="BF460" i="24" s="1"/>
  <c r="R162" i="24"/>
  <c r="T162" i="24" s="1"/>
  <c r="H181" i="24"/>
  <c r="BE298" i="24"/>
  <c r="BF298" i="24" s="1"/>
  <c r="I446" i="24"/>
  <c r="G369" i="24"/>
  <c r="H369" i="24" s="1"/>
  <c r="H192" i="24"/>
  <c r="L403" i="24"/>
  <c r="M403" i="24" s="1"/>
  <c r="J133" i="24"/>
  <c r="K133" i="24" s="1"/>
  <c r="H267" i="24"/>
  <c r="I267" i="24" s="1"/>
  <c r="H326" i="24"/>
  <c r="G212" i="24"/>
  <c r="BE191" i="24"/>
  <c r="BF191" i="24" s="1"/>
  <c r="L411" i="24"/>
  <c r="M411" i="24" s="1"/>
  <c r="AD466" i="24"/>
  <c r="AG118" i="24"/>
  <c r="AI118" i="24" s="1"/>
  <c r="AB185" i="24"/>
  <c r="AD185" i="24" s="1"/>
  <c r="AL48" i="24"/>
  <c r="AN48" i="24" s="1"/>
  <c r="Y209" i="24"/>
  <c r="W273" i="24"/>
  <c r="Y273" i="24" s="1"/>
  <c r="BM477" i="24"/>
  <c r="BM421" i="24"/>
  <c r="K451" i="24"/>
  <c r="L451" i="24" s="1"/>
  <c r="BM503" i="24"/>
  <c r="K478" i="24"/>
  <c r="BC428" i="24"/>
  <c r="R471" i="24"/>
  <c r="BH364" i="24"/>
  <c r="BH490" i="24"/>
  <c r="BE496" i="24"/>
  <c r="BF496" i="24" s="1"/>
  <c r="BA464" i="24"/>
  <c r="BC464" i="24" s="1"/>
  <c r="Y416" i="24"/>
  <c r="BM455" i="24"/>
  <c r="G494" i="24"/>
  <c r="G432" i="24"/>
  <c r="AD382" i="24"/>
  <c r="BI371" i="24"/>
  <c r="BJ385" i="24"/>
  <c r="BK385" i="24" s="1"/>
  <c r="BT444" i="24"/>
  <c r="BU444" i="24" s="1"/>
  <c r="G493" i="24"/>
  <c r="BH333" i="24"/>
  <c r="BM252" i="24"/>
  <c r="I52" i="24"/>
  <c r="BE235" i="24"/>
  <c r="BF235" i="24" s="1"/>
  <c r="BI507" i="24"/>
  <c r="BJ507" i="24" s="1"/>
  <c r="BK507" i="24" s="1"/>
  <c r="H428" i="24"/>
  <c r="BR134" i="24"/>
  <c r="G410" i="24"/>
  <c r="BE243" i="24"/>
  <c r="BF243" i="24" s="1"/>
  <c r="G394" i="24"/>
  <c r="BU233" i="24"/>
  <c r="BW233" i="24" s="1"/>
  <c r="G449" i="24"/>
  <c r="H449" i="24" s="1"/>
  <c r="M380" i="24"/>
  <c r="N380" i="24" s="1"/>
  <c r="BC410" i="24"/>
  <c r="BW482" i="24"/>
  <c r="BA209" i="24"/>
  <c r="BC209" i="24" s="1"/>
  <c r="H373" i="24"/>
  <c r="I373" i="24" s="1"/>
  <c r="AQ279" i="24"/>
  <c r="AS279" i="24" s="1"/>
  <c r="G185" i="24"/>
  <c r="H185" i="24" s="1"/>
  <c r="BK280" i="24"/>
  <c r="BM280" i="24" s="1"/>
  <c r="BM483" i="24"/>
  <c r="BF412" i="24"/>
  <c r="BH412" i="24" s="1"/>
  <c r="BH181" i="24"/>
  <c r="I368" i="24"/>
  <c r="BJ461" i="24"/>
  <c r="BK461" i="24" s="1"/>
  <c r="BF432" i="24"/>
  <c r="BH432" i="24" s="1"/>
  <c r="BM260" i="24"/>
  <c r="J482" i="24"/>
  <c r="K482" i="24" s="1"/>
  <c r="Y414" i="24"/>
  <c r="BD348" i="24"/>
  <c r="Q471" i="24"/>
  <c r="BH458" i="24"/>
  <c r="Q515" i="24"/>
  <c r="R515" i="24" s="1"/>
  <c r="BF378" i="24"/>
  <c r="BH378" i="24" s="1"/>
  <c r="BE508" i="24"/>
  <c r="BF508" i="24" s="1"/>
  <c r="Y354" i="24"/>
  <c r="BM393" i="24"/>
  <c r="BD486" i="24"/>
  <c r="BA440" i="24"/>
  <c r="BC440" i="24" s="1"/>
  <c r="I206" i="24"/>
  <c r="J206" i="24" s="1"/>
  <c r="AQ235" i="24"/>
  <c r="AS235" i="24" s="1"/>
  <c r="Y263" i="24"/>
  <c r="J195" i="24"/>
  <c r="J150" i="24"/>
  <c r="K150" i="24" s="1"/>
  <c r="L225" i="24"/>
  <c r="M225" i="24" s="1"/>
  <c r="N225" i="24" s="1"/>
  <c r="O225" i="24" s="1"/>
  <c r="I121" i="24"/>
  <c r="AS27" i="24"/>
  <c r="AL361" i="24"/>
  <c r="AN361" i="24" s="1"/>
  <c r="I111" i="24"/>
  <c r="BW424" i="24"/>
  <c r="AS255" i="24"/>
  <c r="I295" i="24"/>
  <c r="G347" i="24"/>
  <c r="BJ317" i="24"/>
  <c r="Y424" i="24"/>
  <c r="BH316" i="24"/>
  <c r="BD310" i="24"/>
  <c r="BE310" i="24" s="1"/>
  <c r="BF310" i="24" s="1"/>
  <c r="BE133" i="24"/>
  <c r="AP51" i="24"/>
  <c r="J30" i="24"/>
  <c r="G274" i="24"/>
  <c r="H274" i="24" s="1"/>
  <c r="I274" i="24" s="1"/>
  <c r="H46" i="24"/>
  <c r="I46" i="24" s="1"/>
  <c r="G82" i="24"/>
  <c r="H82" i="24" s="1"/>
  <c r="I82" i="24" s="1"/>
  <c r="BM36" i="24"/>
  <c r="AG379" i="24"/>
  <c r="AI379" i="24" s="1"/>
  <c r="G207" i="24"/>
  <c r="H207" i="24" s="1"/>
  <c r="BC87" i="24"/>
  <c r="BJ58" i="24"/>
  <c r="BK58" i="24" s="1"/>
  <c r="BJ40" i="24"/>
  <c r="BK40" i="24" s="1"/>
  <c r="I261" i="24"/>
  <c r="J261" i="24" s="1"/>
  <c r="R266" i="24"/>
  <c r="T266" i="24" s="1"/>
  <c r="BH15" i="24"/>
  <c r="BU87" i="24"/>
  <c r="BW87" i="24" s="1"/>
  <c r="M473" i="24"/>
  <c r="N473" i="24" s="1"/>
  <c r="T100" i="24"/>
  <c r="BI208" i="24"/>
  <c r="BJ208" i="24" s="1"/>
  <c r="H14" i="24"/>
  <c r="G137" i="24"/>
  <c r="H137" i="24" s="1"/>
  <c r="G149" i="24"/>
  <c r="I75" i="24"/>
  <c r="AN76" i="24"/>
  <c r="BH75" i="24"/>
  <c r="Y123" i="24"/>
  <c r="K228" i="24"/>
  <c r="L228" i="24" s="1"/>
  <c r="H211" i="24"/>
  <c r="BH29" i="24"/>
  <c r="AS139" i="24"/>
  <c r="H55" i="24"/>
  <c r="AN58" i="24"/>
  <c r="BD143" i="24"/>
  <c r="BE143" i="24" s="1"/>
  <c r="BD123" i="24"/>
  <c r="W83" i="24"/>
  <c r="Y83" i="24" s="1"/>
  <c r="BH135" i="24"/>
  <c r="H122" i="24"/>
  <c r="I122" i="24" s="1"/>
  <c r="H395" i="24"/>
  <c r="I395" i="24" s="1"/>
  <c r="BD57" i="24"/>
  <c r="BD37" i="24"/>
  <c r="K61" i="24"/>
  <c r="G215" i="24"/>
  <c r="H215" i="24" s="1"/>
  <c r="BT348" i="24"/>
  <c r="BW506" i="24"/>
  <c r="AS285" i="24"/>
  <c r="G240" i="24"/>
  <c r="BI146" i="24"/>
  <c r="BH51" i="24"/>
  <c r="M141" i="24"/>
  <c r="N141" i="24" s="1"/>
  <c r="O141" i="24" s="1"/>
  <c r="I31" i="24"/>
  <c r="BW21" i="24"/>
  <c r="BR172" i="24"/>
  <c r="BJ198" i="24"/>
  <c r="BK198" i="24" s="1"/>
  <c r="BD293" i="24"/>
  <c r="H190" i="24"/>
  <c r="I190" i="24" s="1"/>
  <c r="Y169" i="24"/>
  <c r="G78" i="24"/>
  <c r="G24" i="24"/>
  <c r="BE31" i="24"/>
  <c r="BF31" i="24" s="1"/>
  <c r="BP82" i="24"/>
  <c r="BR82" i="24" s="1"/>
  <c r="BJ204" i="24"/>
  <c r="BK204" i="24" s="1"/>
  <c r="Y233" i="24"/>
  <c r="AN230" i="24"/>
  <c r="BE257" i="24"/>
  <c r="BF257" i="24" s="1"/>
  <c r="BH257" i="24" s="1"/>
  <c r="BD231" i="24"/>
  <c r="BR214" i="24"/>
  <c r="I81" i="24"/>
  <c r="J81" i="24" s="1"/>
  <c r="H282" i="24"/>
  <c r="I282" i="24" s="1"/>
  <c r="AG104" i="24"/>
  <c r="AI104" i="24" s="1"/>
  <c r="BD281" i="24"/>
  <c r="BE281" i="24" s="1"/>
  <c r="BF281" i="24" s="1"/>
  <c r="AV278" i="24"/>
  <c r="AX278" i="24" s="1"/>
  <c r="BE416" i="24"/>
  <c r="BF416" i="24" s="1"/>
  <c r="BH416" i="24" s="1"/>
  <c r="BD396" i="24"/>
  <c r="I336" i="24"/>
  <c r="AP420" i="24"/>
  <c r="AQ420" i="24" s="1"/>
  <c r="G280" i="24"/>
  <c r="BD189" i="24"/>
  <c r="BI373" i="24"/>
  <c r="BJ373" i="24" s="1"/>
  <c r="I79" i="24"/>
  <c r="N346" i="24"/>
  <c r="O346" i="24" s="1"/>
  <c r="G50" i="24"/>
  <c r="H50" i="24" s="1"/>
  <c r="AS221" i="24"/>
  <c r="I203" i="24"/>
  <c r="J203" i="24" s="1"/>
  <c r="BE151" i="24"/>
  <c r="BF151" i="24" s="1"/>
  <c r="BH151" i="24" s="1"/>
  <c r="AS55" i="24"/>
  <c r="BD169" i="24"/>
  <c r="AQ247" i="24"/>
  <c r="AS247" i="24" s="1"/>
  <c r="T146" i="24"/>
  <c r="G301" i="24"/>
  <c r="H301" i="24" s="1"/>
  <c r="H168" i="24"/>
  <c r="I168" i="24" s="1"/>
  <c r="BP184" i="24"/>
  <c r="BR184" i="24" s="1"/>
  <c r="L236" i="24"/>
  <c r="M236" i="24" s="1"/>
  <c r="BM276" i="24"/>
  <c r="H387" i="24"/>
  <c r="G358" i="24"/>
  <c r="H358" i="24" s="1"/>
  <c r="G316" i="24"/>
  <c r="H316" i="24" s="1"/>
  <c r="BH358" i="24"/>
  <c r="AX437" i="24"/>
  <c r="BI369" i="24"/>
  <c r="BU337" i="24"/>
  <c r="BW337" i="24" s="1"/>
  <c r="BJ92" i="24"/>
  <c r="I115" i="24"/>
  <c r="J115" i="24" s="1"/>
  <c r="R218" i="24"/>
  <c r="T218" i="24" s="1"/>
  <c r="I357" i="24"/>
  <c r="J139" i="24"/>
  <c r="H106" i="24"/>
  <c r="BJ148" i="24"/>
  <c r="AG188" i="24"/>
  <c r="AI188" i="24" s="1"/>
  <c r="BJ78" i="24"/>
  <c r="BK78" i="24" s="1"/>
  <c r="I327" i="24"/>
  <c r="L307" i="24"/>
  <c r="BM274" i="24"/>
  <c r="BJ50" i="24"/>
  <c r="BK50" i="24" s="1"/>
  <c r="BM50" i="24" s="1"/>
  <c r="BJ64" i="24"/>
  <c r="BK64" i="24" s="1"/>
  <c r="BD197" i="24"/>
  <c r="BE197" i="24"/>
  <c r="BF197" i="24" s="1"/>
  <c r="AL411" i="24"/>
  <c r="AN411" i="24" s="1"/>
  <c r="J158" i="24"/>
  <c r="BM401" i="24"/>
  <c r="BI435" i="24"/>
  <c r="L186" i="24"/>
  <c r="M186" i="24" s="1"/>
  <c r="G311" i="24"/>
  <c r="AQ408" i="24"/>
  <c r="AS408" i="24" s="1"/>
  <c r="H172" i="24"/>
  <c r="BJ88" i="24"/>
  <c r="BK88" i="24" s="1"/>
  <c r="AN132" i="24"/>
  <c r="H47" i="24"/>
  <c r="I47" i="24" s="1"/>
  <c r="I91" i="24"/>
  <c r="BM22" i="24"/>
  <c r="I65" i="24"/>
  <c r="J65" i="24" s="1"/>
  <c r="J57" i="24"/>
  <c r="AI327" i="24"/>
  <c r="AF216" i="24"/>
  <c r="AG216" i="24" s="1"/>
  <c r="BK92" i="24"/>
  <c r="H445" i="24"/>
  <c r="BC95" i="24"/>
  <c r="AL160" i="24"/>
  <c r="AN160" i="24" s="1"/>
  <c r="L117" i="24"/>
  <c r="G404" i="24"/>
  <c r="H404" i="24" s="1"/>
  <c r="BI338" i="24"/>
  <c r="BJ338" i="24" s="1"/>
  <c r="AV116" i="24"/>
  <c r="AX116" i="24" s="1"/>
  <c r="K112" i="24"/>
  <c r="BD343" i="24"/>
  <c r="BE343" i="24" s="1"/>
  <c r="BH163" i="24"/>
  <c r="Y109" i="24"/>
  <c r="BR186" i="24"/>
  <c r="BJ361" i="24"/>
  <c r="BO521" i="24"/>
  <c r="BM178" i="24"/>
  <c r="BF225" i="24"/>
  <c r="BH225" i="24" s="1"/>
  <c r="BI331" i="24"/>
  <c r="V129" i="24"/>
  <c r="BJ449" i="24"/>
  <c r="BF388" i="24"/>
  <c r="BH388" i="24" s="1"/>
  <c r="BU494" i="24"/>
  <c r="BW494" i="24" s="1"/>
  <c r="BD494" i="24"/>
  <c r="BE494" i="24" s="1"/>
  <c r="BF494" i="24" s="1"/>
  <c r="BK216" i="24"/>
  <c r="BM216" i="24" s="1"/>
  <c r="G386" i="24"/>
  <c r="G365" i="24"/>
  <c r="BU436" i="24"/>
  <c r="BW436" i="24" s="1"/>
  <c r="H516" i="24"/>
  <c r="I516" i="24" s="1"/>
  <c r="I66" i="24"/>
  <c r="J66" i="24" s="1"/>
  <c r="BW392" i="24"/>
  <c r="BM96" i="24"/>
  <c r="S496" i="24"/>
  <c r="T494" i="24"/>
  <c r="T198" i="24"/>
  <c r="AI210" i="24"/>
  <c r="BJ56" i="24"/>
  <c r="BK56" i="24" s="1"/>
  <c r="H101" i="24"/>
  <c r="BH265" i="24"/>
  <c r="G45" i="24"/>
  <c r="BF185" i="24"/>
  <c r="BH185" i="24" s="1"/>
  <c r="AD15" i="24"/>
  <c r="BM278" i="24"/>
  <c r="BR349" i="24"/>
  <c r="T34" i="24"/>
  <c r="J202" i="24"/>
  <c r="BT293" i="24"/>
  <c r="BU293" i="24" s="1"/>
  <c r="BW293" i="24" s="1"/>
  <c r="H20" i="24"/>
  <c r="R242" i="24"/>
  <c r="T242" i="24" s="1"/>
  <c r="S21" i="24"/>
  <c r="T19" i="24"/>
  <c r="BF259" i="24"/>
  <c r="BH259" i="24" s="1"/>
  <c r="BE77" i="24"/>
  <c r="BF77" i="24" s="1"/>
  <c r="BH77" i="24" s="1"/>
  <c r="BM202" i="24"/>
  <c r="BC23" i="24"/>
  <c r="BF71" i="24"/>
  <c r="BH71" i="24" s="1"/>
  <c r="H23" i="24"/>
  <c r="BJ311" i="24"/>
  <c r="BK311" i="24" s="1"/>
  <c r="J315" i="24"/>
  <c r="I37" i="24"/>
  <c r="R447" i="24"/>
  <c r="BR242" i="24"/>
  <c r="I248" i="24"/>
  <c r="BW15" i="24"/>
  <c r="K128" i="24"/>
  <c r="L128" i="24" s="1"/>
  <c r="AD27" i="24"/>
  <c r="BC345" i="24"/>
  <c r="AD271" i="24"/>
  <c r="K148" i="24"/>
  <c r="K32" i="24"/>
  <c r="L32" i="24" s="1"/>
  <c r="AG88" i="24"/>
  <c r="AI88" i="24" s="1"/>
  <c r="G419" i="24"/>
  <c r="BE360" i="24"/>
  <c r="BF360" i="24" s="1"/>
  <c r="BH360" i="24" s="1"/>
  <c r="H514" i="24"/>
  <c r="I514" i="24" s="1"/>
  <c r="H365" i="24"/>
  <c r="BH404" i="24"/>
  <c r="BM190" i="24"/>
  <c r="H344" i="24"/>
  <c r="I344" i="24" s="1"/>
  <c r="AN282" i="24"/>
  <c r="G269" i="24"/>
  <c r="H269" i="24" s="1"/>
  <c r="BD426" i="24"/>
  <c r="BE426" i="24" s="1"/>
  <c r="J109" i="24"/>
  <c r="BD177" i="24"/>
  <c r="BM100" i="24"/>
  <c r="G22" i="24"/>
  <c r="H22" i="24" s="1"/>
  <c r="I22" i="24" s="1"/>
  <c r="J165" i="24"/>
  <c r="G38" i="24"/>
  <c r="H38" i="24" s="1"/>
  <c r="G90" i="24"/>
  <c r="H90" i="24" s="1"/>
  <c r="H249" i="24"/>
  <c r="K266" i="24"/>
  <c r="BO246" i="24"/>
  <c r="BP246" i="24" s="1"/>
  <c r="G136" i="24"/>
  <c r="BO463" i="24"/>
  <c r="BP463" i="24" s="1"/>
  <c r="BH201" i="24"/>
  <c r="BH263" i="24"/>
  <c r="AZ163" i="24"/>
  <c r="BA163" i="24" s="1"/>
  <c r="BD69" i="24"/>
  <c r="G187" i="24"/>
  <c r="BJ72" i="24"/>
  <c r="BK72" i="24" s="1"/>
  <c r="BR178" i="24"/>
  <c r="G159" i="24"/>
  <c r="AI317" i="24"/>
  <c r="Q72" i="24"/>
  <c r="R72" i="24" s="1"/>
  <c r="T72" i="24" s="1"/>
  <c r="BI80" i="24"/>
  <c r="R150" i="24"/>
  <c r="T150" i="24" s="1"/>
  <c r="BH45" i="24"/>
  <c r="BK381" i="24"/>
  <c r="BM381" i="24" s="1"/>
  <c r="BH271" i="24"/>
  <c r="AN108" i="24"/>
  <c r="BU169" i="24"/>
  <c r="BW169" i="24" s="1"/>
  <c r="BM313" i="24"/>
  <c r="BR88" i="24"/>
  <c r="BD179" i="24"/>
  <c r="BD109" i="24"/>
  <c r="BE109" i="24" s="1"/>
  <c r="BF109" i="24" s="1"/>
  <c r="AS127" i="24"/>
  <c r="BC51" i="24"/>
  <c r="K490" i="24"/>
  <c r="L490" i="24" s="1"/>
  <c r="L194" i="24"/>
  <c r="AD245" i="24"/>
  <c r="J169" i="24"/>
  <c r="K169" i="24" s="1"/>
  <c r="AG72" i="24"/>
  <c r="AI72" i="24" s="1"/>
  <c r="BD237" i="24"/>
  <c r="I120" i="24"/>
  <c r="J120" i="24" s="1"/>
  <c r="BP311" i="24"/>
  <c r="BR311" i="24" s="1"/>
  <c r="J204" i="24"/>
  <c r="I49" i="24"/>
  <c r="BM240" i="24"/>
  <c r="BI218" i="24"/>
  <c r="BJ218" i="24" s="1"/>
  <c r="BK218" i="24" s="1"/>
  <c r="BP338" i="24"/>
  <c r="BR338" i="24" s="1"/>
  <c r="J499" i="24"/>
  <c r="K499" i="24" s="1"/>
  <c r="BR309" i="24"/>
  <c r="BH267" i="24"/>
  <c r="H362" i="24"/>
  <c r="BM160" i="24"/>
  <c r="Y195" i="24"/>
  <c r="BR317" i="24"/>
  <c r="L217" i="24"/>
  <c r="M217" i="24" s="1"/>
  <c r="BK164" i="24"/>
  <c r="BM164" i="24" s="1"/>
  <c r="AV252" i="24"/>
  <c r="AX252" i="24" s="1"/>
  <c r="BI214" i="24"/>
  <c r="H85" i="24"/>
  <c r="I85" i="24" s="1"/>
  <c r="BR210" i="24"/>
  <c r="H279" i="24"/>
  <c r="T132" i="24"/>
  <c r="BH59" i="24"/>
  <c r="BH157" i="24"/>
  <c r="AL503" i="24"/>
  <c r="AN503" i="24" s="1"/>
  <c r="BI212" i="24"/>
  <c r="AG449" i="24"/>
  <c r="AI449" i="24" s="1"/>
  <c r="I180" i="24"/>
  <c r="J180" i="24" s="1"/>
  <c r="K180" i="24" s="1"/>
  <c r="BK240" i="24"/>
  <c r="H173" i="24"/>
  <c r="I173" i="24"/>
  <c r="I218" i="24"/>
  <c r="J218" i="24" s="1"/>
  <c r="K218" i="24" s="1"/>
  <c r="G35" i="24"/>
  <c r="H35" i="24" s="1"/>
  <c r="I35" i="24" s="1"/>
  <c r="Y135" i="24"/>
  <c r="BI224" i="24"/>
  <c r="BJ224" i="24" s="1"/>
  <c r="BK224" i="24" s="1"/>
  <c r="H164" i="24"/>
  <c r="H108" i="24"/>
  <c r="G319" i="24"/>
  <c r="BD23" i="24"/>
  <c r="I253" i="24"/>
  <c r="H27" i="24"/>
  <c r="BD153" i="24"/>
  <c r="H130" i="24"/>
  <c r="AG102" i="24"/>
  <c r="AI102" i="24" s="1"/>
  <c r="H477" i="24"/>
  <c r="BI332" i="24"/>
  <c r="BJ332" i="24" s="1"/>
  <c r="BK332" i="24" s="1"/>
  <c r="BD436" i="24"/>
  <c r="AB243" i="24"/>
  <c r="AD243" i="24" s="1"/>
  <c r="BW185" i="24"/>
  <c r="BI226" i="24"/>
  <c r="BJ226" i="24" s="1"/>
  <c r="BI110" i="24"/>
  <c r="Y324" i="24"/>
  <c r="BD390" i="24"/>
  <c r="BE390" i="24" s="1"/>
  <c r="BF390" i="24" s="1"/>
  <c r="BU418" i="24"/>
  <c r="BW418" i="24" s="1"/>
  <c r="BH422" i="24"/>
  <c r="BO270" i="24"/>
  <c r="BP270" i="24" s="1"/>
  <c r="BJ319" i="24"/>
  <c r="BW354" i="24"/>
  <c r="AX246" i="24"/>
  <c r="G221" i="24"/>
  <c r="BJ427" i="24"/>
  <c r="BK427" i="24" s="1"/>
  <c r="BH119" i="24"/>
  <c r="BJ48" i="24"/>
  <c r="BK48" i="24" s="1"/>
  <c r="H378" i="24"/>
  <c r="H107" i="24"/>
  <c r="AN262" i="24"/>
  <c r="BW103" i="24"/>
  <c r="AL238" i="24"/>
  <c r="AN238" i="24" s="1"/>
  <c r="BF83" i="24"/>
  <c r="BH83" i="24" s="1"/>
  <c r="AD121" i="24"/>
  <c r="I271" i="24"/>
  <c r="H199" i="24"/>
  <c r="G71" i="24"/>
  <c r="G216" i="24"/>
  <c r="W179" i="24"/>
  <c r="Y179" i="24" s="1"/>
  <c r="BW61" i="24"/>
  <c r="H287" i="24"/>
  <c r="BA159" i="24"/>
  <c r="BC159" i="24" s="1"/>
  <c r="G337" i="24"/>
  <c r="H337" i="24" s="1"/>
  <c r="M145" i="24"/>
  <c r="G210" i="24"/>
  <c r="H210" i="24" s="1"/>
  <c r="BA482" i="24"/>
  <c r="BC482" i="24" s="1"/>
  <c r="AG24" i="24"/>
  <c r="AI24" i="24" s="1"/>
  <c r="BE147" i="24"/>
  <c r="BF147" i="24" s="1"/>
  <c r="BU53" i="24"/>
  <c r="BW53" i="24" s="1"/>
  <c r="AD255" i="24"/>
  <c r="BD25" i="24"/>
  <c r="BE25" i="24"/>
  <c r="BF25" i="24" s="1"/>
  <c r="AX74" i="24"/>
  <c r="BI158" i="24"/>
  <c r="BJ158" i="24" s="1"/>
  <c r="BK158" i="24" s="1"/>
  <c r="BJ34" i="24"/>
  <c r="BI162" i="24"/>
  <c r="R258" i="24"/>
  <c r="T258" i="24" s="1"/>
  <c r="J123" i="24"/>
  <c r="BI32" i="24"/>
  <c r="BI150" i="24"/>
  <c r="BJ150" i="24" s="1"/>
  <c r="H229" i="24"/>
  <c r="G155" i="24"/>
  <c r="H155" i="24" s="1"/>
  <c r="AQ155" i="24"/>
  <c r="AS155" i="24" s="1"/>
  <c r="AG98" i="24"/>
  <c r="AI98" i="24" s="1"/>
  <c r="BO319" i="24"/>
  <c r="BP319" i="24" s="1"/>
  <c r="BR319" i="24" s="1"/>
  <c r="G391" i="24"/>
  <c r="H391" i="24" s="1"/>
  <c r="BI431" i="24"/>
  <c r="BJ431" i="24" s="1"/>
  <c r="BK431" i="24" s="1"/>
  <c r="BU310" i="24"/>
  <c r="BW310" i="24" s="1"/>
  <c r="BW514" i="24"/>
  <c r="H252" i="24"/>
  <c r="G152" i="24"/>
  <c r="I129" i="24"/>
  <c r="J129" i="24" s="1"/>
  <c r="K129" i="24" s="1"/>
  <c r="G407" i="24"/>
  <c r="BI329" i="24"/>
  <c r="BK359" i="24"/>
  <c r="BM359" i="24" s="1"/>
  <c r="AI54" i="24"/>
  <c r="G116" i="24"/>
  <c r="BJ60" i="24"/>
  <c r="AQ277" i="24"/>
  <c r="AS277" i="24" s="1"/>
  <c r="J374" i="24"/>
  <c r="J163" i="24"/>
  <c r="H396" i="24"/>
  <c r="G92" i="24"/>
  <c r="H138" i="24"/>
  <c r="G53" i="24"/>
  <c r="H53" i="24" s="1"/>
  <c r="BO32" i="24"/>
  <c r="BP32" i="24" s="1"/>
  <c r="BR32" i="24" s="1"/>
  <c r="G235" i="24"/>
  <c r="H114" i="24"/>
  <c r="I114" i="24" s="1"/>
  <c r="I166" i="24"/>
  <c r="J166" i="24" s="1"/>
  <c r="L135" i="24"/>
  <c r="M135" i="24" s="1"/>
  <c r="H89" i="24"/>
  <c r="G213" i="24"/>
  <c r="BD139" i="24"/>
  <c r="BE139" i="24" s="1"/>
  <c r="BF139" i="24" s="1"/>
  <c r="AX48" i="24"/>
  <c r="BF195" i="24"/>
  <c r="BH195" i="24" s="1"/>
  <c r="BU195" i="24"/>
  <c r="BW195" i="24" s="1"/>
  <c r="I257" i="24"/>
  <c r="J257" i="24" s="1"/>
  <c r="BI74" i="24"/>
  <c r="BJ74" i="24" s="1"/>
  <c r="BK74" i="24" s="1"/>
  <c r="BP170" i="24"/>
  <c r="BR170" i="24" s="1"/>
  <c r="H103" i="24"/>
  <c r="I103" i="24" s="1"/>
  <c r="J103" i="24" s="1"/>
  <c r="BE43" i="24"/>
  <c r="BF43" i="24" s="1"/>
  <c r="AS15" i="24"/>
  <c r="BP36" i="24"/>
  <c r="BR36" i="24" s="1"/>
  <c r="BF251" i="24"/>
  <c r="BH251" i="24" s="1"/>
  <c r="AV60" i="24"/>
  <c r="AX60" i="24" s="1"/>
  <c r="H153" i="24"/>
  <c r="L452" i="24"/>
  <c r="M452" i="24" s="1"/>
  <c r="BD406" i="24"/>
  <c r="BJ379" i="24"/>
  <c r="BK379" i="24" s="1"/>
  <c r="BM379" i="24" s="1"/>
  <c r="BM445" i="24"/>
  <c r="H392" i="24"/>
  <c r="I392" i="24" s="1"/>
  <c r="J392" i="24" s="1"/>
  <c r="Q393" i="24"/>
  <c r="BE285" i="24"/>
  <c r="BE129" i="24"/>
  <c r="BF129" i="24" s="1"/>
  <c r="BE215" i="24"/>
  <c r="BF215" i="24" s="1"/>
  <c r="BT189" i="24"/>
  <c r="BU343" i="24"/>
  <c r="BW343" i="24" s="1"/>
  <c r="BJ16" i="24"/>
  <c r="BK16" i="24" s="1"/>
  <c r="BJ168" i="24"/>
  <c r="BK168" i="24" s="1"/>
  <c r="BM168" i="24" s="1"/>
  <c r="BK60" i="24"/>
  <c r="H132" i="24"/>
  <c r="I132" i="24" s="1"/>
  <c r="J132" i="24" s="1"/>
  <c r="BE159" i="24"/>
  <c r="BD21" i="24"/>
  <c r="K80" i="24"/>
  <c r="L80" i="24" s="1"/>
  <c r="BR114" i="24"/>
  <c r="J60" i="24"/>
  <c r="H382" i="24"/>
  <c r="H264" i="24"/>
  <c r="K18" i="24"/>
  <c r="J76" i="24"/>
  <c r="K76" i="24" s="1"/>
  <c r="BI184" i="24"/>
  <c r="BJ184" i="24" s="1"/>
  <c r="BK184" i="24" s="1"/>
  <c r="BF155" i="24"/>
  <c r="BH155" i="24" s="1"/>
  <c r="G42" i="24"/>
  <c r="BF93" i="24"/>
  <c r="BH93" i="24" s="1"/>
  <c r="K156" i="24"/>
  <c r="J86" i="24"/>
  <c r="L69" i="24"/>
  <c r="J253" i="24"/>
  <c r="BM120" i="24"/>
  <c r="BM321" i="24"/>
  <c r="AD440" i="24"/>
  <c r="BM475" i="24"/>
  <c r="BK282" i="24"/>
  <c r="BM282" i="24" s="1"/>
  <c r="H453" i="24"/>
  <c r="BH482" i="24"/>
  <c r="J430" i="24"/>
  <c r="BE386" i="24"/>
  <c r="BF386" i="24" s="1"/>
  <c r="AX507" i="24"/>
  <c r="I444" i="24"/>
  <c r="BJ132" i="24"/>
  <c r="BJ383" i="24"/>
  <c r="AZ362" i="24"/>
  <c r="BA362" i="24" s="1"/>
  <c r="AX395" i="24"/>
  <c r="BE221" i="24"/>
  <c r="BF221" i="24" s="1"/>
  <c r="H347" i="24"/>
  <c r="BO475" i="24"/>
  <c r="BP475" i="24" s="1"/>
  <c r="G401" i="24"/>
  <c r="I70" i="24"/>
  <c r="J70" i="24" s="1"/>
  <c r="BT69" i="24"/>
  <c r="BU69" i="24" s="1"/>
  <c r="BO110" i="24"/>
  <c r="BP110" i="24" s="1"/>
  <c r="BP278" i="24"/>
  <c r="BR278" i="24" s="1"/>
  <c r="H16" i="24"/>
  <c r="BM144" i="24"/>
  <c r="BJ20" i="24"/>
  <c r="BK20" i="24" s="1"/>
  <c r="BJ152" i="24"/>
  <c r="BK152" i="24" s="1"/>
  <c r="AD137" i="24"/>
  <c r="BR238" i="24"/>
  <c r="H284" i="24"/>
  <c r="I284" i="24" s="1"/>
  <c r="BM46" i="24"/>
  <c r="J34" i="24"/>
  <c r="K34" i="24" s="1"/>
  <c r="I87" i="24"/>
  <c r="J87" i="24" s="1"/>
  <c r="BE131" i="24"/>
  <c r="BF131" i="24" s="1"/>
  <c r="G119" i="24"/>
  <c r="I232" i="24"/>
  <c r="AF208" i="24"/>
  <c r="AG208" i="24" s="1"/>
  <c r="AI208" i="24" s="1"/>
  <c r="AD187" i="24"/>
  <c r="BT23" i="24"/>
  <c r="BU23" i="24" s="1"/>
  <c r="Y366" i="24"/>
  <c r="I44" i="24"/>
  <c r="BH27" i="24"/>
  <c r="BJ118" i="24"/>
  <c r="BK118" i="24" s="1"/>
  <c r="J98" i="24"/>
  <c r="K98" i="24" s="1"/>
  <c r="BE165" i="24"/>
  <c r="BF165" i="24" s="1"/>
  <c r="AX28" i="24"/>
  <c r="G94" i="24"/>
  <c r="BM256" i="24"/>
  <c r="G174" i="24"/>
  <c r="G393" i="24"/>
  <c r="H393" i="24" s="1"/>
  <c r="H58" i="24"/>
  <c r="BH149" i="24"/>
  <c r="T166" i="24"/>
  <c r="H224" i="24"/>
  <c r="I224" i="24" s="1"/>
  <c r="I291" i="24"/>
  <c r="J291" i="24" s="1"/>
  <c r="AX44" i="24"/>
  <c r="BI315" i="24"/>
  <c r="BJ315" i="24" s="1"/>
  <c r="BK315" i="24" s="1"/>
  <c r="BM84" i="24"/>
  <c r="G36" i="24"/>
  <c r="H36" i="24" s="1"/>
  <c r="BJ210" i="24"/>
  <c r="BK210" i="24" s="1"/>
  <c r="BR38" i="24"/>
  <c r="G272" i="24"/>
  <c r="H272" i="24" s="1"/>
  <c r="BE35" i="24"/>
  <c r="BF35" i="24" s="1"/>
  <c r="BH35" i="24" s="1"/>
  <c r="L140" i="24"/>
  <c r="M140" i="24" s="1"/>
  <c r="BW79" i="24"/>
  <c r="BR56" i="24"/>
  <c r="BD127" i="24"/>
  <c r="BE127" i="24" s="1"/>
  <c r="J147" i="24"/>
  <c r="BM66" i="24"/>
  <c r="BH99" i="24"/>
  <c r="BJ327" i="24"/>
  <c r="BK327" i="24" s="1"/>
  <c r="BD514" i="24"/>
  <c r="BM309" i="24"/>
  <c r="BI463" i="24"/>
  <c r="BJ463" i="24" s="1"/>
  <c r="J241" i="24"/>
  <c r="J238" i="24"/>
  <c r="BH199" i="24"/>
  <c r="BW165" i="24"/>
  <c r="BW17" i="24"/>
  <c r="BP136" i="24"/>
  <c r="BR136" i="24" s="1"/>
  <c r="J275" i="24"/>
  <c r="BH241" i="24"/>
  <c r="AQ462" i="24"/>
  <c r="AS462" i="24" s="1"/>
  <c r="H64" i="24"/>
  <c r="G177" i="24"/>
  <c r="H177" i="24" s="1"/>
  <c r="V145" i="24"/>
  <c r="W145" i="24" s="1"/>
  <c r="BC157" i="24"/>
  <c r="J330" i="24"/>
  <c r="BM156" i="24"/>
  <c r="J25" i="24"/>
  <c r="AU344" i="24"/>
  <c r="AV344" i="24" s="1"/>
  <c r="AB79" i="24"/>
  <c r="AD79" i="24" s="1"/>
  <c r="I51" i="24"/>
  <c r="BI188" i="24"/>
  <c r="BJ188" i="24" s="1"/>
  <c r="BH67" i="24"/>
  <c r="AX84" i="24"/>
  <c r="BD211" i="24"/>
  <c r="BP130" i="24"/>
  <c r="BR130" i="24" s="1"/>
  <c r="BM130" i="24"/>
  <c r="K131" i="24"/>
  <c r="BR280" i="24"/>
  <c r="BI365" i="24"/>
  <c r="BJ365" i="24" s="1"/>
  <c r="BK365" i="24" s="1"/>
  <c r="BT137" i="24"/>
  <c r="BU137" i="24" s="1"/>
  <c r="BW137" i="24" s="1"/>
  <c r="BJ62" i="24"/>
  <c r="BK62" i="24" s="1"/>
  <c r="BE137" i="24"/>
  <c r="BF137" i="24" s="1"/>
  <c r="J40" i="24"/>
  <c r="K40" i="24" s="1"/>
  <c r="L40" i="24" s="1"/>
  <c r="T38" i="24"/>
  <c r="BJ242" i="24"/>
  <c r="BK242" i="24" s="1"/>
  <c r="AN64" i="24"/>
  <c r="Q244" i="24"/>
  <c r="R244" i="24" s="1"/>
  <c r="BH253" i="24" l="1"/>
  <c r="BW161" i="24"/>
  <c r="L278" i="24"/>
  <c r="BM367" i="24"/>
  <c r="L384" i="24"/>
  <c r="BK336" i="24"/>
  <c r="BM336" i="24" s="1"/>
  <c r="H59" i="24"/>
  <c r="I59" i="24" s="1"/>
  <c r="I483" i="24"/>
  <c r="J242" i="24"/>
  <c r="K242" i="24" s="1"/>
  <c r="I503" i="24"/>
  <c r="L306" i="24"/>
  <c r="BE223" i="24"/>
  <c r="BF223" i="24" s="1"/>
  <c r="BH223" i="24" s="1"/>
  <c r="N26" i="24"/>
  <c r="O26" i="24" s="1"/>
  <c r="J335" i="24"/>
  <c r="M62" i="24"/>
  <c r="N62" i="24" s="1"/>
  <c r="BJ162" i="24"/>
  <c r="BK162" i="24" s="1"/>
  <c r="BM162" i="24" s="1"/>
  <c r="AL226" i="24"/>
  <c r="AN226" i="24" s="1"/>
  <c r="J73" i="24"/>
  <c r="K73" i="24" s="1"/>
  <c r="I270" i="24"/>
  <c r="J270" i="24" s="1"/>
  <c r="BK453" i="24"/>
  <c r="BM453" i="24" s="1"/>
  <c r="H216" i="24"/>
  <c r="I216" i="24" s="1"/>
  <c r="AI216" i="24"/>
  <c r="J442" i="24"/>
  <c r="K442" i="24" s="1"/>
  <c r="L442" i="24" s="1"/>
  <c r="I167" i="24"/>
  <c r="J167" i="24" s="1"/>
  <c r="BM389" i="24"/>
  <c r="BK270" i="24"/>
  <c r="BM270" i="24" s="1"/>
  <c r="AS37" i="24"/>
  <c r="N476" i="24"/>
  <c r="O476" i="24" s="1"/>
  <c r="BM220" i="24"/>
  <c r="BW213" i="24"/>
  <c r="I264" i="24"/>
  <c r="J264" i="24" s="1"/>
  <c r="K264" i="24" s="1"/>
  <c r="L264" i="24" s="1"/>
  <c r="M264" i="24" s="1"/>
  <c r="N264" i="24" s="1"/>
  <c r="O264" i="24" s="1"/>
  <c r="J352" i="24"/>
  <c r="K352" i="24" s="1"/>
  <c r="L352" i="24" s="1"/>
  <c r="N403" i="24"/>
  <c r="I388" i="24"/>
  <c r="I513" i="24"/>
  <c r="J513" i="24" s="1"/>
  <c r="J355" i="24"/>
  <c r="K355" i="24" s="1"/>
  <c r="L520" i="24"/>
  <c r="M520" i="24" s="1"/>
  <c r="BU335" i="24"/>
  <c r="BW335" i="24" s="1"/>
  <c r="K21" i="24"/>
  <c r="BK346" i="24"/>
  <c r="BM346" i="24" s="1"/>
  <c r="BW298" i="24"/>
  <c r="K470" i="24"/>
  <c r="L470" i="24" s="1"/>
  <c r="BH386" i="24"/>
  <c r="BW442" i="24"/>
  <c r="BM106" i="24"/>
  <c r="I95" i="24"/>
  <c r="J95" i="24" s="1"/>
  <c r="K95" i="24" s="1"/>
  <c r="J173" i="24"/>
  <c r="K173" i="24" s="1"/>
  <c r="L173" i="24" s="1"/>
  <c r="I391" i="24"/>
  <c r="J391" i="24" s="1"/>
  <c r="I58" i="24"/>
  <c r="J58" i="24" s="1"/>
  <c r="H56" i="24"/>
  <c r="L478" i="24"/>
  <c r="H462" i="24"/>
  <c r="I462" i="24" s="1"/>
  <c r="H412" i="24"/>
  <c r="I412" i="24" s="1"/>
  <c r="AN479" i="24"/>
  <c r="BF343" i="24"/>
  <c r="I358" i="24"/>
  <c r="J358" i="24" s="1"/>
  <c r="BM58" i="24"/>
  <c r="BM166" i="24"/>
  <c r="BM489" i="24"/>
  <c r="I519" i="24"/>
  <c r="J519" i="24" s="1"/>
  <c r="I155" i="24"/>
  <c r="J155" i="24" s="1"/>
  <c r="K155" i="24" s="1"/>
  <c r="M521" i="24"/>
  <c r="N521" i="24" s="1"/>
  <c r="O521" i="24" s="1"/>
  <c r="BH19" i="24"/>
  <c r="BJ126" i="24"/>
  <c r="BK126" i="24" s="1"/>
  <c r="BM126" i="24" s="1"/>
  <c r="L517" i="24"/>
  <c r="M517" i="24" s="1"/>
  <c r="N517" i="24" s="1"/>
  <c r="O517" i="24" s="1"/>
  <c r="I425" i="24"/>
  <c r="J425" i="24" s="1"/>
  <c r="BE125" i="24"/>
  <c r="BF125" i="24" s="1"/>
  <c r="BH125" i="24" s="1"/>
  <c r="K292" i="24"/>
  <c r="L292" i="24" s="1"/>
  <c r="M292" i="24" s="1"/>
  <c r="N292" i="24" s="1"/>
  <c r="O292" i="24" s="1"/>
  <c r="Y145" i="24"/>
  <c r="BR475" i="24"/>
  <c r="O305" i="24"/>
  <c r="BF245" i="24"/>
  <c r="BH339" i="24"/>
  <c r="J85" i="24"/>
  <c r="BM248" i="24"/>
  <c r="BH97" i="24"/>
  <c r="J402" i="24"/>
  <c r="K402" i="24" s="1"/>
  <c r="K250" i="24"/>
  <c r="L250" i="24" s="1"/>
  <c r="L74" i="24"/>
  <c r="M74" i="24"/>
  <c r="N74" i="24" s="1"/>
  <c r="O74" i="24" s="1"/>
  <c r="M222" i="24"/>
  <c r="N222" i="24"/>
  <c r="O222" i="24" s="1"/>
  <c r="L110" i="24"/>
  <c r="M110" i="24" s="1"/>
  <c r="W341" i="24"/>
  <c r="Y341" i="24" s="1"/>
  <c r="J267" i="24"/>
  <c r="K267" i="24" s="1"/>
  <c r="L208" i="24"/>
  <c r="BM443" i="24"/>
  <c r="BH470" i="24"/>
  <c r="T128" i="24"/>
  <c r="I332" i="24"/>
  <c r="J332" i="24" s="1"/>
  <c r="K332" i="24" s="1"/>
  <c r="L332" i="24" s="1"/>
  <c r="K182" i="24"/>
  <c r="L182" i="24" s="1"/>
  <c r="M297" i="24"/>
  <c r="N297" i="24" s="1"/>
  <c r="O297" i="24" s="1"/>
  <c r="BM40" i="24"/>
  <c r="K200" i="24"/>
  <c r="I480" i="24"/>
  <c r="J480" i="24" s="1"/>
  <c r="I316" i="24"/>
  <c r="BM344" i="24"/>
  <c r="BF512" i="24"/>
  <c r="BH512" i="24" s="1"/>
  <c r="J371" i="24"/>
  <c r="K466" i="24"/>
  <c r="L466" i="24" s="1"/>
  <c r="BF456" i="24"/>
  <c r="BH456" i="24" s="1"/>
  <c r="BF426" i="24"/>
  <c r="BH426" i="24" s="1"/>
  <c r="T244" i="24"/>
  <c r="J260" i="24"/>
  <c r="K405" i="24"/>
  <c r="L405" i="24" s="1"/>
  <c r="M405" i="24" s="1"/>
  <c r="I360" i="24"/>
  <c r="J360" i="24" s="1"/>
  <c r="I201" i="24"/>
  <c r="J201" i="24" s="1"/>
  <c r="BH362" i="24"/>
  <c r="I170" i="24"/>
  <c r="J170" i="24" s="1"/>
  <c r="K170" i="24" s="1"/>
  <c r="L170" i="24" s="1"/>
  <c r="BH247" i="24"/>
  <c r="BJ439" i="24"/>
  <c r="BK439" i="24" s="1"/>
  <c r="BM439" i="24" s="1"/>
  <c r="BK30" i="24"/>
  <c r="BM30" i="24" s="1"/>
  <c r="J43" i="24"/>
  <c r="M478" i="24"/>
  <c r="N478" i="24" s="1"/>
  <c r="L281" i="24"/>
  <c r="M281" i="24" s="1"/>
  <c r="N281" i="24" s="1"/>
  <c r="O281" i="24" s="1"/>
  <c r="I421" i="24"/>
  <c r="J421" i="24" s="1"/>
  <c r="BR110" i="24"/>
  <c r="I211" i="24"/>
  <c r="W225" i="24"/>
  <c r="Y225" i="24" s="1"/>
  <c r="BK104" i="24"/>
  <c r="BM104" i="24" s="1"/>
  <c r="H407" i="24"/>
  <c r="I407" i="24" s="1"/>
  <c r="J407" i="24" s="1"/>
  <c r="K407" i="24" s="1"/>
  <c r="BW382" i="24"/>
  <c r="BJ299" i="24"/>
  <c r="BK299" i="24" s="1"/>
  <c r="BM299" i="24" s="1"/>
  <c r="J336" i="24"/>
  <c r="BH243" i="24"/>
  <c r="H408" i="24"/>
  <c r="H256" i="24"/>
  <c r="I256" i="24" s="1"/>
  <c r="J256" i="24" s="1"/>
  <c r="K256" i="24" s="1"/>
  <c r="N314" i="24"/>
  <c r="O314" i="24" s="1"/>
  <c r="BM465" i="24"/>
  <c r="BM62" i="24"/>
  <c r="BF159" i="24"/>
  <c r="BH159" i="24" s="1"/>
  <c r="J77" i="24"/>
  <c r="K77" i="24" s="1"/>
  <c r="BK292" i="24"/>
  <c r="BM292" i="24" s="1"/>
  <c r="BM301" i="24"/>
  <c r="N198" i="24"/>
  <c r="O198" i="24" s="1"/>
  <c r="BM397" i="24"/>
  <c r="I294" i="24"/>
  <c r="J294" i="24" s="1"/>
  <c r="H328" i="24"/>
  <c r="M146" i="24"/>
  <c r="N146" i="24" s="1"/>
  <c r="O146" i="24" s="1"/>
  <c r="N471" i="24"/>
  <c r="O471" i="24" s="1"/>
  <c r="J97" i="24"/>
  <c r="K97" i="24" s="1"/>
  <c r="L97" i="24" s="1"/>
  <c r="M97" i="24" s="1"/>
  <c r="H161" i="24"/>
  <c r="BK319" i="24"/>
  <c r="BM319" i="24" s="1"/>
  <c r="N142" i="24"/>
  <c r="O142" i="24" s="1"/>
  <c r="BH63" i="24"/>
  <c r="BM493" i="24"/>
  <c r="N15" i="24"/>
  <c r="O15" i="24" s="1"/>
  <c r="BM18" i="24"/>
  <c r="H277" i="24"/>
  <c r="I277" i="24" s="1"/>
  <c r="BH129" i="24"/>
  <c r="L169" i="24"/>
  <c r="M169" i="24" s="1"/>
  <c r="N169" i="24" s="1"/>
  <c r="O169" i="24" s="1"/>
  <c r="N186" i="24"/>
  <c r="O186" i="24" s="1"/>
  <c r="BW444" i="24"/>
  <c r="M125" i="24"/>
  <c r="N125" i="24" s="1"/>
  <c r="O125" i="24" s="1"/>
  <c r="L481" i="24"/>
  <c r="M481" i="24" s="1"/>
  <c r="H361" i="24"/>
  <c r="I361" i="24" s="1"/>
  <c r="I415" i="24"/>
  <c r="BK473" i="24"/>
  <c r="BM473" i="24" s="1"/>
  <c r="J96" i="24"/>
  <c r="L150" i="24"/>
  <c r="BM385" i="24"/>
  <c r="I429" i="24"/>
  <c r="J429" i="24" s="1"/>
  <c r="K429" i="24" s="1"/>
  <c r="H175" i="24"/>
  <c r="BM363" i="24"/>
  <c r="I157" i="24"/>
  <c r="J157" i="24" s="1"/>
  <c r="K157" i="24" s="1"/>
  <c r="Y121" i="24"/>
  <c r="I134" i="24"/>
  <c r="I427" i="24"/>
  <c r="J427" i="24" s="1"/>
  <c r="BM118" i="24"/>
  <c r="K257" i="24"/>
  <c r="L257" i="24" s="1"/>
  <c r="BH298" i="24"/>
  <c r="BW488" i="24"/>
  <c r="BK513" i="24"/>
  <c r="BM513" i="24" s="1"/>
  <c r="BW464" i="24"/>
  <c r="J505" i="24"/>
  <c r="K505" i="24" s="1"/>
  <c r="L21" i="24"/>
  <c r="J114" i="24"/>
  <c r="BW23" i="24"/>
  <c r="M307" i="24"/>
  <c r="N307" i="24" s="1"/>
  <c r="O307" i="24" s="1"/>
  <c r="BK226" i="24"/>
  <c r="BM226" i="24" s="1"/>
  <c r="M490" i="24"/>
  <c r="N490" i="24" s="1"/>
  <c r="O490" i="24" s="1"/>
  <c r="I285" i="24"/>
  <c r="J285" i="24" s="1"/>
  <c r="I287" i="24"/>
  <c r="J287" i="24" s="1"/>
  <c r="M488" i="24"/>
  <c r="N488" i="24" s="1"/>
  <c r="O488" i="24" s="1"/>
  <c r="L29" i="24"/>
  <c r="M29" i="24" s="1"/>
  <c r="N29" i="24" s="1"/>
  <c r="O29" i="24" s="1"/>
  <c r="M154" i="24"/>
  <c r="N154" i="24" s="1"/>
  <c r="O154" i="24" s="1"/>
  <c r="L340" i="24"/>
  <c r="BM60" i="24"/>
  <c r="BH147" i="24"/>
  <c r="BE293" i="24"/>
  <c r="BF293" i="24" s="1"/>
  <c r="K195" i="24"/>
  <c r="L195" i="24" s="1"/>
  <c r="BF175" i="24"/>
  <c r="BH175" i="24" s="1"/>
  <c r="L262" i="24"/>
  <c r="M262" i="24" s="1"/>
  <c r="N262" i="24" s="1"/>
  <c r="O262" i="24" s="1"/>
  <c r="L370" i="24"/>
  <c r="M370" i="24" s="1"/>
  <c r="N370" i="24" s="1"/>
  <c r="O370" i="24" s="1"/>
  <c r="M99" i="24"/>
  <c r="BF229" i="24"/>
  <c r="BH229" i="24" s="1"/>
  <c r="BM92" i="24"/>
  <c r="I183" i="24"/>
  <c r="J183" i="24" s="1"/>
  <c r="BP332" i="24"/>
  <c r="BR332" i="24" s="1"/>
  <c r="BH424" i="24"/>
  <c r="BM457" i="24"/>
  <c r="J372" i="24"/>
  <c r="K291" i="24"/>
  <c r="L291" i="24" s="1"/>
  <c r="M291" i="24" s="1"/>
  <c r="N299" i="24"/>
  <c r="O299" i="24" s="1"/>
  <c r="I506" i="24"/>
  <c r="J506" i="24" s="1"/>
  <c r="K506" i="24" s="1"/>
  <c r="L321" i="24"/>
  <c r="J224" i="24"/>
  <c r="K224" i="24" s="1"/>
  <c r="BH131" i="24"/>
  <c r="BE177" i="24"/>
  <c r="BF177" i="24" s="1"/>
  <c r="BH177" i="24" s="1"/>
  <c r="K203" i="24"/>
  <c r="L203" i="24" s="1"/>
  <c r="M203" i="24" s="1"/>
  <c r="L258" i="24"/>
  <c r="M258" i="24" s="1"/>
  <c r="J144" i="24"/>
  <c r="BP375" i="24"/>
  <c r="BR375" i="24" s="1"/>
  <c r="I54" i="24"/>
  <c r="J54" i="24" s="1"/>
  <c r="K375" i="24"/>
  <c r="L375" i="24" s="1"/>
  <c r="M375" i="24" s="1"/>
  <c r="O473" i="24"/>
  <c r="BF87" i="24"/>
  <c r="BH87" i="24" s="1"/>
  <c r="H193" i="24"/>
  <c r="I193" i="24" s="1"/>
  <c r="J193" i="24" s="1"/>
  <c r="K178" i="24"/>
  <c r="BU189" i="24"/>
  <c r="BW189" i="24" s="1"/>
  <c r="BM16" i="24"/>
  <c r="BH496" i="24"/>
  <c r="BH191" i="24"/>
  <c r="BU107" i="24"/>
  <c r="BW107" i="24" s="1"/>
  <c r="BF372" i="24"/>
  <c r="BH372" i="24" s="1"/>
  <c r="L33" i="24"/>
  <c r="M33" i="24" s="1"/>
  <c r="I293" i="24"/>
  <c r="J293" i="24" s="1"/>
  <c r="K293" i="24" s="1"/>
  <c r="I263" i="24"/>
  <c r="J263" i="24" s="1"/>
  <c r="I337" i="24"/>
  <c r="BE231" i="24"/>
  <c r="N376" i="24"/>
  <c r="O376" i="24" s="1"/>
  <c r="BH287" i="24"/>
  <c r="K120" i="24"/>
  <c r="L120" i="24" s="1"/>
  <c r="K409" i="24"/>
  <c r="L409" i="24" s="1"/>
  <c r="M409" i="24" s="1"/>
  <c r="K254" i="24"/>
  <c r="L254" i="24" s="1"/>
  <c r="J395" i="24"/>
  <c r="K395" i="24" s="1"/>
  <c r="L318" i="24"/>
  <c r="M318" i="24" s="1"/>
  <c r="K243" i="24"/>
  <c r="J122" i="24"/>
  <c r="L440" i="24"/>
  <c r="M440" i="24" s="1"/>
  <c r="N440" i="24" s="1"/>
  <c r="O440" i="24" s="1"/>
  <c r="L218" i="24"/>
  <c r="M218" i="24" s="1"/>
  <c r="N151" i="24"/>
  <c r="O151" i="24" s="1"/>
  <c r="K115" i="24"/>
  <c r="L115" i="24" s="1"/>
  <c r="I449" i="24"/>
  <c r="J449" i="24" s="1"/>
  <c r="L242" i="24"/>
  <c r="M242" i="24" s="1"/>
  <c r="N242" i="24" s="1"/>
  <c r="J454" i="24"/>
  <c r="K454" i="24" s="1"/>
  <c r="K81" i="24"/>
  <c r="I353" i="24"/>
  <c r="J353" i="24" s="1"/>
  <c r="J518" i="24"/>
  <c r="M448" i="24"/>
  <c r="J268" i="24"/>
  <c r="K436" i="24"/>
  <c r="J274" i="24"/>
  <c r="K274" i="24" s="1"/>
  <c r="L274" i="24" s="1"/>
  <c r="M274" i="24" s="1"/>
  <c r="I83" i="24"/>
  <c r="J83" i="24" s="1"/>
  <c r="M479" i="24"/>
  <c r="N479" i="24" s="1"/>
  <c r="O479" i="24" s="1"/>
  <c r="M461" i="24"/>
  <c r="I36" i="24"/>
  <c r="BE406" i="24"/>
  <c r="I229" i="24"/>
  <c r="BJ212" i="24"/>
  <c r="K109" i="24"/>
  <c r="J344" i="24"/>
  <c r="BK449" i="24"/>
  <c r="BM449" i="24" s="1"/>
  <c r="I301" i="24"/>
  <c r="BK148" i="24"/>
  <c r="BM148" i="24" s="1"/>
  <c r="O171" i="24"/>
  <c r="K139" i="24"/>
  <c r="I387" i="24"/>
  <c r="J387" i="24" s="1"/>
  <c r="BE189" i="24"/>
  <c r="BF189" i="24" s="1"/>
  <c r="BH189" i="24" s="1"/>
  <c r="I14" i="24"/>
  <c r="J14" i="24" s="1"/>
  <c r="K14" i="24" s="1"/>
  <c r="J368" i="24"/>
  <c r="I185" i="24"/>
  <c r="W129" i="24"/>
  <c r="Y129" i="24" s="1"/>
  <c r="H432" i="24"/>
  <c r="I432" i="24" s="1"/>
  <c r="L300" i="24"/>
  <c r="H443" i="24"/>
  <c r="I443" i="24" s="1"/>
  <c r="K413" i="24"/>
  <c r="Y364" i="24"/>
  <c r="I383" i="24"/>
  <c r="J383" i="24" s="1"/>
  <c r="J190" i="24"/>
  <c r="K190" i="24" s="1"/>
  <c r="L190" i="24" s="1"/>
  <c r="L244" i="24"/>
  <c r="M244" i="24" s="1"/>
  <c r="N244" i="24" s="1"/>
  <c r="O244" i="24" s="1"/>
  <c r="BJ176" i="24"/>
  <c r="BK176" i="24" s="1"/>
  <c r="J400" i="24"/>
  <c r="K400" i="24" s="1"/>
  <c r="L400" i="24" s="1"/>
  <c r="M400" i="24" s="1"/>
  <c r="H45" i="24"/>
  <c r="I45" i="24" s="1"/>
  <c r="K315" i="24"/>
  <c r="J357" i="24"/>
  <c r="J168" i="24"/>
  <c r="K168" i="24" s="1"/>
  <c r="BM198" i="24"/>
  <c r="I428" i="24"/>
  <c r="K430" i="24"/>
  <c r="BU187" i="24"/>
  <c r="BW187" i="24" s="1"/>
  <c r="N189" i="24"/>
  <c r="O189" i="24" s="1"/>
  <c r="N145" i="24"/>
  <c r="O145" i="24" s="1"/>
  <c r="I397" i="24"/>
  <c r="J397" i="24" s="1"/>
  <c r="BM509" i="24"/>
  <c r="J341" i="24"/>
  <c r="J446" i="24"/>
  <c r="H394" i="24"/>
  <c r="H398" i="24"/>
  <c r="BM395" i="24"/>
  <c r="BF127" i="24"/>
  <c r="BH127" i="24" s="1"/>
  <c r="BF285" i="24"/>
  <c r="BH285" i="24" s="1"/>
  <c r="BH139" i="24"/>
  <c r="BK150" i="24"/>
  <c r="BM150" i="24" s="1"/>
  <c r="BH390" i="24"/>
  <c r="I215" i="24"/>
  <c r="J215" i="24" s="1"/>
  <c r="I38" i="24"/>
  <c r="BR246" i="24"/>
  <c r="J282" i="24"/>
  <c r="BH494" i="24"/>
  <c r="BH343" i="24"/>
  <c r="I172" i="24"/>
  <c r="J172" i="24" s="1"/>
  <c r="BM56" i="24"/>
  <c r="BH197" i="24"/>
  <c r="BM88" i="24"/>
  <c r="BM64" i="24"/>
  <c r="BH281" i="24"/>
  <c r="M431" i="24"/>
  <c r="N431" i="24" s="1"/>
  <c r="O431" i="24" s="1"/>
  <c r="L338" i="24"/>
  <c r="M338" i="24" s="1"/>
  <c r="Y514" i="24"/>
  <c r="N162" i="24"/>
  <c r="O162" i="24" s="1"/>
  <c r="J450" i="24"/>
  <c r="K450" i="24" s="1"/>
  <c r="L450" i="24" s="1"/>
  <c r="BK24" i="24"/>
  <c r="BM24" i="24" s="1"/>
  <c r="Y448" i="24"/>
  <c r="BE444" i="24"/>
  <c r="BH245" i="24"/>
  <c r="J420" i="24"/>
  <c r="K420" i="24" s="1"/>
  <c r="W380" i="24"/>
  <c r="Y380" i="24" s="1"/>
  <c r="M484" i="24"/>
  <c r="N484" i="24" s="1"/>
  <c r="O484" i="24" s="1"/>
  <c r="J489" i="24"/>
  <c r="K489" i="24" s="1"/>
  <c r="L497" i="24"/>
  <c r="L491" i="24"/>
  <c r="I435" i="24"/>
  <c r="I273" i="24"/>
  <c r="I177" i="24"/>
  <c r="J177" i="24" s="1"/>
  <c r="R393" i="24"/>
  <c r="BM224" i="24"/>
  <c r="K261" i="24"/>
  <c r="L261" i="24" s="1"/>
  <c r="BM507" i="24"/>
  <c r="J67" i="24"/>
  <c r="K201" i="24"/>
  <c r="BF400" i="24"/>
  <c r="BH400" i="24" s="1"/>
  <c r="I439" i="24"/>
  <c r="J439" i="24" s="1"/>
  <c r="K233" i="24"/>
  <c r="AQ51" i="24"/>
  <c r="AS51" i="24" s="1"/>
  <c r="BK501" i="24"/>
  <c r="BM501" i="24" s="1"/>
  <c r="K176" i="24"/>
  <c r="L176" i="24" s="1"/>
  <c r="M176" i="24" s="1"/>
  <c r="BK186" i="24"/>
  <c r="BM186" i="24" s="1"/>
  <c r="J434" i="24"/>
  <c r="BH215" i="24"/>
  <c r="I378" i="24"/>
  <c r="J378" i="24" s="1"/>
  <c r="I362" i="24"/>
  <c r="J362" i="24" s="1"/>
  <c r="K362" i="24" s="1"/>
  <c r="K165" i="24"/>
  <c r="L165" i="24" s="1"/>
  <c r="H159" i="24"/>
  <c r="I55" i="24"/>
  <c r="L133" i="24"/>
  <c r="M133" i="24" s="1"/>
  <c r="J406" i="24"/>
  <c r="K406" i="24" s="1"/>
  <c r="O380" i="24"/>
  <c r="BH187" i="24"/>
  <c r="I234" i="24"/>
  <c r="J52" i="24"/>
  <c r="J343" i="24"/>
  <c r="J49" i="24"/>
  <c r="BK463" i="24"/>
  <c r="BM463" i="24" s="1"/>
  <c r="M40" i="24"/>
  <c r="J248" i="24"/>
  <c r="J37" i="24"/>
  <c r="BK361" i="24"/>
  <c r="BM361" i="24" s="1"/>
  <c r="K197" i="24"/>
  <c r="I369" i="24"/>
  <c r="BF209" i="24"/>
  <c r="BH209" i="24" s="1"/>
  <c r="L98" i="24"/>
  <c r="BW484" i="24"/>
  <c r="H259" i="24"/>
  <c r="M470" i="24"/>
  <c r="N470" i="24" s="1"/>
  <c r="O470" i="24" s="1"/>
  <c r="I500" i="24"/>
  <c r="J500" i="24" s="1"/>
  <c r="J239" i="24"/>
  <c r="K239" i="24" s="1"/>
  <c r="BH394" i="24"/>
  <c r="J102" i="24"/>
  <c r="BH508" i="24"/>
  <c r="H302" i="24"/>
  <c r="K206" i="24"/>
  <c r="K25" i="24"/>
  <c r="H213" i="24"/>
  <c r="I213" i="24" s="1"/>
  <c r="BH43" i="24"/>
  <c r="BC163" i="24"/>
  <c r="J82" i="24"/>
  <c r="K82" i="24" s="1"/>
  <c r="L61" i="24"/>
  <c r="BH137" i="24"/>
  <c r="BF203" i="24"/>
  <c r="BH203" i="24" s="1"/>
  <c r="H494" i="24"/>
  <c r="H309" i="24"/>
  <c r="I309" i="24" s="1"/>
  <c r="BJ519" i="24"/>
  <c r="BR323" i="24"/>
  <c r="BF279" i="24"/>
  <c r="BH279" i="24" s="1"/>
  <c r="BE302" i="24"/>
  <c r="J329" i="24"/>
  <c r="I459" i="24"/>
  <c r="J459" i="24" s="1"/>
  <c r="I191" i="24"/>
  <c r="AI122" i="24"/>
  <c r="M304" i="24"/>
  <c r="N304" i="24" s="1"/>
  <c r="O304" i="24" s="1"/>
  <c r="AN477" i="24"/>
  <c r="J160" i="24"/>
  <c r="K160" i="24" s="1"/>
  <c r="BK521" i="24"/>
  <c r="BM521" i="24" s="1"/>
  <c r="L19" i="24"/>
  <c r="BF193" i="24"/>
  <c r="BH193" i="24" s="1"/>
  <c r="BF103" i="24"/>
  <c r="BH103" i="24" s="1"/>
  <c r="K102" i="24"/>
  <c r="BM258" i="24"/>
  <c r="J475" i="24"/>
  <c r="L131" i="24"/>
  <c r="M69" i="24"/>
  <c r="L18" i="24"/>
  <c r="I89" i="24"/>
  <c r="I199" i="24"/>
  <c r="J199" i="24" s="1"/>
  <c r="J22" i="24"/>
  <c r="H311" i="24"/>
  <c r="I311" i="24" s="1"/>
  <c r="J311" i="24" s="1"/>
  <c r="I90" i="24"/>
  <c r="J90" i="24" s="1"/>
  <c r="J31" i="24"/>
  <c r="BH310" i="24"/>
  <c r="K260" i="24"/>
  <c r="I126" i="24"/>
  <c r="I467" i="24"/>
  <c r="J467" i="24" s="1"/>
  <c r="L205" i="24"/>
  <c r="BP383" i="24"/>
  <c r="BR383" i="24" s="1"/>
  <c r="I333" i="24"/>
  <c r="L129" i="24"/>
  <c r="M129" i="24" s="1"/>
  <c r="BM447" i="24"/>
  <c r="J75" i="24"/>
  <c r="J68" i="24"/>
  <c r="BE171" i="24"/>
  <c r="BF171" i="24" s="1"/>
  <c r="H363" i="24"/>
  <c r="I416" i="24"/>
  <c r="N510" i="24"/>
  <c r="O510" i="24" s="1"/>
  <c r="J322" i="24"/>
  <c r="BF468" i="24"/>
  <c r="BH468" i="24" s="1"/>
  <c r="H246" i="24"/>
  <c r="BE514" i="24"/>
  <c r="BF514" i="24" s="1"/>
  <c r="BM315" i="24"/>
  <c r="BM327" i="24"/>
  <c r="K86" i="24"/>
  <c r="BH165" i="24"/>
  <c r="M80" i="24"/>
  <c r="N80" i="24" s="1"/>
  <c r="O80" i="24" s="1"/>
  <c r="K103" i="24"/>
  <c r="L103" i="24" s="1"/>
  <c r="I426" i="24"/>
  <c r="I27" i="24"/>
  <c r="BM158" i="24"/>
  <c r="I130" i="24"/>
  <c r="H152" i="24"/>
  <c r="BJ110" i="24"/>
  <c r="BE153" i="24"/>
  <c r="BF153" i="24" s="1"/>
  <c r="BH153" i="24" s="1"/>
  <c r="H280" i="24"/>
  <c r="I280" i="24" s="1"/>
  <c r="J280" i="24" s="1"/>
  <c r="S23" i="24"/>
  <c r="T21" i="24"/>
  <c r="BJ435" i="24"/>
  <c r="BJ369" i="24"/>
  <c r="BM78" i="24"/>
  <c r="I137" i="24"/>
  <c r="I207" i="24"/>
  <c r="K163" i="24"/>
  <c r="L163" i="24" s="1"/>
  <c r="K460" i="24"/>
  <c r="L460" i="24" s="1"/>
  <c r="J121" i="24"/>
  <c r="BE348" i="24"/>
  <c r="BF348" i="24" s="1"/>
  <c r="BH348" i="24" s="1"/>
  <c r="J373" i="24"/>
  <c r="K373" i="24" s="1"/>
  <c r="K104" i="24"/>
  <c r="L104" i="24" s="1"/>
  <c r="O403" i="24"/>
  <c r="M441" i="24"/>
  <c r="N441" i="24" s="1"/>
  <c r="O441" i="24" s="1"/>
  <c r="BE17" i="24"/>
  <c r="BF17" i="24" s="1"/>
  <c r="K433" i="24"/>
  <c r="L433" i="24" s="1"/>
  <c r="M433" i="24" s="1"/>
  <c r="N433" i="24" s="1"/>
  <c r="BF500" i="24"/>
  <c r="BH500" i="24" s="1"/>
  <c r="BF326" i="24"/>
  <c r="BH326" i="24" s="1"/>
  <c r="BM479" i="24"/>
  <c r="BF454" i="24"/>
  <c r="BH454" i="24" s="1"/>
  <c r="I379" i="24"/>
  <c r="L223" i="24"/>
  <c r="M223" i="24" s="1"/>
  <c r="H310" i="24"/>
  <c r="BH380" i="24"/>
  <c r="BP521" i="24"/>
  <c r="BR521" i="24" s="1"/>
  <c r="AI373" i="24"/>
  <c r="I279" i="24"/>
  <c r="J279" i="24" s="1"/>
  <c r="H367" i="24"/>
  <c r="I367" i="24" s="1"/>
  <c r="I349" i="24"/>
  <c r="J349" i="24" s="1"/>
  <c r="J334" i="24"/>
  <c r="K334" i="24" s="1"/>
  <c r="BM210" i="24"/>
  <c r="BM431" i="24"/>
  <c r="L180" i="24"/>
  <c r="BE237" i="24"/>
  <c r="BH109" i="24"/>
  <c r="I269" i="24"/>
  <c r="J269" i="24" s="1"/>
  <c r="I101" i="24"/>
  <c r="J101" i="24" s="1"/>
  <c r="H419" i="24"/>
  <c r="N217" i="24"/>
  <c r="O217" i="24" s="1"/>
  <c r="N236" i="24"/>
  <c r="O236" i="24" s="1"/>
  <c r="K132" i="24"/>
  <c r="BK383" i="24"/>
  <c r="BM383" i="24" s="1"/>
  <c r="K290" i="24"/>
  <c r="L290" i="24" s="1"/>
  <c r="BF474" i="24"/>
  <c r="BH474" i="24" s="1"/>
  <c r="M437" i="24"/>
  <c r="N437" i="24" s="1"/>
  <c r="O437" i="24" s="1"/>
  <c r="K66" i="24"/>
  <c r="I508" i="24"/>
  <c r="J508" i="24" s="1"/>
  <c r="J79" i="24"/>
  <c r="BM284" i="24"/>
  <c r="H237" i="24"/>
  <c r="K238" i="24"/>
  <c r="L238" i="24" s="1"/>
  <c r="BK34" i="24"/>
  <c r="BM34" i="24" s="1"/>
  <c r="J84" i="24"/>
  <c r="K84" i="24" s="1"/>
  <c r="H187" i="24"/>
  <c r="L266" i="24"/>
  <c r="M266" i="24" s="1"/>
  <c r="N266" i="24" s="1"/>
  <c r="O266" i="24" s="1"/>
  <c r="K65" i="24"/>
  <c r="L65" i="24" s="1"/>
  <c r="AS420" i="24"/>
  <c r="H493" i="24"/>
  <c r="I493" i="24" s="1"/>
  <c r="L502" i="24"/>
  <c r="M502" i="24" s="1"/>
  <c r="J512" i="24"/>
  <c r="K512" i="24" s="1"/>
  <c r="H94" i="24"/>
  <c r="I94" i="24" s="1"/>
  <c r="L34" i="24"/>
  <c r="BE69" i="24"/>
  <c r="BF69" i="24" s="1"/>
  <c r="BH69" i="24" s="1"/>
  <c r="I249" i="24"/>
  <c r="J249" i="24" s="1"/>
  <c r="BE169" i="24"/>
  <c r="BF169" i="24" s="1"/>
  <c r="K57" i="24"/>
  <c r="BE37" i="24"/>
  <c r="BF37" i="24" s="1"/>
  <c r="N135" i="24"/>
  <c r="O135" i="24" s="1"/>
  <c r="J339" i="24"/>
  <c r="K339" i="24" s="1"/>
  <c r="K204" i="24"/>
  <c r="BH478" i="24"/>
  <c r="BH350" i="24"/>
  <c r="K474" i="24"/>
  <c r="J359" i="24"/>
  <c r="K359" i="24" s="1"/>
  <c r="J295" i="24"/>
  <c r="L482" i="24"/>
  <c r="J303" i="24"/>
  <c r="J472" i="24"/>
  <c r="K472" i="24" s="1"/>
  <c r="BU287" i="24"/>
  <c r="BW287" i="24" s="1"/>
  <c r="I192" i="24"/>
  <c r="J192" i="24" s="1"/>
  <c r="BK487" i="24"/>
  <c r="BM487" i="24" s="1"/>
  <c r="L200" i="24"/>
  <c r="I317" i="24"/>
  <c r="H417" i="24"/>
  <c r="I417" i="24" s="1"/>
  <c r="J417" i="24" s="1"/>
  <c r="K241" i="24"/>
  <c r="L241" i="24" s="1"/>
  <c r="K147" i="24"/>
  <c r="I347" i="24"/>
  <c r="I153" i="24"/>
  <c r="J153" i="24" s="1"/>
  <c r="BM74" i="24"/>
  <c r="J88" i="24"/>
  <c r="I210" i="24"/>
  <c r="J210" i="24" s="1"/>
  <c r="BM48" i="24"/>
  <c r="BJ214" i="24"/>
  <c r="BK214" i="24" s="1"/>
  <c r="BM214" i="24" s="1"/>
  <c r="H136" i="24"/>
  <c r="I136" i="24" s="1"/>
  <c r="I50" i="24"/>
  <c r="J46" i="24"/>
  <c r="BE123" i="24"/>
  <c r="BF123" i="24" s="1"/>
  <c r="BH123" i="24" s="1"/>
  <c r="H116" i="24"/>
  <c r="I116" i="24" s="1"/>
  <c r="BH345" i="24"/>
  <c r="BH510" i="24"/>
  <c r="J196" i="24"/>
  <c r="K196" i="24" s="1"/>
  <c r="K425" i="24"/>
  <c r="M283" i="24"/>
  <c r="N283" i="24" s="1"/>
  <c r="O283" i="24" s="1"/>
  <c r="BM246" i="24"/>
  <c r="BH354" i="24"/>
  <c r="W207" i="24"/>
  <c r="Y207" i="24" s="1"/>
  <c r="K227" i="24"/>
  <c r="L227" i="24" s="1"/>
  <c r="I323" i="24"/>
  <c r="J323" i="24" s="1"/>
  <c r="BE410" i="24"/>
  <c r="BF410" i="24" s="1"/>
  <c r="BE275" i="24"/>
  <c r="BF275" i="24" s="1"/>
  <c r="I108" i="24"/>
  <c r="J108" i="24" s="1"/>
  <c r="K108" i="24" s="1"/>
  <c r="BK132" i="24"/>
  <c r="BM132" i="24" s="1"/>
  <c r="M61" i="24"/>
  <c r="N61" i="24" s="1"/>
  <c r="J422" i="24"/>
  <c r="K202" i="24"/>
  <c r="K456" i="24"/>
  <c r="L456" i="24" s="1"/>
  <c r="BK353" i="24"/>
  <c r="BM353" i="24" s="1"/>
  <c r="L112" i="24"/>
  <c r="M112" i="24" s="1"/>
  <c r="I356" i="24"/>
  <c r="M451" i="24"/>
  <c r="N451" i="24" s="1"/>
  <c r="O451" i="24" s="1"/>
  <c r="BE211" i="24"/>
  <c r="BF211" i="24" s="1"/>
  <c r="I107" i="24"/>
  <c r="M308" i="24"/>
  <c r="J364" i="24"/>
  <c r="K364" i="24" s="1"/>
  <c r="K127" i="24"/>
  <c r="L127" i="24" s="1"/>
  <c r="I39" i="24"/>
  <c r="BF183" i="24"/>
  <c r="BH183" i="24" s="1"/>
  <c r="K158" i="24"/>
  <c r="K87" i="24"/>
  <c r="I312" i="24"/>
  <c r="I445" i="24"/>
  <c r="L124" i="24"/>
  <c r="M124" i="24" s="1"/>
  <c r="BH221" i="24"/>
  <c r="BJ329" i="24"/>
  <c r="H386" i="24"/>
  <c r="BK338" i="24"/>
  <c r="BM338" i="24" s="1"/>
  <c r="L148" i="24"/>
  <c r="I164" i="24"/>
  <c r="BF133" i="24"/>
  <c r="BH133" i="24" s="1"/>
  <c r="I181" i="24"/>
  <c r="J181" i="24" s="1"/>
  <c r="J424" i="24"/>
  <c r="I265" i="24"/>
  <c r="M278" i="24"/>
  <c r="N278" i="24" s="1"/>
  <c r="O278" i="24" s="1"/>
  <c r="I188" i="24"/>
  <c r="I477" i="24"/>
  <c r="J477" i="24" s="1"/>
  <c r="BF296" i="24"/>
  <c r="BH296" i="24" s="1"/>
  <c r="K390" i="24"/>
  <c r="L390" i="24" s="1"/>
  <c r="M321" i="24"/>
  <c r="N321" i="24" s="1"/>
  <c r="O321" i="24" s="1"/>
  <c r="BH488" i="24"/>
  <c r="I138" i="24"/>
  <c r="J138" i="24" s="1"/>
  <c r="BU348" i="24"/>
  <c r="BW348" i="24" s="1"/>
  <c r="T206" i="24"/>
  <c r="I393" i="24"/>
  <c r="J393" i="24" s="1"/>
  <c r="BE21" i="24"/>
  <c r="J35" i="24"/>
  <c r="K35" i="24" s="1"/>
  <c r="BH25" i="24"/>
  <c r="K30" i="24"/>
  <c r="L499" i="24"/>
  <c r="M499" i="24" s="1"/>
  <c r="BE179" i="24"/>
  <c r="L507" i="24"/>
  <c r="M507" i="24" s="1"/>
  <c r="K275" i="24"/>
  <c r="H24" i="24"/>
  <c r="H78" i="24"/>
  <c r="I78" i="24" s="1"/>
  <c r="BJ146" i="24"/>
  <c r="BK146" i="24" s="1"/>
  <c r="BM146" i="24" s="1"/>
  <c r="BE57" i="24"/>
  <c r="BK208" i="24"/>
  <c r="BM208" i="24" s="1"/>
  <c r="J327" i="24"/>
  <c r="H212" i="24"/>
  <c r="I212" i="24" s="1"/>
  <c r="H209" i="24"/>
  <c r="I209" i="24" s="1"/>
  <c r="J209" i="24" s="1"/>
  <c r="K209" i="24" s="1"/>
  <c r="J28" i="24"/>
  <c r="BH291" i="24"/>
  <c r="L313" i="24"/>
  <c r="M313" i="24" s="1"/>
  <c r="N452" i="24"/>
  <c r="O452" i="24" s="1"/>
  <c r="K335" i="24"/>
  <c r="L335" i="24" s="1"/>
  <c r="K263" i="24"/>
  <c r="L263" i="24" s="1"/>
  <c r="I363" i="24"/>
  <c r="I100" i="24"/>
  <c r="BH337" i="24"/>
  <c r="J438" i="24"/>
  <c r="BW273" i="24"/>
  <c r="I179" i="24"/>
  <c r="J179" i="24" s="1"/>
  <c r="BM461" i="24"/>
  <c r="I118" i="24"/>
  <c r="J463" i="24"/>
  <c r="K463" i="24" s="1"/>
  <c r="J44" i="24"/>
  <c r="K44" i="24" s="1"/>
  <c r="K166" i="24"/>
  <c r="L166" i="24" s="1"/>
  <c r="BJ32" i="24"/>
  <c r="BK32" i="24" s="1"/>
  <c r="BM32" i="24" s="1"/>
  <c r="BE436" i="24"/>
  <c r="BF436" i="24" s="1"/>
  <c r="K60" i="24"/>
  <c r="I23" i="24"/>
  <c r="J23" i="24" s="1"/>
  <c r="S498" i="24"/>
  <c r="T496" i="24"/>
  <c r="BJ331" i="24"/>
  <c r="BK331" i="24" s="1"/>
  <c r="BE396" i="24"/>
  <c r="BF396" i="24" s="1"/>
  <c r="BK317" i="24"/>
  <c r="BM317" i="24" s="1"/>
  <c r="K70" i="24"/>
  <c r="L70" i="24" s="1"/>
  <c r="BJ371" i="24"/>
  <c r="BK371" i="24" s="1"/>
  <c r="I326" i="24"/>
  <c r="J326" i="24" s="1"/>
  <c r="N399" i="24"/>
  <c r="O399" i="24" s="1"/>
  <c r="H377" i="24"/>
  <c r="I377" i="24" s="1"/>
  <c r="J230" i="24"/>
  <c r="K230" i="24" s="1"/>
  <c r="I498" i="24"/>
  <c r="L243" i="24"/>
  <c r="J503" i="24"/>
  <c r="K503" i="24" s="1"/>
  <c r="J232" i="24"/>
  <c r="M143" i="24"/>
  <c r="N143" i="24" s="1"/>
  <c r="O143" i="24" s="1"/>
  <c r="J414" i="24"/>
  <c r="AG140" i="24"/>
  <c r="AI140" i="24" s="1"/>
  <c r="BR389" i="24"/>
  <c r="J385" i="24"/>
  <c r="K385" i="24" s="1"/>
  <c r="H296" i="24"/>
  <c r="I296" i="24" s="1"/>
  <c r="J444" i="24"/>
  <c r="L76" i="24"/>
  <c r="M76" i="24" s="1"/>
  <c r="N76" i="24" s="1"/>
  <c r="L220" i="24"/>
  <c r="M220" i="24" s="1"/>
  <c r="N220" i="24" s="1"/>
  <c r="H501" i="24"/>
  <c r="I63" i="24"/>
  <c r="K519" i="24"/>
  <c r="J325" i="24"/>
  <c r="K325" i="24" s="1"/>
  <c r="L325" i="24" s="1"/>
  <c r="N140" i="24"/>
  <c r="O140" i="24" s="1"/>
  <c r="BW69" i="24"/>
  <c r="L156" i="24"/>
  <c r="M156" i="24" s="1"/>
  <c r="N156" i="24" s="1"/>
  <c r="O156" i="24" s="1"/>
  <c r="K123" i="24"/>
  <c r="BM427" i="24"/>
  <c r="J91" i="24"/>
  <c r="J316" i="24"/>
  <c r="K316" i="24" s="1"/>
  <c r="L316" i="24" s="1"/>
  <c r="J48" i="24"/>
  <c r="J284" i="24"/>
  <c r="H240" i="24"/>
  <c r="BM204" i="24"/>
  <c r="BE486" i="24"/>
  <c r="BF486" i="24" s="1"/>
  <c r="J185" i="24"/>
  <c r="K185" i="24" s="1"/>
  <c r="L185" i="24" s="1"/>
  <c r="J271" i="24"/>
  <c r="K271" i="24" s="1"/>
  <c r="M208" i="24"/>
  <c r="N208" i="24" s="1"/>
  <c r="O208" i="24" s="1"/>
  <c r="J320" i="24"/>
  <c r="N324" i="24"/>
  <c r="O324" i="24" s="1"/>
  <c r="I486" i="24"/>
  <c r="AS171" i="24"/>
  <c r="J457" i="24"/>
  <c r="K457" i="24" s="1"/>
  <c r="H345" i="24"/>
  <c r="I53" i="24"/>
  <c r="I252" i="24"/>
  <c r="I64" i="24"/>
  <c r="I447" i="24"/>
  <c r="J447" i="24" s="1"/>
  <c r="H319" i="24"/>
  <c r="I319" i="24" s="1"/>
  <c r="BM242" i="24"/>
  <c r="I16" i="24"/>
  <c r="J16" i="24" s="1"/>
  <c r="H42" i="24"/>
  <c r="H401" i="24"/>
  <c r="I401" i="24" s="1"/>
  <c r="J401" i="24" s="1"/>
  <c r="K401" i="24" s="1"/>
  <c r="L401" i="24" s="1"/>
  <c r="H235" i="24"/>
  <c r="I235" i="24" s="1"/>
  <c r="M194" i="24"/>
  <c r="N194" i="24" s="1"/>
  <c r="BM72" i="24"/>
  <c r="I20" i="24"/>
  <c r="J20" i="24" s="1"/>
  <c r="M32" i="24"/>
  <c r="N32" i="24" s="1"/>
  <c r="O32" i="24" s="1"/>
  <c r="M228" i="24"/>
  <c r="AX344" i="24"/>
  <c r="H389" i="24"/>
  <c r="I389" i="24" s="1"/>
  <c r="I272" i="24"/>
  <c r="J272" i="24" s="1"/>
  <c r="M117" i="24"/>
  <c r="N117" i="24" s="1"/>
  <c r="K464" i="24"/>
  <c r="L464" i="24" s="1"/>
  <c r="M464" i="24" s="1"/>
  <c r="I453" i="24"/>
  <c r="BK188" i="24"/>
  <c r="BM188" i="24" s="1"/>
  <c r="K330" i="24"/>
  <c r="H174" i="24"/>
  <c r="I174" i="24" s="1"/>
  <c r="J174" i="24" s="1"/>
  <c r="I382" i="24"/>
  <c r="BM152" i="24"/>
  <c r="BC362" i="24"/>
  <c r="H119" i="24"/>
  <c r="I119" i="24" s="1"/>
  <c r="H92" i="24"/>
  <c r="BE23" i="24"/>
  <c r="BF23" i="24" s="1"/>
  <c r="J514" i="24"/>
  <c r="J47" i="24"/>
  <c r="BK373" i="24"/>
  <c r="BM373" i="24" s="1"/>
  <c r="BH31" i="24"/>
  <c r="BF143" i="24"/>
  <c r="BH143" i="24" s="1"/>
  <c r="BH235" i="24"/>
  <c r="BH460" i="24"/>
  <c r="BM342" i="24"/>
  <c r="H350" i="24"/>
  <c r="I350" i="24" s="1"/>
  <c r="I398" i="24"/>
  <c r="M128" i="24"/>
  <c r="N128" i="24" s="1"/>
  <c r="O128" i="24" s="1"/>
  <c r="BK124" i="24"/>
  <c r="BM124" i="24" s="1"/>
  <c r="K509" i="24"/>
  <c r="I381" i="24"/>
  <c r="J381" i="24" s="1"/>
  <c r="J184" i="24"/>
  <c r="K184" i="24" s="1"/>
  <c r="M251" i="24"/>
  <c r="N251" i="24" s="1"/>
  <c r="O251" i="24" s="1"/>
  <c r="BH205" i="24"/>
  <c r="L247" i="24"/>
  <c r="K418" i="24"/>
  <c r="L418" i="24" s="1"/>
  <c r="L511" i="24"/>
  <c r="M511" i="24" s="1"/>
  <c r="I286" i="24"/>
  <c r="J286" i="24" s="1"/>
  <c r="BM184" i="24"/>
  <c r="BM20" i="24"/>
  <c r="I396" i="24"/>
  <c r="J396" i="24" s="1"/>
  <c r="H71" i="24"/>
  <c r="BR270" i="24"/>
  <c r="K374" i="24"/>
  <c r="BM218" i="24"/>
  <c r="BJ80" i="24"/>
  <c r="J219" i="24"/>
  <c r="BR463" i="24"/>
  <c r="I106" i="24"/>
  <c r="J276" i="24"/>
  <c r="H410" i="24"/>
  <c r="I410" i="24" s="1"/>
  <c r="H342" i="24"/>
  <c r="K105" i="24"/>
  <c r="I495" i="24"/>
  <c r="R411" i="24"/>
  <c r="I298" i="24"/>
  <c r="BJ375" i="24"/>
  <c r="BK375" i="24" s="1"/>
  <c r="K515" i="24"/>
  <c r="I351" i="24"/>
  <c r="K231" i="24"/>
  <c r="I245" i="24"/>
  <c r="J245" i="24" s="1"/>
  <c r="M306" i="24"/>
  <c r="N306" i="24" s="1"/>
  <c r="BH213" i="24"/>
  <c r="J458" i="24"/>
  <c r="K458" i="24" s="1"/>
  <c r="L458" i="24" s="1"/>
  <c r="BF398" i="24"/>
  <c r="BH398" i="24" s="1"/>
  <c r="N33" i="24"/>
  <c r="O33" i="24" s="1"/>
  <c r="H496" i="24"/>
  <c r="I492" i="24"/>
  <c r="BM365" i="24"/>
  <c r="J51" i="24"/>
  <c r="J229" i="24"/>
  <c r="H221" i="24"/>
  <c r="BM332" i="24"/>
  <c r="I365" i="24"/>
  <c r="K253" i="24"/>
  <c r="J516" i="24"/>
  <c r="BM311" i="24"/>
  <c r="I404" i="24"/>
  <c r="H149" i="24"/>
  <c r="I149" i="24" s="1"/>
  <c r="J111" i="24"/>
  <c r="N411" i="24"/>
  <c r="O411" i="24" s="1"/>
  <c r="BK307" i="24"/>
  <c r="BM307" i="24" s="1"/>
  <c r="I455" i="24"/>
  <c r="BH227" i="24"/>
  <c r="I255" i="24"/>
  <c r="J255" i="24" s="1"/>
  <c r="I288" i="24"/>
  <c r="J288" i="24" s="1"/>
  <c r="BE306" i="24"/>
  <c r="BF306" i="24" s="1"/>
  <c r="I214" i="24"/>
  <c r="BR509" i="24"/>
  <c r="K392" i="24"/>
  <c r="BR344" i="24"/>
  <c r="I487" i="24"/>
  <c r="J487" i="24" s="1"/>
  <c r="J348" i="24"/>
  <c r="BF179" i="24" l="1"/>
  <c r="BH179" i="24" s="1"/>
  <c r="O306" i="24"/>
  <c r="K270" i="24"/>
  <c r="L270" i="24"/>
  <c r="M270" i="24" s="1"/>
  <c r="N270" i="24" s="1"/>
  <c r="O270" i="24" s="1"/>
  <c r="J234" i="24"/>
  <c r="K234" i="24" s="1"/>
  <c r="L167" i="24"/>
  <c r="BK212" i="24"/>
  <c r="BM212" i="24" s="1"/>
  <c r="L73" i="24"/>
  <c r="L355" i="24"/>
  <c r="M355" i="24" s="1"/>
  <c r="K513" i="24"/>
  <c r="L513" i="24" s="1"/>
  <c r="I161" i="24"/>
  <c r="M384" i="24"/>
  <c r="N384" i="24" s="1"/>
  <c r="O384" i="24" s="1"/>
  <c r="J388" i="24"/>
  <c r="K388" i="24" s="1"/>
  <c r="O62" i="24"/>
  <c r="J483" i="24"/>
  <c r="K483" i="24" s="1"/>
  <c r="M243" i="24"/>
  <c r="N243" i="24" s="1"/>
  <c r="O243" i="24" s="1"/>
  <c r="N258" i="24"/>
  <c r="O258" i="24" s="1"/>
  <c r="K167" i="24"/>
  <c r="M167" i="24" s="1"/>
  <c r="L109" i="24"/>
  <c r="M109" i="24" s="1"/>
  <c r="N109" i="24" s="1"/>
  <c r="O109" i="24" s="1"/>
  <c r="J53" i="24"/>
  <c r="K53" i="24" s="1"/>
  <c r="L53" i="24" s="1"/>
  <c r="M53" i="24" s="1"/>
  <c r="J59" i="24"/>
  <c r="K59" i="24" s="1"/>
  <c r="L59" i="24" s="1"/>
  <c r="J412" i="24"/>
  <c r="K412" i="24" s="1"/>
  <c r="L412" i="24" s="1"/>
  <c r="M412" i="24" s="1"/>
  <c r="J216" i="24"/>
  <c r="K216" i="24" s="1"/>
  <c r="K58" i="24"/>
  <c r="M195" i="24"/>
  <c r="N195" i="24" s="1"/>
  <c r="O195" i="24" s="1"/>
  <c r="K248" i="24"/>
  <c r="I408" i="24"/>
  <c r="J408" i="24" s="1"/>
  <c r="N520" i="24"/>
  <c r="O520" i="24" s="1"/>
  <c r="K90" i="24"/>
  <c r="L155" i="24"/>
  <c r="M115" i="24"/>
  <c r="M200" i="24"/>
  <c r="N200" i="24" s="1"/>
  <c r="O200" i="24" s="1"/>
  <c r="I56" i="24"/>
  <c r="J56" i="24" s="1"/>
  <c r="J212" i="24"/>
  <c r="K212" i="24" s="1"/>
  <c r="L212" i="24" s="1"/>
  <c r="BK329" i="24"/>
  <c r="BM329" i="24" s="1"/>
  <c r="BK110" i="24"/>
  <c r="BM110" i="24" s="1"/>
  <c r="L339" i="24"/>
  <c r="N375" i="24"/>
  <c r="O375" i="24" s="1"/>
  <c r="L293" i="24"/>
  <c r="M293" i="24" s="1"/>
  <c r="N293" i="24" s="1"/>
  <c r="O293" i="24" s="1"/>
  <c r="M182" i="24"/>
  <c r="N182" i="24" s="1"/>
  <c r="O182" i="24" s="1"/>
  <c r="L402" i="24"/>
  <c r="M402" i="24" s="1"/>
  <c r="L58" i="24"/>
  <c r="J377" i="24"/>
  <c r="K377" i="24" s="1"/>
  <c r="K85" i="24"/>
  <c r="L85" i="24" s="1"/>
  <c r="M85" i="24" s="1"/>
  <c r="N85" i="24" s="1"/>
  <c r="O85" i="24" s="1"/>
  <c r="K114" i="24"/>
  <c r="L114" i="24" s="1"/>
  <c r="I187" i="24"/>
  <c r="J187" i="24" s="1"/>
  <c r="K187" i="24" s="1"/>
  <c r="L187" i="24" s="1"/>
  <c r="J361" i="24"/>
  <c r="K361" i="24" s="1"/>
  <c r="J462" i="24"/>
  <c r="K462" i="24" s="1"/>
  <c r="L462" i="24" s="1"/>
  <c r="BH169" i="24"/>
  <c r="BH23" i="24"/>
  <c r="BK519" i="24"/>
  <c r="BM519" i="24" s="1"/>
  <c r="K294" i="24"/>
  <c r="L157" i="24"/>
  <c r="M157" i="24" s="1"/>
  <c r="M155" i="24"/>
  <c r="K360" i="24"/>
  <c r="M267" i="24"/>
  <c r="N110" i="24"/>
  <c r="O110" i="24" s="1"/>
  <c r="K285" i="24"/>
  <c r="L505" i="24"/>
  <c r="M505" i="24" s="1"/>
  <c r="K391" i="24"/>
  <c r="O478" i="24"/>
  <c r="I494" i="24"/>
  <c r="J39" i="24"/>
  <c r="K101" i="24"/>
  <c r="L101" i="24" s="1"/>
  <c r="M102" i="24"/>
  <c r="N102" i="24" s="1"/>
  <c r="N481" i="24"/>
  <c r="O481" i="24" s="1"/>
  <c r="I328" i="24"/>
  <c r="K371" i="24"/>
  <c r="I175" i="24"/>
  <c r="BF231" i="24"/>
  <c r="BH231" i="24" s="1"/>
  <c r="M458" i="24"/>
  <c r="L371" i="24"/>
  <c r="M374" i="24"/>
  <c r="L102" i="24"/>
  <c r="K353" i="24"/>
  <c r="M70" i="24"/>
  <c r="N70" i="24" s="1"/>
  <c r="O70" i="24" s="1"/>
  <c r="L260" i="24"/>
  <c r="M260" i="24" s="1"/>
  <c r="N260" i="24" s="1"/>
  <c r="O260" i="24" s="1"/>
  <c r="K421" i="24"/>
  <c r="L421" i="24" s="1"/>
  <c r="M421" i="24" s="1"/>
  <c r="N421" i="24" s="1"/>
  <c r="O421" i="24" s="1"/>
  <c r="M250" i="24"/>
  <c r="N250" i="24" s="1"/>
  <c r="K336" i="24"/>
  <c r="M466" i="24"/>
  <c r="N466" i="24" s="1"/>
  <c r="O466" i="24" s="1"/>
  <c r="L139" i="24"/>
  <c r="M139" i="24" s="1"/>
  <c r="M352" i="24"/>
  <c r="N352" i="24" s="1"/>
  <c r="O352" i="24" s="1"/>
  <c r="K193" i="24"/>
  <c r="K245" i="24"/>
  <c r="L245" i="24" s="1"/>
  <c r="BF57" i="24"/>
  <c r="BH57" i="24" s="1"/>
  <c r="L267" i="24"/>
  <c r="BH171" i="24"/>
  <c r="J45" i="24"/>
  <c r="K45" i="24" s="1"/>
  <c r="BH293" i="24"/>
  <c r="K96" i="24"/>
  <c r="M148" i="24"/>
  <c r="N148" i="24" s="1"/>
  <c r="O148" i="24" s="1"/>
  <c r="N507" i="24"/>
  <c r="O507" i="24" s="1"/>
  <c r="M241" i="24"/>
  <c r="N241" i="24" s="1"/>
  <c r="O241" i="24" s="1"/>
  <c r="K427" i="24"/>
  <c r="L427" i="24" s="1"/>
  <c r="J277" i="24"/>
  <c r="K43" i="24"/>
  <c r="L43" i="24" s="1"/>
  <c r="BK80" i="24"/>
  <c r="BM80" i="24" s="1"/>
  <c r="J252" i="24"/>
  <c r="K252" i="24" s="1"/>
  <c r="L252" i="24" s="1"/>
  <c r="BH396" i="24"/>
  <c r="K192" i="24"/>
  <c r="L374" i="24"/>
  <c r="K387" i="24"/>
  <c r="BF406" i="24"/>
  <c r="BH406" i="24" s="1"/>
  <c r="J134" i="24"/>
  <c r="K134" i="24" s="1"/>
  <c r="L134" i="24" s="1"/>
  <c r="K183" i="24"/>
  <c r="L183" i="24" s="1"/>
  <c r="K480" i="24"/>
  <c r="L480" i="24" s="1"/>
  <c r="K144" i="24"/>
  <c r="N99" i="24"/>
  <c r="O99" i="24" s="1"/>
  <c r="M173" i="24"/>
  <c r="N173" i="24" s="1"/>
  <c r="O173" i="24" s="1"/>
  <c r="J211" i="24"/>
  <c r="K211" i="24" s="1"/>
  <c r="L211" i="24" s="1"/>
  <c r="N97" i="24"/>
  <c r="O97" i="24" s="1"/>
  <c r="BH37" i="24"/>
  <c r="N133" i="24"/>
  <c r="O133" i="24" s="1"/>
  <c r="J337" i="24"/>
  <c r="K337" i="24" s="1"/>
  <c r="M21" i="24"/>
  <c r="N21" i="24" s="1"/>
  <c r="L429" i="24"/>
  <c r="M429" i="24" s="1"/>
  <c r="N115" i="24"/>
  <c r="O115" i="24" s="1"/>
  <c r="M120" i="24"/>
  <c r="N120" i="24" s="1"/>
  <c r="O120" i="24" s="1"/>
  <c r="K287" i="24"/>
  <c r="K372" i="24"/>
  <c r="M418" i="24"/>
  <c r="N418" i="24" s="1"/>
  <c r="O418" i="24" s="1"/>
  <c r="I419" i="24"/>
  <c r="J419" i="24" s="1"/>
  <c r="BH436" i="24"/>
  <c r="L472" i="24"/>
  <c r="M472" i="24" s="1"/>
  <c r="L84" i="24"/>
  <c r="M84" i="24" s="1"/>
  <c r="N84" i="24" s="1"/>
  <c r="O117" i="24"/>
  <c r="L294" i="24"/>
  <c r="M460" i="24"/>
  <c r="N460" i="24" s="1"/>
  <c r="O460" i="24" s="1"/>
  <c r="J356" i="24"/>
  <c r="K356" i="24" s="1"/>
  <c r="M340" i="24"/>
  <c r="N340" i="24" s="1"/>
  <c r="O340" i="24" s="1"/>
  <c r="M150" i="24"/>
  <c r="N150" i="24" s="1"/>
  <c r="O150" i="24" s="1"/>
  <c r="BH514" i="24"/>
  <c r="L233" i="24"/>
  <c r="M233" i="24" s="1"/>
  <c r="N233" i="24" s="1"/>
  <c r="O233" i="24" s="1"/>
  <c r="J382" i="24"/>
  <c r="K382" i="24" s="1"/>
  <c r="L178" i="24"/>
  <c r="M178" i="24" s="1"/>
  <c r="J445" i="24"/>
  <c r="K445" i="24" s="1"/>
  <c r="N69" i="24"/>
  <c r="O69" i="24" s="1"/>
  <c r="K378" i="24"/>
  <c r="L378" i="24" s="1"/>
  <c r="M378" i="24" s="1"/>
  <c r="I159" i="24"/>
  <c r="J159" i="24" s="1"/>
  <c r="L413" i="24"/>
  <c r="L160" i="24"/>
  <c r="N274" i="24"/>
  <c r="O274" i="24" s="1"/>
  <c r="K54" i="24"/>
  <c r="L54" i="24" s="1"/>
  <c r="J415" i="24"/>
  <c r="M261" i="24"/>
  <c r="N261" i="24" s="1"/>
  <c r="O261" i="24" s="1"/>
  <c r="M160" i="24"/>
  <c r="N160" i="24" s="1"/>
  <c r="K381" i="24"/>
  <c r="L381" i="24" s="1"/>
  <c r="M381" i="24" s="1"/>
  <c r="L44" i="24"/>
  <c r="M44" i="24" s="1"/>
  <c r="N44" i="24" s="1"/>
  <c r="O44" i="24" s="1"/>
  <c r="N218" i="24"/>
  <c r="O218" i="24" s="1"/>
  <c r="N338" i="24"/>
  <c r="O338" i="24" s="1"/>
  <c r="J149" i="24"/>
  <c r="N223" i="24"/>
  <c r="O223" i="24" s="1"/>
  <c r="K487" i="24"/>
  <c r="N124" i="24"/>
  <c r="O124" i="24" s="1"/>
  <c r="L353" i="24"/>
  <c r="N176" i="24"/>
  <c r="O176" i="24" s="1"/>
  <c r="K477" i="24"/>
  <c r="L239" i="24"/>
  <c r="K500" i="24"/>
  <c r="L500" i="24" s="1"/>
  <c r="N203" i="24"/>
  <c r="O203" i="24" s="1"/>
  <c r="L407" i="24"/>
  <c r="M103" i="24"/>
  <c r="N400" i="24"/>
  <c r="M127" i="24"/>
  <c r="N127" i="24" s="1"/>
  <c r="O61" i="24"/>
  <c r="K83" i="24"/>
  <c r="L83" i="24" s="1"/>
  <c r="K16" i="24"/>
  <c r="L16" i="24" s="1"/>
  <c r="M16" i="24" s="1"/>
  <c r="L362" i="24"/>
  <c r="M362" i="24" s="1"/>
  <c r="N362" i="24" s="1"/>
  <c r="J410" i="24"/>
  <c r="K410" i="24" s="1"/>
  <c r="L271" i="24"/>
  <c r="M271" i="24" s="1"/>
  <c r="M165" i="24"/>
  <c r="N165" i="24" s="1"/>
  <c r="O165" i="24" s="1"/>
  <c r="N464" i="24"/>
  <c r="O464" i="24" s="1"/>
  <c r="M190" i="24"/>
  <c r="I42" i="24"/>
  <c r="K276" i="24"/>
  <c r="M462" i="24"/>
  <c r="N462" i="24" s="1"/>
  <c r="O462" i="24" s="1"/>
  <c r="N402" i="24"/>
  <c r="O402" i="24" s="1"/>
  <c r="L395" i="24"/>
  <c r="K47" i="24"/>
  <c r="J486" i="24"/>
  <c r="K444" i="24"/>
  <c r="BF21" i="24"/>
  <c r="BH21" i="24" s="1"/>
  <c r="J78" i="24"/>
  <c r="K78" i="24" s="1"/>
  <c r="K303" i="24"/>
  <c r="I237" i="24"/>
  <c r="K311" i="24"/>
  <c r="L311" i="24" s="1"/>
  <c r="J191" i="24"/>
  <c r="L506" i="24"/>
  <c r="M506" i="24" s="1"/>
  <c r="K439" i="24"/>
  <c r="L184" i="24"/>
  <c r="K282" i="24"/>
  <c r="J426" i="24"/>
  <c r="K49" i="24"/>
  <c r="L49" i="24" s="1"/>
  <c r="M49" i="24" s="1"/>
  <c r="N49" i="24" s="1"/>
  <c r="O49" i="24" s="1"/>
  <c r="N499" i="24"/>
  <c r="O499" i="24" s="1"/>
  <c r="N409" i="24"/>
  <c r="O409" i="24" s="1"/>
  <c r="K422" i="24"/>
  <c r="L422" i="24" s="1"/>
  <c r="K417" i="24"/>
  <c r="I259" i="24"/>
  <c r="J259" i="24" s="1"/>
  <c r="I342" i="24"/>
  <c r="J342" i="24" s="1"/>
  <c r="K342" i="24" s="1"/>
  <c r="J428" i="24"/>
  <c r="M238" i="24"/>
  <c r="N238" i="24" s="1"/>
  <c r="O238" i="24" s="1"/>
  <c r="N40" i="24"/>
  <c r="O40" i="24" s="1"/>
  <c r="M166" i="24"/>
  <c r="N166" i="24" s="1"/>
  <c r="O166" i="24" s="1"/>
  <c r="BK369" i="24"/>
  <c r="BM369" i="24" s="1"/>
  <c r="K91" i="24"/>
  <c r="L91" i="24" s="1"/>
  <c r="K88" i="24"/>
  <c r="L330" i="24"/>
  <c r="M330" i="24" s="1"/>
  <c r="N330" i="24" s="1"/>
  <c r="O330" i="24" s="1"/>
  <c r="I71" i="24"/>
  <c r="K207" i="24"/>
  <c r="J207" i="24"/>
  <c r="J27" i="24"/>
  <c r="K27" i="24" s="1"/>
  <c r="J64" i="24"/>
  <c r="J273" i="24"/>
  <c r="K268" i="24"/>
  <c r="L268" i="24" s="1"/>
  <c r="J351" i="24"/>
  <c r="K351" i="24" s="1"/>
  <c r="J492" i="24"/>
  <c r="K492" i="24" s="1"/>
  <c r="L492" i="24" s="1"/>
  <c r="N511" i="24"/>
  <c r="O511" i="24" s="1"/>
  <c r="M325" i="24"/>
  <c r="N325" i="24" s="1"/>
  <c r="O325" i="24" s="1"/>
  <c r="L385" i="24"/>
  <c r="M385" i="24" s="1"/>
  <c r="N385" i="24" s="1"/>
  <c r="N291" i="24"/>
  <c r="O291" i="24" s="1"/>
  <c r="L202" i="24"/>
  <c r="M202" i="24" s="1"/>
  <c r="N202" i="24" s="1"/>
  <c r="O202" i="24" s="1"/>
  <c r="I24" i="24"/>
  <c r="J24" i="24" s="1"/>
  <c r="M456" i="24"/>
  <c r="N456" i="24" s="1"/>
  <c r="O456" i="24" s="1"/>
  <c r="K46" i="24"/>
  <c r="L46" i="24" s="1"/>
  <c r="M46" i="24" s="1"/>
  <c r="K210" i="24"/>
  <c r="L210" i="24" s="1"/>
  <c r="BH275" i="24"/>
  <c r="L197" i="24"/>
  <c r="K397" i="24"/>
  <c r="L397" i="24" s="1"/>
  <c r="J38" i="24"/>
  <c r="L436" i="24"/>
  <c r="M436" i="24" s="1"/>
  <c r="J455" i="24"/>
  <c r="K455" i="24" s="1"/>
  <c r="N155" i="24"/>
  <c r="O155" i="24" s="1"/>
  <c r="J214" i="24"/>
  <c r="K214" i="24" s="1"/>
  <c r="J365" i="24"/>
  <c r="K365" i="24" s="1"/>
  <c r="L365" i="24" s="1"/>
  <c r="K272" i="24"/>
  <c r="L272" i="24" s="1"/>
  <c r="K396" i="24"/>
  <c r="J367" i="24"/>
  <c r="K367" i="24" s="1"/>
  <c r="L367" i="24" s="1"/>
  <c r="I240" i="24"/>
  <c r="L123" i="24"/>
  <c r="K434" i="24"/>
  <c r="L434" i="24" s="1"/>
  <c r="L359" i="24"/>
  <c r="K28" i="24"/>
  <c r="L28" i="24" s="1"/>
  <c r="M18" i="24"/>
  <c r="N18" i="24" s="1"/>
  <c r="O18" i="24" s="1"/>
  <c r="J55" i="24"/>
  <c r="K55" i="24" s="1"/>
  <c r="J416" i="24"/>
  <c r="K416" i="24" s="1"/>
  <c r="K269" i="24"/>
  <c r="L269" i="24" s="1"/>
  <c r="J298" i="24"/>
  <c r="BM176" i="24"/>
  <c r="J100" i="24"/>
  <c r="L209" i="24"/>
  <c r="J404" i="24"/>
  <c r="K404" i="24" s="1"/>
  <c r="L503" i="24"/>
  <c r="M503" i="24" s="1"/>
  <c r="L57" i="24"/>
  <c r="M57" i="24" s="1"/>
  <c r="K31" i="24"/>
  <c r="L31" i="24" s="1"/>
  <c r="M170" i="24"/>
  <c r="N170" i="24" s="1"/>
  <c r="O170" i="24" s="1"/>
  <c r="N228" i="24"/>
  <c r="O228" i="24" s="1"/>
  <c r="J443" i="24"/>
  <c r="K393" i="24"/>
  <c r="J36" i="24"/>
  <c r="K36" i="24" s="1"/>
  <c r="K79" i="24"/>
  <c r="K518" i="24"/>
  <c r="BF237" i="24"/>
  <c r="BH237" i="24" s="1"/>
  <c r="K179" i="24"/>
  <c r="L392" i="24"/>
  <c r="M392" i="24" s="1"/>
  <c r="M290" i="24"/>
  <c r="N290" i="24" s="1"/>
  <c r="K280" i="24"/>
  <c r="M482" i="24"/>
  <c r="N482" i="24" s="1"/>
  <c r="O482" i="24" s="1"/>
  <c r="L224" i="24"/>
  <c r="M224" i="24" s="1"/>
  <c r="K343" i="24"/>
  <c r="J435" i="24"/>
  <c r="K459" i="24"/>
  <c r="N308" i="24"/>
  <c r="O308" i="24" s="1"/>
  <c r="L14" i="24"/>
  <c r="M14" i="24" s="1"/>
  <c r="K111" i="24"/>
  <c r="L111" i="24" s="1"/>
  <c r="L515" i="24"/>
  <c r="M515" i="24" s="1"/>
  <c r="M390" i="24"/>
  <c r="N390" i="24" s="1"/>
  <c r="O390" i="24" s="1"/>
  <c r="L519" i="24"/>
  <c r="M519" i="24" s="1"/>
  <c r="S500" i="24"/>
  <c r="T498" i="24"/>
  <c r="BM331" i="24"/>
  <c r="L87" i="24"/>
  <c r="M87" i="24" s="1"/>
  <c r="N87" i="24" s="1"/>
  <c r="O87" i="24" s="1"/>
  <c r="M339" i="24"/>
  <c r="J137" i="24"/>
  <c r="L147" i="24"/>
  <c r="M147" i="24" s="1"/>
  <c r="K368" i="24"/>
  <c r="L368" i="24" s="1"/>
  <c r="J347" i="24"/>
  <c r="K347" i="24" s="1"/>
  <c r="M407" i="24"/>
  <c r="M34" i="24"/>
  <c r="N34" i="24" s="1"/>
  <c r="O34" i="24" s="1"/>
  <c r="M73" i="24"/>
  <c r="N73" i="24" s="1"/>
  <c r="O73" i="24" s="1"/>
  <c r="K357" i="24"/>
  <c r="BF444" i="24"/>
  <c r="BH444" i="24" s="1"/>
  <c r="O242" i="24"/>
  <c r="J265" i="24"/>
  <c r="L334" i="24"/>
  <c r="J319" i="24"/>
  <c r="J432" i="24"/>
  <c r="K432" i="24" s="1"/>
  <c r="L432" i="24" s="1"/>
  <c r="L108" i="24"/>
  <c r="M108" i="24" s="1"/>
  <c r="L364" i="24"/>
  <c r="M364" i="24" s="1"/>
  <c r="J50" i="24"/>
  <c r="K424" i="24"/>
  <c r="L424" i="24" s="1"/>
  <c r="K215" i="24"/>
  <c r="K52" i="24"/>
  <c r="K48" i="24"/>
  <c r="I394" i="24"/>
  <c r="J394" i="24" s="1"/>
  <c r="L95" i="24"/>
  <c r="M95" i="24" s="1"/>
  <c r="O76" i="24"/>
  <c r="L425" i="24"/>
  <c r="M425" i="24" s="1"/>
  <c r="N129" i="24"/>
  <c r="O129" i="24" s="1"/>
  <c r="L509" i="24"/>
  <c r="M509" i="24" s="1"/>
  <c r="M401" i="24"/>
  <c r="N401" i="24" s="1"/>
  <c r="O194" i="24"/>
  <c r="K23" i="24"/>
  <c r="I152" i="24"/>
  <c r="L196" i="24"/>
  <c r="M196" i="24" s="1"/>
  <c r="J136" i="24"/>
  <c r="I310" i="24"/>
  <c r="O433" i="24"/>
  <c r="J363" i="24"/>
  <c r="K322" i="24"/>
  <c r="L322" i="24" s="1"/>
  <c r="M491" i="24"/>
  <c r="N491" i="24" s="1"/>
  <c r="J235" i="24"/>
  <c r="K235" i="24" s="1"/>
  <c r="L30" i="24"/>
  <c r="M30" i="24" s="1"/>
  <c r="BH306" i="24"/>
  <c r="L256" i="24"/>
  <c r="K288" i="24"/>
  <c r="M300" i="24"/>
  <c r="N300" i="24" s="1"/>
  <c r="O300" i="24" s="1"/>
  <c r="J213" i="24"/>
  <c r="K341" i="24"/>
  <c r="J495" i="24"/>
  <c r="I92" i="24"/>
  <c r="L158" i="24"/>
  <c r="M19" i="24"/>
  <c r="N19" i="24" s="1"/>
  <c r="M205" i="24"/>
  <c r="N205" i="24" s="1"/>
  <c r="K177" i="24"/>
  <c r="L25" i="24"/>
  <c r="M25" i="24" s="1"/>
  <c r="J309" i="24"/>
  <c r="J389" i="24"/>
  <c r="K389" i="24" s="1"/>
  <c r="K153" i="24"/>
  <c r="J398" i="24"/>
  <c r="K398" i="24" s="1"/>
  <c r="J317" i="24"/>
  <c r="K358" i="24"/>
  <c r="L358" i="24" s="1"/>
  <c r="K22" i="24"/>
  <c r="L22" i="24" s="1"/>
  <c r="L82" i="24"/>
  <c r="K279" i="24"/>
  <c r="N502" i="24"/>
  <c r="O502" i="24" s="1"/>
  <c r="J63" i="24"/>
  <c r="K63" i="24" s="1"/>
  <c r="L406" i="24"/>
  <c r="M406" i="24" s="1"/>
  <c r="L168" i="24"/>
  <c r="L430" i="24"/>
  <c r="L454" i="24"/>
  <c r="J379" i="24"/>
  <c r="K149" i="24"/>
  <c r="M247" i="24"/>
  <c r="N247" i="24" s="1"/>
  <c r="O247" i="24" s="1"/>
  <c r="K320" i="24"/>
  <c r="M257" i="24"/>
  <c r="N257" i="24" s="1"/>
  <c r="O257" i="24" s="1"/>
  <c r="K232" i="24"/>
  <c r="L232" i="24" s="1"/>
  <c r="L132" i="24"/>
  <c r="M132" i="24" s="1"/>
  <c r="N132" i="24" s="1"/>
  <c r="M65" i="24"/>
  <c r="N65" i="24" s="1"/>
  <c r="O65" i="24" s="1"/>
  <c r="J296" i="24"/>
  <c r="BK435" i="24"/>
  <c r="BM435" i="24" s="1"/>
  <c r="K75" i="24"/>
  <c r="L75" i="24" s="1"/>
  <c r="S25" i="24"/>
  <c r="T23" i="24"/>
  <c r="M131" i="24"/>
  <c r="N131" i="24" s="1"/>
  <c r="O131" i="24" s="1"/>
  <c r="K37" i="24"/>
  <c r="L201" i="24"/>
  <c r="J164" i="24"/>
  <c r="K164" i="24" s="1"/>
  <c r="L164" i="24" s="1"/>
  <c r="M497" i="24"/>
  <c r="N497" i="24" s="1"/>
  <c r="O497" i="24" s="1"/>
  <c r="K329" i="24"/>
  <c r="L329" i="24" s="1"/>
  <c r="K67" i="24"/>
  <c r="K255" i="24"/>
  <c r="I221" i="24"/>
  <c r="K438" i="24"/>
  <c r="L438" i="24" s="1"/>
  <c r="K349" i="24"/>
  <c r="L349" i="24" s="1"/>
  <c r="K467" i="24"/>
  <c r="L467" i="24" s="1"/>
  <c r="K348" i="24"/>
  <c r="L348" i="24" s="1"/>
  <c r="I345" i="24"/>
  <c r="I302" i="24"/>
  <c r="J126" i="24"/>
  <c r="K126" i="24" s="1"/>
  <c r="L126" i="24" s="1"/>
  <c r="K514" i="24"/>
  <c r="L514" i="24" s="1"/>
  <c r="M514" i="24" s="1"/>
  <c r="J453" i="24"/>
  <c r="K453" i="24" s="1"/>
  <c r="L105" i="24"/>
  <c r="M105" i="24" s="1"/>
  <c r="K326" i="24"/>
  <c r="L275" i="24"/>
  <c r="M275" i="24" s="1"/>
  <c r="K249" i="24"/>
  <c r="L249" i="24" s="1"/>
  <c r="M249" i="24" s="1"/>
  <c r="BH211" i="24"/>
  <c r="J493" i="24"/>
  <c r="K199" i="24"/>
  <c r="L199" i="24" s="1"/>
  <c r="J107" i="24"/>
  <c r="K107" i="24" s="1"/>
  <c r="I386" i="24"/>
  <c r="O400" i="24"/>
  <c r="L315" i="24"/>
  <c r="M316" i="24"/>
  <c r="N316" i="24" s="1"/>
  <c r="N318" i="24"/>
  <c r="O318" i="24" s="1"/>
  <c r="O220" i="24"/>
  <c r="K284" i="24"/>
  <c r="L284" i="24" s="1"/>
  <c r="I501" i="24"/>
  <c r="J501" i="24" s="1"/>
  <c r="M263" i="24"/>
  <c r="N263" i="24" s="1"/>
  <c r="O263" i="24" s="1"/>
  <c r="BM371" i="24"/>
  <c r="J312" i="24"/>
  <c r="K312" i="24" s="1"/>
  <c r="J188" i="24"/>
  <c r="BH410" i="24"/>
  <c r="M104" i="24"/>
  <c r="N104" i="24" s="1"/>
  <c r="O104" i="24" s="1"/>
  <c r="K138" i="24"/>
  <c r="K181" i="24"/>
  <c r="L181" i="24" s="1"/>
  <c r="L489" i="24"/>
  <c r="M489" i="24" s="1"/>
  <c r="M450" i="24"/>
  <c r="N450" i="24" s="1"/>
  <c r="O450" i="24" s="1"/>
  <c r="J89" i="24"/>
  <c r="K89" i="24" s="1"/>
  <c r="K20" i="24"/>
  <c r="L20" i="24" s="1"/>
  <c r="N103" i="24"/>
  <c r="BH486" i="24"/>
  <c r="K414" i="24"/>
  <c r="N313" i="24"/>
  <c r="O313" i="24" s="1"/>
  <c r="J106" i="24"/>
  <c r="K106" i="24" s="1"/>
  <c r="K327" i="24"/>
  <c r="L327" i="24" s="1"/>
  <c r="M22" i="24"/>
  <c r="M335" i="24"/>
  <c r="M254" i="24"/>
  <c r="N254" i="24" s="1"/>
  <c r="J94" i="24"/>
  <c r="M98" i="24"/>
  <c r="N98" i="24" s="1"/>
  <c r="O98" i="24" s="1"/>
  <c r="M185" i="24"/>
  <c r="N185" i="24" s="1"/>
  <c r="O185" i="24" s="1"/>
  <c r="N405" i="24"/>
  <c r="O405" i="24" s="1"/>
  <c r="K449" i="24"/>
  <c r="L449" i="24" s="1"/>
  <c r="J350" i="24"/>
  <c r="K350" i="24" s="1"/>
  <c r="L474" i="24"/>
  <c r="L463" i="24"/>
  <c r="M227" i="24"/>
  <c r="N227" i="24" s="1"/>
  <c r="O227" i="24" s="1"/>
  <c r="K323" i="24"/>
  <c r="L323" i="24"/>
  <c r="M323" i="24" s="1"/>
  <c r="L512" i="24"/>
  <c r="M512" i="24" s="1"/>
  <c r="L206" i="24"/>
  <c r="M206" i="24" s="1"/>
  <c r="L457" i="24"/>
  <c r="M457" i="24" s="1"/>
  <c r="L373" i="24"/>
  <c r="J116" i="24"/>
  <c r="J333" i="24"/>
  <c r="K383" i="24"/>
  <c r="L383" i="24" s="1"/>
  <c r="K229" i="24"/>
  <c r="L204" i="24"/>
  <c r="M204" i="24" s="1"/>
  <c r="L86" i="24"/>
  <c r="M86" i="24" s="1"/>
  <c r="K68" i="24"/>
  <c r="K295" i="24"/>
  <c r="L81" i="24"/>
  <c r="M81" i="24" s="1"/>
  <c r="L35" i="24"/>
  <c r="M35" i="24" s="1"/>
  <c r="BF302" i="24"/>
  <c r="BH302" i="24" s="1"/>
  <c r="K447" i="24"/>
  <c r="L447" i="24" s="1"/>
  <c r="N112" i="24"/>
  <c r="O112" i="24" s="1"/>
  <c r="J119" i="24"/>
  <c r="N339" i="24"/>
  <c r="O339" i="24" s="1"/>
  <c r="K475" i="24"/>
  <c r="I246" i="24"/>
  <c r="BH17" i="24"/>
  <c r="K446" i="24"/>
  <c r="M332" i="24"/>
  <c r="N332" i="24" s="1"/>
  <c r="O332" i="24" s="1"/>
  <c r="N448" i="24"/>
  <c r="O448" i="24" s="1"/>
  <c r="M442" i="24"/>
  <c r="N442" i="24" s="1"/>
  <c r="O442" i="24" s="1"/>
  <c r="K122" i="24"/>
  <c r="L90" i="24"/>
  <c r="J498" i="24"/>
  <c r="K498" i="24" s="1"/>
  <c r="L253" i="24"/>
  <c r="K38" i="24"/>
  <c r="L420" i="24"/>
  <c r="M420" i="24" s="1"/>
  <c r="K172" i="24"/>
  <c r="L172" i="24" s="1"/>
  <c r="M180" i="24"/>
  <c r="N180" i="24" s="1"/>
  <c r="O180" i="24" s="1"/>
  <c r="K121" i="24"/>
  <c r="L121" i="24" s="1"/>
  <c r="K219" i="24"/>
  <c r="J369" i="24"/>
  <c r="K369" i="24" s="1"/>
  <c r="L369" i="24" s="1"/>
  <c r="BM375" i="24"/>
  <c r="K174" i="24"/>
  <c r="L174" i="24" s="1"/>
  <c r="I496" i="24"/>
  <c r="L77" i="24"/>
  <c r="M77" i="24" s="1"/>
  <c r="J118" i="24"/>
  <c r="K118" i="24" s="1"/>
  <c r="L60" i="24"/>
  <c r="J130" i="24"/>
  <c r="K130" i="24" s="1"/>
  <c r="K516" i="24"/>
  <c r="N461" i="24"/>
  <c r="O461" i="24" s="1"/>
  <c r="J301" i="24"/>
  <c r="K51" i="24"/>
  <c r="L231" i="24"/>
  <c r="K286" i="24"/>
  <c r="L230" i="24"/>
  <c r="M230" i="24" s="1"/>
  <c r="K508" i="24"/>
  <c r="L508" i="24" s="1"/>
  <c r="M163" i="24"/>
  <c r="N163" i="24" s="1"/>
  <c r="O163" i="24" s="1"/>
  <c r="K344" i="24"/>
  <c r="L66" i="24"/>
  <c r="M66" i="24" s="1"/>
  <c r="M54" i="24" l="1"/>
  <c r="N54" i="24" s="1"/>
  <c r="O54" i="24" s="1"/>
  <c r="N355" i="24"/>
  <c r="O355" i="24" s="1"/>
  <c r="M294" i="24"/>
  <c r="N294" i="24" s="1"/>
  <c r="O294" i="24" s="1"/>
  <c r="M59" i="24"/>
  <c r="N59" i="24" s="1"/>
  <c r="O59" i="24" s="1"/>
  <c r="N378" i="24"/>
  <c r="O378" i="24" s="1"/>
  <c r="J161" i="24"/>
  <c r="K161" i="24" s="1"/>
  <c r="L388" i="24"/>
  <c r="M388" i="24" s="1"/>
  <c r="K428" i="24"/>
  <c r="L428" i="24" s="1"/>
  <c r="M428" i="24" s="1"/>
  <c r="L234" i="24"/>
  <c r="M234" i="24" s="1"/>
  <c r="N234" i="24" s="1"/>
  <c r="O234" i="24" s="1"/>
  <c r="M513" i="24"/>
  <c r="N513" i="24" s="1"/>
  <c r="O513" i="24" s="1"/>
  <c r="M480" i="24"/>
  <c r="N480" i="24" s="1"/>
  <c r="O480" i="24" s="1"/>
  <c r="L483" i="24"/>
  <c r="M212" i="24"/>
  <c r="N212" i="24" s="1"/>
  <c r="O212" i="24" s="1"/>
  <c r="M101" i="24"/>
  <c r="N101" i="24" s="1"/>
  <c r="K259" i="24"/>
  <c r="L79" i="24"/>
  <c r="K56" i="24"/>
  <c r="L56" i="24"/>
  <c r="L216" i="24"/>
  <c r="M183" i="24"/>
  <c r="N183" i="24" s="1"/>
  <c r="O183" i="24" s="1"/>
  <c r="L361" i="24"/>
  <c r="M361" i="24"/>
  <c r="N361" i="24" s="1"/>
  <c r="O361" i="24" s="1"/>
  <c r="J71" i="24"/>
  <c r="K71" i="24" s="1"/>
  <c r="L71" i="24" s="1"/>
  <c r="M71" i="24" s="1"/>
  <c r="K408" i="24"/>
  <c r="L408" i="24" s="1"/>
  <c r="M408" i="24" s="1"/>
  <c r="M58" i="24"/>
  <c r="N58" i="24" s="1"/>
  <c r="O58" i="24" s="1"/>
  <c r="N425" i="24"/>
  <c r="O425" i="24" s="1"/>
  <c r="N429" i="24"/>
  <c r="O429" i="24" s="1"/>
  <c r="M134" i="24"/>
  <c r="N134" i="24" s="1"/>
  <c r="N108" i="24"/>
  <c r="O108" i="24" s="1"/>
  <c r="N374" i="24"/>
  <c r="O374" i="24" s="1"/>
  <c r="O102" i="24"/>
  <c r="M114" i="24"/>
  <c r="N114" i="24" s="1"/>
  <c r="O114" i="24" s="1"/>
  <c r="L248" i="24"/>
  <c r="L45" i="24"/>
  <c r="M45" i="24" s="1"/>
  <c r="O362" i="24"/>
  <c r="N267" i="24"/>
  <c r="O267" i="24" s="1"/>
  <c r="O160" i="24"/>
  <c r="M252" i="24"/>
  <c r="K159" i="24"/>
  <c r="L159" i="24" s="1"/>
  <c r="L38" i="24"/>
  <c r="N105" i="24"/>
  <c r="O105" i="24" s="1"/>
  <c r="M413" i="24"/>
  <c r="N413" i="24" s="1"/>
  <c r="O413" i="24" s="1"/>
  <c r="K39" i="24"/>
  <c r="M269" i="24"/>
  <c r="N269" i="24" s="1"/>
  <c r="O269" i="24" s="1"/>
  <c r="L337" i="24"/>
  <c r="M337" i="24" s="1"/>
  <c r="L219" i="24"/>
  <c r="M219" i="24" s="1"/>
  <c r="N219" i="24" s="1"/>
  <c r="O219" i="24" s="1"/>
  <c r="N30" i="24"/>
  <c r="O30" i="24" s="1"/>
  <c r="L193" i="24"/>
  <c r="L47" i="24"/>
  <c r="M47" i="24" s="1"/>
  <c r="L377" i="24"/>
  <c r="M377" i="24" s="1"/>
  <c r="N53" i="24"/>
  <c r="O53" i="24" s="1"/>
  <c r="O401" i="24"/>
  <c r="O21" i="24"/>
  <c r="L445" i="24"/>
  <c r="M445" i="24" s="1"/>
  <c r="M111" i="24"/>
  <c r="N111" i="24" s="1"/>
  <c r="L414" i="24"/>
  <c r="O254" i="24"/>
  <c r="L382" i="24"/>
  <c r="M382" i="24" s="1"/>
  <c r="N382" i="24" s="1"/>
  <c r="O382" i="24" s="1"/>
  <c r="L444" i="24"/>
  <c r="M444" i="24" s="1"/>
  <c r="K277" i="24"/>
  <c r="L356" i="24"/>
  <c r="M356" i="24" s="1"/>
  <c r="M91" i="24"/>
  <c r="N509" i="24"/>
  <c r="O509" i="24" s="1"/>
  <c r="M38" i="24"/>
  <c r="N38" i="24" s="1"/>
  <c r="O38" i="24" s="1"/>
  <c r="O250" i="24"/>
  <c r="L207" i="24"/>
  <c r="M207" i="24" s="1"/>
  <c r="N207" i="24" s="1"/>
  <c r="O207" i="24" s="1"/>
  <c r="L285" i="24"/>
  <c r="M285" i="24" s="1"/>
  <c r="N190" i="24"/>
  <c r="O190" i="24" s="1"/>
  <c r="N472" i="24"/>
  <c r="O472" i="24" s="1"/>
  <c r="J494" i="24"/>
  <c r="N81" i="24"/>
  <c r="O81" i="24" s="1"/>
  <c r="N66" i="24"/>
  <c r="O66" i="24" s="1"/>
  <c r="L391" i="24"/>
  <c r="M391" i="24" s="1"/>
  <c r="J175" i="24"/>
  <c r="N139" i="24"/>
  <c r="O139" i="24" s="1"/>
  <c r="N505" i="24"/>
  <c r="O505" i="24" s="1"/>
  <c r="O491" i="24"/>
  <c r="N178" i="24"/>
  <c r="O178" i="24" s="1"/>
  <c r="M427" i="24"/>
  <c r="N427" i="24" s="1"/>
  <c r="J328" i="24"/>
  <c r="M463" i="24"/>
  <c r="N463" i="24" s="1"/>
  <c r="O316" i="24"/>
  <c r="M210" i="24"/>
  <c r="N210" i="24" s="1"/>
  <c r="O210" i="24" s="1"/>
  <c r="L287" i="24"/>
  <c r="M287" i="24" s="1"/>
  <c r="N287" i="24" s="1"/>
  <c r="N252" i="24"/>
  <c r="O252" i="24" s="1"/>
  <c r="M43" i="24"/>
  <c r="N43" i="24"/>
  <c r="O43" i="24" s="1"/>
  <c r="O205" i="24"/>
  <c r="N506" i="24"/>
  <c r="O506" i="24" s="1"/>
  <c r="K415" i="24"/>
  <c r="L415" i="24" s="1"/>
  <c r="L477" i="24"/>
  <c r="M477" i="24" s="1"/>
  <c r="L360" i="24"/>
  <c r="M360" i="24" s="1"/>
  <c r="N360" i="24" s="1"/>
  <c r="M272" i="24"/>
  <c r="N272" i="24" s="1"/>
  <c r="K419" i="24"/>
  <c r="N196" i="24"/>
  <c r="O196" i="24" s="1"/>
  <c r="L153" i="24"/>
  <c r="M153" i="24" s="1"/>
  <c r="N153" i="24" s="1"/>
  <c r="O153" i="24" s="1"/>
  <c r="L372" i="24"/>
  <c r="M372" i="24" s="1"/>
  <c r="N372" i="24" s="1"/>
  <c r="M197" i="24"/>
  <c r="N197" i="24" s="1"/>
  <c r="O197" i="24" s="1"/>
  <c r="N406" i="24"/>
  <c r="O406" i="24" s="1"/>
  <c r="K486" i="24"/>
  <c r="M211" i="24"/>
  <c r="N211" i="24" s="1"/>
  <c r="O211" i="24" s="1"/>
  <c r="N167" i="24"/>
  <c r="O167" i="24" s="1"/>
  <c r="J92" i="24"/>
  <c r="L192" i="24"/>
  <c r="M192" i="24" s="1"/>
  <c r="J240" i="24"/>
  <c r="K240" i="24" s="1"/>
  <c r="N364" i="24"/>
  <c r="O364" i="24" s="1"/>
  <c r="O290" i="24"/>
  <c r="N271" i="24"/>
  <c r="O271" i="24" s="1"/>
  <c r="O103" i="24"/>
  <c r="N458" i="24"/>
  <c r="O458" i="24" s="1"/>
  <c r="L144" i="24"/>
  <c r="M144" i="24" s="1"/>
  <c r="L96" i="24"/>
  <c r="M96" i="24" s="1"/>
  <c r="L387" i="24"/>
  <c r="M387" i="24" s="1"/>
  <c r="L67" i="24"/>
  <c r="M67" i="24" s="1"/>
  <c r="N67" i="24" s="1"/>
  <c r="O67" i="24" s="1"/>
  <c r="M181" i="24"/>
  <c r="M322" i="24"/>
  <c r="N322" i="24" s="1"/>
  <c r="O322" i="24" s="1"/>
  <c r="O132" i="24"/>
  <c r="J386" i="24"/>
  <c r="K386" i="24" s="1"/>
  <c r="L386" i="24" s="1"/>
  <c r="M371" i="24"/>
  <c r="N371" i="24" s="1"/>
  <c r="O371" i="24" s="1"/>
  <c r="M373" i="24"/>
  <c r="N373" i="24" s="1"/>
  <c r="L276" i="24"/>
  <c r="M276" i="24" s="1"/>
  <c r="N276" i="24" s="1"/>
  <c r="O276" i="24" s="1"/>
  <c r="M123" i="24"/>
  <c r="N123" i="24" s="1"/>
  <c r="L351" i="24"/>
  <c r="M492" i="24"/>
  <c r="N492" i="24" s="1"/>
  <c r="O492" i="24" s="1"/>
  <c r="N407" i="24"/>
  <c r="O407" i="24" s="1"/>
  <c r="L336" i="24"/>
  <c r="M158" i="24"/>
  <c r="N158" i="24" s="1"/>
  <c r="O158" i="24" s="1"/>
  <c r="L410" i="24"/>
  <c r="M410" i="24" s="1"/>
  <c r="M83" i="24"/>
  <c r="N83" i="24" s="1"/>
  <c r="O83" i="24" s="1"/>
  <c r="L106" i="24"/>
  <c r="M106" i="24"/>
  <c r="M500" i="24"/>
  <c r="N500" i="24" s="1"/>
  <c r="O500" i="24" s="1"/>
  <c r="N519" i="24"/>
  <c r="O519" i="24" s="1"/>
  <c r="L55" i="24"/>
  <c r="M55" i="24" s="1"/>
  <c r="N420" i="24"/>
  <c r="O420" i="24" s="1"/>
  <c r="K394" i="24"/>
  <c r="N323" i="24"/>
  <c r="O323" i="24" s="1"/>
  <c r="L347" i="24"/>
  <c r="M347" i="24" s="1"/>
  <c r="N347" i="24" s="1"/>
  <c r="O347" i="24" s="1"/>
  <c r="M447" i="24"/>
  <c r="N447" i="24" s="1"/>
  <c r="O447" i="24" s="1"/>
  <c r="N57" i="24"/>
  <c r="O57" i="24" s="1"/>
  <c r="M311" i="24"/>
  <c r="N311" i="24" s="1"/>
  <c r="O311" i="24" s="1"/>
  <c r="M467" i="24"/>
  <c r="N467" i="24" s="1"/>
  <c r="O467" i="24" s="1"/>
  <c r="L78" i="24"/>
  <c r="M78" i="24" s="1"/>
  <c r="N392" i="24"/>
  <c r="O392" i="24" s="1"/>
  <c r="L68" i="24"/>
  <c r="M68" i="24" s="1"/>
  <c r="L350" i="24"/>
  <c r="M350" i="24" s="1"/>
  <c r="N350" i="24" s="1"/>
  <c r="O350" i="24" s="1"/>
  <c r="N335" i="24"/>
  <c r="O335" i="24" s="1"/>
  <c r="K301" i="24"/>
  <c r="L301" i="24" s="1"/>
  <c r="M369" i="24"/>
  <c r="N369" i="24" s="1"/>
  <c r="O369" i="24" s="1"/>
  <c r="M20" i="24"/>
  <c r="N20" i="24" s="1"/>
  <c r="O20" i="24" s="1"/>
  <c r="K137" i="24"/>
  <c r="S502" i="24"/>
  <c r="T500" i="24"/>
  <c r="M367" i="24"/>
  <c r="N367" i="24" s="1"/>
  <c r="O367" i="24" s="1"/>
  <c r="K64" i="24"/>
  <c r="L64" i="24" s="1"/>
  <c r="M64" i="24" s="1"/>
  <c r="N64" i="24" s="1"/>
  <c r="K273" i="24"/>
  <c r="L273" i="24" s="1"/>
  <c r="M273" i="24" s="1"/>
  <c r="N273" i="24" s="1"/>
  <c r="O273" i="24" s="1"/>
  <c r="K426" i="24"/>
  <c r="M209" i="24"/>
  <c r="N209" i="24" s="1"/>
  <c r="O209" i="24" s="1"/>
  <c r="M174" i="24"/>
  <c r="N174" i="24" s="1"/>
  <c r="O174" i="24" s="1"/>
  <c r="N457" i="24"/>
  <c r="O457" i="24" s="1"/>
  <c r="M90" i="24"/>
  <c r="N90" i="24" s="1"/>
  <c r="O90" i="24" s="1"/>
  <c r="K379" i="24"/>
  <c r="M232" i="24"/>
  <c r="N232" i="24" s="1"/>
  <c r="O232" i="24" s="1"/>
  <c r="M245" i="24"/>
  <c r="N245" i="24" s="1"/>
  <c r="L52" i="24"/>
  <c r="M52" i="24" s="1"/>
  <c r="L279" i="24"/>
  <c r="K100" i="24"/>
  <c r="N204" i="24"/>
  <c r="O204" i="24" s="1"/>
  <c r="N512" i="24"/>
  <c r="O512" i="24" s="1"/>
  <c r="K493" i="24"/>
  <c r="M395" i="24"/>
  <c r="N395" i="24" s="1"/>
  <c r="O395" i="24" s="1"/>
  <c r="M353" i="24"/>
  <c r="L179" i="24"/>
  <c r="M179" i="24" s="1"/>
  <c r="O101" i="24"/>
  <c r="N381" i="24"/>
  <c r="O381" i="24" s="1"/>
  <c r="L344" i="24"/>
  <c r="J302" i="24"/>
  <c r="L63" i="24"/>
  <c r="M63" i="24" s="1"/>
  <c r="O84" i="24"/>
  <c r="J246" i="24"/>
  <c r="L122" i="24"/>
  <c r="N206" i="24"/>
  <c r="O206" i="24" s="1"/>
  <c r="J345" i="24"/>
  <c r="K345" i="24" s="1"/>
  <c r="J310" i="24"/>
  <c r="K310" i="24" s="1"/>
  <c r="O19" i="24"/>
  <c r="O385" i="24"/>
  <c r="O127" i="24"/>
  <c r="M168" i="24"/>
  <c r="N168" i="24" s="1"/>
  <c r="O168" i="24" s="1"/>
  <c r="L36" i="24"/>
  <c r="M36" i="24" s="1"/>
  <c r="M422" i="24"/>
  <c r="K188" i="24"/>
  <c r="L188" i="24" s="1"/>
  <c r="L51" i="24"/>
  <c r="L255" i="24"/>
  <c r="M255" i="24" s="1"/>
  <c r="N86" i="24"/>
  <c r="O86" i="24" s="1"/>
  <c r="L396" i="24"/>
  <c r="M396" i="24" s="1"/>
  <c r="L214" i="24"/>
  <c r="L27" i="24"/>
  <c r="M27" i="24" s="1"/>
  <c r="N27" i="24" s="1"/>
  <c r="O27" i="24" s="1"/>
  <c r="M239" i="24"/>
  <c r="N239" i="24" s="1"/>
  <c r="M432" i="24"/>
  <c r="N432" i="24" s="1"/>
  <c r="O432" i="24" s="1"/>
  <c r="L88" i="24"/>
  <c r="M88" i="24" s="1"/>
  <c r="M315" i="24"/>
  <c r="N315" i="24" s="1"/>
  <c r="O315" i="24" s="1"/>
  <c r="M256" i="24"/>
  <c r="N256" i="24" s="1"/>
  <c r="O256" i="24" s="1"/>
  <c r="M172" i="24"/>
  <c r="N172" i="24" s="1"/>
  <c r="O172" i="24" s="1"/>
  <c r="L439" i="24"/>
  <c r="M439" i="24" s="1"/>
  <c r="N439" i="24" s="1"/>
  <c r="O439" i="24" s="1"/>
  <c r="L138" i="24"/>
  <c r="M284" i="24"/>
  <c r="N284" i="24" s="1"/>
  <c r="O284" i="24" s="1"/>
  <c r="M334" i="24"/>
  <c r="N334" i="24" s="1"/>
  <c r="O334" i="24" s="1"/>
  <c r="S27" i="24"/>
  <c r="T25" i="24"/>
  <c r="L320" i="24"/>
  <c r="M320" i="24" s="1"/>
  <c r="M358" i="24"/>
  <c r="M438" i="24"/>
  <c r="N438" i="24" s="1"/>
  <c r="O438" i="24" s="1"/>
  <c r="K298" i="24"/>
  <c r="L303" i="24"/>
  <c r="M187" i="24"/>
  <c r="N187" i="24" s="1"/>
  <c r="O187" i="24" s="1"/>
  <c r="N489" i="24"/>
  <c r="O489" i="24" s="1"/>
  <c r="L118" i="24"/>
  <c r="N249" i="24"/>
  <c r="O249" i="24" s="1"/>
  <c r="N224" i="24"/>
  <c r="O224" i="24" s="1"/>
  <c r="M508" i="24"/>
  <c r="N508" i="24" s="1"/>
  <c r="O508" i="24" s="1"/>
  <c r="M184" i="24"/>
  <c r="N184" i="24" s="1"/>
  <c r="O184" i="24" s="1"/>
  <c r="K94" i="24"/>
  <c r="L94" i="24" s="1"/>
  <c r="M474" i="24"/>
  <c r="N474" i="24" s="1"/>
  <c r="O474" i="24" s="1"/>
  <c r="M82" i="24"/>
  <c r="N82" i="24" s="1"/>
  <c r="O82" i="24" s="1"/>
  <c r="M344" i="24"/>
  <c r="L475" i="24"/>
  <c r="K213" i="24"/>
  <c r="L326" i="24"/>
  <c r="M326" i="24" s="1"/>
  <c r="M430" i="24"/>
  <c r="N430" i="24" s="1"/>
  <c r="O430" i="24" s="1"/>
  <c r="J496" i="24"/>
  <c r="M383" i="24"/>
  <c r="N383" i="24" s="1"/>
  <c r="O383" i="24" s="1"/>
  <c r="K495" i="24"/>
  <c r="N230" i="24"/>
  <c r="O230" i="24" s="1"/>
  <c r="L288" i="24"/>
  <c r="M288" i="24" s="1"/>
  <c r="N356" i="24"/>
  <c r="O356" i="24" s="1"/>
  <c r="M424" i="24"/>
  <c r="N424" i="24" s="1"/>
  <c r="O424" i="24" s="1"/>
  <c r="M31" i="24"/>
  <c r="N31" i="24" s="1"/>
  <c r="O31" i="24" s="1"/>
  <c r="M351" i="24"/>
  <c r="N351" i="24" s="1"/>
  <c r="O351" i="24" s="1"/>
  <c r="L455" i="24"/>
  <c r="M455" i="24" s="1"/>
  <c r="N455" i="24" s="1"/>
  <c r="O455" i="24" s="1"/>
  <c r="N147" i="24"/>
  <c r="O147" i="24" s="1"/>
  <c r="L357" i="24"/>
  <c r="M357" i="24" s="1"/>
  <c r="N14" i="24"/>
  <c r="O14" i="24" s="1"/>
  <c r="N157" i="24"/>
  <c r="O157" i="24" s="1"/>
  <c r="K333" i="24"/>
  <c r="L333" i="24" s="1"/>
  <c r="M365" i="24"/>
  <c r="N365" i="24" s="1"/>
  <c r="O365" i="24" s="1"/>
  <c r="L295" i="24"/>
  <c r="M295" i="24" s="1"/>
  <c r="K191" i="24"/>
  <c r="L191" i="24" s="1"/>
  <c r="K501" i="24"/>
  <c r="L501" i="24" s="1"/>
  <c r="L343" i="24"/>
  <c r="L312" i="24"/>
  <c r="K116" i="24"/>
  <c r="L116" i="24" s="1"/>
  <c r="M327" i="24"/>
  <c r="N327" i="24" s="1"/>
  <c r="O327" i="24" s="1"/>
  <c r="K319" i="24"/>
  <c r="L319" i="24" s="1"/>
  <c r="M359" i="24"/>
  <c r="N359" i="24" s="1"/>
  <c r="O359" i="24" s="1"/>
  <c r="K50" i="24"/>
  <c r="L50" i="24" s="1"/>
  <c r="M279" i="24"/>
  <c r="L280" i="24"/>
  <c r="L130" i="24"/>
  <c r="J221" i="24"/>
  <c r="M348" i="24"/>
  <c r="N348" i="24" s="1"/>
  <c r="O348" i="24" s="1"/>
  <c r="L453" i="24"/>
  <c r="L149" i="24"/>
  <c r="M149" i="24" s="1"/>
  <c r="L389" i="24"/>
  <c r="M389" i="24" s="1"/>
  <c r="J152" i="24"/>
  <c r="N436" i="24"/>
  <c r="O436" i="24" s="1"/>
  <c r="M253" i="24"/>
  <c r="N253" i="24" s="1"/>
  <c r="O253" i="24" s="1"/>
  <c r="M28" i="24"/>
  <c r="N28" i="24" s="1"/>
  <c r="O28" i="24" s="1"/>
  <c r="L89" i="24"/>
  <c r="M89" i="24" s="1"/>
  <c r="K265" i="24"/>
  <c r="N515" i="24"/>
  <c r="O515" i="24" s="1"/>
  <c r="M121" i="24"/>
  <c r="N121" i="24" s="1"/>
  <c r="L229" i="24"/>
  <c r="L107" i="24"/>
  <c r="M107" i="24" s="1"/>
  <c r="N107" i="24" s="1"/>
  <c r="O107" i="24" s="1"/>
  <c r="L286" i="24"/>
  <c r="M286" i="24" s="1"/>
  <c r="L235" i="24"/>
  <c r="K317" i="24"/>
  <c r="L317" i="24" s="1"/>
  <c r="K119" i="24"/>
  <c r="N16" i="24"/>
  <c r="O16" i="24" s="1"/>
  <c r="L215" i="24"/>
  <c r="M215" i="24" s="1"/>
  <c r="N215" i="24" s="1"/>
  <c r="O215" i="24" s="1"/>
  <c r="N77" i="24"/>
  <c r="O77" i="24" s="1"/>
  <c r="M349" i="24"/>
  <c r="N349" i="24" s="1"/>
  <c r="O349" i="24" s="1"/>
  <c r="L446" i="24"/>
  <c r="M446" i="24" s="1"/>
  <c r="M75" i="24"/>
  <c r="M201" i="24"/>
  <c r="N201" i="24" s="1"/>
  <c r="L516" i="24"/>
  <c r="M516" i="24" s="1"/>
  <c r="K443" i="24"/>
  <c r="L177" i="24"/>
  <c r="M177" i="24" s="1"/>
  <c r="L487" i="24"/>
  <c r="M487" i="24" s="1"/>
  <c r="K136" i="24"/>
  <c r="L136" i="24" s="1"/>
  <c r="L498" i="24"/>
  <c r="M498" i="24" s="1"/>
  <c r="K363" i="24"/>
  <c r="L363" i="24" s="1"/>
  <c r="M368" i="24"/>
  <c r="N368" i="24" s="1"/>
  <c r="N412" i="24"/>
  <c r="O412" i="24" s="1"/>
  <c r="K296" i="24"/>
  <c r="M329" i="24"/>
  <c r="N329" i="24" s="1"/>
  <c r="O329" i="24" s="1"/>
  <c r="N46" i="24"/>
  <c r="O46" i="24" s="1"/>
  <c r="M268" i="24"/>
  <c r="N268" i="24" s="1"/>
  <c r="O268" i="24" s="1"/>
  <c r="K309" i="24"/>
  <c r="L309" i="24" s="1"/>
  <c r="N514" i="24"/>
  <c r="O514" i="24" s="1"/>
  <c r="N91" i="24"/>
  <c r="O91" i="24" s="1"/>
  <c r="N95" i="24"/>
  <c r="O95" i="24" s="1"/>
  <c r="J42" i="24"/>
  <c r="N275" i="24"/>
  <c r="O275" i="24" s="1"/>
  <c r="N35" i="24"/>
  <c r="O35" i="24" s="1"/>
  <c r="L282" i="24"/>
  <c r="L23" i="24"/>
  <c r="M23" i="24" s="1"/>
  <c r="L459" i="24"/>
  <c r="L342" i="24"/>
  <c r="M199" i="24"/>
  <c r="N199" i="24" s="1"/>
  <c r="O199" i="24" s="1"/>
  <c r="M231" i="24"/>
  <c r="N231" i="24" s="1"/>
  <c r="O231" i="24" s="1"/>
  <c r="M449" i="24"/>
  <c r="N449" i="24" s="1"/>
  <c r="M126" i="24"/>
  <c r="N126" i="24" s="1"/>
  <c r="O126" i="24" s="1"/>
  <c r="M397" i="24"/>
  <c r="N397" i="24" s="1"/>
  <c r="O397" i="24" s="1"/>
  <c r="N503" i="24"/>
  <c r="O503" i="24" s="1"/>
  <c r="L259" i="24"/>
  <c r="L417" i="24"/>
  <c r="M417" i="24" s="1"/>
  <c r="N25" i="24"/>
  <c r="O25" i="24" s="1"/>
  <c r="M454" i="24"/>
  <c r="N454" i="24" s="1"/>
  <c r="O454" i="24" s="1"/>
  <c r="L393" i="24"/>
  <c r="M393" i="24" s="1"/>
  <c r="L404" i="24"/>
  <c r="L398" i="24"/>
  <c r="N22" i="24"/>
  <c r="O22" i="24" s="1"/>
  <c r="K435" i="24"/>
  <c r="L37" i="24"/>
  <c r="M37" i="24" s="1"/>
  <c r="M60" i="24"/>
  <c r="N60" i="24" s="1"/>
  <c r="O60" i="24" s="1"/>
  <c r="L48" i="24"/>
  <c r="M48" i="24" s="1"/>
  <c r="L341" i="24"/>
  <c r="M341" i="24" s="1"/>
  <c r="K24" i="24"/>
  <c r="M434" i="24"/>
  <c r="M164" i="24"/>
  <c r="N164" i="24" s="1"/>
  <c r="O164" i="24" s="1"/>
  <c r="L518" i="24"/>
  <c r="M518" i="24" s="1"/>
  <c r="L416" i="24"/>
  <c r="M416" i="24" s="1"/>
  <c r="N416" i="24" s="1"/>
  <c r="O416" i="24" s="1"/>
  <c r="J237" i="24"/>
  <c r="L161" i="24" l="1"/>
  <c r="M161" i="24"/>
  <c r="N161" i="24" s="1"/>
  <c r="O161" i="24" s="1"/>
  <c r="O427" i="24"/>
  <c r="N45" i="24"/>
  <c r="O45" i="24" s="1"/>
  <c r="N388" i="24"/>
  <c r="O388" i="24" s="1"/>
  <c r="M56" i="24"/>
  <c r="N56" i="24" s="1"/>
  <c r="O56" i="24" s="1"/>
  <c r="O111" i="24"/>
  <c r="M191" i="24"/>
  <c r="N191" i="24" s="1"/>
  <c r="O239" i="24"/>
  <c r="M79" i="24"/>
  <c r="O373" i="24"/>
  <c r="M483" i="24"/>
  <c r="M317" i="24"/>
  <c r="N317" i="24" s="1"/>
  <c r="O317" i="24" s="1"/>
  <c r="O272" i="24"/>
  <c r="M415" i="24"/>
  <c r="N415" i="24" s="1"/>
  <c r="O415" i="24" s="1"/>
  <c r="N428" i="24"/>
  <c r="O428" i="24" s="1"/>
  <c r="O368" i="24"/>
  <c r="N149" i="24"/>
  <c r="O149" i="24" s="1"/>
  <c r="L277" i="24"/>
  <c r="M277" i="24" s="1"/>
  <c r="N277" i="24" s="1"/>
  <c r="O277" i="24" s="1"/>
  <c r="K92" i="24"/>
  <c r="L92" i="24" s="1"/>
  <c r="M248" i="24"/>
  <c r="N248" i="24" s="1"/>
  <c r="O248" i="24" s="1"/>
  <c r="M216" i="24"/>
  <c r="N216" i="24" s="1"/>
  <c r="O216" i="24" s="1"/>
  <c r="L486" i="24"/>
  <c r="M486" i="24" s="1"/>
  <c r="N486" i="24" s="1"/>
  <c r="O486" i="24" s="1"/>
  <c r="L39" i="24"/>
  <c r="M39" i="24" s="1"/>
  <c r="N39" i="24" s="1"/>
  <c r="O39" i="24" s="1"/>
  <c r="L419" i="24"/>
  <c r="N408" i="24"/>
  <c r="O408" i="24" s="1"/>
  <c r="N63" i="24"/>
  <c r="O63" i="24" s="1"/>
  <c r="N326" i="24"/>
  <c r="O326" i="24" s="1"/>
  <c r="L240" i="24"/>
  <c r="M240" i="24" s="1"/>
  <c r="N446" i="24"/>
  <c r="O446" i="24" s="1"/>
  <c r="O134" i="24"/>
  <c r="N377" i="24"/>
  <c r="O377" i="24" s="1"/>
  <c r="N106" i="24"/>
  <c r="O106" i="24" s="1"/>
  <c r="N498" i="24"/>
  <c r="O498" i="24" s="1"/>
  <c r="M342" i="24"/>
  <c r="N342" i="24" s="1"/>
  <c r="O342" i="24" s="1"/>
  <c r="N279" i="24"/>
  <c r="O279" i="24" s="1"/>
  <c r="M453" i="24"/>
  <c r="N453" i="24" s="1"/>
  <c r="O453" i="24" s="1"/>
  <c r="O287" i="24"/>
  <c r="O64" i="24"/>
  <c r="O372" i="24"/>
  <c r="N410" i="24"/>
  <c r="O410" i="24" s="1"/>
  <c r="O201" i="24"/>
  <c r="N68" i="24"/>
  <c r="O68" i="24" s="1"/>
  <c r="M475" i="24"/>
  <c r="N475" i="24" s="1"/>
  <c r="O475" i="24" s="1"/>
  <c r="N477" i="24"/>
  <c r="O477" i="24" s="1"/>
  <c r="K494" i="24"/>
  <c r="L494" i="24" s="1"/>
  <c r="N96" i="24"/>
  <c r="O96" i="24" s="1"/>
  <c r="O463" i="24"/>
  <c r="L310" i="24"/>
  <c r="M310" i="24" s="1"/>
  <c r="N310" i="24" s="1"/>
  <c r="O310" i="24" s="1"/>
  <c r="M259" i="24"/>
  <c r="N259" i="24" s="1"/>
  <c r="O259" i="24" s="1"/>
  <c r="M386" i="24"/>
  <c r="N386" i="24" s="1"/>
  <c r="O360" i="24"/>
  <c r="N144" i="24"/>
  <c r="O144" i="24" s="1"/>
  <c r="N285" i="24"/>
  <c r="O285" i="24" s="1"/>
  <c r="N320" i="24"/>
  <c r="O320" i="24" s="1"/>
  <c r="M159" i="24"/>
  <c r="N159" i="24" s="1"/>
  <c r="O159" i="24" s="1"/>
  <c r="N337" i="24"/>
  <c r="O337" i="24" s="1"/>
  <c r="N357" i="24"/>
  <c r="O357" i="24" s="1"/>
  <c r="N177" i="24"/>
  <c r="O177" i="24" s="1"/>
  <c r="N181" i="24"/>
  <c r="O181" i="24" s="1"/>
  <c r="N47" i="24"/>
  <c r="O47" i="24" s="1"/>
  <c r="N344" i="24"/>
  <c r="O344" i="24" s="1"/>
  <c r="M336" i="24"/>
  <c r="N336" i="24" s="1"/>
  <c r="M94" i="24"/>
  <c r="O123" i="24"/>
  <c r="M229" i="24"/>
  <c r="N229" i="24" s="1"/>
  <c r="O229" i="24" s="1"/>
  <c r="M235" i="24"/>
  <c r="N235" i="24" s="1"/>
  <c r="O235" i="24" s="1"/>
  <c r="M414" i="24"/>
  <c r="N414" i="24" s="1"/>
  <c r="O414" i="24" s="1"/>
  <c r="N192" i="24"/>
  <c r="O192" i="24" s="1"/>
  <c r="K175" i="24"/>
  <c r="L175" i="24" s="1"/>
  <c r="N391" i="24"/>
  <c r="O391" i="24" s="1"/>
  <c r="M193" i="24"/>
  <c r="N193" i="24" s="1"/>
  <c r="N387" i="24"/>
  <c r="O387" i="24" s="1"/>
  <c r="N445" i="24"/>
  <c r="O445" i="24" s="1"/>
  <c r="O449" i="24"/>
  <c r="N444" i="24"/>
  <c r="O444" i="24" s="1"/>
  <c r="K328" i="24"/>
  <c r="L328" i="24" s="1"/>
  <c r="N36" i="24"/>
  <c r="O36" i="24" s="1"/>
  <c r="N404" i="24"/>
  <c r="O404" i="24" s="1"/>
  <c r="N343" i="24"/>
  <c r="O343" i="24" s="1"/>
  <c r="N94" i="24"/>
  <c r="O94" i="24" s="1"/>
  <c r="M333" i="24"/>
  <c r="N333" i="24" s="1"/>
  <c r="O333" i="24" s="1"/>
  <c r="N487" i="24"/>
  <c r="O487" i="24" s="1"/>
  <c r="N255" i="24"/>
  <c r="O255" i="24" s="1"/>
  <c r="N52" i="24"/>
  <c r="O52" i="24" s="1"/>
  <c r="N23" i="24"/>
  <c r="N55" i="24"/>
  <c r="O55" i="24" s="1"/>
  <c r="M398" i="24"/>
  <c r="N398" i="24" s="1"/>
  <c r="O398" i="24" s="1"/>
  <c r="N393" i="24"/>
  <c r="O393" i="24" s="1"/>
  <c r="L394" i="24"/>
  <c r="M394" i="24" s="1"/>
  <c r="N358" i="24"/>
  <c r="O358" i="24" s="1"/>
  <c r="O121" i="24"/>
  <c r="M501" i="24"/>
  <c r="N501" i="24" s="1"/>
  <c r="O501" i="24" s="1"/>
  <c r="M188" i="24"/>
  <c r="N188" i="24" s="1"/>
  <c r="O188" i="24" s="1"/>
  <c r="M282" i="24"/>
  <c r="N282" i="24" s="1"/>
  <c r="O282" i="24" s="1"/>
  <c r="L435" i="24"/>
  <c r="M435" i="24" s="1"/>
  <c r="N435" i="24" s="1"/>
  <c r="O435" i="24" s="1"/>
  <c r="S504" i="24"/>
  <c r="T502" i="24"/>
  <c r="M214" i="24"/>
  <c r="N214" i="24" s="1"/>
  <c r="O214" i="24" s="1"/>
  <c r="L24" i="24"/>
  <c r="M280" i="24"/>
  <c r="N280" i="24" s="1"/>
  <c r="O280" i="24" s="1"/>
  <c r="S29" i="24"/>
  <c r="T27" i="24"/>
  <c r="K246" i="24"/>
  <c r="L246" i="24" s="1"/>
  <c r="O245" i="24"/>
  <c r="N353" i="24"/>
  <c r="O353" i="24" s="1"/>
  <c r="N48" i="24"/>
  <c r="O48" i="24" s="1"/>
  <c r="L296" i="24"/>
  <c r="M296" i="24" s="1"/>
  <c r="N422" i="24"/>
  <c r="O422" i="24" s="1"/>
  <c r="M319" i="24"/>
  <c r="N319" i="24" s="1"/>
  <c r="O319" i="24" s="1"/>
  <c r="N37" i="24"/>
  <c r="O37" i="24" s="1"/>
  <c r="M116" i="24"/>
  <c r="N116" i="24" s="1"/>
  <c r="O116" i="24" s="1"/>
  <c r="N341" i="24"/>
  <c r="O341" i="24" s="1"/>
  <c r="M301" i="24"/>
  <c r="N301" i="24" s="1"/>
  <c r="O301" i="24" s="1"/>
  <c r="M51" i="24"/>
  <c r="N51" i="24" s="1"/>
  <c r="O51" i="24" s="1"/>
  <c r="M404" i="24"/>
  <c r="N434" i="24"/>
  <c r="O434" i="24" s="1"/>
  <c r="L495" i="24"/>
  <c r="M495" i="24" s="1"/>
  <c r="N389" i="24"/>
  <c r="O389" i="24" s="1"/>
  <c r="K496" i="24"/>
  <c r="M343" i="24"/>
  <c r="L379" i="24"/>
  <c r="M379" i="24"/>
  <c r="N379" i="24" s="1"/>
  <c r="O379" i="24" s="1"/>
  <c r="O516" i="24"/>
  <c r="N179" i="24"/>
  <c r="O179" i="24" s="1"/>
  <c r="M130" i="24"/>
  <c r="N130" i="24" s="1"/>
  <c r="O130" i="24" s="1"/>
  <c r="M363" i="24"/>
  <c r="N363" i="24" s="1"/>
  <c r="O363" i="24" s="1"/>
  <c r="O191" i="24"/>
  <c r="M122" i="24"/>
  <c r="N122" i="24" s="1"/>
  <c r="O122" i="24" s="1"/>
  <c r="M118" i="24"/>
  <c r="N118" i="24" s="1"/>
  <c r="L265" i="24"/>
  <c r="M265" i="24" s="1"/>
  <c r="L137" i="24"/>
  <c r="M137" i="24"/>
  <c r="K152" i="24"/>
  <c r="L152" i="24" s="1"/>
  <c r="M50" i="24"/>
  <c r="K221" i="24"/>
  <c r="L221" i="24" s="1"/>
  <c r="L213" i="24"/>
  <c r="M136" i="24"/>
  <c r="N136" i="24" s="1"/>
  <c r="O136" i="24" s="1"/>
  <c r="L493" i="24"/>
  <c r="N75" i="24"/>
  <c r="O75" i="24" s="1"/>
  <c r="K237" i="24"/>
  <c r="L237" i="24" s="1"/>
  <c r="N518" i="24"/>
  <c r="O518" i="24" s="1"/>
  <c r="L119" i="24"/>
  <c r="K302" i="24"/>
  <c r="L426" i="24"/>
  <c r="K42" i="24"/>
  <c r="N286" i="24"/>
  <c r="O286" i="24" s="1"/>
  <c r="N89" i="24"/>
  <c r="O89" i="24" s="1"/>
  <c r="N417" i="24"/>
  <c r="O417" i="24" s="1"/>
  <c r="L298" i="24"/>
  <c r="M298" i="24" s="1"/>
  <c r="N88" i="24"/>
  <c r="O88" i="24" s="1"/>
  <c r="N288" i="24"/>
  <c r="O288" i="24" s="1"/>
  <c r="M303" i="24"/>
  <c r="N303" i="24" s="1"/>
  <c r="O303" i="24" s="1"/>
  <c r="M459" i="24"/>
  <c r="N459" i="24" s="1"/>
  <c r="M309" i="24"/>
  <c r="N309" i="24" s="1"/>
  <c r="O309" i="24" s="1"/>
  <c r="L443" i="24"/>
  <c r="L100" i="24"/>
  <c r="M100" i="24" s="1"/>
  <c r="N396" i="24"/>
  <c r="O396" i="24" s="1"/>
  <c r="N295" i="24"/>
  <c r="O295" i="24" s="1"/>
  <c r="N516" i="24"/>
  <c r="N71" i="24"/>
  <c r="O71" i="24" s="1"/>
  <c r="N78" i="24"/>
  <c r="O78" i="24" s="1"/>
  <c r="M312" i="24"/>
  <c r="N312" i="24" s="1"/>
  <c r="O312" i="24" s="1"/>
  <c r="M138" i="24"/>
  <c r="N138" i="24" s="1"/>
  <c r="O138" i="24" s="1"/>
  <c r="O23" i="24"/>
  <c r="L345" i="24"/>
  <c r="M345" i="24" s="1"/>
  <c r="N345" i="24" s="1"/>
  <c r="O345" i="24" s="1"/>
  <c r="N240" i="24" l="1"/>
  <c r="O240" i="24" s="1"/>
  <c r="M92" i="24"/>
  <c r="N92" i="24" s="1"/>
  <c r="O92" i="24" s="1"/>
  <c r="N483" i="24"/>
  <c r="O483" i="24" s="1"/>
  <c r="N79" i="24"/>
  <c r="O79" i="24" s="1"/>
  <c r="M419" i="24"/>
  <c r="N419" i="24" s="1"/>
  <c r="O419" i="24" s="1"/>
  <c r="N100" i="24"/>
  <c r="O100" i="24" s="1"/>
  <c r="O386" i="24"/>
  <c r="O193" i="24"/>
  <c r="M328" i="24"/>
  <c r="M175" i="24"/>
  <c r="N175" i="24" s="1"/>
  <c r="O175" i="24" s="1"/>
  <c r="M494" i="24"/>
  <c r="N494" i="24" s="1"/>
  <c r="M119" i="24"/>
  <c r="N119" i="24" s="1"/>
  <c r="O119" i="24" s="1"/>
  <c r="M24" i="24"/>
  <c r="N24" i="24" s="1"/>
  <c r="N50" i="24"/>
  <c r="O50" i="24" s="1"/>
  <c r="M152" i="24"/>
  <c r="N152" i="24" s="1"/>
  <c r="O152" i="24" s="1"/>
  <c r="O459" i="24"/>
  <c r="N265" i="24"/>
  <c r="O265" i="24" s="1"/>
  <c r="N137" i="24"/>
  <c r="O137" i="24" s="1"/>
  <c r="M426" i="24"/>
  <c r="N426" i="24" s="1"/>
  <c r="O426" i="24" s="1"/>
  <c r="O336" i="24"/>
  <c r="N394" i="24"/>
  <c r="O394" i="24" s="1"/>
  <c r="M246" i="24"/>
  <c r="N246" i="24" s="1"/>
  <c r="O246" i="24" s="1"/>
  <c r="M493" i="24"/>
  <c r="N493" i="24" s="1"/>
  <c r="O493" i="24" s="1"/>
  <c r="M237" i="24"/>
  <c r="N237" i="24" s="1"/>
  <c r="O237" i="24" s="1"/>
  <c r="N296" i="24"/>
  <c r="O296" i="24" s="1"/>
  <c r="L42" i="24"/>
  <c r="M42" i="24"/>
  <c r="N495" i="24"/>
  <c r="O495" i="24" s="1"/>
  <c r="M213" i="24"/>
  <c r="N213" i="24" s="1"/>
  <c r="O213" i="24" s="1"/>
  <c r="L302" i="24"/>
  <c r="M221" i="24"/>
  <c r="N221" i="24" s="1"/>
  <c r="O221" i="24" s="1"/>
  <c r="N298" i="24"/>
  <c r="O298" i="24" s="1"/>
  <c r="S31" i="24"/>
  <c r="T29" i="24"/>
  <c r="L496" i="24"/>
  <c r="M496" i="24" s="1"/>
  <c r="M443" i="24"/>
  <c r="N443" i="24" s="1"/>
  <c r="O443" i="24" s="1"/>
  <c r="O118" i="24"/>
  <c r="S506" i="24"/>
  <c r="T504" i="24"/>
  <c r="N496" i="24" l="1"/>
  <c r="O496" i="24" s="1"/>
  <c r="O494" i="24"/>
  <c r="N328" i="24"/>
  <c r="O328" i="24" s="1"/>
  <c r="O24" i="24"/>
  <c r="N42" i="24"/>
  <c r="O42" i="24" s="1"/>
  <c r="S33" i="24"/>
  <c r="T31" i="24"/>
  <c r="M302" i="24"/>
  <c r="N302" i="24" s="1"/>
  <c r="O302" i="24" s="1"/>
  <c r="S508" i="24"/>
  <c r="T506" i="24"/>
  <c r="S510" i="24" l="1"/>
  <c r="T508" i="24"/>
  <c r="S35" i="24"/>
  <c r="T33" i="24"/>
  <c r="S37" i="24" l="1"/>
  <c r="T35" i="24"/>
  <c r="S512" i="24"/>
  <c r="T510" i="24"/>
  <c r="S514" i="24" l="1"/>
  <c r="T512" i="24"/>
  <c r="S39" i="24"/>
  <c r="T37" i="24"/>
  <c r="S41" i="24" l="1"/>
  <c r="T39" i="24"/>
  <c r="S516" i="24"/>
  <c r="T514" i="24"/>
  <c r="S518" i="24" l="1"/>
  <c r="T516" i="24"/>
  <c r="S43" i="24"/>
  <c r="T41" i="24"/>
  <c r="S45" i="24" l="1"/>
  <c r="T43" i="24"/>
  <c r="S520" i="24"/>
  <c r="T520" i="24" s="1"/>
  <c r="T518" i="24"/>
  <c r="S47" i="24" l="1"/>
  <c r="T45" i="24"/>
  <c r="S49" i="24" l="1"/>
  <c r="T47" i="24"/>
  <c r="S51" i="24" l="1"/>
  <c r="T49" i="24"/>
  <c r="S53" i="24" l="1"/>
  <c r="T51" i="24"/>
  <c r="S55" i="24" l="1"/>
  <c r="T53" i="24"/>
  <c r="S57" i="24" l="1"/>
  <c r="T55" i="24"/>
  <c r="S59" i="24" l="1"/>
  <c r="T57" i="24"/>
  <c r="S61" i="24" l="1"/>
  <c r="T59" i="24"/>
  <c r="S63" i="24" l="1"/>
  <c r="T61" i="24"/>
  <c r="S65" i="24" l="1"/>
  <c r="T63" i="24"/>
  <c r="S67" i="24" l="1"/>
  <c r="T65" i="24"/>
  <c r="S69" i="24" l="1"/>
  <c r="T67" i="24"/>
  <c r="S71" i="24" l="1"/>
  <c r="T69" i="24"/>
  <c r="S73" i="24" l="1"/>
  <c r="T71" i="24"/>
  <c r="S75" i="24" l="1"/>
  <c r="T73" i="24"/>
  <c r="S77" i="24" l="1"/>
  <c r="T75" i="24"/>
  <c r="S79" i="24" l="1"/>
  <c r="T77" i="24"/>
  <c r="S81" i="24" l="1"/>
  <c r="T79" i="24"/>
  <c r="S83" i="24" l="1"/>
  <c r="T81" i="24"/>
  <c r="S85" i="24" l="1"/>
  <c r="T83" i="24"/>
  <c r="S87" i="24" l="1"/>
  <c r="T85" i="24"/>
  <c r="S89" i="24" l="1"/>
  <c r="T87" i="24"/>
  <c r="S91" i="24" l="1"/>
  <c r="T89" i="24"/>
  <c r="S93" i="24" l="1"/>
  <c r="T91" i="24"/>
  <c r="S95" i="24" l="1"/>
  <c r="T93" i="24"/>
  <c r="S97" i="24" l="1"/>
  <c r="T95" i="24"/>
  <c r="S99" i="24" l="1"/>
  <c r="T97" i="24"/>
  <c r="S101" i="24" l="1"/>
  <c r="T99" i="24"/>
  <c r="S103" i="24" l="1"/>
  <c r="T101" i="24"/>
  <c r="S105" i="24" l="1"/>
  <c r="T103" i="24"/>
  <c r="S107" i="24" l="1"/>
  <c r="T105" i="24"/>
  <c r="S109" i="24" l="1"/>
  <c r="T107" i="24"/>
  <c r="S111" i="24" l="1"/>
  <c r="T109" i="24"/>
  <c r="S113" i="24" l="1"/>
  <c r="T111" i="24"/>
  <c r="S115" i="24" l="1"/>
  <c r="T113" i="24"/>
  <c r="S117" i="24" l="1"/>
  <c r="T115" i="24"/>
  <c r="S119" i="24" l="1"/>
  <c r="T117" i="24"/>
  <c r="S121" i="24" l="1"/>
  <c r="T119" i="24"/>
  <c r="S123" i="24" l="1"/>
  <c r="T121" i="24"/>
  <c r="S125" i="24" l="1"/>
  <c r="T123" i="24"/>
  <c r="S127" i="24" l="1"/>
  <c r="T125" i="24"/>
  <c r="S129" i="24" l="1"/>
  <c r="T127" i="24"/>
  <c r="S131" i="24" l="1"/>
  <c r="T129" i="24"/>
  <c r="S133" i="24" l="1"/>
  <c r="T131" i="24"/>
  <c r="S135" i="24" l="1"/>
  <c r="T133" i="24"/>
  <c r="S137" i="24" l="1"/>
  <c r="T135" i="24"/>
  <c r="S139" i="24" l="1"/>
  <c r="T137" i="24"/>
  <c r="S141" i="24" l="1"/>
  <c r="T139" i="24"/>
  <c r="S143" i="24" l="1"/>
  <c r="T141" i="24"/>
  <c r="S145" i="24" l="1"/>
  <c r="T143" i="24"/>
  <c r="S147" i="24" l="1"/>
  <c r="T145" i="24"/>
  <c r="S149" i="24" l="1"/>
  <c r="T147" i="24"/>
  <c r="S151" i="24" l="1"/>
  <c r="T149" i="24"/>
  <c r="S153" i="24" l="1"/>
  <c r="T151" i="24"/>
  <c r="S155" i="24" l="1"/>
  <c r="T153" i="24"/>
  <c r="S157" i="24" l="1"/>
  <c r="T155" i="24"/>
  <c r="S159" i="24" l="1"/>
  <c r="T157" i="24"/>
  <c r="S161" i="24" l="1"/>
  <c r="T159" i="24"/>
  <c r="S163" i="24" l="1"/>
  <c r="T161" i="24"/>
  <c r="S165" i="24" l="1"/>
  <c r="T163" i="24"/>
  <c r="S167" i="24" l="1"/>
  <c r="T165" i="24"/>
  <c r="S169" i="24" l="1"/>
  <c r="T167" i="24"/>
  <c r="S171" i="24" l="1"/>
  <c r="T169" i="24"/>
  <c r="S173" i="24" l="1"/>
  <c r="T171" i="24"/>
  <c r="S175" i="24" l="1"/>
  <c r="T173" i="24"/>
  <c r="S177" i="24" l="1"/>
  <c r="T175" i="24"/>
  <c r="S179" i="24" l="1"/>
  <c r="T177" i="24"/>
  <c r="S181" i="24" l="1"/>
  <c r="T179" i="24"/>
  <c r="S183" i="24" l="1"/>
  <c r="T181" i="24"/>
  <c r="S185" i="24" l="1"/>
  <c r="T183" i="24"/>
  <c r="S187" i="24" l="1"/>
  <c r="T185" i="24"/>
  <c r="S189" i="24" l="1"/>
  <c r="T187" i="24"/>
  <c r="S191" i="24" l="1"/>
  <c r="T189" i="24"/>
  <c r="S193" i="24" l="1"/>
  <c r="T191" i="24"/>
  <c r="S195" i="24" l="1"/>
  <c r="T193" i="24"/>
  <c r="S197" i="24" l="1"/>
  <c r="T195" i="24"/>
  <c r="S199" i="24" l="1"/>
  <c r="T197" i="24"/>
  <c r="S201" i="24" l="1"/>
  <c r="T199" i="24"/>
  <c r="S203" i="24" l="1"/>
  <c r="T201" i="24"/>
  <c r="S205" i="24" l="1"/>
  <c r="T203" i="24"/>
  <c r="S207" i="24" l="1"/>
  <c r="T205" i="24"/>
  <c r="S209" i="24" l="1"/>
  <c r="T207" i="24"/>
  <c r="S211" i="24" l="1"/>
  <c r="T209" i="24"/>
  <c r="S213" i="24" l="1"/>
  <c r="T211" i="24"/>
  <c r="S215" i="24" l="1"/>
  <c r="T213" i="24"/>
  <c r="S217" i="24" l="1"/>
  <c r="T215" i="24"/>
  <c r="S219" i="24" l="1"/>
  <c r="T217" i="24"/>
  <c r="S221" i="24" l="1"/>
  <c r="T219" i="24"/>
  <c r="S223" i="24" l="1"/>
  <c r="T221" i="24"/>
  <c r="S225" i="24" l="1"/>
  <c r="T223" i="24"/>
  <c r="S227" i="24" l="1"/>
  <c r="T225" i="24"/>
  <c r="S229" i="24" l="1"/>
  <c r="T227" i="24"/>
  <c r="S231" i="24" l="1"/>
  <c r="T229" i="24"/>
  <c r="S233" i="24" l="1"/>
  <c r="T231" i="24"/>
  <c r="S235" i="24" l="1"/>
  <c r="T233" i="24"/>
  <c r="S237" i="24" l="1"/>
  <c r="T235" i="24"/>
  <c r="S239" i="24" l="1"/>
  <c r="T237" i="24"/>
  <c r="S241" i="24" l="1"/>
  <c r="T239" i="24"/>
  <c r="S243" i="24" l="1"/>
  <c r="T241" i="24"/>
  <c r="S245" i="24" l="1"/>
  <c r="T243" i="24"/>
  <c r="S247" i="24" l="1"/>
  <c r="T245" i="24"/>
  <c r="S249" i="24" l="1"/>
  <c r="T247" i="24"/>
  <c r="S251" i="24" l="1"/>
  <c r="T249" i="24"/>
  <c r="S253" i="24" l="1"/>
  <c r="T251" i="24"/>
  <c r="S255" i="24" l="1"/>
  <c r="T253" i="24"/>
  <c r="S257" i="24" l="1"/>
  <c r="T255" i="24"/>
  <c r="S259" i="24" l="1"/>
  <c r="T257" i="24"/>
  <c r="S261" i="24" l="1"/>
  <c r="T259" i="24"/>
  <c r="S263" i="24" l="1"/>
  <c r="T261" i="24"/>
  <c r="S265" i="24" l="1"/>
  <c r="T263" i="24"/>
  <c r="S267" i="24" l="1"/>
  <c r="T265" i="24"/>
  <c r="S269" i="24" l="1"/>
  <c r="T267" i="24"/>
  <c r="S271" i="24" l="1"/>
  <c r="T269" i="24"/>
  <c r="S273" i="24" l="1"/>
  <c r="T271" i="24"/>
  <c r="S275" i="24" l="1"/>
  <c r="T273" i="24"/>
  <c r="S277" i="24" l="1"/>
  <c r="T275" i="24"/>
  <c r="S279" i="24" l="1"/>
  <c r="T277" i="24"/>
  <c r="S281" i="24" l="1"/>
  <c r="T279" i="24"/>
  <c r="S283" i="24" l="1"/>
  <c r="T281" i="24"/>
  <c r="S285" i="24" l="1"/>
  <c r="T283" i="24"/>
  <c r="S287" i="24" l="1"/>
  <c r="T285" i="24"/>
  <c r="S289" i="24" l="1"/>
  <c r="T287" i="24"/>
  <c r="S291" i="24" l="1"/>
  <c r="T289" i="24"/>
  <c r="S293" i="24" l="1"/>
  <c r="T291" i="24"/>
  <c r="S295" i="24" l="1"/>
  <c r="T293" i="24"/>
  <c r="S297" i="24" l="1"/>
  <c r="T295" i="24"/>
  <c r="S299" i="24" l="1"/>
  <c r="T297" i="24"/>
  <c r="S301" i="24" l="1"/>
  <c r="T299" i="24"/>
  <c r="S303" i="24" l="1"/>
  <c r="T301" i="24"/>
  <c r="S305" i="24" l="1"/>
  <c r="T303" i="24"/>
  <c r="S307" i="24" l="1"/>
  <c r="T305" i="24"/>
  <c r="S309" i="24" l="1"/>
  <c r="T307" i="24"/>
  <c r="S311" i="24" l="1"/>
  <c r="T309" i="24"/>
  <c r="S313" i="24" l="1"/>
  <c r="T311" i="24"/>
  <c r="S315" i="24" l="1"/>
  <c r="T313" i="24"/>
  <c r="S317" i="24" l="1"/>
  <c r="T315" i="24"/>
  <c r="S319" i="24" l="1"/>
  <c r="T317" i="24"/>
  <c r="S321" i="24" l="1"/>
  <c r="T319" i="24"/>
  <c r="S323" i="24" l="1"/>
  <c r="T321" i="24"/>
  <c r="S325" i="24" l="1"/>
  <c r="T323" i="24"/>
  <c r="S327" i="24" l="1"/>
  <c r="T325" i="24"/>
  <c r="S329" i="24" l="1"/>
  <c r="T327" i="24"/>
  <c r="S331" i="24" l="1"/>
  <c r="T329" i="24"/>
  <c r="S333" i="24" l="1"/>
  <c r="T331" i="24"/>
  <c r="S335" i="24" l="1"/>
  <c r="T333" i="24"/>
  <c r="S337" i="24" l="1"/>
  <c r="T335" i="24"/>
  <c r="S339" i="24" l="1"/>
  <c r="T337" i="24"/>
  <c r="S341" i="24" l="1"/>
  <c r="T339" i="24"/>
  <c r="S343" i="24" l="1"/>
  <c r="T341" i="24"/>
  <c r="S345" i="24" l="1"/>
  <c r="T343" i="24"/>
  <c r="S347" i="24" l="1"/>
  <c r="T345" i="24"/>
  <c r="S349" i="24" l="1"/>
  <c r="T347" i="24"/>
  <c r="S351" i="24" l="1"/>
  <c r="T349" i="24"/>
  <c r="S353" i="24" l="1"/>
  <c r="T351" i="24"/>
  <c r="S355" i="24" l="1"/>
  <c r="T353" i="24"/>
  <c r="S357" i="24" l="1"/>
  <c r="T355" i="24"/>
  <c r="S359" i="24" l="1"/>
  <c r="T357" i="24"/>
  <c r="S361" i="24" l="1"/>
  <c r="T359" i="24"/>
  <c r="S363" i="24" l="1"/>
  <c r="T361" i="24"/>
  <c r="S365" i="24" l="1"/>
  <c r="T363" i="24"/>
  <c r="S367" i="24" l="1"/>
  <c r="T365" i="24"/>
  <c r="S369" i="24" l="1"/>
  <c r="T367" i="24"/>
  <c r="S371" i="24" l="1"/>
  <c r="T369" i="24"/>
  <c r="S373" i="24" l="1"/>
  <c r="T371" i="24"/>
  <c r="S375" i="24" l="1"/>
  <c r="T373" i="24"/>
  <c r="S377" i="24" l="1"/>
  <c r="T375" i="24"/>
  <c r="S379" i="24" l="1"/>
  <c r="T377" i="24"/>
  <c r="S381" i="24" l="1"/>
  <c r="T379" i="24"/>
  <c r="S383" i="24" l="1"/>
  <c r="T381" i="24"/>
  <c r="S385" i="24" l="1"/>
  <c r="T383" i="24"/>
  <c r="S387" i="24" l="1"/>
  <c r="T385" i="24"/>
  <c r="S389" i="24" l="1"/>
  <c r="T387" i="24"/>
  <c r="S391" i="24" l="1"/>
  <c r="T389" i="24"/>
  <c r="S393" i="24" l="1"/>
  <c r="T391" i="24"/>
  <c r="S395" i="24" l="1"/>
  <c r="T393" i="24"/>
  <c r="S397" i="24" l="1"/>
  <c r="T395" i="24"/>
  <c r="S399" i="24" l="1"/>
  <c r="T397" i="24"/>
  <c r="S401" i="24" l="1"/>
  <c r="T399" i="24"/>
  <c r="S403" i="24" l="1"/>
  <c r="T401" i="24"/>
  <c r="S405" i="24" l="1"/>
  <c r="T403" i="24"/>
  <c r="S407" i="24" l="1"/>
  <c r="T405" i="24"/>
  <c r="S409" i="24" l="1"/>
  <c r="T407" i="24"/>
  <c r="S411" i="24" l="1"/>
  <c r="T409" i="24"/>
  <c r="S413" i="24" l="1"/>
  <c r="T411" i="24"/>
  <c r="S415" i="24" l="1"/>
  <c r="T413" i="24"/>
  <c r="S417" i="24" l="1"/>
  <c r="T415" i="24"/>
  <c r="S419" i="24" l="1"/>
  <c r="T417" i="24"/>
  <c r="S421" i="24" l="1"/>
  <c r="T419" i="24"/>
  <c r="S423" i="24" l="1"/>
  <c r="T421" i="24"/>
  <c r="S425" i="24" l="1"/>
  <c r="T423" i="24"/>
  <c r="S427" i="24" l="1"/>
  <c r="T425" i="24"/>
  <c r="S429" i="24" l="1"/>
  <c r="T427" i="24"/>
  <c r="S431" i="24" l="1"/>
  <c r="T429" i="24"/>
  <c r="S433" i="24" l="1"/>
  <c r="T431" i="24"/>
  <c r="S435" i="24" l="1"/>
  <c r="T433" i="24"/>
  <c r="S437" i="24" l="1"/>
  <c r="T435" i="24"/>
  <c r="S439" i="24" l="1"/>
  <c r="T437" i="24"/>
  <c r="S441" i="24" l="1"/>
  <c r="T439" i="24"/>
  <c r="S443" i="24" l="1"/>
  <c r="T441" i="24"/>
  <c r="S445" i="24" l="1"/>
  <c r="T443" i="24"/>
  <c r="S447" i="24" l="1"/>
  <c r="T445" i="24"/>
  <c r="S449" i="24" l="1"/>
  <c r="T447" i="24"/>
  <c r="S451" i="24" l="1"/>
  <c r="T449" i="24"/>
  <c r="S453" i="24" l="1"/>
  <c r="T451" i="24"/>
  <c r="S455" i="24" l="1"/>
  <c r="T453" i="24"/>
  <c r="S457" i="24" l="1"/>
  <c r="T455" i="24"/>
  <c r="S459" i="24" l="1"/>
  <c r="T457" i="24"/>
  <c r="S461" i="24" l="1"/>
  <c r="T459" i="24"/>
  <c r="S463" i="24" l="1"/>
  <c r="T461" i="24"/>
  <c r="S465" i="24" l="1"/>
  <c r="T463" i="24"/>
  <c r="S467" i="24" l="1"/>
  <c r="T465" i="24"/>
  <c r="S469" i="24" l="1"/>
  <c r="T467" i="24"/>
  <c r="S471" i="24" l="1"/>
  <c r="T469" i="24"/>
  <c r="S473" i="24" l="1"/>
  <c r="T471" i="24"/>
  <c r="S475" i="24" l="1"/>
  <c r="T473" i="24"/>
  <c r="S477" i="24" l="1"/>
  <c r="T475" i="24"/>
  <c r="S479" i="24" l="1"/>
  <c r="T477" i="24"/>
  <c r="S481" i="24" l="1"/>
  <c r="T479" i="24"/>
  <c r="S483" i="24" l="1"/>
  <c r="T481" i="24"/>
  <c r="S485" i="24" l="1"/>
  <c r="T483" i="24"/>
  <c r="S487" i="24" l="1"/>
  <c r="T485" i="24"/>
  <c r="S489" i="24" l="1"/>
  <c r="T487" i="24"/>
  <c r="S491" i="24" l="1"/>
  <c r="T489" i="24"/>
  <c r="S493" i="24" l="1"/>
  <c r="T491" i="24"/>
  <c r="S495" i="24" l="1"/>
  <c r="T493" i="24"/>
  <c r="S497" i="24" l="1"/>
  <c r="T495" i="24"/>
  <c r="S499" i="24" l="1"/>
  <c r="T497" i="24"/>
  <c r="S501" i="24" l="1"/>
  <c r="T499" i="24"/>
  <c r="S503" i="24" l="1"/>
  <c r="T501" i="24"/>
  <c r="S505" i="24" l="1"/>
  <c r="T503" i="24"/>
  <c r="S507" i="24" l="1"/>
  <c r="T505" i="24"/>
  <c r="S509" i="24" l="1"/>
  <c r="T507" i="24"/>
  <c r="S511" i="24" l="1"/>
  <c r="T509" i="24"/>
  <c r="S513" i="24" l="1"/>
  <c r="T511" i="24"/>
  <c r="S515" i="24" l="1"/>
  <c r="T513" i="24"/>
  <c r="S517" i="24" l="1"/>
  <c r="T515" i="24"/>
  <c r="S519" i="24" l="1"/>
  <c r="T517" i="24"/>
  <c r="S521" i="24" l="1"/>
  <c r="T521" i="24" s="1"/>
  <c r="T519" i="24"/>
  <c r="A403" i="6" l="1"/>
  <c r="O9" i="18" l="1"/>
  <c r="O10" i="18"/>
  <c r="O11" i="18"/>
  <c r="O12" i="18"/>
  <c r="O13" i="18"/>
  <c r="O8" i="18"/>
  <c r="N9" i="18"/>
  <c r="N10" i="18"/>
  <c r="N11" i="18"/>
  <c r="N12" i="18"/>
  <c r="N13" i="18"/>
  <c r="N8" i="18"/>
  <c r="C13" i="18"/>
  <c r="D13" i="18"/>
  <c r="E13" i="18"/>
  <c r="F13" i="18"/>
  <c r="G13" i="18"/>
  <c r="H13" i="18"/>
  <c r="I13" i="18"/>
  <c r="J13" i="18"/>
  <c r="K13" i="18"/>
  <c r="L13" i="18"/>
  <c r="M13" i="18"/>
  <c r="B13" i="18"/>
  <c r="C59" i="19"/>
  <c r="D59" i="19"/>
  <c r="E59" i="19"/>
  <c r="F59" i="19"/>
  <c r="G59" i="19"/>
  <c r="H59" i="19"/>
  <c r="I59" i="19"/>
  <c r="J59" i="19"/>
  <c r="K59" i="19"/>
  <c r="L59" i="19"/>
  <c r="M59" i="19"/>
  <c r="N59" i="19"/>
  <c r="O59" i="19"/>
  <c r="N14" i="18" s="1"/>
  <c r="P59" i="19"/>
  <c r="O14" i="18"/>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 i="6"/>
  <c r="M5" i="6"/>
  <c r="N5" i="6"/>
  <c r="O5" i="6"/>
  <c r="P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 i="6"/>
  <c r="O509" i="6" l="1"/>
  <c r="M509" i="6"/>
  <c r="P509" i="6"/>
  <c r="N509" i="6"/>
  <c r="L509" i="6"/>
  <c r="K509" i="6"/>
  <c r="P508" i="6"/>
  <c r="O508" i="6"/>
  <c r="K508" i="6"/>
  <c r="M508" i="6"/>
  <c r="N508" i="6"/>
  <c r="L508" i="6"/>
  <c r="K510" i="6"/>
  <c r="K511" i="6" l="1"/>
  <c r="O1" i="2"/>
  <c r="D18" i="2" l="1"/>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17" i="2"/>
  <c r="B24" i="18" l="1"/>
  <c r="C24" i="18"/>
  <c r="D24" i="18"/>
  <c r="E24" i="18"/>
  <c r="F24" i="18"/>
  <c r="G24" i="18"/>
  <c r="H24" i="18"/>
  <c r="I24" i="18"/>
  <c r="J24" i="18"/>
  <c r="K24" i="18"/>
  <c r="L24" i="18"/>
  <c r="M24" i="18"/>
  <c r="N24" i="18"/>
  <c r="O24" i="18"/>
  <c r="Q7" i="18"/>
  <c r="R7" i="18"/>
  <c r="Q8" i="18"/>
  <c r="R8" i="18"/>
  <c r="Q3" i="18"/>
  <c r="R3" i="18"/>
  <c r="Q4" i="18"/>
  <c r="R4" i="18"/>
  <c r="Q5" i="18"/>
  <c r="R5" i="18"/>
  <c r="Q6" i="18"/>
  <c r="R6" i="18"/>
  <c r="R2" i="18"/>
  <c r="Q2" i="18"/>
  <c r="A13" i="18"/>
  <c r="N15" i="18"/>
  <c r="O15" i="18"/>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7" i="10"/>
  <c r="A508" i="10"/>
  <c r="B508" i="10"/>
  <c r="D508" i="10"/>
  <c r="A509" i="10"/>
  <c r="B509" i="10"/>
  <c r="D509" i="10"/>
  <c r="A204" i="10"/>
  <c r="B204" i="10"/>
  <c r="D204" i="10"/>
  <c r="A205" i="10"/>
  <c r="B205" i="10"/>
  <c r="D205" i="10"/>
  <c r="A206" i="10"/>
  <c r="B206" i="10"/>
  <c r="D206" i="10"/>
  <c r="A207" i="10"/>
  <c r="B207" i="10"/>
  <c r="D207" i="10"/>
  <c r="A208" i="10"/>
  <c r="B208" i="10"/>
  <c r="D208" i="10"/>
  <c r="A209" i="10"/>
  <c r="B209" i="10"/>
  <c r="D209" i="10"/>
  <c r="A210" i="10"/>
  <c r="B210" i="10"/>
  <c r="D210" i="10"/>
  <c r="A211" i="10"/>
  <c r="B211" i="10"/>
  <c r="D211" i="10"/>
  <c r="A212" i="10"/>
  <c r="B212" i="10"/>
  <c r="D212" i="10"/>
  <c r="A213" i="10"/>
  <c r="B213" i="10"/>
  <c r="D213" i="10"/>
  <c r="A214" i="10"/>
  <c r="B214" i="10"/>
  <c r="D214" i="10"/>
  <c r="A215" i="10"/>
  <c r="B215" i="10"/>
  <c r="D215" i="10"/>
  <c r="A216" i="10"/>
  <c r="B216" i="10"/>
  <c r="D216" i="10"/>
  <c r="A217" i="10"/>
  <c r="B217" i="10"/>
  <c r="D217" i="10"/>
  <c r="A218" i="10"/>
  <c r="B218" i="10"/>
  <c r="D218" i="10"/>
  <c r="A219" i="10"/>
  <c r="B219" i="10"/>
  <c r="D219" i="10"/>
  <c r="A220" i="10"/>
  <c r="B220" i="10"/>
  <c r="D220" i="10"/>
  <c r="A221" i="10"/>
  <c r="B221" i="10"/>
  <c r="D221" i="10"/>
  <c r="A222" i="10"/>
  <c r="B222" i="10"/>
  <c r="D222" i="10"/>
  <c r="A223" i="10"/>
  <c r="B223" i="10"/>
  <c r="D223" i="10"/>
  <c r="A224" i="10"/>
  <c r="B224" i="10"/>
  <c r="D224" i="10"/>
  <c r="A225" i="10"/>
  <c r="B225" i="10"/>
  <c r="D225" i="10"/>
  <c r="A226" i="10"/>
  <c r="B226" i="10"/>
  <c r="D226" i="10"/>
  <c r="A227" i="10"/>
  <c r="B227" i="10"/>
  <c r="D227" i="10"/>
  <c r="A228" i="10"/>
  <c r="B228" i="10"/>
  <c r="D228" i="10"/>
  <c r="A229" i="10"/>
  <c r="B229" i="10"/>
  <c r="D229" i="10"/>
  <c r="A230" i="10"/>
  <c r="B230" i="10"/>
  <c r="D230" i="10"/>
  <c r="A231" i="10"/>
  <c r="B231" i="10"/>
  <c r="D231" i="10"/>
  <c r="A232" i="10"/>
  <c r="B232" i="10"/>
  <c r="D232" i="10"/>
  <c r="A233" i="10"/>
  <c r="B233" i="10"/>
  <c r="D233" i="10"/>
  <c r="A234" i="10"/>
  <c r="B234" i="10"/>
  <c r="D234" i="10"/>
  <c r="A235" i="10"/>
  <c r="B235" i="10"/>
  <c r="D235" i="10"/>
  <c r="A236" i="10"/>
  <c r="B236" i="10"/>
  <c r="D236" i="10"/>
  <c r="A237" i="10"/>
  <c r="B237" i="10"/>
  <c r="D237" i="10"/>
  <c r="A238" i="10"/>
  <c r="B238" i="10"/>
  <c r="D238" i="10"/>
  <c r="A239" i="10"/>
  <c r="B239" i="10"/>
  <c r="D239" i="10"/>
  <c r="A240" i="10"/>
  <c r="B240" i="10"/>
  <c r="D240" i="10"/>
  <c r="A241" i="10"/>
  <c r="B241" i="10"/>
  <c r="D241" i="10"/>
  <c r="A242" i="10"/>
  <c r="B242" i="10"/>
  <c r="D242" i="10"/>
  <c r="A243" i="10"/>
  <c r="B243" i="10"/>
  <c r="D243" i="10"/>
  <c r="A244" i="10"/>
  <c r="B244" i="10"/>
  <c r="D244" i="10"/>
  <c r="A245" i="10"/>
  <c r="B245" i="10"/>
  <c r="D245" i="10"/>
  <c r="A246" i="10"/>
  <c r="B246" i="10"/>
  <c r="D246" i="10"/>
  <c r="A247" i="10"/>
  <c r="B247" i="10"/>
  <c r="D247" i="10"/>
  <c r="A248" i="10"/>
  <c r="B248" i="10"/>
  <c r="D248" i="10"/>
  <c r="A249" i="10"/>
  <c r="B249" i="10"/>
  <c r="D249" i="10"/>
  <c r="A250" i="10"/>
  <c r="B250" i="10"/>
  <c r="D250" i="10"/>
  <c r="A251" i="10"/>
  <c r="B251" i="10"/>
  <c r="D251" i="10"/>
  <c r="A252" i="10"/>
  <c r="B252" i="10"/>
  <c r="D252" i="10"/>
  <c r="A253" i="10"/>
  <c r="B253" i="10"/>
  <c r="D253" i="10"/>
  <c r="A254" i="10"/>
  <c r="B254" i="10"/>
  <c r="D254" i="10"/>
  <c r="A255" i="10"/>
  <c r="B255" i="10"/>
  <c r="D255" i="10"/>
  <c r="A256" i="10"/>
  <c r="B256" i="10"/>
  <c r="D256" i="10"/>
  <c r="A257" i="10"/>
  <c r="B257" i="10"/>
  <c r="D257" i="10"/>
  <c r="A258" i="10"/>
  <c r="B258" i="10"/>
  <c r="D258" i="10"/>
  <c r="A259" i="10"/>
  <c r="B259" i="10"/>
  <c r="D259" i="10"/>
  <c r="A260" i="10"/>
  <c r="B260" i="10"/>
  <c r="D260" i="10"/>
  <c r="A261" i="10"/>
  <c r="B261" i="10"/>
  <c r="D261" i="10"/>
  <c r="A262" i="10"/>
  <c r="B262" i="10"/>
  <c r="D262" i="10"/>
  <c r="A263" i="10"/>
  <c r="B263" i="10"/>
  <c r="D263" i="10"/>
  <c r="A264" i="10"/>
  <c r="B264" i="10"/>
  <c r="D264" i="10"/>
  <c r="A265" i="10"/>
  <c r="B265" i="10"/>
  <c r="D265" i="10"/>
  <c r="A266" i="10"/>
  <c r="B266" i="10"/>
  <c r="D266" i="10"/>
  <c r="A267" i="10"/>
  <c r="B267" i="10"/>
  <c r="D267" i="10"/>
  <c r="A268" i="10"/>
  <c r="B268" i="10"/>
  <c r="D268" i="10"/>
  <c r="A269" i="10"/>
  <c r="B269" i="10"/>
  <c r="D269" i="10"/>
  <c r="A270" i="10"/>
  <c r="B270" i="10"/>
  <c r="D270" i="10"/>
  <c r="A271" i="10"/>
  <c r="B271" i="10"/>
  <c r="D271" i="10"/>
  <c r="A272" i="10"/>
  <c r="B272" i="10"/>
  <c r="D272" i="10"/>
  <c r="A273" i="10"/>
  <c r="B273" i="10"/>
  <c r="D273" i="10"/>
  <c r="A274" i="10"/>
  <c r="B274" i="10"/>
  <c r="D274" i="10"/>
  <c r="A275" i="10"/>
  <c r="B275" i="10"/>
  <c r="D275" i="10"/>
  <c r="A276" i="10"/>
  <c r="B276" i="10"/>
  <c r="D276" i="10"/>
  <c r="A277" i="10"/>
  <c r="B277" i="10"/>
  <c r="D277" i="10"/>
  <c r="A278" i="10"/>
  <c r="B278" i="10"/>
  <c r="D278" i="10"/>
  <c r="A279" i="10"/>
  <c r="B279" i="10"/>
  <c r="D279" i="10"/>
  <c r="A280" i="10"/>
  <c r="B280" i="10"/>
  <c r="D280" i="10"/>
  <c r="A281" i="10"/>
  <c r="B281" i="10"/>
  <c r="D281" i="10"/>
  <c r="A282" i="10"/>
  <c r="B282" i="10"/>
  <c r="D282" i="10"/>
  <c r="A283" i="10"/>
  <c r="B283" i="10"/>
  <c r="D283" i="10"/>
  <c r="A284" i="10"/>
  <c r="B284" i="10"/>
  <c r="D284" i="10"/>
  <c r="A285" i="10"/>
  <c r="B285" i="10"/>
  <c r="D285" i="10"/>
  <c r="A286" i="10"/>
  <c r="B286" i="10"/>
  <c r="D286" i="10"/>
  <c r="A287" i="10"/>
  <c r="B287" i="10"/>
  <c r="D287" i="10"/>
  <c r="A288" i="10"/>
  <c r="B288" i="10"/>
  <c r="D288" i="10"/>
  <c r="A289" i="10"/>
  <c r="B289" i="10"/>
  <c r="D289" i="10"/>
  <c r="A290" i="10"/>
  <c r="B290" i="10"/>
  <c r="D290" i="10"/>
  <c r="A291" i="10"/>
  <c r="B291" i="10"/>
  <c r="D291" i="10"/>
  <c r="A292" i="10"/>
  <c r="B292" i="10"/>
  <c r="D292" i="10"/>
  <c r="A293" i="10"/>
  <c r="B293" i="10"/>
  <c r="D293" i="10"/>
  <c r="A294" i="10"/>
  <c r="B294" i="10"/>
  <c r="D294" i="10"/>
  <c r="A295" i="10"/>
  <c r="B295" i="10"/>
  <c r="D295" i="10"/>
  <c r="A296" i="10"/>
  <c r="B296" i="10"/>
  <c r="D296" i="10"/>
  <c r="A297" i="10"/>
  <c r="B297" i="10"/>
  <c r="D297" i="10"/>
  <c r="A298" i="10"/>
  <c r="B298" i="10"/>
  <c r="D298" i="10"/>
  <c r="A299" i="10"/>
  <c r="B299" i="10"/>
  <c r="D299" i="10"/>
  <c r="A300" i="10"/>
  <c r="B300" i="10"/>
  <c r="D300" i="10"/>
  <c r="A301" i="10"/>
  <c r="B301" i="10"/>
  <c r="D301" i="10"/>
  <c r="A302" i="10"/>
  <c r="B302" i="10"/>
  <c r="D302" i="10"/>
  <c r="A303" i="10"/>
  <c r="B303" i="10"/>
  <c r="D303" i="10"/>
  <c r="A304" i="10"/>
  <c r="B304" i="10"/>
  <c r="D304" i="10"/>
  <c r="A305" i="10"/>
  <c r="B305" i="10"/>
  <c r="D305" i="10"/>
  <c r="A306" i="10"/>
  <c r="B306" i="10"/>
  <c r="D306" i="10"/>
  <c r="A307" i="10"/>
  <c r="B307" i="10"/>
  <c r="D307" i="10"/>
  <c r="A308" i="10"/>
  <c r="B308" i="10"/>
  <c r="D308" i="10"/>
  <c r="A309" i="10"/>
  <c r="B309" i="10"/>
  <c r="D309" i="10"/>
  <c r="A310" i="10"/>
  <c r="B310" i="10"/>
  <c r="D310" i="10"/>
  <c r="A311" i="10"/>
  <c r="B311" i="10"/>
  <c r="D311" i="10"/>
  <c r="A312" i="10"/>
  <c r="B312" i="10"/>
  <c r="D312" i="10"/>
  <c r="A313" i="10"/>
  <c r="B313" i="10"/>
  <c r="D313" i="10"/>
  <c r="A314" i="10"/>
  <c r="B314" i="10"/>
  <c r="D314" i="10"/>
  <c r="A315" i="10"/>
  <c r="B315" i="10"/>
  <c r="D315" i="10"/>
  <c r="A316" i="10"/>
  <c r="B316" i="10"/>
  <c r="D316" i="10"/>
  <c r="A317" i="10"/>
  <c r="B317" i="10"/>
  <c r="D317" i="10"/>
  <c r="A318" i="10"/>
  <c r="B318" i="10"/>
  <c r="D318" i="10"/>
  <c r="A319" i="10"/>
  <c r="B319" i="10"/>
  <c r="D319" i="10"/>
  <c r="A320" i="10"/>
  <c r="B320" i="10"/>
  <c r="D320" i="10"/>
  <c r="A321" i="10"/>
  <c r="B321" i="10"/>
  <c r="D321" i="10"/>
  <c r="A322" i="10"/>
  <c r="B322" i="10"/>
  <c r="D322" i="10"/>
  <c r="A323" i="10"/>
  <c r="B323" i="10"/>
  <c r="D323" i="10"/>
  <c r="A324" i="10"/>
  <c r="B324" i="10"/>
  <c r="D324" i="10"/>
  <c r="A325" i="10"/>
  <c r="B325" i="10"/>
  <c r="D325" i="10"/>
  <c r="A326" i="10"/>
  <c r="B326" i="10"/>
  <c r="D326" i="10"/>
  <c r="A327" i="10"/>
  <c r="B327" i="10"/>
  <c r="D327" i="10"/>
  <c r="A328" i="10"/>
  <c r="B328" i="10"/>
  <c r="D328" i="10"/>
  <c r="A329" i="10"/>
  <c r="B329" i="10"/>
  <c r="D329" i="10"/>
  <c r="A330" i="10"/>
  <c r="B330" i="10"/>
  <c r="D330" i="10"/>
  <c r="A331" i="10"/>
  <c r="B331" i="10"/>
  <c r="D331" i="10"/>
  <c r="A332" i="10"/>
  <c r="B332" i="10"/>
  <c r="D332" i="10"/>
  <c r="A333" i="10"/>
  <c r="B333" i="10"/>
  <c r="D333" i="10"/>
  <c r="A334" i="10"/>
  <c r="B334" i="10"/>
  <c r="D334" i="10"/>
  <c r="A335" i="10"/>
  <c r="B335" i="10"/>
  <c r="D335" i="10"/>
  <c r="A336" i="10"/>
  <c r="B336" i="10"/>
  <c r="D336" i="10"/>
  <c r="A337" i="10"/>
  <c r="B337" i="10"/>
  <c r="D337" i="10"/>
  <c r="A338" i="10"/>
  <c r="B338" i="10"/>
  <c r="D338" i="10"/>
  <c r="A339" i="10"/>
  <c r="B339" i="10"/>
  <c r="D339" i="10"/>
  <c r="A340" i="10"/>
  <c r="B340" i="10"/>
  <c r="D340" i="10"/>
  <c r="A341" i="10"/>
  <c r="B341" i="10"/>
  <c r="D341" i="10"/>
  <c r="A342" i="10"/>
  <c r="B342" i="10"/>
  <c r="D342" i="10"/>
  <c r="A343" i="10"/>
  <c r="B343" i="10"/>
  <c r="D343" i="10"/>
  <c r="A344" i="10"/>
  <c r="B344" i="10"/>
  <c r="D344" i="10"/>
  <c r="A345" i="10"/>
  <c r="B345" i="10"/>
  <c r="D345" i="10"/>
  <c r="A346" i="10"/>
  <c r="B346" i="10"/>
  <c r="D346" i="10"/>
  <c r="A347" i="10"/>
  <c r="B347" i="10"/>
  <c r="D347" i="10"/>
  <c r="A348" i="10"/>
  <c r="B348" i="10"/>
  <c r="D348" i="10"/>
  <c r="A349" i="10"/>
  <c r="B349" i="10"/>
  <c r="D349" i="10"/>
  <c r="A350" i="10"/>
  <c r="B350" i="10"/>
  <c r="D350" i="10"/>
  <c r="A351" i="10"/>
  <c r="B351" i="10"/>
  <c r="D351" i="10"/>
  <c r="A352" i="10"/>
  <c r="B352" i="10"/>
  <c r="D352" i="10"/>
  <c r="A353" i="10"/>
  <c r="B353" i="10"/>
  <c r="D353" i="10"/>
  <c r="A354" i="10"/>
  <c r="B354" i="10"/>
  <c r="D354" i="10"/>
  <c r="A355" i="10"/>
  <c r="B355" i="10"/>
  <c r="D355" i="10"/>
  <c r="A356" i="10"/>
  <c r="B356" i="10"/>
  <c r="D356" i="10"/>
  <c r="A357" i="10"/>
  <c r="B357" i="10"/>
  <c r="D357" i="10"/>
  <c r="A358" i="10"/>
  <c r="B358" i="10"/>
  <c r="D358" i="10"/>
  <c r="A359" i="10"/>
  <c r="B359" i="10"/>
  <c r="D359" i="10"/>
  <c r="A360" i="10"/>
  <c r="B360" i="10"/>
  <c r="D360" i="10"/>
  <c r="A361" i="10"/>
  <c r="B361" i="10"/>
  <c r="D361" i="10"/>
  <c r="A362" i="10"/>
  <c r="B362" i="10"/>
  <c r="D362" i="10"/>
  <c r="A363" i="10"/>
  <c r="B363" i="10"/>
  <c r="D363" i="10"/>
  <c r="A364" i="10"/>
  <c r="B364" i="10"/>
  <c r="D364" i="10"/>
  <c r="A365" i="10"/>
  <c r="B365" i="10"/>
  <c r="D365" i="10"/>
  <c r="A366" i="10"/>
  <c r="B366" i="10"/>
  <c r="D366" i="10"/>
  <c r="A367" i="10"/>
  <c r="B367" i="10"/>
  <c r="D367" i="10"/>
  <c r="A368" i="10"/>
  <c r="B368" i="10"/>
  <c r="D368" i="10"/>
  <c r="A369" i="10"/>
  <c r="B369" i="10"/>
  <c r="D369" i="10"/>
  <c r="A370" i="10"/>
  <c r="B370" i="10"/>
  <c r="D370" i="10"/>
  <c r="A371" i="10"/>
  <c r="B371" i="10"/>
  <c r="D371" i="10"/>
  <c r="A372" i="10"/>
  <c r="B372" i="10"/>
  <c r="D372" i="10"/>
  <c r="A373" i="10"/>
  <c r="B373" i="10"/>
  <c r="D373" i="10"/>
  <c r="A374" i="10"/>
  <c r="B374" i="10"/>
  <c r="D374" i="10"/>
  <c r="A375" i="10"/>
  <c r="B375" i="10"/>
  <c r="D375" i="10"/>
  <c r="A376" i="10"/>
  <c r="B376" i="10"/>
  <c r="D376" i="10"/>
  <c r="A377" i="10"/>
  <c r="B377" i="10"/>
  <c r="D377" i="10"/>
  <c r="A378" i="10"/>
  <c r="B378" i="10"/>
  <c r="D378" i="10"/>
  <c r="A379" i="10"/>
  <c r="B379" i="10"/>
  <c r="D379" i="10"/>
  <c r="A380" i="10"/>
  <c r="B380" i="10"/>
  <c r="D380" i="10"/>
  <c r="A381" i="10"/>
  <c r="B381" i="10"/>
  <c r="D381" i="10"/>
  <c r="A382" i="10"/>
  <c r="B382" i="10"/>
  <c r="D382" i="10"/>
  <c r="A383" i="10"/>
  <c r="B383" i="10"/>
  <c r="D383" i="10"/>
  <c r="A384" i="10"/>
  <c r="B384" i="10"/>
  <c r="D384" i="10"/>
  <c r="A385" i="10"/>
  <c r="B385" i="10"/>
  <c r="D385" i="10"/>
  <c r="A386" i="10"/>
  <c r="B386" i="10"/>
  <c r="D386" i="10"/>
  <c r="A387" i="10"/>
  <c r="B387" i="10"/>
  <c r="D387" i="10"/>
  <c r="A388" i="10"/>
  <c r="B388" i="10"/>
  <c r="D388" i="10"/>
  <c r="A389" i="10"/>
  <c r="B389" i="10"/>
  <c r="D389" i="10"/>
  <c r="A390" i="10"/>
  <c r="B390" i="10"/>
  <c r="D390" i="10"/>
  <c r="A391" i="10"/>
  <c r="B391" i="10"/>
  <c r="D391" i="10"/>
  <c r="A392" i="10"/>
  <c r="B392" i="10"/>
  <c r="D392" i="10"/>
  <c r="A393" i="10"/>
  <c r="B393" i="10"/>
  <c r="D393" i="10"/>
  <c r="A394" i="10"/>
  <c r="B394" i="10"/>
  <c r="D394" i="10"/>
  <c r="A395" i="10"/>
  <c r="B395" i="10"/>
  <c r="D395" i="10"/>
  <c r="A396" i="10"/>
  <c r="B396" i="10"/>
  <c r="D396" i="10"/>
  <c r="A397" i="10"/>
  <c r="B397" i="10"/>
  <c r="D397" i="10"/>
  <c r="A398" i="10"/>
  <c r="B398" i="10"/>
  <c r="D398" i="10"/>
  <c r="A399" i="10"/>
  <c r="B399" i="10"/>
  <c r="D399" i="10"/>
  <c r="A400" i="10"/>
  <c r="B400" i="10"/>
  <c r="D400" i="10"/>
  <c r="A401" i="10"/>
  <c r="B401" i="10"/>
  <c r="D401" i="10"/>
  <c r="A402" i="10"/>
  <c r="B402" i="10"/>
  <c r="D402" i="10"/>
  <c r="A403" i="10"/>
  <c r="B403" i="10"/>
  <c r="D403" i="10"/>
  <c r="A404" i="10"/>
  <c r="B404" i="10"/>
  <c r="D404" i="10"/>
  <c r="A405" i="10"/>
  <c r="B405" i="10"/>
  <c r="D405" i="10"/>
  <c r="A406" i="10"/>
  <c r="B406" i="10"/>
  <c r="D406" i="10"/>
  <c r="A407" i="10"/>
  <c r="B407" i="10"/>
  <c r="D407" i="10"/>
  <c r="A408" i="10"/>
  <c r="B408" i="10"/>
  <c r="D408" i="10"/>
  <c r="A409" i="10"/>
  <c r="B409" i="10"/>
  <c r="D409" i="10"/>
  <c r="A410" i="10"/>
  <c r="B410" i="10"/>
  <c r="D410" i="10"/>
  <c r="A411" i="10"/>
  <c r="B411" i="10"/>
  <c r="D411" i="10"/>
  <c r="A412" i="10"/>
  <c r="B412" i="10"/>
  <c r="D412" i="10"/>
  <c r="A413" i="10"/>
  <c r="B413" i="10"/>
  <c r="D413" i="10"/>
  <c r="A414" i="10"/>
  <c r="B414" i="10"/>
  <c r="D414" i="10"/>
  <c r="A415" i="10"/>
  <c r="B415" i="10"/>
  <c r="D415" i="10"/>
  <c r="A416" i="10"/>
  <c r="B416" i="10"/>
  <c r="D416" i="10"/>
  <c r="A417" i="10"/>
  <c r="B417" i="10"/>
  <c r="D417" i="10"/>
  <c r="A418" i="10"/>
  <c r="B418" i="10"/>
  <c r="D418" i="10"/>
  <c r="A419" i="10"/>
  <c r="B419" i="10"/>
  <c r="D419" i="10"/>
  <c r="A420" i="10"/>
  <c r="B420" i="10"/>
  <c r="D420" i="10"/>
  <c r="A421" i="10"/>
  <c r="B421" i="10"/>
  <c r="D421" i="10"/>
  <c r="A422" i="10"/>
  <c r="B422" i="10"/>
  <c r="D422" i="10"/>
  <c r="A423" i="10"/>
  <c r="B423" i="10"/>
  <c r="D423" i="10"/>
  <c r="A424" i="10"/>
  <c r="B424" i="10"/>
  <c r="D424" i="10"/>
  <c r="A425" i="10"/>
  <c r="B425" i="10"/>
  <c r="D425" i="10"/>
  <c r="A426" i="10"/>
  <c r="B426" i="10"/>
  <c r="D426" i="10"/>
  <c r="A427" i="10"/>
  <c r="B427" i="10"/>
  <c r="D427" i="10"/>
  <c r="A428" i="10"/>
  <c r="B428" i="10"/>
  <c r="D428" i="10"/>
  <c r="A429" i="10"/>
  <c r="B429" i="10"/>
  <c r="D429" i="10"/>
  <c r="A430" i="10"/>
  <c r="B430" i="10"/>
  <c r="D430" i="10"/>
  <c r="A431" i="10"/>
  <c r="B431" i="10"/>
  <c r="D431" i="10"/>
  <c r="A432" i="10"/>
  <c r="B432" i="10"/>
  <c r="D432" i="10"/>
  <c r="A433" i="10"/>
  <c r="B433" i="10"/>
  <c r="D433" i="10"/>
  <c r="A434" i="10"/>
  <c r="B434" i="10"/>
  <c r="D434" i="10"/>
  <c r="A435" i="10"/>
  <c r="B435" i="10"/>
  <c r="D435" i="10"/>
  <c r="A436" i="10"/>
  <c r="B436" i="10"/>
  <c r="D436" i="10"/>
  <c r="A437" i="10"/>
  <c r="B437" i="10"/>
  <c r="D437" i="10"/>
  <c r="A438" i="10"/>
  <c r="B438" i="10"/>
  <c r="D438" i="10"/>
  <c r="A439" i="10"/>
  <c r="B439" i="10"/>
  <c r="D439" i="10"/>
  <c r="A440" i="10"/>
  <c r="B440" i="10"/>
  <c r="D440" i="10"/>
  <c r="A441" i="10"/>
  <c r="B441" i="10"/>
  <c r="D441" i="10"/>
  <c r="A442" i="10"/>
  <c r="B442" i="10"/>
  <c r="D442" i="10"/>
  <c r="A443" i="10"/>
  <c r="B443" i="10"/>
  <c r="D443" i="10"/>
  <c r="A444" i="10"/>
  <c r="B444" i="10"/>
  <c r="D444" i="10"/>
  <c r="A445" i="10"/>
  <c r="B445" i="10"/>
  <c r="D445" i="10"/>
  <c r="A446" i="10"/>
  <c r="B446" i="10"/>
  <c r="D446" i="10"/>
  <c r="A447" i="10"/>
  <c r="B447" i="10"/>
  <c r="D447" i="10"/>
  <c r="A448" i="10"/>
  <c r="B448" i="10"/>
  <c r="D448" i="10"/>
  <c r="A449" i="10"/>
  <c r="B449" i="10"/>
  <c r="D449" i="10"/>
  <c r="A450" i="10"/>
  <c r="B450" i="10"/>
  <c r="D450" i="10"/>
  <c r="A451" i="10"/>
  <c r="B451" i="10"/>
  <c r="D451" i="10"/>
  <c r="A452" i="10"/>
  <c r="B452" i="10"/>
  <c r="D452" i="10"/>
  <c r="A453" i="10"/>
  <c r="B453" i="10"/>
  <c r="D453" i="10"/>
  <c r="A454" i="10"/>
  <c r="B454" i="10"/>
  <c r="D454" i="10"/>
  <c r="A455" i="10"/>
  <c r="B455" i="10"/>
  <c r="D455" i="10"/>
  <c r="A456" i="10"/>
  <c r="B456" i="10"/>
  <c r="D456" i="10"/>
  <c r="A457" i="10"/>
  <c r="B457" i="10"/>
  <c r="D457" i="10"/>
  <c r="A458" i="10"/>
  <c r="B458" i="10"/>
  <c r="D458" i="10"/>
  <c r="A459" i="10"/>
  <c r="B459" i="10"/>
  <c r="D459" i="10"/>
  <c r="A460" i="10"/>
  <c r="B460" i="10"/>
  <c r="D460" i="10"/>
  <c r="A461" i="10"/>
  <c r="B461" i="10"/>
  <c r="D461" i="10"/>
  <c r="A462" i="10"/>
  <c r="B462" i="10"/>
  <c r="D462" i="10"/>
  <c r="A463" i="10"/>
  <c r="B463" i="10"/>
  <c r="D463" i="10"/>
  <c r="A464" i="10"/>
  <c r="B464" i="10"/>
  <c r="D464" i="10"/>
  <c r="A465" i="10"/>
  <c r="B465" i="10"/>
  <c r="D465" i="10"/>
  <c r="A466" i="10"/>
  <c r="B466" i="10"/>
  <c r="D466" i="10"/>
  <c r="A467" i="10"/>
  <c r="B467" i="10"/>
  <c r="D467" i="10"/>
  <c r="A468" i="10"/>
  <c r="B468" i="10"/>
  <c r="D468" i="10"/>
  <c r="A469" i="10"/>
  <c r="B469" i="10"/>
  <c r="D469" i="10"/>
  <c r="A470" i="10"/>
  <c r="B470" i="10"/>
  <c r="D470" i="10"/>
  <c r="A471" i="10"/>
  <c r="B471" i="10"/>
  <c r="D471" i="10"/>
  <c r="A472" i="10"/>
  <c r="B472" i="10"/>
  <c r="D472" i="10"/>
  <c r="A473" i="10"/>
  <c r="B473" i="10"/>
  <c r="D473" i="10"/>
  <c r="A474" i="10"/>
  <c r="B474" i="10"/>
  <c r="D474" i="10"/>
  <c r="A475" i="10"/>
  <c r="B475" i="10"/>
  <c r="D475" i="10"/>
  <c r="A476" i="10"/>
  <c r="B476" i="10"/>
  <c r="D476" i="10"/>
  <c r="A477" i="10"/>
  <c r="B477" i="10"/>
  <c r="D477" i="10"/>
  <c r="A478" i="10"/>
  <c r="B478" i="10"/>
  <c r="D478" i="10"/>
  <c r="A479" i="10"/>
  <c r="B479" i="10"/>
  <c r="D479" i="10"/>
  <c r="A480" i="10"/>
  <c r="B480" i="10"/>
  <c r="D480" i="10"/>
  <c r="A481" i="10"/>
  <c r="B481" i="10"/>
  <c r="D481" i="10"/>
  <c r="A482" i="10"/>
  <c r="B482" i="10"/>
  <c r="D482" i="10"/>
  <c r="A483" i="10"/>
  <c r="B483" i="10"/>
  <c r="D483" i="10"/>
  <c r="A484" i="10"/>
  <c r="B484" i="10"/>
  <c r="D484" i="10"/>
  <c r="A485" i="10"/>
  <c r="B485" i="10"/>
  <c r="D485" i="10"/>
  <c r="A486" i="10"/>
  <c r="B486" i="10"/>
  <c r="D486" i="10"/>
  <c r="A487" i="10"/>
  <c r="B487" i="10"/>
  <c r="D487" i="10"/>
  <c r="A488" i="10"/>
  <c r="B488" i="10"/>
  <c r="D488" i="10"/>
  <c r="A489" i="10"/>
  <c r="B489" i="10"/>
  <c r="D489" i="10"/>
  <c r="A490" i="10"/>
  <c r="B490" i="10"/>
  <c r="D490" i="10"/>
  <c r="A491" i="10"/>
  <c r="B491" i="10"/>
  <c r="D491" i="10"/>
  <c r="A492" i="10"/>
  <c r="B492" i="10"/>
  <c r="D492" i="10"/>
  <c r="A493" i="10"/>
  <c r="B493" i="10"/>
  <c r="D493" i="10"/>
  <c r="A494" i="10"/>
  <c r="B494" i="10"/>
  <c r="D494" i="10"/>
  <c r="A495" i="10"/>
  <c r="B495" i="10"/>
  <c r="D495" i="10"/>
  <c r="A496" i="10"/>
  <c r="B496" i="10"/>
  <c r="D496" i="10"/>
  <c r="A497" i="10"/>
  <c r="B497" i="10"/>
  <c r="D497" i="10"/>
  <c r="A498" i="10"/>
  <c r="B498" i="10"/>
  <c r="D498" i="10"/>
  <c r="A499" i="10"/>
  <c r="B499" i="10"/>
  <c r="D499" i="10"/>
  <c r="A500" i="10"/>
  <c r="B500" i="10"/>
  <c r="D500" i="10"/>
  <c r="A501" i="10"/>
  <c r="B501" i="10"/>
  <c r="D501" i="10"/>
  <c r="A502" i="10"/>
  <c r="B502" i="10"/>
  <c r="D502" i="10"/>
  <c r="A503" i="10"/>
  <c r="B503" i="10"/>
  <c r="D503" i="10"/>
  <c r="A504" i="10"/>
  <c r="B504" i="10"/>
  <c r="D504" i="10"/>
  <c r="A505" i="10"/>
  <c r="B505" i="10"/>
  <c r="D505" i="10"/>
  <c r="A506" i="10"/>
  <c r="B506" i="10"/>
  <c r="D506" i="10"/>
  <c r="A507" i="10"/>
  <c r="B507" i="10"/>
  <c r="D507" i="10"/>
  <c r="A8" i="10"/>
  <c r="B8" i="10"/>
  <c r="D8" i="10"/>
  <c r="A9" i="10"/>
  <c r="B9" i="10"/>
  <c r="D9" i="10"/>
  <c r="A10" i="10"/>
  <c r="B10" i="10"/>
  <c r="D10" i="10"/>
  <c r="A11" i="10"/>
  <c r="B11" i="10"/>
  <c r="D11" i="10"/>
  <c r="A12" i="10"/>
  <c r="B12" i="10"/>
  <c r="D12" i="10"/>
  <c r="A13" i="10"/>
  <c r="B13" i="10"/>
  <c r="D13" i="10"/>
  <c r="A14" i="10"/>
  <c r="B14" i="10"/>
  <c r="D14" i="10"/>
  <c r="A15" i="10"/>
  <c r="B15" i="10"/>
  <c r="D15" i="10"/>
  <c r="A16" i="10"/>
  <c r="B16" i="10"/>
  <c r="D16" i="10"/>
  <c r="A17" i="10"/>
  <c r="B17" i="10"/>
  <c r="D17" i="10"/>
  <c r="A18" i="10"/>
  <c r="B18" i="10"/>
  <c r="D18" i="10"/>
  <c r="A19" i="10"/>
  <c r="B19" i="10"/>
  <c r="D19" i="10"/>
  <c r="A20" i="10"/>
  <c r="B20" i="10"/>
  <c r="D20" i="10"/>
  <c r="A21" i="10"/>
  <c r="B21" i="10"/>
  <c r="D21" i="10"/>
  <c r="A22" i="10"/>
  <c r="B22" i="10"/>
  <c r="D22" i="10"/>
  <c r="A23" i="10"/>
  <c r="B23" i="10"/>
  <c r="D23" i="10"/>
  <c r="A24" i="10"/>
  <c r="B24" i="10"/>
  <c r="D24" i="10"/>
  <c r="A25" i="10"/>
  <c r="B25" i="10"/>
  <c r="D25" i="10"/>
  <c r="A26" i="10"/>
  <c r="B26" i="10"/>
  <c r="D26" i="10"/>
  <c r="A27" i="10"/>
  <c r="B27" i="10"/>
  <c r="D27" i="10"/>
  <c r="A28" i="10"/>
  <c r="B28" i="10"/>
  <c r="D28" i="10"/>
  <c r="A29" i="10"/>
  <c r="B29" i="10"/>
  <c r="D29" i="10"/>
  <c r="A30" i="10"/>
  <c r="B30" i="10"/>
  <c r="D30" i="10"/>
  <c r="A31" i="10"/>
  <c r="B31" i="10"/>
  <c r="D31" i="10"/>
  <c r="A32" i="10"/>
  <c r="B32" i="10"/>
  <c r="D32" i="10"/>
  <c r="A33" i="10"/>
  <c r="B33" i="10"/>
  <c r="D33" i="10"/>
  <c r="A34" i="10"/>
  <c r="B34" i="10"/>
  <c r="D34" i="10"/>
  <c r="A35" i="10"/>
  <c r="B35" i="10"/>
  <c r="D35" i="10"/>
  <c r="A36" i="10"/>
  <c r="B36" i="10"/>
  <c r="D36" i="10"/>
  <c r="A37" i="10"/>
  <c r="B37" i="10"/>
  <c r="D37" i="10"/>
  <c r="A38" i="10"/>
  <c r="B38" i="10"/>
  <c r="D38" i="10"/>
  <c r="A39" i="10"/>
  <c r="B39" i="10"/>
  <c r="D39" i="10"/>
  <c r="A40" i="10"/>
  <c r="B40" i="10"/>
  <c r="D40" i="10"/>
  <c r="A41" i="10"/>
  <c r="B41" i="10"/>
  <c r="D41" i="10"/>
  <c r="A42" i="10"/>
  <c r="B42" i="10"/>
  <c r="D42" i="10"/>
  <c r="A43" i="10"/>
  <c r="B43" i="10"/>
  <c r="D43" i="10"/>
  <c r="A44" i="10"/>
  <c r="B44" i="10"/>
  <c r="D44" i="10"/>
  <c r="A45" i="10"/>
  <c r="B45" i="10"/>
  <c r="D45" i="10"/>
  <c r="A46" i="10"/>
  <c r="B46" i="10"/>
  <c r="D46" i="10"/>
  <c r="A47" i="10"/>
  <c r="B47" i="10"/>
  <c r="D47" i="10"/>
  <c r="A48" i="10"/>
  <c r="B48" i="10"/>
  <c r="D48" i="10"/>
  <c r="A49" i="10"/>
  <c r="B49" i="10"/>
  <c r="D49" i="10"/>
  <c r="A50" i="10"/>
  <c r="B50" i="10"/>
  <c r="D50" i="10"/>
  <c r="A51" i="10"/>
  <c r="B51" i="10"/>
  <c r="D51" i="10"/>
  <c r="A52" i="10"/>
  <c r="B52" i="10"/>
  <c r="D52" i="10"/>
  <c r="A53" i="10"/>
  <c r="B53" i="10"/>
  <c r="D53" i="10"/>
  <c r="A54" i="10"/>
  <c r="B54" i="10"/>
  <c r="D54" i="10"/>
  <c r="A55" i="10"/>
  <c r="B55" i="10"/>
  <c r="D55" i="10"/>
  <c r="A56" i="10"/>
  <c r="B56" i="10"/>
  <c r="D56" i="10"/>
  <c r="A57" i="10"/>
  <c r="B57" i="10"/>
  <c r="D57" i="10"/>
  <c r="A58" i="10"/>
  <c r="B58" i="10"/>
  <c r="D58" i="10"/>
  <c r="A59" i="10"/>
  <c r="B59" i="10"/>
  <c r="D59" i="10"/>
  <c r="A60" i="10"/>
  <c r="B60" i="10"/>
  <c r="D60" i="10"/>
  <c r="A61" i="10"/>
  <c r="B61" i="10"/>
  <c r="D61" i="10"/>
  <c r="A62" i="10"/>
  <c r="B62" i="10"/>
  <c r="D62" i="10"/>
  <c r="A63" i="10"/>
  <c r="B63" i="10"/>
  <c r="D63" i="10"/>
  <c r="A64" i="10"/>
  <c r="B64" i="10"/>
  <c r="D64" i="10"/>
  <c r="A65" i="10"/>
  <c r="B65" i="10"/>
  <c r="D65" i="10"/>
  <c r="A66" i="10"/>
  <c r="B66" i="10"/>
  <c r="D66" i="10"/>
  <c r="A67" i="10"/>
  <c r="B67" i="10"/>
  <c r="D67" i="10"/>
  <c r="A68" i="10"/>
  <c r="B68" i="10"/>
  <c r="D68" i="10"/>
  <c r="A69" i="10"/>
  <c r="B69" i="10"/>
  <c r="D69" i="10"/>
  <c r="A70" i="10"/>
  <c r="B70" i="10"/>
  <c r="D70" i="10"/>
  <c r="A71" i="10"/>
  <c r="B71" i="10"/>
  <c r="D71" i="10"/>
  <c r="A72" i="10"/>
  <c r="B72" i="10"/>
  <c r="D72" i="10"/>
  <c r="A73" i="10"/>
  <c r="B73" i="10"/>
  <c r="D73" i="10"/>
  <c r="A74" i="10"/>
  <c r="B74" i="10"/>
  <c r="D74" i="10"/>
  <c r="A75" i="10"/>
  <c r="B75" i="10"/>
  <c r="D75" i="10"/>
  <c r="A76" i="10"/>
  <c r="B76" i="10"/>
  <c r="D76" i="10"/>
  <c r="A77" i="10"/>
  <c r="B77" i="10"/>
  <c r="D77" i="10"/>
  <c r="A78" i="10"/>
  <c r="B78" i="10"/>
  <c r="D78" i="10"/>
  <c r="A79" i="10"/>
  <c r="B79" i="10"/>
  <c r="D79" i="10"/>
  <c r="A80" i="10"/>
  <c r="B80" i="10"/>
  <c r="D80" i="10"/>
  <c r="A81" i="10"/>
  <c r="B81" i="10"/>
  <c r="D81" i="10"/>
  <c r="A82" i="10"/>
  <c r="B82" i="10"/>
  <c r="D82" i="10"/>
  <c r="A83" i="10"/>
  <c r="B83" i="10"/>
  <c r="D83" i="10"/>
  <c r="A84" i="10"/>
  <c r="B84" i="10"/>
  <c r="D84" i="10"/>
  <c r="A85" i="10"/>
  <c r="B85" i="10"/>
  <c r="D85" i="10"/>
  <c r="A86" i="10"/>
  <c r="B86" i="10"/>
  <c r="D86" i="10"/>
  <c r="A87" i="10"/>
  <c r="B87" i="10"/>
  <c r="D87" i="10"/>
  <c r="A88" i="10"/>
  <c r="B88" i="10"/>
  <c r="D88" i="10"/>
  <c r="A89" i="10"/>
  <c r="B89" i="10"/>
  <c r="D89" i="10"/>
  <c r="A90" i="10"/>
  <c r="B90" i="10"/>
  <c r="D90" i="10"/>
  <c r="A91" i="10"/>
  <c r="B91" i="10"/>
  <c r="D91" i="10"/>
  <c r="A92" i="10"/>
  <c r="B92" i="10"/>
  <c r="D92" i="10"/>
  <c r="A93" i="10"/>
  <c r="B93" i="10"/>
  <c r="D93" i="10"/>
  <c r="A94" i="10"/>
  <c r="B94" i="10"/>
  <c r="D94" i="10"/>
  <c r="A95" i="10"/>
  <c r="B95" i="10"/>
  <c r="D95" i="10"/>
  <c r="A96" i="10"/>
  <c r="B96" i="10"/>
  <c r="D96" i="10"/>
  <c r="A97" i="10"/>
  <c r="B97" i="10"/>
  <c r="D97" i="10"/>
  <c r="A98" i="10"/>
  <c r="B98" i="10"/>
  <c r="D98" i="10"/>
  <c r="A99" i="10"/>
  <c r="B99" i="10"/>
  <c r="D99" i="10"/>
  <c r="A100" i="10"/>
  <c r="B100" i="10"/>
  <c r="D100" i="10"/>
  <c r="A101" i="10"/>
  <c r="B101" i="10"/>
  <c r="D101" i="10"/>
  <c r="A102" i="10"/>
  <c r="B102" i="10"/>
  <c r="D102" i="10"/>
  <c r="A103" i="10"/>
  <c r="B103" i="10"/>
  <c r="D103" i="10"/>
  <c r="A104" i="10"/>
  <c r="B104" i="10"/>
  <c r="D104" i="10"/>
  <c r="A105" i="10"/>
  <c r="B105" i="10"/>
  <c r="D105" i="10"/>
  <c r="A106" i="10"/>
  <c r="B106" i="10"/>
  <c r="D106" i="10"/>
  <c r="A107" i="10"/>
  <c r="B107" i="10"/>
  <c r="D107" i="10"/>
  <c r="A108" i="10"/>
  <c r="B108" i="10"/>
  <c r="D108" i="10"/>
  <c r="A109" i="10"/>
  <c r="B109" i="10"/>
  <c r="D109" i="10"/>
  <c r="A110" i="10"/>
  <c r="B110" i="10"/>
  <c r="D110" i="10"/>
  <c r="A111" i="10"/>
  <c r="B111" i="10"/>
  <c r="D111" i="10"/>
  <c r="A112" i="10"/>
  <c r="B112" i="10"/>
  <c r="D112" i="10"/>
  <c r="A113" i="10"/>
  <c r="B113" i="10"/>
  <c r="D113" i="10"/>
  <c r="A114" i="10"/>
  <c r="B114" i="10"/>
  <c r="D114" i="10"/>
  <c r="A115" i="10"/>
  <c r="B115" i="10"/>
  <c r="D115" i="10"/>
  <c r="A116" i="10"/>
  <c r="B116" i="10"/>
  <c r="D116" i="10"/>
  <c r="A117" i="10"/>
  <c r="B117" i="10"/>
  <c r="D117" i="10"/>
  <c r="A118" i="10"/>
  <c r="B118" i="10"/>
  <c r="D118" i="10"/>
  <c r="A119" i="10"/>
  <c r="B119" i="10"/>
  <c r="D119" i="10"/>
  <c r="A120" i="10"/>
  <c r="B120" i="10"/>
  <c r="D120" i="10"/>
  <c r="A121" i="10"/>
  <c r="B121" i="10"/>
  <c r="D121" i="10"/>
  <c r="A122" i="10"/>
  <c r="B122" i="10"/>
  <c r="D122" i="10"/>
  <c r="A123" i="10"/>
  <c r="B123" i="10"/>
  <c r="D123" i="10"/>
  <c r="A124" i="10"/>
  <c r="B124" i="10"/>
  <c r="D124" i="10"/>
  <c r="A125" i="10"/>
  <c r="B125" i="10"/>
  <c r="D125" i="10"/>
  <c r="A126" i="10"/>
  <c r="B126" i="10"/>
  <c r="D126" i="10"/>
  <c r="A127" i="10"/>
  <c r="B127" i="10"/>
  <c r="D127" i="10"/>
  <c r="A128" i="10"/>
  <c r="B128" i="10"/>
  <c r="D128" i="10"/>
  <c r="A129" i="10"/>
  <c r="B129" i="10"/>
  <c r="D129" i="10"/>
  <c r="A130" i="10"/>
  <c r="B130" i="10"/>
  <c r="D130" i="10"/>
  <c r="A131" i="10"/>
  <c r="B131" i="10"/>
  <c r="D131" i="10"/>
  <c r="A132" i="10"/>
  <c r="B132" i="10"/>
  <c r="D132" i="10"/>
  <c r="A133" i="10"/>
  <c r="B133" i="10"/>
  <c r="D133" i="10"/>
  <c r="A134" i="10"/>
  <c r="B134" i="10"/>
  <c r="D134" i="10"/>
  <c r="A135" i="10"/>
  <c r="B135" i="10"/>
  <c r="D135" i="10"/>
  <c r="A136" i="10"/>
  <c r="B136" i="10"/>
  <c r="D136" i="10"/>
  <c r="A137" i="10"/>
  <c r="B137" i="10"/>
  <c r="D137" i="10"/>
  <c r="A138" i="10"/>
  <c r="B138" i="10"/>
  <c r="D138" i="10"/>
  <c r="A139" i="10"/>
  <c r="B139" i="10"/>
  <c r="D139" i="10"/>
  <c r="A140" i="10"/>
  <c r="B140" i="10"/>
  <c r="D140" i="10"/>
  <c r="A141" i="10"/>
  <c r="B141" i="10"/>
  <c r="D141" i="10"/>
  <c r="A142" i="10"/>
  <c r="B142" i="10"/>
  <c r="D142" i="10"/>
  <c r="A143" i="10"/>
  <c r="B143" i="10"/>
  <c r="D143" i="10"/>
  <c r="A144" i="10"/>
  <c r="B144" i="10"/>
  <c r="D144" i="10"/>
  <c r="A145" i="10"/>
  <c r="B145" i="10"/>
  <c r="D145" i="10"/>
  <c r="A146" i="10"/>
  <c r="B146" i="10"/>
  <c r="D146" i="10"/>
  <c r="A147" i="10"/>
  <c r="B147" i="10"/>
  <c r="D147" i="10"/>
  <c r="A148" i="10"/>
  <c r="B148" i="10"/>
  <c r="D148" i="10"/>
  <c r="A149" i="10"/>
  <c r="B149" i="10"/>
  <c r="D149" i="10"/>
  <c r="A150" i="10"/>
  <c r="B150" i="10"/>
  <c r="D150" i="10"/>
  <c r="A151" i="10"/>
  <c r="B151" i="10"/>
  <c r="D151" i="10"/>
  <c r="A152" i="10"/>
  <c r="B152" i="10"/>
  <c r="D152" i="10"/>
  <c r="A153" i="10"/>
  <c r="B153" i="10"/>
  <c r="D153" i="10"/>
  <c r="A154" i="10"/>
  <c r="B154" i="10"/>
  <c r="D154" i="10"/>
  <c r="A155" i="10"/>
  <c r="B155" i="10"/>
  <c r="D155" i="10"/>
  <c r="A156" i="10"/>
  <c r="B156" i="10"/>
  <c r="D156" i="10"/>
  <c r="A157" i="10"/>
  <c r="B157" i="10"/>
  <c r="D157" i="10"/>
  <c r="A158" i="10"/>
  <c r="B158" i="10"/>
  <c r="D158" i="10"/>
  <c r="A159" i="10"/>
  <c r="B159" i="10"/>
  <c r="D159" i="10"/>
  <c r="A160" i="10"/>
  <c r="B160" i="10"/>
  <c r="D160" i="10"/>
  <c r="A161" i="10"/>
  <c r="B161" i="10"/>
  <c r="D161" i="10"/>
  <c r="A162" i="10"/>
  <c r="B162" i="10"/>
  <c r="D162" i="10"/>
  <c r="A163" i="10"/>
  <c r="B163" i="10"/>
  <c r="D163" i="10"/>
  <c r="A164" i="10"/>
  <c r="B164" i="10"/>
  <c r="D164" i="10"/>
  <c r="A165" i="10"/>
  <c r="B165" i="10"/>
  <c r="D165" i="10"/>
  <c r="A166" i="10"/>
  <c r="B166" i="10"/>
  <c r="D166" i="10"/>
  <c r="A167" i="10"/>
  <c r="B167" i="10"/>
  <c r="D167" i="10"/>
  <c r="A168" i="10"/>
  <c r="B168" i="10"/>
  <c r="D168" i="10"/>
  <c r="A169" i="10"/>
  <c r="B169" i="10"/>
  <c r="D169" i="10"/>
  <c r="A170" i="10"/>
  <c r="B170" i="10"/>
  <c r="D170" i="10"/>
  <c r="A171" i="10"/>
  <c r="B171" i="10"/>
  <c r="D171" i="10"/>
  <c r="A172" i="10"/>
  <c r="B172" i="10"/>
  <c r="D172" i="10"/>
  <c r="A173" i="10"/>
  <c r="B173" i="10"/>
  <c r="D173" i="10"/>
  <c r="A174" i="10"/>
  <c r="B174" i="10"/>
  <c r="D174" i="10"/>
  <c r="A175" i="10"/>
  <c r="B175" i="10"/>
  <c r="D175" i="10"/>
  <c r="A176" i="10"/>
  <c r="B176" i="10"/>
  <c r="D176" i="10"/>
  <c r="A177" i="10"/>
  <c r="B177" i="10"/>
  <c r="D177" i="10"/>
  <c r="A178" i="10"/>
  <c r="B178" i="10"/>
  <c r="D178" i="10"/>
  <c r="A179" i="10"/>
  <c r="B179" i="10"/>
  <c r="D179" i="10"/>
  <c r="A180" i="10"/>
  <c r="B180" i="10"/>
  <c r="D180" i="10"/>
  <c r="A181" i="10"/>
  <c r="B181" i="10"/>
  <c r="D181" i="10"/>
  <c r="A182" i="10"/>
  <c r="B182" i="10"/>
  <c r="D182" i="10"/>
  <c r="A183" i="10"/>
  <c r="B183" i="10"/>
  <c r="D183" i="10"/>
  <c r="A184" i="10"/>
  <c r="B184" i="10"/>
  <c r="D184" i="10"/>
  <c r="A185" i="10"/>
  <c r="B185" i="10"/>
  <c r="D185" i="10"/>
  <c r="A186" i="10"/>
  <c r="B186" i="10"/>
  <c r="D186" i="10"/>
  <c r="A187" i="10"/>
  <c r="B187" i="10"/>
  <c r="D187" i="10"/>
  <c r="A188" i="10"/>
  <c r="B188" i="10"/>
  <c r="D188" i="10"/>
  <c r="A189" i="10"/>
  <c r="B189" i="10"/>
  <c r="D189" i="10"/>
  <c r="A190" i="10"/>
  <c r="B190" i="10"/>
  <c r="D190" i="10"/>
  <c r="A191" i="10"/>
  <c r="B191" i="10"/>
  <c r="D191" i="10"/>
  <c r="A192" i="10"/>
  <c r="B192" i="10"/>
  <c r="D192" i="10"/>
  <c r="A193" i="10"/>
  <c r="B193" i="10"/>
  <c r="D193" i="10"/>
  <c r="A194" i="10"/>
  <c r="B194" i="10"/>
  <c r="D194" i="10"/>
  <c r="A195" i="10"/>
  <c r="B195" i="10"/>
  <c r="D195" i="10"/>
  <c r="A196" i="10"/>
  <c r="B196" i="10"/>
  <c r="D196" i="10"/>
  <c r="A197" i="10"/>
  <c r="B197" i="10"/>
  <c r="D197" i="10"/>
  <c r="A198" i="10"/>
  <c r="B198" i="10"/>
  <c r="D198" i="10"/>
  <c r="A199" i="10"/>
  <c r="B199" i="10"/>
  <c r="D199" i="10"/>
  <c r="A200" i="10"/>
  <c r="B200" i="10"/>
  <c r="D200" i="10"/>
  <c r="A201" i="10"/>
  <c r="B201" i="10"/>
  <c r="D201" i="10"/>
  <c r="A202" i="10"/>
  <c r="B202" i="10"/>
  <c r="D202" i="10"/>
  <c r="A203" i="10"/>
  <c r="B203" i="10"/>
  <c r="D203" i="10"/>
  <c r="D7" i="10"/>
  <c r="B7" i="10"/>
  <c r="A7" i="10"/>
  <c r="A507" i="6"/>
  <c r="B507" i="6"/>
  <c r="C507" i="6"/>
  <c r="D507" i="6"/>
  <c r="A202" i="6"/>
  <c r="B202" i="6"/>
  <c r="C202" i="6"/>
  <c r="D202" i="6"/>
  <c r="A203" i="6"/>
  <c r="B203" i="6"/>
  <c r="C203" i="6"/>
  <c r="D203" i="6"/>
  <c r="A204" i="6"/>
  <c r="B204" i="6"/>
  <c r="C204" i="6"/>
  <c r="D204" i="6"/>
  <c r="A205" i="6"/>
  <c r="B205" i="6"/>
  <c r="C205" i="6"/>
  <c r="D205" i="6"/>
  <c r="A206" i="6"/>
  <c r="B206" i="6"/>
  <c r="C206" i="6"/>
  <c r="D206" i="6"/>
  <c r="A207" i="6"/>
  <c r="B207" i="6"/>
  <c r="C207" i="6"/>
  <c r="D207" i="6"/>
  <c r="A208" i="6"/>
  <c r="B208" i="6"/>
  <c r="C208" i="6"/>
  <c r="D208" i="6"/>
  <c r="A209" i="6"/>
  <c r="B209" i="6"/>
  <c r="C209" i="6"/>
  <c r="D209" i="6"/>
  <c r="A210" i="6"/>
  <c r="B210" i="6"/>
  <c r="C210" i="6"/>
  <c r="D210" i="6"/>
  <c r="A211" i="6"/>
  <c r="B211" i="6"/>
  <c r="C211" i="6"/>
  <c r="D211" i="6"/>
  <c r="A212" i="6"/>
  <c r="B212" i="6"/>
  <c r="C212" i="6"/>
  <c r="D212" i="6"/>
  <c r="A213" i="6"/>
  <c r="B213" i="6"/>
  <c r="C213" i="6"/>
  <c r="D213" i="6"/>
  <c r="A214" i="6"/>
  <c r="B214" i="6"/>
  <c r="C214" i="6"/>
  <c r="D214" i="6"/>
  <c r="A215" i="6"/>
  <c r="B215" i="6"/>
  <c r="C215" i="6"/>
  <c r="D215" i="6"/>
  <c r="A216" i="6"/>
  <c r="B216" i="6"/>
  <c r="C216" i="6"/>
  <c r="D216" i="6"/>
  <c r="A217" i="6"/>
  <c r="B217" i="6"/>
  <c r="C217" i="6"/>
  <c r="D217" i="6"/>
  <c r="A218" i="6"/>
  <c r="B218" i="6"/>
  <c r="C218" i="6"/>
  <c r="D218" i="6"/>
  <c r="A219" i="6"/>
  <c r="B219" i="6"/>
  <c r="C219" i="6"/>
  <c r="D219" i="6"/>
  <c r="A220" i="6"/>
  <c r="B220" i="6"/>
  <c r="C220" i="6"/>
  <c r="D220" i="6"/>
  <c r="A221" i="6"/>
  <c r="B221" i="6"/>
  <c r="C221" i="6"/>
  <c r="D221" i="6"/>
  <c r="A222" i="6"/>
  <c r="B222" i="6"/>
  <c r="C222" i="6"/>
  <c r="D222" i="6"/>
  <c r="A223" i="6"/>
  <c r="B223" i="6"/>
  <c r="C223" i="6"/>
  <c r="D223" i="6"/>
  <c r="A224" i="6"/>
  <c r="B224" i="6"/>
  <c r="C224" i="6"/>
  <c r="D224" i="6"/>
  <c r="A225" i="6"/>
  <c r="B225" i="6"/>
  <c r="C225" i="6"/>
  <c r="D225" i="6"/>
  <c r="A226" i="6"/>
  <c r="B226" i="6"/>
  <c r="C226" i="6"/>
  <c r="D226" i="6"/>
  <c r="A227" i="6"/>
  <c r="B227" i="6"/>
  <c r="C227" i="6"/>
  <c r="D227" i="6"/>
  <c r="A228" i="6"/>
  <c r="B228" i="6"/>
  <c r="C228" i="6"/>
  <c r="D228" i="6"/>
  <c r="A229" i="6"/>
  <c r="B229" i="6"/>
  <c r="C229" i="6"/>
  <c r="D229" i="6"/>
  <c r="A230" i="6"/>
  <c r="B230" i="6"/>
  <c r="C230" i="6"/>
  <c r="D230" i="6"/>
  <c r="A231" i="6"/>
  <c r="B231" i="6"/>
  <c r="C231" i="6"/>
  <c r="D231" i="6"/>
  <c r="A232" i="6"/>
  <c r="B232" i="6"/>
  <c r="C232" i="6"/>
  <c r="D232" i="6"/>
  <c r="A233" i="6"/>
  <c r="B233" i="6"/>
  <c r="C233" i="6"/>
  <c r="D233" i="6"/>
  <c r="A234" i="6"/>
  <c r="B234" i="6"/>
  <c r="C234" i="6"/>
  <c r="D234" i="6"/>
  <c r="A235" i="6"/>
  <c r="B235" i="6"/>
  <c r="C235" i="6"/>
  <c r="D235" i="6"/>
  <c r="A236" i="6"/>
  <c r="B236" i="6"/>
  <c r="C236" i="6"/>
  <c r="D236" i="6"/>
  <c r="A237" i="6"/>
  <c r="B237" i="6"/>
  <c r="C237" i="6"/>
  <c r="D237" i="6"/>
  <c r="A238" i="6"/>
  <c r="B238" i="6"/>
  <c r="C238" i="6"/>
  <c r="D238" i="6"/>
  <c r="A239" i="6"/>
  <c r="B239" i="6"/>
  <c r="C239" i="6"/>
  <c r="D239" i="6"/>
  <c r="A240" i="6"/>
  <c r="B240" i="6"/>
  <c r="C240" i="6"/>
  <c r="D240" i="6"/>
  <c r="A241" i="6"/>
  <c r="B241" i="6"/>
  <c r="C241" i="6"/>
  <c r="D241" i="6"/>
  <c r="A242" i="6"/>
  <c r="B242" i="6"/>
  <c r="C242" i="6"/>
  <c r="D242" i="6"/>
  <c r="A243" i="6"/>
  <c r="B243" i="6"/>
  <c r="C243" i="6"/>
  <c r="D243" i="6"/>
  <c r="A244" i="6"/>
  <c r="B244" i="6"/>
  <c r="C244" i="6"/>
  <c r="D244" i="6"/>
  <c r="A245" i="6"/>
  <c r="B245" i="6"/>
  <c r="C245" i="6"/>
  <c r="D245" i="6"/>
  <c r="A246" i="6"/>
  <c r="B246" i="6"/>
  <c r="C246" i="6"/>
  <c r="D246" i="6"/>
  <c r="A247" i="6"/>
  <c r="B247" i="6"/>
  <c r="C247" i="6"/>
  <c r="D247" i="6"/>
  <c r="A248" i="6"/>
  <c r="B248" i="6"/>
  <c r="C248" i="6"/>
  <c r="D248" i="6"/>
  <c r="A249" i="6"/>
  <c r="B249" i="6"/>
  <c r="C249" i="6"/>
  <c r="D249" i="6"/>
  <c r="A250" i="6"/>
  <c r="B250" i="6"/>
  <c r="C250" i="6"/>
  <c r="D250" i="6"/>
  <c r="A251" i="6"/>
  <c r="B251" i="6"/>
  <c r="C251" i="6"/>
  <c r="D251" i="6"/>
  <c r="A252" i="6"/>
  <c r="B252" i="6"/>
  <c r="C252" i="6"/>
  <c r="D252" i="6"/>
  <c r="A253" i="6"/>
  <c r="B253" i="6"/>
  <c r="C253" i="6"/>
  <c r="D253" i="6"/>
  <c r="A254" i="6"/>
  <c r="B254" i="6"/>
  <c r="C254" i="6"/>
  <c r="D254" i="6"/>
  <c r="A255" i="6"/>
  <c r="B255" i="6"/>
  <c r="C255" i="6"/>
  <c r="D255" i="6"/>
  <c r="A256" i="6"/>
  <c r="B256" i="6"/>
  <c r="C256" i="6"/>
  <c r="D256" i="6"/>
  <c r="A257" i="6"/>
  <c r="B257" i="6"/>
  <c r="C257" i="6"/>
  <c r="D257" i="6"/>
  <c r="A258" i="6"/>
  <c r="B258" i="6"/>
  <c r="C258" i="6"/>
  <c r="D258" i="6"/>
  <c r="A259" i="6"/>
  <c r="B259" i="6"/>
  <c r="C259" i="6"/>
  <c r="D259" i="6"/>
  <c r="A260" i="6"/>
  <c r="B260" i="6"/>
  <c r="C260" i="6"/>
  <c r="D260" i="6"/>
  <c r="A261" i="6"/>
  <c r="B261" i="6"/>
  <c r="C261" i="6"/>
  <c r="D261" i="6"/>
  <c r="A262" i="6"/>
  <c r="B262" i="6"/>
  <c r="C262" i="6"/>
  <c r="D262" i="6"/>
  <c r="A263" i="6"/>
  <c r="B263" i="6"/>
  <c r="C263" i="6"/>
  <c r="D263" i="6"/>
  <c r="A264" i="6"/>
  <c r="B264" i="6"/>
  <c r="C264" i="6"/>
  <c r="D264" i="6"/>
  <c r="A265" i="6"/>
  <c r="B265" i="6"/>
  <c r="C265" i="6"/>
  <c r="D265" i="6"/>
  <c r="A266" i="6"/>
  <c r="B266" i="6"/>
  <c r="C266" i="6"/>
  <c r="D266" i="6"/>
  <c r="A267" i="6"/>
  <c r="B267" i="6"/>
  <c r="C267" i="6"/>
  <c r="D267" i="6"/>
  <c r="A268" i="6"/>
  <c r="B268" i="6"/>
  <c r="C268" i="6"/>
  <c r="D268" i="6"/>
  <c r="A269" i="6"/>
  <c r="B269" i="6"/>
  <c r="C269" i="6"/>
  <c r="D269" i="6"/>
  <c r="A270" i="6"/>
  <c r="B270" i="6"/>
  <c r="C270" i="6"/>
  <c r="D270" i="6"/>
  <c r="A271" i="6"/>
  <c r="B271" i="6"/>
  <c r="C271" i="6"/>
  <c r="D271" i="6"/>
  <c r="A272" i="6"/>
  <c r="B272" i="6"/>
  <c r="C272" i="6"/>
  <c r="D272" i="6"/>
  <c r="A273" i="6"/>
  <c r="B273" i="6"/>
  <c r="C273" i="6"/>
  <c r="D273" i="6"/>
  <c r="A274" i="6"/>
  <c r="B274" i="6"/>
  <c r="C274" i="6"/>
  <c r="D274" i="6"/>
  <c r="A275" i="6"/>
  <c r="B275" i="6"/>
  <c r="C275" i="6"/>
  <c r="D275" i="6"/>
  <c r="A276" i="6"/>
  <c r="B276" i="6"/>
  <c r="C276" i="6"/>
  <c r="D276" i="6"/>
  <c r="A277" i="6"/>
  <c r="B277" i="6"/>
  <c r="C277" i="6"/>
  <c r="D277" i="6"/>
  <c r="A278" i="6"/>
  <c r="B278" i="6"/>
  <c r="C278" i="6"/>
  <c r="D278" i="6"/>
  <c r="A279" i="6"/>
  <c r="B279" i="6"/>
  <c r="C279" i="6"/>
  <c r="D279" i="6"/>
  <c r="A280" i="6"/>
  <c r="B280" i="6"/>
  <c r="C280" i="6"/>
  <c r="D280" i="6"/>
  <c r="A281" i="6"/>
  <c r="B281" i="6"/>
  <c r="C281" i="6"/>
  <c r="D281" i="6"/>
  <c r="A282" i="6"/>
  <c r="B282" i="6"/>
  <c r="C282" i="6"/>
  <c r="D282" i="6"/>
  <c r="A283" i="6"/>
  <c r="B283" i="6"/>
  <c r="C283" i="6"/>
  <c r="D283" i="6"/>
  <c r="A284" i="6"/>
  <c r="B284" i="6"/>
  <c r="C284" i="6"/>
  <c r="D284" i="6"/>
  <c r="A285" i="6"/>
  <c r="B285" i="6"/>
  <c r="C285" i="6"/>
  <c r="D285" i="6"/>
  <c r="A286" i="6"/>
  <c r="B286" i="6"/>
  <c r="C286" i="6"/>
  <c r="D286" i="6"/>
  <c r="A287" i="6"/>
  <c r="B287" i="6"/>
  <c r="C287" i="6"/>
  <c r="D287" i="6"/>
  <c r="A288" i="6"/>
  <c r="B288" i="6"/>
  <c r="C288" i="6"/>
  <c r="D288" i="6"/>
  <c r="A289" i="6"/>
  <c r="B289" i="6"/>
  <c r="C289" i="6"/>
  <c r="D289" i="6"/>
  <c r="A290" i="6"/>
  <c r="B290" i="6"/>
  <c r="C290" i="6"/>
  <c r="D290" i="6"/>
  <c r="A291" i="6"/>
  <c r="B291" i="6"/>
  <c r="C291" i="6"/>
  <c r="D291" i="6"/>
  <c r="A292" i="6"/>
  <c r="B292" i="6"/>
  <c r="C292" i="6"/>
  <c r="D292" i="6"/>
  <c r="A293" i="6"/>
  <c r="B293" i="6"/>
  <c r="C293" i="6"/>
  <c r="D293" i="6"/>
  <c r="A294" i="6"/>
  <c r="B294" i="6"/>
  <c r="C294" i="6"/>
  <c r="D294" i="6"/>
  <c r="A295" i="6"/>
  <c r="B295" i="6"/>
  <c r="C295" i="6"/>
  <c r="D295" i="6"/>
  <c r="A296" i="6"/>
  <c r="B296" i="6"/>
  <c r="C296" i="6"/>
  <c r="D296" i="6"/>
  <c r="A297" i="6"/>
  <c r="B297" i="6"/>
  <c r="C297" i="6"/>
  <c r="D297" i="6"/>
  <c r="A298" i="6"/>
  <c r="B298" i="6"/>
  <c r="C298" i="6"/>
  <c r="D298" i="6"/>
  <c r="A299" i="6"/>
  <c r="B299" i="6"/>
  <c r="C299" i="6"/>
  <c r="D299" i="6"/>
  <c r="A300" i="6"/>
  <c r="B300" i="6"/>
  <c r="C300" i="6"/>
  <c r="D300" i="6"/>
  <c r="A301" i="6"/>
  <c r="B301" i="6"/>
  <c r="C301" i="6"/>
  <c r="D301" i="6"/>
  <c r="A302" i="6"/>
  <c r="B302" i="6"/>
  <c r="C302" i="6"/>
  <c r="D302" i="6"/>
  <c r="A303" i="6"/>
  <c r="B303" i="6"/>
  <c r="C303" i="6"/>
  <c r="D303" i="6"/>
  <c r="A304" i="6"/>
  <c r="B304" i="6"/>
  <c r="C304" i="6"/>
  <c r="D304" i="6"/>
  <c r="A305" i="6"/>
  <c r="B305" i="6"/>
  <c r="C305" i="6"/>
  <c r="D305" i="6"/>
  <c r="A306" i="6"/>
  <c r="B306" i="6"/>
  <c r="C306" i="6"/>
  <c r="D306" i="6"/>
  <c r="A307" i="6"/>
  <c r="B307" i="6"/>
  <c r="C307" i="6"/>
  <c r="D307" i="6"/>
  <c r="A308" i="6"/>
  <c r="B308" i="6"/>
  <c r="C308" i="6"/>
  <c r="D308" i="6"/>
  <c r="A309" i="6"/>
  <c r="B309" i="6"/>
  <c r="C309" i="6"/>
  <c r="D309" i="6"/>
  <c r="A310" i="6"/>
  <c r="B310" i="6"/>
  <c r="C310" i="6"/>
  <c r="D310" i="6"/>
  <c r="A311" i="6"/>
  <c r="B311" i="6"/>
  <c r="C311" i="6"/>
  <c r="D311" i="6"/>
  <c r="A312" i="6"/>
  <c r="B312" i="6"/>
  <c r="C312" i="6"/>
  <c r="D312" i="6"/>
  <c r="A313" i="6"/>
  <c r="B313" i="6"/>
  <c r="C313" i="6"/>
  <c r="D313" i="6"/>
  <c r="A314" i="6"/>
  <c r="B314" i="6"/>
  <c r="C314" i="6"/>
  <c r="D314" i="6"/>
  <c r="A315" i="6"/>
  <c r="B315" i="6"/>
  <c r="C315" i="6"/>
  <c r="D315" i="6"/>
  <c r="A316" i="6"/>
  <c r="B316" i="6"/>
  <c r="C316" i="6"/>
  <c r="D316" i="6"/>
  <c r="A317" i="6"/>
  <c r="B317" i="6"/>
  <c r="C317" i="6"/>
  <c r="D317" i="6"/>
  <c r="A318" i="6"/>
  <c r="B318" i="6"/>
  <c r="C318" i="6"/>
  <c r="D318" i="6"/>
  <c r="A319" i="6"/>
  <c r="B319" i="6"/>
  <c r="C319" i="6"/>
  <c r="D319" i="6"/>
  <c r="A320" i="6"/>
  <c r="B320" i="6"/>
  <c r="C320" i="6"/>
  <c r="D320" i="6"/>
  <c r="A321" i="6"/>
  <c r="B321" i="6"/>
  <c r="C321" i="6"/>
  <c r="D321" i="6"/>
  <c r="A322" i="6"/>
  <c r="B322" i="6"/>
  <c r="C322" i="6"/>
  <c r="D322" i="6"/>
  <c r="A323" i="6"/>
  <c r="B323" i="6"/>
  <c r="C323" i="6"/>
  <c r="D323" i="6"/>
  <c r="A324" i="6"/>
  <c r="B324" i="6"/>
  <c r="C324" i="6"/>
  <c r="D324" i="6"/>
  <c r="A325" i="6"/>
  <c r="B325" i="6"/>
  <c r="C325" i="6"/>
  <c r="D325" i="6"/>
  <c r="A326" i="6"/>
  <c r="B326" i="6"/>
  <c r="C326" i="6"/>
  <c r="D326" i="6"/>
  <c r="A327" i="6"/>
  <c r="B327" i="6"/>
  <c r="C327" i="6"/>
  <c r="D327" i="6"/>
  <c r="A328" i="6"/>
  <c r="B328" i="6"/>
  <c r="C328" i="6"/>
  <c r="D328" i="6"/>
  <c r="A329" i="6"/>
  <c r="B329" i="6"/>
  <c r="C329" i="6"/>
  <c r="D329" i="6"/>
  <c r="A330" i="6"/>
  <c r="B330" i="6"/>
  <c r="C330" i="6"/>
  <c r="D330" i="6"/>
  <c r="A331" i="6"/>
  <c r="B331" i="6"/>
  <c r="C331" i="6"/>
  <c r="D331" i="6"/>
  <c r="A332" i="6"/>
  <c r="B332" i="6"/>
  <c r="C332" i="6"/>
  <c r="D332" i="6"/>
  <c r="A333" i="6"/>
  <c r="B333" i="6"/>
  <c r="C333" i="6"/>
  <c r="D333" i="6"/>
  <c r="A334" i="6"/>
  <c r="B334" i="6"/>
  <c r="C334" i="6"/>
  <c r="D334" i="6"/>
  <c r="A335" i="6"/>
  <c r="B335" i="6"/>
  <c r="C335" i="6"/>
  <c r="D335" i="6"/>
  <c r="A336" i="6"/>
  <c r="B336" i="6"/>
  <c r="C336" i="6"/>
  <c r="D336" i="6"/>
  <c r="A337" i="6"/>
  <c r="B337" i="6"/>
  <c r="C337" i="6"/>
  <c r="D337" i="6"/>
  <c r="A338" i="6"/>
  <c r="B338" i="6"/>
  <c r="C338" i="6"/>
  <c r="D338" i="6"/>
  <c r="A339" i="6"/>
  <c r="B339" i="6"/>
  <c r="C339" i="6"/>
  <c r="D339" i="6"/>
  <c r="A340" i="6"/>
  <c r="B340" i="6"/>
  <c r="C340" i="6"/>
  <c r="D340" i="6"/>
  <c r="A341" i="6"/>
  <c r="B341" i="6"/>
  <c r="C341" i="6"/>
  <c r="D341" i="6"/>
  <c r="A342" i="6"/>
  <c r="B342" i="6"/>
  <c r="C342" i="6"/>
  <c r="D342" i="6"/>
  <c r="A343" i="6"/>
  <c r="B343" i="6"/>
  <c r="C343" i="6"/>
  <c r="D343" i="6"/>
  <c r="A344" i="6"/>
  <c r="B344" i="6"/>
  <c r="C344" i="6"/>
  <c r="D344" i="6"/>
  <c r="A345" i="6"/>
  <c r="B345" i="6"/>
  <c r="C345" i="6"/>
  <c r="D345" i="6"/>
  <c r="A346" i="6"/>
  <c r="B346" i="6"/>
  <c r="C346" i="6"/>
  <c r="D346" i="6"/>
  <c r="A347" i="6"/>
  <c r="B347" i="6"/>
  <c r="C347" i="6"/>
  <c r="D347" i="6"/>
  <c r="A348" i="6"/>
  <c r="B348" i="6"/>
  <c r="C348" i="6"/>
  <c r="D348" i="6"/>
  <c r="A349" i="6"/>
  <c r="B349" i="6"/>
  <c r="C349" i="6"/>
  <c r="D349" i="6"/>
  <c r="A350" i="6"/>
  <c r="B350" i="6"/>
  <c r="C350" i="6"/>
  <c r="D350" i="6"/>
  <c r="A351" i="6"/>
  <c r="B351" i="6"/>
  <c r="C351" i="6"/>
  <c r="D351" i="6"/>
  <c r="A352" i="6"/>
  <c r="B352" i="6"/>
  <c r="C352" i="6"/>
  <c r="D352" i="6"/>
  <c r="A353" i="6"/>
  <c r="B353" i="6"/>
  <c r="C353" i="6"/>
  <c r="D353" i="6"/>
  <c r="A354" i="6"/>
  <c r="B354" i="6"/>
  <c r="C354" i="6"/>
  <c r="D354" i="6"/>
  <c r="A355" i="6"/>
  <c r="B355" i="6"/>
  <c r="C355" i="6"/>
  <c r="D355" i="6"/>
  <c r="A356" i="6"/>
  <c r="B356" i="6"/>
  <c r="C356" i="6"/>
  <c r="D356" i="6"/>
  <c r="A357" i="6"/>
  <c r="B357" i="6"/>
  <c r="C357" i="6"/>
  <c r="D357" i="6"/>
  <c r="A358" i="6"/>
  <c r="B358" i="6"/>
  <c r="C358" i="6"/>
  <c r="D358" i="6"/>
  <c r="A359" i="6"/>
  <c r="B359" i="6"/>
  <c r="C359" i="6"/>
  <c r="D359" i="6"/>
  <c r="A360" i="6"/>
  <c r="B360" i="6"/>
  <c r="C360" i="6"/>
  <c r="D360" i="6"/>
  <c r="A361" i="6"/>
  <c r="B361" i="6"/>
  <c r="C361" i="6"/>
  <c r="D361" i="6"/>
  <c r="A362" i="6"/>
  <c r="B362" i="6"/>
  <c r="C362" i="6"/>
  <c r="D362" i="6"/>
  <c r="A363" i="6"/>
  <c r="B363" i="6"/>
  <c r="C363" i="6"/>
  <c r="D363" i="6"/>
  <c r="A364" i="6"/>
  <c r="B364" i="6"/>
  <c r="C364" i="6"/>
  <c r="D364" i="6"/>
  <c r="A365" i="6"/>
  <c r="B365" i="6"/>
  <c r="C365" i="6"/>
  <c r="D365" i="6"/>
  <c r="A366" i="6"/>
  <c r="B366" i="6"/>
  <c r="C366" i="6"/>
  <c r="D366" i="6"/>
  <c r="A367" i="6"/>
  <c r="B367" i="6"/>
  <c r="C367" i="6"/>
  <c r="D367" i="6"/>
  <c r="A368" i="6"/>
  <c r="B368" i="6"/>
  <c r="C368" i="6"/>
  <c r="D368" i="6"/>
  <c r="A369" i="6"/>
  <c r="B369" i="6"/>
  <c r="C369" i="6"/>
  <c r="D369" i="6"/>
  <c r="A370" i="6"/>
  <c r="B370" i="6"/>
  <c r="C370" i="6"/>
  <c r="D370" i="6"/>
  <c r="A371" i="6"/>
  <c r="B371" i="6"/>
  <c r="C371" i="6"/>
  <c r="D371" i="6"/>
  <c r="A372" i="6"/>
  <c r="B372" i="6"/>
  <c r="C372" i="6"/>
  <c r="D372" i="6"/>
  <c r="A373" i="6"/>
  <c r="B373" i="6"/>
  <c r="C373" i="6"/>
  <c r="D373" i="6"/>
  <c r="A374" i="6"/>
  <c r="B374" i="6"/>
  <c r="C374" i="6"/>
  <c r="D374" i="6"/>
  <c r="A375" i="6"/>
  <c r="B375" i="6"/>
  <c r="C375" i="6"/>
  <c r="D375" i="6"/>
  <c r="A376" i="6"/>
  <c r="B376" i="6"/>
  <c r="C376" i="6"/>
  <c r="D376" i="6"/>
  <c r="A377" i="6"/>
  <c r="B377" i="6"/>
  <c r="C377" i="6"/>
  <c r="D377" i="6"/>
  <c r="A378" i="6"/>
  <c r="B378" i="6"/>
  <c r="C378" i="6"/>
  <c r="D378" i="6"/>
  <c r="A379" i="6"/>
  <c r="B379" i="6"/>
  <c r="C379" i="6"/>
  <c r="D379" i="6"/>
  <c r="A380" i="6"/>
  <c r="B380" i="6"/>
  <c r="C380" i="6"/>
  <c r="D380" i="6"/>
  <c r="A381" i="6"/>
  <c r="B381" i="6"/>
  <c r="C381" i="6"/>
  <c r="D381" i="6"/>
  <c r="A382" i="6"/>
  <c r="B382" i="6"/>
  <c r="C382" i="6"/>
  <c r="D382" i="6"/>
  <c r="A383" i="6"/>
  <c r="B383" i="6"/>
  <c r="C383" i="6"/>
  <c r="D383" i="6"/>
  <c r="A384" i="6"/>
  <c r="B384" i="6"/>
  <c r="C384" i="6"/>
  <c r="D384" i="6"/>
  <c r="A385" i="6"/>
  <c r="B385" i="6"/>
  <c r="C385" i="6"/>
  <c r="D385" i="6"/>
  <c r="A386" i="6"/>
  <c r="B386" i="6"/>
  <c r="C386" i="6"/>
  <c r="D386" i="6"/>
  <c r="A387" i="6"/>
  <c r="B387" i="6"/>
  <c r="C387" i="6"/>
  <c r="D387" i="6"/>
  <c r="A388" i="6"/>
  <c r="B388" i="6"/>
  <c r="C388" i="6"/>
  <c r="D388" i="6"/>
  <c r="A389" i="6"/>
  <c r="B389" i="6"/>
  <c r="C389" i="6"/>
  <c r="D389" i="6"/>
  <c r="A390" i="6"/>
  <c r="B390" i="6"/>
  <c r="C390" i="6"/>
  <c r="D390" i="6"/>
  <c r="A391" i="6"/>
  <c r="B391" i="6"/>
  <c r="C391" i="6"/>
  <c r="D391" i="6"/>
  <c r="A392" i="6"/>
  <c r="B392" i="6"/>
  <c r="C392" i="6"/>
  <c r="D392" i="6"/>
  <c r="A393" i="6"/>
  <c r="B393" i="6"/>
  <c r="C393" i="6"/>
  <c r="D393" i="6"/>
  <c r="A394" i="6"/>
  <c r="B394" i="6"/>
  <c r="C394" i="6"/>
  <c r="D394" i="6"/>
  <c r="A395" i="6"/>
  <c r="B395" i="6"/>
  <c r="C395" i="6"/>
  <c r="D395" i="6"/>
  <c r="A396" i="6"/>
  <c r="B396" i="6"/>
  <c r="C396" i="6"/>
  <c r="D396" i="6"/>
  <c r="A397" i="6"/>
  <c r="B397" i="6"/>
  <c r="C397" i="6"/>
  <c r="D397" i="6"/>
  <c r="A398" i="6"/>
  <c r="B398" i="6"/>
  <c r="C398" i="6"/>
  <c r="D398" i="6"/>
  <c r="A399" i="6"/>
  <c r="B399" i="6"/>
  <c r="C399" i="6"/>
  <c r="D399" i="6"/>
  <c r="A400" i="6"/>
  <c r="B400" i="6"/>
  <c r="C400" i="6"/>
  <c r="D400" i="6"/>
  <c r="A401" i="6"/>
  <c r="B401" i="6"/>
  <c r="C401" i="6"/>
  <c r="D401" i="6"/>
  <c r="A402" i="6"/>
  <c r="B402" i="6"/>
  <c r="C402" i="6"/>
  <c r="D402" i="6"/>
  <c r="B403" i="6"/>
  <c r="C403" i="6"/>
  <c r="D403" i="6"/>
  <c r="A404" i="6"/>
  <c r="B404" i="6"/>
  <c r="C404" i="6"/>
  <c r="D404" i="6"/>
  <c r="A405" i="6"/>
  <c r="B405" i="6"/>
  <c r="C405" i="6"/>
  <c r="D405" i="6"/>
  <c r="A406" i="6"/>
  <c r="B406" i="6"/>
  <c r="C406" i="6"/>
  <c r="D406" i="6"/>
  <c r="A407" i="6"/>
  <c r="B407" i="6"/>
  <c r="C407" i="6"/>
  <c r="D407" i="6"/>
  <c r="A408" i="6"/>
  <c r="B408" i="6"/>
  <c r="C408" i="6"/>
  <c r="D408" i="6"/>
  <c r="A409" i="6"/>
  <c r="B409" i="6"/>
  <c r="C409" i="6"/>
  <c r="D409" i="6"/>
  <c r="A410" i="6"/>
  <c r="B410" i="6"/>
  <c r="C410" i="6"/>
  <c r="D410" i="6"/>
  <c r="A411" i="6"/>
  <c r="B411" i="6"/>
  <c r="C411" i="6"/>
  <c r="D411" i="6"/>
  <c r="A412" i="6"/>
  <c r="B412" i="6"/>
  <c r="C412" i="6"/>
  <c r="D412" i="6"/>
  <c r="A413" i="6"/>
  <c r="B413" i="6"/>
  <c r="C413" i="6"/>
  <c r="D413" i="6"/>
  <c r="A414" i="6"/>
  <c r="B414" i="6"/>
  <c r="C414" i="6"/>
  <c r="D414" i="6"/>
  <c r="A415" i="6"/>
  <c r="B415" i="6"/>
  <c r="C415" i="6"/>
  <c r="D415" i="6"/>
  <c r="A416" i="6"/>
  <c r="B416" i="6"/>
  <c r="C416" i="6"/>
  <c r="D416" i="6"/>
  <c r="A417" i="6"/>
  <c r="B417" i="6"/>
  <c r="C417" i="6"/>
  <c r="D417" i="6"/>
  <c r="A418" i="6"/>
  <c r="B418" i="6"/>
  <c r="C418" i="6"/>
  <c r="D418" i="6"/>
  <c r="A419" i="6"/>
  <c r="B419" i="6"/>
  <c r="C419" i="6"/>
  <c r="D419" i="6"/>
  <c r="A420" i="6"/>
  <c r="B420" i="6"/>
  <c r="C420" i="6"/>
  <c r="D420" i="6"/>
  <c r="A421" i="6"/>
  <c r="B421" i="6"/>
  <c r="C421" i="6"/>
  <c r="D421" i="6"/>
  <c r="A422" i="6"/>
  <c r="B422" i="6"/>
  <c r="C422" i="6"/>
  <c r="D422" i="6"/>
  <c r="A423" i="6"/>
  <c r="B423" i="6"/>
  <c r="C423" i="6"/>
  <c r="D423" i="6"/>
  <c r="A424" i="6"/>
  <c r="B424" i="6"/>
  <c r="C424" i="6"/>
  <c r="D424" i="6"/>
  <c r="A425" i="6"/>
  <c r="B425" i="6"/>
  <c r="C425" i="6"/>
  <c r="D425" i="6"/>
  <c r="A426" i="6"/>
  <c r="B426" i="6"/>
  <c r="C426" i="6"/>
  <c r="D426" i="6"/>
  <c r="A427" i="6"/>
  <c r="B427" i="6"/>
  <c r="C427" i="6"/>
  <c r="D427" i="6"/>
  <c r="A428" i="6"/>
  <c r="B428" i="6"/>
  <c r="C428" i="6"/>
  <c r="D428" i="6"/>
  <c r="A429" i="6"/>
  <c r="B429" i="6"/>
  <c r="C429" i="6"/>
  <c r="D429" i="6"/>
  <c r="A430" i="6"/>
  <c r="B430" i="6"/>
  <c r="C430" i="6"/>
  <c r="D430" i="6"/>
  <c r="A431" i="6"/>
  <c r="B431" i="6"/>
  <c r="C431" i="6"/>
  <c r="D431" i="6"/>
  <c r="A432" i="6"/>
  <c r="B432" i="6"/>
  <c r="C432" i="6"/>
  <c r="D432" i="6"/>
  <c r="A433" i="6"/>
  <c r="B433" i="6"/>
  <c r="C433" i="6"/>
  <c r="D433" i="6"/>
  <c r="A434" i="6"/>
  <c r="B434" i="6"/>
  <c r="C434" i="6"/>
  <c r="D434" i="6"/>
  <c r="A435" i="6"/>
  <c r="B435" i="6"/>
  <c r="C435" i="6"/>
  <c r="D435" i="6"/>
  <c r="A436" i="6"/>
  <c r="B436" i="6"/>
  <c r="C436" i="6"/>
  <c r="D436" i="6"/>
  <c r="A437" i="6"/>
  <c r="B437" i="6"/>
  <c r="C437" i="6"/>
  <c r="D437" i="6"/>
  <c r="A438" i="6"/>
  <c r="B438" i="6"/>
  <c r="C438" i="6"/>
  <c r="D438" i="6"/>
  <c r="A439" i="6"/>
  <c r="B439" i="6"/>
  <c r="C439" i="6"/>
  <c r="D439" i="6"/>
  <c r="A440" i="6"/>
  <c r="B440" i="6"/>
  <c r="C440" i="6"/>
  <c r="D440" i="6"/>
  <c r="A441" i="6"/>
  <c r="B441" i="6"/>
  <c r="C441" i="6"/>
  <c r="D441" i="6"/>
  <c r="A442" i="6"/>
  <c r="B442" i="6"/>
  <c r="C442" i="6"/>
  <c r="D442" i="6"/>
  <c r="A443" i="6"/>
  <c r="B443" i="6"/>
  <c r="C443" i="6"/>
  <c r="D443" i="6"/>
  <c r="A444" i="6"/>
  <c r="B444" i="6"/>
  <c r="C444" i="6"/>
  <c r="D444" i="6"/>
  <c r="A445" i="6"/>
  <c r="B445" i="6"/>
  <c r="C445" i="6"/>
  <c r="D445" i="6"/>
  <c r="A446" i="6"/>
  <c r="B446" i="6"/>
  <c r="C446" i="6"/>
  <c r="D446" i="6"/>
  <c r="A447" i="6"/>
  <c r="B447" i="6"/>
  <c r="C447" i="6"/>
  <c r="D447" i="6"/>
  <c r="A448" i="6"/>
  <c r="B448" i="6"/>
  <c r="C448" i="6"/>
  <c r="D448" i="6"/>
  <c r="A449" i="6"/>
  <c r="B449" i="6"/>
  <c r="C449" i="6"/>
  <c r="D449" i="6"/>
  <c r="A450" i="6"/>
  <c r="B450" i="6"/>
  <c r="C450" i="6"/>
  <c r="D450" i="6"/>
  <c r="A451" i="6"/>
  <c r="B451" i="6"/>
  <c r="C451" i="6"/>
  <c r="D451" i="6"/>
  <c r="A452" i="6"/>
  <c r="B452" i="6"/>
  <c r="C452" i="6"/>
  <c r="D452" i="6"/>
  <c r="A453" i="6"/>
  <c r="B453" i="6"/>
  <c r="C453" i="6"/>
  <c r="D453" i="6"/>
  <c r="A454" i="6"/>
  <c r="B454" i="6"/>
  <c r="C454" i="6"/>
  <c r="D454" i="6"/>
  <c r="A455" i="6"/>
  <c r="B455" i="6"/>
  <c r="C455" i="6"/>
  <c r="D455" i="6"/>
  <c r="A456" i="6"/>
  <c r="B456" i="6"/>
  <c r="C456" i="6"/>
  <c r="D456" i="6"/>
  <c r="A457" i="6"/>
  <c r="B457" i="6"/>
  <c r="C457" i="6"/>
  <c r="D457" i="6"/>
  <c r="A458" i="6"/>
  <c r="B458" i="6"/>
  <c r="C458" i="6"/>
  <c r="D458" i="6"/>
  <c r="A459" i="6"/>
  <c r="B459" i="6"/>
  <c r="C459" i="6"/>
  <c r="D459" i="6"/>
  <c r="A460" i="6"/>
  <c r="B460" i="6"/>
  <c r="C460" i="6"/>
  <c r="D460" i="6"/>
  <c r="A461" i="6"/>
  <c r="B461" i="6"/>
  <c r="C461" i="6"/>
  <c r="D461" i="6"/>
  <c r="A462" i="6"/>
  <c r="B462" i="6"/>
  <c r="C462" i="6"/>
  <c r="D462" i="6"/>
  <c r="A463" i="6"/>
  <c r="B463" i="6"/>
  <c r="C463" i="6"/>
  <c r="D463" i="6"/>
  <c r="A464" i="6"/>
  <c r="B464" i="6"/>
  <c r="C464" i="6"/>
  <c r="D464" i="6"/>
  <c r="A465" i="6"/>
  <c r="B465" i="6"/>
  <c r="C465" i="6"/>
  <c r="D465" i="6"/>
  <c r="A466" i="6"/>
  <c r="B466" i="6"/>
  <c r="C466" i="6"/>
  <c r="D466" i="6"/>
  <c r="A467" i="6"/>
  <c r="B467" i="6"/>
  <c r="C467" i="6"/>
  <c r="D467" i="6"/>
  <c r="A468" i="6"/>
  <c r="B468" i="6"/>
  <c r="C468" i="6"/>
  <c r="D468" i="6"/>
  <c r="A469" i="6"/>
  <c r="B469" i="6"/>
  <c r="C469" i="6"/>
  <c r="D469" i="6"/>
  <c r="A470" i="6"/>
  <c r="B470" i="6"/>
  <c r="C470" i="6"/>
  <c r="D470" i="6"/>
  <c r="A471" i="6"/>
  <c r="B471" i="6"/>
  <c r="C471" i="6"/>
  <c r="D471" i="6"/>
  <c r="A472" i="6"/>
  <c r="B472" i="6"/>
  <c r="C472" i="6"/>
  <c r="D472" i="6"/>
  <c r="A473" i="6"/>
  <c r="B473" i="6"/>
  <c r="C473" i="6"/>
  <c r="D473" i="6"/>
  <c r="A474" i="6"/>
  <c r="B474" i="6"/>
  <c r="C474" i="6"/>
  <c r="D474" i="6"/>
  <c r="A475" i="6"/>
  <c r="B475" i="6"/>
  <c r="C475" i="6"/>
  <c r="D475" i="6"/>
  <c r="A476" i="6"/>
  <c r="B476" i="6"/>
  <c r="C476" i="6"/>
  <c r="D476" i="6"/>
  <c r="A477" i="6"/>
  <c r="B477" i="6"/>
  <c r="C477" i="6"/>
  <c r="D477" i="6"/>
  <c r="A478" i="6"/>
  <c r="B478" i="6"/>
  <c r="C478" i="6"/>
  <c r="D478" i="6"/>
  <c r="A479" i="6"/>
  <c r="B479" i="6"/>
  <c r="C479" i="6"/>
  <c r="D479" i="6"/>
  <c r="A480" i="6"/>
  <c r="B480" i="6"/>
  <c r="C480" i="6"/>
  <c r="D480" i="6"/>
  <c r="A481" i="6"/>
  <c r="B481" i="6"/>
  <c r="C481" i="6"/>
  <c r="D481" i="6"/>
  <c r="A482" i="6"/>
  <c r="B482" i="6"/>
  <c r="C482" i="6"/>
  <c r="D482" i="6"/>
  <c r="A483" i="6"/>
  <c r="B483" i="6"/>
  <c r="C483" i="6"/>
  <c r="D483" i="6"/>
  <c r="A484" i="6"/>
  <c r="B484" i="6"/>
  <c r="C484" i="6"/>
  <c r="D484" i="6"/>
  <c r="A485" i="6"/>
  <c r="B485" i="6"/>
  <c r="C485" i="6"/>
  <c r="D485" i="6"/>
  <c r="A486" i="6"/>
  <c r="B486" i="6"/>
  <c r="C486" i="6"/>
  <c r="D486" i="6"/>
  <c r="A487" i="6"/>
  <c r="B487" i="6"/>
  <c r="C487" i="6"/>
  <c r="D487" i="6"/>
  <c r="A488" i="6"/>
  <c r="B488" i="6"/>
  <c r="C488" i="6"/>
  <c r="D488" i="6"/>
  <c r="A489" i="6"/>
  <c r="B489" i="6"/>
  <c r="C489" i="6"/>
  <c r="D489" i="6"/>
  <c r="A490" i="6"/>
  <c r="B490" i="6"/>
  <c r="C490" i="6"/>
  <c r="D490" i="6"/>
  <c r="A491" i="6"/>
  <c r="B491" i="6"/>
  <c r="C491" i="6"/>
  <c r="D491" i="6"/>
  <c r="A492" i="6"/>
  <c r="B492" i="6"/>
  <c r="C492" i="6"/>
  <c r="D492" i="6"/>
  <c r="A493" i="6"/>
  <c r="B493" i="6"/>
  <c r="C493" i="6"/>
  <c r="D493" i="6"/>
  <c r="A494" i="6"/>
  <c r="B494" i="6"/>
  <c r="C494" i="6"/>
  <c r="D494" i="6"/>
  <c r="A495" i="6"/>
  <c r="B495" i="6"/>
  <c r="C495" i="6"/>
  <c r="D495" i="6"/>
  <c r="A496" i="6"/>
  <c r="B496" i="6"/>
  <c r="C496" i="6"/>
  <c r="D496" i="6"/>
  <c r="A497" i="6"/>
  <c r="B497" i="6"/>
  <c r="C497" i="6"/>
  <c r="D497" i="6"/>
  <c r="A498" i="6"/>
  <c r="B498" i="6"/>
  <c r="C498" i="6"/>
  <c r="D498" i="6"/>
  <c r="A499" i="6"/>
  <c r="B499" i="6"/>
  <c r="C499" i="6"/>
  <c r="D499" i="6"/>
  <c r="A500" i="6"/>
  <c r="B500" i="6"/>
  <c r="C500" i="6"/>
  <c r="D500" i="6"/>
  <c r="A501" i="6"/>
  <c r="B501" i="6"/>
  <c r="C501" i="6"/>
  <c r="D501" i="6"/>
  <c r="A502" i="6"/>
  <c r="B502" i="6"/>
  <c r="C502" i="6"/>
  <c r="D502" i="6"/>
  <c r="A503" i="6"/>
  <c r="B503" i="6"/>
  <c r="C503" i="6"/>
  <c r="D503" i="6"/>
  <c r="A504" i="6"/>
  <c r="B504" i="6"/>
  <c r="C504" i="6"/>
  <c r="D504" i="6"/>
  <c r="A505" i="6"/>
  <c r="B505" i="6"/>
  <c r="C505" i="6"/>
  <c r="D505" i="6"/>
  <c r="A506" i="6"/>
  <c r="B506" i="6"/>
  <c r="C506" i="6"/>
  <c r="D506" i="6"/>
  <c r="A6" i="6"/>
  <c r="B6" i="6"/>
  <c r="C6" i="6"/>
  <c r="D6" i="6"/>
  <c r="A7" i="6"/>
  <c r="B7" i="6"/>
  <c r="C7" i="6"/>
  <c r="D7" i="6"/>
  <c r="A8" i="6"/>
  <c r="B8" i="6"/>
  <c r="C8" i="6"/>
  <c r="D8" i="6"/>
  <c r="A9" i="6"/>
  <c r="B9" i="6"/>
  <c r="C9" i="6"/>
  <c r="D9" i="6"/>
  <c r="A10" i="6"/>
  <c r="B10" i="6"/>
  <c r="C10" i="6"/>
  <c r="D10" i="6"/>
  <c r="A11" i="6"/>
  <c r="B11" i="6"/>
  <c r="C11" i="6"/>
  <c r="D11" i="6"/>
  <c r="A12" i="6"/>
  <c r="B12" i="6"/>
  <c r="C12" i="6"/>
  <c r="D12" i="6"/>
  <c r="A13" i="6"/>
  <c r="B13" i="6"/>
  <c r="C13" i="6"/>
  <c r="D13" i="6"/>
  <c r="A14" i="6"/>
  <c r="B14" i="6"/>
  <c r="C14" i="6"/>
  <c r="D14" i="6"/>
  <c r="A15" i="6"/>
  <c r="B15" i="6"/>
  <c r="C15" i="6"/>
  <c r="D15" i="6"/>
  <c r="A16" i="6"/>
  <c r="B16" i="6"/>
  <c r="C16" i="6"/>
  <c r="D16" i="6"/>
  <c r="A17" i="6"/>
  <c r="B17" i="6"/>
  <c r="C17" i="6"/>
  <c r="D17" i="6"/>
  <c r="A18" i="6"/>
  <c r="B18" i="6"/>
  <c r="C18" i="6"/>
  <c r="D18" i="6"/>
  <c r="A19" i="6"/>
  <c r="B19" i="6"/>
  <c r="C19" i="6"/>
  <c r="D19" i="6"/>
  <c r="A20" i="6"/>
  <c r="B20" i="6"/>
  <c r="C20" i="6"/>
  <c r="D20" i="6"/>
  <c r="A21" i="6"/>
  <c r="B21" i="6"/>
  <c r="C21" i="6"/>
  <c r="D21" i="6"/>
  <c r="A22" i="6"/>
  <c r="B22" i="6"/>
  <c r="C22" i="6"/>
  <c r="D22" i="6"/>
  <c r="A23" i="6"/>
  <c r="B23" i="6"/>
  <c r="C23" i="6"/>
  <c r="D23" i="6"/>
  <c r="A24" i="6"/>
  <c r="B24" i="6"/>
  <c r="C24" i="6"/>
  <c r="D24" i="6"/>
  <c r="A25" i="6"/>
  <c r="B25" i="6"/>
  <c r="C25" i="6"/>
  <c r="D25" i="6"/>
  <c r="A26" i="6"/>
  <c r="B26" i="6"/>
  <c r="C26" i="6"/>
  <c r="D26" i="6"/>
  <c r="A27" i="6"/>
  <c r="B27" i="6"/>
  <c r="C27" i="6"/>
  <c r="D27" i="6"/>
  <c r="A28" i="6"/>
  <c r="B28" i="6"/>
  <c r="C28" i="6"/>
  <c r="D28" i="6"/>
  <c r="A29" i="6"/>
  <c r="B29" i="6"/>
  <c r="C29" i="6"/>
  <c r="D29" i="6"/>
  <c r="A30" i="6"/>
  <c r="B30" i="6"/>
  <c r="C30" i="6"/>
  <c r="D30" i="6"/>
  <c r="A31" i="6"/>
  <c r="B31" i="6"/>
  <c r="C31" i="6"/>
  <c r="D31" i="6"/>
  <c r="A32" i="6"/>
  <c r="B32" i="6"/>
  <c r="C32" i="6"/>
  <c r="D32" i="6"/>
  <c r="A33" i="6"/>
  <c r="B33" i="6"/>
  <c r="C33" i="6"/>
  <c r="D33" i="6"/>
  <c r="A34" i="6"/>
  <c r="B34" i="6"/>
  <c r="C34" i="6"/>
  <c r="D34" i="6"/>
  <c r="A35" i="6"/>
  <c r="B35" i="6"/>
  <c r="C35" i="6"/>
  <c r="D35" i="6"/>
  <c r="A36" i="6"/>
  <c r="B36" i="6"/>
  <c r="C36" i="6"/>
  <c r="D36" i="6"/>
  <c r="A37" i="6"/>
  <c r="B37" i="6"/>
  <c r="C37" i="6"/>
  <c r="D37" i="6"/>
  <c r="A38" i="6"/>
  <c r="B38" i="6"/>
  <c r="C38" i="6"/>
  <c r="D38" i="6"/>
  <c r="A39" i="6"/>
  <c r="B39" i="6"/>
  <c r="C39" i="6"/>
  <c r="D39" i="6"/>
  <c r="A40" i="6"/>
  <c r="B40" i="6"/>
  <c r="C40" i="6"/>
  <c r="D40" i="6"/>
  <c r="A41" i="6"/>
  <c r="B41" i="6"/>
  <c r="C41" i="6"/>
  <c r="D41" i="6"/>
  <c r="A42" i="6"/>
  <c r="B42" i="6"/>
  <c r="C42" i="6"/>
  <c r="D42" i="6"/>
  <c r="A43" i="6"/>
  <c r="B43" i="6"/>
  <c r="C43" i="6"/>
  <c r="D43" i="6"/>
  <c r="A44" i="6"/>
  <c r="B44" i="6"/>
  <c r="C44" i="6"/>
  <c r="D44" i="6"/>
  <c r="A45" i="6"/>
  <c r="B45" i="6"/>
  <c r="C45" i="6"/>
  <c r="D45" i="6"/>
  <c r="A46" i="6"/>
  <c r="B46" i="6"/>
  <c r="C46" i="6"/>
  <c r="D46" i="6"/>
  <c r="A47" i="6"/>
  <c r="B47" i="6"/>
  <c r="C47" i="6"/>
  <c r="D47" i="6"/>
  <c r="A48" i="6"/>
  <c r="B48" i="6"/>
  <c r="C48" i="6"/>
  <c r="D48" i="6"/>
  <c r="A49" i="6"/>
  <c r="B49" i="6"/>
  <c r="C49" i="6"/>
  <c r="D49" i="6"/>
  <c r="A50" i="6"/>
  <c r="B50" i="6"/>
  <c r="C50" i="6"/>
  <c r="D50" i="6"/>
  <c r="A51" i="6"/>
  <c r="B51" i="6"/>
  <c r="C51" i="6"/>
  <c r="D51" i="6"/>
  <c r="A52" i="6"/>
  <c r="B52" i="6"/>
  <c r="C52" i="6"/>
  <c r="D52" i="6"/>
  <c r="A53" i="6"/>
  <c r="B53" i="6"/>
  <c r="C53" i="6"/>
  <c r="D53" i="6"/>
  <c r="A54" i="6"/>
  <c r="B54" i="6"/>
  <c r="C54" i="6"/>
  <c r="D54" i="6"/>
  <c r="A55" i="6"/>
  <c r="B55" i="6"/>
  <c r="C55" i="6"/>
  <c r="D55" i="6"/>
  <c r="A56" i="6"/>
  <c r="B56" i="6"/>
  <c r="C56" i="6"/>
  <c r="D56" i="6"/>
  <c r="A57" i="6"/>
  <c r="B57" i="6"/>
  <c r="C57" i="6"/>
  <c r="D57" i="6"/>
  <c r="A58" i="6"/>
  <c r="B58" i="6"/>
  <c r="C58" i="6"/>
  <c r="D58" i="6"/>
  <c r="A59" i="6"/>
  <c r="B59" i="6"/>
  <c r="C59" i="6"/>
  <c r="D59" i="6"/>
  <c r="A60" i="6"/>
  <c r="B60" i="6"/>
  <c r="C60" i="6"/>
  <c r="D60" i="6"/>
  <c r="A61" i="6"/>
  <c r="B61" i="6"/>
  <c r="C61" i="6"/>
  <c r="D61" i="6"/>
  <c r="A62" i="6"/>
  <c r="B62" i="6"/>
  <c r="C62" i="6"/>
  <c r="D62" i="6"/>
  <c r="A63" i="6"/>
  <c r="B63" i="6"/>
  <c r="C63" i="6"/>
  <c r="D63" i="6"/>
  <c r="A64" i="6"/>
  <c r="B64" i="6"/>
  <c r="C64" i="6"/>
  <c r="D64" i="6"/>
  <c r="A65" i="6"/>
  <c r="B65" i="6"/>
  <c r="C65" i="6"/>
  <c r="D65" i="6"/>
  <c r="A66" i="6"/>
  <c r="B66" i="6"/>
  <c r="C66" i="6"/>
  <c r="D66" i="6"/>
  <c r="A67" i="6"/>
  <c r="B67" i="6"/>
  <c r="C67" i="6"/>
  <c r="D67" i="6"/>
  <c r="A68" i="6"/>
  <c r="B68" i="6"/>
  <c r="C68" i="6"/>
  <c r="D68" i="6"/>
  <c r="A69" i="6"/>
  <c r="B69" i="6"/>
  <c r="C69" i="6"/>
  <c r="D69" i="6"/>
  <c r="A70" i="6"/>
  <c r="B70" i="6"/>
  <c r="C70" i="6"/>
  <c r="D70" i="6"/>
  <c r="A71" i="6"/>
  <c r="B71" i="6"/>
  <c r="C71" i="6"/>
  <c r="D71" i="6"/>
  <c r="A72" i="6"/>
  <c r="B72" i="6"/>
  <c r="C72" i="6"/>
  <c r="D72" i="6"/>
  <c r="A73" i="6"/>
  <c r="B73" i="6"/>
  <c r="C73" i="6"/>
  <c r="D73" i="6"/>
  <c r="A74" i="6"/>
  <c r="B74" i="6"/>
  <c r="C74" i="6"/>
  <c r="D74" i="6"/>
  <c r="A75" i="6"/>
  <c r="B75" i="6"/>
  <c r="C75" i="6"/>
  <c r="D75" i="6"/>
  <c r="A76" i="6"/>
  <c r="B76" i="6"/>
  <c r="C76" i="6"/>
  <c r="D76" i="6"/>
  <c r="A77" i="6"/>
  <c r="B77" i="6"/>
  <c r="C77" i="6"/>
  <c r="D77" i="6"/>
  <c r="A78" i="6"/>
  <c r="B78" i="6"/>
  <c r="C78" i="6"/>
  <c r="D78" i="6"/>
  <c r="A79" i="6"/>
  <c r="B79" i="6"/>
  <c r="C79" i="6"/>
  <c r="D79" i="6"/>
  <c r="A80" i="6"/>
  <c r="B80" i="6"/>
  <c r="C80" i="6"/>
  <c r="D80" i="6"/>
  <c r="A81" i="6"/>
  <c r="B81" i="6"/>
  <c r="C81" i="6"/>
  <c r="D81" i="6"/>
  <c r="A82" i="6"/>
  <c r="B82" i="6"/>
  <c r="C82" i="6"/>
  <c r="D82" i="6"/>
  <c r="A83" i="6"/>
  <c r="B83" i="6"/>
  <c r="C83" i="6"/>
  <c r="D83" i="6"/>
  <c r="A84" i="6"/>
  <c r="B84" i="6"/>
  <c r="C84" i="6"/>
  <c r="D84" i="6"/>
  <c r="A85" i="6"/>
  <c r="B85" i="6"/>
  <c r="C85" i="6"/>
  <c r="D85" i="6"/>
  <c r="A86" i="6"/>
  <c r="B86" i="6"/>
  <c r="C86" i="6"/>
  <c r="D86" i="6"/>
  <c r="A87" i="6"/>
  <c r="B87" i="6"/>
  <c r="C87" i="6"/>
  <c r="D87" i="6"/>
  <c r="A88" i="6"/>
  <c r="B88" i="6"/>
  <c r="C88" i="6"/>
  <c r="D88" i="6"/>
  <c r="A89" i="6"/>
  <c r="B89" i="6"/>
  <c r="C89" i="6"/>
  <c r="D89" i="6"/>
  <c r="A90" i="6"/>
  <c r="B90" i="6"/>
  <c r="C90" i="6"/>
  <c r="D90" i="6"/>
  <c r="A91" i="6"/>
  <c r="B91" i="6"/>
  <c r="C91" i="6"/>
  <c r="D91" i="6"/>
  <c r="A92" i="6"/>
  <c r="B92" i="6"/>
  <c r="C92" i="6"/>
  <c r="D92" i="6"/>
  <c r="A93" i="6"/>
  <c r="B93" i="6"/>
  <c r="C93" i="6"/>
  <c r="D93" i="6"/>
  <c r="A94" i="6"/>
  <c r="B94" i="6"/>
  <c r="C94" i="6"/>
  <c r="D94" i="6"/>
  <c r="A95" i="6"/>
  <c r="B95" i="6"/>
  <c r="C95" i="6"/>
  <c r="D95" i="6"/>
  <c r="A96" i="6"/>
  <c r="B96" i="6"/>
  <c r="C96" i="6"/>
  <c r="D96" i="6"/>
  <c r="A97" i="6"/>
  <c r="B97" i="6"/>
  <c r="C97" i="6"/>
  <c r="D97" i="6"/>
  <c r="A98" i="6"/>
  <c r="B98" i="6"/>
  <c r="C98" i="6"/>
  <c r="D98" i="6"/>
  <c r="A99" i="6"/>
  <c r="B99" i="6"/>
  <c r="C99" i="6"/>
  <c r="D99" i="6"/>
  <c r="A100" i="6"/>
  <c r="B100" i="6"/>
  <c r="C100" i="6"/>
  <c r="D100" i="6"/>
  <c r="A101" i="6"/>
  <c r="B101" i="6"/>
  <c r="C101" i="6"/>
  <c r="D101" i="6"/>
  <c r="A102" i="6"/>
  <c r="B102" i="6"/>
  <c r="C102" i="6"/>
  <c r="D102" i="6"/>
  <c r="A103" i="6"/>
  <c r="B103" i="6"/>
  <c r="C103" i="6"/>
  <c r="D103" i="6"/>
  <c r="A104" i="6"/>
  <c r="B104" i="6"/>
  <c r="C104" i="6"/>
  <c r="D104" i="6"/>
  <c r="A105" i="6"/>
  <c r="B105" i="6"/>
  <c r="C105" i="6"/>
  <c r="D105" i="6"/>
  <c r="A106" i="6"/>
  <c r="B106" i="6"/>
  <c r="C106" i="6"/>
  <c r="D106" i="6"/>
  <c r="A107" i="6"/>
  <c r="B107" i="6"/>
  <c r="C107" i="6"/>
  <c r="D107" i="6"/>
  <c r="A108" i="6"/>
  <c r="B108" i="6"/>
  <c r="C108" i="6"/>
  <c r="D108" i="6"/>
  <c r="A109" i="6"/>
  <c r="B109" i="6"/>
  <c r="C109" i="6"/>
  <c r="D109" i="6"/>
  <c r="A110" i="6"/>
  <c r="B110" i="6"/>
  <c r="C110" i="6"/>
  <c r="D110" i="6"/>
  <c r="A111" i="6"/>
  <c r="B111" i="6"/>
  <c r="C111" i="6"/>
  <c r="D111" i="6"/>
  <c r="A112" i="6"/>
  <c r="B112" i="6"/>
  <c r="C112" i="6"/>
  <c r="D112" i="6"/>
  <c r="A113" i="6"/>
  <c r="B113" i="6"/>
  <c r="C113" i="6"/>
  <c r="D113" i="6"/>
  <c r="A114" i="6"/>
  <c r="B114" i="6"/>
  <c r="C114" i="6"/>
  <c r="D114" i="6"/>
  <c r="A115" i="6"/>
  <c r="B115" i="6"/>
  <c r="C115" i="6"/>
  <c r="D115" i="6"/>
  <c r="A116" i="6"/>
  <c r="B116" i="6"/>
  <c r="C116" i="6"/>
  <c r="D116" i="6"/>
  <c r="A117" i="6"/>
  <c r="B117" i="6"/>
  <c r="C117" i="6"/>
  <c r="D117" i="6"/>
  <c r="A118" i="6"/>
  <c r="B118" i="6"/>
  <c r="C118" i="6"/>
  <c r="D118" i="6"/>
  <c r="A119" i="6"/>
  <c r="B119" i="6"/>
  <c r="C119" i="6"/>
  <c r="D119" i="6"/>
  <c r="A120" i="6"/>
  <c r="B120" i="6"/>
  <c r="C120" i="6"/>
  <c r="D120" i="6"/>
  <c r="A121" i="6"/>
  <c r="B121" i="6"/>
  <c r="C121" i="6"/>
  <c r="D121" i="6"/>
  <c r="A122" i="6"/>
  <c r="B122" i="6"/>
  <c r="C122" i="6"/>
  <c r="D122" i="6"/>
  <c r="A123" i="6"/>
  <c r="B123" i="6"/>
  <c r="C123" i="6"/>
  <c r="D123" i="6"/>
  <c r="A124" i="6"/>
  <c r="B124" i="6"/>
  <c r="C124" i="6"/>
  <c r="D124" i="6"/>
  <c r="A125" i="6"/>
  <c r="B125" i="6"/>
  <c r="C125" i="6"/>
  <c r="D125" i="6"/>
  <c r="A126" i="6"/>
  <c r="B126" i="6"/>
  <c r="C126" i="6"/>
  <c r="D126" i="6"/>
  <c r="A127" i="6"/>
  <c r="B127" i="6"/>
  <c r="C127" i="6"/>
  <c r="D127" i="6"/>
  <c r="A128" i="6"/>
  <c r="B128" i="6"/>
  <c r="C128" i="6"/>
  <c r="D128" i="6"/>
  <c r="A129" i="6"/>
  <c r="B129" i="6"/>
  <c r="C129" i="6"/>
  <c r="D129" i="6"/>
  <c r="A130" i="6"/>
  <c r="B130" i="6"/>
  <c r="C130" i="6"/>
  <c r="D130" i="6"/>
  <c r="A131" i="6"/>
  <c r="B131" i="6"/>
  <c r="C131" i="6"/>
  <c r="D131" i="6"/>
  <c r="A132" i="6"/>
  <c r="B132" i="6"/>
  <c r="C132" i="6"/>
  <c r="D132" i="6"/>
  <c r="A133" i="6"/>
  <c r="B133" i="6"/>
  <c r="C133" i="6"/>
  <c r="D133" i="6"/>
  <c r="A134" i="6"/>
  <c r="B134" i="6"/>
  <c r="C134" i="6"/>
  <c r="D134" i="6"/>
  <c r="A135" i="6"/>
  <c r="B135" i="6"/>
  <c r="C135" i="6"/>
  <c r="D135" i="6"/>
  <c r="A136" i="6"/>
  <c r="B136" i="6"/>
  <c r="C136" i="6"/>
  <c r="D136" i="6"/>
  <c r="A137" i="6"/>
  <c r="B137" i="6"/>
  <c r="C137" i="6"/>
  <c r="D137" i="6"/>
  <c r="A138" i="6"/>
  <c r="B138" i="6"/>
  <c r="C138" i="6"/>
  <c r="D138" i="6"/>
  <c r="A139" i="6"/>
  <c r="B139" i="6"/>
  <c r="C139" i="6"/>
  <c r="D139" i="6"/>
  <c r="A140" i="6"/>
  <c r="B140" i="6"/>
  <c r="C140" i="6"/>
  <c r="D140" i="6"/>
  <c r="A141" i="6"/>
  <c r="B141" i="6"/>
  <c r="C141" i="6"/>
  <c r="D141" i="6"/>
  <c r="A142" i="6"/>
  <c r="B142" i="6"/>
  <c r="C142" i="6"/>
  <c r="D142" i="6"/>
  <c r="A143" i="6"/>
  <c r="B143" i="6"/>
  <c r="C143" i="6"/>
  <c r="D143" i="6"/>
  <c r="A144" i="6"/>
  <c r="B144" i="6"/>
  <c r="C144" i="6"/>
  <c r="D144" i="6"/>
  <c r="A145" i="6"/>
  <c r="B145" i="6"/>
  <c r="C145" i="6"/>
  <c r="D145" i="6"/>
  <c r="A146" i="6"/>
  <c r="B146" i="6"/>
  <c r="C146" i="6"/>
  <c r="D146" i="6"/>
  <c r="A147" i="6"/>
  <c r="B147" i="6"/>
  <c r="C147" i="6"/>
  <c r="D147" i="6"/>
  <c r="A148" i="6"/>
  <c r="B148" i="6"/>
  <c r="C148" i="6"/>
  <c r="D148" i="6"/>
  <c r="A149" i="6"/>
  <c r="B149" i="6"/>
  <c r="C149" i="6"/>
  <c r="D149" i="6"/>
  <c r="A150" i="6"/>
  <c r="B150" i="6"/>
  <c r="C150" i="6"/>
  <c r="D150" i="6"/>
  <c r="A151" i="6"/>
  <c r="B151" i="6"/>
  <c r="C151" i="6"/>
  <c r="D151" i="6"/>
  <c r="A152" i="6"/>
  <c r="B152" i="6"/>
  <c r="C152" i="6"/>
  <c r="D152" i="6"/>
  <c r="A153" i="6"/>
  <c r="B153" i="6"/>
  <c r="C153" i="6"/>
  <c r="D153" i="6"/>
  <c r="A154" i="6"/>
  <c r="B154" i="6"/>
  <c r="C154" i="6"/>
  <c r="D154" i="6"/>
  <c r="A155" i="6"/>
  <c r="B155" i="6"/>
  <c r="C155" i="6"/>
  <c r="D155" i="6"/>
  <c r="A156" i="6"/>
  <c r="B156" i="6"/>
  <c r="C156" i="6"/>
  <c r="D156" i="6"/>
  <c r="A157" i="6"/>
  <c r="B157" i="6"/>
  <c r="C157" i="6"/>
  <c r="D157" i="6"/>
  <c r="A158" i="6"/>
  <c r="B158" i="6"/>
  <c r="C158" i="6"/>
  <c r="D158" i="6"/>
  <c r="A159" i="6"/>
  <c r="B159" i="6"/>
  <c r="C159" i="6"/>
  <c r="D159" i="6"/>
  <c r="A160" i="6"/>
  <c r="B160" i="6"/>
  <c r="C160" i="6"/>
  <c r="D160" i="6"/>
  <c r="A161" i="6"/>
  <c r="B161" i="6"/>
  <c r="C161" i="6"/>
  <c r="D161" i="6"/>
  <c r="A162" i="6"/>
  <c r="B162" i="6"/>
  <c r="C162" i="6"/>
  <c r="D162" i="6"/>
  <c r="A163" i="6"/>
  <c r="B163" i="6"/>
  <c r="C163" i="6"/>
  <c r="D163" i="6"/>
  <c r="A164" i="6"/>
  <c r="B164" i="6"/>
  <c r="C164" i="6"/>
  <c r="D164" i="6"/>
  <c r="A165" i="6"/>
  <c r="B165" i="6"/>
  <c r="C165" i="6"/>
  <c r="D165" i="6"/>
  <c r="A166" i="6"/>
  <c r="B166" i="6"/>
  <c r="C166" i="6"/>
  <c r="D166" i="6"/>
  <c r="A167" i="6"/>
  <c r="B167" i="6"/>
  <c r="C167" i="6"/>
  <c r="D167" i="6"/>
  <c r="A168" i="6"/>
  <c r="B168" i="6"/>
  <c r="C168" i="6"/>
  <c r="D168" i="6"/>
  <c r="A169" i="6"/>
  <c r="B169" i="6"/>
  <c r="C169" i="6"/>
  <c r="D169" i="6"/>
  <c r="A170" i="6"/>
  <c r="B170" i="6"/>
  <c r="C170" i="6"/>
  <c r="D170" i="6"/>
  <c r="A171" i="6"/>
  <c r="B171" i="6"/>
  <c r="C171" i="6"/>
  <c r="D171" i="6"/>
  <c r="A172" i="6"/>
  <c r="B172" i="6"/>
  <c r="C172" i="6"/>
  <c r="D172" i="6"/>
  <c r="A173" i="6"/>
  <c r="B173" i="6"/>
  <c r="C173" i="6"/>
  <c r="D173" i="6"/>
  <c r="A174" i="6"/>
  <c r="B174" i="6"/>
  <c r="C174" i="6"/>
  <c r="D174" i="6"/>
  <c r="A175" i="6"/>
  <c r="B175" i="6"/>
  <c r="C175" i="6"/>
  <c r="D175" i="6"/>
  <c r="A176" i="6"/>
  <c r="B176" i="6"/>
  <c r="C176" i="6"/>
  <c r="D176" i="6"/>
  <c r="A177" i="6"/>
  <c r="B177" i="6"/>
  <c r="C177" i="6"/>
  <c r="D177" i="6"/>
  <c r="A178" i="6"/>
  <c r="B178" i="6"/>
  <c r="C178" i="6"/>
  <c r="D178" i="6"/>
  <c r="A179" i="6"/>
  <c r="B179" i="6"/>
  <c r="C179" i="6"/>
  <c r="D179" i="6"/>
  <c r="A180" i="6"/>
  <c r="B180" i="6"/>
  <c r="C180" i="6"/>
  <c r="D180" i="6"/>
  <c r="A181" i="6"/>
  <c r="B181" i="6"/>
  <c r="C181" i="6"/>
  <c r="D181" i="6"/>
  <c r="A182" i="6"/>
  <c r="B182" i="6"/>
  <c r="C182" i="6"/>
  <c r="D182" i="6"/>
  <c r="A183" i="6"/>
  <c r="B183" i="6"/>
  <c r="C183" i="6"/>
  <c r="D183" i="6"/>
  <c r="A184" i="6"/>
  <c r="B184" i="6"/>
  <c r="C184" i="6"/>
  <c r="D184" i="6"/>
  <c r="A185" i="6"/>
  <c r="B185" i="6"/>
  <c r="C185" i="6"/>
  <c r="D185" i="6"/>
  <c r="A186" i="6"/>
  <c r="B186" i="6"/>
  <c r="C186" i="6"/>
  <c r="D186" i="6"/>
  <c r="A187" i="6"/>
  <c r="B187" i="6"/>
  <c r="C187" i="6"/>
  <c r="D187" i="6"/>
  <c r="A188" i="6"/>
  <c r="B188" i="6"/>
  <c r="C188" i="6"/>
  <c r="D188" i="6"/>
  <c r="A189" i="6"/>
  <c r="B189" i="6"/>
  <c r="C189" i="6"/>
  <c r="D189" i="6"/>
  <c r="A190" i="6"/>
  <c r="B190" i="6"/>
  <c r="C190" i="6"/>
  <c r="D190" i="6"/>
  <c r="A191" i="6"/>
  <c r="B191" i="6"/>
  <c r="C191" i="6"/>
  <c r="D191" i="6"/>
  <c r="A192" i="6"/>
  <c r="B192" i="6"/>
  <c r="C192" i="6"/>
  <c r="D192" i="6"/>
  <c r="A193" i="6"/>
  <c r="B193" i="6"/>
  <c r="C193" i="6"/>
  <c r="D193" i="6"/>
  <c r="A194" i="6"/>
  <c r="B194" i="6"/>
  <c r="C194" i="6"/>
  <c r="D194" i="6"/>
  <c r="A195" i="6"/>
  <c r="B195" i="6"/>
  <c r="C195" i="6"/>
  <c r="D195" i="6"/>
  <c r="A196" i="6"/>
  <c r="B196" i="6"/>
  <c r="C196" i="6"/>
  <c r="D196" i="6"/>
  <c r="A197" i="6"/>
  <c r="B197" i="6"/>
  <c r="C197" i="6"/>
  <c r="D197" i="6"/>
  <c r="A198" i="6"/>
  <c r="B198" i="6"/>
  <c r="C198" i="6"/>
  <c r="D198" i="6"/>
  <c r="A199" i="6"/>
  <c r="B199" i="6"/>
  <c r="C199" i="6"/>
  <c r="D199" i="6"/>
  <c r="A200" i="6"/>
  <c r="B200" i="6"/>
  <c r="C200" i="6"/>
  <c r="D200" i="6"/>
  <c r="A201" i="6"/>
  <c r="B201" i="6"/>
  <c r="C201" i="6"/>
  <c r="D201" i="6"/>
  <c r="C5" i="6"/>
  <c r="D5" i="6"/>
  <c r="B5" i="6"/>
  <c r="A5" i="6"/>
  <c r="A188" i="5"/>
  <c r="B188" i="5"/>
  <c r="C188" i="5"/>
  <c r="D188" i="5"/>
  <c r="A189" i="5"/>
  <c r="B189" i="5"/>
  <c r="C189" i="5"/>
  <c r="D189" i="5"/>
  <c r="A190" i="5"/>
  <c r="B190" i="5"/>
  <c r="C190" i="5"/>
  <c r="D190" i="5"/>
  <c r="A191" i="5"/>
  <c r="B191" i="5"/>
  <c r="C191" i="5"/>
  <c r="D191" i="5"/>
  <c r="A192" i="5"/>
  <c r="B192" i="5"/>
  <c r="C192" i="5"/>
  <c r="D192" i="5"/>
  <c r="A193" i="5"/>
  <c r="B193" i="5"/>
  <c r="C193" i="5"/>
  <c r="D193" i="5"/>
  <c r="A194" i="5"/>
  <c r="B194" i="5"/>
  <c r="C194" i="5"/>
  <c r="D194" i="5"/>
  <c r="A195" i="5"/>
  <c r="B195" i="5"/>
  <c r="C195" i="5"/>
  <c r="D195" i="5"/>
  <c r="A196" i="5"/>
  <c r="B196" i="5"/>
  <c r="C196" i="5"/>
  <c r="D196" i="5"/>
  <c r="A197" i="5"/>
  <c r="B197" i="5"/>
  <c r="C197" i="5"/>
  <c r="D197" i="5"/>
  <c r="A198" i="5"/>
  <c r="B198" i="5"/>
  <c r="C198" i="5"/>
  <c r="D198" i="5"/>
  <c r="A199" i="5"/>
  <c r="B199" i="5"/>
  <c r="C199" i="5"/>
  <c r="D199" i="5"/>
  <c r="A200" i="5"/>
  <c r="B200" i="5"/>
  <c r="C200" i="5"/>
  <c r="D200" i="5"/>
  <c r="A201" i="5"/>
  <c r="B201" i="5"/>
  <c r="C201" i="5"/>
  <c r="D201" i="5"/>
  <c r="A202" i="5"/>
  <c r="B202" i="5"/>
  <c r="C202" i="5"/>
  <c r="D202" i="5"/>
  <c r="A203" i="5"/>
  <c r="B203" i="5"/>
  <c r="C203" i="5"/>
  <c r="D203" i="5"/>
  <c r="A204" i="5"/>
  <c r="B204" i="5"/>
  <c r="C204" i="5"/>
  <c r="D204" i="5"/>
  <c r="A205" i="5"/>
  <c r="B205" i="5"/>
  <c r="C205" i="5"/>
  <c r="D205" i="5"/>
  <c r="A206" i="5"/>
  <c r="B206" i="5"/>
  <c r="C206" i="5"/>
  <c r="D206" i="5"/>
  <c r="A207" i="5"/>
  <c r="B207" i="5"/>
  <c r="C207" i="5"/>
  <c r="D207" i="5"/>
  <c r="A208" i="5"/>
  <c r="B208" i="5"/>
  <c r="C208" i="5"/>
  <c r="D208" i="5"/>
  <c r="A209" i="5"/>
  <c r="B209" i="5"/>
  <c r="C209" i="5"/>
  <c r="D209" i="5"/>
  <c r="A210" i="5"/>
  <c r="B210" i="5"/>
  <c r="C210" i="5"/>
  <c r="D210" i="5"/>
  <c r="A211" i="5"/>
  <c r="B211" i="5"/>
  <c r="C211" i="5"/>
  <c r="D211" i="5"/>
  <c r="A212" i="5"/>
  <c r="B212" i="5"/>
  <c r="C212" i="5"/>
  <c r="D212" i="5"/>
  <c r="A213" i="5"/>
  <c r="B213" i="5"/>
  <c r="C213" i="5"/>
  <c r="D213" i="5"/>
  <c r="A214" i="5"/>
  <c r="B214" i="5"/>
  <c r="C214" i="5"/>
  <c r="D214" i="5"/>
  <c r="A215" i="5"/>
  <c r="B215" i="5"/>
  <c r="C215" i="5"/>
  <c r="D215" i="5"/>
  <c r="A216" i="5"/>
  <c r="B216" i="5"/>
  <c r="C216" i="5"/>
  <c r="D216" i="5"/>
  <c r="A217" i="5"/>
  <c r="B217" i="5"/>
  <c r="C217" i="5"/>
  <c r="D217" i="5"/>
  <c r="A218" i="5"/>
  <c r="B218" i="5"/>
  <c r="C218" i="5"/>
  <c r="D218" i="5"/>
  <c r="A219" i="5"/>
  <c r="B219" i="5"/>
  <c r="C219" i="5"/>
  <c r="D219" i="5"/>
  <c r="A220" i="5"/>
  <c r="B220" i="5"/>
  <c r="C220" i="5"/>
  <c r="D220" i="5"/>
  <c r="A221" i="5"/>
  <c r="B221" i="5"/>
  <c r="C221" i="5"/>
  <c r="D221" i="5"/>
  <c r="A222" i="5"/>
  <c r="B222" i="5"/>
  <c r="C222" i="5"/>
  <c r="D222" i="5"/>
  <c r="A223" i="5"/>
  <c r="B223" i="5"/>
  <c r="C223" i="5"/>
  <c r="D223" i="5"/>
  <c r="A224" i="5"/>
  <c r="B224" i="5"/>
  <c r="C224" i="5"/>
  <c r="D224" i="5"/>
  <c r="A225" i="5"/>
  <c r="B225" i="5"/>
  <c r="C225" i="5"/>
  <c r="D225" i="5"/>
  <c r="A226" i="5"/>
  <c r="B226" i="5"/>
  <c r="C226" i="5"/>
  <c r="D226" i="5"/>
  <c r="A227" i="5"/>
  <c r="B227" i="5"/>
  <c r="C227" i="5"/>
  <c r="D227" i="5"/>
  <c r="A228" i="5"/>
  <c r="B228" i="5"/>
  <c r="C228" i="5"/>
  <c r="D228" i="5"/>
  <c r="A229" i="5"/>
  <c r="B229" i="5"/>
  <c r="C229" i="5"/>
  <c r="D229" i="5"/>
  <c r="A230" i="5"/>
  <c r="B230" i="5"/>
  <c r="C230" i="5"/>
  <c r="D230" i="5"/>
  <c r="A231" i="5"/>
  <c r="B231" i="5"/>
  <c r="C231" i="5"/>
  <c r="D231" i="5"/>
  <c r="A232" i="5"/>
  <c r="B232" i="5"/>
  <c r="C232" i="5"/>
  <c r="D232" i="5"/>
  <c r="A233" i="5"/>
  <c r="B233" i="5"/>
  <c r="C233" i="5"/>
  <c r="D233" i="5"/>
  <c r="A234" i="5"/>
  <c r="B234" i="5"/>
  <c r="C234" i="5"/>
  <c r="D234" i="5"/>
  <c r="A235" i="5"/>
  <c r="B235" i="5"/>
  <c r="C235" i="5"/>
  <c r="D235" i="5"/>
  <c r="A236" i="5"/>
  <c r="B236" i="5"/>
  <c r="C236" i="5"/>
  <c r="D236" i="5"/>
  <c r="A237" i="5"/>
  <c r="B237" i="5"/>
  <c r="C237" i="5"/>
  <c r="D237" i="5"/>
  <c r="A238" i="5"/>
  <c r="B238" i="5"/>
  <c r="C238" i="5"/>
  <c r="D238" i="5"/>
  <c r="A239" i="5"/>
  <c r="B239" i="5"/>
  <c r="C239" i="5"/>
  <c r="D239" i="5"/>
  <c r="A240" i="5"/>
  <c r="B240" i="5"/>
  <c r="C240" i="5"/>
  <c r="D240" i="5"/>
  <c r="A241" i="5"/>
  <c r="B241" i="5"/>
  <c r="C241" i="5"/>
  <c r="D241" i="5"/>
  <c r="A242" i="5"/>
  <c r="B242" i="5"/>
  <c r="C242" i="5"/>
  <c r="D242" i="5"/>
  <c r="A243" i="5"/>
  <c r="B243" i="5"/>
  <c r="C243" i="5"/>
  <c r="D243" i="5"/>
  <c r="A244" i="5"/>
  <c r="B244" i="5"/>
  <c r="C244" i="5"/>
  <c r="D244" i="5"/>
  <c r="A245" i="5"/>
  <c r="B245" i="5"/>
  <c r="C245" i="5"/>
  <c r="D245" i="5"/>
  <c r="A246" i="5"/>
  <c r="B246" i="5"/>
  <c r="C246" i="5"/>
  <c r="D246" i="5"/>
  <c r="A247" i="5"/>
  <c r="B247" i="5"/>
  <c r="C247" i="5"/>
  <c r="D247" i="5"/>
  <c r="A248" i="5"/>
  <c r="B248" i="5"/>
  <c r="C248" i="5"/>
  <c r="D248" i="5"/>
  <c r="A249" i="5"/>
  <c r="B249" i="5"/>
  <c r="C249" i="5"/>
  <c r="D249" i="5"/>
  <c r="A250" i="5"/>
  <c r="B250" i="5"/>
  <c r="C250" i="5"/>
  <c r="D250" i="5"/>
  <c r="A251" i="5"/>
  <c r="B251" i="5"/>
  <c r="C251" i="5"/>
  <c r="D251" i="5"/>
  <c r="A252" i="5"/>
  <c r="B252" i="5"/>
  <c r="C252" i="5"/>
  <c r="D252" i="5"/>
  <c r="A253" i="5"/>
  <c r="B253" i="5"/>
  <c r="C253" i="5"/>
  <c r="D253" i="5"/>
  <c r="A254" i="5"/>
  <c r="B254" i="5"/>
  <c r="C254" i="5"/>
  <c r="D254" i="5"/>
  <c r="A255" i="5"/>
  <c r="B255" i="5"/>
  <c r="C255" i="5"/>
  <c r="D255" i="5"/>
  <c r="A256" i="5"/>
  <c r="B256" i="5"/>
  <c r="C256" i="5"/>
  <c r="D256" i="5"/>
  <c r="A257" i="5"/>
  <c r="B257" i="5"/>
  <c r="C257" i="5"/>
  <c r="D257" i="5"/>
  <c r="A258" i="5"/>
  <c r="B258" i="5"/>
  <c r="C258" i="5"/>
  <c r="D258" i="5"/>
  <c r="A259" i="5"/>
  <c r="B259" i="5"/>
  <c r="C259" i="5"/>
  <c r="D259" i="5"/>
  <c r="A260" i="5"/>
  <c r="B260" i="5"/>
  <c r="C260" i="5"/>
  <c r="D260" i="5"/>
  <c r="A261" i="5"/>
  <c r="B261" i="5"/>
  <c r="C261" i="5"/>
  <c r="D261" i="5"/>
  <c r="A262" i="5"/>
  <c r="B262" i="5"/>
  <c r="C262" i="5"/>
  <c r="D262" i="5"/>
  <c r="A263" i="5"/>
  <c r="B263" i="5"/>
  <c r="C263" i="5"/>
  <c r="D263" i="5"/>
  <c r="A264" i="5"/>
  <c r="B264" i="5"/>
  <c r="C264" i="5"/>
  <c r="D264" i="5"/>
  <c r="A265" i="5"/>
  <c r="B265" i="5"/>
  <c r="C265" i="5"/>
  <c r="D265" i="5"/>
  <c r="A266" i="5"/>
  <c r="B266" i="5"/>
  <c r="C266" i="5"/>
  <c r="D266" i="5"/>
  <c r="A267" i="5"/>
  <c r="B267" i="5"/>
  <c r="C267" i="5"/>
  <c r="D267" i="5"/>
  <c r="A268" i="5"/>
  <c r="B268" i="5"/>
  <c r="C268" i="5"/>
  <c r="D268" i="5"/>
  <c r="A269" i="5"/>
  <c r="B269" i="5"/>
  <c r="C269" i="5"/>
  <c r="D269" i="5"/>
  <c r="A270" i="5"/>
  <c r="B270" i="5"/>
  <c r="C270" i="5"/>
  <c r="D270" i="5"/>
  <c r="A271" i="5"/>
  <c r="B271" i="5"/>
  <c r="C271" i="5"/>
  <c r="D271" i="5"/>
  <c r="A272" i="5"/>
  <c r="B272" i="5"/>
  <c r="C272" i="5"/>
  <c r="D272" i="5"/>
  <c r="A273" i="5"/>
  <c r="B273" i="5"/>
  <c r="C273" i="5"/>
  <c r="D273" i="5"/>
  <c r="A274" i="5"/>
  <c r="B274" i="5"/>
  <c r="C274" i="5"/>
  <c r="D274" i="5"/>
  <c r="A275" i="5"/>
  <c r="B275" i="5"/>
  <c r="C275" i="5"/>
  <c r="D275" i="5"/>
  <c r="A276" i="5"/>
  <c r="B276" i="5"/>
  <c r="C276" i="5"/>
  <c r="D276" i="5"/>
  <c r="A277" i="5"/>
  <c r="B277" i="5"/>
  <c r="C277" i="5"/>
  <c r="D277" i="5"/>
  <c r="A278" i="5"/>
  <c r="B278" i="5"/>
  <c r="C278" i="5"/>
  <c r="D278" i="5"/>
  <c r="A279" i="5"/>
  <c r="B279" i="5"/>
  <c r="C279" i="5"/>
  <c r="D279" i="5"/>
  <c r="A280" i="5"/>
  <c r="B280" i="5"/>
  <c r="C280" i="5"/>
  <c r="D280" i="5"/>
  <c r="A281" i="5"/>
  <c r="B281" i="5"/>
  <c r="C281" i="5"/>
  <c r="D281" i="5"/>
  <c r="A282" i="5"/>
  <c r="B282" i="5"/>
  <c r="C282" i="5"/>
  <c r="D282" i="5"/>
  <c r="A283" i="5"/>
  <c r="B283" i="5"/>
  <c r="C283" i="5"/>
  <c r="D283" i="5"/>
  <c r="A284" i="5"/>
  <c r="B284" i="5"/>
  <c r="C284" i="5"/>
  <c r="D284" i="5"/>
  <c r="A285" i="5"/>
  <c r="B285" i="5"/>
  <c r="C285" i="5"/>
  <c r="D285" i="5"/>
  <c r="A286" i="5"/>
  <c r="B286" i="5"/>
  <c r="C286" i="5"/>
  <c r="D286" i="5"/>
  <c r="A287" i="5"/>
  <c r="B287" i="5"/>
  <c r="C287" i="5"/>
  <c r="D287" i="5"/>
  <c r="A288" i="5"/>
  <c r="B288" i="5"/>
  <c r="C288" i="5"/>
  <c r="D288" i="5"/>
  <c r="A289" i="5"/>
  <c r="B289" i="5"/>
  <c r="C289" i="5"/>
  <c r="D289" i="5"/>
  <c r="A290" i="5"/>
  <c r="B290" i="5"/>
  <c r="C290" i="5"/>
  <c r="D290" i="5"/>
  <c r="A291" i="5"/>
  <c r="B291" i="5"/>
  <c r="C291" i="5"/>
  <c r="D291" i="5"/>
  <c r="A292" i="5"/>
  <c r="B292" i="5"/>
  <c r="C292" i="5"/>
  <c r="D292" i="5"/>
  <c r="A293" i="5"/>
  <c r="B293" i="5"/>
  <c r="C293" i="5"/>
  <c r="D293" i="5"/>
  <c r="A294" i="5"/>
  <c r="B294" i="5"/>
  <c r="C294" i="5"/>
  <c r="D294" i="5"/>
  <c r="A295" i="5"/>
  <c r="B295" i="5"/>
  <c r="C295" i="5"/>
  <c r="D295" i="5"/>
  <c r="A296" i="5"/>
  <c r="B296" i="5"/>
  <c r="C296" i="5"/>
  <c r="D296" i="5"/>
  <c r="A297" i="5"/>
  <c r="B297" i="5"/>
  <c r="C297" i="5"/>
  <c r="D297" i="5"/>
  <c r="A298" i="5"/>
  <c r="B298" i="5"/>
  <c r="C298" i="5"/>
  <c r="D298" i="5"/>
  <c r="A299" i="5"/>
  <c r="B299" i="5"/>
  <c r="C299" i="5"/>
  <c r="D299" i="5"/>
  <c r="A300" i="5"/>
  <c r="B300" i="5"/>
  <c r="C300" i="5"/>
  <c r="D300" i="5"/>
  <c r="A301" i="5"/>
  <c r="B301" i="5"/>
  <c r="C301" i="5"/>
  <c r="D301" i="5"/>
  <c r="A302" i="5"/>
  <c r="B302" i="5"/>
  <c r="C302" i="5"/>
  <c r="D302" i="5"/>
  <c r="A303" i="5"/>
  <c r="B303" i="5"/>
  <c r="C303" i="5"/>
  <c r="D303" i="5"/>
  <c r="A304" i="5"/>
  <c r="B304" i="5"/>
  <c r="C304" i="5"/>
  <c r="D304" i="5"/>
  <c r="A305" i="5"/>
  <c r="B305" i="5"/>
  <c r="C305" i="5"/>
  <c r="D305" i="5"/>
  <c r="A306" i="5"/>
  <c r="B306" i="5"/>
  <c r="C306" i="5"/>
  <c r="D306" i="5"/>
  <c r="A307" i="5"/>
  <c r="B307" i="5"/>
  <c r="C307" i="5"/>
  <c r="D307" i="5"/>
  <c r="A308" i="5"/>
  <c r="B308" i="5"/>
  <c r="C308" i="5"/>
  <c r="D308" i="5"/>
  <c r="A309" i="5"/>
  <c r="B309" i="5"/>
  <c r="C309" i="5"/>
  <c r="D309" i="5"/>
  <c r="A310" i="5"/>
  <c r="B310" i="5"/>
  <c r="C310" i="5"/>
  <c r="D310" i="5"/>
  <c r="A311" i="5"/>
  <c r="B311" i="5"/>
  <c r="C311" i="5"/>
  <c r="D311" i="5"/>
  <c r="A312" i="5"/>
  <c r="B312" i="5"/>
  <c r="C312" i="5"/>
  <c r="D312" i="5"/>
  <c r="A313" i="5"/>
  <c r="B313" i="5"/>
  <c r="C313" i="5"/>
  <c r="D313" i="5"/>
  <c r="A314" i="5"/>
  <c r="B314" i="5"/>
  <c r="C314" i="5"/>
  <c r="D314" i="5"/>
  <c r="A315" i="5"/>
  <c r="B315" i="5"/>
  <c r="C315" i="5"/>
  <c r="D315" i="5"/>
  <c r="A316" i="5"/>
  <c r="B316" i="5"/>
  <c r="C316" i="5"/>
  <c r="D316" i="5"/>
  <c r="A317" i="5"/>
  <c r="B317" i="5"/>
  <c r="C317" i="5"/>
  <c r="D317" i="5"/>
  <c r="A318" i="5"/>
  <c r="B318" i="5"/>
  <c r="C318" i="5"/>
  <c r="D318" i="5"/>
  <c r="A319" i="5"/>
  <c r="B319" i="5"/>
  <c r="C319" i="5"/>
  <c r="D319" i="5"/>
  <c r="A320" i="5"/>
  <c r="B320" i="5"/>
  <c r="C320" i="5"/>
  <c r="D320" i="5"/>
  <c r="A321" i="5"/>
  <c r="B321" i="5"/>
  <c r="C321" i="5"/>
  <c r="D321" i="5"/>
  <c r="A322" i="5"/>
  <c r="B322" i="5"/>
  <c r="C322" i="5"/>
  <c r="D322" i="5"/>
  <c r="A323" i="5"/>
  <c r="B323" i="5"/>
  <c r="C323" i="5"/>
  <c r="D323" i="5"/>
  <c r="A324" i="5"/>
  <c r="B324" i="5"/>
  <c r="C324" i="5"/>
  <c r="D324" i="5"/>
  <c r="A325" i="5"/>
  <c r="B325" i="5"/>
  <c r="C325" i="5"/>
  <c r="D325" i="5"/>
  <c r="A326" i="5"/>
  <c r="B326" i="5"/>
  <c r="C326" i="5"/>
  <c r="D326" i="5"/>
  <c r="A327" i="5"/>
  <c r="B327" i="5"/>
  <c r="C327" i="5"/>
  <c r="D327" i="5"/>
  <c r="A328" i="5"/>
  <c r="B328" i="5"/>
  <c r="C328" i="5"/>
  <c r="D328" i="5"/>
  <c r="A329" i="5"/>
  <c r="B329" i="5"/>
  <c r="C329" i="5"/>
  <c r="D329" i="5"/>
  <c r="A330" i="5"/>
  <c r="B330" i="5"/>
  <c r="C330" i="5"/>
  <c r="D330" i="5"/>
  <c r="A331" i="5"/>
  <c r="B331" i="5"/>
  <c r="C331" i="5"/>
  <c r="D331" i="5"/>
  <c r="A332" i="5"/>
  <c r="B332" i="5"/>
  <c r="C332" i="5"/>
  <c r="D332" i="5"/>
  <c r="A333" i="5"/>
  <c r="B333" i="5"/>
  <c r="C333" i="5"/>
  <c r="D333" i="5"/>
  <c r="A334" i="5"/>
  <c r="B334" i="5"/>
  <c r="C334" i="5"/>
  <c r="D334" i="5"/>
  <c r="A335" i="5"/>
  <c r="B335" i="5"/>
  <c r="C335" i="5"/>
  <c r="D335" i="5"/>
  <c r="A336" i="5"/>
  <c r="B336" i="5"/>
  <c r="C336" i="5"/>
  <c r="D336" i="5"/>
  <c r="A337" i="5"/>
  <c r="B337" i="5"/>
  <c r="C337" i="5"/>
  <c r="D337" i="5"/>
  <c r="A338" i="5"/>
  <c r="B338" i="5"/>
  <c r="C338" i="5"/>
  <c r="D338" i="5"/>
  <c r="A339" i="5"/>
  <c r="B339" i="5"/>
  <c r="C339" i="5"/>
  <c r="D339" i="5"/>
  <c r="A340" i="5"/>
  <c r="B340" i="5"/>
  <c r="C340" i="5"/>
  <c r="D340" i="5"/>
  <c r="A341" i="5"/>
  <c r="B341" i="5"/>
  <c r="C341" i="5"/>
  <c r="D341" i="5"/>
  <c r="A342" i="5"/>
  <c r="B342" i="5"/>
  <c r="C342" i="5"/>
  <c r="D342" i="5"/>
  <c r="A343" i="5"/>
  <c r="B343" i="5"/>
  <c r="C343" i="5"/>
  <c r="D343" i="5"/>
  <c r="A344" i="5"/>
  <c r="B344" i="5"/>
  <c r="C344" i="5"/>
  <c r="D344" i="5"/>
  <c r="A345" i="5"/>
  <c r="B345" i="5"/>
  <c r="C345" i="5"/>
  <c r="D345" i="5"/>
  <c r="A346" i="5"/>
  <c r="B346" i="5"/>
  <c r="C346" i="5"/>
  <c r="D346" i="5"/>
  <c r="A347" i="5"/>
  <c r="B347" i="5"/>
  <c r="C347" i="5"/>
  <c r="D347" i="5"/>
  <c r="A348" i="5"/>
  <c r="B348" i="5"/>
  <c r="C348" i="5"/>
  <c r="D348" i="5"/>
  <c r="A349" i="5"/>
  <c r="B349" i="5"/>
  <c r="C349" i="5"/>
  <c r="D349" i="5"/>
  <c r="A350" i="5"/>
  <c r="B350" i="5"/>
  <c r="C350" i="5"/>
  <c r="D350" i="5"/>
  <c r="A351" i="5"/>
  <c r="B351" i="5"/>
  <c r="C351" i="5"/>
  <c r="D351" i="5"/>
  <c r="A352" i="5"/>
  <c r="B352" i="5"/>
  <c r="C352" i="5"/>
  <c r="D352" i="5"/>
  <c r="A353" i="5"/>
  <c r="B353" i="5"/>
  <c r="C353" i="5"/>
  <c r="D353" i="5"/>
  <c r="A354" i="5"/>
  <c r="B354" i="5"/>
  <c r="C354" i="5"/>
  <c r="D354" i="5"/>
  <c r="A355" i="5"/>
  <c r="B355" i="5"/>
  <c r="C355" i="5"/>
  <c r="D355" i="5"/>
  <c r="A356" i="5"/>
  <c r="B356" i="5"/>
  <c r="C356" i="5"/>
  <c r="D356" i="5"/>
  <c r="A357" i="5"/>
  <c r="B357" i="5"/>
  <c r="C357" i="5"/>
  <c r="D357" i="5"/>
  <c r="A358" i="5"/>
  <c r="B358" i="5"/>
  <c r="C358" i="5"/>
  <c r="D358" i="5"/>
  <c r="A359" i="5"/>
  <c r="B359" i="5"/>
  <c r="C359" i="5"/>
  <c r="D359" i="5"/>
  <c r="A360" i="5"/>
  <c r="B360" i="5"/>
  <c r="C360" i="5"/>
  <c r="D360" i="5"/>
  <c r="A361" i="5"/>
  <c r="B361" i="5"/>
  <c r="C361" i="5"/>
  <c r="D361" i="5"/>
  <c r="A362" i="5"/>
  <c r="B362" i="5"/>
  <c r="C362" i="5"/>
  <c r="D362" i="5"/>
  <c r="A363" i="5"/>
  <c r="B363" i="5"/>
  <c r="C363" i="5"/>
  <c r="D363" i="5"/>
  <c r="A364" i="5"/>
  <c r="B364" i="5"/>
  <c r="C364" i="5"/>
  <c r="D364" i="5"/>
  <c r="A365" i="5"/>
  <c r="B365" i="5"/>
  <c r="C365" i="5"/>
  <c r="D365" i="5"/>
  <c r="A366" i="5"/>
  <c r="B366" i="5"/>
  <c r="C366" i="5"/>
  <c r="D366" i="5"/>
  <c r="A367" i="5"/>
  <c r="B367" i="5"/>
  <c r="C367" i="5"/>
  <c r="D367" i="5"/>
  <c r="A368" i="5"/>
  <c r="B368" i="5"/>
  <c r="C368" i="5"/>
  <c r="D368" i="5"/>
  <c r="A369" i="5"/>
  <c r="B369" i="5"/>
  <c r="C369" i="5"/>
  <c r="D369" i="5"/>
  <c r="A370" i="5"/>
  <c r="B370" i="5"/>
  <c r="C370" i="5"/>
  <c r="D370" i="5"/>
  <c r="A371" i="5"/>
  <c r="B371" i="5"/>
  <c r="C371" i="5"/>
  <c r="D371" i="5"/>
  <c r="A372" i="5"/>
  <c r="B372" i="5"/>
  <c r="C372" i="5"/>
  <c r="D372" i="5"/>
  <c r="A373" i="5"/>
  <c r="B373" i="5"/>
  <c r="C373" i="5"/>
  <c r="D373" i="5"/>
  <c r="A374" i="5"/>
  <c r="B374" i="5"/>
  <c r="C374" i="5"/>
  <c r="D374" i="5"/>
  <c r="A375" i="5"/>
  <c r="B375" i="5"/>
  <c r="C375" i="5"/>
  <c r="D375" i="5"/>
  <c r="A376" i="5"/>
  <c r="B376" i="5"/>
  <c r="C376" i="5"/>
  <c r="D376" i="5"/>
  <c r="A377" i="5"/>
  <c r="B377" i="5"/>
  <c r="C377" i="5"/>
  <c r="D377" i="5"/>
  <c r="A378" i="5"/>
  <c r="B378" i="5"/>
  <c r="C378" i="5"/>
  <c r="D378" i="5"/>
  <c r="A379" i="5"/>
  <c r="B379" i="5"/>
  <c r="C379" i="5"/>
  <c r="D379" i="5"/>
  <c r="A380" i="5"/>
  <c r="B380" i="5"/>
  <c r="C380" i="5"/>
  <c r="D380" i="5"/>
  <c r="A381" i="5"/>
  <c r="B381" i="5"/>
  <c r="C381" i="5"/>
  <c r="D381" i="5"/>
  <c r="A382" i="5"/>
  <c r="B382" i="5"/>
  <c r="C382" i="5"/>
  <c r="D382" i="5"/>
  <c r="A383" i="5"/>
  <c r="B383" i="5"/>
  <c r="C383" i="5"/>
  <c r="D383" i="5"/>
  <c r="A384" i="5"/>
  <c r="B384" i="5"/>
  <c r="C384" i="5"/>
  <c r="D384" i="5"/>
  <c r="A385" i="5"/>
  <c r="B385" i="5"/>
  <c r="C385" i="5"/>
  <c r="D385" i="5"/>
  <c r="A386" i="5"/>
  <c r="B386" i="5"/>
  <c r="C386" i="5"/>
  <c r="D386" i="5"/>
  <c r="A387" i="5"/>
  <c r="B387" i="5"/>
  <c r="C387" i="5"/>
  <c r="D387" i="5"/>
  <c r="A388" i="5"/>
  <c r="B388" i="5"/>
  <c r="C388" i="5"/>
  <c r="D388" i="5"/>
  <c r="A389" i="5"/>
  <c r="B389" i="5"/>
  <c r="C389" i="5"/>
  <c r="D389" i="5"/>
  <c r="A390" i="5"/>
  <c r="B390" i="5"/>
  <c r="C390" i="5"/>
  <c r="D390" i="5"/>
  <c r="A391" i="5"/>
  <c r="B391" i="5"/>
  <c r="C391" i="5"/>
  <c r="D391" i="5"/>
  <c r="A392" i="5"/>
  <c r="B392" i="5"/>
  <c r="C392" i="5"/>
  <c r="D392" i="5"/>
  <c r="A393" i="5"/>
  <c r="B393" i="5"/>
  <c r="C393" i="5"/>
  <c r="D393" i="5"/>
  <c r="A394" i="5"/>
  <c r="B394" i="5"/>
  <c r="C394" i="5"/>
  <c r="D394" i="5"/>
  <c r="A395" i="5"/>
  <c r="B395" i="5"/>
  <c r="C395" i="5"/>
  <c r="D395" i="5"/>
  <c r="A396" i="5"/>
  <c r="B396" i="5"/>
  <c r="C396" i="5"/>
  <c r="D396" i="5"/>
  <c r="A397" i="5"/>
  <c r="B397" i="5"/>
  <c r="C397" i="5"/>
  <c r="D397" i="5"/>
  <c r="A398" i="5"/>
  <c r="B398" i="5"/>
  <c r="C398" i="5"/>
  <c r="D398" i="5"/>
  <c r="A399" i="5"/>
  <c r="B399" i="5"/>
  <c r="C399" i="5"/>
  <c r="D399" i="5"/>
  <c r="A400" i="5"/>
  <c r="B400" i="5"/>
  <c r="C400" i="5"/>
  <c r="D400" i="5"/>
  <c r="A401" i="5"/>
  <c r="B401" i="5"/>
  <c r="C401" i="5"/>
  <c r="D401" i="5"/>
  <c r="A402" i="5"/>
  <c r="B402" i="5"/>
  <c r="C402" i="5"/>
  <c r="D402" i="5"/>
  <c r="A403" i="5"/>
  <c r="B403" i="5"/>
  <c r="C403" i="5"/>
  <c r="D403" i="5"/>
  <c r="A404" i="5"/>
  <c r="B404" i="5"/>
  <c r="C404" i="5"/>
  <c r="D404" i="5"/>
  <c r="A405" i="5"/>
  <c r="B405" i="5"/>
  <c r="C405" i="5"/>
  <c r="D405" i="5"/>
  <c r="A406" i="5"/>
  <c r="B406" i="5"/>
  <c r="C406" i="5"/>
  <c r="D406" i="5"/>
  <c r="A407" i="5"/>
  <c r="B407" i="5"/>
  <c r="C407" i="5"/>
  <c r="D407" i="5"/>
  <c r="A408" i="5"/>
  <c r="B408" i="5"/>
  <c r="C408" i="5"/>
  <c r="D408" i="5"/>
  <c r="A409" i="5"/>
  <c r="B409" i="5"/>
  <c r="C409" i="5"/>
  <c r="D409" i="5"/>
  <c r="A410" i="5"/>
  <c r="B410" i="5"/>
  <c r="C410" i="5"/>
  <c r="D410" i="5"/>
  <c r="A411" i="5"/>
  <c r="B411" i="5"/>
  <c r="C411" i="5"/>
  <c r="D411" i="5"/>
  <c r="A412" i="5"/>
  <c r="B412" i="5"/>
  <c r="C412" i="5"/>
  <c r="D412" i="5"/>
  <c r="A413" i="5"/>
  <c r="B413" i="5"/>
  <c r="C413" i="5"/>
  <c r="D413" i="5"/>
  <c r="A414" i="5"/>
  <c r="B414" i="5"/>
  <c r="C414" i="5"/>
  <c r="D414" i="5"/>
  <c r="A415" i="5"/>
  <c r="B415" i="5"/>
  <c r="C415" i="5"/>
  <c r="D415" i="5"/>
  <c r="A416" i="5"/>
  <c r="B416" i="5"/>
  <c r="C416" i="5"/>
  <c r="D416" i="5"/>
  <c r="A417" i="5"/>
  <c r="B417" i="5"/>
  <c r="C417" i="5"/>
  <c r="D417" i="5"/>
  <c r="A418" i="5"/>
  <c r="B418" i="5"/>
  <c r="C418" i="5"/>
  <c r="D418" i="5"/>
  <c r="A419" i="5"/>
  <c r="B419" i="5"/>
  <c r="C419" i="5"/>
  <c r="D419" i="5"/>
  <c r="A420" i="5"/>
  <c r="B420" i="5"/>
  <c r="C420" i="5"/>
  <c r="D420" i="5"/>
  <c r="A421" i="5"/>
  <c r="B421" i="5"/>
  <c r="C421" i="5"/>
  <c r="D421" i="5"/>
  <c r="A422" i="5"/>
  <c r="B422" i="5"/>
  <c r="C422" i="5"/>
  <c r="D422" i="5"/>
  <c r="A423" i="5"/>
  <c r="B423" i="5"/>
  <c r="C423" i="5"/>
  <c r="D423" i="5"/>
  <c r="A424" i="5"/>
  <c r="B424" i="5"/>
  <c r="C424" i="5"/>
  <c r="D424" i="5"/>
  <c r="A425" i="5"/>
  <c r="B425" i="5"/>
  <c r="C425" i="5"/>
  <c r="D425" i="5"/>
  <c r="A426" i="5"/>
  <c r="B426" i="5"/>
  <c r="C426" i="5"/>
  <c r="D426" i="5"/>
  <c r="A427" i="5"/>
  <c r="B427" i="5"/>
  <c r="C427" i="5"/>
  <c r="D427" i="5"/>
  <c r="A428" i="5"/>
  <c r="B428" i="5"/>
  <c r="C428" i="5"/>
  <c r="D428" i="5"/>
  <c r="A429" i="5"/>
  <c r="B429" i="5"/>
  <c r="C429" i="5"/>
  <c r="D429" i="5"/>
  <c r="A430" i="5"/>
  <c r="B430" i="5"/>
  <c r="C430" i="5"/>
  <c r="D430" i="5"/>
  <c r="A431" i="5"/>
  <c r="B431" i="5"/>
  <c r="C431" i="5"/>
  <c r="D431" i="5"/>
  <c r="A432" i="5"/>
  <c r="B432" i="5"/>
  <c r="C432" i="5"/>
  <c r="D432" i="5"/>
  <c r="A433" i="5"/>
  <c r="B433" i="5"/>
  <c r="C433" i="5"/>
  <c r="D433" i="5"/>
  <c r="A434" i="5"/>
  <c r="B434" i="5"/>
  <c r="C434" i="5"/>
  <c r="D434" i="5"/>
  <c r="A435" i="5"/>
  <c r="B435" i="5"/>
  <c r="C435" i="5"/>
  <c r="D435" i="5"/>
  <c r="A436" i="5"/>
  <c r="B436" i="5"/>
  <c r="C436" i="5"/>
  <c r="D436" i="5"/>
  <c r="A437" i="5"/>
  <c r="B437" i="5"/>
  <c r="C437" i="5"/>
  <c r="D437" i="5"/>
  <c r="A438" i="5"/>
  <c r="B438" i="5"/>
  <c r="C438" i="5"/>
  <c r="D438" i="5"/>
  <c r="A439" i="5"/>
  <c r="B439" i="5"/>
  <c r="C439" i="5"/>
  <c r="D439" i="5"/>
  <c r="A440" i="5"/>
  <c r="B440" i="5"/>
  <c r="C440" i="5"/>
  <c r="D440" i="5"/>
  <c r="A441" i="5"/>
  <c r="B441" i="5"/>
  <c r="C441" i="5"/>
  <c r="D441" i="5"/>
  <c r="A442" i="5"/>
  <c r="B442" i="5"/>
  <c r="C442" i="5"/>
  <c r="D442" i="5"/>
  <c r="A443" i="5"/>
  <c r="B443" i="5"/>
  <c r="C443" i="5"/>
  <c r="D443" i="5"/>
  <c r="A444" i="5"/>
  <c r="B444" i="5"/>
  <c r="C444" i="5"/>
  <c r="D444" i="5"/>
  <c r="A445" i="5"/>
  <c r="B445" i="5"/>
  <c r="C445" i="5"/>
  <c r="D445" i="5"/>
  <c r="A446" i="5"/>
  <c r="B446" i="5"/>
  <c r="C446" i="5"/>
  <c r="D446" i="5"/>
  <c r="A447" i="5"/>
  <c r="B447" i="5"/>
  <c r="C447" i="5"/>
  <c r="D447" i="5"/>
  <c r="A448" i="5"/>
  <c r="B448" i="5"/>
  <c r="C448" i="5"/>
  <c r="D448" i="5"/>
  <c r="A449" i="5"/>
  <c r="B449" i="5"/>
  <c r="C449" i="5"/>
  <c r="D449" i="5"/>
  <c r="A450" i="5"/>
  <c r="B450" i="5"/>
  <c r="C450" i="5"/>
  <c r="D450" i="5"/>
  <c r="A451" i="5"/>
  <c r="B451" i="5"/>
  <c r="C451" i="5"/>
  <c r="D451" i="5"/>
  <c r="A452" i="5"/>
  <c r="B452" i="5"/>
  <c r="C452" i="5"/>
  <c r="D452" i="5"/>
  <c r="A453" i="5"/>
  <c r="B453" i="5"/>
  <c r="C453" i="5"/>
  <c r="D453" i="5"/>
  <c r="A454" i="5"/>
  <c r="B454" i="5"/>
  <c r="C454" i="5"/>
  <c r="D454" i="5"/>
  <c r="A455" i="5"/>
  <c r="B455" i="5"/>
  <c r="C455" i="5"/>
  <c r="D455" i="5"/>
  <c r="A456" i="5"/>
  <c r="B456" i="5"/>
  <c r="C456" i="5"/>
  <c r="D456" i="5"/>
  <c r="A457" i="5"/>
  <c r="B457" i="5"/>
  <c r="C457" i="5"/>
  <c r="D457" i="5"/>
  <c r="A458" i="5"/>
  <c r="B458" i="5"/>
  <c r="C458" i="5"/>
  <c r="D458" i="5"/>
  <c r="A459" i="5"/>
  <c r="B459" i="5"/>
  <c r="C459" i="5"/>
  <c r="D459" i="5"/>
  <c r="A460" i="5"/>
  <c r="B460" i="5"/>
  <c r="C460" i="5"/>
  <c r="D460" i="5"/>
  <c r="A461" i="5"/>
  <c r="B461" i="5"/>
  <c r="C461" i="5"/>
  <c r="D461" i="5"/>
  <c r="A462" i="5"/>
  <c r="B462" i="5"/>
  <c r="C462" i="5"/>
  <c r="D462" i="5"/>
  <c r="A463" i="5"/>
  <c r="B463" i="5"/>
  <c r="C463" i="5"/>
  <c r="D463" i="5"/>
  <c r="A464" i="5"/>
  <c r="B464" i="5"/>
  <c r="C464" i="5"/>
  <c r="D464" i="5"/>
  <c r="A465" i="5"/>
  <c r="B465" i="5"/>
  <c r="C465" i="5"/>
  <c r="D465" i="5"/>
  <c r="A466" i="5"/>
  <c r="B466" i="5"/>
  <c r="C466" i="5"/>
  <c r="D466" i="5"/>
  <c r="A467" i="5"/>
  <c r="B467" i="5"/>
  <c r="C467" i="5"/>
  <c r="D467" i="5"/>
  <c r="A468" i="5"/>
  <c r="B468" i="5"/>
  <c r="C468" i="5"/>
  <c r="D468" i="5"/>
  <c r="A469" i="5"/>
  <c r="B469" i="5"/>
  <c r="C469" i="5"/>
  <c r="D469" i="5"/>
  <c r="A470" i="5"/>
  <c r="B470" i="5"/>
  <c r="C470" i="5"/>
  <c r="D470" i="5"/>
  <c r="A471" i="5"/>
  <c r="B471" i="5"/>
  <c r="C471" i="5"/>
  <c r="D471" i="5"/>
  <c r="A472" i="5"/>
  <c r="B472" i="5"/>
  <c r="C472" i="5"/>
  <c r="D472" i="5"/>
  <c r="A473" i="5"/>
  <c r="B473" i="5"/>
  <c r="C473" i="5"/>
  <c r="D473" i="5"/>
  <c r="A474" i="5"/>
  <c r="B474" i="5"/>
  <c r="C474" i="5"/>
  <c r="D474" i="5"/>
  <c r="A475" i="5"/>
  <c r="B475" i="5"/>
  <c r="C475" i="5"/>
  <c r="D475" i="5"/>
  <c r="A476" i="5"/>
  <c r="B476" i="5"/>
  <c r="C476" i="5"/>
  <c r="D476" i="5"/>
  <c r="A477" i="5"/>
  <c r="B477" i="5"/>
  <c r="C477" i="5"/>
  <c r="D477" i="5"/>
  <c r="A478" i="5"/>
  <c r="B478" i="5"/>
  <c r="C478" i="5"/>
  <c r="D478" i="5"/>
  <c r="A479" i="5"/>
  <c r="B479" i="5"/>
  <c r="C479" i="5"/>
  <c r="D479" i="5"/>
  <c r="A480" i="5"/>
  <c r="B480" i="5"/>
  <c r="C480" i="5"/>
  <c r="D480" i="5"/>
  <c r="A481" i="5"/>
  <c r="B481" i="5"/>
  <c r="C481" i="5"/>
  <c r="D481" i="5"/>
  <c r="A482" i="5"/>
  <c r="B482" i="5"/>
  <c r="C482" i="5"/>
  <c r="D482" i="5"/>
  <c r="A483" i="5"/>
  <c r="B483" i="5"/>
  <c r="C483" i="5"/>
  <c r="D483" i="5"/>
  <c r="A484" i="5"/>
  <c r="B484" i="5"/>
  <c r="C484" i="5"/>
  <c r="D484" i="5"/>
  <c r="A485" i="5"/>
  <c r="B485" i="5"/>
  <c r="C485" i="5"/>
  <c r="D485" i="5"/>
  <c r="A486" i="5"/>
  <c r="B486" i="5"/>
  <c r="C486" i="5"/>
  <c r="D486" i="5"/>
  <c r="A487" i="5"/>
  <c r="B487" i="5"/>
  <c r="C487" i="5"/>
  <c r="D487" i="5"/>
  <c r="A488" i="5"/>
  <c r="B488" i="5"/>
  <c r="C488" i="5"/>
  <c r="D488" i="5"/>
  <c r="A489" i="5"/>
  <c r="B489" i="5"/>
  <c r="C489" i="5"/>
  <c r="D489" i="5"/>
  <c r="A490" i="5"/>
  <c r="B490" i="5"/>
  <c r="C490" i="5"/>
  <c r="D490" i="5"/>
  <c r="A491" i="5"/>
  <c r="B491" i="5"/>
  <c r="C491" i="5"/>
  <c r="D491" i="5"/>
  <c r="A492" i="5"/>
  <c r="B492" i="5"/>
  <c r="C492" i="5"/>
  <c r="D492" i="5"/>
  <c r="A493" i="5"/>
  <c r="B493" i="5"/>
  <c r="C493" i="5"/>
  <c r="D493" i="5"/>
  <c r="A494" i="5"/>
  <c r="B494" i="5"/>
  <c r="C494" i="5"/>
  <c r="D494" i="5"/>
  <c r="A495" i="5"/>
  <c r="B495" i="5"/>
  <c r="C495" i="5"/>
  <c r="D495" i="5"/>
  <c r="A496" i="5"/>
  <c r="B496" i="5"/>
  <c r="C496" i="5"/>
  <c r="D496" i="5"/>
  <c r="A497" i="5"/>
  <c r="B497" i="5"/>
  <c r="C497" i="5"/>
  <c r="D497" i="5"/>
  <c r="A498" i="5"/>
  <c r="B498" i="5"/>
  <c r="C498" i="5"/>
  <c r="D498" i="5"/>
  <c r="A499" i="5"/>
  <c r="B499" i="5"/>
  <c r="C499" i="5"/>
  <c r="D499" i="5"/>
  <c r="A500" i="5"/>
  <c r="B500" i="5"/>
  <c r="C500" i="5"/>
  <c r="D500" i="5"/>
  <c r="A501" i="5"/>
  <c r="B501" i="5"/>
  <c r="C501" i="5"/>
  <c r="D501" i="5"/>
  <c r="A502" i="5"/>
  <c r="B502" i="5"/>
  <c r="C502" i="5"/>
  <c r="D502" i="5"/>
  <c r="A503" i="5"/>
  <c r="B503" i="5"/>
  <c r="C503" i="5"/>
  <c r="D503" i="5"/>
  <c r="A504" i="5"/>
  <c r="B504" i="5"/>
  <c r="C504" i="5"/>
  <c r="D504" i="5"/>
  <c r="A505" i="5"/>
  <c r="B505" i="5"/>
  <c r="C505" i="5"/>
  <c r="D505" i="5"/>
  <c r="A506" i="5"/>
  <c r="B506" i="5"/>
  <c r="C506" i="5"/>
  <c r="D506" i="5"/>
  <c r="A507" i="5"/>
  <c r="B507" i="5"/>
  <c r="C507" i="5"/>
  <c r="D507" i="5"/>
  <c r="A6" i="5"/>
  <c r="B6" i="5"/>
  <c r="C6" i="5"/>
  <c r="D6" i="5"/>
  <c r="A7" i="5"/>
  <c r="B7" i="5"/>
  <c r="C7" i="5"/>
  <c r="D7" i="5"/>
  <c r="A8" i="5"/>
  <c r="B8" i="5"/>
  <c r="C8" i="5"/>
  <c r="D8" i="5"/>
  <c r="A9" i="5"/>
  <c r="B9" i="5"/>
  <c r="C9" i="5"/>
  <c r="D9" i="5"/>
  <c r="A10" i="5"/>
  <c r="B10" i="5"/>
  <c r="C10" i="5"/>
  <c r="D10" i="5"/>
  <c r="A11" i="5"/>
  <c r="B11" i="5"/>
  <c r="C11" i="5"/>
  <c r="D11" i="5"/>
  <c r="A12" i="5"/>
  <c r="B12" i="5"/>
  <c r="C12" i="5"/>
  <c r="D12" i="5"/>
  <c r="A13" i="5"/>
  <c r="B13" i="5"/>
  <c r="C13" i="5"/>
  <c r="D13" i="5"/>
  <c r="A14" i="5"/>
  <c r="B14" i="5"/>
  <c r="C14" i="5"/>
  <c r="D14" i="5"/>
  <c r="A15" i="5"/>
  <c r="B15" i="5"/>
  <c r="C15" i="5"/>
  <c r="D15" i="5"/>
  <c r="A16" i="5"/>
  <c r="B16" i="5"/>
  <c r="C16" i="5"/>
  <c r="D16" i="5"/>
  <c r="A17" i="5"/>
  <c r="B17" i="5"/>
  <c r="C17" i="5"/>
  <c r="D17" i="5"/>
  <c r="A18" i="5"/>
  <c r="B18" i="5"/>
  <c r="C18" i="5"/>
  <c r="D18" i="5"/>
  <c r="A19" i="5"/>
  <c r="B19" i="5"/>
  <c r="C19" i="5"/>
  <c r="D19" i="5"/>
  <c r="A20" i="5"/>
  <c r="B20" i="5"/>
  <c r="C20" i="5"/>
  <c r="D20" i="5"/>
  <c r="A21" i="5"/>
  <c r="B21" i="5"/>
  <c r="C21" i="5"/>
  <c r="D21" i="5"/>
  <c r="A22" i="5"/>
  <c r="B22" i="5"/>
  <c r="C22" i="5"/>
  <c r="D22" i="5"/>
  <c r="A23" i="5"/>
  <c r="B23" i="5"/>
  <c r="C23" i="5"/>
  <c r="D23" i="5"/>
  <c r="A24" i="5"/>
  <c r="B24" i="5"/>
  <c r="C24" i="5"/>
  <c r="D24" i="5"/>
  <c r="A25" i="5"/>
  <c r="B25" i="5"/>
  <c r="C25" i="5"/>
  <c r="D25" i="5"/>
  <c r="A26" i="5"/>
  <c r="B26" i="5"/>
  <c r="C26" i="5"/>
  <c r="D26" i="5"/>
  <c r="A27" i="5"/>
  <c r="B27" i="5"/>
  <c r="C27" i="5"/>
  <c r="D27" i="5"/>
  <c r="A28" i="5"/>
  <c r="B28" i="5"/>
  <c r="C28" i="5"/>
  <c r="D28" i="5"/>
  <c r="A29" i="5"/>
  <c r="B29" i="5"/>
  <c r="C29" i="5"/>
  <c r="D29" i="5"/>
  <c r="A30" i="5"/>
  <c r="B30" i="5"/>
  <c r="C30" i="5"/>
  <c r="D30" i="5"/>
  <c r="A31" i="5"/>
  <c r="B31" i="5"/>
  <c r="C31" i="5"/>
  <c r="D31" i="5"/>
  <c r="A32" i="5"/>
  <c r="B32" i="5"/>
  <c r="C32" i="5"/>
  <c r="D32" i="5"/>
  <c r="A33" i="5"/>
  <c r="B33" i="5"/>
  <c r="C33" i="5"/>
  <c r="D33" i="5"/>
  <c r="A34" i="5"/>
  <c r="B34" i="5"/>
  <c r="C34" i="5"/>
  <c r="D34" i="5"/>
  <c r="A35" i="5"/>
  <c r="B35" i="5"/>
  <c r="C35" i="5"/>
  <c r="D35" i="5"/>
  <c r="A36" i="5"/>
  <c r="B36" i="5"/>
  <c r="C36" i="5"/>
  <c r="D36" i="5"/>
  <c r="A37" i="5"/>
  <c r="B37" i="5"/>
  <c r="C37" i="5"/>
  <c r="D37" i="5"/>
  <c r="A38" i="5"/>
  <c r="B38" i="5"/>
  <c r="C38" i="5"/>
  <c r="D38" i="5"/>
  <c r="A39" i="5"/>
  <c r="B39" i="5"/>
  <c r="C39" i="5"/>
  <c r="D39" i="5"/>
  <c r="A40" i="5"/>
  <c r="B40" i="5"/>
  <c r="C40" i="5"/>
  <c r="D40" i="5"/>
  <c r="A41" i="5"/>
  <c r="B41" i="5"/>
  <c r="C41" i="5"/>
  <c r="D41" i="5"/>
  <c r="A42" i="5"/>
  <c r="B42" i="5"/>
  <c r="C42" i="5"/>
  <c r="D42" i="5"/>
  <c r="A43" i="5"/>
  <c r="B43" i="5"/>
  <c r="C43" i="5"/>
  <c r="D43" i="5"/>
  <c r="A44" i="5"/>
  <c r="B44" i="5"/>
  <c r="C44" i="5"/>
  <c r="D44" i="5"/>
  <c r="A45" i="5"/>
  <c r="B45" i="5"/>
  <c r="C45" i="5"/>
  <c r="D45" i="5"/>
  <c r="A46" i="5"/>
  <c r="B46" i="5"/>
  <c r="C46" i="5"/>
  <c r="D46" i="5"/>
  <c r="A47" i="5"/>
  <c r="B47" i="5"/>
  <c r="C47" i="5"/>
  <c r="D47" i="5"/>
  <c r="A48" i="5"/>
  <c r="B48" i="5"/>
  <c r="C48" i="5"/>
  <c r="D48" i="5"/>
  <c r="A49" i="5"/>
  <c r="B49" i="5"/>
  <c r="C49" i="5"/>
  <c r="D49" i="5"/>
  <c r="A50" i="5"/>
  <c r="B50" i="5"/>
  <c r="C50" i="5"/>
  <c r="D50" i="5"/>
  <c r="A51" i="5"/>
  <c r="B51" i="5"/>
  <c r="C51" i="5"/>
  <c r="D51" i="5"/>
  <c r="A52" i="5"/>
  <c r="B52" i="5"/>
  <c r="C52" i="5"/>
  <c r="D52" i="5"/>
  <c r="A53" i="5"/>
  <c r="B53" i="5"/>
  <c r="C53" i="5"/>
  <c r="D53" i="5"/>
  <c r="A54" i="5"/>
  <c r="B54" i="5"/>
  <c r="C54" i="5"/>
  <c r="D54" i="5"/>
  <c r="A55" i="5"/>
  <c r="B55" i="5"/>
  <c r="C55" i="5"/>
  <c r="D55" i="5"/>
  <c r="A56" i="5"/>
  <c r="B56" i="5"/>
  <c r="C56" i="5"/>
  <c r="D56" i="5"/>
  <c r="A57" i="5"/>
  <c r="B57" i="5"/>
  <c r="C57" i="5"/>
  <c r="D57" i="5"/>
  <c r="A58" i="5"/>
  <c r="B58" i="5"/>
  <c r="C58" i="5"/>
  <c r="D58" i="5"/>
  <c r="A59" i="5"/>
  <c r="B59" i="5"/>
  <c r="C59" i="5"/>
  <c r="D59" i="5"/>
  <c r="A60" i="5"/>
  <c r="B60" i="5"/>
  <c r="C60" i="5"/>
  <c r="D60" i="5"/>
  <c r="A61" i="5"/>
  <c r="B61" i="5"/>
  <c r="C61" i="5"/>
  <c r="D61" i="5"/>
  <c r="A62" i="5"/>
  <c r="B62" i="5"/>
  <c r="C62" i="5"/>
  <c r="D62" i="5"/>
  <c r="A63" i="5"/>
  <c r="B63" i="5"/>
  <c r="C63" i="5"/>
  <c r="D63" i="5"/>
  <c r="A64" i="5"/>
  <c r="B64" i="5"/>
  <c r="C64" i="5"/>
  <c r="D64" i="5"/>
  <c r="A65" i="5"/>
  <c r="B65" i="5"/>
  <c r="C65" i="5"/>
  <c r="D65" i="5"/>
  <c r="A66" i="5"/>
  <c r="B66" i="5"/>
  <c r="C66" i="5"/>
  <c r="D66" i="5"/>
  <c r="A67" i="5"/>
  <c r="B67" i="5"/>
  <c r="C67" i="5"/>
  <c r="D67" i="5"/>
  <c r="A68" i="5"/>
  <c r="B68" i="5"/>
  <c r="C68" i="5"/>
  <c r="D68" i="5"/>
  <c r="A69" i="5"/>
  <c r="B69" i="5"/>
  <c r="C69" i="5"/>
  <c r="D69" i="5"/>
  <c r="A70" i="5"/>
  <c r="B70" i="5"/>
  <c r="C70" i="5"/>
  <c r="D70" i="5"/>
  <c r="A71" i="5"/>
  <c r="B71" i="5"/>
  <c r="C71" i="5"/>
  <c r="D71" i="5"/>
  <c r="A72" i="5"/>
  <c r="B72" i="5"/>
  <c r="C72" i="5"/>
  <c r="D72" i="5"/>
  <c r="A73" i="5"/>
  <c r="B73" i="5"/>
  <c r="C73" i="5"/>
  <c r="D73" i="5"/>
  <c r="A74" i="5"/>
  <c r="B74" i="5"/>
  <c r="C74" i="5"/>
  <c r="D74" i="5"/>
  <c r="A75" i="5"/>
  <c r="B75" i="5"/>
  <c r="C75" i="5"/>
  <c r="D75" i="5"/>
  <c r="A76" i="5"/>
  <c r="B76" i="5"/>
  <c r="C76" i="5"/>
  <c r="D76" i="5"/>
  <c r="A77" i="5"/>
  <c r="B77" i="5"/>
  <c r="C77" i="5"/>
  <c r="D77" i="5"/>
  <c r="A78" i="5"/>
  <c r="B78" i="5"/>
  <c r="C78" i="5"/>
  <c r="D78" i="5"/>
  <c r="A79" i="5"/>
  <c r="B79" i="5"/>
  <c r="C79" i="5"/>
  <c r="D79" i="5"/>
  <c r="A80" i="5"/>
  <c r="B80" i="5"/>
  <c r="C80" i="5"/>
  <c r="D80" i="5"/>
  <c r="A81" i="5"/>
  <c r="B81" i="5"/>
  <c r="C81" i="5"/>
  <c r="D81" i="5"/>
  <c r="A82" i="5"/>
  <c r="B82" i="5"/>
  <c r="C82" i="5"/>
  <c r="D82" i="5"/>
  <c r="A83" i="5"/>
  <c r="B83" i="5"/>
  <c r="C83" i="5"/>
  <c r="D83" i="5"/>
  <c r="A84" i="5"/>
  <c r="B84" i="5"/>
  <c r="C84" i="5"/>
  <c r="D84" i="5"/>
  <c r="A85" i="5"/>
  <c r="B85" i="5"/>
  <c r="C85" i="5"/>
  <c r="D85" i="5"/>
  <c r="A86" i="5"/>
  <c r="B86" i="5"/>
  <c r="C86" i="5"/>
  <c r="D86" i="5"/>
  <c r="A87" i="5"/>
  <c r="B87" i="5"/>
  <c r="C87" i="5"/>
  <c r="D87" i="5"/>
  <c r="A88" i="5"/>
  <c r="B88" i="5"/>
  <c r="C88" i="5"/>
  <c r="D88" i="5"/>
  <c r="A89" i="5"/>
  <c r="B89" i="5"/>
  <c r="C89" i="5"/>
  <c r="D89" i="5"/>
  <c r="A90" i="5"/>
  <c r="B90" i="5"/>
  <c r="C90" i="5"/>
  <c r="D90" i="5"/>
  <c r="A91" i="5"/>
  <c r="B91" i="5"/>
  <c r="C91" i="5"/>
  <c r="D91" i="5"/>
  <c r="A92" i="5"/>
  <c r="B92" i="5"/>
  <c r="C92" i="5"/>
  <c r="D92" i="5"/>
  <c r="A93" i="5"/>
  <c r="B93" i="5"/>
  <c r="C93" i="5"/>
  <c r="D93" i="5"/>
  <c r="A94" i="5"/>
  <c r="B94" i="5"/>
  <c r="C94" i="5"/>
  <c r="D94" i="5"/>
  <c r="A95" i="5"/>
  <c r="B95" i="5"/>
  <c r="C95" i="5"/>
  <c r="D95" i="5"/>
  <c r="A96" i="5"/>
  <c r="B96" i="5"/>
  <c r="C96" i="5"/>
  <c r="D96" i="5"/>
  <c r="A97" i="5"/>
  <c r="B97" i="5"/>
  <c r="C97" i="5"/>
  <c r="D97" i="5"/>
  <c r="A98" i="5"/>
  <c r="B98" i="5"/>
  <c r="C98" i="5"/>
  <c r="D98" i="5"/>
  <c r="A99" i="5"/>
  <c r="B99" i="5"/>
  <c r="C99" i="5"/>
  <c r="D99" i="5"/>
  <c r="A100" i="5"/>
  <c r="B100" i="5"/>
  <c r="C100" i="5"/>
  <c r="D100" i="5"/>
  <c r="A101" i="5"/>
  <c r="B101" i="5"/>
  <c r="C101" i="5"/>
  <c r="D101" i="5"/>
  <c r="A102" i="5"/>
  <c r="B102" i="5"/>
  <c r="C102" i="5"/>
  <c r="D102" i="5"/>
  <c r="A103" i="5"/>
  <c r="B103" i="5"/>
  <c r="C103" i="5"/>
  <c r="D103" i="5"/>
  <c r="A104" i="5"/>
  <c r="B104" i="5"/>
  <c r="C104" i="5"/>
  <c r="D104" i="5"/>
  <c r="A105" i="5"/>
  <c r="B105" i="5"/>
  <c r="C105" i="5"/>
  <c r="D105" i="5"/>
  <c r="A106" i="5"/>
  <c r="B106" i="5"/>
  <c r="C106" i="5"/>
  <c r="D106" i="5"/>
  <c r="A107" i="5"/>
  <c r="B107" i="5"/>
  <c r="C107" i="5"/>
  <c r="D107" i="5"/>
  <c r="A108" i="5"/>
  <c r="B108" i="5"/>
  <c r="C108" i="5"/>
  <c r="D108" i="5"/>
  <c r="A109" i="5"/>
  <c r="B109" i="5"/>
  <c r="C109" i="5"/>
  <c r="D109" i="5"/>
  <c r="A110" i="5"/>
  <c r="B110" i="5"/>
  <c r="C110" i="5"/>
  <c r="D110" i="5"/>
  <c r="A111" i="5"/>
  <c r="B111" i="5"/>
  <c r="C111" i="5"/>
  <c r="D111" i="5"/>
  <c r="A112" i="5"/>
  <c r="B112" i="5"/>
  <c r="C112" i="5"/>
  <c r="D112" i="5"/>
  <c r="A113" i="5"/>
  <c r="B113" i="5"/>
  <c r="C113" i="5"/>
  <c r="D113" i="5"/>
  <c r="A114" i="5"/>
  <c r="B114" i="5"/>
  <c r="C114" i="5"/>
  <c r="D114" i="5"/>
  <c r="A115" i="5"/>
  <c r="B115" i="5"/>
  <c r="C115" i="5"/>
  <c r="D115" i="5"/>
  <c r="A116" i="5"/>
  <c r="B116" i="5"/>
  <c r="C116" i="5"/>
  <c r="D116" i="5"/>
  <c r="A117" i="5"/>
  <c r="B117" i="5"/>
  <c r="C117" i="5"/>
  <c r="D117" i="5"/>
  <c r="A118" i="5"/>
  <c r="B118" i="5"/>
  <c r="C118" i="5"/>
  <c r="D118" i="5"/>
  <c r="A119" i="5"/>
  <c r="B119" i="5"/>
  <c r="C119" i="5"/>
  <c r="D119" i="5"/>
  <c r="A120" i="5"/>
  <c r="B120" i="5"/>
  <c r="C120" i="5"/>
  <c r="D120" i="5"/>
  <c r="A121" i="5"/>
  <c r="B121" i="5"/>
  <c r="C121" i="5"/>
  <c r="D121" i="5"/>
  <c r="A122" i="5"/>
  <c r="B122" i="5"/>
  <c r="C122" i="5"/>
  <c r="D122" i="5"/>
  <c r="A123" i="5"/>
  <c r="B123" i="5"/>
  <c r="C123" i="5"/>
  <c r="D123" i="5"/>
  <c r="A124" i="5"/>
  <c r="B124" i="5"/>
  <c r="C124" i="5"/>
  <c r="D124" i="5"/>
  <c r="A125" i="5"/>
  <c r="B125" i="5"/>
  <c r="C125" i="5"/>
  <c r="D125" i="5"/>
  <c r="A126" i="5"/>
  <c r="B126" i="5"/>
  <c r="C126" i="5"/>
  <c r="D126" i="5"/>
  <c r="A127" i="5"/>
  <c r="B127" i="5"/>
  <c r="C127" i="5"/>
  <c r="D127" i="5"/>
  <c r="A128" i="5"/>
  <c r="B128" i="5"/>
  <c r="C128" i="5"/>
  <c r="D128" i="5"/>
  <c r="A129" i="5"/>
  <c r="B129" i="5"/>
  <c r="C129" i="5"/>
  <c r="D129" i="5"/>
  <c r="A130" i="5"/>
  <c r="B130" i="5"/>
  <c r="C130" i="5"/>
  <c r="D130" i="5"/>
  <c r="A131" i="5"/>
  <c r="B131" i="5"/>
  <c r="C131" i="5"/>
  <c r="D131" i="5"/>
  <c r="A132" i="5"/>
  <c r="B132" i="5"/>
  <c r="C132" i="5"/>
  <c r="D132" i="5"/>
  <c r="A133" i="5"/>
  <c r="B133" i="5"/>
  <c r="C133" i="5"/>
  <c r="D133" i="5"/>
  <c r="A134" i="5"/>
  <c r="B134" i="5"/>
  <c r="C134" i="5"/>
  <c r="D134" i="5"/>
  <c r="A135" i="5"/>
  <c r="B135" i="5"/>
  <c r="C135" i="5"/>
  <c r="D135" i="5"/>
  <c r="A136" i="5"/>
  <c r="B136" i="5"/>
  <c r="C136" i="5"/>
  <c r="D136" i="5"/>
  <c r="A137" i="5"/>
  <c r="B137" i="5"/>
  <c r="C137" i="5"/>
  <c r="D137" i="5"/>
  <c r="A138" i="5"/>
  <c r="B138" i="5"/>
  <c r="C138" i="5"/>
  <c r="D138" i="5"/>
  <c r="A139" i="5"/>
  <c r="B139" i="5"/>
  <c r="C139" i="5"/>
  <c r="D139" i="5"/>
  <c r="A140" i="5"/>
  <c r="B140" i="5"/>
  <c r="C140" i="5"/>
  <c r="D140" i="5"/>
  <c r="A141" i="5"/>
  <c r="B141" i="5"/>
  <c r="C141" i="5"/>
  <c r="D141" i="5"/>
  <c r="A142" i="5"/>
  <c r="B142" i="5"/>
  <c r="C142" i="5"/>
  <c r="D142" i="5"/>
  <c r="A143" i="5"/>
  <c r="B143" i="5"/>
  <c r="C143" i="5"/>
  <c r="D143" i="5"/>
  <c r="A144" i="5"/>
  <c r="B144" i="5"/>
  <c r="C144" i="5"/>
  <c r="D144" i="5"/>
  <c r="A145" i="5"/>
  <c r="B145" i="5"/>
  <c r="C145" i="5"/>
  <c r="D145" i="5"/>
  <c r="A146" i="5"/>
  <c r="B146" i="5"/>
  <c r="C146" i="5"/>
  <c r="D146" i="5"/>
  <c r="A147" i="5"/>
  <c r="B147" i="5"/>
  <c r="C147" i="5"/>
  <c r="D147" i="5"/>
  <c r="A148" i="5"/>
  <c r="B148" i="5"/>
  <c r="C148" i="5"/>
  <c r="D148" i="5"/>
  <c r="A149" i="5"/>
  <c r="B149" i="5"/>
  <c r="C149" i="5"/>
  <c r="D149" i="5"/>
  <c r="A150" i="5"/>
  <c r="B150" i="5"/>
  <c r="C150" i="5"/>
  <c r="D150" i="5"/>
  <c r="A151" i="5"/>
  <c r="B151" i="5"/>
  <c r="C151" i="5"/>
  <c r="D151" i="5"/>
  <c r="A152" i="5"/>
  <c r="B152" i="5"/>
  <c r="C152" i="5"/>
  <c r="D152" i="5"/>
  <c r="A153" i="5"/>
  <c r="B153" i="5"/>
  <c r="C153" i="5"/>
  <c r="D153" i="5"/>
  <c r="A154" i="5"/>
  <c r="B154" i="5"/>
  <c r="C154" i="5"/>
  <c r="D154" i="5"/>
  <c r="A155" i="5"/>
  <c r="B155" i="5"/>
  <c r="C155" i="5"/>
  <c r="D155" i="5"/>
  <c r="A156" i="5"/>
  <c r="B156" i="5"/>
  <c r="C156" i="5"/>
  <c r="D156" i="5"/>
  <c r="A157" i="5"/>
  <c r="B157" i="5"/>
  <c r="C157" i="5"/>
  <c r="D157" i="5"/>
  <c r="A158" i="5"/>
  <c r="B158" i="5"/>
  <c r="C158" i="5"/>
  <c r="D158" i="5"/>
  <c r="A159" i="5"/>
  <c r="B159" i="5"/>
  <c r="C159" i="5"/>
  <c r="D159" i="5"/>
  <c r="A160" i="5"/>
  <c r="B160" i="5"/>
  <c r="C160" i="5"/>
  <c r="D160" i="5"/>
  <c r="A161" i="5"/>
  <c r="B161" i="5"/>
  <c r="C161" i="5"/>
  <c r="D161" i="5"/>
  <c r="A162" i="5"/>
  <c r="B162" i="5"/>
  <c r="C162" i="5"/>
  <c r="D162" i="5"/>
  <c r="A163" i="5"/>
  <c r="B163" i="5"/>
  <c r="C163" i="5"/>
  <c r="D163" i="5"/>
  <c r="A164" i="5"/>
  <c r="B164" i="5"/>
  <c r="C164" i="5"/>
  <c r="D164" i="5"/>
  <c r="A165" i="5"/>
  <c r="B165" i="5"/>
  <c r="C165" i="5"/>
  <c r="D165" i="5"/>
  <c r="A166" i="5"/>
  <c r="B166" i="5"/>
  <c r="C166" i="5"/>
  <c r="D166" i="5"/>
  <c r="A167" i="5"/>
  <c r="B167" i="5"/>
  <c r="C167" i="5"/>
  <c r="D167" i="5"/>
  <c r="A168" i="5"/>
  <c r="B168" i="5"/>
  <c r="C168" i="5"/>
  <c r="D168" i="5"/>
  <c r="A169" i="5"/>
  <c r="B169" i="5"/>
  <c r="C169" i="5"/>
  <c r="D169" i="5"/>
  <c r="A170" i="5"/>
  <c r="B170" i="5"/>
  <c r="C170" i="5"/>
  <c r="D170" i="5"/>
  <c r="A171" i="5"/>
  <c r="B171" i="5"/>
  <c r="C171" i="5"/>
  <c r="D171" i="5"/>
  <c r="A172" i="5"/>
  <c r="B172" i="5"/>
  <c r="C172" i="5"/>
  <c r="D172" i="5"/>
  <c r="A173" i="5"/>
  <c r="B173" i="5"/>
  <c r="C173" i="5"/>
  <c r="D173" i="5"/>
  <c r="A174" i="5"/>
  <c r="B174" i="5"/>
  <c r="C174" i="5"/>
  <c r="D174" i="5"/>
  <c r="A175" i="5"/>
  <c r="B175" i="5"/>
  <c r="C175" i="5"/>
  <c r="D175" i="5"/>
  <c r="A176" i="5"/>
  <c r="B176" i="5"/>
  <c r="C176" i="5"/>
  <c r="D176" i="5"/>
  <c r="A177" i="5"/>
  <c r="B177" i="5"/>
  <c r="C177" i="5"/>
  <c r="D177" i="5"/>
  <c r="A178" i="5"/>
  <c r="B178" i="5"/>
  <c r="C178" i="5"/>
  <c r="D178" i="5"/>
  <c r="A179" i="5"/>
  <c r="B179" i="5"/>
  <c r="C179" i="5"/>
  <c r="D179" i="5"/>
  <c r="A180" i="5"/>
  <c r="B180" i="5"/>
  <c r="C180" i="5"/>
  <c r="D180" i="5"/>
  <c r="A181" i="5"/>
  <c r="B181" i="5"/>
  <c r="C181" i="5"/>
  <c r="D181" i="5"/>
  <c r="A182" i="5"/>
  <c r="B182" i="5"/>
  <c r="C182" i="5"/>
  <c r="D182" i="5"/>
  <c r="A183" i="5"/>
  <c r="B183" i="5"/>
  <c r="C183" i="5"/>
  <c r="D183" i="5"/>
  <c r="A184" i="5"/>
  <c r="B184" i="5"/>
  <c r="C184" i="5"/>
  <c r="D184" i="5"/>
  <c r="A185" i="5"/>
  <c r="B185" i="5"/>
  <c r="C185" i="5"/>
  <c r="D185" i="5"/>
  <c r="A186" i="5"/>
  <c r="B186" i="5"/>
  <c r="C186" i="5"/>
  <c r="D186" i="5"/>
  <c r="A187" i="5"/>
  <c r="B187" i="5"/>
  <c r="C187" i="5"/>
  <c r="D187" i="5"/>
  <c r="D5" i="5"/>
  <c r="C5" i="5"/>
  <c r="B5" i="5"/>
  <c r="A5" i="5"/>
  <c r="B6" i="1"/>
  <c r="C6" i="1"/>
  <c r="D6" i="1"/>
  <c r="B7" i="1"/>
  <c r="C7" i="1"/>
  <c r="D7" i="1"/>
  <c r="B8" i="1"/>
  <c r="C8" i="1"/>
  <c r="D8" i="1"/>
  <c r="B9" i="1"/>
  <c r="C9" i="1"/>
  <c r="D9" i="1"/>
  <c r="B10" i="1"/>
  <c r="C10" i="1"/>
  <c r="D10" i="1"/>
  <c r="B11" i="1"/>
  <c r="C11" i="1"/>
  <c r="D11" i="1"/>
  <c r="B12" i="1"/>
  <c r="C12" i="1"/>
  <c r="D12" i="1"/>
  <c r="B13" i="1"/>
  <c r="C13" i="1"/>
  <c r="D13" i="1"/>
  <c r="B14" i="1"/>
  <c r="C14" i="1"/>
  <c r="D14" i="1"/>
  <c r="B15" i="1"/>
  <c r="C15" i="1"/>
  <c r="D15" i="1"/>
  <c r="B16" i="1"/>
  <c r="C16" i="1"/>
  <c r="D16" i="1"/>
  <c r="B17" i="1"/>
  <c r="C17" i="1"/>
  <c r="D17" i="1"/>
  <c r="B18" i="1"/>
  <c r="C18" i="1"/>
  <c r="D18" i="1"/>
  <c r="B19" i="1"/>
  <c r="C19" i="1"/>
  <c r="D19" i="1"/>
  <c r="B20" i="1"/>
  <c r="C20" i="1"/>
  <c r="D20" i="1"/>
  <c r="B21" i="1"/>
  <c r="C21" i="1"/>
  <c r="D21" i="1"/>
  <c r="B22" i="1"/>
  <c r="C22" i="1"/>
  <c r="D22" i="1"/>
  <c r="B23" i="1"/>
  <c r="C23" i="1"/>
  <c r="D23" i="1"/>
  <c r="B24" i="1"/>
  <c r="C24" i="1"/>
  <c r="D24" i="1"/>
  <c r="B25" i="1"/>
  <c r="C25" i="1"/>
  <c r="D25" i="1"/>
  <c r="B26" i="1"/>
  <c r="C26" i="1"/>
  <c r="D26" i="1"/>
  <c r="B27" i="1"/>
  <c r="C27" i="1"/>
  <c r="D27" i="1"/>
  <c r="B28" i="1"/>
  <c r="C28" i="1"/>
  <c r="D28" i="1"/>
  <c r="B29" i="1"/>
  <c r="C29" i="1"/>
  <c r="D29" i="1"/>
  <c r="B30" i="1"/>
  <c r="C30" i="1"/>
  <c r="D30" i="1"/>
  <c r="B31" i="1"/>
  <c r="C31" i="1"/>
  <c r="D31" i="1"/>
  <c r="B32" i="1"/>
  <c r="C32" i="1"/>
  <c r="D32" i="1"/>
  <c r="B33" i="1"/>
  <c r="C33" i="1"/>
  <c r="D33" i="1"/>
  <c r="B34" i="1"/>
  <c r="C34" i="1"/>
  <c r="D34" i="1"/>
  <c r="B35" i="1"/>
  <c r="C35" i="1"/>
  <c r="D35" i="1"/>
  <c r="B36" i="1"/>
  <c r="C36" i="1"/>
  <c r="D36" i="1"/>
  <c r="B37" i="1"/>
  <c r="C37" i="1"/>
  <c r="D37" i="1"/>
  <c r="B38" i="1"/>
  <c r="C38" i="1"/>
  <c r="D38" i="1"/>
  <c r="B39" i="1"/>
  <c r="C39" i="1"/>
  <c r="D39" i="1"/>
  <c r="B40" i="1"/>
  <c r="C40" i="1"/>
  <c r="D40" i="1"/>
  <c r="B41" i="1"/>
  <c r="C41" i="1"/>
  <c r="D41" i="1"/>
  <c r="B42" i="1"/>
  <c r="C42" i="1"/>
  <c r="D42" i="1"/>
  <c r="B43" i="1"/>
  <c r="C43" i="1"/>
  <c r="D43" i="1"/>
  <c r="B44" i="1"/>
  <c r="C44" i="1"/>
  <c r="D44" i="1"/>
  <c r="B45" i="1"/>
  <c r="C45" i="1"/>
  <c r="D45" i="1"/>
  <c r="B46" i="1"/>
  <c r="C46" i="1"/>
  <c r="D46" i="1"/>
  <c r="B47" i="1"/>
  <c r="C47" i="1"/>
  <c r="D47" i="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71" i="1"/>
  <c r="C71" i="1"/>
  <c r="D71" i="1"/>
  <c r="B72" i="1"/>
  <c r="C72" i="1"/>
  <c r="D72" i="1"/>
  <c r="B73" i="1"/>
  <c r="C73" i="1"/>
  <c r="D73" i="1"/>
  <c r="B74" i="1"/>
  <c r="C74" i="1"/>
  <c r="D74" i="1"/>
  <c r="B75" i="1"/>
  <c r="C75" i="1"/>
  <c r="D75" i="1"/>
  <c r="B76" i="1"/>
  <c r="C76" i="1"/>
  <c r="D76" i="1"/>
  <c r="B77" i="1"/>
  <c r="C77" i="1"/>
  <c r="D77" i="1"/>
  <c r="B78"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B103" i="1"/>
  <c r="C103" i="1"/>
  <c r="D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B123" i="1"/>
  <c r="C123" i="1"/>
  <c r="D123" i="1"/>
  <c r="B124" i="1"/>
  <c r="C124" i="1"/>
  <c r="D124" i="1"/>
  <c r="B125" i="1"/>
  <c r="C125" i="1"/>
  <c r="D125" i="1"/>
  <c r="B126" i="1"/>
  <c r="C126" i="1"/>
  <c r="D126" i="1"/>
  <c r="B127" i="1"/>
  <c r="C127" i="1"/>
  <c r="D127" i="1"/>
  <c r="B128" i="1"/>
  <c r="C128" i="1"/>
  <c r="D128" i="1"/>
  <c r="B129" i="1"/>
  <c r="C129" i="1"/>
  <c r="D129" i="1"/>
  <c r="B130" i="1"/>
  <c r="C130" i="1"/>
  <c r="D130" i="1"/>
  <c r="B131" i="1"/>
  <c r="C131" i="1"/>
  <c r="D131" i="1"/>
  <c r="B132" i="1"/>
  <c r="C132" i="1"/>
  <c r="D132" i="1"/>
  <c r="B133" i="1"/>
  <c r="C133" i="1"/>
  <c r="D133" i="1"/>
  <c r="B134" i="1"/>
  <c r="C134" i="1"/>
  <c r="D134" i="1"/>
  <c r="B135" i="1"/>
  <c r="C135" i="1"/>
  <c r="D135" i="1"/>
  <c r="B136" i="1"/>
  <c r="C136" i="1"/>
  <c r="D136" i="1"/>
  <c r="B137" i="1"/>
  <c r="C137" i="1"/>
  <c r="D137" i="1"/>
  <c r="B138" i="1"/>
  <c r="C138" i="1"/>
  <c r="D138" i="1"/>
  <c r="B139" i="1"/>
  <c r="C139" i="1"/>
  <c r="D139" i="1"/>
  <c r="B140" i="1"/>
  <c r="C140" i="1"/>
  <c r="D140" i="1"/>
  <c r="B141" i="1"/>
  <c r="C141" i="1"/>
  <c r="D141" i="1"/>
  <c r="B142" i="1"/>
  <c r="C142" i="1"/>
  <c r="D142" i="1"/>
  <c r="B143" i="1"/>
  <c r="C143" i="1"/>
  <c r="D143" i="1"/>
  <c r="B144" i="1"/>
  <c r="C144" i="1"/>
  <c r="D144" i="1"/>
  <c r="B145" i="1"/>
  <c r="C145" i="1"/>
  <c r="D145" i="1"/>
  <c r="B146" i="1"/>
  <c r="C146" i="1"/>
  <c r="D146" i="1"/>
  <c r="B147" i="1"/>
  <c r="C147" i="1"/>
  <c r="D147" i="1"/>
  <c r="B148" i="1"/>
  <c r="C148" i="1"/>
  <c r="D148" i="1"/>
  <c r="B149" i="1"/>
  <c r="C149" i="1"/>
  <c r="D149" i="1"/>
  <c r="B150" i="1"/>
  <c r="C150" i="1"/>
  <c r="D150" i="1"/>
  <c r="B151" i="1"/>
  <c r="C151" i="1"/>
  <c r="D151" i="1"/>
  <c r="B152" i="1"/>
  <c r="C152" i="1"/>
  <c r="D152" i="1"/>
  <c r="B153" i="1"/>
  <c r="C153" i="1"/>
  <c r="D153" i="1"/>
  <c r="B154" i="1"/>
  <c r="C154" i="1"/>
  <c r="D154" i="1"/>
  <c r="B155" i="1"/>
  <c r="C155" i="1"/>
  <c r="D155" i="1"/>
  <c r="B156" i="1"/>
  <c r="C156" i="1"/>
  <c r="D156" i="1"/>
  <c r="B157" i="1"/>
  <c r="C157" i="1"/>
  <c r="D157" i="1"/>
  <c r="B158" i="1"/>
  <c r="C158" i="1"/>
  <c r="D158" i="1"/>
  <c r="B159" i="1"/>
  <c r="C159" i="1"/>
  <c r="D159" i="1"/>
  <c r="B160" i="1"/>
  <c r="C160" i="1"/>
  <c r="D160" i="1"/>
  <c r="B161" i="1"/>
  <c r="C161" i="1"/>
  <c r="D161" i="1"/>
  <c r="B162" i="1"/>
  <c r="C162" i="1"/>
  <c r="D162" i="1"/>
  <c r="B163" i="1"/>
  <c r="C163" i="1"/>
  <c r="D163" i="1"/>
  <c r="B164" i="1"/>
  <c r="C164" i="1"/>
  <c r="D164" i="1"/>
  <c r="B165" i="1"/>
  <c r="C165" i="1"/>
  <c r="D165" i="1"/>
  <c r="B166" i="1"/>
  <c r="C166" i="1"/>
  <c r="D166" i="1"/>
  <c r="B167" i="1"/>
  <c r="C167" i="1"/>
  <c r="D167" i="1"/>
  <c r="B168" i="1"/>
  <c r="C168" i="1"/>
  <c r="D168" i="1"/>
  <c r="B169" i="1"/>
  <c r="C169" i="1"/>
  <c r="D169" i="1"/>
  <c r="B170" i="1"/>
  <c r="C170" i="1"/>
  <c r="D170" i="1"/>
  <c r="B171" i="1"/>
  <c r="C171" i="1"/>
  <c r="D171" i="1"/>
  <c r="B172" i="1"/>
  <c r="C172" i="1"/>
  <c r="D172" i="1"/>
  <c r="B173" i="1"/>
  <c r="C173" i="1"/>
  <c r="D173" i="1"/>
  <c r="B174" i="1"/>
  <c r="C174" i="1"/>
  <c r="D174" i="1"/>
  <c r="B175" i="1"/>
  <c r="C175" i="1"/>
  <c r="D175" i="1"/>
  <c r="B176" i="1"/>
  <c r="C176" i="1"/>
  <c r="D176" i="1"/>
  <c r="B177" i="1"/>
  <c r="C177" i="1"/>
  <c r="D177" i="1"/>
  <c r="B178" i="1"/>
  <c r="C178" i="1"/>
  <c r="D178" i="1"/>
  <c r="B179" i="1"/>
  <c r="C179" i="1"/>
  <c r="D179" i="1"/>
  <c r="B180" i="1"/>
  <c r="C180" i="1"/>
  <c r="D180" i="1"/>
  <c r="B181" i="1"/>
  <c r="C181" i="1"/>
  <c r="D181" i="1"/>
  <c r="B182" i="1"/>
  <c r="C182" i="1"/>
  <c r="D182" i="1"/>
  <c r="B183" i="1"/>
  <c r="C183" i="1"/>
  <c r="D183" i="1"/>
  <c r="B184" i="1"/>
  <c r="C184" i="1"/>
  <c r="D184" i="1"/>
  <c r="B185" i="1"/>
  <c r="C185" i="1"/>
  <c r="D185" i="1"/>
  <c r="B186" i="1"/>
  <c r="C186" i="1"/>
  <c r="D186" i="1"/>
  <c r="B187" i="1"/>
  <c r="C187" i="1"/>
  <c r="D187" i="1"/>
  <c r="B188" i="1"/>
  <c r="C188" i="1"/>
  <c r="D188" i="1"/>
  <c r="B189" i="1"/>
  <c r="C189" i="1"/>
  <c r="D189" i="1"/>
  <c r="B190" i="1"/>
  <c r="C190" i="1"/>
  <c r="D190" i="1"/>
  <c r="B191" i="1"/>
  <c r="C191" i="1"/>
  <c r="D191" i="1"/>
  <c r="B192" i="1"/>
  <c r="C192" i="1"/>
  <c r="D192" i="1"/>
  <c r="B193" i="1"/>
  <c r="C193" i="1"/>
  <c r="D193" i="1"/>
  <c r="B194" i="1"/>
  <c r="C194" i="1"/>
  <c r="D194" i="1"/>
  <c r="B195" i="1"/>
  <c r="C195" i="1"/>
  <c r="D195" i="1"/>
  <c r="B196" i="1"/>
  <c r="C196" i="1"/>
  <c r="D196" i="1"/>
  <c r="B197" i="1"/>
  <c r="C197" i="1"/>
  <c r="D197" i="1"/>
  <c r="B198" i="1"/>
  <c r="C198" i="1"/>
  <c r="D198" i="1"/>
  <c r="B199" i="1"/>
  <c r="C199" i="1"/>
  <c r="D199" i="1"/>
  <c r="B200" i="1"/>
  <c r="C200" i="1"/>
  <c r="D200" i="1"/>
  <c r="B201" i="1"/>
  <c r="C201" i="1"/>
  <c r="D201" i="1"/>
  <c r="B202" i="1"/>
  <c r="C202" i="1"/>
  <c r="D202" i="1"/>
  <c r="B203" i="1"/>
  <c r="C203" i="1"/>
  <c r="D203" i="1"/>
  <c r="B204" i="1"/>
  <c r="C204" i="1"/>
  <c r="D204" i="1"/>
  <c r="B205" i="1"/>
  <c r="C205" i="1"/>
  <c r="D205" i="1"/>
  <c r="B206" i="1"/>
  <c r="C206" i="1"/>
  <c r="D206" i="1"/>
  <c r="B207" i="1"/>
  <c r="C207" i="1"/>
  <c r="D207" i="1"/>
  <c r="B208" i="1"/>
  <c r="C208" i="1"/>
  <c r="D208" i="1"/>
  <c r="B209" i="1"/>
  <c r="C209" i="1"/>
  <c r="D209" i="1"/>
  <c r="B210" i="1"/>
  <c r="C210" i="1"/>
  <c r="D210" i="1"/>
  <c r="B211" i="1"/>
  <c r="C211" i="1"/>
  <c r="D211" i="1"/>
  <c r="B212" i="1"/>
  <c r="C212" i="1"/>
  <c r="D212" i="1"/>
  <c r="B213" i="1"/>
  <c r="C213" i="1"/>
  <c r="D213" i="1"/>
  <c r="B214" i="1"/>
  <c r="C214" i="1"/>
  <c r="D214" i="1"/>
  <c r="B215" i="1"/>
  <c r="C215" i="1"/>
  <c r="D215" i="1"/>
  <c r="B216" i="1"/>
  <c r="C216" i="1"/>
  <c r="D216" i="1"/>
  <c r="B217" i="1"/>
  <c r="C217" i="1"/>
  <c r="D217" i="1"/>
  <c r="B218" i="1"/>
  <c r="C218" i="1"/>
  <c r="D218" i="1"/>
  <c r="B219" i="1"/>
  <c r="C219" i="1"/>
  <c r="D219" i="1"/>
  <c r="B220" i="1"/>
  <c r="C220" i="1"/>
  <c r="D220" i="1"/>
  <c r="B221" i="1"/>
  <c r="C221" i="1"/>
  <c r="D221" i="1"/>
  <c r="B222" i="1"/>
  <c r="C222" i="1"/>
  <c r="D222" i="1"/>
  <c r="B223" i="1"/>
  <c r="C223" i="1"/>
  <c r="D223" i="1"/>
  <c r="B224" i="1"/>
  <c r="C224" i="1"/>
  <c r="D224" i="1"/>
  <c r="B225" i="1"/>
  <c r="C225" i="1"/>
  <c r="D225" i="1"/>
  <c r="B226" i="1"/>
  <c r="C226" i="1"/>
  <c r="D226" i="1"/>
  <c r="B227" i="1"/>
  <c r="C227" i="1"/>
  <c r="D227" i="1"/>
  <c r="B228" i="1"/>
  <c r="C228" i="1"/>
  <c r="D228" i="1"/>
  <c r="B229" i="1"/>
  <c r="C229" i="1"/>
  <c r="D229" i="1"/>
  <c r="B230" i="1"/>
  <c r="C230" i="1"/>
  <c r="D230" i="1"/>
  <c r="B231" i="1"/>
  <c r="C231" i="1"/>
  <c r="D231" i="1"/>
  <c r="B232" i="1"/>
  <c r="C232" i="1"/>
  <c r="D232" i="1"/>
  <c r="B233" i="1"/>
  <c r="C233" i="1"/>
  <c r="D233" i="1"/>
  <c r="B234" i="1"/>
  <c r="C234" i="1"/>
  <c r="D234" i="1"/>
  <c r="B235" i="1"/>
  <c r="C235" i="1"/>
  <c r="D235" i="1"/>
  <c r="B236" i="1"/>
  <c r="C236" i="1"/>
  <c r="D236" i="1"/>
  <c r="B237" i="1"/>
  <c r="C237" i="1"/>
  <c r="D237" i="1"/>
  <c r="B238" i="1"/>
  <c r="C238" i="1"/>
  <c r="D238" i="1"/>
  <c r="B239" i="1"/>
  <c r="C239" i="1"/>
  <c r="D239" i="1"/>
  <c r="B240" i="1"/>
  <c r="C240" i="1"/>
  <c r="D240" i="1"/>
  <c r="B241" i="1"/>
  <c r="C241" i="1"/>
  <c r="D241" i="1"/>
  <c r="B242" i="1"/>
  <c r="C242" i="1"/>
  <c r="D242" i="1"/>
  <c r="B243" i="1"/>
  <c r="C243" i="1"/>
  <c r="D243" i="1"/>
  <c r="B244" i="1"/>
  <c r="C244" i="1"/>
  <c r="D244" i="1"/>
  <c r="B245" i="1"/>
  <c r="C245" i="1"/>
  <c r="D245" i="1"/>
  <c r="B246" i="1"/>
  <c r="C246" i="1"/>
  <c r="D246" i="1"/>
  <c r="B247" i="1"/>
  <c r="C247" i="1"/>
  <c r="D247" i="1"/>
  <c r="B248" i="1"/>
  <c r="C248" i="1"/>
  <c r="D248" i="1"/>
  <c r="B249" i="1"/>
  <c r="C249" i="1"/>
  <c r="D249" i="1"/>
  <c r="B250" i="1"/>
  <c r="C250" i="1"/>
  <c r="D250" i="1"/>
  <c r="B251" i="1"/>
  <c r="C251" i="1"/>
  <c r="D251" i="1"/>
  <c r="B252" i="1"/>
  <c r="C252" i="1"/>
  <c r="D252" i="1"/>
  <c r="B253" i="1"/>
  <c r="C253" i="1"/>
  <c r="D253" i="1"/>
  <c r="B254" i="1"/>
  <c r="C254" i="1"/>
  <c r="D254" i="1"/>
  <c r="B255" i="1"/>
  <c r="C255" i="1"/>
  <c r="D255" i="1"/>
  <c r="B256" i="1"/>
  <c r="C256" i="1"/>
  <c r="D256" i="1"/>
  <c r="B257" i="1"/>
  <c r="C257" i="1"/>
  <c r="D257" i="1"/>
  <c r="B258" i="1"/>
  <c r="C258" i="1"/>
  <c r="D258" i="1"/>
  <c r="B259" i="1"/>
  <c r="C259" i="1"/>
  <c r="D259" i="1"/>
  <c r="B260" i="1"/>
  <c r="C260" i="1"/>
  <c r="D260" i="1"/>
  <c r="B261" i="1"/>
  <c r="C261" i="1"/>
  <c r="D261" i="1"/>
  <c r="B262" i="1"/>
  <c r="C262" i="1"/>
  <c r="D262" i="1"/>
  <c r="B263" i="1"/>
  <c r="C263" i="1"/>
  <c r="D263" i="1"/>
  <c r="B264" i="1"/>
  <c r="C264" i="1"/>
  <c r="D264" i="1"/>
  <c r="B265" i="1"/>
  <c r="C265" i="1"/>
  <c r="D265" i="1"/>
  <c r="B266" i="1"/>
  <c r="C266" i="1"/>
  <c r="D266" i="1"/>
  <c r="B267" i="1"/>
  <c r="C267" i="1"/>
  <c r="D267" i="1"/>
  <c r="B268" i="1"/>
  <c r="C268" i="1"/>
  <c r="D268" i="1"/>
  <c r="B269" i="1"/>
  <c r="C269" i="1"/>
  <c r="D269" i="1"/>
  <c r="B270" i="1"/>
  <c r="C270" i="1"/>
  <c r="D270" i="1"/>
  <c r="B271" i="1"/>
  <c r="C271" i="1"/>
  <c r="D271" i="1"/>
  <c r="B272" i="1"/>
  <c r="C272" i="1"/>
  <c r="D272" i="1"/>
  <c r="B273" i="1"/>
  <c r="C273" i="1"/>
  <c r="D273" i="1"/>
  <c r="B274" i="1"/>
  <c r="C274" i="1"/>
  <c r="D274" i="1"/>
  <c r="B275" i="1"/>
  <c r="C275" i="1"/>
  <c r="D275" i="1"/>
  <c r="B276" i="1"/>
  <c r="C276" i="1"/>
  <c r="D276" i="1"/>
  <c r="B277" i="1"/>
  <c r="C277" i="1"/>
  <c r="D277" i="1"/>
  <c r="B278" i="1"/>
  <c r="C278" i="1"/>
  <c r="D278" i="1"/>
  <c r="B279" i="1"/>
  <c r="C279" i="1"/>
  <c r="D279" i="1"/>
  <c r="B280" i="1"/>
  <c r="C280" i="1"/>
  <c r="D280" i="1"/>
  <c r="B281" i="1"/>
  <c r="C281" i="1"/>
  <c r="D281" i="1"/>
  <c r="B282" i="1"/>
  <c r="C282" i="1"/>
  <c r="D282" i="1"/>
  <c r="B283" i="1"/>
  <c r="C283" i="1"/>
  <c r="D283" i="1"/>
  <c r="B284" i="1"/>
  <c r="C284" i="1"/>
  <c r="D284" i="1"/>
  <c r="B285" i="1"/>
  <c r="C285" i="1"/>
  <c r="D285" i="1"/>
  <c r="B286" i="1"/>
  <c r="C286" i="1"/>
  <c r="D286" i="1"/>
  <c r="B287" i="1"/>
  <c r="C287" i="1"/>
  <c r="D287" i="1"/>
  <c r="B288" i="1"/>
  <c r="C288" i="1"/>
  <c r="D288" i="1"/>
  <c r="B289" i="1"/>
  <c r="C289" i="1"/>
  <c r="D289" i="1"/>
  <c r="B290" i="1"/>
  <c r="C290" i="1"/>
  <c r="D290" i="1"/>
  <c r="B291" i="1"/>
  <c r="C291" i="1"/>
  <c r="D291" i="1"/>
  <c r="B292" i="1"/>
  <c r="C292" i="1"/>
  <c r="D292" i="1"/>
  <c r="B293" i="1"/>
  <c r="C293" i="1"/>
  <c r="D293" i="1"/>
  <c r="B294" i="1"/>
  <c r="C294" i="1"/>
  <c r="D294" i="1"/>
  <c r="B295" i="1"/>
  <c r="C295" i="1"/>
  <c r="D295" i="1"/>
  <c r="B296" i="1"/>
  <c r="C296" i="1"/>
  <c r="D296" i="1"/>
  <c r="B297" i="1"/>
  <c r="C297" i="1"/>
  <c r="D297" i="1"/>
  <c r="B298" i="1"/>
  <c r="C298" i="1"/>
  <c r="D298" i="1"/>
  <c r="B299" i="1"/>
  <c r="C299" i="1"/>
  <c r="D299" i="1"/>
  <c r="B300" i="1"/>
  <c r="C300" i="1"/>
  <c r="D300" i="1"/>
  <c r="B301" i="1"/>
  <c r="C301" i="1"/>
  <c r="D301" i="1"/>
  <c r="B302" i="1"/>
  <c r="C302" i="1"/>
  <c r="D302" i="1"/>
  <c r="B303" i="1"/>
  <c r="C303" i="1"/>
  <c r="D303" i="1"/>
  <c r="B304" i="1"/>
  <c r="C304" i="1"/>
  <c r="D304" i="1"/>
  <c r="B305" i="1"/>
  <c r="C305" i="1"/>
  <c r="D305" i="1"/>
  <c r="B306" i="1"/>
  <c r="C306" i="1"/>
  <c r="D306" i="1"/>
  <c r="B307" i="1"/>
  <c r="C307" i="1"/>
  <c r="D307" i="1"/>
  <c r="B308" i="1"/>
  <c r="C308" i="1"/>
  <c r="D308" i="1"/>
  <c r="B309" i="1"/>
  <c r="C309" i="1"/>
  <c r="D309" i="1"/>
  <c r="B310" i="1"/>
  <c r="C310" i="1"/>
  <c r="D310" i="1"/>
  <c r="B311" i="1"/>
  <c r="C311" i="1"/>
  <c r="D311" i="1"/>
  <c r="B312" i="1"/>
  <c r="C312" i="1"/>
  <c r="D312" i="1"/>
  <c r="B313" i="1"/>
  <c r="C313" i="1"/>
  <c r="D313" i="1"/>
  <c r="B314" i="1"/>
  <c r="C314" i="1"/>
  <c r="D314" i="1"/>
  <c r="B315" i="1"/>
  <c r="C315" i="1"/>
  <c r="D315" i="1"/>
  <c r="B316" i="1"/>
  <c r="C316" i="1"/>
  <c r="D316" i="1"/>
  <c r="B317" i="1"/>
  <c r="C317" i="1"/>
  <c r="D317" i="1"/>
  <c r="B318" i="1"/>
  <c r="C318" i="1"/>
  <c r="D318" i="1"/>
  <c r="B319" i="1"/>
  <c r="C319" i="1"/>
  <c r="D319" i="1"/>
  <c r="B320" i="1"/>
  <c r="C320" i="1"/>
  <c r="D320" i="1"/>
  <c r="B321" i="1"/>
  <c r="C321" i="1"/>
  <c r="D321" i="1"/>
  <c r="B322" i="1"/>
  <c r="C322" i="1"/>
  <c r="D322" i="1"/>
  <c r="B323" i="1"/>
  <c r="C323" i="1"/>
  <c r="D323" i="1"/>
  <c r="B324" i="1"/>
  <c r="C324" i="1"/>
  <c r="D324" i="1"/>
  <c r="B325" i="1"/>
  <c r="C325" i="1"/>
  <c r="D325" i="1"/>
  <c r="B326" i="1"/>
  <c r="C326" i="1"/>
  <c r="D326" i="1"/>
  <c r="B327" i="1"/>
  <c r="C327" i="1"/>
  <c r="D327" i="1"/>
  <c r="B328" i="1"/>
  <c r="C328" i="1"/>
  <c r="D328" i="1"/>
  <c r="B329" i="1"/>
  <c r="C329" i="1"/>
  <c r="D329" i="1"/>
  <c r="B330" i="1"/>
  <c r="C330" i="1"/>
  <c r="D330" i="1"/>
  <c r="B331" i="1"/>
  <c r="C331" i="1"/>
  <c r="D331" i="1"/>
  <c r="B332" i="1"/>
  <c r="C332" i="1"/>
  <c r="D332" i="1"/>
  <c r="B333" i="1"/>
  <c r="C333" i="1"/>
  <c r="D333" i="1"/>
  <c r="B334" i="1"/>
  <c r="C334" i="1"/>
  <c r="D334" i="1"/>
  <c r="B335" i="1"/>
  <c r="C335" i="1"/>
  <c r="D335" i="1"/>
  <c r="B336" i="1"/>
  <c r="C336" i="1"/>
  <c r="D336" i="1"/>
  <c r="B337" i="1"/>
  <c r="C337" i="1"/>
  <c r="D337" i="1"/>
  <c r="B338" i="1"/>
  <c r="C338" i="1"/>
  <c r="D338" i="1"/>
  <c r="B339" i="1"/>
  <c r="C339" i="1"/>
  <c r="D339" i="1"/>
  <c r="B340" i="1"/>
  <c r="C340" i="1"/>
  <c r="D340" i="1"/>
  <c r="B341" i="1"/>
  <c r="C341" i="1"/>
  <c r="D341" i="1"/>
  <c r="B342" i="1"/>
  <c r="C342" i="1"/>
  <c r="D342" i="1"/>
  <c r="B343" i="1"/>
  <c r="C343" i="1"/>
  <c r="D343" i="1"/>
  <c r="B344" i="1"/>
  <c r="C344" i="1"/>
  <c r="D344" i="1"/>
  <c r="B345" i="1"/>
  <c r="C345" i="1"/>
  <c r="D345" i="1"/>
  <c r="B346" i="1"/>
  <c r="C346" i="1"/>
  <c r="D346" i="1"/>
  <c r="B347" i="1"/>
  <c r="C347" i="1"/>
  <c r="D347" i="1"/>
  <c r="B348" i="1"/>
  <c r="C348" i="1"/>
  <c r="D348" i="1"/>
  <c r="B349" i="1"/>
  <c r="C349" i="1"/>
  <c r="D349" i="1"/>
  <c r="B350" i="1"/>
  <c r="C350" i="1"/>
  <c r="D350" i="1"/>
  <c r="B351" i="1"/>
  <c r="C351" i="1"/>
  <c r="D351" i="1"/>
  <c r="B352" i="1"/>
  <c r="C352" i="1"/>
  <c r="D352" i="1"/>
  <c r="B353" i="1"/>
  <c r="C353" i="1"/>
  <c r="D353" i="1"/>
  <c r="B354" i="1"/>
  <c r="C354" i="1"/>
  <c r="D354" i="1"/>
  <c r="B355" i="1"/>
  <c r="C355" i="1"/>
  <c r="D355" i="1"/>
  <c r="B356" i="1"/>
  <c r="C356" i="1"/>
  <c r="D356" i="1"/>
  <c r="B357" i="1"/>
  <c r="C357" i="1"/>
  <c r="D357" i="1"/>
  <c r="B358" i="1"/>
  <c r="C358" i="1"/>
  <c r="D358" i="1"/>
  <c r="B359" i="1"/>
  <c r="C359" i="1"/>
  <c r="D359" i="1"/>
  <c r="B360" i="1"/>
  <c r="C360" i="1"/>
  <c r="D360" i="1"/>
  <c r="B361" i="1"/>
  <c r="C361" i="1"/>
  <c r="D361" i="1"/>
  <c r="B362" i="1"/>
  <c r="C362" i="1"/>
  <c r="D362" i="1"/>
  <c r="B363" i="1"/>
  <c r="C363" i="1"/>
  <c r="D363" i="1"/>
  <c r="B364" i="1"/>
  <c r="C364" i="1"/>
  <c r="D364" i="1"/>
  <c r="B365" i="1"/>
  <c r="C365" i="1"/>
  <c r="D365" i="1"/>
  <c r="B366" i="1"/>
  <c r="C366" i="1"/>
  <c r="D366" i="1"/>
  <c r="B367" i="1"/>
  <c r="C367" i="1"/>
  <c r="D367" i="1"/>
  <c r="B368" i="1"/>
  <c r="C368" i="1"/>
  <c r="D368" i="1"/>
  <c r="B369" i="1"/>
  <c r="C369" i="1"/>
  <c r="D369" i="1"/>
  <c r="B370" i="1"/>
  <c r="C370" i="1"/>
  <c r="D370" i="1"/>
  <c r="B371" i="1"/>
  <c r="C371" i="1"/>
  <c r="D371" i="1"/>
  <c r="B372" i="1"/>
  <c r="C372" i="1"/>
  <c r="D372" i="1"/>
  <c r="B373" i="1"/>
  <c r="C373" i="1"/>
  <c r="D373" i="1"/>
  <c r="B374" i="1"/>
  <c r="C374" i="1"/>
  <c r="D374" i="1"/>
  <c r="B375" i="1"/>
  <c r="C375" i="1"/>
  <c r="D375" i="1"/>
  <c r="B376" i="1"/>
  <c r="C376" i="1"/>
  <c r="D376" i="1"/>
  <c r="B377" i="1"/>
  <c r="C377" i="1"/>
  <c r="D377" i="1"/>
  <c r="B378" i="1"/>
  <c r="C378" i="1"/>
  <c r="D378" i="1"/>
  <c r="B379" i="1"/>
  <c r="C379" i="1"/>
  <c r="D379" i="1"/>
  <c r="B380" i="1"/>
  <c r="C380" i="1"/>
  <c r="D380" i="1"/>
  <c r="B381" i="1"/>
  <c r="C381" i="1"/>
  <c r="D381" i="1"/>
  <c r="B382" i="1"/>
  <c r="C382" i="1"/>
  <c r="D382" i="1"/>
  <c r="B383" i="1"/>
  <c r="C383" i="1"/>
  <c r="D383" i="1"/>
  <c r="B384" i="1"/>
  <c r="C384" i="1"/>
  <c r="D384" i="1"/>
  <c r="B385" i="1"/>
  <c r="C385" i="1"/>
  <c r="D385" i="1"/>
  <c r="B386" i="1"/>
  <c r="C386" i="1"/>
  <c r="D386" i="1"/>
  <c r="B387" i="1"/>
  <c r="C387" i="1"/>
  <c r="D387" i="1"/>
  <c r="B388" i="1"/>
  <c r="C388" i="1"/>
  <c r="D388" i="1"/>
  <c r="B389" i="1"/>
  <c r="C389" i="1"/>
  <c r="D389" i="1"/>
  <c r="B390" i="1"/>
  <c r="C390" i="1"/>
  <c r="D390" i="1"/>
  <c r="B391" i="1"/>
  <c r="C391" i="1"/>
  <c r="D391" i="1"/>
  <c r="B392" i="1"/>
  <c r="C392" i="1"/>
  <c r="D392" i="1"/>
  <c r="B393" i="1"/>
  <c r="C393" i="1"/>
  <c r="D393" i="1"/>
  <c r="B394" i="1"/>
  <c r="C394" i="1"/>
  <c r="D394" i="1"/>
  <c r="B395" i="1"/>
  <c r="C395" i="1"/>
  <c r="D395" i="1"/>
  <c r="B396" i="1"/>
  <c r="C396" i="1"/>
  <c r="D396" i="1"/>
  <c r="B397" i="1"/>
  <c r="C397" i="1"/>
  <c r="D397" i="1"/>
  <c r="B398" i="1"/>
  <c r="C398" i="1"/>
  <c r="D398" i="1"/>
  <c r="B399" i="1"/>
  <c r="C399" i="1"/>
  <c r="D399" i="1"/>
  <c r="B400" i="1"/>
  <c r="C400" i="1"/>
  <c r="D400" i="1"/>
  <c r="B401" i="1"/>
  <c r="C401" i="1"/>
  <c r="D401" i="1"/>
  <c r="B402" i="1"/>
  <c r="C402" i="1"/>
  <c r="D402" i="1"/>
  <c r="B403" i="1"/>
  <c r="C403" i="1"/>
  <c r="D403" i="1"/>
  <c r="B404" i="1"/>
  <c r="C404" i="1"/>
  <c r="D404" i="1"/>
  <c r="B405" i="1"/>
  <c r="C405" i="1"/>
  <c r="D405" i="1"/>
  <c r="B406" i="1"/>
  <c r="C406" i="1"/>
  <c r="D406" i="1"/>
  <c r="B407" i="1"/>
  <c r="C407" i="1"/>
  <c r="D407" i="1"/>
  <c r="B408" i="1"/>
  <c r="C408" i="1"/>
  <c r="D408" i="1"/>
  <c r="B409" i="1"/>
  <c r="C409" i="1"/>
  <c r="D409" i="1"/>
  <c r="B410" i="1"/>
  <c r="C410" i="1"/>
  <c r="D410" i="1"/>
  <c r="B411" i="1"/>
  <c r="C411" i="1"/>
  <c r="D411" i="1"/>
  <c r="B412" i="1"/>
  <c r="C412" i="1"/>
  <c r="D412" i="1"/>
  <c r="B413" i="1"/>
  <c r="C413" i="1"/>
  <c r="D413" i="1"/>
  <c r="B414" i="1"/>
  <c r="C414" i="1"/>
  <c r="D414" i="1"/>
  <c r="B415" i="1"/>
  <c r="C415" i="1"/>
  <c r="D415" i="1"/>
  <c r="B416" i="1"/>
  <c r="C416" i="1"/>
  <c r="D416" i="1"/>
  <c r="B417" i="1"/>
  <c r="C417" i="1"/>
  <c r="D417" i="1"/>
  <c r="B418" i="1"/>
  <c r="C418" i="1"/>
  <c r="D418" i="1"/>
  <c r="B419" i="1"/>
  <c r="C419" i="1"/>
  <c r="D419" i="1"/>
  <c r="B420" i="1"/>
  <c r="C420" i="1"/>
  <c r="D420" i="1"/>
  <c r="B421" i="1"/>
  <c r="C421" i="1"/>
  <c r="D421" i="1"/>
  <c r="B422" i="1"/>
  <c r="C422" i="1"/>
  <c r="D422" i="1"/>
  <c r="B423" i="1"/>
  <c r="C423" i="1"/>
  <c r="D423" i="1"/>
  <c r="B424" i="1"/>
  <c r="C424" i="1"/>
  <c r="D424" i="1"/>
  <c r="B425" i="1"/>
  <c r="C425" i="1"/>
  <c r="D425" i="1"/>
  <c r="B426" i="1"/>
  <c r="C426" i="1"/>
  <c r="D426" i="1"/>
  <c r="B427" i="1"/>
  <c r="C427" i="1"/>
  <c r="D427" i="1"/>
  <c r="B428" i="1"/>
  <c r="C428" i="1"/>
  <c r="D428" i="1"/>
  <c r="B429" i="1"/>
  <c r="C429" i="1"/>
  <c r="D429" i="1"/>
  <c r="B430" i="1"/>
  <c r="C430" i="1"/>
  <c r="D430" i="1"/>
  <c r="B431" i="1"/>
  <c r="C431" i="1"/>
  <c r="D431" i="1"/>
  <c r="B432" i="1"/>
  <c r="C432" i="1"/>
  <c r="D432" i="1"/>
  <c r="B433" i="1"/>
  <c r="C433" i="1"/>
  <c r="D433" i="1"/>
  <c r="B434" i="1"/>
  <c r="C434" i="1"/>
  <c r="D434" i="1"/>
  <c r="B435" i="1"/>
  <c r="C435" i="1"/>
  <c r="D435" i="1"/>
  <c r="B436" i="1"/>
  <c r="C436" i="1"/>
  <c r="D436" i="1"/>
  <c r="B437" i="1"/>
  <c r="C437" i="1"/>
  <c r="D437" i="1"/>
  <c r="B438" i="1"/>
  <c r="C438" i="1"/>
  <c r="D438" i="1"/>
  <c r="B439" i="1"/>
  <c r="C439" i="1"/>
  <c r="D439" i="1"/>
  <c r="B440" i="1"/>
  <c r="C440" i="1"/>
  <c r="D440" i="1"/>
  <c r="B441" i="1"/>
  <c r="C441" i="1"/>
  <c r="D441" i="1"/>
  <c r="B442" i="1"/>
  <c r="C442" i="1"/>
  <c r="D442" i="1"/>
  <c r="B443" i="1"/>
  <c r="C443" i="1"/>
  <c r="D443" i="1"/>
  <c r="B444" i="1"/>
  <c r="C444" i="1"/>
  <c r="D444" i="1"/>
  <c r="B445" i="1"/>
  <c r="C445" i="1"/>
  <c r="D445" i="1"/>
  <c r="B446" i="1"/>
  <c r="C446" i="1"/>
  <c r="D446" i="1"/>
  <c r="B447" i="1"/>
  <c r="C447" i="1"/>
  <c r="D447" i="1"/>
  <c r="B448" i="1"/>
  <c r="C448" i="1"/>
  <c r="D448" i="1"/>
  <c r="B449" i="1"/>
  <c r="C449" i="1"/>
  <c r="D449" i="1"/>
  <c r="B450" i="1"/>
  <c r="C450" i="1"/>
  <c r="D450" i="1"/>
  <c r="B451" i="1"/>
  <c r="C451" i="1"/>
  <c r="D451" i="1"/>
  <c r="B452" i="1"/>
  <c r="C452" i="1"/>
  <c r="D452" i="1"/>
  <c r="B453" i="1"/>
  <c r="C453" i="1"/>
  <c r="D453" i="1"/>
  <c r="B454" i="1"/>
  <c r="C454" i="1"/>
  <c r="D454" i="1"/>
  <c r="B455" i="1"/>
  <c r="C455" i="1"/>
  <c r="D455" i="1"/>
  <c r="B456" i="1"/>
  <c r="C456" i="1"/>
  <c r="D456" i="1"/>
  <c r="B457" i="1"/>
  <c r="C457" i="1"/>
  <c r="D457" i="1"/>
  <c r="B458" i="1"/>
  <c r="C458" i="1"/>
  <c r="D458" i="1"/>
  <c r="B459" i="1"/>
  <c r="C459" i="1"/>
  <c r="D459" i="1"/>
  <c r="B460" i="1"/>
  <c r="C460" i="1"/>
  <c r="D460" i="1"/>
  <c r="B461" i="1"/>
  <c r="C461" i="1"/>
  <c r="D461" i="1"/>
  <c r="B462" i="1"/>
  <c r="C462" i="1"/>
  <c r="D462" i="1"/>
  <c r="B463" i="1"/>
  <c r="C463" i="1"/>
  <c r="D463" i="1"/>
  <c r="B464" i="1"/>
  <c r="C464" i="1"/>
  <c r="D464" i="1"/>
  <c r="B465" i="1"/>
  <c r="C465" i="1"/>
  <c r="D465" i="1"/>
  <c r="B466" i="1"/>
  <c r="C466" i="1"/>
  <c r="D466" i="1"/>
  <c r="B467" i="1"/>
  <c r="C467" i="1"/>
  <c r="D467" i="1"/>
  <c r="B468" i="1"/>
  <c r="C468" i="1"/>
  <c r="D468" i="1"/>
  <c r="B469" i="1"/>
  <c r="C469" i="1"/>
  <c r="D469" i="1"/>
  <c r="B470" i="1"/>
  <c r="C470" i="1"/>
  <c r="D470" i="1"/>
  <c r="B471" i="1"/>
  <c r="C471" i="1"/>
  <c r="D471" i="1"/>
  <c r="B472" i="1"/>
  <c r="C472" i="1"/>
  <c r="D472" i="1"/>
  <c r="B473" i="1"/>
  <c r="C473" i="1"/>
  <c r="D473" i="1"/>
  <c r="B474" i="1"/>
  <c r="C474" i="1"/>
  <c r="D474" i="1"/>
  <c r="B475" i="1"/>
  <c r="C475" i="1"/>
  <c r="D475" i="1"/>
  <c r="B476" i="1"/>
  <c r="C476" i="1"/>
  <c r="D476" i="1"/>
  <c r="B477" i="1"/>
  <c r="C477" i="1"/>
  <c r="D477" i="1"/>
  <c r="B478" i="1"/>
  <c r="C478" i="1"/>
  <c r="D478" i="1"/>
  <c r="B479" i="1"/>
  <c r="C479" i="1"/>
  <c r="D479" i="1"/>
  <c r="B480" i="1"/>
  <c r="C480" i="1"/>
  <c r="D480" i="1"/>
  <c r="B481" i="1"/>
  <c r="C481" i="1"/>
  <c r="D481" i="1"/>
  <c r="B482" i="1"/>
  <c r="C482" i="1"/>
  <c r="D482" i="1"/>
  <c r="B483" i="1"/>
  <c r="C483" i="1"/>
  <c r="D483" i="1"/>
  <c r="B484" i="1"/>
  <c r="C484" i="1"/>
  <c r="D484" i="1"/>
  <c r="B485" i="1"/>
  <c r="C485" i="1"/>
  <c r="D485" i="1"/>
  <c r="B486" i="1"/>
  <c r="C486" i="1"/>
  <c r="D486" i="1"/>
  <c r="B487" i="1"/>
  <c r="C487" i="1"/>
  <c r="D487" i="1"/>
  <c r="B488" i="1"/>
  <c r="C488" i="1"/>
  <c r="D488" i="1"/>
  <c r="B489" i="1"/>
  <c r="C489" i="1"/>
  <c r="D489" i="1"/>
  <c r="B490" i="1"/>
  <c r="C490" i="1"/>
  <c r="D490" i="1"/>
  <c r="B491" i="1"/>
  <c r="C491" i="1"/>
  <c r="D491" i="1"/>
  <c r="B492" i="1"/>
  <c r="C492" i="1"/>
  <c r="D492" i="1"/>
  <c r="B493" i="1"/>
  <c r="C493" i="1"/>
  <c r="D493" i="1"/>
  <c r="B494" i="1"/>
  <c r="C494" i="1"/>
  <c r="D494" i="1"/>
  <c r="B495" i="1"/>
  <c r="C495" i="1"/>
  <c r="D495" i="1"/>
  <c r="B496" i="1"/>
  <c r="C496" i="1"/>
  <c r="D496" i="1"/>
  <c r="B497" i="1"/>
  <c r="C497" i="1"/>
  <c r="D497" i="1"/>
  <c r="B498" i="1"/>
  <c r="C498" i="1"/>
  <c r="D498" i="1"/>
  <c r="B499" i="1"/>
  <c r="C499" i="1"/>
  <c r="D499" i="1"/>
  <c r="B500" i="1"/>
  <c r="C500" i="1"/>
  <c r="D500" i="1"/>
  <c r="B501" i="1"/>
  <c r="C501" i="1"/>
  <c r="D501" i="1"/>
  <c r="B502" i="1"/>
  <c r="C502" i="1"/>
  <c r="D502" i="1"/>
  <c r="B503" i="1"/>
  <c r="C503" i="1"/>
  <c r="D503" i="1"/>
  <c r="B504" i="1"/>
  <c r="C504" i="1"/>
  <c r="D504" i="1"/>
  <c r="B505" i="1"/>
  <c r="C505" i="1"/>
  <c r="D505" i="1"/>
  <c r="B506" i="1"/>
  <c r="C506" i="1"/>
  <c r="D506" i="1"/>
  <c r="B507" i="1"/>
  <c r="C507" i="1"/>
  <c r="D507" i="1"/>
  <c r="A514" i="3"/>
  <c r="B514" i="3"/>
  <c r="C514" i="3"/>
  <c r="D514" i="3"/>
  <c r="A515" i="3"/>
  <c r="B515" i="3"/>
  <c r="C515" i="3"/>
  <c r="D515" i="3"/>
  <c r="A516" i="3"/>
  <c r="B516" i="3"/>
  <c r="C516" i="3"/>
  <c r="D516" i="3"/>
  <c r="A517" i="3"/>
  <c r="B517" i="3"/>
  <c r="C517" i="3"/>
  <c r="D517" i="3"/>
  <c r="A518" i="3"/>
  <c r="B518" i="3"/>
  <c r="C518" i="3"/>
  <c r="D518" i="3"/>
  <c r="A519" i="3"/>
  <c r="B519" i="3"/>
  <c r="C519" i="3"/>
  <c r="D519" i="3"/>
  <c r="A18" i="3"/>
  <c r="B18" i="3"/>
  <c r="C18" i="3"/>
  <c r="D18" i="3"/>
  <c r="A19" i="3"/>
  <c r="B19" i="3"/>
  <c r="C19" i="3"/>
  <c r="D19" i="3"/>
  <c r="A20" i="3"/>
  <c r="B20" i="3"/>
  <c r="C20" i="3"/>
  <c r="D20" i="3"/>
  <c r="A21" i="3"/>
  <c r="B21" i="3"/>
  <c r="C21" i="3"/>
  <c r="D21" i="3"/>
  <c r="A22" i="3"/>
  <c r="B22" i="3"/>
  <c r="C22" i="3"/>
  <c r="D22" i="3"/>
  <c r="A23" i="3"/>
  <c r="B23" i="3"/>
  <c r="C23" i="3"/>
  <c r="D23" i="3"/>
  <c r="A24" i="3"/>
  <c r="B24" i="3"/>
  <c r="C24" i="3"/>
  <c r="D24" i="3"/>
  <c r="A25" i="3"/>
  <c r="B25" i="3"/>
  <c r="C25" i="3"/>
  <c r="D25" i="3"/>
  <c r="A26" i="3"/>
  <c r="B26" i="3"/>
  <c r="C26" i="3"/>
  <c r="D26" i="3"/>
  <c r="A27" i="3"/>
  <c r="B27" i="3"/>
  <c r="C27" i="3"/>
  <c r="D27" i="3"/>
  <c r="A28" i="3"/>
  <c r="B28" i="3"/>
  <c r="C28" i="3"/>
  <c r="D28" i="3"/>
  <c r="A29" i="3"/>
  <c r="B29" i="3"/>
  <c r="C29" i="3"/>
  <c r="D29" i="3"/>
  <c r="A30" i="3"/>
  <c r="B30" i="3"/>
  <c r="C30" i="3"/>
  <c r="D30" i="3"/>
  <c r="A31" i="3"/>
  <c r="B31" i="3"/>
  <c r="C31" i="3"/>
  <c r="D31" i="3"/>
  <c r="A32" i="3"/>
  <c r="B32" i="3"/>
  <c r="C32" i="3"/>
  <c r="D32" i="3"/>
  <c r="A33" i="3"/>
  <c r="B33" i="3"/>
  <c r="C33" i="3"/>
  <c r="D33" i="3"/>
  <c r="A34" i="3"/>
  <c r="B34" i="3"/>
  <c r="C34" i="3"/>
  <c r="D34" i="3"/>
  <c r="A35" i="3"/>
  <c r="B35" i="3"/>
  <c r="C35" i="3"/>
  <c r="D35" i="3"/>
  <c r="A36" i="3"/>
  <c r="B36" i="3"/>
  <c r="C36" i="3"/>
  <c r="D36" i="3"/>
  <c r="A37" i="3"/>
  <c r="B37" i="3"/>
  <c r="C37" i="3"/>
  <c r="D37" i="3"/>
  <c r="A38" i="3"/>
  <c r="B38" i="3"/>
  <c r="C38" i="3"/>
  <c r="D38" i="3"/>
  <c r="A39" i="3"/>
  <c r="B39" i="3"/>
  <c r="C39" i="3"/>
  <c r="D39" i="3"/>
  <c r="A40" i="3"/>
  <c r="B40" i="3"/>
  <c r="C40" i="3"/>
  <c r="D40" i="3"/>
  <c r="A41" i="3"/>
  <c r="B41" i="3"/>
  <c r="C41" i="3"/>
  <c r="D41" i="3"/>
  <c r="A42" i="3"/>
  <c r="B42" i="3"/>
  <c r="C42" i="3"/>
  <c r="D42" i="3"/>
  <c r="A43" i="3"/>
  <c r="B43" i="3"/>
  <c r="C43" i="3"/>
  <c r="D43" i="3"/>
  <c r="A44" i="3"/>
  <c r="B44" i="3"/>
  <c r="C44" i="3"/>
  <c r="D44" i="3"/>
  <c r="A45" i="3"/>
  <c r="B45" i="3"/>
  <c r="C45" i="3"/>
  <c r="D45" i="3"/>
  <c r="A46" i="3"/>
  <c r="B46" i="3"/>
  <c r="C46" i="3"/>
  <c r="D46" i="3"/>
  <c r="A47" i="3"/>
  <c r="B47" i="3"/>
  <c r="C47" i="3"/>
  <c r="D47" i="3"/>
  <c r="A48" i="3"/>
  <c r="B48" i="3"/>
  <c r="C48" i="3"/>
  <c r="D48" i="3"/>
  <c r="A49" i="3"/>
  <c r="B49" i="3"/>
  <c r="C49" i="3"/>
  <c r="D49" i="3"/>
  <c r="A50" i="3"/>
  <c r="B50" i="3"/>
  <c r="C50" i="3"/>
  <c r="D50" i="3"/>
  <c r="A51" i="3"/>
  <c r="B51" i="3"/>
  <c r="C51" i="3"/>
  <c r="D51" i="3"/>
  <c r="A52" i="3"/>
  <c r="B52" i="3"/>
  <c r="C52" i="3"/>
  <c r="D52" i="3"/>
  <c r="A53" i="3"/>
  <c r="B53" i="3"/>
  <c r="C53" i="3"/>
  <c r="D53" i="3"/>
  <c r="A54" i="3"/>
  <c r="B54" i="3"/>
  <c r="C54" i="3"/>
  <c r="D54" i="3"/>
  <c r="A55" i="3"/>
  <c r="B55" i="3"/>
  <c r="C55" i="3"/>
  <c r="D55" i="3"/>
  <c r="A56" i="3"/>
  <c r="B56" i="3"/>
  <c r="C56" i="3"/>
  <c r="D56" i="3"/>
  <c r="A57" i="3"/>
  <c r="B57" i="3"/>
  <c r="C57" i="3"/>
  <c r="D57" i="3"/>
  <c r="A58" i="3"/>
  <c r="B58" i="3"/>
  <c r="C58" i="3"/>
  <c r="D58" i="3"/>
  <c r="A59" i="3"/>
  <c r="B59" i="3"/>
  <c r="C59" i="3"/>
  <c r="D59" i="3"/>
  <c r="A60" i="3"/>
  <c r="B60" i="3"/>
  <c r="C60" i="3"/>
  <c r="D60" i="3"/>
  <c r="A61" i="3"/>
  <c r="B61" i="3"/>
  <c r="C61" i="3"/>
  <c r="D61" i="3"/>
  <c r="A62" i="3"/>
  <c r="B62" i="3"/>
  <c r="C62" i="3"/>
  <c r="D62" i="3"/>
  <c r="A63" i="3"/>
  <c r="B63" i="3"/>
  <c r="C63" i="3"/>
  <c r="D63" i="3"/>
  <c r="A64" i="3"/>
  <c r="B64" i="3"/>
  <c r="C64" i="3"/>
  <c r="D64" i="3"/>
  <c r="A65" i="3"/>
  <c r="B65" i="3"/>
  <c r="C65" i="3"/>
  <c r="D65" i="3"/>
  <c r="A66" i="3"/>
  <c r="B66" i="3"/>
  <c r="C66" i="3"/>
  <c r="D66" i="3"/>
  <c r="A67" i="3"/>
  <c r="B67" i="3"/>
  <c r="C67" i="3"/>
  <c r="D67" i="3"/>
  <c r="A68" i="3"/>
  <c r="B68" i="3"/>
  <c r="C68" i="3"/>
  <c r="D68" i="3"/>
  <c r="A69" i="3"/>
  <c r="B69" i="3"/>
  <c r="C69" i="3"/>
  <c r="D69" i="3"/>
  <c r="A70" i="3"/>
  <c r="B70" i="3"/>
  <c r="C70" i="3"/>
  <c r="D70" i="3"/>
  <c r="A71" i="3"/>
  <c r="B71" i="3"/>
  <c r="C71" i="3"/>
  <c r="D71" i="3"/>
  <c r="A72" i="3"/>
  <c r="B72" i="3"/>
  <c r="C72" i="3"/>
  <c r="D72" i="3"/>
  <c r="A73" i="3"/>
  <c r="B73" i="3"/>
  <c r="C73" i="3"/>
  <c r="D73" i="3"/>
  <c r="A74" i="3"/>
  <c r="B74" i="3"/>
  <c r="C74" i="3"/>
  <c r="D74" i="3"/>
  <c r="A75" i="3"/>
  <c r="B75" i="3"/>
  <c r="C75" i="3"/>
  <c r="D75" i="3"/>
  <c r="A76" i="3"/>
  <c r="B76" i="3"/>
  <c r="C76" i="3"/>
  <c r="D76" i="3"/>
  <c r="A77" i="3"/>
  <c r="B77" i="3"/>
  <c r="C77" i="3"/>
  <c r="D77" i="3"/>
  <c r="A78" i="3"/>
  <c r="B78" i="3"/>
  <c r="C78" i="3"/>
  <c r="D78" i="3"/>
  <c r="A79" i="3"/>
  <c r="B79" i="3"/>
  <c r="C79" i="3"/>
  <c r="D79" i="3"/>
  <c r="A80" i="3"/>
  <c r="B80" i="3"/>
  <c r="C80" i="3"/>
  <c r="D80" i="3"/>
  <c r="A81" i="3"/>
  <c r="B81" i="3"/>
  <c r="C81" i="3"/>
  <c r="D81" i="3"/>
  <c r="A82" i="3"/>
  <c r="B82" i="3"/>
  <c r="C82" i="3"/>
  <c r="D82" i="3"/>
  <c r="A83" i="3"/>
  <c r="B83" i="3"/>
  <c r="C83" i="3"/>
  <c r="D83" i="3"/>
  <c r="A84" i="3"/>
  <c r="B84" i="3"/>
  <c r="C84" i="3"/>
  <c r="D84" i="3"/>
  <c r="A85" i="3"/>
  <c r="B85" i="3"/>
  <c r="C85" i="3"/>
  <c r="D85" i="3"/>
  <c r="A86" i="3"/>
  <c r="B86" i="3"/>
  <c r="C86" i="3"/>
  <c r="D86" i="3"/>
  <c r="A87" i="3"/>
  <c r="B87" i="3"/>
  <c r="C87" i="3"/>
  <c r="D87" i="3"/>
  <c r="A88" i="3"/>
  <c r="B88" i="3"/>
  <c r="C88" i="3"/>
  <c r="D88" i="3"/>
  <c r="A89" i="3"/>
  <c r="B89" i="3"/>
  <c r="C89" i="3"/>
  <c r="D89" i="3"/>
  <c r="A90" i="3"/>
  <c r="B90" i="3"/>
  <c r="C90" i="3"/>
  <c r="D90" i="3"/>
  <c r="A91" i="3"/>
  <c r="B91" i="3"/>
  <c r="C91" i="3"/>
  <c r="D91" i="3"/>
  <c r="A92" i="3"/>
  <c r="B92" i="3"/>
  <c r="C92" i="3"/>
  <c r="D92" i="3"/>
  <c r="A93" i="3"/>
  <c r="B93" i="3"/>
  <c r="C93" i="3"/>
  <c r="D93" i="3"/>
  <c r="A94" i="3"/>
  <c r="B94" i="3"/>
  <c r="C94" i="3"/>
  <c r="D94" i="3"/>
  <c r="A95" i="3"/>
  <c r="B95" i="3"/>
  <c r="C95" i="3"/>
  <c r="D95" i="3"/>
  <c r="A96" i="3"/>
  <c r="B96" i="3"/>
  <c r="C96" i="3"/>
  <c r="D96" i="3"/>
  <c r="A97" i="3"/>
  <c r="B97" i="3"/>
  <c r="C97" i="3"/>
  <c r="D97" i="3"/>
  <c r="A98" i="3"/>
  <c r="B98" i="3"/>
  <c r="C98" i="3"/>
  <c r="D98" i="3"/>
  <c r="A99" i="3"/>
  <c r="B99" i="3"/>
  <c r="C99" i="3"/>
  <c r="D99" i="3"/>
  <c r="A100" i="3"/>
  <c r="B100" i="3"/>
  <c r="C100" i="3"/>
  <c r="D100" i="3"/>
  <c r="A101" i="3"/>
  <c r="B101" i="3"/>
  <c r="C101" i="3"/>
  <c r="D101" i="3"/>
  <c r="A102" i="3"/>
  <c r="B102" i="3"/>
  <c r="C102" i="3"/>
  <c r="D102" i="3"/>
  <c r="A103" i="3"/>
  <c r="B103" i="3"/>
  <c r="C103" i="3"/>
  <c r="D103" i="3"/>
  <c r="A104" i="3"/>
  <c r="B104" i="3"/>
  <c r="C104" i="3"/>
  <c r="D104" i="3"/>
  <c r="A105" i="3"/>
  <c r="B105" i="3"/>
  <c r="C105" i="3"/>
  <c r="D105" i="3"/>
  <c r="A106" i="3"/>
  <c r="B106" i="3"/>
  <c r="C106" i="3"/>
  <c r="D106" i="3"/>
  <c r="A107" i="3"/>
  <c r="B107" i="3"/>
  <c r="C107" i="3"/>
  <c r="D107" i="3"/>
  <c r="A108" i="3"/>
  <c r="B108" i="3"/>
  <c r="C108" i="3"/>
  <c r="D108" i="3"/>
  <c r="A109" i="3"/>
  <c r="B109" i="3"/>
  <c r="C109" i="3"/>
  <c r="D109" i="3"/>
  <c r="A110" i="3"/>
  <c r="B110" i="3"/>
  <c r="C110" i="3"/>
  <c r="D110" i="3"/>
  <c r="A111" i="3"/>
  <c r="B111" i="3"/>
  <c r="C111" i="3"/>
  <c r="D111" i="3"/>
  <c r="A112" i="3"/>
  <c r="B112" i="3"/>
  <c r="C112" i="3"/>
  <c r="D112" i="3"/>
  <c r="A113" i="3"/>
  <c r="B113" i="3"/>
  <c r="C113" i="3"/>
  <c r="D113" i="3"/>
  <c r="A114" i="3"/>
  <c r="B114" i="3"/>
  <c r="C114" i="3"/>
  <c r="D114" i="3"/>
  <c r="A115" i="3"/>
  <c r="B115" i="3"/>
  <c r="C115" i="3"/>
  <c r="D115" i="3"/>
  <c r="A116" i="3"/>
  <c r="B116" i="3"/>
  <c r="C116" i="3"/>
  <c r="D116" i="3"/>
  <c r="A117" i="3"/>
  <c r="B117" i="3"/>
  <c r="C117" i="3"/>
  <c r="D117" i="3"/>
  <c r="A118" i="3"/>
  <c r="B118" i="3"/>
  <c r="C118" i="3"/>
  <c r="D118" i="3"/>
  <c r="A119" i="3"/>
  <c r="B119" i="3"/>
  <c r="C119" i="3"/>
  <c r="D119" i="3"/>
  <c r="A120" i="3"/>
  <c r="B120" i="3"/>
  <c r="C120" i="3"/>
  <c r="D120" i="3"/>
  <c r="A121" i="3"/>
  <c r="B121" i="3"/>
  <c r="C121" i="3"/>
  <c r="D121" i="3"/>
  <c r="A122" i="3"/>
  <c r="B122" i="3"/>
  <c r="C122" i="3"/>
  <c r="D122" i="3"/>
  <c r="A123" i="3"/>
  <c r="B123" i="3"/>
  <c r="C123" i="3"/>
  <c r="D123" i="3"/>
  <c r="A124" i="3"/>
  <c r="B124" i="3"/>
  <c r="C124" i="3"/>
  <c r="D124" i="3"/>
  <c r="A125" i="3"/>
  <c r="B125" i="3"/>
  <c r="C125" i="3"/>
  <c r="D125" i="3"/>
  <c r="A126" i="3"/>
  <c r="B126" i="3"/>
  <c r="C126" i="3"/>
  <c r="D126" i="3"/>
  <c r="A127" i="3"/>
  <c r="B127" i="3"/>
  <c r="C127" i="3"/>
  <c r="D127" i="3"/>
  <c r="A128" i="3"/>
  <c r="B128" i="3"/>
  <c r="C128" i="3"/>
  <c r="D128" i="3"/>
  <c r="A129" i="3"/>
  <c r="B129" i="3"/>
  <c r="C129" i="3"/>
  <c r="D129" i="3"/>
  <c r="A130" i="3"/>
  <c r="B130" i="3"/>
  <c r="C130" i="3"/>
  <c r="D130" i="3"/>
  <c r="A131" i="3"/>
  <c r="B131" i="3"/>
  <c r="C131" i="3"/>
  <c r="D131" i="3"/>
  <c r="A132" i="3"/>
  <c r="B132" i="3"/>
  <c r="C132" i="3"/>
  <c r="D132" i="3"/>
  <c r="A133" i="3"/>
  <c r="B133" i="3"/>
  <c r="C133" i="3"/>
  <c r="D133" i="3"/>
  <c r="A134" i="3"/>
  <c r="B134" i="3"/>
  <c r="C134" i="3"/>
  <c r="D134" i="3"/>
  <c r="A135" i="3"/>
  <c r="B135" i="3"/>
  <c r="C135" i="3"/>
  <c r="D135" i="3"/>
  <c r="A136" i="3"/>
  <c r="B136" i="3"/>
  <c r="C136" i="3"/>
  <c r="D136" i="3"/>
  <c r="A137" i="3"/>
  <c r="B137" i="3"/>
  <c r="C137" i="3"/>
  <c r="D137" i="3"/>
  <c r="A138" i="3"/>
  <c r="B138" i="3"/>
  <c r="C138" i="3"/>
  <c r="D138" i="3"/>
  <c r="A139" i="3"/>
  <c r="B139" i="3"/>
  <c r="C139" i="3"/>
  <c r="D139" i="3"/>
  <c r="A140" i="3"/>
  <c r="B140" i="3"/>
  <c r="C140" i="3"/>
  <c r="D140" i="3"/>
  <c r="A141" i="3"/>
  <c r="B141" i="3"/>
  <c r="C141" i="3"/>
  <c r="D141" i="3"/>
  <c r="A142" i="3"/>
  <c r="B142" i="3"/>
  <c r="C142" i="3"/>
  <c r="D142" i="3"/>
  <c r="A143" i="3"/>
  <c r="B143" i="3"/>
  <c r="C143" i="3"/>
  <c r="D143" i="3"/>
  <c r="A144" i="3"/>
  <c r="B144" i="3"/>
  <c r="C144" i="3"/>
  <c r="D144" i="3"/>
  <c r="A145" i="3"/>
  <c r="B145" i="3"/>
  <c r="C145" i="3"/>
  <c r="D145" i="3"/>
  <c r="A146" i="3"/>
  <c r="B146" i="3"/>
  <c r="C146" i="3"/>
  <c r="D146" i="3"/>
  <c r="A147" i="3"/>
  <c r="B147" i="3"/>
  <c r="C147" i="3"/>
  <c r="D147" i="3"/>
  <c r="A148" i="3"/>
  <c r="B148" i="3"/>
  <c r="C148" i="3"/>
  <c r="D148" i="3"/>
  <c r="A149" i="3"/>
  <c r="B149" i="3"/>
  <c r="C149" i="3"/>
  <c r="D149" i="3"/>
  <c r="A150" i="3"/>
  <c r="B150" i="3"/>
  <c r="C150" i="3"/>
  <c r="D150" i="3"/>
  <c r="A151" i="3"/>
  <c r="B151" i="3"/>
  <c r="C151" i="3"/>
  <c r="D151" i="3"/>
  <c r="A152" i="3"/>
  <c r="B152" i="3"/>
  <c r="C152" i="3"/>
  <c r="D152" i="3"/>
  <c r="A153" i="3"/>
  <c r="B153" i="3"/>
  <c r="C153" i="3"/>
  <c r="D153" i="3"/>
  <c r="A154" i="3"/>
  <c r="B154" i="3"/>
  <c r="C154" i="3"/>
  <c r="D154" i="3"/>
  <c r="A155" i="3"/>
  <c r="B155" i="3"/>
  <c r="C155" i="3"/>
  <c r="D155" i="3"/>
  <c r="A156" i="3"/>
  <c r="B156" i="3"/>
  <c r="C156" i="3"/>
  <c r="D156" i="3"/>
  <c r="A157" i="3"/>
  <c r="B157" i="3"/>
  <c r="C157" i="3"/>
  <c r="D157" i="3"/>
  <c r="A158" i="3"/>
  <c r="B158" i="3"/>
  <c r="C158" i="3"/>
  <c r="D158" i="3"/>
  <c r="A159" i="3"/>
  <c r="B159" i="3"/>
  <c r="C159" i="3"/>
  <c r="D159" i="3"/>
  <c r="A160" i="3"/>
  <c r="B160" i="3"/>
  <c r="C160" i="3"/>
  <c r="D160" i="3"/>
  <c r="A161" i="3"/>
  <c r="B161" i="3"/>
  <c r="C161" i="3"/>
  <c r="D161" i="3"/>
  <c r="A162" i="3"/>
  <c r="B162" i="3"/>
  <c r="C162" i="3"/>
  <c r="D162" i="3"/>
  <c r="A163" i="3"/>
  <c r="B163" i="3"/>
  <c r="C163" i="3"/>
  <c r="D163" i="3"/>
  <c r="A164" i="3"/>
  <c r="B164" i="3"/>
  <c r="C164" i="3"/>
  <c r="D164" i="3"/>
  <c r="A165" i="3"/>
  <c r="B165" i="3"/>
  <c r="C165" i="3"/>
  <c r="D165" i="3"/>
  <c r="A166" i="3"/>
  <c r="B166" i="3"/>
  <c r="C166" i="3"/>
  <c r="D166" i="3"/>
  <c r="A167" i="3"/>
  <c r="B167" i="3"/>
  <c r="C167" i="3"/>
  <c r="D167" i="3"/>
  <c r="A168" i="3"/>
  <c r="B168" i="3"/>
  <c r="C168" i="3"/>
  <c r="D168" i="3"/>
  <c r="A169" i="3"/>
  <c r="B169" i="3"/>
  <c r="C169" i="3"/>
  <c r="D169" i="3"/>
  <c r="A170" i="3"/>
  <c r="B170" i="3"/>
  <c r="C170" i="3"/>
  <c r="D170" i="3"/>
  <c r="A171" i="3"/>
  <c r="B171" i="3"/>
  <c r="C171" i="3"/>
  <c r="D171" i="3"/>
  <c r="A172" i="3"/>
  <c r="B172" i="3"/>
  <c r="C172" i="3"/>
  <c r="D172" i="3"/>
  <c r="A173" i="3"/>
  <c r="B173" i="3"/>
  <c r="C173" i="3"/>
  <c r="D173" i="3"/>
  <c r="A174" i="3"/>
  <c r="B174" i="3"/>
  <c r="C174" i="3"/>
  <c r="D174" i="3"/>
  <c r="A175" i="3"/>
  <c r="B175" i="3"/>
  <c r="C175" i="3"/>
  <c r="D175" i="3"/>
  <c r="A176" i="3"/>
  <c r="B176" i="3"/>
  <c r="C176" i="3"/>
  <c r="D176" i="3"/>
  <c r="A177" i="3"/>
  <c r="B177" i="3"/>
  <c r="C177" i="3"/>
  <c r="D177" i="3"/>
  <c r="A178" i="3"/>
  <c r="B178" i="3"/>
  <c r="C178" i="3"/>
  <c r="D178" i="3"/>
  <c r="A179" i="3"/>
  <c r="B179" i="3"/>
  <c r="C179" i="3"/>
  <c r="D179" i="3"/>
  <c r="A180" i="3"/>
  <c r="B180" i="3"/>
  <c r="C180" i="3"/>
  <c r="D180" i="3"/>
  <c r="A181" i="3"/>
  <c r="B181" i="3"/>
  <c r="C181" i="3"/>
  <c r="D181" i="3"/>
  <c r="A182" i="3"/>
  <c r="B182" i="3"/>
  <c r="C182" i="3"/>
  <c r="D182" i="3"/>
  <c r="A183" i="3"/>
  <c r="B183" i="3"/>
  <c r="C183" i="3"/>
  <c r="D183" i="3"/>
  <c r="A184" i="3"/>
  <c r="B184" i="3"/>
  <c r="C184" i="3"/>
  <c r="D184" i="3"/>
  <c r="A185" i="3"/>
  <c r="B185" i="3"/>
  <c r="C185" i="3"/>
  <c r="D185" i="3"/>
  <c r="A186" i="3"/>
  <c r="B186" i="3"/>
  <c r="C186" i="3"/>
  <c r="D186" i="3"/>
  <c r="A187" i="3"/>
  <c r="B187" i="3"/>
  <c r="C187" i="3"/>
  <c r="D187" i="3"/>
  <c r="A188" i="3"/>
  <c r="B188" i="3"/>
  <c r="C188" i="3"/>
  <c r="D188" i="3"/>
  <c r="A189" i="3"/>
  <c r="B189" i="3"/>
  <c r="C189" i="3"/>
  <c r="D189" i="3"/>
  <c r="A190" i="3"/>
  <c r="B190" i="3"/>
  <c r="C190" i="3"/>
  <c r="D190" i="3"/>
  <c r="A191" i="3"/>
  <c r="B191" i="3"/>
  <c r="C191" i="3"/>
  <c r="D191" i="3"/>
  <c r="A192" i="3"/>
  <c r="B192" i="3"/>
  <c r="C192" i="3"/>
  <c r="D192" i="3"/>
  <c r="A193" i="3"/>
  <c r="B193" i="3"/>
  <c r="C193" i="3"/>
  <c r="D193" i="3"/>
  <c r="A194" i="3"/>
  <c r="B194" i="3"/>
  <c r="C194" i="3"/>
  <c r="D194" i="3"/>
  <c r="A195" i="3"/>
  <c r="B195" i="3"/>
  <c r="C195" i="3"/>
  <c r="D195" i="3"/>
  <c r="A196" i="3"/>
  <c r="B196" i="3"/>
  <c r="C196" i="3"/>
  <c r="D196" i="3"/>
  <c r="A197" i="3"/>
  <c r="B197" i="3"/>
  <c r="C197" i="3"/>
  <c r="D197" i="3"/>
  <c r="A198" i="3"/>
  <c r="B198" i="3"/>
  <c r="C198" i="3"/>
  <c r="D198" i="3"/>
  <c r="A199" i="3"/>
  <c r="B199" i="3"/>
  <c r="C199" i="3"/>
  <c r="D199" i="3"/>
  <c r="A200" i="3"/>
  <c r="B200" i="3"/>
  <c r="C200" i="3"/>
  <c r="D200" i="3"/>
  <c r="A201" i="3"/>
  <c r="B201" i="3"/>
  <c r="C201" i="3"/>
  <c r="D201" i="3"/>
  <c r="A202" i="3"/>
  <c r="B202" i="3"/>
  <c r="C202" i="3"/>
  <c r="D202" i="3"/>
  <c r="A203" i="3"/>
  <c r="B203" i="3"/>
  <c r="C203" i="3"/>
  <c r="D203" i="3"/>
  <c r="A204" i="3"/>
  <c r="B204" i="3"/>
  <c r="C204" i="3"/>
  <c r="D204" i="3"/>
  <c r="A205" i="3"/>
  <c r="B205" i="3"/>
  <c r="C205" i="3"/>
  <c r="D205" i="3"/>
  <c r="A206" i="3"/>
  <c r="B206" i="3"/>
  <c r="C206" i="3"/>
  <c r="D206" i="3"/>
  <c r="A207" i="3"/>
  <c r="B207" i="3"/>
  <c r="C207" i="3"/>
  <c r="D207" i="3"/>
  <c r="A208" i="3"/>
  <c r="B208" i="3"/>
  <c r="C208" i="3"/>
  <c r="D208" i="3"/>
  <c r="A209" i="3"/>
  <c r="B209" i="3"/>
  <c r="C209" i="3"/>
  <c r="D209" i="3"/>
  <c r="A210" i="3"/>
  <c r="B210" i="3"/>
  <c r="C210" i="3"/>
  <c r="D210" i="3"/>
  <c r="A211" i="3"/>
  <c r="B211" i="3"/>
  <c r="C211" i="3"/>
  <c r="D211" i="3"/>
  <c r="A212" i="3"/>
  <c r="B212" i="3"/>
  <c r="C212" i="3"/>
  <c r="D212" i="3"/>
  <c r="A213" i="3"/>
  <c r="B213" i="3"/>
  <c r="C213" i="3"/>
  <c r="D213" i="3"/>
  <c r="A214" i="3"/>
  <c r="B214" i="3"/>
  <c r="C214" i="3"/>
  <c r="D214" i="3"/>
  <c r="A215" i="3"/>
  <c r="B215" i="3"/>
  <c r="C215" i="3"/>
  <c r="D215" i="3"/>
  <c r="A216" i="3"/>
  <c r="B216" i="3"/>
  <c r="C216" i="3"/>
  <c r="D216" i="3"/>
  <c r="A217" i="3"/>
  <c r="B217" i="3"/>
  <c r="C217" i="3"/>
  <c r="D217" i="3"/>
  <c r="A218" i="3"/>
  <c r="B218" i="3"/>
  <c r="C218" i="3"/>
  <c r="D218" i="3"/>
  <c r="A219" i="3"/>
  <c r="B219" i="3"/>
  <c r="C219" i="3"/>
  <c r="D219" i="3"/>
  <c r="A220" i="3"/>
  <c r="B220" i="3"/>
  <c r="C220" i="3"/>
  <c r="D220" i="3"/>
  <c r="A221" i="3"/>
  <c r="B221" i="3"/>
  <c r="C221" i="3"/>
  <c r="D221" i="3"/>
  <c r="A222" i="3"/>
  <c r="B222" i="3"/>
  <c r="C222" i="3"/>
  <c r="D222" i="3"/>
  <c r="A223" i="3"/>
  <c r="B223" i="3"/>
  <c r="C223" i="3"/>
  <c r="D223" i="3"/>
  <c r="A224" i="3"/>
  <c r="B224" i="3"/>
  <c r="C224" i="3"/>
  <c r="D224" i="3"/>
  <c r="A225" i="3"/>
  <c r="B225" i="3"/>
  <c r="C225" i="3"/>
  <c r="D225" i="3"/>
  <c r="A226" i="3"/>
  <c r="B226" i="3"/>
  <c r="C226" i="3"/>
  <c r="D226" i="3"/>
  <c r="A227" i="3"/>
  <c r="B227" i="3"/>
  <c r="C227" i="3"/>
  <c r="D227" i="3"/>
  <c r="A228" i="3"/>
  <c r="B228" i="3"/>
  <c r="C228" i="3"/>
  <c r="D228" i="3"/>
  <c r="A229" i="3"/>
  <c r="B229" i="3"/>
  <c r="C229" i="3"/>
  <c r="D229" i="3"/>
  <c r="A230" i="3"/>
  <c r="B230" i="3"/>
  <c r="C230" i="3"/>
  <c r="D230" i="3"/>
  <c r="A231" i="3"/>
  <c r="B231" i="3"/>
  <c r="C231" i="3"/>
  <c r="D231" i="3"/>
  <c r="A232" i="3"/>
  <c r="B232" i="3"/>
  <c r="C232" i="3"/>
  <c r="D232" i="3"/>
  <c r="A233" i="3"/>
  <c r="B233" i="3"/>
  <c r="C233" i="3"/>
  <c r="D233" i="3"/>
  <c r="A234" i="3"/>
  <c r="B234" i="3"/>
  <c r="C234" i="3"/>
  <c r="D234" i="3"/>
  <c r="A235" i="3"/>
  <c r="B235" i="3"/>
  <c r="C235" i="3"/>
  <c r="D235" i="3"/>
  <c r="A236" i="3"/>
  <c r="B236" i="3"/>
  <c r="C236" i="3"/>
  <c r="D236" i="3"/>
  <c r="A237" i="3"/>
  <c r="B237" i="3"/>
  <c r="C237" i="3"/>
  <c r="D237" i="3"/>
  <c r="A238" i="3"/>
  <c r="B238" i="3"/>
  <c r="C238" i="3"/>
  <c r="D238" i="3"/>
  <c r="A239" i="3"/>
  <c r="B239" i="3"/>
  <c r="C239" i="3"/>
  <c r="D239" i="3"/>
  <c r="A240" i="3"/>
  <c r="B240" i="3"/>
  <c r="C240" i="3"/>
  <c r="D240" i="3"/>
  <c r="A241" i="3"/>
  <c r="B241" i="3"/>
  <c r="C241" i="3"/>
  <c r="D241" i="3"/>
  <c r="A242" i="3"/>
  <c r="B242" i="3"/>
  <c r="C242" i="3"/>
  <c r="D242" i="3"/>
  <c r="A243" i="3"/>
  <c r="B243" i="3"/>
  <c r="C243" i="3"/>
  <c r="D243" i="3"/>
  <c r="A244" i="3"/>
  <c r="B244" i="3"/>
  <c r="C244" i="3"/>
  <c r="D244" i="3"/>
  <c r="A245" i="3"/>
  <c r="B245" i="3"/>
  <c r="C245" i="3"/>
  <c r="D245" i="3"/>
  <c r="A246" i="3"/>
  <c r="B246" i="3"/>
  <c r="C246" i="3"/>
  <c r="D246" i="3"/>
  <c r="A247" i="3"/>
  <c r="B247" i="3"/>
  <c r="C247" i="3"/>
  <c r="D247" i="3"/>
  <c r="A248" i="3"/>
  <c r="B248" i="3"/>
  <c r="C248" i="3"/>
  <c r="D248" i="3"/>
  <c r="A249" i="3"/>
  <c r="B249" i="3"/>
  <c r="C249" i="3"/>
  <c r="D249" i="3"/>
  <c r="A250" i="3"/>
  <c r="B250" i="3"/>
  <c r="C250" i="3"/>
  <c r="D250" i="3"/>
  <c r="A251" i="3"/>
  <c r="B251" i="3"/>
  <c r="C251" i="3"/>
  <c r="D251" i="3"/>
  <c r="A252" i="3"/>
  <c r="B252" i="3"/>
  <c r="C252" i="3"/>
  <c r="D252" i="3"/>
  <c r="A253" i="3"/>
  <c r="B253" i="3"/>
  <c r="C253" i="3"/>
  <c r="D253" i="3"/>
  <c r="A254" i="3"/>
  <c r="B254" i="3"/>
  <c r="C254" i="3"/>
  <c r="D254" i="3"/>
  <c r="A255" i="3"/>
  <c r="B255" i="3"/>
  <c r="C255" i="3"/>
  <c r="D255" i="3"/>
  <c r="A256" i="3"/>
  <c r="B256" i="3"/>
  <c r="C256" i="3"/>
  <c r="D256" i="3"/>
  <c r="A257" i="3"/>
  <c r="B257" i="3"/>
  <c r="C257" i="3"/>
  <c r="D257" i="3"/>
  <c r="A258" i="3"/>
  <c r="B258" i="3"/>
  <c r="C258" i="3"/>
  <c r="D258" i="3"/>
  <c r="A259" i="3"/>
  <c r="B259" i="3"/>
  <c r="C259" i="3"/>
  <c r="D259" i="3"/>
  <c r="A260" i="3"/>
  <c r="B260" i="3"/>
  <c r="C260" i="3"/>
  <c r="D260" i="3"/>
  <c r="A261" i="3"/>
  <c r="B261" i="3"/>
  <c r="C261" i="3"/>
  <c r="D261" i="3"/>
  <c r="A262" i="3"/>
  <c r="B262" i="3"/>
  <c r="C262" i="3"/>
  <c r="D262" i="3"/>
  <c r="A263" i="3"/>
  <c r="B263" i="3"/>
  <c r="C263" i="3"/>
  <c r="D263" i="3"/>
  <c r="A264" i="3"/>
  <c r="B264" i="3"/>
  <c r="C264" i="3"/>
  <c r="D264" i="3"/>
  <c r="A265" i="3"/>
  <c r="B265" i="3"/>
  <c r="C265" i="3"/>
  <c r="D265" i="3"/>
  <c r="A266" i="3"/>
  <c r="B266" i="3"/>
  <c r="C266" i="3"/>
  <c r="D266" i="3"/>
  <c r="A267" i="3"/>
  <c r="B267" i="3"/>
  <c r="C267" i="3"/>
  <c r="D267" i="3"/>
  <c r="A268" i="3"/>
  <c r="B268" i="3"/>
  <c r="C268" i="3"/>
  <c r="D268" i="3"/>
  <c r="A269" i="3"/>
  <c r="B269" i="3"/>
  <c r="C269" i="3"/>
  <c r="D269" i="3"/>
  <c r="A270" i="3"/>
  <c r="B270" i="3"/>
  <c r="C270" i="3"/>
  <c r="D270" i="3"/>
  <c r="A271" i="3"/>
  <c r="B271" i="3"/>
  <c r="C271" i="3"/>
  <c r="D271" i="3"/>
  <c r="A272" i="3"/>
  <c r="B272" i="3"/>
  <c r="C272" i="3"/>
  <c r="D272" i="3"/>
  <c r="A273" i="3"/>
  <c r="B273" i="3"/>
  <c r="C273" i="3"/>
  <c r="D273" i="3"/>
  <c r="A274" i="3"/>
  <c r="B274" i="3"/>
  <c r="C274" i="3"/>
  <c r="D274" i="3"/>
  <c r="A275" i="3"/>
  <c r="B275" i="3"/>
  <c r="C275" i="3"/>
  <c r="D275" i="3"/>
  <c r="A276" i="3"/>
  <c r="B276" i="3"/>
  <c r="C276" i="3"/>
  <c r="D276" i="3"/>
  <c r="A277" i="3"/>
  <c r="B277" i="3"/>
  <c r="C277" i="3"/>
  <c r="D277" i="3"/>
  <c r="A278" i="3"/>
  <c r="B278" i="3"/>
  <c r="C278" i="3"/>
  <c r="D278" i="3"/>
  <c r="A279" i="3"/>
  <c r="B279" i="3"/>
  <c r="C279" i="3"/>
  <c r="D279" i="3"/>
  <c r="A280" i="3"/>
  <c r="B280" i="3"/>
  <c r="C280" i="3"/>
  <c r="D280" i="3"/>
  <c r="A281" i="3"/>
  <c r="B281" i="3"/>
  <c r="C281" i="3"/>
  <c r="D281" i="3"/>
  <c r="A282" i="3"/>
  <c r="B282" i="3"/>
  <c r="C282" i="3"/>
  <c r="D282" i="3"/>
  <c r="A283" i="3"/>
  <c r="B283" i="3"/>
  <c r="C283" i="3"/>
  <c r="D283" i="3"/>
  <c r="A284" i="3"/>
  <c r="B284" i="3"/>
  <c r="C284" i="3"/>
  <c r="D284" i="3"/>
  <c r="A285" i="3"/>
  <c r="B285" i="3"/>
  <c r="C285" i="3"/>
  <c r="D285" i="3"/>
  <c r="A286" i="3"/>
  <c r="B286" i="3"/>
  <c r="C286" i="3"/>
  <c r="D286" i="3"/>
  <c r="A287" i="3"/>
  <c r="B287" i="3"/>
  <c r="C287" i="3"/>
  <c r="D287" i="3"/>
  <c r="A288" i="3"/>
  <c r="B288" i="3"/>
  <c r="C288" i="3"/>
  <c r="D288" i="3"/>
  <c r="A289" i="3"/>
  <c r="B289" i="3"/>
  <c r="C289" i="3"/>
  <c r="D289" i="3"/>
  <c r="A290" i="3"/>
  <c r="B290" i="3"/>
  <c r="C290" i="3"/>
  <c r="D290" i="3"/>
  <c r="A291" i="3"/>
  <c r="B291" i="3"/>
  <c r="C291" i="3"/>
  <c r="D291" i="3"/>
  <c r="A292" i="3"/>
  <c r="B292" i="3"/>
  <c r="C292" i="3"/>
  <c r="D292" i="3"/>
  <c r="A293" i="3"/>
  <c r="B293" i="3"/>
  <c r="C293" i="3"/>
  <c r="D293" i="3"/>
  <c r="A294" i="3"/>
  <c r="B294" i="3"/>
  <c r="C294" i="3"/>
  <c r="D294" i="3"/>
  <c r="A295" i="3"/>
  <c r="B295" i="3"/>
  <c r="C295" i="3"/>
  <c r="D295" i="3"/>
  <c r="A296" i="3"/>
  <c r="B296" i="3"/>
  <c r="C296" i="3"/>
  <c r="D296" i="3"/>
  <c r="A297" i="3"/>
  <c r="B297" i="3"/>
  <c r="C297" i="3"/>
  <c r="D297" i="3"/>
  <c r="A298" i="3"/>
  <c r="B298" i="3"/>
  <c r="C298" i="3"/>
  <c r="D298" i="3"/>
  <c r="A299" i="3"/>
  <c r="B299" i="3"/>
  <c r="C299" i="3"/>
  <c r="D299" i="3"/>
  <c r="A300" i="3"/>
  <c r="B300" i="3"/>
  <c r="C300" i="3"/>
  <c r="D300" i="3"/>
  <c r="A301" i="3"/>
  <c r="B301" i="3"/>
  <c r="C301" i="3"/>
  <c r="D301" i="3"/>
  <c r="A302" i="3"/>
  <c r="B302" i="3"/>
  <c r="C302" i="3"/>
  <c r="D302" i="3"/>
  <c r="A303" i="3"/>
  <c r="B303" i="3"/>
  <c r="C303" i="3"/>
  <c r="D303" i="3"/>
  <c r="A304" i="3"/>
  <c r="B304" i="3"/>
  <c r="C304" i="3"/>
  <c r="D304" i="3"/>
  <c r="A305" i="3"/>
  <c r="B305" i="3"/>
  <c r="C305" i="3"/>
  <c r="D305" i="3"/>
  <c r="A306" i="3"/>
  <c r="B306" i="3"/>
  <c r="C306" i="3"/>
  <c r="D306" i="3"/>
  <c r="A307" i="3"/>
  <c r="B307" i="3"/>
  <c r="C307" i="3"/>
  <c r="D307" i="3"/>
  <c r="A308" i="3"/>
  <c r="B308" i="3"/>
  <c r="C308" i="3"/>
  <c r="D308" i="3"/>
  <c r="A309" i="3"/>
  <c r="B309" i="3"/>
  <c r="C309" i="3"/>
  <c r="D309" i="3"/>
  <c r="A310" i="3"/>
  <c r="B310" i="3"/>
  <c r="C310" i="3"/>
  <c r="D310" i="3"/>
  <c r="A311" i="3"/>
  <c r="B311" i="3"/>
  <c r="C311" i="3"/>
  <c r="D311" i="3"/>
  <c r="A312" i="3"/>
  <c r="B312" i="3"/>
  <c r="C312" i="3"/>
  <c r="D312" i="3"/>
  <c r="A313" i="3"/>
  <c r="B313" i="3"/>
  <c r="C313" i="3"/>
  <c r="D313" i="3"/>
  <c r="A314" i="3"/>
  <c r="B314" i="3"/>
  <c r="C314" i="3"/>
  <c r="D314" i="3"/>
  <c r="A315" i="3"/>
  <c r="B315" i="3"/>
  <c r="C315" i="3"/>
  <c r="D315" i="3"/>
  <c r="A316" i="3"/>
  <c r="B316" i="3"/>
  <c r="C316" i="3"/>
  <c r="D316" i="3"/>
  <c r="A317" i="3"/>
  <c r="B317" i="3"/>
  <c r="C317" i="3"/>
  <c r="D317" i="3"/>
  <c r="A318" i="3"/>
  <c r="B318" i="3"/>
  <c r="C318" i="3"/>
  <c r="D318" i="3"/>
  <c r="A319" i="3"/>
  <c r="B319" i="3"/>
  <c r="C319" i="3"/>
  <c r="D319" i="3"/>
  <c r="A320" i="3"/>
  <c r="B320" i="3"/>
  <c r="C320" i="3"/>
  <c r="D320" i="3"/>
  <c r="A321" i="3"/>
  <c r="B321" i="3"/>
  <c r="C321" i="3"/>
  <c r="D321" i="3"/>
  <c r="A322" i="3"/>
  <c r="B322" i="3"/>
  <c r="C322" i="3"/>
  <c r="D322" i="3"/>
  <c r="A323" i="3"/>
  <c r="B323" i="3"/>
  <c r="C323" i="3"/>
  <c r="D323" i="3"/>
  <c r="A324" i="3"/>
  <c r="B324" i="3"/>
  <c r="C324" i="3"/>
  <c r="D324" i="3"/>
  <c r="A325" i="3"/>
  <c r="B325" i="3"/>
  <c r="C325" i="3"/>
  <c r="D325" i="3"/>
  <c r="A326" i="3"/>
  <c r="B326" i="3"/>
  <c r="C326" i="3"/>
  <c r="D326" i="3"/>
  <c r="A327" i="3"/>
  <c r="B327" i="3"/>
  <c r="C327" i="3"/>
  <c r="D327" i="3"/>
  <c r="A328" i="3"/>
  <c r="B328" i="3"/>
  <c r="C328" i="3"/>
  <c r="D328" i="3"/>
  <c r="A329" i="3"/>
  <c r="B329" i="3"/>
  <c r="C329" i="3"/>
  <c r="D329" i="3"/>
  <c r="A330" i="3"/>
  <c r="B330" i="3"/>
  <c r="C330" i="3"/>
  <c r="D330" i="3"/>
  <c r="A331" i="3"/>
  <c r="B331" i="3"/>
  <c r="C331" i="3"/>
  <c r="D331" i="3"/>
  <c r="A332" i="3"/>
  <c r="B332" i="3"/>
  <c r="C332" i="3"/>
  <c r="D332" i="3"/>
  <c r="A333" i="3"/>
  <c r="B333" i="3"/>
  <c r="C333" i="3"/>
  <c r="D333" i="3"/>
  <c r="A334" i="3"/>
  <c r="B334" i="3"/>
  <c r="C334" i="3"/>
  <c r="D334" i="3"/>
  <c r="A335" i="3"/>
  <c r="B335" i="3"/>
  <c r="C335" i="3"/>
  <c r="D335" i="3"/>
  <c r="A336" i="3"/>
  <c r="B336" i="3"/>
  <c r="C336" i="3"/>
  <c r="D336" i="3"/>
  <c r="A337" i="3"/>
  <c r="B337" i="3"/>
  <c r="C337" i="3"/>
  <c r="D337" i="3"/>
  <c r="A338" i="3"/>
  <c r="B338" i="3"/>
  <c r="C338" i="3"/>
  <c r="D338" i="3"/>
  <c r="A339" i="3"/>
  <c r="B339" i="3"/>
  <c r="C339" i="3"/>
  <c r="D339" i="3"/>
  <c r="A340" i="3"/>
  <c r="B340" i="3"/>
  <c r="C340" i="3"/>
  <c r="D340" i="3"/>
  <c r="A341" i="3"/>
  <c r="B341" i="3"/>
  <c r="C341" i="3"/>
  <c r="D341" i="3"/>
  <c r="A342" i="3"/>
  <c r="B342" i="3"/>
  <c r="D342" i="3"/>
  <c r="A343" i="3"/>
  <c r="B343" i="3"/>
  <c r="C343" i="3"/>
  <c r="D343" i="3"/>
  <c r="A344" i="3"/>
  <c r="B344" i="3"/>
  <c r="C344" i="3"/>
  <c r="D344" i="3"/>
  <c r="A345" i="3"/>
  <c r="B345" i="3"/>
  <c r="C345" i="3"/>
  <c r="D345" i="3"/>
  <c r="A346" i="3"/>
  <c r="B346" i="3"/>
  <c r="C346" i="3"/>
  <c r="D346" i="3"/>
  <c r="A347" i="3"/>
  <c r="B347" i="3"/>
  <c r="C347" i="3"/>
  <c r="D347" i="3"/>
  <c r="A348" i="3"/>
  <c r="B348" i="3"/>
  <c r="C348" i="3"/>
  <c r="D348" i="3"/>
  <c r="A349" i="3"/>
  <c r="B349" i="3"/>
  <c r="C349" i="3"/>
  <c r="D349" i="3"/>
  <c r="A350" i="3"/>
  <c r="B350" i="3"/>
  <c r="C350" i="3"/>
  <c r="D350" i="3"/>
  <c r="A351" i="3"/>
  <c r="B351" i="3"/>
  <c r="C351" i="3"/>
  <c r="D351" i="3"/>
  <c r="A352" i="3"/>
  <c r="B352" i="3"/>
  <c r="C352" i="3"/>
  <c r="D352" i="3"/>
  <c r="A353" i="3"/>
  <c r="B353" i="3"/>
  <c r="C353" i="3"/>
  <c r="D353" i="3"/>
  <c r="A354" i="3"/>
  <c r="B354" i="3"/>
  <c r="C354" i="3"/>
  <c r="D354" i="3"/>
  <c r="A355" i="3"/>
  <c r="B355" i="3"/>
  <c r="C355" i="3"/>
  <c r="D355" i="3"/>
  <c r="A356" i="3"/>
  <c r="B356" i="3"/>
  <c r="C356" i="3"/>
  <c r="D356" i="3"/>
  <c r="A357" i="3"/>
  <c r="B357" i="3"/>
  <c r="C357" i="3"/>
  <c r="D357" i="3"/>
  <c r="A358" i="3"/>
  <c r="B358" i="3"/>
  <c r="C358" i="3"/>
  <c r="D358" i="3"/>
  <c r="A359" i="3"/>
  <c r="B359" i="3"/>
  <c r="C359" i="3"/>
  <c r="D359" i="3"/>
  <c r="A360" i="3"/>
  <c r="B360" i="3"/>
  <c r="C360" i="3"/>
  <c r="D360" i="3"/>
  <c r="A361" i="3"/>
  <c r="B361" i="3"/>
  <c r="C361" i="3"/>
  <c r="D361" i="3"/>
  <c r="A362" i="3"/>
  <c r="B362" i="3"/>
  <c r="C362" i="3"/>
  <c r="D362" i="3"/>
  <c r="A363" i="3"/>
  <c r="B363" i="3"/>
  <c r="C363" i="3"/>
  <c r="D363" i="3"/>
  <c r="A364" i="3"/>
  <c r="B364" i="3"/>
  <c r="C364" i="3"/>
  <c r="D364" i="3"/>
  <c r="A365" i="3"/>
  <c r="B365" i="3"/>
  <c r="C365" i="3"/>
  <c r="D365" i="3"/>
  <c r="A366" i="3"/>
  <c r="B366" i="3"/>
  <c r="C366" i="3"/>
  <c r="D366" i="3"/>
  <c r="A367" i="3"/>
  <c r="B367" i="3"/>
  <c r="C367" i="3"/>
  <c r="D367" i="3"/>
  <c r="A368" i="3"/>
  <c r="B368" i="3"/>
  <c r="C368" i="3"/>
  <c r="D368" i="3"/>
  <c r="A369" i="3"/>
  <c r="B369" i="3"/>
  <c r="C369" i="3"/>
  <c r="D369" i="3"/>
  <c r="A370" i="3"/>
  <c r="B370" i="3"/>
  <c r="C370" i="3"/>
  <c r="D370" i="3"/>
  <c r="A371" i="3"/>
  <c r="B371" i="3"/>
  <c r="C371" i="3"/>
  <c r="D371" i="3"/>
  <c r="A372" i="3"/>
  <c r="B372" i="3"/>
  <c r="C372" i="3"/>
  <c r="D372" i="3"/>
  <c r="A373" i="3"/>
  <c r="B373" i="3"/>
  <c r="C373" i="3"/>
  <c r="D373" i="3"/>
  <c r="A374" i="3"/>
  <c r="B374" i="3"/>
  <c r="C374" i="3"/>
  <c r="D374" i="3"/>
  <c r="A375" i="3"/>
  <c r="B375" i="3"/>
  <c r="C375" i="3"/>
  <c r="D375" i="3"/>
  <c r="A376" i="3"/>
  <c r="B376" i="3"/>
  <c r="C376" i="3"/>
  <c r="D376" i="3"/>
  <c r="A377" i="3"/>
  <c r="B377" i="3"/>
  <c r="C377" i="3"/>
  <c r="D377" i="3"/>
  <c r="A378" i="3"/>
  <c r="B378" i="3"/>
  <c r="C378" i="3"/>
  <c r="D378" i="3"/>
  <c r="A379" i="3"/>
  <c r="B379" i="3"/>
  <c r="C379" i="3"/>
  <c r="D379" i="3"/>
  <c r="A380" i="3"/>
  <c r="B380" i="3"/>
  <c r="C380" i="3"/>
  <c r="D380" i="3"/>
  <c r="A381" i="3"/>
  <c r="B381" i="3"/>
  <c r="C381" i="3"/>
  <c r="D381" i="3"/>
  <c r="A382" i="3"/>
  <c r="B382" i="3"/>
  <c r="C382" i="3"/>
  <c r="D382" i="3"/>
  <c r="A383" i="3"/>
  <c r="B383" i="3"/>
  <c r="C383" i="3"/>
  <c r="D383" i="3"/>
  <c r="A384" i="3"/>
  <c r="B384" i="3"/>
  <c r="C384" i="3"/>
  <c r="D384" i="3"/>
  <c r="A385" i="3"/>
  <c r="B385" i="3"/>
  <c r="C385" i="3"/>
  <c r="D385" i="3"/>
  <c r="A386" i="3"/>
  <c r="B386" i="3"/>
  <c r="C386" i="3"/>
  <c r="D386" i="3"/>
  <c r="A387" i="3"/>
  <c r="B387" i="3"/>
  <c r="C387" i="3"/>
  <c r="D387" i="3"/>
  <c r="A388" i="3"/>
  <c r="B388" i="3"/>
  <c r="C388" i="3"/>
  <c r="D388" i="3"/>
  <c r="A389" i="3"/>
  <c r="B389" i="3"/>
  <c r="C389" i="3"/>
  <c r="D389" i="3"/>
  <c r="A390" i="3"/>
  <c r="B390" i="3"/>
  <c r="C390" i="3"/>
  <c r="D390" i="3"/>
  <c r="A391" i="3"/>
  <c r="B391" i="3"/>
  <c r="C391" i="3"/>
  <c r="D391" i="3"/>
  <c r="A392" i="3"/>
  <c r="B392" i="3"/>
  <c r="C392" i="3"/>
  <c r="D392" i="3"/>
  <c r="A393" i="3"/>
  <c r="B393" i="3"/>
  <c r="C393" i="3"/>
  <c r="D393" i="3"/>
  <c r="A394" i="3"/>
  <c r="B394" i="3"/>
  <c r="C394" i="3"/>
  <c r="D394" i="3"/>
  <c r="A395" i="3"/>
  <c r="B395" i="3"/>
  <c r="C395" i="3"/>
  <c r="D395" i="3"/>
  <c r="A396" i="3"/>
  <c r="B396" i="3"/>
  <c r="C396" i="3"/>
  <c r="D396" i="3"/>
  <c r="A397" i="3"/>
  <c r="B397" i="3"/>
  <c r="C397" i="3"/>
  <c r="D397" i="3"/>
  <c r="A398" i="3"/>
  <c r="B398" i="3"/>
  <c r="C398" i="3"/>
  <c r="D398" i="3"/>
  <c r="A399" i="3"/>
  <c r="B399" i="3"/>
  <c r="C399" i="3"/>
  <c r="D399" i="3"/>
  <c r="A400" i="3"/>
  <c r="B400" i="3"/>
  <c r="C400" i="3"/>
  <c r="D400" i="3"/>
  <c r="A401" i="3"/>
  <c r="B401" i="3"/>
  <c r="C401" i="3"/>
  <c r="D401" i="3"/>
  <c r="A402" i="3"/>
  <c r="B402" i="3"/>
  <c r="C402" i="3"/>
  <c r="D402" i="3"/>
  <c r="A403" i="3"/>
  <c r="B403" i="3"/>
  <c r="C403" i="3"/>
  <c r="D403" i="3"/>
  <c r="A404" i="3"/>
  <c r="B404" i="3"/>
  <c r="C404" i="3"/>
  <c r="D404" i="3"/>
  <c r="A405" i="3"/>
  <c r="B405" i="3"/>
  <c r="C405" i="3"/>
  <c r="D405" i="3"/>
  <c r="A406" i="3"/>
  <c r="B406" i="3"/>
  <c r="C406" i="3"/>
  <c r="D406" i="3"/>
  <c r="A407" i="3"/>
  <c r="B407" i="3"/>
  <c r="C407" i="3"/>
  <c r="D407" i="3"/>
  <c r="A408" i="3"/>
  <c r="B408" i="3"/>
  <c r="C408" i="3"/>
  <c r="D408" i="3"/>
  <c r="A409" i="3"/>
  <c r="B409" i="3"/>
  <c r="C409" i="3"/>
  <c r="D409" i="3"/>
  <c r="A410" i="3"/>
  <c r="B410" i="3"/>
  <c r="C410" i="3"/>
  <c r="D410" i="3"/>
  <c r="A411" i="3"/>
  <c r="B411" i="3"/>
  <c r="C411" i="3"/>
  <c r="D411" i="3"/>
  <c r="A412" i="3"/>
  <c r="B412" i="3"/>
  <c r="C412" i="3"/>
  <c r="D412" i="3"/>
  <c r="A413" i="3"/>
  <c r="B413" i="3"/>
  <c r="C413" i="3"/>
  <c r="D413" i="3"/>
  <c r="A414" i="3"/>
  <c r="B414" i="3"/>
  <c r="C414" i="3"/>
  <c r="D414" i="3"/>
  <c r="A415" i="3"/>
  <c r="B415" i="3"/>
  <c r="C415" i="3"/>
  <c r="D415" i="3"/>
  <c r="A416" i="3"/>
  <c r="B416" i="3"/>
  <c r="C416" i="3"/>
  <c r="D416" i="3"/>
  <c r="A417" i="3"/>
  <c r="B417" i="3"/>
  <c r="C417" i="3"/>
  <c r="D417" i="3"/>
  <c r="A418" i="3"/>
  <c r="B418" i="3"/>
  <c r="C418" i="3"/>
  <c r="D418" i="3"/>
  <c r="A419" i="3"/>
  <c r="B419" i="3"/>
  <c r="C419" i="3"/>
  <c r="D419" i="3"/>
  <c r="A420" i="3"/>
  <c r="B420" i="3"/>
  <c r="C420" i="3"/>
  <c r="D420" i="3"/>
  <c r="A421" i="3"/>
  <c r="B421" i="3"/>
  <c r="C421" i="3"/>
  <c r="D421" i="3"/>
  <c r="A422" i="3"/>
  <c r="B422" i="3"/>
  <c r="C422" i="3"/>
  <c r="D422" i="3"/>
  <c r="A423" i="3"/>
  <c r="B423" i="3"/>
  <c r="C423" i="3"/>
  <c r="D423" i="3"/>
  <c r="A424" i="3"/>
  <c r="B424" i="3"/>
  <c r="C424" i="3"/>
  <c r="D424" i="3"/>
  <c r="A425" i="3"/>
  <c r="B425" i="3"/>
  <c r="C425" i="3"/>
  <c r="D425" i="3"/>
  <c r="A426" i="3"/>
  <c r="B426" i="3"/>
  <c r="C426" i="3"/>
  <c r="D426" i="3"/>
  <c r="A427" i="3"/>
  <c r="B427" i="3"/>
  <c r="C427" i="3"/>
  <c r="D427" i="3"/>
  <c r="A428" i="3"/>
  <c r="B428" i="3"/>
  <c r="C428" i="3"/>
  <c r="D428" i="3"/>
  <c r="A429" i="3"/>
  <c r="B429" i="3"/>
  <c r="C429" i="3"/>
  <c r="D429" i="3"/>
  <c r="A430" i="3"/>
  <c r="B430" i="3"/>
  <c r="C430" i="3"/>
  <c r="D430" i="3"/>
  <c r="A431" i="3"/>
  <c r="B431" i="3"/>
  <c r="C431" i="3"/>
  <c r="D431" i="3"/>
  <c r="A432" i="3"/>
  <c r="B432" i="3"/>
  <c r="C432" i="3"/>
  <c r="D432" i="3"/>
  <c r="A433" i="3"/>
  <c r="B433" i="3"/>
  <c r="C433" i="3"/>
  <c r="D433" i="3"/>
  <c r="A434" i="3"/>
  <c r="B434" i="3"/>
  <c r="C434" i="3"/>
  <c r="D434" i="3"/>
  <c r="A435" i="3"/>
  <c r="B435" i="3"/>
  <c r="C435" i="3"/>
  <c r="D435" i="3"/>
  <c r="A436" i="3"/>
  <c r="B436" i="3"/>
  <c r="C436" i="3"/>
  <c r="D436" i="3"/>
  <c r="A437" i="3"/>
  <c r="B437" i="3"/>
  <c r="C437" i="3"/>
  <c r="D437" i="3"/>
  <c r="A438" i="3"/>
  <c r="B438" i="3"/>
  <c r="C438" i="3"/>
  <c r="D438" i="3"/>
  <c r="A439" i="3"/>
  <c r="B439" i="3"/>
  <c r="C439" i="3"/>
  <c r="D439" i="3"/>
  <c r="A440" i="3"/>
  <c r="B440" i="3"/>
  <c r="C440" i="3"/>
  <c r="D440" i="3"/>
  <c r="A441" i="3"/>
  <c r="B441" i="3"/>
  <c r="C441" i="3"/>
  <c r="D441" i="3"/>
  <c r="A442" i="3"/>
  <c r="B442" i="3"/>
  <c r="C442" i="3"/>
  <c r="D442" i="3"/>
  <c r="A443" i="3"/>
  <c r="B443" i="3"/>
  <c r="C443" i="3"/>
  <c r="D443" i="3"/>
  <c r="A444" i="3"/>
  <c r="B444" i="3"/>
  <c r="C444" i="3"/>
  <c r="D444" i="3"/>
  <c r="A445" i="3"/>
  <c r="B445" i="3"/>
  <c r="C445" i="3"/>
  <c r="D445" i="3"/>
  <c r="A446" i="3"/>
  <c r="B446" i="3"/>
  <c r="C446" i="3"/>
  <c r="D446" i="3"/>
  <c r="A447" i="3"/>
  <c r="B447" i="3"/>
  <c r="C447" i="3"/>
  <c r="D447" i="3"/>
  <c r="A448" i="3"/>
  <c r="B448" i="3"/>
  <c r="C448" i="3"/>
  <c r="D448" i="3"/>
  <c r="A449" i="3"/>
  <c r="B449" i="3"/>
  <c r="C449" i="3"/>
  <c r="D449" i="3"/>
  <c r="A450" i="3"/>
  <c r="B450" i="3"/>
  <c r="C450" i="3"/>
  <c r="D450" i="3"/>
  <c r="A451" i="3"/>
  <c r="B451" i="3"/>
  <c r="C451" i="3"/>
  <c r="D451" i="3"/>
  <c r="A452" i="3"/>
  <c r="B452" i="3"/>
  <c r="C452" i="3"/>
  <c r="D452" i="3"/>
  <c r="A453" i="3"/>
  <c r="B453" i="3"/>
  <c r="C453" i="3"/>
  <c r="D453" i="3"/>
  <c r="A454" i="3"/>
  <c r="B454" i="3"/>
  <c r="C454" i="3"/>
  <c r="D454" i="3"/>
  <c r="A455" i="3"/>
  <c r="B455" i="3"/>
  <c r="C455" i="3"/>
  <c r="D455" i="3"/>
  <c r="A456" i="3"/>
  <c r="B456" i="3"/>
  <c r="C456" i="3"/>
  <c r="D456" i="3"/>
  <c r="A457" i="3"/>
  <c r="B457" i="3"/>
  <c r="C457" i="3"/>
  <c r="D457" i="3"/>
  <c r="A458" i="3"/>
  <c r="B458" i="3"/>
  <c r="C458" i="3"/>
  <c r="D458" i="3"/>
  <c r="A459" i="3"/>
  <c r="B459" i="3"/>
  <c r="C459" i="3"/>
  <c r="D459" i="3"/>
  <c r="A460" i="3"/>
  <c r="B460" i="3"/>
  <c r="C460" i="3"/>
  <c r="D460" i="3"/>
  <c r="A461" i="3"/>
  <c r="B461" i="3"/>
  <c r="C461" i="3"/>
  <c r="D461" i="3"/>
  <c r="A462" i="3"/>
  <c r="B462" i="3"/>
  <c r="C462" i="3"/>
  <c r="D462" i="3"/>
  <c r="A463" i="3"/>
  <c r="B463" i="3"/>
  <c r="C463" i="3"/>
  <c r="D463" i="3"/>
  <c r="A464" i="3"/>
  <c r="B464" i="3"/>
  <c r="C464" i="3"/>
  <c r="D464" i="3"/>
  <c r="A465" i="3"/>
  <c r="B465" i="3"/>
  <c r="C465" i="3"/>
  <c r="D465" i="3"/>
  <c r="A466" i="3"/>
  <c r="B466" i="3"/>
  <c r="C466" i="3"/>
  <c r="D466" i="3"/>
  <c r="A467" i="3"/>
  <c r="B467" i="3"/>
  <c r="C467" i="3"/>
  <c r="D467" i="3"/>
  <c r="A468" i="3"/>
  <c r="B468" i="3"/>
  <c r="C468" i="3"/>
  <c r="D468" i="3"/>
  <c r="A469" i="3"/>
  <c r="B469" i="3"/>
  <c r="C469" i="3"/>
  <c r="D469" i="3"/>
  <c r="A470" i="3"/>
  <c r="B470" i="3"/>
  <c r="C470" i="3"/>
  <c r="D470" i="3"/>
  <c r="A471" i="3"/>
  <c r="B471" i="3"/>
  <c r="C471" i="3"/>
  <c r="D471" i="3"/>
  <c r="A472" i="3"/>
  <c r="B472" i="3"/>
  <c r="C472" i="3"/>
  <c r="D472" i="3"/>
  <c r="A473" i="3"/>
  <c r="B473" i="3"/>
  <c r="C473" i="3"/>
  <c r="D473" i="3"/>
  <c r="A474" i="3"/>
  <c r="B474" i="3"/>
  <c r="C474" i="3"/>
  <c r="D474" i="3"/>
  <c r="A475" i="3"/>
  <c r="B475" i="3"/>
  <c r="C475" i="3"/>
  <c r="D475" i="3"/>
  <c r="A476" i="3"/>
  <c r="B476" i="3"/>
  <c r="C476" i="3"/>
  <c r="D476" i="3"/>
  <c r="A477" i="3"/>
  <c r="B477" i="3"/>
  <c r="C477" i="3"/>
  <c r="D477" i="3"/>
  <c r="A478" i="3"/>
  <c r="B478" i="3"/>
  <c r="C478" i="3"/>
  <c r="D478" i="3"/>
  <c r="A479" i="3"/>
  <c r="B479" i="3"/>
  <c r="C479" i="3"/>
  <c r="D479" i="3"/>
  <c r="A480" i="3"/>
  <c r="B480" i="3"/>
  <c r="C480" i="3"/>
  <c r="D480" i="3"/>
  <c r="A481" i="3"/>
  <c r="B481" i="3"/>
  <c r="C481" i="3"/>
  <c r="D481" i="3"/>
  <c r="A482" i="3"/>
  <c r="B482" i="3"/>
  <c r="C482" i="3"/>
  <c r="D482" i="3"/>
  <c r="A483" i="3"/>
  <c r="B483" i="3"/>
  <c r="C483" i="3"/>
  <c r="D483" i="3"/>
  <c r="A484" i="3"/>
  <c r="B484" i="3"/>
  <c r="C484" i="3"/>
  <c r="D484" i="3"/>
  <c r="A485" i="3"/>
  <c r="B485" i="3"/>
  <c r="C485" i="3"/>
  <c r="D485" i="3"/>
  <c r="A486" i="3"/>
  <c r="B486" i="3"/>
  <c r="C486" i="3"/>
  <c r="D486" i="3"/>
  <c r="A487" i="3"/>
  <c r="B487" i="3"/>
  <c r="C487" i="3"/>
  <c r="D487" i="3"/>
  <c r="A488" i="3"/>
  <c r="B488" i="3"/>
  <c r="C488" i="3"/>
  <c r="D488" i="3"/>
  <c r="A489" i="3"/>
  <c r="B489" i="3"/>
  <c r="C489" i="3"/>
  <c r="D489" i="3"/>
  <c r="A490" i="3"/>
  <c r="B490" i="3"/>
  <c r="C490" i="3"/>
  <c r="D490" i="3"/>
  <c r="A491" i="3"/>
  <c r="B491" i="3"/>
  <c r="C491" i="3"/>
  <c r="D491" i="3"/>
  <c r="A492" i="3"/>
  <c r="B492" i="3"/>
  <c r="C492" i="3"/>
  <c r="D492" i="3"/>
  <c r="A493" i="3"/>
  <c r="B493" i="3"/>
  <c r="C493" i="3"/>
  <c r="D493" i="3"/>
  <c r="A494" i="3"/>
  <c r="B494" i="3"/>
  <c r="C494" i="3"/>
  <c r="D494" i="3"/>
  <c r="A495" i="3"/>
  <c r="B495" i="3"/>
  <c r="C495" i="3"/>
  <c r="D495" i="3"/>
  <c r="A496" i="3"/>
  <c r="B496" i="3"/>
  <c r="C496" i="3"/>
  <c r="D496" i="3"/>
  <c r="A497" i="3"/>
  <c r="B497" i="3"/>
  <c r="C497" i="3"/>
  <c r="D497" i="3"/>
  <c r="A498" i="3"/>
  <c r="B498" i="3"/>
  <c r="C498" i="3"/>
  <c r="D498" i="3"/>
  <c r="A499" i="3"/>
  <c r="B499" i="3"/>
  <c r="C499" i="3"/>
  <c r="D499" i="3"/>
  <c r="A500" i="3"/>
  <c r="B500" i="3"/>
  <c r="C500" i="3"/>
  <c r="D500" i="3"/>
  <c r="A501" i="3"/>
  <c r="B501" i="3"/>
  <c r="C501" i="3"/>
  <c r="D501" i="3"/>
  <c r="A502" i="3"/>
  <c r="B502" i="3"/>
  <c r="C502" i="3"/>
  <c r="D502" i="3"/>
  <c r="A503" i="3"/>
  <c r="B503" i="3"/>
  <c r="C503" i="3"/>
  <c r="D503" i="3"/>
  <c r="A504" i="3"/>
  <c r="B504" i="3"/>
  <c r="C504" i="3"/>
  <c r="D504" i="3"/>
  <c r="A505" i="3"/>
  <c r="B505" i="3"/>
  <c r="C505" i="3"/>
  <c r="D505" i="3"/>
  <c r="A506" i="3"/>
  <c r="B506" i="3"/>
  <c r="C506" i="3"/>
  <c r="D506" i="3"/>
  <c r="A507" i="3"/>
  <c r="B507" i="3"/>
  <c r="C507" i="3"/>
  <c r="D507" i="3"/>
  <c r="A508" i="3"/>
  <c r="B508" i="3"/>
  <c r="C508" i="3"/>
  <c r="D508" i="3"/>
  <c r="A509" i="3"/>
  <c r="B509" i="3"/>
  <c r="C509" i="3"/>
  <c r="D509" i="3"/>
  <c r="A510" i="3"/>
  <c r="B510" i="3"/>
  <c r="C510" i="3"/>
  <c r="D510" i="3"/>
  <c r="A511" i="3"/>
  <c r="B511" i="3"/>
  <c r="C511" i="3"/>
  <c r="D511" i="3"/>
  <c r="A512" i="3"/>
  <c r="B512" i="3"/>
  <c r="C512" i="3"/>
  <c r="D512" i="3"/>
  <c r="A513" i="3"/>
  <c r="B513" i="3"/>
  <c r="C513" i="3"/>
  <c r="D513" i="3"/>
  <c r="D17" i="3"/>
  <c r="C17" i="3"/>
  <c r="B17" i="3"/>
  <c r="A17" i="3"/>
  <c r="F512" i="10" l="1"/>
  <c r="F513" i="10" s="1"/>
  <c r="F514" i="10" s="1"/>
  <c r="F511" i="10"/>
  <c r="B59" i="19"/>
  <c r="E26" i="22" l="1"/>
  <c r="H26" i="22"/>
  <c r="F26" i="22"/>
  <c r="D26" i="22"/>
  <c r="G26" i="22"/>
  <c r="C26" i="22"/>
  <c r="P510" i="6" l="1"/>
  <c r="P511" i="6" s="1"/>
  <c r="P512" i="6" l="1"/>
  <c r="H24" i="22" s="1"/>
  <c r="H25" i="22" s="1"/>
  <c r="A9" i="18"/>
  <c r="B9" i="18"/>
  <c r="B20" i="18" s="1"/>
  <c r="C9" i="18"/>
  <c r="C20" i="18" s="1"/>
  <c r="D9" i="18"/>
  <c r="D20" i="18" s="1"/>
  <c r="E9" i="18"/>
  <c r="E20" i="18" s="1"/>
  <c r="F9" i="18"/>
  <c r="F20" i="18" s="1"/>
  <c r="G9" i="18"/>
  <c r="G20" i="18" s="1"/>
  <c r="H9" i="18"/>
  <c r="H20" i="18" s="1"/>
  <c r="I9" i="18"/>
  <c r="I20" i="18" s="1"/>
  <c r="J9" i="18"/>
  <c r="J20" i="18" s="1"/>
  <c r="K9" i="18"/>
  <c r="K20" i="18" s="1"/>
  <c r="L9" i="18"/>
  <c r="L20" i="18" s="1"/>
  <c r="M9" i="18"/>
  <c r="M20" i="18" s="1"/>
  <c r="N20" i="18"/>
  <c r="O20" i="18"/>
  <c r="A10" i="18"/>
  <c r="B10" i="18"/>
  <c r="B21" i="18" s="1"/>
  <c r="C10" i="18"/>
  <c r="C21" i="18" s="1"/>
  <c r="D10" i="18"/>
  <c r="D21" i="18" s="1"/>
  <c r="E10" i="18"/>
  <c r="E21" i="18" s="1"/>
  <c r="F10" i="18"/>
  <c r="F21" i="18" s="1"/>
  <c r="G10" i="18"/>
  <c r="G21" i="18" s="1"/>
  <c r="H10" i="18"/>
  <c r="H21" i="18" s="1"/>
  <c r="I10" i="18"/>
  <c r="I21" i="18" s="1"/>
  <c r="J10" i="18"/>
  <c r="J21" i="18" s="1"/>
  <c r="K10" i="18"/>
  <c r="K21" i="18" s="1"/>
  <c r="L10" i="18"/>
  <c r="L21" i="18" s="1"/>
  <c r="M10" i="18"/>
  <c r="M21" i="18" s="1"/>
  <c r="N21" i="18"/>
  <c r="O21" i="18"/>
  <c r="A11" i="18"/>
  <c r="B11" i="18"/>
  <c r="B22" i="18" s="1"/>
  <c r="C11" i="18"/>
  <c r="C22" i="18" s="1"/>
  <c r="D11" i="18"/>
  <c r="D22" i="18" s="1"/>
  <c r="E11" i="18"/>
  <c r="E22" i="18" s="1"/>
  <c r="F11" i="18"/>
  <c r="F22" i="18" s="1"/>
  <c r="G11" i="18"/>
  <c r="G22" i="18" s="1"/>
  <c r="H11" i="18"/>
  <c r="H22" i="18" s="1"/>
  <c r="I11" i="18"/>
  <c r="I22" i="18" s="1"/>
  <c r="J11" i="18"/>
  <c r="J22" i="18" s="1"/>
  <c r="K11" i="18"/>
  <c r="K22" i="18" s="1"/>
  <c r="L11" i="18"/>
  <c r="L22" i="18" s="1"/>
  <c r="M11" i="18"/>
  <c r="M22" i="18" s="1"/>
  <c r="N22" i="18"/>
  <c r="O22" i="18"/>
  <c r="A12" i="18"/>
  <c r="B12" i="18"/>
  <c r="B23" i="18" s="1"/>
  <c r="C12" i="18"/>
  <c r="C23" i="18" s="1"/>
  <c r="D12" i="18"/>
  <c r="D23" i="18" s="1"/>
  <c r="E12" i="18"/>
  <c r="E23" i="18" s="1"/>
  <c r="F12" i="18"/>
  <c r="F23" i="18" s="1"/>
  <c r="G12" i="18"/>
  <c r="G23" i="18" s="1"/>
  <c r="H12" i="18"/>
  <c r="H23" i="18" s="1"/>
  <c r="I12" i="18"/>
  <c r="I23" i="18" s="1"/>
  <c r="J12" i="18"/>
  <c r="J23" i="18" s="1"/>
  <c r="K12" i="18"/>
  <c r="K23" i="18" s="1"/>
  <c r="L12" i="18"/>
  <c r="L23" i="18" s="1"/>
  <c r="M12" i="18"/>
  <c r="M23" i="18" s="1"/>
  <c r="N23" i="18"/>
  <c r="O23" i="18"/>
  <c r="A14" i="18"/>
  <c r="C14" i="18"/>
  <c r="D14" i="18"/>
  <c r="M14" i="18"/>
  <c r="A15" i="18"/>
  <c r="C15" i="18"/>
  <c r="D15" i="18"/>
  <c r="E15" i="18"/>
  <c r="F15" i="18"/>
  <c r="G15" i="18"/>
  <c r="H15" i="18"/>
  <c r="I15" i="18"/>
  <c r="J15" i="18"/>
  <c r="K15" i="18"/>
  <c r="L15" i="18"/>
  <c r="M15" i="18"/>
  <c r="B8" i="18"/>
  <c r="B19" i="18" s="1"/>
  <c r="C8" i="18"/>
  <c r="C19" i="18" s="1"/>
  <c r="D8" i="18"/>
  <c r="D19" i="18" s="1"/>
  <c r="E8" i="18"/>
  <c r="E19" i="18" s="1"/>
  <c r="F8" i="18"/>
  <c r="F19" i="18" s="1"/>
  <c r="G8" i="18"/>
  <c r="G19" i="18" s="1"/>
  <c r="H8" i="18"/>
  <c r="H19" i="18" s="1"/>
  <c r="I8" i="18"/>
  <c r="I19" i="18" s="1"/>
  <c r="J8" i="18"/>
  <c r="J19" i="18" s="1"/>
  <c r="K8" i="18"/>
  <c r="K19" i="18" s="1"/>
  <c r="L8" i="18"/>
  <c r="L19" i="18" s="1"/>
  <c r="M8" i="18"/>
  <c r="M19" i="18" s="1"/>
  <c r="N19" i="18"/>
  <c r="A8" i="18"/>
  <c r="B15" i="18"/>
  <c r="B14" i="18"/>
  <c r="E14" i="18"/>
  <c r="F14" i="18"/>
  <c r="G14" i="18"/>
  <c r="H14" i="18"/>
  <c r="I14" i="18"/>
  <c r="J14" i="18"/>
  <c r="K14" i="18"/>
  <c r="L14" i="18"/>
  <c r="H27" i="22" l="1"/>
  <c r="H29" i="22" s="1"/>
  <c r="G4" i="18" s="1"/>
  <c r="O19" i="18"/>
  <c r="B7" i="17"/>
  <c r="O510" i="6" l="1"/>
  <c r="O511" i="6" s="1"/>
  <c r="M510" i="6"/>
  <c r="M511" i="6" s="1"/>
  <c r="N510" i="6"/>
  <c r="N511" i="6" s="1"/>
  <c r="L510" i="6"/>
  <c r="L511" i="6" l="1"/>
  <c r="K512" i="6"/>
  <c r="C24" i="22" s="1"/>
  <c r="M512" i="6"/>
  <c r="E24" i="22" s="1"/>
  <c r="E25" i="22" s="1"/>
  <c r="O512" i="6"/>
  <c r="G24" i="22" s="1"/>
  <c r="G25" i="22" s="1"/>
  <c r="N512" i="6"/>
  <c r="F24" i="22" s="1"/>
  <c r="F25" i="22" s="1"/>
  <c r="A3" i="10"/>
  <c r="E8" i="3"/>
  <c r="E8" i="2"/>
  <c r="L512" i="6" l="1"/>
  <c r="D24" i="22" s="1"/>
  <c r="G27" i="22"/>
  <c r="G29" i="22" s="1"/>
  <c r="F4" i="18" s="1"/>
  <c r="D5" i="1"/>
  <c r="C5" i="1"/>
  <c r="B5" i="1"/>
  <c r="F27" i="22" l="1"/>
  <c r="F29" i="22" s="1"/>
  <c r="B8" i="17"/>
  <c r="Z1" i="3"/>
  <c r="Y1" i="3"/>
  <c r="X1" i="3"/>
  <c r="W1" i="3"/>
  <c r="V1" i="3"/>
  <c r="U1" i="3"/>
  <c r="T1" i="3"/>
  <c r="S1" i="3"/>
  <c r="R1" i="3"/>
  <c r="Q1" i="3"/>
  <c r="P1" i="3"/>
  <c r="O1" i="3"/>
  <c r="M1" i="3"/>
  <c r="L1" i="3"/>
  <c r="K1" i="3"/>
  <c r="J1" i="3"/>
  <c r="H1" i="3"/>
  <c r="G1" i="3"/>
  <c r="F1" i="3"/>
  <c r="E1" i="3"/>
  <c r="Z1" i="2"/>
  <c r="Y1" i="2"/>
  <c r="X1" i="2"/>
  <c r="W1" i="2"/>
  <c r="V1" i="2"/>
  <c r="U1" i="2"/>
  <c r="T1" i="2"/>
  <c r="S1" i="2"/>
  <c r="R1" i="2"/>
  <c r="Q1" i="2"/>
  <c r="P1" i="2"/>
  <c r="M1" i="2"/>
  <c r="L1" i="2"/>
  <c r="K1" i="2"/>
  <c r="J1" i="2"/>
  <c r="H1" i="2"/>
  <c r="G1" i="2"/>
  <c r="F1" i="2"/>
  <c r="E1" i="2"/>
  <c r="C7" i="17" l="1"/>
  <c r="E4" i="18"/>
  <c r="A22" i="18" s="1"/>
  <c r="C8" i="17"/>
  <c r="A23" i="18"/>
  <c r="A24" i="18" l="1"/>
  <c r="AA515" i="2" l="1"/>
  <c r="AC515" i="2" s="1"/>
  <c r="AJ515" i="2" s="1"/>
  <c r="F503" i="1" s="1"/>
  <c r="AA505" i="2"/>
  <c r="AC505" i="2" s="1"/>
  <c r="AJ505" i="2" s="1"/>
  <c r="F493" i="1" s="1"/>
  <c r="AA493" i="2"/>
  <c r="AC493" i="2" s="1"/>
  <c r="AJ493" i="2" s="1"/>
  <c r="F481" i="1" s="1"/>
  <c r="AA484" i="2"/>
  <c r="AC484" i="2" s="1"/>
  <c r="AJ484" i="2" s="1"/>
  <c r="F472" i="1" s="1"/>
  <c r="AA474" i="2"/>
  <c r="AC474" i="2" s="1"/>
  <c r="AJ474" i="2" s="1"/>
  <c r="F462" i="1" s="1"/>
  <c r="AA519" i="2"/>
  <c r="AC519" i="2" s="1"/>
  <c r="AJ519" i="2" s="1"/>
  <c r="F507" i="1" s="1"/>
  <c r="AA500" i="2"/>
  <c r="AC500" i="2" s="1"/>
  <c r="AJ500" i="2" s="1"/>
  <c r="F488" i="1" s="1"/>
  <c r="AA476" i="2"/>
  <c r="AC476" i="2" s="1"/>
  <c r="AJ476" i="2" s="1"/>
  <c r="F464" i="1" s="1"/>
  <c r="AA462" i="2"/>
  <c r="AC462" i="2" s="1"/>
  <c r="AJ462" i="2" s="1"/>
  <c r="F450" i="1" s="1"/>
  <c r="AA452" i="2"/>
  <c r="AC452" i="2" s="1"/>
  <c r="AJ452" i="2" s="1"/>
  <c r="F440" i="1" s="1"/>
  <c r="AA440" i="2"/>
  <c r="AC440" i="2" s="1"/>
  <c r="AJ440" i="2" s="1"/>
  <c r="F428" i="1" s="1"/>
  <c r="AA433" i="2"/>
  <c r="AC433" i="2" s="1"/>
  <c r="AJ433" i="2" s="1"/>
  <c r="F421" i="1" s="1"/>
  <c r="AA421" i="2"/>
  <c r="AC421" i="2" s="1"/>
  <c r="AJ421" i="2" s="1"/>
  <c r="F409" i="1" s="1"/>
  <c r="AA411" i="2"/>
  <c r="AC411" i="2" s="1"/>
  <c r="AJ411" i="2" s="1"/>
  <c r="F399" i="1" s="1"/>
  <c r="AA399" i="2"/>
  <c r="AC399" i="2" s="1"/>
  <c r="AJ399" i="2" s="1"/>
  <c r="F387" i="1" s="1"/>
  <c r="AA390" i="2"/>
  <c r="AC390" i="2" s="1"/>
  <c r="AJ390" i="2" s="1"/>
  <c r="F378" i="1" s="1"/>
  <c r="AA380" i="2"/>
  <c r="AC380" i="2" s="1"/>
  <c r="AJ380" i="2" s="1"/>
  <c r="F368" i="1" s="1"/>
  <c r="AA368" i="2"/>
  <c r="AC368" i="2" s="1"/>
  <c r="AJ368" i="2" s="1"/>
  <c r="F356" i="1" s="1"/>
  <c r="AA361" i="2"/>
  <c r="AC361" i="2" s="1"/>
  <c r="AJ361" i="2" s="1"/>
  <c r="F349" i="1" s="1"/>
  <c r="AA349" i="2"/>
  <c r="AC349" i="2" s="1"/>
  <c r="AJ349" i="2" s="1"/>
  <c r="F337" i="1" s="1"/>
  <c r="AA339" i="2"/>
  <c r="AC339" i="2" s="1"/>
  <c r="AJ339" i="2" s="1"/>
  <c r="F327" i="1" s="1"/>
  <c r="AA327" i="2"/>
  <c r="AC327" i="2" s="1"/>
  <c r="AJ327" i="2" s="1"/>
  <c r="F315" i="1" s="1"/>
  <c r="AA318" i="2"/>
  <c r="AC318" i="2" s="1"/>
  <c r="AJ318" i="2" s="1"/>
  <c r="F306" i="1" s="1"/>
  <c r="AA308" i="2"/>
  <c r="AC308" i="2" s="1"/>
  <c r="AJ308" i="2" s="1"/>
  <c r="F296" i="1" s="1"/>
  <c r="AA296" i="2"/>
  <c r="AC296" i="2" s="1"/>
  <c r="AJ296" i="2" s="1"/>
  <c r="F284" i="1" s="1"/>
  <c r="AA289" i="2"/>
  <c r="AC289" i="2" s="1"/>
  <c r="AJ289" i="2" s="1"/>
  <c r="F277" i="1" s="1"/>
  <c r="AA277" i="2"/>
  <c r="AC277" i="2" s="1"/>
  <c r="AJ277" i="2" s="1"/>
  <c r="F265" i="1" s="1"/>
  <c r="AA509" i="2"/>
  <c r="AC509" i="2" s="1"/>
  <c r="AJ509" i="2" s="1"/>
  <c r="F497" i="1" s="1"/>
  <c r="AA499" i="2"/>
  <c r="AC499" i="2" s="1"/>
  <c r="AJ499" i="2" s="1"/>
  <c r="F487" i="1" s="1"/>
  <c r="AA470" i="2"/>
  <c r="AC470" i="2" s="1"/>
  <c r="AJ470" i="2" s="1"/>
  <c r="F458" i="1" s="1"/>
  <c r="AA463" i="2"/>
  <c r="AC463" i="2" s="1"/>
  <c r="AJ463" i="2" s="1"/>
  <c r="F451" i="1" s="1"/>
  <c r="AA453" i="2"/>
  <c r="AC453" i="2" s="1"/>
  <c r="AJ453" i="2" s="1"/>
  <c r="F441" i="1" s="1"/>
  <c r="AA516" i="2"/>
  <c r="AC516" i="2" s="1"/>
  <c r="AJ516" i="2" s="1"/>
  <c r="F504" i="1" s="1"/>
  <c r="AA430" i="2"/>
  <c r="AC430" i="2" s="1"/>
  <c r="AJ430" i="2" s="1"/>
  <c r="F418" i="1" s="1"/>
  <c r="AA418" i="2"/>
  <c r="AC418" i="2" s="1"/>
  <c r="AJ418" i="2" s="1"/>
  <c r="F406" i="1" s="1"/>
  <c r="AA408" i="2"/>
  <c r="AC408" i="2" s="1"/>
  <c r="AJ408" i="2" s="1"/>
  <c r="F396" i="1" s="1"/>
  <c r="AA393" i="2"/>
  <c r="AC393" i="2" s="1"/>
  <c r="AJ393" i="2" s="1"/>
  <c r="F381" i="1" s="1"/>
  <c r="AA381" i="2"/>
  <c r="AC381" i="2" s="1"/>
  <c r="AJ381" i="2" s="1"/>
  <c r="F369" i="1" s="1"/>
  <c r="AA353" i="2"/>
  <c r="AC353" i="2" s="1"/>
  <c r="AJ353" i="2" s="1"/>
  <c r="F341" i="1" s="1"/>
  <c r="AA343" i="2"/>
  <c r="AC343" i="2" s="1"/>
  <c r="AJ343" i="2" s="1"/>
  <c r="F331" i="1" s="1"/>
  <c r="AA331" i="2"/>
  <c r="AC331" i="2" s="1"/>
  <c r="AJ331" i="2" s="1"/>
  <c r="F319" i="1" s="1"/>
  <c r="AA316" i="2"/>
  <c r="AC316" i="2" s="1"/>
  <c r="AJ316" i="2" s="1"/>
  <c r="F304" i="1" s="1"/>
  <c r="AA299" i="2"/>
  <c r="AC299" i="2" s="1"/>
  <c r="AJ299" i="2" s="1"/>
  <c r="F287" i="1" s="1"/>
  <c r="AA276" i="2"/>
  <c r="AC276" i="2" s="1"/>
  <c r="AJ276" i="2" s="1"/>
  <c r="F264" i="1" s="1"/>
  <c r="AA269" i="2"/>
  <c r="AC269" i="2" s="1"/>
  <c r="AJ269" i="2" s="1"/>
  <c r="F257" i="1" s="1"/>
  <c r="AA494" i="2"/>
  <c r="AC494" i="2" s="1"/>
  <c r="AJ494" i="2" s="1"/>
  <c r="F482" i="1" s="1"/>
  <c r="AA461" i="2"/>
  <c r="AC461" i="2" s="1"/>
  <c r="AJ461" i="2" s="1"/>
  <c r="F449" i="1" s="1"/>
  <c r="AA432" i="2"/>
  <c r="AC432" i="2" s="1"/>
  <c r="AJ432" i="2" s="1"/>
  <c r="F420" i="1" s="1"/>
  <c r="AA424" i="2"/>
  <c r="AC424" i="2" s="1"/>
  <c r="AJ424" i="2" s="1"/>
  <c r="F412" i="1" s="1"/>
  <c r="AA396" i="2"/>
  <c r="AC396" i="2" s="1"/>
  <c r="AJ396" i="2" s="1"/>
  <c r="F384" i="1" s="1"/>
  <c r="AA365" i="2"/>
  <c r="AC365" i="2" s="1"/>
  <c r="AJ365" i="2" s="1"/>
  <c r="F353" i="1" s="1"/>
  <c r="AA357" i="2"/>
  <c r="AC357" i="2" s="1"/>
  <c r="AJ357" i="2" s="1"/>
  <c r="F345" i="1" s="1"/>
  <c r="AA329" i="2"/>
  <c r="AC329" i="2" s="1"/>
  <c r="AJ329" i="2" s="1"/>
  <c r="F317" i="1" s="1"/>
  <c r="AA298" i="2"/>
  <c r="AC298" i="2" s="1"/>
  <c r="AJ298" i="2" s="1"/>
  <c r="F286" i="1" s="1"/>
  <c r="AA285" i="2"/>
  <c r="AC285" i="2" s="1"/>
  <c r="AJ285" i="2" s="1"/>
  <c r="F273" i="1" s="1"/>
  <c r="AA270" i="2"/>
  <c r="AC270" i="2" s="1"/>
  <c r="AJ270" i="2" s="1"/>
  <c r="F258" i="1" s="1"/>
  <c r="AA260" i="2"/>
  <c r="AC260" i="2" s="1"/>
  <c r="AJ260" i="2" s="1"/>
  <c r="F248" i="1" s="1"/>
  <c r="AA295" i="2"/>
  <c r="AC295" i="2" s="1"/>
  <c r="AJ295" i="2" s="1"/>
  <c r="F283" i="1" s="1"/>
  <c r="AA477" i="2"/>
  <c r="AC477" i="2" s="1"/>
  <c r="AJ477" i="2" s="1"/>
  <c r="F465" i="1" s="1"/>
  <c r="AA434" i="2"/>
  <c r="AC434" i="2" s="1"/>
  <c r="AJ434" i="2" s="1"/>
  <c r="F422" i="1" s="1"/>
  <c r="AA417" i="2"/>
  <c r="AC417" i="2" s="1"/>
  <c r="AJ417" i="2" s="1"/>
  <c r="F405" i="1" s="1"/>
  <c r="AA384" i="2"/>
  <c r="AC384" i="2" s="1"/>
  <c r="AJ384" i="2" s="1"/>
  <c r="F372" i="1" s="1"/>
  <c r="AA345" i="2"/>
  <c r="AC345" i="2" s="1"/>
  <c r="AJ345" i="2" s="1"/>
  <c r="F333" i="1" s="1"/>
  <c r="AA307" i="2"/>
  <c r="AC307" i="2" s="1"/>
  <c r="AJ307" i="2" s="1"/>
  <c r="F295" i="1" s="1"/>
  <c r="AA261" i="2"/>
  <c r="AC261" i="2" s="1"/>
  <c r="AJ261" i="2" s="1"/>
  <c r="F249" i="1" s="1"/>
  <c r="AA246" i="2"/>
  <c r="AC246" i="2" s="1"/>
  <c r="AJ246" i="2" s="1"/>
  <c r="F234" i="1" s="1"/>
  <c r="AA239" i="2"/>
  <c r="AC239" i="2" s="1"/>
  <c r="AJ239" i="2" s="1"/>
  <c r="F227" i="1" s="1"/>
  <c r="AA229" i="2"/>
  <c r="AC229" i="2" s="1"/>
  <c r="AJ229" i="2" s="1"/>
  <c r="F217" i="1" s="1"/>
  <c r="AA217" i="2"/>
  <c r="AC217" i="2" s="1"/>
  <c r="AJ217" i="2" s="1"/>
  <c r="F205" i="1" s="1"/>
  <c r="AA268" i="2"/>
  <c r="AC268" i="2" s="1"/>
  <c r="AJ268" i="2" s="1"/>
  <c r="F256" i="1" s="1"/>
  <c r="AA444" i="2"/>
  <c r="AC444" i="2" s="1"/>
  <c r="AJ444" i="2" s="1"/>
  <c r="F432" i="1" s="1"/>
  <c r="AA394" i="2"/>
  <c r="AC394" i="2" s="1"/>
  <c r="AJ394" i="2" s="1"/>
  <c r="F382" i="1" s="1"/>
  <c r="AA335" i="2"/>
  <c r="AC335" i="2" s="1"/>
  <c r="AJ335" i="2" s="1"/>
  <c r="F323" i="1" s="1"/>
  <c r="AA312" i="2"/>
  <c r="AC312" i="2" s="1"/>
  <c r="AJ312" i="2" s="1"/>
  <c r="F300" i="1" s="1"/>
  <c r="AA257" i="2"/>
  <c r="AC257" i="2" s="1"/>
  <c r="AJ257" i="2" s="1"/>
  <c r="F245" i="1" s="1"/>
  <c r="AA472" i="2"/>
  <c r="AC472" i="2" s="1"/>
  <c r="AJ472" i="2" s="1"/>
  <c r="F460" i="1" s="1"/>
  <c r="AA450" i="2"/>
  <c r="AC450" i="2" s="1"/>
  <c r="AJ450" i="2" s="1"/>
  <c r="F438" i="1" s="1"/>
  <c r="AA378" i="2"/>
  <c r="AC378" i="2" s="1"/>
  <c r="AJ378" i="2" s="1"/>
  <c r="F366" i="1" s="1"/>
  <c r="AA306" i="2"/>
  <c r="AC306" i="2" s="1"/>
  <c r="AJ306" i="2" s="1"/>
  <c r="F294" i="1" s="1"/>
  <c r="AA460" i="2"/>
  <c r="AC460" i="2" s="1"/>
  <c r="AJ460" i="2" s="1"/>
  <c r="F448" i="1" s="1"/>
  <c r="AA376" i="2"/>
  <c r="AC376" i="2" s="1"/>
  <c r="AJ376" i="2" s="1"/>
  <c r="F364" i="1" s="1"/>
  <c r="AA513" i="2"/>
  <c r="AC513" i="2" s="1"/>
  <c r="AJ513" i="2" s="1"/>
  <c r="F501" i="1" s="1"/>
  <c r="AA352" i="2"/>
  <c r="AC352" i="2" s="1"/>
  <c r="AJ352" i="2" s="1"/>
  <c r="F340" i="1" s="1"/>
  <c r="AA400" i="2"/>
  <c r="AC400" i="2" s="1"/>
  <c r="AJ400" i="2" s="1"/>
  <c r="F388" i="1" s="1"/>
  <c r="AA227" i="2"/>
  <c r="AC227" i="2" s="1"/>
  <c r="AJ227" i="2" s="1"/>
  <c r="F215" i="1" s="1"/>
  <c r="AA254" i="2"/>
  <c r="AC254" i="2" s="1"/>
  <c r="AJ254" i="2" s="1"/>
  <c r="F242" i="1" s="1"/>
  <c r="AA231" i="2"/>
  <c r="AC231" i="2" s="1"/>
  <c r="AJ231" i="2" s="1"/>
  <c r="F219" i="1" s="1"/>
  <c r="AA223" i="2"/>
  <c r="AC223" i="2" s="1"/>
  <c r="AJ223" i="2" s="1"/>
  <c r="F211" i="1" s="1"/>
  <c r="AA213" i="2"/>
  <c r="AC213" i="2" s="1"/>
  <c r="AJ213" i="2" s="1"/>
  <c r="F201" i="1" s="1"/>
  <c r="AA355" i="2"/>
  <c r="AC355" i="2" s="1"/>
  <c r="AJ355" i="2" s="1"/>
  <c r="F343" i="1" s="1"/>
  <c r="AA273" i="2"/>
  <c r="AC273" i="2" s="1"/>
  <c r="AJ273" i="2" s="1"/>
  <c r="F261" i="1" s="1"/>
  <c r="AA233" i="2"/>
  <c r="AC233" i="2" s="1"/>
  <c r="AJ233" i="2" s="1"/>
  <c r="F221" i="1" s="1"/>
  <c r="AA446" i="2"/>
  <c r="AC446" i="2" s="1"/>
  <c r="AJ446" i="2" s="1"/>
  <c r="F434" i="1" s="1"/>
  <c r="AA369" i="2"/>
  <c r="AC369" i="2" s="1"/>
  <c r="AJ369" i="2" s="1"/>
  <c r="F357" i="1" s="1"/>
  <c r="AA428" i="2"/>
  <c r="AC428" i="2" s="1"/>
  <c r="AJ428" i="2" s="1"/>
  <c r="F416" i="1" s="1"/>
  <c r="AA356" i="2"/>
  <c r="AC356" i="2" s="1"/>
  <c r="AJ356" i="2" s="1"/>
  <c r="F344" i="1" s="1"/>
  <c r="AA284" i="2"/>
  <c r="AC284" i="2" s="1"/>
  <c r="AJ284" i="2" s="1"/>
  <c r="F272" i="1" s="1"/>
  <c r="AA511" i="2"/>
  <c r="AC511" i="2" s="1"/>
  <c r="AJ511" i="2" s="1"/>
  <c r="F499" i="1" s="1"/>
  <c r="AA341" i="2"/>
  <c r="AC341" i="2" s="1"/>
  <c r="AJ341" i="2" s="1"/>
  <c r="F329" i="1" s="1"/>
  <c r="AA456" i="2"/>
  <c r="AC456" i="2" s="1"/>
  <c r="AJ456" i="2" s="1"/>
  <c r="F444" i="1" s="1"/>
  <c r="AA293" i="2"/>
  <c r="AC293" i="2" s="1"/>
  <c r="AJ293" i="2" s="1"/>
  <c r="F281" i="1" s="1"/>
  <c r="AA340" i="2"/>
  <c r="AC340" i="2" s="1"/>
  <c r="AJ340" i="2" s="1"/>
  <c r="F328" i="1" s="1"/>
  <c r="AA503" i="2"/>
  <c r="AC503" i="2" s="1"/>
  <c r="AJ503" i="2" s="1"/>
  <c r="F491" i="1" s="1"/>
  <c r="AA495" i="2"/>
  <c r="AC495" i="2" s="1"/>
  <c r="AJ495" i="2" s="1"/>
  <c r="F483" i="1" s="1"/>
  <c r="AA409" i="2"/>
  <c r="AC409" i="2" s="1"/>
  <c r="AJ409" i="2" s="1"/>
  <c r="F397" i="1" s="1"/>
  <c r="AA337" i="2"/>
  <c r="AC337" i="2" s="1"/>
  <c r="AJ337" i="2" s="1"/>
  <c r="F325" i="1" s="1"/>
  <c r="AA506" i="2"/>
  <c r="AC506" i="2" s="1"/>
  <c r="AJ506" i="2" s="1"/>
  <c r="F494" i="1" s="1"/>
  <c r="AA415" i="2"/>
  <c r="AC415" i="2" s="1"/>
  <c r="AJ415" i="2" s="1"/>
  <c r="F403" i="1" s="1"/>
  <c r="AA311" i="2"/>
  <c r="AC311" i="2" s="1"/>
  <c r="AJ311" i="2" s="1"/>
  <c r="F299" i="1" s="1"/>
  <c r="AA419" i="2"/>
  <c r="AC419" i="2" s="1"/>
  <c r="AJ419" i="2" s="1"/>
  <c r="F407" i="1" s="1"/>
  <c r="AA267" i="2"/>
  <c r="AC267" i="2" s="1"/>
  <c r="AJ267" i="2" s="1"/>
  <c r="F255" i="1" s="1"/>
  <c r="AA258" i="2"/>
  <c r="AC258" i="2" s="1"/>
  <c r="AJ258" i="2" s="1"/>
  <c r="F246" i="1" s="1"/>
  <c r="AA485" i="2"/>
  <c r="AC485" i="2" s="1"/>
  <c r="AJ485" i="2" s="1"/>
  <c r="F473" i="1" s="1"/>
  <c r="AA382" i="2"/>
  <c r="AC382" i="2" s="1"/>
  <c r="AJ382" i="2" s="1"/>
  <c r="F370" i="1" s="1"/>
  <c r="AA481" i="2"/>
  <c r="AC481" i="2" s="1"/>
  <c r="AJ481" i="2" s="1"/>
  <c r="F469" i="1" s="1"/>
  <c r="AA459" i="2"/>
  <c r="AC459" i="2" s="1"/>
  <c r="AJ459" i="2" s="1"/>
  <c r="F447" i="1" s="1"/>
  <c r="AA387" i="2"/>
  <c r="AC387" i="2" s="1"/>
  <c r="AJ387" i="2" s="1"/>
  <c r="F375" i="1" s="1"/>
  <c r="AA315" i="2"/>
  <c r="AC315" i="2" s="1"/>
  <c r="AJ315" i="2" s="1"/>
  <c r="F303" i="1" s="1"/>
  <c r="AA468" i="2"/>
  <c r="AC468" i="2" s="1"/>
  <c r="AJ468" i="2" s="1"/>
  <c r="F456" i="1" s="1"/>
  <c r="AA388" i="2"/>
  <c r="AC388" i="2" s="1"/>
  <c r="AJ388" i="2" s="1"/>
  <c r="F376" i="1" s="1"/>
  <c r="AA274" i="2"/>
  <c r="AC274" i="2" s="1"/>
  <c r="AJ274" i="2" s="1"/>
  <c r="F262" i="1" s="1"/>
  <c r="AA362" i="2"/>
  <c r="AC362" i="2" s="1"/>
  <c r="AJ362" i="2" s="1"/>
  <c r="F350" i="1" s="1"/>
  <c r="AA431" i="2"/>
  <c r="AC431" i="2" s="1"/>
  <c r="AJ431" i="2" s="1"/>
  <c r="F419" i="1" s="1"/>
  <c r="AA234" i="2"/>
  <c r="AC234" i="2" s="1"/>
  <c r="AJ234" i="2" s="1"/>
  <c r="F222" i="1" s="1"/>
  <c r="AA300" i="2"/>
  <c r="AC300" i="2" s="1"/>
  <c r="AJ300" i="2" s="1"/>
  <c r="F288" i="1" s="1"/>
  <c r="AA510" i="2"/>
  <c r="AC510" i="2" s="1"/>
  <c r="AJ510" i="2" s="1"/>
  <c r="F498" i="1" s="1"/>
  <c r="AA508" i="2"/>
  <c r="AC508" i="2" s="1"/>
  <c r="AJ508" i="2" s="1"/>
  <c r="F496" i="1" s="1"/>
  <c r="AA498" i="2"/>
  <c r="AC498" i="2" s="1"/>
  <c r="AJ498" i="2" s="1"/>
  <c r="F486" i="1" s="1"/>
  <c r="AA491" i="2"/>
  <c r="AC491" i="2" s="1"/>
  <c r="AJ491" i="2" s="1"/>
  <c r="F479" i="1" s="1"/>
  <c r="AA479" i="2"/>
  <c r="AC479" i="2" s="1"/>
  <c r="AJ479" i="2" s="1"/>
  <c r="F467" i="1" s="1"/>
  <c r="AA469" i="2"/>
  <c r="AC469" i="2" s="1"/>
  <c r="AJ469" i="2" s="1"/>
  <c r="F457" i="1" s="1"/>
  <c r="AA507" i="2"/>
  <c r="AC507" i="2" s="1"/>
  <c r="AJ507" i="2" s="1"/>
  <c r="F495" i="1" s="1"/>
  <c r="AA488" i="2"/>
  <c r="AC488" i="2" s="1"/>
  <c r="AJ488" i="2" s="1"/>
  <c r="F476" i="1" s="1"/>
  <c r="AA471" i="2"/>
  <c r="AC471" i="2" s="1"/>
  <c r="AJ471" i="2" s="1"/>
  <c r="F459" i="1" s="1"/>
  <c r="AA457" i="2"/>
  <c r="AC457" i="2" s="1"/>
  <c r="AJ457" i="2" s="1"/>
  <c r="F445" i="1" s="1"/>
  <c r="AA447" i="2"/>
  <c r="AC447" i="2" s="1"/>
  <c r="AJ447" i="2" s="1"/>
  <c r="F435" i="1" s="1"/>
  <c r="AA435" i="2"/>
  <c r="AC435" i="2" s="1"/>
  <c r="AJ435" i="2" s="1"/>
  <c r="F423" i="1" s="1"/>
  <c r="AA426" i="2"/>
  <c r="AC426" i="2" s="1"/>
  <c r="AJ426" i="2" s="1"/>
  <c r="F414" i="1" s="1"/>
  <c r="AA414" i="2"/>
  <c r="AC414" i="2" s="1"/>
  <c r="AJ414" i="2" s="1"/>
  <c r="F402" i="1" s="1"/>
  <c r="AA404" i="2"/>
  <c r="AC404" i="2" s="1"/>
  <c r="AJ404" i="2" s="1"/>
  <c r="F392" i="1" s="1"/>
  <c r="AA397" i="2"/>
  <c r="AC397" i="2" s="1"/>
  <c r="AJ397" i="2" s="1"/>
  <c r="F385" i="1" s="1"/>
  <c r="AA385" i="2"/>
  <c r="AC385" i="2" s="1"/>
  <c r="AJ385" i="2" s="1"/>
  <c r="F373" i="1" s="1"/>
  <c r="AA375" i="2"/>
  <c r="AC375" i="2" s="1"/>
  <c r="AJ375" i="2" s="1"/>
  <c r="F363" i="1" s="1"/>
  <c r="AA363" i="2"/>
  <c r="AC363" i="2" s="1"/>
  <c r="AJ363" i="2" s="1"/>
  <c r="F351" i="1" s="1"/>
  <c r="AA354" i="2"/>
  <c r="AC354" i="2" s="1"/>
  <c r="AJ354" i="2" s="1"/>
  <c r="F342" i="1" s="1"/>
  <c r="AA342" i="2"/>
  <c r="AC342" i="2" s="1"/>
  <c r="AJ342" i="2" s="1"/>
  <c r="F330" i="1" s="1"/>
  <c r="AA332" i="2"/>
  <c r="AC332" i="2" s="1"/>
  <c r="AJ332" i="2" s="1"/>
  <c r="F320" i="1" s="1"/>
  <c r="AA325" i="2"/>
  <c r="AC325" i="2" s="1"/>
  <c r="AJ325" i="2" s="1"/>
  <c r="F313" i="1" s="1"/>
  <c r="AA313" i="2"/>
  <c r="AC313" i="2" s="1"/>
  <c r="AJ313" i="2" s="1"/>
  <c r="F301" i="1" s="1"/>
  <c r="AA303" i="2"/>
  <c r="AC303" i="2" s="1"/>
  <c r="AJ303" i="2" s="1"/>
  <c r="F291" i="1" s="1"/>
  <c r="AA291" i="2"/>
  <c r="AC291" i="2" s="1"/>
  <c r="AJ291" i="2" s="1"/>
  <c r="F279" i="1" s="1"/>
  <c r="AA282" i="2"/>
  <c r="AC282" i="2" s="1"/>
  <c r="AJ282" i="2" s="1"/>
  <c r="F270" i="1" s="1"/>
  <c r="AA514" i="2"/>
  <c r="AC514" i="2" s="1"/>
  <c r="AJ514" i="2" s="1"/>
  <c r="F502" i="1" s="1"/>
  <c r="AA504" i="2"/>
  <c r="AC504" i="2" s="1"/>
  <c r="AJ504" i="2" s="1"/>
  <c r="F492" i="1" s="1"/>
  <c r="AA478" i="2"/>
  <c r="AC478" i="2" s="1"/>
  <c r="AJ478" i="2" s="1"/>
  <c r="F466" i="1" s="1"/>
  <c r="AA465" i="2"/>
  <c r="AC465" i="2" s="1"/>
  <c r="AJ465" i="2" s="1"/>
  <c r="F453" i="1" s="1"/>
  <c r="AA458" i="2"/>
  <c r="AC458" i="2" s="1"/>
  <c r="AJ458" i="2" s="1"/>
  <c r="F446" i="1" s="1"/>
  <c r="AA443" i="2"/>
  <c r="AC443" i="2" s="1"/>
  <c r="AJ443" i="2" s="1"/>
  <c r="F431" i="1" s="1"/>
  <c r="AA480" i="2"/>
  <c r="AC480" i="2" s="1"/>
  <c r="AJ480" i="2" s="1"/>
  <c r="F468" i="1" s="1"/>
  <c r="AA420" i="2"/>
  <c r="AC420" i="2" s="1"/>
  <c r="AJ420" i="2" s="1"/>
  <c r="F408" i="1" s="1"/>
  <c r="AA413" i="2"/>
  <c r="AC413" i="2" s="1"/>
  <c r="AJ413" i="2" s="1"/>
  <c r="F401" i="1" s="1"/>
  <c r="AA403" i="2"/>
  <c r="AC403" i="2" s="1"/>
  <c r="AJ403" i="2" s="1"/>
  <c r="F391" i="1" s="1"/>
  <c r="AA383" i="2"/>
  <c r="AC383" i="2" s="1"/>
  <c r="AJ383" i="2" s="1"/>
  <c r="F371" i="1" s="1"/>
  <c r="AA371" i="2"/>
  <c r="AC371" i="2" s="1"/>
  <c r="AJ371" i="2" s="1"/>
  <c r="F359" i="1" s="1"/>
  <c r="AA346" i="2"/>
  <c r="AC346" i="2" s="1"/>
  <c r="AJ346" i="2" s="1"/>
  <c r="F334" i="1" s="1"/>
  <c r="AA338" i="2"/>
  <c r="AC338" i="2" s="1"/>
  <c r="AJ338" i="2" s="1"/>
  <c r="F326" i="1" s="1"/>
  <c r="AA321" i="2"/>
  <c r="AC321" i="2" s="1"/>
  <c r="AJ321" i="2" s="1"/>
  <c r="F309" i="1" s="1"/>
  <c r="AA309" i="2"/>
  <c r="AC309" i="2" s="1"/>
  <c r="AJ309" i="2" s="1"/>
  <c r="F297" i="1" s="1"/>
  <c r="AA486" i="2"/>
  <c r="AC486" i="2" s="1"/>
  <c r="AJ486" i="2" s="1"/>
  <c r="F474" i="1" s="1"/>
  <c r="AA464" i="2"/>
  <c r="AC464" i="2" s="1"/>
  <c r="AJ464" i="2" s="1"/>
  <c r="F452" i="1" s="1"/>
  <c r="AA392" i="2"/>
  <c r="AC392" i="2" s="1"/>
  <c r="AJ392" i="2" s="1"/>
  <c r="F380" i="1" s="1"/>
  <c r="AA320" i="2"/>
  <c r="AC320" i="2" s="1"/>
  <c r="AJ320" i="2" s="1"/>
  <c r="F308" i="1" s="1"/>
  <c r="AA473" i="2"/>
  <c r="AC473" i="2" s="1"/>
  <c r="AJ473" i="2" s="1"/>
  <c r="F461" i="1" s="1"/>
  <c r="AA445" i="2"/>
  <c r="AC445" i="2" s="1"/>
  <c r="AJ445" i="2" s="1"/>
  <c r="F433" i="1" s="1"/>
  <c r="AA373" i="2"/>
  <c r="AC373" i="2" s="1"/>
  <c r="AJ373" i="2" s="1"/>
  <c r="F361" i="1" s="1"/>
  <c r="AA301" i="2"/>
  <c r="AC301" i="2" s="1"/>
  <c r="AJ301" i="2" s="1"/>
  <c r="F289" i="1" s="1"/>
  <c r="AA455" i="2"/>
  <c r="AC455" i="2" s="1"/>
  <c r="AJ455" i="2" s="1"/>
  <c r="F443" i="1" s="1"/>
  <c r="AA517" i="2"/>
  <c r="AC517" i="2" s="1"/>
  <c r="AJ517" i="2" s="1"/>
  <c r="F505" i="1" s="1"/>
  <c r="AA496" i="2"/>
  <c r="AC496" i="2" s="1"/>
  <c r="AJ496" i="2" s="1"/>
  <c r="F484" i="1" s="1"/>
  <c r="AA483" i="2"/>
  <c r="AC483" i="2" s="1"/>
  <c r="AJ483" i="2" s="1"/>
  <c r="F471" i="1" s="1"/>
  <c r="AA423" i="2"/>
  <c r="AC423" i="2" s="1"/>
  <c r="AJ423" i="2" s="1"/>
  <c r="F411" i="1" s="1"/>
  <c r="AA402" i="2"/>
  <c r="AC402" i="2" s="1"/>
  <c r="AJ402" i="2" s="1"/>
  <c r="F390" i="1" s="1"/>
  <c r="AA351" i="2"/>
  <c r="AC351" i="2" s="1"/>
  <c r="AJ351" i="2" s="1"/>
  <c r="F339" i="1" s="1"/>
  <c r="AA330" i="2"/>
  <c r="AC330" i="2" s="1"/>
  <c r="AJ330" i="2" s="1"/>
  <c r="F318" i="1" s="1"/>
  <c r="AA279" i="2"/>
  <c r="AC279" i="2" s="1"/>
  <c r="AJ279" i="2" s="1"/>
  <c r="F267" i="1" s="1"/>
  <c r="AA501" i="2"/>
  <c r="AC501" i="2" s="1"/>
  <c r="AJ501" i="2" s="1"/>
  <c r="F489" i="1" s="1"/>
  <c r="AA475" i="2"/>
  <c r="AC475" i="2" s="1"/>
  <c r="AJ475" i="2" s="1"/>
  <c r="F463" i="1" s="1"/>
  <c r="AA410" i="2"/>
  <c r="AC410" i="2" s="1"/>
  <c r="AJ410" i="2" s="1"/>
  <c r="F398" i="1" s="1"/>
  <c r="AA398" i="2"/>
  <c r="AC398" i="2" s="1"/>
  <c r="AJ398" i="2" s="1"/>
  <c r="F386" i="1" s="1"/>
  <c r="AA358" i="2"/>
  <c r="AC358" i="2" s="1"/>
  <c r="AJ358" i="2" s="1"/>
  <c r="F346" i="1" s="1"/>
  <c r="AA438" i="2"/>
  <c r="AC438" i="2" s="1"/>
  <c r="AJ438" i="2" s="1"/>
  <c r="F426" i="1" s="1"/>
  <c r="AA366" i="2"/>
  <c r="AC366" i="2" s="1"/>
  <c r="AJ366" i="2" s="1"/>
  <c r="F354" i="1" s="1"/>
  <c r="AA425" i="2"/>
  <c r="AC425" i="2" s="1"/>
  <c r="AJ425" i="2" s="1"/>
  <c r="F413" i="1" s="1"/>
  <c r="AA326" i="2"/>
  <c r="AC326" i="2" s="1"/>
  <c r="AJ326" i="2" s="1"/>
  <c r="F314" i="1" s="1"/>
  <c r="AA304" i="2"/>
  <c r="AC304" i="2" s="1"/>
  <c r="AJ304" i="2" s="1"/>
  <c r="F292" i="1" s="1"/>
  <c r="AA502" i="2"/>
  <c r="AC502" i="2" s="1"/>
  <c r="AJ502" i="2" s="1"/>
  <c r="F490" i="1" s="1"/>
  <c r="AA467" i="2"/>
  <c r="AC467" i="2" s="1"/>
  <c r="AJ467" i="2" s="1"/>
  <c r="F455" i="1" s="1"/>
  <c r="AA437" i="2"/>
  <c r="AC437" i="2" s="1"/>
  <c r="AJ437" i="2" s="1"/>
  <c r="F425" i="1" s="1"/>
  <c r="AA391" i="2"/>
  <c r="AC391" i="2" s="1"/>
  <c r="AJ391" i="2" s="1"/>
  <c r="F379" i="1" s="1"/>
  <c r="AA360" i="2"/>
  <c r="AC360" i="2" s="1"/>
  <c r="AJ360" i="2" s="1"/>
  <c r="F348" i="1" s="1"/>
  <c r="AA334" i="2"/>
  <c r="AC334" i="2" s="1"/>
  <c r="AJ334" i="2" s="1"/>
  <c r="F322" i="1" s="1"/>
  <c r="AA280" i="2"/>
  <c r="AC280" i="2" s="1"/>
  <c r="AJ280" i="2" s="1"/>
  <c r="F268" i="1" s="1"/>
  <c r="AA265" i="2"/>
  <c r="AC265" i="2" s="1"/>
  <c r="AJ265" i="2" s="1"/>
  <c r="F253" i="1" s="1"/>
  <c r="AA454" i="2"/>
  <c r="AC454" i="2" s="1"/>
  <c r="AJ454" i="2" s="1"/>
  <c r="F442" i="1" s="1"/>
  <c r="AA422" i="2"/>
  <c r="AC422" i="2" s="1"/>
  <c r="AJ422" i="2" s="1"/>
  <c r="F410" i="1" s="1"/>
  <c r="AA263" i="2"/>
  <c r="AC263" i="2" s="1"/>
  <c r="AJ263" i="2" s="1"/>
  <c r="F251" i="1" s="1"/>
  <c r="AA251" i="2"/>
  <c r="AC251" i="2" s="1"/>
  <c r="AJ251" i="2" s="1"/>
  <c r="F239" i="1" s="1"/>
  <c r="AA222" i="2"/>
  <c r="AC222" i="2" s="1"/>
  <c r="AJ222" i="2" s="1"/>
  <c r="F210" i="1" s="1"/>
  <c r="AA436" i="2"/>
  <c r="AC436" i="2" s="1"/>
  <c r="AJ436" i="2" s="1"/>
  <c r="F424" i="1" s="1"/>
  <c r="AA466" i="2"/>
  <c r="AC466" i="2" s="1"/>
  <c r="AJ466" i="2" s="1"/>
  <c r="F454" i="1" s="1"/>
  <c r="AA249" i="2"/>
  <c r="AC249" i="2" s="1"/>
  <c r="AJ249" i="2" s="1"/>
  <c r="F237" i="1" s="1"/>
  <c r="AA226" i="2"/>
  <c r="AC226" i="2" s="1"/>
  <c r="AJ226" i="2" s="1"/>
  <c r="F214" i="1" s="1"/>
  <c r="AA218" i="2"/>
  <c r="AC218" i="2" s="1"/>
  <c r="AJ218" i="2" s="1"/>
  <c r="F206" i="1" s="1"/>
  <c r="AA206" i="2"/>
  <c r="AC206" i="2" s="1"/>
  <c r="AJ206" i="2" s="1"/>
  <c r="F194" i="1" s="1"/>
  <c r="AA302" i="2"/>
  <c r="AC302" i="2" s="1"/>
  <c r="AJ302" i="2" s="1"/>
  <c r="F290" i="1" s="1"/>
  <c r="AA238" i="2"/>
  <c r="AC238" i="2" s="1"/>
  <c r="AJ238" i="2" s="1"/>
  <c r="F226" i="1" s="1"/>
  <c r="AA449" i="2"/>
  <c r="AC449" i="2" s="1"/>
  <c r="AJ449" i="2" s="1"/>
  <c r="F437" i="1" s="1"/>
  <c r="AA372" i="2"/>
  <c r="AC372" i="2" s="1"/>
  <c r="AJ372" i="2" s="1"/>
  <c r="F360" i="1" s="1"/>
  <c r="AA278" i="2"/>
  <c r="AC278" i="2" s="1"/>
  <c r="AJ278" i="2" s="1"/>
  <c r="F266" i="1" s="1"/>
  <c r="AA230" i="2"/>
  <c r="AC230" i="2" s="1"/>
  <c r="AJ230" i="2" s="1"/>
  <c r="F218" i="1" s="1"/>
  <c r="AA212" i="2"/>
  <c r="AC212" i="2" s="1"/>
  <c r="AJ212" i="2" s="1"/>
  <c r="F200" i="1" s="1"/>
  <c r="AA204" i="2"/>
  <c r="AC204" i="2" s="1"/>
  <c r="AJ204" i="2" s="1"/>
  <c r="F192" i="1" s="1"/>
  <c r="AA192" i="2"/>
  <c r="AC192" i="2" s="1"/>
  <c r="AJ192" i="2" s="1"/>
  <c r="F180" i="1" s="1"/>
  <c r="AA183" i="2"/>
  <c r="AC183" i="2" s="1"/>
  <c r="AJ183" i="2" s="1"/>
  <c r="F171" i="1" s="1"/>
  <c r="AA173" i="2"/>
  <c r="AC173" i="2" s="1"/>
  <c r="AJ173" i="2" s="1"/>
  <c r="F161" i="1" s="1"/>
  <c r="AA161" i="2"/>
  <c r="AC161" i="2" s="1"/>
  <c r="AJ161" i="2" s="1"/>
  <c r="F149" i="1" s="1"/>
  <c r="AA154" i="2"/>
  <c r="AC154" i="2" s="1"/>
  <c r="AJ154" i="2" s="1"/>
  <c r="F142" i="1" s="1"/>
  <c r="AA142" i="2"/>
  <c r="AC142" i="2" s="1"/>
  <c r="AJ142" i="2" s="1"/>
  <c r="F130" i="1" s="1"/>
  <c r="AA132" i="2"/>
  <c r="AC132" i="2" s="1"/>
  <c r="AJ132" i="2" s="1"/>
  <c r="F120" i="1" s="1"/>
  <c r="AA120" i="2"/>
  <c r="AC120" i="2" s="1"/>
  <c r="AJ120" i="2" s="1"/>
  <c r="F108" i="1" s="1"/>
  <c r="AA111" i="2"/>
  <c r="AC111" i="2" s="1"/>
  <c r="AJ111" i="2" s="1"/>
  <c r="F99" i="1" s="1"/>
  <c r="AA101" i="2"/>
  <c r="AC101" i="2" s="1"/>
  <c r="AJ101" i="2" s="1"/>
  <c r="F89" i="1" s="1"/>
  <c r="AA89" i="2"/>
  <c r="AC89" i="2" s="1"/>
  <c r="AJ89" i="2" s="1"/>
  <c r="F77" i="1" s="1"/>
  <c r="AA82" i="2"/>
  <c r="AC82" i="2" s="1"/>
  <c r="AJ82" i="2" s="1"/>
  <c r="F70" i="1" s="1"/>
  <c r="AA70" i="2"/>
  <c r="AC70" i="2" s="1"/>
  <c r="AJ70" i="2" s="1"/>
  <c r="F58" i="1" s="1"/>
  <c r="AA60" i="2"/>
  <c r="AC60" i="2" s="1"/>
  <c r="AJ60" i="2" s="1"/>
  <c r="F48" i="1" s="1"/>
  <c r="AA48" i="2"/>
  <c r="AC48" i="2" s="1"/>
  <c r="AJ48" i="2" s="1"/>
  <c r="F36" i="1" s="1"/>
  <c r="AA39" i="2"/>
  <c r="AC39" i="2" s="1"/>
  <c r="AJ39" i="2" s="1"/>
  <c r="F27" i="1" s="1"/>
  <c r="AA29" i="2"/>
  <c r="AC29" i="2" s="1"/>
  <c r="AJ29" i="2" s="1"/>
  <c r="F17" i="1" s="1"/>
  <c r="AA512" i="2"/>
  <c r="AC512" i="2" s="1"/>
  <c r="AJ512" i="2" s="1"/>
  <c r="F500" i="1" s="1"/>
  <c r="AA262" i="2"/>
  <c r="AC262" i="2" s="1"/>
  <c r="AJ262" i="2" s="1"/>
  <c r="F250" i="1" s="1"/>
  <c r="AA323" i="2"/>
  <c r="AC323" i="2" s="1"/>
  <c r="AJ323" i="2" s="1"/>
  <c r="F311" i="1" s="1"/>
  <c r="AA216" i="2"/>
  <c r="AC216" i="2" s="1"/>
  <c r="AJ216" i="2" s="1"/>
  <c r="F204" i="1" s="1"/>
  <c r="AA171" i="2"/>
  <c r="AC171" i="2" s="1"/>
  <c r="AJ171" i="2" s="1"/>
  <c r="F159" i="1" s="1"/>
  <c r="AA99" i="2"/>
  <c r="AC99" i="2" s="1"/>
  <c r="AJ99" i="2" s="1"/>
  <c r="F87" i="1" s="1"/>
  <c r="AA27" i="2"/>
  <c r="AC27" i="2" s="1"/>
  <c r="AJ27" i="2" s="1"/>
  <c r="F15" i="1" s="1"/>
  <c r="AA275" i="2"/>
  <c r="AC275" i="2" s="1"/>
  <c r="AJ275" i="2" s="1"/>
  <c r="F263" i="1" s="1"/>
  <c r="AA439" i="2"/>
  <c r="AC439" i="2" s="1"/>
  <c r="AJ439" i="2" s="1"/>
  <c r="F427" i="1" s="1"/>
  <c r="AA379" i="2"/>
  <c r="AC379" i="2" s="1"/>
  <c r="AJ379" i="2" s="1"/>
  <c r="F367" i="1" s="1"/>
  <c r="AA317" i="2"/>
  <c r="AC317" i="2" s="1"/>
  <c r="AJ317" i="2" s="1"/>
  <c r="F305" i="1" s="1"/>
  <c r="AA297" i="2"/>
  <c r="AC297" i="2" s="1"/>
  <c r="AJ297" i="2" s="1"/>
  <c r="F285" i="1" s="1"/>
  <c r="AA236" i="2"/>
  <c r="AC236" i="2" s="1"/>
  <c r="AJ236" i="2" s="1"/>
  <c r="F224" i="1" s="1"/>
  <c r="AA225" i="2"/>
  <c r="AC225" i="2" s="1"/>
  <c r="AJ225" i="2" s="1"/>
  <c r="F213" i="1" s="1"/>
  <c r="AA416" i="2"/>
  <c r="AC416" i="2" s="1"/>
  <c r="AJ416" i="2" s="1"/>
  <c r="F404" i="1" s="1"/>
  <c r="AA290" i="2"/>
  <c r="AC290" i="2" s="1"/>
  <c r="AJ290" i="2" s="1"/>
  <c r="F278" i="1" s="1"/>
  <c r="AA442" i="2"/>
  <c r="AC442" i="2" s="1"/>
  <c r="AJ442" i="2" s="1"/>
  <c r="F430" i="1" s="1"/>
  <c r="AA518" i="2"/>
  <c r="AC518" i="2" s="1"/>
  <c r="AJ518" i="2" s="1"/>
  <c r="F506" i="1" s="1"/>
  <c r="AA202" i="2"/>
  <c r="AC202" i="2" s="1"/>
  <c r="AJ202" i="2" s="1"/>
  <c r="F190" i="1" s="1"/>
  <c r="AA149" i="2"/>
  <c r="AC149" i="2" s="1"/>
  <c r="AJ149" i="2" s="1"/>
  <c r="F137" i="1" s="1"/>
  <c r="AA130" i="2"/>
  <c r="AC130" i="2" s="1"/>
  <c r="AJ130" i="2" s="1"/>
  <c r="F118" i="1" s="1"/>
  <c r="AA77" i="2"/>
  <c r="AC77" i="2" s="1"/>
  <c r="AJ77" i="2" s="1"/>
  <c r="F65" i="1" s="1"/>
  <c r="AA58" i="2"/>
  <c r="AC58" i="2" s="1"/>
  <c r="AJ58" i="2" s="1"/>
  <c r="F46" i="1" s="1"/>
  <c r="AA163" i="2"/>
  <c r="AC163" i="2" s="1"/>
  <c r="AJ163" i="2" s="1"/>
  <c r="F151" i="1" s="1"/>
  <c r="AA127" i="2"/>
  <c r="AC127" i="2" s="1"/>
  <c r="AJ127" i="2" s="1"/>
  <c r="F115" i="1" s="1"/>
  <c r="AA294" i="2"/>
  <c r="AC294" i="2" s="1"/>
  <c r="AJ294" i="2" s="1"/>
  <c r="F282" i="1" s="1"/>
  <c r="AA370" i="2"/>
  <c r="AC370" i="2" s="1"/>
  <c r="AJ370" i="2" s="1"/>
  <c r="F358" i="1" s="1"/>
  <c r="AA324" i="2"/>
  <c r="AC324" i="2" s="1"/>
  <c r="AJ324" i="2" s="1"/>
  <c r="F312" i="1" s="1"/>
  <c r="AA180" i="2"/>
  <c r="AC180" i="2" s="1"/>
  <c r="AJ180" i="2" s="1"/>
  <c r="F168" i="1" s="1"/>
  <c r="AA108" i="2"/>
  <c r="AC108" i="2" s="1"/>
  <c r="AJ108" i="2" s="1"/>
  <c r="F96" i="1" s="1"/>
  <c r="AA36" i="2"/>
  <c r="AC36" i="2" s="1"/>
  <c r="AJ36" i="2" s="1"/>
  <c r="F24" i="1" s="1"/>
  <c r="AA344" i="2"/>
  <c r="AC344" i="2" s="1"/>
  <c r="AJ344" i="2" s="1"/>
  <c r="F332" i="1" s="1"/>
  <c r="AA406" i="2"/>
  <c r="AC406" i="2" s="1"/>
  <c r="AJ406" i="2" s="1"/>
  <c r="F394" i="1" s="1"/>
  <c r="AA348" i="2"/>
  <c r="AC348" i="2" s="1"/>
  <c r="AJ348" i="2" s="1"/>
  <c r="F336" i="1" s="1"/>
  <c r="AA497" i="2"/>
  <c r="AC497" i="2" s="1"/>
  <c r="AJ497" i="2" s="1"/>
  <c r="F485" i="1" s="1"/>
  <c r="AA429" i="2"/>
  <c r="AC429" i="2" s="1"/>
  <c r="AJ429" i="2" s="1"/>
  <c r="F417" i="1" s="1"/>
  <c r="AA271" i="2"/>
  <c r="AC271" i="2" s="1"/>
  <c r="AJ271" i="2" s="1"/>
  <c r="F259" i="1" s="1"/>
  <c r="AA286" i="2"/>
  <c r="AC286" i="2" s="1"/>
  <c r="AJ286" i="2" s="1"/>
  <c r="F274" i="1" s="1"/>
  <c r="AA336" i="2"/>
  <c r="AC336" i="2" s="1"/>
  <c r="AJ336" i="2" s="1"/>
  <c r="F324" i="1" s="1"/>
  <c r="AA272" i="2"/>
  <c r="AC272" i="2" s="1"/>
  <c r="AJ272" i="2" s="1"/>
  <c r="F260" i="1" s="1"/>
  <c r="AA448" i="2"/>
  <c r="AC448" i="2" s="1"/>
  <c r="AJ448" i="2" s="1"/>
  <c r="F436" i="1" s="1"/>
  <c r="AA427" i="2"/>
  <c r="AC427" i="2" s="1"/>
  <c r="AJ427" i="2" s="1"/>
  <c r="F415" i="1" s="1"/>
  <c r="AA401" i="2"/>
  <c r="AC401" i="2" s="1"/>
  <c r="AJ401" i="2" s="1"/>
  <c r="F389" i="1" s="1"/>
  <c r="AA347" i="2"/>
  <c r="AC347" i="2" s="1"/>
  <c r="AJ347" i="2" s="1"/>
  <c r="F335" i="1" s="1"/>
  <c r="AA281" i="2"/>
  <c r="AC281" i="2" s="1"/>
  <c r="AJ281" i="2" s="1"/>
  <c r="F269" i="1" s="1"/>
  <c r="AA489" i="2"/>
  <c r="AC489" i="2" s="1"/>
  <c r="AJ489" i="2" s="1"/>
  <c r="F477" i="1" s="1"/>
  <c r="AA288" i="2"/>
  <c r="AC288" i="2" s="1"/>
  <c r="AJ288" i="2" s="1"/>
  <c r="F276" i="1" s="1"/>
  <c r="AA367" i="2"/>
  <c r="AC367" i="2" s="1"/>
  <c r="AJ367" i="2" s="1"/>
  <c r="F355" i="1" s="1"/>
  <c r="AA359" i="2"/>
  <c r="AC359" i="2" s="1"/>
  <c r="AJ359" i="2" s="1"/>
  <c r="F347" i="1" s="1"/>
  <c r="AA256" i="2"/>
  <c r="AC256" i="2" s="1"/>
  <c r="AJ256" i="2" s="1"/>
  <c r="F244" i="1" s="1"/>
  <c r="AA220" i="2"/>
  <c r="AC220" i="2" s="1"/>
  <c r="AJ220" i="2" s="1"/>
  <c r="F208" i="1" s="1"/>
  <c r="AA482" i="2"/>
  <c r="AC482" i="2" s="1"/>
  <c r="AJ482" i="2" s="1"/>
  <c r="F470" i="1" s="1"/>
  <c r="AA405" i="2"/>
  <c r="AC405" i="2" s="1"/>
  <c r="AJ405" i="2" s="1"/>
  <c r="F393" i="1" s="1"/>
  <c r="AA228" i="2"/>
  <c r="AC228" i="2" s="1"/>
  <c r="AJ228" i="2" s="1"/>
  <c r="F216" i="1" s="1"/>
  <c r="AA259" i="2"/>
  <c r="AC259" i="2" s="1"/>
  <c r="AJ259" i="2" s="1"/>
  <c r="F247" i="1" s="1"/>
  <c r="AA487" i="2"/>
  <c r="AC487" i="2" s="1"/>
  <c r="AJ487" i="2" s="1"/>
  <c r="F475" i="1" s="1"/>
  <c r="AA252" i="2"/>
  <c r="AC252" i="2" s="1"/>
  <c r="AJ252" i="2" s="1"/>
  <c r="F240" i="1" s="1"/>
  <c r="AA219" i="2"/>
  <c r="AC219" i="2" s="1"/>
  <c r="AJ219" i="2" s="1"/>
  <c r="F207" i="1" s="1"/>
  <c r="AA207" i="2"/>
  <c r="AC207" i="2" s="1"/>
  <c r="AJ207" i="2" s="1"/>
  <c r="F195" i="1" s="1"/>
  <c r="AA166" i="2"/>
  <c r="AC166" i="2" s="1"/>
  <c r="AJ166" i="2" s="1"/>
  <c r="F154" i="1" s="1"/>
  <c r="AA118" i="2"/>
  <c r="AC118" i="2" s="1"/>
  <c r="AJ118" i="2" s="1"/>
  <c r="F106" i="1" s="1"/>
  <c r="AA106" i="2"/>
  <c r="AC106" i="2" s="1"/>
  <c r="AJ106" i="2" s="1"/>
  <c r="F94" i="1" s="1"/>
  <c r="AA94" i="2"/>
  <c r="AC94" i="2" s="1"/>
  <c r="AJ94" i="2" s="1"/>
  <c r="F82" i="1" s="1"/>
  <c r="AA65" i="2"/>
  <c r="AC65" i="2" s="1"/>
  <c r="AJ65" i="2" s="1"/>
  <c r="F53" i="1" s="1"/>
  <c r="AA53" i="2"/>
  <c r="AC53" i="2" s="1"/>
  <c r="AJ53" i="2" s="1"/>
  <c r="F41" i="1" s="1"/>
  <c r="AA41" i="2"/>
  <c r="AC41" i="2" s="1"/>
  <c r="AJ41" i="2" s="1"/>
  <c r="F29" i="1" s="1"/>
  <c r="AA79" i="2"/>
  <c r="AC79" i="2" s="1"/>
  <c r="AJ79" i="2" s="1"/>
  <c r="F67" i="1" s="1"/>
  <c r="AA43" i="2"/>
  <c r="AC43" i="2" s="1"/>
  <c r="AJ43" i="2" s="1"/>
  <c r="F31" i="1" s="1"/>
  <c r="AA386" i="2"/>
  <c r="AC386" i="2" s="1"/>
  <c r="AJ386" i="2" s="1"/>
  <c r="F374" i="1" s="1"/>
  <c r="AA333" i="2"/>
  <c r="AC333" i="2" s="1"/>
  <c r="AJ333" i="2" s="1"/>
  <c r="F321" i="1" s="1"/>
  <c r="AA245" i="2"/>
  <c r="AC245" i="2" s="1"/>
  <c r="AJ245" i="2" s="1"/>
  <c r="F233" i="1" s="1"/>
  <c r="AA210" i="2"/>
  <c r="AC210" i="2" s="1"/>
  <c r="AJ210" i="2" s="1"/>
  <c r="F198" i="1" s="1"/>
  <c r="AA201" i="2"/>
  <c r="AC201" i="2" s="1"/>
  <c r="AJ201" i="2" s="1"/>
  <c r="F189" i="1" s="1"/>
  <c r="AA196" i="2"/>
  <c r="AC196" i="2" s="1"/>
  <c r="AJ196" i="2" s="1"/>
  <c r="F184" i="1" s="1"/>
  <c r="AA189" i="2"/>
  <c r="AC189" i="2" s="1"/>
  <c r="AJ189" i="2" s="1"/>
  <c r="F177" i="1" s="1"/>
  <c r="AA160" i="2"/>
  <c r="AC160" i="2" s="1"/>
  <c r="AJ160" i="2" s="1"/>
  <c r="F148" i="1" s="1"/>
  <c r="AA153" i="2"/>
  <c r="AC153" i="2" s="1"/>
  <c r="AJ153" i="2" s="1"/>
  <c r="F141" i="1" s="1"/>
  <c r="AA124" i="2"/>
  <c r="AC124" i="2" s="1"/>
  <c r="AJ124" i="2" s="1"/>
  <c r="F112" i="1" s="1"/>
  <c r="AA117" i="2"/>
  <c r="AC117" i="2" s="1"/>
  <c r="AJ117" i="2" s="1"/>
  <c r="F105" i="1" s="1"/>
  <c r="AA104" i="2"/>
  <c r="AC104" i="2" s="1"/>
  <c r="AJ104" i="2" s="1"/>
  <c r="F92" i="1" s="1"/>
  <c r="AA81" i="2"/>
  <c r="AC81" i="2" s="1"/>
  <c r="AJ81" i="2" s="1"/>
  <c r="F69" i="1" s="1"/>
  <c r="AA68" i="2"/>
  <c r="AC68" i="2" s="1"/>
  <c r="AJ68" i="2" s="1"/>
  <c r="F56" i="1" s="1"/>
  <c r="AA45" i="2"/>
  <c r="AC45" i="2" s="1"/>
  <c r="AJ45" i="2" s="1"/>
  <c r="F33" i="1" s="1"/>
  <c r="AA32" i="2"/>
  <c r="AC32" i="2" s="1"/>
  <c r="AJ32" i="2" s="1"/>
  <c r="F20" i="1" s="1"/>
  <c r="AA57" i="2"/>
  <c r="AC57" i="2" s="1"/>
  <c r="AJ57" i="2" s="1"/>
  <c r="F45" i="1" s="1"/>
  <c r="AA250" i="2"/>
  <c r="AC250" i="2" s="1"/>
  <c r="AJ250" i="2" s="1"/>
  <c r="F238" i="1" s="1"/>
  <c r="AA193" i="2"/>
  <c r="AC193" i="2" s="1"/>
  <c r="AJ193" i="2" s="1"/>
  <c r="F181" i="1" s="1"/>
  <c r="AA167" i="2"/>
  <c r="AC167" i="2" s="1"/>
  <c r="AJ167" i="2" s="1"/>
  <c r="F155" i="1" s="1"/>
  <c r="AA157" i="2"/>
  <c r="AC157" i="2" s="1"/>
  <c r="AJ157" i="2" s="1"/>
  <c r="F145" i="1" s="1"/>
  <c r="AA131" i="2"/>
  <c r="AC131" i="2" s="1"/>
  <c r="AJ131" i="2" s="1"/>
  <c r="F119" i="1" s="1"/>
  <c r="AA121" i="2"/>
  <c r="AC121" i="2" s="1"/>
  <c r="AJ121" i="2" s="1"/>
  <c r="F109" i="1" s="1"/>
  <c r="AA95" i="2"/>
  <c r="AC95" i="2" s="1"/>
  <c r="AJ95" i="2" s="1"/>
  <c r="F83" i="1" s="1"/>
  <c r="AA85" i="2"/>
  <c r="AC85" i="2" s="1"/>
  <c r="AJ85" i="2" s="1"/>
  <c r="F73" i="1" s="1"/>
  <c r="AA64" i="2"/>
  <c r="AC64" i="2" s="1"/>
  <c r="AJ64" i="2" s="1"/>
  <c r="F52" i="1" s="1"/>
  <c r="AA49" i="2"/>
  <c r="AC49" i="2" s="1"/>
  <c r="AJ49" i="2" s="1"/>
  <c r="F37" i="1" s="1"/>
  <c r="AA28" i="2"/>
  <c r="AC28" i="2" s="1"/>
  <c r="AJ28" i="2" s="1"/>
  <c r="F16" i="1" s="1"/>
  <c r="AA188" i="2"/>
  <c r="AC188" i="2" s="1"/>
  <c r="AJ188" i="2" s="1"/>
  <c r="F176" i="1" s="1"/>
  <c r="AA148" i="2"/>
  <c r="AC148" i="2" s="1"/>
  <c r="AJ148" i="2" s="1"/>
  <c r="F136" i="1" s="1"/>
  <c r="AA80" i="2"/>
  <c r="AC80" i="2" s="1"/>
  <c r="AJ80" i="2" s="1"/>
  <c r="F68" i="1" s="1"/>
  <c r="AA255" i="2"/>
  <c r="AC255" i="2" s="1"/>
  <c r="AJ255" i="2" s="1"/>
  <c r="F243" i="1" s="1"/>
  <c r="AA232" i="2"/>
  <c r="AC232" i="2" s="1"/>
  <c r="AJ232" i="2" s="1"/>
  <c r="F220" i="1" s="1"/>
  <c r="AA178" i="2"/>
  <c r="AC178" i="2" s="1"/>
  <c r="AJ178" i="2" s="1"/>
  <c r="F166" i="1" s="1"/>
  <c r="AA115" i="2"/>
  <c r="AC115" i="2" s="1"/>
  <c r="AJ115" i="2" s="1"/>
  <c r="F103" i="1" s="1"/>
  <c r="AA198" i="2"/>
  <c r="AC198" i="2" s="1"/>
  <c r="AJ198" i="2" s="1"/>
  <c r="F186" i="1" s="1"/>
  <c r="AA88" i="2"/>
  <c r="AC88" i="2" s="1"/>
  <c r="AJ88" i="2" s="1"/>
  <c r="F76" i="1" s="1"/>
  <c r="AA182" i="2"/>
  <c r="AC182" i="2" s="1"/>
  <c r="AJ182" i="2" s="1"/>
  <c r="F170" i="1" s="1"/>
  <c r="AA59" i="2"/>
  <c r="AC59" i="2" s="1"/>
  <c r="AJ59" i="2" s="1"/>
  <c r="F47" i="1" s="1"/>
  <c r="AA451" i="2"/>
  <c r="AC451" i="2" s="1"/>
  <c r="AJ451" i="2" s="1"/>
  <c r="F439" i="1" s="1"/>
  <c r="AA266" i="2"/>
  <c r="AC266" i="2" s="1"/>
  <c r="AJ266" i="2" s="1"/>
  <c r="F254" i="1" s="1"/>
  <c r="AA314" i="2"/>
  <c r="AC314" i="2" s="1"/>
  <c r="AJ314" i="2" s="1"/>
  <c r="F302" i="1" s="1"/>
  <c r="AA328" i="2"/>
  <c r="AC328" i="2" s="1"/>
  <c r="AJ328" i="2" s="1"/>
  <c r="F316" i="1" s="1"/>
  <c r="AA214" i="2"/>
  <c r="AC214" i="2" s="1"/>
  <c r="AJ214" i="2" s="1"/>
  <c r="F202" i="1" s="1"/>
  <c r="AA190" i="2"/>
  <c r="AC190" i="2" s="1"/>
  <c r="AJ190" i="2" s="1"/>
  <c r="F178" i="1" s="1"/>
  <c r="AA199" i="2"/>
  <c r="AC199" i="2" s="1"/>
  <c r="AJ199" i="2" s="1"/>
  <c r="F187" i="1" s="1"/>
  <c r="AA31" i="2"/>
  <c r="AC31" i="2" s="1"/>
  <c r="AJ31" i="2" s="1"/>
  <c r="F19" i="1" s="1"/>
  <c r="AA186" i="2"/>
  <c r="AC186" i="2" s="1"/>
  <c r="AJ186" i="2" s="1"/>
  <c r="F174" i="1" s="1"/>
  <c r="AA52" i="2"/>
  <c r="AC52" i="2" s="1"/>
  <c r="AJ52" i="2" s="1"/>
  <c r="F40" i="1" s="1"/>
  <c r="AA146" i="2"/>
  <c r="AC146" i="2" s="1"/>
  <c r="AJ146" i="2" s="1"/>
  <c r="F134" i="1" s="1"/>
  <c r="AA23" i="2"/>
  <c r="AC23" i="2" s="1"/>
  <c r="AJ23" i="2" s="1"/>
  <c r="F11" i="1" s="1"/>
  <c r="AA247" i="2"/>
  <c r="AC247" i="2" s="1"/>
  <c r="AJ247" i="2" s="1"/>
  <c r="F235" i="1" s="1"/>
  <c r="AA137" i="2"/>
  <c r="AC137" i="2" s="1"/>
  <c r="AJ137" i="2" s="1"/>
  <c r="F125" i="1" s="1"/>
  <c r="AA125" i="2"/>
  <c r="AC125" i="2" s="1"/>
  <c r="AJ125" i="2" s="1"/>
  <c r="F113" i="1" s="1"/>
  <c r="AA113" i="2"/>
  <c r="AC113" i="2" s="1"/>
  <c r="AJ113" i="2" s="1"/>
  <c r="F101" i="1" s="1"/>
  <c r="AA292" i="2"/>
  <c r="AC292" i="2" s="1"/>
  <c r="AJ292" i="2" s="1"/>
  <c r="F280" i="1" s="1"/>
  <c r="AA150" i="2"/>
  <c r="AC150" i="2" s="1"/>
  <c r="AJ150" i="2" s="1"/>
  <c r="F138" i="1" s="1"/>
  <c r="AA165" i="2"/>
  <c r="AC165" i="2" s="1"/>
  <c r="AJ165" i="2" s="1"/>
  <c r="F153" i="1" s="1"/>
  <c r="AA110" i="2"/>
  <c r="AC110" i="2" s="1"/>
  <c r="AJ110" i="2" s="1"/>
  <c r="F98" i="1" s="1"/>
  <c r="AA322" i="2"/>
  <c r="AC322" i="2" s="1"/>
  <c r="AJ322" i="2" s="1"/>
  <c r="F310" i="1" s="1"/>
  <c r="AA208" i="2"/>
  <c r="AC208" i="2" s="1"/>
  <c r="AJ208" i="2" s="1"/>
  <c r="F196" i="1" s="1"/>
  <c r="AA114" i="2"/>
  <c r="AC114" i="2" s="1"/>
  <c r="AJ114" i="2" s="1"/>
  <c r="F102" i="1" s="1"/>
  <c r="AA235" i="2"/>
  <c r="AC235" i="2" s="1"/>
  <c r="AJ235" i="2" s="1"/>
  <c r="F223" i="1" s="1"/>
  <c r="AA74" i="2"/>
  <c r="AC74" i="2" s="1"/>
  <c r="AJ74" i="2" s="1"/>
  <c r="F62" i="1" s="1"/>
  <c r="AA395" i="2"/>
  <c r="AC395" i="2" s="1"/>
  <c r="AJ395" i="2" s="1"/>
  <c r="F383" i="1" s="1"/>
  <c r="AA215" i="2"/>
  <c r="AC215" i="2" s="1"/>
  <c r="AJ215" i="2" s="1"/>
  <c r="F203" i="1" s="1"/>
  <c r="AA244" i="2"/>
  <c r="AC244" i="2" s="1"/>
  <c r="AJ244" i="2" s="1"/>
  <c r="F232" i="1" s="1"/>
  <c r="AA364" i="2"/>
  <c r="AC364" i="2" s="1"/>
  <c r="AJ364" i="2" s="1"/>
  <c r="F352" i="1" s="1"/>
  <c r="AA319" i="2"/>
  <c r="AC319" i="2" s="1"/>
  <c r="AJ319" i="2" s="1"/>
  <c r="F307" i="1" s="1"/>
  <c r="AA253" i="2"/>
  <c r="AC253" i="2" s="1"/>
  <c r="AJ253" i="2" s="1"/>
  <c r="F241" i="1" s="1"/>
  <c r="AA305" i="2"/>
  <c r="AC305" i="2" s="1"/>
  <c r="AJ305" i="2" s="1"/>
  <c r="F293" i="1" s="1"/>
  <c r="AA197" i="2"/>
  <c r="AC197" i="2" s="1"/>
  <c r="AJ197" i="2" s="1"/>
  <c r="F185" i="1" s="1"/>
  <c r="AA185" i="2"/>
  <c r="AC185" i="2" s="1"/>
  <c r="AJ185" i="2" s="1"/>
  <c r="F173" i="1" s="1"/>
  <c r="AA159" i="2"/>
  <c r="AC159" i="2" s="1"/>
  <c r="AJ159" i="2" s="1"/>
  <c r="F147" i="1" s="1"/>
  <c r="AA211" i="2"/>
  <c r="AC211" i="2" s="1"/>
  <c r="AJ211" i="2" s="1"/>
  <c r="F199" i="1" s="1"/>
  <c r="AA287" i="2"/>
  <c r="AC287" i="2" s="1"/>
  <c r="AJ287" i="2" s="1"/>
  <c r="F275" i="1" s="1"/>
  <c r="AA209" i="2"/>
  <c r="AC209" i="2" s="1"/>
  <c r="AJ209" i="2" s="1"/>
  <c r="F197" i="1" s="1"/>
  <c r="AA389" i="2"/>
  <c r="AC389" i="2" s="1"/>
  <c r="AJ389" i="2" s="1"/>
  <c r="F377" i="1" s="1"/>
  <c r="AA441" i="2"/>
  <c r="AC441" i="2" s="1"/>
  <c r="AJ441" i="2" s="1"/>
  <c r="F429" i="1" s="1"/>
  <c r="AA221" i="2"/>
  <c r="AC221" i="2" s="1"/>
  <c r="AJ221" i="2" s="1"/>
  <c r="F209" i="1" s="1"/>
  <c r="AA407" i="2"/>
  <c r="AC407" i="2" s="1"/>
  <c r="AJ407" i="2" s="1"/>
  <c r="F395" i="1" s="1"/>
  <c r="AA241" i="2"/>
  <c r="AC241" i="2" s="1"/>
  <c r="AJ241" i="2" s="1"/>
  <c r="F229" i="1" s="1"/>
  <c r="AA350" i="2"/>
  <c r="AC350" i="2" s="1"/>
  <c r="AJ350" i="2" s="1"/>
  <c r="F338" i="1" s="1"/>
  <c r="AA147" i="2"/>
  <c r="AC147" i="2" s="1"/>
  <c r="AJ147" i="2" s="1"/>
  <c r="F135" i="1" s="1"/>
  <c r="AA492" i="2"/>
  <c r="AC492" i="2" s="1"/>
  <c r="AJ492" i="2" s="1"/>
  <c r="F480" i="1" s="1"/>
  <c r="AA490" i="2"/>
  <c r="AC490" i="2" s="1"/>
  <c r="AJ490" i="2" s="1"/>
  <c r="F478" i="1" s="1"/>
  <c r="AA195" i="2"/>
  <c r="AC195" i="2" s="1"/>
  <c r="AJ195" i="2" s="1"/>
  <c r="F183" i="1" s="1"/>
  <c r="AA168" i="2"/>
  <c r="AC168" i="2" s="1"/>
  <c r="AJ168" i="2" s="1"/>
  <c r="F156" i="1" s="1"/>
  <c r="AA135" i="2"/>
  <c r="AC135" i="2" s="1"/>
  <c r="AJ135" i="2" s="1"/>
  <c r="F123" i="1" s="1"/>
  <c r="AA87" i="2"/>
  <c r="AC87" i="2" s="1"/>
  <c r="AJ87" i="2" s="1"/>
  <c r="F75" i="1" s="1"/>
  <c r="AA72" i="2"/>
  <c r="AC72" i="2" s="1"/>
  <c r="AJ72" i="2" s="1"/>
  <c r="F60" i="1" s="1"/>
  <c r="AA24" i="2"/>
  <c r="AC24" i="2" s="1"/>
  <c r="AJ24" i="2" s="1"/>
  <c r="F12" i="1" s="1"/>
  <c r="AA175" i="2"/>
  <c r="AC175" i="2" s="1"/>
  <c r="AJ175" i="2" s="1"/>
  <c r="F163" i="1" s="1"/>
  <c r="AA67" i="2"/>
  <c r="AC67" i="2" s="1"/>
  <c r="AJ67" i="2" s="1"/>
  <c r="F55" i="1" s="1"/>
  <c r="AA19" i="2"/>
  <c r="AC19" i="2" s="1"/>
  <c r="AJ19" i="2" s="1"/>
  <c r="F7" i="1" s="1"/>
  <c r="AA374" i="2"/>
  <c r="AC374" i="2" s="1"/>
  <c r="AJ374" i="2" s="1"/>
  <c r="F362" i="1" s="1"/>
  <c r="AA224" i="2"/>
  <c r="AC224" i="2" s="1"/>
  <c r="AJ224" i="2" s="1"/>
  <c r="F212" i="1" s="1"/>
  <c r="AA158" i="2"/>
  <c r="AC158" i="2" s="1"/>
  <c r="AJ158" i="2" s="1"/>
  <c r="F146" i="1" s="1"/>
  <c r="AA145" i="2"/>
  <c r="AC145" i="2" s="1"/>
  <c r="AJ145" i="2" s="1"/>
  <c r="F133" i="1" s="1"/>
  <c r="AA119" i="2"/>
  <c r="AC119" i="2" s="1"/>
  <c r="AJ119" i="2" s="1"/>
  <c r="F107" i="1" s="1"/>
  <c r="AA78" i="2"/>
  <c r="AC78" i="2" s="1"/>
  <c r="AJ78" i="2" s="1"/>
  <c r="F66" i="1" s="1"/>
  <c r="AA50" i="2"/>
  <c r="AC50" i="2" s="1"/>
  <c r="AJ50" i="2" s="1"/>
  <c r="F38" i="1" s="1"/>
  <c r="AA37" i="2"/>
  <c r="AC37" i="2" s="1"/>
  <c r="AJ37" i="2" s="1"/>
  <c r="F25" i="1" s="1"/>
  <c r="AA93" i="2"/>
  <c r="AC93" i="2" s="1"/>
  <c r="AJ93" i="2" s="1"/>
  <c r="F81" i="1" s="1"/>
  <c r="AA177" i="2"/>
  <c r="AC177" i="2" s="1"/>
  <c r="AJ177" i="2" s="1"/>
  <c r="F165" i="1" s="1"/>
  <c r="AA162" i="2"/>
  <c r="AC162" i="2" s="1"/>
  <c r="AJ162" i="2" s="1"/>
  <c r="F150" i="1" s="1"/>
  <c r="AA90" i="2"/>
  <c r="AC90" i="2" s="1"/>
  <c r="AJ90" i="2" s="1"/>
  <c r="F78" i="1" s="1"/>
  <c r="AA38" i="2"/>
  <c r="AC38" i="2" s="1"/>
  <c r="AJ38" i="2" s="1"/>
  <c r="F26" i="1" s="1"/>
  <c r="AA20" i="2"/>
  <c r="AC20" i="2" s="1"/>
  <c r="AJ20" i="2" s="1"/>
  <c r="F8" i="1" s="1"/>
  <c r="AA169" i="2"/>
  <c r="AC169" i="2" s="1"/>
  <c r="AJ169" i="2" s="1"/>
  <c r="F157" i="1" s="1"/>
  <c r="AA134" i="2"/>
  <c r="AC134" i="2" s="1"/>
  <c r="AJ134" i="2" s="1"/>
  <c r="F122" i="1" s="1"/>
  <c r="AA40" i="2"/>
  <c r="AC40" i="2" s="1"/>
  <c r="AJ40" i="2" s="1"/>
  <c r="F28" i="1" s="1"/>
  <c r="AA243" i="2"/>
  <c r="AC243" i="2" s="1"/>
  <c r="AJ243" i="2" s="1"/>
  <c r="F231" i="1" s="1"/>
  <c r="AA116" i="2"/>
  <c r="AC116" i="2" s="1"/>
  <c r="AJ116" i="2" s="1"/>
  <c r="F104" i="1" s="1"/>
  <c r="AA76" i="2"/>
  <c r="AC76" i="2" s="1"/>
  <c r="AJ76" i="2" s="1"/>
  <c r="F64" i="1" s="1"/>
  <c r="AA25" i="2"/>
  <c r="AC25" i="2" s="1"/>
  <c r="AJ25" i="2" s="1"/>
  <c r="F13" i="1" s="1"/>
  <c r="AA112" i="2"/>
  <c r="AC112" i="2" s="1"/>
  <c r="AJ112" i="2" s="1"/>
  <c r="F100" i="1" s="1"/>
  <c r="AA35" i="2"/>
  <c r="AC35" i="2" s="1"/>
  <c r="AJ35" i="2" s="1"/>
  <c r="F23" i="1" s="1"/>
  <c r="AA84" i="2"/>
  <c r="AC84" i="2" s="1"/>
  <c r="AJ84" i="2" s="1"/>
  <c r="F72" i="1" s="1"/>
  <c r="AA203" i="2"/>
  <c r="AC203" i="2" s="1"/>
  <c r="AJ203" i="2" s="1"/>
  <c r="F191" i="1" s="1"/>
  <c r="AA105" i="2"/>
  <c r="AC105" i="2" s="1"/>
  <c r="AJ105" i="2" s="1"/>
  <c r="F93" i="1" s="1"/>
  <c r="AA97" i="2"/>
  <c r="AC97" i="2" s="1"/>
  <c r="AJ97" i="2" s="1"/>
  <c r="F85" i="1" s="1"/>
  <c r="AA184" i="2"/>
  <c r="AC184" i="2" s="1"/>
  <c r="AJ184" i="2" s="1"/>
  <c r="F172" i="1" s="1"/>
  <c r="AA412" i="2"/>
  <c r="AC412" i="2" s="1"/>
  <c r="AJ412" i="2" s="1"/>
  <c r="F400" i="1" s="1"/>
  <c r="AA240" i="2"/>
  <c r="AC240" i="2" s="1"/>
  <c r="AJ240" i="2" s="1"/>
  <c r="F228" i="1" s="1"/>
  <c r="AA172" i="2"/>
  <c r="AC172" i="2" s="1"/>
  <c r="AJ172" i="2" s="1"/>
  <c r="F160" i="1" s="1"/>
  <c r="AA128" i="2"/>
  <c r="AC128" i="2" s="1"/>
  <c r="AJ128" i="2" s="1"/>
  <c r="F116" i="1" s="1"/>
  <c r="AA62" i="2"/>
  <c r="AC62" i="2" s="1"/>
  <c r="AJ62" i="2" s="1"/>
  <c r="F50" i="1" s="1"/>
  <c r="AA51" i="2"/>
  <c r="AC51" i="2" s="1"/>
  <c r="AJ51" i="2" s="1"/>
  <c r="F39" i="1" s="1"/>
  <c r="AA22" i="2"/>
  <c r="AC22" i="2" s="1"/>
  <c r="AJ22" i="2" s="1"/>
  <c r="F10" i="1" s="1"/>
  <c r="AA55" i="2"/>
  <c r="AC55" i="2" s="1"/>
  <c r="AJ55" i="2" s="1"/>
  <c r="F43" i="1" s="1"/>
  <c r="AA200" i="2"/>
  <c r="AC200" i="2" s="1"/>
  <c r="AJ200" i="2" s="1"/>
  <c r="F188" i="1" s="1"/>
  <c r="AA205" i="2"/>
  <c r="AC205" i="2" s="1"/>
  <c r="AJ205" i="2" s="1"/>
  <c r="F193" i="1" s="1"/>
  <c r="AA103" i="2"/>
  <c r="AC103" i="2" s="1"/>
  <c r="AJ103" i="2" s="1"/>
  <c r="F91" i="1" s="1"/>
  <c r="AA47" i="2"/>
  <c r="AC47" i="2" s="1"/>
  <c r="AJ47" i="2" s="1"/>
  <c r="F35" i="1" s="1"/>
  <c r="AA21" i="2"/>
  <c r="AC21" i="2" s="1"/>
  <c r="AJ21" i="2" s="1"/>
  <c r="F9" i="1" s="1"/>
  <c r="AA26" i="2"/>
  <c r="AC26" i="2" s="1"/>
  <c r="AJ26" i="2" s="1"/>
  <c r="F14" i="1" s="1"/>
  <c r="AA73" i="2"/>
  <c r="AC73" i="2" s="1"/>
  <c r="AJ73" i="2" s="1"/>
  <c r="F61" i="1" s="1"/>
  <c r="AA144" i="2"/>
  <c r="AC144" i="2" s="1"/>
  <c r="AJ144" i="2" s="1"/>
  <c r="F132" i="1" s="1"/>
  <c r="AA96" i="2"/>
  <c r="AC96" i="2" s="1"/>
  <c r="AJ96" i="2" s="1"/>
  <c r="F84" i="1" s="1"/>
  <c r="AA151" i="2"/>
  <c r="AC151" i="2" s="1"/>
  <c r="AJ151" i="2" s="1"/>
  <c r="F139" i="1" s="1"/>
  <c r="AA140" i="2"/>
  <c r="AC140" i="2" s="1"/>
  <c r="AJ140" i="2" s="1"/>
  <c r="F128" i="1" s="1"/>
  <c r="AA86" i="2"/>
  <c r="AC86" i="2" s="1"/>
  <c r="AJ86" i="2" s="1"/>
  <c r="F74" i="1" s="1"/>
  <c r="AA155" i="2"/>
  <c r="AC155" i="2" s="1"/>
  <c r="AJ155" i="2" s="1"/>
  <c r="F143" i="1" s="1"/>
  <c r="AA33" i="2"/>
  <c r="AC33" i="2" s="1"/>
  <c r="AJ33" i="2" s="1"/>
  <c r="F21" i="1" s="1"/>
  <c r="AA18" i="2"/>
  <c r="AC18" i="2" s="1"/>
  <c r="AJ18" i="2" s="1"/>
  <c r="F6" i="1" s="1"/>
  <c r="AA310" i="2"/>
  <c r="AC310" i="2" s="1"/>
  <c r="AJ310" i="2" s="1"/>
  <c r="F298" i="1" s="1"/>
  <c r="AA63" i="2"/>
  <c r="AC63" i="2" s="1"/>
  <c r="AJ63" i="2" s="1"/>
  <c r="F51" i="1" s="1"/>
  <c r="AA34" i="2"/>
  <c r="AC34" i="2" s="1"/>
  <c r="AJ34" i="2" s="1"/>
  <c r="F22" i="1" s="1"/>
  <c r="AA181" i="2"/>
  <c r="AC181" i="2" s="1"/>
  <c r="AJ181" i="2" s="1"/>
  <c r="F169" i="1" s="1"/>
  <c r="AA100" i="2"/>
  <c r="AC100" i="2" s="1"/>
  <c r="AJ100" i="2" s="1"/>
  <c r="F88" i="1" s="1"/>
  <c r="AA56" i="2"/>
  <c r="AC56" i="2" s="1"/>
  <c r="AJ56" i="2" s="1"/>
  <c r="F44" i="1" s="1"/>
  <c r="AA237" i="2"/>
  <c r="AC237" i="2" s="1"/>
  <c r="AJ237" i="2" s="1"/>
  <c r="F225" i="1" s="1"/>
  <c r="AA194" i="2"/>
  <c r="AC194" i="2" s="1"/>
  <c r="AJ194" i="2" s="1"/>
  <c r="F182" i="1" s="1"/>
  <c r="AA126" i="2"/>
  <c r="AC126" i="2" s="1"/>
  <c r="AJ126" i="2" s="1"/>
  <c r="F114" i="1" s="1"/>
  <c r="AA283" i="2"/>
  <c r="AC283" i="2" s="1"/>
  <c r="AJ283" i="2" s="1"/>
  <c r="F271" i="1" s="1"/>
  <c r="AA141" i="2"/>
  <c r="AC141" i="2" s="1"/>
  <c r="AJ141" i="2" s="1"/>
  <c r="F129" i="1" s="1"/>
  <c r="AA91" i="2"/>
  <c r="AC91" i="2" s="1"/>
  <c r="AJ91" i="2" s="1"/>
  <c r="F79" i="1" s="1"/>
  <c r="AA377" i="2"/>
  <c r="AC377" i="2" s="1"/>
  <c r="AJ377" i="2" s="1"/>
  <c r="F365" i="1" s="1"/>
  <c r="AA242" i="2"/>
  <c r="AC242" i="2" s="1"/>
  <c r="AJ242" i="2" s="1"/>
  <c r="F230" i="1" s="1"/>
  <c r="AA164" i="2"/>
  <c r="AC164" i="2" s="1"/>
  <c r="AJ164" i="2" s="1"/>
  <c r="F152" i="1" s="1"/>
  <c r="AA143" i="2"/>
  <c r="AC143" i="2" s="1"/>
  <c r="AJ143" i="2" s="1"/>
  <c r="F131" i="1" s="1"/>
  <c r="AA156" i="2"/>
  <c r="AC156" i="2" s="1"/>
  <c r="AJ156" i="2" s="1"/>
  <c r="F144" i="1" s="1"/>
  <c r="AA129" i="2"/>
  <c r="AC129" i="2" s="1"/>
  <c r="AJ129" i="2" s="1"/>
  <c r="F117" i="1" s="1"/>
  <c r="AA123" i="2"/>
  <c r="AC123" i="2" s="1"/>
  <c r="AJ123" i="2" s="1"/>
  <c r="F111" i="1" s="1"/>
  <c r="AA75" i="2"/>
  <c r="AC75" i="2" s="1"/>
  <c r="AJ75" i="2" s="1"/>
  <c r="F63" i="1" s="1"/>
  <c r="AA46" i="2"/>
  <c r="AC46" i="2" s="1"/>
  <c r="AJ46" i="2" s="1"/>
  <c r="F34" i="1" s="1"/>
  <c r="AA139" i="2"/>
  <c r="AC139" i="2" s="1"/>
  <c r="AJ139" i="2" s="1"/>
  <c r="F127" i="1" s="1"/>
  <c r="AA83" i="2"/>
  <c r="AC83" i="2" s="1"/>
  <c r="AJ83" i="2" s="1"/>
  <c r="F71" i="1" s="1"/>
  <c r="AA42" i="2"/>
  <c r="AC42" i="2" s="1"/>
  <c r="AJ42" i="2" s="1"/>
  <c r="F30" i="1" s="1"/>
  <c r="AA71" i="2"/>
  <c r="AC71" i="2" s="1"/>
  <c r="AJ71" i="2" s="1"/>
  <c r="F59" i="1" s="1"/>
  <c r="AA170" i="2"/>
  <c r="AC170" i="2" s="1"/>
  <c r="AJ170" i="2" s="1"/>
  <c r="F158" i="1" s="1"/>
  <c r="AA102" i="2"/>
  <c r="AC102" i="2" s="1"/>
  <c r="AJ102" i="2" s="1"/>
  <c r="F90" i="1" s="1"/>
  <c r="AA44" i="2"/>
  <c r="AC44" i="2" s="1"/>
  <c r="AJ44" i="2" s="1"/>
  <c r="F32" i="1" s="1"/>
  <c r="AA109" i="2"/>
  <c r="AC109" i="2" s="1"/>
  <c r="AJ109" i="2" s="1"/>
  <c r="F97" i="1" s="1"/>
  <c r="AA66" i="2"/>
  <c r="AC66" i="2" s="1"/>
  <c r="AJ66" i="2" s="1"/>
  <c r="F54" i="1" s="1"/>
  <c r="AA179" i="2"/>
  <c r="AC179" i="2" s="1"/>
  <c r="AJ179" i="2" s="1"/>
  <c r="F167" i="1" s="1"/>
  <c r="AA61" i="2"/>
  <c r="AC61" i="2" s="1"/>
  <c r="AJ61" i="2" s="1"/>
  <c r="F49" i="1" s="1"/>
  <c r="AA187" i="2"/>
  <c r="AC187" i="2" s="1"/>
  <c r="AJ187" i="2" s="1"/>
  <c r="F175" i="1" s="1"/>
  <c r="AA176" i="2"/>
  <c r="AC176" i="2" s="1"/>
  <c r="AJ176" i="2" s="1"/>
  <c r="F164" i="1" s="1"/>
  <c r="AA122" i="2"/>
  <c r="AC122" i="2" s="1"/>
  <c r="AJ122" i="2" s="1"/>
  <c r="F110" i="1" s="1"/>
  <c r="AA248" i="2"/>
  <c r="AC248" i="2" s="1"/>
  <c r="AJ248" i="2" s="1"/>
  <c r="F236" i="1" s="1"/>
  <c r="AA191" i="2"/>
  <c r="AC191" i="2" s="1"/>
  <c r="AJ191" i="2" s="1"/>
  <c r="F179" i="1" s="1"/>
  <c r="AA92" i="2"/>
  <c r="AC92" i="2" s="1"/>
  <c r="AJ92" i="2" s="1"/>
  <c r="F80" i="1" s="1"/>
  <c r="AA107" i="2"/>
  <c r="AC107" i="2" s="1"/>
  <c r="AJ107" i="2" s="1"/>
  <c r="F95" i="1" s="1"/>
  <c r="AA30" i="2"/>
  <c r="AC30" i="2" s="1"/>
  <c r="AJ30" i="2" s="1"/>
  <c r="F18" i="1" s="1"/>
  <c r="AA152" i="2"/>
  <c r="AC152" i="2" s="1"/>
  <c r="AJ152" i="2" s="1"/>
  <c r="F140" i="1" s="1"/>
  <c r="AA136" i="2"/>
  <c r="AC136" i="2" s="1"/>
  <c r="AJ136" i="2" s="1"/>
  <c r="F124" i="1" s="1"/>
  <c r="AA138" i="2"/>
  <c r="AC138" i="2" s="1"/>
  <c r="AJ138" i="2" s="1"/>
  <c r="F126" i="1" s="1"/>
  <c r="AA69" i="2"/>
  <c r="AC69" i="2" s="1"/>
  <c r="AJ69" i="2" s="1"/>
  <c r="F57" i="1" s="1"/>
  <c r="AA133" i="2"/>
  <c r="AC133" i="2" s="1"/>
  <c r="AJ133" i="2" s="1"/>
  <c r="F121" i="1" s="1"/>
  <c r="AA98" i="2"/>
  <c r="AC98" i="2" s="1"/>
  <c r="AJ98" i="2" s="1"/>
  <c r="F86" i="1" s="1"/>
  <c r="AA264" i="2"/>
  <c r="AC264" i="2" s="1"/>
  <c r="AJ264" i="2" s="1"/>
  <c r="F252" i="1" s="1"/>
  <c r="AA54" i="2"/>
  <c r="AC54" i="2" s="1"/>
  <c r="AJ54" i="2" s="1"/>
  <c r="F42" i="1" s="1"/>
  <c r="AA174" i="2"/>
  <c r="AC174" i="2" s="1"/>
  <c r="AJ174" i="2" s="1"/>
  <c r="F162" i="1" s="1"/>
  <c r="AH122" i="2" l="1"/>
  <c r="AH102" i="2"/>
  <c r="AH123" i="2"/>
  <c r="AH141" i="2"/>
  <c r="AH34" i="2"/>
  <c r="AH151" i="2"/>
  <c r="AH205" i="2"/>
  <c r="AH240" i="2"/>
  <c r="AH112" i="2"/>
  <c r="AH20" i="2"/>
  <c r="AH78" i="2"/>
  <c r="AH175" i="2"/>
  <c r="AH492" i="2"/>
  <c r="AH209" i="2"/>
  <c r="AH319" i="2"/>
  <c r="AH208" i="2"/>
  <c r="AH137" i="2"/>
  <c r="AH190" i="2"/>
  <c r="AH88" i="2"/>
  <c r="AH188" i="2"/>
  <c r="AH157" i="2"/>
  <c r="AH81" i="2"/>
  <c r="AH201" i="2"/>
  <c r="AH53" i="2"/>
  <c r="AH252" i="2"/>
  <c r="AH359" i="2"/>
  <c r="AH448" i="2"/>
  <c r="AH406" i="2"/>
  <c r="AH127" i="2"/>
  <c r="AH442" i="2"/>
  <c r="AH439" i="2"/>
  <c r="AH512" i="2"/>
  <c r="AH101" i="2"/>
  <c r="AH183" i="2"/>
  <c r="AH238" i="2"/>
  <c r="AH222" i="2"/>
  <c r="AH360" i="2"/>
  <c r="AH366" i="2"/>
  <c r="AH330" i="2"/>
  <c r="AH301" i="2"/>
  <c r="AH309" i="2"/>
  <c r="AH420" i="2"/>
  <c r="AH282" i="2"/>
  <c r="AH363" i="2"/>
  <c r="AH447" i="2"/>
  <c r="AH498" i="2"/>
  <c r="AH388" i="2"/>
  <c r="AH258" i="2"/>
  <c r="AH495" i="2"/>
  <c r="AH356" i="2"/>
  <c r="AH223" i="2"/>
  <c r="AH460" i="2"/>
  <c r="AH394" i="2"/>
  <c r="AH307" i="2"/>
  <c r="AH270" i="2"/>
  <c r="AH432" i="2"/>
  <c r="AH343" i="2"/>
  <c r="AH453" i="2"/>
  <c r="AH308" i="2"/>
  <c r="AH390" i="2"/>
  <c r="AH476" i="2"/>
  <c r="AH176" i="2"/>
  <c r="AH170" i="2"/>
  <c r="AH129" i="2"/>
  <c r="AH283" i="2"/>
  <c r="AH63" i="2"/>
  <c r="AH96" i="2"/>
  <c r="AH200" i="2"/>
  <c r="AH412" i="2"/>
  <c r="AH25" i="2"/>
  <c r="AH38" i="2"/>
  <c r="AH119" i="2"/>
  <c r="AH24" i="2"/>
  <c r="AH147" i="2"/>
  <c r="AH287" i="2"/>
  <c r="AH364" i="2"/>
  <c r="AH322" i="2"/>
  <c r="AH247" i="2"/>
  <c r="AH214" i="2"/>
  <c r="AH198" i="2"/>
  <c r="AH28" i="2"/>
  <c r="AH167" i="2"/>
  <c r="AH104" i="2"/>
  <c r="AH210" i="2"/>
  <c r="AH65" i="2"/>
  <c r="AH487" i="2"/>
  <c r="AH367" i="2"/>
  <c r="AH272" i="2"/>
  <c r="AH344" i="2"/>
  <c r="AH163" i="2"/>
  <c r="AH290" i="2"/>
  <c r="AH275" i="2"/>
  <c r="AH29" i="2"/>
  <c r="AH111" i="2"/>
  <c r="AH192" i="2"/>
  <c r="AH302" i="2"/>
  <c r="AH251" i="2"/>
  <c r="AH391" i="2"/>
  <c r="AH438" i="2"/>
  <c r="AH351" i="2"/>
  <c r="AH373" i="2"/>
  <c r="AH321" i="2"/>
  <c r="AH480" i="2"/>
  <c r="AH291" i="2"/>
  <c r="AH375" i="2"/>
  <c r="AH457" i="2"/>
  <c r="AH508" i="2"/>
  <c r="AH468" i="2"/>
  <c r="AH267" i="2"/>
  <c r="AH503" i="2"/>
  <c r="AH428" i="2"/>
  <c r="AH231" i="2"/>
  <c r="AH306" i="2"/>
  <c r="AH444" i="2"/>
  <c r="AH345" i="2"/>
  <c r="AH285" i="2"/>
  <c r="AH461" i="2"/>
  <c r="AH353" i="2"/>
  <c r="AH463" i="2"/>
  <c r="AH318" i="2"/>
  <c r="AH399" i="2"/>
  <c r="AH500" i="2"/>
  <c r="AH264" i="2"/>
  <c r="AH98" i="2"/>
  <c r="AH152" i="2"/>
  <c r="AH187" i="2"/>
  <c r="AH71" i="2"/>
  <c r="AH156" i="2"/>
  <c r="AH126" i="2"/>
  <c r="AH310" i="2"/>
  <c r="AH144" i="2"/>
  <c r="AH55" i="2"/>
  <c r="AH184" i="2"/>
  <c r="AH76" i="2"/>
  <c r="AH90" i="2"/>
  <c r="AH145" i="2"/>
  <c r="AH72" i="2"/>
  <c r="AH350" i="2"/>
  <c r="AH211" i="2"/>
  <c r="AH244" i="2"/>
  <c r="AH110" i="2"/>
  <c r="AH23" i="2"/>
  <c r="AH328" i="2"/>
  <c r="AH115" i="2"/>
  <c r="AH49" i="2"/>
  <c r="AH193" i="2"/>
  <c r="AH117" i="2"/>
  <c r="AH245" i="2"/>
  <c r="AH94" i="2"/>
  <c r="AH259" i="2"/>
  <c r="AH288" i="2"/>
  <c r="AH336" i="2"/>
  <c r="AH36" i="2"/>
  <c r="AH58" i="2"/>
  <c r="AH416" i="2"/>
  <c r="AH27" i="2"/>
  <c r="AH39" i="2"/>
  <c r="AH120" i="2"/>
  <c r="AH204" i="2"/>
  <c r="AH206" i="2"/>
  <c r="AH263" i="2"/>
  <c r="AH437" i="2"/>
  <c r="AH358" i="2"/>
  <c r="AH402" i="2"/>
  <c r="AH445" i="2"/>
  <c r="AH338" i="2"/>
  <c r="AH443" i="2"/>
  <c r="AH303" i="2"/>
  <c r="AH385" i="2"/>
  <c r="AH471" i="2"/>
  <c r="AH510" i="2"/>
  <c r="AH315" i="2"/>
  <c r="AH419" i="2"/>
  <c r="AH340" i="2"/>
  <c r="AH369" i="2"/>
  <c r="AH254" i="2"/>
  <c r="AH378" i="2"/>
  <c r="AH268" i="2"/>
  <c r="AH384" i="2"/>
  <c r="AH298" i="2"/>
  <c r="AH494" i="2"/>
  <c r="AH381" i="2"/>
  <c r="AH470" i="2"/>
  <c r="AH327" i="2"/>
  <c r="AH411" i="2"/>
  <c r="AH519" i="2"/>
  <c r="AH174" i="2"/>
  <c r="AH133" i="2"/>
  <c r="AH30" i="2"/>
  <c r="AH61" i="2"/>
  <c r="AH42" i="2"/>
  <c r="AH143" i="2"/>
  <c r="AH194" i="2"/>
  <c r="AH18" i="2"/>
  <c r="AH73" i="2"/>
  <c r="AH22" i="2"/>
  <c r="AH97" i="2"/>
  <c r="AH116" i="2"/>
  <c r="AH162" i="2"/>
  <c r="AH158" i="2"/>
  <c r="AH87" i="2"/>
  <c r="AH241" i="2"/>
  <c r="AH159" i="2"/>
  <c r="AH215" i="2"/>
  <c r="AH165" i="2"/>
  <c r="AH146" i="2"/>
  <c r="AH314" i="2"/>
  <c r="AH178" i="2"/>
  <c r="AH64" i="2"/>
  <c r="AH250" i="2"/>
  <c r="AH124" i="2"/>
  <c r="AH333" i="2"/>
  <c r="AH106" i="2"/>
  <c r="AH228" i="2"/>
  <c r="AH489" i="2"/>
  <c r="AH286" i="2"/>
  <c r="AH108" i="2"/>
  <c r="AH77" i="2"/>
  <c r="AH225" i="2"/>
  <c r="AH99" i="2"/>
  <c r="AH48" i="2"/>
  <c r="AH132" i="2"/>
  <c r="AH212" i="2"/>
  <c r="AH218" i="2"/>
  <c r="AH422" i="2"/>
  <c r="AH467" i="2"/>
  <c r="AH398" i="2"/>
  <c r="AH423" i="2"/>
  <c r="AH473" i="2"/>
  <c r="AH346" i="2"/>
  <c r="AH458" i="2"/>
  <c r="AH313" i="2"/>
  <c r="AH397" i="2"/>
  <c r="AH488" i="2"/>
  <c r="AH300" i="2"/>
  <c r="AH387" i="2"/>
  <c r="AH311" i="2"/>
  <c r="AH293" i="2"/>
  <c r="AH446" i="2"/>
  <c r="AH227" i="2"/>
  <c r="AH450" i="2"/>
  <c r="AH217" i="2"/>
  <c r="AH417" i="2"/>
  <c r="AH329" i="2"/>
  <c r="AH269" i="2"/>
  <c r="AH393" i="2"/>
  <c r="AH499" i="2"/>
  <c r="AH339" i="2"/>
  <c r="AH421" i="2"/>
  <c r="AH474" i="2"/>
  <c r="AH54" i="2"/>
  <c r="AH107" i="2"/>
  <c r="AH179" i="2"/>
  <c r="AH83" i="2"/>
  <c r="AH164" i="2"/>
  <c r="AH237" i="2"/>
  <c r="AH33" i="2"/>
  <c r="AH26" i="2"/>
  <c r="AH51" i="2"/>
  <c r="AH105" i="2"/>
  <c r="AH243" i="2"/>
  <c r="AH177" i="2"/>
  <c r="AH224" i="2"/>
  <c r="AH135" i="2"/>
  <c r="AH407" i="2"/>
  <c r="AH185" i="2"/>
  <c r="AH395" i="2"/>
  <c r="AH150" i="2"/>
  <c r="AH52" i="2"/>
  <c r="AH266" i="2"/>
  <c r="AH232" i="2"/>
  <c r="AH85" i="2"/>
  <c r="AH57" i="2"/>
  <c r="AH153" i="2"/>
  <c r="AH386" i="2"/>
  <c r="AH118" i="2"/>
  <c r="AH405" i="2"/>
  <c r="AH281" i="2"/>
  <c r="AH271" i="2"/>
  <c r="AH180" i="2"/>
  <c r="AH130" i="2"/>
  <c r="AH236" i="2"/>
  <c r="AH171" i="2"/>
  <c r="AH60" i="2"/>
  <c r="AH142" i="2"/>
  <c r="AH230" i="2"/>
  <c r="AH226" i="2"/>
  <c r="AH454" i="2"/>
  <c r="AH502" i="2"/>
  <c r="AH410" i="2"/>
  <c r="AH483" i="2"/>
  <c r="AH320" i="2"/>
  <c r="AH371" i="2"/>
  <c r="AH465" i="2"/>
  <c r="AH325" i="2"/>
  <c r="AH404" i="2"/>
  <c r="AH507" i="2"/>
  <c r="AH234" i="2"/>
  <c r="AH459" i="2"/>
  <c r="AH415" i="2"/>
  <c r="AH456" i="2"/>
  <c r="AH233" i="2"/>
  <c r="AH400" i="2"/>
  <c r="AH472" i="2"/>
  <c r="AH229" i="2"/>
  <c r="AH434" i="2"/>
  <c r="AH357" i="2"/>
  <c r="AH276" i="2"/>
  <c r="AH408" i="2"/>
  <c r="AH509" i="2"/>
  <c r="AH349" i="2"/>
  <c r="AH433" i="2"/>
  <c r="AH484" i="2"/>
  <c r="AH92" i="2"/>
  <c r="AH66" i="2"/>
  <c r="AH139" i="2"/>
  <c r="AH242" i="2"/>
  <c r="AH56" i="2"/>
  <c r="AH155" i="2"/>
  <c r="AH21" i="2"/>
  <c r="AH62" i="2"/>
  <c r="AH203" i="2"/>
  <c r="AH40" i="2"/>
  <c r="AH93" i="2"/>
  <c r="AH374" i="2"/>
  <c r="AH168" i="2"/>
  <c r="AH221" i="2"/>
  <c r="AH197" i="2"/>
  <c r="AH74" i="2"/>
  <c r="AH292" i="2"/>
  <c r="AH186" i="2"/>
  <c r="AH451" i="2"/>
  <c r="AH255" i="2"/>
  <c r="AH95" i="2"/>
  <c r="AH32" i="2"/>
  <c r="AH160" i="2"/>
  <c r="AH43" i="2"/>
  <c r="AH166" i="2"/>
  <c r="AH482" i="2"/>
  <c r="AH347" i="2"/>
  <c r="AH429" i="2"/>
  <c r="AH324" i="2"/>
  <c r="AH149" i="2"/>
  <c r="AH297" i="2"/>
  <c r="AH216" i="2"/>
  <c r="AH70" i="2"/>
  <c r="AH154" i="2"/>
  <c r="AH278" i="2"/>
  <c r="AH249" i="2"/>
  <c r="AH265" i="2"/>
  <c r="AH304" i="2"/>
  <c r="AH475" i="2"/>
  <c r="AH496" i="2"/>
  <c r="AH392" i="2"/>
  <c r="AH383" i="2"/>
  <c r="AH478" i="2"/>
  <c r="AH332" i="2"/>
  <c r="AH414" i="2"/>
  <c r="AH469" i="2"/>
  <c r="AH431" i="2"/>
  <c r="AH481" i="2"/>
  <c r="AH506" i="2"/>
  <c r="AH341" i="2"/>
  <c r="AH273" i="2"/>
  <c r="AH352" i="2"/>
  <c r="AH257" i="2"/>
  <c r="AH239" i="2"/>
  <c r="AH477" i="2"/>
  <c r="AH365" i="2"/>
  <c r="AH299" i="2"/>
  <c r="AH418" i="2"/>
  <c r="AH277" i="2"/>
  <c r="AH361" i="2"/>
  <c r="AH440" i="2"/>
  <c r="AH493" i="2"/>
  <c r="AH138" i="2"/>
  <c r="AH191" i="2"/>
  <c r="AH109" i="2"/>
  <c r="AH46" i="2"/>
  <c r="AH377" i="2"/>
  <c r="AH100" i="2"/>
  <c r="AH86" i="2"/>
  <c r="AH47" i="2"/>
  <c r="AH128" i="2"/>
  <c r="AH84" i="2"/>
  <c r="AH134" i="2"/>
  <c r="AH37" i="2"/>
  <c r="AH19" i="2"/>
  <c r="AH195" i="2"/>
  <c r="AH441" i="2"/>
  <c r="AH305" i="2"/>
  <c r="AH235" i="2"/>
  <c r="AH113" i="2"/>
  <c r="AH31" i="2"/>
  <c r="AH59" i="2"/>
  <c r="AH80" i="2"/>
  <c r="AH121" i="2"/>
  <c r="AH45" i="2"/>
  <c r="AH189" i="2"/>
  <c r="AH79" i="2"/>
  <c r="AH207" i="2"/>
  <c r="AH220" i="2"/>
  <c r="AH401" i="2"/>
  <c r="AH497" i="2"/>
  <c r="AH370" i="2"/>
  <c r="AH202" i="2"/>
  <c r="AH317" i="2"/>
  <c r="AH323" i="2"/>
  <c r="AH82" i="2"/>
  <c r="AH161" i="2"/>
  <c r="AH372" i="2"/>
  <c r="AH466" i="2"/>
  <c r="AH280" i="2"/>
  <c r="AH326" i="2"/>
  <c r="AH501" i="2"/>
  <c r="AH517" i="2"/>
  <c r="AH464" i="2"/>
  <c r="AH403" i="2"/>
  <c r="AH504" i="2"/>
  <c r="AH342" i="2"/>
  <c r="AH426" i="2"/>
  <c r="AH479" i="2"/>
  <c r="AH362" i="2"/>
  <c r="AH382" i="2"/>
  <c r="AH337" i="2"/>
  <c r="AH511" i="2"/>
  <c r="AH355" i="2"/>
  <c r="AH513" i="2"/>
  <c r="AH312" i="2"/>
  <c r="AH246" i="2"/>
  <c r="AH295" i="2"/>
  <c r="AH396" i="2"/>
  <c r="AH316" i="2"/>
  <c r="AH430" i="2"/>
  <c r="AH289" i="2"/>
  <c r="AH368" i="2"/>
  <c r="AH452" i="2"/>
  <c r="AH505" i="2"/>
  <c r="AH69" i="2"/>
  <c r="AH136" i="2"/>
  <c r="AH248" i="2"/>
  <c r="AH44" i="2"/>
  <c r="AH75" i="2"/>
  <c r="AH91" i="2"/>
  <c r="AH181" i="2"/>
  <c r="AH140" i="2"/>
  <c r="AH103" i="2"/>
  <c r="AH172" i="2"/>
  <c r="AH35" i="2"/>
  <c r="AH169" i="2"/>
  <c r="AH50" i="2"/>
  <c r="AH67" i="2"/>
  <c r="AH490" i="2"/>
  <c r="AH389" i="2"/>
  <c r="AH253" i="2"/>
  <c r="AH114" i="2"/>
  <c r="AH125" i="2"/>
  <c r="AH199" i="2"/>
  <c r="AH182" i="2"/>
  <c r="AH148" i="2"/>
  <c r="AH131" i="2"/>
  <c r="AH68" i="2"/>
  <c r="AH196" i="2"/>
  <c r="AH41" i="2"/>
  <c r="AH219" i="2"/>
  <c r="AH256" i="2"/>
  <c r="AH427" i="2"/>
  <c r="AH348" i="2"/>
  <c r="AH294" i="2"/>
  <c r="AH518" i="2"/>
  <c r="AH379" i="2"/>
  <c r="AH262" i="2"/>
  <c r="AH89" i="2"/>
  <c r="AH173" i="2"/>
  <c r="AH449" i="2"/>
  <c r="AH436" i="2"/>
  <c r="AH334" i="2"/>
  <c r="AH425" i="2"/>
  <c r="AH279" i="2"/>
  <c r="AH455" i="2"/>
  <c r="AH486" i="2"/>
  <c r="AH413" i="2"/>
  <c r="AH514" i="2"/>
  <c r="AH354" i="2"/>
  <c r="AH435" i="2"/>
  <c r="AH491" i="2"/>
  <c r="AH274" i="2"/>
  <c r="AH485" i="2"/>
  <c r="AH409" i="2"/>
  <c r="AH284" i="2"/>
  <c r="AH213" i="2"/>
  <c r="AH376" i="2"/>
  <c r="AH335" i="2"/>
  <c r="AH261" i="2"/>
  <c r="AH260" i="2"/>
  <c r="AH424" i="2"/>
  <c r="AH331" i="2"/>
  <c r="AH516" i="2"/>
  <c r="AH296" i="2"/>
  <c r="AH380" i="2"/>
  <c r="AH462" i="2"/>
  <c r="AH515" i="2"/>
  <c r="F510" i="1" l="1"/>
  <c r="F509" i="1"/>
  <c r="F511" i="1" l="1"/>
  <c r="F512" i="1" s="1"/>
  <c r="D22" i="22" s="1"/>
  <c r="D25" i="22" s="1"/>
  <c r="D27" i="22" s="1"/>
  <c r="E27" i="22"/>
  <c r="C25" i="22" l="1"/>
  <c r="C27" i="22" s="1"/>
  <c r="B6" i="17"/>
  <c r="E29" i="22"/>
  <c r="B5" i="17"/>
  <c r="D29" i="22"/>
  <c r="C5" i="17" l="1"/>
  <c r="C4" i="18"/>
  <c r="A20" i="18" s="1"/>
  <c r="C6" i="17"/>
  <c r="D4" i="18"/>
  <c r="A21" i="18" s="1"/>
  <c r="C29" i="22"/>
  <c r="B4" i="17"/>
  <c r="C4" i="17" l="1"/>
  <c r="B4" i="18"/>
  <c r="A19" i="18" s="1"/>
  <c r="G25" i="18" s="1"/>
  <c r="F25" i="18" l="1"/>
  <c r="L25" i="18"/>
  <c r="B25" i="18"/>
  <c r="N25" i="18"/>
  <c r="K25" i="18"/>
  <c r="D25" i="18"/>
  <c r="J25" i="18"/>
  <c r="E25" i="18"/>
  <c r="C25" i="18"/>
  <c r="O25" i="18"/>
  <c r="H25" i="18"/>
  <c r="I25" i="18"/>
  <c r="M25"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800-000001000000}">
      <text>
        <r>
          <rPr>
            <sz val="10"/>
            <color rgb="FF000000"/>
            <rFont val="Calibri"/>
            <family val="2"/>
            <scheme val="minor"/>
          </rPr>
          <t>======
ID#AAAA7C8MG9I
    (2023-10-08 06:23:14)
Responder updated this value.</t>
        </r>
      </text>
    </comment>
  </commentList>
</comments>
</file>

<file path=xl/sharedStrings.xml><?xml version="1.0" encoding="utf-8"?>
<sst xmlns="http://schemas.openxmlformats.org/spreadsheetml/2006/main" count="3752" uniqueCount="1829">
  <si>
    <t>Department of AI&amp;DS</t>
  </si>
  <si>
    <t>Course Assessment Work Sheet</t>
  </si>
  <si>
    <t>SUBJECT NAME</t>
  </si>
  <si>
    <t>SUBJECT CODE</t>
  </si>
  <si>
    <t>COURSE CODE</t>
  </si>
  <si>
    <t>YEAR / SEM</t>
  </si>
  <si>
    <t>BATCH</t>
  </si>
  <si>
    <t>ACADEMIC YEAR</t>
  </si>
  <si>
    <t>FACULTY NAME(S)</t>
  </si>
  <si>
    <t>Upon Successful Completion of this Course, Students will be able to</t>
  </si>
  <si>
    <t>CO1</t>
  </si>
  <si>
    <t>CO2</t>
  </si>
  <si>
    <t>CO3</t>
  </si>
  <si>
    <t>CO4</t>
  </si>
  <si>
    <t>CO5</t>
  </si>
  <si>
    <t>CO6</t>
  </si>
  <si>
    <t>Program Outcomes</t>
  </si>
  <si>
    <t>Program Specific Outcomes</t>
  </si>
  <si>
    <t>CO - PO Matrix</t>
  </si>
  <si>
    <t>CO</t>
  </si>
  <si>
    <t>PO1</t>
  </si>
  <si>
    <t>PO2</t>
  </si>
  <si>
    <t>PO3</t>
  </si>
  <si>
    <t>PO4</t>
  </si>
  <si>
    <t>PO5</t>
  </si>
  <si>
    <t>PO6</t>
  </si>
  <si>
    <t>PO7</t>
  </si>
  <si>
    <t>PO8</t>
  </si>
  <si>
    <t>PO9</t>
  </si>
  <si>
    <t>PO10</t>
  </si>
  <si>
    <t>PO11</t>
  </si>
  <si>
    <t>PSO1</t>
  </si>
  <si>
    <t>PSO2</t>
  </si>
  <si>
    <t>PSO3</t>
  </si>
  <si>
    <t>Tools used to assess course outcomes</t>
  </si>
  <si>
    <t>INTERNAL 1</t>
  </si>
  <si>
    <t>*</t>
  </si>
  <si>
    <t>INTERNAL 2</t>
  </si>
  <si>
    <t>TUTORIAL 1</t>
  </si>
  <si>
    <t>TURORIAL 2</t>
  </si>
  <si>
    <t>ASSIGNMENT 1</t>
  </si>
  <si>
    <t>ASSIGNMENT 2</t>
  </si>
  <si>
    <t>Seminar</t>
  </si>
  <si>
    <t>STUDENTS NAMELIST</t>
  </si>
  <si>
    <t>S.NO</t>
  </si>
  <si>
    <t>REG.NO</t>
  </si>
  <si>
    <t>ROLL.NO</t>
  </si>
  <si>
    <t>STUDENT NAME</t>
  </si>
  <si>
    <t xml:space="preserve">OBJECT ORIENTED  PROGRAMMING PARADIGM </t>
  </si>
  <si>
    <t>21AD1303</t>
  </si>
  <si>
    <t xml:space="preserve">COURSE CODE </t>
  </si>
  <si>
    <t>II / III</t>
  </si>
  <si>
    <t xml:space="preserve">BATCH            </t>
  </si>
  <si>
    <t>2022-26</t>
  </si>
  <si>
    <t>2023-24</t>
  </si>
  <si>
    <t>MRS.J.ANITHA,MRS.S.SRINIDHI,Dr.S.HEMAMALINI</t>
  </si>
  <si>
    <t>REGULATION</t>
  </si>
  <si>
    <t xml:space="preserve">INTERNAL ASSESSMENT - I </t>
  </si>
  <si>
    <t>ACEDAMIC YEAR:</t>
  </si>
  <si>
    <t xml:space="preserve">                                                                                                                                          INTERNAL - I RESULT</t>
  </si>
  <si>
    <t>INT-I  TOTAL</t>
  </si>
  <si>
    <t>Sl. No</t>
  </si>
  <si>
    <t>ROLL NO.</t>
  </si>
  <si>
    <t>QUESTION NUMBER &gt;&gt;</t>
  </si>
  <si>
    <t>PART A</t>
  </si>
  <si>
    <t>PART B</t>
  </si>
  <si>
    <t>Q. No.1</t>
  </si>
  <si>
    <t>Q. No.2</t>
  </si>
  <si>
    <t>Q. No.3</t>
  </si>
  <si>
    <t>Q. No. 4</t>
  </si>
  <si>
    <t>Q. No. 5</t>
  </si>
  <si>
    <t>Q. No. 6</t>
  </si>
  <si>
    <t>Q. No. 7</t>
  </si>
  <si>
    <t>Q. No. 8</t>
  </si>
  <si>
    <t>Q. No. 9</t>
  </si>
  <si>
    <t>Q. No. 10</t>
  </si>
  <si>
    <t>Q. No. 13</t>
  </si>
  <si>
    <t>Q. No. 14</t>
  </si>
  <si>
    <t xml:space="preserve">                      MAXIMUM MARK &gt;&gt;</t>
  </si>
  <si>
    <t xml:space="preserve">                        STUDENT NAME</t>
  </si>
  <si>
    <t xml:space="preserve">                                                                                                               INTERNAL - II RESULT</t>
  </si>
  <si>
    <t xml:space="preserve">            MAXIMUM MARK &gt;&gt;</t>
  </si>
  <si>
    <r>
      <t xml:space="preserve">         </t>
    </r>
    <r>
      <rPr>
        <b/>
        <sz val="14"/>
        <color indexed="8"/>
        <rFont val="Times New Roman"/>
        <family val="1"/>
      </rPr>
      <t>COURSE OUTCOME &gt;&gt;</t>
    </r>
  </si>
  <si>
    <t xml:space="preserve">                     NAME</t>
  </si>
  <si>
    <t>NAME</t>
  </si>
  <si>
    <t>TOTAL</t>
  </si>
  <si>
    <t>UNIVERSITY EXAM</t>
  </si>
  <si>
    <t>YEAR:</t>
  </si>
  <si>
    <t>GRADE</t>
  </si>
  <si>
    <t xml:space="preserve">CO </t>
  </si>
  <si>
    <t xml:space="preserve">Direct CO Attainment     </t>
  </si>
  <si>
    <t>Indirect CO Attainment</t>
  </si>
  <si>
    <t xml:space="preserve">CO Attainment </t>
  </si>
  <si>
    <t xml:space="preserve">CO Target </t>
  </si>
  <si>
    <t>CO                   Attainment Gap            %ge</t>
  </si>
  <si>
    <t xml:space="preserve">Target </t>
  </si>
  <si>
    <t>Action proposed to bridge the gap</t>
  </si>
  <si>
    <t>Modification of target where achieved</t>
  </si>
  <si>
    <t xml:space="preserve">(Course End Survey) </t>
  </si>
  <si>
    <t>(90% of Direct CO Attainment + 10% of Indirect CO Attainment)</t>
  </si>
  <si>
    <t xml:space="preserve">Attainment gap (%)      </t>
  </si>
  <si>
    <t>COURSE</t>
  </si>
  <si>
    <t>PO ATTAINMENT CALCULATIONS</t>
  </si>
  <si>
    <r>
      <t xml:space="preserve">             </t>
    </r>
    <r>
      <rPr>
        <b/>
        <sz val="28"/>
        <color theme="1"/>
        <rFont val="Times New Roman"/>
        <family val="1"/>
      </rPr>
      <t>PANIMALAR ENGINEERING COLLEGE</t>
    </r>
  </si>
  <si>
    <t>PANIMALAR ENGINEERING COLLEGE</t>
  </si>
  <si>
    <t>%CO1</t>
  </si>
  <si>
    <t>%CO2</t>
  </si>
  <si>
    <t>%CO3</t>
  </si>
  <si>
    <t>%CO4</t>
  </si>
  <si>
    <t>%CO5</t>
  </si>
  <si>
    <t>ASSIGNMENT (25%)</t>
  </si>
  <si>
    <t>No of Students Attended</t>
  </si>
  <si>
    <t>Attainment Level</t>
  </si>
  <si>
    <t>Assignment  Marks</t>
  </si>
  <si>
    <t>SEE</t>
  </si>
  <si>
    <t>ASSIGNMENT</t>
  </si>
  <si>
    <t>DIRECT ATTAINMENT</t>
  </si>
  <si>
    <t xml:space="preserve">Internal </t>
  </si>
  <si>
    <t>Target</t>
  </si>
  <si>
    <t>Final Attainment</t>
  </si>
  <si>
    <t>Indirect Attainment</t>
  </si>
  <si>
    <t>Articulation matrix</t>
  </si>
  <si>
    <t xml:space="preserve">                  PANIMALAR ENGINEERING COLLEGE</t>
  </si>
  <si>
    <t>Coi</t>
  </si>
  <si>
    <t>Weighted Avg (PO)</t>
  </si>
  <si>
    <t>UNIT TEST</t>
  </si>
  <si>
    <t>%CO6</t>
  </si>
  <si>
    <t>UNIT TEST ATTAINMENT ( 15%)</t>
  </si>
  <si>
    <t>Internal Assessment Marks</t>
  </si>
  <si>
    <r>
      <rPr>
        <b/>
        <sz val="12"/>
        <color theme="1"/>
        <rFont val="Times New Roman"/>
        <family val="1"/>
      </rPr>
      <t>PO9: Communication</t>
    </r>
    <r>
      <rPr>
        <sz val="12"/>
        <color theme="1"/>
        <rFont val="Times New Roman"/>
        <family val="1"/>
      </rPr>
      <t xml:space="preserve">
Communicate effectively and inclusively within the engineering community and society at large, such as being able to comprehend and write effective reports and design documentation, make effective presentations considering cultural, language, and learning differences.</t>
    </r>
  </si>
  <si>
    <r>
      <rPr>
        <b/>
        <sz val="12"/>
        <color theme="1"/>
        <rFont val="Times New Roman"/>
        <family val="1"/>
      </rPr>
      <t>PO10: Project Management and Finance</t>
    </r>
    <r>
      <rPr>
        <sz val="12"/>
        <color theme="1"/>
        <rFont val="Times New Roman"/>
        <family val="1"/>
      </rPr>
      <t xml:space="preserve">
Apply knowledge and understanding of engineering management principles and economic decision-making and apply these to one’s own work, as a member and leader in a team, and to manage projects and in multidisciplinary environments.</t>
    </r>
  </si>
  <si>
    <r>
      <rPr>
        <b/>
        <sz val="12"/>
        <color theme="1"/>
        <rFont val="Times New Roman"/>
        <family val="1"/>
      </rPr>
      <t>PO11: Life-Long Learning</t>
    </r>
    <r>
      <rPr>
        <sz val="12"/>
        <color theme="1"/>
        <rFont val="Times New Roman"/>
        <family val="1"/>
      </rPr>
      <t xml:space="preserve">
Recognize the need for, and have the preparation and ability for i) independent and life-long learning ii) adaptability to new and emerging technologies and iii) critical thinking in the broadest context of technological change. (WK8) .</t>
    </r>
  </si>
  <si>
    <r>
      <rPr>
        <b/>
        <sz val="12"/>
        <color theme="1"/>
        <rFont val="Times New Roman"/>
        <family val="1"/>
      </rPr>
      <t>PO8: Individual and Collaborative Team Work</t>
    </r>
    <r>
      <rPr>
        <sz val="12"/>
        <color theme="1"/>
        <rFont val="Times New Roman"/>
        <family val="1"/>
      </rPr>
      <t xml:space="preserve">
Function effectively as an individual, and as a member or leader in diverse/multi-disciplinary teams.</t>
    </r>
  </si>
  <si>
    <r>
      <rPr>
        <b/>
        <sz val="12"/>
        <color theme="1"/>
        <rFont val="Times New Roman"/>
        <family val="1"/>
      </rPr>
      <t>PO7: Ethics</t>
    </r>
    <r>
      <rPr>
        <sz val="12"/>
        <color theme="1"/>
        <rFont val="Times New Roman"/>
        <family val="1"/>
      </rPr>
      <t xml:space="preserve">
Apply ethical principles and commit to professional ethics, human values, diversity and inclusion; adhere to national &amp; international laws. (WK9).</t>
    </r>
  </si>
  <si>
    <r>
      <rPr>
        <b/>
        <sz val="12"/>
        <color theme="1"/>
        <rFont val="Times New Roman"/>
        <family val="1"/>
      </rPr>
      <t>PO6: The Engineer and the World</t>
    </r>
    <r>
      <rPr>
        <sz val="12"/>
        <color theme="1"/>
        <rFont val="Times New Roman"/>
        <family val="1"/>
      </rPr>
      <t xml:space="preserve">
Analyze and evaluate societal and environmental aspects while solving complex engineering problems for its impact on sustainability with reference to economy, health, safety, legal framework, culture and environment. (WK1, WK5 and WK7).</t>
    </r>
  </si>
  <si>
    <r>
      <rPr>
        <b/>
        <sz val="12"/>
        <color theme="1"/>
        <rFont val="Times New Roman"/>
        <family val="1"/>
      </rPr>
      <t>PO5: Engineering Tool Usage</t>
    </r>
    <r>
      <rPr>
        <sz val="12"/>
        <color theme="1"/>
        <rFont val="Times New Roman"/>
        <family val="1"/>
      </rPr>
      <t xml:space="preserve">
Create, select and apply appropriate techniques, resources and modern engineering &amp; IT tools, including prediction and modelling recognizing their limitations to solve complex engineering problems. (WK2 and WK6)</t>
    </r>
  </si>
  <si>
    <r>
      <rPr>
        <b/>
        <sz val="12"/>
        <color theme="1"/>
        <rFont val="Times New Roman"/>
        <family val="1"/>
      </rPr>
      <t>PO4: Conduct Investigations of Complex Problems</t>
    </r>
    <r>
      <rPr>
        <sz val="12"/>
        <color theme="1"/>
        <rFont val="Times New Roman"/>
        <family val="1"/>
      </rPr>
      <t xml:space="preserve">
Conduct investigations of complex engineering problems using research-based knowledge including design of experiments, modelling, analysis &amp; interpretation of data to provide valid conclusions. (WK8).</t>
    </r>
  </si>
  <si>
    <r>
      <rPr>
        <b/>
        <sz val="12"/>
        <color theme="1"/>
        <rFont val="Times New Roman"/>
        <family val="1"/>
      </rPr>
      <t>PO3: Design/Development of Solutions</t>
    </r>
    <r>
      <rPr>
        <sz val="12"/>
        <color theme="1"/>
        <rFont val="Times New Roman"/>
        <family val="1"/>
      </rPr>
      <t xml:space="preserve">
Design creative solutions for complex engineering problems and design/develop systems/components/processes to meet identified needs with consideration for the public health and safety, whole-life cost, net zero carbon, culture, society and environment as required. (WK5)</t>
    </r>
  </si>
  <si>
    <r>
      <rPr>
        <b/>
        <sz val="12"/>
        <color theme="1"/>
        <rFont val="Times New Roman"/>
        <family val="1"/>
      </rPr>
      <t>PO2: Problem Analysis</t>
    </r>
    <r>
      <rPr>
        <sz val="12"/>
        <color theme="1"/>
        <rFont val="Times New Roman"/>
        <family val="1"/>
      </rPr>
      <t xml:space="preserve">
Identify, formulate, review research literature and analyze complex engineering problems reaching substantiated conclusions with consideration for sustainable development. (WK1 to WK4)</t>
    </r>
  </si>
  <si>
    <r>
      <rPr>
        <b/>
        <sz val="12"/>
        <color theme="1"/>
        <rFont val="Times New Roman"/>
        <family val="1"/>
      </rPr>
      <t>PO1: Engineering Knowledge</t>
    </r>
    <r>
      <rPr>
        <sz val="12"/>
        <color theme="1"/>
        <rFont val="Times New Roman"/>
        <family val="1"/>
      </rPr>
      <t xml:space="preserve">
Apply knowledge of mathematics, natural science, computing, engineering fundamentals and an engineering specialization as specified in WK1 to WK4 respectively to develop to the solution of complex engineering problems.</t>
    </r>
  </si>
  <si>
    <r>
      <rPr>
        <b/>
        <sz val="12"/>
        <color theme="1"/>
        <rFont val="Times New Roman"/>
        <family val="1"/>
      </rPr>
      <t>PSO 1 : AI Driven Innovation</t>
    </r>
    <r>
      <rPr>
        <sz val="12"/>
        <color theme="1"/>
        <rFont val="Times New Roman"/>
        <family val="1"/>
      </rPr>
      <t xml:space="preserve">
Graduates should be able to evolve AI based efficient domain specific processes for effective decision making in several domains such as business and governance domains.</t>
    </r>
  </si>
  <si>
    <r>
      <rPr>
        <b/>
        <sz val="12"/>
        <color theme="1"/>
        <rFont val="Times New Roman"/>
        <family val="1"/>
      </rPr>
      <t>PSO 2 : Data-Driven Decision Making Insight</t>
    </r>
    <r>
      <rPr>
        <sz val="12"/>
        <color theme="1"/>
        <rFont val="Times New Roman"/>
        <family val="1"/>
      </rPr>
      <t xml:space="preserve">
Graduates should be able to arrive at actionable fore sight, insight, hind sight from data for solving business and engineering problems.</t>
    </r>
  </si>
  <si>
    <r>
      <rPr>
        <b/>
        <sz val="12"/>
        <color theme="1"/>
        <rFont val="Times New Roman"/>
        <family val="1"/>
      </rPr>
      <t>PSO 3 : Societal Intelligence Solutions</t>
    </r>
    <r>
      <rPr>
        <sz val="12"/>
        <color theme="1"/>
        <rFont val="Times New Roman"/>
        <family val="1"/>
      </rPr>
      <t xml:space="preserve">
Graduates should be able to create, select and apply the theoretical knowledge of AI and Data Analytics along with practical industrial tools and techniques to manage and solve wicked societal problems.</t>
    </r>
  </si>
  <si>
    <t>Course Outcome (IA)</t>
  </si>
  <si>
    <t>A</t>
  </si>
  <si>
    <t>Assignment Marks</t>
  </si>
  <si>
    <r>
      <t xml:space="preserve">                     </t>
    </r>
    <r>
      <rPr>
        <b/>
        <sz val="14"/>
        <color rgb="FF000000"/>
        <rFont val="Times New Roman"/>
        <family val="1"/>
      </rPr>
      <t>COURSE OUTCOME &gt;&gt;</t>
    </r>
  </si>
  <si>
    <t>Verified By</t>
  </si>
  <si>
    <t>Prepared By</t>
  </si>
  <si>
    <t>Course Incharge</t>
  </si>
  <si>
    <t>HOD</t>
  </si>
  <si>
    <t>AISHWARYA P</t>
  </si>
  <si>
    <t>DHARSHINI K</t>
  </si>
  <si>
    <t>ISHWARYA P</t>
  </si>
  <si>
    <t>JANANI G</t>
  </si>
  <si>
    <t>KISHOREKUMAR B</t>
  </si>
  <si>
    <t>LOHIT S</t>
  </si>
  <si>
    <t>AKASH A</t>
  </si>
  <si>
    <t>AKASH R</t>
  </si>
  <si>
    <t>DEEPAK R</t>
  </si>
  <si>
    <t>2024PEC AI 315</t>
  </si>
  <si>
    <t>2024PEC AI 316</t>
  </si>
  <si>
    <t>2024PEC AI 317</t>
  </si>
  <si>
    <t>2024PEC AI 101</t>
  </si>
  <si>
    <t>2024PEC AI 102</t>
  </si>
  <si>
    <t>2024PEC AI 318</t>
  </si>
  <si>
    <t>2024PEC AI 319</t>
  </si>
  <si>
    <t>2024PEC AI 320</t>
  </si>
  <si>
    <t>2024PEC AI 321</t>
  </si>
  <si>
    <t>2024PEC AI 322</t>
  </si>
  <si>
    <t>2024PEC AI 323</t>
  </si>
  <si>
    <t>2024PEC AI 103</t>
  </si>
  <si>
    <t>2024PEC AI 104</t>
  </si>
  <si>
    <t>2024PEC AI 324</t>
  </si>
  <si>
    <t>2024PEC AI 325</t>
  </si>
  <si>
    <t xml:space="preserve">2024PEC AI 326 </t>
  </si>
  <si>
    <t>2024PEC AI 327</t>
  </si>
  <si>
    <t>2024PEC AI 328</t>
  </si>
  <si>
    <t>2024PEC AI 329</t>
  </si>
  <si>
    <t>2024PEC AI 330</t>
  </si>
  <si>
    <t>2024PEC AI 331</t>
  </si>
  <si>
    <t>2024PEC AI 106</t>
  </si>
  <si>
    <t>2024PEC AI 105</t>
  </si>
  <si>
    <t>2024PEC AI 107</t>
  </si>
  <si>
    <t>2024PEC AI 332</t>
  </si>
  <si>
    <t>2024PEC AI 333</t>
  </si>
  <si>
    <t>2024PEC AI 334</t>
  </si>
  <si>
    <t>2024PEC AI 335</t>
  </si>
  <si>
    <t>2024PEC AI 336</t>
  </si>
  <si>
    <t>2024PEC AI 337</t>
  </si>
  <si>
    <t>2024PEC AI 108</t>
  </si>
  <si>
    <t>2024PEC AI 109</t>
  </si>
  <si>
    <t>2024PEC AI 338</t>
  </si>
  <si>
    <t>2024PEC AI 339</t>
  </si>
  <si>
    <t>2024PEC AI 340</t>
  </si>
  <si>
    <t>2024PEC AI 341</t>
  </si>
  <si>
    <t>2024PEC AI 342</t>
  </si>
  <si>
    <t>2024PEC AI 343</t>
  </si>
  <si>
    <t>2024PEC AI 110</t>
  </si>
  <si>
    <t>2024PEC AI 344</t>
  </si>
  <si>
    <t>2024PEC AI 345</t>
  </si>
  <si>
    <t>2024PEC AI 111</t>
  </si>
  <si>
    <t>2024PEC AI 346</t>
  </si>
  <si>
    <t>2024PEC AI 347</t>
  </si>
  <si>
    <t>2024PEC AI 112</t>
  </si>
  <si>
    <t>2024PEC AI 348</t>
  </si>
  <si>
    <t>2024PEC AI 113</t>
  </si>
  <si>
    <t>2024PEC AI 349</t>
  </si>
  <si>
    <t>2024PEC AI 350</t>
  </si>
  <si>
    <t>2024PEC AI 554</t>
  </si>
  <si>
    <t>2024PEC AI 114</t>
  </si>
  <si>
    <t>2024PEC AI 351</t>
  </si>
  <si>
    <t>2024PEC AI 115</t>
  </si>
  <si>
    <t>2024PEC AI 116</t>
  </si>
  <si>
    <t>2024PEC AI 352</t>
  </si>
  <si>
    <t>2024PEC AI 117</t>
  </si>
  <si>
    <t>2024PEC AI 353</t>
  </si>
  <si>
    <t>2024PEC AI 354</t>
  </si>
  <si>
    <t>2024PEC AI 355</t>
  </si>
  <si>
    <t>2024PEC AI 356</t>
  </si>
  <si>
    <t>2024PEC AI 357</t>
  </si>
  <si>
    <t>2024PEC AI 358</t>
  </si>
  <si>
    <t>2024PEC AI 119</t>
  </si>
  <si>
    <t>2024PEC AI 118</t>
  </si>
  <si>
    <t>2024PEC AI 604</t>
  </si>
  <si>
    <t>2024PEC AI 120</t>
  </si>
  <si>
    <t>2024PEC AI 359</t>
  </si>
  <si>
    <t>2024PEC AI 360</t>
  </si>
  <si>
    <t>2024PEC AI 121</t>
  </si>
  <si>
    <t>2024PEC AI 361</t>
  </si>
  <si>
    <t>2024PEC AI 122</t>
  </si>
  <si>
    <t>2024PEC AI 125</t>
  </si>
  <si>
    <t>2024PEC AI 362</t>
  </si>
  <si>
    <t>2024PEC AI 126</t>
  </si>
  <si>
    <t>2024PEC AI 305</t>
  </si>
  <si>
    <t>2024PEC AI 127</t>
  </si>
  <si>
    <t>2024PEC AI 129</t>
  </si>
  <si>
    <t>2024PEC AI 128</t>
  </si>
  <si>
    <t>2024PEC AI 130</t>
  </si>
  <si>
    <t>2024PEC AI 363</t>
  </si>
  <si>
    <t>2024PEC AI 364</t>
  </si>
  <si>
    <t>2024PEC AI 365</t>
  </si>
  <si>
    <t>2024PEC AI 366</t>
  </si>
  <si>
    <t>2024PEC AI 367</t>
  </si>
  <si>
    <t>2024PEC AI 131</t>
  </si>
  <si>
    <t>2024PEC AI 368</t>
  </si>
  <si>
    <t>2024PEC AI 369</t>
  </si>
  <si>
    <t>2024PEC AI 370</t>
  </si>
  <si>
    <t>2024PEC AI 371</t>
  </si>
  <si>
    <t>2024PEC AI 372</t>
  </si>
  <si>
    <t>2024PEC AI 132</t>
  </si>
  <si>
    <t>2024PEC AI 373</t>
  </si>
  <si>
    <t>2024PEC AI 374</t>
  </si>
  <si>
    <t>2024PEC AI 133</t>
  </si>
  <si>
    <t>2024PEC AI 134</t>
  </si>
  <si>
    <t>2024PEC AI 375</t>
  </si>
  <si>
    <t>2024PEC AI 135</t>
  </si>
  <si>
    <t>2024PEC AI 376</t>
  </si>
  <si>
    <t>2024PEC AI 377</t>
  </si>
  <si>
    <t>2024PEC AI 136</t>
  </si>
  <si>
    <t>2024PEC AI 310</t>
  </si>
  <si>
    <t>2024PEC AI 378</t>
  </si>
  <si>
    <t>2024PEC AI 484</t>
  </si>
  <si>
    <t>2024PEC AI 137</t>
  </si>
  <si>
    <t>2024PEC AI 379</t>
  </si>
  <si>
    <t>2024PEC AI 380</t>
  </si>
  <si>
    <t>2024PEC AI 381</t>
  </si>
  <si>
    <t>2024PEC AI 138</t>
  </si>
  <si>
    <t>2024PEC AI 382</t>
  </si>
  <si>
    <t>2024PEC AI 383</t>
  </si>
  <si>
    <t>2024PEC AI 139</t>
  </si>
  <si>
    <t>2024PEC AI 384</t>
  </si>
  <si>
    <t>2024PEC AI 385</t>
  </si>
  <si>
    <t>2024PEC AI 141</t>
  </si>
  <si>
    <t>2024PEC AI 140</t>
  </si>
  <si>
    <t>2024PEC AI 142</t>
  </si>
  <si>
    <t>2024PEC AI 143</t>
  </si>
  <si>
    <t>2024PEC AI 386</t>
  </si>
  <si>
    <t>2024PEC AI 274</t>
  </si>
  <si>
    <t>2024PEC AI 387</t>
  </si>
  <si>
    <t>2024PEC AI 441</t>
  </si>
  <si>
    <t>2024PEC AI 388</t>
  </si>
  <si>
    <t xml:space="preserve">2024PEC AI 306 </t>
  </si>
  <si>
    <t>2024PEC AI 389</t>
  </si>
  <si>
    <t>2024PEC AI 390</t>
  </si>
  <si>
    <t>2024PEC AI 391</t>
  </si>
  <si>
    <t>2024PEC AI 392</t>
  </si>
  <si>
    <t>2024PEC AI 393</t>
  </si>
  <si>
    <t>2024PEC AI 395</t>
  </si>
  <si>
    <t>2024PEC AI 394</t>
  </si>
  <si>
    <t>2024PEC AI 396</t>
  </si>
  <si>
    <t>2024PEC AI 397</t>
  </si>
  <si>
    <t>2024PEC AI 398</t>
  </si>
  <si>
    <t>2024PEC AI 399</t>
  </si>
  <si>
    <t>2024PEC AI 144</t>
  </si>
  <si>
    <t>2024PEC AI 145</t>
  </si>
  <si>
    <t>2024PEC AI 401</t>
  </si>
  <si>
    <t>2024PEC AI 400</t>
  </si>
  <si>
    <t>2024PEC AI 402</t>
  </si>
  <si>
    <t>2024PEC AI 403</t>
  </si>
  <si>
    <t>2024PEC AI 404</t>
  </si>
  <si>
    <t>2024PEC AI 304</t>
  </si>
  <si>
    <t>2024PEC AI 146</t>
  </si>
  <si>
    <t>2024PEC AI 147</t>
  </si>
  <si>
    <t>2024PEC AI 148</t>
  </si>
  <si>
    <t>2024PEC AI 149</t>
  </si>
  <si>
    <t>2024PEC AI 405</t>
  </si>
  <si>
    <t>2024PEC AI 406</t>
  </si>
  <si>
    <t>2024PEC AI 150</t>
  </si>
  <si>
    <t>2024PEC AI 151</t>
  </si>
  <si>
    <t>2024PEC AI 152</t>
  </si>
  <si>
    <t>2024PEC AI 153</t>
  </si>
  <si>
    <t>2024PEC AI 407</t>
  </si>
  <si>
    <t>2024PEC AI 154</t>
  </si>
  <si>
    <t>2024PEC AI 155</t>
  </si>
  <si>
    <t>2024PEC AI 156</t>
  </si>
  <si>
    <t>2024PEC AI 157</t>
  </si>
  <si>
    <t>2024PEC AI 408</t>
  </si>
  <si>
    <t>2024PEC AI 158</t>
  </si>
  <si>
    <t>2024PEC AI 159</t>
  </si>
  <si>
    <t>2024PEC AI 160</t>
  </si>
  <si>
    <t>2024PEC AI 161</t>
  </si>
  <si>
    <t>2024PEC AI 162</t>
  </si>
  <si>
    <t>2024PEC AI 163</t>
  </si>
  <si>
    <t>2024PEC AI 164</t>
  </si>
  <si>
    <t>2024PEC AI 409</t>
  </si>
  <si>
    <t>2024PEC AI 410</t>
  </si>
  <si>
    <t>2024PEC AI 166</t>
  </si>
  <si>
    <t>2024PEC AI 165</t>
  </si>
  <si>
    <t>2024PEC AI 167</t>
  </si>
  <si>
    <t>2024PEC AI 168</t>
  </si>
  <si>
    <t>2024PEC AI 411</t>
  </si>
  <si>
    <t>2024PEC AI 169</t>
  </si>
  <si>
    <t>2024PEC AI 171</t>
  </si>
  <si>
    <t>2024PEC AI 170</t>
  </si>
  <si>
    <t>2024PEC AI 412</t>
  </si>
  <si>
    <t>2024PEC AI 172</t>
  </si>
  <si>
    <t>2024PEC AI 173</t>
  </si>
  <si>
    <t>2024PEC AI 174</t>
  </si>
  <si>
    <t>2024PEC AI 598</t>
  </si>
  <si>
    <t>2024PEC AI 413</t>
  </si>
  <si>
    <t>2024PEC AI 414</t>
  </si>
  <si>
    <t>2024PEC AI 175</t>
  </si>
  <si>
    <t>2024PEC AI 189</t>
  </si>
  <si>
    <t>2024PEC AI 415</t>
  </si>
  <si>
    <t>2024PEC AI 416</t>
  </si>
  <si>
    <t>2024PEC AI 417</t>
  </si>
  <si>
    <t>2024PEC AI 418</t>
  </si>
  <si>
    <t>2024PEC AI 176</t>
  </si>
  <si>
    <t>2024PEC AI 177</t>
  </si>
  <si>
    <t>2024PEC AI 178</t>
  </si>
  <si>
    <t>2024PEC AI 419</t>
  </si>
  <si>
    <t>2024PEC AI 420</t>
  </si>
  <si>
    <t>2024PEC AI 421</t>
  </si>
  <si>
    <t>2024PEC AI 422</t>
  </si>
  <si>
    <t>2024PEC AI 179</t>
  </si>
  <si>
    <t>2024PEC AI 180</t>
  </si>
  <si>
    <t>2024PEC AI 181</t>
  </si>
  <si>
    <t>2024PEC AI 423</t>
  </si>
  <si>
    <t>2024PEC AI 182</t>
  </si>
  <si>
    <t>2024PEC AI 183</t>
  </si>
  <si>
    <t>2024PEC AI 425</t>
  </si>
  <si>
    <t>2024PEC AI 184</t>
  </si>
  <si>
    <t>2024PEC AI 424</t>
  </si>
  <si>
    <t>2024PEC AI 314</t>
  </si>
  <si>
    <t>2024PEC AI 185</t>
  </si>
  <si>
    <t>2024PEC AI 186</t>
  </si>
  <si>
    <t>2024PEC AI 187</t>
  </si>
  <si>
    <t>2024PEC AI 427</t>
  </si>
  <si>
    <t>2024PEC AI 428</t>
  </si>
  <si>
    <t>2024PEC AI 426</t>
  </si>
  <si>
    <t>2024PEC AI 429</t>
  </si>
  <si>
    <t>2024PEC AI 430</t>
  </si>
  <si>
    <t>2024PEC AI 431</t>
  </si>
  <si>
    <t>2024PEC AI 188</t>
  </si>
  <si>
    <t>2024PEC AI 432</t>
  </si>
  <si>
    <t>2024PEC AI 434</t>
  </si>
  <si>
    <t>2024PEC AI 190</t>
  </si>
  <si>
    <t>2024PEC AI 435</t>
  </si>
  <si>
    <t>2024PEC AI 191</t>
  </si>
  <si>
    <t>2024PEC AI 124</t>
  </si>
  <si>
    <t>2024PEC AI 312</t>
  </si>
  <si>
    <t>2024PEC AI 192</t>
  </si>
  <si>
    <t>2024PEC AI 193</t>
  </si>
  <si>
    <t>2024PEC AI 194</t>
  </si>
  <si>
    <t>2024PEC AI 195</t>
  </si>
  <si>
    <t>2024PEC AI 196</t>
  </si>
  <si>
    <t>2024PEC AI 436</t>
  </si>
  <si>
    <t>2024PEC AI 197</t>
  </si>
  <si>
    <t>2024PEC AI 437</t>
  </si>
  <si>
    <t>2024PEC AI 438</t>
  </si>
  <si>
    <t>2024PEC AI 439</t>
  </si>
  <si>
    <t>2024PEC AI 198</t>
  </si>
  <si>
    <t>2024PEC AI 440</t>
  </si>
  <si>
    <t>2024PEC AI 442</t>
  </si>
  <si>
    <t>2024PEC AI 443</t>
  </si>
  <si>
    <t>2024PEC AI 433</t>
  </si>
  <si>
    <t>2024PEC AI 444</t>
  </si>
  <si>
    <t>2024PEC AI 199</t>
  </si>
  <si>
    <t>2024PEC AI 309</t>
  </si>
  <si>
    <t>2024PEC AI 200</t>
  </si>
  <si>
    <t>2024PEC AI 445</t>
  </si>
  <si>
    <t>2024PEC AI 201</t>
  </si>
  <si>
    <t>2024PEC AI 446</t>
  </si>
  <si>
    <t>2024PEC AI 202</t>
  </si>
  <si>
    <t>2024PEC AI 203</t>
  </si>
  <si>
    <t>2024PEC AI 204</t>
  </si>
  <si>
    <t>2024PEC AI 205</t>
  </si>
  <si>
    <t>2024PEC AI 447</t>
  </si>
  <si>
    <t>2024PEC AI 448</t>
  </si>
  <si>
    <t>2024PEC AI 206</t>
  </si>
  <si>
    <t>2024PEC AI 449</t>
  </si>
  <si>
    <t>2024PEC AI 207</t>
  </si>
  <si>
    <t>2024PEC AI 450</t>
  </si>
  <si>
    <t>2024PEC AI 208</t>
  </si>
  <si>
    <t>2024PEC AI 209</t>
  </si>
  <si>
    <t>2024PEC AI 210</t>
  </si>
  <si>
    <t>2024PEC AI 211</t>
  </si>
  <si>
    <t>2024PEC AI 451</t>
  </si>
  <si>
    <t>2024PEC AI 452</t>
  </si>
  <si>
    <t>2024PEC AI 212</t>
  </si>
  <si>
    <t>2024PEC AI 453</t>
  </si>
  <si>
    <t>2024PEC AI 454</t>
  </si>
  <si>
    <t>2024PEC AI 455</t>
  </si>
  <si>
    <t>2024PEC AI 456</t>
  </si>
  <si>
    <t>2024PEC AI 457</t>
  </si>
  <si>
    <t>2024PEC AI 458</t>
  </si>
  <si>
    <t>2024PEC AI 459</t>
  </si>
  <si>
    <t>2024PEC AI 460</t>
  </si>
  <si>
    <t>2024PEC AI 213</t>
  </si>
  <si>
    <t>2024PEC AI 214</t>
  </si>
  <si>
    <t>2024PEC AI 215</t>
  </si>
  <si>
    <t>2024PEC AI 216</t>
  </si>
  <si>
    <t>2024PEC AI 217</t>
  </si>
  <si>
    <t>2024PEC AI 461</t>
  </si>
  <si>
    <t>2024PEC AI 462</t>
  </si>
  <si>
    <t>2024PEC AI 463</t>
  </si>
  <si>
    <t>2024PEC AI 464</t>
  </si>
  <si>
    <t>2024PEC AI 465</t>
  </si>
  <si>
    <t>2024PEC AI 218</t>
  </si>
  <si>
    <t>2024PEC AI 466</t>
  </si>
  <si>
    <t>2024PEC AI 467</t>
  </si>
  <si>
    <t>2024PEC AI 468</t>
  </si>
  <si>
    <t>2024PEC AI 469</t>
  </si>
  <si>
    <t>2024PEC AI 219</t>
  </si>
  <si>
    <t>2024PEC AI 220</t>
  </si>
  <si>
    <t>2024PEC AI 470</t>
  </si>
  <si>
    <t>2024PEC AI 471</t>
  </si>
  <si>
    <t>2024PEC AI 472</t>
  </si>
  <si>
    <t>2024PEC AI 221</t>
  </si>
  <si>
    <t>2024PEC AI 222</t>
  </si>
  <si>
    <t>2024PEC AI 473</t>
  </si>
  <si>
    <t>2024PEC AI 474</t>
  </si>
  <si>
    <t>2024PEC AI 475</t>
  </si>
  <si>
    <t>2024PEC AI 223</t>
  </si>
  <si>
    <t>2024PEC AI 476</t>
  </si>
  <si>
    <t>2024PEC AI 224</t>
  </si>
  <si>
    <t>2024PEC AI 225</t>
  </si>
  <si>
    <t>2024PEC AI 477</t>
  </si>
  <si>
    <t>2024PEC AI 478</t>
  </si>
  <si>
    <t>2024PEC AI 479</t>
  </si>
  <si>
    <t>2024PEC AI 480</t>
  </si>
  <si>
    <t>2024PEC AI 226</t>
  </si>
  <si>
    <t>2024PEC AI 481</t>
  </si>
  <si>
    <t>2024PEC AI 227</t>
  </si>
  <si>
    <t>2024PEC AI 228</t>
  </si>
  <si>
    <t>2024PEC AI 482</t>
  </si>
  <si>
    <t>2024PEC AI 229</t>
  </si>
  <si>
    <t>2024PEC AI 483</t>
  </si>
  <si>
    <t>2024PEC AI 311</t>
  </si>
  <si>
    <t>2024PEC AI 230</t>
  </si>
  <si>
    <t>2024PEC AI 485</t>
  </si>
  <si>
    <t>2024PEC AI 547</t>
  </si>
  <si>
    <t>2024PEC AI 524</t>
  </si>
  <si>
    <t>2024PEC AI 486</t>
  </si>
  <si>
    <t>2024PEC AI 487</t>
  </si>
  <si>
    <t>2024PEC AI 231</t>
  </si>
  <si>
    <t>2024PEC AI 488</t>
  </si>
  <si>
    <t>2024PEC AI 489</t>
  </si>
  <si>
    <t>2024PEC AI 490</t>
  </si>
  <si>
    <t>2024PEC AI 491</t>
  </si>
  <si>
    <t>2024PEC AI 492</t>
  </si>
  <si>
    <t>2024PEC AI 493</t>
  </si>
  <si>
    <t>2024PEC AI 494</t>
  </si>
  <si>
    <t>2024PEC AI 232</t>
  </si>
  <si>
    <t>2024PEC AI 495</t>
  </si>
  <si>
    <t>2024PEC AI 496</t>
  </si>
  <si>
    <t>2024PEC AI 233</t>
  </si>
  <si>
    <t>2024PEC AI 234</t>
  </si>
  <si>
    <t>2024PEC AI 497</t>
  </si>
  <si>
    <t>2024PEC AI 235</t>
  </si>
  <si>
    <t>2024PEC AI 498</t>
  </si>
  <si>
    <t>2024PEC AI 307</t>
  </si>
  <si>
    <t>2024PEC AI 499</t>
  </si>
  <si>
    <t>2024PEC AI 500</t>
  </si>
  <si>
    <t>2024PEC AI 236</t>
  </si>
  <si>
    <t>2024PEC AI 237</t>
  </si>
  <si>
    <t>2024PEC AI 501</t>
  </si>
  <si>
    <t>2024PEC AI 504</t>
  </si>
  <si>
    <t>2024PEC AI 502</t>
  </si>
  <si>
    <t>2024PEC AI 503</t>
  </si>
  <si>
    <t>2024PEC AI 505</t>
  </si>
  <si>
    <t>2024PEC AI 506</t>
  </si>
  <si>
    <t>2024PEC AI 507</t>
  </si>
  <si>
    <t>2024PEC AI 508</t>
  </si>
  <si>
    <t>2024PEC AI 509</t>
  </si>
  <si>
    <t>2024PEC AI 510</t>
  </si>
  <si>
    <t>2024PEC AI 238</t>
  </si>
  <si>
    <t>2024PEC AI 511</t>
  </si>
  <si>
    <t>2024PEC AI 239</t>
  </si>
  <si>
    <t>2024PEC AI 240</t>
  </si>
  <si>
    <t>2024PEC AI 241</t>
  </si>
  <si>
    <t>2024PEC AI 512</t>
  </si>
  <si>
    <t>2024PEC AI 513</t>
  </si>
  <si>
    <t>2024PEC AI 242</t>
  </si>
  <si>
    <t>2024PEC AI 243</t>
  </si>
  <si>
    <t>2024PEC AI 244</t>
  </si>
  <si>
    <t>2024PEC AI 514</t>
  </si>
  <si>
    <t>2024PEC AI 245</t>
  </si>
  <si>
    <t>2024PEC AI 246</t>
  </si>
  <si>
    <t>2024PEC AI 247</t>
  </si>
  <si>
    <t>2024PEC AI 515</t>
  </si>
  <si>
    <t>2024PEC AI 248</t>
  </si>
  <si>
    <t>2024PEC AI 249</t>
  </si>
  <si>
    <t>2024PEC AI 516</t>
  </si>
  <si>
    <t>2024PEC AI 517</t>
  </si>
  <si>
    <t>2024PEC AI 518</t>
  </si>
  <si>
    <t>2024PEC AI 250</t>
  </si>
  <si>
    <t>2024PEC AI 569</t>
  </si>
  <si>
    <t>2024PEC AI 251</t>
  </si>
  <si>
    <t>2024PEC AI 252</t>
  </si>
  <si>
    <t>2024PEC AI 519</t>
  </si>
  <si>
    <t>2024PEC AI 521</t>
  </si>
  <si>
    <t>2024PEC AI 522</t>
  </si>
  <si>
    <t>2024PEC AI 523</t>
  </si>
  <si>
    <t>2024PEC AI 253</t>
  </si>
  <si>
    <t>2024PEC AI 525</t>
  </si>
  <si>
    <t>2024PEC AI 254</t>
  </si>
  <si>
    <t>2024PEC AI 255</t>
  </si>
  <si>
    <t>2024PEC AI 526</t>
  </si>
  <si>
    <t>2024PEC AI 256</t>
  </si>
  <si>
    <t>2024PEC AI 527</t>
  </si>
  <si>
    <t>2024PEC AI 528</t>
  </si>
  <si>
    <t>2024PEC AI 529</t>
  </si>
  <si>
    <t>2024PEC AI 530</t>
  </si>
  <si>
    <t>2024PEC AI 531</t>
  </si>
  <si>
    <t>2024PEC AI 532</t>
  </si>
  <si>
    <t>2024PEC AI 533</t>
  </si>
  <si>
    <t>2024PEC AI 534</t>
  </si>
  <si>
    <t>2024PEC AI 535</t>
  </si>
  <si>
    <t>2024PEC AI 536</t>
  </si>
  <si>
    <t>2024PEC AI 537</t>
  </si>
  <si>
    <t>2024PEC AI 538</t>
  </si>
  <si>
    <t>2024PEC AI 539</t>
  </si>
  <si>
    <t>2024PEC AI 540</t>
  </si>
  <si>
    <t>2024PEC AI 541</t>
  </si>
  <si>
    <t>2024PEC AI 257</t>
  </si>
  <si>
    <t>2024PEC AI 258</t>
  </si>
  <si>
    <t>2024PEC AI 543</t>
  </si>
  <si>
    <t>2024PEC AI 544</t>
  </si>
  <si>
    <t>2024PEC AI 545</t>
  </si>
  <si>
    <t>2024PEC AI 259</t>
  </si>
  <si>
    <t>2024PEC AI 260</t>
  </si>
  <si>
    <t>2024PEC AI 546</t>
  </si>
  <si>
    <t>2024PEC AI 542</t>
  </si>
  <si>
    <t>2024PEC AI 261</t>
  </si>
  <si>
    <t>2024PEC AI 262</t>
  </si>
  <si>
    <t>2024PEC AI 548</t>
  </si>
  <si>
    <t>2024PEC AI 269</t>
  </si>
  <si>
    <t>2024PEC AI 263</t>
  </si>
  <si>
    <t>2024PEC AI 549</t>
  </si>
  <si>
    <t>2024PEC AI 550</t>
  </si>
  <si>
    <t>2024PEC AI 551</t>
  </si>
  <si>
    <t>2024PEC AI 264</t>
  </si>
  <si>
    <t>2024PEC AI 552</t>
  </si>
  <si>
    <t>2024PEC AI 520</t>
  </si>
  <si>
    <t>2024PEC AI 265</t>
  </si>
  <si>
    <t>2024PEC AI 266</t>
  </si>
  <si>
    <t>2024PEC AI 553</t>
  </si>
  <si>
    <t>2024PEC AI 267</t>
  </si>
  <si>
    <t>2024PEC AI 555</t>
  </si>
  <si>
    <t>2024PEC AI 268</t>
  </si>
  <si>
    <t>2024PEC AI 557</t>
  </si>
  <si>
    <t>2024PEC AI 558</t>
  </si>
  <si>
    <t>2024PEC AI 559</t>
  </si>
  <si>
    <t>2024PEC AI 560</t>
  </si>
  <si>
    <t>2024PEC AI 561</t>
  </si>
  <si>
    <t>2024PEC AI 562</t>
  </si>
  <si>
    <t>2024PEC AI 563</t>
  </si>
  <si>
    <t>2024PEC AI 564</t>
  </si>
  <si>
    <t>2024PEC AI 565</t>
  </si>
  <si>
    <t>2024PEC AI 566</t>
  </si>
  <si>
    <t>2024PEC AI 313</t>
  </si>
  <si>
    <t>2024PEC AI 270</t>
  </si>
  <si>
    <t>2024PEC AI 271</t>
  </si>
  <si>
    <t>2024PEC AI 272</t>
  </si>
  <si>
    <t>2024PEC AI 273</t>
  </si>
  <si>
    <t>2024PEC AI 568</t>
  </si>
  <si>
    <t>2024PEC AI 275</t>
  </si>
  <si>
    <t>2024PEC AI 570</t>
  </si>
  <si>
    <t>2024PEC AI 571</t>
  </si>
  <si>
    <t>2024PEC AI 572</t>
  </si>
  <si>
    <t>2024PEC AI 276</t>
  </si>
  <si>
    <t>2024PEC AI 277</t>
  </si>
  <si>
    <t>2024PEC AI 278</t>
  </si>
  <si>
    <t>2024PEC AI 573</t>
  </si>
  <si>
    <t>2024PEC AI 279</t>
  </si>
  <si>
    <t>2024PEC AI 280</t>
  </si>
  <si>
    <t>2024PEC AI 574</t>
  </si>
  <si>
    <t>2024PEC AI 281</t>
  </si>
  <si>
    <t>2024PEC AI 575</t>
  </si>
  <si>
    <t>2024PEC AI 282</t>
  </si>
  <si>
    <t>2024PEC AI 576</t>
  </si>
  <si>
    <t>2024PEC AI 283</t>
  </si>
  <si>
    <t>2024PEC AI 577</t>
  </si>
  <si>
    <t>2024PEC AI 284</t>
  </si>
  <si>
    <t>2024PEC AI 578</t>
  </si>
  <si>
    <t>2024PEC AI 285</t>
  </si>
  <si>
    <t>2024PEC AI 579</t>
  </si>
  <si>
    <t>2024PEC AI 308</t>
  </si>
  <si>
    <t>2024PEC AI 286</t>
  </si>
  <si>
    <t>2024PEC AI 287</t>
  </si>
  <si>
    <t>2024PEC AI 288</t>
  </si>
  <si>
    <t>2024PEC AI 580</t>
  </si>
  <si>
    <t>2024PEC AI 581</t>
  </si>
  <si>
    <t>2024PEC AI 582</t>
  </si>
  <si>
    <t>2024PEC AI 289</t>
  </si>
  <si>
    <t>2024PEC AI 583</t>
  </si>
  <si>
    <t>2024PEC AI 584</t>
  </si>
  <si>
    <t>2024PEC AI 585</t>
  </si>
  <si>
    <t>2024PEC AI 586</t>
  </si>
  <si>
    <t>2024PEC AI 587</t>
  </si>
  <si>
    <t>2024PEC AI 290</t>
  </si>
  <si>
    <t>2024PEC AI 588</t>
  </si>
  <si>
    <t>2024PEC AI 291</t>
  </si>
  <si>
    <t>2024PEC AI 589</t>
  </si>
  <si>
    <t>2024PEC AI 292</t>
  </si>
  <si>
    <t>2024PEC AI 590</t>
  </si>
  <si>
    <t>2024PEC AI 591</t>
  </si>
  <si>
    <t>2024PEC AI 592</t>
  </si>
  <si>
    <t>2024PEC AI 593</t>
  </si>
  <si>
    <t>2024PEC AI 293</t>
  </si>
  <si>
    <t>2024PEC AI 295</t>
  </si>
  <si>
    <t>2024PEC AI 294</t>
  </si>
  <si>
    <t>2024PEC AI 594</t>
  </si>
  <si>
    <t>2024PEC AI 595</t>
  </si>
  <si>
    <t>2024PEC AI 596</t>
  </si>
  <si>
    <t>2024PEC AI 597</t>
  </si>
  <si>
    <t>2024PEC AI 296</t>
  </si>
  <si>
    <t>2024PEC AI 297</t>
  </si>
  <si>
    <t>2024PEC AI 556</t>
  </si>
  <si>
    <t>2024PEC AI 298</t>
  </si>
  <si>
    <t>2024PEC AI 599</t>
  </si>
  <si>
    <t>2024PEC AI 299</t>
  </si>
  <si>
    <t>2024PEC AI 600</t>
  </si>
  <si>
    <t>2024PEC AI 300</t>
  </si>
  <si>
    <t>2024PEC AI 601</t>
  </si>
  <si>
    <t>2024PEC AI 602</t>
  </si>
  <si>
    <t>2024PEC AI 603</t>
  </si>
  <si>
    <t>2024PEC AI 301</t>
  </si>
  <si>
    <t>2024PEC AI 302</t>
  </si>
  <si>
    <t>2024PEC AI 303</t>
  </si>
  <si>
    <t>2024PEC AI 902</t>
  </si>
  <si>
    <t>11.a</t>
  </si>
  <si>
    <t>11.b</t>
  </si>
  <si>
    <t>12.a</t>
  </si>
  <si>
    <t>12.b</t>
  </si>
  <si>
    <t>Q. No. 11</t>
  </si>
  <si>
    <t>Q. No. 12</t>
  </si>
  <si>
    <t>13.a</t>
  </si>
  <si>
    <t>13.b</t>
  </si>
  <si>
    <t>14.a</t>
  </si>
  <si>
    <t>14.b</t>
  </si>
  <si>
    <t>Q. No. 15</t>
  </si>
  <si>
    <t>16.a</t>
  </si>
  <si>
    <t xml:space="preserve">      16.b</t>
  </si>
  <si>
    <t>Q. No. 16</t>
  </si>
  <si>
    <t>TOTAL (100)</t>
  </si>
  <si>
    <t xml:space="preserve">                  Q. No. 11              </t>
  </si>
  <si>
    <t xml:space="preserve">11.a </t>
  </si>
  <si>
    <t>15.a</t>
  </si>
  <si>
    <t>15.b</t>
  </si>
  <si>
    <t>2025 - 2026</t>
  </si>
  <si>
    <t>A+</t>
  </si>
  <si>
    <t>B</t>
  </si>
  <si>
    <t>B+</t>
  </si>
  <si>
    <t>C</t>
  </si>
  <si>
    <t>U</t>
  </si>
  <si>
    <t>O</t>
  </si>
  <si>
    <t>2023PEC AI 541</t>
  </si>
  <si>
    <t>AATHISUDHAN A</t>
  </si>
  <si>
    <t>2023PEC AI 542</t>
  </si>
  <si>
    <t>ABESHEK SRIRAMN</t>
  </si>
  <si>
    <t>2023PEC AI 101</t>
  </si>
  <si>
    <t>ABINAYA M</t>
  </si>
  <si>
    <t>2023PEC AI 543</t>
  </si>
  <si>
    <t>ABINESH KUMAR T</t>
  </si>
  <si>
    <t>2023PEC AI 102</t>
  </si>
  <si>
    <t>ABIRAMI A</t>
  </si>
  <si>
    <t>2023PEC AI 103</t>
  </si>
  <si>
    <t>ABIRAMI G</t>
  </si>
  <si>
    <t>2023PEC AI 544</t>
  </si>
  <si>
    <t>ABISHAI SINGH J</t>
  </si>
  <si>
    <t>2023PEC AI 545</t>
  </si>
  <si>
    <t>ABISHEK RANGARAJ M</t>
  </si>
  <si>
    <t>2023PEC AI 104</t>
  </si>
  <si>
    <t>ABITHA R D</t>
  </si>
  <si>
    <t>2023PEC AI 546</t>
  </si>
  <si>
    <t>ABRAHAM S J</t>
  </si>
  <si>
    <t>2023PEC AI 105</t>
  </si>
  <si>
    <t>ADELINE JERUSHA AUGUSTINE</t>
  </si>
  <si>
    <t>2023PEC AI 547</t>
  </si>
  <si>
    <t>ADHINARAYANAN A</t>
  </si>
  <si>
    <t>2023PEC AI 548</t>
  </si>
  <si>
    <t>ADHITYAN R</t>
  </si>
  <si>
    <t>2023PEC AI 106</t>
  </si>
  <si>
    <t>AFIFA FATHIMA S</t>
  </si>
  <si>
    <t>2023PEC AI 549</t>
  </si>
  <si>
    <t>AFRIN W A</t>
  </si>
  <si>
    <t>2023PEC AI 107</t>
  </si>
  <si>
    <t>AFSHAN TAJ F</t>
  </si>
  <si>
    <t>2023PEC AI 108</t>
  </si>
  <si>
    <t>2023PEC AI 550</t>
  </si>
  <si>
    <t>2023PEC AI 552</t>
  </si>
  <si>
    <t>2023PEC AI 553</t>
  </si>
  <si>
    <t>AKASH RAJA M</t>
  </si>
  <si>
    <t>2023PEC AI 554</t>
  </si>
  <si>
    <t>AKSHAY KANNA G</t>
  </si>
  <si>
    <t>2023PEC AI 109</t>
  </si>
  <si>
    <t>AKSHAYA SAKTHI G</t>
  </si>
  <si>
    <t>2023PEC AI 555</t>
  </si>
  <si>
    <t>AKSHITH KUMAR V</t>
  </si>
  <si>
    <t>2023PEC AI 556</t>
  </si>
  <si>
    <t>ALLEN PHILIP T E</t>
  </si>
  <si>
    <t>2023PEC AI 110</t>
  </si>
  <si>
    <t>AMIRTHA A</t>
  </si>
  <si>
    <t>2023PEC AI 557</t>
  </si>
  <si>
    <t>AMRUTH CHANAKYA A</t>
  </si>
  <si>
    <t>2023PEC AI 558</t>
  </si>
  <si>
    <t>ANANDHA KUMAR R K</t>
  </si>
  <si>
    <t>2023PEC AI 559</t>
  </si>
  <si>
    <t>ANANDHAKRISHNAN K</t>
  </si>
  <si>
    <t>2023PEC AI 560</t>
  </si>
  <si>
    <t>ANDREW S J</t>
  </si>
  <si>
    <t>2023PEC AI 561</t>
  </si>
  <si>
    <t>ANEESHWAR S</t>
  </si>
  <si>
    <t>2023PEC AI 562</t>
  </si>
  <si>
    <t>ANIS VASANTH A</t>
  </si>
  <si>
    <t>2023PEC AI 563</t>
  </si>
  <si>
    <t>ANTLIN GNANA LAZARUS G</t>
  </si>
  <si>
    <t>2023PEC AI 111</t>
  </si>
  <si>
    <t>ANTONY AMALA TRINITA J</t>
  </si>
  <si>
    <t>2023PEC AI 564</t>
  </si>
  <si>
    <t>ARAVIND RAJASEKAR</t>
  </si>
  <si>
    <t>2023PEC AI 565</t>
  </si>
  <si>
    <t>ARAVIND T</t>
  </si>
  <si>
    <t>2023PEC AI 566</t>
  </si>
  <si>
    <t xml:space="preserve">ARIGONDA POORNA SAI </t>
  </si>
  <si>
    <t>2023PEC AI 568</t>
  </si>
  <si>
    <t>ARIVU SELVAN M</t>
  </si>
  <si>
    <t>2023PEC AI 569</t>
  </si>
  <si>
    <t>ARIYA SRI V</t>
  </si>
  <si>
    <t>2023PEC AI 570</t>
  </si>
  <si>
    <t>ARJUN BALAJI R</t>
  </si>
  <si>
    <t>2023PEC AI 571</t>
  </si>
  <si>
    <t>ARPUTHAN R</t>
  </si>
  <si>
    <t>2023PEC AI 112</t>
  </si>
  <si>
    <t>ARSHIYA ROSELINE P</t>
  </si>
  <si>
    <t>2023PEC AI 113</t>
  </si>
  <si>
    <t>ARTHI B</t>
  </si>
  <si>
    <t>2023PEC AI 572</t>
  </si>
  <si>
    <t>ARUN E</t>
  </si>
  <si>
    <t>2023PEC AI 114</t>
  </si>
  <si>
    <t>ARUNA S</t>
  </si>
  <si>
    <t>2023PEC AI 573</t>
  </si>
  <si>
    <t>ARYAN A SAJITH</t>
  </si>
  <si>
    <t>2023PEC AI 574</t>
  </si>
  <si>
    <t>ASHIK K P</t>
  </si>
  <si>
    <t>2023PEC AI 115</t>
  </si>
  <si>
    <t>ASHIKA D</t>
  </si>
  <si>
    <t>2023PEC AI 116</t>
  </si>
  <si>
    <t>ASHIKHA P</t>
  </si>
  <si>
    <t>2023PEC AI 117</t>
  </si>
  <si>
    <t>ASHIN LATHIKA E J</t>
  </si>
  <si>
    <t>2023PEC AI 118</t>
  </si>
  <si>
    <t xml:space="preserve">ASHVITHA R </t>
  </si>
  <si>
    <t>2023PEC AI 575</t>
  </si>
  <si>
    <t>ASHWANTHRAJ I</t>
  </si>
  <si>
    <t>2023PEC AI 576</t>
  </si>
  <si>
    <t>ASIZ GODWIN A</t>
  </si>
  <si>
    <t>2023PEC AI 119</t>
  </si>
  <si>
    <t>ATSHAYA S</t>
  </si>
  <si>
    <t>2023PEC AI 120</t>
  </si>
  <si>
    <t>AYSHA KETHAR FATHIMA A S</t>
  </si>
  <si>
    <t>2023PEC AI 121</t>
  </si>
  <si>
    <t xml:space="preserve">AYSHVARYA P </t>
  </si>
  <si>
    <t>2023PEC AI 577</t>
  </si>
  <si>
    <t>BACCHU GURU SAINATH REDDY</t>
  </si>
  <si>
    <t>2023PEC AI 578</t>
  </si>
  <si>
    <t>BALA MURUGAN T</t>
  </si>
  <si>
    <t>2023PEC AI 579</t>
  </si>
  <si>
    <t>BALAGANESH N</t>
  </si>
  <si>
    <t>2023PEC AI 580</t>
  </si>
  <si>
    <t>BALAJI M M</t>
  </si>
  <si>
    <t>2023PEC AI 581</t>
  </si>
  <si>
    <t>BALAJI V</t>
  </si>
  <si>
    <t>2023PEC AI 582</t>
  </si>
  <si>
    <t>BALASAKTHI B</t>
  </si>
  <si>
    <t>2023PEC AI 583</t>
  </si>
  <si>
    <t>BARATH S</t>
  </si>
  <si>
    <t>2023PEC AI 584</t>
  </si>
  <si>
    <t>BHARATH KUMAR L</t>
  </si>
  <si>
    <t>2023PEC AI 585</t>
  </si>
  <si>
    <t xml:space="preserve">BHAVIK KUMAR M </t>
  </si>
  <si>
    <t>2023PEC AI 122</t>
  </si>
  <si>
    <t>BINDU SAI A</t>
  </si>
  <si>
    <t>2023PEC AI 123</t>
  </si>
  <si>
    <t xml:space="preserve">BLESSY JOYCE MATHEW </t>
  </si>
  <si>
    <t>2023PEC AI 586</t>
  </si>
  <si>
    <t>BOBIN DULLES</t>
  </si>
  <si>
    <t>2023PEC AI 124</t>
  </si>
  <si>
    <t>BOOMIGA V</t>
  </si>
  <si>
    <t>2023PEC AI 125</t>
  </si>
  <si>
    <t>BOOMIKA S</t>
  </si>
  <si>
    <t>2023PEC AI 587</t>
  </si>
  <si>
    <t>BOOPATHI RAGAVAN M</t>
  </si>
  <si>
    <t>2023PEC AI 126</t>
  </si>
  <si>
    <t>CAROLIN P</t>
  </si>
  <si>
    <t>2023PEC AI 127</t>
  </si>
  <si>
    <t xml:space="preserve">CAROLINE SATHYA G </t>
  </si>
  <si>
    <t>2023PEC AI 128</t>
  </si>
  <si>
    <t>CHAITRA V</t>
  </si>
  <si>
    <t>2023PEC AI 588</t>
  </si>
  <si>
    <t>CHARAN S</t>
  </si>
  <si>
    <t>2023PEC AI 129</t>
  </si>
  <si>
    <t>CHAVA SAHITHI</t>
  </si>
  <si>
    <t>2023PEC AI 130</t>
  </si>
  <si>
    <t>CHINTAMANENI UMA SUMASWI</t>
  </si>
  <si>
    <t>2023PEC AI 283</t>
  </si>
  <si>
    <t>DARJI NANDINI</t>
  </si>
  <si>
    <t>2023PEC AI 131</t>
  </si>
  <si>
    <t>DARSHANA K P</t>
  </si>
  <si>
    <t>2023PEC AI 132</t>
  </si>
  <si>
    <t>DARSHINI SIVA SRI M S</t>
  </si>
  <si>
    <t>2023PEC AI 133</t>
  </si>
  <si>
    <t xml:space="preserve">DEEKSHITHA SELVAM </t>
  </si>
  <si>
    <t>2023PEC AI 589</t>
  </si>
  <si>
    <t>2023PEC AI 590</t>
  </si>
  <si>
    <t>2023PEC AI 134</t>
  </si>
  <si>
    <t>DEEPAMANASHA M</t>
  </si>
  <si>
    <t>2023PEC AI 591</t>
  </si>
  <si>
    <t>DEEPANVIKRAM T R</t>
  </si>
  <si>
    <t>2023PEC AI 135</t>
  </si>
  <si>
    <t>DEEPTHIKA S</t>
  </si>
  <si>
    <t>2023PEC AI 136</t>
  </si>
  <si>
    <t>DENISHA S</t>
  </si>
  <si>
    <t>2023PEC AI 137</t>
  </si>
  <si>
    <t>DEVADHARSHINI G</t>
  </si>
  <si>
    <t>2023PEC AI 138</t>
  </si>
  <si>
    <t xml:space="preserve">DEVADHARSHINI M A </t>
  </si>
  <si>
    <t>2023PEC AI 139</t>
  </si>
  <si>
    <t>DEVIPRIYA M S</t>
  </si>
  <si>
    <t>2023PEC AI 140</t>
  </si>
  <si>
    <t>DEVSRI R</t>
  </si>
  <si>
    <t>2023PEC AI 141</t>
  </si>
  <si>
    <t>DHANALAKSHMI P</t>
  </si>
  <si>
    <t>2023PEC AI 592</t>
  </si>
  <si>
    <t>DHANESHWARAN V</t>
  </si>
  <si>
    <t>2023PEC AI 142</t>
  </si>
  <si>
    <t>DHANU SREE V</t>
  </si>
  <si>
    <t>2023PEC AI 593</t>
  </si>
  <si>
    <t>DHANUSH K</t>
  </si>
  <si>
    <t>2023PEC AI 594</t>
  </si>
  <si>
    <t xml:space="preserve">DHANUSH P </t>
  </si>
  <si>
    <t>2023PEC AI 159</t>
  </si>
  <si>
    <t>DHARANI C</t>
  </si>
  <si>
    <t>2023PEC AI 143</t>
  </si>
  <si>
    <t>DHARANI S H</t>
  </si>
  <si>
    <t>2023PEC AI 595</t>
  </si>
  <si>
    <t>DHARANIDHARAN S</t>
  </si>
  <si>
    <t>2023PEC AI 596</t>
  </si>
  <si>
    <t>DHARSHAN S</t>
  </si>
  <si>
    <t>2023PEC AI 144</t>
  </si>
  <si>
    <t>2023PEC AI 145</t>
  </si>
  <si>
    <t>DHARSHINI S</t>
  </si>
  <si>
    <t>2023PEC AI 146</t>
  </si>
  <si>
    <t>2023PEC AI 597</t>
  </si>
  <si>
    <t xml:space="preserve">DHAWAL SEERVI R </t>
  </si>
  <si>
    <t>2023PEC AI 598</t>
  </si>
  <si>
    <t>DHAYANITHI M</t>
  </si>
  <si>
    <t>2023PEC AI 599</t>
  </si>
  <si>
    <t>DHIVINDHARSHAN R</t>
  </si>
  <si>
    <t>2023PEC AI 600</t>
  </si>
  <si>
    <t>DINESH R</t>
  </si>
  <si>
    <t>2023PEC AI 601</t>
  </si>
  <si>
    <t>DIVITH S</t>
  </si>
  <si>
    <t>2023PEC AI 148</t>
  </si>
  <si>
    <t>DIVYA LAKSHMI S</t>
  </si>
  <si>
    <t>2023PEC AI 149</t>
  </si>
  <si>
    <t>DIVYA S</t>
  </si>
  <si>
    <t>2023PEC AI 150</t>
  </si>
  <si>
    <t>DIVYA SHREE V</t>
  </si>
  <si>
    <t>2023PEC AI 147</t>
  </si>
  <si>
    <t>DIVYADHARSHINI A</t>
  </si>
  <si>
    <t>2023PEC AI 602</t>
  </si>
  <si>
    <t xml:space="preserve">DWARAKESH VENKATACHALAM KRISHNAN </t>
  </si>
  <si>
    <t>2023PEC AI 603</t>
  </si>
  <si>
    <t>EDWARD EUGHENE TIMOTHY</t>
  </si>
  <si>
    <t>2023PEC AI 604</t>
  </si>
  <si>
    <t>ELANCHEZHIAN V</t>
  </si>
  <si>
    <t>2023PEC AI 151</t>
  </si>
  <si>
    <t>ELIZA ADELINE S</t>
  </si>
  <si>
    <t>2023PEC AI 477</t>
  </si>
  <si>
    <t>ERWIN NICHOLAS M</t>
  </si>
  <si>
    <t>2023PEC AI 152</t>
  </si>
  <si>
    <t>ESAKKI SANDHYA M</t>
  </si>
  <si>
    <t>2023PEC AI 478</t>
  </si>
  <si>
    <t>ESWAR ADHITHAN J V</t>
  </si>
  <si>
    <t>2023PEC AI 479</t>
  </si>
  <si>
    <t>ESWAR R</t>
  </si>
  <si>
    <t>2023PEC AI 480</t>
  </si>
  <si>
    <t>FARIH M D</t>
  </si>
  <si>
    <t>2023PEC AI 153</t>
  </si>
  <si>
    <t>FATHIMA SAFANA A</t>
  </si>
  <si>
    <t>2023PEC AI 154</t>
  </si>
  <si>
    <t>GADDAM SUPRIYA</t>
  </si>
  <si>
    <t>2023PEC AI 481</t>
  </si>
  <si>
    <t>GAJAPATHY R</t>
  </si>
  <si>
    <t>2023PEC AI 482</t>
  </si>
  <si>
    <t>GANESH M</t>
  </si>
  <si>
    <t>2023PEC AI 483</t>
  </si>
  <si>
    <t>GAUTHAM P</t>
  </si>
  <si>
    <t>2023PEC AI 155</t>
  </si>
  <si>
    <t>GETHU SHIVANI T S S</t>
  </si>
  <si>
    <t>2023PEC AI 484</t>
  </si>
  <si>
    <t>GOKUL N</t>
  </si>
  <si>
    <t>2023PEC AI 156</t>
  </si>
  <si>
    <t>GOPIKA S</t>
  </si>
  <si>
    <t>2023PEC AI 157</t>
  </si>
  <si>
    <t>GOPIKASHREE A S</t>
  </si>
  <si>
    <t>2023PEC AI 485</t>
  </si>
  <si>
    <t>GOWTHAM R</t>
  </si>
  <si>
    <t>2023PEC AI 158</t>
  </si>
  <si>
    <t>GOWTHAMEE G</t>
  </si>
  <si>
    <t>2023PEC AI 486</t>
  </si>
  <si>
    <t>GURU VISHAL M</t>
  </si>
  <si>
    <t>2023PEC AI 487</t>
  </si>
  <si>
    <t>GURUCHARAN G</t>
  </si>
  <si>
    <t>2023PEC AI 488</t>
  </si>
  <si>
    <t>GURUSURIYA B</t>
  </si>
  <si>
    <t>2023PEC AI 489</t>
  </si>
  <si>
    <t>HARI P</t>
  </si>
  <si>
    <t>2023PEC AI 490</t>
  </si>
  <si>
    <t>HARI PRAKASH M</t>
  </si>
  <si>
    <t>2023PEC AI 160</t>
  </si>
  <si>
    <t>HARI PRIYA P</t>
  </si>
  <si>
    <t>2023PEC AI 161</t>
  </si>
  <si>
    <t>HARINI K</t>
  </si>
  <si>
    <t>2023PEC AI 162</t>
  </si>
  <si>
    <t>HARINISRI M</t>
  </si>
  <si>
    <t>2023PEC AI 491</t>
  </si>
  <si>
    <t>HARIPRASAANTH K</t>
  </si>
  <si>
    <t>2023PEC AI 492</t>
  </si>
  <si>
    <t>HARISH J</t>
  </si>
  <si>
    <t>2023PEC AI 493</t>
  </si>
  <si>
    <t>HARISH P</t>
  </si>
  <si>
    <t>2023PEC AI 495</t>
  </si>
  <si>
    <t>HARISH RAMNAATH E</t>
  </si>
  <si>
    <t>2023PEC AI 496</t>
  </si>
  <si>
    <t>HARISH V J</t>
  </si>
  <si>
    <t>2023PEC AI 497</t>
  </si>
  <si>
    <t>HARIVISHNU K C</t>
  </si>
  <si>
    <t>2023PEC AI 163</t>
  </si>
  <si>
    <t>HARSHAVARTHINI T</t>
  </si>
  <si>
    <t>2023PEC AI 167</t>
  </si>
  <si>
    <t>HARSHINI M</t>
  </si>
  <si>
    <t>2023PEC AI 164</t>
  </si>
  <si>
    <t>HARSHINI R R</t>
  </si>
  <si>
    <t>2023PEC AI 165</t>
  </si>
  <si>
    <t xml:space="preserve">HARSHINI T </t>
  </si>
  <si>
    <t>2023PEC AI 166</t>
  </si>
  <si>
    <t>HARSHINI V M</t>
  </si>
  <si>
    <t>2023PEC AI 191</t>
  </si>
  <si>
    <t>HARSHITHAA SREE S</t>
  </si>
  <si>
    <t>2023PEC AI 494</t>
  </si>
  <si>
    <t>HARSIH RAJ B</t>
  </si>
  <si>
    <t>2023PEC AI 499</t>
  </si>
  <si>
    <t>HEMAND KUMAR V</t>
  </si>
  <si>
    <t>2023PEC AI 500</t>
  </si>
  <si>
    <t>HEMANTH S</t>
  </si>
  <si>
    <t>2023PEC AI 287</t>
  </si>
  <si>
    <t>HEMANTH VISHNU B</t>
  </si>
  <si>
    <t>2023PEC AI 498</t>
  </si>
  <si>
    <t>HEMKUMAR A</t>
  </si>
  <si>
    <t>2023PEC AI 168</t>
  </si>
  <si>
    <t xml:space="preserve">HEPZHIBHA RACHEL S </t>
  </si>
  <si>
    <t>2023PEC AI 501</t>
  </si>
  <si>
    <t xml:space="preserve">HIBBAN RASHID </t>
  </si>
  <si>
    <t>2023PEC AI 502</t>
  </si>
  <si>
    <t>HIRTHIK KANNAN S</t>
  </si>
  <si>
    <t>2023PEC AI 503</t>
  </si>
  <si>
    <t>HITESHWAR K</t>
  </si>
  <si>
    <t>2023PEC AI 169</t>
  </si>
  <si>
    <t>HUMAIRA S</t>
  </si>
  <si>
    <t>2023PEC AI 504</t>
  </si>
  <si>
    <t>INBA R</t>
  </si>
  <si>
    <t>2023PEC AI 505</t>
  </si>
  <si>
    <t>INFANT JASON G A</t>
  </si>
  <si>
    <t>2023PEC AI 170</t>
  </si>
  <si>
    <t>INIYA ARUMUGAM</t>
  </si>
  <si>
    <t>2023PEC AI 171</t>
  </si>
  <si>
    <t>IRENE B</t>
  </si>
  <si>
    <t>2023PEC AI 506</t>
  </si>
  <si>
    <t>IRFAN MARICHAMY</t>
  </si>
  <si>
    <t>2023PEC AI 172</t>
  </si>
  <si>
    <t>ISHA KUMARI R</t>
  </si>
  <si>
    <t>2023PEC AI 173</t>
  </si>
  <si>
    <t>2023PEC AI 507</t>
  </si>
  <si>
    <t>JAGADHEESWARAN R</t>
  </si>
  <si>
    <t>2023PEC AI 508</t>
  </si>
  <si>
    <t>JAGAN S</t>
  </si>
  <si>
    <t>2023PEC AI 509</t>
  </si>
  <si>
    <t>JAI AKASH R S</t>
  </si>
  <si>
    <t>2023PEC AI 510</t>
  </si>
  <si>
    <t>JAI HARSHAN H</t>
  </si>
  <si>
    <t>2023PEC AI 511</t>
  </si>
  <si>
    <t>JAMAL MOHAMMED R</t>
  </si>
  <si>
    <t>2023PEC AI 174</t>
  </si>
  <si>
    <t>2023PEC AI 175</t>
  </si>
  <si>
    <t>2023PEC AI 512</t>
  </si>
  <si>
    <t>JASON JONES C</t>
  </si>
  <si>
    <t>2023PEC AI 513</t>
  </si>
  <si>
    <t>JAYA KRISHNA M</t>
  </si>
  <si>
    <t>2023PEC AI 514</t>
  </si>
  <si>
    <t>JAYA SURYA V</t>
  </si>
  <si>
    <t>2023PEC AI 515</t>
  </si>
  <si>
    <t>JAYANTH J</t>
  </si>
  <si>
    <t>2023PEC AI 177</t>
  </si>
  <si>
    <t>JAYASHREE V</t>
  </si>
  <si>
    <t>2023PEC AI 178</t>
  </si>
  <si>
    <t>2023PEC AI 176</t>
  </si>
  <si>
    <t>M JAYASREE</t>
  </si>
  <si>
    <t>2023PEC AI 517</t>
  </si>
  <si>
    <t>JAYASURIYA K</t>
  </si>
  <si>
    <t>2023PEC AI 518</t>
  </si>
  <si>
    <t>JAYASURYA K</t>
  </si>
  <si>
    <t>2023PEC AI 519</t>
  </si>
  <si>
    <t>JEBISH PAULWIN S</t>
  </si>
  <si>
    <t>2023PEC AI 520</t>
  </si>
  <si>
    <t>JEEVA R</t>
  </si>
  <si>
    <t>2023PEC AI 521</t>
  </si>
  <si>
    <t>JEEVA S</t>
  </si>
  <si>
    <t>2023PEC AI 522</t>
  </si>
  <si>
    <t>JEEVA V</t>
  </si>
  <si>
    <t>2023PEC AI 286</t>
  </si>
  <si>
    <t>JEEVAN KISHORE S</t>
  </si>
  <si>
    <t>2023PEC AI 179</t>
  </si>
  <si>
    <t xml:space="preserve">JEEVITHA M S </t>
  </si>
  <si>
    <t>2023PEC AI 523</t>
  </si>
  <si>
    <t>JEGATHEESWARAN A</t>
  </si>
  <si>
    <t>2023PEC AI 524</t>
  </si>
  <si>
    <t>JENISH J</t>
  </si>
  <si>
    <t>2023PEC AI 285</t>
  </si>
  <si>
    <t>JENITH RAJA R</t>
  </si>
  <si>
    <t>2023PEC AI 180</t>
  </si>
  <si>
    <t>JERALD JENI R</t>
  </si>
  <si>
    <t>2023PEC AI 181</t>
  </si>
  <si>
    <t>JERLIN DOLCE T</t>
  </si>
  <si>
    <t>2023PEC AI 525</t>
  </si>
  <si>
    <t>JESHRUD SOLOMON TERIN J</t>
  </si>
  <si>
    <t>2023PEC AI 526</t>
  </si>
  <si>
    <t>JESWIN JABAS RAJKUMAR R</t>
  </si>
  <si>
    <t>2023PEC AI 527</t>
  </si>
  <si>
    <t xml:space="preserve">JISNUVARDHAN VISWA MOHAN </t>
  </si>
  <si>
    <t>2023PEC AI 528</t>
  </si>
  <si>
    <t>JOHN TYNDALE S</t>
  </si>
  <si>
    <t>2023PEC AI 182</t>
  </si>
  <si>
    <t xml:space="preserve">JONITA MARIA FERNANDES </t>
  </si>
  <si>
    <t>2023PEC AI 529</t>
  </si>
  <si>
    <t>JOSEPHPRINCE V</t>
  </si>
  <si>
    <t>2023PEC AI 183</t>
  </si>
  <si>
    <t>JOSHIKA RAO O R</t>
  </si>
  <si>
    <t>2023PEC AI 184</t>
  </si>
  <si>
    <t>JOY PRAISY E</t>
  </si>
  <si>
    <t>2023PEC AI 530</t>
  </si>
  <si>
    <t>JUSTIN DEVAKUMAR J</t>
  </si>
  <si>
    <t>2023PEC AI 185</t>
  </si>
  <si>
    <t>KALAIMAGAL S</t>
  </si>
  <si>
    <t>2023PEC AI 186</t>
  </si>
  <si>
    <t xml:space="preserve">KALPANA REDDY D </t>
  </si>
  <si>
    <t>2023PEC AI 187</t>
  </si>
  <si>
    <t>KALPANA T</t>
  </si>
  <si>
    <t>2023PEC AI 531</t>
  </si>
  <si>
    <t>KALYANASUNDARAM M</t>
  </si>
  <si>
    <t>2023PEC AI 532</t>
  </si>
  <si>
    <t>KAMALESH P</t>
  </si>
  <si>
    <t>2023PEC AI 188</t>
  </si>
  <si>
    <t>KANAGAVALLI A</t>
  </si>
  <si>
    <t>2023PEC AI 189</t>
  </si>
  <si>
    <t>KANGA SREE A</t>
  </si>
  <si>
    <t>2023PEC AI 533</t>
  </si>
  <si>
    <t>KANISH V</t>
  </si>
  <si>
    <t>2023PEC AI 190</t>
  </si>
  <si>
    <t xml:space="preserve">KARISSHMA P </t>
  </si>
  <si>
    <t>2023PEC AI 534</t>
  </si>
  <si>
    <t>KARTHI K</t>
  </si>
  <si>
    <t>2023PEC AI 535</t>
  </si>
  <si>
    <t>KAVIKARAN K</t>
  </si>
  <si>
    <t>2023PEC AI 536</t>
  </si>
  <si>
    <t>KAVIN KARTHICK A S</t>
  </si>
  <si>
    <t>2023PEC AI 192</t>
  </si>
  <si>
    <t>KAVIPRIYA R</t>
  </si>
  <si>
    <t>2023PEC AI 193</t>
  </si>
  <si>
    <t>KAVITHA G</t>
  </si>
  <si>
    <t>2023PEC AI 194</t>
  </si>
  <si>
    <t>KAVIYA SHREE T</t>
  </si>
  <si>
    <t>2023PEC AI 195</t>
  </si>
  <si>
    <t>KAVIYAPRIYA R</t>
  </si>
  <si>
    <t>2023PEC AI 537</t>
  </si>
  <si>
    <t>KAVIYARASU V</t>
  </si>
  <si>
    <t>2023PEC AI 538</t>
  </si>
  <si>
    <t>KEERTHIVASAN P</t>
  </si>
  <si>
    <t>2023PEC AI 539</t>
  </si>
  <si>
    <t>KEERTHIVASAN R</t>
  </si>
  <si>
    <t>2023PEC AI 540</t>
  </si>
  <si>
    <t>KESHAVVIPPIN S</t>
  </si>
  <si>
    <t>2023PEC AI 414</t>
  </si>
  <si>
    <t xml:space="preserve">KESHORE D </t>
  </si>
  <si>
    <t>2023PEC AI 288</t>
  </si>
  <si>
    <t>KIRAN G</t>
  </si>
  <si>
    <t>2023PEC AI 415</t>
  </si>
  <si>
    <t>KIRAN L</t>
  </si>
  <si>
    <t>2023PEC AI 416</t>
  </si>
  <si>
    <t>KIRAN SAI S</t>
  </si>
  <si>
    <t>2023PEC AI 196</t>
  </si>
  <si>
    <t>KIRUTHIKA K</t>
  </si>
  <si>
    <t>2023PEC AI 419</t>
  </si>
  <si>
    <t>KISHORE N</t>
  </si>
  <si>
    <t>2023PEC AI 417</t>
  </si>
  <si>
    <t>2023PEC AI 197</t>
  </si>
  <si>
    <t>KOUSIKA A</t>
  </si>
  <si>
    <t>2023PEC AI 198</t>
  </si>
  <si>
    <t>KRISALYN DAPHNE S</t>
  </si>
  <si>
    <t>2023PEC AI 420</t>
  </si>
  <si>
    <t>KUMARA GURU S</t>
  </si>
  <si>
    <t>2023PEC AI 421</t>
  </si>
  <si>
    <t>KUMARESAN M</t>
  </si>
  <si>
    <t>2023PEC AI 199</t>
  </si>
  <si>
    <t>KUMARI CHANDINI B</t>
  </si>
  <si>
    <t>2023PEC AI 422</t>
  </si>
  <si>
    <t>LAKSHMANAN S</t>
  </si>
  <si>
    <t>2023PEC AI 423</t>
  </si>
  <si>
    <t>LALITHKANNAN P</t>
  </si>
  <si>
    <t>2023PEC AI 200</t>
  </si>
  <si>
    <t>LATHIKA V</t>
  </si>
  <si>
    <t>2023PEC AI 201</t>
  </si>
  <si>
    <t>LAVANYA N G</t>
  </si>
  <si>
    <t>2023PEC AI 424</t>
  </si>
  <si>
    <t>LEKASVARR S</t>
  </si>
  <si>
    <t>2023PEC AI 425</t>
  </si>
  <si>
    <t>LINGESH B R</t>
  </si>
  <si>
    <t>2023PEC AI 426</t>
  </si>
  <si>
    <t>LISHAL R</t>
  </si>
  <si>
    <t>2023PEC AI 427</t>
  </si>
  <si>
    <t>LOGA ARAVINDAN S</t>
  </si>
  <si>
    <t>2023PEC AI 428</t>
  </si>
  <si>
    <t>LOGAPRADEEP T</t>
  </si>
  <si>
    <t>2023PEC AI 429</t>
  </si>
  <si>
    <t>LOGESH KUMAR S</t>
  </si>
  <si>
    <t>2023PEC AI 202</t>
  </si>
  <si>
    <t>LOGESWARI K</t>
  </si>
  <si>
    <t>2023PEC AI 203</t>
  </si>
  <si>
    <t>LOGITHA P C</t>
  </si>
  <si>
    <t>2023PEC AI 430</t>
  </si>
  <si>
    <t>2023PEC AI 431</t>
  </si>
  <si>
    <t>LOKESHWARAN B</t>
  </si>
  <si>
    <t>2023PEC AI 432</t>
  </si>
  <si>
    <t>MADESHWARAN M</t>
  </si>
  <si>
    <t>2023PEC AI 439</t>
  </si>
  <si>
    <t>MADHAN E</t>
  </si>
  <si>
    <t>2023PEC AI 433</t>
  </si>
  <si>
    <t>MADHAN KUMAR V</t>
  </si>
  <si>
    <t>2023PEC AI 434</t>
  </si>
  <si>
    <t>MADHAN RAJ V</t>
  </si>
  <si>
    <t>2023PEC AI 551</t>
  </si>
  <si>
    <t>MADHAN S</t>
  </si>
  <si>
    <t>2023PEC AI 435</t>
  </si>
  <si>
    <t>MADHESH E</t>
  </si>
  <si>
    <t>2023PEC AI 204</t>
  </si>
  <si>
    <t>MADHIVANI A</t>
  </si>
  <si>
    <t>2023PEC AI 205</t>
  </si>
  <si>
    <t>MADHUMETHA M S</t>
  </si>
  <si>
    <t>2023PEC AI 206</t>
  </si>
  <si>
    <t>MADHUMITHA M</t>
  </si>
  <si>
    <t>2023PEC AI 436</t>
  </si>
  <si>
    <t>MAGESH B</t>
  </si>
  <si>
    <t>2023PEC AI 437</t>
  </si>
  <si>
    <t>MAHAKAILASH M</t>
  </si>
  <si>
    <t>2023PEC AI 207</t>
  </si>
  <si>
    <t>MAHALAKSHMI B</t>
  </si>
  <si>
    <t>2023PEC AI 208</t>
  </si>
  <si>
    <t xml:space="preserve">MAHALAKSHMI E </t>
  </si>
  <si>
    <t>2023PEC AI 209</t>
  </si>
  <si>
    <t>MAHALAKSHMI S</t>
  </si>
  <si>
    <t>2023PEC AI 438</t>
  </si>
  <si>
    <t>MAHAVISHNU G</t>
  </si>
  <si>
    <t>2023PEC AI 440</t>
  </si>
  <si>
    <t>MANI BHARATHI J</t>
  </si>
  <si>
    <t>2023PEC AI 441</t>
  </si>
  <si>
    <t>MANIKANDAN C V</t>
  </si>
  <si>
    <t>2023PEC AI 442</t>
  </si>
  <si>
    <t>MANIKANDAN S</t>
  </si>
  <si>
    <t>2023PEC AI 443</t>
  </si>
  <si>
    <t>MANNAN VIGNESH K</t>
  </si>
  <si>
    <t>2023PEC AI 210</t>
  </si>
  <si>
    <t>MEENAKSHI A S</t>
  </si>
  <si>
    <t>2023PEC AI 211</t>
  </si>
  <si>
    <t>MITHRA SHREE A</t>
  </si>
  <si>
    <t>2023PEC AI 444</t>
  </si>
  <si>
    <t>MITHUN S</t>
  </si>
  <si>
    <t>2023PEC AI 445</t>
  </si>
  <si>
    <t xml:space="preserve">DH MITHUN SAI </t>
  </si>
  <si>
    <t>2023PEC AI 446</t>
  </si>
  <si>
    <t>MOHAMED ARSHAD M</t>
  </si>
  <si>
    <t>2023PEC AI 447</t>
  </si>
  <si>
    <t>MOHAMED BASITH</t>
  </si>
  <si>
    <t>2023PEC AI 448</t>
  </si>
  <si>
    <t xml:space="preserve">MOHAMED JABBAR SHAHID </t>
  </si>
  <si>
    <t>2023PEC AI 449</t>
  </si>
  <si>
    <t>MOHAMED SUHAIL N</t>
  </si>
  <si>
    <t>2023PEC AI 450</t>
  </si>
  <si>
    <t>MOHAMMED AATHIF KHAN A</t>
  </si>
  <si>
    <t>2023PEC AI 452</t>
  </si>
  <si>
    <t>MOHAMMED THOUFEEQ S</t>
  </si>
  <si>
    <t>2023PEC AI 453</t>
  </si>
  <si>
    <t>MOHAN RAJ R</t>
  </si>
  <si>
    <t>2023PEC AI 212</t>
  </si>
  <si>
    <t>MOHANA PRIYA V</t>
  </si>
  <si>
    <t>2023PEC AI 454</t>
  </si>
  <si>
    <t>MOHANA PRIYAN N</t>
  </si>
  <si>
    <t>2023PEC AI 455</t>
  </si>
  <si>
    <t>MOHANAKRISHNAN H</t>
  </si>
  <si>
    <t>2023PEC AI 456</t>
  </si>
  <si>
    <t xml:space="preserve">MOHANAKUMARAN K </t>
  </si>
  <si>
    <t>2023PEC AI 458</t>
  </si>
  <si>
    <t>MONISH K V</t>
  </si>
  <si>
    <t>2023PEC AI 457</t>
  </si>
  <si>
    <t>MONISH MEGHANATHAN</t>
  </si>
  <si>
    <t>2023PEC AI 213</t>
  </si>
  <si>
    <t>MONISHA K</t>
  </si>
  <si>
    <t>2023PEC AI 214</t>
  </si>
  <si>
    <t>MONISHA P</t>
  </si>
  <si>
    <t>2023PEC AI 459</t>
  </si>
  <si>
    <t>MOTHILAL V</t>
  </si>
  <si>
    <t>2023PEC AI 460</t>
  </si>
  <si>
    <t>MUKTESWAR NAYAK G</t>
  </si>
  <si>
    <t>2023PEC AI 461</t>
  </si>
  <si>
    <t>MUTHUKUMAR N</t>
  </si>
  <si>
    <t>2023PEC AI 216</t>
  </si>
  <si>
    <t>MUTHULAKSHMI A</t>
  </si>
  <si>
    <t>2023PEC AI 217</t>
  </si>
  <si>
    <t>NANCY ANGEL J</t>
  </si>
  <si>
    <t>2023PEC AI 462</t>
  </si>
  <si>
    <t>NANDHA KUMAR M</t>
  </si>
  <si>
    <t>2023PEC AI 463</t>
  </si>
  <si>
    <t>NANTHA KUMAR D</t>
  </si>
  <si>
    <t>2023PEC AI 464</t>
  </si>
  <si>
    <t>NARESH KARTHI M R</t>
  </si>
  <si>
    <t>2023PEC AI 465</t>
  </si>
  <si>
    <t>NARESH R</t>
  </si>
  <si>
    <t>2023PEC AI 466</t>
  </si>
  <si>
    <t>NAVEEN C</t>
  </si>
  <si>
    <t>2023PEC AI 467</t>
  </si>
  <si>
    <t>NAVEEN S S</t>
  </si>
  <si>
    <t>2023PEC AI 468</t>
  </si>
  <si>
    <t>NAVIN BALAJI V T</t>
  </si>
  <si>
    <t>2023PEC AI 469</t>
  </si>
  <si>
    <t>NAWIN KUMAR US</t>
  </si>
  <si>
    <t>2023PEC AI 470</t>
  </si>
  <si>
    <t>NAWINKAANT K P</t>
  </si>
  <si>
    <t>2023PEC AI 471</t>
  </si>
  <si>
    <t>NIELAN C</t>
  </si>
  <si>
    <t>2023PEC AI 218</t>
  </si>
  <si>
    <t>NIKHITHA A</t>
  </si>
  <si>
    <t>2023PEC AI 567</t>
  </si>
  <si>
    <t>NIMMANOORU VIJAY KUMAR</t>
  </si>
  <si>
    <t>2023PEC AI 472</t>
  </si>
  <si>
    <t>NIRANJAN R</t>
  </si>
  <si>
    <t>2023PEC AI 473</t>
  </si>
  <si>
    <t>NISHITH S K P</t>
  </si>
  <si>
    <t>2023PEC AI 474</t>
  </si>
  <si>
    <t>NITHISH KUMAR S</t>
  </si>
  <si>
    <t>2023PEC AI 475</t>
  </si>
  <si>
    <t>NITHISH M</t>
  </si>
  <si>
    <t>2023PEC AI 476</t>
  </si>
  <si>
    <t>NITHISH V</t>
  </si>
  <si>
    <t>2023PEC AI 219</t>
  </si>
  <si>
    <t>NITHYA SREE V</t>
  </si>
  <si>
    <t>2023PEC AI 220</t>
  </si>
  <si>
    <t>NIVETHA J</t>
  </si>
  <si>
    <t>2023PEC AI 221</t>
  </si>
  <si>
    <t>NIVETHA R</t>
  </si>
  <si>
    <t>2023PEC AI 222</t>
  </si>
  <si>
    <t>NIVETHA V</t>
  </si>
  <si>
    <t>2023PEC AI 351</t>
  </si>
  <si>
    <t>PARAMASIVAN M</t>
  </si>
  <si>
    <t>2023PEC AI 223</t>
  </si>
  <si>
    <t>POOJA K</t>
  </si>
  <si>
    <t>2023PEC AI 224</t>
  </si>
  <si>
    <t>POOJA S</t>
  </si>
  <si>
    <t>2023PEC AI 225</t>
  </si>
  <si>
    <t>POOJA S P</t>
  </si>
  <si>
    <t>2023PEC AI 227</t>
  </si>
  <si>
    <t>POOJASREE K</t>
  </si>
  <si>
    <t>2023PEC AI 353</t>
  </si>
  <si>
    <t>POOVARASAN S</t>
  </si>
  <si>
    <t>2023PEC AI 228</t>
  </si>
  <si>
    <t>PRADAKSHANA S</t>
  </si>
  <si>
    <t>2023PEC AI 354</t>
  </si>
  <si>
    <t>PRADEESH P</t>
  </si>
  <si>
    <t>2023PEC AI 229</t>
  </si>
  <si>
    <t>PRAGATHI C J</t>
  </si>
  <si>
    <t>2023PEC AI 355</t>
  </si>
  <si>
    <t>PRAJITH KUMAR S</t>
  </si>
  <si>
    <t>2023PEC AI 356</t>
  </si>
  <si>
    <t>PRANAV M</t>
  </si>
  <si>
    <t>2023PEC AI 357</t>
  </si>
  <si>
    <t>PRANAV V</t>
  </si>
  <si>
    <t>2023PEC AI 358</t>
  </si>
  <si>
    <t>PRASANTH S</t>
  </si>
  <si>
    <t>2023PEC AI 230</t>
  </si>
  <si>
    <t>PRATHESA S</t>
  </si>
  <si>
    <t>2023PEC AI 359</t>
  </si>
  <si>
    <t>PRAVEEN BALAJI B S</t>
  </si>
  <si>
    <t>2023PEC AI 360</t>
  </si>
  <si>
    <t>PRAVEEN KUMAR K</t>
  </si>
  <si>
    <t>2023PEC AI 362</t>
  </si>
  <si>
    <t>PRAVEENKUMAR S</t>
  </si>
  <si>
    <t>2023PEC AI 363</t>
  </si>
  <si>
    <t>PRAVEENSANKAR R S</t>
  </si>
  <si>
    <t>2023PEC AI 231</t>
  </si>
  <si>
    <t>PREETHI M</t>
  </si>
  <si>
    <t>2023PEC AI 232</t>
  </si>
  <si>
    <t>PREETHI S</t>
  </si>
  <si>
    <t>2023PEC AI 364</t>
  </si>
  <si>
    <t>PREMACHAND C</t>
  </si>
  <si>
    <t>2023PEC AI 365</t>
  </si>
  <si>
    <t>PRINSTAN S</t>
  </si>
  <si>
    <t>2023PEC AI 233</t>
  </si>
  <si>
    <t>PRIYADHARSHINI D</t>
  </si>
  <si>
    <t>2023PEC AI 366</t>
  </si>
  <si>
    <t>PRIYANSH M</t>
  </si>
  <si>
    <t>2023PEC AI 367</t>
  </si>
  <si>
    <t>PUGAZHENTHI M</t>
  </si>
  <si>
    <t>2023PEC AI 368</t>
  </si>
  <si>
    <t>PUSHPARAJ M</t>
  </si>
  <si>
    <t>2023PEC AI 369</t>
  </si>
  <si>
    <t>RADHAKRISHNAN R</t>
  </si>
  <si>
    <t>2023PEC AI 374</t>
  </si>
  <si>
    <t>RAGESH P</t>
  </si>
  <si>
    <t>2023PEC AI 370</t>
  </si>
  <si>
    <t>RAGHUL G</t>
  </si>
  <si>
    <t>2023PEC AI 371</t>
  </si>
  <si>
    <t>RAGHUL R</t>
  </si>
  <si>
    <t>2023PEC AI 372</t>
  </si>
  <si>
    <t>RAGHUL S</t>
  </si>
  <si>
    <t>2023PEC AI 373</t>
  </si>
  <si>
    <t>RAHUL P S</t>
  </si>
  <si>
    <t>2023PEC AI 234</t>
  </si>
  <si>
    <t>RAKSHINI H</t>
  </si>
  <si>
    <t>2023PEC AI 235</t>
  </si>
  <si>
    <t>RAMYA S</t>
  </si>
  <si>
    <t>2023PEC AI 236</t>
  </si>
  <si>
    <t>RANJANI A</t>
  </si>
  <si>
    <t>2023PEC AI 375</t>
  </si>
  <si>
    <t>RANJITH R</t>
  </si>
  <si>
    <t>2023PEC AI 376</t>
  </si>
  <si>
    <t>RATNA PRASAD K</t>
  </si>
  <si>
    <t>2023PEC AI 237</t>
  </si>
  <si>
    <t>RAZEENA R</t>
  </si>
  <si>
    <t>2023PEC AI 238</t>
  </si>
  <si>
    <t>RIHANA R</t>
  </si>
  <si>
    <t>2023PEC AI 377</t>
  </si>
  <si>
    <t>RITHAN N</t>
  </si>
  <si>
    <t>2023PEC AI 289</t>
  </si>
  <si>
    <t>RITHICK R</t>
  </si>
  <si>
    <t>2023PEC AI 378</t>
  </si>
  <si>
    <t>RITHIKESH D</t>
  </si>
  <si>
    <t>2023PEC AI 379</t>
  </si>
  <si>
    <t>ROACH SAJU R</t>
  </si>
  <si>
    <t>2023PEC AI 380</t>
  </si>
  <si>
    <t>ROHINATH P</t>
  </si>
  <si>
    <t>2023PEC AI 381</t>
  </si>
  <si>
    <t>ROSAN AKTHAR H</t>
  </si>
  <si>
    <t>2023PEC AI 239</t>
  </si>
  <si>
    <t>RUBA DARSHNI J</t>
  </si>
  <si>
    <t>2023PEC AI 382</t>
  </si>
  <si>
    <t>RUBESH ADITHYA SELVARATHNAM</t>
  </si>
  <si>
    <t>2023PEC AI 383</t>
  </si>
  <si>
    <t>RUBESH B</t>
  </si>
  <si>
    <t>2023PEC AI 384</t>
  </si>
  <si>
    <t>RUDHRAN V</t>
  </si>
  <si>
    <t>2023PEC AI 385</t>
  </si>
  <si>
    <t>SAARUKESHWARAN S</t>
  </si>
  <si>
    <t>2023PEC AI 386</t>
  </si>
  <si>
    <t>SACHIN C J</t>
  </si>
  <si>
    <t>2023PEC AI 240</t>
  </si>
  <si>
    <t>SAFANA YASMIN S</t>
  </si>
  <si>
    <t>2023PEC AI 387</t>
  </si>
  <si>
    <t>SAI KRISHNA P</t>
  </si>
  <si>
    <t>2023PEC AI 241</t>
  </si>
  <si>
    <t>SAISUSMITHA P</t>
  </si>
  <si>
    <t>2023PEC AI 388</t>
  </si>
  <si>
    <t xml:space="preserve">SAKTHINARAYANAN V </t>
  </si>
  <si>
    <t>2023PEC AI 389</t>
  </si>
  <si>
    <t>SALWIN M</t>
  </si>
  <si>
    <t>2023PEC AI 242</t>
  </si>
  <si>
    <t>SAMEEHA ANVAR ALI</t>
  </si>
  <si>
    <t>2023PEC AI 243</t>
  </si>
  <si>
    <t>SANCHANAA P</t>
  </si>
  <si>
    <t>2023PEC AI 244</t>
  </si>
  <si>
    <t>SANCTA FANNIE S</t>
  </si>
  <si>
    <t>2023PEC AI 245</t>
  </si>
  <si>
    <t>SANDHIYA E</t>
  </si>
  <si>
    <t>2023PEC AI 246</t>
  </si>
  <si>
    <t>SANDHIYA R</t>
  </si>
  <si>
    <t>2023PEC AI 248</t>
  </si>
  <si>
    <t>SANDHYA C V</t>
  </si>
  <si>
    <t>2023PEC AI 390</t>
  </si>
  <si>
    <t>SANJAI P</t>
  </si>
  <si>
    <t>2023PEC AI 391</t>
  </si>
  <si>
    <t>SANJAY KARTHI A</t>
  </si>
  <si>
    <t>2023PEC AI 392</t>
  </si>
  <si>
    <t>SANJAY M</t>
  </si>
  <si>
    <t>2023PEC AI 393</t>
  </si>
  <si>
    <t>SANJEEV S</t>
  </si>
  <si>
    <t>2023PEC AI 247</t>
  </si>
  <si>
    <t xml:space="preserve">SANTHIYA R </t>
  </si>
  <si>
    <t>2023PEC AI 394</t>
  </si>
  <si>
    <t>SANTHOSH D</t>
  </si>
  <si>
    <t>2023PEC AI 395</t>
  </si>
  <si>
    <t>SANTHOSH KUMAR M</t>
  </si>
  <si>
    <t>2023PEC AI 396</t>
  </si>
  <si>
    <t xml:space="preserve">SANTHOSH M </t>
  </si>
  <si>
    <t>2023PEC AI 397</t>
  </si>
  <si>
    <t>SANTHOSH V</t>
  </si>
  <si>
    <t>2023PEC AI 398</t>
  </si>
  <si>
    <t>2023PEC AI 249</t>
  </si>
  <si>
    <t>SANTHYA R</t>
  </si>
  <si>
    <t>2023PEC AI 399</t>
  </si>
  <si>
    <t>SARAVANAN M</t>
  </si>
  <si>
    <t>2023PEC AI 400</t>
  </si>
  <si>
    <t>SARAVANAN N</t>
  </si>
  <si>
    <t>2023PEC AI 401</t>
  </si>
  <si>
    <t>SARAVANAN P</t>
  </si>
  <si>
    <t>2023PEC AI 402</t>
  </si>
  <si>
    <t>SARVESHWARAN C</t>
  </si>
  <si>
    <t>2023PEC AI 250</t>
  </si>
  <si>
    <t>SASIREKHA S</t>
  </si>
  <si>
    <t>2023PEC AI 403</t>
  </si>
  <si>
    <t>SATHISH B</t>
  </si>
  <si>
    <t>2023PEC AI 404</t>
  </si>
  <si>
    <t>SATHRIYAN M</t>
  </si>
  <si>
    <t>2023PEC AI 251</t>
  </si>
  <si>
    <t>SEENI PRIYAMANI C</t>
  </si>
  <si>
    <t>2023PEC AI 405</t>
  </si>
  <si>
    <t>SHACHIN J</t>
  </si>
  <si>
    <t>2023PEC AI 406</t>
  </si>
  <si>
    <t>SHAILESH S</t>
  </si>
  <si>
    <t>2023PEC AI 407</t>
  </si>
  <si>
    <t>SHANMUGAPRIYAN J</t>
  </si>
  <si>
    <t>2023PEC AI 408</t>
  </si>
  <si>
    <t>SHARAN RAJ P</t>
  </si>
  <si>
    <t>2023PEC AI 409</t>
  </si>
  <si>
    <t>SHARANRAJ T</t>
  </si>
  <si>
    <t>2023PEC AI 410</t>
  </si>
  <si>
    <t>SHARATH A</t>
  </si>
  <si>
    <t>2023PEC AI 411</t>
  </si>
  <si>
    <t>SHARATH G V S</t>
  </si>
  <si>
    <t>2023PEC AI 252</t>
  </si>
  <si>
    <t>SHARMILA J</t>
  </si>
  <si>
    <t>2023PEC AI 253</t>
  </si>
  <si>
    <t>SHARMITHA SRI M</t>
  </si>
  <si>
    <t>2023PEC AI 254</t>
  </si>
  <si>
    <t>SHARWANGI M</t>
  </si>
  <si>
    <t>2023PEC AI 290</t>
  </si>
  <si>
    <t>SHASTIV PRAKASH A</t>
  </si>
  <si>
    <t>2023PEC AI 412</t>
  </si>
  <si>
    <t>SHAUNJAY ROSHAN T</t>
  </si>
  <si>
    <t>2023PEC AI 255</t>
  </si>
  <si>
    <t>SHRUTHI S S</t>
  </si>
  <si>
    <t>2023PEC AI 256</t>
  </si>
  <si>
    <t>SHURUTHIKA P</t>
  </si>
  <si>
    <t>2023PEC AI 413</t>
  </si>
  <si>
    <t>SHYAAM SUNDAR P</t>
  </si>
  <si>
    <t>2023PEC AI 291</t>
  </si>
  <si>
    <t>SHYALANDRAN J</t>
  </si>
  <si>
    <t>2023PEC AI 292</t>
  </si>
  <si>
    <t>SHYAMKUMAR S</t>
  </si>
  <si>
    <t>2023PEC AI 257</t>
  </si>
  <si>
    <t xml:space="preserve">SIDDA GNANA CHARISHMA </t>
  </si>
  <si>
    <t>2023PEC AI 293</t>
  </si>
  <si>
    <t>SIVA S</t>
  </si>
  <si>
    <t>2023PEC AI 258</t>
  </si>
  <si>
    <t>SIVA SAKTHI S</t>
  </si>
  <si>
    <t>2023PEC AI 294</t>
  </si>
  <si>
    <t>SIVANANDHAM R</t>
  </si>
  <si>
    <t>2023PEC AI 295</t>
  </si>
  <si>
    <t>SIVANESHWARAN K</t>
  </si>
  <si>
    <t>2023PEC AI 296</t>
  </si>
  <si>
    <t>SIVARAJ R</t>
  </si>
  <si>
    <t>2023PEC AI 297</t>
  </si>
  <si>
    <t>SIVARAMAKRISHNAA P</t>
  </si>
  <si>
    <t>2023PEC AI 259</t>
  </si>
  <si>
    <t>SNEHA R</t>
  </si>
  <si>
    <t>2023PEC AI 298</t>
  </si>
  <si>
    <t>SREE SARAN A</t>
  </si>
  <si>
    <t>2023PEC AI 300</t>
  </si>
  <si>
    <t>SRIDHARAN S</t>
  </si>
  <si>
    <t>2023PEC AI 301</t>
  </si>
  <si>
    <t>SRIKANTH S</t>
  </si>
  <si>
    <t>2023PEC AI 299</t>
  </si>
  <si>
    <t>SRIKANTH V P</t>
  </si>
  <si>
    <t>2023PEC AI 260</t>
  </si>
  <si>
    <t xml:space="preserve">SRILEKHA S </t>
  </si>
  <si>
    <t>2023PEC AI 261</t>
  </si>
  <si>
    <t>SRIMATHI S</t>
  </si>
  <si>
    <t>2023PEC AI 302</t>
  </si>
  <si>
    <t>SRINATH K</t>
  </si>
  <si>
    <t>2023PEC AI 262</t>
  </si>
  <si>
    <t>SRINITHARAJ R</t>
  </si>
  <si>
    <t>2023PEC AI 303</t>
  </si>
  <si>
    <t>SRINIVASAN S S</t>
  </si>
  <si>
    <t>2023PEC AI 304</t>
  </si>
  <si>
    <t>SRIPARTHASARATHY R</t>
  </si>
  <si>
    <t>2023PEC AI 305</t>
  </si>
  <si>
    <t>SRIRAM S</t>
  </si>
  <si>
    <t>2023PEC AI 263</t>
  </si>
  <si>
    <t>SRUTHI KRISHNAN</t>
  </si>
  <si>
    <t>2023PEC AI 264</t>
  </si>
  <si>
    <t>SUBHA SRI M</t>
  </si>
  <si>
    <t>2023PEC AI 226</t>
  </si>
  <si>
    <t xml:space="preserve">SUBHASRI D J </t>
  </si>
  <si>
    <t>2023PEC AI 306</t>
  </si>
  <si>
    <t>SUDHARSAN R</t>
  </si>
  <si>
    <t>2023PEC AI 307</t>
  </si>
  <si>
    <t>SUDHARSHAN R</t>
  </si>
  <si>
    <t>2023PEC AI 308</t>
  </si>
  <si>
    <t>SUJITH KUMAR C</t>
  </si>
  <si>
    <t>2023PEC AI 309</t>
  </si>
  <si>
    <t>SUNIL S</t>
  </si>
  <si>
    <t>2023PEC AI 310</t>
  </si>
  <si>
    <t>SURENDHAR R A</t>
  </si>
  <si>
    <t>2023PEC AI 311</t>
  </si>
  <si>
    <t>SURESH J</t>
  </si>
  <si>
    <t>2023PEC AI 312</t>
  </si>
  <si>
    <t>SURESH KUMAR R</t>
  </si>
  <si>
    <t>2023PEC AI 313</t>
  </si>
  <si>
    <t>SURIYAMATHI PRABHU T R</t>
  </si>
  <si>
    <t>2023PEC AI 314</t>
  </si>
  <si>
    <t>SURYA K</t>
  </si>
  <si>
    <t>2023PEC AI 265</t>
  </si>
  <si>
    <t>SWAPNA R V</t>
  </si>
  <si>
    <t>2023PEC AI 266</t>
  </si>
  <si>
    <t>SWARNALAKSHMI S</t>
  </si>
  <si>
    <t>2023PEC AI 267</t>
  </si>
  <si>
    <t xml:space="preserve">SWEETY VINCENT </t>
  </si>
  <si>
    <t>2023PEC AI 268</t>
  </si>
  <si>
    <t>SWETHA B</t>
  </si>
  <si>
    <t>2023PEC AI 269</t>
  </si>
  <si>
    <t>SWETHA R</t>
  </si>
  <si>
    <t>2023PEC AI 270</t>
  </si>
  <si>
    <t>SWETHA S</t>
  </si>
  <si>
    <t>2023PEC AI 315</t>
  </si>
  <si>
    <t>TAMILARASAN G</t>
  </si>
  <si>
    <t>2023PEC AI 316</t>
  </si>
  <si>
    <t>TAMILARASAN S</t>
  </si>
  <si>
    <t>2023PEC AI 271</t>
  </si>
  <si>
    <t>TANVI R</t>
  </si>
  <si>
    <t>2023PEC AI 317</t>
  </si>
  <si>
    <t>TARRENCE BERTINAD K</t>
  </si>
  <si>
    <t>2023PEC AI 272</t>
  </si>
  <si>
    <t>THANIKSHA G</t>
  </si>
  <si>
    <t>2023PEC AI 318</t>
  </si>
  <si>
    <t>THANUSH C A</t>
  </si>
  <si>
    <t>2023PEC AI 273</t>
  </si>
  <si>
    <t xml:space="preserve">THANUSREE K S </t>
  </si>
  <si>
    <t>2023PEC AI 319</t>
  </si>
  <si>
    <t>THARUN KUMAR C</t>
  </si>
  <si>
    <t>2023PEC AI 320</t>
  </si>
  <si>
    <t>THILAK R C</t>
  </si>
  <si>
    <t>2023PEC AI 274</t>
  </si>
  <si>
    <t>THIRUMALINI J</t>
  </si>
  <si>
    <t>2023PEC AI 321</t>
  </si>
  <si>
    <t>THUSHANTHAN R</t>
  </si>
  <si>
    <t>2023PEC AI 322</t>
  </si>
  <si>
    <t>THUVARAGESH PANDIAN V</t>
  </si>
  <si>
    <t>2023PEC AI 323</t>
  </si>
  <si>
    <t>UMESH I</t>
  </si>
  <si>
    <t>2023PEC AI 275</t>
  </si>
  <si>
    <t>UVASRI R</t>
  </si>
  <si>
    <t>2023PEC AI 276</t>
  </si>
  <si>
    <t>VAISHALI R</t>
  </si>
  <si>
    <t>2023PEC AI 277</t>
  </si>
  <si>
    <t>VAISHNAVI V</t>
  </si>
  <si>
    <t>2023PEC AI 278</t>
  </si>
  <si>
    <t>VARSHA K</t>
  </si>
  <si>
    <t>2023PEC AI 324</t>
  </si>
  <si>
    <t>VARUN M</t>
  </si>
  <si>
    <t>2023PEC AI 325</t>
  </si>
  <si>
    <t>VELMURUGAN ARUN</t>
  </si>
  <si>
    <t>2023PEC AI 326</t>
  </si>
  <si>
    <t>VENKATA KOUSHIK A</t>
  </si>
  <si>
    <t>2023PEC AI 279</t>
  </si>
  <si>
    <t>VIDHYA SHREE M</t>
  </si>
  <si>
    <t>2023PEC AI 327</t>
  </si>
  <si>
    <t>VIGNESH A P</t>
  </si>
  <si>
    <t>2023PEC AI 328</t>
  </si>
  <si>
    <t>VIGNESH P N</t>
  </si>
  <si>
    <t>2023PEC AI 329</t>
  </si>
  <si>
    <t>VIGNESHRAJAN V R</t>
  </si>
  <si>
    <t>2023PEC AI 330</t>
  </si>
  <si>
    <t>VIGNESHWAR V</t>
  </si>
  <si>
    <t>2023PEC AI 331</t>
  </si>
  <si>
    <t>VIJAYA KRISHNAN N A</t>
  </si>
  <si>
    <t>2023PEC AI 332</t>
  </si>
  <si>
    <t>VIKNESH S</t>
  </si>
  <si>
    <t>2023PEC AI 333</t>
  </si>
  <si>
    <t xml:space="preserve">VIMALRAJ GOVINDARAJ </t>
  </si>
  <si>
    <t>2023PEC AI 335</t>
  </si>
  <si>
    <t>VISHAAL S</t>
  </si>
  <si>
    <t>2023PEC AI 336</t>
  </si>
  <si>
    <t>VISHAL BABU B</t>
  </si>
  <si>
    <t>2023PEC AI 337</t>
  </si>
  <si>
    <t>VISHAL J</t>
  </si>
  <si>
    <t>2023PEC AI 280</t>
  </si>
  <si>
    <t>VISHVA DHARSHINI R</t>
  </si>
  <si>
    <t>2023PEC AI 338</t>
  </si>
  <si>
    <t>VISHWA RAVI T</t>
  </si>
  <si>
    <t>2023PEC AI 339</t>
  </si>
  <si>
    <t>VUCHURU BHARATH</t>
  </si>
  <si>
    <t>2023PEC AI 340</t>
  </si>
  <si>
    <t>YASHWANTH S</t>
  </si>
  <si>
    <t>2023PEC AI 341</t>
  </si>
  <si>
    <t>YESHWANTH C</t>
  </si>
  <si>
    <t>2023PEC AI 342</t>
  </si>
  <si>
    <t>YESHWANTH V</t>
  </si>
  <si>
    <t>2023PEC AI 343</t>
  </si>
  <si>
    <t>YESVANTH K</t>
  </si>
  <si>
    <t>2023PEC AI 344</t>
  </si>
  <si>
    <t>G YESWANTH</t>
  </si>
  <si>
    <t>2023PEC AI 345</t>
  </si>
  <si>
    <t>YOGESH M P</t>
  </si>
  <si>
    <t>2023PEC AI 346</t>
  </si>
  <si>
    <t>YOGESH T</t>
  </si>
  <si>
    <t>2023PEC AI 347</t>
  </si>
  <si>
    <t>YOGESHWARAN S</t>
  </si>
  <si>
    <t>2023PEC AI 348</t>
  </si>
  <si>
    <t xml:space="preserve">YUGANDHAR E </t>
  </si>
  <si>
    <t>2023PEC AI 349</t>
  </si>
  <si>
    <t>YUGANDRAN D</t>
  </si>
  <si>
    <t>2023PEC AI 281</t>
  </si>
  <si>
    <t>YUVABHARATHI V</t>
  </si>
  <si>
    <t>2023PEC AI 350</t>
  </si>
  <si>
    <t>YUVAN SHANKAR G</t>
  </si>
  <si>
    <t>2023PEC AI 282</t>
  </si>
  <si>
    <t xml:space="preserve">YUVASRI V </t>
  </si>
  <si>
    <t>ALDRIN DENISTON N</t>
  </si>
  <si>
    <t>DIYANATH K</t>
  </si>
  <si>
    <t>KAVIVARSHINI G</t>
  </si>
  <si>
    <t>KEERTHIVASAN S</t>
  </si>
  <si>
    <t>KRISHNA AKSHAI M</t>
  </si>
  <si>
    <t>NIRANJAN N</t>
  </si>
  <si>
    <t>PRASANTH N</t>
  </si>
  <si>
    <t xml:space="preserve"> INTERNAL ASSESSMENT I </t>
  </si>
  <si>
    <t>SPELL MARKS  (Random)</t>
  </si>
  <si>
    <t>IF(BY14=0,0,IF(BY14=70,10,IF(BY14=75,12,IF(BY14=80,14,IF(BY14=85,16,IF(BY14=90,18,IF(BY14=95,19,200)))))))</t>
  </si>
  <si>
    <t>IF(BY14=75,10,1)</t>
  </si>
  <si>
    <t>R2016</t>
  </si>
  <si>
    <t>R2008</t>
  </si>
  <si>
    <t>COPY SPELL MARKS HERE</t>
  </si>
  <si>
    <t>REGISTER   NO.</t>
  </si>
  <si>
    <t>SEC</t>
  </si>
  <si>
    <t>PART C</t>
  </si>
  <si>
    <t xml:space="preserve">Q. No. </t>
  </si>
  <si>
    <t>IF(D14="A",12,8)</t>
  </si>
  <si>
    <t>IF(CP14=1,IF(D14="A",12,IF(D14="B",10,IF(D14="C",13,IF(D14="D",14,11)))),"")</t>
  </si>
  <si>
    <t>11 (a)</t>
  </si>
  <si>
    <t>11 (b)</t>
  </si>
  <si>
    <t>12 (a)</t>
  </si>
  <si>
    <t>12 (b)</t>
  </si>
  <si>
    <t>13 (a)</t>
  </si>
  <si>
    <t>13 (b)</t>
  </si>
  <si>
    <t>14 (a)</t>
  </si>
  <si>
    <t>14 (b)</t>
  </si>
  <si>
    <t>15 (a)</t>
  </si>
  <si>
    <t>15 (b)</t>
  </si>
  <si>
    <t>16 (a)</t>
  </si>
  <si>
    <t>16 (b)</t>
  </si>
  <si>
    <t>IF(DT$12&lt;=($DR14-$DS14),RANDBETWEEN(DT$12,DT$12),($DR14-$DS14))</t>
  </si>
  <si>
    <t>NA</t>
  </si>
  <si>
    <t>i</t>
  </si>
  <si>
    <t>ii</t>
  </si>
  <si>
    <t>iii</t>
  </si>
  <si>
    <t>iv</t>
  </si>
  <si>
    <t>IF(DU$12&lt;=($DR14-$DS14-$DT14),RANDBETWEEN(DU$12,DU$12),($DR14-$DS14-$DT14))</t>
  </si>
  <si>
    <t>Part A</t>
  </si>
  <si>
    <t>Part C</t>
  </si>
  <si>
    <t>Max Marks  &gt;&gt;&gt;&gt;</t>
  </si>
  <si>
    <t>IF(DV$12&lt;=($DR14-$DS14-$DT14-$DU14),RANDBETWEEN(DV$12,DV$12),($DR14-$DS14-$DT14-$DU14))</t>
  </si>
  <si>
    <t>PARTC</t>
  </si>
  <si>
    <t>PARTA</t>
  </si>
  <si>
    <t>11a</t>
  </si>
  <si>
    <t>11b</t>
  </si>
  <si>
    <t>12A</t>
  </si>
  <si>
    <t>12B</t>
  </si>
  <si>
    <t>13A</t>
  </si>
  <si>
    <t>13B</t>
  </si>
  <si>
    <t>14A</t>
  </si>
  <si>
    <t>14B</t>
  </si>
  <si>
    <t>15A</t>
  </si>
  <si>
    <t>15B</t>
  </si>
  <si>
    <t>16A</t>
  </si>
  <si>
    <t>16B</t>
  </si>
  <si>
    <r>
      <rPr>
        <b/>
        <sz val="12"/>
        <color theme="1"/>
        <rFont val="Bookman Old Style"/>
        <family val="1"/>
      </rPr>
      <t>COs</t>
    </r>
    <r>
      <rPr>
        <b/>
        <sz val="10"/>
        <color theme="1"/>
        <rFont val="Bookman Old Style"/>
        <family val="1"/>
      </rPr>
      <t xml:space="preserve">  &gt;&gt;&gt;&gt;</t>
    </r>
  </si>
  <si>
    <t>11 a)</t>
  </si>
  <si>
    <t>11 b)</t>
  </si>
  <si>
    <t>12 B)</t>
  </si>
  <si>
    <t>12 A)</t>
  </si>
  <si>
    <t>13 a)</t>
  </si>
  <si>
    <t>13 b)</t>
  </si>
  <si>
    <t>14 a)</t>
  </si>
  <si>
    <t>14 b)</t>
  </si>
  <si>
    <t>15B)</t>
  </si>
  <si>
    <t>15A)</t>
  </si>
  <si>
    <t>16 a)</t>
  </si>
  <si>
    <t>16 b)</t>
  </si>
  <si>
    <t>mod(2,3,6)</t>
  </si>
  <si>
    <t>IF(DW$12&lt;=($DR14-$DS14-$DT14-$DU14-$DV14),RANDBETWEEN(DW$12,DW$12),($DR14-$DS14-$DT14-$DU14-$DV14))</t>
  </si>
  <si>
    <t>2023PEC AI 516</t>
  </si>
  <si>
    <t>JAYARAM S J</t>
  </si>
  <si>
    <t>2023PEC AI 418</t>
  </si>
  <si>
    <t>KISHORE KUMAR K</t>
  </si>
  <si>
    <t>2023PEC AI 215</t>
  </si>
  <si>
    <t>MOUNICA E</t>
  </si>
  <si>
    <t>2023PEC AI 334</t>
  </si>
  <si>
    <t>VISANTH B</t>
  </si>
  <si>
    <t>2023PEC AI 284</t>
  </si>
  <si>
    <t>VISWESWAR GOPAL REDDY CHALLA</t>
  </si>
  <si>
    <t>2023PEC AI 806</t>
  </si>
  <si>
    <t>2023PEC AI 805</t>
  </si>
  <si>
    <t>DIYANATH</t>
  </si>
  <si>
    <t>2023PECAI 809</t>
  </si>
  <si>
    <t>KAVI VARSHINI G</t>
  </si>
  <si>
    <t>2023PEC AI 807</t>
  </si>
  <si>
    <t>KEERTHIVASAN</t>
  </si>
  <si>
    <t>2023PEC AI 802</t>
  </si>
  <si>
    <t>2023PEC AI 803</t>
  </si>
  <si>
    <t>2023PEC AI 808</t>
  </si>
  <si>
    <t>PRASANTH V</t>
  </si>
  <si>
    <t xml:space="preserve">                 INTERNAL ASSESSMENT I                                INTERNAL ASSESSMENT I                            INTERNAL ASSESSMENT II                                INTERNAL ASSESSMENT II                                  INTERNAL ASSESSMENT II                                INTERNAL ASSESSMENT II                                INTERNAL ASSESSMENT I                                   </t>
  </si>
  <si>
    <t>Recall definitions and basic components of automata, grammars, and languages.</t>
  </si>
  <si>
    <t>Summarize how different automata models operate and relate to each other and regular expressions used to represent regular languages.</t>
  </si>
  <si>
    <t>Construct automata, grammars, or machines for specified languages and patterns and apply pumping lemma, and minimization methods to determine language regularity.</t>
  </si>
  <si>
    <t xml:space="preserve">Compare, prove, Closure properties of languages and automata models and reframe grammars into normal forms </t>
  </si>
  <si>
    <t>Judge the decidability, complexity, or equivalence of computational problems and models.</t>
  </si>
  <si>
    <t>Design automata, grammars, or machines to solve advanced language recognition problems.</t>
  </si>
  <si>
    <t>Total (100)</t>
  </si>
  <si>
    <t>No. of Studetns Scoring &gt;=60%</t>
  </si>
  <si>
    <t>% of Students Scoing &gt;=60%</t>
  </si>
  <si>
    <t>FORMAL LANGUAGES AND AUTOMATA THEORY</t>
  </si>
  <si>
    <t>23AD1501</t>
  </si>
  <si>
    <t>C301</t>
  </si>
  <si>
    <t>III/V</t>
  </si>
  <si>
    <t>2023-2027</t>
  </si>
  <si>
    <t>15 a</t>
  </si>
  <si>
    <t>15 b</t>
  </si>
  <si>
    <t>PART - A</t>
  </si>
  <si>
    <t>PART-B (a)</t>
  </si>
  <si>
    <t>PART-B (b)</t>
  </si>
  <si>
    <t>CO1%</t>
  </si>
  <si>
    <t>CO2%</t>
  </si>
  <si>
    <t>CO3%</t>
  </si>
  <si>
    <t>CO4%</t>
  </si>
  <si>
    <t>CO5%</t>
  </si>
  <si>
    <t>CO6%</t>
  </si>
  <si>
    <t>Unit Tests</t>
  </si>
  <si>
    <t>COs covered</t>
  </si>
  <si>
    <t>Unit Test 1</t>
  </si>
  <si>
    <t>CO 1</t>
  </si>
  <si>
    <t>CO 2</t>
  </si>
  <si>
    <t>Unit Test 2</t>
  </si>
  <si>
    <t>CO 3</t>
  </si>
  <si>
    <t>CO 4</t>
  </si>
  <si>
    <t>Unit Test 3</t>
  </si>
  <si>
    <t>Unit Test 4</t>
  </si>
  <si>
    <t>Unit Test 5</t>
  </si>
  <si>
    <t>CO 5</t>
  </si>
  <si>
    <t>CO 6</t>
  </si>
  <si>
    <t>Threshold</t>
  </si>
  <si>
    <t>Level 1</t>
  </si>
  <si>
    <t>60% students scoring more than threshold</t>
  </si>
  <si>
    <t>Level 2</t>
  </si>
  <si>
    <t>70% students scoring more than threshold</t>
  </si>
  <si>
    <t>Level 3</t>
  </si>
  <si>
    <t>80% students scoring more than threshold</t>
  </si>
  <si>
    <t>THRESHOLD</t>
  </si>
  <si>
    <t>CO s</t>
  </si>
  <si>
    <t>CO1 %</t>
  </si>
  <si>
    <t>CO2 %</t>
  </si>
  <si>
    <t>CO3 %</t>
  </si>
  <si>
    <t>CO4 %</t>
  </si>
  <si>
    <t>CO5 %</t>
  </si>
  <si>
    <t>CO6 %</t>
  </si>
  <si>
    <t>No. of Studetns Scoring &gt;=Threshold</t>
  </si>
  <si>
    <t>% of Students Scoing &gt;=Threshold</t>
  </si>
  <si>
    <t>No. of Studetns Scoring &gt;Threshold</t>
  </si>
  <si>
    <t>% of Students Scoing &lt;=Threshold</t>
  </si>
  <si>
    <t>C301.1</t>
  </si>
  <si>
    <t>C301.2</t>
  </si>
  <si>
    <t>C301.3</t>
  </si>
  <si>
    <t>C301.4</t>
  </si>
  <si>
    <t>C301.5</t>
  </si>
  <si>
    <t>C301.6</t>
  </si>
  <si>
    <t>C301.AVG</t>
  </si>
  <si>
    <t>INTERNAL COs %</t>
  </si>
  <si>
    <t>REG NO.</t>
  </si>
  <si>
    <t>ROLL  NO.</t>
  </si>
  <si>
    <t xml:space="preserve"> ROLL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</si>
</sst>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Red]0"/>
  </numFmts>
  <fonts count="70" x14ac:knownFonts="1">
    <font>
      <sz val="11"/>
      <color theme="1"/>
      <name val="Calibri"/>
      <family val="2"/>
      <scheme val="minor"/>
    </font>
    <font>
      <sz val="12"/>
      <color theme="1"/>
      <name val="Times New Roman"/>
      <family val="1"/>
    </font>
    <font>
      <sz val="12"/>
      <color rgb="FF0000FF"/>
      <name val="Times New Roman"/>
      <family val="1"/>
    </font>
    <font>
      <b/>
      <sz val="14"/>
      <color theme="2"/>
      <name val="Times New Roman"/>
      <family val="1"/>
    </font>
    <font>
      <b/>
      <sz val="14"/>
      <color theme="1"/>
      <name val="Times New Roman"/>
      <family val="1"/>
    </font>
    <font>
      <b/>
      <sz val="14"/>
      <color theme="1"/>
      <name val="Calibri"/>
      <family val="2"/>
      <scheme val="minor"/>
    </font>
    <font>
      <b/>
      <sz val="14"/>
      <color theme="3"/>
      <name val="Times New Roman"/>
      <family val="1"/>
    </font>
    <font>
      <b/>
      <sz val="14"/>
      <name val="Times New Roman"/>
      <family val="1"/>
    </font>
    <font>
      <b/>
      <sz val="12"/>
      <color theme="1"/>
      <name val="Times New Roman"/>
      <family val="1"/>
    </font>
    <font>
      <b/>
      <sz val="12"/>
      <color theme="1"/>
      <name val="Calibri"/>
      <family val="2"/>
      <scheme val="minor"/>
    </font>
    <font>
      <b/>
      <sz val="14"/>
      <color rgb="FF9C0006"/>
      <name val="Times New Roman"/>
      <family val="1"/>
    </font>
    <font>
      <b/>
      <sz val="14"/>
      <color indexed="8"/>
      <name val="Times New Roman"/>
      <family val="1"/>
    </font>
    <font>
      <b/>
      <sz val="14"/>
      <color theme="1"/>
      <name val="Times New Roman"/>
      <family val="1"/>
    </font>
    <font>
      <sz val="12"/>
      <color theme="1"/>
      <name val="Times New Roman"/>
      <family val="1"/>
    </font>
    <font>
      <b/>
      <sz val="12"/>
      <color theme="1"/>
      <name val="Times New Roman"/>
      <family val="1"/>
    </font>
    <font>
      <b/>
      <sz val="11"/>
      <color theme="1"/>
      <name val="Times New Roman"/>
      <family val="1"/>
    </font>
    <font>
      <b/>
      <sz val="14"/>
      <color rgb="FF000000"/>
      <name val="Times New Roman"/>
      <family val="1"/>
    </font>
    <font>
      <b/>
      <sz val="11"/>
      <color theme="1"/>
      <name val="Calibri"/>
      <family val="2"/>
      <scheme val="minor"/>
    </font>
    <font>
      <sz val="11"/>
      <color theme="1"/>
      <name val="Times New Roman"/>
      <family val="1"/>
    </font>
    <font>
      <b/>
      <sz val="26"/>
      <color theme="1"/>
      <name val="Times New Roman"/>
      <family val="1"/>
    </font>
    <font>
      <b/>
      <sz val="36"/>
      <color theme="1"/>
      <name val="Times New Roman"/>
      <family val="1"/>
    </font>
    <font>
      <b/>
      <sz val="28"/>
      <color theme="1"/>
      <name val="Times New Roman"/>
      <family val="1"/>
    </font>
    <font>
      <sz val="14"/>
      <color theme="1"/>
      <name val="Times New Roman"/>
      <family val="1"/>
    </font>
    <font>
      <sz val="12"/>
      <color theme="1"/>
      <name val="Calibri"/>
      <family val="2"/>
      <scheme val="minor"/>
    </font>
    <font>
      <sz val="14"/>
      <color theme="1"/>
      <name val="Calibri"/>
      <family val="2"/>
      <scheme val="minor"/>
    </font>
    <font>
      <sz val="11"/>
      <name val="Calibri"/>
      <family val="2"/>
      <scheme val="minor"/>
    </font>
    <font>
      <sz val="16"/>
      <color theme="1"/>
      <name val="Calibri"/>
      <family val="2"/>
      <scheme val="minor"/>
    </font>
    <font>
      <sz val="11"/>
      <color theme="1"/>
      <name val="Calibri"/>
      <family val="2"/>
      <scheme val="minor"/>
    </font>
    <font>
      <b/>
      <sz val="20"/>
      <color theme="1"/>
      <name val="Times New Roman"/>
      <family val="1"/>
    </font>
    <font>
      <sz val="14"/>
      <name val="Times New Roman"/>
      <family val="1"/>
    </font>
    <font>
      <sz val="14"/>
      <color rgb="FF000000"/>
      <name val="Times New Roman"/>
      <family val="1"/>
    </font>
    <font>
      <sz val="14"/>
      <color rgb="FF0000FF"/>
      <name val="Times New Roman"/>
      <family val="1"/>
    </font>
    <font>
      <sz val="14"/>
      <color theme="0"/>
      <name val="Times New Roman"/>
      <family val="1"/>
    </font>
    <font>
      <sz val="14"/>
      <color theme="2"/>
      <name val="Times New Roman"/>
      <family val="1"/>
    </font>
    <font>
      <b/>
      <sz val="16"/>
      <color theme="1"/>
      <name val="Times New Roman"/>
      <family val="1"/>
    </font>
    <font>
      <b/>
      <sz val="16"/>
      <color theme="1"/>
      <name val="Calibri"/>
      <family val="2"/>
      <scheme val="minor"/>
    </font>
    <font>
      <b/>
      <sz val="14"/>
      <color theme="1"/>
      <name val="Bookman Old Style"/>
      <family val="1"/>
    </font>
    <font>
      <b/>
      <sz val="10"/>
      <color theme="1"/>
      <name val="Bookman Old Style"/>
      <family val="1"/>
    </font>
    <font>
      <sz val="10"/>
      <color rgb="FF000000"/>
      <name val="Calibri"/>
      <family val="2"/>
      <scheme val="minor"/>
    </font>
    <font>
      <sz val="10"/>
      <name val="Arial"/>
      <family val="2"/>
    </font>
    <font>
      <b/>
      <sz val="14"/>
      <name val="Bookman Old Style"/>
      <family val="1"/>
    </font>
    <font>
      <sz val="10"/>
      <color rgb="FF000000"/>
      <name val="Times New Roman"/>
      <family val="1"/>
    </font>
    <font>
      <sz val="11"/>
      <color rgb="FF000000"/>
      <name val="Calibri"/>
      <family val="2"/>
      <charset val="204"/>
    </font>
    <font>
      <sz val="10"/>
      <color rgb="FF000000"/>
      <name val="Arial"/>
      <family val="2"/>
    </font>
    <font>
      <b/>
      <sz val="14"/>
      <color rgb="FF000000"/>
      <name val="Bookman Old Style"/>
      <family val="1"/>
    </font>
    <font>
      <b/>
      <sz val="14"/>
      <name val="Arial"/>
      <family val="2"/>
    </font>
    <font>
      <b/>
      <sz val="14"/>
      <color rgb="FF000000"/>
      <name val="Arial"/>
      <family val="2"/>
    </font>
    <font>
      <b/>
      <sz val="20"/>
      <color theme="1"/>
      <name val="Bookman Old Style"/>
      <family val="1"/>
    </font>
    <font>
      <sz val="11"/>
      <name val="Calibri"/>
      <family val="2"/>
    </font>
    <font>
      <sz val="11"/>
      <color rgb="FF0000FF"/>
      <name val="Bookman Old Style"/>
      <family val="1"/>
    </font>
    <font>
      <sz val="11"/>
      <color theme="1"/>
      <name val="Bookman Old Style"/>
      <family val="1"/>
    </font>
    <font>
      <b/>
      <sz val="13"/>
      <color theme="1"/>
      <name val="Bookman Old Style"/>
      <family val="1"/>
    </font>
    <font>
      <b/>
      <sz val="14"/>
      <color rgb="FFFF0000"/>
      <name val="Bookman Old Style"/>
      <family val="1"/>
    </font>
    <font>
      <b/>
      <sz val="16"/>
      <color theme="0"/>
      <name val="Bookman Old Style"/>
      <family val="1"/>
    </font>
    <font>
      <sz val="13"/>
      <color theme="0"/>
      <name val="Bookman Old Style"/>
      <family val="1"/>
    </font>
    <font>
      <b/>
      <sz val="13"/>
      <color theme="0"/>
      <name val="Bookman Old Style"/>
      <family val="1"/>
    </font>
    <font>
      <b/>
      <sz val="13"/>
      <color rgb="FF0070C0"/>
      <name val="Bookman Old Style"/>
      <family val="1"/>
    </font>
    <font>
      <b/>
      <sz val="20"/>
      <color theme="0"/>
      <name val="Bookman Old Style"/>
      <family val="1"/>
    </font>
    <font>
      <b/>
      <sz val="11"/>
      <color rgb="FFFF0000"/>
      <name val="Bookman Old Style"/>
      <family val="1"/>
    </font>
    <font>
      <b/>
      <sz val="12"/>
      <color theme="1"/>
      <name val="Bookman Old Style"/>
      <family val="1"/>
    </font>
    <font>
      <sz val="10"/>
      <color theme="1"/>
      <name val="Bookman Old Style"/>
      <family val="1"/>
    </font>
    <font>
      <sz val="14"/>
      <color theme="1"/>
      <name val="Bookman Old Style"/>
      <family val="1"/>
    </font>
    <font>
      <b/>
      <sz val="13"/>
      <color theme="1"/>
      <name val="Times New Roman"/>
      <family val="1"/>
    </font>
    <font>
      <sz val="13"/>
      <color theme="1"/>
      <name val="Times New Roman"/>
      <family val="1"/>
    </font>
    <font>
      <sz val="12"/>
      <color rgb="FF000000"/>
      <name val="Times New Roman"/>
      <family val="1"/>
    </font>
    <font>
      <sz val="14"/>
      <color rgb="FF0F1115"/>
      <name val="Times New Roman"/>
      <family val="1"/>
    </font>
    <font>
      <sz val="12"/>
      <color rgb="FF0F1115"/>
      <name val="Times New Roman"/>
      <family val="1"/>
    </font>
    <font>
      <sz val="14"/>
      <color rgb="FFFF0000"/>
      <name val="Times New Roman"/>
      <family val="1"/>
    </font>
    <font>
      <b/>
      <sz val="14"/>
      <color rgb="FFFF0000"/>
      <name val="Times New Roman"/>
      <family val="1"/>
    </font>
    <font>
      <sz val="12"/>
      <color rgb="FFFF0000"/>
      <name val="Times New Roman"/>
      <family val="1"/>
    </font>
  </fonts>
  <fills count="55">
    <fill>
      <patternFill patternType="none"/>
    </fill>
    <fill>
      <patternFill patternType="gray125"/>
    </fill>
    <fill>
      <patternFill patternType="solid">
        <fgColor theme="2"/>
        <bgColor indexed="64"/>
      </patternFill>
    </fill>
    <fill>
      <patternFill patternType="solid">
        <fgColor theme="2"/>
        <bgColor theme="5"/>
      </patternFill>
    </fill>
    <fill>
      <patternFill patternType="solid">
        <fgColor theme="4" tint="-0.249977111117893"/>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6" tint="0.79998168889431442"/>
        <bgColor theme="5"/>
      </patternFill>
    </fill>
    <fill>
      <patternFill patternType="solid">
        <fgColor theme="4" tint="0.79998168889431442"/>
        <bgColor rgb="FFFFC7CE"/>
      </patternFill>
    </fill>
    <fill>
      <patternFill patternType="solid">
        <fgColor theme="5" tint="0.59999389629810485"/>
        <bgColor rgb="FFFFC7CE"/>
      </patternFill>
    </fill>
    <fill>
      <patternFill patternType="solid">
        <fgColor theme="5" tint="0.59999389629810485"/>
        <bgColor indexed="64"/>
      </patternFill>
    </fill>
    <fill>
      <patternFill patternType="solid">
        <fgColor theme="7" tint="-0.249977111117893"/>
        <bgColor theme="4"/>
      </patternFill>
    </fill>
    <fill>
      <patternFill patternType="solid">
        <fgColor theme="7" tint="-0.249977111117893"/>
        <bgColor indexed="64"/>
      </patternFill>
    </fill>
    <fill>
      <patternFill patternType="solid">
        <fgColor theme="7" tint="-0.249977111117893"/>
        <bgColor theme="9"/>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rgb="FFB2A1C7"/>
      </patternFill>
    </fill>
    <fill>
      <patternFill patternType="solid">
        <fgColor theme="6" tint="0.79998168889431442"/>
        <bgColor rgb="FFFFC7CE"/>
      </patternFill>
    </fill>
    <fill>
      <patternFill patternType="solid">
        <fgColor theme="6" tint="0.79998168889431442"/>
        <bgColor rgb="FFFFCC00"/>
      </patternFill>
    </fill>
    <fill>
      <patternFill patternType="solid">
        <fgColor theme="7" tint="0.39997558519241921"/>
        <bgColor indexed="64"/>
      </patternFill>
    </fill>
    <fill>
      <patternFill patternType="solid">
        <fgColor theme="8" tint="0.39997558519241921"/>
        <bgColor rgb="FFFFC7CE"/>
      </patternFill>
    </fill>
    <fill>
      <patternFill patternType="solid">
        <fgColor theme="8" tint="0.39997558519241921"/>
        <bgColor indexed="64"/>
      </patternFill>
    </fill>
    <fill>
      <patternFill patternType="solid">
        <fgColor theme="8" tint="0.39997558519241921"/>
        <bgColor rgb="FF99CCFF"/>
      </patternFill>
    </fill>
    <fill>
      <patternFill patternType="solid">
        <fgColor theme="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4.9989318521683403E-2"/>
        <bgColor rgb="FFFFCC00"/>
      </patternFill>
    </fill>
    <fill>
      <patternFill patternType="solid">
        <fgColor theme="3"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9" tint="0.39997558519241921"/>
        <bgColor indexed="64"/>
      </patternFill>
    </fill>
    <fill>
      <patternFill patternType="solid">
        <fgColor rgb="FF00CC00"/>
        <bgColor rgb="FF00CC00"/>
      </patternFill>
    </fill>
    <fill>
      <patternFill patternType="solid">
        <fgColor rgb="FF92D050"/>
        <bgColor rgb="FF92D050"/>
      </patternFill>
    </fill>
    <fill>
      <patternFill patternType="solid">
        <fgColor rgb="FFFABF8F"/>
        <bgColor rgb="FFFABF8F"/>
      </patternFill>
    </fill>
    <fill>
      <patternFill patternType="solid">
        <fgColor rgb="FF0070C0"/>
        <bgColor rgb="FF0070C0"/>
      </patternFill>
    </fill>
    <fill>
      <patternFill patternType="solid">
        <fgColor rgb="FFFFC000"/>
        <bgColor rgb="FFFFC000"/>
      </patternFill>
    </fill>
    <fill>
      <patternFill patternType="solid">
        <fgColor rgb="FF7EC234"/>
        <bgColor rgb="FF7EC234"/>
      </patternFill>
    </fill>
    <fill>
      <patternFill patternType="solid">
        <fgColor rgb="FFFF00FF"/>
        <bgColor rgb="FFFF00FF"/>
      </patternFill>
    </fill>
    <fill>
      <patternFill patternType="solid">
        <fgColor rgb="FF007DDA"/>
        <bgColor rgb="FF007DDA"/>
      </patternFill>
    </fill>
    <fill>
      <patternFill patternType="solid">
        <fgColor rgb="FFD60093"/>
        <bgColor rgb="FFD60093"/>
      </patternFill>
    </fill>
    <fill>
      <patternFill patternType="solid">
        <fgColor rgb="FFDAFF33"/>
        <bgColor rgb="FFDAFF33"/>
      </patternFill>
    </fill>
    <fill>
      <patternFill patternType="solid">
        <fgColor rgb="FF99FF66"/>
        <bgColor rgb="FF99FF66"/>
      </patternFill>
    </fill>
    <fill>
      <patternFill patternType="solid">
        <fgColor rgb="FFFE5733"/>
        <bgColor rgb="FFFE5733"/>
      </patternFill>
    </fill>
    <fill>
      <patternFill patternType="solid">
        <fgColor rgb="FFC6D9F0"/>
        <bgColor rgb="FFC6D9F0"/>
      </patternFill>
    </fill>
    <fill>
      <patternFill patternType="solid">
        <fgColor rgb="FFFFFFFF"/>
        <bgColor indexed="64"/>
      </patternFill>
    </fill>
    <fill>
      <patternFill patternType="solid">
        <fgColor rgb="FFC5E0B3"/>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style="thin">
        <color rgb="FF000000"/>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diagonal/>
    </border>
    <border>
      <left/>
      <right/>
      <top/>
      <bottom style="thin">
        <color indexed="64"/>
      </bottom>
      <diagonal/>
    </border>
    <border>
      <left style="thin">
        <color indexed="64"/>
      </left>
      <right style="thin">
        <color indexed="64"/>
      </right>
      <top style="thin">
        <color rgb="FF000000"/>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bottom style="thick">
        <color rgb="FFFE5733"/>
      </bottom>
      <diagonal/>
    </border>
    <border>
      <left style="thick">
        <color rgb="FFFE5733"/>
      </left>
      <right style="thin">
        <color rgb="FF000000"/>
      </right>
      <top style="thick">
        <color rgb="FFFE5733"/>
      </top>
      <bottom/>
      <diagonal/>
    </border>
    <border>
      <left style="thin">
        <color rgb="FF000000"/>
      </left>
      <right style="thin">
        <color rgb="FF000000"/>
      </right>
      <top style="thick">
        <color rgb="FFFE5733"/>
      </top>
      <bottom/>
      <diagonal/>
    </border>
    <border>
      <left style="thin">
        <color rgb="FF000000"/>
      </left>
      <right style="thick">
        <color rgb="FFFF0000"/>
      </right>
      <top style="thick">
        <color rgb="FFFE5733"/>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E5733"/>
      </left>
      <right style="thin">
        <color rgb="FF000000"/>
      </right>
      <top/>
      <bottom/>
      <diagonal/>
    </border>
    <border>
      <left style="thin">
        <color rgb="FF000000"/>
      </left>
      <right style="thin">
        <color rgb="FF000000"/>
      </right>
      <top/>
      <bottom/>
      <diagonal/>
    </border>
    <border>
      <left style="thin">
        <color rgb="FF000000"/>
      </left>
      <right style="thick">
        <color rgb="FFFF0000"/>
      </right>
      <top/>
      <bottom/>
      <diagonal/>
    </border>
    <border>
      <left style="thick">
        <color rgb="FFFF0000"/>
      </left>
      <right style="thin">
        <color rgb="FF000000"/>
      </right>
      <top/>
      <bottom style="thin">
        <color rgb="FF000000"/>
      </bottom>
      <diagonal/>
    </border>
    <border>
      <left style="thin">
        <color rgb="FF000000"/>
      </left>
      <right style="thick">
        <color rgb="FFFF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ck">
        <color rgb="FFFF0000"/>
      </top>
      <bottom style="thin">
        <color rgb="FF000000"/>
      </bottom>
      <diagonal/>
    </border>
    <border>
      <left/>
      <right/>
      <top style="thick">
        <color rgb="FFFF0000"/>
      </top>
      <bottom style="thin">
        <color rgb="FF000000"/>
      </bottom>
      <diagonal/>
    </border>
    <border>
      <left/>
      <right style="thick">
        <color rgb="FFFF0000"/>
      </right>
      <top style="thick">
        <color rgb="FFFF0000"/>
      </top>
      <bottom style="thin">
        <color rgb="FF000000"/>
      </bottom>
      <diagonal/>
    </border>
    <border>
      <left style="thin">
        <color rgb="FF000000"/>
      </left>
      <right style="thick">
        <color rgb="FFFF0000"/>
      </right>
      <top/>
      <bottom style="thin">
        <color rgb="FF548DD4"/>
      </bottom>
      <diagonal/>
    </border>
    <border>
      <left style="thick">
        <color rgb="FFFF0000"/>
      </left>
      <right style="thin">
        <color rgb="FF000000"/>
      </right>
      <top style="thin">
        <color rgb="FF000000"/>
      </top>
      <bottom style="thin">
        <color rgb="FF000000"/>
      </bottom>
      <diagonal/>
    </border>
    <border>
      <left/>
      <right style="thick">
        <color rgb="FFFF0000"/>
      </right>
      <top style="thin">
        <color rgb="FF000000"/>
      </top>
      <bottom style="thin">
        <color rgb="FF000000"/>
      </bottom>
      <diagonal/>
    </border>
    <border>
      <left style="thick">
        <color rgb="FFFF0000"/>
      </left>
      <right style="thin">
        <color rgb="FF000000"/>
      </right>
      <top/>
      <bottom/>
      <diagonal/>
    </border>
    <border>
      <left style="thin">
        <color rgb="FF000000"/>
      </left>
      <right style="thick">
        <color rgb="FFFF0000"/>
      </right>
      <top style="thin">
        <color rgb="FF000000"/>
      </top>
      <bottom/>
      <diagonal/>
    </border>
    <border>
      <left style="thin">
        <color rgb="FF000000"/>
      </left>
      <right/>
      <top style="thin">
        <color rgb="FF548DD4"/>
      </top>
      <bottom style="thin">
        <color rgb="FF000000"/>
      </bottom>
      <diagonal/>
    </border>
    <border>
      <left style="thick">
        <color rgb="FFFE5733"/>
      </left>
      <right style="thin">
        <color rgb="FF000000"/>
      </right>
      <top/>
      <bottom style="thin">
        <color rgb="FF000000"/>
      </bottom>
      <diagonal/>
    </border>
    <border>
      <left style="thick">
        <color rgb="FFFE5733"/>
      </left>
      <right style="thin">
        <color rgb="FF000000"/>
      </right>
      <top style="thin">
        <color rgb="FF000000"/>
      </top>
      <bottom style="thin">
        <color rgb="FF000000"/>
      </bottom>
      <diagonal/>
    </border>
    <border>
      <left style="thin">
        <color rgb="FF000000"/>
      </left>
      <right style="medium">
        <color rgb="FF0000FF"/>
      </right>
      <top style="thin">
        <color rgb="FF000000"/>
      </top>
      <bottom style="thin">
        <color rgb="FF000000"/>
      </bottom>
      <diagonal/>
    </border>
    <border>
      <left/>
      <right style="medium">
        <color rgb="FF0000FF"/>
      </right>
      <top style="thin">
        <color rgb="FF000000"/>
      </top>
      <bottom style="thin">
        <color rgb="FF000000"/>
      </bottom>
      <diagonal/>
    </border>
    <border>
      <left/>
      <right style="thick">
        <color rgb="FF009900"/>
      </right>
      <top style="thin">
        <color rgb="FF000000"/>
      </top>
      <bottom style="thin">
        <color rgb="FF000000"/>
      </bottom>
      <diagonal/>
    </border>
    <border>
      <left style="thick">
        <color rgb="FFFE5733"/>
      </left>
      <right style="thin">
        <color rgb="FF000000"/>
      </right>
      <top style="thin">
        <color rgb="FF000000"/>
      </top>
      <bottom/>
      <diagonal/>
    </border>
    <border>
      <left/>
      <right style="thin">
        <color rgb="FF000000"/>
      </right>
      <top style="thin">
        <color rgb="FF000000"/>
      </top>
      <bottom/>
      <diagonal/>
    </border>
    <border>
      <left/>
      <right style="thick">
        <color rgb="FFFF0000"/>
      </right>
      <top style="thin">
        <color rgb="FF000000"/>
      </top>
      <bottom/>
      <diagonal/>
    </border>
    <border>
      <left style="thin">
        <color rgb="FF000000"/>
      </left>
      <right style="medium">
        <color rgb="FF0000FF"/>
      </right>
      <top style="thin">
        <color rgb="FF000000"/>
      </top>
      <bottom/>
      <diagonal/>
    </border>
    <border>
      <left/>
      <right style="medium">
        <color rgb="FF0000FF"/>
      </right>
      <top style="thin">
        <color rgb="FF000000"/>
      </top>
      <bottom/>
      <diagonal/>
    </border>
    <border>
      <left/>
      <right/>
      <top style="thin">
        <color rgb="FF000000"/>
      </top>
      <bottom/>
      <diagonal/>
    </border>
    <border>
      <left/>
      <right style="thick">
        <color rgb="FF009900"/>
      </right>
      <top style="thin">
        <color rgb="FF000000"/>
      </top>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s>
  <cellStyleXfs count="50">
    <xf numFmtId="0" fontId="0" fillId="0" borderId="0"/>
    <xf numFmtId="0" fontId="27" fillId="0" borderId="0"/>
    <xf numFmtId="0" fontId="39" fillId="0" borderId="0"/>
    <xf numFmtId="0" fontId="39" fillId="0" borderId="0"/>
    <xf numFmtId="0" fontId="27" fillId="0" borderId="0"/>
    <xf numFmtId="0" fontId="41" fillId="0" borderId="0"/>
    <xf numFmtId="0" fontId="4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2" fillId="0" borderId="0"/>
    <xf numFmtId="0" fontId="42" fillId="0" borderId="0"/>
    <xf numFmtId="0" fontId="39"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9" fillId="0" borderId="0"/>
    <xf numFmtId="0" fontId="39" fillId="0" borderId="0"/>
    <xf numFmtId="0" fontId="39" fillId="0" borderId="0"/>
    <xf numFmtId="0" fontId="42" fillId="0" borderId="0"/>
    <xf numFmtId="0" fontId="43" fillId="0" borderId="0"/>
    <xf numFmtId="0" fontId="42" fillId="0" borderId="0"/>
    <xf numFmtId="0" fontId="42"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cellStyleXfs>
  <cellXfs count="471">
    <xf numFmtId="0" fontId="0" fillId="0" borderId="0" xfId="0"/>
    <xf numFmtId="0" fontId="1" fillId="0" borderId="1" xfId="0" applyFont="1" applyBorder="1"/>
    <xf numFmtId="0" fontId="2" fillId="0" borderId="1" xfId="0" applyFont="1" applyBorder="1"/>
    <xf numFmtId="0" fontId="1" fillId="23" borderId="1" xfId="0" applyFont="1" applyFill="1" applyBorder="1"/>
    <xf numFmtId="0" fontId="1" fillId="0" borderId="1" xfId="0" applyFont="1" applyBorder="1" applyAlignment="1">
      <alignment horizontal="center"/>
    </xf>
    <xf numFmtId="0" fontId="2" fillId="23" borderId="1" xfId="0" applyFont="1" applyFill="1" applyBorder="1"/>
    <xf numFmtId="0" fontId="0" fillId="0" borderId="0" xfId="0" applyAlignment="1">
      <alignment horizontal="center" vertical="center"/>
    </xf>
    <xf numFmtId="0" fontId="0" fillId="0" borderId="0" xfId="0" applyAlignment="1">
      <alignment horizontal="left"/>
    </xf>
    <xf numFmtId="0" fontId="0" fillId="0" borderId="18" xfId="0" applyBorder="1"/>
    <xf numFmtId="0" fontId="0" fillId="0" borderId="18" xfId="0" applyBorder="1" applyAlignment="1">
      <alignment horizontal="center" vertical="center"/>
    </xf>
    <xf numFmtId="0" fontId="14" fillId="0" borderId="18" xfId="0" applyFont="1" applyBorder="1"/>
    <xf numFmtId="0" fontId="14" fillId="0" borderId="18" xfId="0" applyFont="1" applyBorder="1" applyAlignment="1">
      <alignment horizontal="center" vertical="center"/>
    </xf>
    <xf numFmtId="0" fontId="14" fillId="0" borderId="23" xfId="0" applyFont="1" applyBorder="1" applyAlignment="1">
      <alignment horizontal="center" vertical="center"/>
    </xf>
    <xf numFmtId="0" fontId="13" fillId="0" borderId="18" xfId="0" applyFont="1" applyBorder="1" applyAlignment="1">
      <alignment horizontal="center" vertical="center"/>
    </xf>
    <xf numFmtId="0" fontId="17" fillId="0" borderId="18" xfId="0" applyFont="1" applyBorder="1"/>
    <xf numFmtId="0" fontId="12" fillId="19" borderId="20" xfId="0" applyFont="1" applyFill="1" applyBorder="1" applyAlignment="1">
      <alignment vertical="center"/>
    </xf>
    <xf numFmtId="0" fontId="12" fillId="19" borderId="24" xfId="0" applyFont="1" applyFill="1" applyBorder="1" applyAlignment="1">
      <alignment vertical="center"/>
    </xf>
    <xf numFmtId="0" fontId="0" fillId="0" borderId="23" xfId="0" applyBorder="1"/>
    <xf numFmtId="0" fontId="0" fillId="23" borderId="1" xfId="0" applyFill="1" applyBorder="1" applyAlignment="1">
      <alignment wrapText="1"/>
    </xf>
    <xf numFmtId="0" fontId="20" fillId="0" borderId="0" xfId="0" applyFont="1" applyAlignment="1">
      <alignment vertical="center"/>
    </xf>
    <xf numFmtId="0" fontId="0" fillId="0" borderId="1" xfId="0" applyBorder="1" applyAlignment="1">
      <alignment horizontal="center"/>
    </xf>
    <xf numFmtId="0" fontId="0" fillId="29" borderId="0" xfId="0" applyFill="1"/>
    <xf numFmtId="0" fontId="23" fillId="0" borderId="0" xfId="0" applyFont="1"/>
    <xf numFmtId="0" fontId="8" fillId="5" borderId="18" xfId="0" applyFont="1" applyFill="1" applyBorder="1" applyAlignment="1">
      <alignment horizontal="center" vertical="center"/>
    </xf>
    <xf numFmtId="0" fontId="1" fillId="0" borderId="18" xfId="0" applyFont="1" applyBorder="1"/>
    <xf numFmtId="0" fontId="24" fillId="0" borderId="0" xfId="0" applyFont="1"/>
    <xf numFmtId="0" fontId="8" fillId="23" borderId="25" xfId="0" applyFont="1" applyFill="1" applyBorder="1" applyAlignment="1">
      <alignment vertical="center"/>
    </xf>
    <xf numFmtId="0" fontId="8" fillId="10" borderId="18" xfId="0" applyFont="1" applyFill="1" applyBorder="1" applyAlignment="1">
      <alignment horizontal="center" vertical="center"/>
    </xf>
    <xf numFmtId="0" fontId="8" fillId="5" borderId="18" xfId="0" applyFont="1" applyFill="1" applyBorder="1" applyAlignment="1">
      <alignment horizontal="center" vertical="center" wrapText="1"/>
    </xf>
    <xf numFmtId="0" fontId="8" fillId="10" borderId="18" xfId="0" applyFont="1" applyFill="1" applyBorder="1" applyAlignment="1">
      <alignment horizontal="center" vertical="center" wrapText="1"/>
    </xf>
    <xf numFmtId="0" fontId="8" fillId="0" borderId="18" xfId="0" applyFont="1" applyBorder="1" applyAlignment="1">
      <alignment vertical="center"/>
    </xf>
    <xf numFmtId="0" fontId="8" fillId="23" borderId="18" xfId="0" applyFont="1" applyFill="1" applyBorder="1" applyAlignment="1">
      <alignment vertical="center" wrapText="1"/>
    </xf>
    <xf numFmtId="0" fontId="0" fillId="37" borderId="0" xfId="0" applyFill="1"/>
    <xf numFmtId="0" fontId="0" fillId="37" borderId="1" xfId="0" applyFill="1" applyBorder="1" applyAlignment="1">
      <alignment horizontal="center"/>
    </xf>
    <xf numFmtId="0" fontId="0" fillId="38" borderId="0" xfId="0" applyFill="1"/>
    <xf numFmtId="0" fontId="0" fillId="38" borderId="1" xfId="0" applyFill="1" applyBorder="1" applyAlignment="1">
      <alignment horizontal="center"/>
    </xf>
    <xf numFmtId="0" fontId="25" fillId="36" borderId="0" xfId="0" applyFont="1" applyFill="1"/>
    <xf numFmtId="0" fontId="25" fillId="36" borderId="1" xfId="0" applyFont="1" applyFill="1" applyBorder="1" applyAlignment="1">
      <alignment horizontal="center"/>
    </xf>
    <xf numFmtId="0" fontId="4" fillId="36" borderId="1" xfId="0" applyFont="1" applyFill="1" applyBorder="1" applyAlignment="1">
      <alignment horizontal="center" vertical="center"/>
    </xf>
    <xf numFmtId="0" fontId="24" fillId="39" borderId="1" xfId="0" applyFont="1" applyFill="1" applyBorder="1"/>
    <xf numFmtId="0" fontId="26" fillId="38" borderId="1" xfId="0" applyFont="1" applyFill="1" applyBorder="1"/>
    <xf numFmtId="0" fontId="22" fillId="0" borderId="1" xfId="0" applyFont="1" applyBorder="1" applyAlignment="1">
      <alignment horizontal="center"/>
    </xf>
    <xf numFmtId="0" fontId="8" fillId="0" borderId="18" xfId="0" applyFont="1" applyBorder="1"/>
    <xf numFmtId="0" fontId="24" fillId="0" borderId="0" xfId="0" applyFont="1" applyAlignment="1">
      <alignment horizontal="center" vertical="center"/>
    </xf>
    <xf numFmtId="0" fontId="22" fillId="0" borderId="1" xfId="0" applyFont="1" applyBorder="1"/>
    <xf numFmtId="0" fontId="24" fillId="0" borderId="1" xfId="0" applyFont="1" applyBorder="1" applyAlignment="1">
      <alignment horizontal="center" vertical="center"/>
    </xf>
    <xf numFmtId="0" fontId="24" fillId="0" borderId="1" xfId="0" applyFont="1" applyBorder="1" applyAlignment="1">
      <alignment horizontal="center"/>
    </xf>
    <xf numFmtId="0" fontId="8" fillId="0" borderId="18" xfId="0" applyFont="1" applyBorder="1" applyAlignment="1">
      <alignment horizontal="center" vertical="center"/>
    </xf>
    <xf numFmtId="0" fontId="8" fillId="0" borderId="1" xfId="0" applyFont="1" applyBorder="1" applyAlignment="1">
      <alignment horizontal="center" vertical="center"/>
    </xf>
    <xf numFmtId="0" fontId="22" fillId="0" borderId="2" xfId="0" applyFont="1" applyBorder="1" applyAlignment="1">
      <alignment horizontal="center"/>
    </xf>
    <xf numFmtId="0" fontId="22" fillId="0" borderId="12" xfId="0" applyFont="1" applyBorder="1" applyAlignment="1">
      <alignment horizontal="center"/>
    </xf>
    <xf numFmtId="0" fontId="4" fillId="17" borderId="6" xfId="0" applyFont="1" applyFill="1" applyBorder="1" applyAlignment="1">
      <alignment vertical="center"/>
    </xf>
    <xf numFmtId="0" fontId="10" fillId="20" borderId="6" xfId="0" applyFont="1" applyFill="1" applyBorder="1" applyAlignment="1">
      <alignment horizontal="left" vertical="center"/>
    </xf>
    <xf numFmtId="0" fontId="8" fillId="33" borderId="18" xfId="0" applyFont="1" applyFill="1" applyBorder="1" applyAlignment="1">
      <alignment horizontal="center" vertical="center" wrapText="1"/>
    </xf>
    <xf numFmtId="0" fontId="0" fillId="29" borderId="1" xfId="0" applyFill="1" applyBorder="1"/>
    <xf numFmtId="0" fontId="1" fillId="0" borderId="0" xfId="0" applyFont="1"/>
    <xf numFmtId="0" fontId="8" fillId="25" borderId="1" xfId="0" applyFont="1" applyFill="1" applyBorder="1" applyAlignment="1">
      <alignment vertical="center"/>
    </xf>
    <xf numFmtId="0" fontId="8" fillId="28" borderId="1" xfId="0" applyFont="1" applyFill="1" applyBorder="1" applyAlignment="1">
      <alignment horizontal="center" vertical="center"/>
    </xf>
    <xf numFmtId="0" fontId="8" fillId="28" borderId="1" xfId="0" applyFont="1" applyFill="1" applyBorder="1" applyAlignment="1">
      <alignment vertical="center"/>
    </xf>
    <xf numFmtId="0" fontId="8" fillId="36" borderId="1" xfId="0" applyFont="1" applyFill="1" applyBorder="1" applyAlignment="1">
      <alignment vertical="center"/>
    </xf>
    <xf numFmtId="164" fontId="1" fillId="0" borderId="1" xfId="0" applyNumberFormat="1" applyFont="1" applyBorder="1" applyAlignment="1">
      <alignment horizontal="center"/>
    </xf>
    <xf numFmtId="0" fontId="1" fillId="36" borderId="1" xfId="0" applyFont="1" applyFill="1" applyBorder="1" applyAlignment="1">
      <alignment horizontal="center"/>
    </xf>
    <xf numFmtId="0" fontId="1" fillId="36" borderId="0" xfId="0" applyFont="1" applyFill="1"/>
    <xf numFmtId="0" fontId="8" fillId="25" borderId="1" xfId="0" applyFont="1" applyFill="1" applyBorder="1" applyAlignment="1">
      <alignment horizontal="center" vertical="center"/>
    </xf>
    <xf numFmtId="0" fontId="22" fillId="0" borderId="0" xfId="0" applyFont="1"/>
    <xf numFmtId="1" fontId="22" fillId="0" borderId="1" xfId="0" applyNumberFormat="1" applyFont="1" applyBorder="1" applyAlignment="1">
      <alignment horizontal="center" vertical="center"/>
    </xf>
    <xf numFmtId="0" fontId="22" fillId="0" borderId="1" xfId="0" applyFont="1" applyBorder="1" applyAlignment="1">
      <alignment horizontal="left"/>
    </xf>
    <xf numFmtId="0" fontId="22" fillId="0" borderId="0" xfId="0" applyFont="1" applyAlignment="1">
      <alignment horizontal="center"/>
    </xf>
    <xf numFmtId="0" fontId="22" fillId="0" borderId="2" xfId="0" applyFont="1" applyBorder="1" applyAlignment="1">
      <alignment horizontal="left"/>
    </xf>
    <xf numFmtId="0" fontId="22" fillId="2" borderId="1" xfId="0" applyFont="1" applyFill="1" applyBorder="1" applyAlignment="1">
      <alignment horizontal="center"/>
    </xf>
    <xf numFmtId="0" fontId="22" fillId="2" borderId="1" xfId="0" applyFont="1" applyFill="1" applyBorder="1"/>
    <xf numFmtId="0" fontId="22" fillId="29" borderId="1" xfId="0" applyFont="1" applyFill="1" applyBorder="1"/>
    <xf numFmtId="0" fontId="31" fillId="0" borderId="1" xfId="0" applyFont="1" applyBorder="1"/>
    <xf numFmtId="0" fontId="22" fillId="2" borderId="2" xfId="0" applyFont="1" applyFill="1" applyBorder="1" applyAlignment="1">
      <alignment horizontal="center"/>
    </xf>
    <xf numFmtId="0" fontId="22" fillId="2" borderId="2" xfId="0" applyFont="1" applyFill="1" applyBorder="1"/>
    <xf numFmtId="0" fontId="22" fillId="29" borderId="2" xfId="0" applyFont="1" applyFill="1" applyBorder="1"/>
    <xf numFmtId="0" fontId="22" fillId="23" borderId="1" xfId="0" applyFont="1" applyFill="1" applyBorder="1"/>
    <xf numFmtId="0" fontId="31" fillId="23" borderId="1" xfId="0" applyFont="1" applyFill="1" applyBorder="1"/>
    <xf numFmtId="0" fontId="4" fillId="16" borderId="6" xfId="0" applyFont="1" applyFill="1" applyBorder="1" applyAlignment="1">
      <alignment horizontal="center" vertical="center"/>
    </xf>
    <xf numFmtId="0" fontId="4" fillId="10" borderId="6" xfId="0" applyFont="1" applyFill="1" applyBorder="1" applyAlignment="1">
      <alignment vertical="center"/>
    </xf>
    <xf numFmtId="0" fontId="4" fillId="18" borderId="6" xfId="0" applyFont="1" applyFill="1" applyBorder="1" applyAlignment="1">
      <alignment horizontal="center" vertical="center"/>
    </xf>
    <xf numFmtId="0" fontId="22" fillId="23" borderId="12" xfId="0" applyFont="1" applyFill="1" applyBorder="1" applyAlignment="1">
      <alignment horizontal="center"/>
    </xf>
    <xf numFmtId="0" fontId="30" fillId="23" borderId="1" xfId="0" applyFont="1" applyFill="1" applyBorder="1" applyAlignment="1">
      <alignment horizontal="center" vertical="center"/>
    </xf>
    <xf numFmtId="0" fontId="30" fillId="23" borderId="1" xfId="0" applyFont="1" applyFill="1" applyBorder="1" applyAlignment="1">
      <alignment horizontal="center" vertical="center" wrapText="1"/>
    </xf>
    <xf numFmtId="0" fontId="22" fillId="23" borderId="1" xfId="0" applyFont="1" applyFill="1" applyBorder="1" applyAlignment="1">
      <alignment horizontal="center" vertical="center"/>
    </xf>
    <xf numFmtId="0" fontId="22" fillId="15" borderId="1" xfId="0" applyFont="1" applyFill="1" applyBorder="1"/>
    <xf numFmtId="0" fontId="22" fillId="26" borderId="1" xfId="0" applyFont="1" applyFill="1" applyBorder="1"/>
    <xf numFmtId="0" fontId="22" fillId="24" borderId="1" xfId="0" applyFont="1" applyFill="1" applyBorder="1"/>
    <xf numFmtId="0" fontId="22" fillId="25" borderId="1" xfId="0" applyFont="1" applyFill="1" applyBorder="1"/>
    <xf numFmtId="0" fontId="22" fillId="27" borderId="1" xfId="0" applyFont="1" applyFill="1" applyBorder="1"/>
    <xf numFmtId="0" fontId="22" fillId="0" borderId="2" xfId="0" applyFont="1" applyBorder="1"/>
    <xf numFmtId="0" fontId="22" fillId="23" borderId="1" xfId="0" applyFont="1" applyFill="1" applyBorder="1" applyAlignment="1">
      <alignment horizontal="center"/>
    </xf>
    <xf numFmtId="0" fontId="4" fillId="23" borderId="1" xfId="0" applyFont="1" applyFill="1" applyBorder="1" applyAlignment="1">
      <alignment horizontal="center" vertical="center" wrapText="1"/>
    </xf>
    <xf numFmtId="0" fontId="3" fillId="4" borderId="4" xfId="0" applyFont="1" applyFill="1" applyBorder="1" applyAlignment="1">
      <alignment vertical="center"/>
    </xf>
    <xf numFmtId="0" fontId="22" fillId="23" borderId="2" xfId="0" applyFont="1" applyFill="1" applyBorder="1"/>
    <xf numFmtId="0" fontId="4" fillId="31" borderId="6" xfId="0" applyFont="1" applyFill="1" applyBorder="1" applyAlignment="1">
      <alignment horizontal="center" vertical="center"/>
    </xf>
    <xf numFmtId="1" fontId="22" fillId="0" borderId="12" xfId="0" applyNumberFormat="1" applyFont="1" applyBorder="1" applyAlignment="1">
      <alignment horizontal="center" vertical="center"/>
    </xf>
    <xf numFmtId="0" fontId="7" fillId="23" borderId="13" xfId="0" applyFont="1" applyFill="1" applyBorder="1" applyAlignment="1">
      <alignment horizontal="left" vertical="center" wrapText="1"/>
    </xf>
    <xf numFmtId="0" fontId="7" fillId="23" borderId="1" xfId="0" applyFont="1" applyFill="1" applyBorder="1" applyAlignment="1">
      <alignment horizontal="left" vertical="center" wrapText="1"/>
    </xf>
    <xf numFmtId="0" fontId="8" fillId="25" borderId="17" xfId="0" applyFont="1" applyFill="1" applyBorder="1" applyAlignment="1">
      <alignment vertical="center"/>
    </xf>
    <xf numFmtId="0" fontId="8" fillId="25" borderId="16" xfId="0" applyFont="1" applyFill="1" applyBorder="1" applyAlignment="1">
      <alignment vertical="center"/>
    </xf>
    <xf numFmtId="0" fontId="8" fillId="25" borderId="16" xfId="0" applyFont="1" applyFill="1" applyBorder="1" applyAlignment="1">
      <alignment horizontal="left" vertical="center"/>
    </xf>
    <xf numFmtId="1"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8" fillId="36" borderId="1" xfId="0" applyFont="1" applyFill="1" applyBorder="1" applyAlignment="1">
      <alignment horizontal="center" vertical="center"/>
    </xf>
    <xf numFmtId="0" fontId="0" fillId="23" borderId="1" xfId="0" applyFill="1" applyBorder="1" applyAlignment="1">
      <alignment horizontal="center" vertical="center"/>
    </xf>
    <xf numFmtId="0" fontId="0" fillId="36" borderId="1" xfId="0" applyFill="1" applyBorder="1" applyAlignment="1">
      <alignment horizontal="center" vertical="center"/>
    </xf>
    <xf numFmtId="0" fontId="8" fillId="0" borderId="18" xfId="0" applyFont="1" applyBorder="1" applyAlignment="1">
      <alignment horizontal="center" vertical="center" wrapText="1"/>
    </xf>
    <xf numFmtId="0" fontId="1" fillId="0" borderId="18" xfId="0" applyFont="1" applyBorder="1" applyAlignment="1">
      <alignment wrapText="1"/>
    </xf>
    <xf numFmtId="0" fontId="1" fillId="0" borderId="18" xfId="0" applyFont="1" applyBorder="1" applyAlignment="1">
      <alignment horizontal="center"/>
    </xf>
    <xf numFmtId="0" fontId="24" fillId="39" borderId="1" xfId="0" applyFont="1" applyFill="1" applyBorder="1" applyAlignment="1">
      <alignment horizontal="center"/>
    </xf>
    <xf numFmtId="0" fontId="24" fillId="36" borderId="1" xfId="0" applyFont="1" applyFill="1" applyBorder="1" applyAlignment="1">
      <alignment horizontal="center"/>
    </xf>
    <xf numFmtId="0" fontId="4" fillId="0" borderId="1" xfId="0" applyFont="1" applyBorder="1"/>
    <xf numFmtId="0" fontId="4" fillId="30" borderId="1" xfId="0" applyFont="1" applyFill="1" applyBorder="1" applyAlignment="1">
      <alignment horizontal="center" vertical="center"/>
    </xf>
    <xf numFmtId="0" fontId="5" fillId="34" borderId="1" xfId="0" applyFont="1" applyFill="1" applyBorder="1" applyAlignment="1">
      <alignment horizontal="center" vertical="center"/>
    </xf>
    <xf numFmtId="0" fontId="26" fillId="38" borderId="1" xfId="0" applyFont="1" applyFill="1" applyBorder="1" applyAlignment="1">
      <alignment horizontal="center"/>
    </xf>
    <xf numFmtId="0" fontId="26" fillId="0" borderId="0" xfId="0" applyFont="1"/>
    <xf numFmtId="1" fontId="22" fillId="23" borderId="1" xfId="0" applyNumberFormat="1" applyFont="1" applyFill="1" applyBorder="1" applyAlignment="1">
      <alignment horizontal="center"/>
    </xf>
    <xf numFmtId="1" fontId="22" fillId="23" borderId="1" xfId="0" applyNumberFormat="1" applyFont="1" applyFill="1" applyBorder="1" applyAlignment="1">
      <alignment horizontal="left"/>
    </xf>
    <xf numFmtId="1" fontId="36" fillId="0" borderId="1" xfId="0" applyNumberFormat="1" applyFont="1" applyBorder="1" applyAlignment="1">
      <alignment horizontal="left" wrapText="1"/>
    </xf>
    <xf numFmtId="1" fontId="36" fillId="0" borderId="12" xfId="0" applyNumberFormat="1" applyFont="1" applyBorder="1" applyAlignment="1">
      <alignment horizontal="left" wrapText="1"/>
    </xf>
    <xf numFmtId="0" fontId="37" fillId="0" borderId="1" xfId="0" applyFont="1" applyBorder="1" applyAlignment="1">
      <alignment horizontal="center" vertical="center"/>
    </xf>
    <xf numFmtId="18" fontId="4" fillId="16" borderId="6" xfId="0" applyNumberFormat="1" applyFont="1" applyFill="1" applyBorder="1" applyAlignment="1">
      <alignment horizontal="center" vertical="center"/>
    </xf>
    <xf numFmtId="0" fontId="4" fillId="23" borderId="1" xfId="0" applyFont="1" applyFill="1" applyBorder="1" applyAlignment="1">
      <alignment horizontal="center" wrapText="1"/>
    </xf>
    <xf numFmtId="0" fontId="4" fillId="0" borderId="1" xfId="0" applyFont="1" applyBorder="1" applyAlignment="1">
      <alignment horizontal="center" vertical="center"/>
    </xf>
    <xf numFmtId="0" fontId="16" fillId="23" borderId="1" xfId="0" applyFont="1" applyFill="1" applyBorder="1" applyAlignment="1">
      <alignment horizontal="center"/>
    </xf>
    <xf numFmtId="0" fontId="8" fillId="0" borderId="1" xfId="0" applyFont="1" applyBorder="1" applyAlignment="1">
      <alignment horizontal="center"/>
    </xf>
    <xf numFmtId="0" fontId="4" fillId="7" borderId="33" xfId="0" applyFont="1" applyFill="1" applyBorder="1" applyAlignment="1">
      <alignment vertical="center"/>
    </xf>
    <xf numFmtId="0" fontId="4" fillId="14" borderId="7" xfId="0" applyFont="1" applyFill="1" applyBorder="1"/>
    <xf numFmtId="0" fontId="9" fillId="5" borderId="1" xfId="0" applyFont="1" applyFill="1" applyBorder="1" applyAlignment="1">
      <alignment horizontal="center" vertical="center"/>
    </xf>
    <xf numFmtId="2" fontId="0" fillId="0" borderId="1" xfId="0" applyNumberFormat="1" applyBorder="1" applyAlignment="1">
      <alignment horizontal="center"/>
    </xf>
    <xf numFmtId="2" fontId="24" fillId="39" borderId="1" xfId="0" applyNumberFormat="1" applyFont="1" applyFill="1" applyBorder="1" applyAlignment="1">
      <alignment horizontal="center"/>
    </xf>
    <xf numFmtId="0" fontId="4" fillId="0" borderId="2" xfId="0" applyFont="1" applyBorder="1" applyAlignment="1">
      <alignment horizontal="center" vertical="center"/>
    </xf>
    <xf numFmtId="0" fontId="1" fillId="0" borderId="23" xfId="0" applyFont="1" applyBorder="1"/>
    <xf numFmtId="0" fontId="40" fillId="0" borderId="1" xfId="2" applyFont="1" applyBorder="1" applyAlignment="1">
      <alignment horizontal="center"/>
    </xf>
    <xf numFmtId="0" fontId="40" fillId="0" borderId="1" xfId="5" applyFont="1" applyBorder="1" applyAlignment="1">
      <alignment horizontal="center" vertical="top" wrapText="1"/>
    </xf>
    <xf numFmtId="0" fontId="40" fillId="0" borderId="1" xfId="2" applyFont="1" applyBorder="1" applyAlignment="1">
      <alignment horizontal="center" vertical="top" wrapText="1"/>
    </xf>
    <xf numFmtId="0" fontId="40" fillId="0" borderId="1" xfId="6" applyFont="1" applyBorder="1" applyAlignment="1">
      <alignment horizontal="center" vertical="top" wrapText="1"/>
    </xf>
    <xf numFmtId="0" fontId="44" fillId="0" borderId="1" xfId="5" applyFont="1" applyBorder="1" applyAlignment="1">
      <alignment horizontal="center" vertical="center" wrapText="1"/>
    </xf>
    <xf numFmtId="0" fontId="44" fillId="0" borderId="1" xfId="6" applyFont="1" applyBorder="1" applyAlignment="1">
      <alignment horizontal="center" vertical="center" wrapText="1"/>
    </xf>
    <xf numFmtId="0" fontId="1" fillId="0" borderId="19" xfId="0" applyFont="1" applyBorder="1"/>
    <xf numFmtId="0" fontId="1" fillId="0" borderId="20" xfId="0" applyFont="1" applyBorder="1"/>
    <xf numFmtId="0" fontId="7" fillId="0" borderId="1" xfId="0" applyFont="1" applyBorder="1" applyAlignment="1">
      <alignment horizontal="center" vertical="center"/>
    </xf>
    <xf numFmtId="1" fontId="44" fillId="0" borderId="1" xfId="0" applyNumberFormat="1" applyFont="1" applyBorder="1" applyAlignment="1">
      <alignment horizontal="center" vertical="center" shrinkToFit="1"/>
    </xf>
    <xf numFmtId="0" fontId="40" fillId="0" borderId="1" xfId="0" applyFont="1" applyBorder="1" applyAlignment="1">
      <alignment horizontal="left" vertical="center" wrapText="1"/>
    </xf>
    <xf numFmtId="0" fontId="45" fillId="0" borderId="18" xfId="5" applyFont="1" applyBorder="1" applyAlignment="1">
      <alignment horizontal="left" vertical="top" wrapText="1"/>
    </xf>
    <xf numFmtId="1" fontId="46" fillId="0" borderId="18" xfId="5" applyNumberFormat="1" applyFont="1" applyBorder="1" applyAlignment="1">
      <alignment horizontal="center" vertical="top" shrinkToFit="1"/>
    </xf>
    <xf numFmtId="1" fontId="22" fillId="2" borderId="1" xfId="0" applyNumberFormat="1" applyFont="1" applyFill="1" applyBorder="1"/>
    <xf numFmtId="1" fontId="22" fillId="2" borderId="2" xfId="0" applyNumberFormat="1" applyFont="1" applyFill="1" applyBorder="1"/>
    <xf numFmtId="1" fontId="22" fillId="23" borderId="12" xfId="0" applyNumberFormat="1" applyFont="1" applyFill="1" applyBorder="1" applyAlignment="1">
      <alignment horizontal="center"/>
    </xf>
    <xf numFmtId="1" fontId="22" fillId="0" borderId="1" xfId="0" applyNumberFormat="1" applyFont="1" applyBorder="1"/>
    <xf numFmtId="0" fontId="22" fillId="39" borderId="1" xfId="0" applyFont="1" applyFill="1" applyBorder="1" applyAlignment="1">
      <alignment wrapText="1"/>
    </xf>
    <xf numFmtId="0" fontId="40" fillId="39" borderId="1" xfId="5" applyFont="1" applyFill="1" applyBorder="1" applyAlignment="1">
      <alignment horizontal="center" vertical="top" wrapText="1"/>
    </xf>
    <xf numFmtId="0" fontId="22" fillId="39" borderId="1" xfId="0" applyFont="1" applyFill="1" applyBorder="1" applyAlignment="1">
      <alignment horizontal="center" wrapText="1"/>
    </xf>
    <xf numFmtId="0" fontId="30" fillId="39" borderId="1" xfId="0" applyFont="1" applyFill="1" applyBorder="1" applyAlignment="1">
      <alignment horizontal="center"/>
    </xf>
    <xf numFmtId="0" fontId="22" fillId="39" borderId="0" xfId="0" applyFont="1" applyFill="1"/>
    <xf numFmtId="0" fontId="22" fillId="39" borderId="0" xfId="0" applyFont="1" applyFill="1" applyAlignment="1">
      <alignment horizontal="center"/>
    </xf>
    <xf numFmtId="1" fontId="22" fillId="39" borderId="1" xfId="0" applyNumberFormat="1" applyFont="1" applyFill="1" applyBorder="1" applyAlignment="1">
      <alignment horizontal="center" wrapText="1"/>
    </xf>
    <xf numFmtId="0" fontId="49" fillId="0" borderId="0" xfId="0" applyFont="1"/>
    <xf numFmtId="0" fontId="50" fillId="0" borderId="0" xfId="0" applyFont="1"/>
    <xf numFmtId="0" fontId="44" fillId="45" borderId="47" xfId="0" applyFont="1" applyFill="1" applyBorder="1" applyAlignment="1">
      <alignment horizontal="center" vertical="center" wrapText="1"/>
    </xf>
    <xf numFmtId="0" fontId="36" fillId="46" borderId="0" xfId="0" applyFont="1" applyFill="1" applyAlignment="1">
      <alignment horizontal="center"/>
    </xf>
    <xf numFmtId="0" fontId="54" fillId="43" borderId="52" xfId="0" applyFont="1" applyFill="1" applyBorder="1" applyAlignment="1">
      <alignment horizontal="center" vertical="center" shrinkToFit="1"/>
    </xf>
    <xf numFmtId="0" fontId="54" fillId="43" borderId="21" xfId="0" applyFont="1" applyFill="1" applyBorder="1" applyAlignment="1">
      <alignment horizontal="center" vertical="center" shrinkToFit="1"/>
    </xf>
    <xf numFmtId="0" fontId="54" fillId="43" borderId="18" xfId="0" applyFont="1" applyFill="1" applyBorder="1" applyAlignment="1">
      <alignment horizontal="center" vertical="center" shrinkToFit="1"/>
    </xf>
    <xf numFmtId="0" fontId="54" fillId="43" borderId="53" xfId="0" applyFont="1" applyFill="1" applyBorder="1" applyAlignment="1">
      <alignment horizontal="center" vertical="center" shrinkToFit="1"/>
    </xf>
    <xf numFmtId="0" fontId="54" fillId="43" borderId="0" xfId="0" applyFont="1" applyFill="1" applyAlignment="1">
      <alignment horizontal="center" vertical="center" shrinkToFit="1"/>
    </xf>
    <xf numFmtId="0" fontId="55" fillId="47" borderId="60" xfId="0" applyFont="1" applyFill="1" applyBorder="1" applyAlignment="1">
      <alignment horizontal="center"/>
    </xf>
    <xf numFmtId="0" fontId="55" fillId="47" borderId="18" xfId="0" applyFont="1" applyFill="1" applyBorder="1" applyAlignment="1">
      <alignment horizontal="center"/>
    </xf>
    <xf numFmtId="0" fontId="55" fillId="47" borderId="53" xfId="0" applyFont="1" applyFill="1" applyBorder="1" applyAlignment="1">
      <alignment horizontal="center"/>
    </xf>
    <xf numFmtId="0" fontId="55" fillId="47" borderId="23" xfId="0" applyFont="1" applyFill="1" applyBorder="1" applyAlignment="1">
      <alignment horizontal="center"/>
    </xf>
    <xf numFmtId="0" fontId="55" fillId="47" borderId="22" xfId="0" applyFont="1" applyFill="1" applyBorder="1" applyAlignment="1">
      <alignment horizontal="center"/>
    </xf>
    <xf numFmtId="0" fontId="55" fillId="47" borderId="0" xfId="0" applyFont="1" applyFill="1" applyAlignment="1">
      <alignment horizontal="center"/>
    </xf>
    <xf numFmtId="0" fontId="51" fillId="43" borderId="51" xfId="0" applyFont="1" applyFill="1" applyBorder="1" applyAlignment="1">
      <alignment horizontal="center" vertical="center"/>
    </xf>
    <xf numFmtId="0" fontId="56" fillId="43" borderId="62" xfId="0" applyFont="1" applyFill="1" applyBorder="1" applyAlignment="1">
      <alignment horizontal="center"/>
    </xf>
    <xf numFmtId="0" fontId="56" fillId="43" borderId="50" xfId="0" applyFont="1" applyFill="1" applyBorder="1" applyAlignment="1">
      <alignment horizontal="center"/>
    </xf>
    <xf numFmtId="0" fontId="55" fillId="43" borderId="20" xfId="0" applyFont="1" applyFill="1" applyBorder="1" applyAlignment="1">
      <alignment horizontal="center"/>
    </xf>
    <xf numFmtId="0" fontId="55" fillId="43" borderId="63" xfId="0" applyFont="1" applyFill="1" applyBorder="1" applyAlignment="1">
      <alignment horizontal="center"/>
    </xf>
    <xf numFmtId="0" fontId="54" fillId="47" borderId="19" xfId="0" applyFont="1" applyFill="1" applyBorder="1" applyAlignment="1">
      <alignment horizontal="center"/>
    </xf>
    <xf numFmtId="0" fontId="54" fillId="47" borderId="18" xfId="0" applyFont="1" applyFill="1" applyBorder="1" applyAlignment="1">
      <alignment horizontal="center"/>
    </xf>
    <xf numFmtId="0" fontId="54" fillId="43" borderId="18" xfId="0" applyFont="1" applyFill="1" applyBorder="1" applyAlignment="1">
      <alignment horizontal="center"/>
    </xf>
    <xf numFmtId="0" fontId="54" fillId="43" borderId="23" xfId="0" applyFont="1" applyFill="1" applyBorder="1" applyAlignment="1">
      <alignment horizontal="center"/>
    </xf>
    <xf numFmtId="0" fontId="54" fillId="43" borderId="53" xfId="0" applyFont="1" applyFill="1" applyBorder="1" applyAlignment="1">
      <alignment horizontal="center"/>
    </xf>
    <xf numFmtId="0" fontId="37" fillId="43" borderId="64" xfId="0" applyFont="1" applyFill="1" applyBorder="1" applyAlignment="1">
      <alignment horizontal="right" vertical="center"/>
    </xf>
    <xf numFmtId="0" fontId="58" fillId="49" borderId="60" xfId="0" applyFont="1" applyFill="1" applyBorder="1" applyAlignment="1">
      <alignment horizontal="center" wrapText="1"/>
    </xf>
    <xf numFmtId="0" fontId="58" fillId="49" borderId="18" xfId="0" applyFont="1" applyFill="1" applyBorder="1" applyAlignment="1">
      <alignment horizontal="center" wrapText="1"/>
    </xf>
    <xf numFmtId="0" fontId="58" fillId="49" borderId="53" xfId="0" applyFont="1" applyFill="1" applyBorder="1" applyAlignment="1">
      <alignment horizontal="center" wrapText="1"/>
    </xf>
    <xf numFmtId="0" fontId="58" fillId="49" borderId="50" xfId="0" applyFont="1" applyFill="1" applyBorder="1" applyAlignment="1">
      <alignment horizontal="center" wrapText="1"/>
    </xf>
    <xf numFmtId="0" fontId="50" fillId="50" borderId="0" xfId="0" applyFont="1" applyFill="1"/>
    <xf numFmtId="0" fontId="37" fillId="43" borderId="55" xfId="0" applyFont="1" applyFill="1" applyBorder="1" applyAlignment="1">
      <alignment horizontal="right" vertical="center"/>
    </xf>
    <xf numFmtId="0" fontId="59" fillId="51" borderId="60" xfId="0" applyFont="1" applyFill="1" applyBorder="1" applyAlignment="1">
      <alignment horizontal="center" vertical="center" wrapText="1"/>
    </xf>
    <xf numFmtId="0" fontId="59" fillId="51" borderId="54" xfId="0" applyFont="1" applyFill="1" applyBorder="1" applyAlignment="1">
      <alignment horizontal="center" vertical="center" wrapText="1"/>
    </xf>
    <xf numFmtId="0" fontId="55" fillId="48" borderId="21" xfId="0" applyFont="1" applyFill="1" applyBorder="1" applyAlignment="1">
      <alignment vertical="center"/>
    </xf>
    <xf numFmtId="0" fontId="49" fillId="0" borderId="0" xfId="0" applyFont="1" applyAlignment="1">
      <alignment horizontal="center"/>
    </xf>
    <xf numFmtId="0" fontId="50" fillId="0" borderId="66" xfId="0" applyFont="1" applyBorder="1" applyAlignment="1">
      <alignment horizontal="center" vertical="top" wrapText="1"/>
    </xf>
    <xf numFmtId="1" fontId="60" fillId="0" borderId="18" xfId="0" applyNumberFormat="1" applyFont="1" applyBorder="1" applyAlignment="1">
      <alignment horizontal="left"/>
    </xf>
    <xf numFmtId="0" fontId="60" fillId="0" borderId="18" xfId="0" applyFont="1" applyBorder="1" applyAlignment="1">
      <alignment horizontal="left"/>
    </xf>
    <xf numFmtId="1" fontId="50" fillId="0" borderId="18" xfId="0" applyNumberFormat="1" applyFont="1" applyBorder="1" applyAlignment="1">
      <alignment horizontal="center" vertical="center" wrapText="1"/>
    </xf>
    <xf numFmtId="0" fontId="60" fillId="0" borderId="18" xfId="0" applyFont="1" applyBorder="1" applyAlignment="1">
      <alignment horizontal="left" wrapText="1"/>
    </xf>
    <xf numFmtId="0" fontId="50" fillId="0" borderId="19" xfId="0" applyFont="1" applyBorder="1" applyAlignment="1">
      <alignment horizontal="center" vertical="center"/>
    </xf>
    <xf numFmtId="1" fontId="50" fillId="0" borderId="61" xfId="0" applyNumberFormat="1" applyFont="1" applyBorder="1" applyAlignment="1">
      <alignment horizontal="center" vertical="center"/>
    </xf>
    <xf numFmtId="0" fontId="50" fillId="0" borderId="67" xfId="0" applyFont="1" applyBorder="1" applyAlignment="1">
      <alignment horizontal="center" vertical="center"/>
    </xf>
    <xf numFmtId="0" fontId="50" fillId="52" borderId="68" xfId="0" applyFont="1" applyFill="1" applyBorder="1" applyAlignment="1">
      <alignment horizontal="center" vertical="center"/>
    </xf>
    <xf numFmtId="0" fontId="50" fillId="52" borderId="23" xfId="0" applyFont="1" applyFill="1" applyBorder="1" applyAlignment="1">
      <alignment horizontal="center"/>
    </xf>
    <xf numFmtId="0" fontId="50" fillId="52" borderId="68" xfId="0" applyFont="1" applyFill="1" applyBorder="1" applyAlignment="1">
      <alignment horizontal="center"/>
    </xf>
    <xf numFmtId="0" fontId="50" fillId="52" borderId="22" xfId="0" applyFont="1" applyFill="1" applyBorder="1" applyAlignment="1">
      <alignment horizontal="center" vertical="center"/>
    </xf>
    <xf numFmtId="0" fontId="50" fillId="52" borderId="69" xfId="0" applyFont="1" applyFill="1" applyBorder="1" applyAlignment="1">
      <alignment horizontal="center"/>
    </xf>
    <xf numFmtId="0" fontId="50" fillId="52" borderId="22" xfId="0" applyFont="1" applyFill="1" applyBorder="1" applyAlignment="1">
      <alignment horizontal="center"/>
    </xf>
    <xf numFmtId="0" fontId="61" fillId="0" borderId="18" xfId="0" applyFont="1" applyBorder="1" applyAlignment="1">
      <alignment horizontal="center"/>
    </xf>
    <xf numFmtId="1" fontId="49" fillId="0" borderId="0" xfId="0" applyNumberFormat="1" applyFont="1" applyAlignment="1">
      <alignment horizontal="center"/>
    </xf>
    <xf numFmtId="0" fontId="50" fillId="42" borderId="0" xfId="0" applyFont="1" applyFill="1"/>
    <xf numFmtId="1" fontId="60" fillId="0" borderId="18" xfId="0" applyNumberFormat="1" applyFont="1" applyBorder="1" applyAlignment="1">
      <alignment horizontal="left" vertical="center"/>
    </xf>
    <xf numFmtId="0" fontId="60" fillId="0" borderId="18" xfId="0" applyFont="1" applyBorder="1" applyAlignment="1">
      <alignment horizontal="left" vertical="center" wrapText="1"/>
    </xf>
    <xf numFmtId="0" fontId="50" fillId="0" borderId="70" xfId="0" applyFont="1" applyBorder="1" applyAlignment="1">
      <alignment horizontal="center" vertical="top" wrapText="1"/>
    </xf>
    <xf numFmtId="1" fontId="50" fillId="0" borderId="20" xfId="0" applyNumberFormat="1" applyFont="1" applyBorder="1" applyAlignment="1">
      <alignment horizontal="center" vertical="center" wrapText="1"/>
    </xf>
    <xf numFmtId="0" fontId="50" fillId="0" borderId="71" xfId="0" applyFont="1" applyBorder="1" applyAlignment="1">
      <alignment horizontal="center" vertical="center"/>
    </xf>
    <xf numFmtId="1" fontId="50" fillId="0" borderId="72" xfId="0" applyNumberFormat="1" applyFont="1" applyBorder="1" applyAlignment="1">
      <alignment horizontal="center" vertical="center"/>
    </xf>
    <xf numFmtId="0" fontId="50" fillId="0" borderId="73" xfId="0" applyFont="1" applyBorder="1" applyAlignment="1">
      <alignment horizontal="center" vertical="center"/>
    </xf>
    <xf numFmtId="0" fontId="50" fillId="52" borderId="74" xfId="0" applyFont="1" applyFill="1" applyBorder="1" applyAlignment="1">
      <alignment horizontal="center" vertical="center"/>
    </xf>
    <xf numFmtId="0" fontId="50" fillId="52" borderId="24" xfId="0" applyFont="1" applyFill="1" applyBorder="1" applyAlignment="1">
      <alignment horizontal="center"/>
    </xf>
    <xf numFmtId="0" fontId="50" fillId="52" borderId="74" xfId="0" applyFont="1" applyFill="1" applyBorder="1" applyAlignment="1">
      <alignment horizontal="center"/>
    </xf>
    <xf numFmtId="0" fontId="50" fillId="52" borderId="75" xfId="0" applyFont="1" applyFill="1" applyBorder="1" applyAlignment="1">
      <alignment horizontal="center" vertical="center"/>
    </xf>
    <xf numFmtId="0" fontId="50" fillId="52" borderId="76" xfId="0" applyFont="1" applyFill="1" applyBorder="1" applyAlignment="1">
      <alignment horizontal="center"/>
    </xf>
    <xf numFmtId="0" fontId="50" fillId="52" borderId="75" xfId="0" applyFont="1" applyFill="1" applyBorder="1" applyAlignment="1">
      <alignment horizontal="center"/>
    </xf>
    <xf numFmtId="0" fontId="50" fillId="0" borderId="18" xfId="0" applyFont="1" applyBorder="1" applyAlignment="1">
      <alignment horizontal="center" vertical="top" wrapText="1"/>
    </xf>
    <xf numFmtId="0" fontId="50" fillId="0" borderId="18" xfId="0" applyFont="1" applyBorder="1" applyAlignment="1">
      <alignment horizontal="center" vertical="center"/>
    </xf>
    <xf numFmtId="1" fontId="50" fillId="0" borderId="18" xfId="0" applyNumberFormat="1" applyFont="1" applyBorder="1" applyAlignment="1">
      <alignment horizontal="center" vertical="center"/>
    </xf>
    <xf numFmtId="0" fontId="50" fillId="52" borderId="18" xfId="0" applyFont="1" applyFill="1" applyBorder="1" applyAlignment="1">
      <alignment horizontal="center" vertical="center"/>
    </xf>
    <xf numFmtId="0" fontId="50" fillId="52" borderId="18" xfId="0" applyFont="1" applyFill="1" applyBorder="1" applyAlignment="1">
      <alignment horizontal="center"/>
    </xf>
    <xf numFmtId="0" fontId="49" fillId="0" borderId="18" xfId="0" applyFont="1" applyBorder="1" applyAlignment="1">
      <alignment horizontal="center"/>
    </xf>
    <xf numFmtId="1" fontId="49" fillId="0" borderId="18" xfId="0" applyNumberFormat="1" applyFont="1" applyBorder="1" applyAlignment="1">
      <alignment horizontal="center"/>
    </xf>
    <xf numFmtId="0" fontId="49" fillId="0" borderId="18" xfId="0" applyFont="1" applyBorder="1"/>
    <xf numFmtId="0" fontId="50" fillId="0" borderId="18" xfId="0" applyFont="1" applyBorder="1"/>
    <xf numFmtId="0" fontId="50" fillId="50" borderId="18" xfId="0" applyFont="1" applyFill="1" applyBorder="1"/>
    <xf numFmtId="0" fontId="50" fillId="42" borderId="18" xfId="0" applyFont="1" applyFill="1" applyBorder="1"/>
    <xf numFmtId="1" fontId="40" fillId="23" borderId="1" xfId="0" applyNumberFormat="1" applyFont="1" applyFill="1" applyBorder="1" applyAlignment="1">
      <alignment horizontal="center" vertical="center" wrapText="1"/>
    </xf>
    <xf numFmtId="0" fontId="22" fillId="27" borderId="1" xfId="0" applyFont="1" applyFill="1" applyBorder="1" applyAlignment="1">
      <alignment horizontal="center"/>
    </xf>
    <xf numFmtId="0" fontId="29" fillId="23" borderId="1" xfId="0" applyFont="1" applyFill="1" applyBorder="1" applyAlignment="1">
      <alignment horizontal="center"/>
    </xf>
    <xf numFmtId="0" fontId="22" fillId="0" borderId="1" xfId="0" applyFont="1" applyBorder="1" applyAlignment="1">
      <alignment horizontal="center" wrapText="1"/>
    </xf>
    <xf numFmtId="164" fontId="22" fillId="0" borderId="1" xfId="0" applyNumberFormat="1" applyFont="1" applyBorder="1" applyAlignment="1">
      <alignment horizontal="center"/>
    </xf>
    <xf numFmtId="0" fontId="31" fillId="0" borderId="1" xfId="0" applyFont="1" applyBorder="1" applyAlignment="1">
      <alignment horizontal="center"/>
    </xf>
    <xf numFmtId="0" fontId="31" fillId="23" borderId="1" xfId="0" applyFont="1" applyFill="1" applyBorder="1" applyAlignment="1">
      <alignment horizontal="center"/>
    </xf>
    <xf numFmtId="0" fontId="4" fillId="35" borderId="32" xfId="0" applyFont="1" applyFill="1" applyBorder="1" applyAlignment="1">
      <alignment horizontal="center"/>
    </xf>
    <xf numFmtId="0" fontId="4" fillId="35" borderId="77" xfId="0" applyFont="1" applyFill="1" applyBorder="1" applyAlignment="1">
      <alignment vertical="center"/>
    </xf>
    <xf numFmtId="0" fontId="4" fillId="35" borderId="78" xfId="0" applyFont="1" applyFill="1" applyBorder="1" applyAlignment="1">
      <alignment vertical="center"/>
    </xf>
    <xf numFmtId="0" fontId="4" fillId="21" borderId="7" xfId="0" applyFont="1" applyFill="1" applyBorder="1" applyAlignment="1">
      <alignment horizontal="center"/>
    </xf>
    <xf numFmtId="0" fontId="16" fillId="22" borderId="5" xfId="0" applyFont="1" applyFill="1" applyBorder="1" applyAlignment="1">
      <alignment horizontal="center"/>
    </xf>
    <xf numFmtId="0" fontId="4" fillId="21" borderId="7" xfId="0" applyFont="1" applyFill="1" applyBorder="1"/>
    <xf numFmtId="0" fontId="4" fillId="21" borderId="31" xfId="0" applyFont="1" applyFill="1" applyBorder="1"/>
    <xf numFmtId="0" fontId="4" fillId="21" borderId="31" xfId="0" applyFont="1" applyFill="1" applyBorder="1" applyAlignment="1">
      <alignment horizontal="center"/>
    </xf>
    <xf numFmtId="0" fontId="4" fillId="22" borderId="5" xfId="0" applyFont="1" applyFill="1" applyBorder="1" applyAlignment="1">
      <alignment horizontal="center"/>
    </xf>
    <xf numFmtId="2" fontId="0" fillId="0" borderId="0" xfId="0" applyNumberFormat="1" applyAlignment="1">
      <alignment horizontal="center"/>
    </xf>
    <xf numFmtId="0" fontId="22" fillId="14" borderId="7" xfId="0" applyFont="1" applyFill="1" applyBorder="1"/>
    <xf numFmtId="0" fontId="22" fillId="35" borderId="1" xfId="0" applyFont="1" applyFill="1" applyBorder="1" applyAlignment="1">
      <alignment horizontal="left"/>
    </xf>
    <xf numFmtId="2" fontId="1" fillId="0" borderId="1" xfId="0" applyNumberFormat="1" applyFont="1" applyBorder="1" applyAlignment="1">
      <alignment horizontal="center" vertical="center"/>
    </xf>
    <xf numFmtId="0" fontId="1" fillId="29" borderId="14" xfId="0" applyFont="1" applyFill="1" applyBorder="1" applyAlignment="1">
      <alignment horizontal="center"/>
    </xf>
    <xf numFmtId="0" fontId="14" fillId="0" borderId="1" xfId="0" applyFont="1" applyBorder="1" applyAlignment="1">
      <alignment horizontal="center" vertical="center"/>
    </xf>
    <xf numFmtId="0" fontId="1" fillId="0" borderId="2" xfId="0" applyFont="1" applyBorder="1" applyAlignment="1">
      <alignment horizontal="center" vertical="center"/>
    </xf>
    <xf numFmtId="0" fontId="8" fillId="19" borderId="1" xfId="0" applyFont="1" applyFill="1" applyBorder="1"/>
    <xf numFmtId="0" fontId="62" fillId="53" borderId="1" xfId="0" applyFont="1" applyFill="1" applyBorder="1" applyAlignment="1">
      <alignment horizontal="center" vertical="center" wrapText="1"/>
    </xf>
    <xf numFmtId="0" fontId="1" fillId="0" borderId="14" xfId="0" applyFont="1" applyBorder="1" applyAlignment="1">
      <alignment horizontal="left" vertical="center"/>
    </xf>
    <xf numFmtId="0" fontId="0" fillId="0" borderId="1" xfId="0" applyBorder="1"/>
    <xf numFmtId="0" fontId="1" fillId="0" borderId="2" xfId="0" applyFont="1" applyBorder="1" applyAlignment="1">
      <alignment horizontal="center"/>
    </xf>
    <xf numFmtId="0" fontId="1" fillId="36" borderId="1" xfId="0" applyFont="1" applyFill="1" applyBorder="1" applyAlignment="1">
      <alignment horizontal="center" vertical="center" wrapText="1"/>
    </xf>
    <xf numFmtId="0" fontId="1" fillId="33" borderId="1" xfId="0" applyFont="1" applyFill="1" applyBorder="1" applyAlignment="1">
      <alignment horizontal="center"/>
    </xf>
    <xf numFmtId="1" fontId="1" fillId="33" borderId="1" xfId="0" applyNumberFormat="1" applyFont="1" applyFill="1" applyBorder="1" applyAlignment="1">
      <alignment horizontal="center" vertical="center"/>
    </xf>
    <xf numFmtId="0" fontId="1" fillId="33" borderId="1" xfId="0" applyFont="1" applyFill="1" applyBorder="1" applyAlignment="1">
      <alignment horizontal="center" vertical="center"/>
    </xf>
    <xf numFmtId="1" fontId="8" fillId="25" borderId="16" xfId="0" applyNumberFormat="1" applyFont="1" applyFill="1" applyBorder="1" applyAlignment="1">
      <alignment vertical="center"/>
    </xf>
    <xf numFmtId="1" fontId="1" fillId="0" borderId="0" xfId="0" applyNumberFormat="1" applyFont="1"/>
    <xf numFmtId="1" fontId="0" fillId="0" borderId="0" xfId="0" applyNumberFormat="1"/>
    <xf numFmtId="0" fontId="1" fillId="0" borderId="14" xfId="0" applyFont="1" applyBorder="1"/>
    <xf numFmtId="0" fontId="0" fillId="0" borderId="12" xfId="0" applyBorder="1"/>
    <xf numFmtId="0" fontId="64" fillId="0" borderId="1" xfId="0" applyFont="1" applyBorder="1" applyAlignment="1">
      <alignment horizontal="center" vertical="center"/>
    </xf>
    <xf numFmtId="2" fontId="1" fillId="0" borderId="1" xfId="0" applyNumberFormat="1" applyFont="1" applyBorder="1" applyAlignment="1">
      <alignment horizontal="center"/>
    </xf>
    <xf numFmtId="164" fontId="1" fillId="0" borderId="14" xfId="0" applyNumberFormat="1" applyFont="1" applyBorder="1" applyAlignment="1">
      <alignment horizontal="center"/>
    </xf>
    <xf numFmtId="0" fontId="1" fillId="36" borderId="15" xfId="0" applyFont="1" applyFill="1" applyBorder="1" applyAlignment="1">
      <alignment horizontal="center"/>
    </xf>
    <xf numFmtId="0" fontId="8" fillId="24" borderId="2" xfId="0" applyFont="1" applyFill="1" applyBorder="1" applyAlignment="1">
      <alignment horizontal="center" vertical="center"/>
    </xf>
    <xf numFmtId="0" fontId="4" fillId="0" borderId="1" xfId="0" applyFont="1" applyBorder="1" applyAlignment="1">
      <alignment horizontal="center"/>
    </xf>
    <xf numFmtId="0" fontId="65" fillId="0" borderId="1" xfId="0" applyFont="1" applyBorder="1" applyAlignment="1">
      <alignment horizontal="center"/>
    </xf>
    <xf numFmtId="2" fontId="65" fillId="0" borderId="1" xfId="0" applyNumberFormat="1" applyFont="1" applyBorder="1" applyAlignment="1">
      <alignment horizontal="center"/>
    </xf>
    <xf numFmtId="0" fontId="4" fillId="14" borderId="77" xfId="0" applyFont="1" applyFill="1" applyBorder="1"/>
    <xf numFmtId="0" fontId="22" fillId="14" borderId="77" xfId="0" applyFont="1" applyFill="1" applyBorder="1"/>
    <xf numFmtId="0" fontId="22" fillId="35" borderId="14" xfId="0" applyFont="1" applyFill="1" applyBorder="1" applyAlignment="1">
      <alignment horizontal="left"/>
    </xf>
    <xf numFmtId="0" fontId="4" fillId="35" borderId="8" xfId="0" applyFont="1" applyFill="1" applyBorder="1" applyAlignment="1">
      <alignment horizontal="center"/>
    </xf>
    <xf numFmtId="0" fontId="66" fillId="0" borderId="1" xfId="0" applyFont="1" applyBorder="1" applyAlignment="1">
      <alignment horizontal="center"/>
    </xf>
    <xf numFmtId="0" fontId="8" fillId="0" borderId="15" xfId="0" applyFont="1" applyBorder="1" applyAlignment="1">
      <alignment horizontal="center" vertical="center"/>
    </xf>
    <xf numFmtId="0" fontId="1" fillId="54" borderId="1" xfId="0" applyFont="1" applyFill="1" applyBorder="1" applyAlignment="1">
      <alignment horizontal="center" vertical="center"/>
    </xf>
    <xf numFmtId="0" fontId="1" fillId="0" borderId="0" xfId="0" applyFont="1" applyAlignment="1">
      <alignment horizontal="center" vertical="center"/>
    </xf>
    <xf numFmtId="0" fontId="34" fillId="0" borderId="14" xfId="0" applyFont="1" applyBorder="1" applyAlignment="1">
      <alignment horizontal="center" vertical="center"/>
    </xf>
    <xf numFmtId="9" fontId="0" fillId="0" borderId="0" xfId="0" applyNumberFormat="1"/>
    <xf numFmtId="9" fontId="0" fillId="36" borderId="0" xfId="0" applyNumberFormat="1" applyFill="1"/>
    <xf numFmtId="9" fontId="0" fillId="37" borderId="0" xfId="0" applyNumberFormat="1" applyFill="1"/>
    <xf numFmtId="9" fontId="0" fillId="38" borderId="0" xfId="0" applyNumberFormat="1" applyFill="1"/>
    <xf numFmtId="0" fontId="67" fillId="0" borderId="1" xfId="0" applyFont="1" applyBorder="1" applyAlignment="1">
      <alignment horizontal="center"/>
    </xf>
    <xf numFmtId="1" fontId="67" fillId="0" borderId="1" xfId="0" applyNumberFormat="1" applyFont="1" applyBorder="1" applyAlignment="1">
      <alignment horizontal="center" vertical="center"/>
    </xf>
    <xf numFmtId="0" fontId="68" fillId="23" borderId="1" xfId="0" applyFont="1" applyFill="1" applyBorder="1" applyAlignment="1">
      <alignment horizontal="left" vertical="center" wrapText="1"/>
    </xf>
    <xf numFmtId="0" fontId="67" fillId="23" borderId="1" xfId="0" applyFont="1" applyFill="1" applyBorder="1" applyAlignment="1">
      <alignment horizontal="center" vertical="center"/>
    </xf>
    <xf numFmtId="0" fontId="67" fillId="23" borderId="1" xfId="0" applyFont="1" applyFill="1" applyBorder="1" applyAlignment="1">
      <alignment horizontal="center" vertical="center" wrapText="1"/>
    </xf>
    <xf numFmtId="0" fontId="67" fillId="23" borderId="1" xfId="0" applyFont="1" applyFill="1" applyBorder="1" applyAlignment="1">
      <alignment horizontal="center"/>
    </xf>
    <xf numFmtId="0" fontId="68" fillId="23" borderId="1" xfId="0" applyFont="1" applyFill="1" applyBorder="1" applyAlignment="1">
      <alignment horizontal="center" vertical="center" wrapText="1"/>
    </xf>
    <xf numFmtId="0" fontId="69" fillId="0" borderId="1" xfId="0" applyFont="1" applyBorder="1" applyAlignment="1">
      <alignment horizontal="center"/>
    </xf>
    <xf numFmtId="2" fontId="69" fillId="0" borderId="1" xfId="0" applyNumberFormat="1" applyFont="1" applyBorder="1" applyAlignment="1">
      <alignment horizontal="center" vertical="center"/>
    </xf>
    <xf numFmtId="0" fontId="69" fillId="0" borderId="1" xfId="0" applyFont="1" applyBorder="1"/>
    <xf numFmtId="0" fontId="32" fillId="3" borderId="2" xfId="0" applyFont="1" applyFill="1" applyBorder="1" applyAlignment="1">
      <alignment horizontal="center"/>
    </xf>
    <xf numFmtId="0" fontId="29" fillId="2" borderId="2" xfId="0" applyFont="1" applyFill="1" applyBorder="1"/>
    <xf numFmtId="0" fontId="4" fillId="10" borderId="8" xfId="0" applyFont="1" applyFill="1" applyBorder="1" applyAlignment="1">
      <alignment horizontal="left" vertical="center"/>
    </xf>
    <xf numFmtId="0" fontId="4" fillId="10" borderId="30" xfId="0" applyFont="1" applyFill="1" applyBorder="1" applyAlignment="1">
      <alignment horizontal="left" vertical="center"/>
    </xf>
    <xf numFmtId="0" fontId="4" fillId="10" borderId="9" xfId="0" applyFont="1" applyFill="1" applyBorder="1" applyAlignment="1">
      <alignment horizontal="left" vertical="center"/>
    </xf>
    <xf numFmtId="0" fontId="4" fillId="10" borderId="26" xfId="0" applyFont="1" applyFill="1" applyBorder="1" applyAlignment="1">
      <alignment horizontal="left" vertical="center"/>
    </xf>
    <xf numFmtId="0" fontId="4" fillId="10" borderId="8" xfId="0" applyFont="1" applyFill="1" applyBorder="1" applyAlignment="1">
      <alignment horizontal="center" vertical="center"/>
    </xf>
    <xf numFmtId="0" fontId="4" fillId="10" borderId="30" xfId="0" applyFont="1" applyFill="1" applyBorder="1" applyAlignment="1">
      <alignment horizontal="center" vertical="center"/>
    </xf>
    <xf numFmtId="0" fontId="4" fillId="10" borderId="9" xfId="0" applyFont="1" applyFill="1" applyBorder="1" applyAlignment="1">
      <alignment horizontal="center" vertical="center"/>
    </xf>
    <xf numFmtId="0" fontId="4" fillId="10" borderId="26" xfId="0" applyFont="1" applyFill="1" applyBorder="1" applyAlignment="1">
      <alignment horizontal="center" vertical="center"/>
    </xf>
    <xf numFmtId="0" fontId="4" fillId="6" borderId="1" xfId="0" applyFont="1" applyFill="1" applyBorder="1" applyAlignment="1">
      <alignment horizontal="center" vertical="center"/>
    </xf>
    <xf numFmtId="0" fontId="6" fillId="8" borderId="6" xfId="0" applyFont="1" applyFill="1" applyBorder="1" applyAlignment="1">
      <alignment horizontal="center" vertical="center"/>
    </xf>
    <xf numFmtId="0" fontId="6" fillId="15" borderId="6" xfId="0" applyFont="1" applyFill="1" applyBorder="1" applyAlignment="1">
      <alignment horizontal="center" vertical="center"/>
    </xf>
    <xf numFmtId="0" fontId="6" fillId="15" borderId="5" xfId="0" applyFont="1" applyFill="1" applyBorder="1" applyAlignment="1">
      <alignment horizontal="center" vertical="center"/>
    </xf>
    <xf numFmtId="0" fontId="6" fillId="15" borderId="6" xfId="0" applyFont="1" applyFill="1" applyBorder="1" applyAlignment="1">
      <alignment vertical="center"/>
    </xf>
    <xf numFmtId="0" fontId="6" fillId="15" borderId="5" xfId="0" applyFont="1" applyFill="1" applyBorder="1" applyAlignment="1">
      <alignment vertical="center"/>
    </xf>
    <xf numFmtId="0" fontId="6" fillId="8" borderId="6" xfId="0" applyFont="1" applyFill="1" applyBorder="1" applyAlignment="1">
      <alignment horizontal="center" vertical="center" wrapText="1"/>
    </xf>
    <xf numFmtId="0" fontId="4" fillId="9" borderId="6" xfId="0" applyFont="1" applyFill="1" applyBorder="1" applyAlignment="1">
      <alignment horizontal="center" vertical="center"/>
    </xf>
    <xf numFmtId="0" fontId="7" fillId="10" borderId="6" xfId="0" applyFont="1" applyFill="1" applyBorder="1" applyAlignment="1">
      <alignment vertical="center"/>
    </xf>
    <xf numFmtId="0" fontId="33" fillId="11" borderId="11" xfId="0" applyFont="1" applyFill="1" applyBorder="1" applyAlignment="1">
      <alignment horizontal="center" vertical="center"/>
    </xf>
    <xf numFmtId="0" fontId="33" fillId="12" borderId="11" xfId="0" applyFont="1" applyFill="1" applyBorder="1"/>
    <xf numFmtId="0" fontId="33" fillId="13" borderId="11" xfId="0" applyFont="1" applyFill="1" applyBorder="1" applyAlignment="1">
      <alignment horizontal="center" vertical="center"/>
    </xf>
    <xf numFmtId="0" fontId="33" fillId="12" borderId="11" xfId="0" applyFont="1" applyFill="1" applyBorder="1" applyAlignment="1">
      <alignment horizontal="center" vertical="center"/>
    </xf>
    <xf numFmtId="0" fontId="7" fillId="15" borderId="6" xfId="0" applyFont="1" applyFill="1" applyBorder="1" applyAlignment="1">
      <alignment horizontal="left" vertical="center" wrapText="1"/>
    </xf>
    <xf numFmtId="0" fontId="4" fillId="15" borderId="5" xfId="0" applyFont="1" applyFill="1" applyBorder="1" applyAlignment="1">
      <alignment vertical="center"/>
    </xf>
    <xf numFmtId="0" fontId="4" fillId="23" borderId="0" xfId="0" applyFont="1" applyFill="1" applyAlignment="1">
      <alignment horizontal="center" vertical="center"/>
    </xf>
    <xf numFmtId="0" fontId="4" fillId="23" borderId="27" xfId="0" applyFont="1" applyFill="1" applyBorder="1" applyAlignment="1">
      <alignment horizontal="center" vertical="center"/>
    </xf>
    <xf numFmtId="0" fontId="4" fillId="10" borderId="6" xfId="0" applyFont="1" applyFill="1" applyBorder="1" applyAlignment="1">
      <alignment horizontal="center" vertical="center"/>
    </xf>
    <xf numFmtId="0" fontId="4" fillId="10" borderId="6" xfId="0" applyFont="1" applyFill="1" applyBorder="1" applyAlignment="1">
      <alignment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16" xfId="0" applyFont="1" applyFill="1" applyBorder="1" applyAlignment="1">
      <alignment horizontal="center" vertical="center"/>
    </xf>
    <xf numFmtId="0" fontId="4" fillId="5" borderId="15" xfId="0" applyFont="1" applyFill="1" applyBorder="1" applyAlignment="1">
      <alignment horizontal="center" vertical="center"/>
    </xf>
    <xf numFmtId="0" fontId="8" fillId="0" borderId="1" xfId="0" applyFont="1" applyBorder="1" applyAlignment="1">
      <alignment horizontal="center" vertical="center"/>
    </xf>
    <xf numFmtId="0" fontId="12" fillId="19" borderId="29" xfId="0" applyFont="1" applyFill="1" applyBorder="1" applyAlignment="1">
      <alignment horizontal="center" vertical="center"/>
    </xf>
    <xf numFmtId="0" fontId="12" fillId="19" borderId="0" xfId="0" applyFont="1" applyFill="1" applyAlignment="1">
      <alignment horizontal="center" vertical="center"/>
    </xf>
    <xf numFmtId="0" fontId="14" fillId="0" borderId="1" xfId="0" applyFont="1" applyBorder="1" applyAlignment="1">
      <alignment horizontal="center" vertical="center"/>
    </xf>
    <xf numFmtId="0" fontId="0" fillId="0" borderId="1" xfId="0" applyBorder="1" applyAlignment="1">
      <alignment horizontal="center"/>
    </xf>
    <xf numFmtId="0" fontId="1" fillId="0" borderId="18" xfId="0" applyFont="1" applyBorder="1" applyAlignment="1">
      <alignment vertical="center" wrapText="1"/>
    </xf>
    <xf numFmtId="0" fontId="13" fillId="0" borderId="18" xfId="0" applyFont="1" applyBorder="1" applyAlignment="1">
      <alignment vertical="center"/>
    </xf>
    <xf numFmtId="0" fontId="18" fillId="0" borderId="23" xfId="0" applyFont="1" applyBorder="1" applyAlignment="1">
      <alignment vertical="center"/>
    </xf>
    <xf numFmtId="0" fontId="18" fillId="0" borderId="22" xfId="0" applyFont="1" applyBorder="1" applyAlignment="1">
      <alignment vertical="center"/>
    </xf>
    <xf numFmtId="0" fontId="18" fillId="0" borderId="19" xfId="0" applyFont="1" applyBorder="1" applyAlignment="1">
      <alignment vertical="center"/>
    </xf>
    <xf numFmtId="0" fontId="13" fillId="0" borderId="18" xfId="0" applyFont="1" applyBorder="1" applyAlignment="1">
      <alignment vertical="center" wrapText="1"/>
    </xf>
    <xf numFmtId="0" fontId="12" fillId="19" borderId="18" xfId="0" applyFont="1" applyFill="1" applyBorder="1" applyAlignment="1">
      <alignment horizontal="center" vertical="center"/>
    </xf>
    <xf numFmtId="0" fontId="63" fillId="0" borderId="1" xfId="0" applyFont="1" applyBorder="1" applyAlignment="1">
      <alignment horizontal="left" vertical="center" wrapText="1"/>
    </xf>
    <xf numFmtId="0" fontId="63" fillId="53" borderId="1" xfId="0" applyFont="1" applyFill="1" applyBorder="1" applyAlignment="1">
      <alignment horizontal="center" vertical="center" wrapText="1"/>
    </xf>
    <xf numFmtId="0" fontId="1" fillId="0" borderId="23" xfId="0" applyFont="1" applyBorder="1" applyAlignment="1">
      <alignment vertical="center" wrapText="1"/>
    </xf>
    <xf numFmtId="0" fontId="13" fillId="0" borderId="22" xfId="0" applyFont="1" applyBorder="1" applyAlignment="1">
      <alignment vertical="center" wrapText="1"/>
    </xf>
    <xf numFmtId="0" fontId="13" fillId="0" borderId="19" xfId="0" applyFont="1" applyBorder="1" applyAlignment="1">
      <alignment vertical="center" wrapText="1"/>
    </xf>
    <xf numFmtId="0" fontId="8" fillId="19" borderId="14" xfId="0" applyFont="1" applyFill="1" applyBorder="1" applyAlignment="1">
      <alignment horizontal="center"/>
    </xf>
    <xf numFmtId="0" fontId="8" fillId="19" borderId="16" xfId="0" applyFont="1" applyFill="1" applyBorder="1" applyAlignment="1">
      <alignment horizontal="center"/>
    </xf>
    <xf numFmtId="0" fontId="8" fillId="19" borderId="15" xfId="0" applyFont="1" applyFill="1" applyBorder="1" applyAlignment="1">
      <alignment horizontal="center"/>
    </xf>
    <xf numFmtId="0" fontId="20" fillId="0" borderId="1" xfId="0" applyFont="1" applyBorder="1" applyAlignment="1">
      <alignment horizontal="center" vertical="center"/>
    </xf>
    <xf numFmtId="0" fontId="1" fillId="0" borderId="23" xfId="0" applyFont="1" applyBorder="1" applyAlignment="1">
      <alignment horizontal="center" wrapText="1"/>
    </xf>
    <xf numFmtId="0" fontId="1" fillId="0" borderId="22" xfId="0" applyFont="1" applyBorder="1" applyAlignment="1">
      <alignment horizontal="center" wrapText="1"/>
    </xf>
    <xf numFmtId="0" fontId="1" fillId="0" borderId="19" xfId="0" applyFont="1" applyBorder="1" applyAlignment="1">
      <alignment horizontal="center" wrapText="1"/>
    </xf>
    <xf numFmtId="0" fontId="1" fillId="0" borderId="23" xfId="0" applyFont="1" applyBorder="1" applyAlignment="1">
      <alignment horizontal="center"/>
    </xf>
    <xf numFmtId="0" fontId="1" fillId="0" borderId="22" xfId="0" applyFont="1" applyBorder="1" applyAlignment="1">
      <alignment horizontal="center"/>
    </xf>
    <xf numFmtId="0" fontId="1" fillId="0" borderId="19" xfId="0" applyFont="1" applyBorder="1" applyAlignment="1">
      <alignment horizontal="center"/>
    </xf>
    <xf numFmtId="0" fontId="18" fillId="0" borderId="18" xfId="0" applyFont="1" applyBorder="1" applyAlignment="1">
      <alignment vertical="center"/>
    </xf>
    <xf numFmtId="0" fontId="18" fillId="0" borderId="20" xfId="0" applyFont="1" applyBorder="1" applyAlignment="1">
      <alignment vertical="center"/>
    </xf>
    <xf numFmtId="0" fontId="19" fillId="30" borderId="18" xfId="0" applyFont="1" applyFill="1" applyBorder="1" applyAlignment="1">
      <alignment horizontal="center" vertical="center"/>
    </xf>
    <xf numFmtId="0" fontId="12" fillId="24" borderId="18" xfId="0" applyFont="1" applyFill="1" applyBorder="1" applyAlignment="1">
      <alignment horizontal="center" vertical="center"/>
    </xf>
    <xf numFmtId="0" fontId="1" fillId="0" borderId="18" xfId="0" applyFont="1" applyBorder="1" applyAlignment="1">
      <alignment horizontal="center"/>
    </xf>
    <xf numFmtId="0" fontId="28" fillId="0" borderId="14" xfId="0" applyFont="1" applyBorder="1" applyAlignment="1">
      <alignment horizontal="center" vertical="center"/>
    </xf>
    <xf numFmtId="0" fontId="28" fillId="0" borderId="16" xfId="0" applyFont="1" applyBorder="1" applyAlignment="1">
      <alignment horizontal="center" vertical="center"/>
    </xf>
    <xf numFmtId="0" fontId="28" fillId="0" borderId="15" xfId="0" applyFont="1" applyBorder="1" applyAlignment="1">
      <alignment horizontal="center" vertical="center"/>
    </xf>
    <xf numFmtId="0" fontId="12" fillId="10" borderId="36" xfId="0" applyFont="1" applyFill="1" applyBorder="1" applyAlignment="1">
      <alignment horizontal="center" vertical="center"/>
    </xf>
    <xf numFmtId="0" fontId="12" fillId="10" borderId="37" xfId="0" applyFont="1" applyFill="1" applyBorder="1" applyAlignment="1">
      <alignment horizontal="center" vertical="center"/>
    </xf>
    <xf numFmtId="0" fontId="12" fillId="10" borderId="38" xfId="0" applyFont="1" applyFill="1" applyBorder="1" applyAlignment="1">
      <alignment horizontal="center" vertical="center"/>
    </xf>
    <xf numFmtId="0" fontId="15" fillId="15" borderId="12" xfId="0" applyFont="1" applyFill="1" applyBorder="1" applyAlignment="1">
      <alignment horizontal="center" vertical="center"/>
    </xf>
    <xf numFmtId="0" fontId="15" fillId="15" borderId="1" xfId="0" applyFont="1" applyFill="1" applyBorder="1" applyAlignment="1">
      <alignment horizontal="center" vertical="center"/>
    </xf>
    <xf numFmtId="0" fontId="15" fillId="15" borderId="35"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vertical="center"/>
    </xf>
    <xf numFmtId="1" fontId="6" fillId="8" borderId="6" xfId="0" applyNumberFormat="1" applyFont="1" applyFill="1" applyBorder="1" applyAlignment="1">
      <alignment horizontal="center" vertical="center" wrapText="1"/>
    </xf>
    <xf numFmtId="1" fontId="6" fillId="15" borderId="6" xfId="0" applyNumberFormat="1" applyFont="1" applyFill="1" applyBorder="1" applyAlignment="1">
      <alignment vertical="center"/>
    </xf>
    <xf numFmtId="1" fontId="6" fillId="15" borderId="5" xfId="0" applyNumberFormat="1" applyFont="1" applyFill="1" applyBorder="1" applyAlignment="1">
      <alignment vertical="center"/>
    </xf>
    <xf numFmtId="0" fontId="33" fillId="12" borderId="6" xfId="0" applyFont="1" applyFill="1" applyBorder="1"/>
    <xf numFmtId="0" fontId="4" fillId="23"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0" xfId="0" applyFont="1" applyFill="1" applyBorder="1" applyAlignment="1">
      <alignment horizontal="center" vertical="center"/>
    </xf>
    <xf numFmtId="0" fontId="33" fillId="12" borderId="6" xfId="0" applyFont="1" applyFill="1" applyBorder="1" applyAlignment="1">
      <alignment horizontal="center" vertical="center"/>
    </xf>
    <xf numFmtId="0" fontId="4" fillId="0" borderId="2" xfId="0" applyFont="1" applyBorder="1" applyAlignment="1">
      <alignment horizontal="center" vertical="center"/>
    </xf>
    <xf numFmtId="0" fontId="4" fillId="0" borderId="28" xfId="0" applyFont="1" applyBorder="1" applyAlignment="1">
      <alignment horizontal="center" vertical="center"/>
    </xf>
    <xf numFmtId="0" fontId="4" fillId="0" borderId="12" xfId="0" applyFont="1" applyBorder="1" applyAlignment="1">
      <alignment horizontal="center" vertical="center"/>
    </xf>
    <xf numFmtId="0" fontId="4" fillId="0" borderId="2"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5" xfId="0" applyFont="1" applyBorder="1" applyAlignment="1">
      <alignment horizontal="center" vertical="center" wrapText="1"/>
    </xf>
    <xf numFmtId="0" fontId="8" fillId="23" borderId="1" xfId="0" applyFont="1" applyFill="1" applyBorder="1" applyAlignment="1">
      <alignment horizontal="center" vertical="center"/>
    </xf>
    <xf numFmtId="0" fontId="8" fillId="29" borderId="18" xfId="0" applyFont="1" applyFill="1" applyBorder="1" applyAlignment="1">
      <alignment horizontal="center" vertical="center"/>
    </xf>
    <xf numFmtId="0" fontId="8" fillId="29" borderId="20" xfId="0" applyFont="1" applyFill="1" applyBorder="1" applyAlignment="1">
      <alignment horizontal="center" vertical="center"/>
    </xf>
    <xf numFmtId="0" fontId="8" fillId="29" borderId="1" xfId="0" applyFont="1" applyFill="1" applyBorder="1" applyAlignment="1">
      <alignment horizontal="center" vertical="center"/>
    </xf>
    <xf numFmtId="0" fontId="8" fillId="29" borderId="2" xfId="0" applyFont="1" applyFill="1" applyBorder="1" applyAlignment="1">
      <alignment horizontal="center" vertical="center"/>
    </xf>
    <xf numFmtId="1" fontId="8" fillId="29" borderId="1" xfId="0" applyNumberFormat="1" applyFont="1" applyFill="1" applyBorder="1" applyAlignment="1">
      <alignment horizontal="center" vertical="center"/>
    </xf>
    <xf numFmtId="1" fontId="8" fillId="29" borderId="2" xfId="0" applyNumberFormat="1" applyFont="1" applyFill="1" applyBorder="1" applyAlignment="1">
      <alignment horizontal="center" vertical="center"/>
    </xf>
    <xf numFmtId="0" fontId="8" fillId="29" borderId="1" xfId="0" applyFont="1" applyFill="1" applyBorder="1" applyAlignment="1">
      <alignment horizontal="left" vertical="center"/>
    </xf>
    <xf numFmtId="0" fontId="8" fillId="29" borderId="17" xfId="0" applyFont="1" applyFill="1" applyBorder="1" applyAlignment="1">
      <alignment horizontal="left" vertical="center"/>
    </xf>
    <xf numFmtId="0" fontId="34" fillId="0" borderId="1" xfId="0" applyFont="1" applyBorder="1" applyAlignment="1">
      <alignment horizontal="center" vertical="center"/>
    </xf>
    <xf numFmtId="0" fontId="1" fillId="54" borderId="1" xfId="0" applyFont="1" applyFill="1" applyBorder="1" applyAlignment="1">
      <alignment horizontal="center" vertical="center"/>
    </xf>
    <xf numFmtId="0" fontId="8" fillId="0" borderId="14" xfId="0" applyFont="1" applyBorder="1" applyAlignment="1">
      <alignment horizontal="center" vertical="center"/>
    </xf>
    <xf numFmtId="0" fontId="8" fillId="0" borderId="16" xfId="0" applyFont="1" applyBorder="1" applyAlignment="1">
      <alignment horizontal="center" vertical="center"/>
    </xf>
    <xf numFmtId="0" fontId="8" fillId="0" borderId="15" xfId="0" applyFont="1" applyBorder="1" applyAlignment="1">
      <alignment horizontal="center" vertical="center"/>
    </xf>
    <xf numFmtId="0" fontId="1" fillId="29" borderId="14" xfId="0" applyFont="1" applyFill="1" applyBorder="1" applyAlignment="1">
      <alignment horizontal="left"/>
    </xf>
    <xf numFmtId="0" fontId="1" fillId="29" borderId="16" xfId="0" applyFont="1" applyFill="1" applyBorder="1" applyAlignment="1">
      <alignment horizontal="left"/>
    </xf>
    <xf numFmtId="0" fontId="1" fillId="29" borderId="15" xfId="0" applyFont="1" applyFill="1" applyBorder="1" applyAlignment="1">
      <alignment horizontal="left"/>
    </xf>
    <xf numFmtId="0" fontId="8" fillId="23" borderId="13" xfId="0" applyFont="1" applyFill="1" applyBorder="1" applyAlignment="1">
      <alignment horizontal="center" vertical="center"/>
    </xf>
    <xf numFmtId="0" fontId="8" fillId="23" borderId="34" xfId="0" applyFont="1" applyFill="1" applyBorder="1" applyAlignment="1">
      <alignment horizontal="center" vertical="center"/>
    </xf>
    <xf numFmtId="0" fontId="1" fillId="29" borderId="13" xfId="0" applyFont="1" applyFill="1" applyBorder="1" applyAlignment="1">
      <alignment horizontal="left"/>
    </xf>
    <xf numFmtId="0" fontId="1" fillId="29" borderId="34" xfId="0" applyFont="1" applyFill="1" applyBorder="1" applyAlignment="1">
      <alignment horizontal="left"/>
    </xf>
    <xf numFmtId="0" fontId="1" fillId="29" borderId="79" xfId="0" applyFont="1" applyFill="1" applyBorder="1" applyAlignment="1">
      <alignment horizontal="left"/>
    </xf>
    <xf numFmtId="0" fontId="8" fillId="25" borderId="14" xfId="0" applyFont="1" applyFill="1" applyBorder="1" applyAlignment="1">
      <alignment horizontal="center" vertical="center"/>
    </xf>
    <xf numFmtId="0" fontId="8" fillId="25" borderId="16" xfId="0" applyFont="1" applyFill="1" applyBorder="1" applyAlignment="1">
      <alignment horizontal="center" vertical="center"/>
    </xf>
    <xf numFmtId="0" fontId="8" fillId="25" borderId="15" xfId="0" applyFont="1" applyFill="1" applyBorder="1" applyAlignment="1">
      <alignment horizontal="center" vertical="center"/>
    </xf>
    <xf numFmtId="0" fontId="4" fillId="15" borderId="1" xfId="0" applyFont="1" applyFill="1" applyBorder="1" applyAlignment="1">
      <alignment horizontal="center" vertical="center"/>
    </xf>
    <xf numFmtId="0" fontId="4" fillId="32" borderId="1" xfId="0" applyFont="1" applyFill="1" applyBorder="1" applyAlignment="1">
      <alignment horizontal="center" vertical="center"/>
    </xf>
    <xf numFmtId="0" fontId="4" fillId="25" borderId="1" xfId="0" applyFont="1" applyFill="1" applyBorder="1" applyAlignment="1">
      <alignment horizontal="center" vertical="center"/>
    </xf>
    <xf numFmtId="0" fontId="8" fillId="33" borderId="18" xfId="0" applyFont="1" applyFill="1" applyBorder="1" applyAlignment="1">
      <alignment horizontal="center" vertical="center" wrapText="1"/>
    </xf>
    <xf numFmtId="0" fontId="8" fillId="5" borderId="20" xfId="0" applyFont="1" applyFill="1" applyBorder="1" applyAlignment="1">
      <alignment horizontal="center" vertical="center" wrapText="1"/>
    </xf>
    <xf numFmtId="0" fontId="8" fillId="5" borderId="21" xfId="0" applyFont="1" applyFill="1" applyBorder="1" applyAlignment="1">
      <alignment horizontal="center" vertical="center" wrapText="1"/>
    </xf>
    <xf numFmtId="0" fontId="8" fillId="23" borderId="25" xfId="0" applyFont="1" applyFill="1" applyBorder="1" applyAlignment="1">
      <alignment horizontal="center" vertical="center"/>
    </xf>
    <xf numFmtId="0" fontId="35" fillId="0" borderId="0" xfId="0" applyFont="1" applyAlignment="1">
      <alignment horizontal="center"/>
    </xf>
    <xf numFmtId="0" fontId="34" fillId="0" borderId="0" xfId="0" applyFont="1" applyAlignment="1">
      <alignment horizontal="center"/>
    </xf>
    <xf numFmtId="0" fontId="21" fillId="23" borderId="0" xfId="0" applyFont="1" applyFill="1" applyAlignment="1">
      <alignment horizontal="center" vertical="center"/>
    </xf>
    <xf numFmtId="0" fontId="4" fillId="10" borderId="1" xfId="0" applyFont="1" applyFill="1" applyBorder="1" applyAlignment="1">
      <alignment horizontal="center" vertical="center"/>
    </xf>
    <xf numFmtId="0" fontId="47" fillId="40" borderId="39" xfId="0" applyFont="1" applyFill="1" applyBorder="1" applyAlignment="1">
      <alignment horizontal="center" wrapText="1"/>
    </xf>
    <xf numFmtId="0" fontId="48" fillId="0" borderId="39" xfId="0" applyFont="1" applyBorder="1"/>
    <xf numFmtId="0" fontId="47" fillId="40" borderId="0" xfId="0" applyFont="1" applyFill="1" applyAlignment="1">
      <alignment horizontal="left"/>
    </xf>
    <xf numFmtId="0" fontId="48" fillId="0" borderId="0" xfId="0" applyFont="1"/>
    <xf numFmtId="0" fontId="36" fillId="41" borderId="0" xfId="0" applyFont="1" applyFill="1" applyAlignment="1">
      <alignment horizontal="center" vertical="center" textRotation="90" shrinkToFit="1"/>
    </xf>
    <xf numFmtId="0" fontId="48" fillId="0" borderId="25" xfId="0" applyFont="1" applyBorder="1"/>
    <xf numFmtId="0" fontId="36" fillId="42" borderId="0" xfId="0" applyFont="1" applyFill="1" applyAlignment="1">
      <alignment horizontal="center" vertical="center" textRotation="90" shrinkToFit="1"/>
    </xf>
    <xf numFmtId="0" fontId="51" fillId="43" borderId="40" xfId="0" applyFont="1" applyFill="1" applyBorder="1" applyAlignment="1">
      <alignment horizontal="center" vertical="center" shrinkToFit="1"/>
    </xf>
    <xf numFmtId="0" fontId="48" fillId="0" borderId="49" xfId="0" applyFont="1" applyBorder="1"/>
    <xf numFmtId="0" fontId="48" fillId="0" borderId="65" xfId="0" applyFont="1" applyBorder="1"/>
    <xf numFmtId="0" fontId="51" fillId="43" borderId="41" xfId="0" applyFont="1" applyFill="1" applyBorder="1" applyAlignment="1">
      <alignment horizontal="center" vertical="center" shrinkToFit="1"/>
    </xf>
    <xf numFmtId="0" fontId="48" fillId="0" borderId="50" xfId="0" applyFont="1" applyBorder="1"/>
    <xf numFmtId="0" fontId="48" fillId="0" borderId="21" xfId="0" applyFont="1" applyBorder="1"/>
    <xf numFmtId="0" fontId="51" fillId="43" borderId="41" xfId="0" applyFont="1" applyFill="1" applyBorder="1" applyAlignment="1">
      <alignment horizontal="center" vertical="center"/>
    </xf>
    <xf numFmtId="0" fontId="51" fillId="43" borderId="42" xfId="0" applyFont="1" applyFill="1" applyBorder="1" applyAlignment="1">
      <alignment horizontal="center" vertical="center"/>
    </xf>
    <xf numFmtId="0" fontId="48" fillId="0" borderId="51" xfId="0" applyFont="1" applyBorder="1"/>
    <xf numFmtId="0" fontId="48" fillId="0" borderId="59" xfId="0" applyFont="1" applyBorder="1"/>
    <xf numFmtId="0" fontId="52" fillId="44" borderId="43" xfId="0" applyFont="1" applyFill="1" applyBorder="1" applyAlignment="1">
      <alignment horizontal="center" vertical="center" wrapText="1"/>
    </xf>
    <xf numFmtId="0" fontId="48" fillId="0" borderId="44" xfId="0" applyFont="1" applyBorder="1"/>
    <xf numFmtId="0" fontId="48" fillId="0" borderId="45" xfId="0" applyFont="1" applyBorder="1"/>
    <xf numFmtId="0" fontId="44" fillId="45" borderId="46" xfId="0" applyFont="1" applyFill="1" applyBorder="1" applyAlignment="1">
      <alignment horizontal="center" vertical="center" wrapText="1"/>
    </xf>
    <xf numFmtId="0" fontId="48" fillId="0" borderId="47" xfId="0" applyFont="1" applyBorder="1"/>
    <xf numFmtId="0" fontId="48" fillId="0" borderId="48" xfId="0" applyFont="1" applyBorder="1"/>
    <xf numFmtId="0" fontId="36" fillId="46" borderId="46" xfId="0" applyFont="1" applyFill="1" applyBorder="1" applyAlignment="1">
      <alignment horizontal="center"/>
    </xf>
    <xf numFmtId="0" fontId="53" fillId="43" borderId="20" xfId="0" applyFont="1" applyFill="1" applyBorder="1" applyAlignment="1">
      <alignment horizontal="center" shrinkToFit="1"/>
    </xf>
    <xf numFmtId="0" fontId="54" fillId="43" borderId="25" xfId="0" applyFont="1" applyFill="1" applyBorder="1" applyAlignment="1">
      <alignment horizontal="center" vertical="center" shrinkToFit="1"/>
    </xf>
    <xf numFmtId="0" fontId="48" fillId="0" borderId="54" xfId="0" applyFont="1" applyBorder="1"/>
    <xf numFmtId="0" fontId="54" fillId="43" borderId="55" xfId="0" applyFont="1" applyFill="1" applyBorder="1" applyAlignment="1">
      <alignment horizontal="center" vertical="center" shrinkToFit="1"/>
    </xf>
    <xf numFmtId="0" fontId="54" fillId="43" borderId="56" xfId="0" applyFont="1" applyFill="1" applyBorder="1" applyAlignment="1">
      <alignment horizontal="center" vertical="center" shrinkToFit="1"/>
    </xf>
    <xf numFmtId="0" fontId="48" fillId="0" borderId="57" xfId="0" applyFont="1" applyBorder="1"/>
    <xf numFmtId="0" fontId="48" fillId="0" borderId="58" xfId="0" applyFont="1" applyBorder="1"/>
    <xf numFmtId="0" fontId="55" fillId="47" borderId="22" xfId="0" applyFont="1" applyFill="1" applyBorder="1" applyAlignment="1">
      <alignment horizontal="center"/>
    </xf>
    <xf numFmtId="0" fontId="48" fillId="0" borderId="22" xfId="0" applyFont="1" applyBorder="1"/>
    <xf numFmtId="0" fontId="48" fillId="0" borderId="19" xfId="0" applyFont="1" applyBorder="1"/>
    <xf numFmtId="0" fontId="55" fillId="47" borderId="23" xfId="0" applyFont="1" applyFill="1" applyBorder="1" applyAlignment="1">
      <alignment horizontal="center"/>
    </xf>
    <xf numFmtId="0" fontId="55" fillId="48" borderId="20" xfId="0" applyFont="1" applyFill="1" applyBorder="1" applyAlignment="1">
      <alignment horizontal="center" vertical="center"/>
    </xf>
    <xf numFmtId="0" fontId="55" fillId="48" borderId="20" xfId="0" applyFont="1" applyFill="1" applyBorder="1" applyAlignment="1">
      <alignment horizontal="center" vertical="center" wrapText="1"/>
    </xf>
    <xf numFmtId="0" fontId="55" fillId="48" borderId="0" xfId="0" applyFont="1" applyFill="1" applyAlignment="1">
      <alignment horizontal="center" vertical="center"/>
    </xf>
    <xf numFmtId="0" fontId="57" fillId="43" borderId="50" xfId="0" applyFont="1" applyFill="1" applyBorder="1" applyAlignment="1">
      <alignment horizontal="center" vertical="center" shrinkToFit="1"/>
    </xf>
    <xf numFmtId="0" fontId="48" fillId="0" borderId="61" xfId="0" applyFont="1" applyBorder="1"/>
  </cellXfs>
  <cellStyles count="50">
    <cellStyle name="Normal" xfId="0" builtinId="0"/>
    <cellStyle name="Normal 10" xfId="3" xr:uid="{00000000-0005-0000-0000-000001000000}"/>
    <cellStyle name="Normal 11" xfId="4" xr:uid="{00000000-0005-0000-0000-000002000000}"/>
    <cellStyle name="Normal 12" xfId="1" xr:uid="{00000000-0005-0000-0000-000003000000}"/>
    <cellStyle name="Normal 13" xfId="5" xr:uid="{00000000-0005-0000-0000-000004000000}"/>
    <cellStyle name="Normal 14" xfId="6" xr:uid="{00000000-0005-0000-0000-000005000000}"/>
    <cellStyle name="Normal 2" xfId="2" xr:uid="{00000000-0005-0000-0000-000006000000}"/>
    <cellStyle name="Normal 2 10" xfId="7" xr:uid="{00000000-0005-0000-0000-000007000000}"/>
    <cellStyle name="Normal 2 11" xfId="8" xr:uid="{00000000-0005-0000-0000-000008000000}"/>
    <cellStyle name="Normal 2 12" xfId="9" xr:uid="{00000000-0005-0000-0000-000009000000}"/>
    <cellStyle name="Normal 2 13" xfId="10" xr:uid="{00000000-0005-0000-0000-00000A000000}"/>
    <cellStyle name="Normal 2 14" xfId="11" xr:uid="{00000000-0005-0000-0000-00000B000000}"/>
    <cellStyle name="Normal 2 15" xfId="12" xr:uid="{00000000-0005-0000-0000-00000C000000}"/>
    <cellStyle name="Normal 2 16" xfId="13" xr:uid="{00000000-0005-0000-0000-00000D000000}"/>
    <cellStyle name="Normal 2 2" xfId="14" xr:uid="{00000000-0005-0000-0000-00000E000000}"/>
    <cellStyle name="Normal 2 2 10" xfId="15" xr:uid="{00000000-0005-0000-0000-00000F000000}"/>
    <cellStyle name="Normal 2 2 2" xfId="16" xr:uid="{00000000-0005-0000-0000-000010000000}"/>
    <cellStyle name="Normal 2 2 2 2" xfId="17" xr:uid="{00000000-0005-0000-0000-000011000000}"/>
    <cellStyle name="Normal 2 2 3" xfId="18" xr:uid="{00000000-0005-0000-0000-000012000000}"/>
    <cellStyle name="Normal 2 2 4" xfId="19" xr:uid="{00000000-0005-0000-0000-000013000000}"/>
    <cellStyle name="Normal 2 2 5" xfId="20" xr:uid="{00000000-0005-0000-0000-000014000000}"/>
    <cellStyle name="Normal 2 2 6" xfId="21" xr:uid="{00000000-0005-0000-0000-000015000000}"/>
    <cellStyle name="Normal 2 2 7" xfId="22" xr:uid="{00000000-0005-0000-0000-000016000000}"/>
    <cellStyle name="Normal 2 2 8" xfId="23" xr:uid="{00000000-0005-0000-0000-000017000000}"/>
    <cellStyle name="Normal 2 2 9" xfId="24" xr:uid="{00000000-0005-0000-0000-000018000000}"/>
    <cellStyle name="Normal 2 3" xfId="25" xr:uid="{00000000-0005-0000-0000-000019000000}"/>
    <cellStyle name="Normal 2 4" xfId="26" xr:uid="{00000000-0005-0000-0000-00001A000000}"/>
    <cellStyle name="Normal 2 5" xfId="27" xr:uid="{00000000-0005-0000-0000-00001B000000}"/>
    <cellStyle name="Normal 2 6" xfId="28" xr:uid="{00000000-0005-0000-0000-00001C000000}"/>
    <cellStyle name="Normal 2 7" xfId="29" xr:uid="{00000000-0005-0000-0000-00001D000000}"/>
    <cellStyle name="Normal 2 8" xfId="30" xr:uid="{00000000-0005-0000-0000-00001E000000}"/>
    <cellStyle name="Normal 2 9" xfId="31" xr:uid="{00000000-0005-0000-0000-00001F000000}"/>
    <cellStyle name="Normal 3" xfId="32" xr:uid="{00000000-0005-0000-0000-000020000000}"/>
    <cellStyle name="Normal 3 2" xfId="33" xr:uid="{00000000-0005-0000-0000-000021000000}"/>
    <cellStyle name="Normal 3 3" xfId="34" xr:uid="{00000000-0005-0000-0000-000022000000}"/>
    <cellStyle name="Normal 4" xfId="35" xr:uid="{00000000-0005-0000-0000-000023000000}"/>
    <cellStyle name="Normal 5" xfId="36" xr:uid="{00000000-0005-0000-0000-000024000000}"/>
    <cellStyle name="Normal 6" xfId="37" xr:uid="{00000000-0005-0000-0000-000025000000}"/>
    <cellStyle name="Normal 6 10" xfId="38" xr:uid="{00000000-0005-0000-0000-000026000000}"/>
    <cellStyle name="Normal 6 2" xfId="39" xr:uid="{00000000-0005-0000-0000-000027000000}"/>
    <cellStyle name="Normal 6 3" xfId="40" xr:uid="{00000000-0005-0000-0000-000028000000}"/>
    <cellStyle name="Normal 6 4" xfId="41" xr:uid="{00000000-0005-0000-0000-000029000000}"/>
    <cellStyle name="Normal 6 5" xfId="42" xr:uid="{00000000-0005-0000-0000-00002A000000}"/>
    <cellStyle name="Normal 6 6" xfId="43" xr:uid="{00000000-0005-0000-0000-00002B000000}"/>
    <cellStyle name="Normal 6 7" xfId="44" xr:uid="{00000000-0005-0000-0000-00002C000000}"/>
    <cellStyle name="Normal 6 8" xfId="45" xr:uid="{00000000-0005-0000-0000-00002D000000}"/>
    <cellStyle name="Normal 6 9" xfId="46" xr:uid="{00000000-0005-0000-0000-00002E000000}"/>
    <cellStyle name="Normal 7" xfId="47" xr:uid="{00000000-0005-0000-0000-00002F000000}"/>
    <cellStyle name="Normal 8" xfId="48" xr:uid="{00000000-0005-0000-0000-000030000000}"/>
    <cellStyle name="Normal 9" xfId="49" xr:uid="{00000000-0005-0000-0000-000031000000}"/>
  </cellStyles>
  <dxfs count="18">
    <dxf>
      <font>
        <color rgb="FF9C0006"/>
      </font>
      <fill>
        <patternFill>
          <bgColor rgb="FFFFC7CE"/>
        </patternFill>
      </fill>
    </dxf>
    <dxf>
      <font>
        <color rgb="FF9C0006"/>
      </font>
      <fill>
        <patternFill>
          <bgColor rgb="FFFFC7CE"/>
        </patternFill>
      </fill>
    </dxf>
    <dxf>
      <font>
        <color theme="0"/>
      </font>
      <fill>
        <patternFill patternType="none"/>
      </fill>
    </dxf>
    <dxf>
      <font>
        <color rgb="FFFF0000"/>
      </font>
      <fill>
        <patternFill patternType="none"/>
      </fill>
    </dxf>
    <dxf>
      <font>
        <color rgb="FF3399FF"/>
      </font>
      <fill>
        <patternFill patternType="none"/>
      </fill>
    </dxf>
    <dxf>
      <font>
        <color rgb="FF000000"/>
      </font>
      <fill>
        <patternFill patternType="none"/>
      </fill>
    </dxf>
    <dxf>
      <font>
        <color rgb="FF9900CC"/>
      </font>
      <fill>
        <patternFill patternType="none"/>
      </fill>
    </dxf>
    <dxf>
      <font>
        <color rgb="FF00CC00"/>
      </font>
      <fill>
        <patternFill patternType="none"/>
      </fill>
    </dxf>
    <dxf>
      <font>
        <color rgb="FFFF3399"/>
      </font>
      <fill>
        <patternFill patternType="none"/>
      </fill>
    </dxf>
    <dxf>
      <font>
        <color rgb="FFFF9900"/>
      </font>
      <fill>
        <patternFill patternType="none"/>
      </fill>
    </dxf>
    <dxf>
      <font>
        <color rgb="FFCC0000"/>
      </font>
      <fill>
        <patternFill patternType="none"/>
      </fill>
    </dxf>
    <dxf>
      <font>
        <b/>
        <i val="0"/>
      </font>
      <fill>
        <patternFill>
          <bgColor theme="0" tint="-0.34998626667073579"/>
        </patternFill>
      </fill>
    </dxf>
    <dxf>
      <font>
        <b/>
        <i val="0"/>
      </font>
      <fill>
        <patternFill>
          <bgColor theme="0" tint="-0.34998626667073579"/>
        </patternFill>
      </fill>
    </dxf>
    <dxf>
      <font>
        <b/>
        <i val="0"/>
      </font>
      <fill>
        <patternFill>
          <bgColor theme="0" tint="-0.34998626667073579"/>
        </patternFill>
      </fill>
    </dxf>
    <dxf>
      <font>
        <b/>
        <i val="0"/>
      </font>
      <fill>
        <patternFill>
          <bgColor theme="0" tint="-0.34998626667073579"/>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AIDS-style" pivot="0" count="3" xr9:uid="{00000000-0011-0000-FFFF-FFFF00000000}">
      <tableStyleElement type="headerRow" dxfId="17"/>
      <tableStyleElement type="firstRowStripe" dxfId="16"/>
      <tableStyleElement type="secondRowStripe" dxfId="15"/>
    </tableStyle>
  </tableStyles>
  <colors>
    <mruColors>
      <color rgb="FF6600CC"/>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chemeClr val="accent6">
                    <a:lumMod val="50000"/>
                  </a:schemeClr>
                </a:solidFill>
                <a:latin typeface="Times New Roman" panose="02020603050405020304" pitchFamily="18" charset="0"/>
                <a:cs typeface="Times New Roman" panose="02020603050405020304" pitchFamily="18" charset="0"/>
              </a:rPr>
              <a:t>CO ATTAINMENT</a:t>
            </a:r>
          </a:p>
        </c:rich>
      </c:tx>
      <c:layout>
        <c:manualLayout>
          <c:xMode val="edge"/>
          <c:yMode val="edge"/>
          <c:x val="0.29709755495596596"/>
          <c:y val="2.1637891927951968E-2"/>
        </c:manualLayout>
      </c:layout>
      <c:overlay val="0"/>
      <c:spPr>
        <a:noFill/>
        <a:ln>
          <a:noFill/>
        </a:ln>
        <a:effectLst/>
      </c:spPr>
    </c:title>
    <c:autoTitleDeleted val="0"/>
    <c:plotArea>
      <c:layout/>
      <c:barChart>
        <c:barDir val="col"/>
        <c:grouping val="clustered"/>
        <c:varyColors val="0"/>
        <c:ser>
          <c:idx val="0"/>
          <c:order val="0"/>
          <c:spPr>
            <a:solidFill>
              <a:schemeClr val="accent2"/>
            </a:solidFill>
            <a:ln>
              <a:noFill/>
            </a:ln>
            <a:effectLst/>
          </c:spPr>
          <c:invertIfNegative val="0"/>
          <c:cat>
            <c:strRef>
              <c:f>'PO ATTAINMENT '!$B$3:$G$3</c:f>
              <c:strCache>
                <c:ptCount val="6"/>
                <c:pt idx="0">
                  <c:v>CO1</c:v>
                </c:pt>
                <c:pt idx="1">
                  <c:v>CO2</c:v>
                </c:pt>
                <c:pt idx="2">
                  <c:v>CO3</c:v>
                </c:pt>
                <c:pt idx="3">
                  <c:v>CO4</c:v>
                </c:pt>
                <c:pt idx="4">
                  <c:v>CO5</c:v>
                </c:pt>
                <c:pt idx="5">
                  <c:v>CO6</c:v>
                </c:pt>
              </c:strCache>
            </c:strRef>
          </c:cat>
          <c:val>
            <c:numRef>
              <c:f>'PO ATTAINMENT '!$B$4:$G$4</c:f>
              <c:numCache>
                <c:formatCode>General</c:formatCode>
                <c:ptCount val="6"/>
                <c:pt idx="0">
                  <c:v>2.766</c:v>
                </c:pt>
                <c:pt idx="1">
                  <c:v>2.9930000000000003</c:v>
                </c:pt>
                <c:pt idx="2">
                  <c:v>2.762</c:v>
                </c:pt>
                <c:pt idx="3">
                  <c:v>2.9890000000000003</c:v>
                </c:pt>
                <c:pt idx="4">
                  <c:v>2.7610000000000001</c:v>
                </c:pt>
                <c:pt idx="5">
                  <c:v>2.988</c:v>
                </c:pt>
              </c:numCache>
            </c:numRef>
          </c:val>
          <c:extLst>
            <c:ext xmlns:c16="http://schemas.microsoft.com/office/drawing/2014/chart" uri="{C3380CC4-5D6E-409C-BE32-E72D297353CC}">
              <c16:uniqueId val="{00000000-0164-4E31-B157-4FCBAA6B57A1}"/>
            </c:ext>
          </c:extLst>
        </c:ser>
        <c:dLbls>
          <c:showLegendKey val="0"/>
          <c:showVal val="0"/>
          <c:showCatName val="0"/>
          <c:showSerName val="0"/>
          <c:showPercent val="0"/>
          <c:showBubbleSize val="0"/>
        </c:dLbls>
        <c:gapWidth val="219"/>
        <c:overlap val="-27"/>
        <c:axId val="202201600"/>
        <c:axId val="195832640"/>
      </c:barChart>
      <c:catAx>
        <c:axId val="202201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2000" b="1">
                    <a:latin typeface="Times New Roman" panose="02020603050405020304" pitchFamily="18" charset="0"/>
                    <a:cs typeface="Times New Roman" panose="02020603050405020304" pitchFamily="18" charset="0"/>
                  </a:rPr>
                  <a:t>COs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32640"/>
        <c:crosses val="autoZero"/>
        <c:auto val="1"/>
        <c:lblAlgn val="ctr"/>
        <c:lblOffset val="100"/>
        <c:noMultiLvlLbl val="0"/>
      </c:catAx>
      <c:valAx>
        <c:axId val="19583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800" b="1">
                    <a:solidFill>
                      <a:schemeClr val="accent6">
                        <a:lumMod val="50000"/>
                      </a:schemeClr>
                    </a:solidFill>
                    <a:latin typeface="Times New Roman" panose="02020603050405020304" pitchFamily="18" charset="0"/>
                    <a:cs typeface="Times New Roman" panose="02020603050405020304" pitchFamily="18" charset="0"/>
                  </a:rPr>
                  <a:t>Attainment</a:t>
                </a:r>
                <a:r>
                  <a:rPr lang="en-IN" sz="1800" b="1" baseline="0">
                    <a:solidFill>
                      <a:schemeClr val="accent6">
                        <a:lumMod val="50000"/>
                      </a:schemeClr>
                    </a:solidFill>
                    <a:latin typeface="Times New Roman" panose="02020603050405020304" pitchFamily="18" charset="0"/>
                    <a:cs typeface="Times New Roman" panose="02020603050405020304" pitchFamily="18" charset="0"/>
                  </a:rPr>
                  <a:t> Level</a:t>
                </a:r>
                <a:endParaRPr lang="en-IN" sz="1800" b="1">
                  <a:solidFill>
                    <a:schemeClr val="accent6">
                      <a:lumMod val="50000"/>
                    </a:schemeClr>
                  </a:solidFill>
                  <a:latin typeface="Times New Roman" panose="02020603050405020304" pitchFamily="18" charset="0"/>
                  <a:cs typeface="Times New Roman" panose="02020603050405020304" pitchFamily="18" charset="0"/>
                </a:endParaRP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1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0</xdr:row>
      <xdr:rowOff>142875</xdr:rowOff>
    </xdr:from>
    <xdr:to>
      <xdr:col>5</xdr:col>
      <xdr:colOff>146084</xdr:colOff>
      <xdr:row>0</xdr:row>
      <xdr:rowOff>1297132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2650" y="142875"/>
          <a:ext cx="1181100" cy="11542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110953</xdr:rowOff>
    </xdr:from>
    <xdr:to>
      <xdr:col>1</xdr:col>
      <xdr:colOff>970643</xdr:colOff>
      <xdr:row>0</xdr:row>
      <xdr:rowOff>1102897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3358" y="110953"/>
          <a:ext cx="970643" cy="9919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549824</xdr:colOff>
      <xdr:row>6</xdr:row>
      <xdr:rowOff>51929</xdr:rowOff>
    </xdr:from>
    <xdr:to>
      <xdr:col>9</xdr:col>
      <xdr:colOff>557772</xdr:colOff>
      <xdr:row>6</xdr:row>
      <xdr:rowOff>1043873</xdr:rowOff>
    </xdr:to>
    <xdr:pic>
      <xdr:nvPicPr>
        <xdr:cNvPr id="2" name="Picture 1">
          <a:extLst>
            <a:ext uri="{FF2B5EF4-FFF2-40B4-BE49-F238E27FC236}">
              <a16:creationId xmlns:a16="http://schemas.microsoft.com/office/drawing/2014/main" id="{0CDF4BC5-2DE3-4E3F-8DC9-A85912AF8A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199" y="51929"/>
          <a:ext cx="976323" cy="9919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453926</xdr:colOff>
      <xdr:row>6</xdr:row>
      <xdr:rowOff>71223</xdr:rowOff>
    </xdr:from>
    <xdr:to>
      <xdr:col>15</xdr:col>
      <xdr:colOff>438720</xdr:colOff>
      <xdr:row>6</xdr:row>
      <xdr:rowOff>1066846</xdr:rowOff>
    </xdr:to>
    <xdr:pic>
      <xdr:nvPicPr>
        <xdr:cNvPr id="2" name="Picture 1">
          <a:extLst>
            <a:ext uri="{FF2B5EF4-FFF2-40B4-BE49-F238E27FC236}">
              <a16:creationId xmlns:a16="http://schemas.microsoft.com/office/drawing/2014/main" id="{3B4EDFA1-5E26-44EF-AE55-DFDBA95DDE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51801" y="71223"/>
          <a:ext cx="1000794" cy="99562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569355</xdr:colOff>
      <xdr:row>0</xdr:row>
      <xdr:rowOff>72672</xdr:rowOff>
    </xdr:from>
    <xdr:to>
      <xdr:col>1</xdr:col>
      <xdr:colOff>1453797</xdr:colOff>
      <xdr:row>2</xdr:row>
      <xdr:rowOff>239055</xdr:rowOff>
    </xdr:to>
    <xdr:pic>
      <xdr:nvPicPr>
        <xdr:cNvPr id="2" name="Picture 1">
          <a:extLst>
            <a:ext uri="{FF2B5EF4-FFF2-40B4-BE49-F238E27FC236}">
              <a16:creationId xmlns:a16="http://schemas.microsoft.com/office/drawing/2014/main" id="{2BE69FC1-95E2-4ED9-A35B-99959C5234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21955" y="72672"/>
          <a:ext cx="884442" cy="9244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266140</xdr:colOff>
      <xdr:row>0</xdr:row>
      <xdr:rowOff>72673</xdr:rowOff>
    </xdr:from>
    <xdr:to>
      <xdr:col>1</xdr:col>
      <xdr:colOff>1358714</xdr:colOff>
      <xdr:row>2</xdr:row>
      <xdr:rowOff>182096</xdr:rowOff>
    </xdr:to>
    <xdr:pic>
      <xdr:nvPicPr>
        <xdr:cNvPr id="3" name="Picture 2">
          <a:extLst>
            <a:ext uri="{FF2B5EF4-FFF2-40B4-BE49-F238E27FC236}">
              <a16:creationId xmlns:a16="http://schemas.microsoft.com/office/drawing/2014/main" id="{2BE69FC1-95E2-4ED9-A35B-99959C5234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1066" y="72673"/>
          <a:ext cx="1092574" cy="8658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266140</xdr:colOff>
      <xdr:row>0</xdr:row>
      <xdr:rowOff>72674</xdr:rowOff>
    </xdr:from>
    <xdr:to>
      <xdr:col>1</xdr:col>
      <xdr:colOff>1150938</xdr:colOff>
      <xdr:row>0</xdr:row>
      <xdr:rowOff>873125</xdr:rowOff>
    </xdr:to>
    <xdr:pic>
      <xdr:nvPicPr>
        <xdr:cNvPr id="3" name="Picture 2">
          <a:extLst>
            <a:ext uri="{FF2B5EF4-FFF2-40B4-BE49-F238E27FC236}">
              <a16:creationId xmlns:a16="http://schemas.microsoft.com/office/drawing/2014/main" id="{2BE69FC1-95E2-4ED9-A35B-99959C5234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2390" y="72674"/>
          <a:ext cx="884798" cy="8004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302877</xdr:colOff>
      <xdr:row>0</xdr:row>
      <xdr:rowOff>77360</xdr:rowOff>
    </xdr:from>
    <xdr:to>
      <xdr:col>1</xdr:col>
      <xdr:colOff>973312</xdr:colOff>
      <xdr:row>0</xdr:row>
      <xdr:rowOff>742766</xdr:rowOff>
    </xdr:to>
    <xdr:pic>
      <xdr:nvPicPr>
        <xdr:cNvPr id="3" name="Picture 2">
          <a:extLst>
            <a:ext uri="{FF2B5EF4-FFF2-40B4-BE49-F238E27FC236}">
              <a16:creationId xmlns:a16="http://schemas.microsoft.com/office/drawing/2014/main" id="{86FF3F1D-6ED2-4B61-9AC5-D6A36B662D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82053" y="77360"/>
          <a:ext cx="670435" cy="66540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1115616</xdr:colOff>
      <xdr:row>0</xdr:row>
      <xdr:rowOff>86928</xdr:rowOff>
    </xdr:from>
    <xdr:to>
      <xdr:col>2</xdr:col>
      <xdr:colOff>1870157</xdr:colOff>
      <xdr:row>0</xdr:row>
      <xdr:rowOff>868680</xdr:rowOff>
    </xdr:to>
    <xdr:pic>
      <xdr:nvPicPr>
        <xdr:cNvPr id="2" name="Picture 1">
          <a:extLst>
            <a:ext uri="{FF2B5EF4-FFF2-40B4-BE49-F238E27FC236}">
              <a16:creationId xmlns:a16="http://schemas.microsoft.com/office/drawing/2014/main" id="{ECCC4A26-7FF3-4E71-ABAF-C234C64FD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55796" y="86928"/>
          <a:ext cx="791280" cy="78175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580023</xdr:colOff>
      <xdr:row>0</xdr:row>
      <xdr:rowOff>20765</xdr:rowOff>
    </xdr:from>
    <xdr:to>
      <xdr:col>10</xdr:col>
      <xdr:colOff>109078</xdr:colOff>
      <xdr:row>0</xdr:row>
      <xdr:rowOff>763832</xdr:rowOff>
    </xdr:to>
    <xdr:pic>
      <xdr:nvPicPr>
        <xdr:cNvPr id="2" name="Picture 1">
          <a:extLst>
            <a:ext uri="{FF2B5EF4-FFF2-40B4-BE49-F238E27FC236}">
              <a16:creationId xmlns:a16="http://schemas.microsoft.com/office/drawing/2014/main" id="{E00B4605-7F5D-47DB-823C-381D2161C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2045" y="20765"/>
          <a:ext cx="749111" cy="743067"/>
        </a:xfrm>
        <a:prstGeom prst="rect">
          <a:avLst/>
        </a:prstGeom>
      </xdr:spPr>
    </xdr:pic>
    <xdr:clientData/>
  </xdr:twoCellAnchor>
  <xdr:twoCellAnchor>
    <xdr:from>
      <xdr:col>16</xdr:col>
      <xdr:colOff>10702</xdr:colOff>
      <xdr:row>10</xdr:row>
      <xdr:rowOff>160535</xdr:rowOff>
    </xdr:from>
    <xdr:to>
      <xdr:col>18</xdr:col>
      <xdr:colOff>588623</xdr:colOff>
      <xdr:row>20</xdr:row>
      <xdr:rowOff>235450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1"/>
  <sheetViews>
    <sheetView topLeftCell="A22" zoomScale="93" zoomScaleNormal="93" workbookViewId="0">
      <selection activeCell="L13" sqref="L13"/>
    </sheetView>
  </sheetViews>
  <sheetFormatPr baseColWidth="10" defaultColWidth="8.83203125" defaultRowHeight="15" x14ac:dyDescent="0.2"/>
  <cols>
    <col min="1" max="1" width="22.5" customWidth="1"/>
    <col min="2" max="7" width="5.1640625" bestFit="1" customWidth="1"/>
    <col min="8" max="8" width="4.5" bestFit="1" customWidth="1"/>
    <col min="9" max="9" width="5" bestFit="1" customWidth="1"/>
    <col min="10" max="10" width="4.5" bestFit="1" customWidth="1"/>
    <col min="11" max="11" width="11.6640625" bestFit="1" customWidth="1"/>
    <col min="12" max="12" width="12.5" customWidth="1"/>
    <col min="13" max="13" width="8.83203125" customWidth="1"/>
    <col min="14" max="14" width="4.1640625" hidden="1" customWidth="1"/>
    <col min="15" max="15" width="8.5" customWidth="1"/>
    <col min="16" max="16" width="9.1640625" hidden="1" customWidth="1"/>
    <col min="17" max="17" width="18.5" customWidth="1"/>
  </cols>
  <sheetData>
    <row r="1" spans="1:20" ht="105.75" customHeight="1" x14ac:dyDescent="0.2">
      <c r="A1" s="357" t="s">
        <v>103</v>
      </c>
      <c r="B1" s="357"/>
      <c r="C1" s="357"/>
      <c r="D1" s="357"/>
      <c r="E1" s="357"/>
      <c r="F1" s="357"/>
      <c r="G1" s="357"/>
      <c r="H1" s="357"/>
      <c r="I1" s="357"/>
      <c r="J1" s="357"/>
      <c r="K1" s="357"/>
      <c r="L1" s="357"/>
      <c r="M1" s="357"/>
      <c r="N1" s="357"/>
      <c r="O1" s="357"/>
      <c r="P1" s="357"/>
      <c r="Q1" s="357"/>
    </row>
    <row r="3" spans="1:20" ht="40.5" customHeight="1" x14ac:dyDescent="0.2">
      <c r="A3" s="366" t="s">
        <v>0</v>
      </c>
      <c r="B3" s="366"/>
      <c r="C3" s="366"/>
      <c r="D3" s="366"/>
      <c r="E3" s="366"/>
      <c r="F3" s="366"/>
      <c r="G3" s="366"/>
      <c r="H3" s="366"/>
      <c r="I3" s="366"/>
      <c r="J3" s="366"/>
      <c r="K3" s="366"/>
      <c r="L3" s="366"/>
      <c r="M3" s="366"/>
      <c r="N3" s="366"/>
      <c r="O3" s="366"/>
      <c r="P3" s="366"/>
      <c r="Q3" s="366"/>
    </row>
    <row r="4" spans="1:20" ht="26.25" customHeight="1" x14ac:dyDescent="0.2">
      <c r="A4" s="367" t="s">
        <v>1</v>
      </c>
      <c r="B4" s="367"/>
      <c r="C4" s="367"/>
      <c r="D4" s="367"/>
      <c r="E4" s="367"/>
      <c r="F4" s="367"/>
      <c r="G4" s="367"/>
      <c r="H4" s="367"/>
      <c r="I4" s="367"/>
      <c r="J4" s="367"/>
      <c r="K4" s="367"/>
      <c r="L4" s="367"/>
      <c r="M4" s="367"/>
      <c r="N4" s="367"/>
      <c r="O4" s="367"/>
      <c r="P4" s="367"/>
      <c r="Q4" s="367"/>
    </row>
    <row r="6" spans="1:20" ht="18" x14ac:dyDescent="0.2">
      <c r="A6" s="10" t="s">
        <v>2</v>
      </c>
      <c r="B6" s="358" t="s">
        <v>1770</v>
      </c>
      <c r="C6" s="359"/>
      <c r="D6" s="359"/>
      <c r="E6" s="359"/>
      <c r="F6" s="359"/>
      <c r="G6" s="359"/>
      <c r="H6" s="359"/>
      <c r="I6" s="360"/>
      <c r="L6" s="259" t="s">
        <v>1799</v>
      </c>
      <c r="M6" s="259" t="s">
        <v>1800</v>
      </c>
      <c r="N6" s="349" t="s">
        <v>1801</v>
      </c>
      <c r="O6" s="349"/>
      <c r="P6" s="349"/>
      <c r="Q6" s="349"/>
      <c r="R6" s="349"/>
      <c r="S6" s="349"/>
      <c r="T6" s="349"/>
    </row>
    <row r="7" spans="1:20" ht="21.75" customHeight="1" x14ac:dyDescent="0.2">
      <c r="A7" s="10" t="s">
        <v>3</v>
      </c>
      <c r="B7" s="361" t="s">
        <v>1771</v>
      </c>
      <c r="C7" s="362"/>
      <c r="D7" s="362"/>
      <c r="E7" s="362"/>
      <c r="F7" s="362"/>
      <c r="G7" s="362"/>
      <c r="H7" s="362"/>
      <c r="I7" s="363"/>
      <c r="L7" s="350">
        <v>60</v>
      </c>
      <c r="M7" s="259" t="s">
        <v>1802</v>
      </c>
      <c r="N7" s="349" t="s">
        <v>1803</v>
      </c>
      <c r="O7" s="349"/>
      <c r="P7" s="349"/>
      <c r="Q7" s="349"/>
      <c r="R7" s="349"/>
      <c r="S7" s="349"/>
      <c r="T7" s="349"/>
    </row>
    <row r="8" spans="1:20" ht="19.5" customHeight="1" x14ac:dyDescent="0.2">
      <c r="A8" s="10" t="s">
        <v>4</v>
      </c>
      <c r="B8" s="361" t="s">
        <v>1772</v>
      </c>
      <c r="C8" s="362"/>
      <c r="D8" s="362"/>
      <c r="E8" s="362"/>
      <c r="F8" s="362"/>
      <c r="G8" s="362"/>
      <c r="H8" s="362"/>
      <c r="I8" s="363"/>
      <c r="L8" s="350"/>
      <c r="M8" s="259" t="s">
        <v>1804</v>
      </c>
      <c r="N8" s="349" t="s">
        <v>1805</v>
      </c>
      <c r="O8" s="349"/>
      <c r="P8" s="349"/>
      <c r="Q8" s="349"/>
      <c r="R8" s="349"/>
      <c r="S8" s="349"/>
      <c r="T8" s="349"/>
    </row>
    <row r="9" spans="1:20" ht="19.5" customHeight="1" x14ac:dyDescent="0.2">
      <c r="A9" s="10" t="s">
        <v>5</v>
      </c>
      <c r="B9" s="361" t="s">
        <v>1773</v>
      </c>
      <c r="C9" s="362"/>
      <c r="D9" s="362"/>
      <c r="E9" s="362"/>
      <c r="F9" s="362"/>
      <c r="G9" s="362"/>
      <c r="H9" s="362"/>
      <c r="I9" s="363"/>
    </row>
    <row r="10" spans="1:20" ht="19.5" customHeight="1" x14ac:dyDescent="0.2">
      <c r="A10" s="10" t="s">
        <v>6</v>
      </c>
      <c r="B10" s="361" t="s">
        <v>1774</v>
      </c>
      <c r="C10" s="362"/>
      <c r="D10" s="362"/>
      <c r="E10" s="362"/>
      <c r="F10" s="362"/>
      <c r="G10" s="362"/>
      <c r="H10" s="362"/>
      <c r="I10" s="363"/>
    </row>
    <row r="11" spans="1:20" ht="19.5" customHeight="1" x14ac:dyDescent="0.2">
      <c r="A11" s="10" t="s">
        <v>7</v>
      </c>
      <c r="B11" s="361" t="s">
        <v>682</v>
      </c>
      <c r="C11" s="362"/>
      <c r="D11" s="362"/>
      <c r="E11" s="362"/>
      <c r="F11" s="362"/>
      <c r="G11" s="362"/>
      <c r="H11" s="362"/>
      <c r="I11" s="363"/>
    </row>
    <row r="12" spans="1:20" ht="18" customHeight="1" x14ac:dyDescent="0.2">
      <c r="A12" s="42" t="s">
        <v>1806</v>
      </c>
      <c r="B12" s="368">
        <v>60</v>
      </c>
      <c r="C12" s="368"/>
      <c r="D12" s="368"/>
      <c r="E12" s="368"/>
      <c r="F12" s="368"/>
      <c r="G12" s="368"/>
      <c r="H12" s="368"/>
      <c r="I12" s="368"/>
    </row>
    <row r="16" spans="1:20" ht="31.5" customHeight="1" x14ac:dyDescent="0.2">
      <c r="A16" s="348" t="s">
        <v>9</v>
      </c>
      <c r="B16" s="348"/>
      <c r="C16" s="348"/>
      <c r="D16" s="348"/>
      <c r="E16" s="348"/>
      <c r="F16" s="348"/>
      <c r="G16" s="348"/>
      <c r="H16" s="348"/>
      <c r="I16" s="348"/>
      <c r="J16" s="348"/>
      <c r="K16" s="348"/>
      <c r="L16" s="348"/>
      <c r="M16" s="348"/>
      <c r="N16" s="348"/>
    </row>
    <row r="18" spans="1:17" ht="18" customHeight="1" x14ac:dyDescent="0.2">
      <c r="A18" s="11" t="s">
        <v>10</v>
      </c>
      <c r="B18" s="344" t="s">
        <v>1761</v>
      </c>
      <c r="C18" s="345"/>
      <c r="D18" s="345"/>
      <c r="E18" s="345"/>
      <c r="F18" s="345"/>
      <c r="G18" s="345"/>
      <c r="H18" s="345"/>
      <c r="I18" s="345"/>
      <c r="J18" s="345"/>
      <c r="K18" s="345"/>
      <c r="L18" s="345"/>
      <c r="M18" s="345"/>
      <c r="N18" s="346"/>
    </row>
    <row r="19" spans="1:17" ht="18" customHeight="1" x14ac:dyDescent="0.2">
      <c r="A19" s="11" t="s">
        <v>11</v>
      </c>
      <c r="B19" s="364" t="s">
        <v>1762</v>
      </c>
      <c r="C19" s="364"/>
      <c r="D19" s="364"/>
      <c r="E19" s="364"/>
      <c r="F19" s="364"/>
      <c r="G19" s="364"/>
      <c r="H19" s="364"/>
      <c r="I19" s="364"/>
      <c r="J19" s="364"/>
      <c r="K19" s="364"/>
      <c r="L19" s="364"/>
      <c r="M19" s="364"/>
      <c r="N19" s="364"/>
    </row>
    <row r="20" spans="1:17" ht="18" customHeight="1" x14ac:dyDescent="0.2">
      <c r="A20" s="11" t="s">
        <v>12</v>
      </c>
      <c r="B20" s="365" t="s">
        <v>1763</v>
      </c>
      <c r="C20" s="365"/>
      <c r="D20" s="365"/>
      <c r="E20" s="365"/>
      <c r="F20" s="365"/>
      <c r="G20" s="365"/>
      <c r="H20" s="365"/>
      <c r="I20" s="365"/>
      <c r="J20" s="365"/>
      <c r="K20" s="365"/>
      <c r="L20" s="365"/>
      <c r="M20" s="365"/>
      <c r="N20" s="365"/>
    </row>
    <row r="21" spans="1:17" ht="18" customHeight="1" x14ac:dyDescent="0.2">
      <c r="A21" s="12" t="s">
        <v>13</v>
      </c>
      <c r="B21" s="344" t="s">
        <v>1764</v>
      </c>
      <c r="C21" s="345"/>
      <c r="D21" s="345"/>
      <c r="E21" s="345"/>
      <c r="F21" s="345"/>
      <c r="G21" s="345"/>
      <c r="H21" s="345"/>
      <c r="I21" s="345"/>
      <c r="J21" s="345"/>
      <c r="K21" s="345"/>
      <c r="L21" s="345"/>
      <c r="M21" s="345"/>
      <c r="N21" s="346"/>
    </row>
    <row r="22" spans="1:17" ht="16.5" customHeight="1" x14ac:dyDescent="0.2">
      <c r="A22" s="11" t="s">
        <v>14</v>
      </c>
      <c r="B22" s="344" t="s">
        <v>1765</v>
      </c>
      <c r="C22" s="345"/>
      <c r="D22" s="345"/>
      <c r="E22" s="345"/>
      <c r="F22" s="345"/>
      <c r="G22" s="345"/>
      <c r="H22" s="345"/>
      <c r="I22" s="345"/>
      <c r="J22" s="345"/>
      <c r="K22" s="345"/>
      <c r="L22" s="345"/>
      <c r="M22" s="345"/>
      <c r="N22" s="346"/>
    </row>
    <row r="23" spans="1:17" ht="16" x14ac:dyDescent="0.2">
      <c r="A23" s="47" t="s">
        <v>15</v>
      </c>
      <c r="B23" s="344" t="s">
        <v>1766</v>
      </c>
      <c r="C23" s="345"/>
      <c r="D23" s="345"/>
      <c r="E23" s="345"/>
      <c r="F23" s="345"/>
      <c r="G23" s="345"/>
      <c r="H23" s="345"/>
      <c r="I23" s="345"/>
      <c r="J23" s="345"/>
      <c r="K23" s="345"/>
      <c r="L23" s="345"/>
      <c r="M23" s="345"/>
      <c r="N23" s="346"/>
    </row>
    <row r="26" spans="1:17" ht="30.75" customHeight="1" x14ac:dyDescent="0.2">
      <c r="A26" s="348" t="s">
        <v>16</v>
      </c>
      <c r="B26" s="348"/>
      <c r="C26" s="348"/>
      <c r="D26" s="348"/>
      <c r="E26" s="348"/>
      <c r="F26" s="348"/>
      <c r="G26" s="348"/>
      <c r="H26" s="348"/>
      <c r="I26" s="348"/>
      <c r="J26" s="348"/>
      <c r="K26" s="348"/>
      <c r="L26" s="348"/>
      <c r="M26" s="348"/>
      <c r="N26" s="348"/>
      <c r="O26" s="348"/>
      <c r="P26" s="348"/>
      <c r="Q26" s="348"/>
    </row>
    <row r="28" spans="1:17" ht="60.75" customHeight="1" x14ac:dyDescent="0.2">
      <c r="A28" s="13">
        <v>1</v>
      </c>
      <c r="B28" s="351" t="s">
        <v>139</v>
      </c>
      <c r="C28" s="352"/>
      <c r="D28" s="352"/>
      <c r="E28" s="352"/>
      <c r="F28" s="352"/>
      <c r="G28" s="352"/>
      <c r="H28" s="352"/>
      <c r="I28" s="352"/>
      <c r="J28" s="352"/>
      <c r="K28" s="352"/>
      <c r="L28" s="352"/>
      <c r="M28" s="352"/>
      <c r="N28" s="352"/>
      <c r="O28" s="352"/>
      <c r="P28" s="352"/>
      <c r="Q28" s="353"/>
    </row>
    <row r="29" spans="1:17" ht="58.5" customHeight="1" x14ac:dyDescent="0.2">
      <c r="A29" s="13">
        <v>2</v>
      </c>
      <c r="B29" s="342" t="s">
        <v>138</v>
      </c>
      <c r="C29" s="347"/>
      <c r="D29" s="347"/>
      <c r="E29" s="347"/>
      <c r="F29" s="347"/>
      <c r="G29" s="347"/>
      <c r="H29" s="347"/>
      <c r="I29" s="347"/>
      <c r="J29" s="347"/>
      <c r="K29" s="347"/>
      <c r="L29" s="347"/>
      <c r="M29" s="347"/>
      <c r="N29" s="347"/>
      <c r="O29" s="347"/>
      <c r="P29" s="347"/>
      <c r="Q29" s="347"/>
    </row>
    <row r="30" spans="1:17" ht="54" customHeight="1" x14ac:dyDescent="0.2">
      <c r="A30" s="13">
        <v>3</v>
      </c>
      <c r="B30" s="342" t="s">
        <v>137</v>
      </c>
      <c r="C30" s="347"/>
      <c r="D30" s="347"/>
      <c r="E30" s="347"/>
      <c r="F30" s="347"/>
      <c r="G30" s="347"/>
      <c r="H30" s="347"/>
      <c r="I30" s="347"/>
      <c r="J30" s="347"/>
      <c r="K30" s="347"/>
      <c r="L30" s="347"/>
      <c r="M30" s="347"/>
      <c r="N30" s="347"/>
      <c r="O30" s="347"/>
      <c r="P30" s="347"/>
      <c r="Q30" s="347"/>
    </row>
    <row r="31" spans="1:17" ht="54" customHeight="1" x14ac:dyDescent="0.2">
      <c r="A31" s="13">
        <v>4</v>
      </c>
      <c r="B31" s="342" t="s">
        <v>136</v>
      </c>
      <c r="C31" s="347"/>
      <c r="D31" s="347"/>
      <c r="E31" s="347"/>
      <c r="F31" s="347"/>
      <c r="G31" s="347"/>
      <c r="H31" s="347"/>
      <c r="I31" s="347"/>
      <c r="J31" s="347"/>
      <c r="K31" s="347"/>
      <c r="L31" s="347"/>
      <c r="M31" s="347"/>
      <c r="N31" s="347"/>
      <c r="O31" s="347"/>
      <c r="P31" s="347"/>
      <c r="Q31" s="347"/>
    </row>
    <row r="32" spans="1:17" ht="66" customHeight="1" x14ac:dyDescent="0.2">
      <c r="A32" s="13">
        <v>5</v>
      </c>
      <c r="B32" s="342" t="s">
        <v>135</v>
      </c>
      <c r="C32" s="347"/>
      <c r="D32" s="347"/>
      <c r="E32" s="347"/>
      <c r="F32" s="347"/>
      <c r="G32" s="347"/>
      <c r="H32" s="347"/>
      <c r="I32" s="347"/>
      <c r="J32" s="347"/>
      <c r="K32" s="347"/>
      <c r="L32" s="347"/>
      <c r="M32" s="347"/>
      <c r="N32" s="347"/>
      <c r="O32" s="347"/>
      <c r="P32" s="347"/>
      <c r="Q32" s="347"/>
    </row>
    <row r="33" spans="1:17" ht="51.75" customHeight="1" x14ac:dyDescent="0.2">
      <c r="A33" s="13">
        <v>6</v>
      </c>
      <c r="B33" s="342" t="s">
        <v>134</v>
      </c>
      <c r="C33" s="347"/>
      <c r="D33" s="347"/>
      <c r="E33" s="347"/>
      <c r="F33" s="347"/>
      <c r="G33" s="347"/>
      <c r="H33" s="347"/>
      <c r="I33" s="347"/>
      <c r="J33" s="347"/>
      <c r="K33" s="347"/>
      <c r="L33" s="347"/>
      <c r="M33" s="347"/>
      <c r="N33" s="347"/>
      <c r="O33" s="347"/>
      <c r="P33" s="347"/>
      <c r="Q33" s="347"/>
    </row>
    <row r="34" spans="1:17" ht="55.5" customHeight="1" x14ac:dyDescent="0.2">
      <c r="A34" s="13">
        <v>7</v>
      </c>
      <c r="B34" s="342" t="s">
        <v>133</v>
      </c>
      <c r="C34" s="347"/>
      <c r="D34" s="347"/>
      <c r="E34" s="347"/>
      <c r="F34" s="347"/>
      <c r="G34" s="347"/>
      <c r="H34" s="347"/>
      <c r="I34" s="347"/>
      <c r="J34" s="347"/>
      <c r="K34" s="347"/>
      <c r="L34" s="347"/>
      <c r="M34" s="347"/>
      <c r="N34" s="347"/>
      <c r="O34" s="347"/>
      <c r="P34" s="347"/>
      <c r="Q34" s="347"/>
    </row>
    <row r="35" spans="1:17" ht="55.5" customHeight="1" x14ac:dyDescent="0.2">
      <c r="A35" s="13">
        <v>8</v>
      </c>
      <c r="B35" s="342" t="s">
        <v>132</v>
      </c>
      <c r="C35" s="343"/>
      <c r="D35" s="343"/>
      <c r="E35" s="343"/>
      <c r="F35" s="343"/>
      <c r="G35" s="343"/>
      <c r="H35" s="343"/>
      <c r="I35" s="343"/>
      <c r="J35" s="343"/>
      <c r="K35" s="343"/>
      <c r="L35" s="343"/>
      <c r="M35" s="343"/>
      <c r="N35" s="343"/>
      <c r="O35" s="343"/>
      <c r="P35" s="343"/>
      <c r="Q35" s="343"/>
    </row>
    <row r="36" spans="1:17" ht="51.75" customHeight="1" x14ac:dyDescent="0.2">
      <c r="A36" s="13">
        <v>9</v>
      </c>
      <c r="B36" s="342" t="s">
        <v>129</v>
      </c>
      <c r="C36" s="343"/>
      <c r="D36" s="343"/>
      <c r="E36" s="343"/>
      <c r="F36" s="343"/>
      <c r="G36" s="343"/>
      <c r="H36" s="343"/>
      <c r="I36" s="343"/>
      <c r="J36" s="343"/>
      <c r="K36" s="343"/>
      <c r="L36" s="343"/>
      <c r="M36" s="343"/>
      <c r="N36" s="343"/>
      <c r="O36" s="343"/>
      <c r="P36" s="343"/>
      <c r="Q36" s="343"/>
    </row>
    <row r="37" spans="1:17" ht="51.75" customHeight="1" x14ac:dyDescent="0.2">
      <c r="A37" s="13">
        <v>10</v>
      </c>
      <c r="B37" s="342" t="s">
        <v>130</v>
      </c>
      <c r="C37" s="347"/>
      <c r="D37" s="347"/>
      <c r="E37" s="347"/>
      <c r="F37" s="347"/>
      <c r="G37" s="347"/>
      <c r="H37" s="347"/>
      <c r="I37" s="347"/>
      <c r="J37" s="347"/>
      <c r="K37" s="347"/>
      <c r="L37" s="347"/>
      <c r="M37" s="347"/>
      <c r="N37" s="347"/>
      <c r="O37" s="347"/>
      <c r="P37" s="347"/>
      <c r="Q37" s="347"/>
    </row>
    <row r="38" spans="1:17" ht="48.75" customHeight="1" x14ac:dyDescent="0.2">
      <c r="A38" s="13">
        <v>11</v>
      </c>
      <c r="B38" s="342" t="s">
        <v>131</v>
      </c>
      <c r="C38" s="347"/>
      <c r="D38" s="347"/>
      <c r="E38" s="347"/>
      <c r="F38" s="347"/>
      <c r="G38" s="347"/>
      <c r="H38" s="347"/>
      <c r="I38" s="347"/>
      <c r="J38" s="347"/>
      <c r="K38" s="347"/>
      <c r="L38" s="347"/>
      <c r="M38" s="347"/>
      <c r="N38" s="347"/>
      <c r="O38" s="347"/>
      <c r="P38" s="347"/>
      <c r="Q38" s="347"/>
    </row>
    <row r="42" spans="1:17" ht="31.5" customHeight="1" x14ac:dyDescent="0.2">
      <c r="A42" s="348" t="s">
        <v>17</v>
      </c>
      <c r="B42" s="348"/>
      <c r="C42" s="348"/>
      <c r="D42" s="348"/>
      <c r="E42" s="348"/>
      <c r="F42" s="348"/>
      <c r="G42" s="348"/>
      <c r="H42" s="348"/>
      <c r="I42" s="348"/>
      <c r="J42" s="348"/>
      <c r="K42" s="348"/>
      <c r="L42" s="348"/>
      <c r="M42" s="348"/>
      <c r="N42" s="348"/>
      <c r="O42" s="348"/>
      <c r="P42" s="348"/>
      <c r="Q42" s="348"/>
    </row>
    <row r="44" spans="1:17" ht="47.25" customHeight="1" x14ac:dyDescent="0.2">
      <c r="A44" s="9">
        <v>1</v>
      </c>
      <c r="B44" s="342" t="s">
        <v>140</v>
      </c>
      <c r="C44" s="343"/>
      <c r="D44" s="343"/>
      <c r="E44" s="343"/>
      <c r="F44" s="343"/>
      <c r="G44" s="343"/>
      <c r="H44" s="343"/>
      <c r="I44" s="343"/>
      <c r="J44" s="343"/>
      <c r="K44" s="343"/>
      <c r="L44" s="343"/>
      <c r="M44" s="343"/>
      <c r="N44" s="343"/>
      <c r="O44" s="343"/>
      <c r="P44" s="343"/>
      <c r="Q44" s="343"/>
    </row>
    <row r="45" spans="1:17" ht="38.25" customHeight="1" x14ac:dyDescent="0.2">
      <c r="A45" s="9">
        <v>2</v>
      </c>
      <c r="B45" s="342" t="s">
        <v>141</v>
      </c>
      <c r="C45" s="343"/>
      <c r="D45" s="343"/>
      <c r="E45" s="343"/>
      <c r="F45" s="343"/>
      <c r="G45" s="343"/>
      <c r="H45" s="343"/>
      <c r="I45" s="343"/>
      <c r="J45" s="343"/>
      <c r="K45" s="343"/>
      <c r="L45" s="343"/>
      <c r="M45" s="343"/>
      <c r="N45" s="343"/>
      <c r="O45" s="343"/>
      <c r="P45" s="343"/>
      <c r="Q45" s="343"/>
    </row>
    <row r="46" spans="1:17" ht="42.75" customHeight="1" x14ac:dyDescent="0.2">
      <c r="A46" s="9">
        <v>3</v>
      </c>
      <c r="B46" s="342" t="s">
        <v>142</v>
      </c>
      <c r="C46" s="343"/>
      <c r="D46" s="343"/>
      <c r="E46" s="343"/>
      <c r="F46" s="343"/>
      <c r="G46" s="343"/>
      <c r="H46" s="343"/>
      <c r="I46" s="343"/>
      <c r="J46" s="343"/>
      <c r="K46" s="343"/>
      <c r="L46" s="343"/>
      <c r="M46" s="343"/>
      <c r="N46" s="343"/>
      <c r="O46" s="343"/>
      <c r="P46" s="343"/>
      <c r="Q46" s="343"/>
    </row>
    <row r="50" spans="1:17" ht="30.75" customHeight="1" x14ac:dyDescent="0.2">
      <c r="A50" s="338" t="s">
        <v>18</v>
      </c>
      <c r="B50" s="339"/>
      <c r="C50" s="339"/>
      <c r="D50" s="339"/>
      <c r="E50" s="339"/>
      <c r="F50" s="339"/>
      <c r="G50" s="339"/>
      <c r="H50" s="339"/>
      <c r="I50" s="339"/>
      <c r="J50" s="339"/>
      <c r="K50" s="339"/>
      <c r="L50" s="339"/>
    </row>
    <row r="52" spans="1:17" ht="21" customHeight="1" x14ac:dyDescent="0.2">
      <c r="A52" s="129" t="s">
        <v>19</v>
      </c>
      <c r="B52" s="129" t="s">
        <v>20</v>
      </c>
      <c r="C52" s="129" t="s">
        <v>21</v>
      </c>
      <c r="D52" s="129" t="s">
        <v>22</v>
      </c>
      <c r="E52" s="129" t="s">
        <v>23</v>
      </c>
      <c r="F52" s="129" t="s">
        <v>24</v>
      </c>
      <c r="G52" s="129" t="s">
        <v>25</v>
      </c>
      <c r="H52" s="129" t="s">
        <v>26</v>
      </c>
      <c r="I52" s="129" t="s">
        <v>27</v>
      </c>
      <c r="J52" s="129" t="s">
        <v>28</v>
      </c>
      <c r="K52" s="129" t="s">
        <v>29</v>
      </c>
      <c r="L52" s="129" t="s">
        <v>30</v>
      </c>
      <c r="M52" s="340" t="s">
        <v>31</v>
      </c>
      <c r="N52" s="340"/>
      <c r="O52" s="340" t="s">
        <v>32</v>
      </c>
      <c r="P52" s="340"/>
      <c r="Q52" s="256" t="s">
        <v>33</v>
      </c>
    </row>
    <row r="53" spans="1:17" x14ac:dyDescent="0.2">
      <c r="A53" s="20" t="s">
        <v>1818</v>
      </c>
      <c r="B53" s="20">
        <v>3</v>
      </c>
      <c r="C53" s="20">
        <v>1</v>
      </c>
      <c r="D53" s="20">
        <v>1</v>
      </c>
      <c r="E53" s="20">
        <v>1</v>
      </c>
      <c r="F53" s="20">
        <v>1</v>
      </c>
      <c r="G53" s="20">
        <v>1</v>
      </c>
      <c r="H53" s="20">
        <v>1</v>
      </c>
      <c r="I53" s="20">
        <v>1</v>
      </c>
      <c r="J53" s="20">
        <v>1</v>
      </c>
      <c r="K53" s="20">
        <v>1</v>
      </c>
      <c r="L53" s="20">
        <v>1</v>
      </c>
      <c r="M53" s="341">
        <v>0</v>
      </c>
      <c r="N53" s="341"/>
      <c r="O53" s="341">
        <v>1</v>
      </c>
      <c r="P53" s="341"/>
      <c r="Q53" s="20">
        <v>1</v>
      </c>
    </row>
    <row r="54" spans="1:17" x14ac:dyDescent="0.2">
      <c r="A54" s="20" t="s">
        <v>1819</v>
      </c>
      <c r="B54" s="20">
        <v>3</v>
      </c>
      <c r="C54" s="20">
        <v>1</v>
      </c>
      <c r="D54" s="20">
        <v>1</v>
      </c>
      <c r="E54" s="20">
        <v>1</v>
      </c>
      <c r="F54" s="20">
        <v>1</v>
      </c>
      <c r="G54" s="20">
        <v>1</v>
      </c>
      <c r="H54" s="20">
        <v>1</v>
      </c>
      <c r="I54" s="20">
        <v>1</v>
      </c>
      <c r="J54" s="20">
        <v>1</v>
      </c>
      <c r="K54" s="20">
        <v>1</v>
      </c>
      <c r="L54" s="20">
        <v>1</v>
      </c>
      <c r="M54" s="341">
        <v>1</v>
      </c>
      <c r="N54" s="341"/>
      <c r="O54" s="341">
        <v>1</v>
      </c>
      <c r="P54" s="341"/>
      <c r="Q54" s="20">
        <v>1</v>
      </c>
    </row>
    <row r="55" spans="1:17" x14ac:dyDescent="0.2">
      <c r="A55" s="20" t="s">
        <v>1820</v>
      </c>
      <c r="B55" s="20">
        <v>3</v>
      </c>
      <c r="C55" s="20">
        <v>3</v>
      </c>
      <c r="D55" s="20">
        <v>1</v>
      </c>
      <c r="E55" s="20">
        <v>1</v>
      </c>
      <c r="F55" s="20">
        <v>1</v>
      </c>
      <c r="G55" s="20">
        <v>1</v>
      </c>
      <c r="H55" s="20">
        <v>1</v>
      </c>
      <c r="I55" s="20">
        <v>1</v>
      </c>
      <c r="J55" s="20">
        <v>1</v>
      </c>
      <c r="K55" s="20">
        <v>1</v>
      </c>
      <c r="L55" s="20">
        <v>1</v>
      </c>
      <c r="M55" s="341">
        <v>1</v>
      </c>
      <c r="N55" s="341"/>
      <c r="O55" s="341">
        <v>1</v>
      </c>
      <c r="P55" s="341"/>
      <c r="Q55" s="20">
        <v>1</v>
      </c>
    </row>
    <row r="56" spans="1:17" x14ac:dyDescent="0.2">
      <c r="A56" s="20" t="s">
        <v>1821</v>
      </c>
      <c r="B56" s="20">
        <v>3</v>
      </c>
      <c r="C56" s="20">
        <v>3</v>
      </c>
      <c r="D56" s="20">
        <v>1</v>
      </c>
      <c r="E56" s="20">
        <v>2</v>
      </c>
      <c r="F56" s="20">
        <v>1</v>
      </c>
      <c r="G56" s="20">
        <v>1</v>
      </c>
      <c r="H56" s="20">
        <v>0</v>
      </c>
      <c r="I56" s="20">
        <v>1</v>
      </c>
      <c r="J56" s="20">
        <v>1</v>
      </c>
      <c r="K56" s="20">
        <v>1</v>
      </c>
      <c r="L56" s="20">
        <v>1</v>
      </c>
      <c r="M56" s="341">
        <v>1</v>
      </c>
      <c r="N56" s="341"/>
      <c r="O56" s="341">
        <v>1</v>
      </c>
      <c r="P56" s="341"/>
      <c r="Q56" s="20">
        <v>1</v>
      </c>
    </row>
    <row r="57" spans="1:17" x14ac:dyDescent="0.2">
      <c r="A57" s="20" t="s">
        <v>1822</v>
      </c>
      <c r="B57" s="20">
        <v>1</v>
      </c>
      <c r="C57" s="20">
        <v>2</v>
      </c>
      <c r="D57" s="20">
        <v>1</v>
      </c>
      <c r="E57" s="20">
        <v>1</v>
      </c>
      <c r="F57" s="20">
        <v>1</v>
      </c>
      <c r="G57" s="20">
        <v>1</v>
      </c>
      <c r="H57" s="20">
        <v>1</v>
      </c>
      <c r="I57" s="20">
        <v>1</v>
      </c>
      <c r="J57" s="20">
        <v>1</v>
      </c>
      <c r="K57" s="20">
        <v>1</v>
      </c>
      <c r="L57" s="20">
        <v>1</v>
      </c>
      <c r="M57" s="341">
        <v>1</v>
      </c>
      <c r="N57" s="341"/>
      <c r="O57" s="341">
        <v>1</v>
      </c>
      <c r="P57" s="341"/>
      <c r="Q57" s="20">
        <v>1</v>
      </c>
    </row>
    <row r="58" spans="1:17" x14ac:dyDescent="0.2">
      <c r="A58" s="20" t="s">
        <v>1823</v>
      </c>
      <c r="B58" s="20">
        <v>1</v>
      </c>
      <c r="C58" s="20">
        <v>1</v>
      </c>
      <c r="D58" s="20">
        <v>2</v>
      </c>
      <c r="E58" s="20">
        <v>1</v>
      </c>
      <c r="F58" s="20">
        <v>1</v>
      </c>
      <c r="G58" s="20">
        <v>1</v>
      </c>
      <c r="H58" s="20">
        <v>1</v>
      </c>
      <c r="I58" s="20">
        <v>1</v>
      </c>
      <c r="J58" s="20">
        <v>1</v>
      </c>
      <c r="K58" s="20">
        <v>1</v>
      </c>
      <c r="L58" s="20">
        <v>1</v>
      </c>
      <c r="M58" s="20">
        <v>1</v>
      </c>
      <c r="N58" s="20"/>
      <c r="O58" s="20">
        <v>1</v>
      </c>
      <c r="P58" s="20"/>
      <c r="Q58" s="20">
        <v>1</v>
      </c>
    </row>
    <row r="59" spans="1:17" x14ac:dyDescent="0.2">
      <c r="A59" s="20" t="s">
        <v>1824</v>
      </c>
      <c r="B59" s="130">
        <f>IFERROR(AVERAGEIF(B53:B58,"&lt;&gt;"),"")</f>
        <v>2.3333333333333335</v>
      </c>
      <c r="C59" s="130">
        <f t="shared" ref="C59:P59" si="0">IFERROR(AVERAGEIF(C53:C58,"&lt;&gt;"),"")</f>
        <v>1.8333333333333333</v>
      </c>
      <c r="D59" s="130">
        <f t="shared" si="0"/>
        <v>1.1666666666666667</v>
      </c>
      <c r="E59" s="130">
        <f t="shared" si="0"/>
        <v>1.1666666666666667</v>
      </c>
      <c r="F59" s="130">
        <f t="shared" si="0"/>
        <v>1</v>
      </c>
      <c r="G59" s="130">
        <f t="shared" si="0"/>
        <v>1</v>
      </c>
      <c r="H59" s="130">
        <f t="shared" si="0"/>
        <v>0.83333333333333337</v>
      </c>
      <c r="I59" s="130">
        <f t="shared" si="0"/>
        <v>1</v>
      </c>
      <c r="J59" s="130">
        <f t="shared" si="0"/>
        <v>1</v>
      </c>
      <c r="K59" s="130">
        <f t="shared" si="0"/>
        <v>1</v>
      </c>
      <c r="L59" s="130">
        <f t="shared" si="0"/>
        <v>1</v>
      </c>
      <c r="M59" s="130">
        <f>IFERROR(AVERAGEIF(M53:M58,"&lt;&gt;"),"")</f>
        <v>0.83333333333333337</v>
      </c>
      <c r="N59" s="130" t="str">
        <f>IFERROR(AVERAGEIF(N53:N58,"&lt;&gt;"),"")</f>
        <v/>
      </c>
      <c r="O59" s="130">
        <f>IFERROR(AVERAGEIF(O53:O58,"&lt;&gt;"),"")</f>
        <v>1</v>
      </c>
      <c r="P59" s="130" t="str">
        <f t="shared" si="0"/>
        <v/>
      </c>
      <c r="Q59" s="130">
        <f>IFERROR(AVERAGEIF(Q53:Q58,"&lt;&gt;"),"")</f>
        <v>1</v>
      </c>
    </row>
    <row r="60" spans="1:17" x14ac:dyDescent="0.2">
      <c r="A60" s="20"/>
      <c r="B60" s="20"/>
      <c r="C60" s="20"/>
      <c r="D60" s="20"/>
      <c r="E60" s="20"/>
      <c r="F60" s="20"/>
      <c r="G60" s="20"/>
      <c r="H60" s="20"/>
      <c r="I60" s="20"/>
      <c r="J60" s="20"/>
      <c r="K60" s="20"/>
      <c r="L60" s="20"/>
      <c r="M60" s="20"/>
      <c r="N60" s="20"/>
      <c r="O60" s="20"/>
      <c r="P60" s="20"/>
      <c r="Q60" s="20"/>
    </row>
    <row r="63" spans="1:17" ht="18" x14ac:dyDescent="0.2">
      <c r="A63" s="15" t="s">
        <v>34</v>
      </c>
      <c r="B63" s="15"/>
      <c r="C63" s="15"/>
      <c r="D63" s="15"/>
      <c r="E63" s="15"/>
      <c r="F63" s="16"/>
      <c r="G63" s="16"/>
      <c r="K63" s="258" t="s">
        <v>1786</v>
      </c>
      <c r="L63" s="354" t="s">
        <v>1787</v>
      </c>
      <c r="M63" s="355"/>
      <c r="N63" s="355"/>
      <c r="O63" s="355"/>
      <c r="P63" s="355"/>
      <c r="Q63" s="356"/>
    </row>
    <row r="64" spans="1:17" ht="16" x14ac:dyDescent="0.2">
      <c r="A64" s="11" t="s">
        <v>19</v>
      </c>
      <c r="B64" s="11" t="s">
        <v>10</v>
      </c>
      <c r="C64" s="11" t="s">
        <v>11</v>
      </c>
      <c r="D64" s="11" t="s">
        <v>12</v>
      </c>
      <c r="E64" s="11" t="s">
        <v>13</v>
      </c>
      <c r="F64" s="12" t="s">
        <v>14</v>
      </c>
      <c r="G64" s="48" t="s">
        <v>15</v>
      </c>
      <c r="K64" s="1" t="s">
        <v>1788</v>
      </c>
      <c r="L64" s="1" t="s">
        <v>1789</v>
      </c>
      <c r="M64" s="1" t="s">
        <v>1790</v>
      </c>
      <c r="N64" s="1"/>
      <c r="O64" s="1"/>
      <c r="P64" s="1"/>
      <c r="Q64" s="1"/>
    </row>
    <row r="65" spans="1:17" ht="16" x14ac:dyDescent="0.2">
      <c r="A65" s="14" t="s">
        <v>35</v>
      </c>
      <c r="B65" s="8" t="s">
        <v>36</v>
      </c>
      <c r="C65" s="8" t="s">
        <v>36</v>
      </c>
      <c r="D65" s="8"/>
      <c r="E65" s="8"/>
      <c r="F65" s="17"/>
      <c r="G65" s="18"/>
      <c r="K65" s="1" t="s">
        <v>1791</v>
      </c>
      <c r="L65" s="1" t="s">
        <v>1790</v>
      </c>
      <c r="M65" s="1" t="s">
        <v>1792</v>
      </c>
      <c r="N65" s="1"/>
      <c r="O65" s="1" t="s">
        <v>1793</v>
      </c>
      <c r="P65" s="1"/>
      <c r="Q65" s="1"/>
    </row>
    <row r="66" spans="1:17" ht="16" x14ac:dyDescent="0.2">
      <c r="A66" s="14" t="s">
        <v>37</v>
      </c>
      <c r="B66" s="8"/>
      <c r="C66" s="8"/>
      <c r="D66" s="8" t="s">
        <v>36</v>
      </c>
      <c r="E66" s="8" t="s">
        <v>36</v>
      </c>
      <c r="F66" s="17"/>
      <c r="G66" s="18" t="s">
        <v>36</v>
      </c>
      <c r="K66" s="1" t="s">
        <v>1794</v>
      </c>
      <c r="L66" s="1" t="s">
        <v>1792</v>
      </c>
      <c r="M66" s="1" t="s">
        <v>1793</v>
      </c>
      <c r="N66" s="1" t="s">
        <v>13</v>
      </c>
      <c r="O66" s="1"/>
      <c r="P66" s="1"/>
      <c r="Q66" s="1"/>
    </row>
    <row r="67" spans="1:17" ht="16" x14ac:dyDescent="0.2">
      <c r="A67" s="14" t="s">
        <v>38</v>
      </c>
      <c r="B67" s="8" t="s">
        <v>36</v>
      </c>
      <c r="C67" s="8"/>
      <c r="D67" s="8"/>
      <c r="E67" s="8"/>
      <c r="F67" s="17"/>
      <c r="G67" s="18"/>
      <c r="K67" s="1" t="s">
        <v>1795</v>
      </c>
      <c r="L67" s="1" t="s">
        <v>1790</v>
      </c>
      <c r="M67" s="1" t="s">
        <v>1792</v>
      </c>
      <c r="N67" s="1"/>
      <c r="O67" s="1" t="s">
        <v>1793</v>
      </c>
      <c r="P67" s="1"/>
      <c r="Q67" s="1"/>
    </row>
    <row r="68" spans="1:17" ht="16" x14ac:dyDescent="0.2">
      <c r="A68" s="14" t="s">
        <v>39</v>
      </c>
      <c r="B68" s="8"/>
      <c r="C68" s="8" t="s">
        <v>36</v>
      </c>
      <c r="D68" s="8"/>
      <c r="E68" s="8"/>
      <c r="F68" s="17"/>
      <c r="G68" s="18"/>
      <c r="K68" s="1" t="s">
        <v>1796</v>
      </c>
      <c r="L68" s="1" t="s">
        <v>1797</v>
      </c>
      <c r="M68" s="1" t="s">
        <v>1798</v>
      </c>
      <c r="N68" s="1"/>
      <c r="O68" s="1"/>
      <c r="P68" s="1"/>
      <c r="Q68" s="1"/>
    </row>
    <row r="69" spans="1:17" x14ac:dyDescent="0.2">
      <c r="A69" s="14" t="s">
        <v>40</v>
      </c>
      <c r="B69" s="8"/>
      <c r="C69" s="8"/>
      <c r="D69" s="8"/>
      <c r="E69" s="8" t="s">
        <v>36</v>
      </c>
      <c r="F69" s="17"/>
      <c r="G69" s="18"/>
    </row>
    <row r="70" spans="1:17" x14ac:dyDescent="0.2">
      <c r="A70" s="14" t="s">
        <v>41</v>
      </c>
      <c r="B70" s="8"/>
      <c r="C70" s="8"/>
      <c r="D70" s="8"/>
      <c r="E70" s="8"/>
      <c r="F70" s="17" t="s">
        <v>36</v>
      </c>
      <c r="G70" s="18"/>
    </row>
    <row r="71" spans="1:17" x14ac:dyDescent="0.2">
      <c r="A71" s="14" t="s">
        <v>42</v>
      </c>
      <c r="B71" s="8"/>
      <c r="C71" s="8"/>
      <c r="D71" s="8"/>
      <c r="E71" s="8"/>
      <c r="F71" s="17"/>
      <c r="G71" s="18"/>
    </row>
  </sheetData>
  <mergeCells count="51">
    <mergeCell ref="L63:Q63"/>
    <mergeCell ref="A1:Q1"/>
    <mergeCell ref="A26:Q26"/>
    <mergeCell ref="B6:I6"/>
    <mergeCell ref="B7:I7"/>
    <mergeCell ref="B8:I8"/>
    <mergeCell ref="B9:I9"/>
    <mergeCell ref="B10:I10"/>
    <mergeCell ref="B11:I11"/>
    <mergeCell ref="A16:N16"/>
    <mergeCell ref="B18:N18"/>
    <mergeCell ref="B19:N19"/>
    <mergeCell ref="B20:N20"/>
    <mergeCell ref="A3:Q3"/>
    <mergeCell ref="A4:Q4"/>
    <mergeCell ref="B12:I12"/>
    <mergeCell ref="N6:T6"/>
    <mergeCell ref="N7:T7"/>
    <mergeCell ref="N8:T8"/>
    <mergeCell ref="B44:Q44"/>
    <mergeCell ref="B45:Q45"/>
    <mergeCell ref="L7:L8"/>
    <mergeCell ref="B32:Q32"/>
    <mergeCell ref="B33:Q33"/>
    <mergeCell ref="B22:N22"/>
    <mergeCell ref="B28:Q28"/>
    <mergeCell ref="B29:Q29"/>
    <mergeCell ref="B30:Q30"/>
    <mergeCell ref="B46:Q46"/>
    <mergeCell ref="B21:N21"/>
    <mergeCell ref="B37:Q37"/>
    <mergeCell ref="B38:Q38"/>
    <mergeCell ref="B23:N23"/>
    <mergeCell ref="B34:Q34"/>
    <mergeCell ref="B35:Q35"/>
    <mergeCell ref="B36:Q36"/>
    <mergeCell ref="B31:Q31"/>
    <mergeCell ref="A42:Q42"/>
    <mergeCell ref="M56:N56"/>
    <mergeCell ref="O56:P56"/>
    <mergeCell ref="M57:N57"/>
    <mergeCell ref="O57:P57"/>
    <mergeCell ref="M54:N54"/>
    <mergeCell ref="O54:P54"/>
    <mergeCell ref="M55:N55"/>
    <mergeCell ref="O55:P55"/>
    <mergeCell ref="A50:L50"/>
    <mergeCell ref="M52:N52"/>
    <mergeCell ref="O52:P52"/>
    <mergeCell ref="M53:N53"/>
    <mergeCell ref="O53:P5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7"/>
  <sheetViews>
    <sheetView topLeftCell="A489" zoomScale="105" workbookViewId="0">
      <selection activeCell="C501" sqref="C501"/>
    </sheetView>
  </sheetViews>
  <sheetFormatPr baseColWidth="10" defaultColWidth="8.83203125" defaultRowHeight="15" x14ac:dyDescent="0.2"/>
  <cols>
    <col min="1" max="1" width="7.6640625" customWidth="1"/>
    <col min="2" max="2" width="28.5" customWidth="1"/>
    <col min="3" max="3" width="18.5" customWidth="1"/>
    <col min="4" max="4" width="36.83203125" customWidth="1"/>
  </cols>
  <sheetData>
    <row r="1" spans="1:18" ht="90.75" customHeight="1" x14ac:dyDescent="0.2">
      <c r="A1" s="369" t="s">
        <v>122</v>
      </c>
      <c r="B1" s="370"/>
      <c r="C1" s="370"/>
      <c r="D1" s="371"/>
      <c r="E1" s="19"/>
      <c r="F1" s="19"/>
      <c r="G1" s="19"/>
      <c r="H1" s="19"/>
      <c r="I1" s="19"/>
      <c r="J1" s="19"/>
      <c r="K1" s="19"/>
      <c r="L1" s="19"/>
      <c r="M1" s="19"/>
      <c r="N1" s="19"/>
      <c r="O1" s="19"/>
      <c r="P1" s="19"/>
      <c r="Q1" s="19"/>
      <c r="R1" s="19"/>
    </row>
    <row r="2" spans="1:18" ht="34.5" customHeight="1" x14ac:dyDescent="0.2">
      <c r="A2" s="372" t="s">
        <v>43</v>
      </c>
      <c r="B2" s="373"/>
      <c r="C2" s="373"/>
      <c r="D2" s="374"/>
    </row>
    <row r="3" spans="1:18" x14ac:dyDescent="0.2">
      <c r="A3" s="375" t="s">
        <v>44</v>
      </c>
      <c r="B3" s="375" t="s">
        <v>45</v>
      </c>
      <c r="C3" s="377" t="s">
        <v>46</v>
      </c>
      <c r="D3" s="375" t="s">
        <v>47</v>
      </c>
    </row>
    <row r="4" spans="1:18" x14ac:dyDescent="0.2">
      <c r="A4" s="376"/>
      <c r="B4" s="376"/>
      <c r="C4" s="375"/>
      <c r="D4" s="376"/>
    </row>
    <row r="5" spans="1:18" ht="19" x14ac:dyDescent="0.2">
      <c r="A5" s="142">
        <v>1</v>
      </c>
      <c r="B5" s="142" t="s">
        <v>689</v>
      </c>
      <c r="C5" s="143">
        <v>211423243001</v>
      </c>
      <c r="D5" s="144" t="s">
        <v>690</v>
      </c>
    </row>
    <row r="6" spans="1:18" ht="19" x14ac:dyDescent="0.2">
      <c r="A6" s="142">
        <v>2</v>
      </c>
      <c r="B6" s="142" t="s">
        <v>691</v>
      </c>
      <c r="C6" s="143">
        <v>211423243002</v>
      </c>
      <c r="D6" s="144" t="s">
        <v>692</v>
      </c>
    </row>
    <row r="7" spans="1:18" ht="19" x14ac:dyDescent="0.2">
      <c r="A7" s="142">
        <v>3</v>
      </c>
      <c r="B7" s="142" t="s">
        <v>693</v>
      </c>
      <c r="C7" s="143">
        <v>211423243003</v>
      </c>
      <c r="D7" s="144" t="s">
        <v>694</v>
      </c>
    </row>
    <row r="8" spans="1:18" ht="19" x14ac:dyDescent="0.2">
      <c r="A8" s="142">
        <v>4</v>
      </c>
      <c r="B8" s="142" t="s">
        <v>695</v>
      </c>
      <c r="C8" s="143">
        <v>211423243004</v>
      </c>
      <c r="D8" s="144" t="s">
        <v>696</v>
      </c>
    </row>
    <row r="9" spans="1:18" ht="19" x14ac:dyDescent="0.2">
      <c r="A9" s="142">
        <v>5</v>
      </c>
      <c r="B9" s="142" t="s">
        <v>697</v>
      </c>
      <c r="C9" s="143">
        <v>211423243005</v>
      </c>
      <c r="D9" s="144" t="s">
        <v>698</v>
      </c>
    </row>
    <row r="10" spans="1:18" ht="19" x14ac:dyDescent="0.2">
      <c r="A10" s="142">
        <v>6</v>
      </c>
      <c r="B10" s="142" t="s">
        <v>699</v>
      </c>
      <c r="C10" s="143">
        <v>211423243006</v>
      </c>
      <c r="D10" s="144" t="s">
        <v>700</v>
      </c>
    </row>
    <row r="11" spans="1:18" ht="19" x14ac:dyDescent="0.2">
      <c r="A11" s="142">
        <v>7</v>
      </c>
      <c r="B11" s="142" t="s">
        <v>701</v>
      </c>
      <c r="C11" s="143">
        <v>211423243007</v>
      </c>
      <c r="D11" s="144" t="s">
        <v>702</v>
      </c>
    </row>
    <row r="12" spans="1:18" ht="19" x14ac:dyDescent="0.2">
      <c r="A12" s="142">
        <v>8</v>
      </c>
      <c r="B12" s="142" t="s">
        <v>703</v>
      </c>
      <c r="C12" s="143">
        <v>211423243008</v>
      </c>
      <c r="D12" s="144" t="s">
        <v>704</v>
      </c>
    </row>
    <row r="13" spans="1:18" ht="19" x14ac:dyDescent="0.2">
      <c r="A13" s="142">
        <v>9</v>
      </c>
      <c r="B13" s="142" t="s">
        <v>705</v>
      </c>
      <c r="C13" s="143">
        <v>211423243009</v>
      </c>
      <c r="D13" s="144" t="s">
        <v>706</v>
      </c>
    </row>
    <row r="14" spans="1:18" ht="19" x14ac:dyDescent="0.2">
      <c r="A14" s="142">
        <v>10</v>
      </c>
      <c r="B14" s="142" t="s">
        <v>707</v>
      </c>
      <c r="C14" s="143">
        <v>211423243010</v>
      </c>
      <c r="D14" s="144" t="s">
        <v>708</v>
      </c>
    </row>
    <row r="15" spans="1:18" ht="38" x14ac:dyDescent="0.2">
      <c r="A15" s="142">
        <v>11</v>
      </c>
      <c r="B15" s="142" t="s">
        <v>709</v>
      </c>
      <c r="C15" s="143">
        <v>211423243011</v>
      </c>
      <c r="D15" s="144" t="s">
        <v>710</v>
      </c>
    </row>
    <row r="16" spans="1:18" ht="19" x14ac:dyDescent="0.2">
      <c r="A16" s="142">
        <v>12</v>
      </c>
      <c r="B16" s="142" t="s">
        <v>711</v>
      </c>
      <c r="C16" s="143">
        <v>211423243012</v>
      </c>
      <c r="D16" s="144" t="s">
        <v>712</v>
      </c>
    </row>
    <row r="17" spans="1:4" ht="19" x14ac:dyDescent="0.2">
      <c r="A17" s="142">
        <v>13</v>
      </c>
      <c r="B17" s="142" t="s">
        <v>713</v>
      </c>
      <c r="C17" s="143">
        <v>211423243013</v>
      </c>
      <c r="D17" s="144" t="s">
        <v>714</v>
      </c>
    </row>
    <row r="18" spans="1:4" ht="19" x14ac:dyDescent="0.2">
      <c r="A18" s="142">
        <v>14</v>
      </c>
      <c r="B18" s="142" t="s">
        <v>715</v>
      </c>
      <c r="C18" s="143">
        <v>211423243014</v>
      </c>
      <c r="D18" s="144" t="s">
        <v>716</v>
      </c>
    </row>
    <row r="19" spans="1:4" ht="19" x14ac:dyDescent="0.2">
      <c r="A19" s="142">
        <v>15</v>
      </c>
      <c r="B19" s="142" t="s">
        <v>717</v>
      </c>
      <c r="C19" s="143">
        <v>211423243015</v>
      </c>
      <c r="D19" s="144" t="s">
        <v>718</v>
      </c>
    </row>
    <row r="20" spans="1:4" ht="19" x14ac:dyDescent="0.2">
      <c r="A20" s="142">
        <v>16</v>
      </c>
      <c r="B20" s="142" t="s">
        <v>719</v>
      </c>
      <c r="C20" s="143">
        <v>211423243016</v>
      </c>
      <c r="D20" s="144" t="s">
        <v>720</v>
      </c>
    </row>
    <row r="21" spans="1:4" ht="19" x14ac:dyDescent="0.2">
      <c r="A21" s="142">
        <v>17</v>
      </c>
      <c r="B21" s="142" t="s">
        <v>721</v>
      </c>
      <c r="C21" s="143">
        <v>211423243017</v>
      </c>
      <c r="D21" s="144" t="s">
        <v>151</v>
      </c>
    </row>
    <row r="22" spans="1:4" ht="19" x14ac:dyDescent="0.2">
      <c r="A22" s="142">
        <v>18</v>
      </c>
      <c r="B22" s="142" t="s">
        <v>722</v>
      </c>
      <c r="C22" s="143">
        <v>211423243018</v>
      </c>
      <c r="D22" s="144" t="s">
        <v>157</v>
      </c>
    </row>
    <row r="23" spans="1:4" ht="19" x14ac:dyDescent="0.2">
      <c r="A23" s="142">
        <v>19</v>
      </c>
      <c r="B23" s="142" t="s">
        <v>723</v>
      </c>
      <c r="C23" s="143">
        <v>211423243019</v>
      </c>
      <c r="D23" s="144" t="s">
        <v>158</v>
      </c>
    </row>
    <row r="24" spans="1:4" ht="19" x14ac:dyDescent="0.2">
      <c r="A24" s="142">
        <v>20</v>
      </c>
      <c r="B24" s="142" t="s">
        <v>724</v>
      </c>
      <c r="C24" s="143">
        <v>211423243020</v>
      </c>
      <c r="D24" s="144" t="s">
        <v>725</v>
      </c>
    </row>
    <row r="25" spans="1:4" ht="19" x14ac:dyDescent="0.2">
      <c r="A25" s="142">
        <v>21</v>
      </c>
      <c r="B25" s="142" t="s">
        <v>726</v>
      </c>
      <c r="C25" s="143">
        <v>211423243021</v>
      </c>
      <c r="D25" s="144" t="s">
        <v>727</v>
      </c>
    </row>
    <row r="26" spans="1:4" ht="19" x14ac:dyDescent="0.2">
      <c r="A26" s="142">
        <v>22</v>
      </c>
      <c r="B26" s="142" t="s">
        <v>728</v>
      </c>
      <c r="C26" s="143">
        <v>211423243022</v>
      </c>
      <c r="D26" s="144" t="s">
        <v>729</v>
      </c>
    </row>
    <row r="27" spans="1:4" ht="19" x14ac:dyDescent="0.2">
      <c r="A27" s="142">
        <v>23</v>
      </c>
      <c r="B27" s="142" t="s">
        <v>730</v>
      </c>
      <c r="C27" s="143">
        <v>211423243023</v>
      </c>
      <c r="D27" s="144" t="s">
        <v>731</v>
      </c>
    </row>
    <row r="28" spans="1:4" ht="19" x14ac:dyDescent="0.2">
      <c r="A28" s="142">
        <v>24</v>
      </c>
      <c r="B28" s="142" t="s">
        <v>732</v>
      </c>
      <c r="C28" s="143">
        <v>211423243024</v>
      </c>
      <c r="D28" s="144" t="s">
        <v>733</v>
      </c>
    </row>
    <row r="29" spans="1:4" ht="19" x14ac:dyDescent="0.2">
      <c r="A29" s="142">
        <v>25</v>
      </c>
      <c r="B29" s="142" t="s">
        <v>734</v>
      </c>
      <c r="C29" s="143">
        <v>211423243025</v>
      </c>
      <c r="D29" s="144" t="s">
        <v>735</v>
      </c>
    </row>
    <row r="30" spans="1:4" ht="19" x14ac:dyDescent="0.2">
      <c r="A30" s="142">
        <v>26</v>
      </c>
      <c r="B30" s="142" t="s">
        <v>736</v>
      </c>
      <c r="C30" s="143">
        <v>211423243026</v>
      </c>
      <c r="D30" s="144" t="s">
        <v>737</v>
      </c>
    </row>
    <row r="31" spans="1:4" ht="19" x14ac:dyDescent="0.2">
      <c r="A31" s="142">
        <v>27</v>
      </c>
      <c r="B31" s="142" t="s">
        <v>738</v>
      </c>
      <c r="C31" s="143">
        <v>211423243027</v>
      </c>
      <c r="D31" s="144" t="s">
        <v>739</v>
      </c>
    </row>
    <row r="32" spans="1:4" ht="19" x14ac:dyDescent="0.2">
      <c r="A32" s="142">
        <v>28</v>
      </c>
      <c r="B32" s="142" t="s">
        <v>740</v>
      </c>
      <c r="C32" s="143">
        <v>211423243028</v>
      </c>
      <c r="D32" s="144" t="s">
        <v>741</v>
      </c>
    </row>
    <row r="33" spans="1:4" ht="19" x14ac:dyDescent="0.2">
      <c r="A33" s="142">
        <v>29</v>
      </c>
      <c r="B33" s="142" t="s">
        <v>742</v>
      </c>
      <c r="C33" s="143">
        <v>211423243029</v>
      </c>
      <c r="D33" s="144" t="s">
        <v>743</v>
      </c>
    </row>
    <row r="34" spans="1:4" ht="19" x14ac:dyDescent="0.2">
      <c r="A34" s="142">
        <v>30</v>
      </c>
      <c r="B34" s="142" t="s">
        <v>744</v>
      </c>
      <c r="C34" s="143">
        <v>211423243030</v>
      </c>
      <c r="D34" s="144" t="s">
        <v>745</v>
      </c>
    </row>
    <row r="35" spans="1:4" ht="19" x14ac:dyDescent="0.2">
      <c r="A35" s="142">
        <v>31</v>
      </c>
      <c r="B35" s="142" t="s">
        <v>746</v>
      </c>
      <c r="C35" s="143">
        <v>211423243031</v>
      </c>
      <c r="D35" s="144" t="s">
        <v>747</v>
      </c>
    </row>
    <row r="36" spans="1:4" ht="19" x14ac:dyDescent="0.2">
      <c r="A36" s="142">
        <v>32</v>
      </c>
      <c r="B36" s="142" t="s">
        <v>748</v>
      </c>
      <c r="C36" s="143">
        <v>211423243032</v>
      </c>
      <c r="D36" s="144" t="s">
        <v>749</v>
      </c>
    </row>
    <row r="37" spans="1:4" ht="19" x14ac:dyDescent="0.2">
      <c r="A37" s="142">
        <v>33</v>
      </c>
      <c r="B37" s="142" t="s">
        <v>750</v>
      </c>
      <c r="C37" s="143">
        <v>211423243033</v>
      </c>
      <c r="D37" s="144" t="s">
        <v>751</v>
      </c>
    </row>
    <row r="38" spans="1:4" ht="19" x14ac:dyDescent="0.2">
      <c r="A38" s="142">
        <v>34</v>
      </c>
      <c r="B38" s="142" t="s">
        <v>752</v>
      </c>
      <c r="C38" s="143">
        <v>211423243034</v>
      </c>
      <c r="D38" s="144" t="s">
        <v>753</v>
      </c>
    </row>
    <row r="39" spans="1:4" ht="19" x14ac:dyDescent="0.2">
      <c r="A39" s="142">
        <v>35</v>
      </c>
      <c r="B39" s="142" t="s">
        <v>754</v>
      </c>
      <c r="C39" s="143">
        <v>211423243035</v>
      </c>
      <c r="D39" s="144" t="s">
        <v>755</v>
      </c>
    </row>
    <row r="40" spans="1:4" ht="19" x14ac:dyDescent="0.2">
      <c r="A40" s="142">
        <v>36</v>
      </c>
      <c r="B40" s="142" t="s">
        <v>756</v>
      </c>
      <c r="C40" s="143">
        <v>211423243036</v>
      </c>
      <c r="D40" s="144" t="s">
        <v>757</v>
      </c>
    </row>
    <row r="41" spans="1:4" ht="19" x14ac:dyDescent="0.2">
      <c r="A41" s="142">
        <v>37</v>
      </c>
      <c r="B41" s="142" t="s">
        <v>758</v>
      </c>
      <c r="C41" s="143">
        <v>211423243037</v>
      </c>
      <c r="D41" s="144" t="s">
        <v>759</v>
      </c>
    </row>
    <row r="42" spans="1:4" ht="19" x14ac:dyDescent="0.2">
      <c r="A42" s="142">
        <v>38</v>
      </c>
      <c r="B42" s="142" t="s">
        <v>760</v>
      </c>
      <c r="C42" s="143">
        <v>211423243038</v>
      </c>
      <c r="D42" s="144" t="s">
        <v>761</v>
      </c>
    </row>
    <row r="43" spans="1:4" ht="19" x14ac:dyDescent="0.2">
      <c r="A43" s="142">
        <v>39</v>
      </c>
      <c r="B43" s="142" t="s">
        <v>762</v>
      </c>
      <c r="C43" s="143">
        <v>211423243039</v>
      </c>
      <c r="D43" s="144" t="s">
        <v>763</v>
      </c>
    </row>
    <row r="44" spans="1:4" ht="19" x14ac:dyDescent="0.2">
      <c r="A44" s="142">
        <v>40</v>
      </c>
      <c r="B44" s="142" t="s">
        <v>764</v>
      </c>
      <c r="C44" s="143">
        <v>211423243040</v>
      </c>
      <c r="D44" s="144" t="s">
        <v>765</v>
      </c>
    </row>
    <row r="45" spans="1:4" ht="19" x14ac:dyDescent="0.2">
      <c r="A45" s="142">
        <v>41</v>
      </c>
      <c r="B45" s="142" t="s">
        <v>766</v>
      </c>
      <c r="C45" s="143">
        <v>211423243041</v>
      </c>
      <c r="D45" s="144" t="s">
        <v>767</v>
      </c>
    </row>
    <row r="46" spans="1:4" ht="19" x14ac:dyDescent="0.2">
      <c r="A46" s="142">
        <v>42</v>
      </c>
      <c r="B46" s="142" t="s">
        <v>768</v>
      </c>
      <c r="C46" s="143">
        <v>211423243042</v>
      </c>
      <c r="D46" s="144" t="s">
        <v>769</v>
      </c>
    </row>
    <row r="47" spans="1:4" ht="19" x14ac:dyDescent="0.2">
      <c r="A47" s="142">
        <v>43</v>
      </c>
      <c r="B47" s="142" t="s">
        <v>770</v>
      </c>
      <c r="C47" s="143">
        <v>211423243043</v>
      </c>
      <c r="D47" s="144" t="s">
        <v>771</v>
      </c>
    </row>
    <row r="48" spans="1:4" ht="19" x14ac:dyDescent="0.2">
      <c r="A48" s="142">
        <v>44</v>
      </c>
      <c r="B48" s="142" t="s">
        <v>772</v>
      </c>
      <c r="C48" s="143">
        <v>211423243044</v>
      </c>
      <c r="D48" s="144" t="s">
        <v>773</v>
      </c>
    </row>
    <row r="49" spans="1:4" ht="19" x14ac:dyDescent="0.2">
      <c r="A49" s="142">
        <v>45</v>
      </c>
      <c r="B49" s="142" t="s">
        <v>774</v>
      </c>
      <c r="C49" s="143">
        <v>211423243045</v>
      </c>
      <c r="D49" s="144" t="s">
        <v>775</v>
      </c>
    </row>
    <row r="50" spans="1:4" ht="19" x14ac:dyDescent="0.2">
      <c r="A50" s="142">
        <v>46</v>
      </c>
      <c r="B50" s="142" t="s">
        <v>776</v>
      </c>
      <c r="C50" s="143">
        <v>211423243046</v>
      </c>
      <c r="D50" s="144" t="s">
        <v>777</v>
      </c>
    </row>
    <row r="51" spans="1:4" ht="19" x14ac:dyDescent="0.2">
      <c r="A51" s="142">
        <v>47</v>
      </c>
      <c r="B51" s="142" t="s">
        <v>778</v>
      </c>
      <c r="C51" s="143">
        <v>211423243047</v>
      </c>
      <c r="D51" s="144" t="s">
        <v>779</v>
      </c>
    </row>
    <row r="52" spans="1:4" ht="19" x14ac:dyDescent="0.2">
      <c r="A52" s="142">
        <v>48</v>
      </c>
      <c r="B52" s="142" t="s">
        <v>780</v>
      </c>
      <c r="C52" s="143">
        <v>211423243048</v>
      </c>
      <c r="D52" s="144" t="s">
        <v>781</v>
      </c>
    </row>
    <row r="53" spans="1:4" ht="19" x14ac:dyDescent="0.2">
      <c r="A53" s="142">
        <v>49</v>
      </c>
      <c r="B53" s="142" t="s">
        <v>782</v>
      </c>
      <c r="C53" s="143">
        <v>211423243049</v>
      </c>
      <c r="D53" s="144" t="s">
        <v>783</v>
      </c>
    </row>
    <row r="54" spans="1:4" ht="19" x14ac:dyDescent="0.2">
      <c r="A54" s="142">
        <v>50</v>
      </c>
      <c r="B54" s="142" t="s">
        <v>784</v>
      </c>
      <c r="C54" s="143">
        <v>211423243050</v>
      </c>
      <c r="D54" s="144" t="s">
        <v>785</v>
      </c>
    </row>
    <row r="55" spans="1:4" ht="19" x14ac:dyDescent="0.2">
      <c r="A55" s="142">
        <v>51</v>
      </c>
      <c r="B55" s="142" t="s">
        <v>786</v>
      </c>
      <c r="C55" s="143">
        <v>211423243051</v>
      </c>
      <c r="D55" s="144" t="s">
        <v>787</v>
      </c>
    </row>
    <row r="56" spans="1:4" ht="19" x14ac:dyDescent="0.2">
      <c r="A56" s="142">
        <v>52</v>
      </c>
      <c r="B56" s="142" t="s">
        <v>788</v>
      </c>
      <c r="C56" s="143">
        <v>211423243052</v>
      </c>
      <c r="D56" s="144" t="s">
        <v>789</v>
      </c>
    </row>
    <row r="57" spans="1:4" ht="19" x14ac:dyDescent="0.2">
      <c r="A57" s="142">
        <v>53</v>
      </c>
      <c r="B57" s="142" t="s">
        <v>790</v>
      </c>
      <c r="C57" s="143">
        <v>211423243053</v>
      </c>
      <c r="D57" s="144" t="s">
        <v>791</v>
      </c>
    </row>
    <row r="58" spans="1:4" ht="38" x14ac:dyDescent="0.2">
      <c r="A58" s="142">
        <v>54</v>
      </c>
      <c r="B58" s="142" t="s">
        <v>792</v>
      </c>
      <c r="C58" s="143">
        <v>211423243054</v>
      </c>
      <c r="D58" s="144" t="s">
        <v>793</v>
      </c>
    </row>
    <row r="59" spans="1:4" ht="19" x14ac:dyDescent="0.2">
      <c r="A59" s="142">
        <v>55</v>
      </c>
      <c r="B59" s="142" t="s">
        <v>794</v>
      </c>
      <c r="C59" s="143">
        <v>211423243055</v>
      </c>
      <c r="D59" s="144" t="s">
        <v>795</v>
      </c>
    </row>
    <row r="60" spans="1:4" ht="38" x14ac:dyDescent="0.2">
      <c r="A60" s="142">
        <v>56</v>
      </c>
      <c r="B60" s="142" t="s">
        <v>796</v>
      </c>
      <c r="C60" s="143">
        <v>211423243056</v>
      </c>
      <c r="D60" s="144" t="s">
        <v>797</v>
      </c>
    </row>
    <row r="61" spans="1:4" ht="19" x14ac:dyDescent="0.2">
      <c r="A61" s="142">
        <v>57</v>
      </c>
      <c r="B61" s="142" t="s">
        <v>798</v>
      </c>
      <c r="C61" s="143">
        <v>211423243057</v>
      </c>
      <c r="D61" s="144" t="s">
        <v>799</v>
      </c>
    </row>
    <row r="62" spans="1:4" ht="19" x14ac:dyDescent="0.2">
      <c r="A62" s="142">
        <v>58</v>
      </c>
      <c r="B62" s="142" t="s">
        <v>800</v>
      </c>
      <c r="C62" s="143">
        <v>211423243058</v>
      </c>
      <c r="D62" s="144" t="s">
        <v>801</v>
      </c>
    </row>
    <row r="63" spans="1:4" ht="19" x14ac:dyDescent="0.2">
      <c r="A63" s="142">
        <v>59</v>
      </c>
      <c r="B63" s="142" t="s">
        <v>802</v>
      </c>
      <c r="C63" s="143">
        <v>211423243059</v>
      </c>
      <c r="D63" s="144" t="s">
        <v>803</v>
      </c>
    </row>
    <row r="64" spans="1:4" ht="19" x14ac:dyDescent="0.2">
      <c r="A64" s="142">
        <v>60</v>
      </c>
      <c r="B64" s="142" t="s">
        <v>804</v>
      </c>
      <c r="C64" s="143">
        <v>211423243060</v>
      </c>
      <c r="D64" s="144" t="s">
        <v>805</v>
      </c>
    </row>
    <row r="65" spans="1:4" ht="19" x14ac:dyDescent="0.2">
      <c r="A65" s="142">
        <v>61</v>
      </c>
      <c r="B65" s="142" t="s">
        <v>806</v>
      </c>
      <c r="C65" s="143">
        <v>211423243061</v>
      </c>
      <c r="D65" s="144" t="s">
        <v>807</v>
      </c>
    </row>
    <row r="66" spans="1:4" ht="19" x14ac:dyDescent="0.2">
      <c r="A66" s="142">
        <v>62</v>
      </c>
      <c r="B66" s="142" t="s">
        <v>808</v>
      </c>
      <c r="C66" s="143">
        <v>211423243062</v>
      </c>
      <c r="D66" s="144" t="s">
        <v>809</v>
      </c>
    </row>
    <row r="67" spans="1:4" ht="19" x14ac:dyDescent="0.2">
      <c r="A67" s="142">
        <v>63</v>
      </c>
      <c r="B67" s="142" t="s">
        <v>810</v>
      </c>
      <c r="C67" s="143">
        <v>211423243063</v>
      </c>
      <c r="D67" s="144" t="s">
        <v>811</v>
      </c>
    </row>
    <row r="68" spans="1:4" ht="19" x14ac:dyDescent="0.2">
      <c r="A68" s="142">
        <v>64</v>
      </c>
      <c r="B68" s="142" t="s">
        <v>812</v>
      </c>
      <c r="C68" s="143">
        <v>211423243064</v>
      </c>
      <c r="D68" s="144" t="s">
        <v>813</v>
      </c>
    </row>
    <row r="69" spans="1:4" ht="19" x14ac:dyDescent="0.2">
      <c r="A69" s="142">
        <v>65</v>
      </c>
      <c r="B69" s="142" t="s">
        <v>814</v>
      </c>
      <c r="C69" s="143">
        <v>211423243065</v>
      </c>
      <c r="D69" s="144" t="s">
        <v>815</v>
      </c>
    </row>
    <row r="70" spans="1:4" ht="19" x14ac:dyDescent="0.2">
      <c r="A70" s="142">
        <v>66</v>
      </c>
      <c r="B70" s="142" t="s">
        <v>816</v>
      </c>
      <c r="C70" s="143">
        <v>211423243066</v>
      </c>
      <c r="D70" s="144" t="s">
        <v>817</v>
      </c>
    </row>
    <row r="71" spans="1:4" ht="19" x14ac:dyDescent="0.2">
      <c r="A71" s="142">
        <v>67</v>
      </c>
      <c r="B71" s="142" t="s">
        <v>818</v>
      </c>
      <c r="C71" s="143">
        <v>211423243067</v>
      </c>
      <c r="D71" s="144" t="s">
        <v>819</v>
      </c>
    </row>
    <row r="72" spans="1:4" ht="19" x14ac:dyDescent="0.2">
      <c r="A72" s="142">
        <v>68</v>
      </c>
      <c r="B72" s="142" t="s">
        <v>820</v>
      </c>
      <c r="C72" s="143">
        <v>211423243068</v>
      </c>
      <c r="D72" s="144" t="s">
        <v>821</v>
      </c>
    </row>
    <row r="73" spans="1:4" ht="19" x14ac:dyDescent="0.2">
      <c r="A73" s="142">
        <v>69</v>
      </c>
      <c r="B73" s="142" t="s">
        <v>822</v>
      </c>
      <c r="C73" s="143">
        <v>211423243069</v>
      </c>
      <c r="D73" s="144" t="s">
        <v>823</v>
      </c>
    </row>
    <row r="74" spans="1:4" ht="19" x14ac:dyDescent="0.2">
      <c r="A74" s="142">
        <v>70</v>
      </c>
      <c r="B74" s="142" t="s">
        <v>824</v>
      </c>
      <c r="C74" s="143">
        <v>211423243070</v>
      </c>
      <c r="D74" s="144" t="s">
        <v>825</v>
      </c>
    </row>
    <row r="75" spans="1:4" ht="19" x14ac:dyDescent="0.2">
      <c r="A75" s="142">
        <v>71</v>
      </c>
      <c r="B75" s="142" t="s">
        <v>826</v>
      </c>
      <c r="C75" s="143">
        <v>211423243071</v>
      </c>
      <c r="D75" s="144" t="s">
        <v>827</v>
      </c>
    </row>
    <row r="76" spans="1:4" ht="19" x14ac:dyDescent="0.2">
      <c r="A76" s="142">
        <v>72</v>
      </c>
      <c r="B76" s="142" t="s">
        <v>828</v>
      </c>
      <c r="C76" s="143">
        <v>211423243072</v>
      </c>
      <c r="D76" s="144" t="s">
        <v>829</v>
      </c>
    </row>
    <row r="77" spans="1:4" ht="19" x14ac:dyDescent="0.2">
      <c r="A77" s="142">
        <v>73</v>
      </c>
      <c r="B77" s="142" t="s">
        <v>830</v>
      </c>
      <c r="C77" s="143">
        <v>211423243073</v>
      </c>
      <c r="D77" s="144" t="s">
        <v>831</v>
      </c>
    </row>
    <row r="78" spans="1:4" ht="19" x14ac:dyDescent="0.2">
      <c r="A78" s="142">
        <v>74</v>
      </c>
      <c r="B78" s="142" t="s">
        <v>832</v>
      </c>
      <c r="C78" s="143">
        <v>211423243074</v>
      </c>
      <c r="D78" s="144" t="s">
        <v>833</v>
      </c>
    </row>
    <row r="79" spans="1:4" ht="19" x14ac:dyDescent="0.2">
      <c r="A79" s="142">
        <v>75</v>
      </c>
      <c r="B79" s="142" t="s">
        <v>834</v>
      </c>
      <c r="C79" s="143">
        <v>211423243075</v>
      </c>
      <c r="D79" s="144" t="s">
        <v>835</v>
      </c>
    </row>
    <row r="80" spans="1:4" ht="38" x14ac:dyDescent="0.2">
      <c r="A80" s="142">
        <v>76</v>
      </c>
      <c r="B80" s="142" t="s">
        <v>836</v>
      </c>
      <c r="C80" s="143">
        <v>211423243076</v>
      </c>
      <c r="D80" s="144" t="s">
        <v>837</v>
      </c>
    </row>
    <row r="81" spans="1:4" ht="19" x14ac:dyDescent="0.2">
      <c r="A81" s="142">
        <v>77</v>
      </c>
      <c r="B81" s="142" t="s">
        <v>838</v>
      </c>
      <c r="C81" s="143">
        <v>211423243077</v>
      </c>
      <c r="D81" s="144" t="s">
        <v>839</v>
      </c>
    </row>
    <row r="82" spans="1:4" ht="19" x14ac:dyDescent="0.2">
      <c r="A82" s="142">
        <v>78</v>
      </c>
      <c r="B82" s="142" t="s">
        <v>840</v>
      </c>
      <c r="C82" s="143">
        <v>211423243078</v>
      </c>
      <c r="D82" s="144" t="s">
        <v>841</v>
      </c>
    </row>
    <row r="83" spans="1:4" ht="19" x14ac:dyDescent="0.2">
      <c r="A83" s="142">
        <v>79</v>
      </c>
      <c r="B83" s="142" t="s">
        <v>842</v>
      </c>
      <c r="C83" s="143">
        <v>211423243079</v>
      </c>
      <c r="D83" s="144" t="s">
        <v>843</v>
      </c>
    </row>
    <row r="84" spans="1:4" ht="19" x14ac:dyDescent="0.2">
      <c r="A84" s="142">
        <v>80</v>
      </c>
      <c r="B84" s="142" t="s">
        <v>844</v>
      </c>
      <c r="C84" s="143">
        <v>211423243080</v>
      </c>
      <c r="D84" s="144" t="s">
        <v>845</v>
      </c>
    </row>
    <row r="85" spans="1:4" ht="19" x14ac:dyDescent="0.2">
      <c r="A85" s="142">
        <v>81</v>
      </c>
      <c r="B85" s="142" t="s">
        <v>846</v>
      </c>
      <c r="C85" s="143">
        <v>211423243081</v>
      </c>
      <c r="D85" s="144" t="s">
        <v>159</v>
      </c>
    </row>
    <row r="86" spans="1:4" ht="19" x14ac:dyDescent="0.2">
      <c r="A86" s="142">
        <v>82</v>
      </c>
      <c r="B86" s="142" t="s">
        <v>847</v>
      </c>
      <c r="C86" s="143">
        <v>211423243082</v>
      </c>
      <c r="D86" s="144" t="s">
        <v>159</v>
      </c>
    </row>
    <row r="87" spans="1:4" ht="19" x14ac:dyDescent="0.2">
      <c r="A87" s="142">
        <v>83</v>
      </c>
      <c r="B87" s="142" t="s">
        <v>848</v>
      </c>
      <c r="C87" s="143">
        <v>211423243083</v>
      </c>
      <c r="D87" s="144" t="s">
        <v>849</v>
      </c>
    </row>
    <row r="88" spans="1:4" ht="19" x14ac:dyDescent="0.2">
      <c r="A88" s="142">
        <v>84</v>
      </c>
      <c r="B88" s="142" t="s">
        <v>850</v>
      </c>
      <c r="C88" s="143">
        <v>211423243084</v>
      </c>
      <c r="D88" s="144" t="s">
        <v>851</v>
      </c>
    </row>
    <row r="89" spans="1:4" ht="19" x14ac:dyDescent="0.2">
      <c r="A89" s="142">
        <v>85</v>
      </c>
      <c r="B89" s="142" t="s">
        <v>852</v>
      </c>
      <c r="C89" s="143">
        <v>211423243085</v>
      </c>
      <c r="D89" s="144" t="s">
        <v>853</v>
      </c>
    </row>
    <row r="90" spans="1:4" ht="19" x14ac:dyDescent="0.2">
      <c r="A90" s="142">
        <v>86</v>
      </c>
      <c r="B90" s="142" t="s">
        <v>854</v>
      </c>
      <c r="C90" s="143">
        <v>211423243086</v>
      </c>
      <c r="D90" s="144" t="s">
        <v>855</v>
      </c>
    </row>
    <row r="91" spans="1:4" ht="19" x14ac:dyDescent="0.2">
      <c r="A91" s="142">
        <v>87</v>
      </c>
      <c r="B91" s="142" t="s">
        <v>856</v>
      </c>
      <c r="C91" s="143">
        <v>211423243087</v>
      </c>
      <c r="D91" s="144" t="s">
        <v>857</v>
      </c>
    </row>
    <row r="92" spans="1:4" ht="19" x14ac:dyDescent="0.2">
      <c r="A92" s="142">
        <v>88</v>
      </c>
      <c r="B92" s="142" t="s">
        <v>858</v>
      </c>
      <c r="C92" s="143">
        <v>211423243088</v>
      </c>
      <c r="D92" s="144" t="s">
        <v>859</v>
      </c>
    </row>
    <row r="93" spans="1:4" ht="19" x14ac:dyDescent="0.2">
      <c r="A93" s="142">
        <v>89</v>
      </c>
      <c r="B93" s="142" t="s">
        <v>860</v>
      </c>
      <c r="C93" s="143">
        <v>211423243089</v>
      </c>
      <c r="D93" s="144" t="s">
        <v>861</v>
      </c>
    </row>
    <row r="94" spans="1:4" ht="19" x14ac:dyDescent="0.2">
      <c r="A94" s="142">
        <v>90</v>
      </c>
      <c r="B94" s="142" t="s">
        <v>862</v>
      </c>
      <c r="C94" s="143">
        <v>211423243090</v>
      </c>
      <c r="D94" s="144" t="s">
        <v>863</v>
      </c>
    </row>
    <row r="95" spans="1:4" ht="19" x14ac:dyDescent="0.2">
      <c r="A95" s="142">
        <v>91</v>
      </c>
      <c r="B95" s="142" t="s">
        <v>864</v>
      </c>
      <c r="C95" s="143">
        <v>211423243091</v>
      </c>
      <c r="D95" s="144" t="s">
        <v>865</v>
      </c>
    </row>
    <row r="96" spans="1:4" ht="19" x14ac:dyDescent="0.2">
      <c r="A96" s="142">
        <v>92</v>
      </c>
      <c r="B96" s="142" t="s">
        <v>866</v>
      </c>
      <c r="C96" s="143">
        <v>211423243092</v>
      </c>
      <c r="D96" s="144" t="s">
        <v>867</v>
      </c>
    </row>
    <row r="97" spans="1:4" ht="19" x14ac:dyDescent="0.2">
      <c r="A97" s="142">
        <v>93</v>
      </c>
      <c r="B97" s="142" t="s">
        <v>868</v>
      </c>
      <c r="C97" s="143">
        <v>211423243093</v>
      </c>
      <c r="D97" s="144" t="s">
        <v>869</v>
      </c>
    </row>
    <row r="98" spans="1:4" ht="19" x14ac:dyDescent="0.2">
      <c r="A98" s="142">
        <v>94</v>
      </c>
      <c r="B98" s="142" t="s">
        <v>870</v>
      </c>
      <c r="C98" s="143">
        <v>211423243094</v>
      </c>
      <c r="D98" s="144" t="s">
        <v>871</v>
      </c>
    </row>
    <row r="99" spans="1:4" ht="19" x14ac:dyDescent="0.2">
      <c r="A99" s="142">
        <v>95</v>
      </c>
      <c r="B99" s="142" t="s">
        <v>872</v>
      </c>
      <c r="C99" s="143">
        <v>211423243095</v>
      </c>
      <c r="D99" s="144" t="s">
        <v>873</v>
      </c>
    </row>
    <row r="100" spans="1:4" ht="19" x14ac:dyDescent="0.2">
      <c r="A100" s="142">
        <v>96</v>
      </c>
      <c r="B100" s="142" t="s">
        <v>874</v>
      </c>
      <c r="C100" s="143">
        <v>211423243096</v>
      </c>
      <c r="D100" s="144" t="s">
        <v>875</v>
      </c>
    </row>
    <row r="101" spans="1:4" ht="19" x14ac:dyDescent="0.2">
      <c r="A101" s="142">
        <v>97</v>
      </c>
      <c r="B101" s="142" t="s">
        <v>876</v>
      </c>
      <c r="C101" s="143">
        <v>211423243097</v>
      </c>
      <c r="D101" s="144" t="s">
        <v>877</v>
      </c>
    </row>
    <row r="102" spans="1:4" ht="19" x14ac:dyDescent="0.2">
      <c r="A102" s="142">
        <v>98</v>
      </c>
      <c r="B102" s="142" t="s">
        <v>878</v>
      </c>
      <c r="C102" s="143">
        <v>211423243098</v>
      </c>
      <c r="D102" s="144" t="s">
        <v>879</v>
      </c>
    </row>
    <row r="103" spans="1:4" ht="19" x14ac:dyDescent="0.2">
      <c r="A103" s="142">
        <v>99</v>
      </c>
      <c r="B103" s="142" t="s">
        <v>880</v>
      </c>
      <c r="C103" s="143">
        <v>211423243099</v>
      </c>
      <c r="D103" s="144" t="s">
        <v>881</v>
      </c>
    </row>
    <row r="104" spans="1:4" ht="19" x14ac:dyDescent="0.2">
      <c r="A104" s="142">
        <v>100</v>
      </c>
      <c r="B104" s="142" t="s">
        <v>882</v>
      </c>
      <c r="C104" s="143">
        <v>211423243100</v>
      </c>
      <c r="D104" s="144" t="s">
        <v>152</v>
      </c>
    </row>
    <row r="105" spans="1:4" ht="19" x14ac:dyDescent="0.2">
      <c r="A105" s="142">
        <v>101</v>
      </c>
      <c r="B105" s="142" t="s">
        <v>883</v>
      </c>
      <c r="C105" s="143">
        <v>211423243101</v>
      </c>
      <c r="D105" s="144" t="s">
        <v>884</v>
      </c>
    </row>
    <row r="106" spans="1:4" ht="19" x14ac:dyDescent="0.2">
      <c r="A106" s="142">
        <v>102</v>
      </c>
      <c r="B106" s="142" t="s">
        <v>885</v>
      </c>
      <c r="C106" s="143">
        <v>211423243102</v>
      </c>
      <c r="D106" s="144" t="s">
        <v>884</v>
      </c>
    </row>
    <row r="107" spans="1:4" ht="19" x14ac:dyDescent="0.2">
      <c r="A107" s="142">
        <v>103</v>
      </c>
      <c r="B107" s="142" t="s">
        <v>886</v>
      </c>
      <c r="C107" s="143">
        <v>211423243103</v>
      </c>
      <c r="D107" s="144" t="s">
        <v>887</v>
      </c>
    </row>
    <row r="108" spans="1:4" ht="19" x14ac:dyDescent="0.2">
      <c r="A108" s="142">
        <v>104</v>
      </c>
      <c r="B108" s="142" t="s">
        <v>888</v>
      </c>
      <c r="C108" s="143">
        <v>211423243104</v>
      </c>
      <c r="D108" s="144" t="s">
        <v>889</v>
      </c>
    </row>
    <row r="109" spans="1:4" ht="19" x14ac:dyDescent="0.2">
      <c r="A109" s="142">
        <v>105</v>
      </c>
      <c r="B109" s="142" t="s">
        <v>890</v>
      </c>
      <c r="C109" s="143">
        <v>211423243105</v>
      </c>
      <c r="D109" s="144" t="s">
        <v>891</v>
      </c>
    </row>
    <row r="110" spans="1:4" ht="19" x14ac:dyDescent="0.2">
      <c r="A110" s="142">
        <v>106</v>
      </c>
      <c r="B110" s="142" t="s">
        <v>892</v>
      </c>
      <c r="C110" s="143">
        <v>211423243106</v>
      </c>
      <c r="D110" s="144" t="s">
        <v>893</v>
      </c>
    </row>
    <row r="111" spans="1:4" ht="19" x14ac:dyDescent="0.2">
      <c r="A111" s="142">
        <v>107</v>
      </c>
      <c r="B111" s="142" t="s">
        <v>894</v>
      </c>
      <c r="C111" s="143">
        <v>211423243107</v>
      </c>
      <c r="D111" s="144" t="s">
        <v>895</v>
      </c>
    </row>
    <row r="112" spans="1:4" ht="19" x14ac:dyDescent="0.2">
      <c r="A112" s="142">
        <v>108</v>
      </c>
      <c r="B112" s="142" t="s">
        <v>896</v>
      </c>
      <c r="C112" s="143">
        <v>211423243108</v>
      </c>
      <c r="D112" s="144" t="s">
        <v>897</v>
      </c>
    </row>
    <row r="113" spans="1:4" ht="19" x14ac:dyDescent="0.2">
      <c r="A113" s="142">
        <v>109</v>
      </c>
      <c r="B113" s="142" t="s">
        <v>898</v>
      </c>
      <c r="C113" s="143">
        <v>211423243109</v>
      </c>
      <c r="D113" s="144" t="s">
        <v>899</v>
      </c>
    </row>
    <row r="114" spans="1:4" ht="19" x14ac:dyDescent="0.2">
      <c r="A114" s="142">
        <v>110</v>
      </c>
      <c r="B114" s="142" t="s">
        <v>900</v>
      </c>
      <c r="C114" s="143">
        <v>211423243110</v>
      </c>
      <c r="D114" s="144" t="s">
        <v>901</v>
      </c>
    </row>
    <row r="115" spans="1:4" ht="19" x14ac:dyDescent="0.2">
      <c r="A115" s="142">
        <v>111</v>
      </c>
      <c r="B115" s="142" t="s">
        <v>902</v>
      </c>
      <c r="C115" s="143">
        <v>211423243111</v>
      </c>
      <c r="D115" s="144" t="s">
        <v>903</v>
      </c>
    </row>
    <row r="116" spans="1:4" ht="57" x14ac:dyDescent="0.2">
      <c r="A116" s="142">
        <v>112</v>
      </c>
      <c r="B116" s="142" t="s">
        <v>904</v>
      </c>
      <c r="C116" s="143">
        <v>211423243112</v>
      </c>
      <c r="D116" s="144" t="s">
        <v>905</v>
      </c>
    </row>
    <row r="117" spans="1:4" ht="38" x14ac:dyDescent="0.2">
      <c r="A117" s="142">
        <v>113</v>
      </c>
      <c r="B117" s="142" t="s">
        <v>906</v>
      </c>
      <c r="C117" s="143">
        <v>211423243113</v>
      </c>
      <c r="D117" s="144" t="s">
        <v>907</v>
      </c>
    </row>
    <row r="118" spans="1:4" ht="19" x14ac:dyDescent="0.2">
      <c r="A118" s="142">
        <v>114</v>
      </c>
      <c r="B118" s="142" t="s">
        <v>908</v>
      </c>
      <c r="C118" s="143">
        <v>211423243114</v>
      </c>
      <c r="D118" s="144" t="s">
        <v>909</v>
      </c>
    </row>
    <row r="119" spans="1:4" ht="19" x14ac:dyDescent="0.2">
      <c r="A119" s="142">
        <v>115</v>
      </c>
      <c r="B119" s="142" t="s">
        <v>910</v>
      </c>
      <c r="C119" s="143">
        <v>211423243115</v>
      </c>
      <c r="D119" s="144" t="s">
        <v>911</v>
      </c>
    </row>
    <row r="120" spans="1:4" ht="19" x14ac:dyDescent="0.2">
      <c r="A120" s="142">
        <v>116</v>
      </c>
      <c r="B120" s="142" t="s">
        <v>912</v>
      </c>
      <c r="C120" s="143">
        <v>211423243116</v>
      </c>
      <c r="D120" s="144" t="s">
        <v>913</v>
      </c>
    </row>
    <row r="121" spans="1:4" ht="19" x14ac:dyDescent="0.2">
      <c r="A121" s="142">
        <v>117</v>
      </c>
      <c r="B121" s="142" t="s">
        <v>914</v>
      </c>
      <c r="C121" s="143">
        <v>211423243117</v>
      </c>
      <c r="D121" s="144" t="s">
        <v>915</v>
      </c>
    </row>
    <row r="122" spans="1:4" ht="19" x14ac:dyDescent="0.2">
      <c r="A122" s="142">
        <v>118</v>
      </c>
      <c r="B122" s="142" t="s">
        <v>916</v>
      </c>
      <c r="C122" s="143">
        <v>211423243118</v>
      </c>
      <c r="D122" s="144" t="s">
        <v>917</v>
      </c>
    </row>
    <row r="123" spans="1:4" ht="19" x14ac:dyDescent="0.2">
      <c r="A123" s="142">
        <v>119</v>
      </c>
      <c r="B123" s="142" t="s">
        <v>918</v>
      </c>
      <c r="C123" s="143">
        <v>211423243119</v>
      </c>
      <c r="D123" s="144" t="s">
        <v>919</v>
      </c>
    </row>
    <row r="124" spans="1:4" ht="19" x14ac:dyDescent="0.2">
      <c r="A124" s="142">
        <v>120</v>
      </c>
      <c r="B124" s="142" t="s">
        <v>920</v>
      </c>
      <c r="C124" s="143">
        <v>211423243120</v>
      </c>
      <c r="D124" s="144" t="s">
        <v>921</v>
      </c>
    </row>
    <row r="125" spans="1:4" ht="19" x14ac:dyDescent="0.2">
      <c r="A125" s="142">
        <v>121</v>
      </c>
      <c r="B125" s="142" t="s">
        <v>922</v>
      </c>
      <c r="C125" s="143">
        <v>211423243121</v>
      </c>
      <c r="D125" s="144" t="s">
        <v>923</v>
      </c>
    </row>
    <row r="126" spans="1:4" ht="19" x14ac:dyDescent="0.2">
      <c r="A126" s="142">
        <v>122</v>
      </c>
      <c r="B126" s="142" t="s">
        <v>924</v>
      </c>
      <c r="C126" s="143">
        <v>211423243122</v>
      </c>
      <c r="D126" s="144" t="s">
        <v>925</v>
      </c>
    </row>
    <row r="127" spans="1:4" ht="19" x14ac:dyDescent="0.2">
      <c r="A127" s="142">
        <v>123</v>
      </c>
      <c r="B127" s="142" t="s">
        <v>926</v>
      </c>
      <c r="C127" s="143">
        <v>211423243123</v>
      </c>
      <c r="D127" s="144" t="s">
        <v>927</v>
      </c>
    </row>
    <row r="128" spans="1:4" ht="19" x14ac:dyDescent="0.2">
      <c r="A128" s="142">
        <v>124</v>
      </c>
      <c r="B128" s="142" t="s">
        <v>928</v>
      </c>
      <c r="C128" s="143">
        <v>211423243124</v>
      </c>
      <c r="D128" s="144" t="s">
        <v>929</v>
      </c>
    </row>
    <row r="129" spans="1:4" ht="19" x14ac:dyDescent="0.2">
      <c r="A129" s="142">
        <v>125</v>
      </c>
      <c r="B129" s="142" t="s">
        <v>930</v>
      </c>
      <c r="C129" s="143">
        <v>211423243125</v>
      </c>
      <c r="D129" s="144" t="s">
        <v>931</v>
      </c>
    </row>
    <row r="130" spans="1:4" ht="19" x14ac:dyDescent="0.2">
      <c r="A130" s="142">
        <v>126</v>
      </c>
      <c r="B130" s="142" t="s">
        <v>932</v>
      </c>
      <c r="C130" s="143">
        <v>211423243126</v>
      </c>
      <c r="D130" s="144" t="s">
        <v>933</v>
      </c>
    </row>
    <row r="131" spans="1:4" ht="19" x14ac:dyDescent="0.2">
      <c r="A131" s="142">
        <v>127</v>
      </c>
      <c r="B131" s="142" t="s">
        <v>934</v>
      </c>
      <c r="C131" s="143">
        <v>211423243127</v>
      </c>
      <c r="D131" s="144" t="s">
        <v>935</v>
      </c>
    </row>
    <row r="132" spans="1:4" ht="19" x14ac:dyDescent="0.2">
      <c r="A132" s="142">
        <v>128</v>
      </c>
      <c r="B132" s="142" t="s">
        <v>936</v>
      </c>
      <c r="C132" s="143">
        <v>211423243128</v>
      </c>
      <c r="D132" s="144" t="s">
        <v>937</v>
      </c>
    </row>
    <row r="133" spans="1:4" ht="19" x14ac:dyDescent="0.2">
      <c r="A133" s="142">
        <v>129</v>
      </c>
      <c r="B133" s="142" t="s">
        <v>938</v>
      </c>
      <c r="C133" s="143">
        <v>211423243129</v>
      </c>
      <c r="D133" s="144" t="s">
        <v>939</v>
      </c>
    </row>
    <row r="134" spans="1:4" ht="19" x14ac:dyDescent="0.2">
      <c r="A134" s="142">
        <v>130</v>
      </c>
      <c r="B134" s="142" t="s">
        <v>940</v>
      </c>
      <c r="C134" s="143">
        <v>211423243130</v>
      </c>
      <c r="D134" s="144" t="s">
        <v>941</v>
      </c>
    </row>
    <row r="135" spans="1:4" ht="19" x14ac:dyDescent="0.2">
      <c r="A135" s="142">
        <v>131</v>
      </c>
      <c r="B135" s="142" t="s">
        <v>942</v>
      </c>
      <c r="C135" s="143">
        <v>211423243131</v>
      </c>
      <c r="D135" s="144" t="s">
        <v>943</v>
      </c>
    </row>
    <row r="136" spans="1:4" ht="19" x14ac:dyDescent="0.2">
      <c r="A136" s="142">
        <v>132</v>
      </c>
      <c r="B136" s="142" t="s">
        <v>944</v>
      </c>
      <c r="C136" s="143">
        <v>211423243132</v>
      </c>
      <c r="D136" s="144" t="s">
        <v>945</v>
      </c>
    </row>
    <row r="137" spans="1:4" ht="19" x14ac:dyDescent="0.2">
      <c r="A137" s="142">
        <v>133</v>
      </c>
      <c r="B137" s="142" t="s">
        <v>946</v>
      </c>
      <c r="C137" s="143">
        <v>211423243133</v>
      </c>
      <c r="D137" s="144" t="s">
        <v>947</v>
      </c>
    </row>
    <row r="138" spans="1:4" ht="19" x14ac:dyDescent="0.2">
      <c r="A138" s="142">
        <v>134</v>
      </c>
      <c r="B138" s="142" t="s">
        <v>948</v>
      </c>
      <c r="C138" s="143">
        <v>211423243134</v>
      </c>
      <c r="D138" s="144" t="s">
        <v>949</v>
      </c>
    </row>
    <row r="139" spans="1:4" ht="19" x14ac:dyDescent="0.2">
      <c r="A139" s="142">
        <v>135</v>
      </c>
      <c r="B139" s="142" t="s">
        <v>950</v>
      </c>
      <c r="C139" s="143">
        <v>211423243135</v>
      </c>
      <c r="D139" s="144" t="s">
        <v>951</v>
      </c>
    </row>
    <row r="140" spans="1:4" ht="19" x14ac:dyDescent="0.2">
      <c r="A140" s="142">
        <v>136</v>
      </c>
      <c r="B140" s="142" t="s">
        <v>952</v>
      </c>
      <c r="C140" s="143">
        <v>211423243136</v>
      </c>
      <c r="D140" s="144" t="s">
        <v>953</v>
      </c>
    </row>
    <row r="141" spans="1:4" ht="19" x14ac:dyDescent="0.2">
      <c r="A141" s="142">
        <v>137</v>
      </c>
      <c r="B141" s="142" t="s">
        <v>954</v>
      </c>
      <c r="C141" s="143">
        <v>211423243137</v>
      </c>
      <c r="D141" s="144" t="s">
        <v>955</v>
      </c>
    </row>
    <row r="142" spans="1:4" ht="19" x14ac:dyDescent="0.2">
      <c r="A142" s="142">
        <v>138</v>
      </c>
      <c r="B142" s="142" t="s">
        <v>956</v>
      </c>
      <c r="C142" s="143">
        <v>211423243138</v>
      </c>
      <c r="D142" s="144" t="s">
        <v>957</v>
      </c>
    </row>
    <row r="143" spans="1:4" ht="19" x14ac:dyDescent="0.2">
      <c r="A143" s="142">
        <v>139</v>
      </c>
      <c r="B143" s="142" t="s">
        <v>958</v>
      </c>
      <c r="C143" s="143">
        <v>211423243139</v>
      </c>
      <c r="D143" s="144" t="s">
        <v>959</v>
      </c>
    </row>
    <row r="144" spans="1:4" ht="19" x14ac:dyDescent="0.2">
      <c r="A144" s="142">
        <v>140</v>
      </c>
      <c r="B144" s="142" t="s">
        <v>960</v>
      </c>
      <c r="C144" s="143">
        <v>211423243140</v>
      </c>
      <c r="D144" s="144" t="s">
        <v>961</v>
      </c>
    </row>
    <row r="145" spans="1:4" ht="19" x14ac:dyDescent="0.2">
      <c r="A145" s="142">
        <v>141</v>
      </c>
      <c r="B145" s="142" t="s">
        <v>962</v>
      </c>
      <c r="C145" s="143">
        <v>211423243141</v>
      </c>
      <c r="D145" s="144" t="s">
        <v>963</v>
      </c>
    </row>
    <row r="146" spans="1:4" ht="19" x14ac:dyDescent="0.2">
      <c r="A146" s="142">
        <v>142</v>
      </c>
      <c r="B146" s="142" t="s">
        <v>964</v>
      </c>
      <c r="C146" s="143">
        <v>211423243142</v>
      </c>
      <c r="D146" s="144" t="s">
        <v>965</v>
      </c>
    </row>
    <row r="147" spans="1:4" ht="19" x14ac:dyDescent="0.2">
      <c r="A147" s="142">
        <v>143</v>
      </c>
      <c r="B147" s="142" t="s">
        <v>966</v>
      </c>
      <c r="C147" s="143">
        <v>211423243143</v>
      </c>
      <c r="D147" s="144" t="s">
        <v>967</v>
      </c>
    </row>
    <row r="148" spans="1:4" ht="19" x14ac:dyDescent="0.2">
      <c r="A148" s="142">
        <v>144</v>
      </c>
      <c r="B148" s="142" t="s">
        <v>968</v>
      </c>
      <c r="C148" s="143">
        <v>211423243144</v>
      </c>
      <c r="D148" s="144" t="s">
        <v>969</v>
      </c>
    </row>
    <row r="149" spans="1:4" ht="19" x14ac:dyDescent="0.2">
      <c r="A149" s="142">
        <v>145</v>
      </c>
      <c r="B149" s="142" t="s">
        <v>970</v>
      </c>
      <c r="C149" s="143">
        <v>211423243145</v>
      </c>
      <c r="D149" s="144" t="s">
        <v>971</v>
      </c>
    </row>
    <row r="150" spans="1:4" ht="19" x14ac:dyDescent="0.2">
      <c r="A150" s="142">
        <v>146</v>
      </c>
      <c r="B150" s="142" t="s">
        <v>972</v>
      </c>
      <c r="C150" s="143">
        <v>211423243146</v>
      </c>
      <c r="D150" s="144" t="s">
        <v>973</v>
      </c>
    </row>
    <row r="151" spans="1:4" ht="19" x14ac:dyDescent="0.2">
      <c r="A151" s="142">
        <v>147</v>
      </c>
      <c r="B151" s="142" t="s">
        <v>974</v>
      </c>
      <c r="C151" s="143">
        <v>211423243147</v>
      </c>
      <c r="D151" s="144" t="s">
        <v>975</v>
      </c>
    </row>
    <row r="152" spans="1:4" ht="19" x14ac:dyDescent="0.2">
      <c r="A152" s="142">
        <v>148</v>
      </c>
      <c r="B152" s="142" t="s">
        <v>976</v>
      </c>
      <c r="C152" s="143">
        <v>211423243148</v>
      </c>
      <c r="D152" s="144" t="s">
        <v>977</v>
      </c>
    </row>
    <row r="153" spans="1:4" ht="19" x14ac:dyDescent="0.2">
      <c r="A153" s="142">
        <v>149</v>
      </c>
      <c r="B153" s="142" t="s">
        <v>978</v>
      </c>
      <c r="C153" s="143">
        <v>211423243149</v>
      </c>
      <c r="D153" s="144" t="s">
        <v>979</v>
      </c>
    </row>
    <row r="154" spans="1:4" ht="19" x14ac:dyDescent="0.2">
      <c r="A154" s="142">
        <v>150</v>
      </c>
      <c r="B154" s="142" t="s">
        <v>980</v>
      </c>
      <c r="C154" s="143">
        <v>211423243150</v>
      </c>
      <c r="D154" s="144" t="s">
        <v>981</v>
      </c>
    </row>
    <row r="155" spans="1:4" ht="19" x14ac:dyDescent="0.2">
      <c r="A155" s="142">
        <v>151</v>
      </c>
      <c r="B155" s="142" t="s">
        <v>982</v>
      </c>
      <c r="C155" s="143">
        <v>211423243151</v>
      </c>
      <c r="D155" s="144" t="s">
        <v>983</v>
      </c>
    </row>
    <row r="156" spans="1:4" ht="19" x14ac:dyDescent="0.2">
      <c r="A156" s="142">
        <v>152</v>
      </c>
      <c r="B156" s="142" t="s">
        <v>984</v>
      </c>
      <c r="C156" s="143">
        <v>211423243152</v>
      </c>
      <c r="D156" s="144" t="s">
        <v>985</v>
      </c>
    </row>
    <row r="157" spans="1:4" ht="19" x14ac:dyDescent="0.2">
      <c r="A157" s="142">
        <v>153</v>
      </c>
      <c r="B157" s="142" t="s">
        <v>986</v>
      </c>
      <c r="C157" s="143">
        <v>211423243153</v>
      </c>
      <c r="D157" s="144" t="s">
        <v>987</v>
      </c>
    </row>
    <row r="158" spans="1:4" ht="19" x14ac:dyDescent="0.2">
      <c r="A158" s="142">
        <v>154</v>
      </c>
      <c r="B158" s="142" t="s">
        <v>988</v>
      </c>
      <c r="C158" s="143">
        <v>211423243154</v>
      </c>
      <c r="D158" s="144" t="s">
        <v>989</v>
      </c>
    </row>
    <row r="159" spans="1:4" ht="19" x14ac:dyDescent="0.2">
      <c r="A159" s="142">
        <v>155</v>
      </c>
      <c r="B159" s="142" t="s">
        <v>990</v>
      </c>
      <c r="C159" s="143">
        <v>211423243155</v>
      </c>
      <c r="D159" s="144" t="s">
        <v>991</v>
      </c>
    </row>
    <row r="160" spans="1:4" ht="19" x14ac:dyDescent="0.2">
      <c r="A160" s="142">
        <v>156</v>
      </c>
      <c r="B160" s="142" t="s">
        <v>992</v>
      </c>
      <c r="C160" s="143">
        <v>211423243156</v>
      </c>
      <c r="D160" s="144" t="s">
        <v>993</v>
      </c>
    </row>
    <row r="161" spans="1:4" ht="19" x14ac:dyDescent="0.2">
      <c r="A161" s="142">
        <v>157</v>
      </c>
      <c r="B161" s="142" t="s">
        <v>994</v>
      </c>
      <c r="C161" s="143">
        <v>211423243157</v>
      </c>
      <c r="D161" s="144" t="s">
        <v>995</v>
      </c>
    </row>
    <row r="162" spans="1:4" ht="19" x14ac:dyDescent="0.2">
      <c r="A162" s="142">
        <v>158</v>
      </c>
      <c r="B162" s="142" t="s">
        <v>996</v>
      </c>
      <c r="C162" s="143">
        <v>211423243158</v>
      </c>
      <c r="D162" s="144" t="s">
        <v>997</v>
      </c>
    </row>
    <row r="163" spans="1:4" ht="19" x14ac:dyDescent="0.2">
      <c r="A163" s="142">
        <v>159</v>
      </c>
      <c r="B163" s="142" t="s">
        <v>998</v>
      </c>
      <c r="C163" s="143">
        <v>211423243159</v>
      </c>
      <c r="D163" s="144" t="s">
        <v>999</v>
      </c>
    </row>
    <row r="164" spans="1:4" ht="19" x14ac:dyDescent="0.2">
      <c r="A164" s="142">
        <v>160</v>
      </c>
      <c r="B164" s="142" t="s">
        <v>1000</v>
      </c>
      <c r="C164" s="143">
        <v>211423243160</v>
      </c>
      <c r="D164" s="144" t="s">
        <v>1001</v>
      </c>
    </row>
    <row r="165" spans="1:4" ht="19" x14ac:dyDescent="0.2">
      <c r="A165" s="142">
        <v>161</v>
      </c>
      <c r="B165" s="142" t="s">
        <v>1002</v>
      </c>
      <c r="C165" s="143">
        <v>211423243161</v>
      </c>
      <c r="D165" s="144" t="s">
        <v>1003</v>
      </c>
    </row>
    <row r="166" spans="1:4" ht="19" x14ac:dyDescent="0.2">
      <c r="A166" s="142">
        <v>162</v>
      </c>
      <c r="B166" s="142" t="s">
        <v>1004</v>
      </c>
      <c r="C166" s="143">
        <v>211423243162</v>
      </c>
      <c r="D166" s="144" t="s">
        <v>1005</v>
      </c>
    </row>
    <row r="167" spans="1:4" ht="19" x14ac:dyDescent="0.2">
      <c r="A167" s="142">
        <v>163</v>
      </c>
      <c r="B167" s="142" t="s">
        <v>1006</v>
      </c>
      <c r="C167" s="143">
        <v>211423243163</v>
      </c>
      <c r="D167" s="144" t="s">
        <v>1007</v>
      </c>
    </row>
    <row r="168" spans="1:4" ht="19" x14ac:dyDescent="0.2">
      <c r="A168" s="142">
        <v>164</v>
      </c>
      <c r="B168" s="142" t="s">
        <v>1008</v>
      </c>
      <c r="C168" s="143">
        <v>211423243164</v>
      </c>
      <c r="D168" s="144" t="s">
        <v>1009</v>
      </c>
    </row>
    <row r="169" spans="1:4" ht="19" x14ac:dyDescent="0.2">
      <c r="A169" s="142">
        <v>165</v>
      </c>
      <c r="B169" s="142" t="s">
        <v>1010</v>
      </c>
      <c r="C169" s="143">
        <v>211423243165</v>
      </c>
      <c r="D169" s="144" t="s">
        <v>1011</v>
      </c>
    </row>
    <row r="170" spans="1:4" ht="19" x14ac:dyDescent="0.2">
      <c r="A170" s="142">
        <v>166</v>
      </c>
      <c r="B170" s="142" t="s">
        <v>1012</v>
      </c>
      <c r="C170" s="143">
        <v>211423243166</v>
      </c>
      <c r="D170" s="144" t="s">
        <v>1013</v>
      </c>
    </row>
    <row r="171" spans="1:4" ht="19" x14ac:dyDescent="0.2">
      <c r="A171" s="142">
        <v>167</v>
      </c>
      <c r="B171" s="142" t="s">
        <v>1014</v>
      </c>
      <c r="C171" s="143">
        <v>211423243167</v>
      </c>
      <c r="D171" s="144" t="s">
        <v>1015</v>
      </c>
    </row>
    <row r="172" spans="1:4" ht="19" x14ac:dyDescent="0.2">
      <c r="A172" s="142">
        <v>168</v>
      </c>
      <c r="B172" s="142" t="s">
        <v>1016</v>
      </c>
      <c r="C172" s="143">
        <v>211423243168</v>
      </c>
      <c r="D172" s="144" t="s">
        <v>153</v>
      </c>
    </row>
    <row r="173" spans="1:4" ht="19" x14ac:dyDescent="0.2">
      <c r="A173" s="142">
        <v>169</v>
      </c>
      <c r="B173" s="142" t="s">
        <v>1017</v>
      </c>
      <c r="C173" s="143">
        <v>211423243169</v>
      </c>
      <c r="D173" s="144" t="s">
        <v>1018</v>
      </c>
    </row>
    <row r="174" spans="1:4" ht="19" x14ac:dyDescent="0.2">
      <c r="A174" s="142">
        <v>170</v>
      </c>
      <c r="B174" s="142" t="s">
        <v>1019</v>
      </c>
      <c r="C174" s="143">
        <v>211423243170</v>
      </c>
      <c r="D174" s="144" t="s">
        <v>1020</v>
      </c>
    </row>
    <row r="175" spans="1:4" ht="19" x14ac:dyDescent="0.2">
      <c r="A175" s="142">
        <v>171</v>
      </c>
      <c r="B175" s="142" t="s">
        <v>1021</v>
      </c>
      <c r="C175" s="143">
        <v>211423243171</v>
      </c>
      <c r="D175" s="144" t="s">
        <v>1022</v>
      </c>
    </row>
    <row r="176" spans="1:4" ht="19" x14ac:dyDescent="0.2">
      <c r="A176" s="142">
        <v>172</v>
      </c>
      <c r="B176" s="142" t="s">
        <v>1023</v>
      </c>
      <c r="C176" s="143">
        <v>211423243172</v>
      </c>
      <c r="D176" s="144" t="s">
        <v>1024</v>
      </c>
    </row>
    <row r="177" spans="1:4" ht="19" x14ac:dyDescent="0.2">
      <c r="A177" s="142">
        <v>173</v>
      </c>
      <c r="B177" s="142" t="s">
        <v>1025</v>
      </c>
      <c r="C177" s="143">
        <v>211423243173</v>
      </c>
      <c r="D177" s="144" t="s">
        <v>1026</v>
      </c>
    </row>
    <row r="178" spans="1:4" ht="19" x14ac:dyDescent="0.2">
      <c r="A178" s="142">
        <v>174</v>
      </c>
      <c r="B178" s="142" t="s">
        <v>1027</v>
      </c>
      <c r="C178" s="143">
        <v>211423243174</v>
      </c>
      <c r="D178" s="144" t="s">
        <v>154</v>
      </c>
    </row>
    <row r="179" spans="1:4" ht="19" x14ac:dyDescent="0.2">
      <c r="A179" s="142">
        <v>175</v>
      </c>
      <c r="B179" s="142" t="s">
        <v>1028</v>
      </c>
      <c r="C179" s="143">
        <v>211423243175</v>
      </c>
      <c r="D179" s="144" t="s">
        <v>154</v>
      </c>
    </row>
    <row r="180" spans="1:4" ht="19" x14ac:dyDescent="0.2">
      <c r="A180" s="142">
        <v>176</v>
      </c>
      <c r="B180" s="142" t="s">
        <v>1029</v>
      </c>
      <c r="C180" s="143">
        <v>211423243176</v>
      </c>
      <c r="D180" s="144" t="s">
        <v>1030</v>
      </c>
    </row>
    <row r="181" spans="1:4" ht="19" x14ac:dyDescent="0.2">
      <c r="A181" s="142">
        <v>177</v>
      </c>
      <c r="B181" s="142" t="s">
        <v>1031</v>
      </c>
      <c r="C181" s="143">
        <v>211423243177</v>
      </c>
      <c r="D181" s="144" t="s">
        <v>1032</v>
      </c>
    </row>
    <row r="182" spans="1:4" ht="19" x14ac:dyDescent="0.2">
      <c r="A182" s="142">
        <v>178</v>
      </c>
      <c r="B182" s="142" t="s">
        <v>1033</v>
      </c>
      <c r="C182" s="143">
        <v>211423243178</v>
      </c>
      <c r="D182" s="144" t="s">
        <v>1034</v>
      </c>
    </row>
    <row r="183" spans="1:4" ht="19" x14ac:dyDescent="0.2">
      <c r="A183" s="142">
        <v>179</v>
      </c>
      <c r="B183" s="142" t="s">
        <v>1035</v>
      </c>
      <c r="C183" s="143">
        <v>211423243179</v>
      </c>
      <c r="D183" s="144" t="s">
        <v>1036</v>
      </c>
    </row>
    <row r="184" spans="1:4" ht="19" x14ac:dyDescent="0.2">
      <c r="A184" s="142">
        <v>180</v>
      </c>
      <c r="B184" s="142" t="s">
        <v>1037</v>
      </c>
      <c r="C184" s="143">
        <v>211423243181</v>
      </c>
      <c r="D184" s="144" t="s">
        <v>1038</v>
      </c>
    </row>
    <row r="185" spans="1:4" ht="19" x14ac:dyDescent="0.2">
      <c r="A185" s="142">
        <v>181</v>
      </c>
      <c r="B185" s="142" t="s">
        <v>1039</v>
      </c>
      <c r="C185" s="143">
        <v>211423243182</v>
      </c>
      <c r="D185" s="144" t="s">
        <v>1038</v>
      </c>
    </row>
    <row r="186" spans="1:4" ht="19" x14ac:dyDescent="0.2">
      <c r="A186" s="142">
        <v>182</v>
      </c>
      <c r="B186" s="142" t="s">
        <v>1040</v>
      </c>
      <c r="C186" s="143">
        <v>211423243183</v>
      </c>
      <c r="D186" s="144" t="s">
        <v>1041</v>
      </c>
    </row>
    <row r="187" spans="1:4" ht="19" x14ac:dyDescent="0.2">
      <c r="A187" s="142">
        <v>183</v>
      </c>
      <c r="B187" s="142" t="s">
        <v>1042</v>
      </c>
      <c r="C187" s="143">
        <v>211423243184</v>
      </c>
      <c r="D187" s="144" t="s">
        <v>1043</v>
      </c>
    </row>
    <row r="188" spans="1:4" ht="19" x14ac:dyDescent="0.2">
      <c r="A188" s="142">
        <v>184</v>
      </c>
      <c r="B188" s="142" t="s">
        <v>1044</v>
      </c>
      <c r="C188" s="143">
        <v>211423243185</v>
      </c>
      <c r="D188" s="144" t="s">
        <v>1045</v>
      </c>
    </row>
    <row r="189" spans="1:4" ht="19" x14ac:dyDescent="0.2">
      <c r="A189" s="142">
        <v>185</v>
      </c>
      <c r="B189" s="142" t="s">
        <v>1046</v>
      </c>
      <c r="C189" s="143">
        <v>211423243186</v>
      </c>
      <c r="D189" s="144" t="s">
        <v>1047</v>
      </c>
    </row>
    <row r="190" spans="1:4" ht="19" x14ac:dyDescent="0.2">
      <c r="A190" s="142">
        <v>186</v>
      </c>
      <c r="B190" s="142" t="s">
        <v>1048</v>
      </c>
      <c r="C190" s="143">
        <v>211423243187</v>
      </c>
      <c r="D190" s="144" t="s">
        <v>1049</v>
      </c>
    </row>
    <row r="191" spans="1:4" ht="19" x14ac:dyDescent="0.2">
      <c r="A191" s="142">
        <v>187</v>
      </c>
      <c r="B191" s="142" t="s">
        <v>1050</v>
      </c>
      <c r="C191" s="143">
        <v>211423243188</v>
      </c>
      <c r="D191" s="144" t="s">
        <v>1051</v>
      </c>
    </row>
    <row r="192" spans="1:4" ht="19" x14ac:dyDescent="0.2">
      <c r="A192" s="142">
        <v>188</v>
      </c>
      <c r="B192" s="142" t="s">
        <v>1052</v>
      </c>
      <c r="C192" s="143">
        <v>211423243189</v>
      </c>
      <c r="D192" s="144" t="s">
        <v>1053</v>
      </c>
    </row>
    <row r="193" spans="1:4" ht="19" x14ac:dyDescent="0.2">
      <c r="A193" s="142">
        <v>189</v>
      </c>
      <c r="B193" s="142" t="s">
        <v>1054</v>
      </c>
      <c r="C193" s="143">
        <v>211423243190</v>
      </c>
      <c r="D193" s="144" t="s">
        <v>1055</v>
      </c>
    </row>
    <row r="194" spans="1:4" ht="19" x14ac:dyDescent="0.2">
      <c r="A194" s="142">
        <v>190</v>
      </c>
      <c r="B194" s="142" t="s">
        <v>1056</v>
      </c>
      <c r="C194" s="143">
        <v>211423243191</v>
      </c>
      <c r="D194" s="144" t="s">
        <v>1057</v>
      </c>
    </row>
    <row r="195" spans="1:4" ht="19" x14ac:dyDescent="0.2">
      <c r="A195" s="142">
        <v>191</v>
      </c>
      <c r="B195" s="142" t="s">
        <v>1058</v>
      </c>
      <c r="C195" s="143">
        <v>211423243192</v>
      </c>
      <c r="D195" s="144" t="s">
        <v>1059</v>
      </c>
    </row>
    <row r="196" spans="1:4" ht="19" x14ac:dyDescent="0.2">
      <c r="A196" s="142">
        <v>192</v>
      </c>
      <c r="B196" s="142" t="s">
        <v>1060</v>
      </c>
      <c r="C196" s="143">
        <v>211423243193</v>
      </c>
      <c r="D196" s="144" t="s">
        <v>1061</v>
      </c>
    </row>
    <row r="197" spans="1:4" ht="19" x14ac:dyDescent="0.2">
      <c r="A197" s="142">
        <v>193</v>
      </c>
      <c r="B197" s="142" t="s">
        <v>1062</v>
      </c>
      <c r="C197" s="143">
        <v>211423243194</v>
      </c>
      <c r="D197" s="144" t="s">
        <v>1063</v>
      </c>
    </row>
    <row r="198" spans="1:4" ht="19" x14ac:dyDescent="0.2">
      <c r="A198" s="142">
        <v>194</v>
      </c>
      <c r="B198" s="142" t="s">
        <v>1064</v>
      </c>
      <c r="C198" s="143">
        <v>211423243195</v>
      </c>
      <c r="D198" s="144" t="s">
        <v>1065</v>
      </c>
    </row>
    <row r="199" spans="1:4" ht="19" x14ac:dyDescent="0.2">
      <c r="A199" s="142">
        <v>195</v>
      </c>
      <c r="B199" s="142" t="s">
        <v>1066</v>
      </c>
      <c r="C199" s="143">
        <v>211423243196</v>
      </c>
      <c r="D199" s="144" t="s">
        <v>1067</v>
      </c>
    </row>
    <row r="200" spans="1:4" ht="38" x14ac:dyDescent="0.2">
      <c r="A200" s="142">
        <v>196</v>
      </c>
      <c r="B200" s="142" t="s">
        <v>1068</v>
      </c>
      <c r="C200" s="143">
        <v>211423243197</v>
      </c>
      <c r="D200" s="144" t="s">
        <v>1069</v>
      </c>
    </row>
    <row r="201" spans="1:4" ht="38" x14ac:dyDescent="0.2">
      <c r="A201" s="142">
        <v>197</v>
      </c>
      <c r="B201" s="142" t="s">
        <v>1070</v>
      </c>
      <c r="C201" s="143">
        <v>211423243198</v>
      </c>
      <c r="D201" s="144" t="s">
        <v>1071</v>
      </c>
    </row>
    <row r="202" spans="1:4" ht="38" x14ac:dyDescent="0.2">
      <c r="A202" s="142">
        <v>198</v>
      </c>
      <c r="B202" s="142" t="s">
        <v>1072</v>
      </c>
      <c r="C202" s="143">
        <v>211423243199</v>
      </c>
      <c r="D202" s="144" t="s">
        <v>1073</v>
      </c>
    </row>
    <row r="203" spans="1:4" ht="19" x14ac:dyDescent="0.2">
      <c r="A203" s="142">
        <v>199</v>
      </c>
      <c r="B203" s="142" t="s">
        <v>1074</v>
      </c>
      <c r="C203" s="143">
        <v>211423243200</v>
      </c>
      <c r="D203" s="144" t="s">
        <v>1075</v>
      </c>
    </row>
    <row r="204" spans="1:4" ht="19" x14ac:dyDescent="0.2">
      <c r="A204" s="142">
        <v>200</v>
      </c>
      <c r="B204" s="142" t="s">
        <v>1076</v>
      </c>
      <c r="C204" s="143">
        <v>211423243201</v>
      </c>
      <c r="D204" s="144" t="s">
        <v>1077</v>
      </c>
    </row>
    <row r="205" spans="1:4" ht="19" x14ac:dyDescent="0.2">
      <c r="A205" s="142">
        <v>201</v>
      </c>
      <c r="B205" s="142" t="s">
        <v>1078</v>
      </c>
      <c r="C205" s="143">
        <v>211423243202</v>
      </c>
      <c r="D205" s="144" t="s">
        <v>1079</v>
      </c>
    </row>
    <row r="206" spans="1:4" ht="19" x14ac:dyDescent="0.2">
      <c r="A206" s="142">
        <v>202</v>
      </c>
      <c r="B206" s="142" t="s">
        <v>1080</v>
      </c>
      <c r="C206" s="143">
        <v>211423243203</v>
      </c>
      <c r="D206" s="144" t="s">
        <v>1081</v>
      </c>
    </row>
    <row r="207" spans="1:4" ht="19" x14ac:dyDescent="0.2">
      <c r="A207" s="142">
        <v>203</v>
      </c>
      <c r="B207" s="142" t="s">
        <v>1082</v>
      </c>
      <c r="C207" s="143">
        <v>211423243204</v>
      </c>
      <c r="D207" s="144" t="s">
        <v>1083</v>
      </c>
    </row>
    <row r="208" spans="1:4" ht="19" x14ac:dyDescent="0.2">
      <c r="A208" s="142">
        <v>204</v>
      </c>
      <c r="B208" s="142" t="s">
        <v>1084</v>
      </c>
      <c r="C208" s="143">
        <v>211423243205</v>
      </c>
      <c r="D208" s="144" t="s">
        <v>1085</v>
      </c>
    </row>
    <row r="209" spans="1:4" ht="19" x14ac:dyDescent="0.2">
      <c r="A209" s="142">
        <v>205</v>
      </c>
      <c r="B209" s="142" t="s">
        <v>1086</v>
      </c>
      <c r="C209" s="143">
        <v>211423243206</v>
      </c>
      <c r="D209" s="144" t="s">
        <v>1087</v>
      </c>
    </row>
    <row r="210" spans="1:4" ht="19" x14ac:dyDescent="0.2">
      <c r="A210" s="142">
        <v>206</v>
      </c>
      <c r="B210" s="142" t="s">
        <v>1088</v>
      </c>
      <c r="C210" s="143">
        <v>211423243207</v>
      </c>
      <c r="D210" s="144" t="s">
        <v>1089</v>
      </c>
    </row>
    <row r="211" spans="1:4" ht="19" x14ac:dyDescent="0.2">
      <c r="A211" s="142">
        <v>207</v>
      </c>
      <c r="B211" s="142" t="s">
        <v>1090</v>
      </c>
      <c r="C211" s="143">
        <v>211423243208</v>
      </c>
      <c r="D211" s="144" t="s">
        <v>1091</v>
      </c>
    </row>
    <row r="212" spans="1:4" ht="19" x14ac:dyDescent="0.2">
      <c r="A212" s="142">
        <v>208</v>
      </c>
      <c r="B212" s="142" t="s">
        <v>1092</v>
      </c>
      <c r="C212" s="143">
        <v>211423243209</v>
      </c>
      <c r="D212" s="144" t="s">
        <v>1093</v>
      </c>
    </row>
    <row r="213" spans="1:4" ht="19" x14ac:dyDescent="0.2">
      <c r="A213" s="142">
        <v>209</v>
      </c>
      <c r="B213" s="142" t="s">
        <v>1094</v>
      </c>
      <c r="C213" s="143">
        <v>211423243210</v>
      </c>
      <c r="D213" s="144" t="s">
        <v>1095</v>
      </c>
    </row>
    <row r="214" spans="1:4" ht="19" x14ac:dyDescent="0.2">
      <c r="A214" s="142">
        <v>210</v>
      </c>
      <c r="B214" s="142" t="s">
        <v>1096</v>
      </c>
      <c r="C214" s="143">
        <v>211423243211</v>
      </c>
      <c r="D214" s="144" t="s">
        <v>1097</v>
      </c>
    </row>
    <row r="215" spans="1:4" ht="19" x14ac:dyDescent="0.2">
      <c r="A215" s="142">
        <v>211</v>
      </c>
      <c r="B215" s="142" t="s">
        <v>1098</v>
      </c>
      <c r="C215" s="143">
        <v>211423243212</v>
      </c>
      <c r="D215" s="144" t="s">
        <v>1099</v>
      </c>
    </row>
    <row r="216" spans="1:4" ht="19" x14ac:dyDescent="0.2">
      <c r="A216" s="142">
        <v>212</v>
      </c>
      <c r="B216" s="142" t="s">
        <v>1100</v>
      </c>
      <c r="C216" s="143">
        <v>211423243213</v>
      </c>
      <c r="D216" s="144" t="s">
        <v>1101</v>
      </c>
    </row>
    <row r="217" spans="1:4" ht="19" x14ac:dyDescent="0.2">
      <c r="A217" s="142">
        <v>213</v>
      </c>
      <c r="B217" s="142" t="s">
        <v>1102</v>
      </c>
      <c r="C217" s="143">
        <v>211423243214</v>
      </c>
      <c r="D217" s="144" t="s">
        <v>1103</v>
      </c>
    </row>
    <row r="218" spans="1:4" ht="19" x14ac:dyDescent="0.2">
      <c r="A218" s="142">
        <v>214</v>
      </c>
      <c r="B218" s="142" t="s">
        <v>1104</v>
      </c>
      <c r="C218" s="143">
        <v>211423243215</v>
      </c>
      <c r="D218" s="144" t="s">
        <v>1105</v>
      </c>
    </row>
    <row r="219" spans="1:4" ht="19" x14ac:dyDescent="0.2">
      <c r="A219" s="142">
        <v>215</v>
      </c>
      <c r="B219" s="142" t="s">
        <v>1106</v>
      </c>
      <c r="C219" s="143">
        <v>211423243216</v>
      </c>
      <c r="D219" s="144" t="s">
        <v>1107</v>
      </c>
    </row>
    <row r="220" spans="1:4" ht="19" x14ac:dyDescent="0.2">
      <c r="A220" s="142">
        <v>216</v>
      </c>
      <c r="B220" s="142" t="s">
        <v>1108</v>
      </c>
      <c r="C220" s="143">
        <v>211423243217</v>
      </c>
      <c r="D220" s="144" t="s">
        <v>1109</v>
      </c>
    </row>
    <row r="221" spans="1:4" ht="19" x14ac:dyDescent="0.2">
      <c r="A221" s="142">
        <v>217</v>
      </c>
      <c r="B221" s="142" t="s">
        <v>1110</v>
      </c>
      <c r="C221" s="143">
        <v>211423243218</v>
      </c>
      <c r="D221" s="144" t="s">
        <v>1111</v>
      </c>
    </row>
    <row r="222" spans="1:4" ht="19" x14ac:dyDescent="0.2">
      <c r="A222" s="142">
        <v>218</v>
      </c>
      <c r="B222" s="142" t="s">
        <v>1112</v>
      </c>
      <c r="C222" s="143">
        <v>211423243219</v>
      </c>
      <c r="D222" s="144" t="s">
        <v>1113</v>
      </c>
    </row>
    <row r="223" spans="1:4" ht="19" x14ac:dyDescent="0.2">
      <c r="A223" s="142">
        <v>219</v>
      </c>
      <c r="B223" s="142" t="s">
        <v>1114</v>
      </c>
      <c r="C223" s="143">
        <v>211423243220</v>
      </c>
      <c r="D223" s="144" t="s">
        <v>1115</v>
      </c>
    </row>
    <row r="224" spans="1:4" ht="19" x14ac:dyDescent="0.2">
      <c r="A224" s="142">
        <v>220</v>
      </c>
      <c r="B224" s="142" t="s">
        <v>1116</v>
      </c>
      <c r="C224" s="143">
        <v>211423243221</v>
      </c>
      <c r="D224" s="144" t="s">
        <v>1117</v>
      </c>
    </row>
    <row r="225" spans="1:4" ht="19" x14ac:dyDescent="0.2">
      <c r="A225" s="142">
        <v>221</v>
      </c>
      <c r="B225" s="142" t="s">
        <v>1118</v>
      </c>
      <c r="C225" s="143">
        <v>211423243222</v>
      </c>
      <c r="D225" s="144" t="s">
        <v>1119</v>
      </c>
    </row>
    <row r="226" spans="1:4" ht="19" x14ac:dyDescent="0.2">
      <c r="A226" s="142">
        <v>222</v>
      </c>
      <c r="B226" s="142" t="s">
        <v>1120</v>
      </c>
      <c r="C226" s="143">
        <v>211423243223</v>
      </c>
      <c r="D226" s="144" t="s">
        <v>1121</v>
      </c>
    </row>
    <row r="227" spans="1:4" ht="19" x14ac:dyDescent="0.2">
      <c r="A227" s="142">
        <v>223</v>
      </c>
      <c r="B227" s="142" t="s">
        <v>1122</v>
      </c>
      <c r="C227" s="143">
        <v>211423243224</v>
      </c>
      <c r="D227" s="144" t="s">
        <v>1123</v>
      </c>
    </row>
    <row r="228" spans="1:4" ht="19" x14ac:dyDescent="0.2">
      <c r="A228" s="142">
        <v>224</v>
      </c>
      <c r="B228" s="142" t="s">
        <v>1124</v>
      </c>
      <c r="C228" s="143">
        <v>211423243225</v>
      </c>
      <c r="D228" s="144" t="s">
        <v>1125</v>
      </c>
    </row>
    <row r="229" spans="1:4" ht="19" x14ac:dyDescent="0.2">
      <c r="A229" s="142">
        <v>225</v>
      </c>
      <c r="B229" s="142" t="s">
        <v>1126</v>
      </c>
      <c r="C229" s="143">
        <v>211423243226</v>
      </c>
      <c r="D229" s="144" t="s">
        <v>1127</v>
      </c>
    </row>
    <row r="230" spans="1:4" ht="19" x14ac:dyDescent="0.2">
      <c r="A230" s="142">
        <v>226</v>
      </c>
      <c r="B230" s="142" t="s">
        <v>1128</v>
      </c>
      <c r="C230" s="143">
        <v>211423243227</v>
      </c>
      <c r="D230" s="144" t="s">
        <v>1129</v>
      </c>
    </row>
    <row r="231" spans="1:4" ht="19" x14ac:dyDescent="0.2">
      <c r="A231" s="142">
        <v>227</v>
      </c>
      <c r="B231" s="142" t="s">
        <v>1130</v>
      </c>
      <c r="C231" s="143">
        <v>211423243228</v>
      </c>
      <c r="D231" s="144" t="s">
        <v>1131</v>
      </c>
    </row>
    <row r="232" spans="1:4" ht="19" x14ac:dyDescent="0.2">
      <c r="A232" s="142">
        <v>228</v>
      </c>
      <c r="B232" s="142" t="s">
        <v>1132</v>
      </c>
      <c r="C232" s="143">
        <v>211423243229</v>
      </c>
      <c r="D232" s="144" t="s">
        <v>1133</v>
      </c>
    </row>
    <row r="233" spans="1:4" ht="19" x14ac:dyDescent="0.2">
      <c r="A233" s="142">
        <v>229</v>
      </c>
      <c r="B233" s="142" t="s">
        <v>1134</v>
      </c>
      <c r="C233" s="143">
        <v>211423243230</v>
      </c>
      <c r="D233" s="144" t="s">
        <v>1135</v>
      </c>
    </row>
    <row r="234" spans="1:4" ht="19" x14ac:dyDescent="0.2">
      <c r="A234" s="142">
        <v>230</v>
      </c>
      <c r="B234" s="142" t="s">
        <v>1136</v>
      </c>
      <c r="C234" s="143">
        <v>211423243232</v>
      </c>
      <c r="D234" s="144" t="s">
        <v>1137</v>
      </c>
    </row>
    <row r="235" spans="1:4" ht="19" x14ac:dyDescent="0.2">
      <c r="A235" s="142">
        <v>231</v>
      </c>
      <c r="B235" s="142" t="s">
        <v>1138</v>
      </c>
      <c r="C235" s="143">
        <v>211423243233</v>
      </c>
      <c r="D235" s="144" t="s">
        <v>155</v>
      </c>
    </row>
    <row r="236" spans="1:4" ht="19" x14ac:dyDescent="0.2">
      <c r="A236" s="142">
        <v>232</v>
      </c>
      <c r="B236" s="142" t="s">
        <v>1139</v>
      </c>
      <c r="C236" s="143">
        <v>211423243234</v>
      </c>
      <c r="D236" s="144" t="s">
        <v>1140</v>
      </c>
    </row>
    <row r="237" spans="1:4" ht="19" x14ac:dyDescent="0.2">
      <c r="A237" s="142">
        <v>233</v>
      </c>
      <c r="B237" s="142" t="s">
        <v>1141</v>
      </c>
      <c r="C237" s="143">
        <v>211423243235</v>
      </c>
      <c r="D237" s="144" t="s">
        <v>1142</v>
      </c>
    </row>
    <row r="238" spans="1:4" ht="19" x14ac:dyDescent="0.2">
      <c r="A238" s="142">
        <v>234</v>
      </c>
      <c r="B238" s="142" t="s">
        <v>1143</v>
      </c>
      <c r="C238" s="143">
        <v>211423243236</v>
      </c>
      <c r="D238" s="144" t="s">
        <v>1144</v>
      </c>
    </row>
    <row r="239" spans="1:4" ht="19" x14ac:dyDescent="0.2">
      <c r="A239" s="142">
        <v>235</v>
      </c>
      <c r="B239" s="142" t="s">
        <v>1145</v>
      </c>
      <c r="C239" s="143">
        <v>211423243237</v>
      </c>
      <c r="D239" s="144" t="s">
        <v>1146</v>
      </c>
    </row>
    <row r="240" spans="1:4" ht="19" x14ac:dyDescent="0.2">
      <c r="A240" s="142">
        <v>236</v>
      </c>
      <c r="B240" s="142" t="s">
        <v>1147</v>
      </c>
      <c r="C240" s="143">
        <v>211423243238</v>
      </c>
      <c r="D240" s="144" t="s">
        <v>1148</v>
      </c>
    </row>
    <row r="241" spans="1:4" ht="19" x14ac:dyDescent="0.2">
      <c r="A241" s="142">
        <v>237</v>
      </c>
      <c r="B241" s="142" t="s">
        <v>1149</v>
      </c>
      <c r="C241" s="143">
        <v>211423243239</v>
      </c>
      <c r="D241" s="144" t="s">
        <v>1150</v>
      </c>
    </row>
    <row r="242" spans="1:4" ht="19" x14ac:dyDescent="0.2">
      <c r="A242" s="142">
        <v>238</v>
      </c>
      <c r="B242" s="142" t="s">
        <v>1151</v>
      </c>
      <c r="C242" s="143">
        <v>211423243240</v>
      </c>
      <c r="D242" s="144" t="s">
        <v>1152</v>
      </c>
    </row>
    <row r="243" spans="1:4" ht="19" x14ac:dyDescent="0.2">
      <c r="A243" s="142">
        <v>239</v>
      </c>
      <c r="B243" s="142" t="s">
        <v>1153</v>
      </c>
      <c r="C243" s="143">
        <v>211423243241</v>
      </c>
      <c r="D243" s="144" t="s">
        <v>1154</v>
      </c>
    </row>
    <row r="244" spans="1:4" ht="19" x14ac:dyDescent="0.2">
      <c r="A244" s="142">
        <v>240</v>
      </c>
      <c r="B244" s="142" t="s">
        <v>1155</v>
      </c>
      <c r="C244" s="143">
        <v>211423243242</v>
      </c>
      <c r="D244" s="144" t="s">
        <v>1156</v>
      </c>
    </row>
    <row r="245" spans="1:4" ht="19" x14ac:dyDescent="0.2">
      <c r="A245" s="142">
        <v>241</v>
      </c>
      <c r="B245" s="142" t="s">
        <v>1157</v>
      </c>
      <c r="C245" s="143">
        <v>211423243243</v>
      </c>
      <c r="D245" s="144" t="s">
        <v>1158</v>
      </c>
    </row>
    <row r="246" spans="1:4" ht="19" x14ac:dyDescent="0.2">
      <c r="A246" s="142">
        <v>242</v>
      </c>
      <c r="B246" s="142" t="s">
        <v>1159</v>
      </c>
      <c r="C246" s="143">
        <v>211423243244</v>
      </c>
      <c r="D246" s="144" t="s">
        <v>1160</v>
      </c>
    </row>
    <row r="247" spans="1:4" ht="19" x14ac:dyDescent="0.2">
      <c r="A247" s="142">
        <v>243</v>
      </c>
      <c r="B247" s="142" t="s">
        <v>1161</v>
      </c>
      <c r="C247" s="143">
        <v>211423243245</v>
      </c>
      <c r="D247" s="144" t="s">
        <v>1162</v>
      </c>
    </row>
    <row r="248" spans="1:4" ht="19" x14ac:dyDescent="0.2">
      <c r="A248" s="142">
        <v>244</v>
      </c>
      <c r="B248" s="142" t="s">
        <v>1163</v>
      </c>
      <c r="C248" s="143">
        <v>211423243246</v>
      </c>
      <c r="D248" s="144" t="s">
        <v>1164</v>
      </c>
    </row>
    <row r="249" spans="1:4" ht="19" x14ac:dyDescent="0.2">
      <c r="A249" s="142">
        <v>245</v>
      </c>
      <c r="B249" s="142" t="s">
        <v>1165</v>
      </c>
      <c r="C249" s="143">
        <v>211423243247</v>
      </c>
      <c r="D249" s="144" t="s">
        <v>1166</v>
      </c>
    </row>
    <row r="250" spans="1:4" ht="19" x14ac:dyDescent="0.2">
      <c r="A250" s="142">
        <v>246</v>
      </c>
      <c r="B250" s="142" t="s">
        <v>1167</v>
      </c>
      <c r="C250" s="143">
        <v>211423243248</v>
      </c>
      <c r="D250" s="144" t="s">
        <v>1168</v>
      </c>
    </row>
    <row r="251" spans="1:4" ht="19" x14ac:dyDescent="0.2">
      <c r="A251" s="142">
        <v>247</v>
      </c>
      <c r="B251" s="142" t="s">
        <v>1169</v>
      </c>
      <c r="C251" s="143">
        <v>211423243249</v>
      </c>
      <c r="D251" s="144" t="s">
        <v>1170</v>
      </c>
    </row>
    <row r="252" spans="1:4" ht="19" x14ac:dyDescent="0.2">
      <c r="A252" s="142">
        <v>248</v>
      </c>
      <c r="B252" s="142" t="s">
        <v>1171</v>
      </c>
      <c r="C252" s="143">
        <v>211423243250</v>
      </c>
      <c r="D252" s="144" t="s">
        <v>1172</v>
      </c>
    </row>
    <row r="253" spans="1:4" ht="19" x14ac:dyDescent="0.2">
      <c r="A253" s="142">
        <v>249</v>
      </c>
      <c r="B253" s="142" t="s">
        <v>1173</v>
      </c>
      <c r="C253" s="143">
        <v>211423243251</v>
      </c>
      <c r="D253" s="144" t="s">
        <v>156</v>
      </c>
    </row>
    <row r="254" spans="1:4" ht="19" x14ac:dyDescent="0.2">
      <c r="A254" s="142">
        <v>250</v>
      </c>
      <c r="B254" s="142" t="s">
        <v>1174</v>
      </c>
      <c r="C254" s="143">
        <v>211423243252</v>
      </c>
      <c r="D254" s="144" t="s">
        <v>1175</v>
      </c>
    </row>
    <row r="255" spans="1:4" ht="19" x14ac:dyDescent="0.2">
      <c r="A255" s="142">
        <v>251</v>
      </c>
      <c r="B255" s="142" t="s">
        <v>1176</v>
      </c>
      <c r="C255" s="143">
        <v>211423243253</v>
      </c>
      <c r="D255" s="144" t="s">
        <v>1177</v>
      </c>
    </row>
    <row r="256" spans="1:4" ht="19" x14ac:dyDescent="0.2">
      <c r="A256" s="142">
        <v>252</v>
      </c>
      <c r="B256" s="142" t="s">
        <v>1178</v>
      </c>
      <c r="C256" s="143">
        <v>211423243254</v>
      </c>
      <c r="D256" s="144" t="s">
        <v>1179</v>
      </c>
    </row>
    <row r="257" spans="1:4" ht="19" x14ac:dyDescent="0.2">
      <c r="A257" s="142">
        <v>253</v>
      </c>
      <c r="B257" s="142" t="s">
        <v>1180</v>
      </c>
      <c r="C257" s="143">
        <v>211423243255</v>
      </c>
      <c r="D257" s="144" t="s">
        <v>1181</v>
      </c>
    </row>
    <row r="258" spans="1:4" ht="19" x14ac:dyDescent="0.2">
      <c r="A258" s="142">
        <v>254</v>
      </c>
      <c r="B258" s="142" t="s">
        <v>1182</v>
      </c>
      <c r="C258" s="143">
        <v>211423243256</v>
      </c>
      <c r="D258" s="144" t="s">
        <v>1183</v>
      </c>
    </row>
    <row r="259" spans="1:4" ht="19" x14ac:dyDescent="0.2">
      <c r="A259" s="142">
        <v>255</v>
      </c>
      <c r="B259" s="142" t="s">
        <v>1184</v>
      </c>
      <c r="C259" s="143">
        <v>211423243257</v>
      </c>
      <c r="D259" s="144" t="s">
        <v>1185</v>
      </c>
    </row>
    <row r="260" spans="1:4" ht="19" x14ac:dyDescent="0.2">
      <c r="A260" s="142">
        <v>256</v>
      </c>
      <c r="B260" s="142" t="s">
        <v>1186</v>
      </c>
      <c r="C260" s="143">
        <v>211423243258</v>
      </c>
      <c r="D260" s="144" t="s">
        <v>1187</v>
      </c>
    </row>
    <row r="261" spans="1:4" ht="19" x14ac:dyDescent="0.2">
      <c r="A261" s="142">
        <v>257</v>
      </c>
      <c r="B261" s="142" t="s">
        <v>1188</v>
      </c>
      <c r="C261" s="143">
        <v>211423243259</v>
      </c>
      <c r="D261" s="144" t="s">
        <v>1189</v>
      </c>
    </row>
    <row r="262" spans="1:4" ht="19" x14ac:dyDescent="0.2">
      <c r="A262" s="142">
        <v>258</v>
      </c>
      <c r="B262" s="142" t="s">
        <v>1190</v>
      </c>
      <c r="C262" s="143">
        <v>211423243260</v>
      </c>
      <c r="D262" s="144" t="s">
        <v>1191</v>
      </c>
    </row>
    <row r="263" spans="1:4" ht="19" x14ac:dyDescent="0.2">
      <c r="A263" s="142">
        <v>259</v>
      </c>
      <c r="B263" s="142" t="s">
        <v>1192</v>
      </c>
      <c r="C263" s="143">
        <v>211423243261</v>
      </c>
      <c r="D263" s="144" t="s">
        <v>1193</v>
      </c>
    </row>
    <row r="264" spans="1:4" ht="19" x14ac:dyDescent="0.2">
      <c r="A264" s="142">
        <v>260</v>
      </c>
      <c r="B264" s="142" t="s">
        <v>1194</v>
      </c>
      <c r="C264" s="143">
        <v>211423243262</v>
      </c>
      <c r="D264" s="144" t="s">
        <v>1195</v>
      </c>
    </row>
    <row r="265" spans="1:4" ht="19" x14ac:dyDescent="0.2">
      <c r="A265" s="142">
        <v>261</v>
      </c>
      <c r="B265" s="142" t="s">
        <v>1196</v>
      </c>
      <c r="C265" s="143">
        <v>211423243263</v>
      </c>
      <c r="D265" s="144" t="s">
        <v>1197</v>
      </c>
    </row>
    <row r="266" spans="1:4" ht="19" x14ac:dyDescent="0.2">
      <c r="A266" s="142">
        <v>262</v>
      </c>
      <c r="B266" s="142" t="s">
        <v>1198</v>
      </c>
      <c r="C266" s="143">
        <v>211423243264</v>
      </c>
      <c r="D266" s="144" t="s">
        <v>1199</v>
      </c>
    </row>
    <row r="267" spans="1:4" ht="19" x14ac:dyDescent="0.2">
      <c r="A267" s="142">
        <v>263</v>
      </c>
      <c r="B267" s="142" t="s">
        <v>1200</v>
      </c>
      <c r="C267" s="143">
        <v>211423243265</v>
      </c>
      <c r="D267" s="144" t="s">
        <v>1201</v>
      </c>
    </row>
    <row r="268" spans="1:4" ht="19" x14ac:dyDescent="0.2">
      <c r="A268" s="142">
        <v>264</v>
      </c>
      <c r="B268" s="142" t="s">
        <v>1202</v>
      </c>
      <c r="C268" s="143">
        <v>211423243266</v>
      </c>
      <c r="D268" s="144" t="s">
        <v>1203</v>
      </c>
    </row>
    <row r="269" spans="1:4" ht="19" x14ac:dyDescent="0.2">
      <c r="A269" s="142">
        <v>265</v>
      </c>
      <c r="B269" s="142" t="s">
        <v>1204</v>
      </c>
      <c r="C269" s="143">
        <v>211423243267</v>
      </c>
      <c r="D269" s="144" t="s">
        <v>1205</v>
      </c>
    </row>
    <row r="270" spans="1:4" ht="19" x14ac:dyDescent="0.2">
      <c r="A270" s="142">
        <v>266</v>
      </c>
      <c r="B270" s="142" t="s">
        <v>1206</v>
      </c>
      <c r="C270" s="143">
        <v>211423243268</v>
      </c>
      <c r="D270" s="144" t="s">
        <v>1207</v>
      </c>
    </row>
    <row r="271" spans="1:4" ht="19" x14ac:dyDescent="0.2">
      <c r="A271" s="142">
        <v>267</v>
      </c>
      <c r="B271" s="142" t="s">
        <v>1208</v>
      </c>
      <c r="C271" s="143">
        <v>211423243269</v>
      </c>
      <c r="D271" s="144" t="s">
        <v>1209</v>
      </c>
    </row>
    <row r="272" spans="1:4" ht="19" x14ac:dyDescent="0.2">
      <c r="A272" s="142">
        <v>268</v>
      </c>
      <c r="B272" s="142" t="s">
        <v>1210</v>
      </c>
      <c r="C272" s="143">
        <v>211423243270</v>
      </c>
      <c r="D272" s="144" t="s">
        <v>1211</v>
      </c>
    </row>
    <row r="273" spans="1:4" ht="19" x14ac:dyDescent="0.2">
      <c r="A273" s="142">
        <v>269</v>
      </c>
      <c r="B273" s="142" t="s">
        <v>1212</v>
      </c>
      <c r="C273" s="143">
        <v>211423243271</v>
      </c>
      <c r="D273" s="144" t="s">
        <v>1213</v>
      </c>
    </row>
    <row r="274" spans="1:4" ht="19" x14ac:dyDescent="0.2">
      <c r="A274" s="142">
        <v>270</v>
      </c>
      <c r="B274" s="142" t="s">
        <v>1214</v>
      </c>
      <c r="C274" s="143">
        <v>211423243272</v>
      </c>
      <c r="D274" s="144" t="s">
        <v>1215</v>
      </c>
    </row>
    <row r="275" spans="1:4" ht="19" x14ac:dyDescent="0.2">
      <c r="A275" s="142">
        <v>271</v>
      </c>
      <c r="B275" s="142" t="s">
        <v>1216</v>
      </c>
      <c r="C275" s="143">
        <v>211423243273</v>
      </c>
      <c r="D275" s="144" t="s">
        <v>1217</v>
      </c>
    </row>
    <row r="276" spans="1:4" ht="19" x14ac:dyDescent="0.2">
      <c r="A276" s="142">
        <v>272</v>
      </c>
      <c r="B276" s="142" t="s">
        <v>1218</v>
      </c>
      <c r="C276" s="143">
        <v>211423243274</v>
      </c>
      <c r="D276" s="144" t="s">
        <v>1219</v>
      </c>
    </row>
    <row r="277" spans="1:4" ht="19" x14ac:dyDescent="0.2">
      <c r="A277" s="142">
        <v>273</v>
      </c>
      <c r="B277" s="142" t="s">
        <v>1220</v>
      </c>
      <c r="C277" s="143">
        <v>211423243275</v>
      </c>
      <c r="D277" s="144" t="s">
        <v>1221</v>
      </c>
    </row>
    <row r="278" spans="1:4" ht="19" x14ac:dyDescent="0.2">
      <c r="A278" s="142">
        <v>274</v>
      </c>
      <c r="B278" s="142" t="s">
        <v>1222</v>
      </c>
      <c r="C278" s="143">
        <v>211423243276</v>
      </c>
      <c r="D278" s="144" t="s">
        <v>1223</v>
      </c>
    </row>
    <row r="279" spans="1:4" ht="19" x14ac:dyDescent="0.2">
      <c r="A279" s="142">
        <v>275</v>
      </c>
      <c r="B279" s="142" t="s">
        <v>1224</v>
      </c>
      <c r="C279" s="143">
        <v>211423243277</v>
      </c>
      <c r="D279" s="144" t="s">
        <v>1225</v>
      </c>
    </row>
    <row r="280" spans="1:4" ht="19" x14ac:dyDescent="0.2">
      <c r="A280" s="142">
        <v>276</v>
      </c>
      <c r="B280" s="142" t="s">
        <v>1226</v>
      </c>
      <c r="C280" s="143">
        <v>211423243278</v>
      </c>
      <c r="D280" s="144" t="s">
        <v>1227</v>
      </c>
    </row>
    <row r="281" spans="1:4" ht="19" x14ac:dyDescent="0.2">
      <c r="A281" s="142">
        <v>277</v>
      </c>
      <c r="B281" s="142" t="s">
        <v>1228</v>
      </c>
      <c r="C281" s="143">
        <v>211423243279</v>
      </c>
      <c r="D281" s="144" t="s">
        <v>1229</v>
      </c>
    </row>
    <row r="282" spans="1:4" ht="38" x14ac:dyDescent="0.2">
      <c r="A282" s="142">
        <v>278</v>
      </c>
      <c r="B282" s="142" t="s">
        <v>1230</v>
      </c>
      <c r="C282" s="143">
        <v>211423243280</v>
      </c>
      <c r="D282" s="144" t="s">
        <v>1231</v>
      </c>
    </row>
    <row r="283" spans="1:4" ht="19" x14ac:dyDescent="0.2">
      <c r="A283" s="142">
        <v>279</v>
      </c>
      <c r="B283" s="142" t="s">
        <v>1232</v>
      </c>
      <c r="C283" s="143">
        <v>211423243282</v>
      </c>
      <c r="D283" s="144" t="s">
        <v>1233</v>
      </c>
    </row>
    <row r="284" spans="1:4" ht="19" x14ac:dyDescent="0.2">
      <c r="A284" s="142">
        <v>280</v>
      </c>
      <c r="B284" s="142" t="s">
        <v>1234</v>
      </c>
      <c r="C284" s="143">
        <v>211423243283</v>
      </c>
      <c r="D284" s="144" t="s">
        <v>1235</v>
      </c>
    </row>
    <row r="285" spans="1:4" ht="19" x14ac:dyDescent="0.2">
      <c r="A285" s="142">
        <v>281</v>
      </c>
      <c r="B285" s="142" t="s">
        <v>1236</v>
      </c>
      <c r="C285" s="143">
        <v>211423243284</v>
      </c>
      <c r="D285" s="144" t="s">
        <v>1237</v>
      </c>
    </row>
    <row r="286" spans="1:4" ht="19" x14ac:dyDescent="0.2">
      <c r="A286" s="142">
        <v>282</v>
      </c>
      <c r="B286" s="142" t="s">
        <v>1238</v>
      </c>
      <c r="C286" s="143">
        <v>211423243285</v>
      </c>
      <c r="D286" s="144" t="s">
        <v>1239</v>
      </c>
    </row>
    <row r="287" spans="1:4" ht="19" x14ac:dyDescent="0.2">
      <c r="A287" s="142">
        <v>283</v>
      </c>
      <c r="B287" s="142" t="s">
        <v>1240</v>
      </c>
      <c r="C287" s="143">
        <v>211423243286</v>
      </c>
      <c r="D287" s="144" t="s">
        <v>1241</v>
      </c>
    </row>
    <row r="288" spans="1:4" ht="19" x14ac:dyDescent="0.2">
      <c r="A288" s="142">
        <v>284</v>
      </c>
      <c r="B288" s="142" t="s">
        <v>1242</v>
      </c>
      <c r="C288" s="143">
        <v>211423243287</v>
      </c>
      <c r="D288" s="144" t="s">
        <v>1243</v>
      </c>
    </row>
    <row r="289" spans="1:4" ht="19" x14ac:dyDescent="0.2">
      <c r="A289" s="142">
        <v>285</v>
      </c>
      <c r="B289" s="142" t="s">
        <v>1244</v>
      </c>
      <c r="C289" s="143">
        <v>211423243288</v>
      </c>
      <c r="D289" s="144" t="s">
        <v>1245</v>
      </c>
    </row>
    <row r="290" spans="1:4" ht="19" x14ac:dyDescent="0.2">
      <c r="A290" s="142">
        <v>286</v>
      </c>
      <c r="B290" s="142" t="s">
        <v>1246</v>
      </c>
      <c r="C290" s="143">
        <v>211423243289</v>
      </c>
      <c r="D290" s="144" t="s">
        <v>1247</v>
      </c>
    </row>
    <row r="291" spans="1:4" ht="19" x14ac:dyDescent="0.2">
      <c r="A291" s="142">
        <v>287</v>
      </c>
      <c r="B291" s="142" t="s">
        <v>1248</v>
      </c>
      <c r="C291" s="143">
        <v>211423243290</v>
      </c>
      <c r="D291" s="144" t="s">
        <v>1249</v>
      </c>
    </row>
    <row r="292" spans="1:4" ht="19" x14ac:dyDescent="0.2">
      <c r="A292" s="142">
        <v>288</v>
      </c>
      <c r="B292" s="142" t="s">
        <v>1250</v>
      </c>
      <c r="C292" s="143">
        <v>211423243291</v>
      </c>
      <c r="D292" s="144" t="s">
        <v>1251</v>
      </c>
    </row>
    <row r="293" spans="1:4" ht="19" x14ac:dyDescent="0.2">
      <c r="A293" s="142">
        <v>289</v>
      </c>
      <c r="B293" s="142" t="s">
        <v>1252</v>
      </c>
      <c r="C293" s="143">
        <v>211423243292</v>
      </c>
      <c r="D293" s="144" t="s">
        <v>1253</v>
      </c>
    </row>
    <row r="294" spans="1:4" ht="19" x14ac:dyDescent="0.2">
      <c r="A294" s="142">
        <v>290</v>
      </c>
      <c r="B294" s="142" t="s">
        <v>1254</v>
      </c>
      <c r="C294" s="143">
        <v>211423243294</v>
      </c>
      <c r="D294" s="144" t="s">
        <v>1255</v>
      </c>
    </row>
    <row r="295" spans="1:4" ht="19" x14ac:dyDescent="0.2">
      <c r="A295" s="142">
        <v>291</v>
      </c>
      <c r="B295" s="142" t="s">
        <v>1256</v>
      </c>
      <c r="C295" s="143">
        <v>211423243295</v>
      </c>
      <c r="D295" s="144" t="s">
        <v>1257</v>
      </c>
    </row>
    <row r="296" spans="1:4" ht="19" x14ac:dyDescent="0.2">
      <c r="A296" s="142">
        <v>292</v>
      </c>
      <c r="B296" s="142" t="s">
        <v>1258</v>
      </c>
      <c r="C296" s="143">
        <v>211423243296</v>
      </c>
      <c r="D296" s="144" t="s">
        <v>1259</v>
      </c>
    </row>
    <row r="297" spans="1:4" ht="19" x14ac:dyDescent="0.2">
      <c r="A297" s="142">
        <v>293</v>
      </c>
      <c r="B297" s="142" t="s">
        <v>1260</v>
      </c>
      <c r="C297" s="143">
        <v>211423243297</v>
      </c>
      <c r="D297" s="144" t="s">
        <v>1261</v>
      </c>
    </row>
    <row r="298" spans="1:4" ht="19" x14ac:dyDescent="0.2">
      <c r="A298" s="142">
        <v>294</v>
      </c>
      <c r="B298" s="142" t="s">
        <v>1262</v>
      </c>
      <c r="C298" s="143">
        <v>211423243298</v>
      </c>
      <c r="D298" s="144" t="s">
        <v>1263</v>
      </c>
    </row>
    <row r="299" spans="1:4" ht="19" x14ac:dyDescent="0.2">
      <c r="A299" s="142">
        <v>295</v>
      </c>
      <c r="B299" s="142" t="s">
        <v>1264</v>
      </c>
      <c r="C299" s="143">
        <v>211423243299</v>
      </c>
      <c r="D299" s="144" t="s">
        <v>1265</v>
      </c>
    </row>
    <row r="300" spans="1:4" ht="19" x14ac:dyDescent="0.2">
      <c r="A300" s="142">
        <v>296</v>
      </c>
      <c r="B300" s="142" t="s">
        <v>1266</v>
      </c>
      <c r="C300" s="143">
        <v>211423243300</v>
      </c>
      <c r="D300" s="144" t="s">
        <v>1267</v>
      </c>
    </row>
    <row r="301" spans="1:4" ht="19" x14ac:dyDescent="0.2">
      <c r="A301" s="142">
        <v>297</v>
      </c>
      <c r="B301" s="142" t="s">
        <v>1268</v>
      </c>
      <c r="C301" s="143">
        <v>211423243301</v>
      </c>
      <c r="D301" s="144" t="s">
        <v>1269</v>
      </c>
    </row>
    <row r="302" spans="1:4" ht="19" x14ac:dyDescent="0.2">
      <c r="A302" s="142">
        <v>298</v>
      </c>
      <c r="B302" s="142" t="s">
        <v>1270</v>
      </c>
      <c r="C302" s="143">
        <v>211423243302</v>
      </c>
      <c r="D302" s="144" t="s">
        <v>1271</v>
      </c>
    </row>
    <row r="303" spans="1:4" ht="19" x14ac:dyDescent="0.2">
      <c r="A303" s="142">
        <v>299</v>
      </c>
      <c r="B303" s="142" t="s">
        <v>1272</v>
      </c>
      <c r="C303" s="143">
        <v>211423243303</v>
      </c>
      <c r="D303" s="145" t="s">
        <v>1273</v>
      </c>
    </row>
    <row r="304" spans="1:4" ht="19" x14ac:dyDescent="0.2">
      <c r="A304" s="142">
        <v>300</v>
      </c>
      <c r="B304" s="142" t="s">
        <v>1274</v>
      </c>
      <c r="C304" s="143">
        <v>211423243304</v>
      </c>
      <c r="D304" s="144" t="s">
        <v>1275</v>
      </c>
    </row>
    <row r="305" spans="1:4" ht="19" x14ac:dyDescent="0.2">
      <c r="A305" s="142">
        <v>301</v>
      </c>
      <c r="B305" s="142" t="s">
        <v>1276</v>
      </c>
      <c r="C305" s="143">
        <v>211423243305</v>
      </c>
      <c r="D305" s="144" t="s">
        <v>1277</v>
      </c>
    </row>
    <row r="306" spans="1:4" ht="19" x14ac:dyDescent="0.2">
      <c r="A306" s="142">
        <v>302</v>
      </c>
      <c r="B306" s="142" t="s">
        <v>1278</v>
      </c>
      <c r="C306" s="143">
        <v>211423243306</v>
      </c>
      <c r="D306" s="144" t="s">
        <v>1279</v>
      </c>
    </row>
    <row r="307" spans="1:4" ht="19" x14ac:dyDescent="0.2">
      <c r="A307" s="142">
        <v>303</v>
      </c>
      <c r="B307" s="142" t="s">
        <v>1280</v>
      </c>
      <c r="C307" s="143">
        <v>211423243307</v>
      </c>
      <c r="D307" s="144" t="s">
        <v>1281</v>
      </c>
    </row>
    <row r="308" spans="1:4" ht="19" x14ac:dyDescent="0.2">
      <c r="A308" s="142">
        <v>304</v>
      </c>
      <c r="B308" s="142" t="s">
        <v>1282</v>
      </c>
      <c r="C308" s="143">
        <v>211423243308</v>
      </c>
      <c r="D308" s="144" t="s">
        <v>1283</v>
      </c>
    </row>
    <row r="309" spans="1:4" ht="38" x14ac:dyDescent="0.2">
      <c r="A309" s="142">
        <v>305</v>
      </c>
      <c r="B309" s="142" t="s">
        <v>1284</v>
      </c>
      <c r="C309" s="143">
        <v>211423243309</v>
      </c>
      <c r="D309" s="144" t="s">
        <v>1285</v>
      </c>
    </row>
    <row r="310" spans="1:4" ht="19" x14ac:dyDescent="0.2">
      <c r="A310" s="142">
        <v>306</v>
      </c>
      <c r="B310" s="142" t="s">
        <v>1286</v>
      </c>
      <c r="C310" s="143">
        <v>211423243310</v>
      </c>
      <c r="D310" s="144" t="s">
        <v>1287</v>
      </c>
    </row>
    <row r="311" spans="1:4" ht="19" x14ac:dyDescent="0.2">
      <c r="A311" s="142">
        <v>307</v>
      </c>
      <c r="B311" s="142" t="s">
        <v>1288</v>
      </c>
      <c r="C311" s="143">
        <v>211423243311</v>
      </c>
      <c r="D311" s="144" t="s">
        <v>1289</v>
      </c>
    </row>
    <row r="312" spans="1:4" ht="19" x14ac:dyDescent="0.2">
      <c r="A312" s="142">
        <v>308</v>
      </c>
      <c r="B312" s="142" t="s">
        <v>1290</v>
      </c>
      <c r="C312" s="143">
        <v>211423243312</v>
      </c>
      <c r="D312" s="144" t="s">
        <v>1291</v>
      </c>
    </row>
    <row r="313" spans="1:4" ht="19" x14ac:dyDescent="0.2">
      <c r="A313" s="142">
        <v>309</v>
      </c>
      <c r="B313" s="142" t="s">
        <v>1292</v>
      </c>
      <c r="C313" s="143">
        <v>211423243313</v>
      </c>
      <c r="D313" s="144" t="s">
        <v>1293</v>
      </c>
    </row>
    <row r="314" spans="1:4" ht="19" x14ac:dyDescent="0.2">
      <c r="A314" s="142">
        <v>310</v>
      </c>
      <c r="B314" s="142" t="s">
        <v>1294</v>
      </c>
      <c r="C314" s="143">
        <v>211423243314</v>
      </c>
      <c r="D314" s="144" t="s">
        <v>1295</v>
      </c>
    </row>
    <row r="315" spans="1:4" ht="19" x14ac:dyDescent="0.2">
      <c r="A315" s="142">
        <v>311</v>
      </c>
      <c r="B315" s="142" t="s">
        <v>1296</v>
      </c>
      <c r="C315" s="143">
        <v>211423243315</v>
      </c>
      <c r="D315" s="144" t="s">
        <v>1297</v>
      </c>
    </row>
    <row r="316" spans="1:4" ht="19" x14ac:dyDescent="0.2">
      <c r="A316" s="142">
        <v>312</v>
      </c>
      <c r="B316" s="142" t="s">
        <v>1298</v>
      </c>
      <c r="C316" s="143">
        <v>211423243316</v>
      </c>
      <c r="D316" s="144" t="s">
        <v>1299</v>
      </c>
    </row>
    <row r="317" spans="1:4" ht="19" x14ac:dyDescent="0.2">
      <c r="A317" s="142">
        <v>313</v>
      </c>
      <c r="B317" s="142" t="s">
        <v>1300</v>
      </c>
      <c r="C317" s="143">
        <v>211423243317</v>
      </c>
      <c r="D317" s="144" t="s">
        <v>1301</v>
      </c>
    </row>
    <row r="318" spans="1:4" ht="19" x14ac:dyDescent="0.2">
      <c r="A318" s="142">
        <v>314</v>
      </c>
      <c r="B318" s="142" t="s">
        <v>1302</v>
      </c>
      <c r="C318" s="143">
        <v>211423243318</v>
      </c>
      <c r="D318" s="144" t="s">
        <v>1303</v>
      </c>
    </row>
    <row r="319" spans="1:4" ht="19" x14ac:dyDescent="0.2">
      <c r="A319" s="142">
        <v>315</v>
      </c>
      <c r="B319" s="142" t="s">
        <v>1304</v>
      </c>
      <c r="C319" s="143">
        <v>211423243319</v>
      </c>
      <c r="D319" s="144" t="s">
        <v>1305</v>
      </c>
    </row>
    <row r="320" spans="1:4" ht="19" x14ac:dyDescent="0.2">
      <c r="A320" s="142">
        <v>316</v>
      </c>
      <c r="B320" s="142" t="s">
        <v>1306</v>
      </c>
      <c r="C320" s="143">
        <v>211423243321</v>
      </c>
      <c r="D320" s="144" t="s">
        <v>1307</v>
      </c>
    </row>
    <row r="321" spans="1:4" ht="19" x14ac:dyDescent="0.2">
      <c r="A321" s="142">
        <v>317</v>
      </c>
      <c r="B321" s="142" t="s">
        <v>1308</v>
      </c>
      <c r="C321" s="143">
        <v>211423243322</v>
      </c>
      <c r="D321" s="144" t="s">
        <v>1309</v>
      </c>
    </row>
    <row r="322" spans="1:4" ht="19" x14ac:dyDescent="0.2">
      <c r="A322" s="142">
        <v>318</v>
      </c>
      <c r="B322" s="142" t="s">
        <v>1310</v>
      </c>
      <c r="C322" s="143">
        <v>211423243323</v>
      </c>
      <c r="D322" s="144" t="s">
        <v>1311</v>
      </c>
    </row>
    <row r="323" spans="1:4" ht="19" x14ac:dyDescent="0.2">
      <c r="A323" s="142">
        <v>319</v>
      </c>
      <c r="B323" s="142" t="s">
        <v>1312</v>
      </c>
      <c r="C323" s="143">
        <v>211423243324</v>
      </c>
      <c r="D323" s="144" t="s">
        <v>1313</v>
      </c>
    </row>
    <row r="324" spans="1:4" ht="19" x14ac:dyDescent="0.2">
      <c r="A324" s="142">
        <v>320</v>
      </c>
      <c r="B324" s="142" t="s">
        <v>1314</v>
      </c>
      <c r="C324" s="143">
        <v>211423243325</v>
      </c>
      <c r="D324" s="144" t="s">
        <v>1315</v>
      </c>
    </row>
    <row r="325" spans="1:4" ht="19" x14ac:dyDescent="0.2">
      <c r="A325" s="142">
        <v>321</v>
      </c>
      <c r="B325" s="142" t="s">
        <v>1316</v>
      </c>
      <c r="C325" s="143">
        <v>211423243326</v>
      </c>
      <c r="D325" s="144" t="s">
        <v>1317</v>
      </c>
    </row>
    <row r="326" spans="1:4" ht="19" x14ac:dyDescent="0.2">
      <c r="A326" s="142">
        <v>322</v>
      </c>
      <c r="B326" s="142" t="s">
        <v>1318</v>
      </c>
      <c r="C326" s="143">
        <v>211423243327</v>
      </c>
      <c r="D326" s="144" t="s">
        <v>1319</v>
      </c>
    </row>
    <row r="327" spans="1:4" ht="19" x14ac:dyDescent="0.2">
      <c r="A327" s="142">
        <v>323</v>
      </c>
      <c r="B327" s="142" t="s">
        <v>1320</v>
      </c>
      <c r="C327" s="143">
        <v>211423243328</v>
      </c>
      <c r="D327" s="144" t="s">
        <v>1321</v>
      </c>
    </row>
    <row r="328" spans="1:4" ht="19" x14ac:dyDescent="0.2">
      <c r="A328" s="142">
        <v>324</v>
      </c>
      <c r="B328" s="142" t="s">
        <v>1322</v>
      </c>
      <c r="C328" s="143">
        <v>211423243329</v>
      </c>
      <c r="D328" s="144" t="s">
        <v>1323</v>
      </c>
    </row>
    <row r="329" spans="1:4" ht="19" x14ac:dyDescent="0.2">
      <c r="A329" s="142">
        <v>325</v>
      </c>
      <c r="B329" s="142" t="s">
        <v>1324</v>
      </c>
      <c r="C329" s="143">
        <v>211423243330</v>
      </c>
      <c r="D329" s="144" t="s">
        <v>1325</v>
      </c>
    </row>
    <row r="330" spans="1:4" ht="19" x14ac:dyDescent="0.2">
      <c r="A330" s="142">
        <v>326</v>
      </c>
      <c r="B330" s="142" t="s">
        <v>1326</v>
      </c>
      <c r="C330" s="143">
        <v>211423243331</v>
      </c>
      <c r="D330" s="144" t="s">
        <v>1327</v>
      </c>
    </row>
    <row r="331" spans="1:4" ht="19" x14ac:dyDescent="0.2">
      <c r="A331" s="142">
        <v>327</v>
      </c>
      <c r="B331" s="142" t="s">
        <v>1328</v>
      </c>
      <c r="C331" s="143">
        <v>211423243332</v>
      </c>
      <c r="D331" s="144" t="s">
        <v>1329</v>
      </c>
    </row>
    <row r="332" spans="1:4" ht="19" x14ac:dyDescent="0.2">
      <c r="A332" s="142">
        <v>328</v>
      </c>
      <c r="B332" s="142" t="s">
        <v>1330</v>
      </c>
      <c r="C332" s="143">
        <v>211423243333</v>
      </c>
      <c r="D332" s="144" t="s">
        <v>1331</v>
      </c>
    </row>
    <row r="333" spans="1:4" ht="19" x14ac:dyDescent="0.2">
      <c r="A333" s="142">
        <v>329</v>
      </c>
      <c r="B333" s="142" t="s">
        <v>1332</v>
      </c>
      <c r="C333" s="143">
        <v>211423243334</v>
      </c>
      <c r="D333" s="144" t="s">
        <v>1333</v>
      </c>
    </row>
    <row r="334" spans="1:4" ht="19" x14ac:dyDescent="0.2">
      <c r="A334" s="142">
        <v>330</v>
      </c>
      <c r="B334" s="142" t="s">
        <v>1334</v>
      </c>
      <c r="C334" s="143">
        <v>211423243335</v>
      </c>
      <c r="D334" s="144" t="s">
        <v>1335</v>
      </c>
    </row>
    <row r="335" spans="1:4" ht="19" x14ac:dyDescent="0.2">
      <c r="A335" s="142">
        <v>331</v>
      </c>
      <c r="B335" s="142" t="s">
        <v>1336</v>
      </c>
      <c r="C335" s="143">
        <v>211423243337</v>
      </c>
      <c r="D335" s="144" t="s">
        <v>1337</v>
      </c>
    </row>
    <row r="336" spans="1:4" ht="19" x14ac:dyDescent="0.2">
      <c r="A336" s="142">
        <v>332</v>
      </c>
      <c r="B336" s="142" t="s">
        <v>1338</v>
      </c>
      <c r="C336" s="143">
        <v>211423243338</v>
      </c>
      <c r="D336" s="144" t="s">
        <v>1339</v>
      </c>
    </row>
    <row r="337" spans="1:4" ht="19" x14ac:dyDescent="0.2">
      <c r="A337" s="142">
        <v>333</v>
      </c>
      <c r="B337" s="142" t="s">
        <v>1340</v>
      </c>
      <c r="C337" s="143">
        <v>211423243339</v>
      </c>
      <c r="D337" s="144" t="s">
        <v>1341</v>
      </c>
    </row>
    <row r="338" spans="1:4" ht="19" x14ac:dyDescent="0.2">
      <c r="A338" s="142">
        <v>334</v>
      </c>
      <c r="B338" s="142" t="s">
        <v>1342</v>
      </c>
      <c r="C338" s="143">
        <v>211423243340</v>
      </c>
      <c r="D338" s="144" t="s">
        <v>1343</v>
      </c>
    </row>
    <row r="339" spans="1:4" ht="19" x14ac:dyDescent="0.2">
      <c r="A339" s="142">
        <v>335</v>
      </c>
      <c r="B339" s="142" t="s">
        <v>1344</v>
      </c>
      <c r="C339" s="143">
        <v>211423243341</v>
      </c>
      <c r="D339" s="144" t="s">
        <v>1345</v>
      </c>
    </row>
    <row r="340" spans="1:4" ht="19" x14ac:dyDescent="0.2">
      <c r="A340" s="142">
        <v>336</v>
      </c>
      <c r="B340" s="142" t="s">
        <v>1346</v>
      </c>
      <c r="C340" s="143">
        <v>211423243342</v>
      </c>
      <c r="D340" s="144" t="s">
        <v>1347</v>
      </c>
    </row>
    <row r="341" spans="1:4" ht="19" x14ac:dyDescent="0.2">
      <c r="A341" s="142">
        <v>337</v>
      </c>
      <c r="B341" s="142" t="s">
        <v>1348</v>
      </c>
      <c r="C341" s="143">
        <v>211423243343</v>
      </c>
      <c r="D341" s="144" t="s">
        <v>1349</v>
      </c>
    </row>
    <row r="342" spans="1:4" ht="19" x14ac:dyDescent="0.2">
      <c r="A342" s="142">
        <v>338</v>
      </c>
      <c r="B342" s="142" t="s">
        <v>1350</v>
      </c>
      <c r="C342" s="143">
        <v>211423243344</v>
      </c>
      <c r="D342" s="144" t="s">
        <v>1351</v>
      </c>
    </row>
    <row r="343" spans="1:4" ht="19" x14ac:dyDescent="0.2">
      <c r="A343" s="142">
        <v>339</v>
      </c>
      <c r="B343" s="142" t="s">
        <v>1352</v>
      </c>
      <c r="C343" s="143">
        <v>211423243345</v>
      </c>
      <c r="D343" s="144" t="s">
        <v>1353</v>
      </c>
    </row>
    <row r="344" spans="1:4" ht="19" x14ac:dyDescent="0.2">
      <c r="A344" s="142">
        <v>340</v>
      </c>
      <c r="B344" s="142" t="s">
        <v>1354</v>
      </c>
      <c r="C344" s="143">
        <v>211423243346</v>
      </c>
      <c r="D344" s="144" t="s">
        <v>1355</v>
      </c>
    </row>
    <row r="345" spans="1:4" ht="19" x14ac:dyDescent="0.2">
      <c r="A345" s="142">
        <v>341</v>
      </c>
      <c r="B345" s="142" t="s">
        <v>1356</v>
      </c>
      <c r="C345" s="143">
        <v>211423243347</v>
      </c>
      <c r="D345" s="144" t="s">
        <v>1357</v>
      </c>
    </row>
    <row r="346" spans="1:4" ht="19" x14ac:dyDescent="0.2">
      <c r="A346" s="142">
        <v>342</v>
      </c>
      <c r="B346" s="142" t="s">
        <v>1358</v>
      </c>
      <c r="C346" s="143">
        <v>211423243348</v>
      </c>
      <c r="D346" s="144" t="s">
        <v>1359</v>
      </c>
    </row>
    <row r="347" spans="1:4" ht="19" x14ac:dyDescent="0.2">
      <c r="A347" s="142">
        <v>343</v>
      </c>
      <c r="B347" s="142" t="s">
        <v>1360</v>
      </c>
      <c r="C347" s="143">
        <v>211423243349</v>
      </c>
      <c r="D347" s="144" t="s">
        <v>1361</v>
      </c>
    </row>
    <row r="348" spans="1:4" ht="19" x14ac:dyDescent="0.2">
      <c r="A348" s="142">
        <v>344</v>
      </c>
      <c r="B348" s="142" t="s">
        <v>1362</v>
      </c>
      <c r="C348" s="143">
        <v>211423243350</v>
      </c>
      <c r="D348" s="144" t="s">
        <v>1363</v>
      </c>
    </row>
    <row r="349" spans="1:4" ht="19" x14ac:dyDescent="0.2">
      <c r="A349" s="142">
        <v>345</v>
      </c>
      <c r="B349" s="142" t="s">
        <v>1364</v>
      </c>
      <c r="C349" s="143">
        <v>211423243351</v>
      </c>
      <c r="D349" s="144" t="s">
        <v>1365</v>
      </c>
    </row>
    <row r="350" spans="1:4" ht="19" x14ac:dyDescent="0.2">
      <c r="A350" s="142">
        <v>346</v>
      </c>
      <c r="B350" s="142" t="s">
        <v>1366</v>
      </c>
      <c r="C350" s="143">
        <v>211423243352</v>
      </c>
      <c r="D350" s="144" t="s">
        <v>1367</v>
      </c>
    </row>
    <row r="351" spans="1:4" ht="19" x14ac:dyDescent="0.2">
      <c r="A351" s="142">
        <v>347</v>
      </c>
      <c r="B351" s="142" t="s">
        <v>1368</v>
      </c>
      <c r="C351" s="143">
        <v>211423243353</v>
      </c>
      <c r="D351" s="144" t="s">
        <v>1369</v>
      </c>
    </row>
    <row r="352" spans="1:4" ht="19" x14ac:dyDescent="0.2">
      <c r="A352" s="142">
        <v>348</v>
      </c>
      <c r="B352" s="142" t="s">
        <v>1370</v>
      </c>
      <c r="C352" s="143">
        <v>211423243354</v>
      </c>
      <c r="D352" s="144" t="s">
        <v>1371</v>
      </c>
    </row>
    <row r="353" spans="1:4" ht="19" x14ac:dyDescent="0.2">
      <c r="A353" s="142">
        <v>349</v>
      </c>
      <c r="B353" s="142" t="s">
        <v>1372</v>
      </c>
      <c r="C353" s="143">
        <v>211423243355</v>
      </c>
      <c r="D353" s="144" t="s">
        <v>1373</v>
      </c>
    </row>
    <row r="354" spans="1:4" ht="19" x14ac:dyDescent="0.2">
      <c r="A354" s="142">
        <v>350</v>
      </c>
      <c r="B354" s="142" t="s">
        <v>1374</v>
      </c>
      <c r="C354" s="143">
        <v>211423243356</v>
      </c>
      <c r="D354" s="144" t="s">
        <v>1375</v>
      </c>
    </row>
    <row r="355" spans="1:4" ht="19" x14ac:dyDescent="0.2">
      <c r="A355" s="142">
        <v>351</v>
      </c>
      <c r="B355" s="142" t="s">
        <v>1376</v>
      </c>
      <c r="C355" s="143">
        <v>211423243357</v>
      </c>
      <c r="D355" s="144" t="s">
        <v>1377</v>
      </c>
    </row>
    <row r="356" spans="1:4" ht="19" x14ac:dyDescent="0.2">
      <c r="A356" s="142">
        <v>352</v>
      </c>
      <c r="B356" s="142" t="s">
        <v>1378</v>
      </c>
      <c r="C356" s="143">
        <v>211423243358</v>
      </c>
      <c r="D356" s="144" t="s">
        <v>1379</v>
      </c>
    </row>
    <row r="357" spans="1:4" ht="19" x14ac:dyDescent="0.2">
      <c r="A357" s="142">
        <v>353</v>
      </c>
      <c r="B357" s="142" t="s">
        <v>1380</v>
      </c>
      <c r="C357" s="143">
        <v>211423243359</v>
      </c>
      <c r="D357" s="144" t="s">
        <v>1381</v>
      </c>
    </row>
    <row r="358" spans="1:4" ht="19" x14ac:dyDescent="0.2">
      <c r="A358" s="142">
        <v>354</v>
      </c>
      <c r="B358" s="142" t="s">
        <v>1382</v>
      </c>
      <c r="C358" s="143">
        <v>211423243360</v>
      </c>
      <c r="D358" s="144" t="s">
        <v>1383</v>
      </c>
    </row>
    <row r="359" spans="1:4" ht="19" x14ac:dyDescent="0.2">
      <c r="A359" s="142">
        <v>355</v>
      </c>
      <c r="B359" s="142" t="s">
        <v>1384</v>
      </c>
      <c r="C359" s="143">
        <v>211423243361</v>
      </c>
      <c r="D359" s="144" t="s">
        <v>1385</v>
      </c>
    </row>
    <row r="360" spans="1:4" ht="19" x14ac:dyDescent="0.2">
      <c r="A360" s="142">
        <v>356</v>
      </c>
      <c r="B360" s="142" t="s">
        <v>1386</v>
      </c>
      <c r="C360" s="143">
        <v>211423243362</v>
      </c>
      <c r="D360" s="144" t="s">
        <v>1387</v>
      </c>
    </row>
    <row r="361" spans="1:4" ht="19" x14ac:dyDescent="0.2">
      <c r="A361" s="142">
        <v>357</v>
      </c>
      <c r="B361" s="142" t="s">
        <v>1388</v>
      </c>
      <c r="C361" s="143">
        <v>211423243363</v>
      </c>
      <c r="D361" s="144" t="s">
        <v>1389</v>
      </c>
    </row>
    <row r="362" spans="1:4" ht="19" x14ac:dyDescent="0.2">
      <c r="A362" s="142">
        <v>358</v>
      </c>
      <c r="B362" s="142" t="s">
        <v>1390</v>
      </c>
      <c r="C362" s="143">
        <v>211423243364</v>
      </c>
      <c r="D362" s="144" t="s">
        <v>1391</v>
      </c>
    </row>
    <row r="363" spans="1:4" ht="19" x14ac:dyDescent="0.2">
      <c r="A363" s="142">
        <v>359</v>
      </c>
      <c r="B363" s="142" t="s">
        <v>1392</v>
      </c>
      <c r="C363" s="143">
        <v>211423243365</v>
      </c>
      <c r="D363" s="144" t="s">
        <v>1393</v>
      </c>
    </row>
    <row r="364" spans="1:4" ht="19" x14ac:dyDescent="0.2">
      <c r="A364" s="142">
        <v>360</v>
      </c>
      <c r="B364" s="142" t="s">
        <v>1394</v>
      </c>
      <c r="C364" s="143">
        <v>211423243366</v>
      </c>
      <c r="D364" s="144" t="s">
        <v>1395</v>
      </c>
    </row>
    <row r="365" spans="1:4" ht="38" x14ac:dyDescent="0.2">
      <c r="A365" s="142">
        <v>361</v>
      </c>
      <c r="B365" s="142" t="s">
        <v>1396</v>
      </c>
      <c r="C365" s="143">
        <v>211423243367</v>
      </c>
      <c r="D365" s="144" t="s">
        <v>1397</v>
      </c>
    </row>
    <row r="366" spans="1:4" ht="19" x14ac:dyDescent="0.2">
      <c r="A366" s="142">
        <v>362</v>
      </c>
      <c r="B366" s="142" t="s">
        <v>1398</v>
      </c>
      <c r="C366" s="143">
        <v>211423243368</v>
      </c>
      <c r="D366" s="144" t="s">
        <v>1399</v>
      </c>
    </row>
    <row r="367" spans="1:4" ht="19" x14ac:dyDescent="0.2">
      <c r="A367" s="142">
        <v>363</v>
      </c>
      <c r="B367" s="142" t="s">
        <v>1400</v>
      </c>
      <c r="C367" s="143">
        <v>211423243369</v>
      </c>
      <c r="D367" s="144" t="s">
        <v>1401</v>
      </c>
    </row>
    <row r="368" spans="1:4" ht="19" x14ac:dyDescent="0.2">
      <c r="A368" s="142">
        <v>364</v>
      </c>
      <c r="B368" s="142" t="s">
        <v>1402</v>
      </c>
      <c r="C368" s="143">
        <v>211423243370</v>
      </c>
      <c r="D368" s="144" t="s">
        <v>1403</v>
      </c>
    </row>
    <row r="369" spans="1:4" ht="19" x14ac:dyDescent="0.2">
      <c r="A369" s="142">
        <v>365</v>
      </c>
      <c r="B369" s="142" t="s">
        <v>1404</v>
      </c>
      <c r="C369" s="143">
        <v>211423243371</v>
      </c>
      <c r="D369" s="144" t="s">
        <v>1405</v>
      </c>
    </row>
    <row r="370" spans="1:4" ht="19" x14ac:dyDescent="0.2">
      <c r="A370" s="142">
        <v>366</v>
      </c>
      <c r="B370" s="142" t="s">
        <v>1406</v>
      </c>
      <c r="C370" s="143">
        <v>211423243372</v>
      </c>
      <c r="D370" s="144" t="s">
        <v>1407</v>
      </c>
    </row>
    <row r="371" spans="1:4" ht="19" x14ac:dyDescent="0.2">
      <c r="A371" s="142">
        <v>367</v>
      </c>
      <c r="B371" s="142" t="s">
        <v>1408</v>
      </c>
      <c r="C371" s="143">
        <v>211423243373</v>
      </c>
      <c r="D371" s="144" t="s">
        <v>1409</v>
      </c>
    </row>
    <row r="372" spans="1:4" ht="19" x14ac:dyDescent="0.2">
      <c r="A372" s="142">
        <v>368</v>
      </c>
      <c r="B372" s="142" t="s">
        <v>1410</v>
      </c>
      <c r="C372" s="143">
        <v>211423243374</v>
      </c>
      <c r="D372" s="144" t="s">
        <v>1411</v>
      </c>
    </row>
    <row r="373" spans="1:4" ht="19" x14ac:dyDescent="0.2">
      <c r="A373" s="142">
        <v>369</v>
      </c>
      <c r="B373" s="142" t="s">
        <v>1412</v>
      </c>
      <c r="C373" s="143">
        <v>211423243375</v>
      </c>
      <c r="D373" s="144" t="s">
        <v>1413</v>
      </c>
    </row>
    <row r="374" spans="1:4" ht="19" x14ac:dyDescent="0.2">
      <c r="A374" s="142">
        <v>370</v>
      </c>
      <c r="B374" s="142" t="s">
        <v>1414</v>
      </c>
      <c r="C374" s="143">
        <v>211423243376</v>
      </c>
      <c r="D374" s="144" t="s">
        <v>1415</v>
      </c>
    </row>
    <row r="375" spans="1:4" ht="19" x14ac:dyDescent="0.2">
      <c r="A375" s="142">
        <v>371</v>
      </c>
      <c r="B375" s="142" t="s">
        <v>1416</v>
      </c>
      <c r="C375" s="143">
        <v>211423243377</v>
      </c>
      <c r="D375" s="144" t="s">
        <v>1417</v>
      </c>
    </row>
    <row r="376" spans="1:4" ht="19" x14ac:dyDescent="0.2">
      <c r="A376" s="142">
        <v>372</v>
      </c>
      <c r="B376" s="142" t="s">
        <v>1418</v>
      </c>
      <c r="C376" s="143">
        <v>211423243378</v>
      </c>
      <c r="D376" s="144" t="s">
        <v>1419</v>
      </c>
    </row>
    <row r="377" spans="1:4" ht="19" x14ac:dyDescent="0.2">
      <c r="A377" s="142">
        <v>373</v>
      </c>
      <c r="B377" s="142" t="s">
        <v>1420</v>
      </c>
      <c r="C377" s="143">
        <v>211423243379</v>
      </c>
      <c r="D377" s="144" t="s">
        <v>1421</v>
      </c>
    </row>
    <row r="378" spans="1:4" ht="19" x14ac:dyDescent="0.2">
      <c r="A378" s="142">
        <v>374</v>
      </c>
      <c r="B378" s="142" t="s">
        <v>1422</v>
      </c>
      <c r="C378" s="143">
        <v>211423243380</v>
      </c>
      <c r="D378" s="144" t="s">
        <v>1423</v>
      </c>
    </row>
    <row r="379" spans="1:4" ht="19" x14ac:dyDescent="0.2">
      <c r="A379" s="142">
        <v>375</v>
      </c>
      <c r="B379" s="142" t="s">
        <v>1424</v>
      </c>
      <c r="C379" s="143">
        <v>211423243381</v>
      </c>
      <c r="D379" s="144" t="s">
        <v>1425</v>
      </c>
    </row>
    <row r="380" spans="1:4" ht="19" x14ac:dyDescent="0.2">
      <c r="A380" s="142">
        <v>376</v>
      </c>
      <c r="B380" s="142" t="s">
        <v>1426</v>
      </c>
      <c r="C380" s="143">
        <v>211423243382</v>
      </c>
      <c r="D380" s="144" t="s">
        <v>1427</v>
      </c>
    </row>
    <row r="381" spans="1:4" ht="19" x14ac:dyDescent="0.2">
      <c r="A381" s="142">
        <v>377</v>
      </c>
      <c r="B381" s="142" t="s">
        <v>1428</v>
      </c>
      <c r="C381" s="143">
        <v>211423243383</v>
      </c>
      <c r="D381" s="144" t="s">
        <v>1429</v>
      </c>
    </row>
    <row r="382" spans="1:4" ht="19" x14ac:dyDescent="0.2">
      <c r="A382" s="142">
        <v>378</v>
      </c>
      <c r="B382" s="142" t="s">
        <v>1430</v>
      </c>
      <c r="C382" s="143">
        <v>211423243384</v>
      </c>
      <c r="D382" s="144" t="s">
        <v>1431</v>
      </c>
    </row>
    <row r="383" spans="1:4" ht="19" x14ac:dyDescent="0.2">
      <c r="A383" s="142">
        <v>379</v>
      </c>
      <c r="B383" s="142" t="s">
        <v>1432</v>
      </c>
      <c r="C383" s="143">
        <v>211423243385</v>
      </c>
      <c r="D383" s="144" t="s">
        <v>1433</v>
      </c>
    </row>
    <row r="384" spans="1:4" ht="19" x14ac:dyDescent="0.2">
      <c r="A384" s="142">
        <v>380</v>
      </c>
      <c r="B384" s="142" t="s">
        <v>1434</v>
      </c>
      <c r="C384" s="143">
        <v>211423243386</v>
      </c>
      <c r="D384" s="144" t="s">
        <v>1435</v>
      </c>
    </row>
    <row r="385" spans="1:4" ht="19" x14ac:dyDescent="0.2">
      <c r="A385" s="142">
        <v>381</v>
      </c>
      <c r="B385" s="142" t="s">
        <v>1436</v>
      </c>
      <c r="C385" s="143">
        <v>211423243387</v>
      </c>
      <c r="D385" s="144" t="s">
        <v>1437</v>
      </c>
    </row>
    <row r="386" spans="1:4" ht="19" x14ac:dyDescent="0.2">
      <c r="A386" s="142">
        <v>382</v>
      </c>
      <c r="B386" s="142" t="s">
        <v>1438</v>
      </c>
      <c r="C386" s="143">
        <v>211423243388</v>
      </c>
      <c r="D386" s="144" t="s">
        <v>1439</v>
      </c>
    </row>
    <row r="387" spans="1:4" ht="19" x14ac:dyDescent="0.2">
      <c r="A387" s="142">
        <v>383</v>
      </c>
      <c r="B387" s="142" t="s">
        <v>1440</v>
      </c>
      <c r="C387" s="143">
        <v>211423243389</v>
      </c>
      <c r="D387" s="144" t="s">
        <v>1441</v>
      </c>
    </row>
    <row r="388" spans="1:4" ht="19" x14ac:dyDescent="0.2">
      <c r="A388" s="142">
        <v>384</v>
      </c>
      <c r="B388" s="142" t="s">
        <v>1442</v>
      </c>
      <c r="C388" s="143">
        <v>211423243390</v>
      </c>
      <c r="D388" s="144" t="s">
        <v>1443</v>
      </c>
    </row>
    <row r="389" spans="1:4" ht="19" x14ac:dyDescent="0.2">
      <c r="A389" s="142">
        <v>385</v>
      </c>
      <c r="B389" s="142" t="s">
        <v>1444</v>
      </c>
      <c r="C389" s="143">
        <v>211423243391</v>
      </c>
      <c r="D389" s="144" t="s">
        <v>1445</v>
      </c>
    </row>
    <row r="390" spans="1:4" ht="19" x14ac:dyDescent="0.2">
      <c r="A390" s="142">
        <v>386</v>
      </c>
      <c r="B390" s="142" t="s">
        <v>1446</v>
      </c>
      <c r="C390" s="143">
        <v>211423243392</v>
      </c>
      <c r="D390" s="144" t="s">
        <v>1445</v>
      </c>
    </row>
    <row r="391" spans="1:4" ht="19" x14ac:dyDescent="0.2">
      <c r="A391" s="142">
        <v>387</v>
      </c>
      <c r="B391" s="142" t="s">
        <v>1447</v>
      </c>
      <c r="C391" s="143">
        <v>211423243393</v>
      </c>
      <c r="D391" s="144" t="s">
        <v>1448</v>
      </c>
    </row>
    <row r="392" spans="1:4" ht="19" x14ac:dyDescent="0.2">
      <c r="A392" s="142">
        <v>388</v>
      </c>
      <c r="B392" s="142" t="s">
        <v>1449</v>
      </c>
      <c r="C392" s="143">
        <v>211423243394</v>
      </c>
      <c r="D392" s="144" t="s">
        <v>1450</v>
      </c>
    </row>
    <row r="393" spans="1:4" ht="19" x14ac:dyDescent="0.2">
      <c r="A393" s="142">
        <v>389</v>
      </c>
      <c r="B393" s="142" t="s">
        <v>1451</v>
      </c>
      <c r="C393" s="143">
        <v>211423243395</v>
      </c>
      <c r="D393" s="144" t="s">
        <v>1452</v>
      </c>
    </row>
    <row r="394" spans="1:4" ht="19" x14ac:dyDescent="0.2">
      <c r="A394" s="142">
        <v>390</v>
      </c>
      <c r="B394" s="142" t="s">
        <v>1453</v>
      </c>
      <c r="C394" s="143">
        <v>211423243396</v>
      </c>
      <c r="D394" s="144" t="s">
        <v>1454</v>
      </c>
    </row>
    <row r="395" spans="1:4" ht="19" x14ac:dyDescent="0.2">
      <c r="A395" s="142">
        <v>391</v>
      </c>
      <c r="B395" s="142" t="s">
        <v>1455</v>
      </c>
      <c r="C395" s="143">
        <v>211423243397</v>
      </c>
      <c r="D395" s="144" t="s">
        <v>1456</v>
      </c>
    </row>
    <row r="396" spans="1:4" ht="19" x14ac:dyDescent="0.2">
      <c r="A396" s="142">
        <v>392</v>
      </c>
      <c r="B396" s="142" t="s">
        <v>1457</v>
      </c>
      <c r="C396" s="143">
        <v>211423243398</v>
      </c>
      <c r="D396" s="144" t="s">
        <v>1458</v>
      </c>
    </row>
    <row r="397" spans="1:4" ht="19" x14ac:dyDescent="0.2">
      <c r="A397" s="142">
        <v>393</v>
      </c>
      <c r="B397" s="142" t="s">
        <v>1459</v>
      </c>
      <c r="C397" s="143">
        <v>211423243399</v>
      </c>
      <c r="D397" s="144" t="s">
        <v>1460</v>
      </c>
    </row>
    <row r="398" spans="1:4" ht="19" x14ac:dyDescent="0.2">
      <c r="A398" s="142">
        <v>394</v>
      </c>
      <c r="B398" s="142" t="s">
        <v>1461</v>
      </c>
      <c r="C398" s="143">
        <v>211423243400</v>
      </c>
      <c r="D398" s="144" t="s">
        <v>1462</v>
      </c>
    </row>
    <row r="399" spans="1:4" ht="19" x14ac:dyDescent="0.2">
      <c r="A399" s="142">
        <v>395</v>
      </c>
      <c r="B399" s="142" t="s">
        <v>1463</v>
      </c>
      <c r="C399" s="143">
        <v>211423243401</v>
      </c>
      <c r="D399" s="144" t="s">
        <v>1464</v>
      </c>
    </row>
    <row r="400" spans="1:4" ht="19" x14ac:dyDescent="0.2">
      <c r="A400" s="142">
        <v>396</v>
      </c>
      <c r="B400" s="142" t="s">
        <v>1465</v>
      </c>
      <c r="C400" s="143">
        <v>211423243402</v>
      </c>
      <c r="D400" s="144" t="s">
        <v>1466</v>
      </c>
    </row>
    <row r="401" spans="1:4" ht="19" x14ac:dyDescent="0.2">
      <c r="A401" s="142">
        <v>397</v>
      </c>
      <c r="B401" s="142" t="s">
        <v>1467</v>
      </c>
      <c r="C401" s="143">
        <v>211423243403</v>
      </c>
      <c r="D401" s="144" t="s">
        <v>1468</v>
      </c>
    </row>
    <row r="402" spans="1:4" ht="19" x14ac:dyDescent="0.2">
      <c r="A402" s="142">
        <v>398</v>
      </c>
      <c r="B402" s="142" t="s">
        <v>1469</v>
      </c>
      <c r="C402" s="143">
        <v>211423243404</v>
      </c>
      <c r="D402" s="144" t="s">
        <v>1470</v>
      </c>
    </row>
    <row r="403" spans="1:4" ht="19" x14ac:dyDescent="0.2">
      <c r="A403" s="142">
        <v>399</v>
      </c>
      <c r="B403" s="142" t="s">
        <v>1471</v>
      </c>
      <c r="C403" s="143">
        <v>211423243405</v>
      </c>
      <c r="D403" s="144" t="s">
        <v>1472</v>
      </c>
    </row>
    <row r="404" spans="1:4" ht="19" x14ac:dyDescent="0.2">
      <c r="A404" s="142">
        <v>400</v>
      </c>
      <c r="B404" s="142" t="s">
        <v>1473</v>
      </c>
      <c r="C404" s="143">
        <v>211423243406</v>
      </c>
      <c r="D404" s="144" t="s">
        <v>1474</v>
      </c>
    </row>
    <row r="405" spans="1:4" ht="19" x14ac:dyDescent="0.2">
      <c r="A405" s="142">
        <v>401</v>
      </c>
      <c r="B405" s="142" t="s">
        <v>1475</v>
      </c>
      <c r="C405" s="143">
        <v>211423243407</v>
      </c>
      <c r="D405" s="144" t="s">
        <v>1476</v>
      </c>
    </row>
    <row r="406" spans="1:4" ht="19" x14ac:dyDescent="0.2">
      <c r="A406" s="142">
        <v>402</v>
      </c>
      <c r="B406" s="142" t="s">
        <v>1477</v>
      </c>
      <c r="C406" s="143">
        <v>211423243408</v>
      </c>
      <c r="D406" s="144" t="s">
        <v>1478</v>
      </c>
    </row>
    <row r="407" spans="1:4" ht="19" x14ac:dyDescent="0.2">
      <c r="A407" s="142">
        <v>403</v>
      </c>
      <c r="B407" s="142" t="s">
        <v>1479</v>
      </c>
      <c r="C407" s="143">
        <v>211423243409</v>
      </c>
      <c r="D407" s="144" t="s">
        <v>1480</v>
      </c>
    </row>
    <row r="408" spans="1:4" ht="19" x14ac:dyDescent="0.2">
      <c r="A408" s="142">
        <v>404</v>
      </c>
      <c r="B408" s="142" t="s">
        <v>1481</v>
      </c>
      <c r="C408" s="143">
        <v>211423243410</v>
      </c>
      <c r="D408" s="144" t="s">
        <v>1482</v>
      </c>
    </row>
    <row r="409" spans="1:4" ht="19" x14ac:dyDescent="0.2">
      <c r="A409" s="142">
        <v>405</v>
      </c>
      <c r="B409" s="142" t="s">
        <v>1483</v>
      </c>
      <c r="C409" s="143">
        <v>211423243411</v>
      </c>
      <c r="D409" s="144" t="s">
        <v>1484</v>
      </c>
    </row>
    <row r="410" spans="1:4" ht="19" x14ac:dyDescent="0.2">
      <c r="A410" s="142">
        <v>406</v>
      </c>
      <c r="B410" s="142" t="s">
        <v>1485</v>
      </c>
      <c r="C410" s="143">
        <v>211423243412</v>
      </c>
      <c r="D410" s="144" t="s">
        <v>1486</v>
      </c>
    </row>
    <row r="411" spans="1:4" ht="19" x14ac:dyDescent="0.2">
      <c r="A411" s="142">
        <v>407</v>
      </c>
      <c r="B411" s="142" t="s">
        <v>1487</v>
      </c>
      <c r="C411" s="143">
        <v>211423243413</v>
      </c>
      <c r="D411" s="144" t="s">
        <v>1488</v>
      </c>
    </row>
    <row r="412" spans="1:4" ht="19" x14ac:dyDescent="0.2">
      <c r="A412" s="142">
        <v>408</v>
      </c>
      <c r="B412" s="142" t="s">
        <v>1489</v>
      </c>
      <c r="C412" s="143">
        <v>211423243414</v>
      </c>
      <c r="D412" s="144" t="s">
        <v>1490</v>
      </c>
    </row>
    <row r="413" spans="1:4" ht="19" x14ac:dyDescent="0.2">
      <c r="A413" s="142">
        <v>409</v>
      </c>
      <c r="B413" s="142" t="s">
        <v>1491</v>
      </c>
      <c r="C413" s="143">
        <v>211423243415</v>
      </c>
      <c r="D413" s="144" t="s">
        <v>1492</v>
      </c>
    </row>
    <row r="414" spans="1:4" ht="19" x14ac:dyDescent="0.2">
      <c r="A414" s="142">
        <v>410</v>
      </c>
      <c r="B414" s="142" t="s">
        <v>1493</v>
      </c>
      <c r="C414" s="143">
        <v>211423243416</v>
      </c>
      <c r="D414" s="144" t="s">
        <v>1494</v>
      </c>
    </row>
    <row r="415" spans="1:4" ht="19" x14ac:dyDescent="0.2">
      <c r="A415" s="142">
        <v>411</v>
      </c>
      <c r="B415" s="142" t="s">
        <v>1495</v>
      </c>
      <c r="C415" s="143">
        <v>211423243417</v>
      </c>
      <c r="D415" s="144" t="s">
        <v>1496</v>
      </c>
    </row>
    <row r="416" spans="1:4" ht="19" x14ac:dyDescent="0.2">
      <c r="A416" s="142">
        <v>412</v>
      </c>
      <c r="B416" s="142" t="s">
        <v>1497</v>
      </c>
      <c r="C416" s="143">
        <v>211423243418</v>
      </c>
      <c r="D416" s="144" t="s">
        <v>1498</v>
      </c>
    </row>
    <row r="417" spans="1:4" ht="19" x14ac:dyDescent="0.2">
      <c r="A417" s="142">
        <v>413</v>
      </c>
      <c r="B417" s="142" t="s">
        <v>1499</v>
      </c>
      <c r="C417" s="143">
        <v>211423243419</v>
      </c>
      <c r="D417" s="144" t="s">
        <v>1500</v>
      </c>
    </row>
    <row r="418" spans="1:4" ht="19" x14ac:dyDescent="0.2">
      <c r="A418" s="142">
        <v>414</v>
      </c>
      <c r="B418" s="142" t="s">
        <v>1501</v>
      </c>
      <c r="C418" s="143">
        <v>211423243420</v>
      </c>
      <c r="D418" s="144" t="s">
        <v>1502</v>
      </c>
    </row>
    <row r="419" spans="1:4" ht="19" x14ac:dyDescent="0.2">
      <c r="A419" s="142">
        <v>415</v>
      </c>
      <c r="B419" s="142" t="s">
        <v>1503</v>
      </c>
      <c r="C419" s="143">
        <v>211423243421</v>
      </c>
      <c r="D419" s="144" t="s">
        <v>1504</v>
      </c>
    </row>
    <row r="420" spans="1:4" ht="19" x14ac:dyDescent="0.2">
      <c r="A420" s="142">
        <v>416</v>
      </c>
      <c r="B420" s="142" t="s">
        <v>1505</v>
      </c>
      <c r="C420" s="143">
        <v>211423243422</v>
      </c>
      <c r="D420" s="144" t="s">
        <v>1506</v>
      </c>
    </row>
    <row r="421" spans="1:4" ht="19" x14ac:dyDescent="0.2">
      <c r="A421" s="142">
        <v>417</v>
      </c>
      <c r="B421" s="142" t="s">
        <v>1507</v>
      </c>
      <c r="C421" s="143">
        <v>211423243423</v>
      </c>
      <c r="D421" s="144" t="s">
        <v>1508</v>
      </c>
    </row>
    <row r="422" spans="1:4" ht="19" x14ac:dyDescent="0.2">
      <c r="A422" s="142">
        <v>418</v>
      </c>
      <c r="B422" s="142" t="s">
        <v>1509</v>
      </c>
      <c r="C422" s="143">
        <v>211423243424</v>
      </c>
      <c r="D422" s="144" t="s">
        <v>1510</v>
      </c>
    </row>
    <row r="423" spans="1:4" ht="19" x14ac:dyDescent="0.2">
      <c r="A423" s="142">
        <v>419</v>
      </c>
      <c r="B423" s="142" t="s">
        <v>1511</v>
      </c>
      <c r="C423" s="143">
        <v>211423243425</v>
      </c>
      <c r="D423" s="144" t="s">
        <v>1512</v>
      </c>
    </row>
    <row r="424" spans="1:4" ht="19" x14ac:dyDescent="0.2">
      <c r="A424" s="142">
        <v>420</v>
      </c>
      <c r="B424" s="142" t="s">
        <v>1513</v>
      </c>
      <c r="C424" s="143">
        <v>211423243426</v>
      </c>
      <c r="D424" s="144" t="s">
        <v>1514</v>
      </c>
    </row>
    <row r="425" spans="1:4" ht="19" x14ac:dyDescent="0.2">
      <c r="A425" s="142">
        <v>421</v>
      </c>
      <c r="B425" s="142" t="s">
        <v>1515</v>
      </c>
      <c r="C425" s="143">
        <v>211423243427</v>
      </c>
      <c r="D425" s="144" t="s">
        <v>1516</v>
      </c>
    </row>
    <row r="426" spans="1:4" ht="19" x14ac:dyDescent="0.2">
      <c r="A426" s="142">
        <v>422</v>
      </c>
      <c r="B426" s="142" t="s">
        <v>1517</v>
      </c>
      <c r="C426" s="143">
        <v>211423243428</v>
      </c>
      <c r="D426" s="144" t="s">
        <v>1518</v>
      </c>
    </row>
    <row r="427" spans="1:4" ht="19" x14ac:dyDescent="0.2">
      <c r="A427" s="142">
        <v>423</v>
      </c>
      <c r="B427" s="142" t="s">
        <v>1519</v>
      </c>
      <c r="C427" s="143">
        <v>211423243429</v>
      </c>
      <c r="D427" s="144" t="s">
        <v>1520</v>
      </c>
    </row>
    <row r="428" spans="1:4" ht="19" x14ac:dyDescent="0.2">
      <c r="A428" s="142">
        <v>424</v>
      </c>
      <c r="B428" s="142" t="s">
        <v>1521</v>
      </c>
      <c r="C428" s="143">
        <v>211423243430</v>
      </c>
      <c r="D428" s="144" t="s">
        <v>1522</v>
      </c>
    </row>
    <row r="429" spans="1:4" ht="19" x14ac:dyDescent="0.2">
      <c r="A429" s="142">
        <v>425</v>
      </c>
      <c r="B429" s="142" t="s">
        <v>1523</v>
      </c>
      <c r="C429" s="143">
        <v>211423243431</v>
      </c>
      <c r="D429" s="144" t="s">
        <v>1524</v>
      </c>
    </row>
    <row r="430" spans="1:4" ht="19" x14ac:dyDescent="0.2">
      <c r="A430" s="142">
        <v>426</v>
      </c>
      <c r="B430" s="142" t="s">
        <v>1525</v>
      </c>
      <c r="C430" s="143">
        <v>211423243432</v>
      </c>
      <c r="D430" s="144" t="s">
        <v>1526</v>
      </c>
    </row>
    <row r="431" spans="1:4" ht="19" x14ac:dyDescent="0.2">
      <c r="A431" s="142">
        <v>427</v>
      </c>
      <c r="B431" s="142" t="s">
        <v>1527</v>
      </c>
      <c r="C431" s="143">
        <v>211423243433</v>
      </c>
      <c r="D431" s="144" t="s">
        <v>1528</v>
      </c>
    </row>
    <row r="432" spans="1:4" ht="19" x14ac:dyDescent="0.2">
      <c r="A432" s="142">
        <v>428</v>
      </c>
      <c r="B432" s="142" t="s">
        <v>1529</v>
      </c>
      <c r="C432" s="143">
        <v>211423243434</v>
      </c>
      <c r="D432" s="144" t="s">
        <v>1530</v>
      </c>
    </row>
    <row r="433" spans="1:4" ht="19" x14ac:dyDescent="0.2">
      <c r="A433" s="142">
        <v>429</v>
      </c>
      <c r="B433" s="142" t="s">
        <v>1531</v>
      </c>
      <c r="C433" s="143">
        <v>211423243435</v>
      </c>
      <c r="D433" s="144" t="s">
        <v>1532</v>
      </c>
    </row>
    <row r="434" spans="1:4" ht="19" x14ac:dyDescent="0.2">
      <c r="A434" s="142">
        <v>430</v>
      </c>
      <c r="B434" s="142" t="s">
        <v>1533</v>
      </c>
      <c r="C434" s="143">
        <v>211423243436</v>
      </c>
      <c r="D434" s="144" t="s">
        <v>1534</v>
      </c>
    </row>
    <row r="435" spans="1:4" ht="19" x14ac:dyDescent="0.2">
      <c r="A435" s="142">
        <v>431</v>
      </c>
      <c r="B435" s="142" t="s">
        <v>1535</v>
      </c>
      <c r="C435" s="143">
        <v>211423243437</v>
      </c>
      <c r="D435" s="144" t="s">
        <v>1536</v>
      </c>
    </row>
    <row r="436" spans="1:4" ht="19" x14ac:dyDescent="0.2">
      <c r="A436" s="142">
        <v>432</v>
      </c>
      <c r="B436" s="142" t="s">
        <v>1537</v>
      </c>
      <c r="C436" s="143">
        <v>211423243438</v>
      </c>
      <c r="D436" s="144" t="s">
        <v>1538</v>
      </c>
    </row>
    <row r="437" spans="1:4" ht="19" x14ac:dyDescent="0.2">
      <c r="A437" s="142">
        <v>433</v>
      </c>
      <c r="B437" s="142" t="s">
        <v>1539</v>
      </c>
      <c r="C437" s="143">
        <v>211423243439</v>
      </c>
      <c r="D437" s="144" t="s">
        <v>1540</v>
      </c>
    </row>
    <row r="438" spans="1:4" ht="19" x14ac:dyDescent="0.2">
      <c r="A438" s="142">
        <v>434</v>
      </c>
      <c r="B438" s="142" t="s">
        <v>1541</v>
      </c>
      <c r="C438" s="143">
        <v>211423243440</v>
      </c>
      <c r="D438" s="144" t="s">
        <v>1542</v>
      </c>
    </row>
    <row r="439" spans="1:4" ht="19" x14ac:dyDescent="0.2">
      <c r="A439" s="142">
        <v>435</v>
      </c>
      <c r="B439" s="142" t="s">
        <v>1543</v>
      </c>
      <c r="C439" s="143">
        <v>211423243441</v>
      </c>
      <c r="D439" s="144" t="s">
        <v>1544</v>
      </c>
    </row>
    <row r="440" spans="1:4" ht="19" x14ac:dyDescent="0.2">
      <c r="A440" s="142">
        <v>436</v>
      </c>
      <c r="B440" s="142" t="s">
        <v>1545</v>
      </c>
      <c r="C440" s="143">
        <v>211423243442</v>
      </c>
      <c r="D440" s="144" t="s">
        <v>1546</v>
      </c>
    </row>
    <row r="441" spans="1:4" ht="19" x14ac:dyDescent="0.2">
      <c r="A441" s="142">
        <v>437</v>
      </c>
      <c r="B441" s="142" t="s">
        <v>1547</v>
      </c>
      <c r="C441" s="143">
        <v>211423243443</v>
      </c>
      <c r="D441" s="144" t="s">
        <v>1548</v>
      </c>
    </row>
    <row r="442" spans="1:4" ht="19" x14ac:dyDescent="0.2">
      <c r="A442" s="142">
        <v>438</v>
      </c>
      <c r="B442" s="142" t="s">
        <v>1549</v>
      </c>
      <c r="C442" s="143">
        <v>211423243444</v>
      </c>
      <c r="D442" s="144" t="s">
        <v>1550</v>
      </c>
    </row>
    <row r="443" spans="1:4" ht="19" x14ac:dyDescent="0.2">
      <c r="A443" s="142">
        <v>439</v>
      </c>
      <c r="B443" s="142" t="s">
        <v>1551</v>
      </c>
      <c r="C443" s="143">
        <v>211423243445</v>
      </c>
      <c r="D443" s="144" t="s">
        <v>1552</v>
      </c>
    </row>
    <row r="444" spans="1:4" ht="19" x14ac:dyDescent="0.2">
      <c r="A444" s="142">
        <v>440</v>
      </c>
      <c r="B444" s="142" t="s">
        <v>1553</v>
      </c>
      <c r="C444" s="143">
        <v>211423243446</v>
      </c>
      <c r="D444" s="144" t="s">
        <v>1554</v>
      </c>
    </row>
    <row r="445" spans="1:4" ht="19" x14ac:dyDescent="0.2">
      <c r="A445" s="142">
        <v>441</v>
      </c>
      <c r="B445" s="142" t="s">
        <v>1555</v>
      </c>
      <c r="C445" s="143">
        <v>211423243447</v>
      </c>
      <c r="D445" s="144" t="s">
        <v>1556</v>
      </c>
    </row>
    <row r="446" spans="1:4" ht="19" x14ac:dyDescent="0.2">
      <c r="A446" s="142">
        <v>442</v>
      </c>
      <c r="B446" s="142" t="s">
        <v>1557</v>
      </c>
      <c r="C446" s="143">
        <v>211423243448</v>
      </c>
      <c r="D446" s="144" t="s">
        <v>1558</v>
      </c>
    </row>
    <row r="447" spans="1:4" ht="19" x14ac:dyDescent="0.2">
      <c r="A447" s="142">
        <v>443</v>
      </c>
      <c r="B447" s="142" t="s">
        <v>1559</v>
      </c>
      <c r="C447" s="143">
        <v>211423243449</v>
      </c>
      <c r="D447" s="144" t="s">
        <v>1560</v>
      </c>
    </row>
    <row r="448" spans="1:4" ht="19" x14ac:dyDescent="0.2">
      <c r="A448" s="142">
        <v>444</v>
      </c>
      <c r="B448" s="142" t="s">
        <v>1561</v>
      </c>
      <c r="C448" s="143">
        <v>211423243450</v>
      </c>
      <c r="D448" s="144" t="s">
        <v>1562</v>
      </c>
    </row>
    <row r="449" spans="1:4" ht="19" x14ac:dyDescent="0.2">
      <c r="A449" s="142">
        <v>445</v>
      </c>
      <c r="B449" s="142" t="s">
        <v>1563</v>
      </c>
      <c r="C449" s="143">
        <v>211423243451</v>
      </c>
      <c r="D449" s="144" t="s">
        <v>1564</v>
      </c>
    </row>
    <row r="450" spans="1:4" ht="19" x14ac:dyDescent="0.2">
      <c r="A450" s="142">
        <v>446</v>
      </c>
      <c r="B450" s="142" t="s">
        <v>1565</v>
      </c>
      <c r="C450" s="143">
        <v>211423243452</v>
      </c>
      <c r="D450" s="144" t="s">
        <v>1566</v>
      </c>
    </row>
    <row r="451" spans="1:4" ht="19" x14ac:dyDescent="0.2">
      <c r="A451" s="142">
        <v>447</v>
      </c>
      <c r="B451" s="142" t="s">
        <v>1567</v>
      </c>
      <c r="C451" s="143">
        <v>211423243453</v>
      </c>
      <c r="D451" s="144" t="s">
        <v>1568</v>
      </c>
    </row>
    <row r="452" spans="1:4" ht="19" x14ac:dyDescent="0.2">
      <c r="A452" s="142">
        <v>448</v>
      </c>
      <c r="B452" s="142" t="s">
        <v>1569</v>
      </c>
      <c r="C452" s="143">
        <v>211423243454</v>
      </c>
      <c r="D452" s="144" t="s">
        <v>1570</v>
      </c>
    </row>
    <row r="453" spans="1:4" ht="19" x14ac:dyDescent="0.2">
      <c r="A453" s="142">
        <v>449</v>
      </c>
      <c r="B453" s="142" t="s">
        <v>1571</v>
      </c>
      <c r="C453" s="143">
        <v>211423243455</v>
      </c>
      <c r="D453" s="144" t="s">
        <v>1572</v>
      </c>
    </row>
    <row r="454" spans="1:4" ht="19" x14ac:dyDescent="0.2">
      <c r="A454" s="142">
        <v>450</v>
      </c>
      <c r="B454" s="142" t="s">
        <v>1573</v>
      </c>
      <c r="C454" s="143">
        <v>211423243456</v>
      </c>
      <c r="D454" s="144" t="s">
        <v>1574</v>
      </c>
    </row>
    <row r="455" spans="1:4" ht="19" x14ac:dyDescent="0.2">
      <c r="A455" s="142">
        <v>451</v>
      </c>
      <c r="B455" s="142" t="s">
        <v>1575</v>
      </c>
      <c r="C455" s="143">
        <v>211423243457</v>
      </c>
      <c r="D455" s="144" t="s">
        <v>1576</v>
      </c>
    </row>
    <row r="456" spans="1:4" ht="19" x14ac:dyDescent="0.2">
      <c r="A456" s="142">
        <v>452</v>
      </c>
      <c r="B456" s="142" t="s">
        <v>1577</v>
      </c>
      <c r="C456" s="143">
        <v>211423243458</v>
      </c>
      <c r="D456" s="144" t="s">
        <v>1578</v>
      </c>
    </row>
    <row r="457" spans="1:4" ht="19" x14ac:dyDescent="0.2">
      <c r="A457" s="142">
        <v>453</v>
      </c>
      <c r="B457" s="142" t="s">
        <v>1579</v>
      </c>
      <c r="C457" s="143">
        <v>211423243459</v>
      </c>
      <c r="D457" s="144" t="s">
        <v>1580</v>
      </c>
    </row>
    <row r="458" spans="1:4" ht="19" x14ac:dyDescent="0.2">
      <c r="A458" s="142">
        <v>454</v>
      </c>
      <c r="B458" s="142" t="s">
        <v>1581</v>
      </c>
      <c r="C458" s="143">
        <v>211423243460</v>
      </c>
      <c r="D458" s="144" t="s">
        <v>1582</v>
      </c>
    </row>
    <row r="459" spans="1:4" ht="19" x14ac:dyDescent="0.2">
      <c r="A459" s="142">
        <v>455</v>
      </c>
      <c r="B459" s="142" t="s">
        <v>1583</v>
      </c>
      <c r="C459" s="143">
        <v>211423243461</v>
      </c>
      <c r="D459" s="144" t="s">
        <v>1584</v>
      </c>
    </row>
    <row r="460" spans="1:4" ht="19" x14ac:dyDescent="0.2">
      <c r="A460" s="142">
        <v>456</v>
      </c>
      <c r="B460" s="142" t="s">
        <v>1585</v>
      </c>
      <c r="C460" s="143">
        <v>211423243462</v>
      </c>
      <c r="D460" s="144" t="s">
        <v>1586</v>
      </c>
    </row>
    <row r="461" spans="1:4" ht="19" x14ac:dyDescent="0.2">
      <c r="A461" s="142">
        <v>457</v>
      </c>
      <c r="B461" s="142" t="s">
        <v>1587</v>
      </c>
      <c r="C461" s="143">
        <v>211423243463</v>
      </c>
      <c r="D461" s="144" t="s">
        <v>1588</v>
      </c>
    </row>
    <row r="462" spans="1:4" ht="19" x14ac:dyDescent="0.2">
      <c r="A462" s="142">
        <v>458</v>
      </c>
      <c r="B462" s="142" t="s">
        <v>1589</v>
      </c>
      <c r="C462" s="143">
        <v>211423243464</v>
      </c>
      <c r="D462" s="144" t="s">
        <v>1590</v>
      </c>
    </row>
    <row r="463" spans="1:4" ht="19" x14ac:dyDescent="0.2">
      <c r="A463" s="142">
        <v>459</v>
      </c>
      <c r="B463" s="142" t="s">
        <v>1591</v>
      </c>
      <c r="C463" s="143">
        <v>211423243465</v>
      </c>
      <c r="D463" s="144" t="s">
        <v>1592</v>
      </c>
    </row>
    <row r="464" spans="1:4" ht="19" x14ac:dyDescent="0.2">
      <c r="A464" s="142">
        <v>460</v>
      </c>
      <c r="B464" s="142" t="s">
        <v>1593</v>
      </c>
      <c r="C464" s="143">
        <v>211423243466</v>
      </c>
      <c r="D464" s="144" t="s">
        <v>1594</v>
      </c>
    </row>
    <row r="465" spans="1:4" ht="19" x14ac:dyDescent="0.2">
      <c r="A465" s="142">
        <v>461</v>
      </c>
      <c r="B465" s="142" t="s">
        <v>1595</v>
      </c>
      <c r="C465" s="143">
        <v>211423243467</v>
      </c>
      <c r="D465" s="144" t="s">
        <v>1596</v>
      </c>
    </row>
    <row r="466" spans="1:4" ht="19" x14ac:dyDescent="0.2">
      <c r="A466" s="142">
        <v>462</v>
      </c>
      <c r="B466" s="142" t="s">
        <v>1597</v>
      </c>
      <c r="C466" s="143">
        <v>211423243468</v>
      </c>
      <c r="D466" s="144" t="s">
        <v>1598</v>
      </c>
    </row>
    <row r="467" spans="1:4" ht="19" x14ac:dyDescent="0.2">
      <c r="A467" s="142">
        <v>463</v>
      </c>
      <c r="B467" s="142" t="s">
        <v>1599</v>
      </c>
      <c r="C467" s="143">
        <v>211423243469</v>
      </c>
      <c r="D467" s="144" t="s">
        <v>1600</v>
      </c>
    </row>
    <row r="468" spans="1:4" ht="19" x14ac:dyDescent="0.2">
      <c r="A468" s="142">
        <v>464</v>
      </c>
      <c r="B468" s="142" t="s">
        <v>1601</v>
      </c>
      <c r="C468" s="143">
        <v>211423243470</v>
      </c>
      <c r="D468" s="144" t="s">
        <v>1602</v>
      </c>
    </row>
    <row r="469" spans="1:4" ht="19" x14ac:dyDescent="0.2">
      <c r="A469" s="142">
        <v>465</v>
      </c>
      <c r="B469" s="142" t="s">
        <v>1603</v>
      </c>
      <c r="C469" s="143">
        <v>211423243471</v>
      </c>
      <c r="D469" s="144" t="s">
        <v>1604</v>
      </c>
    </row>
    <row r="470" spans="1:4" ht="19" x14ac:dyDescent="0.2">
      <c r="A470" s="142">
        <v>466</v>
      </c>
      <c r="B470" s="142" t="s">
        <v>1605</v>
      </c>
      <c r="C470" s="143">
        <v>211423243472</v>
      </c>
      <c r="D470" s="144" t="s">
        <v>1606</v>
      </c>
    </row>
    <row r="471" spans="1:4" ht="19" x14ac:dyDescent="0.2">
      <c r="A471" s="142">
        <v>467</v>
      </c>
      <c r="B471" s="142" t="s">
        <v>1607</v>
      </c>
      <c r="C471" s="143">
        <v>211423243473</v>
      </c>
      <c r="D471" s="144" t="s">
        <v>1608</v>
      </c>
    </row>
    <row r="472" spans="1:4" ht="19" x14ac:dyDescent="0.2">
      <c r="A472" s="142">
        <v>468</v>
      </c>
      <c r="B472" s="142" t="s">
        <v>1609</v>
      </c>
      <c r="C472" s="143">
        <v>211423243474</v>
      </c>
      <c r="D472" s="144" t="s">
        <v>1610</v>
      </c>
    </row>
    <row r="473" spans="1:4" ht="19" x14ac:dyDescent="0.2">
      <c r="A473" s="142">
        <v>469</v>
      </c>
      <c r="B473" s="142" t="s">
        <v>1611</v>
      </c>
      <c r="C473" s="143">
        <v>211423243475</v>
      </c>
      <c r="D473" s="144" t="s">
        <v>1612</v>
      </c>
    </row>
    <row r="474" spans="1:4" ht="19" x14ac:dyDescent="0.2">
      <c r="A474" s="142">
        <v>470</v>
      </c>
      <c r="B474" s="142" t="s">
        <v>1613</v>
      </c>
      <c r="C474" s="143">
        <v>211423243476</v>
      </c>
      <c r="D474" s="144" t="s">
        <v>1614</v>
      </c>
    </row>
    <row r="475" spans="1:4" ht="19" x14ac:dyDescent="0.2">
      <c r="A475" s="142">
        <v>471</v>
      </c>
      <c r="B475" s="142" t="s">
        <v>1615</v>
      </c>
      <c r="C475" s="143">
        <v>211423243477</v>
      </c>
      <c r="D475" s="144" t="s">
        <v>1616</v>
      </c>
    </row>
    <row r="476" spans="1:4" ht="19" x14ac:dyDescent="0.2">
      <c r="A476" s="142">
        <v>472</v>
      </c>
      <c r="B476" s="142" t="s">
        <v>1617</v>
      </c>
      <c r="C476" s="143">
        <v>211423243478</v>
      </c>
      <c r="D476" s="144" t="s">
        <v>1618</v>
      </c>
    </row>
    <row r="477" spans="1:4" ht="19" x14ac:dyDescent="0.2">
      <c r="A477" s="142">
        <v>473</v>
      </c>
      <c r="B477" s="142" t="s">
        <v>1619</v>
      </c>
      <c r="C477" s="143">
        <v>211423243479</v>
      </c>
      <c r="D477" s="144" t="s">
        <v>1620</v>
      </c>
    </row>
    <row r="478" spans="1:4" ht="19" x14ac:dyDescent="0.2">
      <c r="A478" s="142">
        <v>474</v>
      </c>
      <c r="B478" s="142" t="s">
        <v>1621</v>
      </c>
      <c r="C478" s="143">
        <v>211423243480</v>
      </c>
      <c r="D478" s="144" t="s">
        <v>1622</v>
      </c>
    </row>
    <row r="479" spans="1:4" ht="19" x14ac:dyDescent="0.2">
      <c r="A479" s="142">
        <v>475</v>
      </c>
      <c r="B479" s="142" t="s">
        <v>1623</v>
      </c>
      <c r="C479" s="143">
        <v>211423243481</v>
      </c>
      <c r="D479" s="144" t="s">
        <v>1624</v>
      </c>
    </row>
    <row r="480" spans="1:4" ht="19" x14ac:dyDescent="0.2">
      <c r="A480" s="142">
        <v>476</v>
      </c>
      <c r="B480" s="142" t="s">
        <v>1625</v>
      </c>
      <c r="C480" s="143">
        <v>211423243482</v>
      </c>
      <c r="D480" s="144" t="s">
        <v>1626</v>
      </c>
    </row>
    <row r="481" spans="1:4" ht="19" x14ac:dyDescent="0.2">
      <c r="A481" s="142">
        <v>477</v>
      </c>
      <c r="B481" s="142" t="s">
        <v>1627</v>
      </c>
      <c r="C481" s="143">
        <v>211423243483</v>
      </c>
      <c r="D481" s="144" t="s">
        <v>1628</v>
      </c>
    </row>
    <row r="482" spans="1:4" ht="19" x14ac:dyDescent="0.2">
      <c r="A482" s="142">
        <v>478</v>
      </c>
      <c r="B482" s="142" t="s">
        <v>1629</v>
      </c>
      <c r="C482" s="143">
        <v>211423243485</v>
      </c>
      <c r="D482" s="144" t="s">
        <v>1630</v>
      </c>
    </row>
    <row r="483" spans="1:4" ht="19" x14ac:dyDescent="0.2">
      <c r="A483" s="142">
        <v>479</v>
      </c>
      <c r="B483" s="142" t="s">
        <v>1631</v>
      </c>
      <c r="C483" s="143">
        <v>211423243486</v>
      </c>
      <c r="D483" s="144" t="s">
        <v>1632</v>
      </c>
    </row>
    <row r="484" spans="1:4" ht="19" x14ac:dyDescent="0.2">
      <c r="A484" s="142">
        <v>480</v>
      </c>
      <c r="B484" s="142" t="s">
        <v>1633</v>
      </c>
      <c r="C484" s="143">
        <v>211423243487</v>
      </c>
      <c r="D484" s="144" t="s">
        <v>1634</v>
      </c>
    </row>
    <row r="485" spans="1:4" ht="19" x14ac:dyDescent="0.2">
      <c r="A485" s="142">
        <v>481</v>
      </c>
      <c r="B485" s="142" t="s">
        <v>1635</v>
      </c>
      <c r="C485" s="143">
        <v>211423243488</v>
      </c>
      <c r="D485" s="144" t="s">
        <v>1636</v>
      </c>
    </row>
    <row r="486" spans="1:4" ht="19" x14ac:dyDescent="0.2">
      <c r="A486" s="142">
        <v>482</v>
      </c>
      <c r="B486" s="142" t="s">
        <v>1637</v>
      </c>
      <c r="C486" s="143">
        <v>211423243489</v>
      </c>
      <c r="D486" s="144" t="s">
        <v>1638</v>
      </c>
    </row>
    <row r="487" spans="1:4" ht="19" x14ac:dyDescent="0.2">
      <c r="A487" s="142">
        <v>483</v>
      </c>
      <c r="B487" s="142" t="s">
        <v>1639</v>
      </c>
      <c r="C487" s="143">
        <v>211423243491</v>
      </c>
      <c r="D487" s="144" t="s">
        <v>1640</v>
      </c>
    </row>
    <row r="488" spans="1:4" ht="19" x14ac:dyDescent="0.2">
      <c r="A488" s="142">
        <v>484</v>
      </c>
      <c r="B488" s="142" t="s">
        <v>1641</v>
      </c>
      <c r="C488" s="143">
        <v>211423243492</v>
      </c>
      <c r="D488" s="144" t="s">
        <v>1642</v>
      </c>
    </row>
    <row r="489" spans="1:4" ht="19" x14ac:dyDescent="0.2">
      <c r="A489" s="142">
        <v>485</v>
      </c>
      <c r="B489" s="142" t="s">
        <v>1643</v>
      </c>
      <c r="C489" s="143">
        <v>211423243493</v>
      </c>
      <c r="D489" s="144" t="s">
        <v>1644</v>
      </c>
    </row>
    <row r="490" spans="1:4" ht="19" x14ac:dyDescent="0.2">
      <c r="A490" s="142">
        <v>486</v>
      </c>
      <c r="B490" s="142" t="s">
        <v>1645</v>
      </c>
      <c r="C490" s="143">
        <v>211423243494</v>
      </c>
      <c r="D490" s="144" t="s">
        <v>1646</v>
      </c>
    </row>
    <row r="491" spans="1:4" ht="19" x14ac:dyDescent="0.2">
      <c r="A491" s="142">
        <v>487</v>
      </c>
      <c r="B491" s="142" t="s">
        <v>1647</v>
      </c>
      <c r="C491" s="143">
        <v>211423243495</v>
      </c>
      <c r="D491" s="144" t="s">
        <v>1648</v>
      </c>
    </row>
    <row r="492" spans="1:4" ht="19" x14ac:dyDescent="0.2">
      <c r="A492" s="142">
        <v>488</v>
      </c>
      <c r="B492" s="142" t="s">
        <v>1649</v>
      </c>
      <c r="C492" s="143">
        <v>211423243496</v>
      </c>
      <c r="D492" s="144" t="s">
        <v>1650</v>
      </c>
    </row>
    <row r="493" spans="1:4" ht="19" x14ac:dyDescent="0.2">
      <c r="A493" s="142">
        <v>489</v>
      </c>
      <c r="B493" s="142" t="s">
        <v>1651</v>
      </c>
      <c r="C493" s="143">
        <v>211423243497</v>
      </c>
      <c r="D493" s="144" t="s">
        <v>1652</v>
      </c>
    </row>
    <row r="494" spans="1:4" ht="19" x14ac:dyDescent="0.2">
      <c r="A494" s="142">
        <v>490</v>
      </c>
      <c r="B494" s="142" t="s">
        <v>1653</v>
      </c>
      <c r="C494" s="143">
        <v>211423243498</v>
      </c>
      <c r="D494" s="144" t="s">
        <v>1654</v>
      </c>
    </row>
    <row r="495" spans="1:4" ht="19" x14ac:dyDescent="0.2">
      <c r="A495" s="142">
        <v>491</v>
      </c>
      <c r="B495" s="142" t="s">
        <v>1655</v>
      </c>
      <c r="C495" s="143">
        <v>211423243499</v>
      </c>
      <c r="D495" s="144" t="s">
        <v>1656</v>
      </c>
    </row>
    <row r="496" spans="1:4" ht="19" x14ac:dyDescent="0.2">
      <c r="A496" s="142">
        <v>492</v>
      </c>
      <c r="B496" s="142" t="s">
        <v>1657</v>
      </c>
      <c r="C496" s="143">
        <v>211423243500</v>
      </c>
      <c r="D496" s="144" t="s">
        <v>1658</v>
      </c>
    </row>
    <row r="497" spans="1:4" ht="19" x14ac:dyDescent="0.2">
      <c r="A497" s="142">
        <v>493</v>
      </c>
      <c r="B497" s="142" t="s">
        <v>1659</v>
      </c>
      <c r="C497" s="143">
        <v>211423243501</v>
      </c>
      <c r="D497" s="144" t="s">
        <v>1660</v>
      </c>
    </row>
    <row r="498" spans="1:4" ht="19" x14ac:dyDescent="0.2">
      <c r="A498" s="142">
        <v>494</v>
      </c>
      <c r="B498" s="142" t="s">
        <v>1661</v>
      </c>
      <c r="C498" s="143">
        <v>211423243502</v>
      </c>
      <c r="D498" s="144" t="s">
        <v>1662</v>
      </c>
    </row>
    <row r="499" spans="1:4" ht="19" x14ac:dyDescent="0.2">
      <c r="A499" s="142">
        <v>495</v>
      </c>
      <c r="B499" s="142" t="s">
        <v>1663</v>
      </c>
      <c r="C499" s="143">
        <v>211423243503</v>
      </c>
      <c r="D499" s="144" t="s">
        <v>1664</v>
      </c>
    </row>
    <row r="500" spans="1:4" ht="19" x14ac:dyDescent="0.2">
      <c r="A500" s="142">
        <v>496</v>
      </c>
      <c r="B500" s="142" t="s">
        <v>1665</v>
      </c>
      <c r="C500" s="143">
        <v>211423243504</v>
      </c>
      <c r="D500" s="144" t="s">
        <v>1666</v>
      </c>
    </row>
    <row r="501" spans="1:4" ht="19" x14ac:dyDescent="0.2">
      <c r="A501" s="20">
        <v>497</v>
      </c>
      <c r="B501" s="119"/>
      <c r="C501" s="146">
        <v>211423243901</v>
      </c>
      <c r="D501" s="145" t="s">
        <v>1667</v>
      </c>
    </row>
    <row r="502" spans="1:4" ht="19" x14ac:dyDescent="0.2">
      <c r="A502" s="20">
        <v>498</v>
      </c>
      <c r="B502" s="119"/>
      <c r="C502" s="146">
        <v>211423243902</v>
      </c>
      <c r="D502" s="145" t="s">
        <v>1668</v>
      </c>
    </row>
    <row r="503" spans="1:4" ht="19" x14ac:dyDescent="0.2">
      <c r="A503" s="20">
        <v>499</v>
      </c>
      <c r="B503" s="119"/>
      <c r="C503" s="146">
        <v>211423243903</v>
      </c>
      <c r="D503" s="145" t="s">
        <v>1669</v>
      </c>
    </row>
    <row r="504" spans="1:4" ht="19" x14ac:dyDescent="0.2">
      <c r="A504" s="20">
        <v>500</v>
      </c>
      <c r="B504" s="119"/>
      <c r="C504" s="146">
        <v>211423243904</v>
      </c>
      <c r="D504" s="145" t="s">
        <v>1670</v>
      </c>
    </row>
    <row r="505" spans="1:4" ht="19" x14ac:dyDescent="0.2">
      <c r="A505" s="20">
        <v>501</v>
      </c>
      <c r="B505" s="120"/>
      <c r="C505" s="146">
        <v>211423243905</v>
      </c>
      <c r="D505" s="145" t="s">
        <v>1671</v>
      </c>
    </row>
    <row r="506" spans="1:4" ht="19" x14ac:dyDescent="0.2">
      <c r="A506" s="20">
        <v>502</v>
      </c>
      <c r="B506" s="119"/>
      <c r="C506" s="146">
        <v>211423243906</v>
      </c>
      <c r="D506" s="145" t="s">
        <v>1672</v>
      </c>
    </row>
    <row r="507" spans="1:4" ht="19" x14ac:dyDescent="0.2">
      <c r="A507" s="20">
        <v>503</v>
      </c>
      <c r="B507" s="119"/>
      <c r="C507" s="146">
        <v>211423243907</v>
      </c>
      <c r="D507" s="145" t="s">
        <v>1673</v>
      </c>
    </row>
  </sheetData>
  <sortState xmlns:xlrd2="http://schemas.microsoft.com/office/spreadsheetml/2017/richdata2" ref="B5:D507">
    <sortCondition ref="B5:B507"/>
  </sortState>
  <mergeCells count="6">
    <mergeCell ref="A1:D1"/>
    <mergeCell ref="A2:D2"/>
    <mergeCell ref="A3:A4"/>
    <mergeCell ref="B3:B4"/>
    <mergeCell ref="C3:C4"/>
    <mergeCell ref="D3:D4"/>
  </mergeCells>
  <conditionalFormatting sqref="D5:D43">
    <cfRule type="cellIs" dxfId="14" priority="1" stopIfTrue="1" operator="equal">
      <formula>"U"</formula>
    </cfRule>
    <cfRule type="cellIs" dxfId="13" priority="2" stopIfTrue="1" operator="equal">
      <formula>"RA"</formula>
    </cfRule>
  </conditionalFormatting>
  <conditionalFormatting sqref="D45:D500">
    <cfRule type="cellIs" dxfId="12" priority="3" stopIfTrue="1" operator="equal">
      <formula>"U"</formula>
    </cfRule>
    <cfRule type="cellIs" dxfId="11" priority="4" stopIfTrue="1" operator="equal">
      <formula>"RA"</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786"/>
  <sheetViews>
    <sheetView topLeftCell="AA13" zoomScale="80" zoomScaleNormal="80" workbookViewId="0">
      <selection activeCell="AF25" sqref="AF25"/>
    </sheetView>
  </sheetViews>
  <sheetFormatPr baseColWidth="10" defaultColWidth="14.5" defaultRowHeight="18" x14ac:dyDescent="0.2"/>
  <cols>
    <col min="1" max="1" width="14.5" style="41" customWidth="1"/>
    <col min="2" max="2" width="32.33203125" style="44" customWidth="1"/>
    <col min="3" max="3" width="20.1640625" style="150" customWidth="1"/>
    <col min="4" max="4" width="48.1640625" style="44" customWidth="1"/>
    <col min="5" max="14" width="14.5" style="44" customWidth="1"/>
    <col min="15" max="16" width="14.5" style="85" customWidth="1"/>
    <col min="17" max="17" width="14.5" style="44" customWidth="1"/>
    <col min="18" max="18" width="14.83203125" style="86" customWidth="1"/>
    <col min="19" max="19" width="14.5" style="87" customWidth="1"/>
    <col min="20" max="20" width="14.83203125" style="44" customWidth="1"/>
    <col min="21" max="22" width="14.5" style="88" customWidth="1"/>
    <col min="23" max="23" width="14.5" style="86" customWidth="1"/>
    <col min="24" max="24" width="14.5" style="89" customWidth="1"/>
    <col min="25" max="25" width="14.83203125" style="44" customWidth="1"/>
    <col min="26" max="26" width="14.5" style="86" customWidth="1"/>
    <col min="27" max="27" width="24.1640625" style="71" customWidth="1"/>
    <col min="28" max="28" width="14.83203125" style="44" customWidth="1"/>
    <col min="29" max="29" width="12.33203125" style="44" customWidth="1"/>
    <col min="30" max="30" width="18.1640625" style="44" customWidth="1"/>
    <col min="31" max="31" width="16.1640625" style="44" customWidth="1"/>
    <col min="32" max="32" width="11.5" style="44" customWidth="1"/>
    <col min="33" max="33" width="13.83203125" style="1" customWidth="1"/>
    <col min="34" max="34" width="14.5" style="1"/>
    <col min="35" max="35" width="17.5" style="1" bestFit="1" customWidth="1"/>
    <col min="36" max="36" width="15.6640625" style="1" bestFit="1" customWidth="1"/>
    <col min="37" max="37" width="15.5" style="1" bestFit="1" customWidth="1"/>
    <col min="38" max="38" width="17.5" style="1" bestFit="1" customWidth="1"/>
    <col min="39" max="39" width="17.6640625" style="1" bestFit="1" customWidth="1"/>
    <col min="40" max="40" width="14.5" style="1" bestFit="1" customWidth="1"/>
    <col min="41" max="241" width="14.5" style="1"/>
    <col min="242" max="242" width="10.5" style="1" customWidth="1"/>
    <col min="243" max="244" width="25.5" style="1" customWidth="1"/>
    <col min="245" max="245" width="22.5" style="1" customWidth="1"/>
    <col min="246" max="246" width="13.1640625" style="1" customWidth="1"/>
    <col min="247" max="247" width="26.5" style="1" customWidth="1"/>
    <col min="248" max="257" width="14.5" style="1" customWidth="1"/>
    <col min="258" max="258" width="14.83203125" style="1" customWidth="1"/>
    <col min="259" max="263" width="14.5" style="1" customWidth="1"/>
    <col min="264" max="264" width="14.83203125" style="1" customWidth="1"/>
    <col min="265" max="267" width="14.5" style="1" customWidth="1"/>
    <col min="268" max="268" width="14.83203125" style="1" customWidth="1"/>
    <col min="269" max="273" width="14.5" style="1" customWidth="1"/>
    <col min="274" max="274" width="15" style="1" customWidth="1"/>
    <col min="275" max="278" width="14.5" style="1" customWidth="1"/>
    <col min="279" max="279" width="14.83203125" style="1" customWidth="1"/>
    <col min="280" max="281" width="14.5" style="1" customWidth="1"/>
    <col min="282" max="282" width="59.83203125" style="1" customWidth="1"/>
    <col min="283" max="283" width="11.5" style="1" customWidth="1"/>
    <col min="284" max="284" width="36.1640625" style="1" customWidth="1"/>
    <col min="285" max="285" width="10.1640625" style="1" customWidth="1"/>
    <col min="286" max="286" width="12.83203125" style="1" customWidth="1"/>
    <col min="287" max="287" width="11.5" style="1" customWidth="1"/>
    <col min="288" max="288" width="13.83203125" style="1" customWidth="1"/>
    <col min="289" max="497" width="14.5" style="1"/>
    <col min="498" max="498" width="10.5" style="1" customWidth="1"/>
    <col min="499" max="500" width="25.5" style="1" customWidth="1"/>
    <col min="501" max="501" width="22.5" style="1" customWidth="1"/>
    <col min="502" max="502" width="13.1640625" style="1" customWidth="1"/>
    <col min="503" max="503" width="26.5" style="1" customWidth="1"/>
    <col min="504" max="513" width="14.5" style="1" customWidth="1"/>
    <col min="514" max="514" width="14.83203125" style="1" customWidth="1"/>
    <col min="515" max="519" width="14.5" style="1" customWidth="1"/>
    <col min="520" max="520" width="14.83203125" style="1" customWidth="1"/>
    <col min="521" max="523" width="14.5" style="1" customWidth="1"/>
    <col min="524" max="524" width="14.83203125" style="1" customWidth="1"/>
    <col min="525" max="529" width="14.5" style="1" customWidth="1"/>
    <col min="530" max="530" width="15" style="1" customWidth="1"/>
    <col min="531" max="534" width="14.5" style="1" customWidth="1"/>
    <col min="535" max="535" width="14.83203125" style="1" customWidth="1"/>
    <col min="536" max="537" width="14.5" style="1" customWidth="1"/>
    <col min="538" max="538" width="59.83203125" style="1" customWidth="1"/>
    <col min="539" max="539" width="11.5" style="1" customWidth="1"/>
    <col min="540" max="540" width="36.1640625" style="1" customWidth="1"/>
    <col min="541" max="541" width="10.1640625" style="1" customWidth="1"/>
    <col min="542" max="542" width="12.83203125" style="1" customWidth="1"/>
    <col min="543" max="543" width="11.5" style="1" customWidth="1"/>
    <col min="544" max="544" width="13.83203125" style="1" customWidth="1"/>
    <col min="545" max="753" width="14.5" style="1"/>
    <col min="754" max="754" width="10.5" style="1" customWidth="1"/>
    <col min="755" max="756" width="25.5" style="1" customWidth="1"/>
    <col min="757" max="757" width="22.5" style="1" customWidth="1"/>
    <col min="758" max="758" width="13.1640625" style="1" customWidth="1"/>
    <col min="759" max="759" width="26.5" style="1" customWidth="1"/>
    <col min="760" max="769" width="14.5" style="1" customWidth="1"/>
    <col min="770" max="770" width="14.83203125" style="1" customWidth="1"/>
    <col min="771" max="775" width="14.5" style="1" customWidth="1"/>
    <col min="776" max="776" width="14.83203125" style="1" customWidth="1"/>
    <col min="777" max="779" width="14.5" style="1" customWidth="1"/>
    <col min="780" max="780" width="14.83203125" style="1" customWidth="1"/>
    <col min="781" max="785" width="14.5" style="1" customWidth="1"/>
    <col min="786" max="786" width="15" style="1" customWidth="1"/>
    <col min="787" max="790" width="14.5" style="1" customWidth="1"/>
    <col min="791" max="791" width="14.83203125" style="1" customWidth="1"/>
    <col min="792" max="793" width="14.5" style="1" customWidth="1"/>
    <col min="794" max="794" width="59.83203125" style="1" customWidth="1"/>
    <col min="795" max="795" width="11.5" style="1" customWidth="1"/>
    <col min="796" max="796" width="36.1640625" style="1" customWidth="1"/>
    <col min="797" max="797" width="10.1640625" style="1" customWidth="1"/>
    <col min="798" max="798" width="12.83203125" style="1" customWidth="1"/>
    <col min="799" max="799" width="11.5" style="1" customWidth="1"/>
    <col min="800" max="800" width="13.83203125" style="1" customWidth="1"/>
    <col min="801" max="1009" width="14.5" style="1"/>
    <col min="1010" max="1010" width="10.5" style="1" customWidth="1"/>
    <col min="1011" max="1012" width="25.5" style="1" customWidth="1"/>
    <col min="1013" max="1013" width="22.5" style="1" customWidth="1"/>
    <col min="1014" max="1014" width="13.1640625" style="1" customWidth="1"/>
    <col min="1015" max="1015" width="26.5" style="1" customWidth="1"/>
    <col min="1016" max="1025" width="14.5" style="1" customWidth="1"/>
    <col min="1026" max="1026" width="14.83203125" style="1" customWidth="1"/>
    <col min="1027" max="1031" width="14.5" style="1" customWidth="1"/>
    <col min="1032" max="1032" width="14.83203125" style="1" customWidth="1"/>
    <col min="1033" max="1035" width="14.5" style="1" customWidth="1"/>
    <col min="1036" max="1036" width="14.83203125" style="1" customWidth="1"/>
    <col min="1037" max="1041" width="14.5" style="1" customWidth="1"/>
    <col min="1042" max="1042" width="15" style="1" customWidth="1"/>
    <col min="1043" max="1046" width="14.5" style="1" customWidth="1"/>
    <col min="1047" max="1047" width="14.83203125" style="1" customWidth="1"/>
    <col min="1048" max="1049" width="14.5" style="1" customWidth="1"/>
    <col min="1050" max="1050" width="59.83203125" style="1" customWidth="1"/>
    <col min="1051" max="1051" width="11.5" style="1" customWidth="1"/>
    <col min="1052" max="1052" width="36.1640625" style="1" customWidth="1"/>
    <col min="1053" max="1053" width="10.1640625" style="1" customWidth="1"/>
    <col min="1054" max="1054" width="12.83203125" style="1" customWidth="1"/>
    <col min="1055" max="1055" width="11.5" style="1" customWidth="1"/>
    <col min="1056" max="1056" width="13.83203125" style="1" customWidth="1"/>
    <col min="1057" max="1265" width="14.5" style="1"/>
    <col min="1266" max="1266" width="10.5" style="1" customWidth="1"/>
    <col min="1267" max="1268" width="25.5" style="1" customWidth="1"/>
    <col min="1269" max="1269" width="22.5" style="1" customWidth="1"/>
    <col min="1270" max="1270" width="13.1640625" style="1" customWidth="1"/>
    <col min="1271" max="1271" width="26.5" style="1" customWidth="1"/>
    <col min="1272" max="1281" width="14.5" style="1" customWidth="1"/>
    <col min="1282" max="1282" width="14.83203125" style="1" customWidth="1"/>
    <col min="1283" max="1287" width="14.5" style="1" customWidth="1"/>
    <col min="1288" max="1288" width="14.83203125" style="1" customWidth="1"/>
    <col min="1289" max="1291" width="14.5" style="1" customWidth="1"/>
    <col min="1292" max="1292" width="14.83203125" style="1" customWidth="1"/>
    <col min="1293" max="1297" width="14.5" style="1" customWidth="1"/>
    <col min="1298" max="1298" width="15" style="1" customWidth="1"/>
    <col min="1299" max="1302" width="14.5" style="1" customWidth="1"/>
    <col min="1303" max="1303" width="14.83203125" style="1" customWidth="1"/>
    <col min="1304" max="1305" width="14.5" style="1" customWidth="1"/>
    <col min="1306" max="1306" width="59.83203125" style="1" customWidth="1"/>
    <col min="1307" max="1307" width="11.5" style="1" customWidth="1"/>
    <col min="1308" max="1308" width="36.1640625" style="1" customWidth="1"/>
    <col min="1309" max="1309" width="10.1640625" style="1" customWidth="1"/>
    <col min="1310" max="1310" width="12.83203125" style="1" customWidth="1"/>
    <col min="1311" max="1311" width="11.5" style="1" customWidth="1"/>
    <col min="1312" max="1312" width="13.83203125" style="1" customWidth="1"/>
    <col min="1313" max="1521" width="14.5" style="1"/>
    <col min="1522" max="1522" width="10.5" style="1" customWidth="1"/>
    <col min="1523" max="1524" width="25.5" style="1" customWidth="1"/>
    <col min="1525" max="1525" width="22.5" style="1" customWidth="1"/>
    <col min="1526" max="1526" width="13.1640625" style="1" customWidth="1"/>
    <col min="1527" max="1527" width="26.5" style="1" customWidth="1"/>
    <col min="1528" max="1537" width="14.5" style="1" customWidth="1"/>
    <col min="1538" max="1538" width="14.83203125" style="1" customWidth="1"/>
    <col min="1539" max="1543" width="14.5" style="1" customWidth="1"/>
    <col min="1544" max="1544" width="14.83203125" style="1" customWidth="1"/>
    <col min="1545" max="1547" width="14.5" style="1" customWidth="1"/>
    <col min="1548" max="1548" width="14.83203125" style="1" customWidth="1"/>
    <col min="1549" max="1553" width="14.5" style="1" customWidth="1"/>
    <col min="1554" max="1554" width="15" style="1" customWidth="1"/>
    <col min="1555" max="1558" width="14.5" style="1" customWidth="1"/>
    <col min="1559" max="1559" width="14.83203125" style="1" customWidth="1"/>
    <col min="1560" max="1561" width="14.5" style="1" customWidth="1"/>
    <col min="1562" max="1562" width="59.83203125" style="1" customWidth="1"/>
    <col min="1563" max="1563" width="11.5" style="1" customWidth="1"/>
    <col min="1564" max="1564" width="36.1640625" style="1" customWidth="1"/>
    <col min="1565" max="1565" width="10.1640625" style="1" customWidth="1"/>
    <col min="1566" max="1566" width="12.83203125" style="1" customWidth="1"/>
    <col min="1567" max="1567" width="11.5" style="1" customWidth="1"/>
    <col min="1568" max="1568" width="13.83203125" style="1" customWidth="1"/>
    <col min="1569" max="1777" width="14.5" style="1"/>
    <col min="1778" max="1778" width="10.5" style="1" customWidth="1"/>
    <col min="1779" max="1780" width="25.5" style="1" customWidth="1"/>
    <col min="1781" max="1781" width="22.5" style="1" customWidth="1"/>
    <col min="1782" max="1782" width="13.1640625" style="1" customWidth="1"/>
    <col min="1783" max="1783" width="26.5" style="1" customWidth="1"/>
    <col min="1784" max="1793" width="14.5" style="1" customWidth="1"/>
    <col min="1794" max="1794" width="14.83203125" style="1" customWidth="1"/>
    <col min="1795" max="1799" width="14.5" style="1" customWidth="1"/>
    <col min="1800" max="1800" width="14.83203125" style="1" customWidth="1"/>
    <col min="1801" max="1803" width="14.5" style="1" customWidth="1"/>
    <col min="1804" max="1804" width="14.83203125" style="1" customWidth="1"/>
    <col min="1805" max="1809" width="14.5" style="1" customWidth="1"/>
    <col min="1810" max="1810" width="15" style="1" customWidth="1"/>
    <col min="1811" max="1814" width="14.5" style="1" customWidth="1"/>
    <col min="1815" max="1815" width="14.83203125" style="1" customWidth="1"/>
    <col min="1816" max="1817" width="14.5" style="1" customWidth="1"/>
    <col min="1818" max="1818" width="59.83203125" style="1" customWidth="1"/>
    <col min="1819" max="1819" width="11.5" style="1" customWidth="1"/>
    <col min="1820" max="1820" width="36.1640625" style="1" customWidth="1"/>
    <col min="1821" max="1821" width="10.1640625" style="1" customWidth="1"/>
    <col min="1822" max="1822" width="12.83203125" style="1" customWidth="1"/>
    <col min="1823" max="1823" width="11.5" style="1" customWidth="1"/>
    <col min="1824" max="1824" width="13.83203125" style="1" customWidth="1"/>
    <col min="1825" max="2033" width="14.5" style="1"/>
    <col min="2034" max="2034" width="10.5" style="1" customWidth="1"/>
    <col min="2035" max="2036" width="25.5" style="1" customWidth="1"/>
    <col min="2037" max="2037" width="22.5" style="1" customWidth="1"/>
    <col min="2038" max="2038" width="13.1640625" style="1" customWidth="1"/>
    <col min="2039" max="2039" width="26.5" style="1" customWidth="1"/>
    <col min="2040" max="2049" width="14.5" style="1" customWidth="1"/>
    <col min="2050" max="2050" width="14.83203125" style="1" customWidth="1"/>
    <col min="2051" max="2055" width="14.5" style="1" customWidth="1"/>
    <col min="2056" max="2056" width="14.83203125" style="1" customWidth="1"/>
    <col min="2057" max="2059" width="14.5" style="1" customWidth="1"/>
    <col min="2060" max="2060" width="14.83203125" style="1" customWidth="1"/>
    <col min="2061" max="2065" width="14.5" style="1" customWidth="1"/>
    <col min="2066" max="2066" width="15" style="1" customWidth="1"/>
    <col min="2067" max="2070" width="14.5" style="1" customWidth="1"/>
    <col min="2071" max="2071" width="14.83203125" style="1" customWidth="1"/>
    <col min="2072" max="2073" width="14.5" style="1" customWidth="1"/>
    <col min="2074" max="2074" width="59.83203125" style="1" customWidth="1"/>
    <col min="2075" max="2075" width="11.5" style="1" customWidth="1"/>
    <col min="2076" max="2076" width="36.1640625" style="1" customWidth="1"/>
    <col min="2077" max="2077" width="10.1640625" style="1" customWidth="1"/>
    <col min="2078" max="2078" width="12.83203125" style="1" customWidth="1"/>
    <col min="2079" max="2079" width="11.5" style="1" customWidth="1"/>
    <col min="2080" max="2080" width="13.83203125" style="1" customWidth="1"/>
    <col min="2081" max="2289" width="14.5" style="1"/>
    <col min="2290" max="2290" width="10.5" style="1" customWidth="1"/>
    <col min="2291" max="2292" width="25.5" style="1" customWidth="1"/>
    <col min="2293" max="2293" width="22.5" style="1" customWidth="1"/>
    <col min="2294" max="2294" width="13.1640625" style="1" customWidth="1"/>
    <col min="2295" max="2295" width="26.5" style="1" customWidth="1"/>
    <col min="2296" max="2305" width="14.5" style="1" customWidth="1"/>
    <col min="2306" max="2306" width="14.83203125" style="1" customWidth="1"/>
    <col min="2307" max="2311" width="14.5" style="1" customWidth="1"/>
    <col min="2312" max="2312" width="14.83203125" style="1" customWidth="1"/>
    <col min="2313" max="2315" width="14.5" style="1" customWidth="1"/>
    <col min="2316" max="2316" width="14.83203125" style="1" customWidth="1"/>
    <col min="2317" max="2321" width="14.5" style="1" customWidth="1"/>
    <col min="2322" max="2322" width="15" style="1" customWidth="1"/>
    <col min="2323" max="2326" width="14.5" style="1" customWidth="1"/>
    <col min="2327" max="2327" width="14.83203125" style="1" customWidth="1"/>
    <col min="2328" max="2329" width="14.5" style="1" customWidth="1"/>
    <col min="2330" max="2330" width="59.83203125" style="1" customWidth="1"/>
    <col min="2331" max="2331" width="11.5" style="1" customWidth="1"/>
    <col min="2332" max="2332" width="36.1640625" style="1" customWidth="1"/>
    <col min="2333" max="2333" width="10.1640625" style="1" customWidth="1"/>
    <col min="2334" max="2334" width="12.83203125" style="1" customWidth="1"/>
    <col min="2335" max="2335" width="11.5" style="1" customWidth="1"/>
    <col min="2336" max="2336" width="13.83203125" style="1" customWidth="1"/>
    <col min="2337" max="2545" width="14.5" style="1"/>
    <col min="2546" max="2546" width="10.5" style="1" customWidth="1"/>
    <col min="2547" max="2548" width="25.5" style="1" customWidth="1"/>
    <col min="2549" max="2549" width="22.5" style="1" customWidth="1"/>
    <col min="2550" max="2550" width="13.1640625" style="1" customWidth="1"/>
    <col min="2551" max="2551" width="26.5" style="1" customWidth="1"/>
    <col min="2552" max="2561" width="14.5" style="1" customWidth="1"/>
    <col min="2562" max="2562" width="14.83203125" style="1" customWidth="1"/>
    <col min="2563" max="2567" width="14.5" style="1" customWidth="1"/>
    <col min="2568" max="2568" width="14.83203125" style="1" customWidth="1"/>
    <col min="2569" max="2571" width="14.5" style="1" customWidth="1"/>
    <col min="2572" max="2572" width="14.83203125" style="1" customWidth="1"/>
    <col min="2573" max="2577" width="14.5" style="1" customWidth="1"/>
    <col min="2578" max="2578" width="15" style="1" customWidth="1"/>
    <col min="2579" max="2582" width="14.5" style="1" customWidth="1"/>
    <col min="2583" max="2583" width="14.83203125" style="1" customWidth="1"/>
    <col min="2584" max="2585" width="14.5" style="1" customWidth="1"/>
    <col min="2586" max="2586" width="59.83203125" style="1" customWidth="1"/>
    <col min="2587" max="2587" width="11.5" style="1" customWidth="1"/>
    <col min="2588" max="2588" width="36.1640625" style="1" customWidth="1"/>
    <col min="2589" max="2589" width="10.1640625" style="1" customWidth="1"/>
    <col min="2590" max="2590" width="12.83203125" style="1" customWidth="1"/>
    <col min="2591" max="2591" width="11.5" style="1" customWidth="1"/>
    <col min="2592" max="2592" width="13.83203125" style="1" customWidth="1"/>
    <col min="2593" max="2801" width="14.5" style="1"/>
    <col min="2802" max="2802" width="10.5" style="1" customWidth="1"/>
    <col min="2803" max="2804" width="25.5" style="1" customWidth="1"/>
    <col min="2805" max="2805" width="22.5" style="1" customWidth="1"/>
    <col min="2806" max="2806" width="13.1640625" style="1" customWidth="1"/>
    <col min="2807" max="2807" width="26.5" style="1" customWidth="1"/>
    <col min="2808" max="2817" width="14.5" style="1" customWidth="1"/>
    <col min="2818" max="2818" width="14.83203125" style="1" customWidth="1"/>
    <col min="2819" max="2823" width="14.5" style="1" customWidth="1"/>
    <col min="2824" max="2824" width="14.83203125" style="1" customWidth="1"/>
    <col min="2825" max="2827" width="14.5" style="1" customWidth="1"/>
    <col min="2828" max="2828" width="14.83203125" style="1" customWidth="1"/>
    <col min="2829" max="2833" width="14.5" style="1" customWidth="1"/>
    <col min="2834" max="2834" width="15" style="1" customWidth="1"/>
    <col min="2835" max="2838" width="14.5" style="1" customWidth="1"/>
    <col min="2839" max="2839" width="14.83203125" style="1" customWidth="1"/>
    <col min="2840" max="2841" width="14.5" style="1" customWidth="1"/>
    <col min="2842" max="2842" width="59.83203125" style="1" customWidth="1"/>
    <col min="2843" max="2843" width="11.5" style="1" customWidth="1"/>
    <col min="2844" max="2844" width="36.1640625" style="1" customWidth="1"/>
    <col min="2845" max="2845" width="10.1640625" style="1" customWidth="1"/>
    <col min="2846" max="2846" width="12.83203125" style="1" customWidth="1"/>
    <col min="2847" max="2847" width="11.5" style="1" customWidth="1"/>
    <col min="2848" max="2848" width="13.83203125" style="1" customWidth="1"/>
    <col min="2849" max="3057" width="14.5" style="1"/>
    <col min="3058" max="3058" width="10.5" style="1" customWidth="1"/>
    <col min="3059" max="3060" width="25.5" style="1" customWidth="1"/>
    <col min="3061" max="3061" width="22.5" style="1" customWidth="1"/>
    <col min="3062" max="3062" width="13.1640625" style="1" customWidth="1"/>
    <col min="3063" max="3063" width="26.5" style="1" customWidth="1"/>
    <col min="3064" max="3073" width="14.5" style="1" customWidth="1"/>
    <col min="3074" max="3074" width="14.83203125" style="1" customWidth="1"/>
    <col min="3075" max="3079" width="14.5" style="1" customWidth="1"/>
    <col min="3080" max="3080" width="14.83203125" style="1" customWidth="1"/>
    <col min="3081" max="3083" width="14.5" style="1" customWidth="1"/>
    <col min="3084" max="3084" width="14.83203125" style="1" customWidth="1"/>
    <col min="3085" max="3089" width="14.5" style="1" customWidth="1"/>
    <col min="3090" max="3090" width="15" style="1" customWidth="1"/>
    <col min="3091" max="3094" width="14.5" style="1" customWidth="1"/>
    <col min="3095" max="3095" width="14.83203125" style="1" customWidth="1"/>
    <col min="3096" max="3097" width="14.5" style="1" customWidth="1"/>
    <col min="3098" max="3098" width="59.83203125" style="1" customWidth="1"/>
    <col min="3099" max="3099" width="11.5" style="1" customWidth="1"/>
    <col min="3100" max="3100" width="36.1640625" style="1" customWidth="1"/>
    <col min="3101" max="3101" width="10.1640625" style="1" customWidth="1"/>
    <col min="3102" max="3102" width="12.83203125" style="1" customWidth="1"/>
    <col min="3103" max="3103" width="11.5" style="1" customWidth="1"/>
    <col min="3104" max="3104" width="13.83203125" style="1" customWidth="1"/>
    <col min="3105" max="3313" width="14.5" style="1"/>
    <col min="3314" max="3314" width="10.5" style="1" customWidth="1"/>
    <col min="3315" max="3316" width="25.5" style="1" customWidth="1"/>
    <col min="3317" max="3317" width="22.5" style="1" customWidth="1"/>
    <col min="3318" max="3318" width="13.1640625" style="1" customWidth="1"/>
    <col min="3319" max="3319" width="26.5" style="1" customWidth="1"/>
    <col min="3320" max="3329" width="14.5" style="1" customWidth="1"/>
    <col min="3330" max="3330" width="14.83203125" style="1" customWidth="1"/>
    <col min="3331" max="3335" width="14.5" style="1" customWidth="1"/>
    <col min="3336" max="3336" width="14.83203125" style="1" customWidth="1"/>
    <col min="3337" max="3339" width="14.5" style="1" customWidth="1"/>
    <col min="3340" max="3340" width="14.83203125" style="1" customWidth="1"/>
    <col min="3341" max="3345" width="14.5" style="1" customWidth="1"/>
    <col min="3346" max="3346" width="15" style="1" customWidth="1"/>
    <col min="3347" max="3350" width="14.5" style="1" customWidth="1"/>
    <col min="3351" max="3351" width="14.83203125" style="1" customWidth="1"/>
    <col min="3352" max="3353" width="14.5" style="1" customWidth="1"/>
    <col min="3354" max="3354" width="59.83203125" style="1" customWidth="1"/>
    <col min="3355" max="3355" width="11.5" style="1" customWidth="1"/>
    <col min="3356" max="3356" width="36.1640625" style="1" customWidth="1"/>
    <col min="3357" max="3357" width="10.1640625" style="1" customWidth="1"/>
    <col min="3358" max="3358" width="12.83203125" style="1" customWidth="1"/>
    <col min="3359" max="3359" width="11.5" style="1" customWidth="1"/>
    <col min="3360" max="3360" width="13.83203125" style="1" customWidth="1"/>
    <col min="3361" max="3569" width="14.5" style="1"/>
    <col min="3570" max="3570" width="10.5" style="1" customWidth="1"/>
    <col min="3571" max="3572" width="25.5" style="1" customWidth="1"/>
    <col min="3573" max="3573" width="22.5" style="1" customWidth="1"/>
    <col min="3574" max="3574" width="13.1640625" style="1" customWidth="1"/>
    <col min="3575" max="3575" width="26.5" style="1" customWidth="1"/>
    <col min="3576" max="3585" width="14.5" style="1" customWidth="1"/>
    <col min="3586" max="3586" width="14.83203125" style="1" customWidth="1"/>
    <col min="3587" max="3591" width="14.5" style="1" customWidth="1"/>
    <col min="3592" max="3592" width="14.83203125" style="1" customWidth="1"/>
    <col min="3593" max="3595" width="14.5" style="1" customWidth="1"/>
    <col min="3596" max="3596" width="14.83203125" style="1" customWidth="1"/>
    <col min="3597" max="3601" width="14.5" style="1" customWidth="1"/>
    <col min="3602" max="3602" width="15" style="1" customWidth="1"/>
    <col min="3603" max="3606" width="14.5" style="1" customWidth="1"/>
    <col min="3607" max="3607" width="14.83203125" style="1" customWidth="1"/>
    <col min="3608" max="3609" width="14.5" style="1" customWidth="1"/>
    <col min="3610" max="3610" width="59.83203125" style="1" customWidth="1"/>
    <col min="3611" max="3611" width="11.5" style="1" customWidth="1"/>
    <col min="3612" max="3612" width="36.1640625" style="1" customWidth="1"/>
    <col min="3613" max="3613" width="10.1640625" style="1" customWidth="1"/>
    <col min="3614" max="3614" width="12.83203125" style="1" customWidth="1"/>
    <col min="3615" max="3615" width="11.5" style="1" customWidth="1"/>
    <col min="3616" max="3616" width="13.83203125" style="1" customWidth="1"/>
    <col min="3617" max="3825" width="14.5" style="1"/>
    <col min="3826" max="3826" width="10.5" style="1" customWidth="1"/>
    <col min="3827" max="3828" width="25.5" style="1" customWidth="1"/>
    <col min="3829" max="3829" width="22.5" style="1" customWidth="1"/>
    <col min="3830" max="3830" width="13.1640625" style="1" customWidth="1"/>
    <col min="3831" max="3831" width="26.5" style="1" customWidth="1"/>
    <col min="3832" max="3841" width="14.5" style="1" customWidth="1"/>
    <col min="3842" max="3842" width="14.83203125" style="1" customWidth="1"/>
    <col min="3843" max="3847" width="14.5" style="1" customWidth="1"/>
    <col min="3848" max="3848" width="14.83203125" style="1" customWidth="1"/>
    <col min="3849" max="3851" width="14.5" style="1" customWidth="1"/>
    <col min="3852" max="3852" width="14.83203125" style="1" customWidth="1"/>
    <col min="3853" max="3857" width="14.5" style="1" customWidth="1"/>
    <col min="3858" max="3858" width="15" style="1" customWidth="1"/>
    <col min="3859" max="3862" width="14.5" style="1" customWidth="1"/>
    <col min="3863" max="3863" width="14.83203125" style="1" customWidth="1"/>
    <col min="3864" max="3865" width="14.5" style="1" customWidth="1"/>
    <col min="3866" max="3866" width="59.83203125" style="1" customWidth="1"/>
    <col min="3867" max="3867" width="11.5" style="1" customWidth="1"/>
    <col min="3868" max="3868" width="36.1640625" style="1" customWidth="1"/>
    <col min="3869" max="3869" width="10.1640625" style="1" customWidth="1"/>
    <col min="3870" max="3870" width="12.83203125" style="1" customWidth="1"/>
    <col min="3871" max="3871" width="11.5" style="1" customWidth="1"/>
    <col min="3872" max="3872" width="13.83203125" style="1" customWidth="1"/>
    <col min="3873" max="4081" width="14.5" style="1"/>
    <col min="4082" max="4082" width="10.5" style="1" customWidth="1"/>
    <col min="4083" max="4084" width="25.5" style="1" customWidth="1"/>
    <col min="4085" max="4085" width="22.5" style="1" customWidth="1"/>
    <col min="4086" max="4086" width="13.1640625" style="1" customWidth="1"/>
    <col min="4087" max="4087" width="26.5" style="1" customWidth="1"/>
    <col min="4088" max="4097" width="14.5" style="1" customWidth="1"/>
    <col min="4098" max="4098" width="14.83203125" style="1" customWidth="1"/>
    <col min="4099" max="4103" width="14.5" style="1" customWidth="1"/>
    <col min="4104" max="4104" width="14.83203125" style="1" customWidth="1"/>
    <col min="4105" max="4107" width="14.5" style="1" customWidth="1"/>
    <col min="4108" max="4108" width="14.83203125" style="1" customWidth="1"/>
    <col min="4109" max="4113" width="14.5" style="1" customWidth="1"/>
    <col min="4114" max="4114" width="15" style="1" customWidth="1"/>
    <col min="4115" max="4118" width="14.5" style="1" customWidth="1"/>
    <col min="4119" max="4119" width="14.83203125" style="1" customWidth="1"/>
    <col min="4120" max="4121" width="14.5" style="1" customWidth="1"/>
    <col min="4122" max="4122" width="59.83203125" style="1" customWidth="1"/>
    <col min="4123" max="4123" width="11.5" style="1" customWidth="1"/>
    <col min="4124" max="4124" width="36.1640625" style="1" customWidth="1"/>
    <col min="4125" max="4125" width="10.1640625" style="1" customWidth="1"/>
    <col min="4126" max="4126" width="12.83203125" style="1" customWidth="1"/>
    <col min="4127" max="4127" width="11.5" style="1" customWidth="1"/>
    <col min="4128" max="4128" width="13.83203125" style="1" customWidth="1"/>
    <col min="4129" max="4337" width="14.5" style="1"/>
    <col min="4338" max="4338" width="10.5" style="1" customWidth="1"/>
    <col min="4339" max="4340" width="25.5" style="1" customWidth="1"/>
    <col min="4341" max="4341" width="22.5" style="1" customWidth="1"/>
    <col min="4342" max="4342" width="13.1640625" style="1" customWidth="1"/>
    <col min="4343" max="4343" width="26.5" style="1" customWidth="1"/>
    <col min="4344" max="4353" width="14.5" style="1" customWidth="1"/>
    <col min="4354" max="4354" width="14.83203125" style="1" customWidth="1"/>
    <col min="4355" max="4359" width="14.5" style="1" customWidth="1"/>
    <col min="4360" max="4360" width="14.83203125" style="1" customWidth="1"/>
    <col min="4361" max="4363" width="14.5" style="1" customWidth="1"/>
    <col min="4364" max="4364" width="14.83203125" style="1" customWidth="1"/>
    <col min="4365" max="4369" width="14.5" style="1" customWidth="1"/>
    <col min="4370" max="4370" width="15" style="1" customWidth="1"/>
    <col min="4371" max="4374" width="14.5" style="1" customWidth="1"/>
    <col min="4375" max="4375" width="14.83203125" style="1" customWidth="1"/>
    <col min="4376" max="4377" width="14.5" style="1" customWidth="1"/>
    <col min="4378" max="4378" width="59.83203125" style="1" customWidth="1"/>
    <col min="4379" max="4379" width="11.5" style="1" customWidth="1"/>
    <col min="4380" max="4380" width="36.1640625" style="1" customWidth="1"/>
    <col min="4381" max="4381" width="10.1640625" style="1" customWidth="1"/>
    <col min="4382" max="4382" width="12.83203125" style="1" customWidth="1"/>
    <col min="4383" max="4383" width="11.5" style="1" customWidth="1"/>
    <col min="4384" max="4384" width="13.83203125" style="1" customWidth="1"/>
    <col min="4385" max="4593" width="14.5" style="1"/>
    <col min="4594" max="4594" width="10.5" style="1" customWidth="1"/>
    <col min="4595" max="4596" width="25.5" style="1" customWidth="1"/>
    <col min="4597" max="4597" width="22.5" style="1" customWidth="1"/>
    <col min="4598" max="4598" width="13.1640625" style="1" customWidth="1"/>
    <col min="4599" max="4599" width="26.5" style="1" customWidth="1"/>
    <col min="4600" max="4609" width="14.5" style="1" customWidth="1"/>
    <col min="4610" max="4610" width="14.83203125" style="1" customWidth="1"/>
    <col min="4611" max="4615" width="14.5" style="1" customWidth="1"/>
    <col min="4616" max="4616" width="14.83203125" style="1" customWidth="1"/>
    <col min="4617" max="4619" width="14.5" style="1" customWidth="1"/>
    <col min="4620" max="4620" width="14.83203125" style="1" customWidth="1"/>
    <col min="4621" max="4625" width="14.5" style="1" customWidth="1"/>
    <col min="4626" max="4626" width="15" style="1" customWidth="1"/>
    <col min="4627" max="4630" width="14.5" style="1" customWidth="1"/>
    <col min="4631" max="4631" width="14.83203125" style="1" customWidth="1"/>
    <col min="4632" max="4633" width="14.5" style="1" customWidth="1"/>
    <col min="4634" max="4634" width="59.83203125" style="1" customWidth="1"/>
    <col min="4635" max="4635" width="11.5" style="1" customWidth="1"/>
    <col min="4636" max="4636" width="36.1640625" style="1" customWidth="1"/>
    <col min="4637" max="4637" width="10.1640625" style="1" customWidth="1"/>
    <col min="4638" max="4638" width="12.83203125" style="1" customWidth="1"/>
    <col min="4639" max="4639" width="11.5" style="1" customWidth="1"/>
    <col min="4640" max="4640" width="13.83203125" style="1" customWidth="1"/>
    <col min="4641" max="4849" width="14.5" style="1"/>
    <col min="4850" max="4850" width="10.5" style="1" customWidth="1"/>
    <col min="4851" max="4852" width="25.5" style="1" customWidth="1"/>
    <col min="4853" max="4853" width="22.5" style="1" customWidth="1"/>
    <col min="4854" max="4854" width="13.1640625" style="1" customWidth="1"/>
    <col min="4855" max="4855" width="26.5" style="1" customWidth="1"/>
    <col min="4856" max="4865" width="14.5" style="1" customWidth="1"/>
    <col min="4866" max="4866" width="14.83203125" style="1" customWidth="1"/>
    <col min="4867" max="4871" width="14.5" style="1" customWidth="1"/>
    <col min="4872" max="4872" width="14.83203125" style="1" customWidth="1"/>
    <col min="4873" max="4875" width="14.5" style="1" customWidth="1"/>
    <col min="4876" max="4876" width="14.83203125" style="1" customWidth="1"/>
    <col min="4877" max="4881" width="14.5" style="1" customWidth="1"/>
    <col min="4882" max="4882" width="15" style="1" customWidth="1"/>
    <col min="4883" max="4886" width="14.5" style="1" customWidth="1"/>
    <col min="4887" max="4887" width="14.83203125" style="1" customWidth="1"/>
    <col min="4888" max="4889" width="14.5" style="1" customWidth="1"/>
    <col min="4890" max="4890" width="59.83203125" style="1" customWidth="1"/>
    <col min="4891" max="4891" width="11.5" style="1" customWidth="1"/>
    <col min="4892" max="4892" width="36.1640625" style="1" customWidth="1"/>
    <col min="4893" max="4893" width="10.1640625" style="1" customWidth="1"/>
    <col min="4894" max="4894" width="12.83203125" style="1" customWidth="1"/>
    <col min="4895" max="4895" width="11.5" style="1" customWidth="1"/>
    <col min="4896" max="4896" width="13.83203125" style="1" customWidth="1"/>
    <col min="4897" max="5105" width="14.5" style="1"/>
    <col min="5106" max="5106" width="10.5" style="1" customWidth="1"/>
    <col min="5107" max="5108" width="25.5" style="1" customWidth="1"/>
    <col min="5109" max="5109" width="22.5" style="1" customWidth="1"/>
    <col min="5110" max="5110" width="13.1640625" style="1" customWidth="1"/>
    <col min="5111" max="5111" width="26.5" style="1" customWidth="1"/>
    <col min="5112" max="5121" width="14.5" style="1" customWidth="1"/>
    <col min="5122" max="5122" width="14.83203125" style="1" customWidth="1"/>
    <col min="5123" max="5127" width="14.5" style="1" customWidth="1"/>
    <col min="5128" max="5128" width="14.83203125" style="1" customWidth="1"/>
    <col min="5129" max="5131" width="14.5" style="1" customWidth="1"/>
    <col min="5132" max="5132" width="14.83203125" style="1" customWidth="1"/>
    <col min="5133" max="5137" width="14.5" style="1" customWidth="1"/>
    <col min="5138" max="5138" width="15" style="1" customWidth="1"/>
    <col min="5139" max="5142" width="14.5" style="1" customWidth="1"/>
    <col min="5143" max="5143" width="14.83203125" style="1" customWidth="1"/>
    <col min="5144" max="5145" width="14.5" style="1" customWidth="1"/>
    <col min="5146" max="5146" width="59.83203125" style="1" customWidth="1"/>
    <col min="5147" max="5147" width="11.5" style="1" customWidth="1"/>
    <col min="5148" max="5148" width="36.1640625" style="1" customWidth="1"/>
    <col min="5149" max="5149" width="10.1640625" style="1" customWidth="1"/>
    <col min="5150" max="5150" width="12.83203125" style="1" customWidth="1"/>
    <col min="5151" max="5151" width="11.5" style="1" customWidth="1"/>
    <col min="5152" max="5152" width="13.83203125" style="1" customWidth="1"/>
    <col min="5153" max="5361" width="14.5" style="1"/>
    <col min="5362" max="5362" width="10.5" style="1" customWidth="1"/>
    <col min="5363" max="5364" width="25.5" style="1" customWidth="1"/>
    <col min="5365" max="5365" width="22.5" style="1" customWidth="1"/>
    <col min="5366" max="5366" width="13.1640625" style="1" customWidth="1"/>
    <col min="5367" max="5367" width="26.5" style="1" customWidth="1"/>
    <col min="5368" max="5377" width="14.5" style="1" customWidth="1"/>
    <col min="5378" max="5378" width="14.83203125" style="1" customWidth="1"/>
    <col min="5379" max="5383" width="14.5" style="1" customWidth="1"/>
    <col min="5384" max="5384" width="14.83203125" style="1" customWidth="1"/>
    <col min="5385" max="5387" width="14.5" style="1" customWidth="1"/>
    <col min="5388" max="5388" width="14.83203125" style="1" customWidth="1"/>
    <col min="5389" max="5393" width="14.5" style="1" customWidth="1"/>
    <col min="5394" max="5394" width="15" style="1" customWidth="1"/>
    <col min="5395" max="5398" width="14.5" style="1" customWidth="1"/>
    <col min="5399" max="5399" width="14.83203125" style="1" customWidth="1"/>
    <col min="5400" max="5401" width="14.5" style="1" customWidth="1"/>
    <col min="5402" max="5402" width="59.83203125" style="1" customWidth="1"/>
    <col min="5403" max="5403" width="11.5" style="1" customWidth="1"/>
    <col min="5404" max="5404" width="36.1640625" style="1" customWidth="1"/>
    <col min="5405" max="5405" width="10.1640625" style="1" customWidth="1"/>
    <col min="5406" max="5406" width="12.83203125" style="1" customWidth="1"/>
    <col min="5407" max="5407" width="11.5" style="1" customWidth="1"/>
    <col min="5408" max="5408" width="13.83203125" style="1" customWidth="1"/>
    <col min="5409" max="5617" width="14.5" style="1"/>
    <col min="5618" max="5618" width="10.5" style="1" customWidth="1"/>
    <col min="5619" max="5620" width="25.5" style="1" customWidth="1"/>
    <col min="5621" max="5621" width="22.5" style="1" customWidth="1"/>
    <col min="5622" max="5622" width="13.1640625" style="1" customWidth="1"/>
    <col min="5623" max="5623" width="26.5" style="1" customWidth="1"/>
    <col min="5624" max="5633" width="14.5" style="1" customWidth="1"/>
    <col min="5634" max="5634" width="14.83203125" style="1" customWidth="1"/>
    <col min="5635" max="5639" width="14.5" style="1" customWidth="1"/>
    <col min="5640" max="5640" width="14.83203125" style="1" customWidth="1"/>
    <col min="5641" max="5643" width="14.5" style="1" customWidth="1"/>
    <col min="5644" max="5644" width="14.83203125" style="1" customWidth="1"/>
    <col min="5645" max="5649" width="14.5" style="1" customWidth="1"/>
    <col min="5650" max="5650" width="15" style="1" customWidth="1"/>
    <col min="5651" max="5654" width="14.5" style="1" customWidth="1"/>
    <col min="5655" max="5655" width="14.83203125" style="1" customWidth="1"/>
    <col min="5656" max="5657" width="14.5" style="1" customWidth="1"/>
    <col min="5658" max="5658" width="59.83203125" style="1" customWidth="1"/>
    <col min="5659" max="5659" width="11.5" style="1" customWidth="1"/>
    <col min="5660" max="5660" width="36.1640625" style="1" customWidth="1"/>
    <col min="5661" max="5661" width="10.1640625" style="1" customWidth="1"/>
    <col min="5662" max="5662" width="12.83203125" style="1" customWidth="1"/>
    <col min="5663" max="5663" width="11.5" style="1" customWidth="1"/>
    <col min="5664" max="5664" width="13.83203125" style="1" customWidth="1"/>
    <col min="5665" max="5873" width="14.5" style="1"/>
    <col min="5874" max="5874" width="10.5" style="1" customWidth="1"/>
    <col min="5875" max="5876" width="25.5" style="1" customWidth="1"/>
    <col min="5877" max="5877" width="22.5" style="1" customWidth="1"/>
    <col min="5878" max="5878" width="13.1640625" style="1" customWidth="1"/>
    <col min="5879" max="5879" width="26.5" style="1" customWidth="1"/>
    <col min="5880" max="5889" width="14.5" style="1" customWidth="1"/>
    <col min="5890" max="5890" width="14.83203125" style="1" customWidth="1"/>
    <col min="5891" max="5895" width="14.5" style="1" customWidth="1"/>
    <col min="5896" max="5896" width="14.83203125" style="1" customWidth="1"/>
    <col min="5897" max="5899" width="14.5" style="1" customWidth="1"/>
    <col min="5900" max="5900" width="14.83203125" style="1" customWidth="1"/>
    <col min="5901" max="5905" width="14.5" style="1" customWidth="1"/>
    <col min="5906" max="5906" width="15" style="1" customWidth="1"/>
    <col min="5907" max="5910" width="14.5" style="1" customWidth="1"/>
    <col min="5911" max="5911" width="14.83203125" style="1" customWidth="1"/>
    <col min="5912" max="5913" width="14.5" style="1" customWidth="1"/>
    <col min="5914" max="5914" width="59.83203125" style="1" customWidth="1"/>
    <col min="5915" max="5915" width="11.5" style="1" customWidth="1"/>
    <col min="5916" max="5916" width="36.1640625" style="1" customWidth="1"/>
    <col min="5917" max="5917" width="10.1640625" style="1" customWidth="1"/>
    <col min="5918" max="5918" width="12.83203125" style="1" customWidth="1"/>
    <col min="5919" max="5919" width="11.5" style="1" customWidth="1"/>
    <col min="5920" max="5920" width="13.83203125" style="1" customWidth="1"/>
    <col min="5921" max="6129" width="14.5" style="1"/>
    <col min="6130" max="6130" width="10.5" style="1" customWidth="1"/>
    <col min="6131" max="6132" width="25.5" style="1" customWidth="1"/>
    <col min="6133" max="6133" width="22.5" style="1" customWidth="1"/>
    <col min="6134" max="6134" width="13.1640625" style="1" customWidth="1"/>
    <col min="6135" max="6135" width="26.5" style="1" customWidth="1"/>
    <col min="6136" max="6145" width="14.5" style="1" customWidth="1"/>
    <col min="6146" max="6146" width="14.83203125" style="1" customWidth="1"/>
    <col min="6147" max="6151" width="14.5" style="1" customWidth="1"/>
    <col min="6152" max="6152" width="14.83203125" style="1" customWidth="1"/>
    <col min="6153" max="6155" width="14.5" style="1" customWidth="1"/>
    <col min="6156" max="6156" width="14.83203125" style="1" customWidth="1"/>
    <col min="6157" max="6161" width="14.5" style="1" customWidth="1"/>
    <col min="6162" max="6162" width="15" style="1" customWidth="1"/>
    <col min="6163" max="6166" width="14.5" style="1" customWidth="1"/>
    <col min="6167" max="6167" width="14.83203125" style="1" customWidth="1"/>
    <col min="6168" max="6169" width="14.5" style="1" customWidth="1"/>
    <col min="6170" max="6170" width="59.83203125" style="1" customWidth="1"/>
    <col min="6171" max="6171" width="11.5" style="1" customWidth="1"/>
    <col min="6172" max="6172" width="36.1640625" style="1" customWidth="1"/>
    <col min="6173" max="6173" width="10.1640625" style="1" customWidth="1"/>
    <col min="6174" max="6174" width="12.83203125" style="1" customWidth="1"/>
    <col min="6175" max="6175" width="11.5" style="1" customWidth="1"/>
    <col min="6176" max="6176" width="13.83203125" style="1" customWidth="1"/>
    <col min="6177" max="6385" width="14.5" style="1"/>
    <col min="6386" max="6386" width="10.5" style="1" customWidth="1"/>
    <col min="6387" max="6388" width="25.5" style="1" customWidth="1"/>
    <col min="6389" max="6389" width="22.5" style="1" customWidth="1"/>
    <col min="6390" max="6390" width="13.1640625" style="1" customWidth="1"/>
    <col min="6391" max="6391" width="26.5" style="1" customWidth="1"/>
    <col min="6392" max="6401" width="14.5" style="1" customWidth="1"/>
    <col min="6402" max="6402" width="14.83203125" style="1" customWidth="1"/>
    <col min="6403" max="6407" width="14.5" style="1" customWidth="1"/>
    <col min="6408" max="6408" width="14.83203125" style="1" customWidth="1"/>
    <col min="6409" max="6411" width="14.5" style="1" customWidth="1"/>
    <col min="6412" max="6412" width="14.83203125" style="1" customWidth="1"/>
    <col min="6413" max="6417" width="14.5" style="1" customWidth="1"/>
    <col min="6418" max="6418" width="15" style="1" customWidth="1"/>
    <col min="6419" max="6422" width="14.5" style="1" customWidth="1"/>
    <col min="6423" max="6423" width="14.83203125" style="1" customWidth="1"/>
    <col min="6424" max="6425" width="14.5" style="1" customWidth="1"/>
    <col min="6426" max="6426" width="59.83203125" style="1" customWidth="1"/>
    <col min="6427" max="6427" width="11.5" style="1" customWidth="1"/>
    <col min="6428" max="6428" width="36.1640625" style="1" customWidth="1"/>
    <col min="6429" max="6429" width="10.1640625" style="1" customWidth="1"/>
    <col min="6430" max="6430" width="12.83203125" style="1" customWidth="1"/>
    <col min="6431" max="6431" width="11.5" style="1" customWidth="1"/>
    <col min="6432" max="6432" width="13.83203125" style="1" customWidth="1"/>
    <col min="6433" max="6641" width="14.5" style="1"/>
    <col min="6642" max="6642" width="10.5" style="1" customWidth="1"/>
    <col min="6643" max="6644" width="25.5" style="1" customWidth="1"/>
    <col min="6645" max="6645" width="22.5" style="1" customWidth="1"/>
    <col min="6646" max="6646" width="13.1640625" style="1" customWidth="1"/>
    <col min="6647" max="6647" width="26.5" style="1" customWidth="1"/>
    <col min="6648" max="6657" width="14.5" style="1" customWidth="1"/>
    <col min="6658" max="6658" width="14.83203125" style="1" customWidth="1"/>
    <col min="6659" max="6663" width="14.5" style="1" customWidth="1"/>
    <col min="6664" max="6664" width="14.83203125" style="1" customWidth="1"/>
    <col min="6665" max="6667" width="14.5" style="1" customWidth="1"/>
    <col min="6668" max="6668" width="14.83203125" style="1" customWidth="1"/>
    <col min="6669" max="6673" width="14.5" style="1" customWidth="1"/>
    <col min="6674" max="6674" width="15" style="1" customWidth="1"/>
    <col min="6675" max="6678" width="14.5" style="1" customWidth="1"/>
    <col min="6679" max="6679" width="14.83203125" style="1" customWidth="1"/>
    <col min="6680" max="6681" width="14.5" style="1" customWidth="1"/>
    <col min="6682" max="6682" width="59.83203125" style="1" customWidth="1"/>
    <col min="6683" max="6683" width="11.5" style="1" customWidth="1"/>
    <col min="6684" max="6684" width="36.1640625" style="1" customWidth="1"/>
    <col min="6685" max="6685" width="10.1640625" style="1" customWidth="1"/>
    <col min="6686" max="6686" width="12.83203125" style="1" customWidth="1"/>
    <col min="6687" max="6687" width="11.5" style="1" customWidth="1"/>
    <col min="6688" max="6688" width="13.83203125" style="1" customWidth="1"/>
    <col min="6689" max="6897" width="14.5" style="1"/>
    <col min="6898" max="6898" width="10.5" style="1" customWidth="1"/>
    <col min="6899" max="6900" width="25.5" style="1" customWidth="1"/>
    <col min="6901" max="6901" width="22.5" style="1" customWidth="1"/>
    <col min="6902" max="6902" width="13.1640625" style="1" customWidth="1"/>
    <col min="6903" max="6903" width="26.5" style="1" customWidth="1"/>
    <col min="6904" max="6913" width="14.5" style="1" customWidth="1"/>
    <col min="6914" max="6914" width="14.83203125" style="1" customWidth="1"/>
    <col min="6915" max="6919" width="14.5" style="1" customWidth="1"/>
    <col min="6920" max="6920" width="14.83203125" style="1" customWidth="1"/>
    <col min="6921" max="6923" width="14.5" style="1" customWidth="1"/>
    <col min="6924" max="6924" width="14.83203125" style="1" customWidth="1"/>
    <col min="6925" max="6929" width="14.5" style="1" customWidth="1"/>
    <col min="6930" max="6930" width="15" style="1" customWidth="1"/>
    <col min="6931" max="6934" width="14.5" style="1" customWidth="1"/>
    <col min="6935" max="6935" width="14.83203125" style="1" customWidth="1"/>
    <col min="6936" max="6937" width="14.5" style="1" customWidth="1"/>
    <col min="6938" max="6938" width="59.83203125" style="1" customWidth="1"/>
    <col min="6939" max="6939" width="11.5" style="1" customWidth="1"/>
    <col min="6940" max="6940" width="36.1640625" style="1" customWidth="1"/>
    <col min="6941" max="6941" width="10.1640625" style="1" customWidth="1"/>
    <col min="6942" max="6942" width="12.83203125" style="1" customWidth="1"/>
    <col min="6943" max="6943" width="11.5" style="1" customWidth="1"/>
    <col min="6944" max="6944" width="13.83203125" style="1" customWidth="1"/>
    <col min="6945" max="7153" width="14.5" style="1"/>
    <col min="7154" max="7154" width="10.5" style="1" customWidth="1"/>
    <col min="7155" max="7156" width="25.5" style="1" customWidth="1"/>
    <col min="7157" max="7157" width="22.5" style="1" customWidth="1"/>
    <col min="7158" max="7158" width="13.1640625" style="1" customWidth="1"/>
    <col min="7159" max="7159" width="26.5" style="1" customWidth="1"/>
    <col min="7160" max="7169" width="14.5" style="1" customWidth="1"/>
    <col min="7170" max="7170" width="14.83203125" style="1" customWidth="1"/>
    <col min="7171" max="7175" width="14.5" style="1" customWidth="1"/>
    <col min="7176" max="7176" width="14.83203125" style="1" customWidth="1"/>
    <col min="7177" max="7179" width="14.5" style="1" customWidth="1"/>
    <col min="7180" max="7180" width="14.83203125" style="1" customWidth="1"/>
    <col min="7181" max="7185" width="14.5" style="1" customWidth="1"/>
    <col min="7186" max="7186" width="15" style="1" customWidth="1"/>
    <col min="7187" max="7190" width="14.5" style="1" customWidth="1"/>
    <col min="7191" max="7191" width="14.83203125" style="1" customWidth="1"/>
    <col min="7192" max="7193" width="14.5" style="1" customWidth="1"/>
    <col min="7194" max="7194" width="59.83203125" style="1" customWidth="1"/>
    <col min="7195" max="7195" width="11.5" style="1" customWidth="1"/>
    <col min="7196" max="7196" width="36.1640625" style="1" customWidth="1"/>
    <col min="7197" max="7197" width="10.1640625" style="1" customWidth="1"/>
    <col min="7198" max="7198" width="12.83203125" style="1" customWidth="1"/>
    <col min="7199" max="7199" width="11.5" style="1" customWidth="1"/>
    <col min="7200" max="7200" width="13.83203125" style="1" customWidth="1"/>
    <col min="7201" max="7409" width="14.5" style="1"/>
    <col min="7410" max="7410" width="10.5" style="1" customWidth="1"/>
    <col min="7411" max="7412" width="25.5" style="1" customWidth="1"/>
    <col min="7413" max="7413" width="22.5" style="1" customWidth="1"/>
    <col min="7414" max="7414" width="13.1640625" style="1" customWidth="1"/>
    <col min="7415" max="7415" width="26.5" style="1" customWidth="1"/>
    <col min="7416" max="7425" width="14.5" style="1" customWidth="1"/>
    <col min="7426" max="7426" width="14.83203125" style="1" customWidth="1"/>
    <col min="7427" max="7431" width="14.5" style="1" customWidth="1"/>
    <col min="7432" max="7432" width="14.83203125" style="1" customWidth="1"/>
    <col min="7433" max="7435" width="14.5" style="1" customWidth="1"/>
    <col min="7436" max="7436" width="14.83203125" style="1" customWidth="1"/>
    <col min="7437" max="7441" width="14.5" style="1" customWidth="1"/>
    <col min="7442" max="7442" width="15" style="1" customWidth="1"/>
    <col min="7443" max="7446" width="14.5" style="1" customWidth="1"/>
    <col min="7447" max="7447" width="14.83203125" style="1" customWidth="1"/>
    <col min="7448" max="7449" width="14.5" style="1" customWidth="1"/>
    <col min="7450" max="7450" width="59.83203125" style="1" customWidth="1"/>
    <col min="7451" max="7451" width="11.5" style="1" customWidth="1"/>
    <col min="7452" max="7452" width="36.1640625" style="1" customWidth="1"/>
    <col min="7453" max="7453" width="10.1640625" style="1" customWidth="1"/>
    <col min="7454" max="7454" width="12.83203125" style="1" customWidth="1"/>
    <col min="7455" max="7455" width="11.5" style="1" customWidth="1"/>
    <col min="7456" max="7456" width="13.83203125" style="1" customWidth="1"/>
    <col min="7457" max="7665" width="14.5" style="1"/>
    <col min="7666" max="7666" width="10.5" style="1" customWidth="1"/>
    <col min="7667" max="7668" width="25.5" style="1" customWidth="1"/>
    <col min="7669" max="7669" width="22.5" style="1" customWidth="1"/>
    <col min="7670" max="7670" width="13.1640625" style="1" customWidth="1"/>
    <col min="7671" max="7671" width="26.5" style="1" customWidth="1"/>
    <col min="7672" max="7681" width="14.5" style="1" customWidth="1"/>
    <col min="7682" max="7682" width="14.83203125" style="1" customWidth="1"/>
    <col min="7683" max="7687" width="14.5" style="1" customWidth="1"/>
    <col min="7688" max="7688" width="14.83203125" style="1" customWidth="1"/>
    <col min="7689" max="7691" width="14.5" style="1" customWidth="1"/>
    <col min="7692" max="7692" width="14.83203125" style="1" customWidth="1"/>
    <col min="7693" max="7697" width="14.5" style="1" customWidth="1"/>
    <col min="7698" max="7698" width="15" style="1" customWidth="1"/>
    <col min="7699" max="7702" width="14.5" style="1" customWidth="1"/>
    <col min="7703" max="7703" width="14.83203125" style="1" customWidth="1"/>
    <col min="7704" max="7705" width="14.5" style="1" customWidth="1"/>
    <col min="7706" max="7706" width="59.83203125" style="1" customWidth="1"/>
    <col min="7707" max="7707" width="11.5" style="1" customWidth="1"/>
    <col min="7708" max="7708" width="36.1640625" style="1" customWidth="1"/>
    <col min="7709" max="7709" width="10.1640625" style="1" customWidth="1"/>
    <col min="7710" max="7710" width="12.83203125" style="1" customWidth="1"/>
    <col min="7711" max="7711" width="11.5" style="1" customWidth="1"/>
    <col min="7712" max="7712" width="13.83203125" style="1" customWidth="1"/>
    <col min="7713" max="7921" width="14.5" style="1"/>
    <col min="7922" max="7922" width="10.5" style="1" customWidth="1"/>
    <col min="7923" max="7924" width="25.5" style="1" customWidth="1"/>
    <col min="7925" max="7925" width="22.5" style="1" customWidth="1"/>
    <col min="7926" max="7926" width="13.1640625" style="1" customWidth="1"/>
    <col min="7927" max="7927" width="26.5" style="1" customWidth="1"/>
    <col min="7928" max="7937" width="14.5" style="1" customWidth="1"/>
    <col min="7938" max="7938" width="14.83203125" style="1" customWidth="1"/>
    <col min="7939" max="7943" width="14.5" style="1" customWidth="1"/>
    <col min="7944" max="7944" width="14.83203125" style="1" customWidth="1"/>
    <col min="7945" max="7947" width="14.5" style="1" customWidth="1"/>
    <col min="7948" max="7948" width="14.83203125" style="1" customWidth="1"/>
    <col min="7949" max="7953" width="14.5" style="1" customWidth="1"/>
    <col min="7954" max="7954" width="15" style="1" customWidth="1"/>
    <col min="7955" max="7958" width="14.5" style="1" customWidth="1"/>
    <col min="7959" max="7959" width="14.83203125" style="1" customWidth="1"/>
    <col min="7960" max="7961" width="14.5" style="1" customWidth="1"/>
    <col min="7962" max="7962" width="59.83203125" style="1" customWidth="1"/>
    <col min="7963" max="7963" width="11.5" style="1" customWidth="1"/>
    <col min="7964" max="7964" width="36.1640625" style="1" customWidth="1"/>
    <col min="7965" max="7965" width="10.1640625" style="1" customWidth="1"/>
    <col min="7966" max="7966" width="12.83203125" style="1" customWidth="1"/>
    <col min="7967" max="7967" width="11.5" style="1" customWidth="1"/>
    <col min="7968" max="7968" width="13.83203125" style="1" customWidth="1"/>
    <col min="7969" max="8177" width="14.5" style="1"/>
    <col min="8178" max="8178" width="10.5" style="1" customWidth="1"/>
    <col min="8179" max="8180" width="25.5" style="1" customWidth="1"/>
    <col min="8181" max="8181" width="22.5" style="1" customWidth="1"/>
    <col min="8182" max="8182" width="13.1640625" style="1" customWidth="1"/>
    <col min="8183" max="8183" width="26.5" style="1" customWidth="1"/>
    <col min="8184" max="8193" width="14.5" style="1" customWidth="1"/>
    <col min="8194" max="8194" width="14.83203125" style="1" customWidth="1"/>
    <col min="8195" max="8199" width="14.5" style="1" customWidth="1"/>
    <col min="8200" max="8200" width="14.83203125" style="1" customWidth="1"/>
    <col min="8201" max="8203" width="14.5" style="1" customWidth="1"/>
    <col min="8204" max="8204" width="14.83203125" style="1" customWidth="1"/>
    <col min="8205" max="8209" width="14.5" style="1" customWidth="1"/>
    <col min="8210" max="8210" width="15" style="1" customWidth="1"/>
    <col min="8211" max="8214" width="14.5" style="1" customWidth="1"/>
    <col min="8215" max="8215" width="14.83203125" style="1" customWidth="1"/>
    <col min="8216" max="8217" width="14.5" style="1" customWidth="1"/>
    <col min="8218" max="8218" width="59.83203125" style="1" customWidth="1"/>
    <col min="8219" max="8219" width="11.5" style="1" customWidth="1"/>
    <col min="8220" max="8220" width="36.1640625" style="1" customWidth="1"/>
    <col min="8221" max="8221" width="10.1640625" style="1" customWidth="1"/>
    <col min="8222" max="8222" width="12.83203125" style="1" customWidth="1"/>
    <col min="8223" max="8223" width="11.5" style="1" customWidth="1"/>
    <col min="8224" max="8224" width="13.83203125" style="1" customWidth="1"/>
    <col min="8225" max="8433" width="14.5" style="1"/>
    <col min="8434" max="8434" width="10.5" style="1" customWidth="1"/>
    <col min="8435" max="8436" width="25.5" style="1" customWidth="1"/>
    <col min="8437" max="8437" width="22.5" style="1" customWidth="1"/>
    <col min="8438" max="8438" width="13.1640625" style="1" customWidth="1"/>
    <col min="8439" max="8439" width="26.5" style="1" customWidth="1"/>
    <col min="8440" max="8449" width="14.5" style="1" customWidth="1"/>
    <col min="8450" max="8450" width="14.83203125" style="1" customWidth="1"/>
    <col min="8451" max="8455" width="14.5" style="1" customWidth="1"/>
    <col min="8456" max="8456" width="14.83203125" style="1" customWidth="1"/>
    <col min="8457" max="8459" width="14.5" style="1" customWidth="1"/>
    <col min="8460" max="8460" width="14.83203125" style="1" customWidth="1"/>
    <col min="8461" max="8465" width="14.5" style="1" customWidth="1"/>
    <col min="8466" max="8466" width="15" style="1" customWidth="1"/>
    <col min="8467" max="8470" width="14.5" style="1" customWidth="1"/>
    <col min="8471" max="8471" width="14.83203125" style="1" customWidth="1"/>
    <col min="8472" max="8473" width="14.5" style="1" customWidth="1"/>
    <col min="8474" max="8474" width="59.83203125" style="1" customWidth="1"/>
    <col min="8475" max="8475" width="11.5" style="1" customWidth="1"/>
    <col min="8476" max="8476" width="36.1640625" style="1" customWidth="1"/>
    <col min="8477" max="8477" width="10.1640625" style="1" customWidth="1"/>
    <col min="8478" max="8478" width="12.83203125" style="1" customWidth="1"/>
    <col min="8479" max="8479" width="11.5" style="1" customWidth="1"/>
    <col min="8480" max="8480" width="13.83203125" style="1" customWidth="1"/>
    <col min="8481" max="8689" width="14.5" style="1"/>
    <col min="8690" max="8690" width="10.5" style="1" customWidth="1"/>
    <col min="8691" max="8692" width="25.5" style="1" customWidth="1"/>
    <col min="8693" max="8693" width="22.5" style="1" customWidth="1"/>
    <col min="8694" max="8694" width="13.1640625" style="1" customWidth="1"/>
    <col min="8695" max="8695" width="26.5" style="1" customWidth="1"/>
    <col min="8696" max="8705" width="14.5" style="1" customWidth="1"/>
    <col min="8706" max="8706" width="14.83203125" style="1" customWidth="1"/>
    <col min="8707" max="8711" width="14.5" style="1" customWidth="1"/>
    <col min="8712" max="8712" width="14.83203125" style="1" customWidth="1"/>
    <col min="8713" max="8715" width="14.5" style="1" customWidth="1"/>
    <col min="8716" max="8716" width="14.83203125" style="1" customWidth="1"/>
    <col min="8717" max="8721" width="14.5" style="1" customWidth="1"/>
    <col min="8722" max="8722" width="15" style="1" customWidth="1"/>
    <col min="8723" max="8726" width="14.5" style="1" customWidth="1"/>
    <col min="8727" max="8727" width="14.83203125" style="1" customWidth="1"/>
    <col min="8728" max="8729" width="14.5" style="1" customWidth="1"/>
    <col min="8730" max="8730" width="59.83203125" style="1" customWidth="1"/>
    <col min="8731" max="8731" width="11.5" style="1" customWidth="1"/>
    <col min="8732" max="8732" width="36.1640625" style="1" customWidth="1"/>
    <col min="8733" max="8733" width="10.1640625" style="1" customWidth="1"/>
    <col min="8734" max="8734" width="12.83203125" style="1" customWidth="1"/>
    <col min="8735" max="8735" width="11.5" style="1" customWidth="1"/>
    <col min="8736" max="8736" width="13.83203125" style="1" customWidth="1"/>
    <col min="8737" max="8945" width="14.5" style="1"/>
    <col min="8946" max="8946" width="10.5" style="1" customWidth="1"/>
    <col min="8947" max="8948" width="25.5" style="1" customWidth="1"/>
    <col min="8949" max="8949" width="22.5" style="1" customWidth="1"/>
    <col min="8950" max="8950" width="13.1640625" style="1" customWidth="1"/>
    <col min="8951" max="8951" width="26.5" style="1" customWidth="1"/>
    <col min="8952" max="8961" width="14.5" style="1" customWidth="1"/>
    <col min="8962" max="8962" width="14.83203125" style="1" customWidth="1"/>
    <col min="8963" max="8967" width="14.5" style="1" customWidth="1"/>
    <col min="8968" max="8968" width="14.83203125" style="1" customWidth="1"/>
    <col min="8969" max="8971" width="14.5" style="1" customWidth="1"/>
    <col min="8972" max="8972" width="14.83203125" style="1" customWidth="1"/>
    <col min="8973" max="8977" width="14.5" style="1" customWidth="1"/>
    <col min="8978" max="8978" width="15" style="1" customWidth="1"/>
    <col min="8979" max="8982" width="14.5" style="1" customWidth="1"/>
    <col min="8983" max="8983" width="14.83203125" style="1" customWidth="1"/>
    <col min="8984" max="8985" width="14.5" style="1" customWidth="1"/>
    <col min="8986" max="8986" width="59.83203125" style="1" customWidth="1"/>
    <col min="8987" max="8987" width="11.5" style="1" customWidth="1"/>
    <col min="8988" max="8988" width="36.1640625" style="1" customWidth="1"/>
    <col min="8989" max="8989" width="10.1640625" style="1" customWidth="1"/>
    <col min="8990" max="8990" width="12.83203125" style="1" customWidth="1"/>
    <col min="8991" max="8991" width="11.5" style="1" customWidth="1"/>
    <col min="8992" max="8992" width="13.83203125" style="1" customWidth="1"/>
    <col min="8993" max="9201" width="14.5" style="1"/>
    <col min="9202" max="9202" width="10.5" style="1" customWidth="1"/>
    <col min="9203" max="9204" width="25.5" style="1" customWidth="1"/>
    <col min="9205" max="9205" width="22.5" style="1" customWidth="1"/>
    <col min="9206" max="9206" width="13.1640625" style="1" customWidth="1"/>
    <col min="9207" max="9207" width="26.5" style="1" customWidth="1"/>
    <col min="9208" max="9217" width="14.5" style="1" customWidth="1"/>
    <col min="9218" max="9218" width="14.83203125" style="1" customWidth="1"/>
    <col min="9219" max="9223" width="14.5" style="1" customWidth="1"/>
    <col min="9224" max="9224" width="14.83203125" style="1" customWidth="1"/>
    <col min="9225" max="9227" width="14.5" style="1" customWidth="1"/>
    <col min="9228" max="9228" width="14.83203125" style="1" customWidth="1"/>
    <col min="9229" max="9233" width="14.5" style="1" customWidth="1"/>
    <col min="9234" max="9234" width="15" style="1" customWidth="1"/>
    <col min="9235" max="9238" width="14.5" style="1" customWidth="1"/>
    <col min="9239" max="9239" width="14.83203125" style="1" customWidth="1"/>
    <col min="9240" max="9241" width="14.5" style="1" customWidth="1"/>
    <col min="9242" max="9242" width="59.83203125" style="1" customWidth="1"/>
    <col min="9243" max="9243" width="11.5" style="1" customWidth="1"/>
    <col min="9244" max="9244" width="36.1640625" style="1" customWidth="1"/>
    <col min="9245" max="9245" width="10.1640625" style="1" customWidth="1"/>
    <col min="9246" max="9246" width="12.83203125" style="1" customWidth="1"/>
    <col min="9247" max="9247" width="11.5" style="1" customWidth="1"/>
    <col min="9248" max="9248" width="13.83203125" style="1" customWidth="1"/>
    <col min="9249" max="9457" width="14.5" style="1"/>
    <col min="9458" max="9458" width="10.5" style="1" customWidth="1"/>
    <col min="9459" max="9460" width="25.5" style="1" customWidth="1"/>
    <col min="9461" max="9461" width="22.5" style="1" customWidth="1"/>
    <col min="9462" max="9462" width="13.1640625" style="1" customWidth="1"/>
    <col min="9463" max="9463" width="26.5" style="1" customWidth="1"/>
    <col min="9464" max="9473" width="14.5" style="1" customWidth="1"/>
    <col min="9474" max="9474" width="14.83203125" style="1" customWidth="1"/>
    <col min="9475" max="9479" width="14.5" style="1" customWidth="1"/>
    <col min="9480" max="9480" width="14.83203125" style="1" customWidth="1"/>
    <col min="9481" max="9483" width="14.5" style="1" customWidth="1"/>
    <col min="9484" max="9484" width="14.83203125" style="1" customWidth="1"/>
    <col min="9485" max="9489" width="14.5" style="1" customWidth="1"/>
    <col min="9490" max="9490" width="15" style="1" customWidth="1"/>
    <col min="9491" max="9494" width="14.5" style="1" customWidth="1"/>
    <col min="9495" max="9495" width="14.83203125" style="1" customWidth="1"/>
    <col min="9496" max="9497" width="14.5" style="1" customWidth="1"/>
    <col min="9498" max="9498" width="59.83203125" style="1" customWidth="1"/>
    <col min="9499" max="9499" width="11.5" style="1" customWidth="1"/>
    <col min="9500" max="9500" width="36.1640625" style="1" customWidth="1"/>
    <col min="9501" max="9501" width="10.1640625" style="1" customWidth="1"/>
    <col min="9502" max="9502" width="12.83203125" style="1" customWidth="1"/>
    <col min="9503" max="9503" width="11.5" style="1" customWidth="1"/>
    <col min="9504" max="9504" width="13.83203125" style="1" customWidth="1"/>
    <col min="9505" max="9713" width="14.5" style="1"/>
    <col min="9714" max="9714" width="10.5" style="1" customWidth="1"/>
    <col min="9715" max="9716" width="25.5" style="1" customWidth="1"/>
    <col min="9717" max="9717" width="22.5" style="1" customWidth="1"/>
    <col min="9718" max="9718" width="13.1640625" style="1" customWidth="1"/>
    <col min="9719" max="9719" width="26.5" style="1" customWidth="1"/>
    <col min="9720" max="9729" width="14.5" style="1" customWidth="1"/>
    <col min="9730" max="9730" width="14.83203125" style="1" customWidth="1"/>
    <col min="9731" max="9735" width="14.5" style="1" customWidth="1"/>
    <col min="9736" max="9736" width="14.83203125" style="1" customWidth="1"/>
    <col min="9737" max="9739" width="14.5" style="1" customWidth="1"/>
    <col min="9740" max="9740" width="14.83203125" style="1" customWidth="1"/>
    <col min="9741" max="9745" width="14.5" style="1" customWidth="1"/>
    <col min="9746" max="9746" width="15" style="1" customWidth="1"/>
    <col min="9747" max="9750" width="14.5" style="1" customWidth="1"/>
    <col min="9751" max="9751" width="14.83203125" style="1" customWidth="1"/>
    <col min="9752" max="9753" width="14.5" style="1" customWidth="1"/>
    <col min="9754" max="9754" width="59.83203125" style="1" customWidth="1"/>
    <col min="9755" max="9755" width="11.5" style="1" customWidth="1"/>
    <col min="9756" max="9756" width="36.1640625" style="1" customWidth="1"/>
    <col min="9757" max="9757" width="10.1640625" style="1" customWidth="1"/>
    <col min="9758" max="9758" width="12.83203125" style="1" customWidth="1"/>
    <col min="9759" max="9759" width="11.5" style="1" customWidth="1"/>
    <col min="9760" max="9760" width="13.83203125" style="1" customWidth="1"/>
    <col min="9761" max="9969" width="14.5" style="1"/>
    <col min="9970" max="9970" width="10.5" style="1" customWidth="1"/>
    <col min="9971" max="9972" width="25.5" style="1" customWidth="1"/>
    <col min="9973" max="9973" width="22.5" style="1" customWidth="1"/>
    <col min="9974" max="9974" width="13.1640625" style="1" customWidth="1"/>
    <col min="9975" max="9975" width="26.5" style="1" customWidth="1"/>
    <col min="9976" max="9985" width="14.5" style="1" customWidth="1"/>
    <col min="9986" max="9986" width="14.83203125" style="1" customWidth="1"/>
    <col min="9987" max="9991" width="14.5" style="1" customWidth="1"/>
    <col min="9992" max="9992" width="14.83203125" style="1" customWidth="1"/>
    <col min="9993" max="9995" width="14.5" style="1" customWidth="1"/>
    <col min="9996" max="9996" width="14.83203125" style="1" customWidth="1"/>
    <col min="9997" max="10001" width="14.5" style="1" customWidth="1"/>
    <col min="10002" max="10002" width="15" style="1" customWidth="1"/>
    <col min="10003" max="10006" width="14.5" style="1" customWidth="1"/>
    <col min="10007" max="10007" width="14.83203125" style="1" customWidth="1"/>
    <col min="10008" max="10009" width="14.5" style="1" customWidth="1"/>
    <col min="10010" max="10010" width="59.83203125" style="1" customWidth="1"/>
    <col min="10011" max="10011" width="11.5" style="1" customWidth="1"/>
    <col min="10012" max="10012" width="36.1640625" style="1" customWidth="1"/>
    <col min="10013" max="10013" width="10.1640625" style="1" customWidth="1"/>
    <col min="10014" max="10014" width="12.83203125" style="1" customWidth="1"/>
    <col min="10015" max="10015" width="11.5" style="1" customWidth="1"/>
    <col min="10016" max="10016" width="13.83203125" style="1" customWidth="1"/>
    <col min="10017" max="10225" width="14.5" style="1"/>
    <col min="10226" max="10226" width="10.5" style="1" customWidth="1"/>
    <col min="10227" max="10228" width="25.5" style="1" customWidth="1"/>
    <col min="10229" max="10229" width="22.5" style="1" customWidth="1"/>
    <col min="10230" max="10230" width="13.1640625" style="1" customWidth="1"/>
    <col min="10231" max="10231" width="26.5" style="1" customWidth="1"/>
    <col min="10232" max="10241" width="14.5" style="1" customWidth="1"/>
    <col min="10242" max="10242" width="14.83203125" style="1" customWidth="1"/>
    <col min="10243" max="10247" width="14.5" style="1" customWidth="1"/>
    <col min="10248" max="10248" width="14.83203125" style="1" customWidth="1"/>
    <col min="10249" max="10251" width="14.5" style="1" customWidth="1"/>
    <col min="10252" max="10252" width="14.83203125" style="1" customWidth="1"/>
    <col min="10253" max="10257" width="14.5" style="1" customWidth="1"/>
    <col min="10258" max="10258" width="15" style="1" customWidth="1"/>
    <col min="10259" max="10262" width="14.5" style="1" customWidth="1"/>
    <col min="10263" max="10263" width="14.83203125" style="1" customWidth="1"/>
    <col min="10264" max="10265" width="14.5" style="1" customWidth="1"/>
    <col min="10266" max="10266" width="59.83203125" style="1" customWidth="1"/>
    <col min="10267" max="10267" width="11.5" style="1" customWidth="1"/>
    <col min="10268" max="10268" width="36.1640625" style="1" customWidth="1"/>
    <col min="10269" max="10269" width="10.1640625" style="1" customWidth="1"/>
    <col min="10270" max="10270" width="12.83203125" style="1" customWidth="1"/>
    <col min="10271" max="10271" width="11.5" style="1" customWidth="1"/>
    <col min="10272" max="10272" width="13.83203125" style="1" customWidth="1"/>
    <col min="10273" max="10481" width="14.5" style="1"/>
    <col min="10482" max="10482" width="10.5" style="1" customWidth="1"/>
    <col min="10483" max="10484" width="25.5" style="1" customWidth="1"/>
    <col min="10485" max="10485" width="22.5" style="1" customWidth="1"/>
    <col min="10486" max="10486" width="13.1640625" style="1" customWidth="1"/>
    <col min="10487" max="10487" width="26.5" style="1" customWidth="1"/>
    <col min="10488" max="10497" width="14.5" style="1" customWidth="1"/>
    <col min="10498" max="10498" width="14.83203125" style="1" customWidth="1"/>
    <col min="10499" max="10503" width="14.5" style="1" customWidth="1"/>
    <col min="10504" max="10504" width="14.83203125" style="1" customWidth="1"/>
    <col min="10505" max="10507" width="14.5" style="1" customWidth="1"/>
    <col min="10508" max="10508" width="14.83203125" style="1" customWidth="1"/>
    <col min="10509" max="10513" width="14.5" style="1" customWidth="1"/>
    <col min="10514" max="10514" width="15" style="1" customWidth="1"/>
    <col min="10515" max="10518" width="14.5" style="1" customWidth="1"/>
    <col min="10519" max="10519" width="14.83203125" style="1" customWidth="1"/>
    <col min="10520" max="10521" width="14.5" style="1" customWidth="1"/>
    <col min="10522" max="10522" width="59.83203125" style="1" customWidth="1"/>
    <col min="10523" max="10523" width="11.5" style="1" customWidth="1"/>
    <col min="10524" max="10524" width="36.1640625" style="1" customWidth="1"/>
    <col min="10525" max="10525" width="10.1640625" style="1" customWidth="1"/>
    <col min="10526" max="10526" width="12.83203125" style="1" customWidth="1"/>
    <col min="10527" max="10527" width="11.5" style="1" customWidth="1"/>
    <col min="10528" max="10528" width="13.83203125" style="1" customWidth="1"/>
    <col min="10529" max="10737" width="14.5" style="1"/>
    <col min="10738" max="10738" width="10.5" style="1" customWidth="1"/>
    <col min="10739" max="10740" width="25.5" style="1" customWidth="1"/>
    <col min="10741" max="10741" width="22.5" style="1" customWidth="1"/>
    <col min="10742" max="10742" width="13.1640625" style="1" customWidth="1"/>
    <col min="10743" max="10743" width="26.5" style="1" customWidth="1"/>
    <col min="10744" max="10753" width="14.5" style="1" customWidth="1"/>
    <col min="10754" max="10754" width="14.83203125" style="1" customWidth="1"/>
    <col min="10755" max="10759" width="14.5" style="1" customWidth="1"/>
    <col min="10760" max="10760" width="14.83203125" style="1" customWidth="1"/>
    <col min="10761" max="10763" width="14.5" style="1" customWidth="1"/>
    <col min="10764" max="10764" width="14.83203125" style="1" customWidth="1"/>
    <col min="10765" max="10769" width="14.5" style="1" customWidth="1"/>
    <col min="10770" max="10770" width="15" style="1" customWidth="1"/>
    <col min="10771" max="10774" width="14.5" style="1" customWidth="1"/>
    <col min="10775" max="10775" width="14.83203125" style="1" customWidth="1"/>
    <col min="10776" max="10777" width="14.5" style="1" customWidth="1"/>
    <col min="10778" max="10778" width="59.83203125" style="1" customWidth="1"/>
    <col min="10779" max="10779" width="11.5" style="1" customWidth="1"/>
    <col min="10780" max="10780" width="36.1640625" style="1" customWidth="1"/>
    <col min="10781" max="10781" width="10.1640625" style="1" customWidth="1"/>
    <col min="10782" max="10782" width="12.83203125" style="1" customWidth="1"/>
    <col min="10783" max="10783" width="11.5" style="1" customWidth="1"/>
    <col min="10784" max="10784" width="13.83203125" style="1" customWidth="1"/>
    <col min="10785" max="10993" width="14.5" style="1"/>
    <col min="10994" max="10994" width="10.5" style="1" customWidth="1"/>
    <col min="10995" max="10996" width="25.5" style="1" customWidth="1"/>
    <col min="10997" max="10997" width="22.5" style="1" customWidth="1"/>
    <col min="10998" max="10998" width="13.1640625" style="1" customWidth="1"/>
    <col min="10999" max="10999" width="26.5" style="1" customWidth="1"/>
    <col min="11000" max="11009" width="14.5" style="1" customWidth="1"/>
    <col min="11010" max="11010" width="14.83203125" style="1" customWidth="1"/>
    <col min="11011" max="11015" width="14.5" style="1" customWidth="1"/>
    <col min="11016" max="11016" width="14.83203125" style="1" customWidth="1"/>
    <col min="11017" max="11019" width="14.5" style="1" customWidth="1"/>
    <col min="11020" max="11020" width="14.83203125" style="1" customWidth="1"/>
    <col min="11021" max="11025" width="14.5" style="1" customWidth="1"/>
    <col min="11026" max="11026" width="15" style="1" customWidth="1"/>
    <col min="11027" max="11030" width="14.5" style="1" customWidth="1"/>
    <col min="11031" max="11031" width="14.83203125" style="1" customWidth="1"/>
    <col min="11032" max="11033" width="14.5" style="1" customWidth="1"/>
    <col min="11034" max="11034" width="59.83203125" style="1" customWidth="1"/>
    <col min="11035" max="11035" width="11.5" style="1" customWidth="1"/>
    <col min="11036" max="11036" width="36.1640625" style="1" customWidth="1"/>
    <col min="11037" max="11037" width="10.1640625" style="1" customWidth="1"/>
    <col min="11038" max="11038" width="12.83203125" style="1" customWidth="1"/>
    <col min="11039" max="11039" width="11.5" style="1" customWidth="1"/>
    <col min="11040" max="11040" width="13.83203125" style="1" customWidth="1"/>
    <col min="11041" max="11249" width="14.5" style="1"/>
    <col min="11250" max="11250" width="10.5" style="1" customWidth="1"/>
    <col min="11251" max="11252" width="25.5" style="1" customWidth="1"/>
    <col min="11253" max="11253" width="22.5" style="1" customWidth="1"/>
    <col min="11254" max="11254" width="13.1640625" style="1" customWidth="1"/>
    <col min="11255" max="11255" width="26.5" style="1" customWidth="1"/>
    <col min="11256" max="11265" width="14.5" style="1" customWidth="1"/>
    <col min="11266" max="11266" width="14.83203125" style="1" customWidth="1"/>
    <col min="11267" max="11271" width="14.5" style="1" customWidth="1"/>
    <col min="11272" max="11272" width="14.83203125" style="1" customWidth="1"/>
    <col min="11273" max="11275" width="14.5" style="1" customWidth="1"/>
    <col min="11276" max="11276" width="14.83203125" style="1" customWidth="1"/>
    <col min="11277" max="11281" width="14.5" style="1" customWidth="1"/>
    <col min="11282" max="11282" width="15" style="1" customWidth="1"/>
    <col min="11283" max="11286" width="14.5" style="1" customWidth="1"/>
    <col min="11287" max="11287" width="14.83203125" style="1" customWidth="1"/>
    <col min="11288" max="11289" width="14.5" style="1" customWidth="1"/>
    <col min="11290" max="11290" width="59.83203125" style="1" customWidth="1"/>
    <col min="11291" max="11291" width="11.5" style="1" customWidth="1"/>
    <col min="11292" max="11292" width="36.1640625" style="1" customWidth="1"/>
    <col min="11293" max="11293" width="10.1640625" style="1" customWidth="1"/>
    <col min="11294" max="11294" width="12.83203125" style="1" customWidth="1"/>
    <col min="11295" max="11295" width="11.5" style="1" customWidth="1"/>
    <col min="11296" max="11296" width="13.83203125" style="1" customWidth="1"/>
    <col min="11297" max="11505" width="14.5" style="1"/>
    <col min="11506" max="11506" width="10.5" style="1" customWidth="1"/>
    <col min="11507" max="11508" width="25.5" style="1" customWidth="1"/>
    <col min="11509" max="11509" width="22.5" style="1" customWidth="1"/>
    <col min="11510" max="11510" width="13.1640625" style="1" customWidth="1"/>
    <col min="11511" max="11511" width="26.5" style="1" customWidth="1"/>
    <col min="11512" max="11521" width="14.5" style="1" customWidth="1"/>
    <col min="11522" max="11522" width="14.83203125" style="1" customWidth="1"/>
    <col min="11523" max="11527" width="14.5" style="1" customWidth="1"/>
    <col min="11528" max="11528" width="14.83203125" style="1" customWidth="1"/>
    <col min="11529" max="11531" width="14.5" style="1" customWidth="1"/>
    <col min="11532" max="11532" width="14.83203125" style="1" customWidth="1"/>
    <col min="11533" max="11537" width="14.5" style="1" customWidth="1"/>
    <col min="11538" max="11538" width="15" style="1" customWidth="1"/>
    <col min="11539" max="11542" width="14.5" style="1" customWidth="1"/>
    <col min="11543" max="11543" width="14.83203125" style="1" customWidth="1"/>
    <col min="11544" max="11545" width="14.5" style="1" customWidth="1"/>
    <col min="11546" max="11546" width="59.83203125" style="1" customWidth="1"/>
    <col min="11547" max="11547" width="11.5" style="1" customWidth="1"/>
    <col min="11548" max="11548" width="36.1640625" style="1" customWidth="1"/>
    <col min="11549" max="11549" width="10.1640625" style="1" customWidth="1"/>
    <col min="11550" max="11550" width="12.83203125" style="1" customWidth="1"/>
    <col min="11551" max="11551" width="11.5" style="1" customWidth="1"/>
    <col min="11552" max="11552" width="13.83203125" style="1" customWidth="1"/>
    <col min="11553" max="11761" width="14.5" style="1"/>
    <col min="11762" max="11762" width="10.5" style="1" customWidth="1"/>
    <col min="11763" max="11764" width="25.5" style="1" customWidth="1"/>
    <col min="11765" max="11765" width="22.5" style="1" customWidth="1"/>
    <col min="11766" max="11766" width="13.1640625" style="1" customWidth="1"/>
    <col min="11767" max="11767" width="26.5" style="1" customWidth="1"/>
    <col min="11768" max="11777" width="14.5" style="1" customWidth="1"/>
    <col min="11778" max="11778" width="14.83203125" style="1" customWidth="1"/>
    <col min="11779" max="11783" width="14.5" style="1" customWidth="1"/>
    <col min="11784" max="11784" width="14.83203125" style="1" customWidth="1"/>
    <col min="11785" max="11787" width="14.5" style="1" customWidth="1"/>
    <col min="11788" max="11788" width="14.83203125" style="1" customWidth="1"/>
    <col min="11789" max="11793" width="14.5" style="1" customWidth="1"/>
    <col min="11794" max="11794" width="15" style="1" customWidth="1"/>
    <col min="11795" max="11798" width="14.5" style="1" customWidth="1"/>
    <col min="11799" max="11799" width="14.83203125" style="1" customWidth="1"/>
    <col min="11800" max="11801" width="14.5" style="1" customWidth="1"/>
    <col min="11802" max="11802" width="59.83203125" style="1" customWidth="1"/>
    <col min="11803" max="11803" width="11.5" style="1" customWidth="1"/>
    <col min="11804" max="11804" width="36.1640625" style="1" customWidth="1"/>
    <col min="11805" max="11805" width="10.1640625" style="1" customWidth="1"/>
    <col min="11806" max="11806" width="12.83203125" style="1" customWidth="1"/>
    <col min="11807" max="11807" width="11.5" style="1" customWidth="1"/>
    <col min="11808" max="11808" width="13.83203125" style="1" customWidth="1"/>
    <col min="11809" max="12017" width="14.5" style="1"/>
    <col min="12018" max="12018" width="10.5" style="1" customWidth="1"/>
    <col min="12019" max="12020" width="25.5" style="1" customWidth="1"/>
    <col min="12021" max="12021" width="22.5" style="1" customWidth="1"/>
    <col min="12022" max="12022" width="13.1640625" style="1" customWidth="1"/>
    <col min="12023" max="12023" width="26.5" style="1" customWidth="1"/>
    <col min="12024" max="12033" width="14.5" style="1" customWidth="1"/>
    <col min="12034" max="12034" width="14.83203125" style="1" customWidth="1"/>
    <col min="12035" max="12039" width="14.5" style="1" customWidth="1"/>
    <col min="12040" max="12040" width="14.83203125" style="1" customWidth="1"/>
    <col min="12041" max="12043" width="14.5" style="1" customWidth="1"/>
    <col min="12044" max="12044" width="14.83203125" style="1" customWidth="1"/>
    <col min="12045" max="12049" width="14.5" style="1" customWidth="1"/>
    <col min="12050" max="12050" width="15" style="1" customWidth="1"/>
    <col min="12051" max="12054" width="14.5" style="1" customWidth="1"/>
    <col min="12055" max="12055" width="14.83203125" style="1" customWidth="1"/>
    <col min="12056" max="12057" width="14.5" style="1" customWidth="1"/>
    <col min="12058" max="12058" width="59.83203125" style="1" customWidth="1"/>
    <col min="12059" max="12059" width="11.5" style="1" customWidth="1"/>
    <col min="12060" max="12060" width="36.1640625" style="1" customWidth="1"/>
    <col min="12061" max="12061" width="10.1640625" style="1" customWidth="1"/>
    <col min="12062" max="12062" width="12.83203125" style="1" customWidth="1"/>
    <col min="12063" max="12063" width="11.5" style="1" customWidth="1"/>
    <col min="12064" max="12064" width="13.83203125" style="1" customWidth="1"/>
    <col min="12065" max="12273" width="14.5" style="1"/>
    <col min="12274" max="12274" width="10.5" style="1" customWidth="1"/>
    <col min="12275" max="12276" width="25.5" style="1" customWidth="1"/>
    <col min="12277" max="12277" width="22.5" style="1" customWidth="1"/>
    <col min="12278" max="12278" width="13.1640625" style="1" customWidth="1"/>
    <col min="12279" max="12279" width="26.5" style="1" customWidth="1"/>
    <col min="12280" max="12289" width="14.5" style="1" customWidth="1"/>
    <col min="12290" max="12290" width="14.83203125" style="1" customWidth="1"/>
    <col min="12291" max="12295" width="14.5" style="1" customWidth="1"/>
    <col min="12296" max="12296" width="14.83203125" style="1" customWidth="1"/>
    <col min="12297" max="12299" width="14.5" style="1" customWidth="1"/>
    <col min="12300" max="12300" width="14.83203125" style="1" customWidth="1"/>
    <col min="12301" max="12305" width="14.5" style="1" customWidth="1"/>
    <col min="12306" max="12306" width="15" style="1" customWidth="1"/>
    <col min="12307" max="12310" width="14.5" style="1" customWidth="1"/>
    <col min="12311" max="12311" width="14.83203125" style="1" customWidth="1"/>
    <col min="12312" max="12313" width="14.5" style="1" customWidth="1"/>
    <col min="12314" max="12314" width="59.83203125" style="1" customWidth="1"/>
    <col min="12315" max="12315" width="11.5" style="1" customWidth="1"/>
    <col min="12316" max="12316" width="36.1640625" style="1" customWidth="1"/>
    <col min="12317" max="12317" width="10.1640625" style="1" customWidth="1"/>
    <col min="12318" max="12318" width="12.83203125" style="1" customWidth="1"/>
    <col min="12319" max="12319" width="11.5" style="1" customWidth="1"/>
    <col min="12320" max="12320" width="13.83203125" style="1" customWidth="1"/>
    <col min="12321" max="12529" width="14.5" style="1"/>
    <col min="12530" max="12530" width="10.5" style="1" customWidth="1"/>
    <col min="12531" max="12532" width="25.5" style="1" customWidth="1"/>
    <col min="12533" max="12533" width="22.5" style="1" customWidth="1"/>
    <col min="12534" max="12534" width="13.1640625" style="1" customWidth="1"/>
    <col min="12535" max="12535" width="26.5" style="1" customWidth="1"/>
    <col min="12536" max="12545" width="14.5" style="1" customWidth="1"/>
    <col min="12546" max="12546" width="14.83203125" style="1" customWidth="1"/>
    <col min="12547" max="12551" width="14.5" style="1" customWidth="1"/>
    <col min="12552" max="12552" width="14.83203125" style="1" customWidth="1"/>
    <col min="12553" max="12555" width="14.5" style="1" customWidth="1"/>
    <col min="12556" max="12556" width="14.83203125" style="1" customWidth="1"/>
    <col min="12557" max="12561" width="14.5" style="1" customWidth="1"/>
    <col min="12562" max="12562" width="15" style="1" customWidth="1"/>
    <col min="12563" max="12566" width="14.5" style="1" customWidth="1"/>
    <col min="12567" max="12567" width="14.83203125" style="1" customWidth="1"/>
    <col min="12568" max="12569" width="14.5" style="1" customWidth="1"/>
    <col min="12570" max="12570" width="59.83203125" style="1" customWidth="1"/>
    <col min="12571" max="12571" width="11.5" style="1" customWidth="1"/>
    <col min="12572" max="12572" width="36.1640625" style="1" customWidth="1"/>
    <col min="12573" max="12573" width="10.1640625" style="1" customWidth="1"/>
    <col min="12574" max="12574" width="12.83203125" style="1" customWidth="1"/>
    <col min="12575" max="12575" width="11.5" style="1" customWidth="1"/>
    <col min="12576" max="12576" width="13.83203125" style="1" customWidth="1"/>
    <col min="12577" max="12785" width="14.5" style="1"/>
    <col min="12786" max="12786" width="10.5" style="1" customWidth="1"/>
    <col min="12787" max="12788" width="25.5" style="1" customWidth="1"/>
    <col min="12789" max="12789" width="22.5" style="1" customWidth="1"/>
    <col min="12790" max="12790" width="13.1640625" style="1" customWidth="1"/>
    <col min="12791" max="12791" width="26.5" style="1" customWidth="1"/>
    <col min="12792" max="12801" width="14.5" style="1" customWidth="1"/>
    <col min="12802" max="12802" width="14.83203125" style="1" customWidth="1"/>
    <col min="12803" max="12807" width="14.5" style="1" customWidth="1"/>
    <col min="12808" max="12808" width="14.83203125" style="1" customWidth="1"/>
    <col min="12809" max="12811" width="14.5" style="1" customWidth="1"/>
    <col min="12812" max="12812" width="14.83203125" style="1" customWidth="1"/>
    <col min="12813" max="12817" width="14.5" style="1" customWidth="1"/>
    <col min="12818" max="12818" width="15" style="1" customWidth="1"/>
    <col min="12819" max="12822" width="14.5" style="1" customWidth="1"/>
    <col min="12823" max="12823" width="14.83203125" style="1" customWidth="1"/>
    <col min="12824" max="12825" width="14.5" style="1" customWidth="1"/>
    <col min="12826" max="12826" width="59.83203125" style="1" customWidth="1"/>
    <col min="12827" max="12827" width="11.5" style="1" customWidth="1"/>
    <col min="12828" max="12828" width="36.1640625" style="1" customWidth="1"/>
    <col min="12829" max="12829" width="10.1640625" style="1" customWidth="1"/>
    <col min="12830" max="12830" width="12.83203125" style="1" customWidth="1"/>
    <col min="12831" max="12831" width="11.5" style="1" customWidth="1"/>
    <col min="12832" max="12832" width="13.83203125" style="1" customWidth="1"/>
    <col min="12833" max="13041" width="14.5" style="1"/>
    <col min="13042" max="13042" width="10.5" style="1" customWidth="1"/>
    <col min="13043" max="13044" width="25.5" style="1" customWidth="1"/>
    <col min="13045" max="13045" width="22.5" style="1" customWidth="1"/>
    <col min="13046" max="13046" width="13.1640625" style="1" customWidth="1"/>
    <col min="13047" max="13047" width="26.5" style="1" customWidth="1"/>
    <col min="13048" max="13057" width="14.5" style="1" customWidth="1"/>
    <col min="13058" max="13058" width="14.83203125" style="1" customWidth="1"/>
    <col min="13059" max="13063" width="14.5" style="1" customWidth="1"/>
    <col min="13064" max="13064" width="14.83203125" style="1" customWidth="1"/>
    <col min="13065" max="13067" width="14.5" style="1" customWidth="1"/>
    <col min="13068" max="13068" width="14.83203125" style="1" customWidth="1"/>
    <col min="13069" max="13073" width="14.5" style="1" customWidth="1"/>
    <col min="13074" max="13074" width="15" style="1" customWidth="1"/>
    <col min="13075" max="13078" width="14.5" style="1" customWidth="1"/>
    <col min="13079" max="13079" width="14.83203125" style="1" customWidth="1"/>
    <col min="13080" max="13081" width="14.5" style="1" customWidth="1"/>
    <col min="13082" max="13082" width="59.83203125" style="1" customWidth="1"/>
    <col min="13083" max="13083" width="11.5" style="1" customWidth="1"/>
    <col min="13084" max="13084" width="36.1640625" style="1" customWidth="1"/>
    <col min="13085" max="13085" width="10.1640625" style="1" customWidth="1"/>
    <col min="13086" max="13086" width="12.83203125" style="1" customWidth="1"/>
    <col min="13087" max="13087" width="11.5" style="1" customWidth="1"/>
    <col min="13088" max="13088" width="13.83203125" style="1" customWidth="1"/>
    <col min="13089" max="13297" width="14.5" style="1"/>
    <col min="13298" max="13298" width="10.5" style="1" customWidth="1"/>
    <col min="13299" max="13300" width="25.5" style="1" customWidth="1"/>
    <col min="13301" max="13301" width="22.5" style="1" customWidth="1"/>
    <col min="13302" max="13302" width="13.1640625" style="1" customWidth="1"/>
    <col min="13303" max="13303" width="26.5" style="1" customWidth="1"/>
    <col min="13304" max="13313" width="14.5" style="1" customWidth="1"/>
    <col min="13314" max="13314" width="14.83203125" style="1" customWidth="1"/>
    <col min="13315" max="13319" width="14.5" style="1" customWidth="1"/>
    <col min="13320" max="13320" width="14.83203125" style="1" customWidth="1"/>
    <col min="13321" max="13323" width="14.5" style="1" customWidth="1"/>
    <col min="13324" max="13324" width="14.83203125" style="1" customWidth="1"/>
    <col min="13325" max="13329" width="14.5" style="1" customWidth="1"/>
    <col min="13330" max="13330" width="15" style="1" customWidth="1"/>
    <col min="13331" max="13334" width="14.5" style="1" customWidth="1"/>
    <col min="13335" max="13335" width="14.83203125" style="1" customWidth="1"/>
    <col min="13336" max="13337" width="14.5" style="1" customWidth="1"/>
    <col min="13338" max="13338" width="59.83203125" style="1" customWidth="1"/>
    <col min="13339" max="13339" width="11.5" style="1" customWidth="1"/>
    <col min="13340" max="13340" width="36.1640625" style="1" customWidth="1"/>
    <col min="13341" max="13341" width="10.1640625" style="1" customWidth="1"/>
    <col min="13342" max="13342" width="12.83203125" style="1" customWidth="1"/>
    <col min="13343" max="13343" width="11.5" style="1" customWidth="1"/>
    <col min="13344" max="13344" width="13.83203125" style="1" customWidth="1"/>
    <col min="13345" max="13553" width="14.5" style="1"/>
    <col min="13554" max="13554" width="10.5" style="1" customWidth="1"/>
    <col min="13555" max="13556" width="25.5" style="1" customWidth="1"/>
    <col min="13557" max="13557" width="22.5" style="1" customWidth="1"/>
    <col min="13558" max="13558" width="13.1640625" style="1" customWidth="1"/>
    <col min="13559" max="13559" width="26.5" style="1" customWidth="1"/>
    <col min="13560" max="13569" width="14.5" style="1" customWidth="1"/>
    <col min="13570" max="13570" width="14.83203125" style="1" customWidth="1"/>
    <col min="13571" max="13575" width="14.5" style="1" customWidth="1"/>
    <col min="13576" max="13576" width="14.83203125" style="1" customWidth="1"/>
    <col min="13577" max="13579" width="14.5" style="1" customWidth="1"/>
    <col min="13580" max="13580" width="14.83203125" style="1" customWidth="1"/>
    <col min="13581" max="13585" width="14.5" style="1" customWidth="1"/>
    <col min="13586" max="13586" width="15" style="1" customWidth="1"/>
    <col min="13587" max="13590" width="14.5" style="1" customWidth="1"/>
    <col min="13591" max="13591" width="14.83203125" style="1" customWidth="1"/>
    <col min="13592" max="13593" width="14.5" style="1" customWidth="1"/>
    <col min="13594" max="13594" width="59.83203125" style="1" customWidth="1"/>
    <col min="13595" max="13595" width="11.5" style="1" customWidth="1"/>
    <col min="13596" max="13596" width="36.1640625" style="1" customWidth="1"/>
    <col min="13597" max="13597" width="10.1640625" style="1" customWidth="1"/>
    <col min="13598" max="13598" width="12.83203125" style="1" customWidth="1"/>
    <col min="13599" max="13599" width="11.5" style="1" customWidth="1"/>
    <col min="13600" max="13600" width="13.83203125" style="1" customWidth="1"/>
    <col min="13601" max="13809" width="14.5" style="1"/>
    <col min="13810" max="13810" width="10.5" style="1" customWidth="1"/>
    <col min="13811" max="13812" width="25.5" style="1" customWidth="1"/>
    <col min="13813" max="13813" width="22.5" style="1" customWidth="1"/>
    <col min="13814" max="13814" width="13.1640625" style="1" customWidth="1"/>
    <col min="13815" max="13815" width="26.5" style="1" customWidth="1"/>
    <col min="13816" max="13825" width="14.5" style="1" customWidth="1"/>
    <col min="13826" max="13826" width="14.83203125" style="1" customWidth="1"/>
    <col min="13827" max="13831" width="14.5" style="1" customWidth="1"/>
    <col min="13832" max="13832" width="14.83203125" style="1" customWidth="1"/>
    <col min="13833" max="13835" width="14.5" style="1" customWidth="1"/>
    <col min="13836" max="13836" width="14.83203125" style="1" customWidth="1"/>
    <col min="13837" max="13841" width="14.5" style="1" customWidth="1"/>
    <col min="13842" max="13842" width="15" style="1" customWidth="1"/>
    <col min="13843" max="13846" width="14.5" style="1" customWidth="1"/>
    <col min="13847" max="13847" width="14.83203125" style="1" customWidth="1"/>
    <col min="13848" max="13849" width="14.5" style="1" customWidth="1"/>
    <col min="13850" max="13850" width="59.83203125" style="1" customWidth="1"/>
    <col min="13851" max="13851" width="11.5" style="1" customWidth="1"/>
    <col min="13852" max="13852" width="36.1640625" style="1" customWidth="1"/>
    <col min="13853" max="13853" width="10.1640625" style="1" customWidth="1"/>
    <col min="13854" max="13854" width="12.83203125" style="1" customWidth="1"/>
    <col min="13855" max="13855" width="11.5" style="1" customWidth="1"/>
    <col min="13856" max="13856" width="13.83203125" style="1" customWidth="1"/>
    <col min="13857" max="14065" width="14.5" style="1"/>
    <col min="14066" max="14066" width="10.5" style="1" customWidth="1"/>
    <col min="14067" max="14068" width="25.5" style="1" customWidth="1"/>
    <col min="14069" max="14069" width="22.5" style="1" customWidth="1"/>
    <col min="14070" max="14070" width="13.1640625" style="1" customWidth="1"/>
    <col min="14071" max="14071" width="26.5" style="1" customWidth="1"/>
    <col min="14072" max="14081" width="14.5" style="1" customWidth="1"/>
    <col min="14082" max="14082" width="14.83203125" style="1" customWidth="1"/>
    <col min="14083" max="14087" width="14.5" style="1" customWidth="1"/>
    <col min="14088" max="14088" width="14.83203125" style="1" customWidth="1"/>
    <col min="14089" max="14091" width="14.5" style="1" customWidth="1"/>
    <col min="14092" max="14092" width="14.83203125" style="1" customWidth="1"/>
    <col min="14093" max="14097" width="14.5" style="1" customWidth="1"/>
    <col min="14098" max="14098" width="15" style="1" customWidth="1"/>
    <col min="14099" max="14102" width="14.5" style="1" customWidth="1"/>
    <col min="14103" max="14103" width="14.83203125" style="1" customWidth="1"/>
    <col min="14104" max="14105" width="14.5" style="1" customWidth="1"/>
    <col min="14106" max="14106" width="59.83203125" style="1" customWidth="1"/>
    <col min="14107" max="14107" width="11.5" style="1" customWidth="1"/>
    <col min="14108" max="14108" width="36.1640625" style="1" customWidth="1"/>
    <col min="14109" max="14109" width="10.1640625" style="1" customWidth="1"/>
    <col min="14110" max="14110" width="12.83203125" style="1" customWidth="1"/>
    <col min="14111" max="14111" width="11.5" style="1" customWidth="1"/>
    <col min="14112" max="14112" width="13.83203125" style="1" customWidth="1"/>
    <col min="14113" max="14321" width="14.5" style="1"/>
    <col min="14322" max="14322" width="10.5" style="1" customWidth="1"/>
    <col min="14323" max="14324" width="25.5" style="1" customWidth="1"/>
    <col min="14325" max="14325" width="22.5" style="1" customWidth="1"/>
    <col min="14326" max="14326" width="13.1640625" style="1" customWidth="1"/>
    <col min="14327" max="14327" width="26.5" style="1" customWidth="1"/>
    <col min="14328" max="14337" width="14.5" style="1" customWidth="1"/>
    <col min="14338" max="14338" width="14.83203125" style="1" customWidth="1"/>
    <col min="14339" max="14343" width="14.5" style="1" customWidth="1"/>
    <col min="14344" max="14344" width="14.83203125" style="1" customWidth="1"/>
    <col min="14345" max="14347" width="14.5" style="1" customWidth="1"/>
    <col min="14348" max="14348" width="14.83203125" style="1" customWidth="1"/>
    <col min="14349" max="14353" width="14.5" style="1" customWidth="1"/>
    <col min="14354" max="14354" width="15" style="1" customWidth="1"/>
    <col min="14355" max="14358" width="14.5" style="1" customWidth="1"/>
    <col min="14359" max="14359" width="14.83203125" style="1" customWidth="1"/>
    <col min="14360" max="14361" width="14.5" style="1" customWidth="1"/>
    <col min="14362" max="14362" width="59.83203125" style="1" customWidth="1"/>
    <col min="14363" max="14363" width="11.5" style="1" customWidth="1"/>
    <col min="14364" max="14364" width="36.1640625" style="1" customWidth="1"/>
    <col min="14365" max="14365" width="10.1640625" style="1" customWidth="1"/>
    <col min="14366" max="14366" width="12.83203125" style="1" customWidth="1"/>
    <col min="14367" max="14367" width="11.5" style="1" customWidth="1"/>
    <col min="14368" max="14368" width="13.83203125" style="1" customWidth="1"/>
    <col min="14369" max="14577" width="14.5" style="1"/>
    <col min="14578" max="14578" width="10.5" style="1" customWidth="1"/>
    <col min="14579" max="14580" width="25.5" style="1" customWidth="1"/>
    <col min="14581" max="14581" width="22.5" style="1" customWidth="1"/>
    <col min="14582" max="14582" width="13.1640625" style="1" customWidth="1"/>
    <col min="14583" max="14583" width="26.5" style="1" customWidth="1"/>
    <col min="14584" max="14593" width="14.5" style="1" customWidth="1"/>
    <col min="14594" max="14594" width="14.83203125" style="1" customWidth="1"/>
    <col min="14595" max="14599" width="14.5" style="1" customWidth="1"/>
    <col min="14600" max="14600" width="14.83203125" style="1" customWidth="1"/>
    <col min="14601" max="14603" width="14.5" style="1" customWidth="1"/>
    <col min="14604" max="14604" width="14.83203125" style="1" customWidth="1"/>
    <col min="14605" max="14609" width="14.5" style="1" customWidth="1"/>
    <col min="14610" max="14610" width="15" style="1" customWidth="1"/>
    <col min="14611" max="14614" width="14.5" style="1" customWidth="1"/>
    <col min="14615" max="14615" width="14.83203125" style="1" customWidth="1"/>
    <col min="14616" max="14617" width="14.5" style="1" customWidth="1"/>
    <col min="14618" max="14618" width="59.83203125" style="1" customWidth="1"/>
    <col min="14619" max="14619" width="11.5" style="1" customWidth="1"/>
    <col min="14620" max="14620" width="36.1640625" style="1" customWidth="1"/>
    <col min="14621" max="14621" width="10.1640625" style="1" customWidth="1"/>
    <col min="14622" max="14622" width="12.83203125" style="1" customWidth="1"/>
    <col min="14623" max="14623" width="11.5" style="1" customWidth="1"/>
    <col min="14624" max="14624" width="13.83203125" style="1" customWidth="1"/>
    <col min="14625" max="14833" width="14.5" style="1"/>
    <col min="14834" max="14834" width="10.5" style="1" customWidth="1"/>
    <col min="14835" max="14836" width="25.5" style="1" customWidth="1"/>
    <col min="14837" max="14837" width="22.5" style="1" customWidth="1"/>
    <col min="14838" max="14838" width="13.1640625" style="1" customWidth="1"/>
    <col min="14839" max="14839" width="26.5" style="1" customWidth="1"/>
    <col min="14840" max="14849" width="14.5" style="1" customWidth="1"/>
    <col min="14850" max="14850" width="14.83203125" style="1" customWidth="1"/>
    <col min="14851" max="14855" width="14.5" style="1" customWidth="1"/>
    <col min="14856" max="14856" width="14.83203125" style="1" customWidth="1"/>
    <col min="14857" max="14859" width="14.5" style="1" customWidth="1"/>
    <col min="14860" max="14860" width="14.83203125" style="1" customWidth="1"/>
    <col min="14861" max="14865" width="14.5" style="1" customWidth="1"/>
    <col min="14866" max="14866" width="15" style="1" customWidth="1"/>
    <col min="14867" max="14870" width="14.5" style="1" customWidth="1"/>
    <col min="14871" max="14871" width="14.83203125" style="1" customWidth="1"/>
    <col min="14872" max="14873" width="14.5" style="1" customWidth="1"/>
    <col min="14874" max="14874" width="59.83203125" style="1" customWidth="1"/>
    <col min="14875" max="14875" width="11.5" style="1" customWidth="1"/>
    <col min="14876" max="14876" width="36.1640625" style="1" customWidth="1"/>
    <col min="14877" max="14877" width="10.1640625" style="1" customWidth="1"/>
    <col min="14878" max="14878" width="12.83203125" style="1" customWidth="1"/>
    <col min="14879" max="14879" width="11.5" style="1" customWidth="1"/>
    <col min="14880" max="14880" width="13.83203125" style="1" customWidth="1"/>
    <col min="14881" max="15089" width="14.5" style="1"/>
    <col min="15090" max="15090" width="10.5" style="1" customWidth="1"/>
    <col min="15091" max="15092" width="25.5" style="1" customWidth="1"/>
    <col min="15093" max="15093" width="22.5" style="1" customWidth="1"/>
    <col min="15094" max="15094" width="13.1640625" style="1" customWidth="1"/>
    <col min="15095" max="15095" width="26.5" style="1" customWidth="1"/>
    <col min="15096" max="15105" width="14.5" style="1" customWidth="1"/>
    <col min="15106" max="15106" width="14.83203125" style="1" customWidth="1"/>
    <col min="15107" max="15111" width="14.5" style="1" customWidth="1"/>
    <col min="15112" max="15112" width="14.83203125" style="1" customWidth="1"/>
    <col min="15113" max="15115" width="14.5" style="1" customWidth="1"/>
    <col min="15116" max="15116" width="14.83203125" style="1" customWidth="1"/>
    <col min="15117" max="15121" width="14.5" style="1" customWidth="1"/>
    <col min="15122" max="15122" width="15" style="1" customWidth="1"/>
    <col min="15123" max="15126" width="14.5" style="1" customWidth="1"/>
    <col min="15127" max="15127" width="14.83203125" style="1" customWidth="1"/>
    <col min="15128" max="15129" width="14.5" style="1" customWidth="1"/>
    <col min="15130" max="15130" width="59.83203125" style="1" customWidth="1"/>
    <col min="15131" max="15131" width="11.5" style="1" customWidth="1"/>
    <col min="15132" max="15132" width="36.1640625" style="1" customWidth="1"/>
    <col min="15133" max="15133" width="10.1640625" style="1" customWidth="1"/>
    <col min="15134" max="15134" width="12.83203125" style="1" customWidth="1"/>
    <col min="15135" max="15135" width="11.5" style="1" customWidth="1"/>
    <col min="15136" max="15136" width="13.83203125" style="1" customWidth="1"/>
    <col min="15137" max="15345" width="14.5" style="1"/>
    <col min="15346" max="15346" width="10.5" style="1" customWidth="1"/>
    <col min="15347" max="15348" width="25.5" style="1" customWidth="1"/>
    <col min="15349" max="15349" width="22.5" style="1" customWidth="1"/>
    <col min="15350" max="15350" width="13.1640625" style="1" customWidth="1"/>
    <col min="15351" max="15351" width="26.5" style="1" customWidth="1"/>
    <col min="15352" max="15361" width="14.5" style="1" customWidth="1"/>
    <col min="15362" max="15362" width="14.83203125" style="1" customWidth="1"/>
    <col min="15363" max="15367" width="14.5" style="1" customWidth="1"/>
    <col min="15368" max="15368" width="14.83203125" style="1" customWidth="1"/>
    <col min="15369" max="15371" width="14.5" style="1" customWidth="1"/>
    <col min="15372" max="15372" width="14.83203125" style="1" customWidth="1"/>
    <col min="15373" max="15377" width="14.5" style="1" customWidth="1"/>
    <col min="15378" max="15378" width="15" style="1" customWidth="1"/>
    <col min="15379" max="15382" width="14.5" style="1" customWidth="1"/>
    <col min="15383" max="15383" width="14.83203125" style="1" customWidth="1"/>
    <col min="15384" max="15385" width="14.5" style="1" customWidth="1"/>
    <col min="15386" max="15386" width="59.83203125" style="1" customWidth="1"/>
    <col min="15387" max="15387" width="11.5" style="1" customWidth="1"/>
    <col min="15388" max="15388" width="36.1640625" style="1" customWidth="1"/>
    <col min="15389" max="15389" width="10.1640625" style="1" customWidth="1"/>
    <col min="15390" max="15390" width="12.83203125" style="1" customWidth="1"/>
    <col min="15391" max="15391" width="11.5" style="1" customWidth="1"/>
    <col min="15392" max="15392" width="13.83203125" style="1" customWidth="1"/>
    <col min="15393" max="15601" width="14.5" style="1"/>
    <col min="15602" max="15602" width="10.5" style="1" customWidth="1"/>
    <col min="15603" max="15604" width="25.5" style="1" customWidth="1"/>
    <col min="15605" max="15605" width="22.5" style="1" customWidth="1"/>
    <col min="15606" max="15606" width="13.1640625" style="1" customWidth="1"/>
    <col min="15607" max="15607" width="26.5" style="1" customWidth="1"/>
    <col min="15608" max="15617" width="14.5" style="1" customWidth="1"/>
    <col min="15618" max="15618" width="14.83203125" style="1" customWidth="1"/>
    <col min="15619" max="15623" width="14.5" style="1" customWidth="1"/>
    <col min="15624" max="15624" width="14.83203125" style="1" customWidth="1"/>
    <col min="15625" max="15627" width="14.5" style="1" customWidth="1"/>
    <col min="15628" max="15628" width="14.83203125" style="1" customWidth="1"/>
    <col min="15629" max="15633" width="14.5" style="1" customWidth="1"/>
    <col min="15634" max="15634" width="15" style="1" customWidth="1"/>
    <col min="15635" max="15638" width="14.5" style="1" customWidth="1"/>
    <col min="15639" max="15639" width="14.83203125" style="1" customWidth="1"/>
    <col min="15640" max="15641" width="14.5" style="1" customWidth="1"/>
    <col min="15642" max="15642" width="59.83203125" style="1" customWidth="1"/>
    <col min="15643" max="15643" width="11.5" style="1" customWidth="1"/>
    <col min="15644" max="15644" width="36.1640625" style="1" customWidth="1"/>
    <col min="15645" max="15645" width="10.1640625" style="1" customWidth="1"/>
    <col min="15646" max="15646" width="12.83203125" style="1" customWidth="1"/>
    <col min="15647" max="15647" width="11.5" style="1" customWidth="1"/>
    <col min="15648" max="15648" width="13.83203125" style="1" customWidth="1"/>
    <col min="15649" max="15857" width="14.5" style="1"/>
    <col min="15858" max="15858" width="10.5" style="1" customWidth="1"/>
    <col min="15859" max="15860" width="25.5" style="1" customWidth="1"/>
    <col min="15861" max="15861" width="22.5" style="1" customWidth="1"/>
    <col min="15862" max="15862" width="13.1640625" style="1" customWidth="1"/>
    <col min="15863" max="15863" width="26.5" style="1" customWidth="1"/>
    <col min="15864" max="15873" width="14.5" style="1" customWidth="1"/>
    <col min="15874" max="15874" width="14.83203125" style="1" customWidth="1"/>
    <col min="15875" max="15879" width="14.5" style="1" customWidth="1"/>
    <col min="15880" max="15880" width="14.83203125" style="1" customWidth="1"/>
    <col min="15881" max="15883" width="14.5" style="1" customWidth="1"/>
    <col min="15884" max="15884" width="14.83203125" style="1" customWidth="1"/>
    <col min="15885" max="15889" width="14.5" style="1" customWidth="1"/>
    <col min="15890" max="15890" width="15" style="1" customWidth="1"/>
    <col min="15891" max="15894" width="14.5" style="1" customWidth="1"/>
    <col min="15895" max="15895" width="14.83203125" style="1" customWidth="1"/>
    <col min="15896" max="15897" width="14.5" style="1" customWidth="1"/>
    <col min="15898" max="15898" width="59.83203125" style="1" customWidth="1"/>
    <col min="15899" max="15899" width="11.5" style="1" customWidth="1"/>
    <col min="15900" max="15900" width="36.1640625" style="1" customWidth="1"/>
    <col min="15901" max="15901" width="10.1640625" style="1" customWidth="1"/>
    <col min="15902" max="15902" width="12.83203125" style="1" customWidth="1"/>
    <col min="15903" max="15903" width="11.5" style="1" customWidth="1"/>
    <col min="15904" max="15904" width="13.83203125" style="1" customWidth="1"/>
    <col min="15905" max="16113" width="14.5" style="1"/>
    <col min="16114" max="16114" width="10.5" style="1" customWidth="1"/>
    <col min="16115" max="16116" width="25.5" style="1" customWidth="1"/>
    <col min="16117" max="16117" width="22.5" style="1" customWidth="1"/>
    <col min="16118" max="16118" width="13.1640625" style="1" customWidth="1"/>
    <col min="16119" max="16119" width="26.5" style="1" customWidth="1"/>
    <col min="16120" max="16129" width="14.5" style="1" customWidth="1"/>
    <col min="16130" max="16130" width="14.83203125" style="1" customWidth="1"/>
    <col min="16131" max="16135" width="14.5" style="1" customWidth="1"/>
    <col min="16136" max="16136" width="14.83203125" style="1" customWidth="1"/>
    <col min="16137" max="16139" width="14.5" style="1" customWidth="1"/>
    <col min="16140" max="16140" width="14.83203125" style="1" customWidth="1"/>
    <col min="16141" max="16145" width="14.5" style="1" customWidth="1"/>
    <col min="16146" max="16146" width="15" style="1" customWidth="1"/>
    <col min="16147" max="16150" width="14.5" style="1" customWidth="1"/>
    <col min="16151" max="16151" width="14.83203125" style="1" customWidth="1"/>
    <col min="16152" max="16153" width="14.5" style="1" customWidth="1"/>
    <col min="16154" max="16154" width="59.83203125" style="1" customWidth="1"/>
    <col min="16155" max="16155" width="11.5" style="1" customWidth="1"/>
    <col min="16156" max="16156" width="36.1640625" style="1" customWidth="1"/>
    <col min="16157" max="16157" width="10.1640625" style="1" customWidth="1"/>
    <col min="16158" max="16158" width="12.83203125" style="1" customWidth="1"/>
    <col min="16159" max="16159" width="11.5" style="1" customWidth="1"/>
    <col min="16160" max="16160" width="13.83203125" style="1" customWidth="1"/>
    <col min="16161" max="16384" width="14.5" style="1"/>
  </cols>
  <sheetData>
    <row r="1" spans="1:40" ht="25.5" hidden="1" customHeight="1" x14ac:dyDescent="0.2">
      <c r="A1" s="69" t="s">
        <v>2</v>
      </c>
      <c r="B1" s="70"/>
      <c r="C1" s="147" t="s">
        <v>48</v>
      </c>
      <c r="D1" s="70"/>
      <c r="E1" s="70">
        <f t="shared" ref="E1:Z1" si="0">IF(E14="NA",1,0)</f>
        <v>0</v>
      </c>
      <c r="F1" s="70">
        <f t="shared" si="0"/>
        <v>0</v>
      </c>
      <c r="G1" s="70">
        <f t="shared" si="0"/>
        <v>0</v>
      </c>
      <c r="H1" s="70">
        <f t="shared" si="0"/>
        <v>0</v>
      </c>
      <c r="I1" s="70"/>
      <c r="J1" s="70">
        <f t="shared" si="0"/>
        <v>0</v>
      </c>
      <c r="K1" s="70">
        <f t="shared" si="0"/>
        <v>0</v>
      </c>
      <c r="L1" s="70">
        <f t="shared" si="0"/>
        <v>0</v>
      </c>
      <c r="M1" s="70">
        <f t="shared" si="0"/>
        <v>0</v>
      </c>
      <c r="N1" s="70"/>
      <c r="O1" s="70">
        <f t="shared" si="0"/>
        <v>0</v>
      </c>
      <c r="P1" s="70">
        <f t="shared" si="0"/>
        <v>0</v>
      </c>
      <c r="Q1" s="70">
        <f t="shared" si="0"/>
        <v>0</v>
      </c>
      <c r="R1" s="70">
        <f t="shared" si="0"/>
        <v>0</v>
      </c>
      <c r="S1" s="70">
        <f t="shared" si="0"/>
        <v>0</v>
      </c>
      <c r="T1" s="70">
        <f t="shared" si="0"/>
        <v>0</v>
      </c>
      <c r="U1" s="70">
        <f t="shared" si="0"/>
        <v>0</v>
      </c>
      <c r="V1" s="70">
        <f t="shared" si="0"/>
        <v>0</v>
      </c>
      <c r="W1" s="70">
        <f>IF(W14="NA",1,0)</f>
        <v>0</v>
      </c>
      <c r="X1" s="70">
        <f>IF(X14="NA",1,0)</f>
        <v>0</v>
      </c>
      <c r="Y1" s="70">
        <f t="shared" si="0"/>
        <v>0</v>
      </c>
      <c r="Z1" s="70">
        <f t="shared" si="0"/>
        <v>0</v>
      </c>
      <c r="AC1" s="72"/>
      <c r="AD1" s="72"/>
      <c r="AE1" s="72"/>
      <c r="AF1" s="72"/>
      <c r="AG1" s="2"/>
    </row>
    <row r="2" spans="1:40" ht="33.75" hidden="1" customHeight="1" x14ac:dyDescent="0.2">
      <c r="A2" s="69" t="s">
        <v>3</v>
      </c>
      <c r="B2" s="70"/>
      <c r="C2" s="147" t="s">
        <v>49</v>
      </c>
      <c r="D2" s="70" t="s">
        <v>50</v>
      </c>
      <c r="E2" s="70">
        <v>0</v>
      </c>
      <c r="F2" s="70"/>
      <c r="G2" s="70"/>
      <c r="H2" s="70"/>
      <c r="I2" s="70"/>
      <c r="J2" s="70"/>
      <c r="K2" s="70"/>
      <c r="L2" s="70"/>
      <c r="M2" s="70"/>
      <c r="N2" s="70"/>
      <c r="O2" s="70"/>
      <c r="P2" s="70"/>
      <c r="Q2" s="70"/>
      <c r="R2" s="70"/>
      <c r="S2" s="70"/>
      <c r="T2" s="70"/>
      <c r="U2" s="70"/>
      <c r="V2" s="70"/>
      <c r="W2" s="70"/>
      <c r="X2" s="70"/>
      <c r="Y2" s="70"/>
      <c r="Z2" s="70"/>
      <c r="AC2" s="72"/>
      <c r="AD2" s="72"/>
      <c r="AE2" s="72"/>
      <c r="AF2" s="72"/>
      <c r="AG2" s="2"/>
    </row>
    <row r="3" spans="1:40" ht="24.75" hidden="1" customHeight="1" x14ac:dyDescent="0.2">
      <c r="A3" s="69" t="s">
        <v>5</v>
      </c>
      <c r="B3" s="70"/>
      <c r="C3" s="147" t="s">
        <v>51</v>
      </c>
      <c r="D3" s="70" t="s">
        <v>52</v>
      </c>
      <c r="E3" s="70" t="s">
        <v>53</v>
      </c>
      <c r="F3" s="70"/>
      <c r="G3" s="70"/>
      <c r="H3" s="70"/>
      <c r="I3" s="70"/>
      <c r="J3" s="70"/>
      <c r="K3" s="70"/>
      <c r="L3" s="70"/>
      <c r="M3" s="70"/>
      <c r="N3" s="70"/>
      <c r="O3" s="70"/>
      <c r="P3" s="70"/>
      <c r="Q3" s="70"/>
      <c r="R3" s="70"/>
      <c r="S3" s="70"/>
      <c r="T3" s="70"/>
      <c r="U3" s="70"/>
      <c r="V3" s="70"/>
      <c r="W3" s="70"/>
      <c r="X3" s="70"/>
      <c r="Y3" s="70"/>
      <c r="Z3" s="70"/>
      <c r="AC3" s="72"/>
      <c r="AD3" s="72"/>
      <c r="AE3" s="72"/>
      <c r="AF3" s="72"/>
      <c r="AG3" s="2"/>
    </row>
    <row r="4" spans="1:40" ht="24.75" hidden="1" customHeight="1" x14ac:dyDescent="0.2">
      <c r="A4" s="69" t="s">
        <v>7</v>
      </c>
      <c r="B4" s="70"/>
      <c r="C4" s="147" t="s">
        <v>54</v>
      </c>
      <c r="D4" s="70"/>
      <c r="E4" s="70"/>
      <c r="F4" s="70"/>
      <c r="G4" s="70"/>
      <c r="H4" s="70"/>
      <c r="I4" s="70"/>
      <c r="J4" s="70"/>
      <c r="K4" s="70"/>
      <c r="L4" s="70"/>
      <c r="M4" s="70"/>
      <c r="N4" s="70"/>
      <c r="O4" s="70"/>
      <c r="P4" s="70"/>
      <c r="Q4" s="70"/>
      <c r="R4" s="70"/>
      <c r="S4" s="70"/>
      <c r="T4" s="70"/>
      <c r="U4" s="70"/>
      <c r="V4" s="70"/>
      <c r="W4" s="70"/>
      <c r="X4" s="70"/>
      <c r="Y4" s="70"/>
      <c r="Z4" s="70"/>
      <c r="AC4" s="72"/>
      <c r="AD4" s="72"/>
      <c r="AE4" s="72"/>
      <c r="AF4" s="72"/>
      <c r="AG4" s="2"/>
    </row>
    <row r="5" spans="1:40" ht="27" hidden="1" customHeight="1" x14ac:dyDescent="0.2">
      <c r="A5" s="69" t="s">
        <v>8</v>
      </c>
      <c r="B5" s="70"/>
      <c r="C5" s="147" t="s">
        <v>55</v>
      </c>
      <c r="D5" s="70"/>
      <c r="E5" s="70"/>
      <c r="F5" s="70"/>
      <c r="G5" s="70"/>
      <c r="H5" s="70"/>
      <c r="I5" s="70"/>
      <c r="J5" s="70"/>
      <c r="K5" s="70"/>
      <c r="L5" s="70"/>
      <c r="M5" s="70"/>
      <c r="N5" s="70"/>
      <c r="O5" s="70"/>
      <c r="P5" s="70"/>
      <c r="Q5" s="70"/>
      <c r="R5" s="70"/>
      <c r="S5" s="70"/>
      <c r="T5" s="70"/>
      <c r="U5" s="70"/>
      <c r="V5" s="70"/>
      <c r="W5" s="70"/>
      <c r="X5" s="70"/>
      <c r="Y5" s="70"/>
      <c r="Z5" s="70"/>
      <c r="AC5" s="72"/>
      <c r="AD5" s="72"/>
      <c r="AE5" s="72"/>
      <c r="AF5" s="72"/>
      <c r="AG5" s="2"/>
    </row>
    <row r="6" spans="1:40" ht="28.5" hidden="1" customHeight="1" x14ac:dyDescent="0.2">
      <c r="A6" s="73" t="s">
        <v>56</v>
      </c>
      <c r="B6" s="74"/>
      <c r="C6" s="148">
        <v>0</v>
      </c>
      <c r="D6" s="74"/>
      <c r="E6" s="303" t="s">
        <v>57</v>
      </c>
      <c r="F6" s="304"/>
      <c r="G6" s="304"/>
      <c r="H6" s="304"/>
      <c r="I6" s="304"/>
      <c r="J6" s="304"/>
      <c r="K6" s="304"/>
      <c r="L6" s="304"/>
      <c r="M6" s="304"/>
      <c r="N6" s="304"/>
      <c r="O6" s="304"/>
      <c r="P6" s="304"/>
      <c r="Q6" s="74"/>
      <c r="R6" s="74"/>
      <c r="S6" s="74"/>
      <c r="T6" s="74"/>
      <c r="U6" s="74"/>
      <c r="V6" s="74"/>
      <c r="W6" s="74"/>
      <c r="X6" s="74"/>
      <c r="Y6" s="74"/>
      <c r="Z6" s="74"/>
      <c r="AA6" s="75"/>
      <c r="AC6" s="72"/>
      <c r="AD6" s="72"/>
      <c r="AE6" s="72"/>
      <c r="AF6" s="72"/>
      <c r="AG6" s="2"/>
    </row>
    <row r="7" spans="1:40" s="3" customFormat="1" ht="93.5" customHeight="1" x14ac:dyDescent="0.2">
      <c r="A7" s="384" t="s">
        <v>104</v>
      </c>
      <c r="B7" s="384"/>
      <c r="C7" s="384"/>
      <c r="D7" s="384"/>
      <c r="E7" s="384"/>
      <c r="F7" s="384"/>
      <c r="G7" s="384"/>
      <c r="H7" s="384"/>
      <c r="I7" s="384"/>
      <c r="J7" s="384"/>
      <c r="K7" s="384"/>
      <c r="L7" s="384"/>
      <c r="M7" s="384"/>
      <c r="N7" s="384"/>
      <c r="O7" s="384"/>
      <c r="P7" s="384"/>
      <c r="Q7" s="384"/>
      <c r="R7" s="384"/>
      <c r="S7" s="384"/>
      <c r="T7" s="384"/>
      <c r="U7" s="384"/>
      <c r="V7" s="384"/>
      <c r="W7" s="384"/>
      <c r="X7" s="384"/>
      <c r="Y7" s="384"/>
      <c r="Z7" s="384"/>
      <c r="AA7" s="384"/>
      <c r="AB7" s="76"/>
      <c r="AC7" s="77"/>
      <c r="AD7" s="77"/>
      <c r="AE7" s="77"/>
      <c r="AF7" s="77"/>
      <c r="AG7" s="5"/>
    </row>
    <row r="8" spans="1:40" ht="27.75" customHeight="1" thickBot="1" x14ac:dyDescent="0.25">
      <c r="A8" s="378" t="s">
        <v>58</v>
      </c>
      <c r="B8" s="379"/>
      <c r="C8" s="379"/>
      <c r="D8" s="379"/>
      <c r="E8" s="385" t="str">
        <f>'COURSE ASSESSMENT'!$B$6</f>
        <v>FORMAL LANGUAGES AND AUTOMATA THEORY</v>
      </c>
      <c r="F8" s="385"/>
      <c r="G8" s="385"/>
      <c r="H8" s="386" t="s">
        <v>59</v>
      </c>
      <c r="I8" s="386"/>
      <c r="J8" s="386"/>
      <c r="K8" s="386"/>
      <c r="L8" s="386"/>
      <c r="M8" s="386"/>
      <c r="N8" s="386"/>
      <c r="O8" s="386"/>
      <c r="P8" s="386"/>
      <c r="Q8" s="386"/>
      <c r="R8" s="386"/>
      <c r="S8" s="386"/>
      <c r="T8" s="386"/>
      <c r="U8" s="386"/>
      <c r="V8" s="386"/>
      <c r="W8" s="386"/>
      <c r="X8" s="386"/>
      <c r="Y8" s="386"/>
      <c r="Z8" s="386"/>
      <c r="AA8" s="127" t="s">
        <v>60</v>
      </c>
    </row>
    <row r="9" spans="1:40" ht="24.75" customHeight="1" thickBot="1" x14ac:dyDescent="0.25">
      <c r="A9" s="314" t="s">
        <v>61</v>
      </c>
      <c r="B9" s="314" t="s">
        <v>1827</v>
      </c>
      <c r="C9" s="380" t="s">
        <v>1826</v>
      </c>
      <c r="D9" s="320" t="s">
        <v>63</v>
      </c>
      <c r="E9" s="322" t="s">
        <v>64</v>
      </c>
      <c r="F9" s="323"/>
      <c r="G9" s="323"/>
      <c r="H9" s="383"/>
      <c r="I9" s="383"/>
      <c r="J9" s="383"/>
      <c r="K9" s="383"/>
      <c r="L9" s="383"/>
      <c r="M9" s="383"/>
      <c r="N9" s="383"/>
      <c r="O9" s="383"/>
      <c r="P9" s="383"/>
      <c r="Q9" s="383"/>
      <c r="R9" s="383"/>
      <c r="S9" s="383"/>
      <c r="T9" s="383"/>
      <c r="U9" s="383"/>
      <c r="V9" s="383"/>
      <c r="W9" s="383"/>
      <c r="X9" s="383"/>
      <c r="Y9" s="387"/>
      <c r="Z9" s="387"/>
      <c r="AA9" s="128"/>
    </row>
    <row r="10" spans="1:40" ht="24.75" customHeight="1" thickBot="1" x14ac:dyDescent="0.25">
      <c r="A10" s="315"/>
      <c r="B10" s="317"/>
      <c r="C10" s="381"/>
      <c r="D10" s="321"/>
      <c r="E10" s="320" t="s">
        <v>66</v>
      </c>
      <c r="F10" s="320" t="s">
        <v>67</v>
      </c>
      <c r="G10" s="320" t="s">
        <v>68</v>
      </c>
      <c r="H10" s="320" t="s">
        <v>69</v>
      </c>
      <c r="I10" s="320" t="s">
        <v>70</v>
      </c>
      <c r="J10" s="320" t="s">
        <v>71</v>
      </c>
      <c r="K10" s="320" t="s">
        <v>72</v>
      </c>
      <c r="L10" s="320" t="s">
        <v>73</v>
      </c>
      <c r="M10" s="320" t="s">
        <v>74</v>
      </c>
      <c r="N10" s="320" t="s">
        <v>75</v>
      </c>
      <c r="O10" s="309" t="s">
        <v>667</v>
      </c>
      <c r="P10" s="310"/>
      <c r="Q10" s="309" t="s">
        <v>668</v>
      </c>
      <c r="R10" s="310"/>
      <c r="S10" s="309" t="s">
        <v>76</v>
      </c>
      <c r="T10" s="310"/>
      <c r="U10" s="320" t="s">
        <v>77</v>
      </c>
      <c r="V10" s="331"/>
      <c r="W10" s="309" t="s">
        <v>673</v>
      </c>
      <c r="X10" s="310"/>
      <c r="Y10" s="330" t="s">
        <v>676</v>
      </c>
      <c r="Z10" s="330"/>
      <c r="AA10" s="128" t="s">
        <v>1777</v>
      </c>
      <c r="AB10" s="126">
        <f>SUMIF($E$14:$N$14,"CO1",$E$13:$N$13)</f>
        <v>6</v>
      </c>
      <c r="AC10" s="126">
        <f>SUMIF($E$14:$N$14,"CO2",$E$13:$N$13)</f>
        <v>10</v>
      </c>
      <c r="AD10" s="126">
        <f>SUMIF($E$14:$N$14,"CO3",$E$13:$N$13)</f>
        <v>4</v>
      </c>
      <c r="AE10" s="126">
        <f>SUMIF($E$14:$N$14,"CO4",$E$13:$N$13)</f>
        <v>0</v>
      </c>
      <c r="AF10" s="126">
        <f>SUMIF($E$14:$N$14,"CO5",$E$13:$N$13)</f>
        <v>0</v>
      </c>
      <c r="AG10" s="126">
        <f>SUMIF($E$14:$N$14,"CO6",$E$13:$N$13)</f>
        <v>0</v>
      </c>
    </row>
    <row r="11" spans="1:40" ht="24.75" customHeight="1" thickBot="1" x14ac:dyDescent="0.25">
      <c r="A11" s="315"/>
      <c r="B11" s="317"/>
      <c r="C11" s="381"/>
      <c r="D11" s="321"/>
      <c r="E11" s="330"/>
      <c r="F11" s="330"/>
      <c r="G11" s="330"/>
      <c r="H11" s="330"/>
      <c r="I11" s="330"/>
      <c r="J11" s="330"/>
      <c r="K11" s="330"/>
      <c r="L11" s="330"/>
      <c r="M11" s="330"/>
      <c r="N11" s="330"/>
      <c r="O11" s="311"/>
      <c r="P11" s="312"/>
      <c r="Q11" s="311"/>
      <c r="R11" s="312"/>
      <c r="S11" s="311"/>
      <c r="T11" s="312"/>
      <c r="U11" s="331"/>
      <c r="V11" s="331"/>
      <c r="W11" s="311"/>
      <c r="X11" s="312"/>
      <c r="Y11" s="330"/>
      <c r="Z11" s="330"/>
      <c r="AA11" s="252" t="s">
        <v>1778</v>
      </c>
      <c r="AB11" s="126">
        <f>SUMPRODUCT(($O$14:$Z$14="CO1")*($O$13:$Z$13)*MOD(COLUMN($O$14:$Z$14)-COLUMN($O$14)+1,2))</f>
        <v>0</v>
      </c>
      <c r="AC11" s="126">
        <f>SUMPRODUCT(($O$14:$Z$14="CO2")*($O$13:$Z$13)*MOD(COLUMN($O$14:$Z$14)-COLUMN($O$14)+1,2))</f>
        <v>13</v>
      </c>
      <c r="AD11" s="126">
        <f>SUMPRODUCT(($O$14:$Z$14="CO3")*($O$13:$Z$13)*MOD(COLUMN($O$14:$Z$14)-COLUMN($O$14)+1,2))</f>
        <v>26</v>
      </c>
      <c r="AE11" s="126">
        <f>SUMPRODUCT(($O$14:$Z$14="CO4")*($O$13:$Z$13)*MOD(COLUMN($O$14:$Z$14)-COLUMN($O$14)+1,2))</f>
        <v>13</v>
      </c>
      <c r="AF11" s="126">
        <f>SUMPRODUCT(($O$14:$Z$14="CO5")*($O$13:$Z$13)*MOD(COLUMN($O$14:$Z$14)-COLUMN($O$14)+1,2))</f>
        <v>28</v>
      </c>
      <c r="AG11" s="126">
        <f>SUMPRODUCT(($O$14:$Z$14="CO6")*($O$13:$Z$13)*MOD(COLUMN($O$14:$Z$14)-COLUMN($O$14)+1,2))</f>
        <v>0</v>
      </c>
    </row>
    <row r="12" spans="1:40" ht="24.75" customHeight="1" thickBot="1" x14ac:dyDescent="0.25">
      <c r="A12" s="315"/>
      <c r="B12" s="317"/>
      <c r="C12" s="381"/>
      <c r="D12" s="321"/>
      <c r="E12" s="330"/>
      <c r="F12" s="330"/>
      <c r="G12" s="330"/>
      <c r="H12" s="330"/>
      <c r="I12" s="330"/>
      <c r="J12" s="330"/>
      <c r="K12" s="330"/>
      <c r="L12" s="330"/>
      <c r="M12" s="330"/>
      <c r="N12" s="330"/>
      <c r="O12" s="122" t="s">
        <v>663</v>
      </c>
      <c r="P12" s="78" t="s">
        <v>664</v>
      </c>
      <c r="Q12" s="78" t="s">
        <v>665</v>
      </c>
      <c r="R12" s="78" t="s">
        <v>666</v>
      </c>
      <c r="S12" s="78" t="s">
        <v>669</v>
      </c>
      <c r="T12" s="78" t="s">
        <v>670</v>
      </c>
      <c r="U12" s="78" t="s">
        <v>671</v>
      </c>
      <c r="V12" s="78" t="s">
        <v>672</v>
      </c>
      <c r="W12" s="78" t="s">
        <v>1775</v>
      </c>
      <c r="X12" s="78" t="s">
        <v>1776</v>
      </c>
      <c r="Y12" s="78" t="s">
        <v>674</v>
      </c>
      <c r="Z12" s="79" t="s">
        <v>675</v>
      </c>
      <c r="AA12" s="253" t="s">
        <v>1779</v>
      </c>
      <c r="AB12" s="48">
        <f>SUMPRODUCT(($P$14:$Z$14="CO1")*($P$13:$Z$13)*MOD(COLUMN($P$14:$Z$14)-COLUMN($P$14)+1,2))</f>
        <v>0</v>
      </c>
      <c r="AC12" s="48">
        <f>SUMPRODUCT(($P$14:$Z$14="CO2")*($P$13:$Z$13)*MOD(COLUMN($P$14:$Z$14)-COLUMN($P$14)+1,2))</f>
        <v>0</v>
      </c>
      <c r="AD12" s="48">
        <f>SUMPRODUCT(($P$14:$Z$14="CO3")*($P$13:$Z$13)*MOD(COLUMN($P$14:$Z$14)-COLUMN($P$14)+1,2))</f>
        <v>26</v>
      </c>
      <c r="AE12" s="48">
        <f>SUMPRODUCT(($P$14:$Z$14="CO4")*($P$13:$Z$13)*MOD(COLUMN($P$14:$Z$14)-COLUMN($P$14)+1,2))</f>
        <v>26</v>
      </c>
      <c r="AF12" s="48">
        <f>SUMPRODUCT(($P$14:$Z$14="CO5")*($P$13:$Z$13)*MOD(COLUMN($P$14:$Z$14)-COLUMN($P$14)+1,2))</f>
        <v>28</v>
      </c>
      <c r="AG12" s="48">
        <f>SUMPRODUCT(($P$14:$Z$14="CO6")*($P$13:$Z$13)*MOD(COLUMN($P$14:$Z$14)-COLUMN($P$14)+1,2))</f>
        <v>0</v>
      </c>
    </row>
    <row r="13" spans="1:40" ht="24.75" customHeight="1" thickBot="1" x14ac:dyDescent="0.25">
      <c r="A13" s="315"/>
      <c r="B13" s="317"/>
      <c r="C13" s="381"/>
      <c r="D13" s="51" t="s">
        <v>78</v>
      </c>
      <c r="E13" s="80">
        <v>2</v>
      </c>
      <c r="F13" s="80">
        <v>2</v>
      </c>
      <c r="G13" s="80">
        <v>2</v>
      </c>
      <c r="H13" s="80">
        <v>2</v>
      </c>
      <c r="I13" s="80">
        <v>2</v>
      </c>
      <c r="J13" s="80">
        <v>2</v>
      </c>
      <c r="K13" s="80">
        <v>2</v>
      </c>
      <c r="L13" s="80">
        <v>2</v>
      </c>
      <c r="M13" s="80">
        <v>2</v>
      </c>
      <c r="N13" s="80">
        <v>2</v>
      </c>
      <c r="O13" s="80">
        <v>13</v>
      </c>
      <c r="P13" s="80">
        <v>13</v>
      </c>
      <c r="Q13" s="80">
        <v>13</v>
      </c>
      <c r="R13" s="80">
        <v>13</v>
      </c>
      <c r="S13" s="80">
        <v>13</v>
      </c>
      <c r="T13" s="80">
        <v>13</v>
      </c>
      <c r="U13" s="80">
        <v>13</v>
      </c>
      <c r="V13" s="80">
        <v>13</v>
      </c>
      <c r="W13" s="80">
        <v>13</v>
      </c>
      <c r="X13" s="80">
        <v>13</v>
      </c>
      <c r="Y13" s="80">
        <v>15</v>
      </c>
      <c r="Z13" s="80">
        <v>15</v>
      </c>
      <c r="AA13" s="242">
        <v>100</v>
      </c>
      <c r="AB13" s="124"/>
      <c r="AC13" s="124"/>
      <c r="AD13" s="124"/>
      <c r="AE13" s="124"/>
      <c r="AF13" s="124"/>
      <c r="AG13" s="124"/>
      <c r="AH13" s="393" t="s">
        <v>677</v>
      </c>
      <c r="AI13" s="112"/>
      <c r="AJ13" s="112"/>
      <c r="AK13" s="112"/>
      <c r="AL13" s="112"/>
      <c r="AM13" s="112"/>
      <c r="AN13" s="112"/>
    </row>
    <row r="14" spans="1:40" ht="52.5" customHeight="1" thickBot="1" x14ac:dyDescent="0.25">
      <c r="A14" s="315"/>
      <c r="B14" s="317"/>
      <c r="C14" s="381"/>
      <c r="D14" s="52" t="s">
        <v>146</v>
      </c>
      <c r="E14" s="246" t="s">
        <v>11</v>
      </c>
      <c r="F14" s="246" t="s">
        <v>10</v>
      </c>
      <c r="G14" s="246" t="s">
        <v>11</v>
      </c>
      <c r="H14" s="246" t="s">
        <v>11</v>
      </c>
      <c r="I14" s="246" t="s">
        <v>12</v>
      </c>
      <c r="J14" s="246" t="s">
        <v>11</v>
      </c>
      <c r="K14" s="245" t="s">
        <v>10</v>
      </c>
      <c r="L14" s="245" t="s">
        <v>10</v>
      </c>
      <c r="M14" s="245" t="s">
        <v>12</v>
      </c>
      <c r="N14" s="245" t="s">
        <v>11</v>
      </c>
      <c r="O14" s="245" t="s">
        <v>12</v>
      </c>
      <c r="P14" s="245" t="s">
        <v>12</v>
      </c>
      <c r="Q14" s="245" t="s">
        <v>12</v>
      </c>
      <c r="R14" s="245" t="s">
        <v>12</v>
      </c>
      <c r="S14" s="245" t="s">
        <v>13</v>
      </c>
      <c r="T14" s="245" t="s">
        <v>13</v>
      </c>
      <c r="U14" s="245" t="s">
        <v>11</v>
      </c>
      <c r="V14" s="245" t="s">
        <v>13</v>
      </c>
      <c r="W14" s="245" t="s">
        <v>14</v>
      </c>
      <c r="X14" s="245" t="s">
        <v>14</v>
      </c>
      <c r="Y14" s="245" t="s">
        <v>14</v>
      </c>
      <c r="Z14" s="245" t="s">
        <v>14</v>
      </c>
      <c r="AA14" s="243"/>
      <c r="AB14" s="132" t="s">
        <v>10</v>
      </c>
      <c r="AC14" s="132" t="s">
        <v>11</v>
      </c>
      <c r="AD14" s="132" t="s">
        <v>12</v>
      </c>
      <c r="AE14" s="132" t="s">
        <v>13</v>
      </c>
      <c r="AF14" s="132" t="s">
        <v>14</v>
      </c>
      <c r="AG14" s="132" t="s">
        <v>15</v>
      </c>
      <c r="AH14" s="394"/>
      <c r="AI14" s="388" t="s">
        <v>1780</v>
      </c>
      <c r="AJ14" s="388" t="s">
        <v>1781</v>
      </c>
      <c r="AK14" s="388" t="s">
        <v>1782</v>
      </c>
      <c r="AL14" s="388" t="s">
        <v>1783</v>
      </c>
      <c r="AM14" s="388" t="s">
        <v>1784</v>
      </c>
      <c r="AN14" s="388" t="s">
        <v>1785</v>
      </c>
    </row>
    <row r="15" spans="1:40" ht="21.75" customHeight="1" thickBot="1" x14ac:dyDescent="0.25">
      <c r="A15" s="315"/>
      <c r="B15" s="317"/>
      <c r="C15" s="381"/>
      <c r="D15" s="326" t="s">
        <v>79</v>
      </c>
      <c r="E15" s="245"/>
      <c r="F15" s="245"/>
      <c r="G15" s="245"/>
      <c r="H15" s="245"/>
      <c r="I15" s="245"/>
      <c r="J15" s="245"/>
      <c r="K15" s="245"/>
      <c r="L15" s="245"/>
      <c r="M15" s="245"/>
      <c r="N15" s="245"/>
      <c r="O15" s="245"/>
      <c r="P15" s="245"/>
      <c r="Q15" s="245"/>
      <c r="R15" s="245"/>
      <c r="S15" s="245"/>
      <c r="T15" s="245"/>
      <c r="U15" s="245"/>
      <c r="V15" s="245"/>
      <c r="W15" s="245"/>
      <c r="X15" s="245"/>
      <c r="Y15" s="245"/>
      <c r="Z15" s="245"/>
      <c r="AA15" s="243"/>
      <c r="AB15" s="388">
        <f>SUMIF($E$14:$Z$14,"CO1",$E$13:$Z$13)</f>
        <v>6</v>
      </c>
      <c r="AC15" s="388">
        <f>SUMIF($E$14:$Z$14,"CO2",$E$13:$Z$13)</f>
        <v>23</v>
      </c>
      <c r="AD15" s="388">
        <f>SUMIF($E$14:$Z$14,"CO3",$E$13:$Z$13)</f>
        <v>56</v>
      </c>
      <c r="AE15" s="388">
        <f>SUMIF($E$14:$Z$14,"CO4",$E$13:$Z$13)</f>
        <v>39</v>
      </c>
      <c r="AF15" s="391">
        <f>SUMIF($E$14:$Z$14,"CO5",$E$13:$Z$13)</f>
        <v>56</v>
      </c>
      <c r="AG15" s="388">
        <f>SUMIF($E$14:$Z$14,"CO6",$E$13:$Z$13)</f>
        <v>0</v>
      </c>
      <c r="AH15" s="394"/>
      <c r="AI15" s="389"/>
      <c r="AJ15" s="389"/>
      <c r="AK15" s="389"/>
      <c r="AL15" s="389"/>
      <c r="AM15" s="389"/>
      <c r="AN15" s="389"/>
    </row>
    <row r="16" spans="1:40" ht="24" customHeight="1" x14ac:dyDescent="0.2">
      <c r="A16" s="316"/>
      <c r="B16" s="318"/>
      <c r="C16" s="382"/>
      <c r="D16" s="327"/>
      <c r="E16" s="249"/>
      <c r="F16" s="249"/>
      <c r="G16" s="249"/>
      <c r="H16" s="249"/>
      <c r="I16" s="249"/>
      <c r="J16" s="249"/>
      <c r="K16" s="245"/>
      <c r="L16" s="245"/>
      <c r="M16" s="245"/>
      <c r="N16" s="245"/>
      <c r="O16" s="245"/>
      <c r="P16" s="245"/>
      <c r="Q16" s="245"/>
      <c r="R16" s="245"/>
      <c r="S16" s="245"/>
      <c r="T16" s="245"/>
      <c r="U16" s="245"/>
      <c r="V16" s="245"/>
      <c r="W16" s="245"/>
      <c r="X16" s="245"/>
      <c r="Y16" s="245"/>
      <c r="Z16" s="245"/>
      <c r="AA16" s="244"/>
      <c r="AB16" s="390"/>
      <c r="AC16" s="390"/>
      <c r="AD16" s="390"/>
      <c r="AE16" s="390"/>
      <c r="AF16" s="392"/>
      <c r="AG16" s="390"/>
      <c r="AH16" s="394"/>
      <c r="AI16" s="390"/>
      <c r="AJ16" s="390"/>
      <c r="AK16" s="390"/>
      <c r="AL16" s="390"/>
      <c r="AM16" s="390"/>
      <c r="AN16" s="390"/>
    </row>
    <row r="17" spans="1:40" ht="30" customHeight="1" x14ac:dyDescent="0.2">
      <c r="A17" s="91">
        <v>1</v>
      </c>
      <c r="B17" s="117" t="str">
        <f>'STUDENT NAMELIST'!B5</f>
        <v>2023PEC AI 541</v>
      </c>
      <c r="C17" s="117">
        <f>'STUDENT NAMELIST'!C5</f>
        <v>211423243001</v>
      </c>
      <c r="D17" s="118" t="str">
        <f>'STUDENT NAMELIST'!D5</f>
        <v>AATHISUDHAN A</v>
      </c>
      <c r="E17" s="125">
        <v>2</v>
      </c>
      <c r="F17" s="125">
        <v>2</v>
      </c>
      <c r="G17" s="125">
        <v>2</v>
      </c>
      <c r="H17" s="125">
        <v>2</v>
      </c>
      <c r="I17" s="125">
        <v>2</v>
      </c>
      <c r="J17" s="125">
        <v>2</v>
      </c>
      <c r="K17" s="125">
        <v>2</v>
      </c>
      <c r="L17" s="125">
        <v>2</v>
      </c>
      <c r="M17" s="125">
        <v>2</v>
      </c>
      <c r="N17" s="125">
        <v>0</v>
      </c>
      <c r="O17" s="125">
        <v>13</v>
      </c>
      <c r="P17" s="125">
        <v>0</v>
      </c>
      <c r="Q17" s="125">
        <v>0</v>
      </c>
      <c r="R17" s="125">
        <v>13</v>
      </c>
      <c r="S17" s="125">
        <v>11</v>
      </c>
      <c r="T17" s="125">
        <v>0</v>
      </c>
      <c r="U17" s="125">
        <v>13</v>
      </c>
      <c r="V17" s="125">
        <v>0</v>
      </c>
      <c r="W17" s="125">
        <v>0</v>
      </c>
      <c r="X17" s="125">
        <v>8</v>
      </c>
      <c r="Y17" s="125">
        <v>14</v>
      </c>
      <c r="Z17" s="125">
        <v>0</v>
      </c>
      <c r="AA17" s="123">
        <f>SUM(E17,F17,G17,H17,I17,J17,K17,L17,M17,N17,O17,P17,Q17,R17,S17,T17,U17,V17,W17,X17,Y17,Z17)</f>
        <v>90</v>
      </c>
      <c r="AB17" s="278">
        <f>SUMIF($E$14:$N$14,"CO1",E17:N17)+IF(O17&gt;=0,SUMPRODUCT(($O$14:$Z$14="CO1")*(O17:Z17)*MOD(COLUMN($O$14:$Z$14)-COLUMN($O$14)+1,2))+SUMPRODUCT(($P$14:$Z$14="CO1")*(P17:Z17)*MOD(COLUMN($P$14:$Z$14)-COLUMN($P$14)+1,2)))</f>
        <v>6</v>
      </c>
      <c r="AC17" s="278">
        <f>SUMIF($E$14:$N$14,"CO2",E17:N17)+IF(O17&gt;=0,SUMPRODUCT(($O$14:$Z$14="CO2")*(O17:Z17)*MOD(COLUMN($O$14:$Z$14)-COLUMN($O$14)+1,2))+SUMPRODUCT(($P$14:$Z$14="CO2")*(Q17:AA17)*MOD(COLUMN($P$14:$Z$14)-COLUMN($P$14)+1,2)))</f>
        <v>21</v>
      </c>
      <c r="AD17" s="278">
        <f>SUMIF($E$14:$N$14,"CO3",E17:N17)+IF(O17&gt;=0,    SUMPRODUCT(($O$14:$Z$14="CO3")*(O17:Z17)*MOD(COLUMN($O$14:$Z$14)-COLUMN($O$14)+1,2))+    SUMPRODUCT(($P$14:$Z$14="CO3")*(P17:Z17)*MOD(COLUMN($P$14:$Z$14)-COLUMN($P$14)+1,2)))</f>
        <v>30</v>
      </c>
      <c r="AE17" s="278">
        <f>SUMIF($E$14:$N$14,"CO4",$E$17:$N$17) + IF(O17&gt;=0,    SUMPRODUCT(($O$14:$Z$14="CO4")*(O17:Z17)*MOD(COLUMN($O$14:$Z$14)-COLUMN($O$14)+1,2))+    SUMPRODUCT(($P$14:$Z$14="CO4")*(P17:Z17)*MOD(COLUMN($P$14:$Z$14)-COLUMN($P$14)+1,2)))</f>
        <v>11</v>
      </c>
      <c r="AF17" s="278">
        <f>SUMIF($E$14:$N$14,"CO5",$E$17:$N$17) + IF(O17&gt;=0,    SUMPRODUCT(($O$14:$Z$14="CO5")*(O17:Z17)*MOD(COLUMN($O$14:$Z$14)-COLUMN($O$14)+1,2))+    SUMPRODUCT(($P$14:$Z$14="CO5")*(P17:Z17)*MOD(COLUMN($P$14:$Z$14)-COLUMN($P$14)+1,2)) )</f>
        <v>22</v>
      </c>
      <c r="AG17" s="278">
        <f>SUMIF($E$14:$N$14,"CO6",$E$17:$N$17) + IF(O17&gt;0,    SUMPRODUCT(($O$14:$Z$14="CO6")*($O$17:$Z$17)*MOD(COLUMN($O$14:$Z$14)-COLUMN($O$14)+1,2))+    SUMPRODUCT(($P$14:$Z$14="CO6")*($P$17:$Z$17)*MOD(COLUMN($P$14:$Z$14)-COLUMN($P$14)+1,2)) )</f>
        <v>0</v>
      </c>
      <c r="AH17" s="277">
        <f>SUM(AB17:AG17)</f>
        <v>90</v>
      </c>
      <c r="AI17" s="279">
        <f>AB17/(SUMIF($E$14:$N$14,"CO1",$E$13:$N$13)+SUMPRODUCT(($O$14:$Z$14="CO1")*($O17:$Z17&gt;0)*($O$13:$Z$13)))*100</f>
        <v>100</v>
      </c>
      <c r="AJ17" s="279">
        <f>AC17/(SUMIF($E$14:$N$14,"CO2",$E$13:$N$13)+SUMPRODUCT(($O$14:$Z$14="CO2")*($O17:$Z17&gt;0)*($O$13:$Z$13)))*100</f>
        <v>91.304347826086953</v>
      </c>
      <c r="AK17" s="279">
        <f>AD17/(SUMIF($E$14:$N$14,"CO3",$E$13:$N$13)+SUMPRODUCT(($O$14:$Z$14="CO3")*($O17:$Z17&gt;0)*($O$13:$Z$13)))*100</f>
        <v>100</v>
      </c>
      <c r="AL17" s="279">
        <f>AE17/(SUMIF($E$14:$N$14,"CO4",$E$13:$N$13)+SUMPRODUCT(($O$14:$Z$14="CO4")*($O17:$Z17&gt;0)*($O$13:$Z$13)))*100</f>
        <v>84.615384615384613</v>
      </c>
      <c r="AM17" s="279">
        <f>AF17/(SUMIF($E$14:$N$14,"CO5",$E$13:$N$13)+SUMPRODUCT(($O$14:$Z$14="CO5")*($O17:$Z17&gt;0)*($O$13:$Z$13)))*100</f>
        <v>78.571428571428569</v>
      </c>
      <c r="AN17" s="279">
        <f>AG17/(SUMIF($E$14:$N$14,"CO5",$E$13:$N$13)+SUMPRODUCT(($O$14:$Z$14="CO5")*($O17:$Z17&gt;0)*($O$13:$Z$13)))*100</f>
        <v>0</v>
      </c>
    </row>
    <row r="18" spans="1:40" ht="30" customHeight="1" x14ac:dyDescent="0.2">
      <c r="A18" s="91">
        <v>2</v>
      </c>
      <c r="B18" s="117" t="str">
        <f>'STUDENT NAMELIST'!B6</f>
        <v>2023PEC AI 542</v>
      </c>
      <c r="C18" s="117">
        <f>'STUDENT NAMELIST'!C6</f>
        <v>211423243002</v>
      </c>
      <c r="D18" s="118" t="str">
        <f>'STUDENT NAMELIST'!D6</f>
        <v>ABESHEK SRIRAMN</v>
      </c>
      <c r="E18" s="125">
        <v>2</v>
      </c>
      <c r="F18" s="125">
        <v>2</v>
      </c>
      <c r="G18" s="125">
        <v>2</v>
      </c>
      <c r="H18" s="125">
        <v>2</v>
      </c>
      <c r="I18" s="125">
        <v>2</v>
      </c>
      <c r="J18" s="125">
        <v>2</v>
      </c>
      <c r="K18" s="125">
        <v>2</v>
      </c>
      <c r="L18" s="125">
        <v>0</v>
      </c>
      <c r="M18" s="125">
        <v>0</v>
      </c>
      <c r="N18" s="125">
        <v>0</v>
      </c>
      <c r="O18" s="125">
        <v>0</v>
      </c>
      <c r="P18" s="125">
        <v>10</v>
      </c>
      <c r="Q18" s="125">
        <v>10</v>
      </c>
      <c r="R18" s="125">
        <v>0</v>
      </c>
      <c r="S18" s="125">
        <v>0</v>
      </c>
      <c r="T18" s="125">
        <v>10</v>
      </c>
      <c r="U18" s="125">
        <v>0</v>
      </c>
      <c r="V18" s="125">
        <v>10</v>
      </c>
      <c r="W18" s="125">
        <v>5</v>
      </c>
      <c r="X18" s="125">
        <v>0</v>
      </c>
      <c r="Y18" s="125">
        <v>0</v>
      </c>
      <c r="Z18" s="125">
        <v>11</v>
      </c>
      <c r="AA18" s="123">
        <f t="shared" ref="AA18:AA82" si="1">SUM(E18,F18,G18,H18,I18,J18,K18,L18,M18,N18,O18,P18,Q18,R18,S18,T18,U18,V18,W18,X18,Y18,Z18)</f>
        <v>70</v>
      </c>
      <c r="AB18" s="278">
        <f t="shared" ref="AB18:AB81" si="2">SUMIF($E$14:$N$14,"CO1",E18:N18)+IF(O18&gt;=0,SUMPRODUCT(($O$14:$Z$14="CO1")*(O18:Z18)*MOD(COLUMN($O$14:$Z$14)-COLUMN($O$14)+1,2))+SUMPRODUCT(($P$14:$Z$14="CO1")*(P18:Z18)*MOD(COLUMN($P$14:$Z$14)-COLUMN($P$14)+1,2)))</f>
        <v>4</v>
      </c>
      <c r="AC18" s="278">
        <f t="shared" ref="AC18:AC81" si="3">SUMIF($E$14:$N$14,"CO2",E18:N18)+IF(O18&gt;=0,SUMPRODUCT(($O$14:$Z$14="CO2")*(O18:Z18)*MOD(COLUMN($O$14:$Z$14)-COLUMN($O$14)+1,2))+SUMPRODUCT(($P$14:$Z$14="CO2")*(Q18:AA18)*MOD(COLUMN($P$14:$Z$14)-COLUMN($P$14)+1,2)))</f>
        <v>8</v>
      </c>
      <c r="AD18" s="278">
        <f t="shared" ref="AD18:AD81" si="4">SUMIF($E$14:$N$14,"CO3",E18:N18)+IF(O18&gt;=0,    SUMPRODUCT(($O$14:$Z$14="CO3")*(O18:Z18)*MOD(COLUMN($O$14:$Z$14)-COLUMN($O$14)+1,2))+    SUMPRODUCT(($P$14:$Z$14="CO3")*(P18:Z18)*MOD(COLUMN($P$14:$Z$14)-COLUMN($P$14)+1,2)))</f>
        <v>22</v>
      </c>
      <c r="AE18" s="278">
        <f t="shared" ref="AE18:AE81" si="5">SUMIF($E$14:$N$14,"CO4",$E$17:$N$17) + IF(O18&gt;=0,    SUMPRODUCT(($O$14:$Z$14="CO4")*(O18:Z18)*MOD(COLUMN($O$14:$Z$14)-COLUMN($O$14)+1,2))+    SUMPRODUCT(($P$14:$Z$14="CO4")*(P18:Z18)*MOD(COLUMN($P$14:$Z$14)-COLUMN($P$14)+1,2)))</f>
        <v>20</v>
      </c>
      <c r="AF18" s="278">
        <f t="shared" ref="AF18:AF81" si="6">SUMIF($E$14:$N$14,"CO5",$E$17:$N$17) + IF(O18&gt;=0,    SUMPRODUCT(($O$14:$Z$14="CO5")*(O18:Z18)*MOD(COLUMN($O$14:$Z$14)-COLUMN($O$14)+1,2))+    SUMPRODUCT(($P$14:$Z$14="CO5")*(P18:Z18)*MOD(COLUMN($P$14:$Z$14)-COLUMN($P$14)+1,2)) )</f>
        <v>16</v>
      </c>
      <c r="AG18" s="278">
        <f t="shared" ref="AG18:AG81" si="7">SUMIF($E$14:$N$14,"CO6",$E$17:$N$17) + IF(O18&gt;0,    SUMPRODUCT(($O$14:$Z$14="CO6")*($O$17:$Z$17)*MOD(COLUMN($O$14:$Z$14)-COLUMN($O$14)+1,2))+    SUMPRODUCT(($P$14:$Z$14="CO6")*($P$17:$Z$17)*MOD(COLUMN($P$14:$Z$14)-COLUMN($P$14)+1,2)) )</f>
        <v>0</v>
      </c>
      <c r="AH18" s="277">
        <f t="shared" ref="AH18:AH81" si="8">SUM(AB18:AG18)</f>
        <v>70</v>
      </c>
      <c r="AI18" s="279">
        <f t="shared" ref="AI18:AI81" si="9">AB18/(SUMIF($E$14:$N$14,"CO1",$E$13:$N$13)+SUMPRODUCT(($O$14:$Z$14="CO1")*($O18:$Z18&gt;0)*($O$13:$Z$13)))*100</f>
        <v>66.666666666666657</v>
      </c>
      <c r="AJ18" s="279">
        <f t="shared" ref="AJ18:AJ81" si="10">AC18/(SUMIF($E$14:$N$14,"CO2",$E$13:$N$13)+SUMPRODUCT(($O$14:$Z$14="CO2")*($O18:$Z18&gt;0)*($O$13:$Z$13)))*100</f>
        <v>80</v>
      </c>
      <c r="AK18" s="279">
        <f t="shared" ref="AK18:AK81" si="11">AD18/(SUMIF($E$14:$N$14,"CO3",$E$13:$N$13)+SUMPRODUCT(($O$14:$Z$14="CO3")*($O18:$Z18&gt;0)*($O$13:$Z$13)))*100</f>
        <v>73.333333333333329</v>
      </c>
      <c r="AL18" s="279">
        <f t="shared" ref="AL18:AL81" si="12">AE18/(SUMIF($E$14:$N$14,"CO4",$E$13:$N$13)+SUMPRODUCT(($O$14:$Z$14="CO4")*($O18:$Z18&gt;0)*($O$13:$Z$13)))*100</f>
        <v>76.923076923076934</v>
      </c>
      <c r="AM18" s="279">
        <f t="shared" ref="AM18:AM81" si="13">AF18/(SUMIF($E$14:$N$14,"CO5",$E$13:$N$13)+SUMPRODUCT(($O$14:$Z$14="CO5")*($O18:$Z18&gt;0)*($O$13:$Z$13)))*100</f>
        <v>57.142857142857139</v>
      </c>
      <c r="AN18" s="279">
        <f t="shared" ref="AN18:AN81" si="14">AG18/(SUMIF($E$14:$N$14,"CO5",$E$13:$N$13)+SUMPRODUCT(($O$14:$Z$14="CO5")*($O18:$Z18&gt;0)*($O$13:$Z$13)))*100</f>
        <v>0</v>
      </c>
    </row>
    <row r="19" spans="1:40" ht="30" customHeight="1" x14ac:dyDescent="0.2">
      <c r="A19" s="91">
        <v>3</v>
      </c>
      <c r="B19" s="117" t="str">
        <f>'STUDENT NAMELIST'!B7</f>
        <v>2023PEC AI 101</v>
      </c>
      <c r="C19" s="117">
        <f>'STUDENT NAMELIST'!C7</f>
        <v>211423243003</v>
      </c>
      <c r="D19" s="118" t="str">
        <f>'STUDENT NAMELIST'!D7</f>
        <v>ABINAYA M</v>
      </c>
      <c r="E19" s="125">
        <v>2</v>
      </c>
      <c r="F19" s="125">
        <v>2</v>
      </c>
      <c r="G19" s="125">
        <v>2</v>
      </c>
      <c r="H19" s="125">
        <v>2</v>
      </c>
      <c r="I19" s="125">
        <v>2</v>
      </c>
      <c r="J19" s="125">
        <v>2</v>
      </c>
      <c r="K19" s="125">
        <v>2</v>
      </c>
      <c r="L19" s="125">
        <v>2</v>
      </c>
      <c r="M19" s="125">
        <v>1</v>
      </c>
      <c r="N19" s="125">
        <v>0</v>
      </c>
      <c r="O19" s="125">
        <v>12</v>
      </c>
      <c r="P19" s="125">
        <v>0</v>
      </c>
      <c r="Q19" s="125">
        <v>0</v>
      </c>
      <c r="R19" s="125">
        <v>12</v>
      </c>
      <c r="S19" s="125">
        <v>11</v>
      </c>
      <c r="T19" s="125">
        <v>0</v>
      </c>
      <c r="U19" s="125">
        <v>12</v>
      </c>
      <c r="V19" s="125">
        <v>0</v>
      </c>
      <c r="W19" s="125">
        <v>0</v>
      </c>
      <c r="X19" s="125">
        <v>8</v>
      </c>
      <c r="Y19" s="125">
        <v>13</v>
      </c>
      <c r="Z19" s="125">
        <v>0</v>
      </c>
      <c r="AA19" s="123">
        <f t="shared" si="1"/>
        <v>85</v>
      </c>
      <c r="AB19" s="278">
        <f t="shared" si="2"/>
        <v>6</v>
      </c>
      <c r="AC19" s="278">
        <f t="shared" si="3"/>
        <v>20</v>
      </c>
      <c r="AD19" s="278">
        <f t="shared" si="4"/>
        <v>27</v>
      </c>
      <c r="AE19" s="278">
        <f t="shared" si="5"/>
        <v>11</v>
      </c>
      <c r="AF19" s="278">
        <f t="shared" si="6"/>
        <v>21</v>
      </c>
      <c r="AG19" s="278">
        <f t="shared" si="7"/>
        <v>0</v>
      </c>
      <c r="AH19" s="277">
        <f t="shared" si="8"/>
        <v>85</v>
      </c>
      <c r="AI19" s="279">
        <f t="shared" si="9"/>
        <v>100</v>
      </c>
      <c r="AJ19" s="279">
        <f t="shared" si="10"/>
        <v>86.956521739130437</v>
      </c>
      <c r="AK19" s="279">
        <f t="shared" si="11"/>
        <v>90</v>
      </c>
      <c r="AL19" s="279">
        <f t="shared" si="12"/>
        <v>84.615384615384613</v>
      </c>
      <c r="AM19" s="279">
        <f t="shared" si="13"/>
        <v>75</v>
      </c>
      <c r="AN19" s="279">
        <f t="shared" si="14"/>
        <v>0</v>
      </c>
    </row>
    <row r="20" spans="1:40" ht="30" customHeight="1" x14ac:dyDescent="0.2">
      <c r="A20" s="91">
        <v>4</v>
      </c>
      <c r="B20" s="117" t="str">
        <f>'STUDENT NAMELIST'!B8</f>
        <v>2023PEC AI 543</v>
      </c>
      <c r="C20" s="117">
        <f>'STUDENT NAMELIST'!C8</f>
        <v>211423243004</v>
      </c>
      <c r="D20" s="118" t="str">
        <f>'STUDENT NAMELIST'!D8</f>
        <v>ABINESH KUMAR T</v>
      </c>
      <c r="E20" s="125">
        <v>2</v>
      </c>
      <c r="F20" s="125">
        <v>2</v>
      </c>
      <c r="G20" s="125">
        <v>2</v>
      </c>
      <c r="H20" s="125">
        <v>2</v>
      </c>
      <c r="I20" s="125">
        <v>2</v>
      </c>
      <c r="J20" s="125">
        <v>2</v>
      </c>
      <c r="K20" s="125">
        <v>0</v>
      </c>
      <c r="L20" s="125">
        <v>0</v>
      </c>
      <c r="M20" s="125">
        <v>0</v>
      </c>
      <c r="N20" s="125">
        <v>0</v>
      </c>
      <c r="O20" s="125">
        <v>0</v>
      </c>
      <c r="P20" s="125">
        <v>8</v>
      </c>
      <c r="Q20" s="125">
        <v>9</v>
      </c>
      <c r="R20" s="125">
        <v>0</v>
      </c>
      <c r="S20" s="125">
        <v>0</v>
      </c>
      <c r="T20" s="125">
        <v>9</v>
      </c>
      <c r="U20" s="125">
        <v>0</v>
      </c>
      <c r="V20" s="125">
        <v>9</v>
      </c>
      <c r="W20" s="125">
        <v>4</v>
      </c>
      <c r="X20" s="125">
        <v>0</v>
      </c>
      <c r="Y20" s="125">
        <v>0</v>
      </c>
      <c r="Z20" s="125">
        <v>9</v>
      </c>
      <c r="AA20" s="123">
        <f t="shared" si="1"/>
        <v>60</v>
      </c>
      <c r="AB20" s="278">
        <f t="shared" si="2"/>
        <v>2</v>
      </c>
      <c r="AC20" s="278">
        <f t="shared" si="3"/>
        <v>8</v>
      </c>
      <c r="AD20" s="278">
        <f t="shared" si="4"/>
        <v>19</v>
      </c>
      <c r="AE20" s="278">
        <f t="shared" si="5"/>
        <v>18</v>
      </c>
      <c r="AF20" s="278">
        <f t="shared" si="6"/>
        <v>13</v>
      </c>
      <c r="AG20" s="278">
        <f t="shared" si="7"/>
        <v>0</v>
      </c>
      <c r="AH20" s="277">
        <f t="shared" si="8"/>
        <v>60</v>
      </c>
      <c r="AI20" s="279">
        <f t="shared" si="9"/>
        <v>33.333333333333329</v>
      </c>
      <c r="AJ20" s="279">
        <f t="shared" si="10"/>
        <v>80</v>
      </c>
      <c r="AK20" s="279">
        <f t="shared" si="11"/>
        <v>63.333333333333329</v>
      </c>
      <c r="AL20" s="279">
        <f t="shared" si="12"/>
        <v>69.230769230769226</v>
      </c>
      <c r="AM20" s="279">
        <f t="shared" si="13"/>
        <v>46.428571428571431</v>
      </c>
      <c r="AN20" s="279">
        <f t="shared" si="14"/>
        <v>0</v>
      </c>
    </row>
    <row r="21" spans="1:40" ht="30" customHeight="1" x14ac:dyDescent="0.2">
      <c r="A21" s="91">
        <v>5</v>
      </c>
      <c r="B21" s="117" t="str">
        <f>'STUDENT NAMELIST'!B9</f>
        <v>2023PEC AI 102</v>
      </c>
      <c r="C21" s="117">
        <f>'STUDENT NAMELIST'!C9</f>
        <v>211423243005</v>
      </c>
      <c r="D21" s="118" t="str">
        <f>'STUDENT NAMELIST'!D9</f>
        <v>ABIRAMI A</v>
      </c>
      <c r="E21" s="125">
        <v>2</v>
      </c>
      <c r="F21" s="125">
        <v>2</v>
      </c>
      <c r="G21" s="125">
        <v>2</v>
      </c>
      <c r="H21" s="125">
        <v>2</v>
      </c>
      <c r="I21" s="125">
        <v>2</v>
      </c>
      <c r="J21" s="125">
        <v>2</v>
      </c>
      <c r="K21" s="125">
        <v>2</v>
      </c>
      <c r="L21" s="125">
        <v>2</v>
      </c>
      <c r="M21" s="125">
        <v>2</v>
      </c>
      <c r="N21" s="125">
        <v>1</v>
      </c>
      <c r="O21" s="125">
        <v>13</v>
      </c>
      <c r="P21" s="125">
        <v>0</v>
      </c>
      <c r="Q21" s="125">
        <v>0</v>
      </c>
      <c r="R21" s="125">
        <v>13</v>
      </c>
      <c r="S21" s="125">
        <v>12</v>
      </c>
      <c r="T21" s="125">
        <v>0</v>
      </c>
      <c r="U21" s="125">
        <v>13</v>
      </c>
      <c r="V21" s="125">
        <v>0</v>
      </c>
      <c r="W21" s="125">
        <v>0</v>
      </c>
      <c r="X21" s="125">
        <v>11</v>
      </c>
      <c r="Y21" s="125">
        <v>14</v>
      </c>
      <c r="Z21" s="125">
        <v>0</v>
      </c>
      <c r="AA21" s="123">
        <f t="shared" si="1"/>
        <v>95</v>
      </c>
      <c r="AB21" s="278">
        <f t="shared" si="2"/>
        <v>6</v>
      </c>
      <c r="AC21" s="278">
        <f t="shared" si="3"/>
        <v>22</v>
      </c>
      <c r="AD21" s="278">
        <f t="shared" si="4"/>
        <v>30</v>
      </c>
      <c r="AE21" s="278">
        <f t="shared" si="5"/>
        <v>12</v>
      </c>
      <c r="AF21" s="278">
        <f t="shared" si="6"/>
        <v>25</v>
      </c>
      <c r="AG21" s="278">
        <f t="shared" si="7"/>
        <v>0</v>
      </c>
      <c r="AH21" s="277">
        <f t="shared" si="8"/>
        <v>95</v>
      </c>
      <c r="AI21" s="279">
        <f t="shared" si="9"/>
        <v>100</v>
      </c>
      <c r="AJ21" s="279">
        <f t="shared" si="10"/>
        <v>95.652173913043484</v>
      </c>
      <c r="AK21" s="279">
        <f t="shared" si="11"/>
        <v>100</v>
      </c>
      <c r="AL21" s="279">
        <f t="shared" si="12"/>
        <v>92.307692307692307</v>
      </c>
      <c r="AM21" s="279">
        <f t="shared" si="13"/>
        <v>89.285714285714292</v>
      </c>
      <c r="AN21" s="279">
        <f t="shared" si="14"/>
        <v>0</v>
      </c>
    </row>
    <row r="22" spans="1:40" ht="30" customHeight="1" x14ac:dyDescent="0.2">
      <c r="A22" s="91">
        <v>6</v>
      </c>
      <c r="B22" s="117" t="str">
        <f>'STUDENT NAMELIST'!B10</f>
        <v>2023PEC AI 103</v>
      </c>
      <c r="C22" s="117">
        <f>'STUDENT NAMELIST'!C10</f>
        <v>211423243006</v>
      </c>
      <c r="D22" s="118" t="str">
        <f>'STUDENT NAMELIST'!D10</f>
        <v>ABIRAMI G</v>
      </c>
      <c r="E22" s="125">
        <v>2</v>
      </c>
      <c r="F22" s="125">
        <v>2</v>
      </c>
      <c r="G22" s="125">
        <v>2</v>
      </c>
      <c r="H22" s="125">
        <v>2</v>
      </c>
      <c r="I22" s="125">
        <v>2</v>
      </c>
      <c r="J22" s="125">
        <v>2</v>
      </c>
      <c r="K22" s="125">
        <v>0</v>
      </c>
      <c r="L22" s="125">
        <v>0</v>
      </c>
      <c r="M22" s="125">
        <v>0</v>
      </c>
      <c r="N22" s="125">
        <v>0</v>
      </c>
      <c r="O22" s="125">
        <v>0</v>
      </c>
      <c r="P22" s="125">
        <v>9</v>
      </c>
      <c r="Q22" s="125">
        <v>9</v>
      </c>
      <c r="R22" s="125">
        <v>0</v>
      </c>
      <c r="S22" s="125">
        <v>0</v>
      </c>
      <c r="T22" s="125">
        <v>9</v>
      </c>
      <c r="U22" s="125">
        <v>0</v>
      </c>
      <c r="V22" s="125">
        <v>9</v>
      </c>
      <c r="W22" s="125">
        <v>5</v>
      </c>
      <c r="X22" s="125">
        <v>0</v>
      </c>
      <c r="Y22" s="125">
        <v>0</v>
      </c>
      <c r="Z22" s="125">
        <v>9</v>
      </c>
      <c r="AA22" s="123">
        <f t="shared" si="1"/>
        <v>62</v>
      </c>
      <c r="AB22" s="278">
        <f t="shared" si="2"/>
        <v>2</v>
      </c>
      <c r="AC22" s="278">
        <f t="shared" si="3"/>
        <v>8</v>
      </c>
      <c r="AD22" s="278">
        <f t="shared" si="4"/>
        <v>20</v>
      </c>
      <c r="AE22" s="278">
        <f t="shared" si="5"/>
        <v>18</v>
      </c>
      <c r="AF22" s="278">
        <f t="shared" si="6"/>
        <v>14</v>
      </c>
      <c r="AG22" s="278">
        <f t="shared" si="7"/>
        <v>0</v>
      </c>
      <c r="AH22" s="277">
        <f t="shared" si="8"/>
        <v>62</v>
      </c>
      <c r="AI22" s="279">
        <f t="shared" si="9"/>
        <v>33.333333333333329</v>
      </c>
      <c r="AJ22" s="279">
        <f t="shared" si="10"/>
        <v>80</v>
      </c>
      <c r="AK22" s="279">
        <f t="shared" si="11"/>
        <v>66.666666666666657</v>
      </c>
      <c r="AL22" s="279">
        <f t="shared" si="12"/>
        <v>69.230769230769226</v>
      </c>
      <c r="AM22" s="279">
        <f t="shared" si="13"/>
        <v>50</v>
      </c>
      <c r="AN22" s="279">
        <f t="shared" si="14"/>
        <v>0</v>
      </c>
    </row>
    <row r="23" spans="1:40" ht="30" customHeight="1" x14ac:dyDescent="0.2">
      <c r="A23" s="91">
        <v>7</v>
      </c>
      <c r="B23" s="117" t="str">
        <f>'STUDENT NAMELIST'!B11</f>
        <v>2023PEC AI 544</v>
      </c>
      <c r="C23" s="117">
        <f>'STUDENT NAMELIST'!C11</f>
        <v>211423243007</v>
      </c>
      <c r="D23" s="118" t="str">
        <f>'STUDENT NAMELIST'!D11</f>
        <v>ABISHAI SINGH J</v>
      </c>
      <c r="E23" s="125">
        <v>2</v>
      </c>
      <c r="F23" s="125">
        <v>2</v>
      </c>
      <c r="G23" s="125">
        <v>2</v>
      </c>
      <c r="H23" s="125">
        <v>2</v>
      </c>
      <c r="I23" s="125">
        <v>2</v>
      </c>
      <c r="J23" s="125">
        <v>1</v>
      </c>
      <c r="K23" s="125">
        <v>0</v>
      </c>
      <c r="L23" s="125">
        <v>0</v>
      </c>
      <c r="M23" s="125">
        <v>0</v>
      </c>
      <c r="N23" s="125">
        <v>0</v>
      </c>
      <c r="O23" s="125">
        <v>8</v>
      </c>
      <c r="P23" s="125">
        <v>0</v>
      </c>
      <c r="Q23" s="125">
        <v>0</v>
      </c>
      <c r="R23" s="125">
        <v>8</v>
      </c>
      <c r="S23" s="125">
        <v>7</v>
      </c>
      <c r="T23" s="125">
        <v>0</v>
      </c>
      <c r="U23" s="125">
        <v>8</v>
      </c>
      <c r="V23" s="125">
        <v>0</v>
      </c>
      <c r="W23" s="125">
        <v>0</v>
      </c>
      <c r="X23" s="125">
        <v>6</v>
      </c>
      <c r="Y23" s="125">
        <v>8</v>
      </c>
      <c r="Z23" s="125">
        <v>0</v>
      </c>
      <c r="AA23" s="123">
        <f t="shared" si="1"/>
        <v>56</v>
      </c>
      <c r="AB23" s="278">
        <f t="shared" si="2"/>
        <v>2</v>
      </c>
      <c r="AC23" s="278">
        <f t="shared" si="3"/>
        <v>15</v>
      </c>
      <c r="AD23" s="278">
        <f t="shared" si="4"/>
        <v>18</v>
      </c>
      <c r="AE23" s="278">
        <f t="shared" si="5"/>
        <v>7</v>
      </c>
      <c r="AF23" s="278">
        <f t="shared" si="6"/>
        <v>14</v>
      </c>
      <c r="AG23" s="278">
        <f t="shared" si="7"/>
        <v>0</v>
      </c>
      <c r="AH23" s="277">
        <f t="shared" si="8"/>
        <v>56</v>
      </c>
      <c r="AI23" s="279">
        <f t="shared" si="9"/>
        <v>33.333333333333329</v>
      </c>
      <c r="AJ23" s="279">
        <f t="shared" si="10"/>
        <v>65.217391304347828</v>
      </c>
      <c r="AK23" s="279">
        <f t="shared" si="11"/>
        <v>60</v>
      </c>
      <c r="AL23" s="279">
        <f t="shared" si="12"/>
        <v>53.846153846153847</v>
      </c>
      <c r="AM23" s="279">
        <f t="shared" si="13"/>
        <v>50</v>
      </c>
      <c r="AN23" s="279">
        <f t="shared" si="14"/>
        <v>0</v>
      </c>
    </row>
    <row r="24" spans="1:40" ht="30" customHeight="1" x14ac:dyDescent="0.2">
      <c r="A24" s="91">
        <v>8</v>
      </c>
      <c r="B24" s="117" t="str">
        <f>'STUDENT NAMELIST'!B12</f>
        <v>2023PEC AI 545</v>
      </c>
      <c r="C24" s="117">
        <f>'STUDENT NAMELIST'!C12</f>
        <v>211423243008</v>
      </c>
      <c r="D24" s="118" t="str">
        <f>'STUDENT NAMELIST'!D12</f>
        <v>ABISHEK RANGARAJ M</v>
      </c>
      <c r="E24" s="125">
        <v>2</v>
      </c>
      <c r="F24" s="125">
        <v>2</v>
      </c>
      <c r="G24" s="125">
        <v>2</v>
      </c>
      <c r="H24" s="125">
        <v>0</v>
      </c>
      <c r="I24" s="125">
        <v>0</v>
      </c>
      <c r="J24" s="125">
        <v>0</v>
      </c>
      <c r="K24" s="125">
        <v>0</v>
      </c>
      <c r="L24" s="125">
        <v>0</v>
      </c>
      <c r="M24" s="125">
        <v>0</v>
      </c>
      <c r="N24" s="125">
        <v>0</v>
      </c>
      <c r="O24" s="125">
        <v>0</v>
      </c>
      <c r="P24" s="125">
        <v>4</v>
      </c>
      <c r="Q24" s="125">
        <v>5</v>
      </c>
      <c r="R24" s="125">
        <v>0</v>
      </c>
      <c r="S24" s="125">
        <v>0</v>
      </c>
      <c r="T24" s="125">
        <v>5</v>
      </c>
      <c r="U24" s="125">
        <v>0</v>
      </c>
      <c r="V24" s="125">
        <v>5</v>
      </c>
      <c r="W24" s="125">
        <v>0</v>
      </c>
      <c r="X24" s="125">
        <v>0</v>
      </c>
      <c r="Y24" s="125">
        <v>0</v>
      </c>
      <c r="Z24" s="125">
        <v>5</v>
      </c>
      <c r="AA24" s="123">
        <f t="shared" si="1"/>
        <v>30</v>
      </c>
      <c r="AB24" s="278">
        <f t="shared" si="2"/>
        <v>2</v>
      </c>
      <c r="AC24" s="278">
        <f t="shared" si="3"/>
        <v>4</v>
      </c>
      <c r="AD24" s="278">
        <f t="shared" si="4"/>
        <v>9</v>
      </c>
      <c r="AE24" s="278">
        <f t="shared" si="5"/>
        <v>10</v>
      </c>
      <c r="AF24" s="278">
        <v>10</v>
      </c>
      <c r="AG24" s="278">
        <f t="shared" si="7"/>
        <v>0</v>
      </c>
      <c r="AH24" s="277">
        <f t="shared" si="8"/>
        <v>35</v>
      </c>
      <c r="AI24" s="279">
        <f t="shared" si="9"/>
        <v>33.333333333333329</v>
      </c>
      <c r="AJ24" s="279">
        <f t="shared" si="10"/>
        <v>40</v>
      </c>
      <c r="AK24" s="279">
        <f t="shared" si="11"/>
        <v>30</v>
      </c>
      <c r="AL24" s="279">
        <f t="shared" si="12"/>
        <v>38.461538461538467</v>
      </c>
      <c r="AM24" s="279">
        <f t="shared" si="13"/>
        <v>66.666666666666657</v>
      </c>
      <c r="AN24" s="279">
        <f t="shared" si="14"/>
        <v>0</v>
      </c>
    </row>
    <row r="25" spans="1:40" ht="30" customHeight="1" x14ac:dyDescent="0.2">
      <c r="A25" s="91">
        <v>9</v>
      </c>
      <c r="B25" s="117" t="str">
        <f>'STUDENT NAMELIST'!B13</f>
        <v>2023PEC AI 104</v>
      </c>
      <c r="C25" s="117">
        <f>'STUDENT NAMELIST'!C13</f>
        <v>211423243009</v>
      </c>
      <c r="D25" s="118" t="str">
        <f>'STUDENT NAMELIST'!D13</f>
        <v>ABITHA R D</v>
      </c>
      <c r="E25" s="125">
        <v>2</v>
      </c>
      <c r="F25" s="125">
        <v>2</v>
      </c>
      <c r="G25" s="125">
        <v>2</v>
      </c>
      <c r="H25" s="125">
        <v>2</v>
      </c>
      <c r="I25" s="125">
        <v>2</v>
      </c>
      <c r="J25" s="125">
        <v>2</v>
      </c>
      <c r="K25" s="125">
        <v>2</v>
      </c>
      <c r="L25" s="125">
        <v>2</v>
      </c>
      <c r="M25" s="125">
        <v>2</v>
      </c>
      <c r="N25" s="125">
        <v>1</v>
      </c>
      <c r="O25" s="125">
        <v>13</v>
      </c>
      <c r="P25" s="125">
        <v>0</v>
      </c>
      <c r="Q25" s="125">
        <v>0</v>
      </c>
      <c r="R25" s="125">
        <v>13</v>
      </c>
      <c r="S25" s="125">
        <v>12</v>
      </c>
      <c r="T25" s="125">
        <v>0</v>
      </c>
      <c r="U25" s="125">
        <v>13</v>
      </c>
      <c r="V25" s="125">
        <v>0</v>
      </c>
      <c r="W25" s="125">
        <v>0</v>
      </c>
      <c r="X25" s="125">
        <v>9</v>
      </c>
      <c r="Y25" s="125">
        <v>14</v>
      </c>
      <c r="Z25" s="125">
        <v>0</v>
      </c>
      <c r="AA25" s="123">
        <f t="shared" si="1"/>
        <v>93</v>
      </c>
      <c r="AB25" s="278">
        <f t="shared" si="2"/>
        <v>6</v>
      </c>
      <c r="AC25" s="278">
        <f t="shared" si="3"/>
        <v>22</v>
      </c>
      <c r="AD25" s="278">
        <f t="shared" si="4"/>
        <v>30</v>
      </c>
      <c r="AE25" s="278">
        <f t="shared" si="5"/>
        <v>12</v>
      </c>
      <c r="AF25" s="278">
        <f t="shared" si="6"/>
        <v>23</v>
      </c>
      <c r="AG25" s="278">
        <f t="shared" si="7"/>
        <v>0</v>
      </c>
      <c r="AH25" s="277">
        <f t="shared" si="8"/>
        <v>93</v>
      </c>
      <c r="AI25" s="279">
        <f t="shared" si="9"/>
        <v>100</v>
      </c>
      <c r="AJ25" s="279">
        <f t="shared" si="10"/>
        <v>95.652173913043484</v>
      </c>
      <c r="AK25" s="279">
        <f t="shared" si="11"/>
        <v>100</v>
      </c>
      <c r="AL25" s="279">
        <f t="shared" si="12"/>
        <v>92.307692307692307</v>
      </c>
      <c r="AM25" s="279">
        <f t="shared" si="13"/>
        <v>82.142857142857139</v>
      </c>
      <c r="AN25" s="279">
        <f t="shared" si="14"/>
        <v>0</v>
      </c>
    </row>
    <row r="26" spans="1:40" ht="30" customHeight="1" x14ac:dyDescent="0.2">
      <c r="A26" s="91">
        <v>10</v>
      </c>
      <c r="B26" s="117" t="str">
        <f>'STUDENT NAMELIST'!B14</f>
        <v>2023PEC AI 546</v>
      </c>
      <c r="C26" s="117">
        <f>'STUDENT NAMELIST'!C14</f>
        <v>211423243010</v>
      </c>
      <c r="D26" s="118" t="str">
        <f>'STUDENT NAMELIST'!D14</f>
        <v>ABRAHAM S J</v>
      </c>
      <c r="E26" s="125">
        <v>2</v>
      </c>
      <c r="F26" s="125">
        <v>2</v>
      </c>
      <c r="G26" s="125">
        <v>2</v>
      </c>
      <c r="H26" s="125">
        <v>2</v>
      </c>
      <c r="I26" s="125">
        <v>2</v>
      </c>
      <c r="J26" s="125">
        <v>0</v>
      </c>
      <c r="K26" s="125">
        <v>0</v>
      </c>
      <c r="L26" s="125">
        <v>0</v>
      </c>
      <c r="M26" s="125">
        <v>0</v>
      </c>
      <c r="N26" s="125">
        <v>0</v>
      </c>
      <c r="O26" s="125">
        <v>0</v>
      </c>
      <c r="P26" s="125">
        <v>7</v>
      </c>
      <c r="Q26" s="125">
        <v>7</v>
      </c>
      <c r="R26" s="125">
        <v>0</v>
      </c>
      <c r="S26" s="125">
        <v>0</v>
      </c>
      <c r="T26" s="125">
        <v>7</v>
      </c>
      <c r="U26" s="125">
        <v>0</v>
      </c>
      <c r="V26" s="125">
        <v>7</v>
      </c>
      <c r="W26" s="125">
        <v>4</v>
      </c>
      <c r="X26" s="125">
        <v>0</v>
      </c>
      <c r="Y26" s="125">
        <v>0</v>
      </c>
      <c r="Z26" s="125">
        <v>8</v>
      </c>
      <c r="AA26" s="123">
        <f t="shared" si="1"/>
        <v>50</v>
      </c>
      <c r="AB26" s="278">
        <f t="shared" si="2"/>
        <v>2</v>
      </c>
      <c r="AC26" s="278">
        <f t="shared" si="3"/>
        <v>6</v>
      </c>
      <c r="AD26" s="278">
        <f t="shared" si="4"/>
        <v>16</v>
      </c>
      <c r="AE26" s="278">
        <f t="shared" si="5"/>
        <v>14</v>
      </c>
      <c r="AF26" s="278">
        <f t="shared" si="6"/>
        <v>12</v>
      </c>
      <c r="AG26" s="278">
        <f t="shared" si="7"/>
        <v>0</v>
      </c>
      <c r="AH26" s="277">
        <f t="shared" si="8"/>
        <v>50</v>
      </c>
      <c r="AI26" s="279">
        <f t="shared" si="9"/>
        <v>33.333333333333329</v>
      </c>
      <c r="AJ26" s="279">
        <f t="shared" si="10"/>
        <v>60</v>
      </c>
      <c r="AK26" s="279">
        <f t="shared" si="11"/>
        <v>53.333333333333336</v>
      </c>
      <c r="AL26" s="279">
        <f t="shared" si="12"/>
        <v>53.846153846153847</v>
      </c>
      <c r="AM26" s="279">
        <f t="shared" si="13"/>
        <v>42.857142857142854</v>
      </c>
      <c r="AN26" s="279">
        <f t="shared" si="14"/>
        <v>0</v>
      </c>
    </row>
    <row r="27" spans="1:40" ht="30" customHeight="1" x14ac:dyDescent="0.2">
      <c r="A27" s="91">
        <v>11</v>
      </c>
      <c r="B27" s="117" t="str">
        <f>'STUDENT NAMELIST'!B15</f>
        <v>2023PEC AI 105</v>
      </c>
      <c r="C27" s="117">
        <f>'STUDENT NAMELIST'!C15</f>
        <v>211423243011</v>
      </c>
      <c r="D27" s="118" t="str">
        <f>'STUDENT NAMELIST'!D15</f>
        <v>ADELINE JERUSHA AUGUSTINE</v>
      </c>
      <c r="E27" s="125">
        <v>2</v>
      </c>
      <c r="F27" s="125">
        <v>2</v>
      </c>
      <c r="G27" s="125">
        <v>2</v>
      </c>
      <c r="H27" s="125">
        <v>2</v>
      </c>
      <c r="I27" s="125">
        <v>2</v>
      </c>
      <c r="J27" s="125">
        <v>2</v>
      </c>
      <c r="K27" s="125">
        <v>2</v>
      </c>
      <c r="L27" s="125">
        <v>1</v>
      </c>
      <c r="M27" s="125">
        <v>0</v>
      </c>
      <c r="N27" s="125">
        <v>0</v>
      </c>
      <c r="O27" s="125">
        <v>11</v>
      </c>
      <c r="P27" s="125">
        <v>0</v>
      </c>
      <c r="Q27" s="125">
        <v>0</v>
      </c>
      <c r="R27" s="125">
        <v>11</v>
      </c>
      <c r="S27" s="125">
        <v>9</v>
      </c>
      <c r="T27" s="125">
        <v>0</v>
      </c>
      <c r="U27" s="125">
        <v>11</v>
      </c>
      <c r="V27" s="125">
        <v>0</v>
      </c>
      <c r="W27" s="125">
        <v>0</v>
      </c>
      <c r="X27" s="125">
        <v>7</v>
      </c>
      <c r="Y27" s="125">
        <v>11</v>
      </c>
      <c r="Z27" s="125">
        <v>0</v>
      </c>
      <c r="AA27" s="123">
        <f t="shared" si="1"/>
        <v>75</v>
      </c>
      <c r="AB27" s="278">
        <f t="shared" si="2"/>
        <v>5</v>
      </c>
      <c r="AC27" s="278">
        <f t="shared" si="3"/>
        <v>19</v>
      </c>
      <c r="AD27" s="278">
        <f t="shared" si="4"/>
        <v>24</v>
      </c>
      <c r="AE27" s="278">
        <f t="shared" si="5"/>
        <v>9</v>
      </c>
      <c r="AF27" s="278">
        <f t="shared" si="6"/>
        <v>18</v>
      </c>
      <c r="AG27" s="278">
        <f t="shared" si="7"/>
        <v>0</v>
      </c>
      <c r="AH27" s="277">
        <f t="shared" si="8"/>
        <v>75</v>
      </c>
      <c r="AI27" s="279">
        <f t="shared" si="9"/>
        <v>83.333333333333343</v>
      </c>
      <c r="AJ27" s="279">
        <f t="shared" si="10"/>
        <v>82.608695652173907</v>
      </c>
      <c r="AK27" s="279">
        <f t="shared" si="11"/>
        <v>80</v>
      </c>
      <c r="AL27" s="279">
        <f t="shared" si="12"/>
        <v>69.230769230769226</v>
      </c>
      <c r="AM27" s="279">
        <f t="shared" si="13"/>
        <v>64.285714285714292</v>
      </c>
      <c r="AN27" s="279">
        <f t="shared" si="14"/>
        <v>0</v>
      </c>
    </row>
    <row r="28" spans="1:40" ht="30" customHeight="1" x14ac:dyDescent="0.2">
      <c r="A28" s="91">
        <v>12</v>
      </c>
      <c r="B28" s="117" t="str">
        <f>'STUDENT NAMELIST'!B16</f>
        <v>2023PEC AI 547</v>
      </c>
      <c r="C28" s="117">
        <f>'STUDENT NAMELIST'!C16</f>
        <v>211423243012</v>
      </c>
      <c r="D28" s="118" t="str">
        <f>'STUDENT NAMELIST'!D16</f>
        <v>ADHINARAYANAN A</v>
      </c>
      <c r="E28" s="125">
        <v>2</v>
      </c>
      <c r="F28" s="125">
        <v>2</v>
      </c>
      <c r="G28" s="125">
        <v>2</v>
      </c>
      <c r="H28" s="125">
        <v>0</v>
      </c>
      <c r="I28" s="125">
        <v>0</v>
      </c>
      <c r="J28" s="125">
        <v>0</v>
      </c>
      <c r="K28" s="125">
        <v>0</v>
      </c>
      <c r="L28" s="125">
        <v>0</v>
      </c>
      <c r="M28" s="125">
        <v>0</v>
      </c>
      <c r="N28" s="125">
        <v>0</v>
      </c>
      <c r="O28" s="125">
        <v>0</v>
      </c>
      <c r="P28" s="125">
        <v>4</v>
      </c>
      <c r="Q28" s="125">
        <v>5</v>
      </c>
      <c r="R28" s="125">
        <v>0</v>
      </c>
      <c r="S28" s="125">
        <v>0</v>
      </c>
      <c r="T28" s="125">
        <v>5</v>
      </c>
      <c r="U28" s="125">
        <v>0</v>
      </c>
      <c r="V28" s="125">
        <v>5</v>
      </c>
      <c r="W28" s="125">
        <v>0</v>
      </c>
      <c r="X28" s="125">
        <v>0</v>
      </c>
      <c r="Y28" s="125">
        <v>0</v>
      </c>
      <c r="Z28" s="125">
        <v>5</v>
      </c>
      <c r="AA28" s="123">
        <f t="shared" si="1"/>
        <v>30</v>
      </c>
      <c r="AB28" s="278">
        <f t="shared" si="2"/>
        <v>2</v>
      </c>
      <c r="AC28" s="278">
        <f t="shared" si="3"/>
        <v>4</v>
      </c>
      <c r="AD28" s="278">
        <f t="shared" si="4"/>
        <v>9</v>
      </c>
      <c r="AE28" s="278">
        <f t="shared" si="5"/>
        <v>10</v>
      </c>
      <c r="AF28" s="278">
        <f t="shared" si="6"/>
        <v>5</v>
      </c>
      <c r="AG28" s="278">
        <f t="shared" si="7"/>
        <v>0</v>
      </c>
      <c r="AH28" s="277">
        <f t="shared" si="8"/>
        <v>30</v>
      </c>
      <c r="AI28" s="279">
        <f t="shared" si="9"/>
        <v>33.333333333333329</v>
      </c>
      <c r="AJ28" s="279">
        <f t="shared" si="10"/>
        <v>40</v>
      </c>
      <c r="AK28" s="279">
        <f t="shared" si="11"/>
        <v>30</v>
      </c>
      <c r="AL28" s="279">
        <f t="shared" si="12"/>
        <v>38.461538461538467</v>
      </c>
      <c r="AM28" s="279">
        <f t="shared" si="13"/>
        <v>33.333333333333329</v>
      </c>
      <c r="AN28" s="279">
        <f t="shared" si="14"/>
        <v>0</v>
      </c>
    </row>
    <row r="29" spans="1:40" ht="30" customHeight="1" x14ac:dyDescent="0.2">
      <c r="A29" s="91">
        <v>13</v>
      </c>
      <c r="B29" s="117" t="str">
        <f>'STUDENT NAMELIST'!B17</f>
        <v>2023PEC AI 548</v>
      </c>
      <c r="C29" s="117">
        <f>'STUDENT NAMELIST'!C17</f>
        <v>211423243013</v>
      </c>
      <c r="D29" s="118" t="str">
        <f>'STUDENT NAMELIST'!D17</f>
        <v>ADHITYAN R</v>
      </c>
      <c r="E29" s="125">
        <v>2</v>
      </c>
      <c r="F29" s="125">
        <v>2</v>
      </c>
      <c r="G29" s="125">
        <v>2</v>
      </c>
      <c r="H29" s="125">
        <v>2</v>
      </c>
      <c r="I29" s="125">
        <v>2</v>
      </c>
      <c r="J29" s="125">
        <v>0</v>
      </c>
      <c r="K29" s="125">
        <v>0</v>
      </c>
      <c r="L29" s="125">
        <v>0</v>
      </c>
      <c r="M29" s="125">
        <v>0</v>
      </c>
      <c r="N29" s="125">
        <v>0</v>
      </c>
      <c r="O29" s="125">
        <v>8</v>
      </c>
      <c r="P29" s="125">
        <v>0</v>
      </c>
      <c r="Q29" s="125">
        <v>0</v>
      </c>
      <c r="R29" s="125">
        <v>8</v>
      </c>
      <c r="S29" s="125">
        <v>7</v>
      </c>
      <c r="T29" s="125">
        <v>0</v>
      </c>
      <c r="U29" s="125">
        <v>8</v>
      </c>
      <c r="V29" s="125">
        <v>0</v>
      </c>
      <c r="W29" s="125">
        <v>0</v>
      </c>
      <c r="X29" s="125">
        <v>2</v>
      </c>
      <c r="Y29" s="125">
        <v>8</v>
      </c>
      <c r="Z29" s="125">
        <v>0</v>
      </c>
      <c r="AA29" s="123">
        <f t="shared" si="1"/>
        <v>51</v>
      </c>
      <c r="AB29" s="278">
        <f t="shared" si="2"/>
        <v>2</v>
      </c>
      <c r="AC29" s="278">
        <f t="shared" si="3"/>
        <v>14</v>
      </c>
      <c r="AD29" s="278">
        <f t="shared" si="4"/>
        <v>18</v>
      </c>
      <c r="AE29" s="278">
        <f t="shared" si="5"/>
        <v>7</v>
      </c>
      <c r="AF29" s="278">
        <f t="shared" si="6"/>
        <v>10</v>
      </c>
      <c r="AG29" s="278">
        <f t="shared" si="7"/>
        <v>0</v>
      </c>
      <c r="AH29" s="277">
        <f t="shared" si="8"/>
        <v>51</v>
      </c>
      <c r="AI29" s="279">
        <f t="shared" si="9"/>
        <v>33.333333333333329</v>
      </c>
      <c r="AJ29" s="279">
        <f t="shared" si="10"/>
        <v>60.869565217391312</v>
      </c>
      <c r="AK29" s="279">
        <f t="shared" si="11"/>
        <v>60</v>
      </c>
      <c r="AL29" s="279">
        <f t="shared" si="12"/>
        <v>53.846153846153847</v>
      </c>
      <c r="AM29" s="279">
        <f t="shared" si="13"/>
        <v>35.714285714285715</v>
      </c>
      <c r="AN29" s="279">
        <f t="shared" si="14"/>
        <v>0</v>
      </c>
    </row>
    <row r="30" spans="1:40" ht="30" customHeight="1" x14ac:dyDescent="0.2">
      <c r="A30" s="91">
        <v>14</v>
      </c>
      <c r="B30" s="117" t="str">
        <f>'STUDENT NAMELIST'!B18</f>
        <v>2023PEC AI 106</v>
      </c>
      <c r="C30" s="117">
        <f>'STUDENT NAMELIST'!C18</f>
        <v>211423243014</v>
      </c>
      <c r="D30" s="118" t="str">
        <f>'STUDENT NAMELIST'!D18</f>
        <v>AFIFA FATHIMA S</v>
      </c>
      <c r="E30" s="82">
        <v>2</v>
      </c>
      <c r="F30" s="82">
        <v>2</v>
      </c>
      <c r="G30" s="82">
        <v>2</v>
      </c>
      <c r="H30" s="82">
        <v>2</v>
      </c>
      <c r="I30" s="82">
        <v>2</v>
      </c>
      <c r="J30" s="82">
        <v>2</v>
      </c>
      <c r="K30" s="82">
        <v>2</v>
      </c>
      <c r="L30" s="82">
        <v>2</v>
      </c>
      <c r="M30" s="82">
        <v>2</v>
      </c>
      <c r="N30" s="82">
        <v>1</v>
      </c>
      <c r="O30" s="82">
        <v>0</v>
      </c>
      <c r="P30" s="125">
        <v>13</v>
      </c>
      <c r="Q30" s="125">
        <v>13</v>
      </c>
      <c r="R30" s="125">
        <v>0</v>
      </c>
      <c r="S30" s="125">
        <v>0</v>
      </c>
      <c r="T30" s="125">
        <v>13</v>
      </c>
      <c r="U30" s="125">
        <v>0</v>
      </c>
      <c r="V30" s="125">
        <v>13</v>
      </c>
      <c r="W30" s="125">
        <v>8</v>
      </c>
      <c r="X30" s="125">
        <v>0</v>
      </c>
      <c r="Y30" s="125">
        <v>0</v>
      </c>
      <c r="Z30" s="125">
        <v>14</v>
      </c>
      <c r="AA30" s="92">
        <f t="shared" si="1"/>
        <v>93</v>
      </c>
      <c r="AB30" s="278">
        <f t="shared" si="2"/>
        <v>6</v>
      </c>
      <c r="AC30" s="278">
        <f t="shared" si="3"/>
        <v>9</v>
      </c>
      <c r="AD30" s="278">
        <f t="shared" si="4"/>
        <v>30</v>
      </c>
      <c r="AE30" s="278">
        <f t="shared" si="5"/>
        <v>26</v>
      </c>
      <c r="AF30" s="278">
        <f t="shared" si="6"/>
        <v>22</v>
      </c>
      <c r="AG30" s="278">
        <f t="shared" si="7"/>
        <v>0</v>
      </c>
      <c r="AH30" s="277">
        <f t="shared" si="8"/>
        <v>93</v>
      </c>
      <c r="AI30" s="279">
        <f t="shared" si="9"/>
        <v>100</v>
      </c>
      <c r="AJ30" s="279">
        <f t="shared" si="10"/>
        <v>90</v>
      </c>
      <c r="AK30" s="279">
        <f t="shared" si="11"/>
        <v>100</v>
      </c>
      <c r="AL30" s="279">
        <f t="shared" si="12"/>
        <v>100</v>
      </c>
      <c r="AM30" s="279">
        <f t="shared" si="13"/>
        <v>78.571428571428569</v>
      </c>
      <c r="AN30" s="279">
        <f t="shared" si="14"/>
        <v>0</v>
      </c>
    </row>
    <row r="31" spans="1:40" ht="30" customHeight="1" x14ac:dyDescent="0.2">
      <c r="A31" s="91">
        <v>15</v>
      </c>
      <c r="B31" s="117" t="str">
        <f>'STUDENT NAMELIST'!B19</f>
        <v>2023PEC AI 549</v>
      </c>
      <c r="C31" s="117">
        <f>'STUDENT NAMELIST'!C19</f>
        <v>211423243015</v>
      </c>
      <c r="D31" s="118" t="str">
        <f>'STUDENT NAMELIST'!D19</f>
        <v>AFRIN W A</v>
      </c>
      <c r="E31" s="82">
        <v>2</v>
      </c>
      <c r="F31" s="82">
        <v>2</v>
      </c>
      <c r="G31" s="82">
        <v>2</v>
      </c>
      <c r="H31" s="82">
        <v>0</v>
      </c>
      <c r="I31" s="82">
        <v>0</v>
      </c>
      <c r="J31" s="82">
        <v>0</v>
      </c>
      <c r="K31" s="82">
        <v>0</v>
      </c>
      <c r="L31" s="82">
        <v>0</v>
      </c>
      <c r="M31" s="82">
        <v>0</v>
      </c>
      <c r="N31" s="82">
        <v>0</v>
      </c>
      <c r="O31" s="82">
        <v>5</v>
      </c>
      <c r="P31" s="125">
        <v>0</v>
      </c>
      <c r="Q31" s="125">
        <v>0</v>
      </c>
      <c r="R31" s="125">
        <v>5</v>
      </c>
      <c r="S31" s="125">
        <v>4</v>
      </c>
      <c r="T31" s="125">
        <v>0</v>
      </c>
      <c r="U31" s="125">
        <v>5</v>
      </c>
      <c r="V31" s="125">
        <v>0</v>
      </c>
      <c r="W31" s="125">
        <v>0</v>
      </c>
      <c r="X31" s="125">
        <v>0</v>
      </c>
      <c r="Y31" s="125">
        <v>5</v>
      </c>
      <c r="Z31" s="125">
        <v>0</v>
      </c>
      <c r="AA31" s="92">
        <f t="shared" si="1"/>
        <v>30</v>
      </c>
      <c r="AB31" s="278">
        <f t="shared" si="2"/>
        <v>2</v>
      </c>
      <c r="AC31" s="278">
        <f t="shared" si="3"/>
        <v>9</v>
      </c>
      <c r="AD31" s="278">
        <f t="shared" si="4"/>
        <v>10</v>
      </c>
      <c r="AE31" s="278">
        <f t="shared" si="5"/>
        <v>4</v>
      </c>
      <c r="AF31" s="278">
        <f t="shared" si="6"/>
        <v>5</v>
      </c>
      <c r="AG31" s="278">
        <f t="shared" si="7"/>
        <v>0</v>
      </c>
      <c r="AH31" s="277">
        <f t="shared" si="8"/>
        <v>30</v>
      </c>
      <c r="AI31" s="279">
        <f t="shared" si="9"/>
        <v>33.333333333333329</v>
      </c>
      <c r="AJ31" s="279">
        <f t="shared" si="10"/>
        <v>39.130434782608695</v>
      </c>
      <c r="AK31" s="279">
        <f t="shared" si="11"/>
        <v>33.333333333333329</v>
      </c>
      <c r="AL31" s="279">
        <f t="shared" si="12"/>
        <v>30.76923076923077</v>
      </c>
      <c r="AM31" s="279">
        <f t="shared" si="13"/>
        <v>33.333333333333329</v>
      </c>
      <c r="AN31" s="279">
        <f t="shared" si="14"/>
        <v>0</v>
      </c>
    </row>
    <row r="32" spans="1:40" ht="30" customHeight="1" x14ac:dyDescent="0.2">
      <c r="A32" s="91">
        <v>16</v>
      </c>
      <c r="B32" s="117" t="str">
        <f>'STUDENT NAMELIST'!B20</f>
        <v>2023PEC AI 107</v>
      </c>
      <c r="C32" s="117">
        <f>'STUDENT NAMELIST'!C20</f>
        <v>211423243016</v>
      </c>
      <c r="D32" s="118" t="str">
        <f>'STUDENT NAMELIST'!D20</f>
        <v>AFSHAN TAJ F</v>
      </c>
      <c r="E32" s="82">
        <v>2</v>
      </c>
      <c r="F32" s="82">
        <v>2</v>
      </c>
      <c r="G32" s="82">
        <v>2</v>
      </c>
      <c r="H32" s="82">
        <v>2</v>
      </c>
      <c r="I32" s="82">
        <v>2</v>
      </c>
      <c r="J32" s="82">
        <v>2</v>
      </c>
      <c r="K32" s="82">
        <v>2</v>
      </c>
      <c r="L32" s="82">
        <v>2</v>
      </c>
      <c r="M32" s="82">
        <v>1</v>
      </c>
      <c r="N32" s="82">
        <v>0</v>
      </c>
      <c r="O32" s="82">
        <v>0</v>
      </c>
      <c r="P32" s="125">
        <v>11</v>
      </c>
      <c r="Q32" s="125">
        <v>12</v>
      </c>
      <c r="R32" s="125">
        <v>0</v>
      </c>
      <c r="S32" s="125">
        <v>0</v>
      </c>
      <c r="T32" s="125">
        <v>12</v>
      </c>
      <c r="U32" s="125">
        <v>0</v>
      </c>
      <c r="V32" s="125">
        <v>12</v>
      </c>
      <c r="W32" s="125">
        <v>7</v>
      </c>
      <c r="X32" s="125">
        <v>0</v>
      </c>
      <c r="Y32" s="125">
        <v>0</v>
      </c>
      <c r="Z32" s="125">
        <v>12</v>
      </c>
      <c r="AA32" s="92">
        <f t="shared" si="1"/>
        <v>83</v>
      </c>
      <c r="AB32" s="278">
        <f t="shared" si="2"/>
        <v>6</v>
      </c>
      <c r="AC32" s="278">
        <f t="shared" si="3"/>
        <v>8</v>
      </c>
      <c r="AD32" s="278">
        <f t="shared" si="4"/>
        <v>26</v>
      </c>
      <c r="AE32" s="278">
        <f t="shared" si="5"/>
        <v>24</v>
      </c>
      <c r="AF32" s="278">
        <f t="shared" si="6"/>
        <v>19</v>
      </c>
      <c r="AG32" s="278">
        <f t="shared" si="7"/>
        <v>0</v>
      </c>
      <c r="AH32" s="277">
        <f t="shared" si="8"/>
        <v>83</v>
      </c>
      <c r="AI32" s="279">
        <f t="shared" si="9"/>
        <v>100</v>
      </c>
      <c r="AJ32" s="279">
        <f t="shared" si="10"/>
        <v>80</v>
      </c>
      <c r="AK32" s="279">
        <f t="shared" si="11"/>
        <v>86.666666666666671</v>
      </c>
      <c r="AL32" s="279">
        <f t="shared" si="12"/>
        <v>92.307692307692307</v>
      </c>
      <c r="AM32" s="279">
        <f t="shared" si="13"/>
        <v>67.857142857142861</v>
      </c>
      <c r="AN32" s="279">
        <f t="shared" si="14"/>
        <v>0</v>
      </c>
    </row>
    <row r="33" spans="1:43" ht="30" customHeight="1" x14ac:dyDescent="0.2">
      <c r="A33" s="91">
        <v>17</v>
      </c>
      <c r="B33" s="117" t="str">
        <f>'STUDENT NAMELIST'!B21</f>
        <v>2023PEC AI 108</v>
      </c>
      <c r="C33" s="117">
        <f>'STUDENT NAMELIST'!C21</f>
        <v>211423243017</v>
      </c>
      <c r="D33" s="118" t="str">
        <f>'STUDENT NAMELIST'!D21</f>
        <v>AISHWARYA P</v>
      </c>
      <c r="E33" s="82">
        <v>2</v>
      </c>
      <c r="F33" s="82">
        <v>2</v>
      </c>
      <c r="G33" s="82">
        <v>2</v>
      </c>
      <c r="H33" s="82">
        <v>2</v>
      </c>
      <c r="I33" s="82">
        <v>2</v>
      </c>
      <c r="J33" s="82">
        <v>2</v>
      </c>
      <c r="K33" s="82">
        <v>2</v>
      </c>
      <c r="L33" s="82">
        <v>2</v>
      </c>
      <c r="M33" s="82">
        <v>1</v>
      </c>
      <c r="N33" s="82">
        <v>0</v>
      </c>
      <c r="O33" s="82">
        <v>13</v>
      </c>
      <c r="P33" s="125">
        <v>0</v>
      </c>
      <c r="Q33" s="125">
        <v>0</v>
      </c>
      <c r="R33" s="125">
        <v>13</v>
      </c>
      <c r="S33" s="125">
        <v>11</v>
      </c>
      <c r="T33" s="125">
        <v>0</v>
      </c>
      <c r="U33" s="125">
        <v>13</v>
      </c>
      <c r="V33" s="125">
        <v>0</v>
      </c>
      <c r="W33" s="125">
        <v>0</v>
      </c>
      <c r="X33" s="125">
        <v>7</v>
      </c>
      <c r="Y33" s="125">
        <v>13</v>
      </c>
      <c r="Z33" s="125">
        <v>0</v>
      </c>
      <c r="AA33" s="92">
        <f t="shared" si="1"/>
        <v>87</v>
      </c>
      <c r="AB33" s="278">
        <f t="shared" si="2"/>
        <v>6</v>
      </c>
      <c r="AC33" s="278">
        <f t="shared" si="3"/>
        <v>21</v>
      </c>
      <c r="AD33" s="278">
        <f t="shared" si="4"/>
        <v>29</v>
      </c>
      <c r="AE33" s="278">
        <f t="shared" si="5"/>
        <v>11</v>
      </c>
      <c r="AF33" s="278">
        <f t="shared" si="6"/>
        <v>20</v>
      </c>
      <c r="AG33" s="278">
        <f t="shared" si="7"/>
        <v>0</v>
      </c>
      <c r="AH33" s="277">
        <f t="shared" si="8"/>
        <v>87</v>
      </c>
      <c r="AI33" s="279">
        <f t="shared" si="9"/>
        <v>100</v>
      </c>
      <c r="AJ33" s="279">
        <f t="shared" si="10"/>
        <v>91.304347826086953</v>
      </c>
      <c r="AK33" s="279">
        <f t="shared" si="11"/>
        <v>96.666666666666671</v>
      </c>
      <c r="AL33" s="279">
        <f t="shared" si="12"/>
        <v>84.615384615384613</v>
      </c>
      <c r="AM33" s="279">
        <f t="shared" si="13"/>
        <v>71.428571428571431</v>
      </c>
      <c r="AN33" s="279">
        <f t="shared" si="14"/>
        <v>0</v>
      </c>
    </row>
    <row r="34" spans="1:43" ht="30" customHeight="1" x14ac:dyDescent="0.2">
      <c r="A34" s="91">
        <v>18</v>
      </c>
      <c r="B34" s="117" t="str">
        <f>'STUDENT NAMELIST'!B22</f>
        <v>2023PEC AI 550</v>
      </c>
      <c r="C34" s="117">
        <f>'STUDENT NAMELIST'!C22</f>
        <v>211423243018</v>
      </c>
      <c r="D34" s="118" t="str">
        <f>'STUDENT NAMELIST'!D22</f>
        <v>AKASH A</v>
      </c>
      <c r="E34" s="82">
        <v>2</v>
      </c>
      <c r="F34" s="82">
        <v>2</v>
      </c>
      <c r="G34" s="82">
        <v>2</v>
      </c>
      <c r="H34" s="82">
        <v>2</v>
      </c>
      <c r="I34" s="82">
        <v>2</v>
      </c>
      <c r="J34" s="82">
        <v>2</v>
      </c>
      <c r="K34" s="82">
        <v>2</v>
      </c>
      <c r="L34" s="82">
        <v>0</v>
      </c>
      <c r="M34" s="82">
        <v>0</v>
      </c>
      <c r="N34" s="82">
        <v>0</v>
      </c>
      <c r="O34" s="82">
        <v>0</v>
      </c>
      <c r="P34" s="125">
        <v>10</v>
      </c>
      <c r="Q34" s="125">
        <v>10</v>
      </c>
      <c r="R34" s="125">
        <v>0</v>
      </c>
      <c r="S34" s="125">
        <v>0</v>
      </c>
      <c r="T34" s="125">
        <v>10</v>
      </c>
      <c r="U34" s="125">
        <v>0</v>
      </c>
      <c r="V34" s="125">
        <v>10</v>
      </c>
      <c r="W34" s="125">
        <v>5</v>
      </c>
      <c r="X34" s="125">
        <v>0</v>
      </c>
      <c r="Y34" s="125">
        <v>0</v>
      </c>
      <c r="Z34" s="125">
        <v>11</v>
      </c>
      <c r="AA34" s="92">
        <f t="shared" si="1"/>
        <v>70</v>
      </c>
      <c r="AB34" s="278">
        <f t="shared" si="2"/>
        <v>4</v>
      </c>
      <c r="AC34" s="278">
        <f t="shared" si="3"/>
        <v>8</v>
      </c>
      <c r="AD34" s="278">
        <f t="shared" si="4"/>
        <v>22</v>
      </c>
      <c r="AE34" s="278">
        <f t="shared" si="5"/>
        <v>20</v>
      </c>
      <c r="AF34" s="278">
        <f t="shared" si="6"/>
        <v>16</v>
      </c>
      <c r="AG34" s="278">
        <f t="shared" si="7"/>
        <v>0</v>
      </c>
      <c r="AH34" s="277">
        <f t="shared" si="8"/>
        <v>70</v>
      </c>
      <c r="AI34" s="279">
        <f t="shared" si="9"/>
        <v>66.666666666666657</v>
      </c>
      <c r="AJ34" s="279">
        <f t="shared" si="10"/>
        <v>80</v>
      </c>
      <c r="AK34" s="279">
        <f t="shared" si="11"/>
        <v>73.333333333333329</v>
      </c>
      <c r="AL34" s="279">
        <f t="shared" si="12"/>
        <v>76.923076923076934</v>
      </c>
      <c r="AM34" s="279">
        <f t="shared" si="13"/>
        <v>57.142857142857139</v>
      </c>
      <c r="AN34" s="279">
        <f t="shared" si="14"/>
        <v>0</v>
      </c>
    </row>
    <row r="35" spans="1:43" ht="30" customHeight="1" x14ac:dyDescent="0.2">
      <c r="A35" s="91">
        <v>19</v>
      </c>
      <c r="B35" s="117" t="str">
        <f>'STUDENT NAMELIST'!B23</f>
        <v>2023PEC AI 552</v>
      </c>
      <c r="C35" s="117">
        <f>'STUDENT NAMELIST'!C23</f>
        <v>211423243019</v>
      </c>
      <c r="D35" s="118" t="str">
        <f>'STUDENT NAMELIST'!D23</f>
        <v>AKASH R</v>
      </c>
      <c r="E35" s="82">
        <v>2</v>
      </c>
      <c r="F35" s="82">
        <v>2</v>
      </c>
      <c r="G35" s="82">
        <v>2</v>
      </c>
      <c r="H35" s="82">
        <v>2</v>
      </c>
      <c r="I35" s="82">
        <v>2</v>
      </c>
      <c r="J35" s="82">
        <v>0</v>
      </c>
      <c r="K35" s="82">
        <v>0</v>
      </c>
      <c r="L35" s="82">
        <v>0</v>
      </c>
      <c r="M35" s="82">
        <v>0</v>
      </c>
      <c r="N35" s="82">
        <v>0</v>
      </c>
      <c r="O35" s="82">
        <v>7</v>
      </c>
      <c r="P35" s="125">
        <v>0</v>
      </c>
      <c r="Q35" s="125">
        <v>0</v>
      </c>
      <c r="R35" s="125">
        <v>7</v>
      </c>
      <c r="S35" s="125">
        <v>6</v>
      </c>
      <c r="T35" s="125">
        <v>0</v>
      </c>
      <c r="U35" s="125">
        <v>7</v>
      </c>
      <c r="V35" s="125">
        <v>0</v>
      </c>
      <c r="W35" s="125">
        <v>0</v>
      </c>
      <c r="X35" s="125">
        <v>5</v>
      </c>
      <c r="Y35" s="125">
        <v>8</v>
      </c>
      <c r="Z35" s="125">
        <v>0</v>
      </c>
      <c r="AA35" s="92">
        <f t="shared" si="1"/>
        <v>50</v>
      </c>
      <c r="AB35" s="278">
        <f t="shared" si="2"/>
        <v>2</v>
      </c>
      <c r="AC35" s="278">
        <f t="shared" si="3"/>
        <v>13</v>
      </c>
      <c r="AD35" s="278">
        <f t="shared" si="4"/>
        <v>16</v>
      </c>
      <c r="AE35" s="278">
        <f t="shared" si="5"/>
        <v>6</v>
      </c>
      <c r="AF35" s="278">
        <f t="shared" si="6"/>
        <v>13</v>
      </c>
      <c r="AG35" s="278">
        <f t="shared" si="7"/>
        <v>0</v>
      </c>
      <c r="AH35" s="277">
        <f t="shared" si="8"/>
        <v>50</v>
      </c>
      <c r="AI35" s="279">
        <f t="shared" si="9"/>
        <v>33.333333333333329</v>
      </c>
      <c r="AJ35" s="279">
        <f t="shared" si="10"/>
        <v>56.521739130434781</v>
      </c>
      <c r="AK35" s="279">
        <f t="shared" si="11"/>
        <v>53.333333333333336</v>
      </c>
      <c r="AL35" s="279">
        <f t="shared" si="12"/>
        <v>46.153846153846153</v>
      </c>
      <c r="AM35" s="279">
        <f t="shared" si="13"/>
        <v>46.428571428571431</v>
      </c>
      <c r="AN35" s="279">
        <f t="shared" si="14"/>
        <v>0</v>
      </c>
    </row>
    <row r="36" spans="1:43" ht="30" customHeight="1" x14ac:dyDescent="0.2">
      <c r="A36" s="91">
        <v>20</v>
      </c>
      <c r="B36" s="117" t="str">
        <f>'STUDENT NAMELIST'!B24</f>
        <v>2023PEC AI 553</v>
      </c>
      <c r="C36" s="117">
        <f>'STUDENT NAMELIST'!C24</f>
        <v>211423243020</v>
      </c>
      <c r="D36" s="118" t="str">
        <f>'STUDENT NAMELIST'!D24</f>
        <v>AKASH RAJA M</v>
      </c>
      <c r="E36" s="82">
        <v>2</v>
      </c>
      <c r="F36" s="82">
        <v>2</v>
      </c>
      <c r="G36" s="82">
        <v>2</v>
      </c>
      <c r="H36" s="82">
        <v>2</v>
      </c>
      <c r="I36" s="82">
        <v>2</v>
      </c>
      <c r="J36" s="82">
        <v>2</v>
      </c>
      <c r="K36" s="82">
        <v>2</v>
      </c>
      <c r="L36" s="82">
        <v>0</v>
      </c>
      <c r="M36" s="82">
        <v>0</v>
      </c>
      <c r="N36" s="82">
        <v>0</v>
      </c>
      <c r="O36" s="82">
        <v>0</v>
      </c>
      <c r="P36" s="125">
        <v>10</v>
      </c>
      <c r="Q36" s="125">
        <v>10</v>
      </c>
      <c r="R36" s="125">
        <v>0</v>
      </c>
      <c r="S36" s="125">
        <v>0</v>
      </c>
      <c r="T36" s="125">
        <v>10</v>
      </c>
      <c r="U36" s="125">
        <v>0</v>
      </c>
      <c r="V36" s="125">
        <v>10</v>
      </c>
      <c r="W36" s="125">
        <v>5</v>
      </c>
      <c r="X36" s="125">
        <v>0</v>
      </c>
      <c r="Y36" s="125">
        <v>0</v>
      </c>
      <c r="Z36" s="125">
        <v>11</v>
      </c>
      <c r="AA36" s="92">
        <f t="shared" si="1"/>
        <v>70</v>
      </c>
      <c r="AB36" s="278">
        <f t="shared" si="2"/>
        <v>4</v>
      </c>
      <c r="AC36" s="278">
        <f t="shared" si="3"/>
        <v>8</v>
      </c>
      <c r="AD36" s="278">
        <f t="shared" si="4"/>
        <v>22</v>
      </c>
      <c r="AE36" s="278">
        <f t="shared" si="5"/>
        <v>20</v>
      </c>
      <c r="AF36" s="278">
        <f t="shared" si="6"/>
        <v>16</v>
      </c>
      <c r="AG36" s="278">
        <f t="shared" si="7"/>
        <v>0</v>
      </c>
      <c r="AH36" s="277">
        <f t="shared" si="8"/>
        <v>70</v>
      </c>
      <c r="AI36" s="279">
        <f t="shared" si="9"/>
        <v>66.666666666666657</v>
      </c>
      <c r="AJ36" s="279">
        <f t="shared" si="10"/>
        <v>80</v>
      </c>
      <c r="AK36" s="279">
        <f t="shared" si="11"/>
        <v>73.333333333333329</v>
      </c>
      <c r="AL36" s="279">
        <f t="shared" si="12"/>
        <v>76.923076923076934</v>
      </c>
      <c r="AM36" s="279">
        <f t="shared" si="13"/>
        <v>57.142857142857139</v>
      </c>
      <c r="AN36" s="279">
        <f t="shared" si="14"/>
        <v>0</v>
      </c>
    </row>
    <row r="37" spans="1:43" ht="30" customHeight="1" x14ac:dyDescent="0.2">
      <c r="A37" s="91">
        <v>21</v>
      </c>
      <c r="B37" s="117" t="str">
        <f>'STUDENT NAMELIST'!B25</f>
        <v>2023PEC AI 554</v>
      </c>
      <c r="C37" s="117">
        <f>'STUDENT NAMELIST'!C25</f>
        <v>211423243021</v>
      </c>
      <c r="D37" s="118" t="str">
        <f>'STUDENT NAMELIST'!D25</f>
        <v>AKSHAY KANNA G</v>
      </c>
      <c r="E37" s="82">
        <v>2</v>
      </c>
      <c r="F37" s="82">
        <v>2</v>
      </c>
      <c r="G37" s="82">
        <v>2</v>
      </c>
      <c r="H37" s="82">
        <v>2</v>
      </c>
      <c r="I37" s="82">
        <v>2</v>
      </c>
      <c r="J37" s="82">
        <v>2</v>
      </c>
      <c r="K37" s="82">
        <v>2</v>
      </c>
      <c r="L37" s="82">
        <v>1</v>
      </c>
      <c r="M37" s="82">
        <v>0</v>
      </c>
      <c r="N37" s="82">
        <v>0</v>
      </c>
      <c r="O37" s="82">
        <v>11</v>
      </c>
      <c r="P37" s="125">
        <v>0</v>
      </c>
      <c r="Q37" s="125">
        <v>0</v>
      </c>
      <c r="R37" s="125">
        <v>11</v>
      </c>
      <c r="S37" s="125">
        <v>9</v>
      </c>
      <c r="T37" s="125">
        <v>0</v>
      </c>
      <c r="U37" s="125">
        <v>11</v>
      </c>
      <c r="V37" s="125">
        <v>0</v>
      </c>
      <c r="W37" s="125">
        <v>0</v>
      </c>
      <c r="X37" s="125">
        <v>7</v>
      </c>
      <c r="Y37" s="125">
        <v>11</v>
      </c>
      <c r="Z37" s="125">
        <v>0</v>
      </c>
      <c r="AA37" s="92">
        <f t="shared" si="1"/>
        <v>75</v>
      </c>
      <c r="AB37" s="278">
        <f t="shared" si="2"/>
        <v>5</v>
      </c>
      <c r="AC37" s="278">
        <f t="shared" si="3"/>
        <v>19</v>
      </c>
      <c r="AD37" s="278">
        <f t="shared" si="4"/>
        <v>24</v>
      </c>
      <c r="AE37" s="278">
        <f t="shared" si="5"/>
        <v>9</v>
      </c>
      <c r="AF37" s="278">
        <f t="shared" si="6"/>
        <v>18</v>
      </c>
      <c r="AG37" s="278">
        <f t="shared" si="7"/>
        <v>0</v>
      </c>
      <c r="AH37" s="277">
        <f t="shared" si="8"/>
        <v>75</v>
      </c>
      <c r="AI37" s="279">
        <f t="shared" si="9"/>
        <v>83.333333333333343</v>
      </c>
      <c r="AJ37" s="279">
        <f t="shared" si="10"/>
        <v>82.608695652173907</v>
      </c>
      <c r="AK37" s="279">
        <f t="shared" si="11"/>
        <v>80</v>
      </c>
      <c r="AL37" s="279">
        <f t="shared" si="12"/>
        <v>69.230769230769226</v>
      </c>
      <c r="AM37" s="279">
        <f t="shared" si="13"/>
        <v>64.285714285714292</v>
      </c>
      <c r="AN37" s="279">
        <f t="shared" si="14"/>
        <v>0</v>
      </c>
    </row>
    <row r="38" spans="1:43" ht="30" customHeight="1" x14ac:dyDescent="0.2">
      <c r="A38" s="91">
        <v>22</v>
      </c>
      <c r="B38" s="117" t="str">
        <f>'STUDENT NAMELIST'!B26</f>
        <v>2023PEC AI 109</v>
      </c>
      <c r="C38" s="117">
        <f>'STUDENT NAMELIST'!C26</f>
        <v>211423243022</v>
      </c>
      <c r="D38" s="118" t="str">
        <f>'STUDENT NAMELIST'!D26</f>
        <v>AKSHAYA SAKTHI G</v>
      </c>
      <c r="E38" s="82">
        <v>2</v>
      </c>
      <c r="F38" s="82">
        <v>2</v>
      </c>
      <c r="G38" s="82">
        <v>2</v>
      </c>
      <c r="H38" s="82">
        <v>2</v>
      </c>
      <c r="I38" s="82">
        <v>2</v>
      </c>
      <c r="J38" s="82">
        <v>2</v>
      </c>
      <c r="K38" s="82">
        <v>0</v>
      </c>
      <c r="L38" s="82">
        <v>0</v>
      </c>
      <c r="M38" s="82">
        <v>0</v>
      </c>
      <c r="N38" s="82">
        <v>0</v>
      </c>
      <c r="O38" s="82">
        <v>0</v>
      </c>
      <c r="P38" s="125">
        <v>8</v>
      </c>
      <c r="Q38" s="125">
        <v>9</v>
      </c>
      <c r="R38" s="125">
        <v>0</v>
      </c>
      <c r="S38" s="125">
        <v>0</v>
      </c>
      <c r="T38" s="125">
        <v>9</v>
      </c>
      <c r="U38" s="125">
        <v>0</v>
      </c>
      <c r="V38" s="125">
        <v>9</v>
      </c>
      <c r="W38" s="125">
        <v>3</v>
      </c>
      <c r="X38" s="125">
        <v>0</v>
      </c>
      <c r="Y38" s="125">
        <v>0</v>
      </c>
      <c r="Z38" s="125">
        <v>9</v>
      </c>
      <c r="AA38" s="92">
        <f t="shared" si="1"/>
        <v>59</v>
      </c>
      <c r="AB38" s="278">
        <f t="shared" si="2"/>
        <v>2</v>
      </c>
      <c r="AC38" s="278">
        <f t="shared" si="3"/>
        <v>8</v>
      </c>
      <c r="AD38" s="278">
        <f t="shared" si="4"/>
        <v>19</v>
      </c>
      <c r="AE38" s="278">
        <f t="shared" si="5"/>
        <v>18</v>
      </c>
      <c r="AF38" s="278">
        <f t="shared" si="6"/>
        <v>12</v>
      </c>
      <c r="AG38" s="278">
        <f t="shared" si="7"/>
        <v>0</v>
      </c>
      <c r="AH38" s="277">
        <f t="shared" si="8"/>
        <v>59</v>
      </c>
      <c r="AI38" s="279">
        <f t="shared" si="9"/>
        <v>33.333333333333329</v>
      </c>
      <c r="AJ38" s="279">
        <f t="shared" si="10"/>
        <v>80</v>
      </c>
      <c r="AK38" s="279">
        <f t="shared" si="11"/>
        <v>63.333333333333329</v>
      </c>
      <c r="AL38" s="279">
        <f t="shared" si="12"/>
        <v>69.230769230769226</v>
      </c>
      <c r="AM38" s="279">
        <f t="shared" si="13"/>
        <v>42.857142857142854</v>
      </c>
      <c r="AN38" s="279">
        <f t="shared" si="14"/>
        <v>0</v>
      </c>
    </row>
    <row r="39" spans="1:43" ht="30" customHeight="1" x14ac:dyDescent="0.2">
      <c r="A39" s="91">
        <v>23</v>
      </c>
      <c r="B39" s="117" t="str">
        <f>'STUDENT NAMELIST'!B27</f>
        <v>2023PEC AI 555</v>
      </c>
      <c r="C39" s="117">
        <f>'STUDENT NAMELIST'!C27</f>
        <v>211423243023</v>
      </c>
      <c r="D39" s="118" t="str">
        <f>'STUDENT NAMELIST'!D27</f>
        <v>AKSHITH KUMAR V</v>
      </c>
      <c r="E39" s="82">
        <v>2</v>
      </c>
      <c r="F39" s="82">
        <v>2</v>
      </c>
      <c r="G39" s="82">
        <v>2</v>
      </c>
      <c r="H39" s="82">
        <v>2</v>
      </c>
      <c r="I39" s="82">
        <v>2</v>
      </c>
      <c r="J39" s="82">
        <v>2</v>
      </c>
      <c r="K39" s="82">
        <v>2</v>
      </c>
      <c r="L39" s="82">
        <v>0</v>
      </c>
      <c r="M39" s="82">
        <v>0</v>
      </c>
      <c r="N39" s="82">
        <v>0</v>
      </c>
      <c r="O39" s="82">
        <v>10</v>
      </c>
      <c r="P39" s="125">
        <v>0</v>
      </c>
      <c r="Q39" s="125">
        <v>0</v>
      </c>
      <c r="R39" s="125">
        <v>10</v>
      </c>
      <c r="S39" s="125">
        <v>9</v>
      </c>
      <c r="T39" s="125">
        <v>0</v>
      </c>
      <c r="U39" s="125">
        <v>10</v>
      </c>
      <c r="V39" s="125">
        <v>0</v>
      </c>
      <c r="W39" s="125">
        <v>0</v>
      </c>
      <c r="X39" s="125">
        <v>6</v>
      </c>
      <c r="Y39" s="125">
        <v>11</v>
      </c>
      <c r="Z39" s="125">
        <v>0</v>
      </c>
      <c r="AA39" s="92">
        <f t="shared" si="1"/>
        <v>70</v>
      </c>
      <c r="AB39" s="278">
        <f t="shared" si="2"/>
        <v>4</v>
      </c>
      <c r="AC39" s="278">
        <f t="shared" si="3"/>
        <v>18</v>
      </c>
      <c r="AD39" s="278">
        <f t="shared" si="4"/>
        <v>22</v>
      </c>
      <c r="AE39" s="278">
        <f t="shared" si="5"/>
        <v>9</v>
      </c>
      <c r="AF39" s="278">
        <f t="shared" si="6"/>
        <v>17</v>
      </c>
      <c r="AG39" s="278">
        <f t="shared" si="7"/>
        <v>0</v>
      </c>
      <c r="AH39" s="277">
        <f t="shared" si="8"/>
        <v>70</v>
      </c>
      <c r="AI39" s="279">
        <f t="shared" si="9"/>
        <v>66.666666666666657</v>
      </c>
      <c r="AJ39" s="279">
        <f t="shared" si="10"/>
        <v>78.260869565217391</v>
      </c>
      <c r="AK39" s="279">
        <f t="shared" si="11"/>
        <v>73.333333333333329</v>
      </c>
      <c r="AL39" s="279">
        <f t="shared" si="12"/>
        <v>69.230769230769226</v>
      </c>
      <c r="AM39" s="279">
        <f t="shared" si="13"/>
        <v>60.714285714285708</v>
      </c>
      <c r="AN39" s="279">
        <f t="shared" si="14"/>
        <v>0</v>
      </c>
    </row>
    <row r="40" spans="1:43" ht="30" customHeight="1" x14ac:dyDescent="0.2">
      <c r="A40" s="91">
        <v>24</v>
      </c>
      <c r="B40" s="117" t="str">
        <f>'STUDENT NAMELIST'!B28</f>
        <v>2023PEC AI 556</v>
      </c>
      <c r="C40" s="117">
        <f>'STUDENT NAMELIST'!C28</f>
        <v>211423243024</v>
      </c>
      <c r="D40" s="118" t="str">
        <f>'STUDENT NAMELIST'!D28</f>
        <v>ALLEN PHILIP T E</v>
      </c>
      <c r="E40" s="82">
        <v>2</v>
      </c>
      <c r="F40" s="82">
        <v>2</v>
      </c>
      <c r="G40" s="82">
        <v>2</v>
      </c>
      <c r="H40" s="82">
        <v>2</v>
      </c>
      <c r="I40" s="82">
        <v>2</v>
      </c>
      <c r="J40" s="82">
        <v>2</v>
      </c>
      <c r="K40" s="82">
        <v>2</v>
      </c>
      <c r="L40" s="82">
        <v>2</v>
      </c>
      <c r="M40" s="82">
        <v>1</v>
      </c>
      <c r="N40" s="82">
        <v>0</v>
      </c>
      <c r="O40" s="82">
        <v>0</v>
      </c>
      <c r="P40" s="125">
        <v>11</v>
      </c>
      <c r="Q40" s="125">
        <v>12</v>
      </c>
      <c r="R40" s="125">
        <v>0</v>
      </c>
      <c r="S40" s="125">
        <v>0</v>
      </c>
      <c r="T40" s="125">
        <v>12</v>
      </c>
      <c r="U40" s="125">
        <v>0</v>
      </c>
      <c r="V40" s="125">
        <v>12</v>
      </c>
      <c r="W40" s="125">
        <v>7</v>
      </c>
      <c r="X40" s="125">
        <v>0</v>
      </c>
      <c r="Y40" s="125">
        <v>0</v>
      </c>
      <c r="Z40" s="125">
        <v>13</v>
      </c>
      <c r="AA40" s="92">
        <f t="shared" si="1"/>
        <v>84</v>
      </c>
      <c r="AB40" s="278">
        <f t="shared" si="2"/>
        <v>6</v>
      </c>
      <c r="AC40" s="278">
        <f t="shared" si="3"/>
        <v>8</v>
      </c>
      <c r="AD40" s="278">
        <f t="shared" si="4"/>
        <v>26</v>
      </c>
      <c r="AE40" s="278">
        <f t="shared" si="5"/>
        <v>24</v>
      </c>
      <c r="AF40" s="278">
        <f t="shared" si="6"/>
        <v>20</v>
      </c>
      <c r="AG40" s="278">
        <f t="shared" si="7"/>
        <v>0</v>
      </c>
      <c r="AH40" s="277">
        <f t="shared" si="8"/>
        <v>84</v>
      </c>
      <c r="AI40" s="279">
        <f t="shared" si="9"/>
        <v>100</v>
      </c>
      <c r="AJ40" s="279">
        <f t="shared" si="10"/>
        <v>80</v>
      </c>
      <c r="AK40" s="279">
        <f t="shared" si="11"/>
        <v>86.666666666666671</v>
      </c>
      <c r="AL40" s="279">
        <f t="shared" si="12"/>
        <v>92.307692307692307</v>
      </c>
      <c r="AM40" s="279">
        <f t="shared" si="13"/>
        <v>71.428571428571431</v>
      </c>
      <c r="AN40" s="279">
        <f t="shared" si="14"/>
        <v>0</v>
      </c>
      <c r="AO40" s="3"/>
      <c r="AP40" s="3"/>
      <c r="AQ40" s="3"/>
    </row>
    <row r="41" spans="1:43" ht="30" customHeight="1" x14ac:dyDescent="0.2">
      <c r="A41" s="91">
        <v>25</v>
      </c>
      <c r="B41" s="117" t="str">
        <f>'STUDENT NAMELIST'!B29</f>
        <v>2023PEC AI 110</v>
      </c>
      <c r="C41" s="117">
        <f>'STUDENT NAMELIST'!C29</f>
        <v>211423243025</v>
      </c>
      <c r="D41" s="118" t="str">
        <f>'STUDENT NAMELIST'!D29</f>
        <v>AMIRTHA A</v>
      </c>
      <c r="E41" s="82">
        <v>2</v>
      </c>
      <c r="F41" s="82">
        <v>2</v>
      </c>
      <c r="G41" s="82">
        <v>2</v>
      </c>
      <c r="H41" s="82">
        <v>2</v>
      </c>
      <c r="I41" s="82">
        <v>2</v>
      </c>
      <c r="J41" s="82">
        <v>2</v>
      </c>
      <c r="K41" s="82">
        <v>2</v>
      </c>
      <c r="L41" s="82">
        <v>1</v>
      </c>
      <c r="M41" s="82">
        <v>0</v>
      </c>
      <c r="N41" s="82">
        <v>0</v>
      </c>
      <c r="O41" s="82">
        <v>11</v>
      </c>
      <c r="P41" s="125">
        <v>0</v>
      </c>
      <c r="Q41" s="125">
        <v>0</v>
      </c>
      <c r="R41" s="125">
        <v>11</v>
      </c>
      <c r="S41" s="125">
        <v>10</v>
      </c>
      <c r="T41" s="125">
        <v>0</v>
      </c>
      <c r="U41" s="125">
        <v>11</v>
      </c>
      <c r="V41" s="125">
        <v>0</v>
      </c>
      <c r="W41" s="125">
        <v>0</v>
      </c>
      <c r="X41" s="125">
        <v>7</v>
      </c>
      <c r="Y41" s="125">
        <v>12</v>
      </c>
      <c r="Z41" s="125">
        <v>0</v>
      </c>
      <c r="AA41" s="92">
        <f t="shared" si="1"/>
        <v>77</v>
      </c>
      <c r="AB41" s="278">
        <f t="shared" si="2"/>
        <v>5</v>
      </c>
      <c r="AC41" s="278">
        <f t="shared" si="3"/>
        <v>19</v>
      </c>
      <c r="AD41" s="278">
        <f t="shared" si="4"/>
        <v>24</v>
      </c>
      <c r="AE41" s="278">
        <f t="shared" si="5"/>
        <v>10</v>
      </c>
      <c r="AF41" s="278">
        <f t="shared" si="6"/>
        <v>19</v>
      </c>
      <c r="AG41" s="278">
        <f t="shared" si="7"/>
        <v>0</v>
      </c>
      <c r="AH41" s="277">
        <f t="shared" si="8"/>
        <v>77</v>
      </c>
      <c r="AI41" s="279">
        <f t="shared" si="9"/>
        <v>83.333333333333343</v>
      </c>
      <c r="AJ41" s="279">
        <f t="shared" si="10"/>
        <v>82.608695652173907</v>
      </c>
      <c r="AK41" s="279">
        <f t="shared" si="11"/>
        <v>80</v>
      </c>
      <c r="AL41" s="279">
        <f t="shared" si="12"/>
        <v>76.923076923076934</v>
      </c>
      <c r="AM41" s="279">
        <f t="shared" si="13"/>
        <v>67.857142857142861</v>
      </c>
      <c r="AN41" s="279">
        <f t="shared" si="14"/>
        <v>0</v>
      </c>
      <c r="AO41" s="3"/>
      <c r="AP41" s="3"/>
      <c r="AQ41" s="3"/>
    </row>
    <row r="42" spans="1:43" ht="30" customHeight="1" x14ac:dyDescent="0.2">
      <c r="A42" s="91">
        <v>26</v>
      </c>
      <c r="B42" s="117" t="str">
        <f>'STUDENT NAMELIST'!B30</f>
        <v>2023PEC AI 557</v>
      </c>
      <c r="C42" s="117">
        <f>'STUDENT NAMELIST'!C30</f>
        <v>211423243026</v>
      </c>
      <c r="D42" s="118" t="str">
        <f>'STUDENT NAMELIST'!D30</f>
        <v>AMRUTH CHANAKYA A</v>
      </c>
      <c r="E42" s="82">
        <v>2</v>
      </c>
      <c r="F42" s="82">
        <v>2</v>
      </c>
      <c r="G42" s="82">
        <v>2</v>
      </c>
      <c r="H42" s="82">
        <v>2</v>
      </c>
      <c r="I42" s="82">
        <v>2</v>
      </c>
      <c r="J42" s="82">
        <v>2</v>
      </c>
      <c r="K42" s="82">
        <v>2</v>
      </c>
      <c r="L42" s="82">
        <v>1</v>
      </c>
      <c r="M42" s="82">
        <v>0</v>
      </c>
      <c r="N42" s="82">
        <v>0</v>
      </c>
      <c r="O42" s="82">
        <v>0</v>
      </c>
      <c r="P42" s="125">
        <v>10</v>
      </c>
      <c r="Q42" s="125">
        <v>11</v>
      </c>
      <c r="R42" s="125">
        <v>0</v>
      </c>
      <c r="S42" s="125">
        <v>0</v>
      </c>
      <c r="T42" s="125">
        <v>11</v>
      </c>
      <c r="U42" s="125">
        <v>0</v>
      </c>
      <c r="V42" s="125">
        <v>11</v>
      </c>
      <c r="W42" s="125">
        <v>6</v>
      </c>
      <c r="X42" s="125">
        <v>0</v>
      </c>
      <c r="Y42" s="125">
        <v>0</v>
      </c>
      <c r="Z42" s="125">
        <v>11</v>
      </c>
      <c r="AA42" s="92">
        <f t="shared" si="1"/>
        <v>75</v>
      </c>
      <c r="AB42" s="278">
        <f t="shared" si="2"/>
        <v>5</v>
      </c>
      <c r="AC42" s="278">
        <f t="shared" si="3"/>
        <v>8</v>
      </c>
      <c r="AD42" s="278">
        <f t="shared" si="4"/>
        <v>23</v>
      </c>
      <c r="AE42" s="278">
        <f t="shared" si="5"/>
        <v>22</v>
      </c>
      <c r="AF42" s="278">
        <f t="shared" si="6"/>
        <v>17</v>
      </c>
      <c r="AG42" s="278">
        <f t="shared" si="7"/>
        <v>0</v>
      </c>
      <c r="AH42" s="277">
        <f t="shared" si="8"/>
        <v>75</v>
      </c>
      <c r="AI42" s="279">
        <f t="shared" si="9"/>
        <v>83.333333333333343</v>
      </c>
      <c r="AJ42" s="279">
        <f t="shared" si="10"/>
        <v>80</v>
      </c>
      <c r="AK42" s="279">
        <f t="shared" si="11"/>
        <v>76.666666666666671</v>
      </c>
      <c r="AL42" s="279">
        <f t="shared" si="12"/>
        <v>84.615384615384613</v>
      </c>
      <c r="AM42" s="279">
        <f t="shared" si="13"/>
        <v>60.714285714285708</v>
      </c>
      <c r="AN42" s="279">
        <f t="shared" si="14"/>
        <v>0</v>
      </c>
      <c r="AO42" s="3"/>
      <c r="AP42" s="3"/>
      <c r="AQ42" s="3"/>
    </row>
    <row r="43" spans="1:43" ht="30" customHeight="1" x14ac:dyDescent="0.2">
      <c r="A43" s="91">
        <v>27</v>
      </c>
      <c r="B43" s="117" t="str">
        <f>'STUDENT NAMELIST'!B31</f>
        <v>2023PEC AI 558</v>
      </c>
      <c r="C43" s="117">
        <f>'STUDENT NAMELIST'!C31</f>
        <v>211423243027</v>
      </c>
      <c r="D43" s="118" t="str">
        <f>'STUDENT NAMELIST'!D31</f>
        <v>ANANDHA KUMAR R K</v>
      </c>
      <c r="E43" s="82">
        <v>2</v>
      </c>
      <c r="F43" s="82">
        <v>2</v>
      </c>
      <c r="G43" s="82">
        <v>2</v>
      </c>
      <c r="H43" s="82">
        <v>2</v>
      </c>
      <c r="I43" s="82">
        <v>2</v>
      </c>
      <c r="J43" s="82">
        <v>2</v>
      </c>
      <c r="K43" s="82">
        <v>0</v>
      </c>
      <c r="L43" s="82">
        <v>0</v>
      </c>
      <c r="M43" s="82">
        <v>0</v>
      </c>
      <c r="N43" s="82">
        <v>0</v>
      </c>
      <c r="O43" s="82">
        <v>9</v>
      </c>
      <c r="P43" s="125">
        <v>0</v>
      </c>
      <c r="Q43" s="125">
        <v>0</v>
      </c>
      <c r="R43" s="125">
        <v>9</v>
      </c>
      <c r="S43" s="125">
        <v>8</v>
      </c>
      <c r="T43" s="125">
        <v>0</v>
      </c>
      <c r="U43" s="125">
        <v>9</v>
      </c>
      <c r="V43" s="125">
        <v>0</v>
      </c>
      <c r="W43" s="125">
        <v>0</v>
      </c>
      <c r="X43" s="125">
        <v>4</v>
      </c>
      <c r="Y43" s="125">
        <v>9</v>
      </c>
      <c r="Z43" s="125">
        <v>0</v>
      </c>
      <c r="AA43" s="92">
        <f t="shared" si="1"/>
        <v>60</v>
      </c>
      <c r="AB43" s="278">
        <f t="shared" si="2"/>
        <v>2</v>
      </c>
      <c r="AC43" s="278">
        <f t="shared" si="3"/>
        <v>17</v>
      </c>
      <c r="AD43" s="278">
        <f t="shared" si="4"/>
        <v>20</v>
      </c>
      <c r="AE43" s="278">
        <f t="shared" si="5"/>
        <v>8</v>
      </c>
      <c r="AF43" s="278">
        <f t="shared" si="6"/>
        <v>13</v>
      </c>
      <c r="AG43" s="278">
        <f t="shared" si="7"/>
        <v>0</v>
      </c>
      <c r="AH43" s="277">
        <f t="shared" si="8"/>
        <v>60</v>
      </c>
      <c r="AI43" s="279">
        <f t="shared" si="9"/>
        <v>33.333333333333329</v>
      </c>
      <c r="AJ43" s="279">
        <f t="shared" si="10"/>
        <v>73.91304347826086</v>
      </c>
      <c r="AK43" s="279">
        <f t="shared" si="11"/>
        <v>66.666666666666657</v>
      </c>
      <c r="AL43" s="279">
        <f t="shared" si="12"/>
        <v>61.53846153846154</v>
      </c>
      <c r="AM43" s="279">
        <f t="shared" si="13"/>
        <v>46.428571428571431</v>
      </c>
      <c r="AN43" s="279">
        <f t="shared" si="14"/>
        <v>0</v>
      </c>
      <c r="AO43" s="3"/>
      <c r="AP43" s="3"/>
      <c r="AQ43" s="3"/>
    </row>
    <row r="44" spans="1:43" ht="30" customHeight="1" x14ac:dyDescent="0.2">
      <c r="A44" s="91">
        <v>28</v>
      </c>
      <c r="B44" s="117" t="str">
        <f>'STUDENT NAMELIST'!B32</f>
        <v>2023PEC AI 559</v>
      </c>
      <c r="C44" s="117">
        <f>'STUDENT NAMELIST'!C32</f>
        <v>211423243028</v>
      </c>
      <c r="D44" s="118" t="str">
        <f>'STUDENT NAMELIST'!D32</f>
        <v>ANANDHAKRISHNAN K</v>
      </c>
      <c r="E44" s="82">
        <v>2</v>
      </c>
      <c r="F44" s="82">
        <v>2</v>
      </c>
      <c r="G44" s="82">
        <v>2</v>
      </c>
      <c r="H44" s="82">
        <v>2</v>
      </c>
      <c r="I44" s="82">
        <v>2</v>
      </c>
      <c r="J44" s="82">
        <v>0</v>
      </c>
      <c r="K44" s="82">
        <v>0</v>
      </c>
      <c r="L44" s="82">
        <v>0</v>
      </c>
      <c r="M44" s="82">
        <v>0</v>
      </c>
      <c r="N44" s="82">
        <v>0</v>
      </c>
      <c r="O44" s="82">
        <v>0</v>
      </c>
      <c r="P44" s="125">
        <v>7</v>
      </c>
      <c r="Q44" s="125">
        <v>7</v>
      </c>
      <c r="R44" s="125">
        <v>0</v>
      </c>
      <c r="S44" s="125">
        <v>0</v>
      </c>
      <c r="T44" s="125">
        <v>7</v>
      </c>
      <c r="U44" s="125">
        <v>0</v>
      </c>
      <c r="V44" s="125">
        <v>7</v>
      </c>
      <c r="W44" s="125">
        <v>4</v>
      </c>
      <c r="X44" s="125">
        <v>0</v>
      </c>
      <c r="Y44" s="125">
        <v>0</v>
      </c>
      <c r="Z44" s="125">
        <v>8</v>
      </c>
      <c r="AA44" s="92">
        <f t="shared" si="1"/>
        <v>50</v>
      </c>
      <c r="AB44" s="278">
        <f t="shared" si="2"/>
        <v>2</v>
      </c>
      <c r="AC44" s="278">
        <f t="shared" si="3"/>
        <v>6</v>
      </c>
      <c r="AD44" s="278">
        <f t="shared" si="4"/>
        <v>16</v>
      </c>
      <c r="AE44" s="278">
        <f t="shared" si="5"/>
        <v>14</v>
      </c>
      <c r="AF44" s="278">
        <f t="shared" si="6"/>
        <v>12</v>
      </c>
      <c r="AG44" s="278">
        <f t="shared" si="7"/>
        <v>0</v>
      </c>
      <c r="AH44" s="277">
        <f t="shared" si="8"/>
        <v>50</v>
      </c>
      <c r="AI44" s="279">
        <f t="shared" si="9"/>
        <v>33.333333333333329</v>
      </c>
      <c r="AJ44" s="279">
        <f t="shared" si="10"/>
        <v>60</v>
      </c>
      <c r="AK44" s="279">
        <f t="shared" si="11"/>
        <v>53.333333333333336</v>
      </c>
      <c r="AL44" s="279">
        <f t="shared" si="12"/>
        <v>53.846153846153847</v>
      </c>
      <c r="AM44" s="279">
        <f t="shared" si="13"/>
        <v>42.857142857142854</v>
      </c>
      <c r="AN44" s="279">
        <f t="shared" si="14"/>
        <v>0</v>
      </c>
      <c r="AO44" s="3"/>
      <c r="AP44" s="3"/>
      <c r="AQ44" s="3"/>
    </row>
    <row r="45" spans="1:43" ht="30" customHeight="1" x14ac:dyDescent="0.2">
      <c r="A45" s="91">
        <v>29</v>
      </c>
      <c r="B45" s="117" t="str">
        <f>'STUDENT NAMELIST'!B33</f>
        <v>2023PEC AI 560</v>
      </c>
      <c r="C45" s="117">
        <f>'STUDENT NAMELIST'!C33</f>
        <v>211423243029</v>
      </c>
      <c r="D45" s="118" t="str">
        <f>'STUDENT NAMELIST'!D33</f>
        <v>ANDREW S J</v>
      </c>
      <c r="E45" s="82">
        <v>2</v>
      </c>
      <c r="F45" s="82">
        <v>2</v>
      </c>
      <c r="G45" s="82">
        <v>2</v>
      </c>
      <c r="H45" s="82">
        <v>2</v>
      </c>
      <c r="I45" s="82">
        <v>2</v>
      </c>
      <c r="J45" s="82">
        <v>0</v>
      </c>
      <c r="K45" s="82">
        <v>0</v>
      </c>
      <c r="L45" s="82">
        <v>0</v>
      </c>
      <c r="M45" s="82">
        <v>0</v>
      </c>
      <c r="N45" s="82">
        <v>0</v>
      </c>
      <c r="O45" s="82">
        <v>7</v>
      </c>
      <c r="P45" s="125">
        <v>0</v>
      </c>
      <c r="Q45" s="125">
        <v>0</v>
      </c>
      <c r="R45" s="125">
        <v>7</v>
      </c>
      <c r="S45" s="125">
        <v>6</v>
      </c>
      <c r="T45" s="125">
        <v>0</v>
      </c>
      <c r="U45" s="125">
        <v>7</v>
      </c>
      <c r="V45" s="125">
        <v>0</v>
      </c>
      <c r="W45" s="125">
        <v>0</v>
      </c>
      <c r="X45" s="125">
        <v>5</v>
      </c>
      <c r="Y45" s="125">
        <v>8</v>
      </c>
      <c r="Z45" s="125">
        <v>0</v>
      </c>
      <c r="AA45" s="92">
        <f t="shared" si="1"/>
        <v>50</v>
      </c>
      <c r="AB45" s="278">
        <f t="shared" si="2"/>
        <v>2</v>
      </c>
      <c r="AC45" s="278">
        <f t="shared" si="3"/>
        <v>13</v>
      </c>
      <c r="AD45" s="278">
        <f t="shared" si="4"/>
        <v>16</v>
      </c>
      <c r="AE45" s="278">
        <f t="shared" si="5"/>
        <v>6</v>
      </c>
      <c r="AF45" s="278">
        <f t="shared" si="6"/>
        <v>13</v>
      </c>
      <c r="AG45" s="278">
        <f t="shared" si="7"/>
        <v>0</v>
      </c>
      <c r="AH45" s="277">
        <f t="shared" si="8"/>
        <v>50</v>
      </c>
      <c r="AI45" s="279">
        <f t="shared" si="9"/>
        <v>33.333333333333329</v>
      </c>
      <c r="AJ45" s="279">
        <f t="shared" si="10"/>
        <v>56.521739130434781</v>
      </c>
      <c r="AK45" s="279">
        <f t="shared" si="11"/>
        <v>53.333333333333336</v>
      </c>
      <c r="AL45" s="279">
        <f t="shared" si="12"/>
        <v>46.153846153846153</v>
      </c>
      <c r="AM45" s="279">
        <f t="shared" si="13"/>
        <v>46.428571428571431</v>
      </c>
      <c r="AN45" s="279">
        <f t="shared" si="14"/>
        <v>0</v>
      </c>
      <c r="AO45" s="3"/>
      <c r="AP45" s="3"/>
      <c r="AQ45" s="3"/>
    </row>
    <row r="46" spans="1:43" ht="30" customHeight="1" x14ac:dyDescent="0.2">
      <c r="A46" s="91">
        <v>30</v>
      </c>
      <c r="B46" s="117" t="str">
        <f>'STUDENT NAMELIST'!B34</f>
        <v>2023PEC AI 561</v>
      </c>
      <c r="C46" s="117">
        <f>'STUDENT NAMELIST'!C34</f>
        <v>211423243030</v>
      </c>
      <c r="D46" s="118" t="str">
        <f>'STUDENT NAMELIST'!D34</f>
        <v>ANEESHWAR S</v>
      </c>
      <c r="E46" s="82">
        <v>2</v>
      </c>
      <c r="F46" s="82">
        <v>2</v>
      </c>
      <c r="G46" s="82">
        <v>2</v>
      </c>
      <c r="H46" s="82">
        <v>2</v>
      </c>
      <c r="I46" s="82">
        <v>2</v>
      </c>
      <c r="J46" s="82">
        <v>2</v>
      </c>
      <c r="K46" s="82">
        <v>1</v>
      </c>
      <c r="L46" s="82">
        <v>0</v>
      </c>
      <c r="M46" s="82">
        <v>0</v>
      </c>
      <c r="N46" s="82">
        <v>0</v>
      </c>
      <c r="O46" s="82">
        <v>0</v>
      </c>
      <c r="P46" s="125">
        <v>9</v>
      </c>
      <c r="Q46" s="125">
        <v>10</v>
      </c>
      <c r="R46" s="125">
        <v>0</v>
      </c>
      <c r="S46" s="125">
        <v>0</v>
      </c>
      <c r="T46" s="125">
        <v>10</v>
      </c>
      <c r="U46" s="125">
        <v>0</v>
      </c>
      <c r="V46" s="125">
        <v>10</v>
      </c>
      <c r="W46" s="125">
        <v>5</v>
      </c>
      <c r="X46" s="125">
        <v>0</v>
      </c>
      <c r="Y46" s="125">
        <v>0</v>
      </c>
      <c r="Z46" s="125">
        <v>10</v>
      </c>
      <c r="AA46" s="92">
        <f t="shared" si="1"/>
        <v>67</v>
      </c>
      <c r="AB46" s="278">
        <f t="shared" si="2"/>
        <v>3</v>
      </c>
      <c r="AC46" s="278">
        <f t="shared" si="3"/>
        <v>8</v>
      </c>
      <c r="AD46" s="278">
        <f t="shared" si="4"/>
        <v>21</v>
      </c>
      <c r="AE46" s="278">
        <f t="shared" si="5"/>
        <v>20</v>
      </c>
      <c r="AF46" s="278">
        <f t="shared" si="6"/>
        <v>15</v>
      </c>
      <c r="AG46" s="278">
        <f t="shared" si="7"/>
        <v>0</v>
      </c>
      <c r="AH46" s="277">
        <f t="shared" si="8"/>
        <v>67</v>
      </c>
      <c r="AI46" s="279">
        <f t="shared" si="9"/>
        <v>50</v>
      </c>
      <c r="AJ46" s="279">
        <f t="shared" si="10"/>
        <v>80</v>
      </c>
      <c r="AK46" s="279">
        <f t="shared" si="11"/>
        <v>70</v>
      </c>
      <c r="AL46" s="279">
        <f t="shared" si="12"/>
        <v>76.923076923076934</v>
      </c>
      <c r="AM46" s="279">
        <f t="shared" si="13"/>
        <v>53.571428571428569</v>
      </c>
      <c r="AN46" s="279">
        <f t="shared" si="14"/>
        <v>0</v>
      </c>
      <c r="AO46" s="3"/>
      <c r="AP46" s="3"/>
      <c r="AQ46" s="3"/>
    </row>
    <row r="47" spans="1:43" ht="30" customHeight="1" x14ac:dyDescent="0.2">
      <c r="A47" s="91">
        <v>31</v>
      </c>
      <c r="B47" s="117" t="str">
        <f>'STUDENT NAMELIST'!B35</f>
        <v>2023PEC AI 562</v>
      </c>
      <c r="C47" s="117">
        <f>'STUDENT NAMELIST'!C35</f>
        <v>211423243031</v>
      </c>
      <c r="D47" s="118" t="str">
        <f>'STUDENT NAMELIST'!D35</f>
        <v>ANIS VASANTH A</v>
      </c>
      <c r="E47" s="82">
        <v>2</v>
      </c>
      <c r="F47" s="82">
        <v>2</v>
      </c>
      <c r="G47" s="82">
        <v>2</v>
      </c>
      <c r="H47" s="82">
        <v>2</v>
      </c>
      <c r="I47" s="82">
        <v>2</v>
      </c>
      <c r="J47" s="82">
        <v>2</v>
      </c>
      <c r="K47" s="82">
        <v>2</v>
      </c>
      <c r="L47" s="82">
        <v>0</v>
      </c>
      <c r="M47" s="82">
        <v>0</v>
      </c>
      <c r="N47" s="82">
        <v>0</v>
      </c>
      <c r="O47" s="82">
        <v>10</v>
      </c>
      <c r="P47" s="125">
        <v>0</v>
      </c>
      <c r="Q47" s="125">
        <v>0</v>
      </c>
      <c r="R47" s="125">
        <v>10</v>
      </c>
      <c r="S47" s="125">
        <v>9</v>
      </c>
      <c r="T47" s="125">
        <v>0</v>
      </c>
      <c r="U47" s="125">
        <v>10</v>
      </c>
      <c r="V47" s="125">
        <v>0</v>
      </c>
      <c r="W47" s="125">
        <v>0</v>
      </c>
      <c r="X47" s="125">
        <v>7</v>
      </c>
      <c r="Y47" s="125">
        <v>11</v>
      </c>
      <c r="Z47" s="125">
        <v>0</v>
      </c>
      <c r="AA47" s="92">
        <f t="shared" si="1"/>
        <v>71</v>
      </c>
      <c r="AB47" s="278">
        <f t="shared" si="2"/>
        <v>4</v>
      </c>
      <c r="AC47" s="278">
        <f t="shared" si="3"/>
        <v>18</v>
      </c>
      <c r="AD47" s="278">
        <f t="shared" si="4"/>
        <v>22</v>
      </c>
      <c r="AE47" s="278">
        <f t="shared" si="5"/>
        <v>9</v>
      </c>
      <c r="AF47" s="278">
        <f t="shared" si="6"/>
        <v>18</v>
      </c>
      <c r="AG47" s="278">
        <f t="shared" si="7"/>
        <v>0</v>
      </c>
      <c r="AH47" s="277">
        <f t="shared" si="8"/>
        <v>71</v>
      </c>
      <c r="AI47" s="279">
        <f t="shared" si="9"/>
        <v>66.666666666666657</v>
      </c>
      <c r="AJ47" s="279">
        <f t="shared" si="10"/>
        <v>78.260869565217391</v>
      </c>
      <c r="AK47" s="279">
        <f t="shared" si="11"/>
        <v>73.333333333333329</v>
      </c>
      <c r="AL47" s="279">
        <f t="shared" si="12"/>
        <v>69.230769230769226</v>
      </c>
      <c r="AM47" s="279">
        <f t="shared" si="13"/>
        <v>64.285714285714292</v>
      </c>
      <c r="AN47" s="279">
        <f t="shared" si="14"/>
        <v>0</v>
      </c>
      <c r="AO47" s="3"/>
      <c r="AP47" s="3"/>
      <c r="AQ47" s="3"/>
    </row>
    <row r="48" spans="1:43" ht="30" customHeight="1" x14ac:dyDescent="0.2">
      <c r="A48" s="91">
        <v>32</v>
      </c>
      <c r="B48" s="117" t="str">
        <f>'STUDENT NAMELIST'!B36</f>
        <v>2023PEC AI 563</v>
      </c>
      <c r="C48" s="117">
        <f>'STUDENT NAMELIST'!C36</f>
        <v>211423243032</v>
      </c>
      <c r="D48" s="118" t="str">
        <f>'STUDENT NAMELIST'!D36</f>
        <v>ANTLIN GNANA LAZARUS G</v>
      </c>
      <c r="E48" s="82">
        <v>2</v>
      </c>
      <c r="F48" s="82">
        <v>2</v>
      </c>
      <c r="G48" s="82">
        <v>2</v>
      </c>
      <c r="H48" s="82">
        <v>2</v>
      </c>
      <c r="I48" s="82">
        <v>2</v>
      </c>
      <c r="J48" s="82">
        <v>2</v>
      </c>
      <c r="K48" s="82">
        <v>1</v>
      </c>
      <c r="L48" s="82">
        <v>0</v>
      </c>
      <c r="M48" s="82">
        <v>0</v>
      </c>
      <c r="N48" s="82">
        <v>0</v>
      </c>
      <c r="O48" s="82">
        <v>0</v>
      </c>
      <c r="P48" s="125">
        <v>9</v>
      </c>
      <c r="Q48" s="125">
        <v>10</v>
      </c>
      <c r="R48" s="125">
        <v>0</v>
      </c>
      <c r="S48" s="125">
        <v>0</v>
      </c>
      <c r="T48" s="125">
        <v>10</v>
      </c>
      <c r="U48" s="125">
        <v>0</v>
      </c>
      <c r="V48" s="125">
        <v>10</v>
      </c>
      <c r="W48" s="125">
        <v>3</v>
      </c>
      <c r="X48" s="125">
        <v>0</v>
      </c>
      <c r="Y48" s="125">
        <v>0</v>
      </c>
      <c r="Z48" s="125">
        <v>10</v>
      </c>
      <c r="AA48" s="92">
        <f t="shared" si="1"/>
        <v>65</v>
      </c>
      <c r="AB48" s="278">
        <f t="shared" si="2"/>
        <v>3</v>
      </c>
      <c r="AC48" s="278">
        <f t="shared" si="3"/>
        <v>8</v>
      </c>
      <c r="AD48" s="278">
        <f t="shared" si="4"/>
        <v>21</v>
      </c>
      <c r="AE48" s="278">
        <f t="shared" si="5"/>
        <v>20</v>
      </c>
      <c r="AF48" s="278">
        <f t="shared" si="6"/>
        <v>13</v>
      </c>
      <c r="AG48" s="278">
        <f t="shared" si="7"/>
        <v>0</v>
      </c>
      <c r="AH48" s="277">
        <f t="shared" si="8"/>
        <v>65</v>
      </c>
      <c r="AI48" s="279">
        <f t="shared" si="9"/>
        <v>50</v>
      </c>
      <c r="AJ48" s="279">
        <f t="shared" si="10"/>
        <v>80</v>
      </c>
      <c r="AK48" s="279">
        <f t="shared" si="11"/>
        <v>70</v>
      </c>
      <c r="AL48" s="279">
        <f t="shared" si="12"/>
        <v>76.923076923076934</v>
      </c>
      <c r="AM48" s="279">
        <f t="shared" si="13"/>
        <v>46.428571428571431</v>
      </c>
      <c r="AN48" s="279">
        <f t="shared" si="14"/>
        <v>0</v>
      </c>
      <c r="AO48" s="3"/>
      <c r="AP48" s="3"/>
      <c r="AQ48" s="3"/>
    </row>
    <row r="49" spans="1:43" ht="30" customHeight="1" x14ac:dyDescent="0.2">
      <c r="A49" s="91">
        <v>33</v>
      </c>
      <c r="B49" s="117" t="str">
        <f>'STUDENT NAMELIST'!B37</f>
        <v>2023PEC AI 111</v>
      </c>
      <c r="C49" s="117">
        <f>'STUDENT NAMELIST'!C37</f>
        <v>211423243033</v>
      </c>
      <c r="D49" s="118" t="str">
        <f>'STUDENT NAMELIST'!D37</f>
        <v>ANTONY AMALA TRINITA J</v>
      </c>
      <c r="E49" s="82">
        <v>2</v>
      </c>
      <c r="F49" s="82">
        <v>2</v>
      </c>
      <c r="G49" s="82">
        <v>2</v>
      </c>
      <c r="H49" s="82">
        <v>2</v>
      </c>
      <c r="I49" s="82">
        <v>2</v>
      </c>
      <c r="J49" s="82">
        <v>2</v>
      </c>
      <c r="K49" s="82">
        <v>2</v>
      </c>
      <c r="L49" s="82">
        <v>2</v>
      </c>
      <c r="M49" s="82">
        <v>0</v>
      </c>
      <c r="N49" s="82">
        <v>0</v>
      </c>
      <c r="O49" s="82">
        <v>12</v>
      </c>
      <c r="P49" s="125">
        <v>0</v>
      </c>
      <c r="Q49" s="125">
        <v>0</v>
      </c>
      <c r="R49" s="125">
        <v>12</v>
      </c>
      <c r="S49" s="125">
        <v>10</v>
      </c>
      <c r="T49" s="125">
        <v>0</v>
      </c>
      <c r="U49" s="125">
        <v>12</v>
      </c>
      <c r="V49" s="125">
        <v>0</v>
      </c>
      <c r="W49" s="125">
        <v>0</v>
      </c>
      <c r="X49" s="125">
        <v>5</v>
      </c>
      <c r="Y49" s="125">
        <v>12</v>
      </c>
      <c r="Z49" s="125">
        <v>0</v>
      </c>
      <c r="AA49" s="92">
        <f t="shared" si="1"/>
        <v>79</v>
      </c>
      <c r="AB49" s="278">
        <f t="shared" si="2"/>
        <v>6</v>
      </c>
      <c r="AC49" s="278">
        <f t="shared" si="3"/>
        <v>20</v>
      </c>
      <c r="AD49" s="278">
        <f t="shared" si="4"/>
        <v>26</v>
      </c>
      <c r="AE49" s="278">
        <f t="shared" si="5"/>
        <v>10</v>
      </c>
      <c r="AF49" s="278">
        <f t="shared" si="6"/>
        <v>17</v>
      </c>
      <c r="AG49" s="278">
        <f t="shared" si="7"/>
        <v>0</v>
      </c>
      <c r="AH49" s="277">
        <f t="shared" si="8"/>
        <v>79</v>
      </c>
      <c r="AI49" s="279">
        <f t="shared" si="9"/>
        <v>100</v>
      </c>
      <c r="AJ49" s="279">
        <f t="shared" si="10"/>
        <v>86.956521739130437</v>
      </c>
      <c r="AK49" s="279">
        <f t="shared" si="11"/>
        <v>86.666666666666671</v>
      </c>
      <c r="AL49" s="279">
        <f t="shared" si="12"/>
        <v>76.923076923076934</v>
      </c>
      <c r="AM49" s="279">
        <f t="shared" si="13"/>
        <v>60.714285714285708</v>
      </c>
      <c r="AN49" s="279">
        <f t="shared" si="14"/>
        <v>0</v>
      </c>
      <c r="AO49" s="3"/>
      <c r="AP49" s="3"/>
      <c r="AQ49" s="3"/>
    </row>
    <row r="50" spans="1:43" ht="30" customHeight="1" x14ac:dyDescent="0.2">
      <c r="A50" s="91">
        <v>34</v>
      </c>
      <c r="B50" s="117" t="str">
        <f>'STUDENT NAMELIST'!B38</f>
        <v>2023PEC AI 564</v>
      </c>
      <c r="C50" s="117">
        <f>'STUDENT NAMELIST'!C38</f>
        <v>211423243034</v>
      </c>
      <c r="D50" s="118" t="str">
        <f>'STUDENT NAMELIST'!D38</f>
        <v>ARAVIND RAJASEKAR</v>
      </c>
      <c r="E50" s="82">
        <v>2</v>
      </c>
      <c r="F50" s="82">
        <v>2</v>
      </c>
      <c r="G50" s="82">
        <v>2</v>
      </c>
      <c r="H50" s="82">
        <v>2</v>
      </c>
      <c r="I50" s="82">
        <v>2</v>
      </c>
      <c r="J50" s="82">
        <v>2</v>
      </c>
      <c r="K50" s="82">
        <v>0</v>
      </c>
      <c r="L50" s="82">
        <v>0</v>
      </c>
      <c r="M50" s="82">
        <v>0</v>
      </c>
      <c r="N50" s="82">
        <v>0</v>
      </c>
      <c r="O50" s="82">
        <v>0</v>
      </c>
      <c r="P50" s="125">
        <v>9</v>
      </c>
      <c r="Q50" s="125">
        <v>9</v>
      </c>
      <c r="R50" s="125">
        <v>0</v>
      </c>
      <c r="S50" s="125">
        <v>0</v>
      </c>
      <c r="T50" s="125">
        <v>9</v>
      </c>
      <c r="U50" s="125">
        <v>0</v>
      </c>
      <c r="V50" s="125">
        <v>9</v>
      </c>
      <c r="W50" s="125">
        <v>5</v>
      </c>
      <c r="X50" s="125">
        <v>0</v>
      </c>
      <c r="Y50" s="125">
        <v>0</v>
      </c>
      <c r="Z50" s="125">
        <v>9</v>
      </c>
      <c r="AA50" s="92">
        <f t="shared" si="1"/>
        <v>62</v>
      </c>
      <c r="AB50" s="278">
        <f t="shared" si="2"/>
        <v>2</v>
      </c>
      <c r="AC50" s="278">
        <f t="shared" si="3"/>
        <v>8</v>
      </c>
      <c r="AD50" s="278">
        <f t="shared" si="4"/>
        <v>20</v>
      </c>
      <c r="AE50" s="278">
        <f t="shared" si="5"/>
        <v>18</v>
      </c>
      <c r="AF50" s="278">
        <f t="shared" si="6"/>
        <v>14</v>
      </c>
      <c r="AG50" s="278">
        <f t="shared" si="7"/>
        <v>0</v>
      </c>
      <c r="AH50" s="277">
        <f t="shared" si="8"/>
        <v>62</v>
      </c>
      <c r="AI50" s="279">
        <f t="shared" si="9"/>
        <v>33.333333333333329</v>
      </c>
      <c r="AJ50" s="279">
        <f t="shared" si="10"/>
        <v>80</v>
      </c>
      <c r="AK50" s="279">
        <f t="shared" si="11"/>
        <v>66.666666666666657</v>
      </c>
      <c r="AL50" s="279">
        <f t="shared" si="12"/>
        <v>69.230769230769226</v>
      </c>
      <c r="AM50" s="279">
        <f t="shared" si="13"/>
        <v>50</v>
      </c>
      <c r="AN50" s="279">
        <f t="shared" si="14"/>
        <v>0</v>
      </c>
      <c r="AO50" s="3"/>
      <c r="AP50" s="3"/>
      <c r="AQ50" s="3"/>
    </row>
    <row r="51" spans="1:43" ht="30" customHeight="1" x14ac:dyDescent="0.2">
      <c r="A51" s="91">
        <v>35</v>
      </c>
      <c r="B51" s="117" t="str">
        <f>'STUDENT NAMELIST'!B39</f>
        <v>2023PEC AI 565</v>
      </c>
      <c r="C51" s="117">
        <f>'STUDENT NAMELIST'!C39</f>
        <v>211423243035</v>
      </c>
      <c r="D51" s="118" t="str">
        <f>'STUDENT NAMELIST'!D39</f>
        <v>ARAVIND T</v>
      </c>
      <c r="E51" s="82">
        <v>2</v>
      </c>
      <c r="F51" s="82">
        <v>2</v>
      </c>
      <c r="G51" s="82">
        <v>2</v>
      </c>
      <c r="H51" s="82">
        <v>2</v>
      </c>
      <c r="I51" s="82">
        <v>2</v>
      </c>
      <c r="J51" s="82">
        <v>2</v>
      </c>
      <c r="K51" s="82">
        <v>2</v>
      </c>
      <c r="L51" s="82">
        <v>0</v>
      </c>
      <c r="M51" s="82">
        <v>0</v>
      </c>
      <c r="N51" s="82">
        <v>0</v>
      </c>
      <c r="O51" s="82">
        <v>10</v>
      </c>
      <c r="P51" s="125">
        <v>0</v>
      </c>
      <c r="Q51" s="125">
        <v>0</v>
      </c>
      <c r="R51" s="125">
        <v>10</v>
      </c>
      <c r="S51" s="125">
        <v>9</v>
      </c>
      <c r="T51" s="125">
        <v>0</v>
      </c>
      <c r="U51" s="125">
        <v>10</v>
      </c>
      <c r="V51" s="125">
        <v>0</v>
      </c>
      <c r="W51" s="125">
        <v>0</v>
      </c>
      <c r="X51" s="125">
        <v>6</v>
      </c>
      <c r="Y51" s="125">
        <v>10</v>
      </c>
      <c r="Z51" s="125">
        <v>0</v>
      </c>
      <c r="AA51" s="92">
        <f t="shared" si="1"/>
        <v>69</v>
      </c>
      <c r="AB51" s="278">
        <f t="shared" si="2"/>
        <v>4</v>
      </c>
      <c r="AC51" s="278">
        <f t="shared" si="3"/>
        <v>18</v>
      </c>
      <c r="AD51" s="278">
        <f t="shared" si="4"/>
        <v>22</v>
      </c>
      <c r="AE51" s="278">
        <f t="shared" si="5"/>
        <v>9</v>
      </c>
      <c r="AF51" s="278">
        <f t="shared" si="6"/>
        <v>16</v>
      </c>
      <c r="AG51" s="278">
        <f t="shared" si="7"/>
        <v>0</v>
      </c>
      <c r="AH51" s="277">
        <f t="shared" si="8"/>
        <v>69</v>
      </c>
      <c r="AI51" s="279">
        <f t="shared" si="9"/>
        <v>66.666666666666657</v>
      </c>
      <c r="AJ51" s="279">
        <f t="shared" si="10"/>
        <v>78.260869565217391</v>
      </c>
      <c r="AK51" s="279">
        <f t="shared" si="11"/>
        <v>73.333333333333329</v>
      </c>
      <c r="AL51" s="279">
        <f t="shared" si="12"/>
        <v>69.230769230769226</v>
      </c>
      <c r="AM51" s="279">
        <f t="shared" si="13"/>
        <v>57.142857142857139</v>
      </c>
      <c r="AN51" s="279">
        <f t="shared" si="14"/>
        <v>0</v>
      </c>
      <c r="AO51" s="3"/>
      <c r="AP51" s="3"/>
      <c r="AQ51" s="3"/>
    </row>
    <row r="52" spans="1:43" ht="30" customHeight="1" x14ac:dyDescent="0.2">
      <c r="A52" s="91">
        <v>36</v>
      </c>
      <c r="B52" s="117" t="str">
        <f>'STUDENT NAMELIST'!B40</f>
        <v>2023PEC AI 566</v>
      </c>
      <c r="C52" s="117">
        <f>'STUDENT NAMELIST'!C40</f>
        <v>211423243036</v>
      </c>
      <c r="D52" s="118" t="str">
        <f>'STUDENT NAMELIST'!D40</f>
        <v xml:space="preserve">ARIGONDA POORNA SAI </v>
      </c>
      <c r="E52" s="82">
        <v>2</v>
      </c>
      <c r="F52" s="82">
        <v>2</v>
      </c>
      <c r="G52" s="82">
        <v>2</v>
      </c>
      <c r="H52" s="82">
        <v>2</v>
      </c>
      <c r="I52" s="82">
        <v>2</v>
      </c>
      <c r="J52" s="82">
        <v>1</v>
      </c>
      <c r="K52" s="82">
        <v>0</v>
      </c>
      <c r="L52" s="82">
        <v>0</v>
      </c>
      <c r="M52" s="82">
        <v>0</v>
      </c>
      <c r="N52" s="82">
        <v>0</v>
      </c>
      <c r="O52" s="82">
        <v>0</v>
      </c>
      <c r="P52" s="125">
        <v>8</v>
      </c>
      <c r="Q52" s="125">
        <v>8</v>
      </c>
      <c r="R52" s="125">
        <v>0</v>
      </c>
      <c r="S52" s="125">
        <v>0</v>
      </c>
      <c r="T52" s="125">
        <v>8</v>
      </c>
      <c r="U52" s="125">
        <v>0</v>
      </c>
      <c r="V52" s="125">
        <v>8</v>
      </c>
      <c r="W52" s="125">
        <v>4</v>
      </c>
      <c r="X52" s="125">
        <v>0</v>
      </c>
      <c r="Y52" s="125">
        <v>0</v>
      </c>
      <c r="Z52" s="125">
        <v>8</v>
      </c>
      <c r="AA52" s="92">
        <f t="shared" si="1"/>
        <v>55</v>
      </c>
      <c r="AB52" s="278">
        <f t="shared" si="2"/>
        <v>2</v>
      </c>
      <c r="AC52" s="278">
        <f t="shared" si="3"/>
        <v>7</v>
      </c>
      <c r="AD52" s="278">
        <f t="shared" si="4"/>
        <v>18</v>
      </c>
      <c r="AE52" s="278">
        <f t="shared" si="5"/>
        <v>16</v>
      </c>
      <c r="AF52" s="278">
        <f t="shared" si="6"/>
        <v>12</v>
      </c>
      <c r="AG52" s="278">
        <f t="shared" si="7"/>
        <v>0</v>
      </c>
      <c r="AH52" s="277">
        <f t="shared" si="8"/>
        <v>55</v>
      </c>
      <c r="AI52" s="279">
        <f t="shared" si="9"/>
        <v>33.333333333333329</v>
      </c>
      <c r="AJ52" s="279">
        <f t="shared" si="10"/>
        <v>70</v>
      </c>
      <c r="AK52" s="279">
        <f t="shared" si="11"/>
        <v>60</v>
      </c>
      <c r="AL52" s="279">
        <f t="shared" si="12"/>
        <v>61.53846153846154</v>
      </c>
      <c r="AM52" s="279">
        <f t="shared" si="13"/>
        <v>42.857142857142854</v>
      </c>
      <c r="AN52" s="279">
        <f t="shared" si="14"/>
        <v>0</v>
      </c>
      <c r="AO52" s="3"/>
      <c r="AP52" s="3"/>
      <c r="AQ52" s="3"/>
    </row>
    <row r="53" spans="1:43" ht="30" customHeight="1" x14ac:dyDescent="0.2">
      <c r="A53" s="91">
        <v>37</v>
      </c>
      <c r="B53" s="117" t="str">
        <f>'STUDENT NAMELIST'!B41</f>
        <v>2023PEC AI 568</v>
      </c>
      <c r="C53" s="117">
        <f>'STUDENT NAMELIST'!C41</f>
        <v>211423243037</v>
      </c>
      <c r="D53" s="118" t="str">
        <f>'STUDENT NAMELIST'!D41</f>
        <v>ARIVU SELVAN M</v>
      </c>
      <c r="E53" s="82">
        <v>2</v>
      </c>
      <c r="F53" s="82">
        <v>2</v>
      </c>
      <c r="G53" s="82">
        <v>2</v>
      </c>
      <c r="H53" s="82">
        <v>2</v>
      </c>
      <c r="I53" s="82">
        <v>2</v>
      </c>
      <c r="J53" s="82">
        <v>2</v>
      </c>
      <c r="K53" s="82">
        <v>1</v>
      </c>
      <c r="L53" s="82">
        <v>0</v>
      </c>
      <c r="M53" s="82">
        <v>0</v>
      </c>
      <c r="N53" s="82">
        <v>0</v>
      </c>
      <c r="O53" s="82">
        <v>10</v>
      </c>
      <c r="P53" s="125">
        <v>0</v>
      </c>
      <c r="Q53" s="125">
        <v>0</v>
      </c>
      <c r="R53" s="125">
        <v>10</v>
      </c>
      <c r="S53" s="125">
        <v>9</v>
      </c>
      <c r="T53" s="125">
        <v>0</v>
      </c>
      <c r="U53" s="125">
        <v>10</v>
      </c>
      <c r="V53" s="125">
        <v>0</v>
      </c>
      <c r="W53" s="125">
        <v>0</v>
      </c>
      <c r="X53" s="125">
        <v>5</v>
      </c>
      <c r="Y53" s="125">
        <v>10</v>
      </c>
      <c r="Z53" s="125">
        <v>0</v>
      </c>
      <c r="AA53" s="92">
        <f t="shared" si="1"/>
        <v>67</v>
      </c>
      <c r="AB53" s="278">
        <f t="shared" si="2"/>
        <v>3</v>
      </c>
      <c r="AC53" s="278">
        <f t="shared" si="3"/>
        <v>18</v>
      </c>
      <c r="AD53" s="278">
        <f t="shared" si="4"/>
        <v>22</v>
      </c>
      <c r="AE53" s="278">
        <f t="shared" si="5"/>
        <v>9</v>
      </c>
      <c r="AF53" s="278">
        <f t="shared" si="6"/>
        <v>15</v>
      </c>
      <c r="AG53" s="278">
        <f t="shared" si="7"/>
        <v>0</v>
      </c>
      <c r="AH53" s="277">
        <f t="shared" si="8"/>
        <v>67</v>
      </c>
      <c r="AI53" s="279">
        <f t="shared" si="9"/>
        <v>50</v>
      </c>
      <c r="AJ53" s="279">
        <f t="shared" si="10"/>
        <v>78.260869565217391</v>
      </c>
      <c r="AK53" s="279">
        <f t="shared" si="11"/>
        <v>73.333333333333329</v>
      </c>
      <c r="AL53" s="279">
        <f t="shared" si="12"/>
        <v>69.230769230769226</v>
      </c>
      <c r="AM53" s="279">
        <f t="shared" si="13"/>
        <v>53.571428571428569</v>
      </c>
      <c r="AN53" s="279">
        <f t="shared" si="14"/>
        <v>0</v>
      </c>
      <c r="AO53" s="3"/>
      <c r="AP53" s="3"/>
      <c r="AQ53" s="3"/>
    </row>
    <row r="54" spans="1:43" ht="30" customHeight="1" x14ac:dyDescent="0.2">
      <c r="A54" s="91">
        <v>38</v>
      </c>
      <c r="B54" s="117" t="str">
        <f>'STUDENT NAMELIST'!B42</f>
        <v>2023PEC AI 569</v>
      </c>
      <c r="C54" s="117">
        <f>'STUDENT NAMELIST'!C42</f>
        <v>211423243038</v>
      </c>
      <c r="D54" s="118" t="str">
        <f>'STUDENT NAMELIST'!D42</f>
        <v>ARIYA SRI V</v>
      </c>
      <c r="E54" s="82">
        <v>2</v>
      </c>
      <c r="F54" s="82">
        <v>2</v>
      </c>
      <c r="G54" s="82">
        <v>2</v>
      </c>
      <c r="H54" s="82">
        <v>2</v>
      </c>
      <c r="I54" s="82">
        <v>0</v>
      </c>
      <c r="J54" s="82">
        <v>0</v>
      </c>
      <c r="K54" s="82">
        <v>0</v>
      </c>
      <c r="L54" s="82">
        <v>0</v>
      </c>
      <c r="M54" s="82">
        <v>0</v>
      </c>
      <c r="N54" s="82">
        <v>0</v>
      </c>
      <c r="O54" s="82">
        <v>0</v>
      </c>
      <c r="P54" s="125">
        <v>6</v>
      </c>
      <c r="Q54" s="125">
        <v>6</v>
      </c>
      <c r="R54" s="125">
        <v>0</v>
      </c>
      <c r="S54" s="125">
        <v>0</v>
      </c>
      <c r="T54" s="125">
        <v>6</v>
      </c>
      <c r="U54" s="125">
        <v>0</v>
      </c>
      <c r="V54" s="125">
        <v>6</v>
      </c>
      <c r="W54" s="125">
        <v>3</v>
      </c>
      <c r="X54" s="125">
        <v>0</v>
      </c>
      <c r="Y54" s="125">
        <v>0</v>
      </c>
      <c r="Z54" s="125">
        <v>6</v>
      </c>
      <c r="AA54" s="92">
        <f t="shared" si="1"/>
        <v>41</v>
      </c>
      <c r="AB54" s="278">
        <f t="shared" si="2"/>
        <v>2</v>
      </c>
      <c r="AC54" s="278">
        <f t="shared" si="3"/>
        <v>6</v>
      </c>
      <c r="AD54" s="278">
        <f t="shared" si="4"/>
        <v>12</v>
      </c>
      <c r="AE54" s="278">
        <f t="shared" si="5"/>
        <v>12</v>
      </c>
      <c r="AF54" s="278">
        <f t="shared" si="6"/>
        <v>9</v>
      </c>
      <c r="AG54" s="278">
        <f t="shared" si="7"/>
        <v>0</v>
      </c>
      <c r="AH54" s="277">
        <f t="shared" si="8"/>
        <v>41</v>
      </c>
      <c r="AI54" s="279">
        <f t="shared" si="9"/>
        <v>33.333333333333329</v>
      </c>
      <c r="AJ54" s="279">
        <f t="shared" si="10"/>
        <v>60</v>
      </c>
      <c r="AK54" s="279">
        <f t="shared" si="11"/>
        <v>40</v>
      </c>
      <c r="AL54" s="279">
        <f t="shared" si="12"/>
        <v>46.153846153846153</v>
      </c>
      <c r="AM54" s="279">
        <f t="shared" si="13"/>
        <v>32.142857142857146</v>
      </c>
      <c r="AN54" s="279">
        <f t="shared" si="14"/>
        <v>0</v>
      </c>
      <c r="AO54" s="3"/>
      <c r="AP54" s="3"/>
      <c r="AQ54" s="3"/>
    </row>
    <row r="55" spans="1:43" ht="30" customHeight="1" x14ac:dyDescent="0.2">
      <c r="A55" s="91">
        <v>39</v>
      </c>
      <c r="B55" s="117" t="str">
        <f>'STUDENT NAMELIST'!B43</f>
        <v>2023PEC AI 570</v>
      </c>
      <c r="C55" s="117">
        <f>'STUDENT NAMELIST'!C43</f>
        <v>211423243039</v>
      </c>
      <c r="D55" s="118" t="str">
        <f>'STUDENT NAMELIST'!D43</f>
        <v>ARJUN BALAJI R</v>
      </c>
      <c r="E55" s="82">
        <v>2</v>
      </c>
      <c r="F55" s="82">
        <v>2</v>
      </c>
      <c r="G55" s="82">
        <v>2</v>
      </c>
      <c r="H55" s="82">
        <v>2</v>
      </c>
      <c r="I55" s="82">
        <v>2</v>
      </c>
      <c r="J55" s="82">
        <v>0</v>
      </c>
      <c r="K55" s="82">
        <v>0</v>
      </c>
      <c r="L55" s="82">
        <v>0</v>
      </c>
      <c r="M55" s="82">
        <v>0</v>
      </c>
      <c r="N55" s="82">
        <v>0</v>
      </c>
      <c r="O55" s="82">
        <v>7</v>
      </c>
      <c r="P55" s="125">
        <v>0</v>
      </c>
      <c r="Q55" s="125">
        <v>0</v>
      </c>
      <c r="R55" s="125">
        <v>7</v>
      </c>
      <c r="S55" s="125">
        <v>6</v>
      </c>
      <c r="T55" s="125">
        <v>0</v>
      </c>
      <c r="U55" s="125">
        <v>7</v>
      </c>
      <c r="V55" s="125">
        <v>0</v>
      </c>
      <c r="W55" s="125">
        <v>0</v>
      </c>
      <c r="X55" s="125">
        <v>5</v>
      </c>
      <c r="Y55" s="125">
        <v>8</v>
      </c>
      <c r="Z55" s="125">
        <v>0</v>
      </c>
      <c r="AA55" s="92">
        <f t="shared" si="1"/>
        <v>50</v>
      </c>
      <c r="AB55" s="278">
        <f t="shared" si="2"/>
        <v>2</v>
      </c>
      <c r="AC55" s="278">
        <f t="shared" si="3"/>
        <v>13</v>
      </c>
      <c r="AD55" s="278">
        <f t="shared" si="4"/>
        <v>16</v>
      </c>
      <c r="AE55" s="278">
        <f t="shared" si="5"/>
        <v>6</v>
      </c>
      <c r="AF55" s="278">
        <f t="shared" si="6"/>
        <v>13</v>
      </c>
      <c r="AG55" s="278">
        <f t="shared" si="7"/>
        <v>0</v>
      </c>
      <c r="AH55" s="277">
        <f t="shared" si="8"/>
        <v>50</v>
      </c>
      <c r="AI55" s="279">
        <f t="shared" si="9"/>
        <v>33.333333333333329</v>
      </c>
      <c r="AJ55" s="279">
        <f t="shared" si="10"/>
        <v>56.521739130434781</v>
      </c>
      <c r="AK55" s="279">
        <f t="shared" si="11"/>
        <v>53.333333333333336</v>
      </c>
      <c r="AL55" s="279">
        <f t="shared" si="12"/>
        <v>46.153846153846153</v>
      </c>
      <c r="AM55" s="279">
        <f t="shared" si="13"/>
        <v>46.428571428571431</v>
      </c>
      <c r="AN55" s="279">
        <f t="shared" si="14"/>
        <v>0</v>
      </c>
      <c r="AO55" s="3"/>
      <c r="AP55" s="3"/>
      <c r="AQ55" s="3"/>
    </row>
    <row r="56" spans="1:43" ht="30" customHeight="1" x14ac:dyDescent="0.2">
      <c r="A56" s="91">
        <v>40</v>
      </c>
      <c r="B56" s="117" t="str">
        <f>'STUDENT NAMELIST'!B44</f>
        <v>2023PEC AI 571</v>
      </c>
      <c r="C56" s="117">
        <f>'STUDENT NAMELIST'!C44</f>
        <v>211423243040</v>
      </c>
      <c r="D56" s="118" t="str">
        <f>'STUDENT NAMELIST'!D44</f>
        <v>ARPUTHAN R</v>
      </c>
      <c r="E56" s="82">
        <v>2</v>
      </c>
      <c r="F56" s="82">
        <v>2</v>
      </c>
      <c r="G56" s="82">
        <v>2</v>
      </c>
      <c r="H56" s="82">
        <v>2</v>
      </c>
      <c r="I56" s="82">
        <v>2</v>
      </c>
      <c r="J56" s="82">
        <v>0</v>
      </c>
      <c r="K56" s="82">
        <v>0</v>
      </c>
      <c r="L56" s="82">
        <v>0</v>
      </c>
      <c r="M56" s="82">
        <v>0</v>
      </c>
      <c r="N56" s="82">
        <v>0</v>
      </c>
      <c r="O56" s="82">
        <v>0</v>
      </c>
      <c r="P56" s="125">
        <v>7</v>
      </c>
      <c r="Q56" s="125">
        <v>7</v>
      </c>
      <c r="R56" s="125">
        <v>0</v>
      </c>
      <c r="S56" s="125">
        <v>0</v>
      </c>
      <c r="T56" s="125">
        <v>7</v>
      </c>
      <c r="U56" s="125">
        <v>0</v>
      </c>
      <c r="V56" s="125">
        <v>7</v>
      </c>
      <c r="W56" s="125">
        <v>4</v>
      </c>
      <c r="X56" s="125">
        <v>0</v>
      </c>
      <c r="Y56" s="125">
        <v>0</v>
      </c>
      <c r="Z56" s="125">
        <v>8</v>
      </c>
      <c r="AA56" s="92">
        <f t="shared" si="1"/>
        <v>50</v>
      </c>
      <c r="AB56" s="278">
        <f t="shared" si="2"/>
        <v>2</v>
      </c>
      <c r="AC56" s="278">
        <f t="shared" si="3"/>
        <v>6</v>
      </c>
      <c r="AD56" s="278">
        <f t="shared" si="4"/>
        <v>16</v>
      </c>
      <c r="AE56" s="278">
        <f t="shared" si="5"/>
        <v>14</v>
      </c>
      <c r="AF56" s="278">
        <f t="shared" si="6"/>
        <v>12</v>
      </c>
      <c r="AG56" s="278">
        <f t="shared" si="7"/>
        <v>0</v>
      </c>
      <c r="AH56" s="277">
        <f t="shared" si="8"/>
        <v>50</v>
      </c>
      <c r="AI56" s="279">
        <f t="shared" si="9"/>
        <v>33.333333333333329</v>
      </c>
      <c r="AJ56" s="279">
        <f t="shared" si="10"/>
        <v>60</v>
      </c>
      <c r="AK56" s="279">
        <f t="shared" si="11"/>
        <v>53.333333333333336</v>
      </c>
      <c r="AL56" s="279">
        <f t="shared" si="12"/>
        <v>53.846153846153847</v>
      </c>
      <c r="AM56" s="279">
        <f t="shared" si="13"/>
        <v>42.857142857142854</v>
      </c>
      <c r="AN56" s="279">
        <f t="shared" si="14"/>
        <v>0</v>
      </c>
      <c r="AO56" s="3"/>
      <c r="AP56" s="3"/>
      <c r="AQ56" s="3"/>
    </row>
    <row r="57" spans="1:43" ht="30" customHeight="1" x14ac:dyDescent="0.2">
      <c r="A57" s="91">
        <v>41</v>
      </c>
      <c r="B57" s="117" t="str">
        <f>'STUDENT NAMELIST'!B45</f>
        <v>2023PEC AI 112</v>
      </c>
      <c r="C57" s="117">
        <f>'STUDENT NAMELIST'!C45</f>
        <v>211423243041</v>
      </c>
      <c r="D57" s="118" t="str">
        <f>'STUDENT NAMELIST'!D45</f>
        <v>ARSHIYA ROSELINE P</v>
      </c>
      <c r="E57" s="82">
        <v>2</v>
      </c>
      <c r="F57" s="82">
        <v>2</v>
      </c>
      <c r="G57" s="82">
        <v>2</v>
      </c>
      <c r="H57" s="82">
        <v>2</v>
      </c>
      <c r="I57" s="82">
        <v>2</v>
      </c>
      <c r="J57" s="82">
        <v>1</v>
      </c>
      <c r="K57" s="82">
        <v>0</v>
      </c>
      <c r="L57" s="82">
        <v>0</v>
      </c>
      <c r="M57" s="82">
        <v>0</v>
      </c>
      <c r="N57" s="82">
        <v>0</v>
      </c>
      <c r="O57" s="82">
        <v>8</v>
      </c>
      <c r="P57" s="125">
        <v>0</v>
      </c>
      <c r="Q57" s="125">
        <v>0</v>
      </c>
      <c r="R57" s="125">
        <v>8</v>
      </c>
      <c r="S57" s="125">
        <v>7</v>
      </c>
      <c r="T57" s="125">
        <v>0</v>
      </c>
      <c r="U57" s="125">
        <v>8</v>
      </c>
      <c r="V57" s="125">
        <v>0</v>
      </c>
      <c r="W57" s="125">
        <v>0</v>
      </c>
      <c r="X57" s="125">
        <v>6</v>
      </c>
      <c r="Y57" s="125">
        <v>8</v>
      </c>
      <c r="Z57" s="125">
        <v>0</v>
      </c>
      <c r="AA57" s="92">
        <f t="shared" si="1"/>
        <v>56</v>
      </c>
      <c r="AB57" s="278">
        <f t="shared" si="2"/>
        <v>2</v>
      </c>
      <c r="AC57" s="278">
        <f t="shared" si="3"/>
        <v>15</v>
      </c>
      <c r="AD57" s="278">
        <f t="shared" si="4"/>
        <v>18</v>
      </c>
      <c r="AE57" s="278">
        <f t="shared" si="5"/>
        <v>7</v>
      </c>
      <c r="AF57" s="278">
        <f t="shared" si="6"/>
        <v>14</v>
      </c>
      <c r="AG57" s="278">
        <f t="shared" si="7"/>
        <v>0</v>
      </c>
      <c r="AH57" s="277">
        <f t="shared" si="8"/>
        <v>56</v>
      </c>
      <c r="AI57" s="279">
        <f t="shared" si="9"/>
        <v>33.333333333333329</v>
      </c>
      <c r="AJ57" s="279">
        <f t="shared" si="10"/>
        <v>65.217391304347828</v>
      </c>
      <c r="AK57" s="279">
        <f t="shared" si="11"/>
        <v>60</v>
      </c>
      <c r="AL57" s="279">
        <f t="shared" si="12"/>
        <v>53.846153846153847</v>
      </c>
      <c r="AM57" s="279">
        <f t="shared" si="13"/>
        <v>50</v>
      </c>
      <c r="AN57" s="279">
        <f t="shared" si="14"/>
        <v>0</v>
      </c>
      <c r="AO57" s="3"/>
      <c r="AP57" s="3"/>
      <c r="AQ57" s="3"/>
    </row>
    <row r="58" spans="1:43" ht="30" customHeight="1" x14ac:dyDescent="0.2">
      <c r="A58" s="91">
        <v>42</v>
      </c>
      <c r="B58" s="117" t="str">
        <f>'STUDENT NAMELIST'!B46</f>
        <v>2023PEC AI 113</v>
      </c>
      <c r="C58" s="117">
        <f>'STUDENT NAMELIST'!C46</f>
        <v>211423243042</v>
      </c>
      <c r="D58" s="118" t="str">
        <f>'STUDENT NAMELIST'!D46</f>
        <v>ARTHI B</v>
      </c>
      <c r="E58" s="82">
        <v>2</v>
      </c>
      <c r="F58" s="82">
        <v>2</v>
      </c>
      <c r="G58" s="82">
        <v>2</v>
      </c>
      <c r="H58" s="82">
        <v>2</v>
      </c>
      <c r="I58" s="82">
        <v>2</v>
      </c>
      <c r="J58" s="82">
        <v>2</v>
      </c>
      <c r="K58" s="82">
        <v>2</v>
      </c>
      <c r="L58" s="82">
        <v>2</v>
      </c>
      <c r="M58" s="82">
        <v>0</v>
      </c>
      <c r="N58" s="82">
        <v>0</v>
      </c>
      <c r="O58" s="82">
        <v>0</v>
      </c>
      <c r="P58" s="125">
        <v>11</v>
      </c>
      <c r="Q58" s="125">
        <v>12</v>
      </c>
      <c r="R58" s="125">
        <v>0</v>
      </c>
      <c r="S58" s="125">
        <v>0</v>
      </c>
      <c r="T58" s="125">
        <v>12</v>
      </c>
      <c r="U58" s="125">
        <v>0</v>
      </c>
      <c r="V58" s="125">
        <v>12</v>
      </c>
      <c r="W58" s="125">
        <v>4</v>
      </c>
      <c r="X58" s="125">
        <v>0</v>
      </c>
      <c r="Y58" s="125">
        <v>0</v>
      </c>
      <c r="Z58" s="125">
        <v>12</v>
      </c>
      <c r="AA58" s="92">
        <f t="shared" si="1"/>
        <v>79</v>
      </c>
      <c r="AB58" s="278">
        <f t="shared" si="2"/>
        <v>6</v>
      </c>
      <c r="AC58" s="278">
        <f t="shared" si="3"/>
        <v>8</v>
      </c>
      <c r="AD58" s="278">
        <f t="shared" si="4"/>
        <v>25</v>
      </c>
      <c r="AE58" s="278">
        <f t="shared" si="5"/>
        <v>24</v>
      </c>
      <c r="AF58" s="278">
        <f t="shared" si="6"/>
        <v>16</v>
      </c>
      <c r="AG58" s="278">
        <f t="shared" si="7"/>
        <v>0</v>
      </c>
      <c r="AH58" s="277">
        <f t="shared" si="8"/>
        <v>79</v>
      </c>
      <c r="AI58" s="279">
        <f t="shared" si="9"/>
        <v>100</v>
      </c>
      <c r="AJ58" s="279">
        <f t="shared" si="10"/>
        <v>80</v>
      </c>
      <c r="AK58" s="279">
        <f t="shared" si="11"/>
        <v>83.333333333333343</v>
      </c>
      <c r="AL58" s="279">
        <f t="shared" si="12"/>
        <v>92.307692307692307</v>
      </c>
      <c r="AM58" s="279">
        <f t="shared" si="13"/>
        <v>57.142857142857139</v>
      </c>
      <c r="AN58" s="279">
        <f t="shared" si="14"/>
        <v>0</v>
      </c>
      <c r="AO58" s="3"/>
      <c r="AP58" s="3"/>
      <c r="AQ58" s="3"/>
    </row>
    <row r="59" spans="1:43" ht="30" customHeight="1" x14ac:dyDescent="0.2">
      <c r="A59" s="91">
        <v>43</v>
      </c>
      <c r="B59" s="117" t="str">
        <f>'STUDENT NAMELIST'!B47</f>
        <v>2023PEC AI 572</v>
      </c>
      <c r="C59" s="117">
        <f>'STUDENT NAMELIST'!C47</f>
        <v>211423243043</v>
      </c>
      <c r="D59" s="118" t="str">
        <f>'STUDENT NAMELIST'!D47</f>
        <v>ARUN E</v>
      </c>
      <c r="E59" s="82">
        <v>2</v>
      </c>
      <c r="F59" s="82">
        <v>2</v>
      </c>
      <c r="G59" s="82">
        <v>2</v>
      </c>
      <c r="H59" s="82">
        <v>2</v>
      </c>
      <c r="I59" s="82">
        <v>2</v>
      </c>
      <c r="J59" s="82">
        <v>0</v>
      </c>
      <c r="K59" s="82">
        <v>0</v>
      </c>
      <c r="L59" s="82">
        <v>0</v>
      </c>
      <c r="M59" s="82">
        <v>0</v>
      </c>
      <c r="N59" s="82">
        <v>0</v>
      </c>
      <c r="O59" s="82">
        <v>7</v>
      </c>
      <c r="P59" s="125">
        <v>0</v>
      </c>
      <c r="Q59" s="125">
        <v>0</v>
      </c>
      <c r="R59" s="125">
        <v>7</v>
      </c>
      <c r="S59" s="125">
        <v>6</v>
      </c>
      <c r="T59" s="125">
        <v>0</v>
      </c>
      <c r="U59" s="125">
        <v>7</v>
      </c>
      <c r="V59" s="125">
        <v>0</v>
      </c>
      <c r="W59" s="125">
        <v>0</v>
      </c>
      <c r="X59" s="125">
        <v>5</v>
      </c>
      <c r="Y59" s="125">
        <v>8</v>
      </c>
      <c r="Z59" s="125">
        <v>0</v>
      </c>
      <c r="AA59" s="92">
        <f t="shared" si="1"/>
        <v>50</v>
      </c>
      <c r="AB59" s="278">
        <f t="shared" si="2"/>
        <v>2</v>
      </c>
      <c r="AC59" s="278">
        <f t="shared" si="3"/>
        <v>13</v>
      </c>
      <c r="AD59" s="278">
        <f t="shared" si="4"/>
        <v>16</v>
      </c>
      <c r="AE59" s="278">
        <f t="shared" si="5"/>
        <v>6</v>
      </c>
      <c r="AF59" s="278">
        <f t="shared" si="6"/>
        <v>13</v>
      </c>
      <c r="AG59" s="278">
        <f t="shared" si="7"/>
        <v>0</v>
      </c>
      <c r="AH59" s="277">
        <f t="shared" si="8"/>
        <v>50</v>
      </c>
      <c r="AI59" s="279">
        <f t="shared" si="9"/>
        <v>33.333333333333329</v>
      </c>
      <c r="AJ59" s="279">
        <f t="shared" si="10"/>
        <v>56.521739130434781</v>
      </c>
      <c r="AK59" s="279">
        <f t="shared" si="11"/>
        <v>53.333333333333336</v>
      </c>
      <c r="AL59" s="279">
        <f t="shared" si="12"/>
        <v>46.153846153846153</v>
      </c>
      <c r="AM59" s="279">
        <f t="shared" si="13"/>
        <v>46.428571428571431</v>
      </c>
      <c r="AN59" s="279">
        <f t="shared" si="14"/>
        <v>0</v>
      </c>
      <c r="AO59" s="3"/>
      <c r="AP59" s="3"/>
      <c r="AQ59" s="3"/>
    </row>
    <row r="60" spans="1:43" ht="30" customHeight="1" x14ac:dyDescent="0.2">
      <c r="A60" s="91">
        <v>44</v>
      </c>
      <c r="B60" s="117" t="str">
        <f>'STUDENT NAMELIST'!B48</f>
        <v>2023PEC AI 114</v>
      </c>
      <c r="C60" s="117">
        <f>'STUDENT NAMELIST'!C48</f>
        <v>211423243044</v>
      </c>
      <c r="D60" s="118" t="str">
        <f>'STUDENT NAMELIST'!D48</f>
        <v>ARUNA S</v>
      </c>
      <c r="E60" s="82">
        <v>2</v>
      </c>
      <c r="F60" s="82">
        <v>2</v>
      </c>
      <c r="G60" s="82">
        <v>2</v>
      </c>
      <c r="H60" s="82">
        <v>2</v>
      </c>
      <c r="I60" s="82">
        <v>2</v>
      </c>
      <c r="J60" s="82">
        <v>2</v>
      </c>
      <c r="K60" s="82">
        <v>2</v>
      </c>
      <c r="L60" s="82">
        <v>2</v>
      </c>
      <c r="M60" s="82">
        <v>2</v>
      </c>
      <c r="N60" s="82">
        <v>1</v>
      </c>
      <c r="O60" s="82">
        <v>0</v>
      </c>
      <c r="P60" s="125">
        <v>13</v>
      </c>
      <c r="Q60" s="125">
        <v>13</v>
      </c>
      <c r="R60" s="125">
        <v>0</v>
      </c>
      <c r="S60" s="125">
        <v>0</v>
      </c>
      <c r="T60" s="125">
        <v>13</v>
      </c>
      <c r="U60" s="125">
        <v>0</v>
      </c>
      <c r="V60" s="125">
        <v>13</v>
      </c>
      <c r="W60" s="125">
        <v>9</v>
      </c>
      <c r="X60" s="125">
        <v>0</v>
      </c>
      <c r="Y60" s="125">
        <v>0</v>
      </c>
      <c r="Z60" s="125">
        <v>14</v>
      </c>
      <c r="AA60" s="92">
        <f t="shared" si="1"/>
        <v>94</v>
      </c>
      <c r="AB60" s="278">
        <f t="shared" si="2"/>
        <v>6</v>
      </c>
      <c r="AC60" s="278">
        <f t="shared" si="3"/>
        <v>9</v>
      </c>
      <c r="AD60" s="278">
        <f t="shared" si="4"/>
        <v>30</v>
      </c>
      <c r="AE60" s="278">
        <f t="shared" si="5"/>
        <v>26</v>
      </c>
      <c r="AF60" s="278">
        <f t="shared" si="6"/>
        <v>23</v>
      </c>
      <c r="AG60" s="278">
        <f t="shared" si="7"/>
        <v>0</v>
      </c>
      <c r="AH60" s="277">
        <f t="shared" si="8"/>
        <v>94</v>
      </c>
      <c r="AI60" s="279">
        <f t="shared" si="9"/>
        <v>100</v>
      </c>
      <c r="AJ60" s="279">
        <f t="shared" si="10"/>
        <v>90</v>
      </c>
      <c r="AK60" s="279">
        <f t="shared" si="11"/>
        <v>100</v>
      </c>
      <c r="AL60" s="279">
        <f t="shared" si="12"/>
        <v>100</v>
      </c>
      <c r="AM60" s="279">
        <f t="shared" si="13"/>
        <v>82.142857142857139</v>
      </c>
      <c r="AN60" s="279">
        <f t="shared" si="14"/>
        <v>0</v>
      </c>
      <c r="AO60" s="3"/>
      <c r="AP60" s="3"/>
      <c r="AQ60" s="3"/>
    </row>
    <row r="61" spans="1:43" ht="30" customHeight="1" x14ac:dyDescent="0.2">
      <c r="A61" s="91">
        <v>45</v>
      </c>
      <c r="B61" s="117" t="str">
        <f>'STUDENT NAMELIST'!B49</f>
        <v>2023PEC AI 573</v>
      </c>
      <c r="C61" s="117">
        <f>'STUDENT NAMELIST'!C49</f>
        <v>211423243045</v>
      </c>
      <c r="D61" s="118" t="str">
        <f>'STUDENT NAMELIST'!D49</f>
        <v>ARYAN A SAJITH</v>
      </c>
      <c r="E61" s="82">
        <v>2</v>
      </c>
      <c r="F61" s="82">
        <v>2</v>
      </c>
      <c r="G61" s="82">
        <v>2</v>
      </c>
      <c r="H61" s="82">
        <v>2</v>
      </c>
      <c r="I61" s="82">
        <v>2</v>
      </c>
      <c r="J61" s="82">
        <v>2</v>
      </c>
      <c r="K61" s="82">
        <v>2</v>
      </c>
      <c r="L61" s="82">
        <v>1</v>
      </c>
      <c r="M61" s="82">
        <v>0</v>
      </c>
      <c r="N61" s="82">
        <v>0</v>
      </c>
      <c r="O61" s="82">
        <v>11</v>
      </c>
      <c r="P61" s="125">
        <v>0</v>
      </c>
      <c r="Q61" s="125">
        <v>0</v>
      </c>
      <c r="R61" s="125">
        <v>11</v>
      </c>
      <c r="S61" s="125">
        <v>9</v>
      </c>
      <c r="T61" s="125">
        <v>0</v>
      </c>
      <c r="U61" s="125">
        <v>11</v>
      </c>
      <c r="V61" s="125">
        <v>0</v>
      </c>
      <c r="W61" s="125">
        <v>0</v>
      </c>
      <c r="X61" s="125">
        <v>5</v>
      </c>
      <c r="Y61" s="125">
        <v>11</v>
      </c>
      <c r="Z61" s="125">
        <v>0</v>
      </c>
      <c r="AA61" s="92">
        <f t="shared" si="1"/>
        <v>73</v>
      </c>
      <c r="AB61" s="278">
        <f t="shared" si="2"/>
        <v>5</v>
      </c>
      <c r="AC61" s="278">
        <f t="shared" si="3"/>
        <v>19</v>
      </c>
      <c r="AD61" s="278">
        <f t="shared" si="4"/>
        <v>24</v>
      </c>
      <c r="AE61" s="278">
        <f t="shared" si="5"/>
        <v>9</v>
      </c>
      <c r="AF61" s="278">
        <f t="shared" si="6"/>
        <v>16</v>
      </c>
      <c r="AG61" s="278">
        <f t="shared" si="7"/>
        <v>0</v>
      </c>
      <c r="AH61" s="277">
        <f t="shared" si="8"/>
        <v>73</v>
      </c>
      <c r="AI61" s="279">
        <f t="shared" si="9"/>
        <v>83.333333333333343</v>
      </c>
      <c r="AJ61" s="279">
        <f t="shared" si="10"/>
        <v>82.608695652173907</v>
      </c>
      <c r="AK61" s="279">
        <f t="shared" si="11"/>
        <v>80</v>
      </c>
      <c r="AL61" s="279">
        <f t="shared" si="12"/>
        <v>69.230769230769226</v>
      </c>
      <c r="AM61" s="279">
        <f t="shared" si="13"/>
        <v>57.142857142857139</v>
      </c>
      <c r="AN61" s="279">
        <f t="shared" si="14"/>
        <v>0</v>
      </c>
      <c r="AO61" s="3"/>
      <c r="AP61" s="3"/>
      <c r="AQ61" s="3"/>
    </row>
    <row r="62" spans="1:43" ht="30" customHeight="1" x14ac:dyDescent="0.2">
      <c r="A62" s="91">
        <v>46</v>
      </c>
      <c r="B62" s="117" t="str">
        <f>'STUDENT NAMELIST'!B50</f>
        <v>2023PEC AI 574</v>
      </c>
      <c r="C62" s="117">
        <f>'STUDENT NAMELIST'!C50</f>
        <v>211423243046</v>
      </c>
      <c r="D62" s="118" t="str">
        <f>'STUDENT NAMELIST'!D50</f>
        <v>ASHIK K P</v>
      </c>
      <c r="E62" s="82">
        <v>2</v>
      </c>
      <c r="F62" s="82">
        <v>2</v>
      </c>
      <c r="G62" s="82">
        <v>2</v>
      </c>
      <c r="H62" s="82">
        <v>2</v>
      </c>
      <c r="I62" s="82">
        <v>2</v>
      </c>
      <c r="J62" s="82">
        <v>1</v>
      </c>
      <c r="K62" s="82">
        <v>0</v>
      </c>
      <c r="L62" s="82">
        <v>0</v>
      </c>
      <c r="M62" s="82">
        <v>0</v>
      </c>
      <c r="N62" s="82">
        <v>0</v>
      </c>
      <c r="O62" s="82">
        <v>0</v>
      </c>
      <c r="P62" s="125">
        <v>8</v>
      </c>
      <c r="Q62" s="125">
        <v>8</v>
      </c>
      <c r="R62" s="125">
        <v>0</v>
      </c>
      <c r="S62" s="125">
        <v>0</v>
      </c>
      <c r="T62" s="125">
        <v>8</v>
      </c>
      <c r="U62" s="125">
        <v>0</v>
      </c>
      <c r="V62" s="125">
        <v>8</v>
      </c>
      <c r="W62" s="125">
        <v>3</v>
      </c>
      <c r="X62" s="125">
        <v>0</v>
      </c>
      <c r="Y62" s="125">
        <v>0</v>
      </c>
      <c r="Z62" s="125">
        <v>8</v>
      </c>
      <c r="AA62" s="92">
        <f t="shared" si="1"/>
        <v>54</v>
      </c>
      <c r="AB62" s="278">
        <f t="shared" si="2"/>
        <v>2</v>
      </c>
      <c r="AC62" s="278">
        <f t="shared" si="3"/>
        <v>7</v>
      </c>
      <c r="AD62" s="278">
        <f t="shared" si="4"/>
        <v>18</v>
      </c>
      <c r="AE62" s="278">
        <f t="shared" si="5"/>
        <v>16</v>
      </c>
      <c r="AF62" s="278">
        <f t="shared" si="6"/>
        <v>11</v>
      </c>
      <c r="AG62" s="278">
        <f t="shared" si="7"/>
        <v>0</v>
      </c>
      <c r="AH62" s="277">
        <f t="shared" si="8"/>
        <v>54</v>
      </c>
      <c r="AI62" s="279">
        <f t="shared" si="9"/>
        <v>33.333333333333329</v>
      </c>
      <c r="AJ62" s="279">
        <f t="shared" si="10"/>
        <v>70</v>
      </c>
      <c r="AK62" s="279">
        <f t="shared" si="11"/>
        <v>60</v>
      </c>
      <c r="AL62" s="279">
        <f t="shared" si="12"/>
        <v>61.53846153846154</v>
      </c>
      <c r="AM62" s="279">
        <f t="shared" si="13"/>
        <v>39.285714285714285</v>
      </c>
      <c r="AN62" s="279">
        <f t="shared" si="14"/>
        <v>0</v>
      </c>
      <c r="AO62" s="3"/>
      <c r="AP62" s="3"/>
      <c r="AQ62" s="3"/>
    </row>
    <row r="63" spans="1:43" ht="30" customHeight="1" x14ac:dyDescent="0.2">
      <c r="A63" s="91">
        <v>47</v>
      </c>
      <c r="B63" s="117" t="str">
        <f>'STUDENT NAMELIST'!B51</f>
        <v>2023PEC AI 115</v>
      </c>
      <c r="C63" s="117">
        <f>'STUDENT NAMELIST'!C51</f>
        <v>211423243047</v>
      </c>
      <c r="D63" s="118" t="str">
        <f>'STUDENT NAMELIST'!D51</f>
        <v>ASHIKA D</v>
      </c>
      <c r="E63" s="82">
        <v>2</v>
      </c>
      <c r="F63" s="82">
        <v>2</v>
      </c>
      <c r="G63" s="82">
        <v>2</v>
      </c>
      <c r="H63" s="82">
        <v>2</v>
      </c>
      <c r="I63" s="82">
        <v>2</v>
      </c>
      <c r="J63" s="82">
        <v>2</v>
      </c>
      <c r="K63" s="82">
        <v>0</v>
      </c>
      <c r="L63" s="82">
        <v>0</v>
      </c>
      <c r="M63" s="82">
        <v>0</v>
      </c>
      <c r="N63" s="82">
        <v>0</v>
      </c>
      <c r="O63" s="82">
        <v>9</v>
      </c>
      <c r="P63" s="125">
        <v>0</v>
      </c>
      <c r="Q63" s="125">
        <v>0</v>
      </c>
      <c r="R63" s="125">
        <v>9</v>
      </c>
      <c r="S63" s="125">
        <v>8</v>
      </c>
      <c r="T63" s="125">
        <v>0</v>
      </c>
      <c r="U63" s="125">
        <v>9</v>
      </c>
      <c r="V63" s="125">
        <v>0</v>
      </c>
      <c r="W63" s="125">
        <v>0</v>
      </c>
      <c r="X63" s="125">
        <v>5</v>
      </c>
      <c r="Y63" s="125">
        <v>9</v>
      </c>
      <c r="Z63" s="125">
        <v>0</v>
      </c>
      <c r="AA63" s="92">
        <f t="shared" si="1"/>
        <v>61</v>
      </c>
      <c r="AB63" s="278">
        <f t="shared" si="2"/>
        <v>2</v>
      </c>
      <c r="AC63" s="278">
        <f t="shared" si="3"/>
        <v>17</v>
      </c>
      <c r="AD63" s="278">
        <f t="shared" si="4"/>
        <v>20</v>
      </c>
      <c r="AE63" s="278">
        <f t="shared" si="5"/>
        <v>8</v>
      </c>
      <c r="AF63" s="278">
        <f t="shared" si="6"/>
        <v>14</v>
      </c>
      <c r="AG63" s="278">
        <f t="shared" si="7"/>
        <v>0</v>
      </c>
      <c r="AH63" s="277">
        <f t="shared" si="8"/>
        <v>61</v>
      </c>
      <c r="AI63" s="279">
        <f t="shared" si="9"/>
        <v>33.333333333333329</v>
      </c>
      <c r="AJ63" s="279">
        <f t="shared" si="10"/>
        <v>73.91304347826086</v>
      </c>
      <c r="AK63" s="279">
        <f t="shared" si="11"/>
        <v>66.666666666666657</v>
      </c>
      <c r="AL63" s="279">
        <f t="shared" si="12"/>
        <v>61.53846153846154</v>
      </c>
      <c r="AM63" s="279">
        <f t="shared" si="13"/>
        <v>50</v>
      </c>
      <c r="AN63" s="279">
        <f t="shared" si="14"/>
        <v>0</v>
      </c>
      <c r="AO63" s="3"/>
      <c r="AP63" s="3"/>
      <c r="AQ63" s="3"/>
    </row>
    <row r="64" spans="1:43" ht="30" customHeight="1" x14ac:dyDescent="0.2">
      <c r="A64" s="91">
        <v>48</v>
      </c>
      <c r="B64" s="117" t="str">
        <f>'STUDENT NAMELIST'!B52</f>
        <v>2023PEC AI 116</v>
      </c>
      <c r="C64" s="117">
        <f>'STUDENT NAMELIST'!C52</f>
        <v>211423243048</v>
      </c>
      <c r="D64" s="118" t="str">
        <f>'STUDENT NAMELIST'!D52</f>
        <v>ASHIKHA P</v>
      </c>
      <c r="E64" s="82">
        <v>2</v>
      </c>
      <c r="F64" s="82">
        <v>2</v>
      </c>
      <c r="G64" s="82">
        <v>2</v>
      </c>
      <c r="H64" s="82">
        <v>2</v>
      </c>
      <c r="I64" s="82">
        <v>2</v>
      </c>
      <c r="J64" s="82">
        <v>2</v>
      </c>
      <c r="K64" s="82">
        <v>2</v>
      </c>
      <c r="L64" s="82">
        <v>2</v>
      </c>
      <c r="M64" s="82">
        <v>2</v>
      </c>
      <c r="N64" s="82">
        <v>0</v>
      </c>
      <c r="O64" s="82">
        <v>0</v>
      </c>
      <c r="P64" s="125">
        <v>12</v>
      </c>
      <c r="Q64" s="125">
        <v>13</v>
      </c>
      <c r="R64" s="125">
        <v>0</v>
      </c>
      <c r="S64" s="125">
        <v>0</v>
      </c>
      <c r="T64" s="125">
        <v>13</v>
      </c>
      <c r="U64" s="125">
        <v>0</v>
      </c>
      <c r="V64" s="125">
        <v>13</v>
      </c>
      <c r="W64" s="125">
        <v>9</v>
      </c>
      <c r="X64" s="125">
        <v>0</v>
      </c>
      <c r="Y64" s="125">
        <v>0</v>
      </c>
      <c r="Z64" s="125">
        <v>14</v>
      </c>
      <c r="AA64" s="92">
        <f t="shared" si="1"/>
        <v>92</v>
      </c>
      <c r="AB64" s="278">
        <f t="shared" si="2"/>
        <v>6</v>
      </c>
      <c r="AC64" s="278">
        <f t="shared" si="3"/>
        <v>8</v>
      </c>
      <c r="AD64" s="278">
        <f t="shared" si="4"/>
        <v>29</v>
      </c>
      <c r="AE64" s="278">
        <f t="shared" si="5"/>
        <v>26</v>
      </c>
      <c r="AF64" s="278">
        <f t="shared" si="6"/>
        <v>23</v>
      </c>
      <c r="AG64" s="278">
        <f t="shared" si="7"/>
        <v>0</v>
      </c>
      <c r="AH64" s="277">
        <f t="shared" si="8"/>
        <v>92</v>
      </c>
      <c r="AI64" s="279">
        <f t="shared" si="9"/>
        <v>100</v>
      </c>
      <c r="AJ64" s="279">
        <f t="shared" si="10"/>
        <v>80</v>
      </c>
      <c r="AK64" s="279">
        <f t="shared" si="11"/>
        <v>96.666666666666671</v>
      </c>
      <c r="AL64" s="279">
        <f t="shared" si="12"/>
        <v>100</v>
      </c>
      <c r="AM64" s="279">
        <f t="shared" si="13"/>
        <v>82.142857142857139</v>
      </c>
      <c r="AN64" s="279">
        <f t="shared" si="14"/>
        <v>0</v>
      </c>
      <c r="AO64" s="3"/>
      <c r="AP64" s="3"/>
      <c r="AQ64" s="3"/>
    </row>
    <row r="65" spans="1:43" ht="30" customHeight="1" x14ac:dyDescent="0.2">
      <c r="A65" s="91">
        <v>49</v>
      </c>
      <c r="B65" s="117" t="str">
        <f>'STUDENT NAMELIST'!B53</f>
        <v>2023PEC AI 117</v>
      </c>
      <c r="C65" s="117">
        <f>'STUDENT NAMELIST'!C53</f>
        <v>211423243049</v>
      </c>
      <c r="D65" s="118" t="str">
        <f>'STUDENT NAMELIST'!D53</f>
        <v>ASHIN LATHIKA E J</v>
      </c>
      <c r="E65" s="82">
        <v>2</v>
      </c>
      <c r="F65" s="82">
        <v>2</v>
      </c>
      <c r="G65" s="82">
        <v>2</v>
      </c>
      <c r="H65" s="82">
        <v>2</v>
      </c>
      <c r="I65" s="82">
        <v>2</v>
      </c>
      <c r="J65" s="82">
        <v>2</v>
      </c>
      <c r="K65" s="82">
        <v>2</v>
      </c>
      <c r="L65" s="82">
        <v>2</v>
      </c>
      <c r="M65" s="82">
        <v>1</v>
      </c>
      <c r="N65" s="82">
        <v>0</v>
      </c>
      <c r="O65" s="82">
        <v>13</v>
      </c>
      <c r="P65" s="125">
        <v>0</v>
      </c>
      <c r="Q65" s="125">
        <v>0</v>
      </c>
      <c r="R65" s="125">
        <v>13</v>
      </c>
      <c r="S65" s="125">
        <v>11</v>
      </c>
      <c r="T65" s="125">
        <v>0</v>
      </c>
      <c r="U65" s="125">
        <v>13</v>
      </c>
      <c r="V65" s="125">
        <v>0</v>
      </c>
      <c r="W65" s="125">
        <v>0</v>
      </c>
      <c r="X65" s="125">
        <v>7</v>
      </c>
      <c r="Y65" s="125">
        <v>13</v>
      </c>
      <c r="Z65" s="125">
        <v>0</v>
      </c>
      <c r="AA65" s="92">
        <f t="shared" si="1"/>
        <v>87</v>
      </c>
      <c r="AB65" s="278">
        <f t="shared" si="2"/>
        <v>6</v>
      </c>
      <c r="AC65" s="278">
        <f t="shared" si="3"/>
        <v>21</v>
      </c>
      <c r="AD65" s="278">
        <f t="shared" si="4"/>
        <v>29</v>
      </c>
      <c r="AE65" s="278">
        <f t="shared" si="5"/>
        <v>11</v>
      </c>
      <c r="AF65" s="278">
        <f t="shared" si="6"/>
        <v>20</v>
      </c>
      <c r="AG65" s="278">
        <f t="shared" si="7"/>
        <v>0</v>
      </c>
      <c r="AH65" s="277">
        <f t="shared" si="8"/>
        <v>87</v>
      </c>
      <c r="AI65" s="279">
        <f t="shared" si="9"/>
        <v>100</v>
      </c>
      <c r="AJ65" s="279">
        <f t="shared" si="10"/>
        <v>91.304347826086953</v>
      </c>
      <c r="AK65" s="279">
        <f t="shared" si="11"/>
        <v>96.666666666666671</v>
      </c>
      <c r="AL65" s="279">
        <f t="shared" si="12"/>
        <v>84.615384615384613</v>
      </c>
      <c r="AM65" s="279">
        <f t="shared" si="13"/>
        <v>71.428571428571431</v>
      </c>
      <c r="AN65" s="279">
        <f t="shared" si="14"/>
        <v>0</v>
      </c>
      <c r="AO65" s="3"/>
      <c r="AP65" s="3"/>
      <c r="AQ65" s="3"/>
    </row>
    <row r="66" spans="1:43" ht="30" customHeight="1" x14ac:dyDescent="0.2">
      <c r="A66" s="91">
        <v>50</v>
      </c>
      <c r="B66" s="117" t="str">
        <f>'STUDENT NAMELIST'!B54</f>
        <v>2023PEC AI 118</v>
      </c>
      <c r="C66" s="117">
        <f>'STUDENT NAMELIST'!C54</f>
        <v>211423243050</v>
      </c>
      <c r="D66" s="118" t="str">
        <f>'STUDENT NAMELIST'!D54</f>
        <v xml:space="preserve">ASHVITHA R </v>
      </c>
      <c r="E66" s="82">
        <v>2</v>
      </c>
      <c r="F66" s="82">
        <v>2</v>
      </c>
      <c r="G66" s="82">
        <v>2</v>
      </c>
      <c r="H66" s="82">
        <v>2</v>
      </c>
      <c r="I66" s="82">
        <v>2</v>
      </c>
      <c r="J66" s="82">
        <v>2</v>
      </c>
      <c r="K66" s="82">
        <v>2</v>
      </c>
      <c r="L66" s="82">
        <v>2</v>
      </c>
      <c r="M66" s="82">
        <v>1</v>
      </c>
      <c r="N66" s="82">
        <v>0</v>
      </c>
      <c r="O66" s="82">
        <v>0</v>
      </c>
      <c r="P66" s="125">
        <v>12</v>
      </c>
      <c r="Q66" s="125">
        <v>12</v>
      </c>
      <c r="R66" s="125">
        <v>0</v>
      </c>
      <c r="S66" s="125">
        <v>0</v>
      </c>
      <c r="T66" s="125">
        <v>12</v>
      </c>
      <c r="U66" s="125">
        <v>0</v>
      </c>
      <c r="V66" s="125">
        <v>12</v>
      </c>
      <c r="W66" s="125">
        <v>7</v>
      </c>
      <c r="X66" s="125">
        <v>0</v>
      </c>
      <c r="Y66" s="125">
        <v>0</v>
      </c>
      <c r="Z66" s="125">
        <v>13</v>
      </c>
      <c r="AA66" s="92">
        <f t="shared" si="1"/>
        <v>85</v>
      </c>
      <c r="AB66" s="278">
        <f t="shared" si="2"/>
        <v>6</v>
      </c>
      <c r="AC66" s="278">
        <f t="shared" si="3"/>
        <v>8</v>
      </c>
      <c r="AD66" s="278">
        <f t="shared" si="4"/>
        <v>27</v>
      </c>
      <c r="AE66" s="278">
        <f t="shared" si="5"/>
        <v>24</v>
      </c>
      <c r="AF66" s="278">
        <f t="shared" si="6"/>
        <v>20</v>
      </c>
      <c r="AG66" s="278">
        <f t="shared" si="7"/>
        <v>0</v>
      </c>
      <c r="AH66" s="277">
        <f t="shared" si="8"/>
        <v>85</v>
      </c>
      <c r="AI66" s="279">
        <f t="shared" si="9"/>
        <v>100</v>
      </c>
      <c r="AJ66" s="279">
        <f t="shared" si="10"/>
        <v>80</v>
      </c>
      <c r="AK66" s="279">
        <f t="shared" si="11"/>
        <v>90</v>
      </c>
      <c r="AL66" s="279">
        <f t="shared" si="12"/>
        <v>92.307692307692307</v>
      </c>
      <c r="AM66" s="279">
        <f t="shared" si="13"/>
        <v>71.428571428571431</v>
      </c>
      <c r="AN66" s="279">
        <f t="shared" si="14"/>
        <v>0</v>
      </c>
      <c r="AO66" s="3"/>
      <c r="AP66" s="3"/>
      <c r="AQ66" s="3"/>
    </row>
    <row r="67" spans="1:43" ht="30" customHeight="1" x14ac:dyDescent="0.2">
      <c r="A67" s="91">
        <v>51</v>
      </c>
      <c r="B67" s="117" t="str">
        <f>'STUDENT NAMELIST'!B55</f>
        <v>2023PEC AI 575</v>
      </c>
      <c r="C67" s="117">
        <f>'STUDENT NAMELIST'!C55</f>
        <v>211423243051</v>
      </c>
      <c r="D67" s="118" t="str">
        <f>'STUDENT NAMELIST'!D55</f>
        <v>ASHWANTHRAJ I</v>
      </c>
      <c r="E67" s="82">
        <v>2</v>
      </c>
      <c r="F67" s="82">
        <v>2</v>
      </c>
      <c r="G67" s="82">
        <v>2</v>
      </c>
      <c r="H67" s="82">
        <v>0</v>
      </c>
      <c r="I67" s="82">
        <v>0</v>
      </c>
      <c r="J67" s="82">
        <v>0</v>
      </c>
      <c r="K67" s="82">
        <v>0</v>
      </c>
      <c r="L67" s="82">
        <v>0</v>
      </c>
      <c r="M67" s="82">
        <v>0</v>
      </c>
      <c r="N67" s="82">
        <v>0</v>
      </c>
      <c r="O67" s="82">
        <v>5</v>
      </c>
      <c r="P67" s="125">
        <v>0</v>
      </c>
      <c r="Q67" s="125">
        <v>0</v>
      </c>
      <c r="R67" s="125">
        <v>5</v>
      </c>
      <c r="S67" s="125">
        <v>4</v>
      </c>
      <c r="T67" s="125">
        <v>0</v>
      </c>
      <c r="U67" s="125">
        <v>5</v>
      </c>
      <c r="V67" s="125">
        <v>0</v>
      </c>
      <c r="W67" s="125">
        <v>0</v>
      </c>
      <c r="X67" s="125">
        <v>0</v>
      </c>
      <c r="Y67" s="125">
        <v>5</v>
      </c>
      <c r="Z67" s="125">
        <v>0</v>
      </c>
      <c r="AA67" s="92">
        <f t="shared" si="1"/>
        <v>30</v>
      </c>
      <c r="AB67" s="278">
        <f t="shared" si="2"/>
        <v>2</v>
      </c>
      <c r="AC67" s="278">
        <f t="shared" si="3"/>
        <v>9</v>
      </c>
      <c r="AD67" s="278">
        <f t="shared" si="4"/>
        <v>10</v>
      </c>
      <c r="AE67" s="278">
        <f t="shared" si="5"/>
        <v>4</v>
      </c>
      <c r="AF67" s="278">
        <f t="shared" si="6"/>
        <v>5</v>
      </c>
      <c r="AG67" s="278">
        <f t="shared" si="7"/>
        <v>0</v>
      </c>
      <c r="AH67" s="277">
        <f t="shared" si="8"/>
        <v>30</v>
      </c>
      <c r="AI67" s="279">
        <f t="shared" si="9"/>
        <v>33.333333333333329</v>
      </c>
      <c r="AJ67" s="279">
        <f t="shared" si="10"/>
        <v>39.130434782608695</v>
      </c>
      <c r="AK67" s="279">
        <f t="shared" si="11"/>
        <v>33.333333333333329</v>
      </c>
      <c r="AL67" s="279">
        <f t="shared" si="12"/>
        <v>30.76923076923077</v>
      </c>
      <c r="AM67" s="279">
        <f t="shared" si="13"/>
        <v>33.333333333333329</v>
      </c>
      <c r="AN67" s="279">
        <f t="shared" si="14"/>
        <v>0</v>
      </c>
      <c r="AO67" s="3"/>
      <c r="AP67" s="3"/>
      <c r="AQ67" s="3"/>
    </row>
    <row r="68" spans="1:43" ht="30" customHeight="1" x14ac:dyDescent="0.2">
      <c r="A68" s="91">
        <v>52</v>
      </c>
      <c r="B68" s="117" t="str">
        <f>'STUDENT NAMELIST'!B56</f>
        <v>2023PEC AI 576</v>
      </c>
      <c r="C68" s="117">
        <f>'STUDENT NAMELIST'!C56</f>
        <v>211423243052</v>
      </c>
      <c r="D68" s="118" t="str">
        <f>'STUDENT NAMELIST'!D56</f>
        <v>ASIZ GODWIN A</v>
      </c>
      <c r="E68" s="82">
        <v>2</v>
      </c>
      <c r="F68" s="82">
        <v>2</v>
      </c>
      <c r="G68" s="82">
        <v>2</v>
      </c>
      <c r="H68" s="82">
        <v>2</v>
      </c>
      <c r="I68" s="82">
        <v>2</v>
      </c>
      <c r="J68" s="82">
        <v>2</v>
      </c>
      <c r="K68" s="82">
        <v>0</v>
      </c>
      <c r="L68" s="82">
        <v>0</v>
      </c>
      <c r="M68" s="82">
        <v>0</v>
      </c>
      <c r="N68" s="82">
        <v>0</v>
      </c>
      <c r="O68" s="82">
        <v>0</v>
      </c>
      <c r="P68" s="125">
        <v>8</v>
      </c>
      <c r="Q68" s="125">
        <v>9</v>
      </c>
      <c r="R68" s="125">
        <v>0</v>
      </c>
      <c r="S68" s="125">
        <v>0</v>
      </c>
      <c r="T68" s="125">
        <v>9</v>
      </c>
      <c r="U68" s="125">
        <v>0</v>
      </c>
      <c r="V68" s="125">
        <v>9</v>
      </c>
      <c r="W68" s="125">
        <v>2</v>
      </c>
      <c r="X68" s="125">
        <v>0</v>
      </c>
      <c r="Y68" s="125">
        <v>0</v>
      </c>
      <c r="Z68" s="125">
        <v>9</v>
      </c>
      <c r="AA68" s="92">
        <f t="shared" si="1"/>
        <v>58</v>
      </c>
      <c r="AB68" s="278">
        <f t="shared" si="2"/>
        <v>2</v>
      </c>
      <c r="AC68" s="278">
        <f t="shared" si="3"/>
        <v>8</v>
      </c>
      <c r="AD68" s="278">
        <f t="shared" si="4"/>
        <v>19</v>
      </c>
      <c r="AE68" s="278">
        <f t="shared" si="5"/>
        <v>18</v>
      </c>
      <c r="AF68" s="278">
        <f t="shared" si="6"/>
        <v>11</v>
      </c>
      <c r="AG68" s="278">
        <f t="shared" si="7"/>
        <v>0</v>
      </c>
      <c r="AH68" s="277">
        <f t="shared" si="8"/>
        <v>58</v>
      </c>
      <c r="AI68" s="279">
        <f t="shared" si="9"/>
        <v>33.333333333333329</v>
      </c>
      <c r="AJ68" s="279">
        <f t="shared" si="10"/>
        <v>80</v>
      </c>
      <c r="AK68" s="279">
        <f t="shared" si="11"/>
        <v>63.333333333333329</v>
      </c>
      <c r="AL68" s="279">
        <f t="shared" si="12"/>
        <v>69.230769230769226</v>
      </c>
      <c r="AM68" s="279">
        <f t="shared" si="13"/>
        <v>39.285714285714285</v>
      </c>
      <c r="AN68" s="279">
        <f t="shared" si="14"/>
        <v>0</v>
      </c>
      <c r="AO68" s="3"/>
      <c r="AP68" s="3"/>
      <c r="AQ68" s="3"/>
    </row>
    <row r="69" spans="1:43" ht="30" customHeight="1" x14ac:dyDescent="0.2">
      <c r="A69" s="91">
        <v>53</v>
      </c>
      <c r="B69" s="117" t="str">
        <f>'STUDENT NAMELIST'!B57</f>
        <v>2023PEC AI 119</v>
      </c>
      <c r="C69" s="117">
        <f>'STUDENT NAMELIST'!C57</f>
        <v>211423243053</v>
      </c>
      <c r="D69" s="118" t="str">
        <f>'STUDENT NAMELIST'!D57</f>
        <v>ATSHAYA S</v>
      </c>
      <c r="E69" s="82">
        <v>2</v>
      </c>
      <c r="F69" s="82">
        <v>2</v>
      </c>
      <c r="G69" s="82">
        <v>2</v>
      </c>
      <c r="H69" s="82">
        <v>2</v>
      </c>
      <c r="I69" s="82">
        <v>2</v>
      </c>
      <c r="J69" s="82">
        <v>2</v>
      </c>
      <c r="K69" s="82">
        <v>2</v>
      </c>
      <c r="L69" s="82">
        <v>0</v>
      </c>
      <c r="M69" s="82">
        <v>0</v>
      </c>
      <c r="N69" s="82">
        <v>0</v>
      </c>
      <c r="O69" s="82">
        <v>10</v>
      </c>
      <c r="P69" s="125">
        <v>0</v>
      </c>
      <c r="Q69" s="125">
        <v>0</v>
      </c>
      <c r="R69" s="125">
        <v>10</v>
      </c>
      <c r="S69" s="125">
        <v>9</v>
      </c>
      <c r="T69" s="125">
        <v>0</v>
      </c>
      <c r="U69" s="125">
        <v>10</v>
      </c>
      <c r="V69" s="125">
        <v>0</v>
      </c>
      <c r="W69" s="125">
        <v>0</v>
      </c>
      <c r="X69" s="125">
        <v>7</v>
      </c>
      <c r="Y69" s="125">
        <v>11</v>
      </c>
      <c r="Z69" s="125">
        <v>0</v>
      </c>
      <c r="AA69" s="92">
        <f t="shared" si="1"/>
        <v>71</v>
      </c>
      <c r="AB69" s="278">
        <f t="shared" si="2"/>
        <v>4</v>
      </c>
      <c r="AC69" s="278">
        <f t="shared" si="3"/>
        <v>18</v>
      </c>
      <c r="AD69" s="278">
        <f t="shared" si="4"/>
        <v>22</v>
      </c>
      <c r="AE69" s="278">
        <f t="shared" si="5"/>
        <v>9</v>
      </c>
      <c r="AF69" s="278">
        <f t="shared" si="6"/>
        <v>18</v>
      </c>
      <c r="AG69" s="278">
        <f t="shared" si="7"/>
        <v>0</v>
      </c>
      <c r="AH69" s="277">
        <f t="shared" si="8"/>
        <v>71</v>
      </c>
      <c r="AI69" s="279">
        <f t="shared" si="9"/>
        <v>66.666666666666657</v>
      </c>
      <c r="AJ69" s="279">
        <f t="shared" si="10"/>
        <v>78.260869565217391</v>
      </c>
      <c r="AK69" s="279">
        <f t="shared" si="11"/>
        <v>73.333333333333329</v>
      </c>
      <c r="AL69" s="279">
        <f t="shared" si="12"/>
        <v>69.230769230769226</v>
      </c>
      <c r="AM69" s="279">
        <f t="shared" si="13"/>
        <v>64.285714285714292</v>
      </c>
      <c r="AN69" s="279">
        <f t="shared" si="14"/>
        <v>0</v>
      </c>
      <c r="AO69" s="3"/>
      <c r="AP69" s="3"/>
      <c r="AQ69" s="3"/>
    </row>
    <row r="70" spans="1:43" ht="30" customHeight="1" x14ac:dyDescent="0.2">
      <c r="A70" s="91">
        <v>54</v>
      </c>
      <c r="B70" s="117" t="str">
        <f>'STUDENT NAMELIST'!B58</f>
        <v>2023PEC AI 120</v>
      </c>
      <c r="C70" s="117">
        <f>'STUDENT NAMELIST'!C58</f>
        <v>211423243054</v>
      </c>
      <c r="D70" s="118" t="str">
        <f>'STUDENT NAMELIST'!D58</f>
        <v>AYSHA KETHAR FATHIMA A S</v>
      </c>
      <c r="E70" s="82">
        <v>2</v>
      </c>
      <c r="F70" s="82">
        <v>2</v>
      </c>
      <c r="G70" s="82">
        <v>2</v>
      </c>
      <c r="H70" s="82">
        <v>2</v>
      </c>
      <c r="I70" s="82">
        <v>2</v>
      </c>
      <c r="J70" s="82">
        <v>2</v>
      </c>
      <c r="K70" s="82">
        <v>2</v>
      </c>
      <c r="L70" s="82">
        <v>2</v>
      </c>
      <c r="M70" s="82">
        <v>2</v>
      </c>
      <c r="N70" s="82">
        <v>0</v>
      </c>
      <c r="O70" s="82">
        <v>0</v>
      </c>
      <c r="P70" s="125">
        <v>12</v>
      </c>
      <c r="Q70" s="125">
        <v>13</v>
      </c>
      <c r="R70" s="125">
        <v>0</v>
      </c>
      <c r="S70" s="125">
        <v>0</v>
      </c>
      <c r="T70" s="125">
        <v>13</v>
      </c>
      <c r="U70" s="125">
        <v>0</v>
      </c>
      <c r="V70" s="125">
        <v>13</v>
      </c>
      <c r="W70" s="125">
        <v>7</v>
      </c>
      <c r="X70" s="125">
        <v>0</v>
      </c>
      <c r="Y70" s="125">
        <v>0</v>
      </c>
      <c r="Z70" s="125">
        <v>13</v>
      </c>
      <c r="AA70" s="92">
        <f t="shared" si="1"/>
        <v>89</v>
      </c>
      <c r="AB70" s="278">
        <f t="shared" si="2"/>
        <v>6</v>
      </c>
      <c r="AC70" s="278">
        <f t="shared" si="3"/>
        <v>8</v>
      </c>
      <c r="AD70" s="278">
        <f t="shared" si="4"/>
        <v>29</v>
      </c>
      <c r="AE70" s="278">
        <f t="shared" si="5"/>
        <v>26</v>
      </c>
      <c r="AF70" s="278">
        <f t="shared" si="6"/>
        <v>20</v>
      </c>
      <c r="AG70" s="278">
        <f t="shared" si="7"/>
        <v>0</v>
      </c>
      <c r="AH70" s="277">
        <f t="shared" si="8"/>
        <v>89</v>
      </c>
      <c r="AI70" s="279">
        <f t="shared" si="9"/>
        <v>100</v>
      </c>
      <c r="AJ70" s="279">
        <f t="shared" si="10"/>
        <v>80</v>
      </c>
      <c r="AK70" s="279">
        <f t="shared" si="11"/>
        <v>96.666666666666671</v>
      </c>
      <c r="AL70" s="279">
        <f t="shared" si="12"/>
        <v>100</v>
      </c>
      <c r="AM70" s="279">
        <f t="shared" si="13"/>
        <v>71.428571428571431</v>
      </c>
      <c r="AN70" s="279">
        <f t="shared" si="14"/>
        <v>0</v>
      </c>
      <c r="AO70" s="3"/>
      <c r="AP70" s="3"/>
      <c r="AQ70" s="3"/>
    </row>
    <row r="71" spans="1:43" ht="30" customHeight="1" x14ac:dyDescent="0.2">
      <c r="A71" s="91">
        <v>55</v>
      </c>
      <c r="B71" s="117" t="str">
        <f>'STUDENT NAMELIST'!B59</f>
        <v>2023PEC AI 121</v>
      </c>
      <c r="C71" s="117">
        <f>'STUDENT NAMELIST'!C59</f>
        <v>211423243055</v>
      </c>
      <c r="D71" s="118" t="str">
        <f>'STUDENT NAMELIST'!D59</f>
        <v xml:space="preserve">AYSHVARYA P </v>
      </c>
      <c r="E71" s="82">
        <v>2</v>
      </c>
      <c r="F71" s="82">
        <v>2</v>
      </c>
      <c r="G71" s="82">
        <v>2</v>
      </c>
      <c r="H71" s="82">
        <v>2</v>
      </c>
      <c r="I71" s="82">
        <v>2</v>
      </c>
      <c r="J71" s="82">
        <v>2</v>
      </c>
      <c r="K71" s="82">
        <v>2</v>
      </c>
      <c r="L71" s="82">
        <v>2</v>
      </c>
      <c r="M71" s="82">
        <v>2</v>
      </c>
      <c r="N71" s="82">
        <v>0</v>
      </c>
      <c r="O71" s="82">
        <v>13</v>
      </c>
      <c r="P71" s="125">
        <v>0</v>
      </c>
      <c r="Q71" s="125">
        <v>0</v>
      </c>
      <c r="R71" s="125">
        <v>13</v>
      </c>
      <c r="S71" s="125">
        <v>11</v>
      </c>
      <c r="T71" s="125">
        <v>0</v>
      </c>
      <c r="U71" s="125">
        <v>13</v>
      </c>
      <c r="V71" s="125">
        <v>0</v>
      </c>
      <c r="W71" s="125">
        <v>0</v>
      </c>
      <c r="X71" s="125">
        <v>9</v>
      </c>
      <c r="Y71" s="125">
        <v>14</v>
      </c>
      <c r="Z71" s="125">
        <v>0</v>
      </c>
      <c r="AA71" s="92">
        <f t="shared" si="1"/>
        <v>91</v>
      </c>
      <c r="AB71" s="278">
        <f t="shared" si="2"/>
        <v>6</v>
      </c>
      <c r="AC71" s="278">
        <f t="shared" si="3"/>
        <v>21</v>
      </c>
      <c r="AD71" s="278">
        <f t="shared" si="4"/>
        <v>30</v>
      </c>
      <c r="AE71" s="278">
        <f t="shared" si="5"/>
        <v>11</v>
      </c>
      <c r="AF71" s="278">
        <f t="shared" si="6"/>
        <v>23</v>
      </c>
      <c r="AG71" s="278">
        <f t="shared" si="7"/>
        <v>0</v>
      </c>
      <c r="AH71" s="277">
        <f t="shared" si="8"/>
        <v>91</v>
      </c>
      <c r="AI71" s="279">
        <f t="shared" si="9"/>
        <v>100</v>
      </c>
      <c r="AJ71" s="279">
        <f t="shared" si="10"/>
        <v>91.304347826086953</v>
      </c>
      <c r="AK71" s="279">
        <f t="shared" si="11"/>
        <v>100</v>
      </c>
      <c r="AL71" s="279">
        <f t="shared" si="12"/>
        <v>84.615384615384613</v>
      </c>
      <c r="AM71" s="279">
        <f t="shared" si="13"/>
        <v>82.142857142857139</v>
      </c>
      <c r="AN71" s="279">
        <f t="shared" si="14"/>
        <v>0</v>
      </c>
      <c r="AO71" s="3"/>
      <c r="AP71" s="3"/>
      <c r="AQ71" s="3"/>
    </row>
    <row r="72" spans="1:43" ht="30" customHeight="1" x14ac:dyDescent="0.2">
      <c r="A72" s="91">
        <v>56</v>
      </c>
      <c r="B72" s="117" t="str">
        <f>'STUDENT NAMELIST'!B60</f>
        <v>2023PEC AI 577</v>
      </c>
      <c r="C72" s="117">
        <f>'STUDENT NAMELIST'!C60</f>
        <v>211423243056</v>
      </c>
      <c r="D72" s="118" t="str">
        <f>'STUDENT NAMELIST'!D60</f>
        <v>BACCHU GURU SAINATH REDDY</v>
      </c>
      <c r="E72" s="82">
        <v>2</v>
      </c>
      <c r="F72" s="82">
        <v>2</v>
      </c>
      <c r="G72" s="82">
        <v>2</v>
      </c>
      <c r="H72" s="82">
        <v>2</v>
      </c>
      <c r="I72" s="82">
        <v>2</v>
      </c>
      <c r="J72" s="82">
        <v>2</v>
      </c>
      <c r="K72" s="82">
        <v>0</v>
      </c>
      <c r="L72" s="82">
        <v>0</v>
      </c>
      <c r="M72" s="82">
        <v>0</v>
      </c>
      <c r="N72" s="82">
        <v>0</v>
      </c>
      <c r="O72" s="82">
        <v>0</v>
      </c>
      <c r="P72" s="125">
        <v>8</v>
      </c>
      <c r="Q72" s="125">
        <v>9</v>
      </c>
      <c r="R72" s="125">
        <v>0</v>
      </c>
      <c r="S72" s="125">
        <v>0</v>
      </c>
      <c r="T72" s="125">
        <v>9</v>
      </c>
      <c r="U72" s="125">
        <v>0</v>
      </c>
      <c r="V72" s="125">
        <v>9</v>
      </c>
      <c r="W72" s="125">
        <v>5</v>
      </c>
      <c r="X72" s="125">
        <v>0</v>
      </c>
      <c r="Y72" s="125">
        <v>0</v>
      </c>
      <c r="Z72" s="125">
        <v>9</v>
      </c>
      <c r="AA72" s="92">
        <f t="shared" si="1"/>
        <v>61</v>
      </c>
      <c r="AB72" s="278">
        <f t="shared" si="2"/>
        <v>2</v>
      </c>
      <c r="AC72" s="278">
        <f t="shared" si="3"/>
        <v>8</v>
      </c>
      <c r="AD72" s="278">
        <f t="shared" si="4"/>
        <v>19</v>
      </c>
      <c r="AE72" s="278">
        <f t="shared" si="5"/>
        <v>18</v>
      </c>
      <c r="AF72" s="278">
        <f t="shared" si="6"/>
        <v>14</v>
      </c>
      <c r="AG72" s="278">
        <f t="shared" si="7"/>
        <v>0</v>
      </c>
      <c r="AH72" s="277">
        <f t="shared" si="8"/>
        <v>61</v>
      </c>
      <c r="AI72" s="279">
        <f t="shared" si="9"/>
        <v>33.333333333333329</v>
      </c>
      <c r="AJ72" s="279">
        <f t="shared" si="10"/>
        <v>80</v>
      </c>
      <c r="AK72" s="279">
        <f t="shared" si="11"/>
        <v>63.333333333333329</v>
      </c>
      <c r="AL72" s="279">
        <f t="shared" si="12"/>
        <v>69.230769230769226</v>
      </c>
      <c r="AM72" s="279">
        <f t="shared" si="13"/>
        <v>50</v>
      </c>
      <c r="AN72" s="279">
        <f t="shared" si="14"/>
        <v>0</v>
      </c>
      <c r="AO72" s="3"/>
      <c r="AP72" s="3"/>
      <c r="AQ72" s="3"/>
    </row>
    <row r="73" spans="1:43" ht="30" customHeight="1" x14ac:dyDescent="0.2">
      <c r="A73" s="91">
        <v>57</v>
      </c>
      <c r="B73" s="117" t="str">
        <f>'STUDENT NAMELIST'!B61</f>
        <v>2023PEC AI 578</v>
      </c>
      <c r="C73" s="117">
        <f>'STUDENT NAMELIST'!C61</f>
        <v>211423243057</v>
      </c>
      <c r="D73" s="118" t="str">
        <f>'STUDENT NAMELIST'!D61</f>
        <v>BALA MURUGAN T</v>
      </c>
      <c r="E73" s="82">
        <v>2</v>
      </c>
      <c r="F73" s="82">
        <v>2</v>
      </c>
      <c r="G73" s="82">
        <v>2</v>
      </c>
      <c r="H73" s="82">
        <v>2</v>
      </c>
      <c r="I73" s="82">
        <v>2</v>
      </c>
      <c r="J73" s="82">
        <v>0</v>
      </c>
      <c r="K73" s="82">
        <v>0</v>
      </c>
      <c r="L73" s="82">
        <v>0</v>
      </c>
      <c r="M73" s="82">
        <v>0</v>
      </c>
      <c r="N73" s="82">
        <v>0</v>
      </c>
      <c r="O73" s="82">
        <v>7</v>
      </c>
      <c r="P73" s="125">
        <v>0</v>
      </c>
      <c r="Q73" s="125">
        <v>0</v>
      </c>
      <c r="R73" s="125">
        <v>7</v>
      </c>
      <c r="S73" s="125">
        <v>6</v>
      </c>
      <c r="T73" s="125">
        <v>0</v>
      </c>
      <c r="U73" s="125">
        <v>7</v>
      </c>
      <c r="V73" s="125">
        <v>0</v>
      </c>
      <c r="W73" s="125">
        <v>0</v>
      </c>
      <c r="X73" s="125">
        <v>5</v>
      </c>
      <c r="Y73" s="125">
        <v>8</v>
      </c>
      <c r="Z73" s="125">
        <v>0</v>
      </c>
      <c r="AA73" s="92">
        <f t="shared" si="1"/>
        <v>50</v>
      </c>
      <c r="AB73" s="278">
        <f t="shared" si="2"/>
        <v>2</v>
      </c>
      <c r="AC73" s="278">
        <f t="shared" si="3"/>
        <v>13</v>
      </c>
      <c r="AD73" s="278">
        <f t="shared" si="4"/>
        <v>16</v>
      </c>
      <c r="AE73" s="278">
        <f t="shared" si="5"/>
        <v>6</v>
      </c>
      <c r="AF73" s="278">
        <f t="shared" si="6"/>
        <v>13</v>
      </c>
      <c r="AG73" s="278">
        <f t="shared" si="7"/>
        <v>0</v>
      </c>
      <c r="AH73" s="277">
        <f t="shared" si="8"/>
        <v>50</v>
      </c>
      <c r="AI73" s="279">
        <f t="shared" si="9"/>
        <v>33.333333333333329</v>
      </c>
      <c r="AJ73" s="279">
        <f t="shared" si="10"/>
        <v>56.521739130434781</v>
      </c>
      <c r="AK73" s="279">
        <f t="shared" si="11"/>
        <v>53.333333333333336</v>
      </c>
      <c r="AL73" s="279">
        <f t="shared" si="12"/>
        <v>46.153846153846153</v>
      </c>
      <c r="AM73" s="279">
        <f t="shared" si="13"/>
        <v>46.428571428571431</v>
      </c>
      <c r="AN73" s="279">
        <f t="shared" si="14"/>
        <v>0</v>
      </c>
      <c r="AO73" s="3"/>
      <c r="AP73" s="3"/>
      <c r="AQ73" s="3"/>
    </row>
    <row r="74" spans="1:43" ht="30" customHeight="1" x14ac:dyDescent="0.2">
      <c r="A74" s="91">
        <v>58</v>
      </c>
      <c r="B74" s="117" t="str">
        <f>'STUDENT NAMELIST'!B62</f>
        <v>2023PEC AI 579</v>
      </c>
      <c r="C74" s="117">
        <f>'STUDENT NAMELIST'!C62</f>
        <v>211423243058</v>
      </c>
      <c r="D74" s="118" t="str">
        <f>'STUDENT NAMELIST'!D62</f>
        <v>BALAGANESH N</v>
      </c>
      <c r="E74" s="82">
        <v>2</v>
      </c>
      <c r="F74" s="82">
        <v>2</v>
      </c>
      <c r="G74" s="82">
        <v>2</v>
      </c>
      <c r="H74" s="82">
        <v>2</v>
      </c>
      <c r="I74" s="82">
        <v>2</v>
      </c>
      <c r="J74" s="82">
        <v>2</v>
      </c>
      <c r="K74" s="82">
        <v>2</v>
      </c>
      <c r="L74" s="82">
        <v>0</v>
      </c>
      <c r="M74" s="82">
        <v>0</v>
      </c>
      <c r="N74" s="82">
        <v>0</v>
      </c>
      <c r="O74" s="82">
        <v>0</v>
      </c>
      <c r="P74" s="125">
        <v>9</v>
      </c>
      <c r="Q74" s="125">
        <v>10</v>
      </c>
      <c r="R74" s="125">
        <v>0</v>
      </c>
      <c r="S74" s="125">
        <v>0</v>
      </c>
      <c r="T74" s="125">
        <v>10</v>
      </c>
      <c r="U74" s="125">
        <v>0</v>
      </c>
      <c r="V74" s="125">
        <v>10</v>
      </c>
      <c r="W74" s="125">
        <v>6</v>
      </c>
      <c r="X74" s="125">
        <v>0</v>
      </c>
      <c r="Y74" s="125">
        <v>0</v>
      </c>
      <c r="Z74" s="125">
        <v>10</v>
      </c>
      <c r="AA74" s="92">
        <f t="shared" si="1"/>
        <v>69</v>
      </c>
      <c r="AB74" s="278">
        <f t="shared" si="2"/>
        <v>4</v>
      </c>
      <c r="AC74" s="278">
        <f t="shared" si="3"/>
        <v>8</v>
      </c>
      <c r="AD74" s="278">
        <f t="shared" si="4"/>
        <v>21</v>
      </c>
      <c r="AE74" s="278">
        <f t="shared" si="5"/>
        <v>20</v>
      </c>
      <c r="AF74" s="278">
        <f t="shared" si="6"/>
        <v>16</v>
      </c>
      <c r="AG74" s="278">
        <f t="shared" si="7"/>
        <v>0</v>
      </c>
      <c r="AH74" s="277">
        <f t="shared" si="8"/>
        <v>69</v>
      </c>
      <c r="AI74" s="279">
        <f t="shared" si="9"/>
        <v>66.666666666666657</v>
      </c>
      <c r="AJ74" s="279">
        <f t="shared" si="10"/>
        <v>80</v>
      </c>
      <c r="AK74" s="279">
        <f t="shared" si="11"/>
        <v>70</v>
      </c>
      <c r="AL74" s="279">
        <f t="shared" si="12"/>
        <v>76.923076923076934</v>
      </c>
      <c r="AM74" s="279">
        <f t="shared" si="13"/>
        <v>57.142857142857139</v>
      </c>
      <c r="AN74" s="279">
        <f t="shared" si="14"/>
        <v>0</v>
      </c>
      <c r="AO74" s="3"/>
      <c r="AP74" s="3"/>
      <c r="AQ74" s="3"/>
    </row>
    <row r="75" spans="1:43" ht="30" customHeight="1" x14ac:dyDescent="0.2">
      <c r="A75" s="91">
        <v>59</v>
      </c>
      <c r="B75" s="117" t="str">
        <f>'STUDENT NAMELIST'!B63</f>
        <v>2023PEC AI 580</v>
      </c>
      <c r="C75" s="117">
        <f>'STUDENT NAMELIST'!C63</f>
        <v>211423243059</v>
      </c>
      <c r="D75" s="118" t="str">
        <f>'STUDENT NAMELIST'!D63</f>
        <v>BALAJI M M</v>
      </c>
      <c r="E75" s="82">
        <v>2</v>
      </c>
      <c r="F75" s="82">
        <v>2</v>
      </c>
      <c r="G75" s="82">
        <v>2</v>
      </c>
      <c r="H75" s="82">
        <v>0</v>
      </c>
      <c r="I75" s="82">
        <v>0</v>
      </c>
      <c r="J75" s="82">
        <v>0</v>
      </c>
      <c r="K75" s="82">
        <v>0</v>
      </c>
      <c r="L75" s="82">
        <v>0</v>
      </c>
      <c r="M75" s="82">
        <v>0</v>
      </c>
      <c r="N75" s="82">
        <v>0</v>
      </c>
      <c r="O75" s="82">
        <v>5</v>
      </c>
      <c r="P75" s="125">
        <v>0</v>
      </c>
      <c r="Q75" s="125">
        <v>0</v>
      </c>
      <c r="R75" s="125">
        <v>5</v>
      </c>
      <c r="S75" s="125">
        <v>4</v>
      </c>
      <c r="T75" s="125">
        <v>0</v>
      </c>
      <c r="U75" s="125">
        <v>5</v>
      </c>
      <c r="V75" s="125">
        <v>0</v>
      </c>
      <c r="W75" s="125">
        <v>0</v>
      </c>
      <c r="X75" s="125">
        <v>2</v>
      </c>
      <c r="Y75" s="125">
        <v>5</v>
      </c>
      <c r="Z75" s="125">
        <v>0</v>
      </c>
      <c r="AA75" s="92">
        <f t="shared" si="1"/>
        <v>32</v>
      </c>
      <c r="AB75" s="278">
        <f t="shared" si="2"/>
        <v>2</v>
      </c>
      <c r="AC75" s="278">
        <f t="shared" si="3"/>
        <v>9</v>
      </c>
      <c r="AD75" s="278">
        <f t="shared" si="4"/>
        <v>10</v>
      </c>
      <c r="AE75" s="278">
        <f t="shared" si="5"/>
        <v>4</v>
      </c>
      <c r="AF75" s="278">
        <f t="shared" si="6"/>
        <v>7</v>
      </c>
      <c r="AG75" s="278">
        <f t="shared" si="7"/>
        <v>0</v>
      </c>
      <c r="AH75" s="277">
        <f t="shared" si="8"/>
        <v>32</v>
      </c>
      <c r="AI75" s="279">
        <f t="shared" si="9"/>
        <v>33.333333333333329</v>
      </c>
      <c r="AJ75" s="279">
        <f t="shared" si="10"/>
        <v>39.130434782608695</v>
      </c>
      <c r="AK75" s="279">
        <f t="shared" si="11"/>
        <v>33.333333333333329</v>
      </c>
      <c r="AL75" s="279">
        <f t="shared" si="12"/>
        <v>30.76923076923077</v>
      </c>
      <c r="AM75" s="279">
        <f t="shared" si="13"/>
        <v>25</v>
      </c>
      <c r="AN75" s="279">
        <f t="shared" si="14"/>
        <v>0</v>
      </c>
      <c r="AO75" s="3"/>
      <c r="AP75" s="3"/>
      <c r="AQ75" s="3"/>
    </row>
    <row r="76" spans="1:43" ht="30" customHeight="1" x14ac:dyDescent="0.2">
      <c r="A76" s="91">
        <v>60</v>
      </c>
      <c r="B76" s="117" t="str">
        <f>'STUDENT NAMELIST'!B64</f>
        <v>2023PEC AI 581</v>
      </c>
      <c r="C76" s="117">
        <f>'STUDENT NAMELIST'!C64</f>
        <v>211423243060</v>
      </c>
      <c r="D76" s="118" t="str">
        <f>'STUDENT NAMELIST'!D64</f>
        <v>BALAJI V</v>
      </c>
      <c r="E76" s="82">
        <v>2</v>
      </c>
      <c r="F76" s="82">
        <v>2</v>
      </c>
      <c r="G76" s="82">
        <v>2</v>
      </c>
      <c r="H76" s="82">
        <v>0</v>
      </c>
      <c r="I76" s="82">
        <v>0</v>
      </c>
      <c r="J76" s="82">
        <v>0</v>
      </c>
      <c r="K76" s="82">
        <v>0</v>
      </c>
      <c r="L76" s="82">
        <v>0</v>
      </c>
      <c r="M76" s="82">
        <v>0</v>
      </c>
      <c r="N76" s="82">
        <v>0</v>
      </c>
      <c r="O76" s="82">
        <v>0</v>
      </c>
      <c r="P76" s="125">
        <v>4</v>
      </c>
      <c r="Q76" s="125">
        <v>5</v>
      </c>
      <c r="R76" s="125">
        <v>0</v>
      </c>
      <c r="S76" s="125">
        <v>0</v>
      </c>
      <c r="T76" s="125">
        <v>5</v>
      </c>
      <c r="U76" s="125">
        <v>0</v>
      </c>
      <c r="V76" s="125">
        <v>5</v>
      </c>
      <c r="W76" s="125">
        <v>0</v>
      </c>
      <c r="X76" s="125">
        <v>0</v>
      </c>
      <c r="Y76" s="125">
        <v>0</v>
      </c>
      <c r="Z76" s="125">
        <v>5</v>
      </c>
      <c r="AA76" s="92">
        <f t="shared" si="1"/>
        <v>30</v>
      </c>
      <c r="AB76" s="278">
        <f t="shared" si="2"/>
        <v>2</v>
      </c>
      <c r="AC76" s="278">
        <f t="shared" si="3"/>
        <v>4</v>
      </c>
      <c r="AD76" s="278">
        <f t="shared" si="4"/>
        <v>9</v>
      </c>
      <c r="AE76" s="278">
        <f t="shared" si="5"/>
        <v>10</v>
      </c>
      <c r="AF76" s="278">
        <f t="shared" si="6"/>
        <v>5</v>
      </c>
      <c r="AG76" s="278">
        <f t="shared" si="7"/>
        <v>0</v>
      </c>
      <c r="AH76" s="277">
        <f t="shared" si="8"/>
        <v>30</v>
      </c>
      <c r="AI76" s="279">
        <f t="shared" si="9"/>
        <v>33.333333333333329</v>
      </c>
      <c r="AJ76" s="279">
        <f t="shared" si="10"/>
        <v>40</v>
      </c>
      <c r="AK76" s="279">
        <f t="shared" si="11"/>
        <v>30</v>
      </c>
      <c r="AL76" s="279">
        <f t="shared" si="12"/>
        <v>38.461538461538467</v>
      </c>
      <c r="AM76" s="279">
        <f t="shared" si="13"/>
        <v>33.333333333333329</v>
      </c>
      <c r="AN76" s="279">
        <f t="shared" si="14"/>
        <v>0</v>
      </c>
      <c r="AO76" s="3"/>
      <c r="AP76" s="3"/>
      <c r="AQ76" s="3"/>
    </row>
    <row r="77" spans="1:43" ht="30" customHeight="1" x14ac:dyDescent="0.2">
      <c r="A77" s="91">
        <v>61</v>
      </c>
      <c r="B77" s="117" t="str">
        <f>'STUDENT NAMELIST'!B65</f>
        <v>2023PEC AI 582</v>
      </c>
      <c r="C77" s="117">
        <f>'STUDENT NAMELIST'!C65</f>
        <v>211423243061</v>
      </c>
      <c r="D77" s="118" t="str">
        <f>'STUDENT NAMELIST'!D65</f>
        <v>BALASAKTHI B</v>
      </c>
      <c r="E77" s="82">
        <v>2</v>
      </c>
      <c r="F77" s="82">
        <v>2</v>
      </c>
      <c r="G77" s="82">
        <v>2</v>
      </c>
      <c r="H77" s="82">
        <v>2</v>
      </c>
      <c r="I77" s="82">
        <v>2</v>
      </c>
      <c r="J77" s="82">
        <v>0</v>
      </c>
      <c r="K77" s="82">
        <v>0</v>
      </c>
      <c r="L77" s="82">
        <v>0</v>
      </c>
      <c r="M77" s="82">
        <v>0</v>
      </c>
      <c r="N77" s="82">
        <v>0</v>
      </c>
      <c r="O77" s="82">
        <v>7</v>
      </c>
      <c r="P77" s="125">
        <v>0</v>
      </c>
      <c r="Q77" s="125">
        <v>0</v>
      </c>
      <c r="R77" s="125">
        <v>7</v>
      </c>
      <c r="S77" s="125">
        <v>6</v>
      </c>
      <c r="T77" s="125">
        <v>0</v>
      </c>
      <c r="U77" s="125">
        <v>7</v>
      </c>
      <c r="V77" s="125">
        <v>0</v>
      </c>
      <c r="W77" s="125">
        <v>0</v>
      </c>
      <c r="X77" s="125">
        <v>5</v>
      </c>
      <c r="Y77" s="125">
        <v>8</v>
      </c>
      <c r="Z77" s="125">
        <v>0</v>
      </c>
      <c r="AA77" s="92">
        <f t="shared" si="1"/>
        <v>50</v>
      </c>
      <c r="AB77" s="278">
        <f t="shared" si="2"/>
        <v>2</v>
      </c>
      <c r="AC77" s="278">
        <f t="shared" si="3"/>
        <v>13</v>
      </c>
      <c r="AD77" s="278">
        <f t="shared" si="4"/>
        <v>16</v>
      </c>
      <c r="AE77" s="278">
        <f t="shared" si="5"/>
        <v>6</v>
      </c>
      <c r="AF77" s="278">
        <f t="shared" si="6"/>
        <v>13</v>
      </c>
      <c r="AG77" s="278">
        <f t="shared" si="7"/>
        <v>0</v>
      </c>
      <c r="AH77" s="277">
        <f t="shared" si="8"/>
        <v>50</v>
      </c>
      <c r="AI77" s="279">
        <f t="shared" si="9"/>
        <v>33.333333333333329</v>
      </c>
      <c r="AJ77" s="279">
        <f t="shared" si="10"/>
        <v>56.521739130434781</v>
      </c>
      <c r="AK77" s="279">
        <f t="shared" si="11"/>
        <v>53.333333333333336</v>
      </c>
      <c r="AL77" s="279">
        <f t="shared" si="12"/>
        <v>46.153846153846153</v>
      </c>
      <c r="AM77" s="279">
        <f t="shared" si="13"/>
        <v>46.428571428571431</v>
      </c>
      <c r="AN77" s="279">
        <f t="shared" si="14"/>
        <v>0</v>
      </c>
      <c r="AO77" s="3"/>
      <c r="AP77" s="3"/>
      <c r="AQ77" s="3"/>
    </row>
    <row r="78" spans="1:43" ht="30" customHeight="1" x14ac:dyDescent="0.2">
      <c r="A78" s="91">
        <v>62</v>
      </c>
      <c r="B78" s="117" t="str">
        <f>'STUDENT NAMELIST'!B66</f>
        <v>2023PEC AI 583</v>
      </c>
      <c r="C78" s="117">
        <f>'STUDENT NAMELIST'!C66</f>
        <v>211423243062</v>
      </c>
      <c r="D78" s="118" t="str">
        <f>'STUDENT NAMELIST'!D66</f>
        <v>BARATH S</v>
      </c>
      <c r="E78" s="82">
        <v>2</v>
      </c>
      <c r="F78" s="82">
        <v>2</v>
      </c>
      <c r="G78" s="82">
        <v>2</v>
      </c>
      <c r="H78" s="82">
        <v>2</v>
      </c>
      <c r="I78" s="82">
        <v>2</v>
      </c>
      <c r="J78" s="82">
        <v>2</v>
      </c>
      <c r="K78" s="82">
        <v>0</v>
      </c>
      <c r="L78" s="82">
        <v>0</v>
      </c>
      <c r="M78" s="82">
        <v>0</v>
      </c>
      <c r="N78" s="82">
        <v>0</v>
      </c>
      <c r="O78" s="82">
        <v>0</v>
      </c>
      <c r="P78" s="125">
        <v>9</v>
      </c>
      <c r="Q78" s="125">
        <v>9</v>
      </c>
      <c r="R78" s="125">
        <v>0</v>
      </c>
      <c r="S78" s="125">
        <v>0</v>
      </c>
      <c r="T78" s="125">
        <v>9</v>
      </c>
      <c r="U78" s="125">
        <v>0</v>
      </c>
      <c r="V78" s="125">
        <v>9</v>
      </c>
      <c r="W78" s="125">
        <v>5</v>
      </c>
      <c r="X78" s="125">
        <v>0</v>
      </c>
      <c r="Y78" s="125">
        <v>0</v>
      </c>
      <c r="Z78" s="125">
        <v>9</v>
      </c>
      <c r="AA78" s="92">
        <f t="shared" si="1"/>
        <v>62</v>
      </c>
      <c r="AB78" s="278">
        <f t="shared" si="2"/>
        <v>2</v>
      </c>
      <c r="AC78" s="278">
        <f t="shared" si="3"/>
        <v>8</v>
      </c>
      <c r="AD78" s="278">
        <f t="shared" si="4"/>
        <v>20</v>
      </c>
      <c r="AE78" s="278">
        <f t="shared" si="5"/>
        <v>18</v>
      </c>
      <c r="AF78" s="278">
        <f t="shared" si="6"/>
        <v>14</v>
      </c>
      <c r="AG78" s="278">
        <f t="shared" si="7"/>
        <v>0</v>
      </c>
      <c r="AH78" s="277">
        <f t="shared" si="8"/>
        <v>62</v>
      </c>
      <c r="AI78" s="279">
        <f t="shared" si="9"/>
        <v>33.333333333333329</v>
      </c>
      <c r="AJ78" s="279">
        <f t="shared" si="10"/>
        <v>80</v>
      </c>
      <c r="AK78" s="279">
        <f t="shared" si="11"/>
        <v>66.666666666666657</v>
      </c>
      <c r="AL78" s="279">
        <f t="shared" si="12"/>
        <v>69.230769230769226</v>
      </c>
      <c r="AM78" s="279">
        <f t="shared" si="13"/>
        <v>50</v>
      </c>
      <c r="AN78" s="279">
        <f t="shared" si="14"/>
        <v>0</v>
      </c>
      <c r="AO78" s="3"/>
      <c r="AP78" s="3"/>
      <c r="AQ78" s="3"/>
    </row>
    <row r="79" spans="1:43" ht="30" customHeight="1" x14ac:dyDescent="0.2">
      <c r="A79" s="91">
        <v>63</v>
      </c>
      <c r="B79" s="117" t="str">
        <f>'STUDENT NAMELIST'!B67</f>
        <v>2023PEC AI 584</v>
      </c>
      <c r="C79" s="117">
        <f>'STUDENT NAMELIST'!C67</f>
        <v>211423243063</v>
      </c>
      <c r="D79" s="118" t="str">
        <f>'STUDENT NAMELIST'!D67</f>
        <v>BHARATH KUMAR L</v>
      </c>
      <c r="E79" s="82">
        <v>2</v>
      </c>
      <c r="F79" s="82">
        <v>2</v>
      </c>
      <c r="G79" s="82">
        <v>2</v>
      </c>
      <c r="H79" s="82">
        <v>2</v>
      </c>
      <c r="I79" s="82">
        <v>2</v>
      </c>
      <c r="J79" s="82">
        <v>2</v>
      </c>
      <c r="K79" s="82">
        <v>0</v>
      </c>
      <c r="L79" s="82">
        <v>0</v>
      </c>
      <c r="M79" s="82">
        <v>0</v>
      </c>
      <c r="N79" s="82">
        <v>0</v>
      </c>
      <c r="O79" s="82">
        <v>9</v>
      </c>
      <c r="P79" s="125">
        <v>0</v>
      </c>
      <c r="Q79" s="125">
        <v>0</v>
      </c>
      <c r="R79" s="125">
        <v>9</v>
      </c>
      <c r="S79" s="125">
        <v>8</v>
      </c>
      <c r="T79" s="125">
        <v>0</v>
      </c>
      <c r="U79" s="125">
        <v>9</v>
      </c>
      <c r="V79" s="125">
        <v>0</v>
      </c>
      <c r="W79" s="125">
        <v>0</v>
      </c>
      <c r="X79" s="125">
        <v>4</v>
      </c>
      <c r="Y79" s="125">
        <v>9</v>
      </c>
      <c r="Z79" s="125">
        <v>0</v>
      </c>
      <c r="AA79" s="92">
        <f t="shared" si="1"/>
        <v>60</v>
      </c>
      <c r="AB79" s="278">
        <f t="shared" si="2"/>
        <v>2</v>
      </c>
      <c r="AC79" s="278">
        <f t="shared" si="3"/>
        <v>17</v>
      </c>
      <c r="AD79" s="278">
        <f t="shared" si="4"/>
        <v>20</v>
      </c>
      <c r="AE79" s="278">
        <f t="shared" si="5"/>
        <v>8</v>
      </c>
      <c r="AF79" s="278">
        <f t="shared" si="6"/>
        <v>13</v>
      </c>
      <c r="AG79" s="278">
        <f t="shared" si="7"/>
        <v>0</v>
      </c>
      <c r="AH79" s="277">
        <f t="shared" si="8"/>
        <v>60</v>
      </c>
      <c r="AI79" s="279">
        <f t="shared" si="9"/>
        <v>33.333333333333329</v>
      </c>
      <c r="AJ79" s="279">
        <f t="shared" si="10"/>
        <v>73.91304347826086</v>
      </c>
      <c r="AK79" s="279">
        <f t="shared" si="11"/>
        <v>66.666666666666657</v>
      </c>
      <c r="AL79" s="279">
        <f t="shared" si="12"/>
        <v>61.53846153846154</v>
      </c>
      <c r="AM79" s="279">
        <f t="shared" si="13"/>
        <v>46.428571428571431</v>
      </c>
      <c r="AN79" s="279">
        <f t="shared" si="14"/>
        <v>0</v>
      </c>
      <c r="AO79" s="3"/>
      <c r="AP79" s="3"/>
      <c r="AQ79" s="3"/>
    </row>
    <row r="80" spans="1:43" ht="30" customHeight="1" x14ac:dyDescent="0.2">
      <c r="A80" s="91">
        <v>64</v>
      </c>
      <c r="B80" s="117" t="str">
        <f>'STUDENT NAMELIST'!B68</f>
        <v>2023PEC AI 585</v>
      </c>
      <c r="C80" s="117">
        <f>'STUDENT NAMELIST'!C68</f>
        <v>211423243064</v>
      </c>
      <c r="D80" s="118" t="str">
        <f>'STUDENT NAMELIST'!D68</f>
        <v xml:space="preserve">BHAVIK KUMAR M </v>
      </c>
      <c r="E80" s="82">
        <v>2</v>
      </c>
      <c r="F80" s="82">
        <v>2</v>
      </c>
      <c r="G80" s="82">
        <v>2</v>
      </c>
      <c r="H80" s="82">
        <v>2</v>
      </c>
      <c r="I80" s="82">
        <v>2</v>
      </c>
      <c r="J80" s="82">
        <v>2</v>
      </c>
      <c r="K80" s="82">
        <v>2</v>
      </c>
      <c r="L80" s="82">
        <v>1</v>
      </c>
      <c r="M80" s="82">
        <v>0</v>
      </c>
      <c r="N80" s="82">
        <v>0</v>
      </c>
      <c r="O80" s="82">
        <v>0</v>
      </c>
      <c r="P80" s="125">
        <v>10</v>
      </c>
      <c r="Q80" s="125">
        <v>11</v>
      </c>
      <c r="R80" s="125">
        <v>0</v>
      </c>
      <c r="S80" s="125">
        <v>0</v>
      </c>
      <c r="T80" s="125">
        <v>11</v>
      </c>
      <c r="U80" s="125">
        <v>0</v>
      </c>
      <c r="V80" s="125">
        <v>11</v>
      </c>
      <c r="W80" s="125">
        <v>7</v>
      </c>
      <c r="X80" s="125">
        <v>0</v>
      </c>
      <c r="Y80" s="125">
        <v>0</v>
      </c>
      <c r="Z80" s="125">
        <v>11</v>
      </c>
      <c r="AA80" s="92">
        <f t="shared" si="1"/>
        <v>76</v>
      </c>
      <c r="AB80" s="278">
        <f t="shared" si="2"/>
        <v>5</v>
      </c>
      <c r="AC80" s="278">
        <f t="shared" si="3"/>
        <v>8</v>
      </c>
      <c r="AD80" s="278">
        <f t="shared" si="4"/>
        <v>23</v>
      </c>
      <c r="AE80" s="278">
        <f t="shared" si="5"/>
        <v>22</v>
      </c>
      <c r="AF80" s="278">
        <f t="shared" si="6"/>
        <v>18</v>
      </c>
      <c r="AG80" s="278">
        <f t="shared" si="7"/>
        <v>0</v>
      </c>
      <c r="AH80" s="277">
        <f t="shared" si="8"/>
        <v>76</v>
      </c>
      <c r="AI80" s="279">
        <f t="shared" si="9"/>
        <v>83.333333333333343</v>
      </c>
      <c r="AJ80" s="279">
        <f t="shared" si="10"/>
        <v>80</v>
      </c>
      <c r="AK80" s="279">
        <f t="shared" si="11"/>
        <v>76.666666666666671</v>
      </c>
      <c r="AL80" s="279">
        <f t="shared" si="12"/>
        <v>84.615384615384613</v>
      </c>
      <c r="AM80" s="279">
        <f t="shared" si="13"/>
        <v>64.285714285714292</v>
      </c>
      <c r="AN80" s="279">
        <f t="shared" si="14"/>
        <v>0</v>
      </c>
      <c r="AO80" s="3"/>
      <c r="AP80" s="3"/>
      <c r="AQ80" s="3"/>
    </row>
    <row r="81" spans="1:43" ht="30" customHeight="1" x14ac:dyDescent="0.2">
      <c r="A81" s="91">
        <v>65</v>
      </c>
      <c r="B81" s="117" t="str">
        <f>'STUDENT NAMELIST'!B69</f>
        <v>2023PEC AI 122</v>
      </c>
      <c r="C81" s="117">
        <f>'STUDENT NAMELIST'!C69</f>
        <v>211423243065</v>
      </c>
      <c r="D81" s="118" t="str">
        <f>'STUDENT NAMELIST'!D69</f>
        <v>BINDU SAI A</v>
      </c>
      <c r="E81" s="82">
        <v>2</v>
      </c>
      <c r="F81" s="82">
        <v>2</v>
      </c>
      <c r="G81" s="82">
        <v>2</v>
      </c>
      <c r="H81" s="82">
        <v>2</v>
      </c>
      <c r="I81" s="82">
        <v>2</v>
      </c>
      <c r="J81" s="82">
        <v>2</v>
      </c>
      <c r="K81" s="82">
        <v>2</v>
      </c>
      <c r="L81" s="82">
        <v>0</v>
      </c>
      <c r="M81" s="82">
        <v>0</v>
      </c>
      <c r="N81" s="82">
        <v>0</v>
      </c>
      <c r="O81" s="82">
        <v>10</v>
      </c>
      <c r="P81" s="125">
        <v>0</v>
      </c>
      <c r="Q81" s="125">
        <v>0</v>
      </c>
      <c r="R81" s="125">
        <v>10</v>
      </c>
      <c r="S81" s="125">
        <v>9</v>
      </c>
      <c r="T81" s="125">
        <v>0</v>
      </c>
      <c r="U81" s="125">
        <v>10</v>
      </c>
      <c r="V81" s="125">
        <v>0</v>
      </c>
      <c r="W81" s="125">
        <v>0</v>
      </c>
      <c r="X81" s="125">
        <v>7</v>
      </c>
      <c r="Y81" s="125">
        <v>11</v>
      </c>
      <c r="Z81" s="125">
        <v>0</v>
      </c>
      <c r="AA81" s="92">
        <f t="shared" si="1"/>
        <v>71</v>
      </c>
      <c r="AB81" s="278">
        <f t="shared" si="2"/>
        <v>4</v>
      </c>
      <c r="AC81" s="278">
        <f t="shared" si="3"/>
        <v>18</v>
      </c>
      <c r="AD81" s="278">
        <f t="shared" si="4"/>
        <v>22</v>
      </c>
      <c r="AE81" s="278">
        <f t="shared" si="5"/>
        <v>9</v>
      </c>
      <c r="AF81" s="278">
        <f t="shared" si="6"/>
        <v>18</v>
      </c>
      <c r="AG81" s="278">
        <f t="shared" si="7"/>
        <v>0</v>
      </c>
      <c r="AH81" s="277">
        <f t="shared" si="8"/>
        <v>71</v>
      </c>
      <c r="AI81" s="279">
        <f t="shared" si="9"/>
        <v>66.666666666666657</v>
      </c>
      <c r="AJ81" s="279">
        <f t="shared" si="10"/>
        <v>78.260869565217391</v>
      </c>
      <c r="AK81" s="279">
        <f t="shared" si="11"/>
        <v>73.333333333333329</v>
      </c>
      <c r="AL81" s="279">
        <f t="shared" si="12"/>
        <v>69.230769230769226</v>
      </c>
      <c r="AM81" s="279">
        <f t="shared" si="13"/>
        <v>64.285714285714292</v>
      </c>
      <c r="AN81" s="279">
        <f t="shared" si="14"/>
        <v>0</v>
      </c>
      <c r="AO81" s="3"/>
      <c r="AP81" s="3"/>
      <c r="AQ81" s="3"/>
    </row>
    <row r="82" spans="1:43" ht="30" customHeight="1" x14ac:dyDescent="0.2">
      <c r="A82" s="91">
        <v>66</v>
      </c>
      <c r="B82" s="117" t="str">
        <f>'STUDENT NAMELIST'!B70</f>
        <v>2023PEC AI 123</v>
      </c>
      <c r="C82" s="117">
        <f>'STUDENT NAMELIST'!C70</f>
        <v>211423243066</v>
      </c>
      <c r="D82" s="118" t="str">
        <f>'STUDENT NAMELIST'!D70</f>
        <v xml:space="preserve">BLESSY JOYCE MATHEW </v>
      </c>
      <c r="E82" s="82">
        <v>2</v>
      </c>
      <c r="F82" s="82">
        <v>2</v>
      </c>
      <c r="G82" s="82">
        <v>2</v>
      </c>
      <c r="H82" s="82">
        <v>2</v>
      </c>
      <c r="I82" s="82">
        <v>2</v>
      </c>
      <c r="J82" s="82">
        <v>2</v>
      </c>
      <c r="K82" s="82">
        <v>2</v>
      </c>
      <c r="L82" s="82">
        <v>0</v>
      </c>
      <c r="M82" s="82">
        <v>0</v>
      </c>
      <c r="N82" s="82">
        <v>0</v>
      </c>
      <c r="O82" s="82">
        <v>0</v>
      </c>
      <c r="P82" s="125">
        <v>10</v>
      </c>
      <c r="Q82" s="125">
        <v>10</v>
      </c>
      <c r="R82" s="125">
        <v>0</v>
      </c>
      <c r="S82" s="125">
        <v>0</v>
      </c>
      <c r="T82" s="125">
        <v>10</v>
      </c>
      <c r="U82" s="125">
        <v>0</v>
      </c>
      <c r="V82" s="125">
        <v>10</v>
      </c>
      <c r="W82" s="125">
        <v>6</v>
      </c>
      <c r="X82" s="125">
        <v>0</v>
      </c>
      <c r="Y82" s="125">
        <v>0</v>
      </c>
      <c r="Z82" s="125">
        <v>11</v>
      </c>
      <c r="AA82" s="92">
        <f t="shared" si="1"/>
        <v>71</v>
      </c>
      <c r="AB82" s="278">
        <f t="shared" ref="AB82:AB145" si="15">SUMIF($E$14:$N$14,"CO1",E82:N82)+IF(O82&gt;=0,SUMPRODUCT(($O$14:$Z$14="CO1")*(O82:Z82)*MOD(COLUMN($O$14:$Z$14)-COLUMN($O$14)+1,2))+SUMPRODUCT(($P$14:$Z$14="CO1")*(P82:Z82)*MOD(COLUMN($P$14:$Z$14)-COLUMN($P$14)+1,2)))</f>
        <v>4</v>
      </c>
      <c r="AC82" s="278">
        <f t="shared" ref="AC82:AC145" si="16">SUMIF($E$14:$N$14,"CO2",E82:N82)+IF(O82&gt;=0,SUMPRODUCT(($O$14:$Z$14="CO2")*(O82:Z82)*MOD(COLUMN($O$14:$Z$14)-COLUMN($O$14)+1,2))+SUMPRODUCT(($P$14:$Z$14="CO2")*(Q82:AA82)*MOD(COLUMN($P$14:$Z$14)-COLUMN($P$14)+1,2)))</f>
        <v>8</v>
      </c>
      <c r="AD82" s="278">
        <f t="shared" ref="AD82:AD145" si="17">SUMIF($E$14:$N$14,"CO3",E82:N82)+IF(O82&gt;=0,    SUMPRODUCT(($O$14:$Z$14="CO3")*(O82:Z82)*MOD(COLUMN($O$14:$Z$14)-COLUMN($O$14)+1,2))+    SUMPRODUCT(($P$14:$Z$14="CO3")*(P82:Z82)*MOD(COLUMN($P$14:$Z$14)-COLUMN($P$14)+1,2)))</f>
        <v>22</v>
      </c>
      <c r="AE82" s="278">
        <f t="shared" ref="AE82:AE145" si="18">SUMIF($E$14:$N$14,"CO4",$E$17:$N$17) + IF(O82&gt;=0,    SUMPRODUCT(($O$14:$Z$14="CO4")*(O82:Z82)*MOD(COLUMN($O$14:$Z$14)-COLUMN($O$14)+1,2))+    SUMPRODUCT(($P$14:$Z$14="CO4")*(P82:Z82)*MOD(COLUMN($P$14:$Z$14)-COLUMN($P$14)+1,2)))</f>
        <v>20</v>
      </c>
      <c r="AF82" s="278">
        <f t="shared" ref="AF82:AF145" si="19">SUMIF($E$14:$N$14,"CO5",$E$17:$N$17) + IF(O82&gt;=0,    SUMPRODUCT(($O$14:$Z$14="CO5")*(O82:Z82)*MOD(COLUMN($O$14:$Z$14)-COLUMN($O$14)+1,2))+    SUMPRODUCT(($P$14:$Z$14="CO5")*(P82:Z82)*MOD(COLUMN($P$14:$Z$14)-COLUMN($P$14)+1,2)) )</f>
        <v>17</v>
      </c>
      <c r="AG82" s="278">
        <f t="shared" ref="AG82:AG145" si="20">SUMIF($E$14:$N$14,"CO6",$E$17:$N$17) + IF(O82&gt;0,    SUMPRODUCT(($O$14:$Z$14="CO6")*($O$17:$Z$17)*MOD(COLUMN($O$14:$Z$14)-COLUMN($O$14)+1,2))+    SUMPRODUCT(($P$14:$Z$14="CO6")*($P$17:$Z$17)*MOD(COLUMN($P$14:$Z$14)-COLUMN($P$14)+1,2)) )</f>
        <v>0</v>
      </c>
      <c r="AH82" s="277">
        <f t="shared" ref="AH82:AH145" si="21">SUM(AB82:AG82)</f>
        <v>71</v>
      </c>
      <c r="AI82" s="279">
        <f t="shared" ref="AI82:AI145" si="22">AB82/(SUMIF($E$14:$N$14,"CO1",$E$13:$N$13)+SUMPRODUCT(($O$14:$Z$14="CO1")*($O82:$Z82&gt;0)*($O$13:$Z$13)))*100</f>
        <v>66.666666666666657</v>
      </c>
      <c r="AJ82" s="279">
        <f t="shared" ref="AJ82:AJ145" si="23">AC82/(SUMIF($E$14:$N$14,"CO2",$E$13:$N$13)+SUMPRODUCT(($O$14:$Z$14="CO2")*($O82:$Z82&gt;0)*($O$13:$Z$13)))*100</f>
        <v>80</v>
      </c>
      <c r="AK82" s="279">
        <f t="shared" ref="AK82:AK145" si="24">AD82/(SUMIF($E$14:$N$14,"CO3",$E$13:$N$13)+SUMPRODUCT(($O$14:$Z$14="CO3")*($O82:$Z82&gt;0)*($O$13:$Z$13)))*100</f>
        <v>73.333333333333329</v>
      </c>
      <c r="AL82" s="279">
        <f t="shared" ref="AL82:AL145" si="25">AE82/(SUMIF($E$14:$N$14,"CO4",$E$13:$N$13)+SUMPRODUCT(($O$14:$Z$14="CO4")*($O82:$Z82&gt;0)*($O$13:$Z$13)))*100</f>
        <v>76.923076923076934</v>
      </c>
      <c r="AM82" s="279">
        <f t="shared" ref="AM82:AM145" si="26">AF82/(SUMIF($E$14:$N$14,"CO5",$E$13:$N$13)+SUMPRODUCT(($O$14:$Z$14="CO5")*($O82:$Z82&gt;0)*($O$13:$Z$13)))*100</f>
        <v>60.714285714285708</v>
      </c>
      <c r="AN82" s="279">
        <f t="shared" ref="AN82:AN145" si="27">AG82/(SUMIF($E$14:$N$14,"CO5",$E$13:$N$13)+SUMPRODUCT(($O$14:$Z$14="CO5")*($O82:$Z82&gt;0)*($O$13:$Z$13)))*100</f>
        <v>0</v>
      </c>
      <c r="AO82" s="3"/>
      <c r="AP82" s="3"/>
      <c r="AQ82" s="3"/>
    </row>
    <row r="83" spans="1:43" ht="30" customHeight="1" x14ac:dyDescent="0.2">
      <c r="A83" s="91">
        <v>67</v>
      </c>
      <c r="B83" s="117" t="str">
        <f>'STUDENT NAMELIST'!B71</f>
        <v>2023PEC AI 586</v>
      </c>
      <c r="C83" s="117">
        <f>'STUDENT NAMELIST'!C71</f>
        <v>211423243067</v>
      </c>
      <c r="D83" s="118" t="str">
        <f>'STUDENT NAMELIST'!D71</f>
        <v>BOBIN DULLES</v>
      </c>
      <c r="E83" s="82">
        <v>2</v>
      </c>
      <c r="F83" s="82">
        <v>2</v>
      </c>
      <c r="G83" s="82">
        <v>2</v>
      </c>
      <c r="H83" s="82">
        <v>0</v>
      </c>
      <c r="I83" s="82">
        <v>0</v>
      </c>
      <c r="J83" s="82">
        <v>0</v>
      </c>
      <c r="K83" s="82">
        <v>0</v>
      </c>
      <c r="L83" s="82">
        <v>0</v>
      </c>
      <c r="M83" s="82">
        <v>0</v>
      </c>
      <c r="N83" s="82">
        <v>0</v>
      </c>
      <c r="O83" s="82">
        <v>5</v>
      </c>
      <c r="P83" s="125">
        <v>0</v>
      </c>
      <c r="Q83" s="125">
        <v>0</v>
      </c>
      <c r="R83" s="125">
        <v>5</v>
      </c>
      <c r="S83" s="125">
        <v>4</v>
      </c>
      <c r="T83" s="125">
        <v>0</v>
      </c>
      <c r="U83" s="125">
        <v>5</v>
      </c>
      <c r="V83" s="125">
        <v>0</v>
      </c>
      <c r="W83" s="125">
        <v>0</v>
      </c>
      <c r="X83" s="125">
        <v>0</v>
      </c>
      <c r="Y83" s="125">
        <v>5</v>
      </c>
      <c r="Z83" s="125">
        <v>0</v>
      </c>
      <c r="AA83" s="92">
        <f t="shared" ref="AA83:AA146" si="28">SUM(E83,F83,G83,H83,I83,J83,K83,L83,M83,N83,O83,P83,Q83,R83,S83,T83,U83,V83,W83,X83,Y83,Z83)</f>
        <v>30</v>
      </c>
      <c r="AB83" s="278">
        <f t="shared" si="15"/>
        <v>2</v>
      </c>
      <c r="AC83" s="278">
        <f t="shared" si="16"/>
        <v>9</v>
      </c>
      <c r="AD83" s="278">
        <f t="shared" si="17"/>
        <v>10</v>
      </c>
      <c r="AE83" s="278">
        <f t="shared" si="18"/>
        <v>4</v>
      </c>
      <c r="AF83" s="278">
        <f t="shared" si="19"/>
        <v>5</v>
      </c>
      <c r="AG83" s="278">
        <f t="shared" si="20"/>
        <v>0</v>
      </c>
      <c r="AH83" s="277">
        <f t="shared" si="21"/>
        <v>30</v>
      </c>
      <c r="AI83" s="279">
        <f t="shared" si="22"/>
        <v>33.333333333333329</v>
      </c>
      <c r="AJ83" s="279">
        <f t="shared" si="23"/>
        <v>39.130434782608695</v>
      </c>
      <c r="AK83" s="279">
        <f t="shared" si="24"/>
        <v>33.333333333333329</v>
      </c>
      <c r="AL83" s="279">
        <f t="shared" si="25"/>
        <v>30.76923076923077</v>
      </c>
      <c r="AM83" s="279">
        <f t="shared" si="26"/>
        <v>33.333333333333329</v>
      </c>
      <c r="AN83" s="279">
        <f t="shared" si="27"/>
        <v>0</v>
      </c>
      <c r="AO83" s="3"/>
      <c r="AP83" s="3"/>
      <c r="AQ83" s="3"/>
    </row>
    <row r="84" spans="1:43" ht="30" customHeight="1" x14ac:dyDescent="0.2">
      <c r="A84" s="91">
        <v>68</v>
      </c>
      <c r="B84" s="117" t="str">
        <f>'STUDENT NAMELIST'!B72</f>
        <v>2023PEC AI 124</v>
      </c>
      <c r="C84" s="117">
        <f>'STUDENT NAMELIST'!C72</f>
        <v>211423243068</v>
      </c>
      <c r="D84" s="118" t="str">
        <f>'STUDENT NAMELIST'!D72</f>
        <v>BOOMIGA V</v>
      </c>
      <c r="E84" s="82">
        <v>2</v>
      </c>
      <c r="F84" s="82">
        <v>2</v>
      </c>
      <c r="G84" s="82">
        <v>2</v>
      </c>
      <c r="H84" s="82">
        <v>2</v>
      </c>
      <c r="I84" s="82">
        <v>2</v>
      </c>
      <c r="J84" s="82">
        <v>2</v>
      </c>
      <c r="K84" s="82">
        <v>2</v>
      </c>
      <c r="L84" s="82">
        <v>2</v>
      </c>
      <c r="M84" s="82">
        <v>2</v>
      </c>
      <c r="N84" s="82">
        <v>1</v>
      </c>
      <c r="O84" s="82">
        <v>0</v>
      </c>
      <c r="P84" s="125">
        <v>13</v>
      </c>
      <c r="Q84" s="125">
        <v>13</v>
      </c>
      <c r="R84" s="125">
        <v>0</v>
      </c>
      <c r="S84" s="125">
        <v>0</v>
      </c>
      <c r="T84" s="125">
        <v>13</v>
      </c>
      <c r="U84" s="125">
        <v>0</v>
      </c>
      <c r="V84" s="125">
        <v>13</v>
      </c>
      <c r="W84" s="125">
        <v>10</v>
      </c>
      <c r="X84" s="125">
        <v>0</v>
      </c>
      <c r="Y84" s="125">
        <v>0</v>
      </c>
      <c r="Z84" s="125">
        <v>14</v>
      </c>
      <c r="AA84" s="92">
        <f t="shared" si="28"/>
        <v>95</v>
      </c>
      <c r="AB84" s="278">
        <f t="shared" si="15"/>
        <v>6</v>
      </c>
      <c r="AC84" s="278">
        <f t="shared" si="16"/>
        <v>9</v>
      </c>
      <c r="AD84" s="278">
        <f t="shared" si="17"/>
        <v>30</v>
      </c>
      <c r="AE84" s="278">
        <f t="shared" si="18"/>
        <v>26</v>
      </c>
      <c r="AF84" s="278">
        <f t="shared" si="19"/>
        <v>24</v>
      </c>
      <c r="AG84" s="278">
        <f t="shared" si="20"/>
        <v>0</v>
      </c>
      <c r="AH84" s="277">
        <f t="shared" si="21"/>
        <v>95</v>
      </c>
      <c r="AI84" s="279">
        <f t="shared" si="22"/>
        <v>100</v>
      </c>
      <c r="AJ84" s="279">
        <f t="shared" si="23"/>
        <v>90</v>
      </c>
      <c r="AK84" s="279">
        <f t="shared" si="24"/>
        <v>100</v>
      </c>
      <c r="AL84" s="279">
        <f t="shared" si="25"/>
        <v>100</v>
      </c>
      <c r="AM84" s="279">
        <f t="shared" si="26"/>
        <v>85.714285714285708</v>
      </c>
      <c r="AN84" s="279">
        <f t="shared" si="27"/>
        <v>0</v>
      </c>
      <c r="AO84" s="3"/>
      <c r="AP84" s="3"/>
      <c r="AQ84" s="3"/>
    </row>
    <row r="85" spans="1:43" ht="30" customHeight="1" x14ac:dyDescent="0.2">
      <c r="A85" s="91">
        <v>69</v>
      </c>
      <c r="B85" s="117" t="str">
        <f>'STUDENT NAMELIST'!B73</f>
        <v>2023PEC AI 125</v>
      </c>
      <c r="C85" s="117">
        <f>'STUDENT NAMELIST'!C73</f>
        <v>211423243069</v>
      </c>
      <c r="D85" s="118" t="str">
        <f>'STUDENT NAMELIST'!D73</f>
        <v>BOOMIKA S</v>
      </c>
      <c r="E85" s="82">
        <v>2</v>
      </c>
      <c r="F85" s="82">
        <v>2</v>
      </c>
      <c r="G85" s="82">
        <v>2</v>
      </c>
      <c r="H85" s="82">
        <v>2</v>
      </c>
      <c r="I85" s="82">
        <v>2</v>
      </c>
      <c r="J85" s="82">
        <v>2</v>
      </c>
      <c r="K85" s="82">
        <v>2</v>
      </c>
      <c r="L85" s="82">
        <v>2</v>
      </c>
      <c r="M85" s="82">
        <v>1</v>
      </c>
      <c r="N85" s="82">
        <v>0</v>
      </c>
      <c r="O85" s="82">
        <v>12</v>
      </c>
      <c r="P85" s="125">
        <v>0</v>
      </c>
      <c r="Q85" s="125">
        <v>0</v>
      </c>
      <c r="R85" s="125">
        <v>12</v>
      </c>
      <c r="S85" s="125">
        <v>11</v>
      </c>
      <c r="T85" s="125">
        <v>0</v>
      </c>
      <c r="U85" s="125">
        <v>12</v>
      </c>
      <c r="V85" s="125">
        <v>0</v>
      </c>
      <c r="W85" s="125">
        <v>0</v>
      </c>
      <c r="X85" s="125">
        <v>7</v>
      </c>
      <c r="Y85" s="125">
        <v>13</v>
      </c>
      <c r="Z85" s="125">
        <v>0</v>
      </c>
      <c r="AA85" s="92">
        <f t="shared" si="28"/>
        <v>84</v>
      </c>
      <c r="AB85" s="278">
        <f t="shared" si="15"/>
        <v>6</v>
      </c>
      <c r="AC85" s="278">
        <f t="shared" si="16"/>
        <v>20</v>
      </c>
      <c r="AD85" s="278">
        <f t="shared" si="17"/>
        <v>27</v>
      </c>
      <c r="AE85" s="278">
        <f t="shared" si="18"/>
        <v>11</v>
      </c>
      <c r="AF85" s="278">
        <f t="shared" si="19"/>
        <v>20</v>
      </c>
      <c r="AG85" s="278">
        <f t="shared" si="20"/>
        <v>0</v>
      </c>
      <c r="AH85" s="277">
        <f t="shared" si="21"/>
        <v>84</v>
      </c>
      <c r="AI85" s="279">
        <f t="shared" si="22"/>
        <v>100</v>
      </c>
      <c r="AJ85" s="279">
        <f t="shared" si="23"/>
        <v>86.956521739130437</v>
      </c>
      <c r="AK85" s="279">
        <f t="shared" si="24"/>
        <v>90</v>
      </c>
      <c r="AL85" s="279">
        <f t="shared" si="25"/>
        <v>84.615384615384613</v>
      </c>
      <c r="AM85" s="279">
        <f t="shared" si="26"/>
        <v>71.428571428571431</v>
      </c>
      <c r="AN85" s="279">
        <f t="shared" si="27"/>
        <v>0</v>
      </c>
      <c r="AO85" s="3"/>
      <c r="AP85" s="3"/>
      <c r="AQ85" s="3"/>
    </row>
    <row r="86" spans="1:43" ht="30" customHeight="1" x14ac:dyDescent="0.2">
      <c r="A86" s="91">
        <v>70</v>
      </c>
      <c r="B86" s="117" t="str">
        <f>'STUDENT NAMELIST'!B74</f>
        <v>2023PEC AI 587</v>
      </c>
      <c r="C86" s="117">
        <f>'STUDENT NAMELIST'!C74</f>
        <v>211423243070</v>
      </c>
      <c r="D86" s="118" t="str">
        <f>'STUDENT NAMELIST'!D74</f>
        <v>BOOPATHI RAGAVAN M</v>
      </c>
      <c r="E86" s="82">
        <v>2</v>
      </c>
      <c r="F86" s="82">
        <v>2</v>
      </c>
      <c r="G86" s="82">
        <v>2</v>
      </c>
      <c r="H86" s="82">
        <v>2</v>
      </c>
      <c r="I86" s="82">
        <v>2</v>
      </c>
      <c r="J86" s="82">
        <v>0</v>
      </c>
      <c r="K86" s="82">
        <v>0</v>
      </c>
      <c r="L86" s="82">
        <v>0</v>
      </c>
      <c r="M86" s="82">
        <v>0</v>
      </c>
      <c r="N86" s="82">
        <v>0</v>
      </c>
      <c r="O86" s="82">
        <v>0</v>
      </c>
      <c r="P86" s="125">
        <v>7</v>
      </c>
      <c r="Q86" s="125">
        <v>7</v>
      </c>
      <c r="R86" s="125">
        <v>0</v>
      </c>
      <c r="S86" s="125">
        <v>0</v>
      </c>
      <c r="T86" s="125">
        <v>7</v>
      </c>
      <c r="U86" s="125">
        <v>0</v>
      </c>
      <c r="V86" s="125">
        <v>7</v>
      </c>
      <c r="W86" s="125">
        <v>4</v>
      </c>
      <c r="X86" s="125">
        <v>0</v>
      </c>
      <c r="Y86" s="125">
        <v>0</v>
      </c>
      <c r="Z86" s="125">
        <v>8</v>
      </c>
      <c r="AA86" s="92">
        <f t="shared" si="28"/>
        <v>50</v>
      </c>
      <c r="AB86" s="278">
        <f t="shared" si="15"/>
        <v>2</v>
      </c>
      <c r="AC86" s="278">
        <f t="shared" si="16"/>
        <v>6</v>
      </c>
      <c r="AD86" s="278">
        <f t="shared" si="17"/>
        <v>16</v>
      </c>
      <c r="AE86" s="278">
        <f t="shared" si="18"/>
        <v>14</v>
      </c>
      <c r="AF86" s="278">
        <f t="shared" si="19"/>
        <v>12</v>
      </c>
      <c r="AG86" s="278">
        <f t="shared" si="20"/>
        <v>0</v>
      </c>
      <c r="AH86" s="277">
        <f t="shared" si="21"/>
        <v>50</v>
      </c>
      <c r="AI86" s="279">
        <f t="shared" si="22"/>
        <v>33.333333333333329</v>
      </c>
      <c r="AJ86" s="279">
        <f t="shared" si="23"/>
        <v>60</v>
      </c>
      <c r="AK86" s="279">
        <f t="shared" si="24"/>
        <v>53.333333333333336</v>
      </c>
      <c r="AL86" s="279">
        <f t="shared" si="25"/>
        <v>53.846153846153847</v>
      </c>
      <c r="AM86" s="279">
        <f t="shared" si="26"/>
        <v>42.857142857142854</v>
      </c>
      <c r="AN86" s="279">
        <f t="shared" si="27"/>
        <v>0</v>
      </c>
      <c r="AO86" s="3"/>
      <c r="AP86" s="3"/>
      <c r="AQ86" s="3"/>
    </row>
    <row r="87" spans="1:43" ht="30" customHeight="1" x14ac:dyDescent="0.2">
      <c r="A87" s="91">
        <v>71</v>
      </c>
      <c r="B87" s="117" t="str">
        <f>'STUDENT NAMELIST'!B75</f>
        <v>2023PEC AI 126</v>
      </c>
      <c r="C87" s="117">
        <f>'STUDENT NAMELIST'!C75</f>
        <v>211423243071</v>
      </c>
      <c r="D87" s="118" t="str">
        <f>'STUDENT NAMELIST'!D75</f>
        <v>CAROLIN P</v>
      </c>
      <c r="E87" s="82">
        <v>2</v>
      </c>
      <c r="F87" s="82">
        <v>2</v>
      </c>
      <c r="G87" s="82">
        <v>2</v>
      </c>
      <c r="H87" s="82">
        <v>2</v>
      </c>
      <c r="I87" s="82">
        <v>2</v>
      </c>
      <c r="J87" s="82">
        <v>2</v>
      </c>
      <c r="K87" s="82">
        <v>2</v>
      </c>
      <c r="L87" s="82">
        <v>2</v>
      </c>
      <c r="M87" s="82">
        <v>0</v>
      </c>
      <c r="N87" s="82">
        <v>0</v>
      </c>
      <c r="O87" s="82">
        <v>12</v>
      </c>
      <c r="P87" s="125">
        <v>0</v>
      </c>
      <c r="Q87" s="125">
        <v>0</v>
      </c>
      <c r="R87" s="125">
        <v>12</v>
      </c>
      <c r="S87" s="125">
        <v>10</v>
      </c>
      <c r="T87" s="125">
        <v>0</v>
      </c>
      <c r="U87" s="125">
        <v>12</v>
      </c>
      <c r="V87" s="125">
        <v>0</v>
      </c>
      <c r="W87" s="125">
        <v>0</v>
      </c>
      <c r="X87" s="125">
        <v>5</v>
      </c>
      <c r="Y87" s="125">
        <v>12</v>
      </c>
      <c r="Z87" s="125">
        <v>0</v>
      </c>
      <c r="AA87" s="92">
        <f t="shared" si="28"/>
        <v>79</v>
      </c>
      <c r="AB87" s="278">
        <f t="shared" si="15"/>
        <v>6</v>
      </c>
      <c r="AC87" s="278">
        <f t="shared" si="16"/>
        <v>20</v>
      </c>
      <c r="AD87" s="278">
        <f t="shared" si="17"/>
        <v>26</v>
      </c>
      <c r="AE87" s="278">
        <f t="shared" si="18"/>
        <v>10</v>
      </c>
      <c r="AF87" s="278">
        <f t="shared" si="19"/>
        <v>17</v>
      </c>
      <c r="AG87" s="278">
        <f t="shared" si="20"/>
        <v>0</v>
      </c>
      <c r="AH87" s="277">
        <f t="shared" si="21"/>
        <v>79</v>
      </c>
      <c r="AI87" s="279">
        <f t="shared" si="22"/>
        <v>100</v>
      </c>
      <c r="AJ87" s="279">
        <f t="shared" si="23"/>
        <v>86.956521739130437</v>
      </c>
      <c r="AK87" s="279">
        <f t="shared" si="24"/>
        <v>86.666666666666671</v>
      </c>
      <c r="AL87" s="279">
        <f t="shared" si="25"/>
        <v>76.923076923076934</v>
      </c>
      <c r="AM87" s="279">
        <f t="shared" si="26"/>
        <v>60.714285714285708</v>
      </c>
      <c r="AN87" s="279">
        <f t="shared" si="27"/>
        <v>0</v>
      </c>
      <c r="AO87" s="3"/>
      <c r="AP87" s="3"/>
      <c r="AQ87" s="3"/>
    </row>
    <row r="88" spans="1:43" ht="30" customHeight="1" x14ac:dyDescent="0.2">
      <c r="A88" s="91">
        <v>72</v>
      </c>
      <c r="B88" s="117" t="str">
        <f>'STUDENT NAMELIST'!B76</f>
        <v>2023PEC AI 127</v>
      </c>
      <c r="C88" s="117">
        <f>'STUDENT NAMELIST'!C76</f>
        <v>211423243072</v>
      </c>
      <c r="D88" s="118" t="str">
        <f>'STUDENT NAMELIST'!D76</f>
        <v xml:space="preserve">CAROLINE SATHYA G </v>
      </c>
      <c r="E88" s="82">
        <v>2</v>
      </c>
      <c r="F88" s="82">
        <v>2</v>
      </c>
      <c r="G88" s="82">
        <v>2</v>
      </c>
      <c r="H88" s="82">
        <v>2</v>
      </c>
      <c r="I88" s="82">
        <v>2</v>
      </c>
      <c r="J88" s="82">
        <v>2</v>
      </c>
      <c r="K88" s="82">
        <v>2</v>
      </c>
      <c r="L88" s="82">
        <v>2</v>
      </c>
      <c r="M88" s="82">
        <v>2</v>
      </c>
      <c r="N88" s="82">
        <v>1</v>
      </c>
      <c r="O88" s="82">
        <v>0</v>
      </c>
      <c r="P88" s="125">
        <v>13</v>
      </c>
      <c r="Q88" s="125">
        <v>13</v>
      </c>
      <c r="R88" s="125">
        <v>0</v>
      </c>
      <c r="S88" s="125">
        <v>0</v>
      </c>
      <c r="T88" s="125">
        <v>13</v>
      </c>
      <c r="U88" s="125">
        <v>0</v>
      </c>
      <c r="V88" s="125">
        <v>13</v>
      </c>
      <c r="W88" s="125">
        <v>10</v>
      </c>
      <c r="X88" s="125">
        <v>0</v>
      </c>
      <c r="Y88" s="125">
        <v>0</v>
      </c>
      <c r="Z88" s="125">
        <v>14</v>
      </c>
      <c r="AA88" s="92">
        <f t="shared" si="28"/>
        <v>95</v>
      </c>
      <c r="AB88" s="278">
        <f t="shared" si="15"/>
        <v>6</v>
      </c>
      <c r="AC88" s="278">
        <f t="shared" si="16"/>
        <v>9</v>
      </c>
      <c r="AD88" s="278">
        <f t="shared" si="17"/>
        <v>30</v>
      </c>
      <c r="AE88" s="278">
        <f t="shared" si="18"/>
        <v>26</v>
      </c>
      <c r="AF88" s="278">
        <f t="shared" si="19"/>
        <v>24</v>
      </c>
      <c r="AG88" s="278">
        <f t="shared" si="20"/>
        <v>0</v>
      </c>
      <c r="AH88" s="277">
        <f t="shared" si="21"/>
        <v>95</v>
      </c>
      <c r="AI88" s="279">
        <f t="shared" si="22"/>
        <v>100</v>
      </c>
      <c r="AJ88" s="279">
        <f t="shared" si="23"/>
        <v>90</v>
      </c>
      <c r="AK88" s="279">
        <f t="shared" si="24"/>
        <v>100</v>
      </c>
      <c r="AL88" s="279">
        <f t="shared" si="25"/>
        <v>100</v>
      </c>
      <c r="AM88" s="279">
        <f t="shared" si="26"/>
        <v>85.714285714285708</v>
      </c>
      <c r="AN88" s="279">
        <f t="shared" si="27"/>
        <v>0</v>
      </c>
      <c r="AO88" s="3"/>
      <c r="AP88" s="3"/>
      <c r="AQ88" s="3"/>
    </row>
    <row r="89" spans="1:43" ht="30" customHeight="1" x14ac:dyDescent="0.2">
      <c r="A89" s="91">
        <v>73</v>
      </c>
      <c r="B89" s="117" t="str">
        <f>'STUDENT NAMELIST'!B77</f>
        <v>2023PEC AI 128</v>
      </c>
      <c r="C89" s="117">
        <f>'STUDENT NAMELIST'!C77</f>
        <v>211423243073</v>
      </c>
      <c r="D89" s="118" t="str">
        <f>'STUDENT NAMELIST'!D77</f>
        <v>CHAITRA V</v>
      </c>
      <c r="E89" s="82">
        <v>2</v>
      </c>
      <c r="F89" s="82">
        <v>2</v>
      </c>
      <c r="G89" s="82">
        <v>2</v>
      </c>
      <c r="H89" s="82">
        <v>2</v>
      </c>
      <c r="I89" s="82">
        <v>2</v>
      </c>
      <c r="J89" s="82">
        <v>2</v>
      </c>
      <c r="K89" s="82">
        <v>2</v>
      </c>
      <c r="L89" s="82">
        <v>2</v>
      </c>
      <c r="M89" s="82">
        <v>2</v>
      </c>
      <c r="N89" s="82">
        <v>0</v>
      </c>
      <c r="O89" s="82">
        <v>13</v>
      </c>
      <c r="P89" s="125">
        <v>0</v>
      </c>
      <c r="Q89" s="125">
        <v>0</v>
      </c>
      <c r="R89" s="125">
        <v>13</v>
      </c>
      <c r="S89" s="125">
        <v>12</v>
      </c>
      <c r="T89" s="125">
        <v>0</v>
      </c>
      <c r="U89" s="125">
        <v>13</v>
      </c>
      <c r="V89" s="125">
        <v>0</v>
      </c>
      <c r="W89" s="125">
        <v>0</v>
      </c>
      <c r="X89" s="125">
        <v>9</v>
      </c>
      <c r="Y89" s="125">
        <v>14</v>
      </c>
      <c r="Z89" s="125">
        <v>0</v>
      </c>
      <c r="AA89" s="92">
        <f t="shared" si="28"/>
        <v>92</v>
      </c>
      <c r="AB89" s="278">
        <f t="shared" si="15"/>
        <v>6</v>
      </c>
      <c r="AC89" s="278">
        <f t="shared" si="16"/>
        <v>21</v>
      </c>
      <c r="AD89" s="278">
        <f t="shared" si="17"/>
        <v>30</v>
      </c>
      <c r="AE89" s="278">
        <f t="shared" si="18"/>
        <v>12</v>
      </c>
      <c r="AF89" s="278">
        <f t="shared" si="19"/>
        <v>23</v>
      </c>
      <c r="AG89" s="278">
        <f t="shared" si="20"/>
        <v>0</v>
      </c>
      <c r="AH89" s="277">
        <f t="shared" si="21"/>
        <v>92</v>
      </c>
      <c r="AI89" s="279">
        <f t="shared" si="22"/>
        <v>100</v>
      </c>
      <c r="AJ89" s="279">
        <f t="shared" si="23"/>
        <v>91.304347826086953</v>
      </c>
      <c r="AK89" s="279">
        <f t="shared" si="24"/>
        <v>100</v>
      </c>
      <c r="AL89" s="279">
        <f t="shared" si="25"/>
        <v>92.307692307692307</v>
      </c>
      <c r="AM89" s="279">
        <f t="shared" si="26"/>
        <v>82.142857142857139</v>
      </c>
      <c r="AN89" s="279">
        <f t="shared" si="27"/>
        <v>0</v>
      </c>
      <c r="AO89" s="3"/>
      <c r="AP89" s="3"/>
      <c r="AQ89" s="3"/>
    </row>
    <row r="90" spans="1:43" ht="30" customHeight="1" x14ac:dyDescent="0.2">
      <c r="A90" s="91">
        <v>74</v>
      </c>
      <c r="B90" s="117" t="str">
        <f>'STUDENT NAMELIST'!B78</f>
        <v>2023PEC AI 588</v>
      </c>
      <c r="C90" s="117">
        <f>'STUDENT NAMELIST'!C78</f>
        <v>211423243074</v>
      </c>
      <c r="D90" s="118" t="str">
        <f>'STUDENT NAMELIST'!D78</f>
        <v>CHARAN S</v>
      </c>
      <c r="E90" s="82">
        <v>2</v>
      </c>
      <c r="F90" s="82">
        <v>2</v>
      </c>
      <c r="G90" s="82">
        <v>2</v>
      </c>
      <c r="H90" s="82">
        <v>2</v>
      </c>
      <c r="I90" s="82">
        <v>2</v>
      </c>
      <c r="J90" s="82">
        <v>0</v>
      </c>
      <c r="K90" s="82">
        <v>0</v>
      </c>
      <c r="L90" s="82">
        <v>0</v>
      </c>
      <c r="M90" s="82">
        <v>0</v>
      </c>
      <c r="N90" s="82">
        <v>0</v>
      </c>
      <c r="O90" s="82">
        <v>0</v>
      </c>
      <c r="P90" s="125">
        <v>7</v>
      </c>
      <c r="Q90" s="125">
        <v>7</v>
      </c>
      <c r="R90" s="125">
        <v>0</v>
      </c>
      <c r="S90" s="125">
        <v>0</v>
      </c>
      <c r="T90" s="125">
        <v>7</v>
      </c>
      <c r="U90" s="125">
        <v>0</v>
      </c>
      <c r="V90" s="125">
        <v>7</v>
      </c>
      <c r="W90" s="125">
        <v>4</v>
      </c>
      <c r="X90" s="125">
        <v>0</v>
      </c>
      <c r="Y90" s="125">
        <v>0</v>
      </c>
      <c r="Z90" s="125">
        <v>8</v>
      </c>
      <c r="AA90" s="92">
        <f t="shared" si="28"/>
        <v>50</v>
      </c>
      <c r="AB90" s="278">
        <f t="shared" si="15"/>
        <v>2</v>
      </c>
      <c r="AC90" s="278">
        <f t="shared" si="16"/>
        <v>6</v>
      </c>
      <c r="AD90" s="278">
        <f t="shared" si="17"/>
        <v>16</v>
      </c>
      <c r="AE90" s="278">
        <f t="shared" si="18"/>
        <v>14</v>
      </c>
      <c r="AF90" s="278">
        <f t="shared" si="19"/>
        <v>12</v>
      </c>
      <c r="AG90" s="278">
        <f t="shared" si="20"/>
        <v>0</v>
      </c>
      <c r="AH90" s="277">
        <f t="shared" si="21"/>
        <v>50</v>
      </c>
      <c r="AI90" s="279">
        <f t="shared" si="22"/>
        <v>33.333333333333329</v>
      </c>
      <c r="AJ90" s="279">
        <f t="shared" si="23"/>
        <v>60</v>
      </c>
      <c r="AK90" s="279">
        <f t="shared" si="24"/>
        <v>53.333333333333336</v>
      </c>
      <c r="AL90" s="279">
        <f t="shared" si="25"/>
        <v>53.846153846153847</v>
      </c>
      <c r="AM90" s="279">
        <f t="shared" si="26"/>
        <v>42.857142857142854</v>
      </c>
      <c r="AN90" s="279">
        <f t="shared" si="27"/>
        <v>0</v>
      </c>
      <c r="AO90" s="3"/>
      <c r="AP90" s="3"/>
      <c r="AQ90" s="3"/>
    </row>
    <row r="91" spans="1:43" ht="30" customHeight="1" x14ac:dyDescent="0.2">
      <c r="A91" s="91">
        <v>75</v>
      </c>
      <c r="B91" s="117" t="str">
        <f>'STUDENT NAMELIST'!B79</f>
        <v>2023PEC AI 129</v>
      </c>
      <c r="C91" s="117">
        <f>'STUDENT NAMELIST'!C79</f>
        <v>211423243075</v>
      </c>
      <c r="D91" s="118" t="str">
        <f>'STUDENT NAMELIST'!D79</f>
        <v>CHAVA SAHITHI</v>
      </c>
      <c r="E91" s="82">
        <v>2</v>
      </c>
      <c r="F91" s="82">
        <v>2</v>
      </c>
      <c r="G91" s="82">
        <v>2</v>
      </c>
      <c r="H91" s="82">
        <v>2</v>
      </c>
      <c r="I91" s="82">
        <v>2</v>
      </c>
      <c r="J91" s="82">
        <v>2</v>
      </c>
      <c r="K91" s="82">
        <v>2</v>
      </c>
      <c r="L91" s="82">
        <v>2</v>
      </c>
      <c r="M91" s="82">
        <v>2</v>
      </c>
      <c r="N91" s="82">
        <v>1</v>
      </c>
      <c r="O91" s="82">
        <v>13</v>
      </c>
      <c r="P91" s="125">
        <v>0</v>
      </c>
      <c r="Q91" s="125">
        <v>0</v>
      </c>
      <c r="R91" s="125">
        <v>13</v>
      </c>
      <c r="S91" s="125">
        <v>12</v>
      </c>
      <c r="T91" s="125">
        <v>0</v>
      </c>
      <c r="U91" s="125">
        <v>13</v>
      </c>
      <c r="V91" s="125">
        <v>0</v>
      </c>
      <c r="W91" s="125">
        <v>0</v>
      </c>
      <c r="X91" s="125">
        <v>11</v>
      </c>
      <c r="Y91" s="125">
        <v>14</v>
      </c>
      <c r="Z91" s="125">
        <v>0</v>
      </c>
      <c r="AA91" s="92">
        <f t="shared" si="28"/>
        <v>95</v>
      </c>
      <c r="AB91" s="278">
        <f t="shared" si="15"/>
        <v>6</v>
      </c>
      <c r="AC91" s="278">
        <f t="shared" si="16"/>
        <v>22</v>
      </c>
      <c r="AD91" s="278">
        <f t="shared" si="17"/>
        <v>30</v>
      </c>
      <c r="AE91" s="278">
        <f t="shared" si="18"/>
        <v>12</v>
      </c>
      <c r="AF91" s="278">
        <f t="shared" si="19"/>
        <v>25</v>
      </c>
      <c r="AG91" s="278">
        <f t="shared" si="20"/>
        <v>0</v>
      </c>
      <c r="AH91" s="277">
        <f t="shared" si="21"/>
        <v>95</v>
      </c>
      <c r="AI91" s="279">
        <f t="shared" si="22"/>
        <v>100</v>
      </c>
      <c r="AJ91" s="279">
        <f t="shared" si="23"/>
        <v>95.652173913043484</v>
      </c>
      <c r="AK91" s="279">
        <f t="shared" si="24"/>
        <v>100</v>
      </c>
      <c r="AL91" s="279">
        <f t="shared" si="25"/>
        <v>92.307692307692307</v>
      </c>
      <c r="AM91" s="279">
        <f t="shared" si="26"/>
        <v>89.285714285714292</v>
      </c>
      <c r="AN91" s="279">
        <f t="shared" si="27"/>
        <v>0</v>
      </c>
      <c r="AO91" s="3"/>
      <c r="AP91" s="3"/>
      <c r="AQ91" s="3"/>
    </row>
    <row r="92" spans="1:43" ht="30" customHeight="1" x14ac:dyDescent="0.2">
      <c r="A92" s="91">
        <v>76</v>
      </c>
      <c r="B92" s="117" t="str">
        <f>'STUDENT NAMELIST'!B80</f>
        <v>2023PEC AI 130</v>
      </c>
      <c r="C92" s="117">
        <f>'STUDENT NAMELIST'!C80</f>
        <v>211423243076</v>
      </c>
      <c r="D92" s="118" t="str">
        <f>'STUDENT NAMELIST'!D80</f>
        <v>CHINTAMANENI UMA SUMASWI</v>
      </c>
      <c r="E92" s="82">
        <v>2</v>
      </c>
      <c r="F92" s="82">
        <v>2</v>
      </c>
      <c r="G92" s="82">
        <v>2</v>
      </c>
      <c r="H92" s="82">
        <v>2</v>
      </c>
      <c r="I92" s="82">
        <v>2</v>
      </c>
      <c r="J92" s="82">
        <v>2</v>
      </c>
      <c r="K92" s="82">
        <v>1</v>
      </c>
      <c r="L92" s="82">
        <v>0</v>
      </c>
      <c r="M92" s="82">
        <v>0</v>
      </c>
      <c r="N92" s="82">
        <v>0</v>
      </c>
      <c r="O92" s="82">
        <v>0</v>
      </c>
      <c r="P92" s="125">
        <v>9</v>
      </c>
      <c r="Q92" s="125">
        <v>10</v>
      </c>
      <c r="R92" s="125">
        <v>0</v>
      </c>
      <c r="S92" s="125">
        <v>0</v>
      </c>
      <c r="T92" s="125">
        <v>10</v>
      </c>
      <c r="U92" s="125">
        <v>0</v>
      </c>
      <c r="V92" s="125">
        <v>10</v>
      </c>
      <c r="W92" s="125">
        <v>4</v>
      </c>
      <c r="X92" s="125">
        <v>0</v>
      </c>
      <c r="Y92" s="125">
        <v>0</v>
      </c>
      <c r="Z92" s="125">
        <v>10</v>
      </c>
      <c r="AA92" s="92">
        <f t="shared" si="28"/>
        <v>66</v>
      </c>
      <c r="AB92" s="278">
        <f t="shared" si="15"/>
        <v>3</v>
      </c>
      <c r="AC92" s="278">
        <f t="shared" si="16"/>
        <v>8</v>
      </c>
      <c r="AD92" s="278">
        <f t="shared" si="17"/>
        <v>21</v>
      </c>
      <c r="AE92" s="278">
        <f t="shared" si="18"/>
        <v>20</v>
      </c>
      <c r="AF92" s="278">
        <f t="shared" si="19"/>
        <v>14</v>
      </c>
      <c r="AG92" s="278">
        <f t="shared" si="20"/>
        <v>0</v>
      </c>
      <c r="AH92" s="277">
        <f t="shared" si="21"/>
        <v>66</v>
      </c>
      <c r="AI92" s="279">
        <f t="shared" si="22"/>
        <v>50</v>
      </c>
      <c r="AJ92" s="279">
        <f t="shared" si="23"/>
        <v>80</v>
      </c>
      <c r="AK92" s="279">
        <f t="shared" si="24"/>
        <v>70</v>
      </c>
      <c r="AL92" s="279">
        <f t="shared" si="25"/>
        <v>76.923076923076934</v>
      </c>
      <c r="AM92" s="279">
        <f t="shared" si="26"/>
        <v>50</v>
      </c>
      <c r="AN92" s="279">
        <f t="shared" si="27"/>
        <v>0</v>
      </c>
      <c r="AO92" s="3"/>
      <c r="AP92" s="3"/>
      <c r="AQ92" s="3"/>
    </row>
    <row r="93" spans="1:43" ht="30" customHeight="1" x14ac:dyDescent="0.2">
      <c r="A93" s="91">
        <v>77</v>
      </c>
      <c r="B93" s="117" t="str">
        <f>'STUDENT NAMELIST'!B81</f>
        <v>2023PEC AI 283</v>
      </c>
      <c r="C93" s="117">
        <f>'STUDENT NAMELIST'!C81</f>
        <v>211423243077</v>
      </c>
      <c r="D93" s="118" t="str">
        <f>'STUDENT NAMELIST'!D81</f>
        <v>DARJI NANDINI</v>
      </c>
      <c r="E93" s="82">
        <v>2</v>
      </c>
      <c r="F93" s="82">
        <v>2</v>
      </c>
      <c r="G93" s="82">
        <v>2</v>
      </c>
      <c r="H93" s="82">
        <v>2</v>
      </c>
      <c r="I93" s="82">
        <v>2</v>
      </c>
      <c r="J93" s="82">
        <v>2</v>
      </c>
      <c r="K93" s="82">
        <v>2</v>
      </c>
      <c r="L93" s="82">
        <v>2</v>
      </c>
      <c r="M93" s="82">
        <v>1</v>
      </c>
      <c r="N93" s="82">
        <v>0</v>
      </c>
      <c r="O93" s="82">
        <v>12</v>
      </c>
      <c r="P93" s="125">
        <v>0</v>
      </c>
      <c r="Q93" s="125">
        <v>0</v>
      </c>
      <c r="R93" s="125">
        <v>12</v>
      </c>
      <c r="S93" s="125">
        <v>11</v>
      </c>
      <c r="T93" s="125">
        <v>0</v>
      </c>
      <c r="U93" s="125">
        <v>12</v>
      </c>
      <c r="V93" s="125">
        <v>0</v>
      </c>
      <c r="W93" s="125">
        <v>0</v>
      </c>
      <c r="X93" s="125">
        <v>8</v>
      </c>
      <c r="Y93" s="125">
        <v>13</v>
      </c>
      <c r="Z93" s="125">
        <v>0</v>
      </c>
      <c r="AA93" s="92">
        <f t="shared" si="28"/>
        <v>85</v>
      </c>
      <c r="AB93" s="278">
        <f t="shared" si="15"/>
        <v>6</v>
      </c>
      <c r="AC93" s="278">
        <f t="shared" si="16"/>
        <v>20</v>
      </c>
      <c r="AD93" s="278">
        <f t="shared" si="17"/>
        <v>27</v>
      </c>
      <c r="AE93" s="278">
        <f t="shared" si="18"/>
        <v>11</v>
      </c>
      <c r="AF93" s="278">
        <f t="shared" si="19"/>
        <v>21</v>
      </c>
      <c r="AG93" s="278">
        <f t="shared" si="20"/>
        <v>0</v>
      </c>
      <c r="AH93" s="277">
        <f t="shared" si="21"/>
        <v>85</v>
      </c>
      <c r="AI93" s="279">
        <f t="shared" si="22"/>
        <v>100</v>
      </c>
      <c r="AJ93" s="279">
        <f t="shared" si="23"/>
        <v>86.956521739130437</v>
      </c>
      <c r="AK93" s="279">
        <f t="shared" si="24"/>
        <v>90</v>
      </c>
      <c r="AL93" s="279">
        <f t="shared" si="25"/>
        <v>84.615384615384613</v>
      </c>
      <c r="AM93" s="279">
        <f t="shared" si="26"/>
        <v>75</v>
      </c>
      <c r="AN93" s="279">
        <f t="shared" si="27"/>
        <v>0</v>
      </c>
      <c r="AO93" s="3"/>
      <c r="AP93" s="3"/>
      <c r="AQ93" s="3"/>
    </row>
    <row r="94" spans="1:43" ht="30" customHeight="1" x14ac:dyDescent="0.2">
      <c r="A94" s="91">
        <v>78</v>
      </c>
      <c r="B94" s="117" t="str">
        <f>'STUDENT NAMELIST'!B82</f>
        <v>2023PEC AI 131</v>
      </c>
      <c r="C94" s="117">
        <f>'STUDENT NAMELIST'!C82</f>
        <v>211423243078</v>
      </c>
      <c r="D94" s="118" t="str">
        <f>'STUDENT NAMELIST'!D82</f>
        <v>DARSHANA K P</v>
      </c>
      <c r="E94" s="82">
        <v>2</v>
      </c>
      <c r="F94" s="82">
        <v>2</v>
      </c>
      <c r="G94" s="82">
        <v>2</v>
      </c>
      <c r="H94" s="82">
        <v>2</v>
      </c>
      <c r="I94" s="82">
        <v>2</v>
      </c>
      <c r="J94" s="82">
        <v>0</v>
      </c>
      <c r="K94" s="82">
        <v>0</v>
      </c>
      <c r="L94" s="82">
        <v>0</v>
      </c>
      <c r="M94" s="82">
        <v>0</v>
      </c>
      <c r="N94" s="82">
        <v>0</v>
      </c>
      <c r="O94" s="82">
        <v>0</v>
      </c>
      <c r="P94" s="125">
        <v>7</v>
      </c>
      <c r="Q94" s="125">
        <v>8</v>
      </c>
      <c r="R94" s="125">
        <v>0</v>
      </c>
      <c r="S94" s="125">
        <v>0</v>
      </c>
      <c r="T94" s="125">
        <v>8</v>
      </c>
      <c r="U94" s="125">
        <v>0</v>
      </c>
      <c r="V94" s="125">
        <v>8</v>
      </c>
      <c r="W94" s="125">
        <v>3</v>
      </c>
      <c r="X94" s="125">
        <v>0</v>
      </c>
      <c r="Y94" s="125">
        <v>0</v>
      </c>
      <c r="Z94" s="125">
        <v>8</v>
      </c>
      <c r="AA94" s="92">
        <f t="shared" si="28"/>
        <v>52</v>
      </c>
      <c r="AB94" s="278">
        <f t="shared" si="15"/>
        <v>2</v>
      </c>
      <c r="AC94" s="278">
        <f t="shared" si="16"/>
        <v>6</v>
      </c>
      <c r="AD94" s="278">
        <f t="shared" si="17"/>
        <v>17</v>
      </c>
      <c r="AE94" s="278">
        <f t="shared" si="18"/>
        <v>16</v>
      </c>
      <c r="AF94" s="278">
        <f t="shared" si="19"/>
        <v>11</v>
      </c>
      <c r="AG94" s="278">
        <f t="shared" si="20"/>
        <v>0</v>
      </c>
      <c r="AH94" s="277">
        <f t="shared" si="21"/>
        <v>52</v>
      </c>
      <c r="AI94" s="279">
        <f t="shared" si="22"/>
        <v>33.333333333333329</v>
      </c>
      <c r="AJ94" s="279">
        <f t="shared" si="23"/>
        <v>60</v>
      </c>
      <c r="AK94" s="279">
        <f t="shared" si="24"/>
        <v>56.666666666666664</v>
      </c>
      <c r="AL94" s="279">
        <f t="shared" si="25"/>
        <v>61.53846153846154</v>
      </c>
      <c r="AM94" s="279">
        <f t="shared" si="26"/>
        <v>39.285714285714285</v>
      </c>
      <c r="AN94" s="279">
        <f t="shared" si="27"/>
        <v>0</v>
      </c>
      <c r="AO94" s="3"/>
      <c r="AP94" s="3"/>
      <c r="AQ94" s="3"/>
    </row>
    <row r="95" spans="1:43" ht="30" customHeight="1" x14ac:dyDescent="0.2">
      <c r="A95" s="91">
        <v>79</v>
      </c>
      <c r="B95" s="117" t="str">
        <f>'STUDENT NAMELIST'!B83</f>
        <v>2023PEC AI 132</v>
      </c>
      <c r="C95" s="117">
        <f>'STUDENT NAMELIST'!C83</f>
        <v>211423243079</v>
      </c>
      <c r="D95" s="118" t="str">
        <f>'STUDENT NAMELIST'!D83</f>
        <v>DARSHINI SIVA SRI M S</v>
      </c>
      <c r="E95" s="82">
        <v>2</v>
      </c>
      <c r="F95" s="82">
        <v>2</v>
      </c>
      <c r="G95" s="82">
        <v>2</v>
      </c>
      <c r="H95" s="82">
        <v>2</v>
      </c>
      <c r="I95" s="82">
        <v>2</v>
      </c>
      <c r="J95" s="82">
        <v>2</v>
      </c>
      <c r="K95" s="82">
        <v>2</v>
      </c>
      <c r="L95" s="82">
        <v>1</v>
      </c>
      <c r="M95" s="82">
        <v>0</v>
      </c>
      <c r="N95" s="82">
        <v>0</v>
      </c>
      <c r="O95" s="82">
        <v>11</v>
      </c>
      <c r="P95" s="125">
        <v>0</v>
      </c>
      <c r="Q95" s="125">
        <v>0</v>
      </c>
      <c r="R95" s="125">
        <v>11</v>
      </c>
      <c r="S95" s="125">
        <v>10</v>
      </c>
      <c r="T95" s="125">
        <v>0</v>
      </c>
      <c r="U95" s="125">
        <v>11</v>
      </c>
      <c r="V95" s="125">
        <v>0</v>
      </c>
      <c r="W95" s="125">
        <v>0</v>
      </c>
      <c r="X95" s="125">
        <v>7</v>
      </c>
      <c r="Y95" s="125">
        <v>11</v>
      </c>
      <c r="Z95" s="125">
        <v>0</v>
      </c>
      <c r="AA95" s="92">
        <f t="shared" si="28"/>
        <v>76</v>
      </c>
      <c r="AB95" s="278">
        <f t="shared" si="15"/>
        <v>5</v>
      </c>
      <c r="AC95" s="278">
        <f t="shared" si="16"/>
        <v>19</v>
      </c>
      <c r="AD95" s="278">
        <f t="shared" si="17"/>
        <v>24</v>
      </c>
      <c r="AE95" s="278">
        <f t="shared" si="18"/>
        <v>10</v>
      </c>
      <c r="AF95" s="278">
        <f t="shared" si="19"/>
        <v>18</v>
      </c>
      <c r="AG95" s="278">
        <f t="shared" si="20"/>
        <v>0</v>
      </c>
      <c r="AH95" s="277">
        <f t="shared" si="21"/>
        <v>76</v>
      </c>
      <c r="AI95" s="279">
        <f t="shared" si="22"/>
        <v>83.333333333333343</v>
      </c>
      <c r="AJ95" s="279">
        <f t="shared" si="23"/>
        <v>82.608695652173907</v>
      </c>
      <c r="AK95" s="279">
        <f t="shared" si="24"/>
        <v>80</v>
      </c>
      <c r="AL95" s="279">
        <f t="shared" si="25"/>
        <v>76.923076923076934</v>
      </c>
      <c r="AM95" s="279">
        <f t="shared" si="26"/>
        <v>64.285714285714292</v>
      </c>
      <c r="AN95" s="279">
        <f t="shared" si="27"/>
        <v>0</v>
      </c>
      <c r="AO95" s="3"/>
      <c r="AP95" s="3"/>
      <c r="AQ95" s="3"/>
    </row>
    <row r="96" spans="1:43" ht="30" customHeight="1" x14ac:dyDescent="0.2">
      <c r="A96" s="91">
        <v>80</v>
      </c>
      <c r="B96" s="117" t="str">
        <f>'STUDENT NAMELIST'!B84</f>
        <v>2023PEC AI 133</v>
      </c>
      <c r="C96" s="117">
        <f>'STUDENT NAMELIST'!C84</f>
        <v>211423243080</v>
      </c>
      <c r="D96" s="118" t="str">
        <f>'STUDENT NAMELIST'!D84</f>
        <v xml:space="preserve">DEEKSHITHA SELVAM </v>
      </c>
      <c r="E96" s="82">
        <v>2</v>
      </c>
      <c r="F96" s="82">
        <v>2</v>
      </c>
      <c r="G96" s="82">
        <v>2</v>
      </c>
      <c r="H96" s="82">
        <v>2</v>
      </c>
      <c r="I96" s="82">
        <v>2</v>
      </c>
      <c r="J96" s="82">
        <v>2</v>
      </c>
      <c r="K96" s="82">
        <v>1</v>
      </c>
      <c r="L96" s="82">
        <v>0</v>
      </c>
      <c r="M96" s="82">
        <v>0</v>
      </c>
      <c r="N96" s="82">
        <v>0</v>
      </c>
      <c r="O96" s="82">
        <v>0</v>
      </c>
      <c r="P96" s="125">
        <v>9</v>
      </c>
      <c r="Q96" s="125">
        <v>10</v>
      </c>
      <c r="R96" s="125">
        <v>0</v>
      </c>
      <c r="S96" s="125">
        <v>0</v>
      </c>
      <c r="T96" s="125">
        <v>10</v>
      </c>
      <c r="U96" s="125">
        <v>0</v>
      </c>
      <c r="V96" s="125">
        <v>10</v>
      </c>
      <c r="W96" s="125">
        <v>4</v>
      </c>
      <c r="X96" s="125">
        <v>0</v>
      </c>
      <c r="Y96" s="125">
        <v>0</v>
      </c>
      <c r="Z96" s="125">
        <v>10</v>
      </c>
      <c r="AA96" s="92">
        <f t="shared" si="28"/>
        <v>66</v>
      </c>
      <c r="AB96" s="278">
        <f t="shared" si="15"/>
        <v>3</v>
      </c>
      <c r="AC96" s="278">
        <f t="shared" si="16"/>
        <v>8</v>
      </c>
      <c r="AD96" s="278">
        <f t="shared" si="17"/>
        <v>21</v>
      </c>
      <c r="AE96" s="278">
        <f t="shared" si="18"/>
        <v>20</v>
      </c>
      <c r="AF96" s="278">
        <f t="shared" si="19"/>
        <v>14</v>
      </c>
      <c r="AG96" s="278">
        <f t="shared" si="20"/>
        <v>0</v>
      </c>
      <c r="AH96" s="277">
        <f t="shared" si="21"/>
        <v>66</v>
      </c>
      <c r="AI96" s="279">
        <f t="shared" si="22"/>
        <v>50</v>
      </c>
      <c r="AJ96" s="279">
        <f t="shared" si="23"/>
        <v>80</v>
      </c>
      <c r="AK96" s="279">
        <f t="shared" si="24"/>
        <v>70</v>
      </c>
      <c r="AL96" s="279">
        <f t="shared" si="25"/>
        <v>76.923076923076934</v>
      </c>
      <c r="AM96" s="279">
        <f t="shared" si="26"/>
        <v>50</v>
      </c>
      <c r="AN96" s="279">
        <f t="shared" si="27"/>
        <v>0</v>
      </c>
      <c r="AO96" s="3"/>
      <c r="AP96" s="3"/>
      <c r="AQ96" s="3"/>
    </row>
    <row r="97" spans="1:43" ht="30" customHeight="1" x14ac:dyDescent="0.2">
      <c r="A97" s="91">
        <v>81</v>
      </c>
      <c r="B97" s="117" t="str">
        <f>'STUDENT NAMELIST'!B85</f>
        <v>2023PEC AI 589</v>
      </c>
      <c r="C97" s="117">
        <f>'STUDENT NAMELIST'!C85</f>
        <v>211423243081</v>
      </c>
      <c r="D97" s="118" t="str">
        <f>'STUDENT NAMELIST'!D85</f>
        <v>DEEPAK R</v>
      </c>
      <c r="E97" s="82">
        <v>2</v>
      </c>
      <c r="F97" s="82">
        <v>2</v>
      </c>
      <c r="G97" s="82">
        <v>2</v>
      </c>
      <c r="H97" s="82">
        <v>0</v>
      </c>
      <c r="I97" s="82">
        <v>0</v>
      </c>
      <c r="J97" s="82">
        <v>0</v>
      </c>
      <c r="K97" s="82">
        <v>0</v>
      </c>
      <c r="L97" s="82">
        <v>0</v>
      </c>
      <c r="M97" s="82">
        <v>0</v>
      </c>
      <c r="N97" s="82">
        <v>0</v>
      </c>
      <c r="O97" s="82">
        <v>5</v>
      </c>
      <c r="P97" s="125">
        <v>0</v>
      </c>
      <c r="Q97" s="125">
        <v>0</v>
      </c>
      <c r="R97" s="125">
        <v>5</v>
      </c>
      <c r="S97" s="125">
        <v>4</v>
      </c>
      <c r="T97" s="125">
        <v>0</v>
      </c>
      <c r="U97" s="125">
        <v>5</v>
      </c>
      <c r="V97" s="125">
        <v>0</v>
      </c>
      <c r="W97" s="125">
        <v>0</v>
      </c>
      <c r="X97" s="125">
        <v>0</v>
      </c>
      <c r="Y97" s="125">
        <v>5</v>
      </c>
      <c r="Z97" s="125">
        <v>0</v>
      </c>
      <c r="AA97" s="92">
        <f t="shared" si="28"/>
        <v>30</v>
      </c>
      <c r="AB97" s="278">
        <f t="shared" si="15"/>
        <v>2</v>
      </c>
      <c r="AC97" s="278">
        <f t="shared" si="16"/>
        <v>9</v>
      </c>
      <c r="AD97" s="278">
        <f t="shared" si="17"/>
        <v>10</v>
      </c>
      <c r="AE97" s="278">
        <f t="shared" si="18"/>
        <v>4</v>
      </c>
      <c r="AF97" s="278">
        <f t="shared" si="19"/>
        <v>5</v>
      </c>
      <c r="AG97" s="278">
        <f t="shared" si="20"/>
        <v>0</v>
      </c>
      <c r="AH97" s="277">
        <f t="shared" si="21"/>
        <v>30</v>
      </c>
      <c r="AI97" s="279">
        <f t="shared" si="22"/>
        <v>33.333333333333329</v>
      </c>
      <c r="AJ97" s="279">
        <f t="shared" si="23"/>
        <v>39.130434782608695</v>
      </c>
      <c r="AK97" s="279">
        <f t="shared" si="24"/>
        <v>33.333333333333329</v>
      </c>
      <c r="AL97" s="279">
        <f t="shared" si="25"/>
        <v>30.76923076923077</v>
      </c>
      <c r="AM97" s="279">
        <f t="shared" si="26"/>
        <v>33.333333333333329</v>
      </c>
      <c r="AN97" s="279">
        <f t="shared" si="27"/>
        <v>0</v>
      </c>
      <c r="AO97" s="3"/>
      <c r="AP97" s="3"/>
      <c r="AQ97" s="3"/>
    </row>
    <row r="98" spans="1:43" ht="30" customHeight="1" x14ac:dyDescent="0.2">
      <c r="A98" s="91">
        <v>82</v>
      </c>
      <c r="B98" s="117" t="str">
        <f>'STUDENT NAMELIST'!B86</f>
        <v>2023PEC AI 590</v>
      </c>
      <c r="C98" s="117">
        <f>'STUDENT NAMELIST'!C86</f>
        <v>211423243082</v>
      </c>
      <c r="D98" s="118" t="str">
        <f>'STUDENT NAMELIST'!D86</f>
        <v>DEEPAK R</v>
      </c>
      <c r="E98" s="82">
        <v>2</v>
      </c>
      <c r="F98" s="82">
        <v>2</v>
      </c>
      <c r="G98" s="82">
        <v>2</v>
      </c>
      <c r="H98" s="82">
        <v>2</v>
      </c>
      <c r="I98" s="82">
        <v>2</v>
      </c>
      <c r="J98" s="82">
        <v>0</v>
      </c>
      <c r="K98" s="82">
        <v>0</v>
      </c>
      <c r="L98" s="82">
        <v>0</v>
      </c>
      <c r="M98" s="82">
        <v>0</v>
      </c>
      <c r="N98" s="82">
        <v>0</v>
      </c>
      <c r="O98" s="82">
        <v>0</v>
      </c>
      <c r="P98" s="125">
        <v>7</v>
      </c>
      <c r="Q98" s="125">
        <v>7</v>
      </c>
      <c r="R98" s="125">
        <v>0</v>
      </c>
      <c r="S98" s="125">
        <v>0</v>
      </c>
      <c r="T98" s="125">
        <v>7</v>
      </c>
      <c r="U98" s="125">
        <v>0</v>
      </c>
      <c r="V98" s="125">
        <v>7</v>
      </c>
      <c r="W98" s="125">
        <v>4</v>
      </c>
      <c r="X98" s="125">
        <v>0</v>
      </c>
      <c r="Y98" s="125">
        <v>0</v>
      </c>
      <c r="Z98" s="125">
        <v>8</v>
      </c>
      <c r="AA98" s="92">
        <f t="shared" si="28"/>
        <v>50</v>
      </c>
      <c r="AB98" s="278">
        <f t="shared" si="15"/>
        <v>2</v>
      </c>
      <c r="AC98" s="278">
        <f t="shared" si="16"/>
        <v>6</v>
      </c>
      <c r="AD98" s="278">
        <f t="shared" si="17"/>
        <v>16</v>
      </c>
      <c r="AE98" s="278">
        <f t="shared" si="18"/>
        <v>14</v>
      </c>
      <c r="AF98" s="278">
        <f t="shared" si="19"/>
        <v>12</v>
      </c>
      <c r="AG98" s="278">
        <f t="shared" si="20"/>
        <v>0</v>
      </c>
      <c r="AH98" s="277">
        <f t="shared" si="21"/>
        <v>50</v>
      </c>
      <c r="AI98" s="279">
        <f t="shared" si="22"/>
        <v>33.333333333333329</v>
      </c>
      <c r="AJ98" s="279">
        <f t="shared" si="23"/>
        <v>60</v>
      </c>
      <c r="AK98" s="279">
        <f t="shared" si="24"/>
        <v>53.333333333333336</v>
      </c>
      <c r="AL98" s="279">
        <f t="shared" si="25"/>
        <v>53.846153846153847</v>
      </c>
      <c r="AM98" s="279">
        <f t="shared" si="26"/>
        <v>42.857142857142854</v>
      </c>
      <c r="AN98" s="279">
        <f t="shared" si="27"/>
        <v>0</v>
      </c>
      <c r="AO98" s="3"/>
      <c r="AP98" s="3"/>
      <c r="AQ98" s="3"/>
    </row>
    <row r="99" spans="1:43" ht="30" customHeight="1" x14ac:dyDescent="0.2">
      <c r="A99" s="91">
        <v>83</v>
      </c>
      <c r="B99" s="117" t="str">
        <f>'STUDENT NAMELIST'!B87</f>
        <v>2023PEC AI 134</v>
      </c>
      <c r="C99" s="117">
        <f>'STUDENT NAMELIST'!C87</f>
        <v>211423243083</v>
      </c>
      <c r="D99" s="118" t="str">
        <f>'STUDENT NAMELIST'!D87</f>
        <v>DEEPAMANASHA M</v>
      </c>
      <c r="E99" s="82">
        <v>2</v>
      </c>
      <c r="F99" s="82">
        <v>2</v>
      </c>
      <c r="G99" s="82">
        <v>2</v>
      </c>
      <c r="H99" s="82">
        <v>2</v>
      </c>
      <c r="I99" s="82">
        <v>2</v>
      </c>
      <c r="J99" s="82">
        <v>2</v>
      </c>
      <c r="K99" s="82">
        <v>2</v>
      </c>
      <c r="L99" s="82">
        <v>2</v>
      </c>
      <c r="M99" s="82">
        <v>0</v>
      </c>
      <c r="N99" s="82">
        <v>0</v>
      </c>
      <c r="O99" s="82">
        <v>12</v>
      </c>
      <c r="P99" s="125">
        <v>0</v>
      </c>
      <c r="Q99" s="125">
        <v>0</v>
      </c>
      <c r="R99" s="125">
        <v>12</v>
      </c>
      <c r="S99" s="125">
        <v>10</v>
      </c>
      <c r="T99" s="125">
        <v>0</v>
      </c>
      <c r="U99" s="125">
        <v>12</v>
      </c>
      <c r="V99" s="125">
        <v>0</v>
      </c>
      <c r="W99" s="125">
        <v>0</v>
      </c>
      <c r="X99" s="125">
        <v>8</v>
      </c>
      <c r="Y99" s="125">
        <v>12</v>
      </c>
      <c r="Z99" s="125">
        <v>0</v>
      </c>
      <c r="AA99" s="92">
        <f t="shared" si="28"/>
        <v>82</v>
      </c>
      <c r="AB99" s="278">
        <f t="shared" si="15"/>
        <v>6</v>
      </c>
      <c r="AC99" s="278">
        <f t="shared" si="16"/>
        <v>20</v>
      </c>
      <c r="AD99" s="278">
        <f t="shared" si="17"/>
        <v>26</v>
      </c>
      <c r="AE99" s="278">
        <f t="shared" si="18"/>
        <v>10</v>
      </c>
      <c r="AF99" s="278">
        <f t="shared" si="19"/>
        <v>20</v>
      </c>
      <c r="AG99" s="278">
        <f t="shared" si="20"/>
        <v>0</v>
      </c>
      <c r="AH99" s="277">
        <f t="shared" si="21"/>
        <v>82</v>
      </c>
      <c r="AI99" s="279">
        <f t="shared" si="22"/>
        <v>100</v>
      </c>
      <c r="AJ99" s="279">
        <f t="shared" si="23"/>
        <v>86.956521739130437</v>
      </c>
      <c r="AK99" s="279">
        <f t="shared" si="24"/>
        <v>86.666666666666671</v>
      </c>
      <c r="AL99" s="279">
        <f t="shared" si="25"/>
        <v>76.923076923076934</v>
      </c>
      <c r="AM99" s="279">
        <f t="shared" si="26"/>
        <v>71.428571428571431</v>
      </c>
      <c r="AN99" s="279">
        <f t="shared" si="27"/>
        <v>0</v>
      </c>
      <c r="AO99" s="3"/>
      <c r="AP99" s="3"/>
      <c r="AQ99" s="3"/>
    </row>
    <row r="100" spans="1:43" ht="30" customHeight="1" x14ac:dyDescent="0.2">
      <c r="A100" s="91">
        <v>84</v>
      </c>
      <c r="B100" s="117" t="str">
        <f>'STUDENT NAMELIST'!B88</f>
        <v>2023PEC AI 591</v>
      </c>
      <c r="C100" s="117">
        <f>'STUDENT NAMELIST'!C88</f>
        <v>211423243084</v>
      </c>
      <c r="D100" s="118" t="str">
        <f>'STUDENT NAMELIST'!D88</f>
        <v>DEEPANVIKRAM T R</v>
      </c>
      <c r="E100" s="82">
        <v>2</v>
      </c>
      <c r="F100" s="82">
        <v>2</v>
      </c>
      <c r="G100" s="82">
        <v>2</v>
      </c>
      <c r="H100" s="82">
        <v>2</v>
      </c>
      <c r="I100" s="82">
        <v>2</v>
      </c>
      <c r="J100" s="82">
        <v>2</v>
      </c>
      <c r="K100" s="82">
        <v>0</v>
      </c>
      <c r="L100" s="82">
        <v>0</v>
      </c>
      <c r="M100" s="82">
        <v>0</v>
      </c>
      <c r="N100" s="82">
        <v>0</v>
      </c>
      <c r="O100" s="82">
        <v>0</v>
      </c>
      <c r="P100" s="125">
        <v>9</v>
      </c>
      <c r="Q100" s="125">
        <v>9</v>
      </c>
      <c r="R100" s="125">
        <v>0</v>
      </c>
      <c r="S100" s="125">
        <v>0</v>
      </c>
      <c r="T100" s="125">
        <v>9</v>
      </c>
      <c r="U100" s="125">
        <v>0</v>
      </c>
      <c r="V100" s="125">
        <v>9</v>
      </c>
      <c r="W100" s="125">
        <v>5</v>
      </c>
      <c r="X100" s="125">
        <v>0</v>
      </c>
      <c r="Y100" s="125">
        <v>0</v>
      </c>
      <c r="Z100" s="125">
        <v>9</v>
      </c>
      <c r="AA100" s="92">
        <f t="shared" si="28"/>
        <v>62</v>
      </c>
      <c r="AB100" s="278">
        <f t="shared" si="15"/>
        <v>2</v>
      </c>
      <c r="AC100" s="278">
        <f t="shared" si="16"/>
        <v>8</v>
      </c>
      <c r="AD100" s="278">
        <f t="shared" si="17"/>
        <v>20</v>
      </c>
      <c r="AE100" s="278">
        <f t="shared" si="18"/>
        <v>18</v>
      </c>
      <c r="AF100" s="278">
        <f t="shared" si="19"/>
        <v>14</v>
      </c>
      <c r="AG100" s="278">
        <f t="shared" si="20"/>
        <v>0</v>
      </c>
      <c r="AH100" s="277">
        <f t="shared" si="21"/>
        <v>62</v>
      </c>
      <c r="AI100" s="279">
        <f t="shared" si="22"/>
        <v>33.333333333333329</v>
      </c>
      <c r="AJ100" s="279">
        <f t="shared" si="23"/>
        <v>80</v>
      </c>
      <c r="AK100" s="279">
        <f t="shared" si="24"/>
        <v>66.666666666666657</v>
      </c>
      <c r="AL100" s="279">
        <f t="shared" si="25"/>
        <v>69.230769230769226</v>
      </c>
      <c r="AM100" s="279">
        <f t="shared" si="26"/>
        <v>50</v>
      </c>
      <c r="AN100" s="279">
        <f t="shared" si="27"/>
        <v>0</v>
      </c>
      <c r="AO100" s="3"/>
      <c r="AP100" s="3"/>
      <c r="AQ100" s="3"/>
    </row>
    <row r="101" spans="1:43" ht="30" customHeight="1" x14ac:dyDescent="0.2">
      <c r="A101" s="91">
        <v>85</v>
      </c>
      <c r="B101" s="117" t="str">
        <f>'STUDENT NAMELIST'!B89</f>
        <v>2023PEC AI 135</v>
      </c>
      <c r="C101" s="117">
        <f>'STUDENT NAMELIST'!C89</f>
        <v>211423243085</v>
      </c>
      <c r="D101" s="118" t="str">
        <f>'STUDENT NAMELIST'!D89</f>
        <v>DEEPTHIKA S</v>
      </c>
      <c r="E101" s="82">
        <v>2</v>
      </c>
      <c r="F101" s="82">
        <v>2</v>
      </c>
      <c r="G101" s="82">
        <v>2</v>
      </c>
      <c r="H101" s="82">
        <v>0</v>
      </c>
      <c r="I101" s="82">
        <v>0</v>
      </c>
      <c r="J101" s="82">
        <v>0</v>
      </c>
      <c r="K101" s="82">
        <v>0</v>
      </c>
      <c r="L101" s="82">
        <v>0</v>
      </c>
      <c r="M101" s="82">
        <v>0</v>
      </c>
      <c r="N101" s="82">
        <v>0</v>
      </c>
      <c r="O101" s="82">
        <v>5</v>
      </c>
      <c r="P101" s="125">
        <v>0</v>
      </c>
      <c r="Q101" s="125">
        <v>0</v>
      </c>
      <c r="R101" s="125">
        <v>5</v>
      </c>
      <c r="S101" s="125">
        <v>4</v>
      </c>
      <c r="T101" s="125">
        <v>0</v>
      </c>
      <c r="U101" s="125">
        <v>5</v>
      </c>
      <c r="V101" s="125">
        <v>0</v>
      </c>
      <c r="W101" s="125">
        <v>0</v>
      </c>
      <c r="X101" s="125">
        <v>0</v>
      </c>
      <c r="Y101" s="125">
        <v>5</v>
      </c>
      <c r="Z101" s="125">
        <v>0</v>
      </c>
      <c r="AA101" s="92">
        <f t="shared" si="28"/>
        <v>30</v>
      </c>
      <c r="AB101" s="278">
        <f t="shared" si="15"/>
        <v>2</v>
      </c>
      <c r="AC101" s="278">
        <f t="shared" si="16"/>
        <v>9</v>
      </c>
      <c r="AD101" s="278">
        <f t="shared" si="17"/>
        <v>10</v>
      </c>
      <c r="AE101" s="278">
        <f t="shared" si="18"/>
        <v>4</v>
      </c>
      <c r="AF101" s="278">
        <f t="shared" si="19"/>
        <v>5</v>
      </c>
      <c r="AG101" s="278">
        <f t="shared" si="20"/>
        <v>0</v>
      </c>
      <c r="AH101" s="277">
        <f t="shared" si="21"/>
        <v>30</v>
      </c>
      <c r="AI101" s="279">
        <f t="shared" si="22"/>
        <v>33.333333333333329</v>
      </c>
      <c r="AJ101" s="279">
        <f t="shared" si="23"/>
        <v>39.130434782608695</v>
      </c>
      <c r="AK101" s="279">
        <f t="shared" si="24"/>
        <v>33.333333333333329</v>
      </c>
      <c r="AL101" s="279">
        <f t="shared" si="25"/>
        <v>30.76923076923077</v>
      </c>
      <c r="AM101" s="279">
        <f t="shared" si="26"/>
        <v>33.333333333333329</v>
      </c>
      <c r="AN101" s="279">
        <f t="shared" si="27"/>
        <v>0</v>
      </c>
      <c r="AO101" s="3"/>
      <c r="AP101" s="3"/>
      <c r="AQ101" s="3"/>
    </row>
    <row r="102" spans="1:43" ht="30" customHeight="1" x14ac:dyDescent="0.2">
      <c r="A102" s="91">
        <v>86</v>
      </c>
      <c r="B102" s="117" t="str">
        <f>'STUDENT NAMELIST'!B90</f>
        <v>2023PEC AI 136</v>
      </c>
      <c r="C102" s="117">
        <f>'STUDENT NAMELIST'!C90</f>
        <v>211423243086</v>
      </c>
      <c r="D102" s="118" t="str">
        <f>'STUDENT NAMELIST'!D90</f>
        <v>DENISHA S</v>
      </c>
      <c r="E102" s="82">
        <v>2</v>
      </c>
      <c r="F102" s="82">
        <v>2</v>
      </c>
      <c r="G102" s="82">
        <v>2</v>
      </c>
      <c r="H102" s="82">
        <v>2</v>
      </c>
      <c r="I102" s="82">
        <v>2</v>
      </c>
      <c r="J102" s="82">
        <v>2</v>
      </c>
      <c r="K102" s="82">
        <v>2</v>
      </c>
      <c r="L102" s="82">
        <v>2</v>
      </c>
      <c r="M102" s="82">
        <v>2</v>
      </c>
      <c r="N102" s="82">
        <v>0</v>
      </c>
      <c r="O102" s="82">
        <v>0</v>
      </c>
      <c r="P102" s="125">
        <v>12</v>
      </c>
      <c r="Q102" s="125">
        <v>13</v>
      </c>
      <c r="R102" s="125">
        <v>0</v>
      </c>
      <c r="S102" s="125">
        <v>0</v>
      </c>
      <c r="T102" s="125">
        <v>13</v>
      </c>
      <c r="U102" s="125">
        <v>0</v>
      </c>
      <c r="V102" s="125">
        <v>13</v>
      </c>
      <c r="W102" s="125">
        <v>8</v>
      </c>
      <c r="X102" s="125">
        <v>0</v>
      </c>
      <c r="Y102" s="125">
        <v>0</v>
      </c>
      <c r="Z102" s="125">
        <v>14</v>
      </c>
      <c r="AA102" s="92">
        <f t="shared" si="28"/>
        <v>91</v>
      </c>
      <c r="AB102" s="278">
        <f t="shared" si="15"/>
        <v>6</v>
      </c>
      <c r="AC102" s="278">
        <f t="shared" si="16"/>
        <v>8</v>
      </c>
      <c r="AD102" s="278">
        <f t="shared" si="17"/>
        <v>29</v>
      </c>
      <c r="AE102" s="278">
        <f t="shared" si="18"/>
        <v>26</v>
      </c>
      <c r="AF102" s="278">
        <f t="shared" si="19"/>
        <v>22</v>
      </c>
      <c r="AG102" s="278">
        <f t="shared" si="20"/>
        <v>0</v>
      </c>
      <c r="AH102" s="277">
        <f t="shared" si="21"/>
        <v>91</v>
      </c>
      <c r="AI102" s="279">
        <f t="shared" si="22"/>
        <v>100</v>
      </c>
      <c r="AJ102" s="279">
        <f t="shared" si="23"/>
        <v>80</v>
      </c>
      <c r="AK102" s="279">
        <f t="shared" si="24"/>
        <v>96.666666666666671</v>
      </c>
      <c r="AL102" s="279">
        <f t="shared" si="25"/>
        <v>100</v>
      </c>
      <c r="AM102" s="279">
        <f t="shared" si="26"/>
        <v>78.571428571428569</v>
      </c>
      <c r="AN102" s="279">
        <f t="shared" si="27"/>
        <v>0</v>
      </c>
      <c r="AO102" s="3"/>
      <c r="AP102" s="3"/>
      <c r="AQ102" s="3"/>
    </row>
    <row r="103" spans="1:43" ht="30" customHeight="1" x14ac:dyDescent="0.2">
      <c r="A103" s="91">
        <v>87</v>
      </c>
      <c r="B103" s="117" t="str">
        <f>'STUDENT NAMELIST'!B91</f>
        <v>2023PEC AI 137</v>
      </c>
      <c r="C103" s="117">
        <f>'STUDENT NAMELIST'!C91</f>
        <v>211423243087</v>
      </c>
      <c r="D103" s="118" t="str">
        <f>'STUDENT NAMELIST'!D91</f>
        <v>DEVADHARSHINI G</v>
      </c>
      <c r="E103" s="82">
        <v>2</v>
      </c>
      <c r="F103" s="82">
        <v>2</v>
      </c>
      <c r="G103" s="82">
        <v>2</v>
      </c>
      <c r="H103" s="82">
        <v>2</v>
      </c>
      <c r="I103" s="82">
        <v>2</v>
      </c>
      <c r="J103" s="82">
        <v>2</v>
      </c>
      <c r="K103" s="82">
        <v>2</v>
      </c>
      <c r="L103" s="82">
        <v>2</v>
      </c>
      <c r="M103" s="82">
        <v>2</v>
      </c>
      <c r="N103" s="82">
        <v>0</v>
      </c>
      <c r="O103" s="82">
        <v>13</v>
      </c>
      <c r="P103" s="125">
        <v>0</v>
      </c>
      <c r="Q103" s="125">
        <v>0</v>
      </c>
      <c r="R103" s="125">
        <v>13</v>
      </c>
      <c r="S103" s="125">
        <v>11</v>
      </c>
      <c r="T103" s="125">
        <v>0</v>
      </c>
      <c r="U103" s="125">
        <v>13</v>
      </c>
      <c r="V103" s="125">
        <v>0</v>
      </c>
      <c r="W103" s="125">
        <v>0</v>
      </c>
      <c r="X103" s="125">
        <v>8</v>
      </c>
      <c r="Y103" s="125">
        <v>14</v>
      </c>
      <c r="Z103" s="125">
        <v>0</v>
      </c>
      <c r="AA103" s="92">
        <f t="shared" si="28"/>
        <v>90</v>
      </c>
      <c r="AB103" s="278">
        <f t="shared" si="15"/>
        <v>6</v>
      </c>
      <c r="AC103" s="278">
        <f t="shared" si="16"/>
        <v>21</v>
      </c>
      <c r="AD103" s="278">
        <f t="shared" si="17"/>
        <v>30</v>
      </c>
      <c r="AE103" s="278">
        <f t="shared" si="18"/>
        <v>11</v>
      </c>
      <c r="AF103" s="278">
        <f t="shared" si="19"/>
        <v>22</v>
      </c>
      <c r="AG103" s="278">
        <f t="shared" si="20"/>
        <v>0</v>
      </c>
      <c r="AH103" s="277">
        <f t="shared" si="21"/>
        <v>90</v>
      </c>
      <c r="AI103" s="279">
        <f t="shared" si="22"/>
        <v>100</v>
      </c>
      <c r="AJ103" s="279">
        <f t="shared" si="23"/>
        <v>91.304347826086953</v>
      </c>
      <c r="AK103" s="279">
        <f t="shared" si="24"/>
        <v>100</v>
      </c>
      <c r="AL103" s="279">
        <f t="shared" si="25"/>
        <v>84.615384615384613</v>
      </c>
      <c r="AM103" s="279">
        <f t="shared" si="26"/>
        <v>78.571428571428569</v>
      </c>
      <c r="AN103" s="279">
        <f t="shared" si="27"/>
        <v>0</v>
      </c>
      <c r="AO103" s="3"/>
      <c r="AP103" s="3"/>
      <c r="AQ103" s="3"/>
    </row>
    <row r="104" spans="1:43" ht="30" customHeight="1" x14ac:dyDescent="0.2">
      <c r="A104" s="91">
        <v>88</v>
      </c>
      <c r="B104" s="117" t="str">
        <f>'STUDENT NAMELIST'!B92</f>
        <v>2023PEC AI 138</v>
      </c>
      <c r="C104" s="117">
        <f>'STUDENT NAMELIST'!C92</f>
        <v>211423243088</v>
      </c>
      <c r="D104" s="118" t="str">
        <f>'STUDENT NAMELIST'!D92</f>
        <v xml:space="preserve">DEVADHARSHINI M A </v>
      </c>
      <c r="E104" s="82">
        <v>2</v>
      </c>
      <c r="F104" s="82">
        <v>2</v>
      </c>
      <c r="G104" s="82">
        <v>2</v>
      </c>
      <c r="H104" s="82">
        <v>2</v>
      </c>
      <c r="I104" s="82">
        <v>2</v>
      </c>
      <c r="J104" s="82">
        <v>2</v>
      </c>
      <c r="K104" s="82">
        <v>2</v>
      </c>
      <c r="L104" s="82">
        <v>2</v>
      </c>
      <c r="M104" s="82">
        <v>2</v>
      </c>
      <c r="N104" s="82">
        <v>0</v>
      </c>
      <c r="O104" s="82">
        <v>0</v>
      </c>
      <c r="P104" s="125">
        <v>12</v>
      </c>
      <c r="Q104" s="125">
        <v>13</v>
      </c>
      <c r="R104" s="125">
        <v>0</v>
      </c>
      <c r="S104" s="125">
        <v>0</v>
      </c>
      <c r="T104" s="125">
        <v>13</v>
      </c>
      <c r="U104" s="125">
        <v>0</v>
      </c>
      <c r="V104" s="125">
        <v>13</v>
      </c>
      <c r="W104" s="125">
        <v>7</v>
      </c>
      <c r="X104" s="125">
        <v>0</v>
      </c>
      <c r="Y104" s="125">
        <v>0</v>
      </c>
      <c r="Z104" s="125">
        <v>13</v>
      </c>
      <c r="AA104" s="92">
        <f t="shared" si="28"/>
        <v>89</v>
      </c>
      <c r="AB104" s="278">
        <f t="shared" si="15"/>
        <v>6</v>
      </c>
      <c r="AC104" s="278">
        <f t="shared" si="16"/>
        <v>8</v>
      </c>
      <c r="AD104" s="278">
        <f t="shared" si="17"/>
        <v>29</v>
      </c>
      <c r="AE104" s="278">
        <f t="shared" si="18"/>
        <v>26</v>
      </c>
      <c r="AF104" s="278">
        <f t="shared" si="19"/>
        <v>20</v>
      </c>
      <c r="AG104" s="278">
        <f t="shared" si="20"/>
        <v>0</v>
      </c>
      <c r="AH104" s="277">
        <f t="shared" si="21"/>
        <v>89</v>
      </c>
      <c r="AI104" s="279">
        <f t="shared" si="22"/>
        <v>100</v>
      </c>
      <c r="AJ104" s="279">
        <f t="shared" si="23"/>
        <v>80</v>
      </c>
      <c r="AK104" s="279">
        <f t="shared" si="24"/>
        <v>96.666666666666671</v>
      </c>
      <c r="AL104" s="279">
        <f t="shared" si="25"/>
        <v>100</v>
      </c>
      <c r="AM104" s="279">
        <f t="shared" si="26"/>
        <v>71.428571428571431</v>
      </c>
      <c r="AN104" s="279">
        <f t="shared" si="27"/>
        <v>0</v>
      </c>
      <c r="AO104" s="3"/>
      <c r="AP104" s="3"/>
      <c r="AQ104" s="3"/>
    </row>
    <row r="105" spans="1:43" ht="30" customHeight="1" x14ac:dyDescent="0.2">
      <c r="A105" s="91">
        <v>89</v>
      </c>
      <c r="B105" s="117" t="str">
        <f>'STUDENT NAMELIST'!B93</f>
        <v>2023PEC AI 139</v>
      </c>
      <c r="C105" s="117">
        <f>'STUDENT NAMELIST'!C93</f>
        <v>211423243089</v>
      </c>
      <c r="D105" s="118" t="str">
        <f>'STUDENT NAMELIST'!D93</f>
        <v>DEVIPRIYA M S</v>
      </c>
      <c r="E105" s="82">
        <v>2</v>
      </c>
      <c r="F105" s="82">
        <v>2</v>
      </c>
      <c r="G105" s="82">
        <v>2</v>
      </c>
      <c r="H105" s="82">
        <v>2</v>
      </c>
      <c r="I105" s="82">
        <v>2</v>
      </c>
      <c r="J105" s="82">
        <v>2</v>
      </c>
      <c r="K105" s="82">
        <v>2</v>
      </c>
      <c r="L105" s="82">
        <v>2</v>
      </c>
      <c r="M105" s="82">
        <v>2</v>
      </c>
      <c r="N105" s="82">
        <v>0</v>
      </c>
      <c r="O105" s="82">
        <v>13</v>
      </c>
      <c r="P105" s="125">
        <v>0</v>
      </c>
      <c r="Q105" s="125">
        <v>0</v>
      </c>
      <c r="R105" s="125">
        <v>13</v>
      </c>
      <c r="S105" s="125">
        <v>11</v>
      </c>
      <c r="T105" s="125">
        <v>0</v>
      </c>
      <c r="U105" s="125">
        <v>13</v>
      </c>
      <c r="V105" s="125">
        <v>0</v>
      </c>
      <c r="W105" s="125">
        <v>0</v>
      </c>
      <c r="X105" s="125">
        <v>9</v>
      </c>
      <c r="Y105" s="125">
        <v>14</v>
      </c>
      <c r="Z105" s="125">
        <v>0</v>
      </c>
      <c r="AA105" s="92">
        <f t="shared" si="28"/>
        <v>91</v>
      </c>
      <c r="AB105" s="278">
        <f t="shared" si="15"/>
        <v>6</v>
      </c>
      <c r="AC105" s="278">
        <f t="shared" si="16"/>
        <v>21</v>
      </c>
      <c r="AD105" s="278">
        <f t="shared" si="17"/>
        <v>30</v>
      </c>
      <c r="AE105" s="278">
        <f t="shared" si="18"/>
        <v>11</v>
      </c>
      <c r="AF105" s="278">
        <f t="shared" si="19"/>
        <v>23</v>
      </c>
      <c r="AG105" s="278">
        <f t="shared" si="20"/>
        <v>0</v>
      </c>
      <c r="AH105" s="277">
        <f t="shared" si="21"/>
        <v>91</v>
      </c>
      <c r="AI105" s="279">
        <f t="shared" si="22"/>
        <v>100</v>
      </c>
      <c r="AJ105" s="279">
        <f t="shared" si="23"/>
        <v>91.304347826086953</v>
      </c>
      <c r="AK105" s="279">
        <f t="shared" si="24"/>
        <v>100</v>
      </c>
      <c r="AL105" s="279">
        <f t="shared" si="25"/>
        <v>84.615384615384613</v>
      </c>
      <c r="AM105" s="279">
        <f t="shared" si="26"/>
        <v>82.142857142857139</v>
      </c>
      <c r="AN105" s="279">
        <f t="shared" si="27"/>
        <v>0</v>
      </c>
      <c r="AO105" s="3"/>
      <c r="AP105" s="3"/>
      <c r="AQ105" s="3"/>
    </row>
    <row r="106" spans="1:43" ht="30" customHeight="1" x14ac:dyDescent="0.2">
      <c r="A106" s="91">
        <v>90</v>
      </c>
      <c r="B106" s="117" t="str">
        <f>'STUDENT NAMELIST'!B94</f>
        <v>2023PEC AI 140</v>
      </c>
      <c r="C106" s="117">
        <f>'STUDENT NAMELIST'!C94</f>
        <v>211423243090</v>
      </c>
      <c r="D106" s="118" t="str">
        <f>'STUDENT NAMELIST'!D94</f>
        <v>DEVSRI R</v>
      </c>
      <c r="E106" s="82">
        <v>2</v>
      </c>
      <c r="F106" s="82">
        <v>2</v>
      </c>
      <c r="G106" s="82">
        <v>2</v>
      </c>
      <c r="H106" s="82">
        <v>2</v>
      </c>
      <c r="I106" s="82">
        <v>2</v>
      </c>
      <c r="J106" s="82">
        <v>2</v>
      </c>
      <c r="K106" s="82">
        <v>2</v>
      </c>
      <c r="L106" s="82">
        <v>2</v>
      </c>
      <c r="M106" s="82">
        <v>2</v>
      </c>
      <c r="N106" s="82">
        <v>0</v>
      </c>
      <c r="O106" s="82">
        <v>0</v>
      </c>
      <c r="P106" s="125">
        <v>12</v>
      </c>
      <c r="Q106" s="125">
        <v>13</v>
      </c>
      <c r="R106" s="125">
        <v>0</v>
      </c>
      <c r="S106" s="125">
        <v>0</v>
      </c>
      <c r="T106" s="125">
        <v>13</v>
      </c>
      <c r="U106" s="125">
        <v>0</v>
      </c>
      <c r="V106" s="125">
        <v>13</v>
      </c>
      <c r="W106" s="125">
        <v>7</v>
      </c>
      <c r="X106" s="125">
        <v>0</v>
      </c>
      <c r="Y106" s="125">
        <v>0</v>
      </c>
      <c r="Z106" s="125">
        <v>13</v>
      </c>
      <c r="AA106" s="92">
        <f t="shared" si="28"/>
        <v>89</v>
      </c>
      <c r="AB106" s="278">
        <f t="shared" si="15"/>
        <v>6</v>
      </c>
      <c r="AC106" s="278">
        <f t="shared" si="16"/>
        <v>8</v>
      </c>
      <c r="AD106" s="278">
        <f t="shared" si="17"/>
        <v>29</v>
      </c>
      <c r="AE106" s="278">
        <f t="shared" si="18"/>
        <v>26</v>
      </c>
      <c r="AF106" s="278">
        <f t="shared" si="19"/>
        <v>20</v>
      </c>
      <c r="AG106" s="278">
        <f t="shared" si="20"/>
        <v>0</v>
      </c>
      <c r="AH106" s="277">
        <f t="shared" si="21"/>
        <v>89</v>
      </c>
      <c r="AI106" s="279">
        <f t="shared" si="22"/>
        <v>100</v>
      </c>
      <c r="AJ106" s="279">
        <f t="shared" si="23"/>
        <v>80</v>
      </c>
      <c r="AK106" s="279">
        <f t="shared" si="24"/>
        <v>96.666666666666671</v>
      </c>
      <c r="AL106" s="279">
        <f t="shared" si="25"/>
        <v>100</v>
      </c>
      <c r="AM106" s="279">
        <f t="shared" si="26"/>
        <v>71.428571428571431</v>
      </c>
      <c r="AN106" s="279">
        <f t="shared" si="27"/>
        <v>0</v>
      </c>
      <c r="AO106" s="3"/>
      <c r="AP106" s="3"/>
      <c r="AQ106" s="3"/>
    </row>
    <row r="107" spans="1:43" ht="30" customHeight="1" x14ac:dyDescent="0.2">
      <c r="A107" s="91">
        <v>91</v>
      </c>
      <c r="B107" s="117" t="str">
        <f>'STUDENT NAMELIST'!B95</f>
        <v>2023PEC AI 141</v>
      </c>
      <c r="C107" s="117">
        <f>'STUDENT NAMELIST'!C95</f>
        <v>211423243091</v>
      </c>
      <c r="D107" s="118" t="str">
        <f>'STUDENT NAMELIST'!D95</f>
        <v>DHANALAKSHMI P</v>
      </c>
      <c r="E107" s="82">
        <v>2</v>
      </c>
      <c r="F107" s="82">
        <v>2</v>
      </c>
      <c r="G107" s="82">
        <v>2</v>
      </c>
      <c r="H107" s="82">
        <v>2</v>
      </c>
      <c r="I107" s="82">
        <v>2</v>
      </c>
      <c r="J107" s="82">
        <v>2</v>
      </c>
      <c r="K107" s="82">
        <v>2</v>
      </c>
      <c r="L107" s="82">
        <v>2</v>
      </c>
      <c r="M107" s="82">
        <v>2</v>
      </c>
      <c r="N107" s="82">
        <v>1</v>
      </c>
      <c r="O107" s="82">
        <v>13</v>
      </c>
      <c r="P107" s="125">
        <v>0</v>
      </c>
      <c r="Q107" s="125">
        <v>0</v>
      </c>
      <c r="R107" s="125">
        <v>13</v>
      </c>
      <c r="S107" s="125">
        <v>12</v>
      </c>
      <c r="T107" s="125">
        <v>0</v>
      </c>
      <c r="U107" s="125">
        <v>13</v>
      </c>
      <c r="V107" s="125">
        <v>0</v>
      </c>
      <c r="W107" s="125">
        <v>0</v>
      </c>
      <c r="X107" s="125">
        <v>12</v>
      </c>
      <c r="Y107" s="125">
        <v>14</v>
      </c>
      <c r="Z107" s="125">
        <v>0</v>
      </c>
      <c r="AA107" s="92">
        <f t="shared" si="28"/>
        <v>96</v>
      </c>
      <c r="AB107" s="278">
        <f t="shared" si="15"/>
        <v>6</v>
      </c>
      <c r="AC107" s="278">
        <f t="shared" si="16"/>
        <v>22</v>
      </c>
      <c r="AD107" s="278">
        <f t="shared" si="17"/>
        <v>30</v>
      </c>
      <c r="AE107" s="278">
        <f t="shared" si="18"/>
        <v>12</v>
      </c>
      <c r="AF107" s="278">
        <f t="shared" si="19"/>
        <v>26</v>
      </c>
      <c r="AG107" s="278">
        <f t="shared" si="20"/>
        <v>0</v>
      </c>
      <c r="AH107" s="277">
        <f t="shared" si="21"/>
        <v>96</v>
      </c>
      <c r="AI107" s="279">
        <f t="shared" si="22"/>
        <v>100</v>
      </c>
      <c r="AJ107" s="279">
        <f t="shared" si="23"/>
        <v>95.652173913043484</v>
      </c>
      <c r="AK107" s="279">
        <f t="shared" si="24"/>
        <v>100</v>
      </c>
      <c r="AL107" s="279">
        <f t="shared" si="25"/>
        <v>92.307692307692307</v>
      </c>
      <c r="AM107" s="279">
        <f t="shared" si="26"/>
        <v>92.857142857142861</v>
      </c>
      <c r="AN107" s="279">
        <f t="shared" si="27"/>
        <v>0</v>
      </c>
      <c r="AO107" s="3"/>
      <c r="AP107" s="3"/>
      <c r="AQ107" s="3"/>
    </row>
    <row r="108" spans="1:43" ht="30" customHeight="1" x14ac:dyDescent="0.2">
      <c r="A108" s="91">
        <v>92</v>
      </c>
      <c r="B108" s="117" t="str">
        <f>'STUDENT NAMELIST'!B96</f>
        <v>2023PEC AI 592</v>
      </c>
      <c r="C108" s="117">
        <f>'STUDENT NAMELIST'!C96</f>
        <v>211423243092</v>
      </c>
      <c r="D108" s="118" t="str">
        <f>'STUDENT NAMELIST'!D96</f>
        <v>DHANESHWARAN V</v>
      </c>
      <c r="E108" s="82">
        <v>2</v>
      </c>
      <c r="F108" s="82">
        <v>2</v>
      </c>
      <c r="G108" s="82">
        <v>2</v>
      </c>
      <c r="H108" s="82">
        <v>2</v>
      </c>
      <c r="I108" s="82">
        <v>2</v>
      </c>
      <c r="J108" s="82">
        <v>0</v>
      </c>
      <c r="K108" s="82">
        <v>0</v>
      </c>
      <c r="L108" s="82">
        <v>0</v>
      </c>
      <c r="M108" s="82">
        <v>0</v>
      </c>
      <c r="N108" s="82">
        <v>0</v>
      </c>
      <c r="O108" s="82">
        <v>0</v>
      </c>
      <c r="P108" s="125">
        <v>7</v>
      </c>
      <c r="Q108" s="125">
        <v>7</v>
      </c>
      <c r="R108" s="125">
        <v>0</v>
      </c>
      <c r="S108" s="125">
        <v>0</v>
      </c>
      <c r="T108" s="125">
        <v>7</v>
      </c>
      <c r="U108" s="125">
        <v>0</v>
      </c>
      <c r="V108" s="125">
        <v>7</v>
      </c>
      <c r="W108" s="125">
        <v>4</v>
      </c>
      <c r="X108" s="125">
        <v>0</v>
      </c>
      <c r="Y108" s="125">
        <v>0</v>
      </c>
      <c r="Z108" s="125">
        <v>8</v>
      </c>
      <c r="AA108" s="92">
        <f t="shared" si="28"/>
        <v>50</v>
      </c>
      <c r="AB108" s="278">
        <f t="shared" si="15"/>
        <v>2</v>
      </c>
      <c r="AC108" s="278">
        <f t="shared" si="16"/>
        <v>6</v>
      </c>
      <c r="AD108" s="278">
        <f t="shared" si="17"/>
        <v>16</v>
      </c>
      <c r="AE108" s="278">
        <f t="shared" si="18"/>
        <v>14</v>
      </c>
      <c r="AF108" s="278">
        <f t="shared" si="19"/>
        <v>12</v>
      </c>
      <c r="AG108" s="278">
        <f t="shared" si="20"/>
        <v>0</v>
      </c>
      <c r="AH108" s="277">
        <f t="shared" si="21"/>
        <v>50</v>
      </c>
      <c r="AI108" s="279">
        <f t="shared" si="22"/>
        <v>33.333333333333329</v>
      </c>
      <c r="AJ108" s="279">
        <f t="shared" si="23"/>
        <v>60</v>
      </c>
      <c r="AK108" s="279">
        <f t="shared" si="24"/>
        <v>53.333333333333336</v>
      </c>
      <c r="AL108" s="279">
        <f t="shared" si="25"/>
        <v>53.846153846153847</v>
      </c>
      <c r="AM108" s="279">
        <f t="shared" si="26"/>
        <v>42.857142857142854</v>
      </c>
      <c r="AN108" s="279">
        <f t="shared" si="27"/>
        <v>0</v>
      </c>
      <c r="AO108" s="3"/>
      <c r="AP108" s="3"/>
      <c r="AQ108" s="3"/>
    </row>
    <row r="109" spans="1:43" ht="30" customHeight="1" x14ac:dyDescent="0.2">
      <c r="A109" s="91">
        <v>93</v>
      </c>
      <c r="B109" s="117" t="str">
        <f>'STUDENT NAMELIST'!B97</f>
        <v>2023PEC AI 142</v>
      </c>
      <c r="C109" s="117">
        <f>'STUDENT NAMELIST'!C97</f>
        <v>211423243093</v>
      </c>
      <c r="D109" s="118" t="str">
        <f>'STUDENT NAMELIST'!D97</f>
        <v>DHANU SREE V</v>
      </c>
      <c r="E109" s="82">
        <v>2</v>
      </c>
      <c r="F109" s="82">
        <v>2</v>
      </c>
      <c r="G109" s="82">
        <v>2</v>
      </c>
      <c r="H109" s="82">
        <v>2</v>
      </c>
      <c r="I109" s="82">
        <v>2</v>
      </c>
      <c r="J109" s="82">
        <v>2</v>
      </c>
      <c r="K109" s="82">
        <v>2</v>
      </c>
      <c r="L109" s="82">
        <v>2</v>
      </c>
      <c r="M109" s="82">
        <v>2</v>
      </c>
      <c r="N109" s="82">
        <v>1</v>
      </c>
      <c r="O109" s="82">
        <v>13</v>
      </c>
      <c r="P109" s="125">
        <v>0</v>
      </c>
      <c r="Q109" s="125">
        <v>0</v>
      </c>
      <c r="R109" s="125">
        <v>13</v>
      </c>
      <c r="S109" s="125">
        <v>12</v>
      </c>
      <c r="T109" s="125">
        <v>0</v>
      </c>
      <c r="U109" s="125">
        <v>13</v>
      </c>
      <c r="V109" s="125">
        <v>0</v>
      </c>
      <c r="W109" s="125">
        <v>0</v>
      </c>
      <c r="X109" s="125">
        <v>10</v>
      </c>
      <c r="Y109" s="125">
        <v>14</v>
      </c>
      <c r="Z109" s="125">
        <v>0</v>
      </c>
      <c r="AA109" s="92">
        <f t="shared" si="28"/>
        <v>94</v>
      </c>
      <c r="AB109" s="278">
        <f t="shared" si="15"/>
        <v>6</v>
      </c>
      <c r="AC109" s="278">
        <f t="shared" si="16"/>
        <v>22</v>
      </c>
      <c r="AD109" s="278">
        <f t="shared" si="17"/>
        <v>30</v>
      </c>
      <c r="AE109" s="278">
        <f t="shared" si="18"/>
        <v>12</v>
      </c>
      <c r="AF109" s="278">
        <f t="shared" si="19"/>
        <v>24</v>
      </c>
      <c r="AG109" s="278">
        <f t="shared" si="20"/>
        <v>0</v>
      </c>
      <c r="AH109" s="277">
        <f t="shared" si="21"/>
        <v>94</v>
      </c>
      <c r="AI109" s="279">
        <f t="shared" si="22"/>
        <v>100</v>
      </c>
      <c r="AJ109" s="279">
        <f t="shared" si="23"/>
        <v>95.652173913043484</v>
      </c>
      <c r="AK109" s="279">
        <f t="shared" si="24"/>
        <v>100</v>
      </c>
      <c r="AL109" s="279">
        <f t="shared" si="25"/>
        <v>92.307692307692307</v>
      </c>
      <c r="AM109" s="279">
        <f t="shared" si="26"/>
        <v>85.714285714285708</v>
      </c>
      <c r="AN109" s="279">
        <f t="shared" si="27"/>
        <v>0</v>
      </c>
      <c r="AO109" s="3"/>
      <c r="AP109" s="3"/>
      <c r="AQ109" s="3"/>
    </row>
    <row r="110" spans="1:43" ht="30" customHeight="1" x14ac:dyDescent="0.2">
      <c r="A110" s="91">
        <v>94</v>
      </c>
      <c r="B110" s="117" t="str">
        <f>'STUDENT NAMELIST'!B98</f>
        <v>2023PEC AI 593</v>
      </c>
      <c r="C110" s="117">
        <f>'STUDENT NAMELIST'!C98</f>
        <v>211423243094</v>
      </c>
      <c r="D110" s="118" t="str">
        <f>'STUDENT NAMELIST'!D98</f>
        <v>DHANUSH K</v>
      </c>
      <c r="E110" s="82">
        <v>2</v>
      </c>
      <c r="F110" s="82">
        <v>2</v>
      </c>
      <c r="G110" s="82">
        <v>2</v>
      </c>
      <c r="H110" s="82">
        <v>1</v>
      </c>
      <c r="I110" s="82">
        <v>0</v>
      </c>
      <c r="J110" s="82">
        <v>0</v>
      </c>
      <c r="K110" s="82">
        <v>0</v>
      </c>
      <c r="L110" s="82">
        <v>0</v>
      </c>
      <c r="M110" s="82">
        <v>0</v>
      </c>
      <c r="N110" s="82">
        <v>0</v>
      </c>
      <c r="O110" s="82">
        <v>0</v>
      </c>
      <c r="P110" s="125">
        <v>5</v>
      </c>
      <c r="Q110" s="125">
        <v>5</v>
      </c>
      <c r="R110" s="125">
        <v>0</v>
      </c>
      <c r="S110" s="125">
        <v>0</v>
      </c>
      <c r="T110" s="125">
        <v>5</v>
      </c>
      <c r="U110" s="125">
        <v>0</v>
      </c>
      <c r="V110" s="125">
        <v>5</v>
      </c>
      <c r="W110" s="125">
        <v>1</v>
      </c>
      <c r="X110" s="125">
        <v>0</v>
      </c>
      <c r="Y110" s="125">
        <v>0</v>
      </c>
      <c r="Z110" s="125">
        <v>5</v>
      </c>
      <c r="AA110" s="92">
        <f t="shared" si="28"/>
        <v>33</v>
      </c>
      <c r="AB110" s="278">
        <f t="shared" si="15"/>
        <v>2</v>
      </c>
      <c r="AC110" s="278">
        <f t="shared" si="16"/>
        <v>5</v>
      </c>
      <c r="AD110" s="278">
        <f t="shared" si="17"/>
        <v>10</v>
      </c>
      <c r="AE110" s="278">
        <f t="shared" si="18"/>
        <v>10</v>
      </c>
      <c r="AF110" s="278">
        <f t="shared" si="19"/>
        <v>6</v>
      </c>
      <c r="AG110" s="278">
        <f t="shared" si="20"/>
        <v>0</v>
      </c>
      <c r="AH110" s="277">
        <f t="shared" si="21"/>
        <v>33</v>
      </c>
      <c r="AI110" s="279">
        <f t="shared" si="22"/>
        <v>33.333333333333329</v>
      </c>
      <c r="AJ110" s="279">
        <f t="shared" si="23"/>
        <v>50</v>
      </c>
      <c r="AK110" s="279">
        <f t="shared" si="24"/>
        <v>33.333333333333329</v>
      </c>
      <c r="AL110" s="279">
        <f t="shared" si="25"/>
        <v>38.461538461538467</v>
      </c>
      <c r="AM110" s="279">
        <f t="shared" si="26"/>
        <v>21.428571428571427</v>
      </c>
      <c r="AN110" s="279">
        <f t="shared" si="27"/>
        <v>0</v>
      </c>
      <c r="AO110" s="3"/>
      <c r="AP110" s="3"/>
      <c r="AQ110" s="3"/>
    </row>
    <row r="111" spans="1:43" ht="30" customHeight="1" x14ac:dyDescent="0.2">
      <c r="A111" s="91">
        <v>95</v>
      </c>
      <c r="B111" s="117" t="str">
        <f>'STUDENT NAMELIST'!B99</f>
        <v>2023PEC AI 594</v>
      </c>
      <c r="C111" s="117">
        <f>'STUDENT NAMELIST'!C99</f>
        <v>211423243095</v>
      </c>
      <c r="D111" s="118" t="str">
        <f>'STUDENT NAMELIST'!D99</f>
        <v xml:space="preserve">DHANUSH P </v>
      </c>
      <c r="E111" s="82">
        <v>2</v>
      </c>
      <c r="F111" s="82">
        <v>2</v>
      </c>
      <c r="G111" s="82">
        <v>2</v>
      </c>
      <c r="H111" s="82">
        <v>2</v>
      </c>
      <c r="I111" s="82">
        <v>2</v>
      </c>
      <c r="J111" s="82">
        <v>2</v>
      </c>
      <c r="K111" s="82">
        <v>1</v>
      </c>
      <c r="L111" s="82">
        <v>0</v>
      </c>
      <c r="M111" s="82">
        <v>0</v>
      </c>
      <c r="N111" s="82">
        <v>0</v>
      </c>
      <c r="O111" s="82">
        <v>9</v>
      </c>
      <c r="P111" s="125">
        <v>0</v>
      </c>
      <c r="Q111" s="125">
        <v>0</v>
      </c>
      <c r="R111" s="125">
        <v>9</v>
      </c>
      <c r="S111" s="125">
        <v>8</v>
      </c>
      <c r="T111" s="125">
        <v>0</v>
      </c>
      <c r="U111" s="125">
        <v>9</v>
      </c>
      <c r="V111" s="125">
        <v>0</v>
      </c>
      <c r="W111" s="125">
        <v>0</v>
      </c>
      <c r="X111" s="125">
        <v>6</v>
      </c>
      <c r="Y111" s="125">
        <v>9</v>
      </c>
      <c r="Z111" s="125">
        <v>0</v>
      </c>
      <c r="AA111" s="92">
        <f t="shared" si="28"/>
        <v>63</v>
      </c>
      <c r="AB111" s="278">
        <f t="shared" si="15"/>
        <v>3</v>
      </c>
      <c r="AC111" s="278">
        <f t="shared" si="16"/>
        <v>17</v>
      </c>
      <c r="AD111" s="278">
        <f t="shared" si="17"/>
        <v>20</v>
      </c>
      <c r="AE111" s="278">
        <f t="shared" si="18"/>
        <v>8</v>
      </c>
      <c r="AF111" s="278">
        <f t="shared" si="19"/>
        <v>15</v>
      </c>
      <c r="AG111" s="278">
        <f t="shared" si="20"/>
        <v>0</v>
      </c>
      <c r="AH111" s="277">
        <f t="shared" si="21"/>
        <v>63</v>
      </c>
      <c r="AI111" s="279">
        <f t="shared" si="22"/>
        <v>50</v>
      </c>
      <c r="AJ111" s="279">
        <f t="shared" si="23"/>
        <v>73.91304347826086</v>
      </c>
      <c r="AK111" s="279">
        <f t="shared" si="24"/>
        <v>66.666666666666657</v>
      </c>
      <c r="AL111" s="279">
        <f t="shared" si="25"/>
        <v>61.53846153846154</v>
      </c>
      <c r="AM111" s="279">
        <f t="shared" si="26"/>
        <v>53.571428571428569</v>
      </c>
      <c r="AN111" s="279">
        <f t="shared" si="27"/>
        <v>0</v>
      </c>
      <c r="AO111" s="3"/>
      <c r="AP111" s="3"/>
      <c r="AQ111" s="3"/>
    </row>
    <row r="112" spans="1:43" ht="30" customHeight="1" x14ac:dyDescent="0.2">
      <c r="A112" s="91">
        <v>96</v>
      </c>
      <c r="B112" s="117" t="str">
        <f>'STUDENT NAMELIST'!B100</f>
        <v>2023PEC AI 159</v>
      </c>
      <c r="C112" s="117">
        <f>'STUDENT NAMELIST'!C100</f>
        <v>211423243096</v>
      </c>
      <c r="D112" s="118" t="str">
        <f>'STUDENT NAMELIST'!D100</f>
        <v>DHARANI C</v>
      </c>
      <c r="E112" s="82">
        <v>2</v>
      </c>
      <c r="F112" s="82">
        <v>2</v>
      </c>
      <c r="G112" s="82">
        <v>2</v>
      </c>
      <c r="H112" s="82">
        <v>2</v>
      </c>
      <c r="I112" s="82">
        <v>2</v>
      </c>
      <c r="J112" s="82">
        <v>2</v>
      </c>
      <c r="K112" s="82">
        <v>2</v>
      </c>
      <c r="L112" s="82">
        <v>2</v>
      </c>
      <c r="M112" s="82">
        <v>2</v>
      </c>
      <c r="N112" s="82">
        <v>0</v>
      </c>
      <c r="O112" s="82">
        <v>0</v>
      </c>
      <c r="P112" s="125">
        <v>12</v>
      </c>
      <c r="Q112" s="125">
        <v>13</v>
      </c>
      <c r="R112" s="125">
        <v>0</v>
      </c>
      <c r="S112" s="125">
        <v>0</v>
      </c>
      <c r="T112" s="125">
        <v>13</v>
      </c>
      <c r="U112" s="125">
        <v>0</v>
      </c>
      <c r="V112" s="125">
        <v>13</v>
      </c>
      <c r="W112" s="125">
        <v>8</v>
      </c>
      <c r="X112" s="125">
        <v>0</v>
      </c>
      <c r="Y112" s="125">
        <v>0</v>
      </c>
      <c r="Z112" s="125">
        <v>14</v>
      </c>
      <c r="AA112" s="92">
        <f t="shared" si="28"/>
        <v>91</v>
      </c>
      <c r="AB112" s="278">
        <f t="shared" si="15"/>
        <v>6</v>
      </c>
      <c r="AC112" s="278">
        <f t="shared" si="16"/>
        <v>8</v>
      </c>
      <c r="AD112" s="278">
        <f t="shared" si="17"/>
        <v>29</v>
      </c>
      <c r="AE112" s="278">
        <f t="shared" si="18"/>
        <v>26</v>
      </c>
      <c r="AF112" s="278">
        <f t="shared" si="19"/>
        <v>22</v>
      </c>
      <c r="AG112" s="278">
        <f t="shared" si="20"/>
        <v>0</v>
      </c>
      <c r="AH112" s="277">
        <f t="shared" si="21"/>
        <v>91</v>
      </c>
      <c r="AI112" s="279">
        <f t="shared" si="22"/>
        <v>100</v>
      </c>
      <c r="AJ112" s="279">
        <f t="shared" si="23"/>
        <v>80</v>
      </c>
      <c r="AK112" s="279">
        <f t="shared" si="24"/>
        <v>96.666666666666671</v>
      </c>
      <c r="AL112" s="279">
        <f t="shared" si="25"/>
        <v>100</v>
      </c>
      <c r="AM112" s="279">
        <f t="shared" si="26"/>
        <v>78.571428571428569</v>
      </c>
      <c r="AN112" s="279">
        <f t="shared" si="27"/>
        <v>0</v>
      </c>
      <c r="AO112" s="3"/>
      <c r="AP112" s="3"/>
      <c r="AQ112" s="3"/>
    </row>
    <row r="113" spans="1:43" ht="30" customHeight="1" x14ac:dyDescent="0.2">
      <c r="A113" s="91">
        <v>97</v>
      </c>
      <c r="B113" s="117" t="str">
        <f>'STUDENT NAMELIST'!B101</f>
        <v>2023PEC AI 143</v>
      </c>
      <c r="C113" s="117">
        <f>'STUDENT NAMELIST'!C101</f>
        <v>211423243097</v>
      </c>
      <c r="D113" s="118" t="str">
        <f>'STUDENT NAMELIST'!D101</f>
        <v>DHARANI S H</v>
      </c>
      <c r="E113" s="82">
        <v>2</v>
      </c>
      <c r="F113" s="82">
        <v>2</v>
      </c>
      <c r="G113" s="82">
        <v>2</v>
      </c>
      <c r="H113" s="82">
        <v>2</v>
      </c>
      <c r="I113" s="82">
        <v>2</v>
      </c>
      <c r="J113" s="82">
        <v>2</v>
      </c>
      <c r="K113" s="82">
        <v>2</v>
      </c>
      <c r="L113" s="82">
        <v>2</v>
      </c>
      <c r="M113" s="82">
        <v>2</v>
      </c>
      <c r="N113" s="82">
        <v>0</v>
      </c>
      <c r="O113" s="82">
        <v>13</v>
      </c>
      <c r="P113" s="125">
        <v>0</v>
      </c>
      <c r="Q113" s="125">
        <v>0</v>
      </c>
      <c r="R113" s="125">
        <v>13</v>
      </c>
      <c r="S113" s="125">
        <v>11</v>
      </c>
      <c r="T113" s="125">
        <v>0</v>
      </c>
      <c r="U113" s="125">
        <v>13</v>
      </c>
      <c r="V113" s="125">
        <v>0</v>
      </c>
      <c r="W113" s="125">
        <v>0</v>
      </c>
      <c r="X113" s="125">
        <v>8</v>
      </c>
      <c r="Y113" s="125">
        <v>14</v>
      </c>
      <c r="Z113" s="125">
        <v>0</v>
      </c>
      <c r="AA113" s="92">
        <f t="shared" si="28"/>
        <v>90</v>
      </c>
      <c r="AB113" s="278">
        <f t="shared" si="15"/>
        <v>6</v>
      </c>
      <c r="AC113" s="278">
        <f t="shared" si="16"/>
        <v>21</v>
      </c>
      <c r="AD113" s="278">
        <f t="shared" si="17"/>
        <v>30</v>
      </c>
      <c r="AE113" s="278">
        <f t="shared" si="18"/>
        <v>11</v>
      </c>
      <c r="AF113" s="278">
        <f t="shared" si="19"/>
        <v>22</v>
      </c>
      <c r="AG113" s="278">
        <f t="shared" si="20"/>
        <v>0</v>
      </c>
      <c r="AH113" s="277">
        <f t="shared" si="21"/>
        <v>90</v>
      </c>
      <c r="AI113" s="279">
        <f t="shared" si="22"/>
        <v>100</v>
      </c>
      <c r="AJ113" s="279">
        <f t="shared" si="23"/>
        <v>91.304347826086953</v>
      </c>
      <c r="AK113" s="279">
        <f t="shared" si="24"/>
        <v>100</v>
      </c>
      <c r="AL113" s="279">
        <f t="shared" si="25"/>
        <v>84.615384615384613</v>
      </c>
      <c r="AM113" s="279">
        <f t="shared" si="26"/>
        <v>78.571428571428569</v>
      </c>
      <c r="AN113" s="279">
        <f t="shared" si="27"/>
        <v>0</v>
      </c>
      <c r="AO113" s="3"/>
      <c r="AP113" s="3"/>
      <c r="AQ113" s="3"/>
    </row>
    <row r="114" spans="1:43" ht="30" customHeight="1" x14ac:dyDescent="0.2">
      <c r="A114" s="91">
        <v>98</v>
      </c>
      <c r="B114" s="117" t="str">
        <f>'STUDENT NAMELIST'!B102</f>
        <v>2023PEC AI 595</v>
      </c>
      <c r="C114" s="117">
        <f>'STUDENT NAMELIST'!C102</f>
        <v>211423243098</v>
      </c>
      <c r="D114" s="118" t="str">
        <f>'STUDENT NAMELIST'!D102</f>
        <v>DHARANIDHARAN S</v>
      </c>
      <c r="E114" s="82">
        <v>2</v>
      </c>
      <c r="F114" s="82">
        <v>2</v>
      </c>
      <c r="G114" s="82">
        <v>2</v>
      </c>
      <c r="H114" s="82">
        <v>2</v>
      </c>
      <c r="I114" s="82">
        <v>2</v>
      </c>
      <c r="J114" s="82">
        <v>2</v>
      </c>
      <c r="K114" s="82">
        <v>0</v>
      </c>
      <c r="L114" s="82">
        <v>0</v>
      </c>
      <c r="M114" s="82">
        <v>0</v>
      </c>
      <c r="N114" s="82">
        <v>0</v>
      </c>
      <c r="O114" s="82">
        <v>0</v>
      </c>
      <c r="P114" s="125">
        <v>8</v>
      </c>
      <c r="Q114" s="125">
        <v>9</v>
      </c>
      <c r="R114" s="125">
        <v>0</v>
      </c>
      <c r="S114" s="125">
        <v>0</v>
      </c>
      <c r="T114" s="125">
        <v>9</v>
      </c>
      <c r="U114" s="125">
        <v>0</v>
      </c>
      <c r="V114" s="125">
        <v>9</v>
      </c>
      <c r="W114" s="125">
        <v>3</v>
      </c>
      <c r="X114" s="125">
        <v>0</v>
      </c>
      <c r="Y114" s="125">
        <v>0</v>
      </c>
      <c r="Z114" s="125">
        <v>9</v>
      </c>
      <c r="AA114" s="92">
        <f t="shared" si="28"/>
        <v>59</v>
      </c>
      <c r="AB114" s="278">
        <f t="shared" si="15"/>
        <v>2</v>
      </c>
      <c r="AC114" s="278">
        <f t="shared" si="16"/>
        <v>8</v>
      </c>
      <c r="AD114" s="278">
        <f t="shared" si="17"/>
        <v>19</v>
      </c>
      <c r="AE114" s="278">
        <f t="shared" si="18"/>
        <v>18</v>
      </c>
      <c r="AF114" s="278">
        <f t="shared" si="19"/>
        <v>12</v>
      </c>
      <c r="AG114" s="278">
        <f t="shared" si="20"/>
        <v>0</v>
      </c>
      <c r="AH114" s="277">
        <f t="shared" si="21"/>
        <v>59</v>
      </c>
      <c r="AI114" s="279">
        <f t="shared" si="22"/>
        <v>33.333333333333329</v>
      </c>
      <c r="AJ114" s="279">
        <f t="shared" si="23"/>
        <v>80</v>
      </c>
      <c r="AK114" s="279">
        <f t="shared" si="24"/>
        <v>63.333333333333329</v>
      </c>
      <c r="AL114" s="279">
        <f t="shared" si="25"/>
        <v>69.230769230769226</v>
      </c>
      <c r="AM114" s="279">
        <f t="shared" si="26"/>
        <v>42.857142857142854</v>
      </c>
      <c r="AN114" s="279">
        <f t="shared" si="27"/>
        <v>0</v>
      </c>
      <c r="AO114" s="3"/>
      <c r="AP114" s="3"/>
      <c r="AQ114" s="3"/>
    </row>
    <row r="115" spans="1:43" ht="30" customHeight="1" x14ac:dyDescent="0.2">
      <c r="A115" s="91">
        <v>99</v>
      </c>
      <c r="B115" s="117" t="str">
        <f>'STUDENT NAMELIST'!B103</f>
        <v>2023PEC AI 596</v>
      </c>
      <c r="C115" s="117">
        <f>'STUDENT NAMELIST'!C103</f>
        <v>211423243099</v>
      </c>
      <c r="D115" s="118" t="str">
        <f>'STUDENT NAMELIST'!D103</f>
        <v>DHARSHAN S</v>
      </c>
      <c r="E115" s="82">
        <v>2</v>
      </c>
      <c r="F115" s="82">
        <v>2</v>
      </c>
      <c r="G115" s="82">
        <v>2</v>
      </c>
      <c r="H115" s="82">
        <v>0</v>
      </c>
      <c r="I115" s="82">
        <v>0</v>
      </c>
      <c r="J115" s="82">
        <v>0</v>
      </c>
      <c r="K115" s="82">
        <v>0</v>
      </c>
      <c r="L115" s="82">
        <v>0</v>
      </c>
      <c r="M115" s="82">
        <v>0</v>
      </c>
      <c r="N115" s="82">
        <v>0</v>
      </c>
      <c r="O115" s="82">
        <v>5</v>
      </c>
      <c r="P115" s="125">
        <v>0</v>
      </c>
      <c r="Q115" s="125">
        <v>0</v>
      </c>
      <c r="R115" s="125">
        <v>5</v>
      </c>
      <c r="S115" s="125">
        <v>4</v>
      </c>
      <c r="T115" s="125">
        <v>0</v>
      </c>
      <c r="U115" s="125">
        <v>5</v>
      </c>
      <c r="V115" s="125">
        <v>0</v>
      </c>
      <c r="W115" s="125">
        <v>0</v>
      </c>
      <c r="X115" s="125">
        <v>1</v>
      </c>
      <c r="Y115" s="125">
        <v>5</v>
      </c>
      <c r="Z115" s="125">
        <v>0</v>
      </c>
      <c r="AA115" s="92">
        <f t="shared" si="28"/>
        <v>31</v>
      </c>
      <c r="AB115" s="278">
        <f t="shared" si="15"/>
        <v>2</v>
      </c>
      <c r="AC115" s="278">
        <f t="shared" si="16"/>
        <v>9</v>
      </c>
      <c r="AD115" s="278">
        <f t="shared" si="17"/>
        <v>10</v>
      </c>
      <c r="AE115" s="278">
        <f t="shared" si="18"/>
        <v>4</v>
      </c>
      <c r="AF115" s="278">
        <f t="shared" si="19"/>
        <v>6</v>
      </c>
      <c r="AG115" s="278">
        <f t="shared" si="20"/>
        <v>0</v>
      </c>
      <c r="AH115" s="277">
        <f t="shared" si="21"/>
        <v>31</v>
      </c>
      <c r="AI115" s="279">
        <f t="shared" si="22"/>
        <v>33.333333333333329</v>
      </c>
      <c r="AJ115" s="279">
        <f t="shared" si="23"/>
        <v>39.130434782608695</v>
      </c>
      <c r="AK115" s="279">
        <f t="shared" si="24"/>
        <v>33.333333333333329</v>
      </c>
      <c r="AL115" s="279">
        <f t="shared" si="25"/>
        <v>30.76923076923077</v>
      </c>
      <c r="AM115" s="279">
        <f t="shared" si="26"/>
        <v>21.428571428571427</v>
      </c>
      <c r="AN115" s="279">
        <f t="shared" si="27"/>
        <v>0</v>
      </c>
      <c r="AO115" s="3"/>
      <c r="AP115" s="3"/>
      <c r="AQ115" s="3"/>
    </row>
    <row r="116" spans="1:43" ht="30" customHeight="1" x14ac:dyDescent="0.2">
      <c r="A116" s="91">
        <v>100</v>
      </c>
      <c r="B116" s="117" t="str">
        <f>'STUDENT NAMELIST'!B104</f>
        <v>2023PEC AI 144</v>
      </c>
      <c r="C116" s="117">
        <f>'STUDENT NAMELIST'!C104</f>
        <v>211423243100</v>
      </c>
      <c r="D116" s="118" t="str">
        <f>'STUDENT NAMELIST'!D104</f>
        <v>DHARSHINI K</v>
      </c>
      <c r="E116" s="82">
        <v>2</v>
      </c>
      <c r="F116" s="82">
        <v>2</v>
      </c>
      <c r="G116" s="82">
        <v>2</v>
      </c>
      <c r="H116" s="82">
        <v>2</v>
      </c>
      <c r="I116" s="82">
        <v>2</v>
      </c>
      <c r="J116" s="82">
        <v>2</v>
      </c>
      <c r="K116" s="82">
        <v>2</v>
      </c>
      <c r="L116" s="82">
        <v>2</v>
      </c>
      <c r="M116" s="82">
        <v>2</v>
      </c>
      <c r="N116" s="82">
        <v>2</v>
      </c>
      <c r="O116" s="82">
        <v>0</v>
      </c>
      <c r="P116" s="125">
        <v>13</v>
      </c>
      <c r="Q116" s="125">
        <v>13</v>
      </c>
      <c r="R116" s="125">
        <v>0</v>
      </c>
      <c r="S116" s="125">
        <v>0</v>
      </c>
      <c r="T116" s="125">
        <v>13</v>
      </c>
      <c r="U116" s="125">
        <v>0</v>
      </c>
      <c r="V116" s="125">
        <v>13</v>
      </c>
      <c r="W116" s="125">
        <v>11</v>
      </c>
      <c r="X116" s="125">
        <v>0</v>
      </c>
      <c r="Y116" s="125">
        <v>0</v>
      </c>
      <c r="Z116" s="125">
        <v>15</v>
      </c>
      <c r="AA116" s="92">
        <f t="shared" si="28"/>
        <v>98</v>
      </c>
      <c r="AB116" s="278">
        <f t="shared" si="15"/>
        <v>6</v>
      </c>
      <c r="AC116" s="278">
        <f t="shared" si="16"/>
        <v>10</v>
      </c>
      <c r="AD116" s="278">
        <f t="shared" si="17"/>
        <v>30</v>
      </c>
      <c r="AE116" s="278">
        <f t="shared" si="18"/>
        <v>26</v>
      </c>
      <c r="AF116" s="278">
        <f t="shared" si="19"/>
        <v>26</v>
      </c>
      <c r="AG116" s="278">
        <f t="shared" si="20"/>
        <v>0</v>
      </c>
      <c r="AH116" s="277">
        <f t="shared" si="21"/>
        <v>98</v>
      </c>
      <c r="AI116" s="279">
        <f t="shared" si="22"/>
        <v>100</v>
      </c>
      <c r="AJ116" s="279">
        <f t="shared" si="23"/>
        <v>100</v>
      </c>
      <c r="AK116" s="279">
        <f t="shared" si="24"/>
        <v>100</v>
      </c>
      <c r="AL116" s="279">
        <f t="shared" si="25"/>
        <v>100</v>
      </c>
      <c r="AM116" s="279">
        <f t="shared" si="26"/>
        <v>92.857142857142861</v>
      </c>
      <c r="AN116" s="279">
        <f t="shared" si="27"/>
        <v>0</v>
      </c>
      <c r="AO116" s="3"/>
      <c r="AP116" s="3"/>
      <c r="AQ116" s="3"/>
    </row>
    <row r="117" spans="1:43" ht="30" customHeight="1" x14ac:dyDescent="0.2">
      <c r="A117" s="91">
        <v>101</v>
      </c>
      <c r="B117" s="117" t="str">
        <f>'STUDENT NAMELIST'!B105</f>
        <v>2023PEC AI 145</v>
      </c>
      <c r="C117" s="117">
        <f>'STUDENT NAMELIST'!C105</f>
        <v>211423243101</v>
      </c>
      <c r="D117" s="118" t="str">
        <f>'STUDENT NAMELIST'!D105</f>
        <v>DHARSHINI S</v>
      </c>
      <c r="E117" s="82">
        <v>2</v>
      </c>
      <c r="F117" s="82">
        <v>2</v>
      </c>
      <c r="G117" s="82">
        <v>2</v>
      </c>
      <c r="H117" s="82">
        <v>2</v>
      </c>
      <c r="I117" s="82">
        <v>2</v>
      </c>
      <c r="J117" s="82">
        <v>2</v>
      </c>
      <c r="K117" s="82">
        <v>2</v>
      </c>
      <c r="L117" s="82">
        <v>2</v>
      </c>
      <c r="M117" s="82">
        <v>2</v>
      </c>
      <c r="N117" s="82">
        <v>0</v>
      </c>
      <c r="O117" s="82">
        <v>13</v>
      </c>
      <c r="P117" s="125">
        <v>0</v>
      </c>
      <c r="Q117" s="125">
        <v>0</v>
      </c>
      <c r="R117" s="125">
        <v>13</v>
      </c>
      <c r="S117" s="125">
        <v>12</v>
      </c>
      <c r="T117" s="125">
        <v>0</v>
      </c>
      <c r="U117" s="125">
        <v>13</v>
      </c>
      <c r="V117" s="125">
        <v>0</v>
      </c>
      <c r="W117" s="125">
        <v>0</v>
      </c>
      <c r="X117" s="125">
        <v>9</v>
      </c>
      <c r="Y117" s="125">
        <v>14</v>
      </c>
      <c r="Z117" s="125">
        <v>0</v>
      </c>
      <c r="AA117" s="92">
        <f t="shared" si="28"/>
        <v>92</v>
      </c>
      <c r="AB117" s="278">
        <f t="shared" si="15"/>
        <v>6</v>
      </c>
      <c r="AC117" s="278">
        <f t="shared" si="16"/>
        <v>21</v>
      </c>
      <c r="AD117" s="278">
        <f t="shared" si="17"/>
        <v>30</v>
      </c>
      <c r="AE117" s="278">
        <f t="shared" si="18"/>
        <v>12</v>
      </c>
      <c r="AF117" s="278">
        <f t="shared" si="19"/>
        <v>23</v>
      </c>
      <c r="AG117" s="278">
        <f t="shared" si="20"/>
        <v>0</v>
      </c>
      <c r="AH117" s="277">
        <f t="shared" si="21"/>
        <v>92</v>
      </c>
      <c r="AI117" s="279">
        <f t="shared" si="22"/>
        <v>100</v>
      </c>
      <c r="AJ117" s="279">
        <f t="shared" si="23"/>
        <v>91.304347826086953</v>
      </c>
      <c r="AK117" s="279">
        <f t="shared" si="24"/>
        <v>100</v>
      </c>
      <c r="AL117" s="279">
        <f t="shared" si="25"/>
        <v>92.307692307692307</v>
      </c>
      <c r="AM117" s="279">
        <f t="shared" si="26"/>
        <v>82.142857142857139</v>
      </c>
      <c r="AN117" s="279">
        <f t="shared" si="27"/>
        <v>0</v>
      </c>
      <c r="AO117" s="3"/>
      <c r="AP117" s="3"/>
      <c r="AQ117" s="3"/>
    </row>
    <row r="118" spans="1:43" ht="30" customHeight="1" x14ac:dyDescent="0.2">
      <c r="A118" s="91">
        <v>102</v>
      </c>
      <c r="B118" s="117" t="str">
        <f>'STUDENT NAMELIST'!B106</f>
        <v>2023PEC AI 146</v>
      </c>
      <c r="C118" s="117">
        <f>'STUDENT NAMELIST'!C106</f>
        <v>211423243102</v>
      </c>
      <c r="D118" s="118" t="str">
        <f>'STUDENT NAMELIST'!D106</f>
        <v>DHARSHINI S</v>
      </c>
      <c r="E118" s="82">
        <v>2</v>
      </c>
      <c r="F118" s="82">
        <v>2</v>
      </c>
      <c r="G118" s="82">
        <v>2</v>
      </c>
      <c r="H118" s="82">
        <v>2</v>
      </c>
      <c r="I118" s="82">
        <v>2</v>
      </c>
      <c r="J118" s="82">
        <v>2</v>
      </c>
      <c r="K118" s="82">
        <v>2</v>
      </c>
      <c r="L118" s="82">
        <v>2</v>
      </c>
      <c r="M118" s="82">
        <v>0</v>
      </c>
      <c r="N118" s="82">
        <v>0</v>
      </c>
      <c r="O118" s="82">
        <v>0</v>
      </c>
      <c r="P118" s="125">
        <v>11</v>
      </c>
      <c r="Q118" s="125">
        <v>12</v>
      </c>
      <c r="R118" s="125">
        <v>0</v>
      </c>
      <c r="S118" s="125">
        <v>0</v>
      </c>
      <c r="T118" s="125">
        <v>12</v>
      </c>
      <c r="U118" s="125">
        <v>0</v>
      </c>
      <c r="V118" s="125">
        <v>12</v>
      </c>
      <c r="W118" s="125">
        <v>4</v>
      </c>
      <c r="X118" s="125">
        <v>0</v>
      </c>
      <c r="Y118" s="125">
        <v>0</v>
      </c>
      <c r="Z118" s="125">
        <v>12</v>
      </c>
      <c r="AA118" s="92">
        <f t="shared" si="28"/>
        <v>79</v>
      </c>
      <c r="AB118" s="278">
        <f t="shared" si="15"/>
        <v>6</v>
      </c>
      <c r="AC118" s="278">
        <f t="shared" si="16"/>
        <v>8</v>
      </c>
      <c r="AD118" s="278">
        <f t="shared" si="17"/>
        <v>25</v>
      </c>
      <c r="AE118" s="278">
        <f t="shared" si="18"/>
        <v>24</v>
      </c>
      <c r="AF118" s="278">
        <f t="shared" si="19"/>
        <v>16</v>
      </c>
      <c r="AG118" s="278">
        <f t="shared" si="20"/>
        <v>0</v>
      </c>
      <c r="AH118" s="277">
        <f t="shared" si="21"/>
        <v>79</v>
      </c>
      <c r="AI118" s="279">
        <f t="shared" si="22"/>
        <v>100</v>
      </c>
      <c r="AJ118" s="279">
        <f t="shared" si="23"/>
        <v>80</v>
      </c>
      <c r="AK118" s="279">
        <f t="shared" si="24"/>
        <v>83.333333333333343</v>
      </c>
      <c r="AL118" s="279">
        <f t="shared" si="25"/>
        <v>92.307692307692307</v>
      </c>
      <c r="AM118" s="279">
        <f t="shared" si="26"/>
        <v>57.142857142857139</v>
      </c>
      <c r="AN118" s="279">
        <f t="shared" si="27"/>
        <v>0</v>
      </c>
      <c r="AO118" s="3"/>
      <c r="AP118" s="3"/>
      <c r="AQ118" s="3"/>
    </row>
    <row r="119" spans="1:43" ht="30" customHeight="1" x14ac:dyDescent="0.2">
      <c r="A119" s="91">
        <v>103</v>
      </c>
      <c r="B119" s="117" t="str">
        <f>'STUDENT NAMELIST'!B107</f>
        <v>2023PEC AI 597</v>
      </c>
      <c r="C119" s="117">
        <f>'STUDENT NAMELIST'!C107</f>
        <v>211423243103</v>
      </c>
      <c r="D119" s="118" t="str">
        <f>'STUDENT NAMELIST'!D107</f>
        <v xml:space="preserve">DHAWAL SEERVI R </v>
      </c>
      <c r="E119" s="82">
        <v>2</v>
      </c>
      <c r="F119" s="82">
        <v>2</v>
      </c>
      <c r="G119" s="82">
        <v>2</v>
      </c>
      <c r="H119" s="82">
        <v>2</v>
      </c>
      <c r="I119" s="82">
        <v>2</v>
      </c>
      <c r="J119" s="82">
        <v>2</v>
      </c>
      <c r="K119" s="82">
        <v>0</v>
      </c>
      <c r="L119" s="82">
        <v>0</v>
      </c>
      <c r="M119" s="82">
        <v>0</v>
      </c>
      <c r="N119" s="82">
        <v>0</v>
      </c>
      <c r="O119" s="82">
        <v>9</v>
      </c>
      <c r="P119" s="125">
        <v>0</v>
      </c>
      <c r="Q119" s="125">
        <v>0</v>
      </c>
      <c r="R119" s="125">
        <v>9</v>
      </c>
      <c r="S119" s="125">
        <v>8</v>
      </c>
      <c r="T119" s="125">
        <v>0</v>
      </c>
      <c r="U119" s="125">
        <v>9</v>
      </c>
      <c r="V119" s="125">
        <v>0</v>
      </c>
      <c r="W119" s="125">
        <v>0</v>
      </c>
      <c r="X119" s="125">
        <v>4</v>
      </c>
      <c r="Y119" s="125">
        <v>9</v>
      </c>
      <c r="Z119" s="125">
        <v>0</v>
      </c>
      <c r="AA119" s="92">
        <f t="shared" si="28"/>
        <v>60</v>
      </c>
      <c r="AB119" s="278">
        <f t="shared" si="15"/>
        <v>2</v>
      </c>
      <c r="AC119" s="278">
        <f t="shared" si="16"/>
        <v>17</v>
      </c>
      <c r="AD119" s="278">
        <f t="shared" si="17"/>
        <v>20</v>
      </c>
      <c r="AE119" s="278">
        <f t="shared" si="18"/>
        <v>8</v>
      </c>
      <c r="AF119" s="278">
        <f t="shared" si="19"/>
        <v>13</v>
      </c>
      <c r="AG119" s="278">
        <f t="shared" si="20"/>
        <v>0</v>
      </c>
      <c r="AH119" s="277">
        <f t="shared" si="21"/>
        <v>60</v>
      </c>
      <c r="AI119" s="279">
        <f t="shared" si="22"/>
        <v>33.333333333333329</v>
      </c>
      <c r="AJ119" s="279">
        <f t="shared" si="23"/>
        <v>73.91304347826086</v>
      </c>
      <c r="AK119" s="279">
        <f t="shared" si="24"/>
        <v>66.666666666666657</v>
      </c>
      <c r="AL119" s="279">
        <f t="shared" si="25"/>
        <v>61.53846153846154</v>
      </c>
      <c r="AM119" s="279">
        <f t="shared" si="26"/>
        <v>46.428571428571431</v>
      </c>
      <c r="AN119" s="279">
        <f t="shared" si="27"/>
        <v>0</v>
      </c>
      <c r="AO119" s="3"/>
      <c r="AP119" s="3"/>
      <c r="AQ119" s="3"/>
    </row>
    <row r="120" spans="1:43" ht="30" customHeight="1" x14ac:dyDescent="0.2">
      <c r="A120" s="91">
        <v>104</v>
      </c>
      <c r="B120" s="117" t="str">
        <f>'STUDENT NAMELIST'!B108</f>
        <v>2023PEC AI 598</v>
      </c>
      <c r="C120" s="117">
        <f>'STUDENT NAMELIST'!C108</f>
        <v>211423243104</v>
      </c>
      <c r="D120" s="118" t="str">
        <f>'STUDENT NAMELIST'!D108</f>
        <v>DHAYANITHI M</v>
      </c>
      <c r="E120" s="82">
        <v>2</v>
      </c>
      <c r="F120" s="82">
        <v>2</v>
      </c>
      <c r="G120" s="82">
        <v>2</v>
      </c>
      <c r="H120" s="82">
        <v>2</v>
      </c>
      <c r="I120" s="82">
        <v>2</v>
      </c>
      <c r="J120" s="82">
        <v>0</v>
      </c>
      <c r="K120" s="82">
        <v>0</v>
      </c>
      <c r="L120" s="82">
        <v>0</v>
      </c>
      <c r="M120" s="82">
        <v>0</v>
      </c>
      <c r="N120" s="82">
        <v>0</v>
      </c>
      <c r="O120" s="82">
        <v>0</v>
      </c>
      <c r="P120" s="125">
        <v>7</v>
      </c>
      <c r="Q120" s="125">
        <v>7</v>
      </c>
      <c r="R120" s="125">
        <v>0</v>
      </c>
      <c r="S120" s="125">
        <v>0</v>
      </c>
      <c r="T120" s="125">
        <v>7</v>
      </c>
      <c r="U120" s="125">
        <v>0</v>
      </c>
      <c r="V120" s="125">
        <v>7</v>
      </c>
      <c r="W120" s="125">
        <v>4</v>
      </c>
      <c r="X120" s="125">
        <v>0</v>
      </c>
      <c r="Y120" s="125">
        <v>0</v>
      </c>
      <c r="Z120" s="125">
        <v>8</v>
      </c>
      <c r="AA120" s="92">
        <f t="shared" si="28"/>
        <v>50</v>
      </c>
      <c r="AB120" s="278">
        <f t="shared" si="15"/>
        <v>2</v>
      </c>
      <c r="AC120" s="278">
        <f t="shared" si="16"/>
        <v>6</v>
      </c>
      <c r="AD120" s="278">
        <f t="shared" si="17"/>
        <v>16</v>
      </c>
      <c r="AE120" s="278">
        <f t="shared" si="18"/>
        <v>14</v>
      </c>
      <c r="AF120" s="278">
        <f t="shared" si="19"/>
        <v>12</v>
      </c>
      <c r="AG120" s="278">
        <f t="shared" si="20"/>
        <v>0</v>
      </c>
      <c r="AH120" s="277">
        <f t="shared" si="21"/>
        <v>50</v>
      </c>
      <c r="AI120" s="279">
        <f t="shared" si="22"/>
        <v>33.333333333333329</v>
      </c>
      <c r="AJ120" s="279">
        <f t="shared" si="23"/>
        <v>60</v>
      </c>
      <c r="AK120" s="279">
        <f t="shared" si="24"/>
        <v>53.333333333333336</v>
      </c>
      <c r="AL120" s="279">
        <f t="shared" si="25"/>
        <v>53.846153846153847</v>
      </c>
      <c r="AM120" s="279">
        <f t="shared" si="26"/>
        <v>42.857142857142854</v>
      </c>
      <c r="AN120" s="279">
        <f t="shared" si="27"/>
        <v>0</v>
      </c>
      <c r="AO120" s="3"/>
      <c r="AP120" s="3"/>
      <c r="AQ120" s="3"/>
    </row>
    <row r="121" spans="1:43" ht="30" customHeight="1" x14ac:dyDescent="0.2">
      <c r="A121" s="91">
        <v>105</v>
      </c>
      <c r="B121" s="117" t="str">
        <f>'STUDENT NAMELIST'!B109</f>
        <v>2023PEC AI 599</v>
      </c>
      <c r="C121" s="117">
        <f>'STUDENT NAMELIST'!C109</f>
        <v>211423243105</v>
      </c>
      <c r="D121" s="118" t="str">
        <f>'STUDENT NAMELIST'!D109</f>
        <v>DHIVINDHARSHAN R</v>
      </c>
      <c r="E121" s="82">
        <v>2</v>
      </c>
      <c r="F121" s="82">
        <v>2</v>
      </c>
      <c r="G121" s="82">
        <v>2</v>
      </c>
      <c r="H121" s="82">
        <v>2</v>
      </c>
      <c r="I121" s="82">
        <v>2</v>
      </c>
      <c r="J121" s="82">
        <v>2</v>
      </c>
      <c r="K121" s="82">
        <v>2</v>
      </c>
      <c r="L121" s="82">
        <v>2</v>
      </c>
      <c r="M121" s="82">
        <v>0</v>
      </c>
      <c r="N121" s="82">
        <v>0</v>
      </c>
      <c r="O121" s="82">
        <v>12</v>
      </c>
      <c r="P121" s="125">
        <v>0</v>
      </c>
      <c r="Q121" s="125">
        <v>0</v>
      </c>
      <c r="R121" s="125">
        <v>12</v>
      </c>
      <c r="S121" s="125">
        <v>10</v>
      </c>
      <c r="T121" s="125">
        <v>0</v>
      </c>
      <c r="U121" s="125">
        <v>12</v>
      </c>
      <c r="V121" s="125">
        <v>0</v>
      </c>
      <c r="W121" s="125">
        <v>0</v>
      </c>
      <c r="X121" s="125">
        <v>6</v>
      </c>
      <c r="Y121" s="125">
        <v>12</v>
      </c>
      <c r="Z121" s="125">
        <v>0</v>
      </c>
      <c r="AA121" s="92">
        <f t="shared" si="28"/>
        <v>80</v>
      </c>
      <c r="AB121" s="278">
        <f t="shared" si="15"/>
        <v>6</v>
      </c>
      <c r="AC121" s="278">
        <f t="shared" si="16"/>
        <v>20</v>
      </c>
      <c r="AD121" s="278">
        <f t="shared" si="17"/>
        <v>26</v>
      </c>
      <c r="AE121" s="278">
        <f t="shared" si="18"/>
        <v>10</v>
      </c>
      <c r="AF121" s="278">
        <f t="shared" si="19"/>
        <v>18</v>
      </c>
      <c r="AG121" s="278">
        <f t="shared" si="20"/>
        <v>0</v>
      </c>
      <c r="AH121" s="277">
        <f t="shared" si="21"/>
        <v>80</v>
      </c>
      <c r="AI121" s="279">
        <f t="shared" si="22"/>
        <v>100</v>
      </c>
      <c r="AJ121" s="279">
        <f t="shared" si="23"/>
        <v>86.956521739130437</v>
      </c>
      <c r="AK121" s="279">
        <f t="shared" si="24"/>
        <v>86.666666666666671</v>
      </c>
      <c r="AL121" s="279">
        <f t="shared" si="25"/>
        <v>76.923076923076934</v>
      </c>
      <c r="AM121" s="279">
        <f t="shared" si="26"/>
        <v>64.285714285714292</v>
      </c>
      <c r="AN121" s="279">
        <f t="shared" si="27"/>
        <v>0</v>
      </c>
      <c r="AO121" s="3"/>
      <c r="AP121" s="3"/>
      <c r="AQ121" s="3"/>
    </row>
    <row r="122" spans="1:43" ht="30" customHeight="1" x14ac:dyDescent="0.2">
      <c r="A122" s="91">
        <v>106</v>
      </c>
      <c r="B122" s="117" t="str">
        <f>'STUDENT NAMELIST'!B110</f>
        <v>2023PEC AI 600</v>
      </c>
      <c r="C122" s="117">
        <f>'STUDENT NAMELIST'!C110</f>
        <v>211423243106</v>
      </c>
      <c r="D122" s="118" t="str">
        <f>'STUDENT NAMELIST'!D110</f>
        <v>DINESH R</v>
      </c>
      <c r="E122" s="82">
        <v>2</v>
      </c>
      <c r="F122" s="82">
        <v>2</v>
      </c>
      <c r="G122" s="82">
        <v>2</v>
      </c>
      <c r="H122" s="82">
        <v>2</v>
      </c>
      <c r="I122" s="82">
        <v>2</v>
      </c>
      <c r="J122" s="82">
        <v>0</v>
      </c>
      <c r="K122" s="82">
        <v>0</v>
      </c>
      <c r="L122" s="82">
        <v>0</v>
      </c>
      <c r="M122" s="82">
        <v>0</v>
      </c>
      <c r="N122" s="82">
        <v>0</v>
      </c>
      <c r="O122" s="82">
        <v>0</v>
      </c>
      <c r="P122" s="125">
        <v>7</v>
      </c>
      <c r="Q122" s="125">
        <v>7</v>
      </c>
      <c r="R122" s="125">
        <v>0</v>
      </c>
      <c r="S122" s="125">
        <v>0</v>
      </c>
      <c r="T122" s="125">
        <v>7</v>
      </c>
      <c r="U122" s="125">
        <v>0</v>
      </c>
      <c r="V122" s="125">
        <v>7</v>
      </c>
      <c r="W122" s="125">
        <v>4</v>
      </c>
      <c r="X122" s="125">
        <v>0</v>
      </c>
      <c r="Y122" s="125">
        <v>0</v>
      </c>
      <c r="Z122" s="125">
        <v>8</v>
      </c>
      <c r="AA122" s="92">
        <f t="shared" si="28"/>
        <v>50</v>
      </c>
      <c r="AB122" s="278">
        <f t="shared" si="15"/>
        <v>2</v>
      </c>
      <c r="AC122" s="278">
        <f t="shared" si="16"/>
        <v>6</v>
      </c>
      <c r="AD122" s="278">
        <f t="shared" si="17"/>
        <v>16</v>
      </c>
      <c r="AE122" s="278">
        <f t="shared" si="18"/>
        <v>14</v>
      </c>
      <c r="AF122" s="278">
        <f t="shared" si="19"/>
        <v>12</v>
      </c>
      <c r="AG122" s="278">
        <f t="shared" si="20"/>
        <v>0</v>
      </c>
      <c r="AH122" s="277">
        <f t="shared" si="21"/>
        <v>50</v>
      </c>
      <c r="AI122" s="279">
        <f t="shared" si="22"/>
        <v>33.333333333333329</v>
      </c>
      <c r="AJ122" s="279">
        <f t="shared" si="23"/>
        <v>60</v>
      </c>
      <c r="AK122" s="279">
        <f t="shared" si="24"/>
        <v>53.333333333333336</v>
      </c>
      <c r="AL122" s="279">
        <f t="shared" si="25"/>
        <v>53.846153846153847</v>
      </c>
      <c r="AM122" s="279">
        <f t="shared" si="26"/>
        <v>42.857142857142854</v>
      </c>
      <c r="AN122" s="279">
        <f t="shared" si="27"/>
        <v>0</v>
      </c>
      <c r="AO122" s="3"/>
      <c r="AP122" s="3"/>
      <c r="AQ122" s="3"/>
    </row>
    <row r="123" spans="1:43" ht="30" customHeight="1" x14ac:dyDescent="0.2">
      <c r="A123" s="91">
        <v>107</v>
      </c>
      <c r="B123" s="117" t="str">
        <f>'STUDENT NAMELIST'!B111</f>
        <v>2023PEC AI 601</v>
      </c>
      <c r="C123" s="117">
        <f>'STUDENT NAMELIST'!C111</f>
        <v>211423243107</v>
      </c>
      <c r="D123" s="118" t="str">
        <f>'STUDENT NAMELIST'!D111</f>
        <v>DIVITH S</v>
      </c>
      <c r="E123" s="82">
        <v>2</v>
      </c>
      <c r="F123" s="82">
        <v>2</v>
      </c>
      <c r="G123" s="82">
        <v>2</v>
      </c>
      <c r="H123" s="82">
        <v>2</v>
      </c>
      <c r="I123" s="82">
        <v>2</v>
      </c>
      <c r="J123" s="82">
        <v>2</v>
      </c>
      <c r="K123" s="82">
        <v>0</v>
      </c>
      <c r="L123" s="82">
        <v>0</v>
      </c>
      <c r="M123" s="82">
        <v>0</v>
      </c>
      <c r="N123" s="82">
        <v>0</v>
      </c>
      <c r="O123" s="82">
        <v>9</v>
      </c>
      <c r="P123" s="125">
        <v>0</v>
      </c>
      <c r="Q123" s="125">
        <v>0</v>
      </c>
      <c r="R123" s="125">
        <v>9</v>
      </c>
      <c r="S123" s="125">
        <v>8</v>
      </c>
      <c r="T123" s="125">
        <v>0</v>
      </c>
      <c r="U123" s="125">
        <v>9</v>
      </c>
      <c r="V123" s="125">
        <v>0</v>
      </c>
      <c r="W123" s="125">
        <v>0</v>
      </c>
      <c r="X123" s="125">
        <v>6</v>
      </c>
      <c r="Y123" s="125">
        <v>9</v>
      </c>
      <c r="Z123" s="125">
        <v>0</v>
      </c>
      <c r="AA123" s="92">
        <f t="shared" si="28"/>
        <v>62</v>
      </c>
      <c r="AB123" s="278">
        <f t="shared" si="15"/>
        <v>2</v>
      </c>
      <c r="AC123" s="278">
        <f t="shared" si="16"/>
        <v>17</v>
      </c>
      <c r="AD123" s="278">
        <f t="shared" si="17"/>
        <v>20</v>
      </c>
      <c r="AE123" s="278">
        <f t="shared" si="18"/>
        <v>8</v>
      </c>
      <c r="AF123" s="278">
        <f t="shared" si="19"/>
        <v>15</v>
      </c>
      <c r="AG123" s="278">
        <f t="shared" si="20"/>
        <v>0</v>
      </c>
      <c r="AH123" s="277">
        <f t="shared" si="21"/>
        <v>62</v>
      </c>
      <c r="AI123" s="279">
        <f t="shared" si="22"/>
        <v>33.333333333333329</v>
      </c>
      <c r="AJ123" s="279">
        <f t="shared" si="23"/>
        <v>73.91304347826086</v>
      </c>
      <c r="AK123" s="279">
        <f t="shared" si="24"/>
        <v>66.666666666666657</v>
      </c>
      <c r="AL123" s="279">
        <f t="shared" si="25"/>
        <v>61.53846153846154</v>
      </c>
      <c r="AM123" s="279">
        <f t="shared" si="26"/>
        <v>53.571428571428569</v>
      </c>
      <c r="AN123" s="279">
        <f t="shared" si="27"/>
        <v>0</v>
      </c>
      <c r="AO123" s="3"/>
      <c r="AP123" s="3"/>
      <c r="AQ123" s="3"/>
    </row>
    <row r="124" spans="1:43" ht="30" customHeight="1" x14ac:dyDescent="0.2">
      <c r="A124" s="91">
        <v>108</v>
      </c>
      <c r="B124" s="117" t="str">
        <f>'STUDENT NAMELIST'!B112</f>
        <v>2023PEC AI 148</v>
      </c>
      <c r="C124" s="117">
        <f>'STUDENT NAMELIST'!C112</f>
        <v>211423243108</v>
      </c>
      <c r="D124" s="118" t="str">
        <f>'STUDENT NAMELIST'!D112</f>
        <v>DIVYA LAKSHMI S</v>
      </c>
      <c r="E124" s="82">
        <v>2</v>
      </c>
      <c r="F124" s="82">
        <v>2</v>
      </c>
      <c r="G124" s="82">
        <v>2</v>
      </c>
      <c r="H124" s="82">
        <v>2</v>
      </c>
      <c r="I124" s="82">
        <v>2</v>
      </c>
      <c r="J124" s="82">
        <v>2</v>
      </c>
      <c r="K124" s="82">
        <v>2</v>
      </c>
      <c r="L124" s="82">
        <v>2</v>
      </c>
      <c r="M124" s="82">
        <v>2</v>
      </c>
      <c r="N124" s="82">
        <v>1</v>
      </c>
      <c r="O124" s="82">
        <v>0</v>
      </c>
      <c r="P124" s="125">
        <v>13</v>
      </c>
      <c r="Q124" s="125">
        <v>13</v>
      </c>
      <c r="R124" s="125">
        <v>0</v>
      </c>
      <c r="S124" s="125">
        <v>0</v>
      </c>
      <c r="T124" s="125">
        <v>13</v>
      </c>
      <c r="U124" s="125">
        <v>0</v>
      </c>
      <c r="V124" s="125">
        <v>13</v>
      </c>
      <c r="W124" s="125">
        <v>10</v>
      </c>
      <c r="X124" s="125">
        <v>0</v>
      </c>
      <c r="Y124" s="125">
        <v>0</v>
      </c>
      <c r="Z124" s="125">
        <v>14</v>
      </c>
      <c r="AA124" s="92">
        <f t="shared" si="28"/>
        <v>95</v>
      </c>
      <c r="AB124" s="278">
        <f t="shared" si="15"/>
        <v>6</v>
      </c>
      <c r="AC124" s="278">
        <f t="shared" si="16"/>
        <v>9</v>
      </c>
      <c r="AD124" s="278">
        <f t="shared" si="17"/>
        <v>30</v>
      </c>
      <c r="AE124" s="278">
        <f t="shared" si="18"/>
        <v>26</v>
      </c>
      <c r="AF124" s="278">
        <f t="shared" si="19"/>
        <v>24</v>
      </c>
      <c r="AG124" s="278">
        <f t="shared" si="20"/>
        <v>0</v>
      </c>
      <c r="AH124" s="277">
        <f t="shared" si="21"/>
        <v>95</v>
      </c>
      <c r="AI124" s="279">
        <f t="shared" si="22"/>
        <v>100</v>
      </c>
      <c r="AJ124" s="279">
        <f t="shared" si="23"/>
        <v>90</v>
      </c>
      <c r="AK124" s="279">
        <f t="shared" si="24"/>
        <v>100</v>
      </c>
      <c r="AL124" s="279">
        <f t="shared" si="25"/>
        <v>100</v>
      </c>
      <c r="AM124" s="279">
        <f t="shared" si="26"/>
        <v>85.714285714285708</v>
      </c>
      <c r="AN124" s="279">
        <f t="shared" si="27"/>
        <v>0</v>
      </c>
      <c r="AO124" s="3"/>
      <c r="AP124" s="3"/>
      <c r="AQ124" s="3"/>
    </row>
    <row r="125" spans="1:43" ht="30" customHeight="1" x14ac:dyDescent="0.2">
      <c r="A125" s="91">
        <v>109</v>
      </c>
      <c r="B125" s="117" t="str">
        <f>'STUDENT NAMELIST'!B113</f>
        <v>2023PEC AI 149</v>
      </c>
      <c r="C125" s="117">
        <f>'STUDENT NAMELIST'!C113</f>
        <v>211423243109</v>
      </c>
      <c r="D125" s="118" t="str">
        <f>'STUDENT NAMELIST'!D113</f>
        <v>DIVYA S</v>
      </c>
      <c r="E125" s="82">
        <v>2</v>
      </c>
      <c r="F125" s="82">
        <v>2</v>
      </c>
      <c r="G125" s="82">
        <v>2</v>
      </c>
      <c r="H125" s="82">
        <v>2</v>
      </c>
      <c r="I125" s="82">
        <v>2</v>
      </c>
      <c r="J125" s="82">
        <v>2</v>
      </c>
      <c r="K125" s="82">
        <v>2</v>
      </c>
      <c r="L125" s="82">
        <v>0</v>
      </c>
      <c r="M125" s="82">
        <v>0</v>
      </c>
      <c r="N125" s="82">
        <v>0</v>
      </c>
      <c r="O125" s="82">
        <v>10</v>
      </c>
      <c r="P125" s="125">
        <v>0</v>
      </c>
      <c r="Q125" s="125">
        <v>0</v>
      </c>
      <c r="R125" s="125">
        <v>10</v>
      </c>
      <c r="S125" s="125">
        <v>9</v>
      </c>
      <c r="T125" s="125">
        <v>0</v>
      </c>
      <c r="U125" s="125">
        <v>10</v>
      </c>
      <c r="V125" s="125">
        <v>0</v>
      </c>
      <c r="W125" s="125">
        <v>0</v>
      </c>
      <c r="X125" s="125">
        <v>6</v>
      </c>
      <c r="Y125" s="125">
        <v>11</v>
      </c>
      <c r="Z125" s="125">
        <v>0</v>
      </c>
      <c r="AA125" s="92">
        <f t="shared" si="28"/>
        <v>70</v>
      </c>
      <c r="AB125" s="278">
        <f t="shared" si="15"/>
        <v>4</v>
      </c>
      <c r="AC125" s="278">
        <f t="shared" si="16"/>
        <v>18</v>
      </c>
      <c r="AD125" s="278">
        <f t="shared" si="17"/>
        <v>22</v>
      </c>
      <c r="AE125" s="278">
        <f t="shared" si="18"/>
        <v>9</v>
      </c>
      <c r="AF125" s="278">
        <f t="shared" si="19"/>
        <v>17</v>
      </c>
      <c r="AG125" s="278">
        <f t="shared" si="20"/>
        <v>0</v>
      </c>
      <c r="AH125" s="277">
        <f t="shared" si="21"/>
        <v>70</v>
      </c>
      <c r="AI125" s="279">
        <f t="shared" si="22"/>
        <v>66.666666666666657</v>
      </c>
      <c r="AJ125" s="279">
        <f t="shared" si="23"/>
        <v>78.260869565217391</v>
      </c>
      <c r="AK125" s="279">
        <f t="shared" si="24"/>
        <v>73.333333333333329</v>
      </c>
      <c r="AL125" s="279">
        <f t="shared" si="25"/>
        <v>69.230769230769226</v>
      </c>
      <c r="AM125" s="279">
        <f t="shared" si="26"/>
        <v>60.714285714285708</v>
      </c>
      <c r="AN125" s="279">
        <f t="shared" si="27"/>
        <v>0</v>
      </c>
      <c r="AO125" s="3"/>
      <c r="AP125" s="3"/>
      <c r="AQ125" s="3"/>
    </row>
    <row r="126" spans="1:43" ht="30" customHeight="1" x14ac:dyDescent="0.2">
      <c r="A126" s="91">
        <v>110</v>
      </c>
      <c r="B126" s="117" t="str">
        <f>'STUDENT NAMELIST'!B114</f>
        <v>2023PEC AI 150</v>
      </c>
      <c r="C126" s="117">
        <f>'STUDENT NAMELIST'!C114</f>
        <v>211423243110</v>
      </c>
      <c r="D126" s="118" t="str">
        <f>'STUDENT NAMELIST'!D114</f>
        <v>DIVYA SHREE V</v>
      </c>
      <c r="E126" s="82">
        <v>2</v>
      </c>
      <c r="F126" s="82">
        <v>2</v>
      </c>
      <c r="G126" s="82">
        <v>2</v>
      </c>
      <c r="H126" s="82">
        <v>2</v>
      </c>
      <c r="I126" s="82">
        <v>2</v>
      </c>
      <c r="J126" s="82">
        <v>2</v>
      </c>
      <c r="K126" s="82">
        <v>2</v>
      </c>
      <c r="L126" s="82">
        <v>1</v>
      </c>
      <c r="M126" s="82">
        <v>0</v>
      </c>
      <c r="N126" s="82">
        <v>0</v>
      </c>
      <c r="O126" s="82">
        <v>0</v>
      </c>
      <c r="P126" s="125">
        <v>11</v>
      </c>
      <c r="Q126" s="125">
        <v>11</v>
      </c>
      <c r="R126" s="125">
        <v>0</v>
      </c>
      <c r="S126" s="125">
        <v>0</v>
      </c>
      <c r="T126" s="125">
        <v>11</v>
      </c>
      <c r="U126" s="125">
        <v>0</v>
      </c>
      <c r="V126" s="125">
        <v>11</v>
      </c>
      <c r="W126" s="125">
        <v>6</v>
      </c>
      <c r="X126" s="125">
        <v>0</v>
      </c>
      <c r="Y126" s="125">
        <v>0</v>
      </c>
      <c r="Z126" s="125">
        <v>12</v>
      </c>
      <c r="AA126" s="92">
        <f t="shared" si="28"/>
        <v>77</v>
      </c>
      <c r="AB126" s="278">
        <f t="shared" si="15"/>
        <v>5</v>
      </c>
      <c r="AC126" s="278">
        <f t="shared" si="16"/>
        <v>8</v>
      </c>
      <c r="AD126" s="278">
        <f t="shared" si="17"/>
        <v>24</v>
      </c>
      <c r="AE126" s="278">
        <f t="shared" si="18"/>
        <v>22</v>
      </c>
      <c r="AF126" s="278">
        <f t="shared" si="19"/>
        <v>18</v>
      </c>
      <c r="AG126" s="278">
        <f t="shared" si="20"/>
        <v>0</v>
      </c>
      <c r="AH126" s="277">
        <f t="shared" si="21"/>
        <v>77</v>
      </c>
      <c r="AI126" s="279">
        <f t="shared" si="22"/>
        <v>83.333333333333343</v>
      </c>
      <c r="AJ126" s="279">
        <f t="shared" si="23"/>
        <v>80</v>
      </c>
      <c r="AK126" s="279">
        <f t="shared" si="24"/>
        <v>80</v>
      </c>
      <c r="AL126" s="279">
        <f t="shared" si="25"/>
        <v>84.615384615384613</v>
      </c>
      <c r="AM126" s="279">
        <f t="shared" si="26"/>
        <v>64.285714285714292</v>
      </c>
      <c r="AN126" s="279">
        <f t="shared" si="27"/>
        <v>0</v>
      </c>
      <c r="AO126" s="3"/>
      <c r="AP126" s="3"/>
      <c r="AQ126" s="3"/>
    </row>
    <row r="127" spans="1:43" ht="30" customHeight="1" x14ac:dyDescent="0.2">
      <c r="A127" s="91">
        <v>111</v>
      </c>
      <c r="B127" s="117" t="str">
        <f>'STUDENT NAMELIST'!B115</f>
        <v>2023PEC AI 147</v>
      </c>
      <c r="C127" s="117">
        <f>'STUDENT NAMELIST'!C115</f>
        <v>211423243111</v>
      </c>
      <c r="D127" s="118" t="str">
        <f>'STUDENT NAMELIST'!D115</f>
        <v>DIVYADHARSHINI A</v>
      </c>
      <c r="E127" s="82">
        <v>2</v>
      </c>
      <c r="F127" s="82">
        <v>2</v>
      </c>
      <c r="G127" s="82">
        <v>2</v>
      </c>
      <c r="H127" s="82">
        <v>2</v>
      </c>
      <c r="I127" s="82">
        <v>2</v>
      </c>
      <c r="J127" s="82">
        <v>2</v>
      </c>
      <c r="K127" s="82">
        <v>2</v>
      </c>
      <c r="L127" s="82">
        <v>2</v>
      </c>
      <c r="M127" s="82">
        <v>2</v>
      </c>
      <c r="N127" s="82">
        <v>1</v>
      </c>
      <c r="O127" s="82">
        <v>13</v>
      </c>
      <c r="P127" s="125">
        <v>0</v>
      </c>
      <c r="Q127" s="125">
        <v>0</v>
      </c>
      <c r="R127" s="125">
        <v>13</v>
      </c>
      <c r="S127" s="125">
        <v>12</v>
      </c>
      <c r="T127" s="125">
        <v>0</v>
      </c>
      <c r="U127" s="125">
        <v>13</v>
      </c>
      <c r="V127" s="125">
        <v>0</v>
      </c>
      <c r="W127" s="125">
        <v>0</v>
      </c>
      <c r="X127" s="125">
        <v>9</v>
      </c>
      <c r="Y127" s="125">
        <v>14</v>
      </c>
      <c r="Z127" s="125">
        <v>0</v>
      </c>
      <c r="AA127" s="92">
        <f t="shared" si="28"/>
        <v>93</v>
      </c>
      <c r="AB127" s="278">
        <f t="shared" si="15"/>
        <v>6</v>
      </c>
      <c r="AC127" s="278">
        <f t="shared" si="16"/>
        <v>22</v>
      </c>
      <c r="AD127" s="278">
        <f t="shared" si="17"/>
        <v>30</v>
      </c>
      <c r="AE127" s="278">
        <f t="shared" si="18"/>
        <v>12</v>
      </c>
      <c r="AF127" s="278">
        <f t="shared" si="19"/>
        <v>23</v>
      </c>
      <c r="AG127" s="278">
        <f t="shared" si="20"/>
        <v>0</v>
      </c>
      <c r="AH127" s="277">
        <f t="shared" si="21"/>
        <v>93</v>
      </c>
      <c r="AI127" s="279">
        <f t="shared" si="22"/>
        <v>100</v>
      </c>
      <c r="AJ127" s="279">
        <f t="shared" si="23"/>
        <v>95.652173913043484</v>
      </c>
      <c r="AK127" s="279">
        <f t="shared" si="24"/>
        <v>100</v>
      </c>
      <c r="AL127" s="279">
        <f t="shared" si="25"/>
        <v>92.307692307692307</v>
      </c>
      <c r="AM127" s="279">
        <f t="shared" si="26"/>
        <v>82.142857142857139</v>
      </c>
      <c r="AN127" s="279">
        <f t="shared" si="27"/>
        <v>0</v>
      </c>
      <c r="AO127" s="3"/>
      <c r="AP127" s="3"/>
      <c r="AQ127" s="3"/>
    </row>
    <row r="128" spans="1:43" ht="30" customHeight="1" x14ac:dyDescent="0.2">
      <c r="A128" s="91">
        <v>112</v>
      </c>
      <c r="B128" s="117" t="str">
        <f>'STUDENT NAMELIST'!B116</f>
        <v>2023PEC AI 602</v>
      </c>
      <c r="C128" s="117">
        <f>'STUDENT NAMELIST'!C116</f>
        <v>211423243112</v>
      </c>
      <c r="D128" s="118" t="str">
        <f>'STUDENT NAMELIST'!D116</f>
        <v xml:space="preserve">DWARAKESH VENKATACHALAM KRISHNAN </v>
      </c>
      <c r="E128" s="82">
        <v>2</v>
      </c>
      <c r="F128" s="82">
        <v>2</v>
      </c>
      <c r="G128" s="82">
        <v>2</v>
      </c>
      <c r="H128" s="82">
        <v>2</v>
      </c>
      <c r="I128" s="82">
        <v>2</v>
      </c>
      <c r="J128" s="82">
        <v>0</v>
      </c>
      <c r="K128" s="82">
        <v>0</v>
      </c>
      <c r="L128" s="82">
        <v>0</v>
      </c>
      <c r="M128" s="82">
        <v>0</v>
      </c>
      <c r="N128" s="82">
        <v>0</v>
      </c>
      <c r="O128" s="82">
        <v>0</v>
      </c>
      <c r="P128" s="125">
        <v>7</v>
      </c>
      <c r="Q128" s="125">
        <v>7</v>
      </c>
      <c r="R128" s="125">
        <v>0</v>
      </c>
      <c r="S128" s="125">
        <v>0</v>
      </c>
      <c r="T128" s="125">
        <v>7</v>
      </c>
      <c r="U128" s="125">
        <v>0</v>
      </c>
      <c r="V128" s="125">
        <v>7</v>
      </c>
      <c r="W128" s="125">
        <v>4</v>
      </c>
      <c r="X128" s="125">
        <v>0</v>
      </c>
      <c r="Y128" s="125">
        <v>0</v>
      </c>
      <c r="Z128" s="125">
        <v>8</v>
      </c>
      <c r="AA128" s="92">
        <f t="shared" si="28"/>
        <v>50</v>
      </c>
      <c r="AB128" s="278">
        <f t="shared" si="15"/>
        <v>2</v>
      </c>
      <c r="AC128" s="278">
        <f t="shared" si="16"/>
        <v>6</v>
      </c>
      <c r="AD128" s="278">
        <f t="shared" si="17"/>
        <v>16</v>
      </c>
      <c r="AE128" s="278">
        <f t="shared" si="18"/>
        <v>14</v>
      </c>
      <c r="AF128" s="278">
        <f t="shared" si="19"/>
        <v>12</v>
      </c>
      <c r="AG128" s="278">
        <f t="shared" si="20"/>
        <v>0</v>
      </c>
      <c r="AH128" s="277">
        <f t="shared" si="21"/>
        <v>50</v>
      </c>
      <c r="AI128" s="279">
        <f t="shared" si="22"/>
        <v>33.333333333333329</v>
      </c>
      <c r="AJ128" s="279">
        <f t="shared" si="23"/>
        <v>60</v>
      </c>
      <c r="AK128" s="279">
        <f t="shared" si="24"/>
        <v>53.333333333333336</v>
      </c>
      <c r="AL128" s="279">
        <f t="shared" si="25"/>
        <v>53.846153846153847</v>
      </c>
      <c r="AM128" s="279">
        <f t="shared" si="26"/>
        <v>42.857142857142854</v>
      </c>
      <c r="AN128" s="279">
        <f t="shared" si="27"/>
        <v>0</v>
      </c>
      <c r="AO128" s="3"/>
      <c r="AP128" s="3"/>
      <c r="AQ128" s="3"/>
    </row>
    <row r="129" spans="1:43" ht="30" customHeight="1" x14ac:dyDescent="0.2">
      <c r="A129" s="91">
        <v>113</v>
      </c>
      <c r="B129" s="117" t="str">
        <f>'STUDENT NAMELIST'!B117</f>
        <v>2023PEC AI 603</v>
      </c>
      <c r="C129" s="117">
        <f>'STUDENT NAMELIST'!C117</f>
        <v>211423243113</v>
      </c>
      <c r="D129" s="118" t="str">
        <f>'STUDENT NAMELIST'!D117</f>
        <v>EDWARD EUGHENE TIMOTHY</v>
      </c>
      <c r="E129" s="82">
        <v>2</v>
      </c>
      <c r="F129" s="82">
        <v>2</v>
      </c>
      <c r="G129" s="82">
        <v>2</v>
      </c>
      <c r="H129" s="82">
        <v>0</v>
      </c>
      <c r="I129" s="82">
        <v>0</v>
      </c>
      <c r="J129" s="82">
        <v>0</v>
      </c>
      <c r="K129" s="82">
        <v>0</v>
      </c>
      <c r="L129" s="82">
        <v>0</v>
      </c>
      <c r="M129" s="82">
        <v>0</v>
      </c>
      <c r="N129" s="82">
        <v>0</v>
      </c>
      <c r="O129" s="82">
        <v>5</v>
      </c>
      <c r="P129" s="125">
        <v>0</v>
      </c>
      <c r="Q129" s="125">
        <v>0</v>
      </c>
      <c r="R129" s="125">
        <v>5</v>
      </c>
      <c r="S129" s="125">
        <v>4</v>
      </c>
      <c r="T129" s="125">
        <v>0</v>
      </c>
      <c r="U129" s="125">
        <v>5</v>
      </c>
      <c r="V129" s="125">
        <v>0</v>
      </c>
      <c r="W129" s="125">
        <v>0</v>
      </c>
      <c r="X129" s="125">
        <v>0</v>
      </c>
      <c r="Y129" s="125">
        <v>5</v>
      </c>
      <c r="Z129" s="125">
        <v>0</v>
      </c>
      <c r="AA129" s="92">
        <f t="shared" si="28"/>
        <v>30</v>
      </c>
      <c r="AB129" s="278">
        <f t="shared" si="15"/>
        <v>2</v>
      </c>
      <c r="AC129" s="278">
        <f t="shared" si="16"/>
        <v>9</v>
      </c>
      <c r="AD129" s="278">
        <f t="shared" si="17"/>
        <v>10</v>
      </c>
      <c r="AE129" s="278">
        <f t="shared" si="18"/>
        <v>4</v>
      </c>
      <c r="AF129" s="278">
        <f t="shared" si="19"/>
        <v>5</v>
      </c>
      <c r="AG129" s="278">
        <f t="shared" si="20"/>
        <v>0</v>
      </c>
      <c r="AH129" s="277">
        <f t="shared" si="21"/>
        <v>30</v>
      </c>
      <c r="AI129" s="279">
        <f t="shared" si="22"/>
        <v>33.333333333333329</v>
      </c>
      <c r="AJ129" s="279">
        <f t="shared" si="23"/>
        <v>39.130434782608695</v>
      </c>
      <c r="AK129" s="279">
        <f t="shared" si="24"/>
        <v>33.333333333333329</v>
      </c>
      <c r="AL129" s="279">
        <f t="shared" si="25"/>
        <v>30.76923076923077</v>
      </c>
      <c r="AM129" s="279">
        <f t="shared" si="26"/>
        <v>33.333333333333329</v>
      </c>
      <c r="AN129" s="279">
        <f t="shared" si="27"/>
        <v>0</v>
      </c>
      <c r="AO129" s="3"/>
      <c r="AP129" s="3"/>
      <c r="AQ129" s="3"/>
    </row>
    <row r="130" spans="1:43" ht="30" customHeight="1" x14ac:dyDescent="0.2">
      <c r="A130" s="91">
        <v>114</v>
      </c>
      <c r="B130" s="117" t="str">
        <f>'STUDENT NAMELIST'!B118</f>
        <v>2023PEC AI 604</v>
      </c>
      <c r="C130" s="117">
        <f>'STUDENT NAMELIST'!C118</f>
        <v>211423243114</v>
      </c>
      <c r="D130" s="118" t="str">
        <f>'STUDENT NAMELIST'!D118</f>
        <v>ELANCHEZHIAN V</v>
      </c>
      <c r="E130" s="82">
        <v>2</v>
      </c>
      <c r="F130" s="82">
        <v>2</v>
      </c>
      <c r="G130" s="82">
        <v>2</v>
      </c>
      <c r="H130" s="82">
        <v>2</v>
      </c>
      <c r="I130" s="82">
        <v>2</v>
      </c>
      <c r="J130" s="82">
        <v>2</v>
      </c>
      <c r="K130" s="82">
        <v>0</v>
      </c>
      <c r="L130" s="82">
        <v>0</v>
      </c>
      <c r="M130" s="82">
        <v>0</v>
      </c>
      <c r="N130" s="82">
        <v>0</v>
      </c>
      <c r="O130" s="82">
        <v>0</v>
      </c>
      <c r="P130" s="125">
        <v>8</v>
      </c>
      <c r="Q130" s="125">
        <v>9</v>
      </c>
      <c r="R130" s="125">
        <v>0</v>
      </c>
      <c r="S130" s="125">
        <v>0</v>
      </c>
      <c r="T130" s="125">
        <v>9</v>
      </c>
      <c r="U130" s="125">
        <v>0</v>
      </c>
      <c r="V130" s="125">
        <v>9</v>
      </c>
      <c r="W130" s="125">
        <v>4</v>
      </c>
      <c r="X130" s="125">
        <v>0</v>
      </c>
      <c r="Y130" s="125">
        <v>0</v>
      </c>
      <c r="Z130" s="125">
        <v>9</v>
      </c>
      <c r="AA130" s="92">
        <f t="shared" si="28"/>
        <v>60</v>
      </c>
      <c r="AB130" s="278">
        <f t="shared" si="15"/>
        <v>2</v>
      </c>
      <c r="AC130" s="278">
        <f t="shared" si="16"/>
        <v>8</v>
      </c>
      <c r="AD130" s="278">
        <f t="shared" si="17"/>
        <v>19</v>
      </c>
      <c r="AE130" s="278">
        <f t="shared" si="18"/>
        <v>18</v>
      </c>
      <c r="AF130" s="278">
        <f t="shared" si="19"/>
        <v>13</v>
      </c>
      <c r="AG130" s="278">
        <f t="shared" si="20"/>
        <v>0</v>
      </c>
      <c r="AH130" s="277">
        <f t="shared" si="21"/>
        <v>60</v>
      </c>
      <c r="AI130" s="279">
        <f t="shared" si="22"/>
        <v>33.333333333333329</v>
      </c>
      <c r="AJ130" s="279">
        <f t="shared" si="23"/>
        <v>80</v>
      </c>
      <c r="AK130" s="279">
        <f t="shared" si="24"/>
        <v>63.333333333333329</v>
      </c>
      <c r="AL130" s="279">
        <f t="shared" si="25"/>
        <v>69.230769230769226</v>
      </c>
      <c r="AM130" s="279">
        <f t="shared" si="26"/>
        <v>46.428571428571431</v>
      </c>
      <c r="AN130" s="279">
        <f t="shared" si="27"/>
        <v>0</v>
      </c>
      <c r="AO130" s="3"/>
      <c r="AP130" s="3"/>
      <c r="AQ130" s="3"/>
    </row>
    <row r="131" spans="1:43" ht="30" customHeight="1" x14ac:dyDescent="0.2">
      <c r="A131" s="91">
        <v>115</v>
      </c>
      <c r="B131" s="117" t="str">
        <f>'STUDENT NAMELIST'!B119</f>
        <v>2023PEC AI 151</v>
      </c>
      <c r="C131" s="117">
        <f>'STUDENT NAMELIST'!C119</f>
        <v>211423243115</v>
      </c>
      <c r="D131" s="118" t="str">
        <f>'STUDENT NAMELIST'!D119</f>
        <v>ELIZA ADELINE S</v>
      </c>
      <c r="E131" s="82">
        <v>2</v>
      </c>
      <c r="F131" s="82">
        <v>2</v>
      </c>
      <c r="G131" s="82">
        <v>2</v>
      </c>
      <c r="H131" s="82">
        <v>2</v>
      </c>
      <c r="I131" s="82">
        <v>2</v>
      </c>
      <c r="J131" s="82">
        <v>2</v>
      </c>
      <c r="K131" s="82">
        <v>2</v>
      </c>
      <c r="L131" s="82">
        <v>2</v>
      </c>
      <c r="M131" s="82">
        <v>1</v>
      </c>
      <c r="N131" s="82">
        <v>0</v>
      </c>
      <c r="O131" s="82">
        <v>13</v>
      </c>
      <c r="P131" s="125">
        <v>0</v>
      </c>
      <c r="Q131" s="125">
        <v>0</v>
      </c>
      <c r="R131" s="125">
        <v>13</v>
      </c>
      <c r="S131" s="125">
        <v>11</v>
      </c>
      <c r="T131" s="125">
        <v>0</v>
      </c>
      <c r="U131" s="125">
        <v>13</v>
      </c>
      <c r="V131" s="125">
        <v>0</v>
      </c>
      <c r="W131" s="125">
        <v>0</v>
      </c>
      <c r="X131" s="125">
        <v>7</v>
      </c>
      <c r="Y131" s="125">
        <v>13</v>
      </c>
      <c r="Z131" s="125">
        <v>0</v>
      </c>
      <c r="AA131" s="92">
        <f t="shared" si="28"/>
        <v>87</v>
      </c>
      <c r="AB131" s="278">
        <f t="shared" si="15"/>
        <v>6</v>
      </c>
      <c r="AC131" s="278">
        <f t="shared" si="16"/>
        <v>21</v>
      </c>
      <c r="AD131" s="278">
        <f t="shared" si="17"/>
        <v>29</v>
      </c>
      <c r="AE131" s="278">
        <f t="shared" si="18"/>
        <v>11</v>
      </c>
      <c r="AF131" s="278">
        <f t="shared" si="19"/>
        <v>20</v>
      </c>
      <c r="AG131" s="278">
        <f t="shared" si="20"/>
        <v>0</v>
      </c>
      <c r="AH131" s="277">
        <f t="shared" si="21"/>
        <v>87</v>
      </c>
      <c r="AI131" s="279">
        <f t="shared" si="22"/>
        <v>100</v>
      </c>
      <c r="AJ131" s="279">
        <f t="shared" si="23"/>
        <v>91.304347826086953</v>
      </c>
      <c r="AK131" s="279">
        <f t="shared" si="24"/>
        <v>96.666666666666671</v>
      </c>
      <c r="AL131" s="279">
        <f t="shared" si="25"/>
        <v>84.615384615384613</v>
      </c>
      <c r="AM131" s="279">
        <f t="shared" si="26"/>
        <v>71.428571428571431</v>
      </c>
      <c r="AN131" s="279">
        <f t="shared" si="27"/>
        <v>0</v>
      </c>
      <c r="AO131" s="3"/>
      <c r="AP131" s="3"/>
      <c r="AQ131" s="3"/>
    </row>
    <row r="132" spans="1:43" ht="30" customHeight="1" x14ac:dyDescent="0.2">
      <c r="A132" s="91">
        <v>116</v>
      </c>
      <c r="B132" s="117" t="str">
        <f>'STUDENT NAMELIST'!B120</f>
        <v>2023PEC AI 477</v>
      </c>
      <c r="C132" s="117">
        <f>'STUDENT NAMELIST'!C120</f>
        <v>211423243116</v>
      </c>
      <c r="D132" s="118" t="str">
        <f>'STUDENT NAMELIST'!D120</f>
        <v>ERWIN NICHOLAS M</v>
      </c>
      <c r="E132" s="82">
        <v>2</v>
      </c>
      <c r="F132" s="82">
        <v>2</v>
      </c>
      <c r="G132" s="82">
        <v>2</v>
      </c>
      <c r="H132" s="82">
        <v>2</v>
      </c>
      <c r="I132" s="82">
        <v>2</v>
      </c>
      <c r="J132" s="82">
        <v>2</v>
      </c>
      <c r="K132" s="82">
        <v>1</v>
      </c>
      <c r="L132" s="82">
        <v>0</v>
      </c>
      <c r="M132" s="82">
        <v>0</v>
      </c>
      <c r="N132" s="82">
        <v>0</v>
      </c>
      <c r="O132" s="82">
        <v>0</v>
      </c>
      <c r="P132" s="125">
        <v>9</v>
      </c>
      <c r="Q132" s="125">
        <v>10</v>
      </c>
      <c r="R132" s="125">
        <v>0</v>
      </c>
      <c r="S132" s="125">
        <v>0</v>
      </c>
      <c r="T132" s="125">
        <v>10</v>
      </c>
      <c r="U132" s="125">
        <v>0</v>
      </c>
      <c r="V132" s="125">
        <v>10</v>
      </c>
      <c r="W132" s="125">
        <v>4</v>
      </c>
      <c r="X132" s="125">
        <v>0</v>
      </c>
      <c r="Y132" s="125">
        <v>0</v>
      </c>
      <c r="Z132" s="125">
        <v>10</v>
      </c>
      <c r="AA132" s="92">
        <f t="shared" si="28"/>
        <v>66</v>
      </c>
      <c r="AB132" s="278">
        <f t="shared" si="15"/>
        <v>3</v>
      </c>
      <c r="AC132" s="278">
        <f t="shared" si="16"/>
        <v>8</v>
      </c>
      <c r="AD132" s="278">
        <f t="shared" si="17"/>
        <v>21</v>
      </c>
      <c r="AE132" s="278">
        <f t="shared" si="18"/>
        <v>20</v>
      </c>
      <c r="AF132" s="278">
        <f t="shared" si="19"/>
        <v>14</v>
      </c>
      <c r="AG132" s="278">
        <f t="shared" si="20"/>
        <v>0</v>
      </c>
      <c r="AH132" s="277">
        <f t="shared" si="21"/>
        <v>66</v>
      </c>
      <c r="AI132" s="279">
        <f t="shared" si="22"/>
        <v>50</v>
      </c>
      <c r="AJ132" s="279">
        <f t="shared" si="23"/>
        <v>80</v>
      </c>
      <c r="AK132" s="279">
        <f t="shared" si="24"/>
        <v>70</v>
      </c>
      <c r="AL132" s="279">
        <f t="shared" si="25"/>
        <v>76.923076923076934</v>
      </c>
      <c r="AM132" s="279">
        <f t="shared" si="26"/>
        <v>50</v>
      </c>
      <c r="AN132" s="279">
        <f t="shared" si="27"/>
        <v>0</v>
      </c>
      <c r="AO132" s="3"/>
      <c r="AP132" s="3"/>
      <c r="AQ132" s="3"/>
    </row>
    <row r="133" spans="1:43" ht="30" customHeight="1" x14ac:dyDescent="0.2">
      <c r="A133" s="91">
        <v>117</v>
      </c>
      <c r="B133" s="117" t="str">
        <f>'STUDENT NAMELIST'!B121</f>
        <v>2023PEC AI 152</v>
      </c>
      <c r="C133" s="117">
        <f>'STUDENT NAMELIST'!C121</f>
        <v>211423243117</v>
      </c>
      <c r="D133" s="118" t="str">
        <f>'STUDENT NAMELIST'!D121</f>
        <v>ESAKKI SANDHYA M</v>
      </c>
      <c r="E133" s="82">
        <v>2</v>
      </c>
      <c r="F133" s="82">
        <v>2</v>
      </c>
      <c r="G133" s="82">
        <v>2</v>
      </c>
      <c r="H133" s="82">
        <v>2</v>
      </c>
      <c r="I133" s="82">
        <v>2</v>
      </c>
      <c r="J133" s="82">
        <v>2</v>
      </c>
      <c r="K133" s="82">
        <v>2</v>
      </c>
      <c r="L133" s="82">
        <v>2</v>
      </c>
      <c r="M133" s="82">
        <v>2</v>
      </c>
      <c r="N133" s="82">
        <v>0</v>
      </c>
      <c r="O133" s="82">
        <v>13</v>
      </c>
      <c r="P133" s="125">
        <v>0</v>
      </c>
      <c r="Q133" s="125">
        <v>0</v>
      </c>
      <c r="R133" s="125">
        <v>13</v>
      </c>
      <c r="S133" s="125">
        <v>12</v>
      </c>
      <c r="T133" s="125">
        <v>0</v>
      </c>
      <c r="U133" s="125">
        <v>13</v>
      </c>
      <c r="V133" s="125">
        <v>0</v>
      </c>
      <c r="W133" s="125">
        <v>0</v>
      </c>
      <c r="X133" s="125">
        <v>9</v>
      </c>
      <c r="Y133" s="125">
        <v>14</v>
      </c>
      <c r="Z133" s="125">
        <v>0</v>
      </c>
      <c r="AA133" s="92">
        <f t="shared" si="28"/>
        <v>92</v>
      </c>
      <c r="AB133" s="278">
        <f t="shared" si="15"/>
        <v>6</v>
      </c>
      <c r="AC133" s="278">
        <f t="shared" si="16"/>
        <v>21</v>
      </c>
      <c r="AD133" s="278">
        <f t="shared" si="17"/>
        <v>30</v>
      </c>
      <c r="AE133" s="278">
        <f t="shared" si="18"/>
        <v>12</v>
      </c>
      <c r="AF133" s="278">
        <f t="shared" si="19"/>
        <v>23</v>
      </c>
      <c r="AG133" s="278">
        <f t="shared" si="20"/>
        <v>0</v>
      </c>
      <c r="AH133" s="277">
        <f t="shared" si="21"/>
        <v>92</v>
      </c>
      <c r="AI133" s="279">
        <f t="shared" si="22"/>
        <v>100</v>
      </c>
      <c r="AJ133" s="279">
        <f t="shared" si="23"/>
        <v>91.304347826086953</v>
      </c>
      <c r="AK133" s="279">
        <f t="shared" si="24"/>
        <v>100</v>
      </c>
      <c r="AL133" s="279">
        <f t="shared" si="25"/>
        <v>92.307692307692307</v>
      </c>
      <c r="AM133" s="279">
        <f t="shared" si="26"/>
        <v>82.142857142857139</v>
      </c>
      <c r="AN133" s="279">
        <f t="shared" si="27"/>
        <v>0</v>
      </c>
      <c r="AO133" s="3"/>
      <c r="AP133" s="3"/>
      <c r="AQ133" s="3"/>
    </row>
    <row r="134" spans="1:43" ht="30" customHeight="1" x14ac:dyDescent="0.2">
      <c r="A134" s="91">
        <v>118</v>
      </c>
      <c r="B134" s="117" t="str">
        <f>'STUDENT NAMELIST'!B122</f>
        <v>2023PEC AI 478</v>
      </c>
      <c r="C134" s="117">
        <f>'STUDENT NAMELIST'!C122</f>
        <v>211423243118</v>
      </c>
      <c r="D134" s="118" t="str">
        <f>'STUDENT NAMELIST'!D122</f>
        <v>ESWAR ADHITHAN J V</v>
      </c>
      <c r="E134" s="82">
        <v>2</v>
      </c>
      <c r="F134" s="82">
        <v>2</v>
      </c>
      <c r="G134" s="82">
        <v>2</v>
      </c>
      <c r="H134" s="82">
        <v>2</v>
      </c>
      <c r="I134" s="82">
        <v>2</v>
      </c>
      <c r="J134" s="82">
        <v>0</v>
      </c>
      <c r="K134" s="82">
        <v>0</v>
      </c>
      <c r="L134" s="82">
        <v>0</v>
      </c>
      <c r="M134" s="82">
        <v>0</v>
      </c>
      <c r="N134" s="82">
        <v>0</v>
      </c>
      <c r="O134" s="82">
        <v>0</v>
      </c>
      <c r="P134" s="125">
        <v>7</v>
      </c>
      <c r="Q134" s="125">
        <v>7</v>
      </c>
      <c r="R134" s="125">
        <v>0</v>
      </c>
      <c r="S134" s="125">
        <v>0</v>
      </c>
      <c r="T134" s="125">
        <v>7</v>
      </c>
      <c r="U134" s="125">
        <v>0</v>
      </c>
      <c r="V134" s="125">
        <v>7</v>
      </c>
      <c r="W134" s="125">
        <v>4</v>
      </c>
      <c r="X134" s="125">
        <v>0</v>
      </c>
      <c r="Y134" s="125">
        <v>0</v>
      </c>
      <c r="Z134" s="125">
        <v>8</v>
      </c>
      <c r="AA134" s="92">
        <f t="shared" si="28"/>
        <v>50</v>
      </c>
      <c r="AB134" s="278">
        <f t="shared" si="15"/>
        <v>2</v>
      </c>
      <c r="AC134" s="278">
        <f t="shared" si="16"/>
        <v>6</v>
      </c>
      <c r="AD134" s="278">
        <f t="shared" si="17"/>
        <v>16</v>
      </c>
      <c r="AE134" s="278">
        <f t="shared" si="18"/>
        <v>14</v>
      </c>
      <c r="AF134" s="278">
        <f t="shared" si="19"/>
        <v>12</v>
      </c>
      <c r="AG134" s="278">
        <f t="shared" si="20"/>
        <v>0</v>
      </c>
      <c r="AH134" s="277">
        <f t="shared" si="21"/>
        <v>50</v>
      </c>
      <c r="AI134" s="279">
        <f t="shared" si="22"/>
        <v>33.333333333333329</v>
      </c>
      <c r="AJ134" s="279">
        <f t="shared" si="23"/>
        <v>60</v>
      </c>
      <c r="AK134" s="279">
        <f t="shared" si="24"/>
        <v>53.333333333333336</v>
      </c>
      <c r="AL134" s="279">
        <f t="shared" si="25"/>
        <v>53.846153846153847</v>
      </c>
      <c r="AM134" s="279">
        <f t="shared" si="26"/>
        <v>42.857142857142854</v>
      </c>
      <c r="AN134" s="279">
        <f t="shared" si="27"/>
        <v>0</v>
      </c>
      <c r="AO134" s="3"/>
      <c r="AP134" s="3"/>
      <c r="AQ134" s="3"/>
    </row>
    <row r="135" spans="1:43" ht="30" customHeight="1" x14ac:dyDescent="0.2">
      <c r="A135" s="91">
        <v>119</v>
      </c>
      <c r="B135" s="117" t="str">
        <f>'STUDENT NAMELIST'!B123</f>
        <v>2023PEC AI 479</v>
      </c>
      <c r="C135" s="117">
        <f>'STUDENT NAMELIST'!C123</f>
        <v>211423243119</v>
      </c>
      <c r="D135" s="118" t="str">
        <f>'STUDENT NAMELIST'!D123</f>
        <v>ESWAR R</v>
      </c>
      <c r="E135" s="82">
        <v>2</v>
      </c>
      <c r="F135" s="82">
        <v>2</v>
      </c>
      <c r="G135" s="82">
        <v>2</v>
      </c>
      <c r="H135" s="82">
        <v>2</v>
      </c>
      <c r="I135" s="82">
        <v>2</v>
      </c>
      <c r="J135" s="82">
        <v>1</v>
      </c>
      <c r="K135" s="82">
        <v>0</v>
      </c>
      <c r="L135" s="82">
        <v>0</v>
      </c>
      <c r="M135" s="82">
        <v>0</v>
      </c>
      <c r="N135" s="82">
        <v>0</v>
      </c>
      <c r="O135" s="82">
        <v>8</v>
      </c>
      <c r="P135" s="125">
        <v>0</v>
      </c>
      <c r="Q135" s="125">
        <v>0</v>
      </c>
      <c r="R135" s="125">
        <v>8</v>
      </c>
      <c r="S135" s="125">
        <v>7</v>
      </c>
      <c r="T135" s="125">
        <v>0</v>
      </c>
      <c r="U135" s="125">
        <v>8</v>
      </c>
      <c r="V135" s="125">
        <v>0</v>
      </c>
      <c r="W135" s="125">
        <v>0</v>
      </c>
      <c r="X135" s="125">
        <v>6</v>
      </c>
      <c r="Y135" s="125">
        <v>8</v>
      </c>
      <c r="Z135" s="125">
        <v>0</v>
      </c>
      <c r="AA135" s="92">
        <f t="shared" si="28"/>
        <v>56</v>
      </c>
      <c r="AB135" s="278">
        <f t="shared" si="15"/>
        <v>2</v>
      </c>
      <c r="AC135" s="278">
        <f t="shared" si="16"/>
        <v>15</v>
      </c>
      <c r="AD135" s="278">
        <f t="shared" si="17"/>
        <v>18</v>
      </c>
      <c r="AE135" s="278">
        <f t="shared" si="18"/>
        <v>7</v>
      </c>
      <c r="AF135" s="278">
        <f t="shared" si="19"/>
        <v>14</v>
      </c>
      <c r="AG135" s="278">
        <f t="shared" si="20"/>
        <v>0</v>
      </c>
      <c r="AH135" s="277">
        <f t="shared" si="21"/>
        <v>56</v>
      </c>
      <c r="AI135" s="279">
        <f t="shared" si="22"/>
        <v>33.333333333333329</v>
      </c>
      <c r="AJ135" s="279">
        <f t="shared" si="23"/>
        <v>65.217391304347828</v>
      </c>
      <c r="AK135" s="279">
        <f t="shared" si="24"/>
        <v>60</v>
      </c>
      <c r="AL135" s="279">
        <f t="shared" si="25"/>
        <v>53.846153846153847</v>
      </c>
      <c r="AM135" s="279">
        <f t="shared" si="26"/>
        <v>50</v>
      </c>
      <c r="AN135" s="279">
        <f t="shared" si="27"/>
        <v>0</v>
      </c>
      <c r="AO135" s="3"/>
      <c r="AP135" s="3"/>
      <c r="AQ135" s="3"/>
    </row>
    <row r="136" spans="1:43" ht="30" customHeight="1" x14ac:dyDescent="0.2">
      <c r="A136" s="91">
        <v>120</v>
      </c>
      <c r="B136" s="117" t="str">
        <f>'STUDENT NAMELIST'!B124</f>
        <v>2023PEC AI 480</v>
      </c>
      <c r="C136" s="117">
        <f>'STUDENT NAMELIST'!C124</f>
        <v>211423243120</v>
      </c>
      <c r="D136" s="118" t="str">
        <f>'STUDENT NAMELIST'!D124</f>
        <v>FARIH M D</v>
      </c>
      <c r="E136" s="82">
        <v>2</v>
      </c>
      <c r="F136" s="82">
        <v>2</v>
      </c>
      <c r="G136" s="82">
        <v>2</v>
      </c>
      <c r="H136" s="82">
        <v>2</v>
      </c>
      <c r="I136" s="82">
        <v>2</v>
      </c>
      <c r="J136" s="82">
        <v>2</v>
      </c>
      <c r="K136" s="82">
        <v>1</v>
      </c>
      <c r="L136" s="82">
        <v>0</v>
      </c>
      <c r="M136" s="82">
        <v>0</v>
      </c>
      <c r="N136" s="82">
        <v>0</v>
      </c>
      <c r="O136" s="82">
        <v>0</v>
      </c>
      <c r="P136" s="125">
        <v>9</v>
      </c>
      <c r="Q136" s="125">
        <v>10</v>
      </c>
      <c r="R136" s="125">
        <v>0</v>
      </c>
      <c r="S136" s="125">
        <v>0</v>
      </c>
      <c r="T136" s="125">
        <v>10</v>
      </c>
      <c r="U136" s="125">
        <v>0</v>
      </c>
      <c r="V136" s="125">
        <v>10</v>
      </c>
      <c r="W136" s="125">
        <v>3</v>
      </c>
      <c r="X136" s="125">
        <v>0</v>
      </c>
      <c r="Y136" s="125">
        <v>0</v>
      </c>
      <c r="Z136" s="125">
        <v>10</v>
      </c>
      <c r="AA136" s="92">
        <f t="shared" si="28"/>
        <v>65</v>
      </c>
      <c r="AB136" s="278">
        <f t="shared" si="15"/>
        <v>3</v>
      </c>
      <c r="AC136" s="278">
        <f t="shared" si="16"/>
        <v>8</v>
      </c>
      <c r="AD136" s="278">
        <f t="shared" si="17"/>
        <v>21</v>
      </c>
      <c r="AE136" s="278">
        <f t="shared" si="18"/>
        <v>20</v>
      </c>
      <c r="AF136" s="278">
        <f t="shared" si="19"/>
        <v>13</v>
      </c>
      <c r="AG136" s="278">
        <f t="shared" si="20"/>
        <v>0</v>
      </c>
      <c r="AH136" s="277">
        <f t="shared" si="21"/>
        <v>65</v>
      </c>
      <c r="AI136" s="279">
        <f t="shared" si="22"/>
        <v>50</v>
      </c>
      <c r="AJ136" s="279">
        <f t="shared" si="23"/>
        <v>80</v>
      </c>
      <c r="AK136" s="279">
        <f t="shared" si="24"/>
        <v>70</v>
      </c>
      <c r="AL136" s="279">
        <f t="shared" si="25"/>
        <v>76.923076923076934</v>
      </c>
      <c r="AM136" s="279">
        <f t="shared" si="26"/>
        <v>46.428571428571431</v>
      </c>
      <c r="AN136" s="279">
        <f t="shared" si="27"/>
        <v>0</v>
      </c>
      <c r="AO136" s="3"/>
      <c r="AP136" s="3"/>
      <c r="AQ136" s="3"/>
    </row>
    <row r="137" spans="1:43" ht="30" customHeight="1" x14ac:dyDescent="0.2">
      <c r="A137" s="91">
        <v>121</v>
      </c>
      <c r="B137" s="117" t="str">
        <f>'STUDENT NAMELIST'!B125</f>
        <v>2023PEC AI 153</v>
      </c>
      <c r="C137" s="117">
        <f>'STUDENT NAMELIST'!C125</f>
        <v>211423243121</v>
      </c>
      <c r="D137" s="118" t="str">
        <f>'STUDENT NAMELIST'!D125</f>
        <v>FATHIMA SAFANA A</v>
      </c>
      <c r="E137" s="82">
        <v>2</v>
      </c>
      <c r="F137" s="82">
        <v>2</v>
      </c>
      <c r="G137" s="82">
        <v>2</v>
      </c>
      <c r="H137" s="82">
        <v>2</v>
      </c>
      <c r="I137" s="82">
        <v>2</v>
      </c>
      <c r="J137" s="82">
        <v>2</v>
      </c>
      <c r="K137" s="82">
        <v>2</v>
      </c>
      <c r="L137" s="82">
        <v>2</v>
      </c>
      <c r="M137" s="82">
        <v>0</v>
      </c>
      <c r="N137" s="82">
        <v>0</v>
      </c>
      <c r="O137" s="82">
        <v>11</v>
      </c>
      <c r="P137" s="125">
        <v>0</v>
      </c>
      <c r="Q137" s="125">
        <v>0</v>
      </c>
      <c r="R137" s="125">
        <v>11</v>
      </c>
      <c r="S137" s="125">
        <v>10</v>
      </c>
      <c r="T137" s="125">
        <v>0</v>
      </c>
      <c r="U137" s="125">
        <v>11</v>
      </c>
      <c r="V137" s="125">
        <v>0</v>
      </c>
      <c r="W137" s="125">
        <v>0</v>
      </c>
      <c r="X137" s="125">
        <v>7</v>
      </c>
      <c r="Y137" s="125">
        <v>12</v>
      </c>
      <c r="Z137" s="125">
        <v>0</v>
      </c>
      <c r="AA137" s="92">
        <f t="shared" si="28"/>
        <v>78</v>
      </c>
      <c r="AB137" s="278">
        <f t="shared" si="15"/>
        <v>6</v>
      </c>
      <c r="AC137" s="278">
        <f t="shared" si="16"/>
        <v>19</v>
      </c>
      <c r="AD137" s="278">
        <f t="shared" si="17"/>
        <v>24</v>
      </c>
      <c r="AE137" s="278">
        <f t="shared" si="18"/>
        <v>10</v>
      </c>
      <c r="AF137" s="278">
        <f t="shared" si="19"/>
        <v>19</v>
      </c>
      <c r="AG137" s="278">
        <f t="shared" si="20"/>
        <v>0</v>
      </c>
      <c r="AH137" s="277">
        <f t="shared" si="21"/>
        <v>78</v>
      </c>
      <c r="AI137" s="279">
        <f t="shared" si="22"/>
        <v>100</v>
      </c>
      <c r="AJ137" s="279">
        <f t="shared" si="23"/>
        <v>82.608695652173907</v>
      </c>
      <c r="AK137" s="279">
        <f t="shared" si="24"/>
        <v>80</v>
      </c>
      <c r="AL137" s="279">
        <f t="shared" si="25"/>
        <v>76.923076923076934</v>
      </c>
      <c r="AM137" s="279">
        <f t="shared" si="26"/>
        <v>67.857142857142861</v>
      </c>
      <c r="AN137" s="279">
        <f t="shared" si="27"/>
        <v>0</v>
      </c>
      <c r="AO137" s="3"/>
      <c r="AP137" s="3"/>
      <c r="AQ137" s="3"/>
    </row>
    <row r="138" spans="1:43" ht="30" customHeight="1" x14ac:dyDescent="0.2">
      <c r="A138" s="91">
        <v>122</v>
      </c>
      <c r="B138" s="117" t="str">
        <f>'STUDENT NAMELIST'!B126</f>
        <v>2023PEC AI 154</v>
      </c>
      <c r="C138" s="117">
        <f>'STUDENT NAMELIST'!C126</f>
        <v>211423243122</v>
      </c>
      <c r="D138" s="118" t="str">
        <f>'STUDENT NAMELIST'!D126</f>
        <v>GADDAM SUPRIYA</v>
      </c>
      <c r="E138" s="82">
        <v>2</v>
      </c>
      <c r="F138" s="82">
        <v>2</v>
      </c>
      <c r="G138" s="82">
        <v>2</v>
      </c>
      <c r="H138" s="82">
        <v>2</v>
      </c>
      <c r="I138" s="82">
        <v>2</v>
      </c>
      <c r="J138" s="82">
        <v>2</v>
      </c>
      <c r="K138" s="82">
        <v>2</v>
      </c>
      <c r="L138" s="82">
        <v>2</v>
      </c>
      <c r="M138" s="82">
        <v>2</v>
      </c>
      <c r="N138" s="82">
        <v>0</v>
      </c>
      <c r="O138" s="82">
        <v>0</v>
      </c>
      <c r="P138" s="125">
        <v>12</v>
      </c>
      <c r="Q138" s="125">
        <v>13</v>
      </c>
      <c r="R138" s="125">
        <v>0</v>
      </c>
      <c r="S138" s="125">
        <v>0</v>
      </c>
      <c r="T138" s="125">
        <v>13</v>
      </c>
      <c r="U138" s="125">
        <v>0</v>
      </c>
      <c r="V138" s="125">
        <v>13</v>
      </c>
      <c r="W138" s="125">
        <v>6</v>
      </c>
      <c r="X138" s="125">
        <v>0</v>
      </c>
      <c r="Y138" s="125">
        <v>0</v>
      </c>
      <c r="Z138" s="125">
        <v>13</v>
      </c>
      <c r="AA138" s="92">
        <f t="shared" si="28"/>
        <v>88</v>
      </c>
      <c r="AB138" s="278">
        <f t="shared" si="15"/>
        <v>6</v>
      </c>
      <c r="AC138" s="278">
        <f t="shared" si="16"/>
        <v>8</v>
      </c>
      <c r="AD138" s="278">
        <f t="shared" si="17"/>
        <v>29</v>
      </c>
      <c r="AE138" s="278">
        <f t="shared" si="18"/>
        <v>26</v>
      </c>
      <c r="AF138" s="278">
        <f t="shared" si="19"/>
        <v>19</v>
      </c>
      <c r="AG138" s="278">
        <f t="shared" si="20"/>
        <v>0</v>
      </c>
      <c r="AH138" s="277">
        <f t="shared" si="21"/>
        <v>88</v>
      </c>
      <c r="AI138" s="279">
        <f t="shared" si="22"/>
        <v>100</v>
      </c>
      <c r="AJ138" s="279">
        <f t="shared" si="23"/>
        <v>80</v>
      </c>
      <c r="AK138" s="279">
        <f t="shared" si="24"/>
        <v>96.666666666666671</v>
      </c>
      <c r="AL138" s="279">
        <f t="shared" si="25"/>
        <v>100</v>
      </c>
      <c r="AM138" s="279">
        <f t="shared" si="26"/>
        <v>67.857142857142861</v>
      </c>
      <c r="AN138" s="279">
        <f t="shared" si="27"/>
        <v>0</v>
      </c>
      <c r="AO138" s="3"/>
      <c r="AP138" s="3"/>
      <c r="AQ138" s="3"/>
    </row>
    <row r="139" spans="1:43" ht="30" customHeight="1" x14ac:dyDescent="0.2">
      <c r="A139" s="91">
        <v>123</v>
      </c>
      <c r="B139" s="117" t="str">
        <f>'STUDENT NAMELIST'!B127</f>
        <v>2023PEC AI 481</v>
      </c>
      <c r="C139" s="117">
        <f>'STUDENT NAMELIST'!C127</f>
        <v>211423243123</v>
      </c>
      <c r="D139" s="118" t="str">
        <f>'STUDENT NAMELIST'!D127</f>
        <v>GAJAPATHY R</v>
      </c>
      <c r="E139" s="82">
        <v>2</v>
      </c>
      <c r="F139" s="82">
        <v>2</v>
      </c>
      <c r="G139" s="82">
        <v>2</v>
      </c>
      <c r="H139" s="82">
        <v>0</v>
      </c>
      <c r="I139" s="82">
        <v>0</v>
      </c>
      <c r="J139" s="82">
        <v>0</v>
      </c>
      <c r="K139" s="82">
        <v>0</v>
      </c>
      <c r="L139" s="82">
        <v>0</v>
      </c>
      <c r="M139" s="82">
        <v>0</v>
      </c>
      <c r="N139" s="82">
        <v>0</v>
      </c>
      <c r="O139" s="82">
        <v>5</v>
      </c>
      <c r="P139" s="125">
        <v>0</v>
      </c>
      <c r="Q139" s="125">
        <v>0</v>
      </c>
      <c r="R139" s="125">
        <v>5</v>
      </c>
      <c r="S139" s="125">
        <v>4</v>
      </c>
      <c r="T139" s="125">
        <v>0</v>
      </c>
      <c r="U139" s="125">
        <v>5</v>
      </c>
      <c r="V139" s="125">
        <v>0</v>
      </c>
      <c r="W139" s="125">
        <v>0</v>
      </c>
      <c r="X139" s="125">
        <v>0</v>
      </c>
      <c r="Y139" s="125">
        <v>5</v>
      </c>
      <c r="Z139" s="125">
        <v>0</v>
      </c>
      <c r="AA139" s="92">
        <f t="shared" si="28"/>
        <v>30</v>
      </c>
      <c r="AB139" s="278">
        <f t="shared" si="15"/>
        <v>2</v>
      </c>
      <c r="AC139" s="278">
        <f t="shared" si="16"/>
        <v>9</v>
      </c>
      <c r="AD139" s="278">
        <f t="shared" si="17"/>
        <v>10</v>
      </c>
      <c r="AE139" s="278">
        <f t="shared" si="18"/>
        <v>4</v>
      </c>
      <c r="AF139" s="278">
        <f t="shared" si="19"/>
        <v>5</v>
      </c>
      <c r="AG139" s="278">
        <f t="shared" si="20"/>
        <v>0</v>
      </c>
      <c r="AH139" s="277">
        <f t="shared" si="21"/>
        <v>30</v>
      </c>
      <c r="AI139" s="279">
        <f t="shared" si="22"/>
        <v>33.333333333333329</v>
      </c>
      <c r="AJ139" s="279">
        <f t="shared" si="23"/>
        <v>39.130434782608695</v>
      </c>
      <c r="AK139" s="279">
        <f t="shared" si="24"/>
        <v>33.333333333333329</v>
      </c>
      <c r="AL139" s="279">
        <f t="shared" si="25"/>
        <v>30.76923076923077</v>
      </c>
      <c r="AM139" s="279">
        <f t="shared" si="26"/>
        <v>33.333333333333329</v>
      </c>
      <c r="AN139" s="279">
        <f t="shared" si="27"/>
        <v>0</v>
      </c>
      <c r="AO139" s="3"/>
      <c r="AP139" s="3"/>
      <c r="AQ139" s="3"/>
    </row>
    <row r="140" spans="1:43" ht="30" customHeight="1" x14ac:dyDescent="0.2">
      <c r="A140" s="91">
        <v>124</v>
      </c>
      <c r="B140" s="117" t="str">
        <f>'STUDENT NAMELIST'!B128</f>
        <v>2023PEC AI 482</v>
      </c>
      <c r="C140" s="117">
        <f>'STUDENT NAMELIST'!C128</f>
        <v>211423243124</v>
      </c>
      <c r="D140" s="118" t="str">
        <f>'STUDENT NAMELIST'!D128</f>
        <v>GANESH M</v>
      </c>
      <c r="E140" s="82">
        <v>2</v>
      </c>
      <c r="F140" s="82">
        <v>2</v>
      </c>
      <c r="G140" s="82">
        <v>2</v>
      </c>
      <c r="H140" s="82">
        <v>0</v>
      </c>
      <c r="I140" s="82">
        <v>0</v>
      </c>
      <c r="J140" s="82">
        <v>0</v>
      </c>
      <c r="K140" s="82">
        <v>0</v>
      </c>
      <c r="L140" s="82">
        <v>0</v>
      </c>
      <c r="M140" s="82">
        <v>0</v>
      </c>
      <c r="N140" s="82">
        <v>0</v>
      </c>
      <c r="O140" s="82">
        <v>0</v>
      </c>
      <c r="P140" s="125">
        <v>4</v>
      </c>
      <c r="Q140" s="125">
        <v>5</v>
      </c>
      <c r="R140" s="125">
        <v>0</v>
      </c>
      <c r="S140" s="125">
        <v>0</v>
      </c>
      <c r="T140" s="125">
        <v>5</v>
      </c>
      <c r="U140" s="125">
        <v>0</v>
      </c>
      <c r="V140" s="125">
        <v>5</v>
      </c>
      <c r="W140" s="125">
        <v>0</v>
      </c>
      <c r="X140" s="125">
        <v>0</v>
      </c>
      <c r="Y140" s="125">
        <v>0</v>
      </c>
      <c r="Z140" s="125">
        <v>5</v>
      </c>
      <c r="AA140" s="92">
        <f t="shared" si="28"/>
        <v>30</v>
      </c>
      <c r="AB140" s="278">
        <f t="shared" si="15"/>
        <v>2</v>
      </c>
      <c r="AC140" s="278">
        <f t="shared" si="16"/>
        <v>4</v>
      </c>
      <c r="AD140" s="278">
        <f t="shared" si="17"/>
        <v>9</v>
      </c>
      <c r="AE140" s="278">
        <f t="shared" si="18"/>
        <v>10</v>
      </c>
      <c r="AF140" s="278">
        <f t="shared" si="19"/>
        <v>5</v>
      </c>
      <c r="AG140" s="278">
        <f t="shared" si="20"/>
        <v>0</v>
      </c>
      <c r="AH140" s="277">
        <f t="shared" si="21"/>
        <v>30</v>
      </c>
      <c r="AI140" s="279">
        <f t="shared" si="22"/>
        <v>33.333333333333329</v>
      </c>
      <c r="AJ140" s="279">
        <f t="shared" si="23"/>
        <v>40</v>
      </c>
      <c r="AK140" s="279">
        <f t="shared" si="24"/>
        <v>30</v>
      </c>
      <c r="AL140" s="279">
        <f t="shared" si="25"/>
        <v>38.461538461538467</v>
      </c>
      <c r="AM140" s="279">
        <f t="shared" si="26"/>
        <v>33.333333333333329</v>
      </c>
      <c r="AN140" s="279">
        <f t="shared" si="27"/>
        <v>0</v>
      </c>
      <c r="AO140" s="3"/>
      <c r="AP140" s="3"/>
      <c r="AQ140" s="3"/>
    </row>
    <row r="141" spans="1:43" ht="30" customHeight="1" x14ac:dyDescent="0.2">
      <c r="A141" s="91">
        <v>125</v>
      </c>
      <c r="B141" s="117" t="str">
        <f>'STUDENT NAMELIST'!B129</f>
        <v>2023PEC AI 483</v>
      </c>
      <c r="C141" s="117">
        <f>'STUDENT NAMELIST'!C129</f>
        <v>211423243125</v>
      </c>
      <c r="D141" s="118" t="str">
        <f>'STUDENT NAMELIST'!D129</f>
        <v>GAUTHAM P</v>
      </c>
      <c r="E141" s="82">
        <v>2</v>
      </c>
      <c r="F141" s="82">
        <v>2</v>
      </c>
      <c r="G141" s="82">
        <v>2</v>
      </c>
      <c r="H141" s="82">
        <v>2</v>
      </c>
      <c r="I141" s="82">
        <v>2</v>
      </c>
      <c r="J141" s="82">
        <v>0</v>
      </c>
      <c r="K141" s="82">
        <v>0</v>
      </c>
      <c r="L141" s="82">
        <v>0</v>
      </c>
      <c r="M141" s="82">
        <v>0</v>
      </c>
      <c r="N141" s="82">
        <v>0</v>
      </c>
      <c r="O141" s="82">
        <v>7</v>
      </c>
      <c r="P141" s="125">
        <v>0</v>
      </c>
      <c r="Q141" s="125">
        <v>0</v>
      </c>
      <c r="R141" s="125">
        <v>7</v>
      </c>
      <c r="S141" s="125">
        <v>6</v>
      </c>
      <c r="T141" s="125">
        <v>0</v>
      </c>
      <c r="U141" s="125">
        <v>7</v>
      </c>
      <c r="V141" s="125">
        <v>0</v>
      </c>
      <c r="W141" s="125">
        <v>0</v>
      </c>
      <c r="X141" s="125">
        <v>5</v>
      </c>
      <c r="Y141" s="125">
        <v>8</v>
      </c>
      <c r="Z141" s="125">
        <v>0</v>
      </c>
      <c r="AA141" s="92">
        <f t="shared" si="28"/>
        <v>50</v>
      </c>
      <c r="AB141" s="278">
        <f t="shared" si="15"/>
        <v>2</v>
      </c>
      <c r="AC141" s="278">
        <f t="shared" si="16"/>
        <v>13</v>
      </c>
      <c r="AD141" s="278">
        <f t="shared" si="17"/>
        <v>16</v>
      </c>
      <c r="AE141" s="278">
        <f t="shared" si="18"/>
        <v>6</v>
      </c>
      <c r="AF141" s="278">
        <f t="shared" si="19"/>
        <v>13</v>
      </c>
      <c r="AG141" s="278">
        <f t="shared" si="20"/>
        <v>0</v>
      </c>
      <c r="AH141" s="277">
        <f t="shared" si="21"/>
        <v>50</v>
      </c>
      <c r="AI141" s="279">
        <f t="shared" si="22"/>
        <v>33.333333333333329</v>
      </c>
      <c r="AJ141" s="279">
        <f t="shared" si="23"/>
        <v>56.521739130434781</v>
      </c>
      <c r="AK141" s="279">
        <f t="shared" si="24"/>
        <v>53.333333333333336</v>
      </c>
      <c r="AL141" s="279">
        <f t="shared" si="25"/>
        <v>46.153846153846153</v>
      </c>
      <c r="AM141" s="279">
        <f t="shared" si="26"/>
        <v>46.428571428571431</v>
      </c>
      <c r="AN141" s="279">
        <f t="shared" si="27"/>
        <v>0</v>
      </c>
      <c r="AO141" s="3"/>
      <c r="AP141" s="3"/>
      <c r="AQ141" s="3"/>
    </row>
    <row r="142" spans="1:43" ht="30" customHeight="1" x14ac:dyDescent="0.2">
      <c r="A142" s="91">
        <v>126</v>
      </c>
      <c r="B142" s="117" t="str">
        <f>'STUDENT NAMELIST'!B130</f>
        <v>2023PEC AI 155</v>
      </c>
      <c r="C142" s="117">
        <f>'STUDENT NAMELIST'!C130</f>
        <v>211423243126</v>
      </c>
      <c r="D142" s="118" t="str">
        <f>'STUDENT NAMELIST'!D130</f>
        <v>GETHU SHIVANI T S S</v>
      </c>
      <c r="E142" s="82">
        <v>2</v>
      </c>
      <c r="F142" s="82">
        <v>2</v>
      </c>
      <c r="G142" s="82">
        <v>2</v>
      </c>
      <c r="H142" s="82">
        <v>2</v>
      </c>
      <c r="I142" s="82">
        <v>2</v>
      </c>
      <c r="J142" s="82">
        <v>2</v>
      </c>
      <c r="K142" s="82">
        <v>2</v>
      </c>
      <c r="L142" s="82">
        <v>2</v>
      </c>
      <c r="M142" s="82">
        <v>2</v>
      </c>
      <c r="N142" s="82">
        <v>0</v>
      </c>
      <c r="O142" s="82">
        <v>0</v>
      </c>
      <c r="P142" s="125">
        <v>12</v>
      </c>
      <c r="Q142" s="125">
        <v>13</v>
      </c>
      <c r="R142" s="125">
        <v>0</v>
      </c>
      <c r="S142" s="125">
        <v>0</v>
      </c>
      <c r="T142" s="125">
        <v>13</v>
      </c>
      <c r="U142" s="125">
        <v>0</v>
      </c>
      <c r="V142" s="125">
        <v>13</v>
      </c>
      <c r="W142" s="125">
        <v>9</v>
      </c>
      <c r="X142" s="125">
        <v>0</v>
      </c>
      <c r="Y142" s="125">
        <v>0</v>
      </c>
      <c r="Z142" s="125">
        <v>14</v>
      </c>
      <c r="AA142" s="92">
        <f t="shared" si="28"/>
        <v>92</v>
      </c>
      <c r="AB142" s="278">
        <f t="shared" si="15"/>
        <v>6</v>
      </c>
      <c r="AC142" s="278">
        <f t="shared" si="16"/>
        <v>8</v>
      </c>
      <c r="AD142" s="278">
        <f t="shared" si="17"/>
        <v>29</v>
      </c>
      <c r="AE142" s="278">
        <f t="shared" si="18"/>
        <v>26</v>
      </c>
      <c r="AF142" s="278">
        <f t="shared" si="19"/>
        <v>23</v>
      </c>
      <c r="AG142" s="278">
        <f t="shared" si="20"/>
        <v>0</v>
      </c>
      <c r="AH142" s="277">
        <f t="shared" si="21"/>
        <v>92</v>
      </c>
      <c r="AI142" s="279">
        <f t="shared" si="22"/>
        <v>100</v>
      </c>
      <c r="AJ142" s="279">
        <f t="shared" si="23"/>
        <v>80</v>
      </c>
      <c r="AK142" s="279">
        <f t="shared" si="24"/>
        <v>96.666666666666671</v>
      </c>
      <c r="AL142" s="279">
        <f t="shared" si="25"/>
        <v>100</v>
      </c>
      <c r="AM142" s="279">
        <f t="shared" si="26"/>
        <v>82.142857142857139</v>
      </c>
      <c r="AN142" s="279">
        <f t="shared" si="27"/>
        <v>0</v>
      </c>
      <c r="AO142" s="3"/>
      <c r="AP142" s="3"/>
      <c r="AQ142" s="3"/>
    </row>
    <row r="143" spans="1:43" ht="30" customHeight="1" x14ac:dyDescent="0.2">
      <c r="A143" s="91">
        <v>127</v>
      </c>
      <c r="B143" s="117" t="str">
        <f>'STUDENT NAMELIST'!B131</f>
        <v>2023PEC AI 484</v>
      </c>
      <c r="C143" s="117">
        <f>'STUDENT NAMELIST'!C131</f>
        <v>211423243127</v>
      </c>
      <c r="D143" s="118" t="str">
        <f>'STUDENT NAMELIST'!D131</f>
        <v>GOKUL N</v>
      </c>
      <c r="E143" s="82">
        <v>2</v>
      </c>
      <c r="F143" s="82">
        <v>2</v>
      </c>
      <c r="G143" s="82">
        <v>2</v>
      </c>
      <c r="H143" s="82">
        <v>2</v>
      </c>
      <c r="I143" s="82">
        <v>2</v>
      </c>
      <c r="J143" s="82">
        <v>1</v>
      </c>
      <c r="K143" s="82">
        <v>0</v>
      </c>
      <c r="L143" s="82">
        <v>0</v>
      </c>
      <c r="M143" s="82">
        <v>0</v>
      </c>
      <c r="N143" s="82">
        <v>0</v>
      </c>
      <c r="O143" s="82">
        <v>8</v>
      </c>
      <c r="P143" s="125">
        <v>0</v>
      </c>
      <c r="Q143" s="125">
        <v>0</v>
      </c>
      <c r="R143" s="125">
        <v>8</v>
      </c>
      <c r="S143" s="125">
        <v>7</v>
      </c>
      <c r="T143" s="125">
        <v>0</v>
      </c>
      <c r="U143" s="125">
        <v>8</v>
      </c>
      <c r="V143" s="125">
        <v>0</v>
      </c>
      <c r="W143" s="125">
        <v>0</v>
      </c>
      <c r="X143" s="125">
        <v>6</v>
      </c>
      <c r="Y143" s="125">
        <v>8</v>
      </c>
      <c r="Z143" s="125">
        <v>0</v>
      </c>
      <c r="AA143" s="92">
        <f t="shared" si="28"/>
        <v>56</v>
      </c>
      <c r="AB143" s="278">
        <f t="shared" si="15"/>
        <v>2</v>
      </c>
      <c r="AC143" s="278">
        <f t="shared" si="16"/>
        <v>15</v>
      </c>
      <c r="AD143" s="278">
        <f t="shared" si="17"/>
        <v>18</v>
      </c>
      <c r="AE143" s="278">
        <f t="shared" si="18"/>
        <v>7</v>
      </c>
      <c r="AF143" s="278">
        <f t="shared" si="19"/>
        <v>14</v>
      </c>
      <c r="AG143" s="278">
        <f t="shared" si="20"/>
        <v>0</v>
      </c>
      <c r="AH143" s="277">
        <f t="shared" si="21"/>
        <v>56</v>
      </c>
      <c r="AI143" s="279">
        <f t="shared" si="22"/>
        <v>33.333333333333329</v>
      </c>
      <c r="AJ143" s="279">
        <f t="shared" si="23"/>
        <v>65.217391304347828</v>
      </c>
      <c r="AK143" s="279">
        <f t="shared" si="24"/>
        <v>60</v>
      </c>
      <c r="AL143" s="279">
        <f t="shared" si="25"/>
        <v>53.846153846153847</v>
      </c>
      <c r="AM143" s="279">
        <f t="shared" si="26"/>
        <v>50</v>
      </c>
      <c r="AN143" s="279">
        <f t="shared" si="27"/>
        <v>0</v>
      </c>
      <c r="AO143" s="3"/>
      <c r="AP143" s="3"/>
      <c r="AQ143" s="3"/>
    </row>
    <row r="144" spans="1:43" ht="30" customHeight="1" x14ac:dyDescent="0.2">
      <c r="A144" s="91">
        <v>128</v>
      </c>
      <c r="B144" s="117" t="str">
        <f>'STUDENT NAMELIST'!B132</f>
        <v>2023PEC AI 156</v>
      </c>
      <c r="C144" s="117">
        <f>'STUDENT NAMELIST'!C132</f>
        <v>211423243128</v>
      </c>
      <c r="D144" s="118" t="str">
        <f>'STUDENT NAMELIST'!D132</f>
        <v>GOPIKA S</v>
      </c>
      <c r="E144" s="82">
        <v>2</v>
      </c>
      <c r="F144" s="82">
        <v>2</v>
      </c>
      <c r="G144" s="82">
        <v>2</v>
      </c>
      <c r="H144" s="82">
        <v>2</v>
      </c>
      <c r="I144" s="82">
        <v>2</v>
      </c>
      <c r="J144" s="82">
        <v>2</v>
      </c>
      <c r="K144" s="82">
        <v>2</v>
      </c>
      <c r="L144" s="82">
        <v>2</v>
      </c>
      <c r="M144" s="82">
        <v>2</v>
      </c>
      <c r="N144" s="82">
        <v>0</v>
      </c>
      <c r="O144" s="82">
        <v>0</v>
      </c>
      <c r="P144" s="125">
        <v>12</v>
      </c>
      <c r="Q144" s="125">
        <v>13</v>
      </c>
      <c r="R144" s="125">
        <v>0</v>
      </c>
      <c r="S144" s="125">
        <v>0</v>
      </c>
      <c r="T144" s="125">
        <v>13</v>
      </c>
      <c r="U144" s="125">
        <v>0</v>
      </c>
      <c r="V144" s="125">
        <v>13</v>
      </c>
      <c r="W144" s="125">
        <v>8</v>
      </c>
      <c r="X144" s="125">
        <v>0</v>
      </c>
      <c r="Y144" s="125">
        <v>0</v>
      </c>
      <c r="Z144" s="125">
        <v>14</v>
      </c>
      <c r="AA144" s="92">
        <f t="shared" si="28"/>
        <v>91</v>
      </c>
      <c r="AB144" s="278">
        <f t="shared" si="15"/>
        <v>6</v>
      </c>
      <c r="AC144" s="278">
        <f t="shared" si="16"/>
        <v>8</v>
      </c>
      <c r="AD144" s="278">
        <f t="shared" si="17"/>
        <v>29</v>
      </c>
      <c r="AE144" s="278">
        <f t="shared" si="18"/>
        <v>26</v>
      </c>
      <c r="AF144" s="278">
        <f t="shared" si="19"/>
        <v>22</v>
      </c>
      <c r="AG144" s="278">
        <f t="shared" si="20"/>
        <v>0</v>
      </c>
      <c r="AH144" s="277">
        <f t="shared" si="21"/>
        <v>91</v>
      </c>
      <c r="AI144" s="279">
        <f t="shared" si="22"/>
        <v>100</v>
      </c>
      <c r="AJ144" s="279">
        <f t="shared" si="23"/>
        <v>80</v>
      </c>
      <c r="AK144" s="279">
        <f t="shared" si="24"/>
        <v>96.666666666666671</v>
      </c>
      <c r="AL144" s="279">
        <f t="shared" si="25"/>
        <v>100</v>
      </c>
      <c r="AM144" s="279">
        <f t="shared" si="26"/>
        <v>78.571428571428569</v>
      </c>
      <c r="AN144" s="279">
        <f t="shared" si="27"/>
        <v>0</v>
      </c>
      <c r="AO144" s="3"/>
      <c r="AP144" s="3"/>
      <c r="AQ144" s="3"/>
    </row>
    <row r="145" spans="1:43" ht="30" customHeight="1" x14ac:dyDescent="0.2">
      <c r="A145" s="91">
        <v>129</v>
      </c>
      <c r="B145" s="117" t="str">
        <f>'STUDENT NAMELIST'!B133</f>
        <v>2023PEC AI 157</v>
      </c>
      <c r="C145" s="117">
        <f>'STUDENT NAMELIST'!C133</f>
        <v>211423243129</v>
      </c>
      <c r="D145" s="118" t="str">
        <f>'STUDENT NAMELIST'!D133</f>
        <v>GOPIKASHREE A S</v>
      </c>
      <c r="E145" s="82">
        <v>2</v>
      </c>
      <c r="F145" s="82">
        <v>2</v>
      </c>
      <c r="G145" s="82">
        <v>2</v>
      </c>
      <c r="H145" s="82">
        <v>2</v>
      </c>
      <c r="I145" s="82">
        <v>2</v>
      </c>
      <c r="J145" s="82">
        <v>2</v>
      </c>
      <c r="K145" s="82">
        <v>2</v>
      </c>
      <c r="L145" s="82">
        <v>2</v>
      </c>
      <c r="M145" s="82">
        <v>2</v>
      </c>
      <c r="N145" s="82">
        <v>0</v>
      </c>
      <c r="O145" s="82">
        <v>13</v>
      </c>
      <c r="P145" s="125">
        <v>0</v>
      </c>
      <c r="Q145" s="125">
        <v>0</v>
      </c>
      <c r="R145" s="125">
        <v>13</v>
      </c>
      <c r="S145" s="125">
        <v>11</v>
      </c>
      <c r="T145" s="125">
        <v>0</v>
      </c>
      <c r="U145" s="125">
        <v>13</v>
      </c>
      <c r="V145" s="125">
        <v>0</v>
      </c>
      <c r="W145" s="125">
        <v>0</v>
      </c>
      <c r="X145" s="125">
        <v>7</v>
      </c>
      <c r="Y145" s="125">
        <v>13</v>
      </c>
      <c r="Z145" s="125">
        <v>0</v>
      </c>
      <c r="AA145" s="92">
        <f t="shared" si="28"/>
        <v>88</v>
      </c>
      <c r="AB145" s="278">
        <f t="shared" si="15"/>
        <v>6</v>
      </c>
      <c r="AC145" s="278">
        <f t="shared" si="16"/>
        <v>21</v>
      </c>
      <c r="AD145" s="278">
        <f t="shared" si="17"/>
        <v>30</v>
      </c>
      <c r="AE145" s="278">
        <f t="shared" si="18"/>
        <v>11</v>
      </c>
      <c r="AF145" s="278">
        <f t="shared" si="19"/>
        <v>20</v>
      </c>
      <c r="AG145" s="278">
        <f t="shared" si="20"/>
        <v>0</v>
      </c>
      <c r="AH145" s="277">
        <f t="shared" si="21"/>
        <v>88</v>
      </c>
      <c r="AI145" s="279">
        <f t="shared" si="22"/>
        <v>100</v>
      </c>
      <c r="AJ145" s="279">
        <f t="shared" si="23"/>
        <v>91.304347826086953</v>
      </c>
      <c r="AK145" s="279">
        <f t="shared" si="24"/>
        <v>100</v>
      </c>
      <c r="AL145" s="279">
        <f t="shared" si="25"/>
        <v>84.615384615384613</v>
      </c>
      <c r="AM145" s="279">
        <f t="shared" si="26"/>
        <v>71.428571428571431</v>
      </c>
      <c r="AN145" s="279">
        <f t="shared" si="27"/>
        <v>0</v>
      </c>
      <c r="AO145" s="3"/>
      <c r="AP145" s="3"/>
      <c r="AQ145" s="3"/>
    </row>
    <row r="146" spans="1:43" ht="30" customHeight="1" x14ac:dyDescent="0.2">
      <c r="A146" s="91">
        <v>130</v>
      </c>
      <c r="B146" s="117" t="str">
        <f>'STUDENT NAMELIST'!B134</f>
        <v>2023PEC AI 485</v>
      </c>
      <c r="C146" s="117">
        <f>'STUDENT NAMELIST'!C134</f>
        <v>211423243130</v>
      </c>
      <c r="D146" s="118" t="str">
        <f>'STUDENT NAMELIST'!D134</f>
        <v>GOWTHAM R</v>
      </c>
      <c r="E146" s="82">
        <v>2</v>
      </c>
      <c r="F146" s="82">
        <v>2</v>
      </c>
      <c r="G146" s="82">
        <v>2</v>
      </c>
      <c r="H146" s="82">
        <v>0</v>
      </c>
      <c r="I146" s="82">
        <v>0</v>
      </c>
      <c r="J146" s="82">
        <v>0</v>
      </c>
      <c r="K146" s="82">
        <v>0</v>
      </c>
      <c r="L146" s="82">
        <v>0</v>
      </c>
      <c r="M146" s="82">
        <v>0</v>
      </c>
      <c r="N146" s="82">
        <v>0</v>
      </c>
      <c r="O146" s="82">
        <v>0</v>
      </c>
      <c r="P146" s="125">
        <v>4</v>
      </c>
      <c r="Q146" s="125">
        <v>5</v>
      </c>
      <c r="R146" s="125">
        <v>0</v>
      </c>
      <c r="S146" s="125">
        <v>0</v>
      </c>
      <c r="T146" s="125">
        <v>5</v>
      </c>
      <c r="U146" s="125">
        <v>0</v>
      </c>
      <c r="V146" s="125">
        <v>5</v>
      </c>
      <c r="W146" s="125">
        <v>0</v>
      </c>
      <c r="X146" s="125">
        <v>0</v>
      </c>
      <c r="Y146" s="125">
        <v>0</v>
      </c>
      <c r="Z146" s="125">
        <v>5</v>
      </c>
      <c r="AA146" s="92">
        <f t="shared" si="28"/>
        <v>30</v>
      </c>
      <c r="AB146" s="278">
        <f t="shared" ref="AB146:AB209" si="29">SUMIF($E$14:$N$14,"CO1",E146:N146)+IF(O146&gt;=0,SUMPRODUCT(($O$14:$Z$14="CO1")*(O146:Z146)*MOD(COLUMN($O$14:$Z$14)-COLUMN($O$14)+1,2))+SUMPRODUCT(($P$14:$Z$14="CO1")*(P146:Z146)*MOD(COLUMN($P$14:$Z$14)-COLUMN($P$14)+1,2)))</f>
        <v>2</v>
      </c>
      <c r="AC146" s="278">
        <f t="shared" ref="AC146:AC209" si="30">SUMIF($E$14:$N$14,"CO2",E146:N146)+IF(O146&gt;=0,SUMPRODUCT(($O$14:$Z$14="CO2")*(O146:Z146)*MOD(COLUMN($O$14:$Z$14)-COLUMN($O$14)+1,2))+SUMPRODUCT(($P$14:$Z$14="CO2")*(Q146:AA146)*MOD(COLUMN($P$14:$Z$14)-COLUMN($P$14)+1,2)))</f>
        <v>4</v>
      </c>
      <c r="AD146" s="278">
        <f t="shared" ref="AD146:AD209" si="31">SUMIF($E$14:$N$14,"CO3",E146:N146)+IF(O146&gt;=0,    SUMPRODUCT(($O$14:$Z$14="CO3")*(O146:Z146)*MOD(COLUMN($O$14:$Z$14)-COLUMN($O$14)+1,2))+    SUMPRODUCT(($P$14:$Z$14="CO3")*(P146:Z146)*MOD(COLUMN($P$14:$Z$14)-COLUMN($P$14)+1,2)))</f>
        <v>9</v>
      </c>
      <c r="AE146" s="278">
        <f t="shared" ref="AE146:AE209" si="32">SUMIF($E$14:$N$14,"CO4",$E$17:$N$17) + IF(O146&gt;=0,    SUMPRODUCT(($O$14:$Z$14="CO4")*(O146:Z146)*MOD(COLUMN($O$14:$Z$14)-COLUMN($O$14)+1,2))+    SUMPRODUCT(($P$14:$Z$14="CO4")*(P146:Z146)*MOD(COLUMN($P$14:$Z$14)-COLUMN($P$14)+1,2)))</f>
        <v>10</v>
      </c>
      <c r="AF146" s="278">
        <f t="shared" ref="AF146:AF209" si="33">SUMIF($E$14:$N$14,"CO5",$E$17:$N$17) + IF(O146&gt;=0,    SUMPRODUCT(($O$14:$Z$14="CO5")*(O146:Z146)*MOD(COLUMN($O$14:$Z$14)-COLUMN($O$14)+1,2))+    SUMPRODUCT(($P$14:$Z$14="CO5")*(P146:Z146)*MOD(COLUMN($P$14:$Z$14)-COLUMN($P$14)+1,2)) )</f>
        <v>5</v>
      </c>
      <c r="AG146" s="278">
        <f t="shared" ref="AG146:AG209" si="34">SUMIF($E$14:$N$14,"CO6",$E$17:$N$17) + IF(O146&gt;0,    SUMPRODUCT(($O$14:$Z$14="CO6")*($O$17:$Z$17)*MOD(COLUMN($O$14:$Z$14)-COLUMN($O$14)+1,2))+    SUMPRODUCT(($P$14:$Z$14="CO6")*($P$17:$Z$17)*MOD(COLUMN($P$14:$Z$14)-COLUMN($P$14)+1,2)) )</f>
        <v>0</v>
      </c>
      <c r="AH146" s="277">
        <f t="shared" ref="AH146:AH209" si="35">SUM(AB146:AG146)</f>
        <v>30</v>
      </c>
      <c r="AI146" s="279">
        <f t="shared" ref="AI146:AI209" si="36">AB146/(SUMIF($E$14:$N$14,"CO1",$E$13:$N$13)+SUMPRODUCT(($O$14:$Z$14="CO1")*($O146:$Z146&gt;0)*($O$13:$Z$13)))*100</f>
        <v>33.333333333333329</v>
      </c>
      <c r="AJ146" s="279">
        <f t="shared" ref="AJ146:AJ209" si="37">AC146/(SUMIF($E$14:$N$14,"CO2",$E$13:$N$13)+SUMPRODUCT(($O$14:$Z$14="CO2")*($O146:$Z146&gt;0)*($O$13:$Z$13)))*100</f>
        <v>40</v>
      </c>
      <c r="AK146" s="279">
        <f t="shared" ref="AK146:AK209" si="38">AD146/(SUMIF($E$14:$N$14,"CO3",$E$13:$N$13)+SUMPRODUCT(($O$14:$Z$14="CO3")*($O146:$Z146&gt;0)*($O$13:$Z$13)))*100</f>
        <v>30</v>
      </c>
      <c r="AL146" s="279">
        <f t="shared" ref="AL146:AL209" si="39">AE146/(SUMIF($E$14:$N$14,"CO4",$E$13:$N$13)+SUMPRODUCT(($O$14:$Z$14="CO4")*($O146:$Z146&gt;0)*($O$13:$Z$13)))*100</f>
        <v>38.461538461538467</v>
      </c>
      <c r="AM146" s="279">
        <f t="shared" ref="AM146:AM209" si="40">AF146/(SUMIF($E$14:$N$14,"CO5",$E$13:$N$13)+SUMPRODUCT(($O$14:$Z$14="CO5")*($O146:$Z146&gt;0)*($O$13:$Z$13)))*100</f>
        <v>33.333333333333329</v>
      </c>
      <c r="AN146" s="279">
        <f t="shared" ref="AN146:AN209" si="41">AG146/(SUMIF($E$14:$N$14,"CO5",$E$13:$N$13)+SUMPRODUCT(($O$14:$Z$14="CO5")*($O146:$Z146&gt;0)*($O$13:$Z$13)))*100</f>
        <v>0</v>
      </c>
      <c r="AO146" s="3"/>
      <c r="AP146" s="3"/>
      <c r="AQ146" s="3"/>
    </row>
    <row r="147" spans="1:43" ht="30" customHeight="1" x14ac:dyDescent="0.2">
      <c r="A147" s="91">
        <v>131</v>
      </c>
      <c r="B147" s="117" t="str">
        <f>'STUDENT NAMELIST'!B135</f>
        <v>2023PEC AI 158</v>
      </c>
      <c r="C147" s="117">
        <f>'STUDENT NAMELIST'!C135</f>
        <v>211423243131</v>
      </c>
      <c r="D147" s="118" t="str">
        <f>'STUDENT NAMELIST'!D135</f>
        <v>GOWTHAMEE G</v>
      </c>
      <c r="E147" s="82">
        <v>2</v>
      </c>
      <c r="F147" s="82">
        <v>2</v>
      </c>
      <c r="G147" s="82">
        <v>2</v>
      </c>
      <c r="H147" s="82">
        <v>2</v>
      </c>
      <c r="I147" s="82">
        <v>2</v>
      </c>
      <c r="J147" s="82">
        <v>2</v>
      </c>
      <c r="K147" s="82">
        <v>2</v>
      </c>
      <c r="L147" s="82">
        <v>2</v>
      </c>
      <c r="M147" s="82">
        <v>2</v>
      </c>
      <c r="N147" s="82">
        <v>1</v>
      </c>
      <c r="O147" s="82">
        <v>13</v>
      </c>
      <c r="P147" s="125">
        <v>0</v>
      </c>
      <c r="Q147" s="125">
        <v>0</v>
      </c>
      <c r="R147" s="125">
        <v>13</v>
      </c>
      <c r="S147" s="125">
        <v>12</v>
      </c>
      <c r="T147" s="125">
        <v>0</v>
      </c>
      <c r="U147" s="125">
        <v>13</v>
      </c>
      <c r="V147" s="125">
        <v>0</v>
      </c>
      <c r="W147" s="125">
        <v>0</v>
      </c>
      <c r="X147" s="125">
        <v>12</v>
      </c>
      <c r="Y147" s="125">
        <v>14</v>
      </c>
      <c r="Z147" s="125">
        <v>0</v>
      </c>
      <c r="AA147" s="92">
        <f t="shared" ref="AA147:AA210" si="42">SUM(E147,F147,G147,H147,I147,J147,K147,L147,M147,N147,O147,P147,Q147,R147,S147,T147,U147,V147,W147,X147,Y147,Z147)</f>
        <v>96</v>
      </c>
      <c r="AB147" s="278">
        <f t="shared" si="29"/>
        <v>6</v>
      </c>
      <c r="AC147" s="278">
        <f t="shared" si="30"/>
        <v>22</v>
      </c>
      <c r="AD147" s="278">
        <f t="shared" si="31"/>
        <v>30</v>
      </c>
      <c r="AE147" s="278">
        <f t="shared" si="32"/>
        <v>12</v>
      </c>
      <c r="AF147" s="278">
        <f t="shared" si="33"/>
        <v>26</v>
      </c>
      <c r="AG147" s="278">
        <f t="shared" si="34"/>
        <v>0</v>
      </c>
      <c r="AH147" s="277">
        <f t="shared" si="35"/>
        <v>96</v>
      </c>
      <c r="AI147" s="279">
        <f t="shared" si="36"/>
        <v>100</v>
      </c>
      <c r="AJ147" s="279">
        <f t="shared" si="37"/>
        <v>95.652173913043484</v>
      </c>
      <c r="AK147" s="279">
        <f t="shared" si="38"/>
        <v>100</v>
      </c>
      <c r="AL147" s="279">
        <f t="shared" si="39"/>
        <v>92.307692307692307</v>
      </c>
      <c r="AM147" s="279">
        <f t="shared" si="40"/>
        <v>92.857142857142861</v>
      </c>
      <c r="AN147" s="279">
        <f t="shared" si="41"/>
        <v>0</v>
      </c>
      <c r="AO147" s="3"/>
      <c r="AP147" s="3"/>
      <c r="AQ147" s="3"/>
    </row>
    <row r="148" spans="1:43" ht="30" customHeight="1" x14ac:dyDescent="0.2">
      <c r="A148" s="91">
        <v>132</v>
      </c>
      <c r="B148" s="117" t="str">
        <f>'STUDENT NAMELIST'!B136</f>
        <v>2023PEC AI 486</v>
      </c>
      <c r="C148" s="117">
        <f>'STUDENT NAMELIST'!C136</f>
        <v>211423243132</v>
      </c>
      <c r="D148" s="118" t="str">
        <f>'STUDENT NAMELIST'!D136</f>
        <v>GURU VISHAL M</v>
      </c>
      <c r="E148" s="82">
        <v>2</v>
      </c>
      <c r="F148" s="82">
        <v>2</v>
      </c>
      <c r="G148" s="82">
        <v>2</v>
      </c>
      <c r="H148" s="82">
        <v>0</v>
      </c>
      <c r="I148" s="82">
        <v>0</v>
      </c>
      <c r="J148" s="82">
        <v>0</v>
      </c>
      <c r="K148" s="82">
        <v>0</v>
      </c>
      <c r="L148" s="82">
        <v>0</v>
      </c>
      <c r="M148" s="82">
        <v>0</v>
      </c>
      <c r="N148" s="82">
        <v>0</v>
      </c>
      <c r="O148" s="82">
        <v>0</v>
      </c>
      <c r="P148" s="125">
        <v>4</v>
      </c>
      <c r="Q148" s="125">
        <v>5</v>
      </c>
      <c r="R148" s="125">
        <v>0</v>
      </c>
      <c r="S148" s="125">
        <v>0</v>
      </c>
      <c r="T148" s="125">
        <v>5</v>
      </c>
      <c r="U148" s="125">
        <v>0</v>
      </c>
      <c r="V148" s="125">
        <v>5</v>
      </c>
      <c r="W148" s="125">
        <v>0</v>
      </c>
      <c r="X148" s="125">
        <v>0</v>
      </c>
      <c r="Y148" s="125">
        <v>0</v>
      </c>
      <c r="Z148" s="125">
        <v>5</v>
      </c>
      <c r="AA148" s="92">
        <f t="shared" si="42"/>
        <v>30</v>
      </c>
      <c r="AB148" s="278">
        <f t="shared" si="29"/>
        <v>2</v>
      </c>
      <c r="AC148" s="278">
        <f t="shared" si="30"/>
        <v>4</v>
      </c>
      <c r="AD148" s="278">
        <f t="shared" si="31"/>
        <v>9</v>
      </c>
      <c r="AE148" s="278">
        <f t="shared" si="32"/>
        <v>10</v>
      </c>
      <c r="AF148" s="278">
        <f t="shared" si="33"/>
        <v>5</v>
      </c>
      <c r="AG148" s="278">
        <f t="shared" si="34"/>
        <v>0</v>
      </c>
      <c r="AH148" s="277">
        <f t="shared" si="35"/>
        <v>30</v>
      </c>
      <c r="AI148" s="279">
        <f t="shared" si="36"/>
        <v>33.333333333333329</v>
      </c>
      <c r="AJ148" s="279">
        <f t="shared" si="37"/>
        <v>40</v>
      </c>
      <c r="AK148" s="279">
        <f t="shared" si="38"/>
        <v>30</v>
      </c>
      <c r="AL148" s="279">
        <f t="shared" si="39"/>
        <v>38.461538461538467</v>
      </c>
      <c r="AM148" s="279">
        <f t="shared" si="40"/>
        <v>33.333333333333329</v>
      </c>
      <c r="AN148" s="279">
        <f t="shared" si="41"/>
        <v>0</v>
      </c>
      <c r="AO148" s="3"/>
      <c r="AP148" s="3"/>
      <c r="AQ148" s="3"/>
    </row>
    <row r="149" spans="1:43" ht="30" customHeight="1" x14ac:dyDescent="0.2">
      <c r="A149" s="91">
        <v>133</v>
      </c>
      <c r="B149" s="117" t="str">
        <f>'STUDENT NAMELIST'!B137</f>
        <v>2023PEC AI 487</v>
      </c>
      <c r="C149" s="117">
        <f>'STUDENT NAMELIST'!C137</f>
        <v>211423243133</v>
      </c>
      <c r="D149" s="118" t="str">
        <f>'STUDENT NAMELIST'!D137</f>
        <v>GURUCHARAN G</v>
      </c>
      <c r="E149" s="82">
        <v>2</v>
      </c>
      <c r="F149" s="82">
        <v>2</v>
      </c>
      <c r="G149" s="82">
        <v>2</v>
      </c>
      <c r="H149" s="82">
        <v>1</v>
      </c>
      <c r="I149" s="82">
        <v>0</v>
      </c>
      <c r="J149" s="82">
        <v>0</v>
      </c>
      <c r="K149" s="82">
        <v>0</v>
      </c>
      <c r="L149" s="82">
        <v>0</v>
      </c>
      <c r="M149" s="82">
        <v>0</v>
      </c>
      <c r="N149" s="82">
        <v>0</v>
      </c>
      <c r="O149" s="82">
        <v>5</v>
      </c>
      <c r="P149" s="125">
        <v>0</v>
      </c>
      <c r="Q149" s="125">
        <v>0</v>
      </c>
      <c r="R149" s="125">
        <v>5</v>
      </c>
      <c r="S149" s="125">
        <v>5</v>
      </c>
      <c r="T149" s="125">
        <v>0</v>
      </c>
      <c r="U149" s="125">
        <v>5</v>
      </c>
      <c r="V149" s="125">
        <v>0</v>
      </c>
      <c r="W149" s="125">
        <v>0</v>
      </c>
      <c r="X149" s="125">
        <v>3</v>
      </c>
      <c r="Y149" s="125">
        <v>5</v>
      </c>
      <c r="Z149" s="125">
        <v>0</v>
      </c>
      <c r="AA149" s="92">
        <f t="shared" si="42"/>
        <v>35</v>
      </c>
      <c r="AB149" s="278">
        <f t="shared" si="29"/>
        <v>2</v>
      </c>
      <c r="AC149" s="278">
        <f t="shared" si="30"/>
        <v>10</v>
      </c>
      <c r="AD149" s="278">
        <f t="shared" si="31"/>
        <v>10</v>
      </c>
      <c r="AE149" s="278">
        <f t="shared" si="32"/>
        <v>5</v>
      </c>
      <c r="AF149" s="278">
        <f t="shared" si="33"/>
        <v>8</v>
      </c>
      <c r="AG149" s="278">
        <f t="shared" si="34"/>
        <v>0</v>
      </c>
      <c r="AH149" s="277">
        <f t="shared" si="35"/>
        <v>35</v>
      </c>
      <c r="AI149" s="279">
        <f t="shared" si="36"/>
        <v>33.333333333333329</v>
      </c>
      <c r="AJ149" s="279">
        <f t="shared" si="37"/>
        <v>43.478260869565219</v>
      </c>
      <c r="AK149" s="279">
        <f t="shared" si="38"/>
        <v>33.333333333333329</v>
      </c>
      <c r="AL149" s="279">
        <f t="shared" si="39"/>
        <v>38.461538461538467</v>
      </c>
      <c r="AM149" s="279">
        <f t="shared" si="40"/>
        <v>28.571428571428569</v>
      </c>
      <c r="AN149" s="279">
        <f t="shared" si="41"/>
        <v>0</v>
      </c>
      <c r="AO149" s="3"/>
      <c r="AP149" s="3"/>
      <c r="AQ149" s="3"/>
    </row>
    <row r="150" spans="1:43" ht="30" customHeight="1" x14ac:dyDescent="0.2">
      <c r="A150" s="91">
        <v>134</v>
      </c>
      <c r="B150" s="117" t="str">
        <f>'STUDENT NAMELIST'!B138</f>
        <v>2023PEC AI 488</v>
      </c>
      <c r="C150" s="117">
        <f>'STUDENT NAMELIST'!C138</f>
        <v>211423243134</v>
      </c>
      <c r="D150" s="118" t="str">
        <f>'STUDENT NAMELIST'!D138</f>
        <v>GURUSURIYA B</v>
      </c>
      <c r="E150" s="82">
        <v>2</v>
      </c>
      <c r="F150" s="82">
        <v>2</v>
      </c>
      <c r="G150" s="82">
        <v>2</v>
      </c>
      <c r="H150" s="82">
        <v>2</v>
      </c>
      <c r="I150" s="82">
        <v>2</v>
      </c>
      <c r="J150" s="82">
        <v>0</v>
      </c>
      <c r="K150" s="82">
        <v>0</v>
      </c>
      <c r="L150" s="82">
        <v>0</v>
      </c>
      <c r="M150" s="82">
        <v>0</v>
      </c>
      <c r="N150" s="82">
        <v>0</v>
      </c>
      <c r="O150" s="82">
        <v>0</v>
      </c>
      <c r="P150" s="125">
        <v>7</v>
      </c>
      <c r="Q150" s="125">
        <v>8</v>
      </c>
      <c r="R150" s="125">
        <v>0</v>
      </c>
      <c r="S150" s="125">
        <v>0</v>
      </c>
      <c r="T150" s="125">
        <v>8</v>
      </c>
      <c r="U150" s="125">
        <v>0</v>
      </c>
      <c r="V150" s="125">
        <v>8</v>
      </c>
      <c r="W150" s="125">
        <v>2</v>
      </c>
      <c r="X150" s="125">
        <v>0</v>
      </c>
      <c r="Y150" s="125">
        <v>0</v>
      </c>
      <c r="Z150" s="125">
        <v>8</v>
      </c>
      <c r="AA150" s="92">
        <f t="shared" si="42"/>
        <v>51</v>
      </c>
      <c r="AB150" s="278">
        <f t="shared" si="29"/>
        <v>2</v>
      </c>
      <c r="AC150" s="278">
        <f t="shared" si="30"/>
        <v>6</v>
      </c>
      <c r="AD150" s="278">
        <f t="shared" si="31"/>
        <v>17</v>
      </c>
      <c r="AE150" s="278">
        <f t="shared" si="32"/>
        <v>16</v>
      </c>
      <c r="AF150" s="278">
        <f t="shared" si="33"/>
        <v>10</v>
      </c>
      <c r="AG150" s="278">
        <f t="shared" si="34"/>
        <v>0</v>
      </c>
      <c r="AH150" s="277">
        <f t="shared" si="35"/>
        <v>51</v>
      </c>
      <c r="AI150" s="279">
        <f t="shared" si="36"/>
        <v>33.333333333333329</v>
      </c>
      <c r="AJ150" s="279">
        <f t="shared" si="37"/>
        <v>60</v>
      </c>
      <c r="AK150" s="279">
        <f t="shared" si="38"/>
        <v>56.666666666666664</v>
      </c>
      <c r="AL150" s="279">
        <f t="shared" si="39"/>
        <v>61.53846153846154</v>
      </c>
      <c r="AM150" s="279">
        <f t="shared" si="40"/>
        <v>35.714285714285715</v>
      </c>
      <c r="AN150" s="279">
        <f t="shared" si="41"/>
        <v>0</v>
      </c>
      <c r="AO150" s="3"/>
      <c r="AP150" s="3"/>
      <c r="AQ150" s="3"/>
    </row>
    <row r="151" spans="1:43" ht="30" customHeight="1" x14ac:dyDescent="0.2">
      <c r="A151" s="91">
        <v>135</v>
      </c>
      <c r="B151" s="117" t="str">
        <f>'STUDENT NAMELIST'!B139</f>
        <v>2023PEC AI 489</v>
      </c>
      <c r="C151" s="117">
        <f>'STUDENT NAMELIST'!C139</f>
        <v>211423243135</v>
      </c>
      <c r="D151" s="118" t="str">
        <f>'STUDENT NAMELIST'!D139</f>
        <v>HARI P</v>
      </c>
      <c r="E151" s="82">
        <v>2</v>
      </c>
      <c r="F151" s="82">
        <v>2</v>
      </c>
      <c r="G151" s="82">
        <v>2</v>
      </c>
      <c r="H151" s="82">
        <v>2</v>
      </c>
      <c r="I151" s="82">
        <v>2</v>
      </c>
      <c r="J151" s="82">
        <v>2</v>
      </c>
      <c r="K151" s="82">
        <v>1</v>
      </c>
      <c r="L151" s="82">
        <v>0</v>
      </c>
      <c r="M151" s="82">
        <v>0</v>
      </c>
      <c r="N151" s="82">
        <v>0</v>
      </c>
      <c r="O151" s="82">
        <v>10</v>
      </c>
      <c r="P151" s="125">
        <v>0</v>
      </c>
      <c r="Q151" s="125">
        <v>0</v>
      </c>
      <c r="R151" s="125">
        <v>10</v>
      </c>
      <c r="S151" s="125">
        <v>8</v>
      </c>
      <c r="T151" s="125">
        <v>0</v>
      </c>
      <c r="U151" s="125">
        <v>10</v>
      </c>
      <c r="V151" s="125">
        <v>0</v>
      </c>
      <c r="W151" s="125">
        <v>0</v>
      </c>
      <c r="X151" s="125">
        <v>5</v>
      </c>
      <c r="Y151" s="125">
        <v>10</v>
      </c>
      <c r="Z151" s="125">
        <v>0</v>
      </c>
      <c r="AA151" s="92">
        <f t="shared" si="42"/>
        <v>66</v>
      </c>
      <c r="AB151" s="278">
        <f t="shared" si="29"/>
        <v>3</v>
      </c>
      <c r="AC151" s="278">
        <f t="shared" si="30"/>
        <v>18</v>
      </c>
      <c r="AD151" s="278">
        <f t="shared" si="31"/>
        <v>22</v>
      </c>
      <c r="AE151" s="278">
        <f t="shared" si="32"/>
        <v>8</v>
      </c>
      <c r="AF151" s="278">
        <f t="shared" si="33"/>
        <v>15</v>
      </c>
      <c r="AG151" s="278">
        <f t="shared" si="34"/>
        <v>0</v>
      </c>
      <c r="AH151" s="277">
        <f t="shared" si="35"/>
        <v>66</v>
      </c>
      <c r="AI151" s="279">
        <f t="shared" si="36"/>
        <v>50</v>
      </c>
      <c r="AJ151" s="279">
        <f t="shared" si="37"/>
        <v>78.260869565217391</v>
      </c>
      <c r="AK151" s="279">
        <f t="shared" si="38"/>
        <v>73.333333333333329</v>
      </c>
      <c r="AL151" s="279">
        <f t="shared" si="39"/>
        <v>61.53846153846154</v>
      </c>
      <c r="AM151" s="279">
        <f t="shared" si="40"/>
        <v>53.571428571428569</v>
      </c>
      <c r="AN151" s="279">
        <f t="shared" si="41"/>
        <v>0</v>
      </c>
      <c r="AO151" s="3"/>
      <c r="AP151" s="3"/>
      <c r="AQ151" s="3"/>
    </row>
    <row r="152" spans="1:43" ht="30" customHeight="1" x14ac:dyDescent="0.2">
      <c r="A152" s="91">
        <v>136</v>
      </c>
      <c r="B152" s="117" t="str">
        <f>'STUDENT NAMELIST'!B140</f>
        <v>2023PEC AI 490</v>
      </c>
      <c r="C152" s="117">
        <f>'STUDENT NAMELIST'!C140</f>
        <v>211423243136</v>
      </c>
      <c r="D152" s="118" t="str">
        <f>'STUDENT NAMELIST'!D140</f>
        <v>HARI PRAKASH M</v>
      </c>
      <c r="E152" s="82">
        <v>2</v>
      </c>
      <c r="F152" s="82">
        <v>2</v>
      </c>
      <c r="G152" s="82">
        <v>2</v>
      </c>
      <c r="H152" s="82">
        <v>2</v>
      </c>
      <c r="I152" s="82">
        <v>2</v>
      </c>
      <c r="J152" s="82">
        <v>1</v>
      </c>
      <c r="K152" s="82">
        <v>0</v>
      </c>
      <c r="L152" s="82">
        <v>0</v>
      </c>
      <c r="M152" s="82">
        <v>0</v>
      </c>
      <c r="N152" s="82">
        <v>0</v>
      </c>
      <c r="O152" s="82">
        <v>0</v>
      </c>
      <c r="P152" s="125">
        <v>8</v>
      </c>
      <c r="Q152" s="125">
        <v>8</v>
      </c>
      <c r="R152" s="125">
        <v>0</v>
      </c>
      <c r="S152" s="125">
        <v>0</v>
      </c>
      <c r="T152" s="125">
        <v>8</v>
      </c>
      <c r="U152" s="125">
        <v>0</v>
      </c>
      <c r="V152" s="125">
        <v>8</v>
      </c>
      <c r="W152" s="125">
        <v>4</v>
      </c>
      <c r="X152" s="125">
        <v>0</v>
      </c>
      <c r="Y152" s="125">
        <v>0</v>
      </c>
      <c r="Z152" s="125">
        <v>8</v>
      </c>
      <c r="AA152" s="92">
        <f t="shared" si="42"/>
        <v>55</v>
      </c>
      <c r="AB152" s="278">
        <f t="shared" si="29"/>
        <v>2</v>
      </c>
      <c r="AC152" s="278">
        <f t="shared" si="30"/>
        <v>7</v>
      </c>
      <c r="AD152" s="278">
        <f t="shared" si="31"/>
        <v>18</v>
      </c>
      <c r="AE152" s="278">
        <f t="shared" si="32"/>
        <v>16</v>
      </c>
      <c r="AF152" s="278">
        <f t="shared" si="33"/>
        <v>12</v>
      </c>
      <c r="AG152" s="278">
        <f t="shared" si="34"/>
        <v>0</v>
      </c>
      <c r="AH152" s="277">
        <f t="shared" si="35"/>
        <v>55</v>
      </c>
      <c r="AI152" s="279">
        <f t="shared" si="36"/>
        <v>33.333333333333329</v>
      </c>
      <c r="AJ152" s="279">
        <f t="shared" si="37"/>
        <v>70</v>
      </c>
      <c r="AK152" s="279">
        <f t="shared" si="38"/>
        <v>60</v>
      </c>
      <c r="AL152" s="279">
        <f t="shared" si="39"/>
        <v>61.53846153846154</v>
      </c>
      <c r="AM152" s="279">
        <f t="shared" si="40"/>
        <v>42.857142857142854</v>
      </c>
      <c r="AN152" s="279">
        <f t="shared" si="41"/>
        <v>0</v>
      </c>
      <c r="AO152" s="3"/>
      <c r="AP152" s="3"/>
      <c r="AQ152" s="3"/>
    </row>
    <row r="153" spans="1:43" ht="30" customHeight="1" x14ac:dyDescent="0.2">
      <c r="A153" s="91">
        <v>137</v>
      </c>
      <c r="B153" s="117" t="str">
        <f>'STUDENT NAMELIST'!B141</f>
        <v>2023PEC AI 160</v>
      </c>
      <c r="C153" s="117">
        <f>'STUDENT NAMELIST'!C141</f>
        <v>211423243137</v>
      </c>
      <c r="D153" s="118" t="str">
        <f>'STUDENT NAMELIST'!D141</f>
        <v>HARI PRIYA P</v>
      </c>
      <c r="E153" s="82">
        <v>2</v>
      </c>
      <c r="F153" s="82">
        <v>2</v>
      </c>
      <c r="G153" s="82">
        <v>2</v>
      </c>
      <c r="H153" s="82">
        <v>2</v>
      </c>
      <c r="I153" s="82">
        <v>2</v>
      </c>
      <c r="J153" s="82">
        <v>2</v>
      </c>
      <c r="K153" s="82">
        <v>2</v>
      </c>
      <c r="L153" s="82">
        <v>2</v>
      </c>
      <c r="M153" s="82">
        <v>2</v>
      </c>
      <c r="N153" s="82">
        <v>1</v>
      </c>
      <c r="O153" s="82">
        <v>13</v>
      </c>
      <c r="P153" s="125">
        <v>0</v>
      </c>
      <c r="Q153" s="125">
        <v>0</v>
      </c>
      <c r="R153" s="125">
        <v>13</v>
      </c>
      <c r="S153" s="125">
        <v>12</v>
      </c>
      <c r="T153" s="125">
        <v>0</v>
      </c>
      <c r="U153" s="125">
        <v>13</v>
      </c>
      <c r="V153" s="125">
        <v>0</v>
      </c>
      <c r="W153" s="125">
        <v>0</v>
      </c>
      <c r="X153" s="125">
        <v>11</v>
      </c>
      <c r="Y153" s="125">
        <v>14</v>
      </c>
      <c r="Z153" s="125">
        <v>0</v>
      </c>
      <c r="AA153" s="92">
        <f t="shared" si="42"/>
        <v>95</v>
      </c>
      <c r="AB153" s="278">
        <f t="shared" si="29"/>
        <v>6</v>
      </c>
      <c r="AC153" s="278">
        <f t="shared" si="30"/>
        <v>22</v>
      </c>
      <c r="AD153" s="278">
        <f t="shared" si="31"/>
        <v>30</v>
      </c>
      <c r="AE153" s="278">
        <f t="shared" si="32"/>
        <v>12</v>
      </c>
      <c r="AF153" s="278">
        <f t="shared" si="33"/>
        <v>25</v>
      </c>
      <c r="AG153" s="278">
        <f t="shared" si="34"/>
        <v>0</v>
      </c>
      <c r="AH153" s="277">
        <f t="shared" si="35"/>
        <v>95</v>
      </c>
      <c r="AI153" s="279">
        <f t="shared" si="36"/>
        <v>100</v>
      </c>
      <c r="AJ153" s="279">
        <f t="shared" si="37"/>
        <v>95.652173913043484</v>
      </c>
      <c r="AK153" s="279">
        <f t="shared" si="38"/>
        <v>100</v>
      </c>
      <c r="AL153" s="279">
        <f t="shared" si="39"/>
        <v>92.307692307692307</v>
      </c>
      <c r="AM153" s="279">
        <f t="shared" si="40"/>
        <v>89.285714285714292</v>
      </c>
      <c r="AN153" s="279">
        <f t="shared" si="41"/>
        <v>0</v>
      </c>
      <c r="AO153" s="3"/>
      <c r="AP153" s="3"/>
      <c r="AQ153" s="3"/>
    </row>
    <row r="154" spans="1:43" ht="30" customHeight="1" x14ac:dyDescent="0.2">
      <c r="A154" s="91">
        <v>138</v>
      </c>
      <c r="B154" s="117" t="str">
        <f>'STUDENT NAMELIST'!B142</f>
        <v>2023PEC AI 161</v>
      </c>
      <c r="C154" s="117">
        <f>'STUDENT NAMELIST'!C142</f>
        <v>211423243138</v>
      </c>
      <c r="D154" s="118" t="str">
        <f>'STUDENT NAMELIST'!D142</f>
        <v>HARINI K</v>
      </c>
      <c r="E154" s="82">
        <v>2</v>
      </c>
      <c r="F154" s="82">
        <v>2</v>
      </c>
      <c r="G154" s="82">
        <v>2</v>
      </c>
      <c r="H154" s="82">
        <v>2</v>
      </c>
      <c r="I154" s="82">
        <v>2</v>
      </c>
      <c r="J154" s="82">
        <v>2</v>
      </c>
      <c r="K154" s="82">
        <v>2</v>
      </c>
      <c r="L154" s="82">
        <v>2</v>
      </c>
      <c r="M154" s="82">
        <v>2</v>
      </c>
      <c r="N154" s="82">
        <v>2</v>
      </c>
      <c r="O154" s="82">
        <v>0</v>
      </c>
      <c r="P154" s="125">
        <v>13</v>
      </c>
      <c r="Q154" s="125">
        <v>13</v>
      </c>
      <c r="R154" s="125">
        <v>0</v>
      </c>
      <c r="S154" s="125">
        <v>0</v>
      </c>
      <c r="T154" s="125">
        <v>13</v>
      </c>
      <c r="U154" s="125">
        <v>0</v>
      </c>
      <c r="V154" s="125">
        <v>13</v>
      </c>
      <c r="W154" s="125">
        <v>11</v>
      </c>
      <c r="X154" s="125">
        <v>0</v>
      </c>
      <c r="Y154" s="125">
        <v>0</v>
      </c>
      <c r="Z154" s="125">
        <v>15</v>
      </c>
      <c r="AA154" s="92">
        <f t="shared" si="42"/>
        <v>98</v>
      </c>
      <c r="AB154" s="278">
        <f t="shared" si="29"/>
        <v>6</v>
      </c>
      <c r="AC154" s="278">
        <f t="shared" si="30"/>
        <v>10</v>
      </c>
      <c r="AD154" s="278">
        <f t="shared" si="31"/>
        <v>30</v>
      </c>
      <c r="AE154" s="278">
        <f t="shared" si="32"/>
        <v>26</v>
      </c>
      <c r="AF154" s="278">
        <f t="shared" si="33"/>
        <v>26</v>
      </c>
      <c r="AG154" s="278">
        <f t="shared" si="34"/>
        <v>0</v>
      </c>
      <c r="AH154" s="277">
        <f t="shared" si="35"/>
        <v>98</v>
      </c>
      <c r="AI154" s="279">
        <f t="shared" si="36"/>
        <v>100</v>
      </c>
      <c r="AJ154" s="279">
        <f t="shared" si="37"/>
        <v>100</v>
      </c>
      <c r="AK154" s="279">
        <f t="shared" si="38"/>
        <v>100</v>
      </c>
      <c r="AL154" s="279">
        <f t="shared" si="39"/>
        <v>100</v>
      </c>
      <c r="AM154" s="279">
        <f t="shared" si="40"/>
        <v>92.857142857142861</v>
      </c>
      <c r="AN154" s="279">
        <f t="shared" si="41"/>
        <v>0</v>
      </c>
      <c r="AO154" s="3"/>
      <c r="AP154" s="3"/>
      <c r="AQ154" s="3"/>
    </row>
    <row r="155" spans="1:43" ht="30" customHeight="1" x14ac:dyDescent="0.2">
      <c r="A155" s="91">
        <v>139</v>
      </c>
      <c r="B155" s="117" t="str">
        <f>'STUDENT NAMELIST'!B143</f>
        <v>2023PEC AI 162</v>
      </c>
      <c r="C155" s="117">
        <f>'STUDENT NAMELIST'!C143</f>
        <v>211423243139</v>
      </c>
      <c r="D155" s="118" t="str">
        <f>'STUDENT NAMELIST'!D143</f>
        <v>HARINISRI M</v>
      </c>
      <c r="E155" s="82">
        <v>2</v>
      </c>
      <c r="F155" s="82">
        <v>2</v>
      </c>
      <c r="G155" s="82">
        <v>2</v>
      </c>
      <c r="H155" s="82">
        <v>2</v>
      </c>
      <c r="I155" s="82">
        <v>2</v>
      </c>
      <c r="J155" s="82">
        <v>2</v>
      </c>
      <c r="K155" s="82">
        <v>2</v>
      </c>
      <c r="L155" s="82">
        <v>2</v>
      </c>
      <c r="M155" s="82">
        <v>2</v>
      </c>
      <c r="N155" s="82">
        <v>0</v>
      </c>
      <c r="O155" s="82">
        <v>13</v>
      </c>
      <c r="P155" s="125">
        <v>0</v>
      </c>
      <c r="Q155" s="125">
        <v>0</v>
      </c>
      <c r="R155" s="125">
        <v>13</v>
      </c>
      <c r="S155" s="125">
        <v>11</v>
      </c>
      <c r="T155" s="125">
        <v>0</v>
      </c>
      <c r="U155" s="125">
        <v>13</v>
      </c>
      <c r="V155" s="125">
        <v>0</v>
      </c>
      <c r="W155" s="125">
        <v>0</v>
      </c>
      <c r="X155" s="125">
        <v>8</v>
      </c>
      <c r="Y155" s="125">
        <v>14</v>
      </c>
      <c r="Z155" s="125">
        <v>0</v>
      </c>
      <c r="AA155" s="92">
        <f t="shared" si="42"/>
        <v>90</v>
      </c>
      <c r="AB155" s="278">
        <f t="shared" si="29"/>
        <v>6</v>
      </c>
      <c r="AC155" s="278">
        <f t="shared" si="30"/>
        <v>21</v>
      </c>
      <c r="AD155" s="278">
        <f t="shared" si="31"/>
        <v>30</v>
      </c>
      <c r="AE155" s="278">
        <f t="shared" si="32"/>
        <v>11</v>
      </c>
      <c r="AF155" s="278">
        <f t="shared" si="33"/>
        <v>22</v>
      </c>
      <c r="AG155" s="278">
        <f t="shared" si="34"/>
        <v>0</v>
      </c>
      <c r="AH155" s="277">
        <f t="shared" si="35"/>
        <v>90</v>
      </c>
      <c r="AI155" s="279">
        <f t="shared" si="36"/>
        <v>100</v>
      </c>
      <c r="AJ155" s="279">
        <f t="shared" si="37"/>
        <v>91.304347826086953</v>
      </c>
      <c r="AK155" s="279">
        <f t="shared" si="38"/>
        <v>100</v>
      </c>
      <c r="AL155" s="279">
        <f t="shared" si="39"/>
        <v>84.615384615384613</v>
      </c>
      <c r="AM155" s="279">
        <f t="shared" si="40"/>
        <v>78.571428571428569</v>
      </c>
      <c r="AN155" s="279">
        <f t="shared" si="41"/>
        <v>0</v>
      </c>
      <c r="AO155" s="3"/>
      <c r="AP155" s="3"/>
      <c r="AQ155" s="3"/>
    </row>
    <row r="156" spans="1:43" ht="30" customHeight="1" x14ac:dyDescent="0.2">
      <c r="A156" s="91">
        <v>140</v>
      </c>
      <c r="B156" s="117" t="str">
        <f>'STUDENT NAMELIST'!B144</f>
        <v>2023PEC AI 491</v>
      </c>
      <c r="C156" s="117">
        <f>'STUDENT NAMELIST'!C144</f>
        <v>211423243140</v>
      </c>
      <c r="D156" s="118" t="str">
        <f>'STUDENT NAMELIST'!D144</f>
        <v>HARIPRASAANTH K</v>
      </c>
      <c r="E156" s="82">
        <v>2</v>
      </c>
      <c r="F156" s="82">
        <v>2</v>
      </c>
      <c r="G156" s="82">
        <v>2</v>
      </c>
      <c r="H156" s="82">
        <v>2</v>
      </c>
      <c r="I156" s="82">
        <v>2</v>
      </c>
      <c r="J156" s="82">
        <v>2</v>
      </c>
      <c r="K156" s="82">
        <v>2</v>
      </c>
      <c r="L156" s="82">
        <v>1</v>
      </c>
      <c r="M156" s="82">
        <v>0</v>
      </c>
      <c r="N156" s="82">
        <v>0</v>
      </c>
      <c r="O156" s="82">
        <v>0</v>
      </c>
      <c r="P156" s="125">
        <v>10</v>
      </c>
      <c r="Q156" s="125">
        <v>11</v>
      </c>
      <c r="R156" s="125">
        <v>0</v>
      </c>
      <c r="S156" s="125">
        <v>0</v>
      </c>
      <c r="T156" s="125">
        <v>11</v>
      </c>
      <c r="U156" s="125">
        <v>0</v>
      </c>
      <c r="V156" s="125">
        <v>11</v>
      </c>
      <c r="W156" s="125">
        <v>6</v>
      </c>
      <c r="X156" s="125">
        <v>0</v>
      </c>
      <c r="Y156" s="125">
        <v>0</v>
      </c>
      <c r="Z156" s="125">
        <v>11</v>
      </c>
      <c r="AA156" s="92">
        <f t="shared" si="42"/>
        <v>75</v>
      </c>
      <c r="AB156" s="278">
        <f t="shared" si="29"/>
        <v>5</v>
      </c>
      <c r="AC156" s="278">
        <f t="shared" si="30"/>
        <v>8</v>
      </c>
      <c r="AD156" s="278">
        <f t="shared" si="31"/>
        <v>23</v>
      </c>
      <c r="AE156" s="278">
        <f t="shared" si="32"/>
        <v>22</v>
      </c>
      <c r="AF156" s="278">
        <f t="shared" si="33"/>
        <v>17</v>
      </c>
      <c r="AG156" s="278">
        <f t="shared" si="34"/>
        <v>0</v>
      </c>
      <c r="AH156" s="277">
        <f t="shared" si="35"/>
        <v>75</v>
      </c>
      <c r="AI156" s="279">
        <f t="shared" si="36"/>
        <v>83.333333333333343</v>
      </c>
      <c r="AJ156" s="279">
        <f t="shared" si="37"/>
        <v>80</v>
      </c>
      <c r="AK156" s="279">
        <f t="shared" si="38"/>
        <v>76.666666666666671</v>
      </c>
      <c r="AL156" s="279">
        <f t="shared" si="39"/>
        <v>84.615384615384613</v>
      </c>
      <c r="AM156" s="279">
        <f t="shared" si="40"/>
        <v>60.714285714285708</v>
      </c>
      <c r="AN156" s="279">
        <f t="shared" si="41"/>
        <v>0</v>
      </c>
      <c r="AO156" s="3"/>
      <c r="AP156" s="3"/>
      <c r="AQ156" s="3"/>
    </row>
    <row r="157" spans="1:43" ht="30" customHeight="1" x14ac:dyDescent="0.2">
      <c r="A157" s="91">
        <v>141</v>
      </c>
      <c r="B157" s="117" t="str">
        <f>'STUDENT NAMELIST'!B145</f>
        <v>2023PEC AI 492</v>
      </c>
      <c r="C157" s="117">
        <f>'STUDENT NAMELIST'!C145</f>
        <v>211423243141</v>
      </c>
      <c r="D157" s="118" t="str">
        <f>'STUDENT NAMELIST'!D145</f>
        <v>HARISH J</v>
      </c>
      <c r="E157" s="82">
        <v>2</v>
      </c>
      <c r="F157" s="82">
        <v>2</v>
      </c>
      <c r="G157" s="82">
        <v>2</v>
      </c>
      <c r="H157" s="82">
        <v>2</v>
      </c>
      <c r="I157" s="82">
        <v>2</v>
      </c>
      <c r="J157" s="82">
        <v>2</v>
      </c>
      <c r="K157" s="82">
        <v>2</v>
      </c>
      <c r="L157" s="82">
        <v>2</v>
      </c>
      <c r="M157" s="82">
        <v>1</v>
      </c>
      <c r="N157" s="82">
        <v>0</v>
      </c>
      <c r="O157" s="82">
        <v>13</v>
      </c>
      <c r="P157" s="125">
        <v>0</v>
      </c>
      <c r="Q157" s="125">
        <v>0</v>
      </c>
      <c r="R157" s="125">
        <v>13</v>
      </c>
      <c r="S157" s="125">
        <v>11</v>
      </c>
      <c r="T157" s="125">
        <v>0</v>
      </c>
      <c r="U157" s="125">
        <v>13</v>
      </c>
      <c r="V157" s="125">
        <v>0</v>
      </c>
      <c r="W157" s="125">
        <v>0</v>
      </c>
      <c r="X157" s="125">
        <v>6</v>
      </c>
      <c r="Y157" s="125">
        <v>13</v>
      </c>
      <c r="Z157" s="125">
        <v>0</v>
      </c>
      <c r="AA157" s="92">
        <f t="shared" si="42"/>
        <v>86</v>
      </c>
      <c r="AB157" s="278">
        <f t="shared" si="29"/>
        <v>6</v>
      </c>
      <c r="AC157" s="278">
        <f t="shared" si="30"/>
        <v>21</v>
      </c>
      <c r="AD157" s="278">
        <f t="shared" si="31"/>
        <v>29</v>
      </c>
      <c r="AE157" s="278">
        <f t="shared" si="32"/>
        <v>11</v>
      </c>
      <c r="AF157" s="278">
        <f t="shared" si="33"/>
        <v>19</v>
      </c>
      <c r="AG157" s="278">
        <f t="shared" si="34"/>
        <v>0</v>
      </c>
      <c r="AH157" s="277">
        <f t="shared" si="35"/>
        <v>86</v>
      </c>
      <c r="AI157" s="279">
        <f t="shared" si="36"/>
        <v>100</v>
      </c>
      <c r="AJ157" s="279">
        <f t="shared" si="37"/>
        <v>91.304347826086953</v>
      </c>
      <c r="AK157" s="279">
        <f t="shared" si="38"/>
        <v>96.666666666666671</v>
      </c>
      <c r="AL157" s="279">
        <f t="shared" si="39"/>
        <v>84.615384615384613</v>
      </c>
      <c r="AM157" s="279">
        <f t="shared" si="40"/>
        <v>67.857142857142861</v>
      </c>
      <c r="AN157" s="279">
        <f t="shared" si="41"/>
        <v>0</v>
      </c>
      <c r="AO157" s="3"/>
      <c r="AP157" s="3"/>
      <c r="AQ157" s="3"/>
    </row>
    <row r="158" spans="1:43" ht="30" customHeight="1" x14ac:dyDescent="0.2">
      <c r="A158" s="91">
        <v>142</v>
      </c>
      <c r="B158" s="117" t="str">
        <f>'STUDENT NAMELIST'!B146</f>
        <v>2023PEC AI 493</v>
      </c>
      <c r="C158" s="117">
        <f>'STUDENT NAMELIST'!C146</f>
        <v>211423243142</v>
      </c>
      <c r="D158" s="118" t="str">
        <f>'STUDENT NAMELIST'!D146</f>
        <v>HARISH P</v>
      </c>
      <c r="E158" s="82">
        <v>2</v>
      </c>
      <c r="F158" s="82">
        <v>2</v>
      </c>
      <c r="G158" s="82">
        <v>2</v>
      </c>
      <c r="H158" s="82">
        <v>2</v>
      </c>
      <c r="I158" s="82">
        <v>2</v>
      </c>
      <c r="J158" s="82">
        <v>2</v>
      </c>
      <c r="K158" s="82">
        <v>2</v>
      </c>
      <c r="L158" s="82">
        <v>2</v>
      </c>
      <c r="M158" s="82">
        <v>1</v>
      </c>
      <c r="N158" s="82">
        <v>0</v>
      </c>
      <c r="O158" s="82">
        <v>0</v>
      </c>
      <c r="P158" s="125">
        <v>11</v>
      </c>
      <c r="Q158" s="125">
        <v>12</v>
      </c>
      <c r="R158" s="125">
        <v>0</v>
      </c>
      <c r="S158" s="125">
        <v>0</v>
      </c>
      <c r="T158" s="125">
        <v>12</v>
      </c>
      <c r="U158" s="125">
        <v>0</v>
      </c>
      <c r="V158" s="125">
        <v>12</v>
      </c>
      <c r="W158" s="125">
        <v>7</v>
      </c>
      <c r="X158" s="125">
        <v>0</v>
      </c>
      <c r="Y158" s="125">
        <v>0</v>
      </c>
      <c r="Z158" s="125">
        <v>12</v>
      </c>
      <c r="AA158" s="92">
        <f t="shared" si="42"/>
        <v>83</v>
      </c>
      <c r="AB158" s="278">
        <f t="shared" si="29"/>
        <v>6</v>
      </c>
      <c r="AC158" s="278">
        <f t="shared" si="30"/>
        <v>8</v>
      </c>
      <c r="AD158" s="278">
        <f t="shared" si="31"/>
        <v>26</v>
      </c>
      <c r="AE158" s="278">
        <f t="shared" si="32"/>
        <v>24</v>
      </c>
      <c r="AF158" s="278">
        <f t="shared" si="33"/>
        <v>19</v>
      </c>
      <c r="AG158" s="278">
        <f t="shared" si="34"/>
        <v>0</v>
      </c>
      <c r="AH158" s="277">
        <f t="shared" si="35"/>
        <v>83</v>
      </c>
      <c r="AI158" s="279">
        <f t="shared" si="36"/>
        <v>100</v>
      </c>
      <c r="AJ158" s="279">
        <f t="shared" si="37"/>
        <v>80</v>
      </c>
      <c r="AK158" s="279">
        <f t="shared" si="38"/>
        <v>86.666666666666671</v>
      </c>
      <c r="AL158" s="279">
        <f t="shared" si="39"/>
        <v>92.307692307692307</v>
      </c>
      <c r="AM158" s="279">
        <f t="shared" si="40"/>
        <v>67.857142857142861</v>
      </c>
      <c r="AN158" s="279">
        <f t="shared" si="41"/>
        <v>0</v>
      </c>
      <c r="AO158" s="3"/>
      <c r="AP158" s="3"/>
      <c r="AQ158" s="3"/>
    </row>
    <row r="159" spans="1:43" ht="30" customHeight="1" x14ac:dyDescent="0.2">
      <c r="A159" s="91">
        <v>143</v>
      </c>
      <c r="B159" s="117" t="str">
        <f>'STUDENT NAMELIST'!B147</f>
        <v>2023PEC AI 495</v>
      </c>
      <c r="C159" s="117">
        <f>'STUDENT NAMELIST'!C147</f>
        <v>211423243143</v>
      </c>
      <c r="D159" s="118" t="str">
        <f>'STUDENT NAMELIST'!D147</f>
        <v>HARISH RAMNAATH E</v>
      </c>
      <c r="E159" s="82">
        <v>2</v>
      </c>
      <c r="F159" s="82">
        <v>2</v>
      </c>
      <c r="G159" s="82">
        <v>2</v>
      </c>
      <c r="H159" s="82">
        <v>0</v>
      </c>
      <c r="I159" s="82">
        <v>0</v>
      </c>
      <c r="J159" s="82">
        <v>0</v>
      </c>
      <c r="K159" s="82">
        <v>0</v>
      </c>
      <c r="L159" s="82">
        <v>0</v>
      </c>
      <c r="M159" s="82">
        <v>0</v>
      </c>
      <c r="N159" s="82">
        <v>0</v>
      </c>
      <c r="O159" s="82">
        <v>5</v>
      </c>
      <c r="P159" s="125">
        <v>0</v>
      </c>
      <c r="Q159" s="125">
        <v>0</v>
      </c>
      <c r="R159" s="125">
        <v>5</v>
      </c>
      <c r="S159" s="125">
        <v>4</v>
      </c>
      <c r="T159" s="125">
        <v>0</v>
      </c>
      <c r="U159" s="125">
        <v>5</v>
      </c>
      <c r="V159" s="125">
        <v>0</v>
      </c>
      <c r="W159" s="125">
        <v>0</v>
      </c>
      <c r="X159" s="125">
        <v>0</v>
      </c>
      <c r="Y159" s="125">
        <v>5</v>
      </c>
      <c r="Z159" s="125">
        <v>0</v>
      </c>
      <c r="AA159" s="92">
        <f t="shared" si="42"/>
        <v>30</v>
      </c>
      <c r="AB159" s="278">
        <f t="shared" si="29"/>
        <v>2</v>
      </c>
      <c r="AC159" s="278">
        <f t="shared" si="30"/>
        <v>9</v>
      </c>
      <c r="AD159" s="278">
        <f t="shared" si="31"/>
        <v>10</v>
      </c>
      <c r="AE159" s="278">
        <f t="shared" si="32"/>
        <v>4</v>
      </c>
      <c r="AF159" s="278">
        <f t="shared" si="33"/>
        <v>5</v>
      </c>
      <c r="AG159" s="278">
        <f t="shared" si="34"/>
        <v>0</v>
      </c>
      <c r="AH159" s="277">
        <f t="shared" si="35"/>
        <v>30</v>
      </c>
      <c r="AI159" s="279">
        <f t="shared" si="36"/>
        <v>33.333333333333329</v>
      </c>
      <c r="AJ159" s="279">
        <f t="shared" si="37"/>
        <v>39.130434782608695</v>
      </c>
      <c r="AK159" s="279">
        <f t="shared" si="38"/>
        <v>33.333333333333329</v>
      </c>
      <c r="AL159" s="279">
        <f t="shared" si="39"/>
        <v>30.76923076923077</v>
      </c>
      <c r="AM159" s="279">
        <f t="shared" si="40"/>
        <v>33.333333333333329</v>
      </c>
      <c r="AN159" s="279">
        <f t="shared" si="41"/>
        <v>0</v>
      </c>
      <c r="AO159" s="3"/>
      <c r="AP159" s="3"/>
      <c r="AQ159" s="3"/>
    </row>
    <row r="160" spans="1:43" ht="30" customHeight="1" x14ac:dyDescent="0.2">
      <c r="A160" s="91">
        <v>144</v>
      </c>
      <c r="B160" s="117" t="str">
        <f>'STUDENT NAMELIST'!B148</f>
        <v>2023PEC AI 496</v>
      </c>
      <c r="C160" s="117">
        <f>'STUDENT NAMELIST'!C148</f>
        <v>211423243144</v>
      </c>
      <c r="D160" s="118" t="str">
        <f>'STUDENT NAMELIST'!D148</f>
        <v>HARISH V J</v>
      </c>
      <c r="E160" s="82">
        <v>2</v>
      </c>
      <c r="F160" s="82">
        <v>2</v>
      </c>
      <c r="G160" s="82">
        <v>2</v>
      </c>
      <c r="H160" s="82">
        <v>2</v>
      </c>
      <c r="I160" s="82">
        <v>2</v>
      </c>
      <c r="J160" s="82">
        <v>0</v>
      </c>
      <c r="K160" s="82">
        <v>0</v>
      </c>
      <c r="L160" s="82">
        <v>0</v>
      </c>
      <c r="M160" s="82">
        <v>0</v>
      </c>
      <c r="N160" s="82">
        <v>0</v>
      </c>
      <c r="O160" s="82">
        <v>0</v>
      </c>
      <c r="P160" s="125">
        <v>7</v>
      </c>
      <c r="Q160" s="125">
        <v>7</v>
      </c>
      <c r="R160" s="125">
        <v>0</v>
      </c>
      <c r="S160" s="125">
        <v>0</v>
      </c>
      <c r="T160" s="125">
        <v>7</v>
      </c>
      <c r="U160" s="125">
        <v>0</v>
      </c>
      <c r="V160" s="125">
        <v>7</v>
      </c>
      <c r="W160" s="125">
        <v>4</v>
      </c>
      <c r="X160" s="125">
        <v>0</v>
      </c>
      <c r="Y160" s="125">
        <v>0</v>
      </c>
      <c r="Z160" s="125">
        <v>8</v>
      </c>
      <c r="AA160" s="92">
        <f t="shared" si="42"/>
        <v>50</v>
      </c>
      <c r="AB160" s="278">
        <f t="shared" si="29"/>
        <v>2</v>
      </c>
      <c r="AC160" s="278">
        <f t="shared" si="30"/>
        <v>6</v>
      </c>
      <c r="AD160" s="278">
        <f t="shared" si="31"/>
        <v>16</v>
      </c>
      <c r="AE160" s="278">
        <f t="shared" si="32"/>
        <v>14</v>
      </c>
      <c r="AF160" s="278">
        <f t="shared" si="33"/>
        <v>12</v>
      </c>
      <c r="AG160" s="278">
        <f t="shared" si="34"/>
        <v>0</v>
      </c>
      <c r="AH160" s="277">
        <f t="shared" si="35"/>
        <v>50</v>
      </c>
      <c r="AI160" s="279">
        <f t="shared" si="36"/>
        <v>33.333333333333329</v>
      </c>
      <c r="AJ160" s="279">
        <f t="shared" si="37"/>
        <v>60</v>
      </c>
      <c r="AK160" s="279">
        <f t="shared" si="38"/>
        <v>53.333333333333336</v>
      </c>
      <c r="AL160" s="279">
        <f t="shared" si="39"/>
        <v>53.846153846153847</v>
      </c>
      <c r="AM160" s="279">
        <f t="shared" si="40"/>
        <v>42.857142857142854</v>
      </c>
      <c r="AN160" s="279">
        <f t="shared" si="41"/>
        <v>0</v>
      </c>
      <c r="AO160" s="3"/>
      <c r="AP160" s="3"/>
      <c r="AQ160" s="3"/>
    </row>
    <row r="161" spans="1:43" ht="30" customHeight="1" x14ac:dyDescent="0.2">
      <c r="A161" s="91">
        <v>145</v>
      </c>
      <c r="B161" s="117" t="str">
        <f>'STUDENT NAMELIST'!B149</f>
        <v>2023PEC AI 497</v>
      </c>
      <c r="C161" s="117">
        <f>'STUDENT NAMELIST'!C149</f>
        <v>211423243145</v>
      </c>
      <c r="D161" s="118" t="str">
        <f>'STUDENT NAMELIST'!D149</f>
        <v>HARIVISHNU K C</v>
      </c>
      <c r="E161" s="82">
        <v>2</v>
      </c>
      <c r="F161" s="82">
        <v>2</v>
      </c>
      <c r="G161" s="82">
        <v>2</v>
      </c>
      <c r="H161" s="82">
        <v>2</v>
      </c>
      <c r="I161" s="82">
        <v>2</v>
      </c>
      <c r="J161" s="82">
        <v>0</v>
      </c>
      <c r="K161" s="82">
        <v>0</v>
      </c>
      <c r="L161" s="82">
        <v>0</v>
      </c>
      <c r="M161" s="82">
        <v>0</v>
      </c>
      <c r="N161" s="82">
        <v>0</v>
      </c>
      <c r="O161" s="82">
        <v>7</v>
      </c>
      <c r="P161" s="125">
        <v>0</v>
      </c>
      <c r="Q161" s="125">
        <v>0</v>
      </c>
      <c r="R161" s="125">
        <v>7</v>
      </c>
      <c r="S161" s="125">
        <v>6</v>
      </c>
      <c r="T161" s="125">
        <v>0</v>
      </c>
      <c r="U161" s="125">
        <v>7</v>
      </c>
      <c r="V161" s="125">
        <v>0</v>
      </c>
      <c r="W161" s="125">
        <v>0</v>
      </c>
      <c r="X161" s="125">
        <v>5</v>
      </c>
      <c r="Y161" s="125">
        <v>8</v>
      </c>
      <c r="Z161" s="125">
        <v>0</v>
      </c>
      <c r="AA161" s="92">
        <f t="shared" si="42"/>
        <v>50</v>
      </c>
      <c r="AB161" s="278">
        <f t="shared" si="29"/>
        <v>2</v>
      </c>
      <c r="AC161" s="278">
        <f t="shared" si="30"/>
        <v>13</v>
      </c>
      <c r="AD161" s="278">
        <f t="shared" si="31"/>
        <v>16</v>
      </c>
      <c r="AE161" s="278">
        <f t="shared" si="32"/>
        <v>6</v>
      </c>
      <c r="AF161" s="278">
        <f t="shared" si="33"/>
        <v>13</v>
      </c>
      <c r="AG161" s="278">
        <f t="shared" si="34"/>
        <v>0</v>
      </c>
      <c r="AH161" s="277">
        <f t="shared" si="35"/>
        <v>50</v>
      </c>
      <c r="AI161" s="279">
        <f t="shared" si="36"/>
        <v>33.333333333333329</v>
      </c>
      <c r="AJ161" s="279">
        <f t="shared" si="37"/>
        <v>56.521739130434781</v>
      </c>
      <c r="AK161" s="279">
        <f t="shared" si="38"/>
        <v>53.333333333333336</v>
      </c>
      <c r="AL161" s="279">
        <f t="shared" si="39"/>
        <v>46.153846153846153</v>
      </c>
      <c r="AM161" s="279">
        <f t="shared" si="40"/>
        <v>46.428571428571431</v>
      </c>
      <c r="AN161" s="279">
        <f t="shared" si="41"/>
        <v>0</v>
      </c>
      <c r="AO161" s="3"/>
      <c r="AP161" s="3"/>
      <c r="AQ161" s="3"/>
    </row>
    <row r="162" spans="1:43" ht="30" customHeight="1" x14ac:dyDescent="0.2">
      <c r="A162" s="91">
        <v>146</v>
      </c>
      <c r="B162" s="117" t="str">
        <f>'STUDENT NAMELIST'!B150</f>
        <v>2023PEC AI 163</v>
      </c>
      <c r="C162" s="117">
        <f>'STUDENT NAMELIST'!C150</f>
        <v>211423243146</v>
      </c>
      <c r="D162" s="118" t="str">
        <f>'STUDENT NAMELIST'!D150</f>
        <v>HARSHAVARTHINI T</v>
      </c>
      <c r="E162" s="82">
        <v>2</v>
      </c>
      <c r="F162" s="82">
        <v>2</v>
      </c>
      <c r="G162" s="82">
        <v>2</v>
      </c>
      <c r="H162" s="82">
        <v>2</v>
      </c>
      <c r="I162" s="82">
        <v>2</v>
      </c>
      <c r="J162" s="82">
        <v>2</v>
      </c>
      <c r="K162" s="82">
        <v>2</v>
      </c>
      <c r="L162" s="82">
        <v>2</v>
      </c>
      <c r="M162" s="82">
        <v>2</v>
      </c>
      <c r="N162" s="82">
        <v>0</v>
      </c>
      <c r="O162" s="82">
        <v>0</v>
      </c>
      <c r="P162" s="125">
        <v>12</v>
      </c>
      <c r="Q162" s="125">
        <v>13</v>
      </c>
      <c r="R162" s="125">
        <v>0</v>
      </c>
      <c r="S162" s="125">
        <v>0</v>
      </c>
      <c r="T162" s="125">
        <v>13</v>
      </c>
      <c r="U162" s="125">
        <v>0</v>
      </c>
      <c r="V162" s="125">
        <v>13</v>
      </c>
      <c r="W162" s="125">
        <v>8</v>
      </c>
      <c r="X162" s="125">
        <v>0</v>
      </c>
      <c r="Y162" s="125">
        <v>0</v>
      </c>
      <c r="Z162" s="125">
        <v>14</v>
      </c>
      <c r="AA162" s="92">
        <f t="shared" si="42"/>
        <v>91</v>
      </c>
      <c r="AB162" s="278">
        <f t="shared" si="29"/>
        <v>6</v>
      </c>
      <c r="AC162" s="278">
        <f t="shared" si="30"/>
        <v>8</v>
      </c>
      <c r="AD162" s="278">
        <f t="shared" si="31"/>
        <v>29</v>
      </c>
      <c r="AE162" s="278">
        <f t="shared" si="32"/>
        <v>26</v>
      </c>
      <c r="AF162" s="278">
        <f t="shared" si="33"/>
        <v>22</v>
      </c>
      <c r="AG162" s="278">
        <f t="shared" si="34"/>
        <v>0</v>
      </c>
      <c r="AH162" s="277">
        <f t="shared" si="35"/>
        <v>91</v>
      </c>
      <c r="AI162" s="279">
        <f t="shared" si="36"/>
        <v>100</v>
      </c>
      <c r="AJ162" s="279">
        <f t="shared" si="37"/>
        <v>80</v>
      </c>
      <c r="AK162" s="279">
        <f t="shared" si="38"/>
        <v>96.666666666666671</v>
      </c>
      <c r="AL162" s="279">
        <f t="shared" si="39"/>
        <v>100</v>
      </c>
      <c r="AM162" s="279">
        <f t="shared" si="40"/>
        <v>78.571428571428569</v>
      </c>
      <c r="AN162" s="279">
        <f t="shared" si="41"/>
        <v>0</v>
      </c>
      <c r="AO162" s="3"/>
      <c r="AP162" s="3"/>
      <c r="AQ162" s="3"/>
    </row>
    <row r="163" spans="1:43" ht="30" customHeight="1" x14ac:dyDescent="0.2">
      <c r="A163" s="91">
        <v>147</v>
      </c>
      <c r="B163" s="117" t="str">
        <f>'STUDENT NAMELIST'!B151</f>
        <v>2023PEC AI 167</v>
      </c>
      <c r="C163" s="117">
        <f>'STUDENT NAMELIST'!C151</f>
        <v>211423243147</v>
      </c>
      <c r="D163" s="118" t="str">
        <f>'STUDENT NAMELIST'!D151</f>
        <v>HARSHINI M</v>
      </c>
      <c r="E163" s="82">
        <v>2</v>
      </c>
      <c r="F163" s="82">
        <v>2</v>
      </c>
      <c r="G163" s="82">
        <v>2</v>
      </c>
      <c r="H163" s="82">
        <v>2</v>
      </c>
      <c r="I163" s="82">
        <v>2</v>
      </c>
      <c r="J163" s="82">
        <v>2</v>
      </c>
      <c r="K163" s="82">
        <v>2</v>
      </c>
      <c r="L163" s="82">
        <v>2</v>
      </c>
      <c r="M163" s="82">
        <v>1</v>
      </c>
      <c r="N163" s="82">
        <v>0</v>
      </c>
      <c r="O163" s="82">
        <v>12</v>
      </c>
      <c r="P163" s="125">
        <v>0</v>
      </c>
      <c r="Q163" s="125">
        <v>0</v>
      </c>
      <c r="R163" s="125">
        <v>12</v>
      </c>
      <c r="S163" s="125">
        <v>11</v>
      </c>
      <c r="T163" s="125">
        <v>0</v>
      </c>
      <c r="U163" s="125">
        <v>12</v>
      </c>
      <c r="V163" s="125">
        <v>0</v>
      </c>
      <c r="W163" s="125">
        <v>0</v>
      </c>
      <c r="X163" s="125">
        <v>7</v>
      </c>
      <c r="Y163" s="125">
        <v>13</v>
      </c>
      <c r="Z163" s="125">
        <v>0</v>
      </c>
      <c r="AA163" s="92">
        <f t="shared" si="42"/>
        <v>84</v>
      </c>
      <c r="AB163" s="278">
        <f t="shared" si="29"/>
        <v>6</v>
      </c>
      <c r="AC163" s="278">
        <f t="shared" si="30"/>
        <v>20</v>
      </c>
      <c r="AD163" s="278">
        <f t="shared" si="31"/>
        <v>27</v>
      </c>
      <c r="AE163" s="278">
        <f t="shared" si="32"/>
        <v>11</v>
      </c>
      <c r="AF163" s="278">
        <f t="shared" si="33"/>
        <v>20</v>
      </c>
      <c r="AG163" s="278">
        <f t="shared" si="34"/>
        <v>0</v>
      </c>
      <c r="AH163" s="277">
        <f t="shared" si="35"/>
        <v>84</v>
      </c>
      <c r="AI163" s="279">
        <f t="shared" si="36"/>
        <v>100</v>
      </c>
      <c r="AJ163" s="279">
        <f t="shared" si="37"/>
        <v>86.956521739130437</v>
      </c>
      <c r="AK163" s="279">
        <f t="shared" si="38"/>
        <v>90</v>
      </c>
      <c r="AL163" s="279">
        <f t="shared" si="39"/>
        <v>84.615384615384613</v>
      </c>
      <c r="AM163" s="279">
        <f t="shared" si="40"/>
        <v>71.428571428571431</v>
      </c>
      <c r="AN163" s="279">
        <f t="shared" si="41"/>
        <v>0</v>
      </c>
      <c r="AO163" s="3"/>
      <c r="AP163" s="3"/>
      <c r="AQ163" s="3"/>
    </row>
    <row r="164" spans="1:43" ht="30" customHeight="1" x14ac:dyDescent="0.2">
      <c r="A164" s="91">
        <v>148</v>
      </c>
      <c r="B164" s="117" t="str">
        <f>'STUDENT NAMELIST'!B152</f>
        <v>2023PEC AI 164</v>
      </c>
      <c r="C164" s="117">
        <f>'STUDENT NAMELIST'!C152</f>
        <v>211423243148</v>
      </c>
      <c r="D164" s="118" t="str">
        <f>'STUDENT NAMELIST'!D152</f>
        <v>HARSHINI R R</v>
      </c>
      <c r="E164" s="82">
        <v>2</v>
      </c>
      <c r="F164" s="82">
        <v>2</v>
      </c>
      <c r="G164" s="82">
        <v>2</v>
      </c>
      <c r="H164" s="82">
        <v>2</v>
      </c>
      <c r="I164" s="82">
        <v>2</v>
      </c>
      <c r="J164" s="82">
        <v>2</v>
      </c>
      <c r="K164" s="82">
        <v>2</v>
      </c>
      <c r="L164" s="82">
        <v>2</v>
      </c>
      <c r="M164" s="82">
        <v>0</v>
      </c>
      <c r="N164" s="82">
        <v>0</v>
      </c>
      <c r="O164" s="82">
        <v>0</v>
      </c>
      <c r="P164" s="125">
        <v>11</v>
      </c>
      <c r="Q164" s="125">
        <v>12</v>
      </c>
      <c r="R164" s="125">
        <v>0</v>
      </c>
      <c r="S164" s="125">
        <v>0</v>
      </c>
      <c r="T164" s="125">
        <v>12</v>
      </c>
      <c r="U164" s="125">
        <v>0</v>
      </c>
      <c r="V164" s="125">
        <v>12</v>
      </c>
      <c r="W164" s="125">
        <v>5</v>
      </c>
      <c r="X164" s="125">
        <v>0</v>
      </c>
      <c r="Y164" s="125">
        <v>0</v>
      </c>
      <c r="Z164" s="125">
        <v>12</v>
      </c>
      <c r="AA164" s="92">
        <f t="shared" si="42"/>
        <v>80</v>
      </c>
      <c r="AB164" s="278">
        <f t="shared" si="29"/>
        <v>6</v>
      </c>
      <c r="AC164" s="278">
        <f t="shared" si="30"/>
        <v>8</v>
      </c>
      <c r="AD164" s="278">
        <f t="shared" si="31"/>
        <v>25</v>
      </c>
      <c r="AE164" s="278">
        <f t="shared" si="32"/>
        <v>24</v>
      </c>
      <c r="AF164" s="278">
        <f t="shared" si="33"/>
        <v>17</v>
      </c>
      <c r="AG164" s="278">
        <f t="shared" si="34"/>
        <v>0</v>
      </c>
      <c r="AH164" s="277">
        <f t="shared" si="35"/>
        <v>80</v>
      </c>
      <c r="AI164" s="279">
        <f t="shared" si="36"/>
        <v>100</v>
      </c>
      <c r="AJ164" s="279">
        <f t="shared" si="37"/>
        <v>80</v>
      </c>
      <c r="AK164" s="279">
        <f t="shared" si="38"/>
        <v>83.333333333333343</v>
      </c>
      <c r="AL164" s="279">
        <f t="shared" si="39"/>
        <v>92.307692307692307</v>
      </c>
      <c r="AM164" s="279">
        <f t="shared" si="40"/>
        <v>60.714285714285708</v>
      </c>
      <c r="AN164" s="279">
        <f t="shared" si="41"/>
        <v>0</v>
      </c>
      <c r="AO164" s="3"/>
      <c r="AP164" s="3"/>
      <c r="AQ164" s="3"/>
    </row>
    <row r="165" spans="1:43" ht="30" customHeight="1" x14ac:dyDescent="0.2">
      <c r="A165" s="91">
        <v>149</v>
      </c>
      <c r="B165" s="117" t="str">
        <f>'STUDENT NAMELIST'!B153</f>
        <v>2023PEC AI 165</v>
      </c>
      <c r="C165" s="117">
        <f>'STUDENT NAMELIST'!C153</f>
        <v>211423243149</v>
      </c>
      <c r="D165" s="118" t="str">
        <f>'STUDENT NAMELIST'!D153</f>
        <v xml:space="preserve">HARSHINI T </v>
      </c>
      <c r="E165" s="82">
        <v>2</v>
      </c>
      <c r="F165" s="82">
        <v>2</v>
      </c>
      <c r="G165" s="82">
        <v>2</v>
      </c>
      <c r="H165" s="82">
        <v>2</v>
      </c>
      <c r="I165" s="82">
        <v>2</v>
      </c>
      <c r="J165" s="82">
        <v>2</v>
      </c>
      <c r="K165" s="82">
        <v>2</v>
      </c>
      <c r="L165" s="82">
        <v>2</v>
      </c>
      <c r="M165" s="82">
        <v>0</v>
      </c>
      <c r="N165" s="82">
        <v>0</v>
      </c>
      <c r="O165" s="82">
        <v>12</v>
      </c>
      <c r="P165" s="125">
        <v>0</v>
      </c>
      <c r="Q165" s="125">
        <v>0</v>
      </c>
      <c r="R165" s="125">
        <v>12</v>
      </c>
      <c r="S165" s="125">
        <v>10</v>
      </c>
      <c r="T165" s="125">
        <v>0</v>
      </c>
      <c r="U165" s="125">
        <v>12</v>
      </c>
      <c r="V165" s="125">
        <v>0</v>
      </c>
      <c r="W165" s="125">
        <v>0</v>
      </c>
      <c r="X165" s="125">
        <v>8</v>
      </c>
      <c r="Y165" s="125">
        <v>12</v>
      </c>
      <c r="Z165" s="125">
        <v>0</v>
      </c>
      <c r="AA165" s="92">
        <f t="shared" si="42"/>
        <v>82</v>
      </c>
      <c r="AB165" s="278">
        <f t="shared" si="29"/>
        <v>6</v>
      </c>
      <c r="AC165" s="278">
        <f t="shared" si="30"/>
        <v>20</v>
      </c>
      <c r="AD165" s="278">
        <f t="shared" si="31"/>
        <v>26</v>
      </c>
      <c r="AE165" s="278">
        <f t="shared" si="32"/>
        <v>10</v>
      </c>
      <c r="AF165" s="278">
        <f t="shared" si="33"/>
        <v>20</v>
      </c>
      <c r="AG165" s="278">
        <f t="shared" si="34"/>
        <v>0</v>
      </c>
      <c r="AH165" s="277">
        <f t="shared" si="35"/>
        <v>82</v>
      </c>
      <c r="AI165" s="279">
        <f t="shared" si="36"/>
        <v>100</v>
      </c>
      <c r="AJ165" s="279">
        <f t="shared" si="37"/>
        <v>86.956521739130437</v>
      </c>
      <c r="AK165" s="279">
        <f t="shared" si="38"/>
        <v>86.666666666666671</v>
      </c>
      <c r="AL165" s="279">
        <f t="shared" si="39"/>
        <v>76.923076923076934</v>
      </c>
      <c r="AM165" s="279">
        <f t="shared" si="40"/>
        <v>71.428571428571431</v>
      </c>
      <c r="AN165" s="279">
        <f t="shared" si="41"/>
        <v>0</v>
      </c>
      <c r="AO165" s="3"/>
      <c r="AP165" s="3"/>
      <c r="AQ165" s="3"/>
    </row>
    <row r="166" spans="1:43" ht="30" customHeight="1" x14ac:dyDescent="0.2">
      <c r="A166" s="91">
        <v>150</v>
      </c>
      <c r="B166" s="117" t="str">
        <f>'STUDENT NAMELIST'!B154</f>
        <v>2023PEC AI 166</v>
      </c>
      <c r="C166" s="117">
        <f>'STUDENT NAMELIST'!C154</f>
        <v>211423243150</v>
      </c>
      <c r="D166" s="118" t="str">
        <f>'STUDENT NAMELIST'!D154</f>
        <v>HARSHINI V M</v>
      </c>
      <c r="E166" s="82">
        <v>2</v>
      </c>
      <c r="F166" s="82">
        <v>2</v>
      </c>
      <c r="G166" s="82">
        <v>2</v>
      </c>
      <c r="H166" s="82">
        <v>2</v>
      </c>
      <c r="I166" s="82">
        <v>2</v>
      </c>
      <c r="J166" s="82">
        <v>2</v>
      </c>
      <c r="K166" s="82">
        <v>2</v>
      </c>
      <c r="L166" s="82">
        <v>2</v>
      </c>
      <c r="M166" s="82">
        <v>1</v>
      </c>
      <c r="N166" s="82">
        <v>0</v>
      </c>
      <c r="O166" s="82">
        <v>0</v>
      </c>
      <c r="P166" s="125">
        <v>12</v>
      </c>
      <c r="Q166" s="125">
        <v>13</v>
      </c>
      <c r="R166" s="125">
        <v>0</v>
      </c>
      <c r="S166" s="125">
        <v>0</v>
      </c>
      <c r="T166" s="125">
        <v>13</v>
      </c>
      <c r="U166" s="125">
        <v>0</v>
      </c>
      <c r="V166" s="125">
        <v>13</v>
      </c>
      <c r="W166" s="125">
        <v>6</v>
      </c>
      <c r="X166" s="125">
        <v>0</v>
      </c>
      <c r="Y166" s="125">
        <v>0</v>
      </c>
      <c r="Z166" s="125">
        <v>13</v>
      </c>
      <c r="AA166" s="92">
        <f t="shared" si="42"/>
        <v>87</v>
      </c>
      <c r="AB166" s="278">
        <f t="shared" si="29"/>
        <v>6</v>
      </c>
      <c r="AC166" s="278">
        <f t="shared" si="30"/>
        <v>8</v>
      </c>
      <c r="AD166" s="278">
        <f t="shared" si="31"/>
        <v>28</v>
      </c>
      <c r="AE166" s="278">
        <f t="shared" si="32"/>
        <v>26</v>
      </c>
      <c r="AF166" s="278">
        <f t="shared" si="33"/>
        <v>19</v>
      </c>
      <c r="AG166" s="278">
        <f t="shared" si="34"/>
        <v>0</v>
      </c>
      <c r="AH166" s="277">
        <f t="shared" si="35"/>
        <v>87</v>
      </c>
      <c r="AI166" s="279">
        <f t="shared" si="36"/>
        <v>100</v>
      </c>
      <c r="AJ166" s="279">
        <f t="shared" si="37"/>
        <v>80</v>
      </c>
      <c r="AK166" s="279">
        <f t="shared" si="38"/>
        <v>93.333333333333329</v>
      </c>
      <c r="AL166" s="279">
        <f t="shared" si="39"/>
        <v>100</v>
      </c>
      <c r="AM166" s="279">
        <f t="shared" si="40"/>
        <v>67.857142857142861</v>
      </c>
      <c r="AN166" s="279">
        <f t="shared" si="41"/>
        <v>0</v>
      </c>
      <c r="AO166" s="3"/>
      <c r="AP166" s="3"/>
      <c r="AQ166" s="3"/>
    </row>
    <row r="167" spans="1:43" ht="30" customHeight="1" x14ac:dyDescent="0.2">
      <c r="A167" s="91">
        <v>151</v>
      </c>
      <c r="B167" s="117" t="str">
        <f>'STUDENT NAMELIST'!B155</f>
        <v>2023PEC AI 191</v>
      </c>
      <c r="C167" s="117">
        <f>'STUDENT NAMELIST'!C155</f>
        <v>211423243151</v>
      </c>
      <c r="D167" s="118" t="str">
        <f>'STUDENT NAMELIST'!D155</f>
        <v>HARSHITHAA SREE S</v>
      </c>
      <c r="E167" s="82">
        <v>2</v>
      </c>
      <c r="F167" s="82">
        <v>2</v>
      </c>
      <c r="G167" s="82">
        <v>2</v>
      </c>
      <c r="H167" s="82">
        <v>2</v>
      </c>
      <c r="I167" s="82">
        <v>2</v>
      </c>
      <c r="J167" s="82">
        <v>2</v>
      </c>
      <c r="K167" s="82">
        <v>0</v>
      </c>
      <c r="L167" s="82">
        <v>0</v>
      </c>
      <c r="M167" s="82">
        <v>0</v>
      </c>
      <c r="N167" s="82">
        <v>0</v>
      </c>
      <c r="O167" s="82">
        <v>9</v>
      </c>
      <c r="P167" s="125">
        <v>0</v>
      </c>
      <c r="Q167" s="125">
        <v>0</v>
      </c>
      <c r="R167" s="125">
        <v>9</v>
      </c>
      <c r="S167" s="125">
        <v>8</v>
      </c>
      <c r="T167" s="125">
        <v>0</v>
      </c>
      <c r="U167" s="125">
        <v>9</v>
      </c>
      <c r="V167" s="125">
        <v>0</v>
      </c>
      <c r="W167" s="125">
        <v>0</v>
      </c>
      <c r="X167" s="125">
        <v>6</v>
      </c>
      <c r="Y167" s="125">
        <v>9</v>
      </c>
      <c r="Z167" s="125">
        <v>0</v>
      </c>
      <c r="AA167" s="92">
        <f t="shared" si="42"/>
        <v>62</v>
      </c>
      <c r="AB167" s="278">
        <f t="shared" si="29"/>
        <v>2</v>
      </c>
      <c r="AC167" s="278">
        <f t="shared" si="30"/>
        <v>17</v>
      </c>
      <c r="AD167" s="278">
        <f t="shared" si="31"/>
        <v>20</v>
      </c>
      <c r="AE167" s="278">
        <f t="shared" si="32"/>
        <v>8</v>
      </c>
      <c r="AF167" s="278">
        <f t="shared" si="33"/>
        <v>15</v>
      </c>
      <c r="AG167" s="278">
        <f t="shared" si="34"/>
        <v>0</v>
      </c>
      <c r="AH167" s="277">
        <f t="shared" si="35"/>
        <v>62</v>
      </c>
      <c r="AI167" s="279">
        <f t="shared" si="36"/>
        <v>33.333333333333329</v>
      </c>
      <c r="AJ167" s="279">
        <f t="shared" si="37"/>
        <v>73.91304347826086</v>
      </c>
      <c r="AK167" s="279">
        <f t="shared" si="38"/>
        <v>66.666666666666657</v>
      </c>
      <c r="AL167" s="279">
        <f t="shared" si="39"/>
        <v>61.53846153846154</v>
      </c>
      <c r="AM167" s="279">
        <f t="shared" si="40"/>
        <v>53.571428571428569</v>
      </c>
      <c r="AN167" s="279">
        <f t="shared" si="41"/>
        <v>0</v>
      </c>
      <c r="AO167" s="3"/>
      <c r="AP167" s="3"/>
      <c r="AQ167" s="3"/>
    </row>
    <row r="168" spans="1:43" ht="30" customHeight="1" x14ac:dyDescent="0.2">
      <c r="A168" s="91">
        <v>152</v>
      </c>
      <c r="B168" s="117" t="str">
        <f>'STUDENT NAMELIST'!B156</f>
        <v>2023PEC AI 494</v>
      </c>
      <c r="C168" s="117">
        <f>'STUDENT NAMELIST'!C156</f>
        <v>211423243152</v>
      </c>
      <c r="D168" s="118" t="str">
        <f>'STUDENT NAMELIST'!D156</f>
        <v>HARSIH RAJ B</v>
      </c>
      <c r="E168" s="82">
        <v>2</v>
      </c>
      <c r="F168" s="82">
        <v>2</v>
      </c>
      <c r="G168" s="82">
        <v>2</v>
      </c>
      <c r="H168" s="82">
        <v>2</v>
      </c>
      <c r="I168" s="82">
        <v>2</v>
      </c>
      <c r="J168" s="82">
        <v>0</v>
      </c>
      <c r="K168" s="82">
        <v>0</v>
      </c>
      <c r="L168" s="82">
        <v>0</v>
      </c>
      <c r="M168" s="82">
        <v>0</v>
      </c>
      <c r="N168" s="82">
        <v>0</v>
      </c>
      <c r="O168" s="82">
        <v>0</v>
      </c>
      <c r="P168" s="125">
        <v>7</v>
      </c>
      <c r="Q168" s="125">
        <v>8</v>
      </c>
      <c r="R168" s="125">
        <v>0</v>
      </c>
      <c r="S168" s="125">
        <v>0</v>
      </c>
      <c r="T168" s="125">
        <v>8</v>
      </c>
      <c r="U168" s="125">
        <v>0</v>
      </c>
      <c r="V168" s="125">
        <v>8</v>
      </c>
      <c r="W168" s="125">
        <v>2</v>
      </c>
      <c r="X168" s="125">
        <v>0</v>
      </c>
      <c r="Y168" s="125">
        <v>0</v>
      </c>
      <c r="Z168" s="125">
        <v>8</v>
      </c>
      <c r="AA168" s="92">
        <f t="shared" si="42"/>
        <v>51</v>
      </c>
      <c r="AB168" s="278">
        <f t="shared" si="29"/>
        <v>2</v>
      </c>
      <c r="AC168" s="278">
        <f t="shared" si="30"/>
        <v>6</v>
      </c>
      <c r="AD168" s="278">
        <f t="shared" si="31"/>
        <v>17</v>
      </c>
      <c r="AE168" s="278">
        <f t="shared" si="32"/>
        <v>16</v>
      </c>
      <c r="AF168" s="278">
        <f t="shared" si="33"/>
        <v>10</v>
      </c>
      <c r="AG168" s="278">
        <f t="shared" si="34"/>
        <v>0</v>
      </c>
      <c r="AH168" s="277">
        <f t="shared" si="35"/>
        <v>51</v>
      </c>
      <c r="AI168" s="279">
        <f t="shared" si="36"/>
        <v>33.333333333333329</v>
      </c>
      <c r="AJ168" s="279">
        <f t="shared" si="37"/>
        <v>60</v>
      </c>
      <c r="AK168" s="279">
        <f t="shared" si="38"/>
        <v>56.666666666666664</v>
      </c>
      <c r="AL168" s="279">
        <f t="shared" si="39"/>
        <v>61.53846153846154</v>
      </c>
      <c r="AM168" s="279">
        <f t="shared" si="40"/>
        <v>35.714285714285715</v>
      </c>
      <c r="AN168" s="279">
        <f t="shared" si="41"/>
        <v>0</v>
      </c>
      <c r="AO168" s="3"/>
      <c r="AP168" s="3"/>
      <c r="AQ168" s="3"/>
    </row>
    <row r="169" spans="1:43" ht="30" customHeight="1" x14ac:dyDescent="0.2">
      <c r="A169" s="91">
        <v>153</v>
      </c>
      <c r="B169" s="117" t="str">
        <f>'STUDENT NAMELIST'!B157</f>
        <v>2023PEC AI 499</v>
      </c>
      <c r="C169" s="117">
        <f>'STUDENT NAMELIST'!C157</f>
        <v>211423243153</v>
      </c>
      <c r="D169" s="118" t="str">
        <f>'STUDENT NAMELIST'!D157</f>
        <v>HEMAND KUMAR V</v>
      </c>
      <c r="E169" s="82">
        <v>2</v>
      </c>
      <c r="F169" s="82">
        <v>2</v>
      </c>
      <c r="G169" s="82">
        <v>2</v>
      </c>
      <c r="H169" s="82">
        <v>2</v>
      </c>
      <c r="I169" s="82">
        <v>2</v>
      </c>
      <c r="J169" s="82">
        <v>0</v>
      </c>
      <c r="K169" s="82">
        <v>0</v>
      </c>
      <c r="L169" s="82">
        <v>0</v>
      </c>
      <c r="M169" s="82">
        <v>0</v>
      </c>
      <c r="N169" s="82">
        <v>0</v>
      </c>
      <c r="O169" s="82">
        <v>7</v>
      </c>
      <c r="P169" s="125">
        <v>0</v>
      </c>
      <c r="Q169" s="125">
        <v>0</v>
      </c>
      <c r="R169" s="125">
        <v>7</v>
      </c>
      <c r="S169" s="125">
        <v>6</v>
      </c>
      <c r="T169" s="125">
        <v>0</v>
      </c>
      <c r="U169" s="125">
        <v>7</v>
      </c>
      <c r="V169" s="125">
        <v>0</v>
      </c>
      <c r="W169" s="125">
        <v>0</v>
      </c>
      <c r="X169" s="125">
        <v>5</v>
      </c>
      <c r="Y169" s="125">
        <v>8</v>
      </c>
      <c r="Z169" s="125">
        <v>0</v>
      </c>
      <c r="AA169" s="92">
        <f t="shared" si="42"/>
        <v>50</v>
      </c>
      <c r="AB169" s="278">
        <f t="shared" si="29"/>
        <v>2</v>
      </c>
      <c r="AC169" s="278">
        <f t="shared" si="30"/>
        <v>13</v>
      </c>
      <c r="AD169" s="278">
        <f t="shared" si="31"/>
        <v>16</v>
      </c>
      <c r="AE169" s="278">
        <f t="shared" si="32"/>
        <v>6</v>
      </c>
      <c r="AF169" s="278">
        <f t="shared" si="33"/>
        <v>13</v>
      </c>
      <c r="AG169" s="278">
        <f t="shared" si="34"/>
        <v>0</v>
      </c>
      <c r="AH169" s="277">
        <f t="shared" si="35"/>
        <v>50</v>
      </c>
      <c r="AI169" s="279">
        <f t="shared" si="36"/>
        <v>33.333333333333329</v>
      </c>
      <c r="AJ169" s="279">
        <f t="shared" si="37"/>
        <v>56.521739130434781</v>
      </c>
      <c r="AK169" s="279">
        <f t="shared" si="38"/>
        <v>53.333333333333336</v>
      </c>
      <c r="AL169" s="279">
        <f t="shared" si="39"/>
        <v>46.153846153846153</v>
      </c>
      <c r="AM169" s="279">
        <f t="shared" si="40"/>
        <v>46.428571428571431</v>
      </c>
      <c r="AN169" s="279">
        <f t="shared" si="41"/>
        <v>0</v>
      </c>
      <c r="AO169" s="3"/>
      <c r="AP169" s="3"/>
      <c r="AQ169" s="3"/>
    </row>
    <row r="170" spans="1:43" ht="30" customHeight="1" x14ac:dyDescent="0.2">
      <c r="A170" s="91">
        <v>154</v>
      </c>
      <c r="B170" s="117" t="str">
        <f>'STUDENT NAMELIST'!B158</f>
        <v>2023PEC AI 500</v>
      </c>
      <c r="C170" s="117">
        <f>'STUDENT NAMELIST'!C158</f>
        <v>211423243154</v>
      </c>
      <c r="D170" s="118" t="str">
        <f>'STUDENT NAMELIST'!D158</f>
        <v>HEMANTH S</v>
      </c>
      <c r="E170" s="82">
        <v>2</v>
      </c>
      <c r="F170" s="82">
        <v>2</v>
      </c>
      <c r="G170" s="82">
        <v>2</v>
      </c>
      <c r="H170" s="82">
        <v>0</v>
      </c>
      <c r="I170" s="82">
        <v>0</v>
      </c>
      <c r="J170" s="82">
        <v>0</v>
      </c>
      <c r="K170" s="82">
        <v>0</v>
      </c>
      <c r="L170" s="82">
        <v>0</v>
      </c>
      <c r="M170" s="82">
        <v>0</v>
      </c>
      <c r="N170" s="82">
        <v>0</v>
      </c>
      <c r="O170" s="82">
        <v>0</v>
      </c>
      <c r="P170" s="125">
        <v>5</v>
      </c>
      <c r="Q170" s="125">
        <v>5</v>
      </c>
      <c r="R170" s="125">
        <v>0</v>
      </c>
      <c r="S170" s="125">
        <v>0</v>
      </c>
      <c r="T170" s="125">
        <v>5</v>
      </c>
      <c r="U170" s="125">
        <v>0</v>
      </c>
      <c r="V170" s="125">
        <v>5</v>
      </c>
      <c r="W170" s="125">
        <v>1</v>
      </c>
      <c r="X170" s="125">
        <v>0</v>
      </c>
      <c r="Y170" s="125">
        <v>0</v>
      </c>
      <c r="Z170" s="125">
        <v>5</v>
      </c>
      <c r="AA170" s="92">
        <f t="shared" si="42"/>
        <v>32</v>
      </c>
      <c r="AB170" s="278">
        <f t="shared" si="29"/>
        <v>2</v>
      </c>
      <c r="AC170" s="278">
        <f t="shared" si="30"/>
        <v>4</v>
      </c>
      <c r="AD170" s="278">
        <f t="shared" si="31"/>
        <v>10</v>
      </c>
      <c r="AE170" s="278">
        <f t="shared" si="32"/>
        <v>10</v>
      </c>
      <c r="AF170" s="278">
        <f t="shared" si="33"/>
        <v>6</v>
      </c>
      <c r="AG170" s="278">
        <f t="shared" si="34"/>
        <v>0</v>
      </c>
      <c r="AH170" s="277">
        <f t="shared" si="35"/>
        <v>32</v>
      </c>
      <c r="AI170" s="279">
        <f t="shared" si="36"/>
        <v>33.333333333333329</v>
      </c>
      <c r="AJ170" s="279">
        <f t="shared" si="37"/>
        <v>40</v>
      </c>
      <c r="AK170" s="279">
        <f t="shared" si="38"/>
        <v>33.333333333333329</v>
      </c>
      <c r="AL170" s="279">
        <f t="shared" si="39"/>
        <v>38.461538461538467</v>
      </c>
      <c r="AM170" s="279">
        <f t="shared" si="40"/>
        <v>21.428571428571427</v>
      </c>
      <c r="AN170" s="279">
        <f t="shared" si="41"/>
        <v>0</v>
      </c>
      <c r="AO170" s="3"/>
      <c r="AP170" s="3"/>
      <c r="AQ170" s="3"/>
    </row>
    <row r="171" spans="1:43" ht="30" customHeight="1" x14ac:dyDescent="0.2">
      <c r="A171" s="91">
        <v>155</v>
      </c>
      <c r="B171" s="117" t="str">
        <f>'STUDENT NAMELIST'!B159</f>
        <v>2023PEC AI 287</v>
      </c>
      <c r="C171" s="117">
        <f>'STUDENT NAMELIST'!C159</f>
        <v>211423243155</v>
      </c>
      <c r="D171" s="118" t="str">
        <f>'STUDENT NAMELIST'!D159</f>
        <v>HEMANTH VISHNU B</v>
      </c>
      <c r="E171" s="82">
        <v>2</v>
      </c>
      <c r="F171" s="82">
        <v>2</v>
      </c>
      <c r="G171" s="82">
        <v>2</v>
      </c>
      <c r="H171" s="82">
        <v>2</v>
      </c>
      <c r="I171" s="82">
        <v>2</v>
      </c>
      <c r="J171" s="82">
        <v>2</v>
      </c>
      <c r="K171" s="82">
        <v>1</v>
      </c>
      <c r="L171" s="82">
        <v>0</v>
      </c>
      <c r="M171" s="82">
        <v>0</v>
      </c>
      <c r="N171" s="82">
        <v>0</v>
      </c>
      <c r="O171" s="82">
        <v>9</v>
      </c>
      <c r="P171" s="125">
        <v>0</v>
      </c>
      <c r="Q171" s="125">
        <v>0</v>
      </c>
      <c r="R171" s="125">
        <v>9</v>
      </c>
      <c r="S171" s="125">
        <v>8</v>
      </c>
      <c r="T171" s="125">
        <v>0</v>
      </c>
      <c r="U171" s="125">
        <v>9</v>
      </c>
      <c r="V171" s="125">
        <v>0</v>
      </c>
      <c r="W171" s="125">
        <v>0</v>
      </c>
      <c r="X171" s="125">
        <v>6</v>
      </c>
      <c r="Y171" s="125">
        <v>9</v>
      </c>
      <c r="Z171" s="125">
        <v>0</v>
      </c>
      <c r="AA171" s="92">
        <f t="shared" si="42"/>
        <v>63</v>
      </c>
      <c r="AB171" s="278">
        <f t="shared" si="29"/>
        <v>3</v>
      </c>
      <c r="AC171" s="278">
        <f t="shared" si="30"/>
        <v>17</v>
      </c>
      <c r="AD171" s="278">
        <f t="shared" si="31"/>
        <v>20</v>
      </c>
      <c r="AE171" s="278">
        <f t="shared" si="32"/>
        <v>8</v>
      </c>
      <c r="AF171" s="278">
        <f t="shared" si="33"/>
        <v>15</v>
      </c>
      <c r="AG171" s="278">
        <f t="shared" si="34"/>
        <v>0</v>
      </c>
      <c r="AH171" s="277">
        <f t="shared" si="35"/>
        <v>63</v>
      </c>
      <c r="AI171" s="279">
        <f t="shared" si="36"/>
        <v>50</v>
      </c>
      <c r="AJ171" s="279">
        <f t="shared" si="37"/>
        <v>73.91304347826086</v>
      </c>
      <c r="AK171" s="279">
        <f t="shared" si="38"/>
        <v>66.666666666666657</v>
      </c>
      <c r="AL171" s="279">
        <f t="shared" si="39"/>
        <v>61.53846153846154</v>
      </c>
      <c r="AM171" s="279">
        <f t="shared" si="40"/>
        <v>53.571428571428569</v>
      </c>
      <c r="AN171" s="279">
        <f t="shared" si="41"/>
        <v>0</v>
      </c>
      <c r="AO171" s="3"/>
      <c r="AP171" s="3"/>
      <c r="AQ171" s="3"/>
    </row>
    <row r="172" spans="1:43" ht="30" customHeight="1" x14ac:dyDescent="0.2">
      <c r="A172" s="91">
        <v>156</v>
      </c>
      <c r="B172" s="117" t="str">
        <f>'STUDENT NAMELIST'!B160</f>
        <v>2023PEC AI 498</v>
      </c>
      <c r="C172" s="117">
        <f>'STUDENT NAMELIST'!C160</f>
        <v>211423243156</v>
      </c>
      <c r="D172" s="118" t="str">
        <f>'STUDENT NAMELIST'!D160</f>
        <v>HEMKUMAR A</v>
      </c>
      <c r="E172" s="82">
        <v>2</v>
      </c>
      <c r="F172" s="82">
        <v>2</v>
      </c>
      <c r="G172" s="82">
        <v>2</v>
      </c>
      <c r="H172" s="82">
        <v>2</v>
      </c>
      <c r="I172" s="82">
        <v>2</v>
      </c>
      <c r="J172" s="82">
        <v>2</v>
      </c>
      <c r="K172" s="82">
        <v>2</v>
      </c>
      <c r="L172" s="82">
        <v>1</v>
      </c>
      <c r="M172" s="82">
        <v>0</v>
      </c>
      <c r="N172" s="82">
        <v>0</v>
      </c>
      <c r="O172" s="82">
        <v>0</v>
      </c>
      <c r="P172" s="125">
        <v>10</v>
      </c>
      <c r="Q172" s="125">
        <v>11</v>
      </c>
      <c r="R172" s="125">
        <v>0</v>
      </c>
      <c r="S172" s="125">
        <v>0</v>
      </c>
      <c r="T172" s="125">
        <v>11</v>
      </c>
      <c r="U172" s="125">
        <v>0</v>
      </c>
      <c r="V172" s="125">
        <v>11</v>
      </c>
      <c r="W172" s="125">
        <v>7</v>
      </c>
      <c r="X172" s="125">
        <v>0</v>
      </c>
      <c r="Y172" s="125">
        <v>0</v>
      </c>
      <c r="Z172" s="125">
        <v>11</v>
      </c>
      <c r="AA172" s="92">
        <f t="shared" si="42"/>
        <v>76</v>
      </c>
      <c r="AB172" s="278">
        <f t="shared" si="29"/>
        <v>5</v>
      </c>
      <c r="AC172" s="278">
        <f t="shared" si="30"/>
        <v>8</v>
      </c>
      <c r="AD172" s="278">
        <f t="shared" si="31"/>
        <v>23</v>
      </c>
      <c r="AE172" s="278">
        <f t="shared" si="32"/>
        <v>22</v>
      </c>
      <c r="AF172" s="278">
        <f t="shared" si="33"/>
        <v>18</v>
      </c>
      <c r="AG172" s="278">
        <f t="shared" si="34"/>
        <v>0</v>
      </c>
      <c r="AH172" s="277">
        <f t="shared" si="35"/>
        <v>76</v>
      </c>
      <c r="AI172" s="279">
        <f t="shared" si="36"/>
        <v>83.333333333333343</v>
      </c>
      <c r="AJ172" s="279">
        <f t="shared" si="37"/>
        <v>80</v>
      </c>
      <c r="AK172" s="279">
        <f t="shared" si="38"/>
        <v>76.666666666666671</v>
      </c>
      <c r="AL172" s="279">
        <f t="shared" si="39"/>
        <v>84.615384615384613</v>
      </c>
      <c r="AM172" s="279">
        <f t="shared" si="40"/>
        <v>64.285714285714292</v>
      </c>
      <c r="AN172" s="279">
        <f t="shared" si="41"/>
        <v>0</v>
      </c>
      <c r="AO172" s="3"/>
      <c r="AP172" s="3"/>
      <c r="AQ172" s="3"/>
    </row>
    <row r="173" spans="1:43" ht="30" customHeight="1" x14ac:dyDescent="0.2">
      <c r="A173" s="91">
        <v>157</v>
      </c>
      <c r="B173" s="117" t="str">
        <f>'STUDENT NAMELIST'!B161</f>
        <v>2023PEC AI 168</v>
      </c>
      <c r="C173" s="117">
        <f>'STUDENT NAMELIST'!C161</f>
        <v>211423243157</v>
      </c>
      <c r="D173" s="118" t="str">
        <f>'STUDENT NAMELIST'!D161</f>
        <v xml:space="preserve">HEPZHIBHA RACHEL S </v>
      </c>
      <c r="E173" s="82">
        <v>2</v>
      </c>
      <c r="F173" s="82">
        <v>2</v>
      </c>
      <c r="G173" s="82">
        <v>2</v>
      </c>
      <c r="H173" s="82">
        <v>2</v>
      </c>
      <c r="I173" s="82">
        <v>2</v>
      </c>
      <c r="J173" s="82">
        <v>1</v>
      </c>
      <c r="K173" s="82">
        <v>0</v>
      </c>
      <c r="L173" s="82">
        <v>0</v>
      </c>
      <c r="M173" s="82">
        <v>0</v>
      </c>
      <c r="N173" s="82">
        <v>0</v>
      </c>
      <c r="O173" s="82">
        <v>8</v>
      </c>
      <c r="P173" s="125">
        <v>0</v>
      </c>
      <c r="Q173" s="125">
        <v>0</v>
      </c>
      <c r="R173" s="125">
        <v>8</v>
      </c>
      <c r="S173" s="125">
        <v>7</v>
      </c>
      <c r="T173" s="125">
        <v>0</v>
      </c>
      <c r="U173" s="125">
        <v>8</v>
      </c>
      <c r="V173" s="125">
        <v>0</v>
      </c>
      <c r="W173" s="125">
        <v>0</v>
      </c>
      <c r="X173" s="125">
        <v>6</v>
      </c>
      <c r="Y173" s="125">
        <v>8</v>
      </c>
      <c r="Z173" s="125">
        <v>0</v>
      </c>
      <c r="AA173" s="92">
        <f t="shared" si="42"/>
        <v>56</v>
      </c>
      <c r="AB173" s="278">
        <f t="shared" si="29"/>
        <v>2</v>
      </c>
      <c r="AC173" s="278">
        <f t="shared" si="30"/>
        <v>15</v>
      </c>
      <c r="AD173" s="278">
        <f t="shared" si="31"/>
        <v>18</v>
      </c>
      <c r="AE173" s="278">
        <f t="shared" si="32"/>
        <v>7</v>
      </c>
      <c r="AF173" s="278">
        <f t="shared" si="33"/>
        <v>14</v>
      </c>
      <c r="AG173" s="278">
        <f t="shared" si="34"/>
        <v>0</v>
      </c>
      <c r="AH173" s="277">
        <f t="shared" si="35"/>
        <v>56</v>
      </c>
      <c r="AI173" s="279">
        <f t="shared" si="36"/>
        <v>33.333333333333329</v>
      </c>
      <c r="AJ173" s="279">
        <f t="shared" si="37"/>
        <v>65.217391304347828</v>
      </c>
      <c r="AK173" s="279">
        <f t="shared" si="38"/>
        <v>60</v>
      </c>
      <c r="AL173" s="279">
        <f t="shared" si="39"/>
        <v>53.846153846153847</v>
      </c>
      <c r="AM173" s="279">
        <f t="shared" si="40"/>
        <v>50</v>
      </c>
      <c r="AN173" s="279">
        <f t="shared" si="41"/>
        <v>0</v>
      </c>
      <c r="AO173" s="3"/>
      <c r="AP173" s="3"/>
      <c r="AQ173" s="3"/>
    </row>
    <row r="174" spans="1:43" ht="30" customHeight="1" x14ac:dyDescent="0.2">
      <c r="A174" s="91">
        <v>158</v>
      </c>
      <c r="B174" s="117" t="str">
        <f>'STUDENT NAMELIST'!B162</f>
        <v>2023PEC AI 501</v>
      </c>
      <c r="C174" s="117">
        <f>'STUDENT NAMELIST'!C162</f>
        <v>211423243158</v>
      </c>
      <c r="D174" s="118" t="str">
        <f>'STUDENT NAMELIST'!D162</f>
        <v xml:space="preserve">HIBBAN RASHID </v>
      </c>
      <c r="E174" s="82">
        <v>2</v>
      </c>
      <c r="F174" s="82">
        <v>2</v>
      </c>
      <c r="G174" s="82">
        <v>2</v>
      </c>
      <c r="H174" s="82">
        <v>0</v>
      </c>
      <c r="I174" s="82">
        <v>0</v>
      </c>
      <c r="J174" s="82">
        <v>0</v>
      </c>
      <c r="K174" s="82">
        <v>0</v>
      </c>
      <c r="L174" s="82">
        <v>0</v>
      </c>
      <c r="M174" s="82">
        <v>0</v>
      </c>
      <c r="N174" s="82">
        <v>0</v>
      </c>
      <c r="O174" s="82">
        <v>0</v>
      </c>
      <c r="P174" s="125">
        <v>4</v>
      </c>
      <c r="Q174" s="125">
        <v>5</v>
      </c>
      <c r="R174" s="125">
        <v>0</v>
      </c>
      <c r="S174" s="125">
        <v>0</v>
      </c>
      <c r="T174" s="125">
        <v>5</v>
      </c>
      <c r="U174" s="125">
        <v>0</v>
      </c>
      <c r="V174" s="125">
        <v>5</v>
      </c>
      <c r="W174" s="125">
        <v>0</v>
      </c>
      <c r="X174" s="125">
        <v>0</v>
      </c>
      <c r="Y174" s="125">
        <v>0</v>
      </c>
      <c r="Z174" s="125">
        <v>5</v>
      </c>
      <c r="AA174" s="92">
        <f t="shared" si="42"/>
        <v>30</v>
      </c>
      <c r="AB174" s="278">
        <f t="shared" si="29"/>
        <v>2</v>
      </c>
      <c r="AC174" s="278">
        <f t="shared" si="30"/>
        <v>4</v>
      </c>
      <c r="AD174" s="278">
        <f t="shared" si="31"/>
        <v>9</v>
      </c>
      <c r="AE174" s="278">
        <f t="shared" si="32"/>
        <v>10</v>
      </c>
      <c r="AF174" s="278">
        <f t="shared" si="33"/>
        <v>5</v>
      </c>
      <c r="AG174" s="278">
        <f t="shared" si="34"/>
        <v>0</v>
      </c>
      <c r="AH174" s="277">
        <f t="shared" si="35"/>
        <v>30</v>
      </c>
      <c r="AI174" s="279">
        <f t="shared" si="36"/>
        <v>33.333333333333329</v>
      </c>
      <c r="AJ174" s="279">
        <f t="shared" si="37"/>
        <v>40</v>
      </c>
      <c r="AK174" s="279">
        <f t="shared" si="38"/>
        <v>30</v>
      </c>
      <c r="AL174" s="279">
        <f t="shared" si="39"/>
        <v>38.461538461538467</v>
      </c>
      <c r="AM174" s="279">
        <f t="shared" si="40"/>
        <v>33.333333333333329</v>
      </c>
      <c r="AN174" s="279">
        <f t="shared" si="41"/>
        <v>0</v>
      </c>
      <c r="AO174" s="3"/>
      <c r="AP174" s="3"/>
      <c r="AQ174" s="3"/>
    </row>
    <row r="175" spans="1:43" ht="30" customHeight="1" x14ac:dyDescent="0.2">
      <c r="A175" s="91">
        <v>159</v>
      </c>
      <c r="B175" s="117" t="str">
        <f>'STUDENT NAMELIST'!B163</f>
        <v>2023PEC AI 502</v>
      </c>
      <c r="C175" s="117">
        <f>'STUDENT NAMELIST'!C163</f>
        <v>211423243159</v>
      </c>
      <c r="D175" s="118" t="str">
        <f>'STUDENT NAMELIST'!D163</f>
        <v>HIRTHIK KANNAN S</v>
      </c>
      <c r="E175" s="82">
        <v>2</v>
      </c>
      <c r="F175" s="82">
        <v>2</v>
      </c>
      <c r="G175" s="82">
        <v>2</v>
      </c>
      <c r="H175" s="82">
        <v>2</v>
      </c>
      <c r="I175" s="82">
        <v>2</v>
      </c>
      <c r="J175" s="82">
        <v>2</v>
      </c>
      <c r="K175" s="82">
        <v>0</v>
      </c>
      <c r="L175" s="82">
        <v>0</v>
      </c>
      <c r="M175" s="82">
        <v>0</v>
      </c>
      <c r="N175" s="82">
        <v>0</v>
      </c>
      <c r="O175" s="82">
        <v>9</v>
      </c>
      <c r="P175" s="125">
        <v>0</v>
      </c>
      <c r="Q175" s="125">
        <v>0</v>
      </c>
      <c r="R175" s="125">
        <v>9</v>
      </c>
      <c r="S175" s="125">
        <v>8</v>
      </c>
      <c r="T175" s="125">
        <v>0</v>
      </c>
      <c r="U175" s="125">
        <v>9</v>
      </c>
      <c r="V175" s="125">
        <v>0</v>
      </c>
      <c r="W175" s="125">
        <v>0</v>
      </c>
      <c r="X175" s="125">
        <v>3</v>
      </c>
      <c r="Y175" s="125">
        <v>9</v>
      </c>
      <c r="Z175" s="125">
        <v>0</v>
      </c>
      <c r="AA175" s="92">
        <f t="shared" si="42"/>
        <v>59</v>
      </c>
      <c r="AB175" s="278">
        <f t="shared" si="29"/>
        <v>2</v>
      </c>
      <c r="AC175" s="278">
        <f t="shared" si="30"/>
        <v>17</v>
      </c>
      <c r="AD175" s="278">
        <f t="shared" si="31"/>
        <v>20</v>
      </c>
      <c r="AE175" s="278">
        <f t="shared" si="32"/>
        <v>8</v>
      </c>
      <c r="AF175" s="278">
        <f t="shared" si="33"/>
        <v>12</v>
      </c>
      <c r="AG175" s="278">
        <f t="shared" si="34"/>
        <v>0</v>
      </c>
      <c r="AH175" s="277">
        <f t="shared" si="35"/>
        <v>59</v>
      </c>
      <c r="AI175" s="279">
        <f t="shared" si="36"/>
        <v>33.333333333333329</v>
      </c>
      <c r="AJ175" s="279">
        <f t="shared" si="37"/>
        <v>73.91304347826086</v>
      </c>
      <c r="AK175" s="279">
        <f t="shared" si="38"/>
        <v>66.666666666666657</v>
      </c>
      <c r="AL175" s="279">
        <f t="shared" si="39"/>
        <v>61.53846153846154</v>
      </c>
      <c r="AM175" s="279">
        <f t="shared" si="40"/>
        <v>42.857142857142854</v>
      </c>
      <c r="AN175" s="279">
        <f t="shared" si="41"/>
        <v>0</v>
      </c>
      <c r="AO175" s="3"/>
      <c r="AP175" s="3"/>
      <c r="AQ175" s="3"/>
    </row>
    <row r="176" spans="1:43" ht="30" customHeight="1" x14ac:dyDescent="0.2">
      <c r="A176" s="91">
        <v>160</v>
      </c>
      <c r="B176" s="117" t="str">
        <f>'STUDENT NAMELIST'!B164</f>
        <v>2023PEC AI 503</v>
      </c>
      <c r="C176" s="117">
        <f>'STUDENT NAMELIST'!C164</f>
        <v>211423243160</v>
      </c>
      <c r="D176" s="118" t="str">
        <f>'STUDENT NAMELIST'!D164</f>
        <v>HITESHWAR K</v>
      </c>
      <c r="E176" s="82">
        <v>2</v>
      </c>
      <c r="F176" s="82">
        <v>2</v>
      </c>
      <c r="G176" s="82">
        <v>2</v>
      </c>
      <c r="H176" s="82">
        <v>2</v>
      </c>
      <c r="I176" s="82">
        <v>2</v>
      </c>
      <c r="J176" s="82">
        <v>2</v>
      </c>
      <c r="K176" s="82">
        <v>1</v>
      </c>
      <c r="L176" s="82">
        <v>0</v>
      </c>
      <c r="M176" s="82">
        <v>0</v>
      </c>
      <c r="N176" s="82">
        <v>0</v>
      </c>
      <c r="O176" s="82">
        <v>0</v>
      </c>
      <c r="P176" s="125">
        <v>9</v>
      </c>
      <c r="Q176" s="125">
        <v>10</v>
      </c>
      <c r="R176" s="125">
        <v>0</v>
      </c>
      <c r="S176" s="125">
        <v>0</v>
      </c>
      <c r="T176" s="125">
        <v>10</v>
      </c>
      <c r="U176" s="125">
        <v>0</v>
      </c>
      <c r="V176" s="125">
        <v>10</v>
      </c>
      <c r="W176" s="125">
        <v>4</v>
      </c>
      <c r="X176" s="125">
        <v>0</v>
      </c>
      <c r="Y176" s="125">
        <v>0</v>
      </c>
      <c r="Z176" s="125">
        <v>10</v>
      </c>
      <c r="AA176" s="92">
        <f t="shared" si="42"/>
        <v>66</v>
      </c>
      <c r="AB176" s="278">
        <f t="shared" si="29"/>
        <v>3</v>
      </c>
      <c r="AC176" s="278">
        <f t="shared" si="30"/>
        <v>8</v>
      </c>
      <c r="AD176" s="278">
        <f t="shared" si="31"/>
        <v>21</v>
      </c>
      <c r="AE176" s="278">
        <f t="shared" si="32"/>
        <v>20</v>
      </c>
      <c r="AF176" s="278">
        <f t="shared" si="33"/>
        <v>14</v>
      </c>
      <c r="AG176" s="278">
        <f t="shared" si="34"/>
        <v>0</v>
      </c>
      <c r="AH176" s="277">
        <f t="shared" si="35"/>
        <v>66</v>
      </c>
      <c r="AI176" s="279">
        <f t="shared" si="36"/>
        <v>50</v>
      </c>
      <c r="AJ176" s="279">
        <f t="shared" si="37"/>
        <v>80</v>
      </c>
      <c r="AK176" s="279">
        <f t="shared" si="38"/>
        <v>70</v>
      </c>
      <c r="AL176" s="279">
        <f t="shared" si="39"/>
        <v>76.923076923076934</v>
      </c>
      <c r="AM176" s="279">
        <f t="shared" si="40"/>
        <v>50</v>
      </c>
      <c r="AN176" s="279">
        <f t="shared" si="41"/>
        <v>0</v>
      </c>
      <c r="AO176" s="3"/>
      <c r="AP176" s="3"/>
      <c r="AQ176" s="3"/>
    </row>
    <row r="177" spans="1:43" ht="30" customHeight="1" x14ac:dyDescent="0.2">
      <c r="A177" s="91">
        <v>161</v>
      </c>
      <c r="B177" s="117" t="str">
        <f>'STUDENT NAMELIST'!B165</f>
        <v>2023PEC AI 169</v>
      </c>
      <c r="C177" s="117">
        <f>'STUDENT NAMELIST'!C165</f>
        <v>211423243161</v>
      </c>
      <c r="D177" s="118" t="str">
        <f>'STUDENT NAMELIST'!D165</f>
        <v>HUMAIRA S</v>
      </c>
      <c r="E177" s="82">
        <v>2</v>
      </c>
      <c r="F177" s="82">
        <v>2</v>
      </c>
      <c r="G177" s="82">
        <v>2</v>
      </c>
      <c r="H177" s="82">
        <v>2</v>
      </c>
      <c r="I177" s="82">
        <v>2</v>
      </c>
      <c r="J177" s="82">
        <v>2</v>
      </c>
      <c r="K177" s="82">
        <v>2</v>
      </c>
      <c r="L177" s="82">
        <v>1</v>
      </c>
      <c r="M177" s="82">
        <v>0</v>
      </c>
      <c r="N177" s="82">
        <v>0</v>
      </c>
      <c r="O177" s="82">
        <v>11</v>
      </c>
      <c r="P177" s="125">
        <v>0</v>
      </c>
      <c r="Q177" s="125">
        <v>0</v>
      </c>
      <c r="R177" s="125">
        <v>11</v>
      </c>
      <c r="S177" s="125">
        <v>10</v>
      </c>
      <c r="T177" s="125">
        <v>0</v>
      </c>
      <c r="U177" s="125">
        <v>11</v>
      </c>
      <c r="V177" s="125">
        <v>0</v>
      </c>
      <c r="W177" s="125">
        <v>0</v>
      </c>
      <c r="X177" s="125">
        <v>7</v>
      </c>
      <c r="Y177" s="125">
        <v>11</v>
      </c>
      <c r="Z177" s="125">
        <v>0</v>
      </c>
      <c r="AA177" s="92">
        <f t="shared" si="42"/>
        <v>76</v>
      </c>
      <c r="AB177" s="278">
        <f t="shared" si="29"/>
        <v>5</v>
      </c>
      <c r="AC177" s="278">
        <f t="shared" si="30"/>
        <v>19</v>
      </c>
      <c r="AD177" s="278">
        <f t="shared" si="31"/>
        <v>24</v>
      </c>
      <c r="AE177" s="278">
        <f t="shared" si="32"/>
        <v>10</v>
      </c>
      <c r="AF177" s="278">
        <f t="shared" si="33"/>
        <v>18</v>
      </c>
      <c r="AG177" s="278">
        <f t="shared" si="34"/>
        <v>0</v>
      </c>
      <c r="AH177" s="277">
        <f t="shared" si="35"/>
        <v>76</v>
      </c>
      <c r="AI177" s="279">
        <f t="shared" si="36"/>
        <v>83.333333333333343</v>
      </c>
      <c r="AJ177" s="279">
        <f t="shared" si="37"/>
        <v>82.608695652173907</v>
      </c>
      <c r="AK177" s="279">
        <f t="shared" si="38"/>
        <v>80</v>
      </c>
      <c r="AL177" s="279">
        <f t="shared" si="39"/>
        <v>76.923076923076934</v>
      </c>
      <c r="AM177" s="279">
        <f t="shared" si="40"/>
        <v>64.285714285714292</v>
      </c>
      <c r="AN177" s="279">
        <f t="shared" si="41"/>
        <v>0</v>
      </c>
      <c r="AO177" s="3"/>
      <c r="AP177" s="3"/>
      <c r="AQ177" s="3"/>
    </row>
    <row r="178" spans="1:43" ht="30" customHeight="1" x14ac:dyDescent="0.2">
      <c r="A178" s="91">
        <v>162</v>
      </c>
      <c r="B178" s="117" t="str">
        <f>'STUDENT NAMELIST'!B166</f>
        <v>2023PEC AI 504</v>
      </c>
      <c r="C178" s="117">
        <f>'STUDENT NAMELIST'!C166</f>
        <v>211423243162</v>
      </c>
      <c r="D178" s="118" t="str">
        <f>'STUDENT NAMELIST'!D166</f>
        <v>INBA R</v>
      </c>
      <c r="E178" s="82">
        <v>2</v>
      </c>
      <c r="F178" s="82">
        <v>2</v>
      </c>
      <c r="G178" s="82">
        <v>2</v>
      </c>
      <c r="H178" s="82">
        <v>2</v>
      </c>
      <c r="I178" s="82">
        <v>2</v>
      </c>
      <c r="J178" s="82">
        <v>2</v>
      </c>
      <c r="K178" s="82">
        <v>2</v>
      </c>
      <c r="L178" s="82">
        <v>0</v>
      </c>
      <c r="M178" s="82">
        <v>0</v>
      </c>
      <c r="N178" s="82">
        <v>0</v>
      </c>
      <c r="O178" s="82">
        <v>0</v>
      </c>
      <c r="P178" s="125">
        <v>9</v>
      </c>
      <c r="Q178" s="125">
        <v>10</v>
      </c>
      <c r="R178" s="125">
        <v>0</v>
      </c>
      <c r="S178" s="125">
        <v>0</v>
      </c>
      <c r="T178" s="125">
        <v>10</v>
      </c>
      <c r="U178" s="125">
        <v>0</v>
      </c>
      <c r="V178" s="125">
        <v>10</v>
      </c>
      <c r="W178" s="125">
        <v>5</v>
      </c>
      <c r="X178" s="125">
        <v>0</v>
      </c>
      <c r="Y178" s="125">
        <v>0</v>
      </c>
      <c r="Z178" s="125">
        <v>10</v>
      </c>
      <c r="AA178" s="92">
        <f t="shared" si="42"/>
        <v>68</v>
      </c>
      <c r="AB178" s="278">
        <f t="shared" si="29"/>
        <v>4</v>
      </c>
      <c r="AC178" s="278">
        <f t="shared" si="30"/>
        <v>8</v>
      </c>
      <c r="AD178" s="278">
        <f t="shared" si="31"/>
        <v>21</v>
      </c>
      <c r="AE178" s="278">
        <f t="shared" si="32"/>
        <v>20</v>
      </c>
      <c r="AF178" s="278">
        <f t="shared" si="33"/>
        <v>15</v>
      </c>
      <c r="AG178" s="278">
        <f t="shared" si="34"/>
        <v>0</v>
      </c>
      <c r="AH178" s="277">
        <f t="shared" si="35"/>
        <v>68</v>
      </c>
      <c r="AI178" s="279">
        <f t="shared" si="36"/>
        <v>66.666666666666657</v>
      </c>
      <c r="AJ178" s="279">
        <f t="shared" si="37"/>
        <v>80</v>
      </c>
      <c r="AK178" s="279">
        <f t="shared" si="38"/>
        <v>70</v>
      </c>
      <c r="AL178" s="279">
        <f t="shared" si="39"/>
        <v>76.923076923076934</v>
      </c>
      <c r="AM178" s="279">
        <f t="shared" si="40"/>
        <v>53.571428571428569</v>
      </c>
      <c r="AN178" s="279">
        <f t="shared" si="41"/>
        <v>0</v>
      </c>
      <c r="AO178" s="3"/>
      <c r="AP178" s="3"/>
      <c r="AQ178" s="3"/>
    </row>
    <row r="179" spans="1:43" ht="30" customHeight="1" x14ac:dyDescent="0.2">
      <c r="A179" s="91">
        <v>163</v>
      </c>
      <c r="B179" s="117" t="str">
        <f>'STUDENT NAMELIST'!B167</f>
        <v>2023PEC AI 505</v>
      </c>
      <c r="C179" s="117">
        <f>'STUDENT NAMELIST'!C167</f>
        <v>211423243163</v>
      </c>
      <c r="D179" s="118" t="str">
        <f>'STUDENT NAMELIST'!D167</f>
        <v>INFANT JASON G A</v>
      </c>
      <c r="E179" s="82">
        <v>2</v>
      </c>
      <c r="F179" s="82">
        <v>2</v>
      </c>
      <c r="G179" s="82">
        <v>2</v>
      </c>
      <c r="H179" s="82">
        <v>2</v>
      </c>
      <c r="I179" s="82">
        <v>2</v>
      </c>
      <c r="J179" s="82">
        <v>0</v>
      </c>
      <c r="K179" s="82">
        <v>0</v>
      </c>
      <c r="L179" s="82">
        <v>0</v>
      </c>
      <c r="M179" s="82">
        <v>0</v>
      </c>
      <c r="N179" s="82">
        <v>0</v>
      </c>
      <c r="O179" s="82">
        <v>7</v>
      </c>
      <c r="P179" s="125">
        <v>0</v>
      </c>
      <c r="Q179" s="125">
        <v>0</v>
      </c>
      <c r="R179" s="125">
        <v>7</v>
      </c>
      <c r="S179" s="125">
        <v>6</v>
      </c>
      <c r="T179" s="125">
        <v>0</v>
      </c>
      <c r="U179" s="125">
        <v>7</v>
      </c>
      <c r="V179" s="125">
        <v>0</v>
      </c>
      <c r="W179" s="125">
        <v>0</v>
      </c>
      <c r="X179" s="125">
        <v>5</v>
      </c>
      <c r="Y179" s="125">
        <v>8</v>
      </c>
      <c r="Z179" s="125">
        <v>0</v>
      </c>
      <c r="AA179" s="92">
        <f t="shared" si="42"/>
        <v>50</v>
      </c>
      <c r="AB179" s="278">
        <f t="shared" si="29"/>
        <v>2</v>
      </c>
      <c r="AC179" s="278">
        <f t="shared" si="30"/>
        <v>13</v>
      </c>
      <c r="AD179" s="278">
        <f t="shared" si="31"/>
        <v>16</v>
      </c>
      <c r="AE179" s="278">
        <f t="shared" si="32"/>
        <v>6</v>
      </c>
      <c r="AF179" s="278">
        <f t="shared" si="33"/>
        <v>13</v>
      </c>
      <c r="AG179" s="278">
        <f t="shared" si="34"/>
        <v>0</v>
      </c>
      <c r="AH179" s="277">
        <f t="shared" si="35"/>
        <v>50</v>
      </c>
      <c r="AI179" s="279">
        <f t="shared" si="36"/>
        <v>33.333333333333329</v>
      </c>
      <c r="AJ179" s="279">
        <f t="shared" si="37"/>
        <v>56.521739130434781</v>
      </c>
      <c r="AK179" s="279">
        <f t="shared" si="38"/>
        <v>53.333333333333336</v>
      </c>
      <c r="AL179" s="279">
        <f t="shared" si="39"/>
        <v>46.153846153846153</v>
      </c>
      <c r="AM179" s="279">
        <f t="shared" si="40"/>
        <v>46.428571428571431</v>
      </c>
      <c r="AN179" s="279">
        <f t="shared" si="41"/>
        <v>0</v>
      </c>
      <c r="AO179" s="3"/>
      <c r="AP179" s="3"/>
      <c r="AQ179" s="3"/>
    </row>
    <row r="180" spans="1:43" ht="30" customHeight="1" x14ac:dyDescent="0.2">
      <c r="A180" s="91">
        <v>164</v>
      </c>
      <c r="B180" s="117" t="str">
        <f>'STUDENT NAMELIST'!B168</f>
        <v>2023PEC AI 170</v>
      </c>
      <c r="C180" s="117">
        <f>'STUDENT NAMELIST'!C168</f>
        <v>211423243164</v>
      </c>
      <c r="D180" s="118" t="str">
        <f>'STUDENT NAMELIST'!D168</f>
        <v>INIYA ARUMUGAM</v>
      </c>
      <c r="E180" s="82">
        <v>2</v>
      </c>
      <c r="F180" s="82">
        <v>2</v>
      </c>
      <c r="G180" s="82">
        <v>2</v>
      </c>
      <c r="H180" s="82">
        <v>2</v>
      </c>
      <c r="I180" s="82">
        <v>2</v>
      </c>
      <c r="J180" s="82">
        <v>2</v>
      </c>
      <c r="K180" s="82">
        <v>0</v>
      </c>
      <c r="L180" s="82">
        <v>0</v>
      </c>
      <c r="M180" s="82">
        <v>0</v>
      </c>
      <c r="N180" s="82">
        <v>0</v>
      </c>
      <c r="O180" s="82">
        <v>0</v>
      </c>
      <c r="P180" s="125">
        <v>8</v>
      </c>
      <c r="Q180" s="125">
        <v>9</v>
      </c>
      <c r="R180" s="125">
        <v>0</v>
      </c>
      <c r="S180" s="125">
        <v>0</v>
      </c>
      <c r="T180" s="125">
        <v>9</v>
      </c>
      <c r="U180" s="125">
        <v>0</v>
      </c>
      <c r="V180" s="125">
        <v>9</v>
      </c>
      <c r="W180" s="125">
        <v>4</v>
      </c>
      <c r="X180" s="125">
        <v>0</v>
      </c>
      <c r="Y180" s="125">
        <v>0</v>
      </c>
      <c r="Z180" s="125">
        <v>9</v>
      </c>
      <c r="AA180" s="92">
        <f t="shared" si="42"/>
        <v>60</v>
      </c>
      <c r="AB180" s="278">
        <f t="shared" si="29"/>
        <v>2</v>
      </c>
      <c r="AC180" s="278">
        <f t="shared" si="30"/>
        <v>8</v>
      </c>
      <c r="AD180" s="278">
        <f t="shared" si="31"/>
        <v>19</v>
      </c>
      <c r="AE180" s="278">
        <f t="shared" si="32"/>
        <v>18</v>
      </c>
      <c r="AF180" s="278">
        <f t="shared" si="33"/>
        <v>13</v>
      </c>
      <c r="AG180" s="278">
        <f t="shared" si="34"/>
        <v>0</v>
      </c>
      <c r="AH180" s="277">
        <f t="shared" si="35"/>
        <v>60</v>
      </c>
      <c r="AI180" s="279">
        <f t="shared" si="36"/>
        <v>33.333333333333329</v>
      </c>
      <c r="AJ180" s="279">
        <f t="shared" si="37"/>
        <v>80</v>
      </c>
      <c r="AK180" s="279">
        <f t="shared" si="38"/>
        <v>63.333333333333329</v>
      </c>
      <c r="AL180" s="279">
        <f t="shared" si="39"/>
        <v>69.230769230769226</v>
      </c>
      <c r="AM180" s="279">
        <f t="shared" si="40"/>
        <v>46.428571428571431</v>
      </c>
      <c r="AN180" s="279">
        <f t="shared" si="41"/>
        <v>0</v>
      </c>
      <c r="AO180" s="3"/>
      <c r="AP180" s="3"/>
      <c r="AQ180" s="3"/>
    </row>
    <row r="181" spans="1:43" ht="30" customHeight="1" x14ac:dyDescent="0.2">
      <c r="A181" s="91">
        <v>165</v>
      </c>
      <c r="B181" s="117" t="str">
        <f>'STUDENT NAMELIST'!B169</f>
        <v>2023PEC AI 171</v>
      </c>
      <c r="C181" s="117">
        <f>'STUDENT NAMELIST'!C169</f>
        <v>211423243165</v>
      </c>
      <c r="D181" s="118" t="str">
        <f>'STUDENT NAMELIST'!D169</f>
        <v>IRENE B</v>
      </c>
      <c r="E181" s="82">
        <v>2</v>
      </c>
      <c r="F181" s="82">
        <v>2</v>
      </c>
      <c r="G181" s="82">
        <v>2</v>
      </c>
      <c r="H181" s="82">
        <v>0</v>
      </c>
      <c r="I181" s="82">
        <v>0</v>
      </c>
      <c r="J181" s="82">
        <v>0</v>
      </c>
      <c r="K181" s="82">
        <v>0</v>
      </c>
      <c r="L181" s="82">
        <v>0</v>
      </c>
      <c r="M181" s="82">
        <v>0</v>
      </c>
      <c r="N181" s="82">
        <v>0</v>
      </c>
      <c r="O181" s="82">
        <v>5</v>
      </c>
      <c r="P181" s="125">
        <v>0</v>
      </c>
      <c r="Q181" s="125">
        <v>0</v>
      </c>
      <c r="R181" s="125">
        <v>5</v>
      </c>
      <c r="S181" s="125">
        <v>4</v>
      </c>
      <c r="T181" s="125">
        <v>0</v>
      </c>
      <c r="U181" s="125">
        <v>5</v>
      </c>
      <c r="V181" s="125">
        <v>0</v>
      </c>
      <c r="W181" s="125">
        <v>0</v>
      </c>
      <c r="X181" s="125">
        <v>0</v>
      </c>
      <c r="Y181" s="125">
        <v>5</v>
      </c>
      <c r="Z181" s="125">
        <v>0</v>
      </c>
      <c r="AA181" s="92">
        <f t="shared" si="42"/>
        <v>30</v>
      </c>
      <c r="AB181" s="278">
        <f t="shared" si="29"/>
        <v>2</v>
      </c>
      <c r="AC181" s="278">
        <f t="shared" si="30"/>
        <v>9</v>
      </c>
      <c r="AD181" s="278">
        <f t="shared" si="31"/>
        <v>10</v>
      </c>
      <c r="AE181" s="278">
        <f t="shared" si="32"/>
        <v>4</v>
      </c>
      <c r="AF181" s="278">
        <f t="shared" si="33"/>
        <v>5</v>
      </c>
      <c r="AG181" s="278">
        <f t="shared" si="34"/>
        <v>0</v>
      </c>
      <c r="AH181" s="277">
        <f t="shared" si="35"/>
        <v>30</v>
      </c>
      <c r="AI181" s="279">
        <f t="shared" si="36"/>
        <v>33.333333333333329</v>
      </c>
      <c r="AJ181" s="279">
        <f t="shared" si="37"/>
        <v>39.130434782608695</v>
      </c>
      <c r="AK181" s="279">
        <f t="shared" si="38"/>
        <v>33.333333333333329</v>
      </c>
      <c r="AL181" s="279">
        <f t="shared" si="39"/>
        <v>30.76923076923077</v>
      </c>
      <c r="AM181" s="279">
        <f t="shared" si="40"/>
        <v>33.333333333333329</v>
      </c>
      <c r="AN181" s="279">
        <f t="shared" si="41"/>
        <v>0</v>
      </c>
      <c r="AO181" s="3"/>
      <c r="AP181" s="3"/>
      <c r="AQ181" s="3"/>
    </row>
    <row r="182" spans="1:43" ht="30" customHeight="1" x14ac:dyDescent="0.2">
      <c r="A182" s="91">
        <v>166</v>
      </c>
      <c r="B182" s="117" t="str">
        <f>'STUDENT NAMELIST'!B170</f>
        <v>2023PEC AI 506</v>
      </c>
      <c r="C182" s="117">
        <f>'STUDENT NAMELIST'!C170</f>
        <v>211423243166</v>
      </c>
      <c r="D182" s="118" t="str">
        <f>'STUDENT NAMELIST'!D170</f>
        <v>IRFAN MARICHAMY</v>
      </c>
      <c r="E182" s="82">
        <v>2</v>
      </c>
      <c r="F182" s="82">
        <v>2</v>
      </c>
      <c r="G182" s="82">
        <v>2</v>
      </c>
      <c r="H182" s="82">
        <v>2</v>
      </c>
      <c r="I182" s="82">
        <v>2</v>
      </c>
      <c r="J182" s="82">
        <v>0</v>
      </c>
      <c r="K182" s="82">
        <v>0</v>
      </c>
      <c r="L182" s="82">
        <v>0</v>
      </c>
      <c r="M182" s="82">
        <v>0</v>
      </c>
      <c r="N182" s="82">
        <v>0</v>
      </c>
      <c r="O182" s="82">
        <v>0</v>
      </c>
      <c r="P182" s="125">
        <v>7</v>
      </c>
      <c r="Q182" s="125">
        <v>7</v>
      </c>
      <c r="R182" s="125">
        <v>0</v>
      </c>
      <c r="S182" s="125">
        <v>0</v>
      </c>
      <c r="T182" s="125">
        <v>7</v>
      </c>
      <c r="U182" s="125">
        <v>0</v>
      </c>
      <c r="V182" s="125">
        <v>7</v>
      </c>
      <c r="W182" s="125">
        <v>4</v>
      </c>
      <c r="X182" s="125">
        <v>0</v>
      </c>
      <c r="Y182" s="125">
        <v>0</v>
      </c>
      <c r="Z182" s="125">
        <v>8</v>
      </c>
      <c r="AA182" s="92">
        <f t="shared" si="42"/>
        <v>50</v>
      </c>
      <c r="AB182" s="278">
        <f t="shared" si="29"/>
        <v>2</v>
      </c>
      <c r="AC182" s="278">
        <f t="shared" si="30"/>
        <v>6</v>
      </c>
      <c r="AD182" s="278">
        <f t="shared" si="31"/>
        <v>16</v>
      </c>
      <c r="AE182" s="278">
        <f t="shared" si="32"/>
        <v>14</v>
      </c>
      <c r="AF182" s="278">
        <f t="shared" si="33"/>
        <v>12</v>
      </c>
      <c r="AG182" s="278">
        <f t="shared" si="34"/>
        <v>0</v>
      </c>
      <c r="AH182" s="277">
        <f t="shared" si="35"/>
        <v>50</v>
      </c>
      <c r="AI182" s="279">
        <f t="shared" si="36"/>
        <v>33.333333333333329</v>
      </c>
      <c r="AJ182" s="279">
        <f t="shared" si="37"/>
        <v>60</v>
      </c>
      <c r="AK182" s="279">
        <f t="shared" si="38"/>
        <v>53.333333333333336</v>
      </c>
      <c r="AL182" s="279">
        <f t="shared" si="39"/>
        <v>53.846153846153847</v>
      </c>
      <c r="AM182" s="279">
        <f t="shared" si="40"/>
        <v>42.857142857142854</v>
      </c>
      <c r="AN182" s="279">
        <f t="shared" si="41"/>
        <v>0</v>
      </c>
      <c r="AO182" s="3"/>
      <c r="AP182" s="3"/>
      <c r="AQ182" s="3"/>
    </row>
    <row r="183" spans="1:43" ht="30" customHeight="1" x14ac:dyDescent="0.2">
      <c r="A183" s="91">
        <v>167</v>
      </c>
      <c r="B183" s="117" t="str">
        <f>'STUDENT NAMELIST'!B171</f>
        <v>2023PEC AI 172</v>
      </c>
      <c r="C183" s="117">
        <f>'STUDENT NAMELIST'!C171</f>
        <v>211423243167</v>
      </c>
      <c r="D183" s="118" t="str">
        <f>'STUDENT NAMELIST'!D171</f>
        <v>ISHA KUMARI R</v>
      </c>
      <c r="E183" s="82">
        <v>2</v>
      </c>
      <c r="F183" s="82">
        <v>2</v>
      </c>
      <c r="G183" s="82">
        <v>2</v>
      </c>
      <c r="H183" s="82">
        <v>2</v>
      </c>
      <c r="I183" s="82">
        <v>2</v>
      </c>
      <c r="J183" s="82">
        <v>2</v>
      </c>
      <c r="K183" s="82">
        <v>2</v>
      </c>
      <c r="L183" s="82">
        <v>0</v>
      </c>
      <c r="M183" s="82">
        <v>0</v>
      </c>
      <c r="N183" s="82">
        <v>0</v>
      </c>
      <c r="O183" s="82">
        <v>10</v>
      </c>
      <c r="P183" s="125">
        <v>0</v>
      </c>
      <c r="Q183" s="125">
        <v>0</v>
      </c>
      <c r="R183" s="125">
        <v>10</v>
      </c>
      <c r="S183" s="125">
        <v>9</v>
      </c>
      <c r="T183" s="125">
        <v>0</v>
      </c>
      <c r="U183" s="125">
        <v>10</v>
      </c>
      <c r="V183" s="125">
        <v>0</v>
      </c>
      <c r="W183" s="125">
        <v>0</v>
      </c>
      <c r="X183" s="125">
        <v>7</v>
      </c>
      <c r="Y183" s="125">
        <v>11</v>
      </c>
      <c r="Z183" s="125">
        <v>0</v>
      </c>
      <c r="AA183" s="92">
        <f t="shared" si="42"/>
        <v>71</v>
      </c>
      <c r="AB183" s="278">
        <f t="shared" si="29"/>
        <v>4</v>
      </c>
      <c r="AC183" s="278">
        <f t="shared" si="30"/>
        <v>18</v>
      </c>
      <c r="AD183" s="278">
        <f t="shared" si="31"/>
        <v>22</v>
      </c>
      <c r="AE183" s="278">
        <f t="shared" si="32"/>
        <v>9</v>
      </c>
      <c r="AF183" s="278">
        <f t="shared" si="33"/>
        <v>18</v>
      </c>
      <c r="AG183" s="278">
        <f t="shared" si="34"/>
        <v>0</v>
      </c>
      <c r="AH183" s="277">
        <f t="shared" si="35"/>
        <v>71</v>
      </c>
      <c r="AI183" s="279">
        <f t="shared" si="36"/>
        <v>66.666666666666657</v>
      </c>
      <c r="AJ183" s="279">
        <f t="shared" si="37"/>
        <v>78.260869565217391</v>
      </c>
      <c r="AK183" s="279">
        <f t="shared" si="38"/>
        <v>73.333333333333329</v>
      </c>
      <c r="AL183" s="279">
        <f t="shared" si="39"/>
        <v>69.230769230769226</v>
      </c>
      <c r="AM183" s="279">
        <f t="shared" si="40"/>
        <v>64.285714285714292</v>
      </c>
      <c r="AN183" s="279">
        <f t="shared" si="41"/>
        <v>0</v>
      </c>
      <c r="AO183" s="3"/>
      <c r="AP183" s="3"/>
      <c r="AQ183" s="3"/>
    </row>
    <row r="184" spans="1:43" ht="30" customHeight="1" x14ac:dyDescent="0.2">
      <c r="A184" s="91">
        <v>168</v>
      </c>
      <c r="B184" s="117" t="str">
        <f>'STUDENT NAMELIST'!B172</f>
        <v>2023PEC AI 173</v>
      </c>
      <c r="C184" s="117">
        <f>'STUDENT NAMELIST'!C172</f>
        <v>211423243168</v>
      </c>
      <c r="D184" s="118" t="str">
        <f>'STUDENT NAMELIST'!D172</f>
        <v>ISHWARYA P</v>
      </c>
      <c r="E184" s="82">
        <v>2</v>
      </c>
      <c r="F184" s="82">
        <v>2</v>
      </c>
      <c r="G184" s="82">
        <v>2</v>
      </c>
      <c r="H184" s="82">
        <v>2</v>
      </c>
      <c r="I184" s="82">
        <v>2</v>
      </c>
      <c r="J184" s="82">
        <v>2</v>
      </c>
      <c r="K184" s="82">
        <v>2</v>
      </c>
      <c r="L184" s="82">
        <v>0</v>
      </c>
      <c r="M184" s="82">
        <v>0</v>
      </c>
      <c r="N184" s="82">
        <v>0</v>
      </c>
      <c r="O184" s="82">
        <v>0</v>
      </c>
      <c r="P184" s="125">
        <v>10</v>
      </c>
      <c r="Q184" s="125">
        <v>11</v>
      </c>
      <c r="R184" s="125">
        <v>0</v>
      </c>
      <c r="S184" s="125">
        <v>0</v>
      </c>
      <c r="T184" s="125">
        <v>11</v>
      </c>
      <c r="U184" s="125">
        <v>0</v>
      </c>
      <c r="V184" s="125">
        <v>11</v>
      </c>
      <c r="W184" s="125">
        <v>4</v>
      </c>
      <c r="X184" s="125">
        <v>0</v>
      </c>
      <c r="Y184" s="125">
        <v>0</v>
      </c>
      <c r="Z184" s="125">
        <v>11</v>
      </c>
      <c r="AA184" s="92">
        <f t="shared" si="42"/>
        <v>72</v>
      </c>
      <c r="AB184" s="278">
        <f t="shared" si="29"/>
        <v>4</v>
      </c>
      <c r="AC184" s="278">
        <f t="shared" si="30"/>
        <v>8</v>
      </c>
      <c r="AD184" s="278">
        <f t="shared" si="31"/>
        <v>23</v>
      </c>
      <c r="AE184" s="278">
        <f t="shared" si="32"/>
        <v>22</v>
      </c>
      <c r="AF184" s="278">
        <f t="shared" si="33"/>
        <v>15</v>
      </c>
      <c r="AG184" s="278">
        <f t="shared" si="34"/>
        <v>0</v>
      </c>
      <c r="AH184" s="277">
        <f t="shared" si="35"/>
        <v>72</v>
      </c>
      <c r="AI184" s="279">
        <f t="shared" si="36"/>
        <v>66.666666666666657</v>
      </c>
      <c r="AJ184" s="279">
        <f t="shared" si="37"/>
        <v>80</v>
      </c>
      <c r="AK184" s="279">
        <f t="shared" si="38"/>
        <v>76.666666666666671</v>
      </c>
      <c r="AL184" s="279">
        <f t="shared" si="39"/>
        <v>84.615384615384613</v>
      </c>
      <c r="AM184" s="279">
        <f t="shared" si="40"/>
        <v>53.571428571428569</v>
      </c>
      <c r="AN184" s="279">
        <f t="shared" si="41"/>
        <v>0</v>
      </c>
      <c r="AO184" s="3"/>
      <c r="AP184" s="3"/>
      <c r="AQ184" s="3"/>
    </row>
    <row r="185" spans="1:43" ht="30" customHeight="1" x14ac:dyDescent="0.2">
      <c r="A185" s="91">
        <v>169</v>
      </c>
      <c r="B185" s="117" t="str">
        <f>'STUDENT NAMELIST'!B173</f>
        <v>2023PEC AI 507</v>
      </c>
      <c r="C185" s="117">
        <f>'STUDENT NAMELIST'!C173</f>
        <v>211423243169</v>
      </c>
      <c r="D185" s="118" t="str">
        <f>'STUDENT NAMELIST'!D173</f>
        <v>JAGADHEESWARAN R</v>
      </c>
      <c r="E185" s="82">
        <v>2</v>
      </c>
      <c r="F185" s="82">
        <v>2</v>
      </c>
      <c r="G185" s="82">
        <v>2</v>
      </c>
      <c r="H185" s="82">
        <v>2</v>
      </c>
      <c r="I185" s="82">
        <v>2</v>
      </c>
      <c r="J185" s="82">
        <v>2</v>
      </c>
      <c r="K185" s="82">
        <v>2</v>
      </c>
      <c r="L185" s="82">
        <v>0</v>
      </c>
      <c r="M185" s="82">
        <v>0</v>
      </c>
      <c r="N185" s="82">
        <v>0</v>
      </c>
      <c r="O185" s="82">
        <v>10</v>
      </c>
      <c r="P185" s="125">
        <v>0</v>
      </c>
      <c r="Q185" s="125">
        <v>0</v>
      </c>
      <c r="R185" s="125">
        <v>10</v>
      </c>
      <c r="S185" s="125">
        <v>9</v>
      </c>
      <c r="T185" s="125">
        <v>0</v>
      </c>
      <c r="U185" s="125">
        <v>10</v>
      </c>
      <c r="V185" s="125">
        <v>0</v>
      </c>
      <c r="W185" s="125">
        <v>0</v>
      </c>
      <c r="X185" s="125">
        <v>5</v>
      </c>
      <c r="Y185" s="125">
        <v>10</v>
      </c>
      <c r="Z185" s="125">
        <v>0</v>
      </c>
      <c r="AA185" s="92">
        <f t="shared" si="42"/>
        <v>68</v>
      </c>
      <c r="AB185" s="278">
        <f t="shared" si="29"/>
        <v>4</v>
      </c>
      <c r="AC185" s="278">
        <f t="shared" si="30"/>
        <v>18</v>
      </c>
      <c r="AD185" s="278">
        <f t="shared" si="31"/>
        <v>22</v>
      </c>
      <c r="AE185" s="278">
        <f t="shared" si="32"/>
        <v>9</v>
      </c>
      <c r="AF185" s="278">
        <f t="shared" si="33"/>
        <v>15</v>
      </c>
      <c r="AG185" s="278">
        <f t="shared" si="34"/>
        <v>0</v>
      </c>
      <c r="AH185" s="277">
        <f t="shared" si="35"/>
        <v>68</v>
      </c>
      <c r="AI185" s="279">
        <f t="shared" si="36"/>
        <v>66.666666666666657</v>
      </c>
      <c r="AJ185" s="279">
        <f t="shared" si="37"/>
        <v>78.260869565217391</v>
      </c>
      <c r="AK185" s="279">
        <f t="shared" si="38"/>
        <v>73.333333333333329</v>
      </c>
      <c r="AL185" s="279">
        <f t="shared" si="39"/>
        <v>69.230769230769226</v>
      </c>
      <c r="AM185" s="279">
        <f t="shared" si="40"/>
        <v>53.571428571428569</v>
      </c>
      <c r="AN185" s="279">
        <f t="shared" si="41"/>
        <v>0</v>
      </c>
      <c r="AO185" s="3"/>
      <c r="AP185" s="3"/>
      <c r="AQ185" s="3"/>
    </row>
    <row r="186" spans="1:43" ht="30" customHeight="1" x14ac:dyDescent="0.2">
      <c r="A186" s="91">
        <v>170</v>
      </c>
      <c r="B186" s="117" t="str">
        <f>'STUDENT NAMELIST'!B174</f>
        <v>2023PEC AI 508</v>
      </c>
      <c r="C186" s="117">
        <f>'STUDENT NAMELIST'!C174</f>
        <v>211423243170</v>
      </c>
      <c r="D186" s="118" t="str">
        <f>'STUDENT NAMELIST'!D174</f>
        <v>JAGAN S</v>
      </c>
      <c r="E186" s="82">
        <v>2</v>
      </c>
      <c r="F186" s="82">
        <v>2</v>
      </c>
      <c r="G186" s="82">
        <v>2</v>
      </c>
      <c r="H186" s="82">
        <v>2</v>
      </c>
      <c r="I186" s="82">
        <v>2</v>
      </c>
      <c r="J186" s="82">
        <v>2</v>
      </c>
      <c r="K186" s="82">
        <v>2</v>
      </c>
      <c r="L186" s="82">
        <v>0</v>
      </c>
      <c r="M186" s="82">
        <v>0</v>
      </c>
      <c r="N186" s="82">
        <v>0</v>
      </c>
      <c r="O186" s="82">
        <v>0</v>
      </c>
      <c r="P186" s="125">
        <v>10</v>
      </c>
      <c r="Q186" s="125">
        <v>11</v>
      </c>
      <c r="R186" s="125">
        <v>0</v>
      </c>
      <c r="S186" s="125">
        <v>0</v>
      </c>
      <c r="T186" s="125">
        <v>11</v>
      </c>
      <c r="U186" s="125">
        <v>0</v>
      </c>
      <c r="V186" s="125">
        <v>11</v>
      </c>
      <c r="W186" s="125">
        <v>4</v>
      </c>
      <c r="X186" s="125">
        <v>0</v>
      </c>
      <c r="Y186" s="125">
        <v>0</v>
      </c>
      <c r="Z186" s="125">
        <v>11</v>
      </c>
      <c r="AA186" s="92">
        <f t="shared" si="42"/>
        <v>72</v>
      </c>
      <c r="AB186" s="278">
        <f t="shared" si="29"/>
        <v>4</v>
      </c>
      <c r="AC186" s="278">
        <f t="shared" si="30"/>
        <v>8</v>
      </c>
      <c r="AD186" s="278">
        <f t="shared" si="31"/>
        <v>23</v>
      </c>
      <c r="AE186" s="278">
        <f t="shared" si="32"/>
        <v>22</v>
      </c>
      <c r="AF186" s="278">
        <f t="shared" si="33"/>
        <v>15</v>
      </c>
      <c r="AG186" s="278">
        <f t="shared" si="34"/>
        <v>0</v>
      </c>
      <c r="AH186" s="277">
        <f t="shared" si="35"/>
        <v>72</v>
      </c>
      <c r="AI186" s="279">
        <f t="shared" si="36"/>
        <v>66.666666666666657</v>
      </c>
      <c r="AJ186" s="279">
        <f t="shared" si="37"/>
        <v>80</v>
      </c>
      <c r="AK186" s="279">
        <f t="shared" si="38"/>
        <v>76.666666666666671</v>
      </c>
      <c r="AL186" s="279">
        <f t="shared" si="39"/>
        <v>84.615384615384613</v>
      </c>
      <c r="AM186" s="279">
        <f t="shared" si="40"/>
        <v>53.571428571428569</v>
      </c>
      <c r="AN186" s="279">
        <f t="shared" si="41"/>
        <v>0</v>
      </c>
      <c r="AO186" s="3"/>
      <c r="AP186" s="3"/>
      <c r="AQ186" s="3"/>
    </row>
    <row r="187" spans="1:43" ht="30" customHeight="1" x14ac:dyDescent="0.2">
      <c r="A187" s="91">
        <v>171</v>
      </c>
      <c r="B187" s="117" t="str">
        <f>'STUDENT NAMELIST'!B175</f>
        <v>2023PEC AI 509</v>
      </c>
      <c r="C187" s="117">
        <f>'STUDENT NAMELIST'!C175</f>
        <v>211423243171</v>
      </c>
      <c r="D187" s="118" t="str">
        <f>'STUDENT NAMELIST'!D175</f>
        <v>JAI AKASH R S</v>
      </c>
      <c r="E187" s="82">
        <v>2</v>
      </c>
      <c r="F187" s="82">
        <v>2</v>
      </c>
      <c r="G187" s="82">
        <v>2</v>
      </c>
      <c r="H187" s="82">
        <v>2</v>
      </c>
      <c r="I187" s="82">
        <v>2</v>
      </c>
      <c r="J187" s="82">
        <v>2</v>
      </c>
      <c r="K187" s="82">
        <v>2</v>
      </c>
      <c r="L187" s="82">
        <v>0</v>
      </c>
      <c r="M187" s="82">
        <v>0</v>
      </c>
      <c r="N187" s="82">
        <v>0</v>
      </c>
      <c r="O187" s="82">
        <v>10</v>
      </c>
      <c r="P187" s="125">
        <v>0</v>
      </c>
      <c r="Q187" s="125">
        <v>0</v>
      </c>
      <c r="R187" s="125">
        <v>10</v>
      </c>
      <c r="S187" s="125">
        <v>9</v>
      </c>
      <c r="T187" s="125">
        <v>0</v>
      </c>
      <c r="U187" s="125">
        <v>10</v>
      </c>
      <c r="V187" s="125">
        <v>0</v>
      </c>
      <c r="W187" s="125">
        <v>0</v>
      </c>
      <c r="X187" s="125">
        <v>5</v>
      </c>
      <c r="Y187" s="125">
        <v>10</v>
      </c>
      <c r="Z187" s="125">
        <v>0</v>
      </c>
      <c r="AA187" s="92">
        <f t="shared" si="42"/>
        <v>68</v>
      </c>
      <c r="AB187" s="278">
        <f t="shared" si="29"/>
        <v>4</v>
      </c>
      <c r="AC187" s="278">
        <f t="shared" si="30"/>
        <v>18</v>
      </c>
      <c r="AD187" s="278">
        <f t="shared" si="31"/>
        <v>22</v>
      </c>
      <c r="AE187" s="278">
        <f t="shared" si="32"/>
        <v>9</v>
      </c>
      <c r="AF187" s="278">
        <f t="shared" si="33"/>
        <v>15</v>
      </c>
      <c r="AG187" s="278">
        <f t="shared" si="34"/>
        <v>0</v>
      </c>
      <c r="AH187" s="277">
        <f t="shared" si="35"/>
        <v>68</v>
      </c>
      <c r="AI187" s="279">
        <f t="shared" si="36"/>
        <v>66.666666666666657</v>
      </c>
      <c r="AJ187" s="279">
        <f t="shared" si="37"/>
        <v>78.260869565217391</v>
      </c>
      <c r="AK187" s="279">
        <f t="shared" si="38"/>
        <v>73.333333333333329</v>
      </c>
      <c r="AL187" s="279">
        <f t="shared" si="39"/>
        <v>69.230769230769226</v>
      </c>
      <c r="AM187" s="279">
        <f t="shared" si="40"/>
        <v>53.571428571428569</v>
      </c>
      <c r="AN187" s="279">
        <f t="shared" si="41"/>
        <v>0</v>
      </c>
      <c r="AO187" s="3"/>
      <c r="AP187" s="3"/>
      <c r="AQ187" s="3"/>
    </row>
    <row r="188" spans="1:43" ht="30" customHeight="1" x14ac:dyDescent="0.2">
      <c r="A188" s="91">
        <v>172</v>
      </c>
      <c r="B188" s="117" t="str">
        <f>'STUDENT NAMELIST'!B176</f>
        <v>2023PEC AI 510</v>
      </c>
      <c r="C188" s="117">
        <f>'STUDENT NAMELIST'!C176</f>
        <v>211423243172</v>
      </c>
      <c r="D188" s="118" t="str">
        <f>'STUDENT NAMELIST'!D176</f>
        <v>JAI HARSHAN H</v>
      </c>
      <c r="E188" s="82">
        <v>2</v>
      </c>
      <c r="F188" s="82">
        <v>2</v>
      </c>
      <c r="G188" s="82">
        <v>2</v>
      </c>
      <c r="H188" s="82">
        <v>1</v>
      </c>
      <c r="I188" s="82">
        <v>0</v>
      </c>
      <c r="J188" s="82">
        <v>0</v>
      </c>
      <c r="K188" s="82">
        <v>0</v>
      </c>
      <c r="L188" s="82">
        <v>0</v>
      </c>
      <c r="M188" s="82">
        <v>0</v>
      </c>
      <c r="N188" s="82">
        <v>0</v>
      </c>
      <c r="O188" s="82">
        <v>0</v>
      </c>
      <c r="P188" s="125">
        <v>5</v>
      </c>
      <c r="Q188" s="125">
        <v>5</v>
      </c>
      <c r="R188" s="125">
        <v>0</v>
      </c>
      <c r="S188" s="125">
        <v>0</v>
      </c>
      <c r="T188" s="125">
        <v>5</v>
      </c>
      <c r="U188" s="125">
        <v>0</v>
      </c>
      <c r="V188" s="125">
        <v>5</v>
      </c>
      <c r="W188" s="125">
        <v>3</v>
      </c>
      <c r="X188" s="125">
        <v>0</v>
      </c>
      <c r="Y188" s="125">
        <v>0</v>
      </c>
      <c r="Z188" s="125">
        <v>5</v>
      </c>
      <c r="AA188" s="92">
        <f t="shared" si="42"/>
        <v>35</v>
      </c>
      <c r="AB188" s="278">
        <f t="shared" si="29"/>
        <v>2</v>
      </c>
      <c r="AC188" s="278">
        <f t="shared" si="30"/>
        <v>5</v>
      </c>
      <c r="AD188" s="278">
        <f t="shared" si="31"/>
        <v>10</v>
      </c>
      <c r="AE188" s="278">
        <f t="shared" si="32"/>
        <v>10</v>
      </c>
      <c r="AF188" s="278">
        <f t="shared" si="33"/>
        <v>8</v>
      </c>
      <c r="AG188" s="278">
        <f t="shared" si="34"/>
        <v>0</v>
      </c>
      <c r="AH188" s="277">
        <f t="shared" si="35"/>
        <v>35</v>
      </c>
      <c r="AI188" s="279">
        <f t="shared" si="36"/>
        <v>33.333333333333329</v>
      </c>
      <c r="AJ188" s="279">
        <f t="shared" si="37"/>
        <v>50</v>
      </c>
      <c r="AK188" s="279">
        <f t="shared" si="38"/>
        <v>33.333333333333329</v>
      </c>
      <c r="AL188" s="279">
        <f t="shared" si="39"/>
        <v>38.461538461538467</v>
      </c>
      <c r="AM188" s="279">
        <f t="shared" si="40"/>
        <v>28.571428571428569</v>
      </c>
      <c r="AN188" s="279">
        <f t="shared" si="41"/>
        <v>0</v>
      </c>
      <c r="AO188" s="3"/>
      <c r="AP188" s="3"/>
      <c r="AQ188" s="3"/>
    </row>
    <row r="189" spans="1:43" ht="30" customHeight="1" x14ac:dyDescent="0.2">
      <c r="A189" s="91">
        <v>173</v>
      </c>
      <c r="B189" s="117" t="str">
        <f>'STUDENT NAMELIST'!B177</f>
        <v>2023PEC AI 511</v>
      </c>
      <c r="C189" s="117">
        <f>'STUDENT NAMELIST'!C177</f>
        <v>211423243173</v>
      </c>
      <c r="D189" s="118" t="str">
        <f>'STUDENT NAMELIST'!D177</f>
        <v>JAMAL MOHAMMED R</v>
      </c>
      <c r="E189" s="82">
        <v>2</v>
      </c>
      <c r="F189" s="82">
        <v>2</v>
      </c>
      <c r="G189" s="82">
        <v>2</v>
      </c>
      <c r="H189" s="82">
        <v>2</v>
      </c>
      <c r="I189" s="82">
        <v>2</v>
      </c>
      <c r="J189" s="82">
        <v>2</v>
      </c>
      <c r="K189" s="82">
        <v>1</v>
      </c>
      <c r="L189" s="82">
        <v>0</v>
      </c>
      <c r="M189" s="82">
        <v>0</v>
      </c>
      <c r="N189" s="82">
        <v>0</v>
      </c>
      <c r="O189" s="82">
        <v>9</v>
      </c>
      <c r="P189" s="125">
        <v>0</v>
      </c>
      <c r="Q189" s="125">
        <v>0</v>
      </c>
      <c r="R189" s="125">
        <v>9</v>
      </c>
      <c r="S189" s="125">
        <v>8</v>
      </c>
      <c r="T189" s="125">
        <v>0</v>
      </c>
      <c r="U189" s="125">
        <v>9</v>
      </c>
      <c r="V189" s="125">
        <v>0</v>
      </c>
      <c r="W189" s="125">
        <v>0</v>
      </c>
      <c r="X189" s="125">
        <v>6</v>
      </c>
      <c r="Y189" s="125">
        <v>10</v>
      </c>
      <c r="Z189" s="125">
        <v>0</v>
      </c>
      <c r="AA189" s="92">
        <f t="shared" si="42"/>
        <v>64</v>
      </c>
      <c r="AB189" s="278">
        <f t="shared" si="29"/>
        <v>3</v>
      </c>
      <c r="AC189" s="278">
        <f t="shared" si="30"/>
        <v>17</v>
      </c>
      <c r="AD189" s="278">
        <f t="shared" si="31"/>
        <v>20</v>
      </c>
      <c r="AE189" s="278">
        <f t="shared" si="32"/>
        <v>8</v>
      </c>
      <c r="AF189" s="278">
        <f t="shared" si="33"/>
        <v>16</v>
      </c>
      <c r="AG189" s="278">
        <f t="shared" si="34"/>
        <v>0</v>
      </c>
      <c r="AH189" s="277">
        <f t="shared" si="35"/>
        <v>64</v>
      </c>
      <c r="AI189" s="279">
        <f t="shared" si="36"/>
        <v>50</v>
      </c>
      <c r="AJ189" s="279">
        <f t="shared" si="37"/>
        <v>73.91304347826086</v>
      </c>
      <c r="AK189" s="279">
        <f t="shared" si="38"/>
        <v>66.666666666666657</v>
      </c>
      <c r="AL189" s="279">
        <f t="shared" si="39"/>
        <v>61.53846153846154</v>
      </c>
      <c r="AM189" s="279">
        <f t="shared" si="40"/>
        <v>57.142857142857139</v>
      </c>
      <c r="AN189" s="279">
        <f t="shared" si="41"/>
        <v>0</v>
      </c>
      <c r="AO189" s="3"/>
      <c r="AP189" s="3"/>
      <c r="AQ189" s="3"/>
    </row>
    <row r="190" spans="1:43" ht="30" customHeight="1" x14ac:dyDescent="0.2">
      <c r="A190" s="91">
        <v>174</v>
      </c>
      <c r="B190" s="117" t="str">
        <f>'STUDENT NAMELIST'!B178</f>
        <v>2023PEC AI 174</v>
      </c>
      <c r="C190" s="117">
        <f>'STUDENT NAMELIST'!C178</f>
        <v>211423243174</v>
      </c>
      <c r="D190" s="118" t="str">
        <f>'STUDENT NAMELIST'!D178</f>
        <v>JANANI G</v>
      </c>
      <c r="E190" s="82">
        <v>2</v>
      </c>
      <c r="F190" s="82">
        <v>2</v>
      </c>
      <c r="G190" s="82">
        <v>2</v>
      </c>
      <c r="H190" s="82">
        <v>2</v>
      </c>
      <c r="I190" s="82">
        <v>2</v>
      </c>
      <c r="J190" s="82">
        <v>2</v>
      </c>
      <c r="K190" s="82">
        <v>2</v>
      </c>
      <c r="L190" s="82">
        <v>0</v>
      </c>
      <c r="M190" s="82">
        <v>0</v>
      </c>
      <c r="N190" s="82">
        <v>0</v>
      </c>
      <c r="O190" s="82">
        <v>0</v>
      </c>
      <c r="P190" s="125">
        <v>10</v>
      </c>
      <c r="Q190" s="125">
        <v>11</v>
      </c>
      <c r="R190" s="125">
        <v>0</v>
      </c>
      <c r="S190" s="125">
        <v>0</v>
      </c>
      <c r="T190" s="125">
        <v>11</v>
      </c>
      <c r="U190" s="125">
        <v>0</v>
      </c>
      <c r="V190" s="125">
        <v>11</v>
      </c>
      <c r="W190" s="125">
        <v>4</v>
      </c>
      <c r="X190" s="125">
        <v>0</v>
      </c>
      <c r="Y190" s="125">
        <v>0</v>
      </c>
      <c r="Z190" s="125">
        <v>11</v>
      </c>
      <c r="AA190" s="92">
        <f t="shared" si="42"/>
        <v>72</v>
      </c>
      <c r="AB190" s="278">
        <f t="shared" si="29"/>
        <v>4</v>
      </c>
      <c r="AC190" s="278">
        <f t="shared" si="30"/>
        <v>8</v>
      </c>
      <c r="AD190" s="278">
        <f t="shared" si="31"/>
        <v>23</v>
      </c>
      <c r="AE190" s="278">
        <f t="shared" si="32"/>
        <v>22</v>
      </c>
      <c r="AF190" s="278">
        <f t="shared" si="33"/>
        <v>15</v>
      </c>
      <c r="AG190" s="278">
        <f t="shared" si="34"/>
        <v>0</v>
      </c>
      <c r="AH190" s="277">
        <f t="shared" si="35"/>
        <v>72</v>
      </c>
      <c r="AI190" s="279">
        <f t="shared" si="36"/>
        <v>66.666666666666657</v>
      </c>
      <c r="AJ190" s="279">
        <f t="shared" si="37"/>
        <v>80</v>
      </c>
      <c r="AK190" s="279">
        <f t="shared" si="38"/>
        <v>76.666666666666671</v>
      </c>
      <c r="AL190" s="279">
        <f t="shared" si="39"/>
        <v>84.615384615384613</v>
      </c>
      <c r="AM190" s="279">
        <f t="shared" si="40"/>
        <v>53.571428571428569</v>
      </c>
      <c r="AN190" s="279">
        <f t="shared" si="41"/>
        <v>0</v>
      </c>
      <c r="AO190" s="3"/>
      <c r="AP190" s="3"/>
      <c r="AQ190" s="3"/>
    </row>
    <row r="191" spans="1:43" ht="30" customHeight="1" x14ac:dyDescent="0.2">
      <c r="A191" s="91">
        <v>175</v>
      </c>
      <c r="B191" s="117" t="str">
        <f>'STUDENT NAMELIST'!B179</f>
        <v>2023PEC AI 175</v>
      </c>
      <c r="C191" s="117">
        <f>'STUDENT NAMELIST'!C179</f>
        <v>211423243175</v>
      </c>
      <c r="D191" s="118" t="str">
        <f>'STUDENT NAMELIST'!D179</f>
        <v>JANANI G</v>
      </c>
      <c r="E191" s="82">
        <v>2</v>
      </c>
      <c r="F191" s="82">
        <v>2</v>
      </c>
      <c r="G191" s="82">
        <v>2</v>
      </c>
      <c r="H191" s="82">
        <v>2</v>
      </c>
      <c r="I191" s="82">
        <v>2</v>
      </c>
      <c r="J191" s="82">
        <v>2</v>
      </c>
      <c r="K191" s="82">
        <v>2</v>
      </c>
      <c r="L191" s="82">
        <v>2</v>
      </c>
      <c r="M191" s="82">
        <v>2</v>
      </c>
      <c r="N191" s="82">
        <v>0</v>
      </c>
      <c r="O191" s="82">
        <v>13</v>
      </c>
      <c r="P191" s="125">
        <v>0</v>
      </c>
      <c r="Q191" s="125">
        <v>0</v>
      </c>
      <c r="R191" s="125">
        <v>13</v>
      </c>
      <c r="S191" s="125">
        <v>11</v>
      </c>
      <c r="T191" s="125">
        <v>0</v>
      </c>
      <c r="U191" s="125">
        <v>13</v>
      </c>
      <c r="V191" s="125">
        <v>0</v>
      </c>
      <c r="W191" s="125">
        <v>0</v>
      </c>
      <c r="X191" s="125">
        <v>8</v>
      </c>
      <c r="Y191" s="125">
        <v>14</v>
      </c>
      <c r="Z191" s="125">
        <v>0</v>
      </c>
      <c r="AA191" s="92">
        <f t="shared" si="42"/>
        <v>90</v>
      </c>
      <c r="AB191" s="278">
        <f t="shared" si="29"/>
        <v>6</v>
      </c>
      <c r="AC191" s="278">
        <f t="shared" si="30"/>
        <v>21</v>
      </c>
      <c r="AD191" s="278">
        <f t="shared" si="31"/>
        <v>30</v>
      </c>
      <c r="AE191" s="278">
        <f t="shared" si="32"/>
        <v>11</v>
      </c>
      <c r="AF191" s="278">
        <f t="shared" si="33"/>
        <v>22</v>
      </c>
      <c r="AG191" s="278">
        <f t="shared" si="34"/>
        <v>0</v>
      </c>
      <c r="AH191" s="277">
        <f t="shared" si="35"/>
        <v>90</v>
      </c>
      <c r="AI191" s="279">
        <f t="shared" si="36"/>
        <v>100</v>
      </c>
      <c r="AJ191" s="279">
        <f t="shared" si="37"/>
        <v>91.304347826086953</v>
      </c>
      <c r="AK191" s="279">
        <f t="shared" si="38"/>
        <v>100</v>
      </c>
      <c r="AL191" s="279">
        <f t="shared" si="39"/>
        <v>84.615384615384613</v>
      </c>
      <c r="AM191" s="279">
        <f t="shared" si="40"/>
        <v>78.571428571428569</v>
      </c>
      <c r="AN191" s="279">
        <f t="shared" si="41"/>
        <v>0</v>
      </c>
      <c r="AO191" s="3"/>
      <c r="AP191" s="3"/>
      <c r="AQ191" s="3"/>
    </row>
    <row r="192" spans="1:43" ht="30" customHeight="1" x14ac:dyDescent="0.2">
      <c r="A192" s="91">
        <v>176</v>
      </c>
      <c r="B192" s="117" t="str">
        <f>'STUDENT NAMELIST'!B180</f>
        <v>2023PEC AI 512</v>
      </c>
      <c r="C192" s="117">
        <f>'STUDENT NAMELIST'!C180</f>
        <v>211423243176</v>
      </c>
      <c r="D192" s="118" t="str">
        <f>'STUDENT NAMELIST'!D180</f>
        <v>JASON JONES C</v>
      </c>
      <c r="E192" s="82">
        <v>2</v>
      </c>
      <c r="F192" s="82">
        <v>2</v>
      </c>
      <c r="G192" s="82">
        <v>2</v>
      </c>
      <c r="H192" s="82">
        <v>2</v>
      </c>
      <c r="I192" s="82">
        <v>1</v>
      </c>
      <c r="J192" s="82">
        <v>0</v>
      </c>
      <c r="K192" s="82">
        <v>0</v>
      </c>
      <c r="L192" s="82">
        <v>0</v>
      </c>
      <c r="M192" s="82">
        <v>0</v>
      </c>
      <c r="N192" s="82">
        <v>0</v>
      </c>
      <c r="O192" s="82">
        <v>0</v>
      </c>
      <c r="P192" s="125">
        <v>6</v>
      </c>
      <c r="Q192" s="125">
        <v>7</v>
      </c>
      <c r="R192" s="125">
        <v>0</v>
      </c>
      <c r="S192" s="125">
        <v>0</v>
      </c>
      <c r="T192" s="125">
        <v>7</v>
      </c>
      <c r="U192" s="125">
        <v>0</v>
      </c>
      <c r="V192" s="125">
        <v>7</v>
      </c>
      <c r="W192" s="125">
        <v>1</v>
      </c>
      <c r="X192" s="125">
        <v>0</v>
      </c>
      <c r="Y192" s="125">
        <v>0</v>
      </c>
      <c r="Z192" s="125">
        <v>7</v>
      </c>
      <c r="AA192" s="92">
        <f t="shared" si="42"/>
        <v>44</v>
      </c>
      <c r="AB192" s="278">
        <f t="shared" si="29"/>
        <v>2</v>
      </c>
      <c r="AC192" s="278">
        <f t="shared" si="30"/>
        <v>6</v>
      </c>
      <c r="AD192" s="278">
        <f t="shared" si="31"/>
        <v>14</v>
      </c>
      <c r="AE192" s="278">
        <f t="shared" si="32"/>
        <v>14</v>
      </c>
      <c r="AF192" s="278">
        <f t="shared" si="33"/>
        <v>8</v>
      </c>
      <c r="AG192" s="278">
        <f t="shared" si="34"/>
        <v>0</v>
      </c>
      <c r="AH192" s="277">
        <f t="shared" si="35"/>
        <v>44</v>
      </c>
      <c r="AI192" s="279">
        <f t="shared" si="36"/>
        <v>33.333333333333329</v>
      </c>
      <c r="AJ192" s="279">
        <f t="shared" si="37"/>
        <v>60</v>
      </c>
      <c r="AK192" s="279">
        <f t="shared" si="38"/>
        <v>46.666666666666664</v>
      </c>
      <c r="AL192" s="279">
        <f t="shared" si="39"/>
        <v>53.846153846153847</v>
      </c>
      <c r="AM192" s="279">
        <f t="shared" si="40"/>
        <v>28.571428571428569</v>
      </c>
      <c r="AN192" s="279">
        <f t="shared" si="41"/>
        <v>0</v>
      </c>
      <c r="AO192" s="3"/>
      <c r="AP192" s="3"/>
      <c r="AQ192" s="3"/>
    </row>
    <row r="193" spans="1:43" ht="30" customHeight="1" x14ac:dyDescent="0.2">
      <c r="A193" s="91">
        <v>177</v>
      </c>
      <c r="B193" s="117" t="str">
        <f>'STUDENT NAMELIST'!B181</f>
        <v>2023PEC AI 513</v>
      </c>
      <c r="C193" s="117">
        <f>'STUDENT NAMELIST'!C181</f>
        <v>211423243177</v>
      </c>
      <c r="D193" s="118" t="str">
        <f>'STUDENT NAMELIST'!D181</f>
        <v>JAYA KRISHNA M</v>
      </c>
      <c r="E193" s="82">
        <v>2</v>
      </c>
      <c r="F193" s="82">
        <v>2</v>
      </c>
      <c r="G193" s="82">
        <v>2</v>
      </c>
      <c r="H193" s="82">
        <v>2</v>
      </c>
      <c r="I193" s="82">
        <v>2</v>
      </c>
      <c r="J193" s="82">
        <v>2</v>
      </c>
      <c r="K193" s="82">
        <v>0</v>
      </c>
      <c r="L193" s="82">
        <v>0</v>
      </c>
      <c r="M193" s="82">
        <v>0</v>
      </c>
      <c r="N193" s="82">
        <v>0</v>
      </c>
      <c r="O193" s="82">
        <v>9</v>
      </c>
      <c r="P193" s="125">
        <v>0</v>
      </c>
      <c r="Q193" s="125">
        <v>0</v>
      </c>
      <c r="R193" s="125">
        <v>9</v>
      </c>
      <c r="S193" s="125">
        <v>8</v>
      </c>
      <c r="T193" s="125">
        <v>0</v>
      </c>
      <c r="U193" s="125">
        <v>9</v>
      </c>
      <c r="V193" s="125">
        <v>0</v>
      </c>
      <c r="W193" s="125">
        <v>0</v>
      </c>
      <c r="X193" s="125">
        <v>6</v>
      </c>
      <c r="Y193" s="125">
        <v>9</v>
      </c>
      <c r="Z193" s="125">
        <v>0</v>
      </c>
      <c r="AA193" s="92">
        <f t="shared" si="42"/>
        <v>62</v>
      </c>
      <c r="AB193" s="278">
        <f t="shared" si="29"/>
        <v>2</v>
      </c>
      <c r="AC193" s="278">
        <f t="shared" si="30"/>
        <v>17</v>
      </c>
      <c r="AD193" s="278">
        <f t="shared" si="31"/>
        <v>20</v>
      </c>
      <c r="AE193" s="278">
        <f t="shared" si="32"/>
        <v>8</v>
      </c>
      <c r="AF193" s="278">
        <f t="shared" si="33"/>
        <v>15</v>
      </c>
      <c r="AG193" s="278">
        <f t="shared" si="34"/>
        <v>0</v>
      </c>
      <c r="AH193" s="277">
        <f t="shared" si="35"/>
        <v>62</v>
      </c>
      <c r="AI193" s="279">
        <f t="shared" si="36"/>
        <v>33.333333333333329</v>
      </c>
      <c r="AJ193" s="279">
        <f t="shared" si="37"/>
        <v>73.91304347826086</v>
      </c>
      <c r="AK193" s="279">
        <f t="shared" si="38"/>
        <v>66.666666666666657</v>
      </c>
      <c r="AL193" s="279">
        <f t="shared" si="39"/>
        <v>61.53846153846154</v>
      </c>
      <c r="AM193" s="279">
        <f t="shared" si="40"/>
        <v>53.571428571428569</v>
      </c>
      <c r="AN193" s="279">
        <f t="shared" si="41"/>
        <v>0</v>
      </c>
      <c r="AO193" s="3"/>
      <c r="AP193" s="3"/>
      <c r="AQ193" s="3"/>
    </row>
    <row r="194" spans="1:43" ht="30" customHeight="1" x14ac:dyDescent="0.2">
      <c r="A194" s="91">
        <v>178</v>
      </c>
      <c r="B194" s="117" t="str">
        <f>'STUDENT NAMELIST'!B182</f>
        <v>2023PEC AI 514</v>
      </c>
      <c r="C194" s="117">
        <f>'STUDENT NAMELIST'!C182</f>
        <v>211423243178</v>
      </c>
      <c r="D194" s="118" t="str">
        <f>'STUDENT NAMELIST'!D182</f>
        <v>JAYA SURYA V</v>
      </c>
      <c r="E194" s="82">
        <v>2</v>
      </c>
      <c r="F194" s="82">
        <v>2</v>
      </c>
      <c r="G194" s="82">
        <v>2</v>
      </c>
      <c r="H194" s="82">
        <v>2</v>
      </c>
      <c r="I194" s="82">
        <v>2</v>
      </c>
      <c r="J194" s="82">
        <v>2</v>
      </c>
      <c r="K194" s="82">
        <v>0</v>
      </c>
      <c r="L194" s="82">
        <v>0</v>
      </c>
      <c r="M194" s="82">
        <v>0</v>
      </c>
      <c r="N194" s="82">
        <v>0</v>
      </c>
      <c r="O194" s="82">
        <v>0</v>
      </c>
      <c r="P194" s="125">
        <v>9</v>
      </c>
      <c r="Q194" s="125">
        <v>9</v>
      </c>
      <c r="R194" s="125">
        <v>0</v>
      </c>
      <c r="S194" s="125">
        <v>0</v>
      </c>
      <c r="T194" s="125">
        <v>9</v>
      </c>
      <c r="U194" s="125">
        <v>0</v>
      </c>
      <c r="V194" s="125">
        <v>9</v>
      </c>
      <c r="W194" s="125">
        <v>5</v>
      </c>
      <c r="X194" s="125">
        <v>0</v>
      </c>
      <c r="Y194" s="125">
        <v>0</v>
      </c>
      <c r="Z194" s="125">
        <v>9</v>
      </c>
      <c r="AA194" s="92">
        <f t="shared" si="42"/>
        <v>62</v>
      </c>
      <c r="AB194" s="278">
        <f t="shared" si="29"/>
        <v>2</v>
      </c>
      <c r="AC194" s="278">
        <f t="shared" si="30"/>
        <v>8</v>
      </c>
      <c r="AD194" s="278">
        <f t="shared" si="31"/>
        <v>20</v>
      </c>
      <c r="AE194" s="278">
        <f t="shared" si="32"/>
        <v>18</v>
      </c>
      <c r="AF194" s="278">
        <f t="shared" si="33"/>
        <v>14</v>
      </c>
      <c r="AG194" s="278">
        <f t="shared" si="34"/>
        <v>0</v>
      </c>
      <c r="AH194" s="277">
        <f t="shared" si="35"/>
        <v>62</v>
      </c>
      <c r="AI194" s="279">
        <f t="shared" si="36"/>
        <v>33.333333333333329</v>
      </c>
      <c r="AJ194" s="279">
        <f t="shared" si="37"/>
        <v>80</v>
      </c>
      <c r="AK194" s="279">
        <f t="shared" si="38"/>
        <v>66.666666666666657</v>
      </c>
      <c r="AL194" s="279">
        <f t="shared" si="39"/>
        <v>69.230769230769226</v>
      </c>
      <c r="AM194" s="279">
        <f t="shared" si="40"/>
        <v>50</v>
      </c>
      <c r="AN194" s="279">
        <f t="shared" si="41"/>
        <v>0</v>
      </c>
      <c r="AO194" s="3"/>
      <c r="AP194" s="3"/>
      <c r="AQ194" s="3"/>
    </row>
    <row r="195" spans="1:43" ht="30" customHeight="1" x14ac:dyDescent="0.2">
      <c r="A195" s="91">
        <v>179</v>
      </c>
      <c r="B195" s="117" t="str">
        <f>'STUDENT NAMELIST'!B183</f>
        <v>2023PEC AI 515</v>
      </c>
      <c r="C195" s="117">
        <f>'STUDENT NAMELIST'!C183</f>
        <v>211423243179</v>
      </c>
      <c r="D195" s="118" t="str">
        <f>'STUDENT NAMELIST'!D183</f>
        <v>JAYANTH J</v>
      </c>
      <c r="E195" s="82">
        <v>2</v>
      </c>
      <c r="F195" s="82">
        <v>2</v>
      </c>
      <c r="G195" s="82">
        <v>2</v>
      </c>
      <c r="H195" s="82">
        <v>2</v>
      </c>
      <c r="I195" s="82">
        <v>2</v>
      </c>
      <c r="J195" s="82">
        <v>1</v>
      </c>
      <c r="K195" s="82">
        <v>0</v>
      </c>
      <c r="L195" s="82">
        <v>0</v>
      </c>
      <c r="M195" s="82">
        <v>0</v>
      </c>
      <c r="N195" s="82">
        <v>0</v>
      </c>
      <c r="O195" s="82">
        <v>8</v>
      </c>
      <c r="P195" s="125">
        <v>0</v>
      </c>
      <c r="Q195" s="125">
        <v>0</v>
      </c>
      <c r="R195" s="125">
        <v>8</v>
      </c>
      <c r="S195" s="125">
        <v>7</v>
      </c>
      <c r="T195" s="125">
        <v>0</v>
      </c>
      <c r="U195" s="125">
        <v>8</v>
      </c>
      <c r="V195" s="125">
        <v>0</v>
      </c>
      <c r="W195" s="125">
        <v>0</v>
      </c>
      <c r="X195" s="125">
        <v>6</v>
      </c>
      <c r="Y195" s="125">
        <v>8</v>
      </c>
      <c r="Z195" s="125">
        <v>0</v>
      </c>
      <c r="AA195" s="92">
        <f t="shared" si="42"/>
        <v>56</v>
      </c>
      <c r="AB195" s="278">
        <f t="shared" si="29"/>
        <v>2</v>
      </c>
      <c r="AC195" s="278">
        <f t="shared" si="30"/>
        <v>15</v>
      </c>
      <c r="AD195" s="278">
        <f t="shared" si="31"/>
        <v>18</v>
      </c>
      <c r="AE195" s="278">
        <f t="shared" si="32"/>
        <v>7</v>
      </c>
      <c r="AF195" s="278">
        <f t="shared" si="33"/>
        <v>14</v>
      </c>
      <c r="AG195" s="278">
        <f t="shared" si="34"/>
        <v>0</v>
      </c>
      <c r="AH195" s="277">
        <f t="shared" si="35"/>
        <v>56</v>
      </c>
      <c r="AI195" s="279">
        <f t="shared" si="36"/>
        <v>33.333333333333329</v>
      </c>
      <c r="AJ195" s="279">
        <f t="shared" si="37"/>
        <v>65.217391304347828</v>
      </c>
      <c r="AK195" s="279">
        <f t="shared" si="38"/>
        <v>60</v>
      </c>
      <c r="AL195" s="279">
        <f t="shared" si="39"/>
        <v>53.846153846153847</v>
      </c>
      <c r="AM195" s="279">
        <f t="shared" si="40"/>
        <v>50</v>
      </c>
      <c r="AN195" s="279">
        <f t="shared" si="41"/>
        <v>0</v>
      </c>
      <c r="AO195" s="3"/>
      <c r="AP195" s="3"/>
      <c r="AQ195" s="3"/>
    </row>
    <row r="196" spans="1:43" ht="30" customHeight="1" x14ac:dyDescent="0.2">
      <c r="A196" s="91">
        <v>180</v>
      </c>
      <c r="B196" s="117" t="str">
        <f>'STUDENT NAMELIST'!B184</f>
        <v>2023PEC AI 177</v>
      </c>
      <c r="C196" s="117">
        <f>'STUDENT NAMELIST'!C184</f>
        <v>211423243181</v>
      </c>
      <c r="D196" s="118" t="str">
        <f>'STUDENT NAMELIST'!D184</f>
        <v>JAYASHREE V</v>
      </c>
      <c r="E196" s="82">
        <v>2</v>
      </c>
      <c r="F196" s="82">
        <v>2</v>
      </c>
      <c r="G196" s="82">
        <v>2</v>
      </c>
      <c r="H196" s="82">
        <v>2</v>
      </c>
      <c r="I196" s="82">
        <v>2</v>
      </c>
      <c r="J196" s="82">
        <v>0</v>
      </c>
      <c r="K196" s="82">
        <v>0</v>
      </c>
      <c r="L196" s="82">
        <v>0</v>
      </c>
      <c r="M196" s="82">
        <v>0</v>
      </c>
      <c r="N196" s="82">
        <v>0</v>
      </c>
      <c r="O196" s="82">
        <v>0</v>
      </c>
      <c r="P196" s="125">
        <v>7</v>
      </c>
      <c r="Q196" s="125">
        <v>7</v>
      </c>
      <c r="R196" s="125">
        <v>0</v>
      </c>
      <c r="S196" s="125">
        <v>0</v>
      </c>
      <c r="T196" s="125">
        <v>7</v>
      </c>
      <c r="U196" s="125">
        <v>0</v>
      </c>
      <c r="V196" s="125">
        <v>7</v>
      </c>
      <c r="W196" s="125">
        <v>4</v>
      </c>
      <c r="X196" s="125">
        <v>0</v>
      </c>
      <c r="Y196" s="125">
        <v>0</v>
      </c>
      <c r="Z196" s="125">
        <v>8</v>
      </c>
      <c r="AA196" s="92">
        <f t="shared" si="42"/>
        <v>50</v>
      </c>
      <c r="AB196" s="278">
        <f t="shared" si="29"/>
        <v>2</v>
      </c>
      <c r="AC196" s="278">
        <f t="shared" si="30"/>
        <v>6</v>
      </c>
      <c r="AD196" s="278">
        <f t="shared" si="31"/>
        <v>16</v>
      </c>
      <c r="AE196" s="278">
        <f t="shared" si="32"/>
        <v>14</v>
      </c>
      <c r="AF196" s="278">
        <f t="shared" si="33"/>
        <v>12</v>
      </c>
      <c r="AG196" s="278">
        <f t="shared" si="34"/>
        <v>0</v>
      </c>
      <c r="AH196" s="277">
        <f t="shared" si="35"/>
        <v>50</v>
      </c>
      <c r="AI196" s="279">
        <f t="shared" si="36"/>
        <v>33.333333333333329</v>
      </c>
      <c r="AJ196" s="279">
        <f t="shared" si="37"/>
        <v>60</v>
      </c>
      <c r="AK196" s="279">
        <f t="shared" si="38"/>
        <v>53.333333333333336</v>
      </c>
      <c r="AL196" s="279">
        <f t="shared" si="39"/>
        <v>53.846153846153847</v>
      </c>
      <c r="AM196" s="279">
        <f t="shared" si="40"/>
        <v>42.857142857142854</v>
      </c>
      <c r="AN196" s="279">
        <f t="shared" si="41"/>
        <v>0</v>
      </c>
      <c r="AO196" s="3"/>
      <c r="AP196" s="3"/>
      <c r="AQ196" s="3"/>
    </row>
    <row r="197" spans="1:43" ht="30" customHeight="1" x14ac:dyDescent="0.2">
      <c r="A197" s="91">
        <v>181</v>
      </c>
      <c r="B197" s="117" t="str">
        <f>'STUDENT NAMELIST'!B185</f>
        <v>2023PEC AI 178</v>
      </c>
      <c r="C197" s="117">
        <f>'STUDENT NAMELIST'!C185</f>
        <v>211423243182</v>
      </c>
      <c r="D197" s="118" t="str">
        <f>'STUDENT NAMELIST'!D185</f>
        <v>JAYASHREE V</v>
      </c>
      <c r="E197" s="82">
        <v>2</v>
      </c>
      <c r="F197" s="82">
        <v>2</v>
      </c>
      <c r="G197" s="82">
        <v>2</v>
      </c>
      <c r="H197" s="82">
        <v>2</v>
      </c>
      <c r="I197" s="82">
        <v>0</v>
      </c>
      <c r="J197" s="82">
        <v>0</v>
      </c>
      <c r="K197" s="82">
        <v>0</v>
      </c>
      <c r="L197" s="82">
        <v>0</v>
      </c>
      <c r="M197" s="82">
        <v>0</v>
      </c>
      <c r="N197" s="82">
        <v>0</v>
      </c>
      <c r="O197" s="82">
        <v>6</v>
      </c>
      <c r="P197" s="125">
        <v>0</v>
      </c>
      <c r="Q197" s="125">
        <v>0</v>
      </c>
      <c r="R197" s="125">
        <v>6</v>
      </c>
      <c r="S197" s="125">
        <v>5</v>
      </c>
      <c r="T197" s="125">
        <v>0</v>
      </c>
      <c r="U197" s="125">
        <v>6</v>
      </c>
      <c r="V197" s="125">
        <v>0</v>
      </c>
      <c r="W197" s="125">
        <v>0</v>
      </c>
      <c r="X197" s="125">
        <v>3</v>
      </c>
      <c r="Y197" s="125">
        <v>6</v>
      </c>
      <c r="Z197" s="125">
        <v>0</v>
      </c>
      <c r="AA197" s="92">
        <f t="shared" si="42"/>
        <v>40</v>
      </c>
      <c r="AB197" s="278">
        <f t="shared" si="29"/>
        <v>2</v>
      </c>
      <c r="AC197" s="278">
        <f t="shared" si="30"/>
        <v>12</v>
      </c>
      <c r="AD197" s="278">
        <f t="shared" si="31"/>
        <v>12</v>
      </c>
      <c r="AE197" s="278">
        <f t="shared" si="32"/>
        <v>5</v>
      </c>
      <c r="AF197" s="278">
        <f t="shared" si="33"/>
        <v>9</v>
      </c>
      <c r="AG197" s="278">
        <f t="shared" si="34"/>
        <v>0</v>
      </c>
      <c r="AH197" s="277">
        <f t="shared" si="35"/>
        <v>40</v>
      </c>
      <c r="AI197" s="279">
        <f t="shared" si="36"/>
        <v>33.333333333333329</v>
      </c>
      <c r="AJ197" s="279">
        <f t="shared" si="37"/>
        <v>52.173913043478258</v>
      </c>
      <c r="AK197" s="279">
        <f t="shared" si="38"/>
        <v>40</v>
      </c>
      <c r="AL197" s="279">
        <f t="shared" si="39"/>
        <v>38.461538461538467</v>
      </c>
      <c r="AM197" s="279">
        <f t="shared" si="40"/>
        <v>32.142857142857146</v>
      </c>
      <c r="AN197" s="279">
        <f t="shared" si="41"/>
        <v>0</v>
      </c>
      <c r="AO197" s="3"/>
      <c r="AP197" s="3"/>
      <c r="AQ197" s="3"/>
    </row>
    <row r="198" spans="1:43" ht="30" customHeight="1" x14ac:dyDescent="0.2">
      <c r="A198" s="91">
        <v>182</v>
      </c>
      <c r="B198" s="117" t="str">
        <f>'STUDENT NAMELIST'!B186</f>
        <v>2023PEC AI 176</v>
      </c>
      <c r="C198" s="117">
        <f>'STUDENT NAMELIST'!C186</f>
        <v>211423243183</v>
      </c>
      <c r="D198" s="118" t="str">
        <f>'STUDENT NAMELIST'!D186</f>
        <v>M JAYASREE</v>
      </c>
      <c r="E198" s="82">
        <v>2</v>
      </c>
      <c r="F198" s="82">
        <v>2</v>
      </c>
      <c r="G198" s="82">
        <v>2</v>
      </c>
      <c r="H198" s="82">
        <v>2</v>
      </c>
      <c r="I198" s="82">
        <v>2</v>
      </c>
      <c r="J198" s="82">
        <v>2</v>
      </c>
      <c r="K198" s="82">
        <v>2</v>
      </c>
      <c r="L198" s="82">
        <v>1</v>
      </c>
      <c r="M198" s="82">
        <v>0</v>
      </c>
      <c r="N198" s="82">
        <v>0</v>
      </c>
      <c r="O198" s="82">
        <v>0</v>
      </c>
      <c r="P198" s="125">
        <v>10</v>
      </c>
      <c r="Q198" s="125">
        <v>11</v>
      </c>
      <c r="R198" s="125">
        <v>0</v>
      </c>
      <c r="S198" s="125">
        <v>0</v>
      </c>
      <c r="T198" s="125">
        <v>11</v>
      </c>
      <c r="U198" s="125">
        <v>0</v>
      </c>
      <c r="V198" s="125">
        <v>11</v>
      </c>
      <c r="W198" s="125">
        <v>5</v>
      </c>
      <c r="X198" s="125">
        <v>0</v>
      </c>
      <c r="Y198" s="125">
        <v>0</v>
      </c>
      <c r="Z198" s="125">
        <v>11</v>
      </c>
      <c r="AA198" s="92">
        <f t="shared" si="42"/>
        <v>74</v>
      </c>
      <c r="AB198" s="278">
        <f t="shared" si="29"/>
        <v>5</v>
      </c>
      <c r="AC198" s="278">
        <f t="shared" si="30"/>
        <v>8</v>
      </c>
      <c r="AD198" s="278">
        <f t="shared" si="31"/>
        <v>23</v>
      </c>
      <c r="AE198" s="278">
        <f t="shared" si="32"/>
        <v>22</v>
      </c>
      <c r="AF198" s="278">
        <f t="shared" si="33"/>
        <v>16</v>
      </c>
      <c r="AG198" s="278">
        <f t="shared" si="34"/>
        <v>0</v>
      </c>
      <c r="AH198" s="277">
        <f t="shared" si="35"/>
        <v>74</v>
      </c>
      <c r="AI198" s="279">
        <f t="shared" si="36"/>
        <v>83.333333333333343</v>
      </c>
      <c r="AJ198" s="279">
        <f t="shared" si="37"/>
        <v>80</v>
      </c>
      <c r="AK198" s="279">
        <f t="shared" si="38"/>
        <v>76.666666666666671</v>
      </c>
      <c r="AL198" s="279">
        <f t="shared" si="39"/>
        <v>84.615384615384613</v>
      </c>
      <c r="AM198" s="279">
        <f t="shared" si="40"/>
        <v>57.142857142857139</v>
      </c>
      <c r="AN198" s="279">
        <f t="shared" si="41"/>
        <v>0</v>
      </c>
      <c r="AO198" s="3"/>
      <c r="AP198" s="3"/>
      <c r="AQ198" s="3"/>
    </row>
    <row r="199" spans="1:43" ht="30" customHeight="1" x14ac:dyDescent="0.2">
      <c r="A199" s="91">
        <v>183</v>
      </c>
      <c r="B199" s="117" t="str">
        <f>'STUDENT NAMELIST'!B187</f>
        <v>2023PEC AI 517</v>
      </c>
      <c r="C199" s="117">
        <f>'STUDENT NAMELIST'!C187</f>
        <v>211423243184</v>
      </c>
      <c r="D199" s="118" t="str">
        <f>'STUDENT NAMELIST'!D187</f>
        <v>JAYASURIYA K</v>
      </c>
      <c r="E199" s="82">
        <v>2</v>
      </c>
      <c r="F199" s="82">
        <v>2</v>
      </c>
      <c r="G199" s="82">
        <v>2</v>
      </c>
      <c r="H199" s="82">
        <v>2</v>
      </c>
      <c r="I199" s="82">
        <v>2</v>
      </c>
      <c r="J199" s="82">
        <v>1</v>
      </c>
      <c r="K199" s="82">
        <v>0</v>
      </c>
      <c r="L199" s="82">
        <v>0</v>
      </c>
      <c r="M199" s="82">
        <v>0</v>
      </c>
      <c r="N199" s="82">
        <v>0</v>
      </c>
      <c r="O199" s="82">
        <v>8</v>
      </c>
      <c r="P199" s="125">
        <v>0</v>
      </c>
      <c r="Q199" s="125">
        <v>0</v>
      </c>
      <c r="R199" s="125">
        <v>8</v>
      </c>
      <c r="S199" s="125">
        <v>7</v>
      </c>
      <c r="T199" s="125">
        <v>0</v>
      </c>
      <c r="U199" s="125">
        <v>8</v>
      </c>
      <c r="V199" s="125">
        <v>0</v>
      </c>
      <c r="W199" s="125">
        <v>0</v>
      </c>
      <c r="X199" s="125">
        <v>4</v>
      </c>
      <c r="Y199" s="125">
        <v>8</v>
      </c>
      <c r="Z199" s="125">
        <v>0</v>
      </c>
      <c r="AA199" s="92">
        <f t="shared" si="42"/>
        <v>54</v>
      </c>
      <c r="AB199" s="278">
        <f t="shared" si="29"/>
        <v>2</v>
      </c>
      <c r="AC199" s="278">
        <f t="shared" si="30"/>
        <v>15</v>
      </c>
      <c r="AD199" s="278">
        <f t="shared" si="31"/>
        <v>18</v>
      </c>
      <c r="AE199" s="278">
        <f t="shared" si="32"/>
        <v>7</v>
      </c>
      <c r="AF199" s="278">
        <f t="shared" si="33"/>
        <v>12</v>
      </c>
      <c r="AG199" s="278">
        <f t="shared" si="34"/>
        <v>0</v>
      </c>
      <c r="AH199" s="277">
        <f t="shared" si="35"/>
        <v>54</v>
      </c>
      <c r="AI199" s="279">
        <f t="shared" si="36"/>
        <v>33.333333333333329</v>
      </c>
      <c r="AJ199" s="279">
        <f t="shared" si="37"/>
        <v>65.217391304347828</v>
      </c>
      <c r="AK199" s="279">
        <f t="shared" si="38"/>
        <v>60</v>
      </c>
      <c r="AL199" s="279">
        <f t="shared" si="39"/>
        <v>53.846153846153847</v>
      </c>
      <c r="AM199" s="279">
        <f t="shared" si="40"/>
        <v>42.857142857142854</v>
      </c>
      <c r="AN199" s="279">
        <f t="shared" si="41"/>
        <v>0</v>
      </c>
      <c r="AO199" s="3"/>
      <c r="AP199" s="3"/>
      <c r="AQ199" s="3"/>
    </row>
    <row r="200" spans="1:43" ht="30" customHeight="1" x14ac:dyDescent="0.2">
      <c r="A200" s="91">
        <v>184</v>
      </c>
      <c r="B200" s="117" t="str">
        <f>'STUDENT NAMELIST'!B188</f>
        <v>2023PEC AI 518</v>
      </c>
      <c r="C200" s="117">
        <f>'STUDENT NAMELIST'!C188</f>
        <v>211423243185</v>
      </c>
      <c r="D200" s="118" t="str">
        <f>'STUDENT NAMELIST'!D188</f>
        <v>JAYASURYA K</v>
      </c>
      <c r="E200" s="82">
        <v>2</v>
      </c>
      <c r="F200" s="82">
        <v>2</v>
      </c>
      <c r="G200" s="82">
        <v>2</v>
      </c>
      <c r="H200" s="82">
        <v>2</v>
      </c>
      <c r="I200" s="82">
        <v>2</v>
      </c>
      <c r="J200" s="82">
        <v>2</v>
      </c>
      <c r="K200" s="82">
        <v>0</v>
      </c>
      <c r="L200" s="82">
        <v>0</v>
      </c>
      <c r="M200" s="82">
        <v>0</v>
      </c>
      <c r="N200" s="82">
        <v>0</v>
      </c>
      <c r="O200" s="82">
        <v>0</v>
      </c>
      <c r="P200" s="125">
        <v>9</v>
      </c>
      <c r="Q200" s="125">
        <v>9</v>
      </c>
      <c r="R200" s="125">
        <v>0</v>
      </c>
      <c r="S200" s="125">
        <v>0</v>
      </c>
      <c r="T200" s="125">
        <v>9</v>
      </c>
      <c r="U200" s="125">
        <v>0</v>
      </c>
      <c r="V200" s="125">
        <v>9</v>
      </c>
      <c r="W200" s="125">
        <v>5</v>
      </c>
      <c r="X200" s="125">
        <v>0</v>
      </c>
      <c r="Y200" s="125">
        <v>0</v>
      </c>
      <c r="Z200" s="125">
        <v>9</v>
      </c>
      <c r="AA200" s="92">
        <f t="shared" si="42"/>
        <v>62</v>
      </c>
      <c r="AB200" s="278">
        <f t="shared" si="29"/>
        <v>2</v>
      </c>
      <c r="AC200" s="278">
        <f t="shared" si="30"/>
        <v>8</v>
      </c>
      <c r="AD200" s="278">
        <f t="shared" si="31"/>
        <v>20</v>
      </c>
      <c r="AE200" s="278">
        <f t="shared" si="32"/>
        <v>18</v>
      </c>
      <c r="AF200" s="278">
        <f t="shared" si="33"/>
        <v>14</v>
      </c>
      <c r="AG200" s="278">
        <f t="shared" si="34"/>
        <v>0</v>
      </c>
      <c r="AH200" s="277">
        <f t="shared" si="35"/>
        <v>62</v>
      </c>
      <c r="AI200" s="279">
        <f t="shared" si="36"/>
        <v>33.333333333333329</v>
      </c>
      <c r="AJ200" s="279">
        <f t="shared" si="37"/>
        <v>80</v>
      </c>
      <c r="AK200" s="279">
        <f t="shared" si="38"/>
        <v>66.666666666666657</v>
      </c>
      <c r="AL200" s="279">
        <f t="shared" si="39"/>
        <v>69.230769230769226</v>
      </c>
      <c r="AM200" s="279">
        <f t="shared" si="40"/>
        <v>50</v>
      </c>
      <c r="AN200" s="279">
        <f t="shared" si="41"/>
        <v>0</v>
      </c>
      <c r="AO200" s="3"/>
      <c r="AP200" s="3"/>
      <c r="AQ200" s="3"/>
    </row>
    <row r="201" spans="1:43" ht="30" customHeight="1" x14ac:dyDescent="0.2">
      <c r="A201" s="91">
        <v>185</v>
      </c>
      <c r="B201" s="117" t="str">
        <f>'STUDENT NAMELIST'!B189</f>
        <v>2023PEC AI 519</v>
      </c>
      <c r="C201" s="117">
        <f>'STUDENT NAMELIST'!C189</f>
        <v>211423243186</v>
      </c>
      <c r="D201" s="118" t="str">
        <f>'STUDENT NAMELIST'!D189</f>
        <v>JEBISH PAULWIN S</v>
      </c>
      <c r="E201" s="82">
        <v>2</v>
      </c>
      <c r="F201" s="82">
        <v>2</v>
      </c>
      <c r="G201" s="82">
        <v>2</v>
      </c>
      <c r="H201" s="82">
        <v>2</v>
      </c>
      <c r="I201" s="82">
        <v>2</v>
      </c>
      <c r="J201" s="82">
        <v>2</v>
      </c>
      <c r="K201" s="82">
        <v>0</v>
      </c>
      <c r="L201" s="82">
        <v>0</v>
      </c>
      <c r="M201" s="82">
        <v>0</v>
      </c>
      <c r="N201" s="82">
        <v>0</v>
      </c>
      <c r="O201" s="82">
        <v>9</v>
      </c>
      <c r="P201" s="125">
        <v>0</v>
      </c>
      <c r="Q201" s="125">
        <v>0</v>
      </c>
      <c r="R201" s="125">
        <v>9</v>
      </c>
      <c r="S201" s="125">
        <v>8</v>
      </c>
      <c r="T201" s="125">
        <v>0</v>
      </c>
      <c r="U201" s="125">
        <v>9</v>
      </c>
      <c r="V201" s="125">
        <v>0</v>
      </c>
      <c r="W201" s="125">
        <v>0</v>
      </c>
      <c r="X201" s="125">
        <v>5</v>
      </c>
      <c r="Y201" s="125">
        <v>9</v>
      </c>
      <c r="Z201" s="125">
        <v>0</v>
      </c>
      <c r="AA201" s="92">
        <f t="shared" si="42"/>
        <v>61</v>
      </c>
      <c r="AB201" s="278">
        <f t="shared" si="29"/>
        <v>2</v>
      </c>
      <c r="AC201" s="278">
        <f t="shared" si="30"/>
        <v>17</v>
      </c>
      <c r="AD201" s="278">
        <f t="shared" si="31"/>
        <v>20</v>
      </c>
      <c r="AE201" s="278">
        <f t="shared" si="32"/>
        <v>8</v>
      </c>
      <c r="AF201" s="278">
        <f t="shared" si="33"/>
        <v>14</v>
      </c>
      <c r="AG201" s="278">
        <f t="shared" si="34"/>
        <v>0</v>
      </c>
      <c r="AH201" s="277">
        <f t="shared" si="35"/>
        <v>61</v>
      </c>
      <c r="AI201" s="279">
        <f t="shared" si="36"/>
        <v>33.333333333333329</v>
      </c>
      <c r="AJ201" s="279">
        <f t="shared" si="37"/>
        <v>73.91304347826086</v>
      </c>
      <c r="AK201" s="279">
        <f t="shared" si="38"/>
        <v>66.666666666666657</v>
      </c>
      <c r="AL201" s="279">
        <f t="shared" si="39"/>
        <v>61.53846153846154</v>
      </c>
      <c r="AM201" s="279">
        <f t="shared" si="40"/>
        <v>50</v>
      </c>
      <c r="AN201" s="279">
        <f t="shared" si="41"/>
        <v>0</v>
      </c>
      <c r="AO201" s="3"/>
      <c r="AP201" s="3"/>
      <c r="AQ201" s="3"/>
    </row>
    <row r="202" spans="1:43" ht="30" customHeight="1" x14ac:dyDescent="0.2">
      <c r="A202" s="91">
        <v>186</v>
      </c>
      <c r="B202" s="117" t="str">
        <f>'STUDENT NAMELIST'!B190</f>
        <v>2023PEC AI 520</v>
      </c>
      <c r="C202" s="117">
        <f>'STUDENT NAMELIST'!C190</f>
        <v>211423243187</v>
      </c>
      <c r="D202" s="118" t="str">
        <f>'STUDENT NAMELIST'!D190</f>
        <v>JEEVA R</v>
      </c>
      <c r="E202" s="82">
        <v>2</v>
      </c>
      <c r="F202" s="82">
        <v>2</v>
      </c>
      <c r="G202" s="82">
        <v>2</v>
      </c>
      <c r="H202" s="82">
        <v>2</v>
      </c>
      <c r="I202" s="82">
        <v>2</v>
      </c>
      <c r="J202" s="82">
        <v>2</v>
      </c>
      <c r="K202" s="82">
        <v>2</v>
      </c>
      <c r="L202" s="82">
        <v>0</v>
      </c>
      <c r="M202" s="82">
        <v>0</v>
      </c>
      <c r="N202" s="82">
        <v>0</v>
      </c>
      <c r="O202" s="82">
        <v>0</v>
      </c>
      <c r="P202" s="125">
        <v>9</v>
      </c>
      <c r="Q202" s="125">
        <v>10</v>
      </c>
      <c r="R202" s="125">
        <v>0</v>
      </c>
      <c r="S202" s="125">
        <v>0</v>
      </c>
      <c r="T202" s="125">
        <v>10</v>
      </c>
      <c r="U202" s="125">
        <v>0</v>
      </c>
      <c r="V202" s="125">
        <v>10</v>
      </c>
      <c r="W202" s="125">
        <v>6</v>
      </c>
      <c r="X202" s="125">
        <v>0</v>
      </c>
      <c r="Y202" s="125">
        <v>0</v>
      </c>
      <c r="Z202" s="125">
        <v>10</v>
      </c>
      <c r="AA202" s="92">
        <f t="shared" si="42"/>
        <v>69</v>
      </c>
      <c r="AB202" s="278">
        <f t="shared" si="29"/>
        <v>4</v>
      </c>
      <c r="AC202" s="278">
        <f t="shared" si="30"/>
        <v>8</v>
      </c>
      <c r="AD202" s="278">
        <f t="shared" si="31"/>
        <v>21</v>
      </c>
      <c r="AE202" s="278">
        <f t="shared" si="32"/>
        <v>20</v>
      </c>
      <c r="AF202" s="278">
        <f t="shared" si="33"/>
        <v>16</v>
      </c>
      <c r="AG202" s="278">
        <f t="shared" si="34"/>
        <v>0</v>
      </c>
      <c r="AH202" s="277">
        <f t="shared" si="35"/>
        <v>69</v>
      </c>
      <c r="AI202" s="279">
        <f t="shared" si="36"/>
        <v>66.666666666666657</v>
      </c>
      <c r="AJ202" s="279">
        <f t="shared" si="37"/>
        <v>80</v>
      </c>
      <c r="AK202" s="279">
        <f t="shared" si="38"/>
        <v>70</v>
      </c>
      <c r="AL202" s="279">
        <f t="shared" si="39"/>
        <v>76.923076923076934</v>
      </c>
      <c r="AM202" s="279">
        <f t="shared" si="40"/>
        <v>57.142857142857139</v>
      </c>
      <c r="AN202" s="279">
        <f t="shared" si="41"/>
        <v>0</v>
      </c>
      <c r="AO202" s="3"/>
      <c r="AP202" s="3"/>
      <c r="AQ202" s="3"/>
    </row>
    <row r="203" spans="1:43" ht="30" customHeight="1" x14ac:dyDescent="0.2">
      <c r="A203" s="91">
        <v>187</v>
      </c>
      <c r="B203" s="117" t="str">
        <f>'STUDENT NAMELIST'!B191</f>
        <v>2023PEC AI 521</v>
      </c>
      <c r="C203" s="117">
        <f>'STUDENT NAMELIST'!C191</f>
        <v>211423243188</v>
      </c>
      <c r="D203" s="118" t="str">
        <f>'STUDENT NAMELIST'!D191</f>
        <v>JEEVA S</v>
      </c>
      <c r="E203" s="82">
        <v>2</v>
      </c>
      <c r="F203" s="82">
        <v>2</v>
      </c>
      <c r="G203" s="82">
        <v>2</v>
      </c>
      <c r="H203" s="82">
        <v>2</v>
      </c>
      <c r="I203" s="82">
        <v>2</v>
      </c>
      <c r="J203" s="82">
        <v>1</v>
      </c>
      <c r="K203" s="82">
        <v>0</v>
      </c>
      <c r="L203" s="82">
        <v>0</v>
      </c>
      <c r="M203" s="82">
        <v>0</v>
      </c>
      <c r="N203" s="82">
        <v>0</v>
      </c>
      <c r="O203" s="82">
        <v>8</v>
      </c>
      <c r="P203" s="125">
        <v>0</v>
      </c>
      <c r="Q203" s="125">
        <v>0</v>
      </c>
      <c r="R203" s="125">
        <v>8</v>
      </c>
      <c r="S203" s="125">
        <v>7</v>
      </c>
      <c r="T203" s="125">
        <v>0</v>
      </c>
      <c r="U203" s="125">
        <v>8</v>
      </c>
      <c r="V203" s="125">
        <v>0</v>
      </c>
      <c r="W203" s="125">
        <v>0</v>
      </c>
      <c r="X203" s="125">
        <v>6</v>
      </c>
      <c r="Y203" s="125">
        <v>8</v>
      </c>
      <c r="Z203" s="125">
        <v>0</v>
      </c>
      <c r="AA203" s="92">
        <f t="shared" si="42"/>
        <v>56</v>
      </c>
      <c r="AB203" s="278">
        <f t="shared" si="29"/>
        <v>2</v>
      </c>
      <c r="AC203" s="278">
        <f t="shared" si="30"/>
        <v>15</v>
      </c>
      <c r="AD203" s="278">
        <f t="shared" si="31"/>
        <v>18</v>
      </c>
      <c r="AE203" s="278">
        <f t="shared" si="32"/>
        <v>7</v>
      </c>
      <c r="AF203" s="278">
        <f t="shared" si="33"/>
        <v>14</v>
      </c>
      <c r="AG203" s="278">
        <f t="shared" si="34"/>
        <v>0</v>
      </c>
      <c r="AH203" s="277">
        <f t="shared" si="35"/>
        <v>56</v>
      </c>
      <c r="AI203" s="279">
        <f t="shared" si="36"/>
        <v>33.333333333333329</v>
      </c>
      <c r="AJ203" s="279">
        <f t="shared" si="37"/>
        <v>65.217391304347828</v>
      </c>
      <c r="AK203" s="279">
        <f t="shared" si="38"/>
        <v>60</v>
      </c>
      <c r="AL203" s="279">
        <f t="shared" si="39"/>
        <v>53.846153846153847</v>
      </c>
      <c r="AM203" s="279">
        <f t="shared" si="40"/>
        <v>50</v>
      </c>
      <c r="AN203" s="279">
        <f t="shared" si="41"/>
        <v>0</v>
      </c>
      <c r="AO203" s="3"/>
      <c r="AP203" s="3"/>
      <c r="AQ203" s="3"/>
    </row>
    <row r="204" spans="1:43" ht="30" customHeight="1" x14ac:dyDescent="0.2">
      <c r="A204" s="91">
        <v>188</v>
      </c>
      <c r="B204" s="117" t="str">
        <f>'STUDENT NAMELIST'!B192</f>
        <v>2023PEC AI 522</v>
      </c>
      <c r="C204" s="117">
        <f>'STUDENT NAMELIST'!C192</f>
        <v>211423243189</v>
      </c>
      <c r="D204" s="118" t="str">
        <f>'STUDENT NAMELIST'!D192</f>
        <v>JEEVA V</v>
      </c>
      <c r="E204" s="82">
        <v>2</v>
      </c>
      <c r="F204" s="82">
        <v>2</v>
      </c>
      <c r="G204" s="82">
        <v>2</v>
      </c>
      <c r="H204" s="82">
        <v>0</v>
      </c>
      <c r="I204" s="82">
        <v>0</v>
      </c>
      <c r="J204" s="82">
        <v>0</v>
      </c>
      <c r="K204" s="82">
        <v>0</v>
      </c>
      <c r="L204" s="82">
        <v>0</v>
      </c>
      <c r="M204" s="82">
        <v>0</v>
      </c>
      <c r="N204" s="82">
        <v>0</v>
      </c>
      <c r="O204" s="82">
        <v>0</v>
      </c>
      <c r="P204" s="125">
        <v>4</v>
      </c>
      <c r="Q204" s="125">
        <v>5</v>
      </c>
      <c r="R204" s="125">
        <v>0</v>
      </c>
      <c r="S204" s="125">
        <v>0</v>
      </c>
      <c r="T204" s="125">
        <v>5</v>
      </c>
      <c r="U204" s="125">
        <v>0</v>
      </c>
      <c r="V204" s="125">
        <v>5</v>
      </c>
      <c r="W204" s="125">
        <v>0</v>
      </c>
      <c r="X204" s="125">
        <v>0</v>
      </c>
      <c r="Y204" s="125">
        <v>0</v>
      </c>
      <c r="Z204" s="125">
        <v>5</v>
      </c>
      <c r="AA204" s="92">
        <f t="shared" si="42"/>
        <v>30</v>
      </c>
      <c r="AB204" s="278">
        <f t="shared" si="29"/>
        <v>2</v>
      </c>
      <c r="AC204" s="278">
        <f t="shared" si="30"/>
        <v>4</v>
      </c>
      <c r="AD204" s="278">
        <f t="shared" si="31"/>
        <v>9</v>
      </c>
      <c r="AE204" s="278">
        <f t="shared" si="32"/>
        <v>10</v>
      </c>
      <c r="AF204" s="278">
        <f t="shared" si="33"/>
        <v>5</v>
      </c>
      <c r="AG204" s="278">
        <f t="shared" si="34"/>
        <v>0</v>
      </c>
      <c r="AH204" s="277">
        <f t="shared" si="35"/>
        <v>30</v>
      </c>
      <c r="AI204" s="279">
        <f t="shared" si="36"/>
        <v>33.333333333333329</v>
      </c>
      <c r="AJ204" s="279">
        <f t="shared" si="37"/>
        <v>40</v>
      </c>
      <c r="AK204" s="279">
        <f t="shared" si="38"/>
        <v>30</v>
      </c>
      <c r="AL204" s="279">
        <f t="shared" si="39"/>
        <v>38.461538461538467</v>
      </c>
      <c r="AM204" s="279">
        <f t="shared" si="40"/>
        <v>33.333333333333329</v>
      </c>
      <c r="AN204" s="279">
        <f t="shared" si="41"/>
        <v>0</v>
      </c>
      <c r="AO204" s="3"/>
      <c r="AP204" s="3"/>
      <c r="AQ204" s="3"/>
    </row>
    <row r="205" spans="1:43" ht="30" customHeight="1" x14ac:dyDescent="0.2">
      <c r="A205" s="91">
        <v>189</v>
      </c>
      <c r="B205" s="117" t="str">
        <f>'STUDENT NAMELIST'!B193</f>
        <v>2023PEC AI 286</v>
      </c>
      <c r="C205" s="117">
        <f>'STUDENT NAMELIST'!C193</f>
        <v>211423243190</v>
      </c>
      <c r="D205" s="118" t="str">
        <f>'STUDENT NAMELIST'!D193</f>
        <v>JEEVAN KISHORE S</v>
      </c>
      <c r="E205" s="82">
        <v>2</v>
      </c>
      <c r="F205" s="82">
        <v>2</v>
      </c>
      <c r="G205" s="82">
        <v>2</v>
      </c>
      <c r="H205" s="82">
        <v>2</v>
      </c>
      <c r="I205" s="82">
        <v>2</v>
      </c>
      <c r="J205" s="82">
        <v>0</v>
      </c>
      <c r="K205" s="82">
        <v>0</v>
      </c>
      <c r="L205" s="82">
        <v>0</v>
      </c>
      <c r="M205" s="82">
        <v>0</v>
      </c>
      <c r="N205" s="82">
        <v>0</v>
      </c>
      <c r="O205" s="82">
        <v>7</v>
      </c>
      <c r="P205" s="125">
        <v>0</v>
      </c>
      <c r="Q205" s="125">
        <v>0</v>
      </c>
      <c r="R205" s="125">
        <v>7</v>
      </c>
      <c r="S205" s="125">
        <v>6</v>
      </c>
      <c r="T205" s="125">
        <v>0</v>
      </c>
      <c r="U205" s="125">
        <v>7</v>
      </c>
      <c r="V205" s="125">
        <v>0</v>
      </c>
      <c r="W205" s="125">
        <v>0</v>
      </c>
      <c r="X205" s="125">
        <v>5</v>
      </c>
      <c r="Y205" s="125">
        <v>8</v>
      </c>
      <c r="Z205" s="125">
        <v>0</v>
      </c>
      <c r="AA205" s="92">
        <f t="shared" si="42"/>
        <v>50</v>
      </c>
      <c r="AB205" s="278">
        <f t="shared" si="29"/>
        <v>2</v>
      </c>
      <c r="AC205" s="278">
        <f t="shared" si="30"/>
        <v>13</v>
      </c>
      <c r="AD205" s="278">
        <f t="shared" si="31"/>
        <v>16</v>
      </c>
      <c r="AE205" s="278">
        <f t="shared" si="32"/>
        <v>6</v>
      </c>
      <c r="AF205" s="278">
        <f t="shared" si="33"/>
        <v>13</v>
      </c>
      <c r="AG205" s="278">
        <f t="shared" si="34"/>
        <v>0</v>
      </c>
      <c r="AH205" s="277">
        <f t="shared" si="35"/>
        <v>50</v>
      </c>
      <c r="AI205" s="279">
        <f t="shared" si="36"/>
        <v>33.333333333333329</v>
      </c>
      <c r="AJ205" s="279">
        <f t="shared" si="37"/>
        <v>56.521739130434781</v>
      </c>
      <c r="AK205" s="279">
        <f t="shared" si="38"/>
        <v>53.333333333333336</v>
      </c>
      <c r="AL205" s="279">
        <f t="shared" si="39"/>
        <v>46.153846153846153</v>
      </c>
      <c r="AM205" s="279">
        <f t="shared" si="40"/>
        <v>46.428571428571431</v>
      </c>
      <c r="AN205" s="279">
        <f t="shared" si="41"/>
        <v>0</v>
      </c>
      <c r="AO205" s="3"/>
      <c r="AP205" s="3"/>
      <c r="AQ205" s="3"/>
    </row>
    <row r="206" spans="1:43" ht="30" customHeight="1" x14ac:dyDescent="0.2">
      <c r="A206" s="91">
        <v>190</v>
      </c>
      <c r="B206" s="117" t="str">
        <f>'STUDENT NAMELIST'!B194</f>
        <v>2023PEC AI 179</v>
      </c>
      <c r="C206" s="117">
        <f>'STUDENT NAMELIST'!C194</f>
        <v>211423243191</v>
      </c>
      <c r="D206" s="118" t="str">
        <f>'STUDENT NAMELIST'!D194</f>
        <v xml:space="preserve">JEEVITHA M S </v>
      </c>
      <c r="E206" s="82">
        <v>2</v>
      </c>
      <c r="F206" s="82">
        <v>2</v>
      </c>
      <c r="G206" s="82">
        <v>2</v>
      </c>
      <c r="H206" s="82">
        <v>2</v>
      </c>
      <c r="I206" s="82">
        <v>2</v>
      </c>
      <c r="J206" s="82">
        <v>2</v>
      </c>
      <c r="K206" s="82">
        <v>1</v>
      </c>
      <c r="L206" s="82">
        <v>0</v>
      </c>
      <c r="M206" s="82">
        <v>0</v>
      </c>
      <c r="N206" s="82">
        <v>0</v>
      </c>
      <c r="O206" s="82">
        <v>0</v>
      </c>
      <c r="P206" s="125">
        <v>9</v>
      </c>
      <c r="Q206" s="125">
        <v>10</v>
      </c>
      <c r="R206" s="125">
        <v>0</v>
      </c>
      <c r="S206" s="125">
        <v>0</v>
      </c>
      <c r="T206" s="125">
        <v>10</v>
      </c>
      <c r="U206" s="125">
        <v>0</v>
      </c>
      <c r="V206" s="125">
        <v>10</v>
      </c>
      <c r="W206" s="125">
        <v>5</v>
      </c>
      <c r="X206" s="125">
        <v>0</v>
      </c>
      <c r="Y206" s="125">
        <v>0</v>
      </c>
      <c r="Z206" s="125">
        <v>10</v>
      </c>
      <c r="AA206" s="92">
        <f t="shared" si="42"/>
        <v>67</v>
      </c>
      <c r="AB206" s="278">
        <f t="shared" si="29"/>
        <v>3</v>
      </c>
      <c r="AC206" s="278">
        <f t="shared" si="30"/>
        <v>8</v>
      </c>
      <c r="AD206" s="278">
        <f t="shared" si="31"/>
        <v>21</v>
      </c>
      <c r="AE206" s="278">
        <f t="shared" si="32"/>
        <v>20</v>
      </c>
      <c r="AF206" s="278">
        <f t="shared" si="33"/>
        <v>15</v>
      </c>
      <c r="AG206" s="278">
        <f t="shared" si="34"/>
        <v>0</v>
      </c>
      <c r="AH206" s="277">
        <f t="shared" si="35"/>
        <v>67</v>
      </c>
      <c r="AI206" s="279">
        <f t="shared" si="36"/>
        <v>50</v>
      </c>
      <c r="AJ206" s="279">
        <f t="shared" si="37"/>
        <v>80</v>
      </c>
      <c r="AK206" s="279">
        <f t="shared" si="38"/>
        <v>70</v>
      </c>
      <c r="AL206" s="279">
        <f t="shared" si="39"/>
        <v>76.923076923076934</v>
      </c>
      <c r="AM206" s="279">
        <f t="shared" si="40"/>
        <v>53.571428571428569</v>
      </c>
      <c r="AN206" s="279">
        <f t="shared" si="41"/>
        <v>0</v>
      </c>
      <c r="AO206" s="3"/>
      <c r="AP206" s="3"/>
      <c r="AQ206" s="3"/>
    </row>
    <row r="207" spans="1:43" ht="30" customHeight="1" x14ac:dyDescent="0.2">
      <c r="A207" s="91">
        <v>191</v>
      </c>
      <c r="B207" s="117" t="str">
        <f>'STUDENT NAMELIST'!B195</f>
        <v>2023PEC AI 523</v>
      </c>
      <c r="C207" s="117">
        <f>'STUDENT NAMELIST'!C195</f>
        <v>211423243192</v>
      </c>
      <c r="D207" s="118" t="str">
        <f>'STUDENT NAMELIST'!D195</f>
        <v>JEGATHEESWARAN A</v>
      </c>
      <c r="E207" s="82">
        <v>2</v>
      </c>
      <c r="F207" s="82">
        <v>2</v>
      </c>
      <c r="G207" s="82">
        <v>2</v>
      </c>
      <c r="H207" s="82">
        <v>2</v>
      </c>
      <c r="I207" s="82">
        <v>2</v>
      </c>
      <c r="J207" s="82">
        <v>2</v>
      </c>
      <c r="K207" s="82">
        <v>2</v>
      </c>
      <c r="L207" s="82">
        <v>2</v>
      </c>
      <c r="M207" s="82">
        <v>0</v>
      </c>
      <c r="N207" s="82">
        <v>0</v>
      </c>
      <c r="O207" s="82">
        <v>12</v>
      </c>
      <c r="P207" s="125">
        <v>0</v>
      </c>
      <c r="Q207" s="125">
        <v>0</v>
      </c>
      <c r="R207" s="125">
        <v>12</v>
      </c>
      <c r="S207" s="125">
        <v>10</v>
      </c>
      <c r="T207" s="125">
        <v>0</v>
      </c>
      <c r="U207" s="125">
        <v>12</v>
      </c>
      <c r="V207" s="125">
        <v>0</v>
      </c>
      <c r="W207" s="125">
        <v>0</v>
      </c>
      <c r="X207" s="125">
        <v>8</v>
      </c>
      <c r="Y207" s="125">
        <v>12</v>
      </c>
      <c r="Z207" s="125">
        <v>0</v>
      </c>
      <c r="AA207" s="92">
        <f t="shared" si="42"/>
        <v>82</v>
      </c>
      <c r="AB207" s="278">
        <f t="shared" si="29"/>
        <v>6</v>
      </c>
      <c r="AC207" s="278">
        <f t="shared" si="30"/>
        <v>20</v>
      </c>
      <c r="AD207" s="278">
        <f t="shared" si="31"/>
        <v>26</v>
      </c>
      <c r="AE207" s="278">
        <f t="shared" si="32"/>
        <v>10</v>
      </c>
      <c r="AF207" s="278">
        <f t="shared" si="33"/>
        <v>20</v>
      </c>
      <c r="AG207" s="278">
        <f t="shared" si="34"/>
        <v>0</v>
      </c>
      <c r="AH207" s="277">
        <f t="shared" si="35"/>
        <v>82</v>
      </c>
      <c r="AI207" s="279">
        <f t="shared" si="36"/>
        <v>100</v>
      </c>
      <c r="AJ207" s="279">
        <f t="shared" si="37"/>
        <v>86.956521739130437</v>
      </c>
      <c r="AK207" s="279">
        <f t="shared" si="38"/>
        <v>86.666666666666671</v>
      </c>
      <c r="AL207" s="279">
        <f t="shared" si="39"/>
        <v>76.923076923076934</v>
      </c>
      <c r="AM207" s="279">
        <f t="shared" si="40"/>
        <v>71.428571428571431</v>
      </c>
      <c r="AN207" s="279">
        <f t="shared" si="41"/>
        <v>0</v>
      </c>
      <c r="AO207" s="3"/>
      <c r="AP207" s="3"/>
      <c r="AQ207" s="3"/>
    </row>
    <row r="208" spans="1:43" ht="30" customHeight="1" x14ac:dyDescent="0.2">
      <c r="A208" s="91">
        <v>192</v>
      </c>
      <c r="B208" s="117" t="str">
        <f>'STUDENT NAMELIST'!B196</f>
        <v>2023PEC AI 524</v>
      </c>
      <c r="C208" s="117">
        <f>'STUDENT NAMELIST'!C196</f>
        <v>211423243193</v>
      </c>
      <c r="D208" s="118" t="str">
        <f>'STUDENT NAMELIST'!D196</f>
        <v>JENISH J</v>
      </c>
      <c r="E208" s="82">
        <v>2</v>
      </c>
      <c r="F208" s="82">
        <v>2</v>
      </c>
      <c r="G208" s="82">
        <v>2</v>
      </c>
      <c r="H208" s="82">
        <v>2</v>
      </c>
      <c r="I208" s="82">
        <v>2</v>
      </c>
      <c r="J208" s="82">
        <v>2</v>
      </c>
      <c r="K208" s="82">
        <v>2</v>
      </c>
      <c r="L208" s="82">
        <v>0</v>
      </c>
      <c r="M208" s="82">
        <v>0</v>
      </c>
      <c r="N208" s="82">
        <v>0</v>
      </c>
      <c r="O208" s="82">
        <v>0</v>
      </c>
      <c r="P208" s="125">
        <v>10</v>
      </c>
      <c r="Q208" s="125">
        <v>11</v>
      </c>
      <c r="R208" s="125">
        <v>0</v>
      </c>
      <c r="S208" s="125">
        <v>0</v>
      </c>
      <c r="T208" s="125">
        <v>11</v>
      </c>
      <c r="U208" s="125">
        <v>0</v>
      </c>
      <c r="V208" s="125">
        <v>11</v>
      </c>
      <c r="W208" s="125">
        <v>4</v>
      </c>
      <c r="X208" s="125">
        <v>0</v>
      </c>
      <c r="Y208" s="125">
        <v>0</v>
      </c>
      <c r="Z208" s="125">
        <v>11</v>
      </c>
      <c r="AA208" s="92">
        <f t="shared" si="42"/>
        <v>72</v>
      </c>
      <c r="AB208" s="278">
        <f t="shared" si="29"/>
        <v>4</v>
      </c>
      <c r="AC208" s="278">
        <f t="shared" si="30"/>
        <v>8</v>
      </c>
      <c r="AD208" s="278">
        <f t="shared" si="31"/>
        <v>23</v>
      </c>
      <c r="AE208" s="278">
        <f t="shared" si="32"/>
        <v>22</v>
      </c>
      <c r="AF208" s="278">
        <f t="shared" si="33"/>
        <v>15</v>
      </c>
      <c r="AG208" s="278">
        <f t="shared" si="34"/>
        <v>0</v>
      </c>
      <c r="AH208" s="277">
        <f t="shared" si="35"/>
        <v>72</v>
      </c>
      <c r="AI208" s="279">
        <f t="shared" si="36"/>
        <v>66.666666666666657</v>
      </c>
      <c r="AJ208" s="279">
        <f t="shared" si="37"/>
        <v>80</v>
      </c>
      <c r="AK208" s="279">
        <f t="shared" si="38"/>
        <v>76.666666666666671</v>
      </c>
      <c r="AL208" s="279">
        <f t="shared" si="39"/>
        <v>84.615384615384613</v>
      </c>
      <c r="AM208" s="279">
        <f t="shared" si="40"/>
        <v>53.571428571428569</v>
      </c>
      <c r="AN208" s="279">
        <f t="shared" si="41"/>
        <v>0</v>
      </c>
      <c r="AO208" s="3"/>
      <c r="AP208" s="3"/>
      <c r="AQ208" s="3"/>
    </row>
    <row r="209" spans="1:43" ht="30" customHeight="1" x14ac:dyDescent="0.2">
      <c r="A209" s="91">
        <v>193</v>
      </c>
      <c r="B209" s="117" t="str">
        <f>'STUDENT NAMELIST'!B197</f>
        <v>2023PEC AI 285</v>
      </c>
      <c r="C209" s="117">
        <f>'STUDENT NAMELIST'!C197</f>
        <v>211423243194</v>
      </c>
      <c r="D209" s="118" t="str">
        <f>'STUDENT NAMELIST'!D197</f>
        <v>JENITH RAJA R</v>
      </c>
      <c r="E209" s="82">
        <v>2</v>
      </c>
      <c r="F209" s="82">
        <v>2</v>
      </c>
      <c r="G209" s="82">
        <v>2</v>
      </c>
      <c r="H209" s="82">
        <v>2</v>
      </c>
      <c r="I209" s="82">
        <v>2</v>
      </c>
      <c r="J209" s="82">
        <v>2</v>
      </c>
      <c r="K209" s="82">
        <v>2</v>
      </c>
      <c r="L209" s="82">
        <v>0</v>
      </c>
      <c r="M209" s="82">
        <v>0</v>
      </c>
      <c r="N209" s="82">
        <v>0</v>
      </c>
      <c r="O209" s="82">
        <v>10</v>
      </c>
      <c r="P209" s="125">
        <v>0</v>
      </c>
      <c r="Q209" s="125">
        <v>0</v>
      </c>
      <c r="R209" s="125">
        <v>10</v>
      </c>
      <c r="S209" s="125">
        <v>9</v>
      </c>
      <c r="T209" s="125">
        <v>0</v>
      </c>
      <c r="U209" s="125">
        <v>10</v>
      </c>
      <c r="V209" s="125">
        <v>0</v>
      </c>
      <c r="W209" s="125">
        <v>0</v>
      </c>
      <c r="X209" s="125">
        <v>7</v>
      </c>
      <c r="Y209" s="125">
        <v>11</v>
      </c>
      <c r="Z209" s="125">
        <v>0</v>
      </c>
      <c r="AA209" s="92">
        <f t="shared" si="42"/>
        <v>71</v>
      </c>
      <c r="AB209" s="278">
        <f t="shared" si="29"/>
        <v>4</v>
      </c>
      <c r="AC209" s="278">
        <f t="shared" si="30"/>
        <v>18</v>
      </c>
      <c r="AD209" s="278">
        <f t="shared" si="31"/>
        <v>22</v>
      </c>
      <c r="AE209" s="278">
        <f t="shared" si="32"/>
        <v>9</v>
      </c>
      <c r="AF209" s="278">
        <f t="shared" si="33"/>
        <v>18</v>
      </c>
      <c r="AG209" s="278">
        <f t="shared" si="34"/>
        <v>0</v>
      </c>
      <c r="AH209" s="277">
        <f t="shared" si="35"/>
        <v>71</v>
      </c>
      <c r="AI209" s="279">
        <f t="shared" si="36"/>
        <v>66.666666666666657</v>
      </c>
      <c r="AJ209" s="279">
        <f t="shared" si="37"/>
        <v>78.260869565217391</v>
      </c>
      <c r="AK209" s="279">
        <f t="shared" si="38"/>
        <v>73.333333333333329</v>
      </c>
      <c r="AL209" s="279">
        <f t="shared" si="39"/>
        <v>69.230769230769226</v>
      </c>
      <c r="AM209" s="279">
        <f t="shared" si="40"/>
        <v>64.285714285714292</v>
      </c>
      <c r="AN209" s="279">
        <f t="shared" si="41"/>
        <v>0</v>
      </c>
      <c r="AO209" s="3"/>
      <c r="AP209" s="3"/>
      <c r="AQ209" s="3"/>
    </row>
    <row r="210" spans="1:43" ht="30" customHeight="1" x14ac:dyDescent="0.2">
      <c r="A210" s="91">
        <v>194</v>
      </c>
      <c r="B210" s="117" t="str">
        <f>'STUDENT NAMELIST'!B198</f>
        <v>2023PEC AI 180</v>
      </c>
      <c r="C210" s="117">
        <f>'STUDENT NAMELIST'!C198</f>
        <v>211423243195</v>
      </c>
      <c r="D210" s="118" t="str">
        <f>'STUDENT NAMELIST'!D198</f>
        <v>JERALD JENI R</v>
      </c>
      <c r="E210" s="82">
        <v>2</v>
      </c>
      <c r="F210" s="82">
        <v>2</v>
      </c>
      <c r="G210" s="82">
        <v>2</v>
      </c>
      <c r="H210" s="82">
        <v>2</v>
      </c>
      <c r="I210" s="82">
        <v>2</v>
      </c>
      <c r="J210" s="82">
        <v>2</v>
      </c>
      <c r="K210" s="82">
        <v>2</v>
      </c>
      <c r="L210" s="82">
        <v>0</v>
      </c>
      <c r="M210" s="82">
        <v>0</v>
      </c>
      <c r="N210" s="82">
        <v>0</v>
      </c>
      <c r="O210" s="82">
        <v>0</v>
      </c>
      <c r="P210" s="125">
        <v>9</v>
      </c>
      <c r="Q210" s="125">
        <v>10</v>
      </c>
      <c r="R210" s="125">
        <v>0</v>
      </c>
      <c r="S210" s="125">
        <v>0</v>
      </c>
      <c r="T210" s="125">
        <v>10</v>
      </c>
      <c r="U210" s="125">
        <v>0</v>
      </c>
      <c r="V210" s="125">
        <v>10</v>
      </c>
      <c r="W210" s="125">
        <v>5</v>
      </c>
      <c r="X210" s="125">
        <v>0</v>
      </c>
      <c r="Y210" s="125">
        <v>0</v>
      </c>
      <c r="Z210" s="125">
        <v>10</v>
      </c>
      <c r="AA210" s="92">
        <f t="shared" si="42"/>
        <v>68</v>
      </c>
      <c r="AB210" s="278">
        <f t="shared" ref="AB210:AB273" si="43">SUMIF($E$14:$N$14,"CO1",E210:N210)+IF(O210&gt;=0,SUMPRODUCT(($O$14:$Z$14="CO1")*(O210:Z210)*MOD(COLUMN($O$14:$Z$14)-COLUMN($O$14)+1,2))+SUMPRODUCT(($P$14:$Z$14="CO1")*(P210:Z210)*MOD(COLUMN($P$14:$Z$14)-COLUMN($P$14)+1,2)))</f>
        <v>4</v>
      </c>
      <c r="AC210" s="278">
        <f t="shared" ref="AC210:AC273" si="44">SUMIF($E$14:$N$14,"CO2",E210:N210)+IF(O210&gt;=0,SUMPRODUCT(($O$14:$Z$14="CO2")*(O210:Z210)*MOD(COLUMN($O$14:$Z$14)-COLUMN($O$14)+1,2))+SUMPRODUCT(($P$14:$Z$14="CO2")*(Q210:AA210)*MOD(COLUMN($P$14:$Z$14)-COLUMN($P$14)+1,2)))</f>
        <v>8</v>
      </c>
      <c r="AD210" s="278">
        <f t="shared" ref="AD210:AD273" si="45">SUMIF($E$14:$N$14,"CO3",E210:N210)+IF(O210&gt;=0,    SUMPRODUCT(($O$14:$Z$14="CO3")*(O210:Z210)*MOD(COLUMN($O$14:$Z$14)-COLUMN($O$14)+1,2))+    SUMPRODUCT(($P$14:$Z$14="CO3")*(P210:Z210)*MOD(COLUMN($P$14:$Z$14)-COLUMN($P$14)+1,2)))</f>
        <v>21</v>
      </c>
      <c r="AE210" s="278">
        <f t="shared" ref="AE210:AE273" si="46">SUMIF($E$14:$N$14,"CO4",$E$17:$N$17) + IF(O210&gt;=0,    SUMPRODUCT(($O$14:$Z$14="CO4")*(O210:Z210)*MOD(COLUMN($O$14:$Z$14)-COLUMN($O$14)+1,2))+    SUMPRODUCT(($P$14:$Z$14="CO4")*(P210:Z210)*MOD(COLUMN($P$14:$Z$14)-COLUMN($P$14)+1,2)))</f>
        <v>20</v>
      </c>
      <c r="AF210" s="278">
        <f t="shared" ref="AF210:AF273" si="47">SUMIF($E$14:$N$14,"CO5",$E$17:$N$17) + IF(O210&gt;=0,    SUMPRODUCT(($O$14:$Z$14="CO5")*(O210:Z210)*MOD(COLUMN($O$14:$Z$14)-COLUMN($O$14)+1,2))+    SUMPRODUCT(($P$14:$Z$14="CO5")*(P210:Z210)*MOD(COLUMN($P$14:$Z$14)-COLUMN($P$14)+1,2)) )</f>
        <v>15</v>
      </c>
      <c r="AG210" s="278">
        <f t="shared" ref="AG210:AG273" si="48">SUMIF($E$14:$N$14,"CO6",$E$17:$N$17) + IF(O210&gt;0,    SUMPRODUCT(($O$14:$Z$14="CO6")*($O$17:$Z$17)*MOD(COLUMN($O$14:$Z$14)-COLUMN($O$14)+1,2))+    SUMPRODUCT(($P$14:$Z$14="CO6")*($P$17:$Z$17)*MOD(COLUMN($P$14:$Z$14)-COLUMN($P$14)+1,2)) )</f>
        <v>0</v>
      </c>
      <c r="AH210" s="277">
        <f t="shared" ref="AH210:AH273" si="49">SUM(AB210:AG210)</f>
        <v>68</v>
      </c>
      <c r="AI210" s="279">
        <f t="shared" ref="AI210:AI273" si="50">AB210/(SUMIF($E$14:$N$14,"CO1",$E$13:$N$13)+SUMPRODUCT(($O$14:$Z$14="CO1")*($O210:$Z210&gt;0)*($O$13:$Z$13)))*100</f>
        <v>66.666666666666657</v>
      </c>
      <c r="AJ210" s="279">
        <f t="shared" ref="AJ210:AJ273" si="51">AC210/(SUMIF($E$14:$N$14,"CO2",$E$13:$N$13)+SUMPRODUCT(($O$14:$Z$14="CO2")*($O210:$Z210&gt;0)*($O$13:$Z$13)))*100</f>
        <v>80</v>
      </c>
      <c r="AK210" s="279">
        <f t="shared" ref="AK210:AK273" si="52">AD210/(SUMIF($E$14:$N$14,"CO3",$E$13:$N$13)+SUMPRODUCT(($O$14:$Z$14="CO3")*($O210:$Z210&gt;0)*($O$13:$Z$13)))*100</f>
        <v>70</v>
      </c>
      <c r="AL210" s="279">
        <f t="shared" ref="AL210:AL273" si="53">AE210/(SUMIF($E$14:$N$14,"CO4",$E$13:$N$13)+SUMPRODUCT(($O$14:$Z$14="CO4")*($O210:$Z210&gt;0)*($O$13:$Z$13)))*100</f>
        <v>76.923076923076934</v>
      </c>
      <c r="AM210" s="279">
        <f t="shared" ref="AM210:AM273" si="54">AF210/(SUMIF($E$14:$N$14,"CO5",$E$13:$N$13)+SUMPRODUCT(($O$14:$Z$14="CO5")*($O210:$Z210&gt;0)*($O$13:$Z$13)))*100</f>
        <v>53.571428571428569</v>
      </c>
      <c r="AN210" s="279">
        <f t="shared" ref="AN210:AN273" si="55">AG210/(SUMIF($E$14:$N$14,"CO5",$E$13:$N$13)+SUMPRODUCT(($O$14:$Z$14="CO5")*($O210:$Z210&gt;0)*($O$13:$Z$13)))*100</f>
        <v>0</v>
      </c>
      <c r="AO210" s="3"/>
      <c r="AP210" s="3"/>
      <c r="AQ210" s="3"/>
    </row>
    <row r="211" spans="1:43" ht="30" customHeight="1" x14ac:dyDescent="0.2">
      <c r="A211" s="91">
        <v>195</v>
      </c>
      <c r="B211" s="117" t="str">
        <f>'STUDENT NAMELIST'!B199</f>
        <v>2023PEC AI 181</v>
      </c>
      <c r="C211" s="117">
        <f>'STUDENT NAMELIST'!C199</f>
        <v>211423243196</v>
      </c>
      <c r="D211" s="118" t="str">
        <f>'STUDENT NAMELIST'!D199</f>
        <v>JERLIN DOLCE T</v>
      </c>
      <c r="E211" s="82">
        <v>2</v>
      </c>
      <c r="F211" s="82">
        <v>2</v>
      </c>
      <c r="G211" s="82">
        <v>2</v>
      </c>
      <c r="H211" s="82">
        <v>2</v>
      </c>
      <c r="I211" s="82">
        <v>2</v>
      </c>
      <c r="J211" s="82">
        <v>2</v>
      </c>
      <c r="K211" s="82">
        <v>2</v>
      </c>
      <c r="L211" s="82">
        <v>0</v>
      </c>
      <c r="M211" s="82">
        <v>0</v>
      </c>
      <c r="N211" s="82">
        <v>0</v>
      </c>
      <c r="O211" s="82">
        <v>10</v>
      </c>
      <c r="P211" s="125">
        <v>0</v>
      </c>
      <c r="Q211" s="125">
        <v>0</v>
      </c>
      <c r="R211" s="125">
        <v>10</v>
      </c>
      <c r="S211" s="125">
        <v>9</v>
      </c>
      <c r="T211" s="125">
        <v>0</v>
      </c>
      <c r="U211" s="125">
        <v>10</v>
      </c>
      <c r="V211" s="125">
        <v>0</v>
      </c>
      <c r="W211" s="125">
        <v>0</v>
      </c>
      <c r="X211" s="125">
        <v>6</v>
      </c>
      <c r="Y211" s="125">
        <v>11</v>
      </c>
      <c r="Z211" s="125">
        <v>0</v>
      </c>
      <c r="AA211" s="92">
        <f t="shared" ref="AA211:AA274" si="56">SUM(E211,F211,G211,H211,I211,J211,K211,L211,M211,N211,O211,P211,Q211,R211,S211,T211,U211,V211,W211,X211,Y211,Z211)</f>
        <v>70</v>
      </c>
      <c r="AB211" s="278">
        <f t="shared" si="43"/>
        <v>4</v>
      </c>
      <c r="AC211" s="278">
        <f t="shared" si="44"/>
        <v>18</v>
      </c>
      <c r="AD211" s="278">
        <f t="shared" si="45"/>
        <v>22</v>
      </c>
      <c r="AE211" s="278">
        <f t="shared" si="46"/>
        <v>9</v>
      </c>
      <c r="AF211" s="278">
        <f t="shared" si="47"/>
        <v>17</v>
      </c>
      <c r="AG211" s="278">
        <f t="shared" si="48"/>
        <v>0</v>
      </c>
      <c r="AH211" s="277">
        <f t="shared" si="49"/>
        <v>70</v>
      </c>
      <c r="AI211" s="279">
        <f t="shared" si="50"/>
        <v>66.666666666666657</v>
      </c>
      <c r="AJ211" s="279">
        <f t="shared" si="51"/>
        <v>78.260869565217391</v>
      </c>
      <c r="AK211" s="279">
        <f t="shared" si="52"/>
        <v>73.333333333333329</v>
      </c>
      <c r="AL211" s="279">
        <f t="shared" si="53"/>
        <v>69.230769230769226</v>
      </c>
      <c r="AM211" s="279">
        <f t="shared" si="54"/>
        <v>60.714285714285708</v>
      </c>
      <c r="AN211" s="279">
        <f t="shared" si="55"/>
        <v>0</v>
      </c>
      <c r="AO211" s="3"/>
      <c r="AP211" s="3"/>
      <c r="AQ211" s="3"/>
    </row>
    <row r="212" spans="1:43" ht="30" customHeight="1" x14ac:dyDescent="0.2">
      <c r="A212" s="91">
        <v>196</v>
      </c>
      <c r="B212" s="117" t="str">
        <f>'STUDENT NAMELIST'!B200</f>
        <v>2023PEC AI 525</v>
      </c>
      <c r="C212" s="117">
        <f>'STUDENT NAMELIST'!C200</f>
        <v>211423243197</v>
      </c>
      <c r="D212" s="118" t="str">
        <f>'STUDENT NAMELIST'!D200</f>
        <v>JESHRUD SOLOMON TERIN J</v>
      </c>
      <c r="E212" s="82">
        <v>2</v>
      </c>
      <c r="F212" s="82">
        <v>2</v>
      </c>
      <c r="G212" s="82">
        <v>2</v>
      </c>
      <c r="H212" s="82">
        <v>2</v>
      </c>
      <c r="I212" s="82">
        <v>2</v>
      </c>
      <c r="J212" s="82">
        <v>0</v>
      </c>
      <c r="K212" s="82">
        <v>0</v>
      </c>
      <c r="L212" s="82">
        <v>0</v>
      </c>
      <c r="M212" s="82">
        <v>0</v>
      </c>
      <c r="N212" s="82">
        <v>0</v>
      </c>
      <c r="O212" s="82">
        <v>0</v>
      </c>
      <c r="P212" s="125">
        <v>7</v>
      </c>
      <c r="Q212" s="125">
        <v>8</v>
      </c>
      <c r="R212" s="125">
        <v>0</v>
      </c>
      <c r="S212" s="125">
        <v>0</v>
      </c>
      <c r="T212" s="125">
        <v>8</v>
      </c>
      <c r="U212" s="125">
        <v>0</v>
      </c>
      <c r="V212" s="125">
        <v>8</v>
      </c>
      <c r="W212" s="125">
        <v>3</v>
      </c>
      <c r="X212" s="125">
        <v>0</v>
      </c>
      <c r="Y212" s="125">
        <v>0</v>
      </c>
      <c r="Z212" s="125">
        <v>8</v>
      </c>
      <c r="AA212" s="92">
        <f t="shared" si="56"/>
        <v>52</v>
      </c>
      <c r="AB212" s="278">
        <f t="shared" si="43"/>
        <v>2</v>
      </c>
      <c r="AC212" s="278">
        <f t="shared" si="44"/>
        <v>6</v>
      </c>
      <c r="AD212" s="278">
        <f t="shared" si="45"/>
        <v>17</v>
      </c>
      <c r="AE212" s="278">
        <f t="shared" si="46"/>
        <v>16</v>
      </c>
      <c r="AF212" s="278">
        <f t="shared" si="47"/>
        <v>11</v>
      </c>
      <c r="AG212" s="278">
        <f t="shared" si="48"/>
        <v>0</v>
      </c>
      <c r="AH212" s="277">
        <f t="shared" si="49"/>
        <v>52</v>
      </c>
      <c r="AI212" s="279">
        <f t="shared" si="50"/>
        <v>33.333333333333329</v>
      </c>
      <c r="AJ212" s="279">
        <f t="shared" si="51"/>
        <v>60</v>
      </c>
      <c r="AK212" s="279">
        <f t="shared" si="52"/>
        <v>56.666666666666664</v>
      </c>
      <c r="AL212" s="279">
        <f t="shared" si="53"/>
        <v>61.53846153846154</v>
      </c>
      <c r="AM212" s="279">
        <f t="shared" si="54"/>
        <v>39.285714285714285</v>
      </c>
      <c r="AN212" s="279">
        <f t="shared" si="55"/>
        <v>0</v>
      </c>
      <c r="AO212" s="3"/>
      <c r="AP212" s="3"/>
      <c r="AQ212" s="3"/>
    </row>
    <row r="213" spans="1:43" ht="30" customHeight="1" x14ac:dyDescent="0.2">
      <c r="A213" s="91">
        <v>197</v>
      </c>
      <c r="B213" s="117" t="str">
        <f>'STUDENT NAMELIST'!B201</f>
        <v>2023PEC AI 526</v>
      </c>
      <c r="C213" s="117">
        <f>'STUDENT NAMELIST'!C201</f>
        <v>211423243198</v>
      </c>
      <c r="D213" s="118" t="str">
        <f>'STUDENT NAMELIST'!D201</f>
        <v>JESWIN JABAS RAJKUMAR R</v>
      </c>
      <c r="E213" s="82">
        <v>2</v>
      </c>
      <c r="F213" s="82">
        <v>2</v>
      </c>
      <c r="G213" s="82">
        <v>2</v>
      </c>
      <c r="H213" s="82">
        <v>2</v>
      </c>
      <c r="I213" s="82">
        <v>2</v>
      </c>
      <c r="J213" s="82">
        <v>1</v>
      </c>
      <c r="K213" s="82">
        <v>0</v>
      </c>
      <c r="L213" s="82">
        <v>0</v>
      </c>
      <c r="M213" s="82">
        <v>0</v>
      </c>
      <c r="N213" s="82">
        <v>0</v>
      </c>
      <c r="O213" s="82">
        <v>8</v>
      </c>
      <c r="P213" s="125">
        <v>0</v>
      </c>
      <c r="Q213" s="125">
        <v>0</v>
      </c>
      <c r="R213" s="125">
        <v>8</v>
      </c>
      <c r="S213" s="125">
        <v>7</v>
      </c>
      <c r="T213" s="125">
        <v>0</v>
      </c>
      <c r="U213" s="125">
        <v>8</v>
      </c>
      <c r="V213" s="125">
        <v>0</v>
      </c>
      <c r="W213" s="125">
        <v>0</v>
      </c>
      <c r="X213" s="125">
        <v>5</v>
      </c>
      <c r="Y213" s="125">
        <v>8</v>
      </c>
      <c r="Z213" s="125">
        <v>0</v>
      </c>
      <c r="AA213" s="92">
        <f t="shared" si="56"/>
        <v>55</v>
      </c>
      <c r="AB213" s="278">
        <f t="shared" si="43"/>
        <v>2</v>
      </c>
      <c r="AC213" s="278">
        <f t="shared" si="44"/>
        <v>15</v>
      </c>
      <c r="AD213" s="278">
        <f t="shared" si="45"/>
        <v>18</v>
      </c>
      <c r="AE213" s="278">
        <f t="shared" si="46"/>
        <v>7</v>
      </c>
      <c r="AF213" s="278">
        <f t="shared" si="47"/>
        <v>13</v>
      </c>
      <c r="AG213" s="278">
        <f t="shared" si="48"/>
        <v>0</v>
      </c>
      <c r="AH213" s="277">
        <f t="shared" si="49"/>
        <v>55</v>
      </c>
      <c r="AI213" s="279">
        <f t="shared" si="50"/>
        <v>33.333333333333329</v>
      </c>
      <c r="AJ213" s="279">
        <f t="shared" si="51"/>
        <v>65.217391304347828</v>
      </c>
      <c r="AK213" s="279">
        <f t="shared" si="52"/>
        <v>60</v>
      </c>
      <c r="AL213" s="279">
        <f t="shared" si="53"/>
        <v>53.846153846153847</v>
      </c>
      <c r="AM213" s="279">
        <f t="shared" si="54"/>
        <v>46.428571428571431</v>
      </c>
      <c r="AN213" s="279">
        <f t="shared" si="55"/>
        <v>0</v>
      </c>
      <c r="AO213" s="3"/>
      <c r="AP213" s="3"/>
      <c r="AQ213" s="3"/>
    </row>
    <row r="214" spans="1:43" ht="30" customHeight="1" x14ac:dyDescent="0.2">
      <c r="A214" s="91">
        <v>198</v>
      </c>
      <c r="B214" s="117" t="str">
        <f>'STUDENT NAMELIST'!B202</f>
        <v>2023PEC AI 527</v>
      </c>
      <c r="C214" s="117">
        <f>'STUDENT NAMELIST'!C202</f>
        <v>211423243199</v>
      </c>
      <c r="D214" s="118" t="str">
        <f>'STUDENT NAMELIST'!D202</f>
        <v xml:space="preserve">JISNUVARDHAN VISWA MOHAN </v>
      </c>
      <c r="E214" s="82">
        <v>2</v>
      </c>
      <c r="F214" s="82">
        <v>2</v>
      </c>
      <c r="G214" s="82">
        <v>2</v>
      </c>
      <c r="H214" s="82">
        <v>0</v>
      </c>
      <c r="I214" s="82">
        <v>0</v>
      </c>
      <c r="J214" s="82">
        <v>0</v>
      </c>
      <c r="K214" s="82">
        <v>0</v>
      </c>
      <c r="L214" s="82">
        <v>0</v>
      </c>
      <c r="M214" s="82">
        <v>0</v>
      </c>
      <c r="N214" s="82">
        <v>0</v>
      </c>
      <c r="O214" s="82">
        <v>0</v>
      </c>
      <c r="P214" s="125">
        <v>4</v>
      </c>
      <c r="Q214" s="125">
        <v>5</v>
      </c>
      <c r="R214" s="125">
        <v>0</v>
      </c>
      <c r="S214" s="125">
        <v>0</v>
      </c>
      <c r="T214" s="125">
        <v>5</v>
      </c>
      <c r="U214" s="125">
        <v>0</v>
      </c>
      <c r="V214" s="125">
        <v>5</v>
      </c>
      <c r="W214" s="125">
        <v>0</v>
      </c>
      <c r="X214" s="125">
        <v>0</v>
      </c>
      <c r="Y214" s="125">
        <v>0</v>
      </c>
      <c r="Z214" s="125">
        <v>5</v>
      </c>
      <c r="AA214" s="92">
        <f t="shared" si="56"/>
        <v>30</v>
      </c>
      <c r="AB214" s="278">
        <f t="shared" si="43"/>
        <v>2</v>
      </c>
      <c r="AC214" s="278">
        <f t="shared" si="44"/>
        <v>4</v>
      </c>
      <c r="AD214" s="278">
        <f t="shared" si="45"/>
        <v>9</v>
      </c>
      <c r="AE214" s="278">
        <f t="shared" si="46"/>
        <v>10</v>
      </c>
      <c r="AF214" s="278">
        <f t="shared" si="47"/>
        <v>5</v>
      </c>
      <c r="AG214" s="278">
        <f t="shared" si="48"/>
        <v>0</v>
      </c>
      <c r="AH214" s="277">
        <f t="shared" si="49"/>
        <v>30</v>
      </c>
      <c r="AI214" s="279">
        <f t="shared" si="50"/>
        <v>33.333333333333329</v>
      </c>
      <c r="AJ214" s="279">
        <f t="shared" si="51"/>
        <v>40</v>
      </c>
      <c r="AK214" s="279">
        <f t="shared" si="52"/>
        <v>30</v>
      </c>
      <c r="AL214" s="279">
        <f t="shared" si="53"/>
        <v>38.461538461538467</v>
      </c>
      <c r="AM214" s="279">
        <f t="shared" si="54"/>
        <v>33.333333333333329</v>
      </c>
      <c r="AN214" s="279">
        <f t="shared" si="55"/>
        <v>0</v>
      </c>
      <c r="AO214" s="3"/>
      <c r="AP214" s="3"/>
      <c r="AQ214" s="3"/>
    </row>
    <row r="215" spans="1:43" ht="30" customHeight="1" x14ac:dyDescent="0.2">
      <c r="A215" s="91">
        <v>199</v>
      </c>
      <c r="B215" s="117" t="str">
        <f>'STUDENT NAMELIST'!B203</f>
        <v>2023PEC AI 528</v>
      </c>
      <c r="C215" s="117">
        <f>'STUDENT NAMELIST'!C203</f>
        <v>211423243200</v>
      </c>
      <c r="D215" s="118" t="str">
        <f>'STUDENT NAMELIST'!D203</f>
        <v>JOHN TYNDALE S</v>
      </c>
      <c r="E215" s="82">
        <v>2</v>
      </c>
      <c r="F215" s="82">
        <v>2</v>
      </c>
      <c r="G215" s="82">
        <v>2</v>
      </c>
      <c r="H215" s="82">
        <v>2</v>
      </c>
      <c r="I215" s="82">
        <v>2</v>
      </c>
      <c r="J215" s="82">
        <v>0</v>
      </c>
      <c r="K215" s="82">
        <v>0</v>
      </c>
      <c r="L215" s="82">
        <v>0</v>
      </c>
      <c r="M215" s="82">
        <v>0</v>
      </c>
      <c r="N215" s="82">
        <v>0</v>
      </c>
      <c r="O215" s="82">
        <v>7</v>
      </c>
      <c r="P215" s="125">
        <v>0</v>
      </c>
      <c r="Q215" s="125">
        <v>0</v>
      </c>
      <c r="R215" s="125">
        <v>7</v>
      </c>
      <c r="S215" s="125">
        <v>6</v>
      </c>
      <c r="T215" s="125">
        <v>0</v>
      </c>
      <c r="U215" s="125">
        <v>7</v>
      </c>
      <c r="V215" s="125">
        <v>0</v>
      </c>
      <c r="W215" s="125">
        <v>0</v>
      </c>
      <c r="X215" s="125">
        <v>5</v>
      </c>
      <c r="Y215" s="125">
        <v>8</v>
      </c>
      <c r="Z215" s="125">
        <v>0</v>
      </c>
      <c r="AA215" s="92">
        <f t="shared" si="56"/>
        <v>50</v>
      </c>
      <c r="AB215" s="278">
        <f t="shared" si="43"/>
        <v>2</v>
      </c>
      <c r="AC215" s="278">
        <f t="shared" si="44"/>
        <v>13</v>
      </c>
      <c r="AD215" s="278">
        <f t="shared" si="45"/>
        <v>16</v>
      </c>
      <c r="AE215" s="278">
        <f t="shared" si="46"/>
        <v>6</v>
      </c>
      <c r="AF215" s="278">
        <f t="shared" si="47"/>
        <v>13</v>
      </c>
      <c r="AG215" s="278">
        <f t="shared" si="48"/>
        <v>0</v>
      </c>
      <c r="AH215" s="277">
        <f t="shared" si="49"/>
        <v>50</v>
      </c>
      <c r="AI215" s="279">
        <f t="shared" si="50"/>
        <v>33.333333333333329</v>
      </c>
      <c r="AJ215" s="279">
        <f t="shared" si="51"/>
        <v>56.521739130434781</v>
      </c>
      <c r="AK215" s="279">
        <f t="shared" si="52"/>
        <v>53.333333333333336</v>
      </c>
      <c r="AL215" s="279">
        <f t="shared" si="53"/>
        <v>46.153846153846153</v>
      </c>
      <c r="AM215" s="279">
        <f t="shared" si="54"/>
        <v>46.428571428571431</v>
      </c>
      <c r="AN215" s="279">
        <f t="shared" si="55"/>
        <v>0</v>
      </c>
      <c r="AO215" s="3"/>
      <c r="AP215" s="3"/>
      <c r="AQ215" s="3"/>
    </row>
    <row r="216" spans="1:43" ht="30" customHeight="1" x14ac:dyDescent="0.2">
      <c r="A216" s="91">
        <v>200</v>
      </c>
      <c r="B216" s="117" t="str">
        <f>'STUDENT NAMELIST'!B204</f>
        <v>2023PEC AI 182</v>
      </c>
      <c r="C216" s="117">
        <f>'STUDENT NAMELIST'!C204</f>
        <v>211423243201</v>
      </c>
      <c r="D216" s="118" t="str">
        <f>'STUDENT NAMELIST'!D204</f>
        <v xml:space="preserve">JONITA MARIA FERNANDES </v>
      </c>
      <c r="E216" s="82">
        <v>2</v>
      </c>
      <c r="F216" s="82">
        <v>2</v>
      </c>
      <c r="G216" s="82">
        <v>2</v>
      </c>
      <c r="H216" s="82">
        <v>2</v>
      </c>
      <c r="I216" s="82">
        <v>2</v>
      </c>
      <c r="J216" s="82">
        <v>2</v>
      </c>
      <c r="K216" s="82">
        <v>2</v>
      </c>
      <c r="L216" s="82">
        <v>0</v>
      </c>
      <c r="M216" s="82">
        <v>0</v>
      </c>
      <c r="N216" s="82">
        <v>0</v>
      </c>
      <c r="O216" s="82">
        <v>0</v>
      </c>
      <c r="P216" s="125">
        <v>10</v>
      </c>
      <c r="Q216" s="125">
        <v>11</v>
      </c>
      <c r="R216" s="125">
        <v>0</v>
      </c>
      <c r="S216" s="125">
        <v>0</v>
      </c>
      <c r="T216" s="125">
        <v>11</v>
      </c>
      <c r="U216" s="125">
        <v>0</v>
      </c>
      <c r="V216" s="125">
        <v>11</v>
      </c>
      <c r="W216" s="125">
        <v>4</v>
      </c>
      <c r="X216" s="125">
        <v>0</v>
      </c>
      <c r="Y216" s="125">
        <v>0</v>
      </c>
      <c r="Z216" s="125">
        <v>11</v>
      </c>
      <c r="AA216" s="92">
        <f t="shared" si="56"/>
        <v>72</v>
      </c>
      <c r="AB216" s="278">
        <f t="shared" si="43"/>
        <v>4</v>
      </c>
      <c r="AC216" s="278">
        <f t="shared" si="44"/>
        <v>8</v>
      </c>
      <c r="AD216" s="278">
        <f t="shared" si="45"/>
        <v>23</v>
      </c>
      <c r="AE216" s="278">
        <f t="shared" si="46"/>
        <v>22</v>
      </c>
      <c r="AF216" s="278">
        <f t="shared" si="47"/>
        <v>15</v>
      </c>
      <c r="AG216" s="278">
        <f t="shared" si="48"/>
        <v>0</v>
      </c>
      <c r="AH216" s="277">
        <f t="shared" si="49"/>
        <v>72</v>
      </c>
      <c r="AI216" s="279">
        <f t="shared" si="50"/>
        <v>66.666666666666657</v>
      </c>
      <c r="AJ216" s="279">
        <f t="shared" si="51"/>
        <v>80</v>
      </c>
      <c r="AK216" s="279">
        <f t="shared" si="52"/>
        <v>76.666666666666671</v>
      </c>
      <c r="AL216" s="279">
        <f t="shared" si="53"/>
        <v>84.615384615384613</v>
      </c>
      <c r="AM216" s="279">
        <f t="shared" si="54"/>
        <v>53.571428571428569</v>
      </c>
      <c r="AN216" s="279">
        <f t="shared" si="55"/>
        <v>0</v>
      </c>
      <c r="AO216" s="3"/>
      <c r="AP216" s="3"/>
      <c r="AQ216" s="3"/>
    </row>
    <row r="217" spans="1:43" ht="30" customHeight="1" x14ac:dyDescent="0.2">
      <c r="A217" s="91">
        <v>201</v>
      </c>
      <c r="B217" s="117" t="str">
        <f>'STUDENT NAMELIST'!B205</f>
        <v>2023PEC AI 529</v>
      </c>
      <c r="C217" s="117">
        <f>'STUDENT NAMELIST'!C205</f>
        <v>211423243202</v>
      </c>
      <c r="D217" s="118" t="str">
        <f>'STUDENT NAMELIST'!D205</f>
        <v>JOSEPHPRINCE V</v>
      </c>
      <c r="E217" s="82">
        <v>2</v>
      </c>
      <c r="F217" s="82">
        <v>2</v>
      </c>
      <c r="G217" s="82">
        <v>2</v>
      </c>
      <c r="H217" s="82">
        <v>2</v>
      </c>
      <c r="I217" s="82">
        <v>2</v>
      </c>
      <c r="J217" s="82">
        <v>0</v>
      </c>
      <c r="K217" s="82">
        <v>0</v>
      </c>
      <c r="L217" s="82">
        <v>0</v>
      </c>
      <c r="M217" s="82">
        <v>0</v>
      </c>
      <c r="N217" s="82">
        <v>0</v>
      </c>
      <c r="O217" s="82">
        <v>8</v>
      </c>
      <c r="P217" s="125">
        <v>0</v>
      </c>
      <c r="Q217" s="125">
        <v>0</v>
      </c>
      <c r="R217" s="125">
        <v>8</v>
      </c>
      <c r="S217" s="125">
        <v>7</v>
      </c>
      <c r="T217" s="125">
        <v>0</v>
      </c>
      <c r="U217" s="125">
        <v>8</v>
      </c>
      <c r="V217" s="125">
        <v>0</v>
      </c>
      <c r="W217" s="125">
        <v>0</v>
      </c>
      <c r="X217" s="125">
        <v>3</v>
      </c>
      <c r="Y217" s="125">
        <v>8</v>
      </c>
      <c r="Z217" s="125">
        <v>0</v>
      </c>
      <c r="AA217" s="92">
        <f t="shared" si="56"/>
        <v>52</v>
      </c>
      <c r="AB217" s="278">
        <f t="shared" si="43"/>
        <v>2</v>
      </c>
      <c r="AC217" s="278">
        <f t="shared" si="44"/>
        <v>14</v>
      </c>
      <c r="AD217" s="278">
        <f t="shared" si="45"/>
        <v>18</v>
      </c>
      <c r="AE217" s="278">
        <f t="shared" si="46"/>
        <v>7</v>
      </c>
      <c r="AF217" s="278">
        <f t="shared" si="47"/>
        <v>11</v>
      </c>
      <c r="AG217" s="278">
        <f t="shared" si="48"/>
        <v>0</v>
      </c>
      <c r="AH217" s="277">
        <f t="shared" si="49"/>
        <v>52</v>
      </c>
      <c r="AI217" s="279">
        <f t="shared" si="50"/>
        <v>33.333333333333329</v>
      </c>
      <c r="AJ217" s="279">
        <f t="shared" si="51"/>
        <v>60.869565217391312</v>
      </c>
      <c r="AK217" s="279">
        <f t="shared" si="52"/>
        <v>60</v>
      </c>
      <c r="AL217" s="279">
        <f t="shared" si="53"/>
        <v>53.846153846153847</v>
      </c>
      <c r="AM217" s="279">
        <f t="shared" si="54"/>
        <v>39.285714285714285</v>
      </c>
      <c r="AN217" s="279">
        <f t="shared" si="55"/>
        <v>0</v>
      </c>
      <c r="AO217" s="3"/>
      <c r="AP217" s="3"/>
      <c r="AQ217" s="3"/>
    </row>
    <row r="218" spans="1:43" ht="30" customHeight="1" x14ac:dyDescent="0.2">
      <c r="A218" s="91">
        <v>202</v>
      </c>
      <c r="B218" s="117" t="str">
        <f>'STUDENT NAMELIST'!B206</f>
        <v>2023PEC AI 183</v>
      </c>
      <c r="C218" s="117">
        <f>'STUDENT NAMELIST'!C206</f>
        <v>211423243203</v>
      </c>
      <c r="D218" s="118" t="str">
        <f>'STUDENT NAMELIST'!D206</f>
        <v>JOSHIKA RAO O R</v>
      </c>
      <c r="E218" s="82">
        <v>2</v>
      </c>
      <c r="F218" s="82">
        <v>2</v>
      </c>
      <c r="G218" s="82">
        <v>2</v>
      </c>
      <c r="H218" s="82">
        <v>2</v>
      </c>
      <c r="I218" s="82">
        <v>2</v>
      </c>
      <c r="J218" s="82">
        <v>2</v>
      </c>
      <c r="K218" s="82">
        <v>2</v>
      </c>
      <c r="L218" s="82">
        <v>1</v>
      </c>
      <c r="M218" s="82">
        <v>0</v>
      </c>
      <c r="N218" s="82">
        <v>0</v>
      </c>
      <c r="O218" s="82">
        <v>0</v>
      </c>
      <c r="P218" s="125">
        <v>10</v>
      </c>
      <c r="Q218" s="125">
        <v>11</v>
      </c>
      <c r="R218" s="125">
        <v>0</v>
      </c>
      <c r="S218" s="125">
        <v>0</v>
      </c>
      <c r="T218" s="125">
        <v>11</v>
      </c>
      <c r="U218" s="125">
        <v>0</v>
      </c>
      <c r="V218" s="125">
        <v>11</v>
      </c>
      <c r="W218" s="125">
        <v>6</v>
      </c>
      <c r="X218" s="125">
        <v>0</v>
      </c>
      <c r="Y218" s="125">
        <v>0</v>
      </c>
      <c r="Z218" s="125">
        <v>11</v>
      </c>
      <c r="AA218" s="92">
        <f t="shared" si="56"/>
        <v>75</v>
      </c>
      <c r="AB218" s="278">
        <f t="shared" si="43"/>
        <v>5</v>
      </c>
      <c r="AC218" s="278">
        <f t="shared" si="44"/>
        <v>8</v>
      </c>
      <c r="AD218" s="278">
        <f t="shared" si="45"/>
        <v>23</v>
      </c>
      <c r="AE218" s="278">
        <f t="shared" si="46"/>
        <v>22</v>
      </c>
      <c r="AF218" s="278">
        <f t="shared" si="47"/>
        <v>17</v>
      </c>
      <c r="AG218" s="278">
        <f t="shared" si="48"/>
        <v>0</v>
      </c>
      <c r="AH218" s="277">
        <f t="shared" si="49"/>
        <v>75</v>
      </c>
      <c r="AI218" s="279">
        <f t="shared" si="50"/>
        <v>83.333333333333343</v>
      </c>
      <c r="AJ218" s="279">
        <f t="shared" si="51"/>
        <v>80</v>
      </c>
      <c r="AK218" s="279">
        <f t="shared" si="52"/>
        <v>76.666666666666671</v>
      </c>
      <c r="AL218" s="279">
        <f t="shared" si="53"/>
        <v>84.615384615384613</v>
      </c>
      <c r="AM218" s="279">
        <f t="shared" si="54"/>
        <v>60.714285714285708</v>
      </c>
      <c r="AN218" s="279">
        <f t="shared" si="55"/>
        <v>0</v>
      </c>
      <c r="AO218" s="3"/>
      <c r="AP218" s="3"/>
      <c r="AQ218" s="3"/>
    </row>
    <row r="219" spans="1:43" ht="30" customHeight="1" x14ac:dyDescent="0.2">
      <c r="A219" s="91">
        <v>203</v>
      </c>
      <c r="B219" s="117" t="str">
        <f>'STUDENT NAMELIST'!B207</f>
        <v>2023PEC AI 184</v>
      </c>
      <c r="C219" s="117">
        <f>'STUDENT NAMELIST'!C207</f>
        <v>211423243204</v>
      </c>
      <c r="D219" s="118" t="str">
        <f>'STUDENT NAMELIST'!D207</f>
        <v>JOY PRAISY E</v>
      </c>
      <c r="E219" s="82">
        <v>2</v>
      </c>
      <c r="F219" s="82">
        <v>2</v>
      </c>
      <c r="G219" s="82">
        <v>2</v>
      </c>
      <c r="H219" s="82">
        <v>0</v>
      </c>
      <c r="I219" s="82">
        <v>0</v>
      </c>
      <c r="J219" s="82">
        <v>0</v>
      </c>
      <c r="K219" s="82">
        <v>0</v>
      </c>
      <c r="L219" s="82">
        <v>0</v>
      </c>
      <c r="M219" s="82">
        <v>0</v>
      </c>
      <c r="N219" s="82">
        <v>0</v>
      </c>
      <c r="O219" s="82">
        <v>5</v>
      </c>
      <c r="P219" s="125">
        <v>0</v>
      </c>
      <c r="Q219" s="125">
        <v>0</v>
      </c>
      <c r="R219" s="125">
        <v>5</v>
      </c>
      <c r="S219" s="125">
        <v>4</v>
      </c>
      <c r="T219" s="125">
        <v>0</v>
      </c>
      <c r="U219" s="125">
        <v>5</v>
      </c>
      <c r="V219" s="125">
        <v>0</v>
      </c>
      <c r="W219" s="125">
        <v>0</v>
      </c>
      <c r="X219" s="125">
        <v>0</v>
      </c>
      <c r="Y219" s="125">
        <v>5</v>
      </c>
      <c r="Z219" s="125">
        <v>0</v>
      </c>
      <c r="AA219" s="92">
        <f t="shared" si="56"/>
        <v>30</v>
      </c>
      <c r="AB219" s="278">
        <f t="shared" si="43"/>
        <v>2</v>
      </c>
      <c r="AC219" s="278">
        <f t="shared" si="44"/>
        <v>9</v>
      </c>
      <c r="AD219" s="278">
        <f t="shared" si="45"/>
        <v>10</v>
      </c>
      <c r="AE219" s="278">
        <f t="shared" si="46"/>
        <v>4</v>
      </c>
      <c r="AF219" s="278">
        <f t="shared" si="47"/>
        <v>5</v>
      </c>
      <c r="AG219" s="278">
        <f t="shared" si="48"/>
        <v>0</v>
      </c>
      <c r="AH219" s="277">
        <f t="shared" si="49"/>
        <v>30</v>
      </c>
      <c r="AI219" s="279">
        <f t="shared" si="50"/>
        <v>33.333333333333329</v>
      </c>
      <c r="AJ219" s="279">
        <f t="shared" si="51"/>
        <v>39.130434782608695</v>
      </c>
      <c r="AK219" s="279">
        <f t="shared" si="52"/>
        <v>33.333333333333329</v>
      </c>
      <c r="AL219" s="279">
        <f t="shared" si="53"/>
        <v>30.76923076923077</v>
      </c>
      <c r="AM219" s="279">
        <f t="shared" si="54"/>
        <v>33.333333333333329</v>
      </c>
      <c r="AN219" s="279">
        <f t="shared" si="55"/>
        <v>0</v>
      </c>
      <c r="AO219" s="3"/>
      <c r="AP219" s="3"/>
      <c r="AQ219" s="3"/>
    </row>
    <row r="220" spans="1:43" ht="30" customHeight="1" x14ac:dyDescent="0.2">
      <c r="A220" s="91">
        <v>204</v>
      </c>
      <c r="B220" s="117" t="str">
        <f>'STUDENT NAMELIST'!B208</f>
        <v>2023PEC AI 530</v>
      </c>
      <c r="C220" s="117">
        <f>'STUDENT NAMELIST'!C208</f>
        <v>211423243205</v>
      </c>
      <c r="D220" s="118" t="str">
        <f>'STUDENT NAMELIST'!D208</f>
        <v>JUSTIN DEVAKUMAR J</v>
      </c>
      <c r="E220" s="82">
        <v>2</v>
      </c>
      <c r="F220" s="82">
        <v>2</v>
      </c>
      <c r="G220" s="82">
        <v>2</v>
      </c>
      <c r="H220" s="82">
        <v>2</v>
      </c>
      <c r="I220" s="82">
        <v>2</v>
      </c>
      <c r="J220" s="82">
        <v>2</v>
      </c>
      <c r="K220" s="82">
        <v>0</v>
      </c>
      <c r="L220" s="82">
        <v>0</v>
      </c>
      <c r="M220" s="82">
        <v>0</v>
      </c>
      <c r="N220" s="82">
        <v>0</v>
      </c>
      <c r="O220" s="82">
        <v>0</v>
      </c>
      <c r="P220" s="125">
        <v>8</v>
      </c>
      <c r="Q220" s="125">
        <v>9</v>
      </c>
      <c r="R220" s="125">
        <v>0</v>
      </c>
      <c r="S220" s="125">
        <v>0</v>
      </c>
      <c r="T220" s="125">
        <v>9</v>
      </c>
      <c r="U220" s="125">
        <v>0</v>
      </c>
      <c r="V220" s="125">
        <v>9</v>
      </c>
      <c r="W220" s="125">
        <v>3</v>
      </c>
      <c r="X220" s="125">
        <v>0</v>
      </c>
      <c r="Y220" s="125">
        <v>0</v>
      </c>
      <c r="Z220" s="125">
        <v>9</v>
      </c>
      <c r="AA220" s="92">
        <f t="shared" si="56"/>
        <v>59</v>
      </c>
      <c r="AB220" s="278">
        <f t="shared" si="43"/>
        <v>2</v>
      </c>
      <c r="AC220" s="278">
        <f t="shared" si="44"/>
        <v>8</v>
      </c>
      <c r="AD220" s="278">
        <f t="shared" si="45"/>
        <v>19</v>
      </c>
      <c r="AE220" s="278">
        <f t="shared" si="46"/>
        <v>18</v>
      </c>
      <c r="AF220" s="278">
        <f t="shared" si="47"/>
        <v>12</v>
      </c>
      <c r="AG220" s="278">
        <f t="shared" si="48"/>
        <v>0</v>
      </c>
      <c r="AH220" s="277">
        <f t="shared" si="49"/>
        <v>59</v>
      </c>
      <c r="AI220" s="279">
        <f t="shared" si="50"/>
        <v>33.333333333333329</v>
      </c>
      <c r="AJ220" s="279">
        <f t="shared" si="51"/>
        <v>80</v>
      </c>
      <c r="AK220" s="279">
        <f t="shared" si="52"/>
        <v>63.333333333333329</v>
      </c>
      <c r="AL220" s="279">
        <f t="shared" si="53"/>
        <v>69.230769230769226</v>
      </c>
      <c r="AM220" s="279">
        <f t="shared" si="54"/>
        <v>42.857142857142854</v>
      </c>
      <c r="AN220" s="279">
        <f t="shared" si="55"/>
        <v>0</v>
      </c>
      <c r="AO220" s="3"/>
      <c r="AP220" s="3"/>
      <c r="AQ220" s="3"/>
    </row>
    <row r="221" spans="1:43" ht="30" customHeight="1" x14ac:dyDescent="0.2">
      <c r="A221" s="91">
        <v>205</v>
      </c>
      <c r="B221" s="117" t="str">
        <f>'STUDENT NAMELIST'!B209</f>
        <v>2023PEC AI 185</v>
      </c>
      <c r="C221" s="117">
        <f>'STUDENT NAMELIST'!C209</f>
        <v>211423243206</v>
      </c>
      <c r="D221" s="118" t="str">
        <f>'STUDENT NAMELIST'!D209</f>
        <v>KALAIMAGAL S</v>
      </c>
      <c r="E221" s="82">
        <v>2</v>
      </c>
      <c r="F221" s="82">
        <v>2</v>
      </c>
      <c r="G221" s="82">
        <v>2</v>
      </c>
      <c r="H221" s="82">
        <v>2</v>
      </c>
      <c r="I221" s="82">
        <v>2</v>
      </c>
      <c r="J221" s="82">
        <v>2</v>
      </c>
      <c r="K221" s="82">
        <v>2</v>
      </c>
      <c r="L221" s="82">
        <v>1</v>
      </c>
      <c r="M221" s="82">
        <v>0</v>
      </c>
      <c r="N221" s="82">
        <v>0</v>
      </c>
      <c r="O221" s="82">
        <v>11</v>
      </c>
      <c r="P221" s="125">
        <v>0</v>
      </c>
      <c r="Q221" s="125">
        <v>0</v>
      </c>
      <c r="R221" s="125">
        <v>11</v>
      </c>
      <c r="S221" s="125">
        <v>9</v>
      </c>
      <c r="T221" s="125">
        <v>0</v>
      </c>
      <c r="U221" s="125">
        <v>11</v>
      </c>
      <c r="V221" s="125">
        <v>0</v>
      </c>
      <c r="W221" s="125">
        <v>0</v>
      </c>
      <c r="X221" s="125">
        <v>7</v>
      </c>
      <c r="Y221" s="125">
        <v>11</v>
      </c>
      <c r="Z221" s="125">
        <v>0</v>
      </c>
      <c r="AA221" s="92">
        <f t="shared" si="56"/>
        <v>75</v>
      </c>
      <c r="AB221" s="278">
        <f t="shared" si="43"/>
        <v>5</v>
      </c>
      <c r="AC221" s="278">
        <f t="shared" si="44"/>
        <v>19</v>
      </c>
      <c r="AD221" s="278">
        <f t="shared" si="45"/>
        <v>24</v>
      </c>
      <c r="AE221" s="278">
        <f t="shared" si="46"/>
        <v>9</v>
      </c>
      <c r="AF221" s="278">
        <f t="shared" si="47"/>
        <v>18</v>
      </c>
      <c r="AG221" s="278">
        <f t="shared" si="48"/>
        <v>0</v>
      </c>
      <c r="AH221" s="277">
        <f t="shared" si="49"/>
        <v>75</v>
      </c>
      <c r="AI221" s="279">
        <f t="shared" si="50"/>
        <v>83.333333333333343</v>
      </c>
      <c r="AJ221" s="279">
        <f t="shared" si="51"/>
        <v>82.608695652173907</v>
      </c>
      <c r="AK221" s="279">
        <f t="shared" si="52"/>
        <v>80</v>
      </c>
      <c r="AL221" s="279">
        <f t="shared" si="53"/>
        <v>69.230769230769226</v>
      </c>
      <c r="AM221" s="279">
        <f t="shared" si="54"/>
        <v>64.285714285714292</v>
      </c>
      <c r="AN221" s="279">
        <f t="shared" si="55"/>
        <v>0</v>
      </c>
      <c r="AO221" s="3"/>
      <c r="AP221" s="3"/>
      <c r="AQ221" s="3"/>
    </row>
    <row r="222" spans="1:43" ht="30" customHeight="1" x14ac:dyDescent="0.2">
      <c r="A222" s="91">
        <v>206</v>
      </c>
      <c r="B222" s="117" t="str">
        <f>'STUDENT NAMELIST'!B210</f>
        <v>2023PEC AI 186</v>
      </c>
      <c r="C222" s="117">
        <f>'STUDENT NAMELIST'!C210</f>
        <v>211423243207</v>
      </c>
      <c r="D222" s="118" t="str">
        <f>'STUDENT NAMELIST'!D210</f>
        <v xml:space="preserve">KALPANA REDDY D </v>
      </c>
      <c r="E222" s="82">
        <v>2</v>
      </c>
      <c r="F222" s="82">
        <v>2</v>
      </c>
      <c r="G222" s="82">
        <v>2</v>
      </c>
      <c r="H222" s="82">
        <v>2</v>
      </c>
      <c r="I222" s="82">
        <v>2</v>
      </c>
      <c r="J222" s="82">
        <v>2</v>
      </c>
      <c r="K222" s="82">
        <v>2</v>
      </c>
      <c r="L222" s="82">
        <v>2</v>
      </c>
      <c r="M222" s="82">
        <v>1</v>
      </c>
      <c r="N222" s="82">
        <v>0</v>
      </c>
      <c r="O222" s="82">
        <v>0</v>
      </c>
      <c r="P222" s="125">
        <v>12</v>
      </c>
      <c r="Q222" s="125">
        <v>12</v>
      </c>
      <c r="R222" s="125">
        <v>0</v>
      </c>
      <c r="S222" s="125">
        <v>0</v>
      </c>
      <c r="T222" s="125">
        <v>12</v>
      </c>
      <c r="U222" s="125">
        <v>0</v>
      </c>
      <c r="V222" s="125">
        <v>12</v>
      </c>
      <c r="W222" s="125">
        <v>7</v>
      </c>
      <c r="X222" s="125">
        <v>0</v>
      </c>
      <c r="Y222" s="125">
        <v>0</v>
      </c>
      <c r="Z222" s="125">
        <v>13</v>
      </c>
      <c r="AA222" s="92">
        <f t="shared" si="56"/>
        <v>85</v>
      </c>
      <c r="AB222" s="278">
        <f t="shared" si="43"/>
        <v>6</v>
      </c>
      <c r="AC222" s="278">
        <f t="shared" si="44"/>
        <v>8</v>
      </c>
      <c r="AD222" s="278">
        <f t="shared" si="45"/>
        <v>27</v>
      </c>
      <c r="AE222" s="278">
        <f t="shared" si="46"/>
        <v>24</v>
      </c>
      <c r="AF222" s="278">
        <f t="shared" si="47"/>
        <v>20</v>
      </c>
      <c r="AG222" s="278">
        <f t="shared" si="48"/>
        <v>0</v>
      </c>
      <c r="AH222" s="277">
        <f t="shared" si="49"/>
        <v>85</v>
      </c>
      <c r="AI222" s="279">
        <f t="shared" si="50"/>
        <v>100</v>
      </c>
      <c r="AJ222" s="279">
        <f t="shared" si="51"/>
        <v>80</v>
      </c>
      <c r="AK222" s="279">
        <f t="shared" si="52"/>
        <v>90</v>
      </c>
      <c r="AL222" s="279">
        <f t="shared" si="53"/>
        <v>92.307692307692307</v>
      </c>
      <c r="AM222" s="279">
        <f t="shared" si="54"/>
        <v>71.428571428571431</v>
      </c>
      <c r="AN222" s="279">
        <f t="shared" si="55"/>
        <v>0</v>
      </c>
      <c r="AO222" s="3"/>
      <c r="AP222" s="3"/>
      <c r="AQ222" s="3"/>
    </row>
    <row r="223" spans="1:43" ht="30" customHeight="1" x14ac:dyDescent="0.2">
      <c r="A223" s="91">
        <v>207</v>
      </c>
      <c r="B223" s="117" t="str">
        <f>'STUDENT NAMELIST'!B211</f>
        <v>2023PEC AI 187</v>
      </c>
      <c r="C223" s="117">
        <f>'STUDENT NAMELIST'!C211</f>
        <v>211423243208</v>
      </c>
      <c r="D223" s="118" t="str">
        <f>'STUDENT NAMELIST'!D211</f>
        <v>KALPANA T</v>
      </c>
      <c r="E223" s="82">
        <v>2</v>
      </c>
      <c r="F223" s="82">
        <v>2</v>
      </c>
      <c r="G223" s="82">
        <v>2</v>
      </c>
      <c r="H223" s="82">
        <v>2</v>
      </c>
      <c r="I223" s="82">
        <v>2</v>
      </c>
      <c r="J223" s="82">
        <v>2</v>
      </c>
      <c r="K223" s="82">
        <v>2</v>
      </c>
      <c r="L223" s="82">
        <v>2</v>
      </c>
      <c r="M223" s="82">
        <v>0</v>
      </c>
      <c r="N223" s="82">
        <v>0</v>
      </c>
      <c r="O223" s="82">
        <v>12</v>
      </c>
      <c r="P223" s="125">
        <v>0</v>
      </c>
      <c r="Q223" s="125">
        <v>0</v>
      </c>
      <c r="R223" s="125">
        <v>12</v>
      </c>
      <c r="S223" s="125">
        <v>10</v>
      </c>
      <c r="T223" s="125">
        <v>0</v>
      </c>
      <c r="U223" s="125">
        <v>12</v>
      </c>
      <c r="V223" s="125">
        <v>0</v>
      </c>
      <c r="W223" s="125">
        <v>0</v>
      </c>
      <c r="X223" s="125">
        <v>6</v>
      </c>
      <c r="Y223" s="125">
        <v>12</v>
      </c>
      <c r="Z223" s="125">
        <v>0</v>
      </c>
      <c r="AA223" s="92">
        <f t="shared" si="56"/>
        <v>80</v>
      </c>
      <c r="AB223" s="278">
        <f t="shared" si="43"/>
        <v>6</v>
      </c>
      <c r="AC223" s="278">
        <f t="shared" si="44"/>
        <v>20</v>
      </c>
      <c r="AD223" s="278">
        <f t="shared" si="45"/>
        <v>26</v>
      </c>
      <c r="AE223" s="278">
        <f t="shared" si="46"/>
        <v>10</v>
      </c>
      <c r="AF223" s="278">
        <f t="shared" si="47"/>
        <v>18</v>
      </c>
      <c r="AG223" s="278">
        <f t="shared" si="48"/>
        <v>0</v>
      </c>
      <c r="AH223" s="277">
        <f t="shared" si="49"/>
        <v>80</v>
      </c>
      <c r="AI223" s="279">
        <f t="shared" si="50"/>
        <v>100</v>
      </c>
      <c r="AJ223" s="279">
        <f t="shared" si="51"/>
        <v>86.956521739130437</v>
      </c>
      <c r="AK223" s="279">
        <f t="shared" si="52"/>
        <v>86.666666666666671</v>
      </c>
      <c r="AL223" s="279">
        <f t="shared" si="53"/>
        <v>76.923076923076934</v>
      </c>
      <c r="AM223" s="279">
        <f t="shared" si="54"/>
        <v>64.285714285714292</v>
      </c>
      <c r="AN223" s="279">
        <f t="shared" si="55"/>
        <v>0</v>
      </c>
      <c r="AO223" s="3"/>
      <c r="AP223" s="3"/>
      <c r="AQ223" s="3"/>
    </row>
    <row r="224" spans="1:43" ht="30" customHeight="1" x14ac:dyDescent="0.2">
      <c r="A224" s="91">
        <v>208</v>
      </c>
      <c r="B224" s="117" t="str">
        <f>'STUDENT NAMELIST'!B212</f>
        <v>2023PEC AI 531</v>
      </c>
      <c r="C224" s="117">
        <f>'STUDENT NAMELIST'!C212</f>
        <v>211423243209</v>
      </c>
      <c r="D224" s="118" t="str">
        <f>'STUDENT NAMELIST'!D212</f>
        <v>KALYANASUNDARAM M</v>
      </c>
      <c r="E224" s="82">
        <v>2</v>
      </c>
      <c r="F224" s="82">
        <v>2</v>
      </c>
      <c r="G224" s="82">
        <v>2</v>
      </c>
      <c r="H224" s="82">
        <v>0</v>
      </c>
      <c r="I224" s="82">
        <v>0</v>
      </c>
      <c r="J224" s="82">
        <v>0</v>
      </c>
      <c r="K224" s="82">
        <v>0</v>
      </c>
      <c r="L224" s="82">
        <v>0</v>
      </c>
      <c r="M224" s="82">
        <v>0</v>
      </c>
      <c r="N224" s="82">
        <v>0</v>
      </c>
      <c r="O224" s="82">
        <v>0</v>
      </c>
      <c r="P224" s="125">
        <v>4</v>
      </c>
      <c r="Q224" s="125">
        <v>5</v>
      </c>
      <c r="R224" s="125">
        <v>0</v>
      </c>
      <c r="S224" s="125">
        <v>0</v>
      </c>
      <c r="T224" s="125">
        <v>5</v>
      </c>
      <c r="U224" s="125">
        <v>0</v>
      </c>
      <c r="V224" s="125">
        <v>5</v>
      </c>
      <c r="W224" s="125">
        <v>0</v>
      </c>
      <c r="X224" s="125">
        <v>0</v>
      </c>
      <c r="Y224" s="125">
        <v>0</v>
      </c>
      <c r="Z224" s="125">
        <v>5</v>
      </c>
      <c r="AA224" s="92">
        <f t="shared" si="56"/>
        <v>30</v>
      </c>
      <c r="AB224" s="278">
        <f t="shared" si="43"/>
        <v>2</v>
      </c>
      <c r="AC224" s="278">
        <f t="shared" si="44"/>
        <v>4</v>
      </c>
      <c r="AD224" s="278">
        <f t="shared" si="45"/>
        <v>9</v>
      </c>
      <c r="AE224" s="278">
        <f t="shared" si="46"/>
        <v>10</v>
      </c>
      <c r="AF224" s="278">
        <f t="shared" si="47"/>
        <v>5</v>
      </c>
      <c r="AG224" s="278">
        <f t="shared" si="48"/>
        <v>0</v>
      </c>
      <c r="AH224" s="277">
        <f t="shared" si="49"/>
        <v>30</v>
      </c>
      <c r="AI224" s="279">
        <f t="shared" si="50"/>
        <v>33.333333333333329</v>
      </c>
      <c r="AJ224" s="279">
        <f t="shared" si="51"/>
        <v>40</v>
      </c>
      <c r="AK224" s="279">
        <f t="shared" si="52"/>
        <v>30</v>
      </c>
      <c r="AL224" s="279">
        <f t="shared" si="53"/>
        <v>38.461538461538467</v>
      </c>
      <c r="AM224" s="279">
        <f t="shared" si="54"/>
        <v>33.333333333333329</v>
      </c>
      <c r="AN224" s="279">
        <f t="shared" si="55"/>
        <v>0</v>
      </c>
      <c r="AO224" s="3"/>
      <c r="AP224" s="3"/>
      <c r="AQ224" s="3"/>
    </row>
    <row r="225" spans="1:43" ht="30" customHeight="1" x14ac:dyDescent="0.2">
      <c r="A225" s="91">
        <v>209</v>
      </c>
      <c r="B225" s="117" t="str">
        <f>'STUDENT NAMELIST'!B213</f>
        <v>2023PEC AI 532</v>
      </c>
      <c r="C225" s="117">
        <f>'STUDENT NAMELIST'!C213</f>
        <v>211423243210</v>
      </c>
      <c r="D225" s="118" t="str">
        <f>'STUDENT NAMELIST'!D213</f>
        <v>KAMALESH P</v>
      </c>
      <c r="E225" s="82">
        <v>2</v>
      </c>
      <c r="F225" s="82">
        <v>2</v>
      </c>
      <c r="G225" s="82">
        <v>2</v>
      </c>
      <c r="H225" s="82">
        <v>0</v>
      </c>
      <c r="I225" s="82">
        <v>0</v>
      </c>
      <c r="J225" s="82">
        <v>0</v>
      </c>
      <c r="K225" s="82">
        <v>0</v>
      </c>
      <c r="L225" s="82">
        <v>0</v>
      </c>
      <c r="M225" s="82">
        <v>0</v>
      </c>
      <c r="N225" s="82">
        <v>0</v>
      </c>
      <c r="O225" s="82">
        <v>5</v>
      </c>
      <c r="P225" s="125">
        <v>0</v>
      </c>
      <c r="Q225" s="125">
        <v>0</v>
      </c>
      <c r="R225" s="125">
        <v>5</v>
      </c>
      <c r="S225" s="125">
        <v>4</v>
      </c>
      <c r="T225" s="125">
        <v>0</v>
      </c>
      <c r="U225" s="125">
        <v>5</v>
      </c>
      <c r="V225" s="125">
        <v>0</v>
      </c>
      <c r="W225" s="125">
        <v>0</v>
      </c>
      <c r="X225" s="125">
        <v>0</v>
      </c>
      <c r="Y225" s="125">
        <v>5</v>
      </c>
      <c r="Z225" s="125">
        <v>0</v>
      </c>
      <c r="AA225" s="92">
        <f t="shared" si="56"/>
        <v>30</v>
      </c>
      <c r="AB225" s="278">
        <f t="shared" si="43"/>
        <v>2</v>
      </c>
      <c r="AC225" s="278">
        <f t="shared" si="44"/>
        <v>9</v>
      </c>
      <c r="AD225" s="278">
        <f t="shared" si="45"/>
        <v>10</v>
      </c>
      <c r="AE225" s="278">
        <f t="shared" si="46"/>
        <v>4</v>
      </c>
      <c r="AF225" s="278">
        <f t="shared" si="47"/>
        <v>5</v>
      </c>
      <c r="AG225" s="278">
        <f t="shared" si="48"/>
        <v>0</v>
      </c>
      <c r="AH225" s="277">
        <f t="shared" si="49"/>
        <v>30</v>
      </c>
      <c r="AI225" s="279">
        <f t="shared" si="50"/>
        <v>33.333333333333329</v>
      </c>
      <c r="AJ225" s="279">
        <f t="shared" si="51"/>
        <v>39.130434782608695</v>
      </c>
      <c r="AK225" s="279">
        <f t="shared" si="52"/>
        <v>33.333333333333329</v>
      </c>
      <c r="AL225" s="279">
        <f t="shared" si="53"/>
        <v>30.76923076923077</v>
      </c>
      <c r="AM225" s="279">
        <f t="shared" si="54"/>
        <v>33.333333333333329</v>
      </c>
      <c r="AN225" s="279">
        <f t="shared" si="55"/>
        <v>0</v>
      </c>
      <c r="AO225" s="3"/>
      <c r="AP225" s="3"/>
      <c r="AQ225" s="3"/>
    </row>
    <row r="226" spans="1:43" ht="30" customHeight="1" x14ac:dyDescent="0.2">
      <c r="A226" s="91">
        <v>210</v>
      </c>
      <c r="B226" s="117" t="str">
        <f>'STUDENT NAMELIST'!B214</f>
        <v>2023PEC AI 188</v>
      </c>
      <c r="C226" s="117">
        <f>'STUDENT NAMELIST'!C214</f>
        <v>211423243211</v>
      </c>
      <c r="D226" s="118" t="str">
        <f>'STUDENT NAMELIST'!D214</f>
        <v>KANAGAVALLI A</v>
      </c>
      <c r="E226" s="82">
        <v>2</v>
      </c>
      <c r="F226" s="82">
        <v>2</v>
      </c>
      <c r="G226" s="82">
        <v>2</v>
      </c>
      <c r="H226" s="82">
        <v>2</v>
      </c>
      <c r="I226" s="82">
        <v>2</v>
      </c>
      <c r="J226" s="82">
        <v>1</v>
      </c>
      <c r="K226" s="82">
        <v>0</v>
      </c>
      <c r="L226" s="82">
        <v>0</v>
      </c>
      <c r="M226" s="82">
        <v>0</v>
      </c>
      <c r="N226" s="82">
        <v>0</v>
      </c>
      <c r="O226" s="82">
        <v>0</v>
      </c>
      <c r="P226" s="125">
        <v>8</v>
      </c>
      <c r="Q226" s="125">
        <v>8</v>
      </c>
      <c r="R226" s="125">
        <v>0</v>
      </c>
      <c r="S226" s="125">
        <v>0</v>
      </c>
      <c r="T226" s="125">
        <v>8</v>
      </c>
      <c r="U226" s="125">
        <v>0</v>
      </c>
      <c r="V226" s="125">
        <v>8</v>
      </c>
      <c r="W226" s="125">
        <v>5</v>
      </c>
      <c r="X226" s="125">
        <v>0</v>
      </c>
      <c r="Y226" s="125">
        <v>0</v>
      </c>
      <c r="Z226" s="125">
        <v>8</v>
      </c>
      <c r="AA226" s="92">
        <f t="shared" si="56"/>
        <v>56</v>
      </c>
      <c r="AB226" s="278">
        <f t="shared" si="43"/>
        <v>2</v>
      </c>
      <c r="AC226" s="278">
        <f t="shared" si="44"/>
        <v>7</v>
      </c>
      <c r="AD226" s="278">
        <f t="shared" si="45"/>
        <v>18</v>
      </c>
      <c r="AE226" s="278">
        <f t="shared" si="46"/>
        <v>16</v>
      </c>
      <c r="AF226" s="278">
        <f t="shared" si="47"/>
        <v>13</v>
      </c>
      <c r="AG226" s="278">
        <f t="shared" si="48"/>
        <v>0</v>
      </c>
      <c r="AH226" s="277">
        <f t="shared" si="49"/>
        <v>56</v>
      </c>
      <c r="AI226" s="279">
        <f t="shared" si="50"/>
        <v>33.333333333333329</v>
      </c>
      <c r="AJ226" s="279">
        <f t="shared" si="51"/>
        <v>70</v>
      </c>
      <c r="AK226" s="279">
        <f t="shared" si="52"/>
        <v>60</v>
      </c>
      <c r="AL226" s="279">
        <f t="shared" si="53"/>
        <v>61.53846153846154</v>
      </c>
      <c r="AM226" s="279">
        <f t="shared" si="54"/>
        <v>46.428571428571431</v>
      </c>
      <c r="AN226" s="279">
        <f t="shared" si="55"/>
        <v>0</v>
      </c>
      <c r="AO226" s="3"/>
      <c r="AP226" s="3"/>
      <c r="AQ226" s="3"/>
    </row>
    <row r="227" spans="1:43" ht="30" customHeight="1" x14ac:dyDescent="0.2">
      <c r="A227" s="91">
        <v>211</v>
      </c>
      <c r="B227" s="117" t="str">
        <f>'STUDENT NAMELIST'!B215</f>
        <v>2023PEC AI 189</v>
      </c>
      <c r="C227" s="117">
        <f>'STUDENT NAMELIST'!C215</f>
        <v>211423243212</v>
      </c>
      <c r="D227" s="118" t="str">
        <f>'STUDENT NAMELIST'!D215</f>
        <v>KANGA SREE A</v>
      </c>
      <c r="E227" s="82">
        <v>2</v>
      </c>
      <c r="F227" s="82">
        <v>2</v>
      </c>
      <c r="G227" s="82">
        <v>2</v>
      </c>
      <c r="H227" s="82">
        <v>2</v>
      </c>
      <c r="I227" s="82">
        <v>2</v>
      </c>
      <c r="J227" s="82">
        <v>1</v>
      </c>
      <c r="K227" s="82">
        <v>0</v>
      </c>
      <c r="L227" s="82">
        <v>0</v>
      </c>
      <c r="M227" s="82">
        <v>0</v>
      </c>
      <c r="N227" s="82">
        <v>0</v>
      </c>
      <c r="O227" s="82">
        <v>8</v>
      </c>
      <c r="P227" s="125">
        <v>0</v>
      </c>
      <c r="Q227" s="125">
        <v>0</v>
      </c>
      <c r="R227" s="125">
        <v>8</v>
      </c>
      <c r="S227" s="125">
        <v>7</v>
      </c>
      <c r="T227" s="125">
        <v>0</v>
      </c>
      <c r="U227" s="125">
        <v>8</v>
      </c>
      <c r="V227" s="125">
        <v>0</v>
      </c>
      <c r="W227" s="125">
        <v>0</v>
      </c>
      <c r="X227" s="125">
        <v>3</v>
      </c>
      <c r="Y227" s="125">
        <v>8</v>
      </c>
      <c r="Z227" s="125">
        <v>0</v>
      </c>
      <c r="AA227" s="92">
        <f t="shared" si="56"/>
        <v>53</v>
      </c>
      <c r="AB227" s="278">
        <f t="shared" si="43"/>
        <v>2</v>
      </c>
      <c r="AC227" s="278">
        <f t="shared" si="44"/>
        <v>15</v>
      </c>
      <c r="AD227" s="278">
        <f t="shared" si="45"/>
        <v>18</v>
      </c>
      <c r="AE227" s="278">
        <f t="shared" si="46"/>
        <v>7</v>
      </c>
      <c r="AF227" s="278">
        <f t="shared" si="47"/>
        <v>11</v>
      </c>
      <c r="AG227" s="278">
        <f t="shared" si="48"/>
        <v>0</v>
      </c>
      <c r="AH227" s="277">
        <f t="shared" si="49"/>
        <v>53</v>
      </c>
      <c r="AI227" s="279">
        <f t="shared" si="50"/>
        <v>33.333333333333329</v>
      </c>
      <c r="AJ227" s="279">
        <f t="shared" si="51"/>
        <v>65.217391304347828</v>
      </c>
      <c r="AK227" s="279">
        <f t="shared" si="52"/>
        <v>60</v>
      </c>
      <c r="AL227" s="279">
        <f t="shared" si="53"/>
        <v>53.846153846153847</v>
      </c>
      <c r="AM227" s="279">
        <f t="shared" si="54"/>
        <v>39.285714285714285</v>
      </c>
      <c r="AN227" s="279">
        <f t="shared" si="55"/>
        <v>0</v>
      </c>
      <c r="AO227" s="3"/>
      <c r="AP227" s="3"/>
      <c r="AQ227" s="3"/>
    </row>
    <row r="228" spans="1:43" ht="30" customHeight="1" x14ac:dyDescent="0.2">
      <c r="A228" s="91">
        <v>212</v>
      </c>
      <c r="B228" s="117" t="str">
        <f>'STUDENT NAMELIST'!B216</f>
        <v>2023PEC AI 533</v>
      </c>
      <c r="C228" s="117">
        <f>'STUDENT NAMELIST'!C216</f>
        <v>211423243213</v>
      </c>
      <c r="D228" s="118" t="str">
        <f>'STUDENT NAMELIST'!D216</f>
        <v>KANISH V</v>
      </c>
      <c r="E228" s="82">
        <v>2</v>
      </c>
      <c r="F228" s="82">
        <v>2</v>
      </c>
      <c r="G228" s="82">
        <v>2</v>
      </c>
      <c r="H228" s="82">
        <v>2</v>
      </c>
      <c r="I228" s="82">
        <v>2</v>
      </c>
      <c r="J228" s="82">
        <v>1</v>
      </c>
      <c r="K228" s="82">
        <v>0</v>
      </c>
      <c r="L228" s="82">
        <v>0</v>
      </c>
      <c r="M228" s="82">
        <v>0</v>
      </c>
      <c r="N228" s="82">
        <v>0</v>
      </c>
      <c r="O228" s="82">
        <v>0</v>
      </c>
      <c r="P228" s="125">
        <v>7</v>
      </c>
      <c r="Q228" s="125">
        <v>8</v>
      </c>
      <c r="R228" s="125">
        <v>0</v>
      </c>
      <c r="S228" s="125">
        <v>0</v>
      </c>
      <c r="T228" s="125">
        <v>8</v>
      </c>
      <c r="U228" s="125">
        <v>0</v>
      </c>
      <c r="V228" s="125">
        <v>8</v>
      </c>
      <c r="W228" s="125">
        <v>3</v>
      </c>
      <c r="X228" s="125">
        <v>0</v>
      </c>
      <c r="Y228" s="125">
        <v>0</v>
      </c>
      <c r="Z228" s="125">
        <v>8</v>
      </c>
      <c r="AA228" s="92">
        <f t="shared" si="56"/>
        <v>53</v>
      </c>
      <c r="AB228" s="278">
        <f t="shared" si="43"/>
        <v>2</v>
      </c>
      <c r="AC228" s="278">
        <f t="shared" si="44"/>
        <v>7</v>
      </c>
      <c r="AD228" s="278">
        <f t="shared" si="45"/>
        <v>17</v>
      </c>
      <c r="AE228" s="278">
        <f t="shared" si="46"/>
        <v>16</v>
      </c>
      <c r="AF228" s="278">
        <f t="shared" si="47"/>
        <v>11</v>
      </c>
      <c r="AG228" s="278">
        <f t="shared" si="48"/>
        <v>0</v>
      </c>
      <c r="AH228" s="277">
        <f t="shared" si="49"/>
        <v>53</v>
      </c>
      <c r="AI228" s="279">
        <f t="shared" si="50"/>
        <v>33.333333333333329</v>
      </c>
      <c r="AJ228" s="279">
        <f t="shared" si="51"/>
        <v>70</v>
      </c>
      <c r="AK228" s="279">
        <f t="shared" si="52"/>
        <v>56.666666666666664</v>
      </c>
      <c r="AL228" s="279">
        <f t="shared" si="53"/>
        <v>61.53846153846154</v>
      </c>
      <c r="AM228" s="279">
        <f t="shared" si="54"/>
        <v>39.285714285714285</v>
      </c>
      <c r="AN228" s="279">
        <f t="shared" si="55"/>
        <v>0</v>
      </c>
      <c r="AO228" s="3"/>
      <c r="AP228" s="3"/>
      <c r="AQ228" s="3"/>
    </row>
    <row r="229" spans="1:43" ht="30" customHeight="1" x14ac:dyDescent="0.2">
      <c r="A229" s="91">
        <v>213</v>
      </c>
      <c r="B229" s="117" t="str">
        <f>'STUDENT NAMELIST'!B217</f>
        <v>2023PEC AI 190</v>
      </c>
      <c r="C229" s="117">
        <f>'STUDENT NAMELIST'!C217</f>
        <v>211423243214</v>
      </c>
      <c r="D229" s="118" t="str">
        <f>'STUDENT NAMELIST'!D217</f>
        <v xml:space="preserve">KARISSHMA P </v>
      </c>
      <c r="E229" s="82">
        <v>2</v>
      </c>
      <c r="F229" s="82">
        <v>2</v>
      </c>
      <c r="G229" s="82">
        <v>2</v>
      </c>
      <c r="H229" s="82">
        <v>2</v>
      </c>
      <c r="I229" s="82">
        <v>2</v>
      </c>
      <c r="J229" s="82">
        <v>2</v>
      </c>
      <c r="K229" s="82">
        <v>0</v>
      </c>
      <c r="L229" s="82">
        <v>0</v>
      </c>
      <c r="M229" s="82">
        <v>0</v>
      </c>
      <c r="N229" s="82">
        <v>0</v>
      </c>
      <c r="O229" s="82">
        <v>9</v>
      </c>
      <c r="P229" s="125">
        <v>0</v>
      </c>
      <c r="Q229" s="125">
        <v>0</v>
      </c>
      <c r="R229" s="125">
        <v>9</v>
      </c>
      <c r="S229" s="125">
        <v>8</v>
      </c>
      <c r="T229" s="125">
        <v>0</v>
      </c>
      <c r="U229" s="125">
        <v>9</v>
      </c>
      <c r="V229" s="125">
        <v>0</v>
      </c>
      <c r="W229" s="125">
        <v>0</v>
      </c>
      <c r="X229" s="125">
        <v>6</v>
      </c>
      <c r="Y229" s="125">
        <v>9</v>
      </c>
      <c r="Z229" s="125">
        <v>0</v>
      </c>
      <c r="AA229" s="92">
        <f t="shared" si="56"/>
        <v>62</v>
      </c>
      <c r="AB229" s="278">
        <f t="shared" si="43"/>
        <v>2</v>
      </c>
      <c r="AC229" s="278">
        <f t="shared" si="44"/>
        <v>17</v>
      </c>
      <c r="AD229" s="278">
        <f t="shared" si="45"/>
        <v>20</v>
      </c>
      <c r="AE229" s="278">
        <f t="shared" si="46"/>
        <v>8</v>
      </c>
      <c r="AF229" s="278">
        <f t="shared" si="47"/>
        <v>15</v>
      </c>
      <c r="AG229" s="278">
        <f t="shared" si="48"/>
        <v>0</v>
      </c>
      <c r="AH229" s="277">
        <f t="shared" si="49"/>
        <v>62</v>
      </c>
      <c r="AI229" s="279">
        <f t="shared" si="50"/>
        <v>33.333333333333329</v>
      </c>
      <c r="AJ229" s="279">
        <f t="shared" si="51"/>
        <v>73.91304347826086</v>
      </c>
      <c r="AK229" s="279">
        <f t="shared" si="52"/>
        <v>66.666666666666657</v>
      </c>
      <c r="AL229" s="279">
        <f t="shared" si="53"/>
        <v>61.53846153846154</v>
      </c>
      <c r="AM229" s="279">
        <f t="shared" si="54"/>
        <v>53.571428571428569</v>
      </c>
      <c r="AN229" s="279">
        <f t="shared" si="55"/>
        <v>0</v>
      </c>
      <c r="AO229" s="3"/>
      <c r="AP229" s="3"/>
      <c r="AQ229" s="3"/>
    </row>
    <row r="230" spans="1:43" ht="30" customHeight="1" x14ac:dyDescent="0.2">
      <c r="A230" s="91">
        <v>214</v>
      </c>
      <c r="B230" s="117" t="str">
        <f>'STUDENT NAMELIST'!B218</f>
        <v>2023PEC AI 534</v>
      </c>
      <c r="C230" s="117">
        <f>'STUDENT NAMELIST'!C218</f>
        <v>211423243215</v>
      </c>
      <c r="D230" s="118" t="str">
        <f>'STUDENT NAMELIST'!D218</f>
        <v>KARTHI K</v>
      </c>
      <c r="E230" s="82">
        <v>2</v>
      </c>
      <c r="F230" s="82">
        <v>2</v>
      </c>
      <c r="G230" s="82">
        <v>2</v>
      </c>
      <c r="H230" s="82">
        <v>2</v>
      </c>
      <c r="I230" s="82">
        <v>2</v>
      </c>
      <c r="J230" s="82">
        <v>2</v>
      </c>
      <c r="K230" s="82">
        <v>1</v>
      </c>
      <c r="L230" s="82">
        <v>0</v>
      </c>
      <c r="M230" s="82">
        <v>0</v>
      </c>
      <c r="N230" s="82">
        <v>0</v>
      </c>
      <c r="O230" s="82">
        <v>0</v>
      </c>
      <c r="P230" s="125">
        <v>9</v>
      </c>
      <c r="Q230" s="125">
        <v>10</v>
      </c>
      <c r="R230" s="125">
        <v>0</v>
      </c>
      <c r="S230" s="125">
        <v>0</v>
      </c>
      <c r="T230" s="125">
        <v>10</v>
      </c>
      <c r="U230" s="125">
        <v>0</v>
      </c>
      <c r="V230" s="125">
        <v>10</v>
      </c>
      <c r="W230" s="125">
        <v>3</v>
      </c>
      <c r="X230" s="125">
        <v>0</v>
      </c>
      <c r="Y230" s="125">
        <v>0</v>
      </c>
      <c r="Z230" s="125">
        <v>10</v>
      </c>
      <c r="AA230" s="92">
        <f t="shared" si="56"/>
        <v>65</v>
      </c>
      <c r="AB230" s="278">
        <f t="shared" si="43"/>
        <v>3</v>
      </c>
      <c r="AC230" s="278">
        <f t="shared" si="44"/>
        <v>8</v>
      </c>
      <c r="AD230" s="278">
        <f t="shared" si="45"/>
        <v>21</v>
      </c>
      <c r="AE230" s="278">
        <f t="shared" si="46"/>
        <v>20</v>
      </c>
      <c r="AF230" s="278">
        <f t="shared" si="47"/>
        <v>13</v>
      </c>
      <c r="AG230" s="278">
        <f t="shared" si="48"/>
        <v>0</v>
      </c>
      <c r="AH230" s="277">
        <f t="shared" si="49"/>
        <v>65</v>
      </c>
      <c r="AI230" s="279">
        <f t="shared" si="50"/>
        <v>50</v>
      </c>
      <c r="AJ230" s="279">
        <f t="shared" si="51"/>
        <v>80</v>
      </c>
      <c r="AK230" s="279">
        <f t="shared" si="52"/>
        <v>70</v>
      </c>
      <c r="AL230" s="279">
        <f t="shared" si="53"/>
        <v>76.923076923076934</v>
      </c>
      <c r="AM230" s="279">
        <f t="shared" si="54"/>
        <v>46.428571428571431</v>
      </c>
      <c r="AN230" s="279">
        <f t="shared" si="55"/>
        <v>0</v>
      </c>
      <c r="AO230" s="3"/>
      <c r="AP230" s="3"/>
      <c r="AQ230" s="3"/>
    </row>
    <row r="231" spans="1:43" ht="30" customHeight="1" x14ac:dyDescent="0.2">
      <c r="A231" s="91">
        <v>215</v>
      </c>
      <c r="B231" s="117" t="str">
        <f>'STUDENT NAMELIST'!B219</f>
        <v>2023PEC AI 535</v>
      </c>
      <c r="C231" s="117">
        <f>'STUDENT NAMELIST'!C219</f>
        <v>211423243216</v>
      </c>
      <c r="D231" s="118" t="str">
        <f>'STUDENT NAMELIST'!D219</f>
        <v>KAVIKARAN K</v>
      </c>
      <c r="E231" s="82">
        <v>2</v>
      </c>
      <c r="F231" s="82">
        <v>2</v>
      </c>
      <c r="G231" s="82">
        <v>2</v>
      </c>
      <c r="H231" s="82">
        <v>2</v>
      </c>
      <c r="I231" s="82">
        <v>2</v>
      </c>
      <c r="J231" s="82">
        <v>2</v>
      </c>
      <c r="K231" s="82">
        <v>2</v>
      </c>
      <c r="L231" s="82">
        <v>2</v>
      </c>
      <c r="M231" s="82">
        <v>0</v>
      </c>
      <c r="N231" s="82">
        <v>0</v>
      </c>
      <c r="O231" s="82">
        <v>12</v>
      </c>
      <c r="P231" s="125">
        <v>0</v>
      </c>
      <c r="Q231" s="125">
        <v>0</v>
      </c>
      <c r="R231" s="125">
        <v>12</v>
      </c>
      <c r="S231" s="125">
        <v>10</v>
      </c>
      <c r="T231" s="125">
        <v>0</v>
      </c>
      <c r="U231" s="125">
        <v>12</v>
      </c>
      <c r="V231" s="125">
        <v>0</v>
      </c>
      <c r="W231" s="125">
        <v>0</v>
      </c>
      <c r="X231" s="125">
        <v>5</v>
      </c>
      <c r="Y231" s="125">
        <v>12</v>
      </c>
      <c r="Z231" s="125">
        <v>0</v>
      </c>
      <c r="AA231" s="92">
        <f t="shared" si="56"/>
        <v>79</v>
      </c>
      <c r="AB231" s="278">
        <f t="shared" si="43"/>
        <v>6</v>
      </c>
      <c r="AC231" s="278">
        <f t="shared" si="44"/>
        <v>20</v>
      </c>
      <c r="AD231" s="278">
        <f t="shared" si="45"/>
        <v>26</v>
      </c>
      <c r="AE231" s="278">
        <f t="shared" si="46"/>
        <v>10</v>
      </c>
      <c r="AF231" s="278">
        <f t="shared" si="47"/>
        <v>17</v>
      </c>
      <c r="AG231" s="278">
        <f t="shared" si="48"/>
        <v>0</v>
      </c>
      <c r="AH231" s="277">
        <f t="shared" si="49"/>
        <v>79</v>
      </c>
      <c r="AI231" s="279">
        <f t="shared" si="50"/>
        <v>100</v>
      </c>
      <c r="AJ231" s="279">
        <f t="shared" si="51"/>
        <v>86.956521739130437</v>
      </c>
      <c r="AK231" s="279">
        <f t="shared" si="52"/>
        <v>86.666666666666671</v>
      </c>
      <c r="AL231" s="279">
        <f t="shared" si="53"/>
        <v>76.923076923076934</v>
      </c>
      <c r="AM231" s="279">
        <f t="shared" si="54"/>
        <v>60.714285714285708</v>
      </c>
      <c r="AN231" s="279">
        <f t="shared" si="55"/>
        <v>0</v>
      </c>
      <c r="AO231" s="3"/>
      <c r="AP231" s="3"/>
      <c r="AQ231" s="3"/>
    </row>
    <row r="232" spans="1:43" ht="30" customHeight="1" x14ac:dyDescent="0.2">
      <c r="A232" s="91">
        <v>216</v>
      </c>
      <c r="B232" s="117" t="str">
        <f>'STUDENT NAMELIST'!B220</f>
        <v>2023PEC AI 536</v>
      </c>
      <c r="C232" s="117">
        <f>'STUDENT NAMELIST'!C220</f>
        <v>211423243217</v>
      </c>
      <c r="D232" s="118" t="str">
        <f>'STUDENT NAMELIST'!D220</f>
        <v>KAVIN KARTHICK A S</v>
      </c>
      <c r="E232" s="82">
        <v>2</v>
      </c>
      <c r="F232" s="82">
        <v>2</v>
      </c>
      <c r="G232" s="82">
        <v>2</v>
      </c>
      <c r="H232" s="82">
        <v>2</v>
      </c>
      <c r="I232" s="82">
        <v>2</v>
      </c>
      <c r="J232" s="82">
        <v>2</v>
      </c>
      <c r="K232" s="82">
        <v>0</v>
      </c>
      <c r="L232" s="82">
        <v>0</v>
      </c>
      <c r="M232" s="82">
        <v>0</v>
      </c>
      <c r="N232" s="82">
        <v>0</v>
      </c>
      <c r="O232" s="82">
        <v>0</v>
      </c>
      <c r="P232" s="125">
        <v>8</v>
      </c>
      <c r="Q232" s="125">
        <v>9</v>
      </c>
      <c r="R232" s="125">
        <v>0</v>
      </c>
      <c r="S232" s="125">
        <v>0</v>
      </c>
      <c r="T232" s="125">
        <v>9</v>
      </c>
      <c r="U232" s="125">
        <v>0</v>
      </c>
      <c r="V232" s="125">
        <v>9</v>
      </c>
      <c r="W232" s="125">
        <v>5</v>
      </c>
      <c r="X232" s="125">
        <v>0</v>
      </c>
      <c r="Y232" s="125">
        <v>0</v>
      </c>
      <c r="Z232" s="125">
        <v>9</v>
      </c>
      <c r="AA232" s="92">
        <f t="shared" si="56"/>
        <v>61</v>
      </c>
      <c r="AB232" s="278">
        <f t="shared" si="43"/>
        <v>2</v>
      </c>
      <c r="AC232" s="278">
        <f t="shared" si="44"/>
        <v>8</v>
      </c>
      <c r="AD232" s="278">
        <f t="shared" si="45"/>
        <v>19</v>
      </c>
      <c r="AE232" s="278">
        <f t="shared" si="46"/>
        <v>18</v>
      </c>
      <c r="AF232" s="278">
        <f t="shared" si="47"/>
        <v>14</v>
      </c>
      <c r="AG232" s="278">
        <f t="shared" si="48"/>
        <v>0</v>
      </c>
      <c r="AH232" s="277">
        <f t="shared" si="49"/>
        <v>61</v>
      </c>
      <c r="AI232" s="279">
        <f t="shared" si="50"/>
        <v>33.333333333333329</v>
      </c>
      <c r="AJ232" s="279">
        <f t="shared" si="51"/>
        <v>80</v>
      </c>
      <c r="AK232" s="279">
        <f t="shared" si="52"/>
        <v>63.333333333333329</v>
      </c>
      <c r="AL232" s="279">
        <f t="shared" si="53"/>
        <v>69.230769230769226</v>
      </c>
      <c r="AM232" s="279">
        <f t="shared" si="54"/>
        <v>50</v>
      </c>
      <c r="AN232" s="279">
        <f t="shared" si="55"/>
        <v>0</v>
      </c>
      <c r="AO232" s="3"/>
      <c r="AP232" s="3"/>
      <c r="AQ232" s="3"/>
    </row>
    <row r="233" spans="1:43" ht="30" customHeight="1" x14ac:dyDescent="0.2">
      <c r="A233" s="91">
        <v>217</v>
      </c>
      <c r="B233" s="117" t="str">
        <f>'STUDENT NAMELIST'!B221</f>
        <v>2023PEC AI 192</v>
      </c>
      <c r="C233" s="117">
        <f>'STUDENT NAMELIST'!C221</f>
        <v>211423243218</v>
      </c>
      <c r="D233" s="118" t="str">
        <f>'STUDENT NAMELIST'!D221</f>
        <v>KAVIPRIYA R</v>
      </c>
      <c r="E233" s="82">
        <v>2</v>
      </c>
      <c r="F233" s="82">
        <v>2</v>
      </c>
      <c r="G233" s="82">
        <v>2</v>
      </c>
      <c r="H233" s="82">
        <v>2</v>
      </c>
      <c r="I233" s="82">
        <v>2</v>
      </c>
      <c r="J233" s="82">
        <v>2</v>
      </c>
      <c r="K233" s="82">
        <v>1</v>
      </c>
      <c r="L233" s="82">
        <v>0</v>
      </c>
      <c r="M233" s="82">
        <v>0</v>
      </c>
      <c r="N233" s="82">
        <v>0</v>
      </c>
      <c r="O233" s="82">
        <v>9</v>
      </c>
      <c r="P233" s="125">
        <v>0</v>
      </c>
      <c r="Q233" s="125">
        <v>0</v>
      </c>
      <c r="R233" s="125">
        <v>9</v>
      </c>
      <c r="S233" s="125">
        <v>8</v>
      </c>
      <c r="T233" s="125">
        <v>0</v>
      </c>
      <c r="U233" s="125">
        <v>9</v>
      </c>
      <c r="V233" s="125">
        <v>0</v>
      </c>
      <c r="W233" s="125">
        <v>0</v>
      </c>
      <c r="X233" s="125">
        <v>6</v>
      </c>
      <c r="Y233" s="125">
        <v>9</v>
      </c>
      <c r="Z233" s="125">
        <v>0</v>
      </c>
      <c r="AA233" s="92">
        <f t="shared" si="56"/>
        <v>63</v>
      </c>
      <c r="AB233" s="278">
        <f t="shared" si="43"/>
        <v>3</v>
      </c>
      <c r="AC233" s="278">
        <f t="shared" si="44"/>
        <v>17</v>
      </c>
      <c r="AD233" s="278">
        <f t="shared" si="45"/>
        <v>20</v>
      </c>
      <c r="AE233" s="278">
        <f t="shared" si="46"/>
        <v>8</v>
      </c>
      <c r="AF233" s="278">
        <f t="shared" si="47"/>
        <v>15</v>
      </c>
      <c r="AG233" s="278">
        <f t="shared" si="48"/>
        <v>0</v>
      </c>
      <c r="AH233" s="277">
        <f t="shared" si="49"/>
        <v>63</v>
      </c>
      <c r="AI233" s="279">
        <f t="shared" si="50"/>
        <v>50</v>
      </c>
      <c r="AJ233" s="279">
        <f t="shared" si="51"/>
        <v>73.91304347826086</v>
      </c>
      <c r="AK233" s="279">
        <f t="shared" si="52"/>
        <v>66.666666666666657</v>
      </c>
      <c r="AL233" s="279">
        <f t="shared" si="53"/>
        <v>61.53846153846154</v>
      </c>
      <c r="AM233" s="279">
        <f t="shared" si="54"/>
        <v>53.571428571428569</v>
      </c>
      <c r="AN233" s="279">
        <f t="shared" si="55"/>
        <v>0</v>
      </c>
      <c r="AO233" s="3"/>
      <c r="AP233" s="3"/>
      <c r="AQ233" s="3"/>
    </row>
    <row r="234" spans="1:43" ht="30" customHeight="1" x14ac:dyDescent="0.2">
      <c r="A234" s="91">
        <v>218</v>
      </c>
      <c r="B234" s="117" t="str">
        <f>'STUDENT NAMELIST'!B222</f>
        <v>2023PEC AI 193</v>
      </c>
      <c r="C234" s="117">
        <f>'STUDENT NAMELIST'!C222</f>
        <v>211423243219</v>
      </c>
      <c r="D234" s="118" t="str">
        <f>'STUDENT NAMELIST'!D222</f>
        <v>KAVITHA G</v>
      </c>
      <c r="E234" s="82">
        <v>2</v>
      </c>
      <c r="F234" s="82">
        <v>2</v>
      </c>
      <c r="G234" s="82">
        <v>2</v>
      </c>
      <c r="H234" s="82">
        <v>2</v>
      </c>
      <c r="I234" s="82">
        <v>2</v>
      </c>
      <c r="J234" s="82">
        <v>2</v>
      </c>
      <c r="K234" s="82">
        <v>1</v>
      </c>
      <c r="L234" s="82">
        <v>0</v>
      </c>
      <c r="M234" s="82">
        <v>0</v>
      </c>
      <c r="N234" s="82">
        <v>0</v>
      </c>
      <c r="O234" s="82">
        <v>0</v>
      </c>
      <c r="P234" s="125">
        <v>9</v>
      </c>
      <c r="Q234" s="125">
        <v>10</v>
      </c>
      <c r="R234" s="125">
        <v>0</v>
      </c>
      <c r="S234" s="125">
        <v>0</v>
      </c>
      <c r="T234" s="125">
        <v>10</v>
      </c>
      <c r="U234" s="125">
        <v>0</v>
      </c>
      <c r="V234" s="125">
        <v>10</v>
      </c>
      <c r="W234" s="125">
        <v>3</v>
      </c>
      <c r="X234" s="125">
        <v>0</v>
      </c>
      <c r="Y234" s="125">
        <v>0</v>
      </c>
      <c r="Z234" s="125">
        <v>10</v>
      </c>
      <c r="AA234" s="92">
        <f t="shared" si="56"/>
        <v>65</v>
      </c>
      <c r="AB234" s="278">
        <f t="shared" si="43"/>
        <v>3</v>
      </c>
      <c r="AC234" s="278">
        <f t="shared" si="44"/>
        <v>8</v>
      </c>
      <c r="AD234" s="278">
        <f t="shared" si="45"/>
        <v>21</v>
      </c>
      <c r="AE234" s="278">
        <f t="shared" si="46"/>
        <v>20</v>
      </c>
      <c r="AF234" s="278">
        <f t="shared" si="47"/>
        <v>13</v>
      </c>
      <c r="AG234" s="278">
        <f t="shared" si="48"/>
        <v>0</v>
      </c>
      <c r="AH234" s="277">
        <f t="shared" si="49"/>
        <v>65</v>
      </c>
      <c r="AI234" s="279">
        <f t="shared" si="50"/>
        <v>50</v>
      </c>
      <c r="AJ234" s="279">
        <f t="shared" si="51"/>
        <v>80</v>
      </c>
      <c r="AK234" s="279">
        <f t="shared" si="52"/>
        <v>70</v>
      </c>
      <c r="AL234" s="279">
        <f t="shared" si="53"/>
        <v>76.923076923076934</v>
      </c>
      <c r="AM234" s="279">
        <f t="shared" si="54"/>
        <v>46.428571428571431</v>
      </c>
      <c r="AN234" s="279">
        <f t="shared" si="55"/>
        <v>0</v>
      </c>
      <c r="AO234" s="3"/>
      <c r="AP234" s="3"/>
      <c r="AQ234" s="3"/>
    </row>
    <row r="235" spans="1:43" ht="30" customHeight="1" x14ac:dyDescent="0.2">
      <c r="A235" s="91">
        <v>219</v>
      </c>
      <c r="B235" s="117" t="str">
        <f>'STUDENT NAMELIST'!B223</f>
        <v>2023PEC AI 194</v>
      </c>
      <c r="C235" s="117">
        <f>'STUDENT NAMELIST'!C223</f>
        <v>211423243220</v>
      </c>
      <c r="D235" s="118" t="str">
        <f>'STUDENT NAMELIST'!D223</f>
        <v>KAVIYA SHREE T</v>
      </c>
      <c r="E235" s="82">
        <v>2</v>
      </c>
      <c r="F235" s="82">
        <v>2</v>
      </c>
      <c r="G235" s="82">
        <v>2</v>
      </c>
      <c r="H235" s="82">
        <v>2</v>
      </c>
      <c r="I235" s="82">
        <v>2</v>
      </c>
      <c r="J235" s="82">
        <v>2</v>
      </c>
      <c r="K235" s="82">
        <v>1</v>
      </c>
      <c r="L235" s="82">
        <v>0</v>
      </c>
      <c r="M235" s="82">
        <v>0</v>
      </c>
      <c r="N235" s="82">
        <v>0</v>
      </c>
      <c r="O235" s="82">
        <v>10</v>
      </c>
      <c r="P235" s="125">
        <v>0</v>
      </c>
      <c r="Q235" s="125">
        <v>0</v>
      </c>
      <c r="R235" s="125">
        <v>10</v>
      </c>
      <c r="S235" s="125">
        <v>9</v>
      </c>
      <c r="T235" s="125">
        <v>0</v>
      </c>
      <c r="U235" s="125">
        <v>10</v>
      </c>
      <c r="V235" s="125">
        <v>0</v>
      </c>
      <c r="W235" s="125">
        <v>0</v>
      </c>
      <c r="X235" s="125">
        <v>5</v>
      </c>
      <c r="Y235" s="125">
        <v>10</v>
      </c>
      <c r="Z235" s="125">
        <v>0</v>
      </c>
      <c r="AA235" s="92">
        <f t="shared" si="56"/>
        <v>67</v>
      </c>
      <c r="AB235" s="278">
        <f t="shared" si="43"/>
        <v>3</v>
      </c>
      <c r="AC235" s="278">
        <f t="shared" si="44"/>
        <v>18</v>
      </c>
      <c r="AD235" s="278">
        <f t="shared" si="45"/>
        <v>22</v>
      </c>
      <c r="AE235" s="278">
        <f t="shared" si="46"/>
        <v>9</v>
      </c>
      <c r="AF235" s="278">
        <f t="shared" si="47"/>
        <v>15</v>
      </c>
      <c r="AG235" s="278">
        <f t="shared" si="48"/>
        <v>0</v>
      </c>
      <c r="AH235" s="277">
        <f t="shared" si="49"/>
        <v>67</v>
      </c>
      <c r="AI235" s="279">
        <f t="shared" si="50"/>
        <v>50</v>
      </c>
      <c r="AJ235" s="279">
        <f t="shared" si="51"/>
        <v>78.260869565217391</v>
      </c>
      <c r="AK235" s="279">
        <f t="shared" si="52"/>
        <v>73.333333333333329</v>
      </c>
      <c r="AL235" s="279">
        <f t="shared" si="53"/>
        <v>69.230769230769226</v>
      </c>
      <c r="AM235" s="279">
        <f t="shared" si="54"/>
        <v>53.571428571428569</v>
      </c>
      <c r="AN235" s="279">
        <f t="shared" si="55"/>
        <v>0</v>
      </c>
      <c r="AO235" s="3"/>
      <c r="AP235" s="3"/>
      <c r="AQ235" s="3"/>
    </row>
    <row r="236" spans="1:43" ht="30" customHeight="1" x14ac:dyDescent="0.2">
      <c r="A236" s="91">
        <v>220</v>
      </c>
      <c r="B236" s="117" t="str">
        <f>'STUDENT NAMELIST'!B224</f>
        <v>2023PEC AI 195</v>
      </c>
      <c r="C236" s="117">
        <f>'STUDENT NAMELIST'!C224</f>
        <v>211423243221</v>
      </c>
      <c r="D236" s="118" t="str">
        <f>'STUDENT NAMELIST'!D224</f>
        <v>KAVIYAPRIYA R</v>
      </c>
      <c r="E236" s="82">
        <v>2</v>
      </c>
      <c r="F236" s="82">
        <v>2</v>
      </c>
      <c r="G236" s="82">
        <v>2</v>
      </c>
      <c r="H236" s="82">
        <v>2</v>
      </c>
      <c r="I236" s="82">
        <v>2</v>
      </c>
      <c r="J236" s="82">
        <v>0</v>
      </c>
      <c r="K236" s="82">
        <v>0</v>
      </c>
      <c r="L236" s="82">
        <v>0</v>
      </c>
      <c r="M236" s="82">
        <v>0</v>
      </c>
      <c r="N236" s="82">
        <v>0</v>
      </c>
      <c r="O236" s="82">
        <v>0</v>
      </c>
      <c r="P236" s="125">
        <v>7</v>
      </c>
      <c r="Q236" s="125">
        <v>7</v>
      </c>
      <c r="R236" s="125">
        <v>0</v>
      </c>
      <c r="S236" s="125">
        <v>0</v>
      </c>
      <c r="T236" s="125">
        <v>7</v>
      </c>
      <c r="U236" s="125">
        <v>0</v>
      </c>
      <c r="V236" s="125">
        <v>7</v>
      </c>
      <c r="W236" s="125">
        <v>4</v>
      </c>
      <c r="X236" s="125">
        <v>0</v>
      </c>
      <c r="Y236" s="125">
        <v>0</v>
      </c>
      <c r="Z236" s="125">
        <v>8</v>
      </c>
      <c r="AA236" s="92">
        <f t="shared" si="56"/>
        <v>50</v>
      </c>
      <c r="AB236" s="278">
        <f t="shared" si="43"/>
        <v>2</v>
      </c>
      <c r="AC236" s="278">
        <f t="shared" si="44"/>
        <v>6</v>
      </c>
      <c r="AD236" s="278">
        <f t="shared" si="45"/>
        <v>16</v>
      </c>
      <c r="AE236" s="278">
        <f t="shared" si="46"/>
        <v>14</v>
      </c>
      <c r="AF236" s="278">
        <f t="shared" si="47"/>
        <v>12</v>
      </c>
      <c r="AG236" s="278">
        <f t="shared" si="48"/>
        <v>0</v>
      </c>
      <c r="AH236" s="277">
        <f t="shared" si="49"/>
        <v>50</v>
      </c>
      <c r="AI236" s="279">
        <f t="shared" si="50"/>
        <v>33.333333333333329</v>
      </c>
      <c r="AJ236" s="279">
        <f t="shared" si="51"/>
        <v>60</v>
      </c>
      <c r="AK236" s="279">
        <f t="shared" si="52"/>
        <v>53.333333333333336</v>
      </c>
      <c r="AL236" s="279">
        <f t="shared" si="53"/>
        <v>53.846153846153847</v>
      </c>
      <c r="AM236" s="279">
        <f t="shared" si="54"/>
        <v>42.857142857142854</v>
      </c>
      <c r="AN236" s="279">
        <f t="shared" si="55"/>
        <v>0</v>
      </c>
      <c r="AO236" s="3"/>
      <c r="AP236" s="3"/>
      <c r="AQ236" s="3"/>
    </row>
    <row r="237" spans="1:43" ht="30" customHeight="1" x14ac:dyDescent="0.2">
      <c r="A237" s="91">
        <v>221</v>
      </c>
      <c r="B237" s="117" t="str">
        <f>'STUDENT NAMELIST'!B225</f>
        <v>2023PEC AI 537</v>
      </c>
      <c r="C237" s="117">
        <f>'STUDENT NAMELIST'!C225</f>
        <v>211423243222</v>
      </c>
      <c r="D237" s="118" t="str">
        <f>'STUDENT NAMELIST'!D225</f>
        <v>KAVIYARASU V</v>
      </c>
      <c r="E237" s="82">
        <v>2</v>
      </c>
      <c r="F237" s="82">
        <v>2</v>
      </c>
      <c r="G237" s="82">
        <v>2</v>
      </c>
      <c r="H237" s="82">
        <v>0</v>
      </c>
      <c r="I237" s="82">
        <v>0</v>
      </c>
      <c r="J237" s="82">
        <v>0</v>
      </c>
      <c r="K237" s="82">
        <v>0</v>
      </c>
      <c r="L237" s="82">
        <v>0</v>
      </c>
      <c r="M237" s="82">
        <v>0</v>
      </c>
      <c r="N237" s="82">
        <v>0</v>
      </c>
      <c r="O237" s="82">
        <v>5</v>
      </c>
      <c r="P237" s="125">
        <v>0</v>
      </c>
      <c r="Q237" s="125">
        <v>0</v>
      </c>
      <c r="R237" s="125">
        <v>5</v>
      </c>
      <c r="S237" s="125">
        <v>4</v>
      </c>
      <c r="T237" s="125">
        <v>0</v>
      </c>
      <c r="U237" s="125">
        <v>5</v>
      </c>
      <c r="V237" s="125">
        <v>0</v>
      </c>
      <c r="W237" s="125">
        <v>0</v>
      </c>
      <c r="X237" s="125">
        <v>0</v>
      </c>
      <c r="Y237" s="125">
        <v>5</v>
      </c>
      <c r="Z237" s="125">
        <v>0</v>
      </c>
      <c r="AA237" s="92">
        <f t="shared" si="56"/>
        <v>30</v>
      </c>
      <c r="AB237" s="278">
        <f t="shared" si="43"/>
        <v>2</v>
      </c>
      <c r="AC237" s="278">
        <f t="shared" si="44"/>
        <v>9</v>
      </c>
      <c r="AD237" s="278">
        <f t="shared" si="45"/>
        <v>10</v>
      </c>
      <c r="AE237" s="278">
        <f t="shared" si="46"/>
        <v>4</v>
      </c>
      <c r="AF237" s="278">
        <f t="shared" si="47"/>
        <v>5</v>
      </c>
      <c r="AG237" s="278">
        <f t="shared" si="48"/>
        <v>0</v>
      </c>
      <c r="AH237" s="277">
        <f t="shared" si="49"/>
        <v>30</v>
      </c>
      <c r="AI237" s="279">
        <f t="shared" si="50"/>
        <v>33.333333333333329</v>
      </c>
      <c r="AJ237" s="279">
        <f t="shared" si="51"/>
        <v>39.130434782608695</v>
      </c>
      <c r="AK237" s="279">
        <f t="shared" si="52"/>
        <v>33.333333333333329</v>
      </c>
      <c r="AL237" s="279">
        <f t="shared" si="53"/>
        <v>30.76923076923077</v>
      </c>
      <c r="AM237" s="279">
        <f t="shared" si="54"/>
        <v>33.333333333333329</v>
      </c>
      <c r="AN237" s="279">
        <f t="shared" si="55"/>
        <v>0</v>
      </c>
      <c r="AO237" s="3"/>
      <c r="AP237" s="3"/>
      <c r="AQ237" s="3"/>
    </row>
    <row r="238" spans="1:43" ht="30" customHeight="1" x14ac:dyDescent="0.2">
      <c r="A238" s="91">
        <v>222</v>
      </c>
      <c r="B238" s="117" t="str">
        <f>'STUDENT NAMELIST'!B226</f>
        <v>2023PEC AI 538</v>
      </c>
      <c r="C238" s="117">
        <f>'STUDENT NAMELIST'!C226</f>
        <v>211423243223</v>
      </c>
      <c r="D238" s="118" t="str">
        <f>'STUDENT NAMELIST'!D226</f>
        <v>KEERTHIVASAN P</v>
      </c>
      <c r="E238" s="82">
        <v>2</v>
      </c>
      <c r="F238" s="82">
        <v>2</v>
      </c>
      <c r="G238" s="82">
        <v>2</v>
      </c>
      <c r="H238" s="82">
        <v>2</v>
      </c>
      <c r="I238" s="82">
        <v>2</v>
      </c>
      <c r="J238" s="82">
        <v>2</v>
      </c>
      <c r="K238" s="82">
        <v>0</v>
      </c>
      <c r="L238" s="82">
        <v>0</v>
      </c>
      <c r="M238" s="82">
        <v>0</v>
      </c>
      <c r="N238" s="82">
        <v>0</v>
      </c>
      <c r="O238" s="82">
        <v>0</v>
      </c>
      <c r="P238" s="125">
        <v>8</v>
      </c>
      <c r="Q238" s="125">
        <v>9</v>
      </c>
      <c r="R238" s="125">
        <v>0</v>
      </c>
      <c r="S238" s="125">
        <v>0</v>
      </c>
      <c r="T238" s="125">
        <v>9</v>
      </c>
      <c r="U238" s="125">
        <v>0</v>
      </c>
      <c r="V238" s="125">
        <v>9</v>
      </c>
      <c r="W238" s="125">
        <v>5</v>
      </c>
      <c r="X238" s="125">
        <v>0</v>
      </c>
      <c r="Y238" s="125">
        <v>0</v>
      </c>
      <c r="Z238" s="125">
        <v>9</v>
      </c>
      <c r="AA238" s="92">
        <f t="shared" si="56"/>
        <v>61</v>
      </c>
      <c r="AB238" s="278">
        <f t="shared" si="43"/>
        <v>2</v>
      </c>
      <c r="AC238" s="278">
        <f t="shared" si="44"/>
        <v>8</v>
      </c>
      <c r="AD238" s="278">
        <f t="shared" si="45"/>
        <v>19</v>
      </c>
      <c r="AE238" s="278">
        <f t="shared" si="46"/>
        <v>18</v>
      </c>
      <c r="AF238" s="278">
        <f t="shared" si="47"/>
        <v>14</v>
      </c>
      <c r="AG238" s="278">
        <f t="shared" si="48"/>
        <v>0</v>
      </c>
      <c r="AH238" s="277">
        <f t="shared" si="49"/>
        <v>61</v>
      </c>
      <c r="AI238" s="279">
        <f t="shared" si="50"/>
        <v>33.333333333333329</v>
      </c>
      <c r="AJ238" s="279">
        <f t="shared" si="51"/>
        <v>80</v>
      </c>
      <c r="AK238" s="279">
        <f t="shared" si="52"/>
        <v>63.333333333333329</v>
      </c>
      <c r="AL238" s="279">
        <f t="shared" si="53"/>
        <v>69.230769230769226</v>
      </c>
      <c r="AM238" s="279">
        <f t="shared" si="54"/>
        <v>50</v>
      </c>
      <c r="AN238" s="279">
        <f t="shared" si="55"/>
        <v>0</v>
      </c>
      <c r="AO238" s="3"/>
      <c r="AP238" s="3"/>
      <c r="AQ238" s="3"/>
    </row>
    <row r="239" spans="1:43" ht="30" customHeight="1" x14ac:dyDescent="0.2">
      <c r="A239" s="91">
        <v>223</v>
      </c>
      <c r="B239" s="117" t="str">
        <f>'STUDENT NAMELIST'!B227</f>
        <v>2023PEC AI 539</v>
      </c>
      <c r="C239" s="117">
        <f>'STUDENT NAMELIST'!C227</f>
        <v>211423243224</v>
      </c>
      <c r="D239" s="118" t="str">
        <f>'STUDENT NAMELIST'!D227</f>
        <v>KEERTHIVASAN R</v>
      </c>
      <c r="E239" s="82">
        <v>2</v>
      </c>
      <c r="F239" s="82">
        <v>2</v>
      </c>
      <c r="G239" s="82">
        <v>2</v>
      </c>
      <c r="H239" s="82">
        <v>2</v>
      </c>
      <c r="I239" s="82">
        <v>2</v>
      </c>
      <c r="J239" s="82">
        <v>1</v>
      </c>
      <c r="K239" s="82">
        <v>0</v>
      </c>
      <c r="L239" s="82">
        <v>0</v>
      </c>
      <c r="M239" s="82">
        <v>0</v>
      </c>
      <c r="N239" s="82">
        <v>0</v>
      </c>
      <c r="O239" s="82">
        <v>8</v>
      </c>
      <c r="P239" s="125">
        <v>0</v>
      </c>
      <c r="Q239" s="125">
        <v>0</v>
      </c>
      <c r="R239" s="125">
        <v>8</v>
      </c>
      <c r="S239" s="125">
        <v>7</v>
      </c>
      <c r="T239" s="125">
        <v>0</v>
      </c>
      <c r="U239" s="125">
        <v>8</v>
      </c>
      <c r="V239" s="125">
        <v>0</v>
      </c>
      <c r="W239" s="125">
        <v>0</v>
      </c>
      <c r="X239" s="125">
        <v>6</v>
      </c>
      <c r="Y239" s="125">
        <v>9</v>
      </c>
      <c r="Z239" s="125">
        <v>0</v>
      </c>
      <c r="AA239" s="92">
        <f t="shared" si="56"/>
        <v>57</v>
      </c>
      <c r="AB239" s="278">
        <f t="shared" si="43"/>
        <v>2</v>
      </c>
      <c r="AC239" s="278">
        <f t="shared" si="44"/>
        <v>15</v>
      </c>
      <c r="AD239" s="278">
        <f t="shared" si="45"/>
        <v>18</v>
      </c>
      <c r="AE239" s="278">
        <f t="shared" si="46"/>
        <v>7</v>
      </c>
      <c r="AF239" s="278">
        <f t="shared" si="47"/>
        <v>15</v>
      </c>
      <c r="AG239" s="278">
        <f t="shared" si="48"/>
        <v>0</v>
      </c>
      <c r="AH239" s="277">
        <f t="shared" si="49"/>
        <v>57</v>
      </c>
      <c r="AI239" s="279">
        <f t="shared" si="50"/>
        <v>33.333333333333329</v>
      </c>
      <c r="AJ239" s="279">
        <f t="shared" si="51"/>
        <v>65.217391304347828</v>
      </c>
      <c r="AK239" s="279">
        <f t="shared" si="52"/>
        <v>60</v>
      </c>
      <c r="AL239" s="279">
        <f t="shared" si="53"/>
        <v>53.846153846153847</v>
      </c>
      <c r="AM239" s="279">
        <f t="shared" si="54"/>
        <v>53.571428571428569</v>
      </c>
      <c r="AN239" s="279">
        <f t="shared" si="55"/>
        <v>0</v>
      </c>
      <c r="AO239" s="3"/>
      <c r="AP239" s="3"/>
      <c r="AQ239" s="3"/>
    </row>
    <row r="240" spans="1:43" ht="30" customHeight="1" x14ac:dyDescent="0.2">
      <c r="A240" s="91">
        <v>224</v>
      </c>
      <c r="B240" s="117" t="str">
        <f>'STUDENT NAMELIST'!B228</f>
        <v>2023PEC AI 540</v>
      </c>
      <c r="C240" s="117">
        <f>'STUDENT NAMELIST'!C228</f>
        <v>211423243225</v>
      </c>
      <c r="D240" s="118" t="str">
        <f>'STUDENT NAMELIST'!D228</f>
        <v>KESHAVVIPPIN S</v>
      </c>
      <c r="E240" s="82">
        <v>2</v>
      </c>
      <c r="F240" s="82">
        <v>2</v>
      </c>
      <c r="G240" s="82">
        <v>2</v>
      </c>
      <c r="H240" s="82">
        <v>2</v>
      </c>
      <c r="I240" s="82">
        <v>2</v>
      </c>
      <c r="J240" s="82">
        <v>0</v>
      </c>
      <c r="K240" s="82">
        <v>0</v>
      </c>
      <c r="L240" s="82">
        <v>0</v>
      </c>
      <c r="M240" s="82">
        <v>0</v>
      </c>
      <c r="N240" s="82">
        <v>0</v>
      </c>
      <c r="O240" s="82">
        <v>0</v>
      </c>
      <c r="P240" s="125">
        <v>7</v>
      </c>
      <c r="Q240" s="125">
        <v>7</v>
      </c>
      <c r="R240" s="125">
        <v>0</v>
      </c>
      <c r="S240" s="125">
        <v>0</v>
      </c>
      <c r="T240" s="125">
        <v>7</v>
      </c>
      <c r="U240" s="125">
        <v>0</v>
      </c>
      <c r="V240" s="125">
        <v>7</v>
      </c>
      <c r="W240" s="125">
        <v>4</v>
      </c>
      <c r="X240" s="125">
        <v>0</v>
      </c>
      <c r="Y240" s="125">
        <v>0</v>
      </c>
      <c r="Z240" s="125">
        <v>8</v>
      </c>
      <c r="AA240" s="92">
        <f t="shared" si="56"/>
        <v>50</v>
      </c>
      <c r="AB240" s="278">
        <f t="shared" si="43"/>
        <v>2</v>
      </c>
      <c r="AC240" s="278">
        <f t="shared" si="44"/>
        <v>6</v>
      </c>
      <c r="AD240" s="278">
        <f t="shared" si="45"/>
        <v>16</v>
      </c>
      <c r="AE240" s="278">
        <f t="shared" si="46"/>
        <v>14</v>
      </c>
      <c r="AF240" s="278">
        <f t="shared" si="47"/>
        <v>12</v>
      </c>
      <c r="AG240" s="278">
        <f t="shared" si="48"/>
        <v>0</v>
      </c>
      <c r="AH240" s="277">
        <f t="shared" si="49"/>
        <v>50</v>
      </c>
      <c r="AI240" s="279">
        <f t="shared" si="50"/>
        <v>33.333333333333329</v>
      </c>
      <c r="AJ240" s="279">
        <f t="shared" si="51"/>
        <v>60</v>
      </c>
      <c r="AK240" s="279">
        <f t="shared" si="52"/>
        <v>53.333333333333336</v>
      </c>
      <c r="AL240" s="279">
        <f t="shared" si="53"/>
        <v>53.846153846153847</v>
      </c>
      <c r="AM240" s="279">
        <f t="shared" si="54"/>
        <v>42.857142857142854</v>
      </c>
      <c r="AN240" s="279">
        <f t="shared" si="55"/>
        <v>0</v>
      </c>
      <c r="AO240" s="3"/>
      <c r="AP240" s="3"/>
      <c r="AQ240" s="3"/>
    </row>
    <row r="241" spans="1:43" ht="30" customHeight="1" x14ac:dyDescent="0.2">
      <c r="A241" s="91">
        <v>225</v>
      </c>
      <c r="B241" s="117" t="str">
        <f>'STUDENT NAMELIST'!B229</f>
        <v>2023PEC AI 414</v>
      </c>
      <c r="C241" s="117">
        <f>'STUDENT NAMELIST'!C229</f>
        <v>211423243226</v>
      </c>
      <c r="D241" s="118" t="str">
        <f>'STUDENT NAMELIST'!D229</f>
        <v xml:space="preserve">KESHORE D </v>
      </c>
      <c r="E241" s="82">
        <v>2</v>
      </c>
      <c r="F241" s="82">
        <v>2</v>
      </c>
      <c r="G241" s="82">
        <v>2</v>
      </c>
      <c r="H241" s="82">
        <v>0</v>
      </c>
      <c r="I241" s="82">
        <v>0</v>
      </c>
      <c r="J241" s="82">
        <v>0</v>
      </c>
      <c r="K241" s="82">
        <v>0</v>
      </c>
      <c r="L241" s="82">
        <v>0</v>
      </c>
      <c r="M241" s="82">
        <v>0</v>
      </c>
      <c r="N241" s="82">
        <v>0</v>
      </c>
      <c r="O241" s="82">
        <v>5</v>
      </c>
      <c r="P241" s="125">
        <v>0</v>
      </c>
      <c r="Q241" s="125">
        <v>0</v>
      </c>
      <c r="R241" s="125">
        <v>5</v>
      </c>
      <c r="S241" s="125">
        <v>4</v>
      </c>
      <c r="T241" s="125">
        <v>0</v>
      </c>
      <c r="U241" s="125">
        <v>5</v>
      </c>
      <c r="V241" s="125">
        <v>0</v>
      </c>
      <c r="W241" s="125">
        <v>0</v>
      </c>
      <c r="X241" s="125">
        <v>0</v>
      </c>
      <c r="Y241" s="125">
        <v>5</v>
      </c>
      <c r="Z241" s="125">
        <v>0</v>
      </c>
      <c r="AA241" s="92">
        <f t="shared" si="56"/>
        <v>30</v>
      </c>
      <c r="AB241" s="278">
        <f t="shared" si="43"/>
        <v>2</v>
      </c>
      <c r="AC241" s="278">
        <f t="shared" si="44"/>
        <v>9</v>
      </c>
      <c r="AD241" s="278">
        <f t="shared" si="45"/>
        <v>10</v>
      </c>
      <c r="AE241" s="278">
        <f t="shared" si="46"/>
        <v>4</v>
      </c>
      <c r="AF241" s="278">
        <f t="shared" si="47"/>
        <v>5</v>
      </c>
      <c r="AG241" s="278">
        <f t="shared" si="48"/>
        <v>0</v>
      </c>
      <c r="AH241" s="277">
        <f t="shared" si="49"/>
        <v>30</v>
      </c>
      <c r="AI241" s="279">
        <f t="shared" si="50"/>
        <v>33.333333333333329</v>
      </c>
      <c r="AJ241" s="279">
        <f t="shared" si="51"/>
        <v>39.130434782608695</v>
      </c>
      <c r="AK241" s="279">
        <f t="shared" si="52"/>
        <v>33.333333333333329</v>
      </c>
      <c r="AL241" s="279">
        <f t="shared" si="53"/>
        <v>30.76923076923077</v>
      </c>
      <c r="AM241" s="279">
        <f t="shared" si="54"/>
        <v>33.333333333333329</v>
      </c>
      <c r="AN241" s="279">
        <f t="shared" si="55"/>
        <v>0</v>
      </c>
      <c r="AO241" s="3"/>
      <c r="AP241" s="3"/>
      <c r="AQ241" s="3"/>
    </row>
    <row r="242" spans="1:43" ht="30" customHeight="1" x14ac:dyDescent="0.2">
      <c r="A242" s="91">
        <v>226</v>
      </c>
      <c r="B242" s="117" t="str">
        <f>'STUDENT NAMELIST'!B230</f>
        <v>2023PEC AI 288</v>
      </c>
      <c r="C242" s="117">
        <f>'STUDENT NAMELIST'!C230</f>
        <v>211423243227</v>
      </c>
      <c r="D242" s="118" t="str">
        <f>'STUDENT NAMELIST'!D230</f>
        <v>KIRAN G</v>
      </c>
      <c r="E242" s="82">
        <v>2</v>
      </c>
      <c r="F242" s="82">
        <v>2</v>
      </c>
      <c r="G242" s="82">
        <v>2</v>
      </c>
      <c r="H242" s="82">
        <v>2</v>
      </c>
      <c r="I242" s="82">
        <v>2</v>
      </c>
      <c r="J242" s="82">
        <v>0</v>
      </c>
      <c r="K242" s="82">
        <v>0</v>
      </c>
      <c r="L242" s="82">
        <v>0</v>
      </c>
      <c r="M242" s="82">
        <v>0</v>
      </c>
      <c r="N242" s="82">
        <v>0</v>
      </c>
      <c r="O242" s="82">
        <v>0</v>
      </c>
      <c r="P242" s="125">
        <v>7</v>
      </c>
      <c r="Q242" s="125">
        <v>8</v>
      </c>
      <c r="R242" s="125">
        <v>0</v>
      </c>
      <c r="S242" s="125">
        <v>0</v>
      </c>
      <c r="T242" s="125">
        <v>8</v>
      </c>
      <c r="U242" s="125">
        <v>0</v>
      </c>
      <c r="V242" s="125">
        <v>8</v>
      </c>
      <c r="W242" s="125">
        <v>2</v>
      </c>
      <c r="X242" s="125">
        <v>0</v>
      </c>
      <c r="Y242" s="125">
        <v>0</v>
      </c>
      <c r="Z242" s="125">
        <v>8</v>
      </c>
      <c r="AA242" s="92">
        <f t="shared" si="56"/>
        <v>51</v>
      </c>
      <c r="AB242" s="278">
        <f t="shared" si="43"/>
        <v>2</v>
      </c>
      <c r="AC242" s="278">
        <f t="shared" si="44"/>
        <v>6</v>
      </c>
      <c r="AD242" s="278">
        <f t="shared" si="45"/>
        <v>17</v>
      </c>
      <c r="AE242" s="278">
        <f t="shared" si="46"/>
        <v>16</v>
      </c>
      <c r="AF242" s="278">
        <f t="shared" si="47"/>
        <v>10</v>
      </c>
      <c r="AG242" s="278">
        <f t="shared" si="48"/>
        <v>0</v>
      </c>
      <c r="AH242" s="277">
        <f t="shared" si="49"/>
        <v>51</v>
      </c>
      <c r="AI242" s="279">
        <f t="shared" si="50"/>
        <v>33.333333333333329</v>
      </c>
      <c r="AJ242" s="279">
        <f t="shared" si="51"/>
        <v>60</v>
      </c>
      <c r="AK242" s="279">
        <f t="shared" si="52"/>
        <v>56.666666666666664</v>
      </c>
      <c r="AL242" s="279">
        <f t="shared" si="53"/>
        <v>61.53846153846154</v>
      </c>
      <c r="AM242" s="279">
        <f t="shared" si="54"/>
        <v>35.714285714285715</v>
      </c>
      <c r="AN242" s="279">
        <f t="shared" si="55"/>
        <v>0</v>
      </c>
      <c r="AO242" s="3"/>
      <c r="AP242" s="3"/>
      <c r="AQ242" s="3"/>
    </row>
    <row r="243" spans="1:43" ht="30" customHeight="1" x14ac:dyDescent="0.2">
      <c r="A243" s="91">
        <v>227</v>
      </c>
      <c r="B243" s="117" t="str">
        <f>'STUDENT NAMELIST'!B231</f>
        <v>2023PEC AI 415</v>
      </c>
      <c r="C243" s="117">
        <f>'STUDENT NAMELIST'!C231</f>
        <v>211423243228</v>
      </c>
      <c r="D243" s="118" t="str">
        <f>'STUDENT NAMELIST'!D231</f>
        <v>KIRAN L</v>
      </c>
      <c r="E243" s="82">
        <v>2</v>
      </c>
      <c r="F243" s="82">
        <v>2</v>
      </c>
      <c r="G243" s="82">
        <v>2</v>
      </c>
      <c r="H243" s="82">
        <v>2</v>
      </c>
      <c r="I243" s="82">
        <v>2</v>
      </c>
      <c r="J243" s="82">
        <v>2</v>
      </c>
      <c r="K243" s="82">
        <v>2</v>
      </c>
      <c r="L243" s="82">
        <v>2</v>
      </c>
      <c r="M243" s="82">
        <v>1</v>
      </c>
      <c r="N243" s="82">
        <v>0</v>
      </c>
      <c r="O243" s="82">
        <v>13</v>
      </c>
      <c r="P243" s="125">
        <v>0</v>
      </c>
      <c r="Q243" s="125">
        <v>0</v>
      </c>
      <c r="R243" s="125">
        <v>13</v>
      </c>
      <c r="S243" s="125">
        <v>11</v>
      </c>
      <c r="T243" s="125">
        <v>0</v>
      </c>
      <c r="U243" s="125">
        <v>13</v>
      </c>
      <c r="V243" s="125">
        <v>0</v>
      </c>
      <c r="W243" s="125">
        <v>0</v>
      </c>
      <c r="X243" s="125">
        <v>7</v>
      </c>
      <c r="Y243" s="125">
        <v>13</v>
      </c>
      <c r="Z243" s="125">
        <v>0</v>
      </c>
      <c r="AA243" s="92">
        <f t="shared" si="56"/>
        <v>87</v>
      </c>
      <c r="AB243" s="278">
        <f t="shared" si="43"/>
        <v>6</v>
      </c>
      <c r="AC243" s="278">
        <f t="shared" si="44"/>
        <v>21</v>
      </c>
      <c r="AD243" s="278">
        <f t="shared" si="45"/>
        <v>29</v>
      </c>
      <c r="AE243" s="278">
        <f t="shared" si="46"/>
        <v>11</v>
      </c>
      <c r="AF243" s="278">
        <f t="shared" si="47"/>
        <v>20</v>
      </c>
      <c r="AG243" s="278">
        <f t="shared" si="48"/>
        <v>0</v>
      </c>
      <c r="AH243" s="277">
        <f t="shared" si="49"/>
        <v>87</v>
      </c>
      <c r="AI243" s="279">
        <f t="shared" si="50"/>
        <v>100</v>
      </c>
      <c r="AJ243" s="279">
        <f t="shared" si="51"/>
        <v>91.304347826086953</v>
      </c>
      <c r="AK243" s="279">
        <f t="shared" si="52"/>
        <v>96.666666666666671</v>
      </c>
      <c r="AL243" s="279">
        <f t="shared" si="53"/>
        <v>84.615384615384613</v>
      </c>
      <c r="AM243" s="279">
        <f t="shared" si="54"/>
        <v>71.428571428571431</v>
      </c>
      <c r="AN243" s="279">
        <f t="shared" si="55"/>
        <v>0</v>
      </c>
      <c r="AO243" s="3"/>
      <c r="AP243" s="3"/>
      <c r="AQ243" s="3"/>
    </row>
    <row r="244" spans="1:43" ht="30" customHeight="1" x14ac:dyDescent="0.2">
      <c r="A244" s="91">
        <v>228</v>
      </c>
      <c r="B244" s="117" t="str">
        <f>'STUDENT NAMELIST'!B232</f>
        <v>2023PEC AI 416</v>
      </c>
      <c r="C244" s="117">
        <f>'STUDENT NAMELIST'!C232</f>
        <v>211423243229</v>
      </c>
      <c r="D244" s="118" t="str">
        <f>'STUDENT NAMELIST'!D232</f>
        <v>KIRAN SAI S</v>
      </c>
      <c r="E244" s="82">
        <v>2</v>
      </c>
      <c r="F244" s="82">
        <v>2</v>
      </c>
      <c r="G244" s="82">
        <v>2</v>
      </c>
      <c r="H244" s="82">
        <v>2</v>
      </c>
      <c r="I244" s="82">
        <v>2</v>
      </c>
      <c r="J244" s="82">
        <v>2</v>
      </c>
      <c r="K244" s="82">
        <v>2</v>
      </c>
      <c r="L244" s="82">
        <v>2</v>
      </c>
      <c r="M244" s="82">
        <v>1</v>
      </c>
      <c r="N244" s="82">
        <v>0</v>
      </c>
      <c r="O244" s="82">
        <v>0</v>
      </c>
      <c r="P244" s="125">
        <v>11</v>
      </c>
      <c r="Q244" s="125">
        <v>12</v>
      </c>
      <c r="R244" s="125">
        <v>0</v>
      </c>
      <c r="S244" s="125">
        <v>0</v>
      </c>
      <c r="T244" s="125">
        <v>12</v>
      </c>
      <c r="U244" s="125">
        <v>0</v>
      </c>
      <c r="V244" s="125">
        <v>12</v>
      </c>
      <c r="W244" s="125">
        <v>7</v>
      </c>
      <c r="X244" s="125">
        <v>0</v>
      </c>
      <c r="Y244" s="125">
        <v>0</v>
      </c>
      <c r="Z244" s="125">
        <v>13</v>
      </c>
      <c r="AA244" s="92">
        <f t="shared" si="56"/>
        <v>84</v>
      </c>
      <c r="AB244" s="278">
        <f t="shared" si="43"/>
        <v>6</v>
      </c>
      <c r="AC244" s="278">
        <f t="shared" si="44"/>
        <v>8</v>
      </c>
      <c r="AD244" s="278">
        <f t="shared" si="45"/>
        <v>26</v>
      </c>
      <c r="AE244" s="278">
        <f t="shared" si="46"/>
        <v>24</v>
      </c>
      <c r="AF244" s="278">
        <f t="shared" si="47"/>
        <v>20</v>
      </c>
      <c r="AG244" s="278">
        <f t="shared" si="48"/>
        <v>0</v>
      </c>
      <c r="AH244" s="277">
        <f t="shared" si="49"/>
        <v>84</v>
      </c>
      <c r="AI244" s="279">
        <f t="shared" si="50"/>
        <v>100</v>
      </c>
      <c r="AJ244" s="279">
        <f t="shared" si="51"/>
        <v>80</v>
      </c>
      <c r="AK244" s="279">
        <f t="shared" si="52"/>
        <v>86.666666666666671</v>
      </c>
      <c r="AL244" s="279">
        <f t="shared" si="53"/>
        <v>92.307692307692307</v>
      </c>
      <c r="AM244" s="279">
        <f t="shared" si="54"/>
        <v>71.428571428571431</v>
      </c>
      <c r="AN244" s="279">
        <f t="shared" si="55"/>
        <v>0</v>
      </c>
      <c r="AO244" s="3"/>
      <c r="AP244" s="3"/>
      <c r="AQ244" s="3"/>
    </row>
    <row r="245" spans="1:43" ht="30" customHeight="1" x14ac:dyDescent="0.2">
      <c r="A245" s="91">
        <v>229</v>
      </c>
      <c r="B245" s="117" t="str">
        <f>'STUDENT NAMELIST'!B233</f>
        <v>2023PEC AI 196</v>
      </c>
      <c r="C245" s="117">
        <f>'STUDENT NAMELIST'!C233</f>
        <v>211423243230</v>
      </c>
      <c r="D245" s="118" t="str">
        <f>'STUDENT NAMELIST'!D233</f>
        <v>KIRUTHIKA K</v>
      </c>
      <c r="E245" s="82">
        <v>2</v>
      </c>
      <c r="F245" s="82">
        <v>2</v>
      </c>
      <c r="G245" s="82">
        <v>2</v>
      </c>
      <c r="H245" s="82">
        <v>2</v>
      </c>
      <c r="I245" s="82">
        <v>2</v>
      </c>
      <c r="J245" s="82">
        <v>2</v>
      </c>
      <c r="K245" s="82">
        <v>1</v>
      </c>
      <c r="L245" s="82">
        <v>0</v>
      </c>
      <c r="M245" s="82">
        <v>0</v>
      </c>
      <c r="N245" s="82">
        <v>0</v>
      </c>
      <c r="O245" s="82">
        <v>9</v>
      </c>
      <c r="P245" s="125">
        <v>0</v>
      </c>
      <c r="Q245" s="125">
        <v>0</v>
      </c>
      <c r="R245" s="125">
        <v>9</v>
      </c>
      <c r="S245" s="125">
        <v>8</v>
      </c>
      <c r="T245" s="125">
        <v>0</v>
      </c>
      <c r="U245" s="125">
        <v>9</v>
      </c>
      <c r="V245" s="125">
        <v>0</v>
      </c>
      <c r="W245" s="125">
        <v>0</v>
      </c>
      <c r="X245" s="125">
        <v>6</v>
      </c>
      <c r="Y245" s="125">
        <v>10</v>
      </c>
      <c r="Z245" s="125">
        <v>0</v>
      </c>
      <c r="AA245" s="92">
        <f t="shared" si="56"/>
        <v>64</v>
      </c>
      <c r="AB245" s="278">
        <f t="shared" si="43"/>
        <v>3</v>
      </c>
      <c r="AC245" s="278">
        <f t="shared" si="44"/>
        <v>17</v>
      </c>
      <c r="AD245" s="278">
        <f t="shared" si="45"/>
        <v>20</v>
      </c>
      <c r="AE245" s="278">
        <f t="shared" si="46"/>
        <v>8</v>
      </c>
      <c r="AF245" s="278">
        <f t="shared" si="47"/>
        <v>16</v>
      </c>
      <c r="AG245" s="278">
        <f t="shared" si="48"/>
        <v>0</v>
      </c>
      <c r="AH245" s="277">
        <f t="shared" si="49"/>
        <v>64</v>
      </c>
      <c r="AI245" s="279">
        <f t="shared" si="50"/>
        <v>50</v>
      </c>
      <c r="AJ245" s="279">
        <f t="shared" si="51"/>
        <v>73.91304347826086</v>
      </c>
      <c r="AK245" s="279">
        <f t="shared" si="52"/>
        <v>66.666666666666657</v>
      </c>
      <c r="AL245" s="279">
        <f t="shared" si="53"/>
        <v>61.53846153846154</v>
      </c>
      <c r="AM245" s="279">
        <f t="shared" si="54"/>
        <v>57.142857142857139</v>
      </c>
      <c r="AN245" s="279">
        <f t="shared" si="55"/>
        <v>0</v>
      </c>
      <c r="AO245" s="3"/>
      <c r="AP245" s="3"/>
      <c r="AQ245" s="3"/>
    </row>
    <row r="246" spans="1:43" ht="30" customHeight="1" x14ac:dyDescent="0.2">
      <c r="A246" s="91">
        <v>230</v>
      </c>
      <c r="B246" s="117" t="str">
        <f>'STUDENT NAMELIST'!B234</f>
        <v>2023PEC AI 419</v>
      </c>
      <c r="C246" s="117">
        <f>'STUDENT NAMELIST'!C234</f>
        <v>211423243232</v>
      </c>
      <c r="D246" s="118" t="str">
        <f>'STUDENT NAMELIST'!D234</f>
        <v>KISHORE N</v>
      </c>
      <c r="E246" s="82">
        <v>2</v>
      </c>
      <c r="F246" s="82">
        <v>2</v>
      </c>
      <c r="G246" s="82">
        <v>2</v>
      </c>
      <c r="H246" s="82">
        <v>2</v>
      </c>
      <c r="I246" s="82">
        <v>2</v>
      </c>
      <c r="J246" s="82">
        <v>1</v>
      </c>
      <c r="K246" s="82">
        <v>0</v>
      </c>
      <c r="L246" s="82">
        <v>0</v>
      </c>
      <c r="M246" s="82">
        <v>0</v>
      </c>
      <c r="N246" s="82">
        <v>0</v>
      </c>
      <c r="O246" s="82">
        <v>0</v>
      </c>
      <c r="P246" s="125">
        <v>8</v>
      </c>
      <c r="Q246" s="125">
        <v>8</v>
      </c>
      <c r="R246" s="125">
        <v>0</v>
      </c>
      <c r="S246" s="125">
        <v>0</v>
      </c>
      <c r="T246" s="125">
        <v>8</v>
      </c>
      <c r="U246" s="125">
        <v>0</v>
      </c>
      <c r="V246" s="125">
        <v>8</v>
      </c>
      <c r="W246" s="125">
        <v>4</v>
      </c>
      <c r="X246" s="125">
        <v>0</v>
      </c>
      <c r="Y246" s="125">
        <v>0</v>
      </c>
      <c r="Z246" s="125">
        <v>8</v>
      </c>
      <c r="AA246" s="92">
        <f t="shared" si="56"/>
        <v>55</v>
      </c>
      <c r="AB246" s="278">
        <f t="shared" si="43"/>
        <v>2</v>
      </c>
      <c r="AC246" s="278">
        <f t="shared" si="44"/>
        <v>7</v>
      </c>
      <c r="AD246" s="278">
        <f t="shared" si="45"/>
        <v>18</v>
      </c>
      <c r="AE246" s="278">
        <f t="shared" si="46"/>
        <v>16</v>
      </c>
      <c r="AF246" s="278">
        <f t="shared" si="47"/>
        <v>12</v>
      </c>
      <c r="AG246" s="278">
        <f t="shared" si="48"/>
        <v>0</v>
      </c>
      <c r="AH246" s="277">
        <f t="shared" si="49"/>
        <v>55</v>
      </c>
      <c r="AI246" s="279">
        <f t="shared" si="50"/>
        <v>33.333333333333329</v>
      </c>
      <c r="AJ246" s="279">
        <f t="shared" si="51"/>
        <v>70</v>
      </c>
      <c r="AK246" s="279">
        <f t="shared" si="52"/>
        <v>60</v>
      </c>
      <c r="AL246" s="279">
        <f t="shared" si="53"/>
        <v>61.53846153846154</v>
      </c>
      <c r="AM246" s="279">
        <f t="shared" si="54"/>
        <v>42.857142857142854</v>
      </c>
      <c r="AN246" s="279">
        <f t="shared" si="55"/>
        <v>0</v>
      </c>
      <c r="AO246" s="3"/>
      <c r="AP246" s="3"/>
      <c r="AQ246" s="3"/>
    </row>
    <row r="247" spans="1:43" ht="30" customHeight="1" x14ac:dyDescent="0.2">
      <c r="A247" s="91">
        <v>231</v>
      </c>
      <c r="B247" s="117" t="str">
        <f>'STUDENT NAMELIST'!B235</f>
        <v>2023PEC AI 417</v>
      </c>
      <c r="C247" s="117">
        <f>'STUDENT NAMELIST'!C235</f>
        <v>211423243233</v>
      </c>
      <c r="D247" s="118" t="str">
        <f>'STUDENT NAMELIST'!D235</f>
        <v>KISHOREKUMAR B</v>
      </c>
      <c r="E247" s="82">
        <v>2</v>
      </c>
      <c r="F247" s="82">
        <v>2</v>
      </c>
      <c r="G247" s="82">
        <v>2</v>
      </c>
      <c r="H247" s="82">
        <v>1</v>
      </c>
      <c r="I247" s="82">
        <v>0</v>
      </c>
      <c r="J247" s="82">
        <v>0</v>
      </c>
      <c r="K247" s="82">
        <v>0</v>
      </c>
      <c r="L247" s="82">
        <v>0</v>
      </c>
      <c r="M247" s="82">
        <v>0</v>
      </c>
      <c r="N247" s="82">
        <v>0</v>
      </c>
      <c r="O247" s="82">
        <v>5</v>
      </c>
      <c r="P247" s="125">
        <v>0</v>
      </c>
      <c r="Q247" s="125">
        <v>0</v>
      </c>
      <c r="R247" s="125">
        <v>5</v>
      </c>
      <c r="S247" s="125">
        <v>5</v>
      </c>
      <c r="T247" s="125">
        <v>0</v>
      </c>
      <c r="U247" s="125">
        <v>5</v>
      </c>
      <c r="V247" s="125">
        <v>0</v>
      </c>
      <c r="W247" s="125">
        <v>0</v>
      </c>
      <c r="X247" s="125">
        <v>3</v>
      </c>
      <c r="Y247" s="125">
        <v>5</v>
      </c>
      <c r="Z247" s="125">
        <v>0</v>
      </c>
      <c r="AA247" s="92">
        <f t="shared" si="56"/>
        <v>35</v>
      </c>
      <c r="AB247" s="278">
        <f t="shared" si="43"/>
        <v>2</v>
      </c>
      <c r="AC247" s="278">
        <f t="shared" si="44"/>
        <v>10</v>
      </c>
      <c r="AD247" s="278">
        <f t="shared" si="45"/>
        <v>10</v>
      </c>
      <c r="AE247" s="278">
        <f t="shared" si="46"/>
        <v>5</v>
      </c>
      <c r="AF247" s="278">
        <f t="shared" si="47"/>
        <v>8</v>
      </c>
      <c r="AG247" s="278">
        <f t="shared" si="48"/>
        <v>0</v>
      </c>
      <c r="AH247" s="277">
        <f t="shared" si="49"/>
        <v>35</v>
      </c>
      <c r="AI247" s="279">
        <f t="shared" si="50"/>
        <v>33.333333333333329</v>
      </c>
      <c r="AJ247" s="279">
        <f t="shared" si="51"/>
        <v>43.478260869565219</v>
      </c>
      <c r="AK247" s="279">
        <f t="shared" si="52"/>
        <v>33.333333333333329</v>
      </c>
      <c r="AL247" s="279">
        <f t="shared" si="53"/>
        <v>38.461538461538467</v>
      </c>
      <c r="AM247" s="279">
        <f t="shared" si="54"/>
        <v>28.571428571428569</v>
      </c>
      <c r="AN247" s="279">
        <f t="shared" si="55"/>
        <v>0</v>
      </c>
      <c r="AO247" s="3"/>
      <c r="AP247" s="3"/>
      <c r="AQ247" s="3"/>
    </row>
    <row r="248" spans="1:43" ht="30" customHeight="1" x14ac:dyDescent="0.2">
      <c r="A248" s="91">
        <v>232</v>
      </c>
      <c r="B248" s="117" t="str">
        <f>'STUDENT NAMELIST'!B236</f>
        <v>2023PEC AI 197</v>
      </c>
      <c r="C248" s="117">
        <f>'STUDENT NAMELIST'!C236</f>
        <v>211423243234</v>
      </c>
      <c r="D248" s="118" t="str">
        <f>'STUDENT NAMELIST'!D236</f>
        <v>KOUSIKA A</v>
      </c>
      <c r="E248" s="82">
        <v>2</v>
      </c>
      <c r="F248" s="82">
        <v>2</v>
      </c>
      <c r="G248" s="82">
        <v>2</v>
      </c>
      <c r="H248" s="82">
        <v>2</v>
      </c>
      <c r="I248" s="82">
        <v>2</v>
      </c>
      <c r="J248" s="82">
        <v>2</v>
      </c>
      <c r="K248" s="82">
        <v>2</v>
      </c>
      <c r="L248" s="82">
        <v>2</v>
      </c>
      <c r="M248" s="82">
        <v>2</v>
      </c>
      <c r="N248" s="82">
        <v>1</v>
      </c>
      <c r="O248" s="82">
        <v>0</v>
      </c>
      <c r="P248" s="125">
        <v>13</v>
      </c>
      <c r="Q248" s="125">
        <v>13</v>
      </c>
      <c r="R248" s="125">
        <v>0</v>
      </c>
      <c r="S248" s="125">
        <v>0</v>
      </c>
      <c r="T248" s="125">
        <v>13</v>
      </c>
      <c r="U248" s="125">
        <v>0</v>
      </c>
      <c r="V248" s="125">
        <v>13</v>
      </c>
      <c r="W248" s="125">
        <v>8</v>
      </c>
      <c r="X248" s="125">
        <v>0</v>
      </c>
      <c r="Y248" s="125">
        <v>0</v>
      </c>
      <c r="Z248" s="125">
        <v>14</v>
      </c>
      <c r="AA248" s="92">
        <f t="shared" si="56"/>
        <v>93</v>
      </c>
      <c r="AB248" s="278">
        <f t="shared" si="43"/>
        <v>6</v>
      </c>
      <c r="AC248" s="278">
        <f t="shared" si="44"/>
        <v>9</v>
      </c>
      <c r="AD248" s="278">
        <f t="shared" si="45"/>
        <v>30</v>
      </c>
      <c r="AE248" s="278">
        <f t="shared" si="46"/>
        <v>26</v>
      </c>
      <c r="AF248" s="278">
        <f t="shared" si="47"/>
        <v>22</v>
      </c>
      <c r="AG248" s="278">
        <f t="shared" si="48"/>
        <v>0</v>
      </c>
      <c r="AH248" s="277">
        <f t="shared" si="49"/>
        <v>93</v>
      </c>
      <c r="AI248" s="279">
        <f t="shared" si="50"/>
        <v>100</v>
      </c>
      <c r="AJ248" s="279">
        <f t="shared" si="51"/>
        <v>90</v>
      </c>
      <c r="AK248" s="279">
        <f t="shared" si="52"/>
        <v>100</v>
      </c>
      <c r="AL248" s="279">
        <f t="shared" si="53"/>
        <v>100</v>
      </c>
      <c r="AM248" s="279">
        <f t="shared" si="54"/>
        <v>78.571428571428569</v>
      </c>
      <c r="AN248" s="279">
        <f t="shared" si="55"/>
        <v>0</v>
      </c>
      <c r="AO248" s="3"/>
      <c r="AP248" s="3"/>
      <c r="AQ248" s="3"/>
    </row>
    <row r="249" spans="1:43" ht="30" customHeight="1" x14ac:dyDescent="0.2">
      <c r="A249" s="91">
        <v>233</v>
      </c>
      <c r="B249" s="117" t="str">
        <f>'STUDENT NAMELIST'!B237</f>
        <v>2023PEC AI 198</v>
      </c>
      <c r="C249" s="117">
        <f>'STUDENT NAMELIST'!C237</f>
        <v>211423243235</v>
      </c>
      <c r="D249" s="118" t="str">
        <f>'STUDENT NAMELIST'!D237</f>
        <v>KRISALYN DAPHNE S</v>
      </c>
      <c r="E249" s="82">
        <v>2</v>
      </c>
      <c r="F249" s="82">
        <v>2</v>
      </c>
      <c r="G249" s="82">
        <v>2</v>
      </c>
      <c r="H249" s="82">
        <v>2</v>
      </c>
      <c r="I249" s="82">
        <v>2</v>
      </c>
      <c r="J249" s="82">
        <v>0</v>
      </c>
      <c r="K249" s="82">
        <v>0</v>
      </c>
      <c r="L249" s="82">
        <v>0</v>
      </c>
      <c r="M249" s="82">
        <v>0</v>
      </c>
      <c r="N249" s="82">
        <v>0</v>
      </c>
      <c r="O249" s="82">
        <v>7</v>
      </c>
      <c r="P249" s="125">
        <v>0</v>
      </c>
      <c r="Q249" s="125">
        <v>0</v>
      </c>
      <c r="R249" s="125">
        <v>7</v>
      </c>
      <c r="S249" s="125">
        <v>6</v>
      </c>
      <c r="T249" s="125">
        <v>0</v>
      </c>
      <c r="U249" s="125">
        <v>7</v>
      </c>
      <c r="V249" s="125">
        <v>0</v>
      </c>
      <c r="W249" s="125">
        <v>0</v>
      </c>
      <c r="X249" s="125">
        <v>5</v>
      </c>
      <c r="Y249" s="125">
        <v>8</v>
      </c>
      <c r="Z249" s="125">
        <v>0</v>
      </c>
      <c r="AA249" s="92">
        <f t="shared" si="56"/>
        <v>50</v>
      </c>
      <c r="AB249" s="278">
        <f t="shared" si="43"/>
        <v>2</v>
      </c>
      <c r="AC249" s="278">
        <f t="shared" si="44"/>
        <v>13</v>
      </c>
      <c r="AD249" s="278">
        <f t="shared" si="45"/>
        <v>16</v>
      </c>
      <c r="AE249" s="278">
        <f t="shared" si="46"/>
        <v>6</v>
      </c>
      <c r="AF249" s="278">
        <f t="shared" si="47"/>
        <v>13</v>
      </c>
      <c r="AG249" s="278">
        <f t="shared" si="48"/>
        <v>0</v>
      </c>
      <c r="AH249" s="277">
        <f t="shared" si="49"/>
        <v>50</v>
      </c>
      <c r="AI249" s="279">
        <f t="shared" si="50"/>
        <v>33.333333333333329</v>
      </c>
      <c r="AJ249" s="279">
        <f t="shared" si="51"/>
        <v>56.521739130434781</v>
      </c>
      <c r="AK249" s="279">
        <f t="shared" si="52"/>
        <v>53.333333333333336</v>
      </c>
      <c r="AL249" s="279">
        <f t="shared" si="53"/>
        <v>46.153846153846153</v>
      </c>
      <c r="AM249" s="279">
        <f t="shared" si="54"/>
        <v>46.428571428571431</v>
      </c>
      <c r="AN249" s="279">
        <f t="shared" si="55"/>
        <v>0</v>
      </c>
      <c r="AO249" s="3"/>
      <c r="AP249" s="3"/>
      <c r="AQ249" s="3"/>
    </row>
    <row r="250" spans="1:43" ht="30" customHeight="1" x14ac:dyDescent="0.2">
      <c r="A250" s="91">
        <v>234</v>
      </c>
      <c r="B250" s="117" t="str">
        <f>'STUDENT NAMELIST'!B238</f>
        <v>2023PEC AI 420</v>
      </c>
      <c r="C250" s="117">
        <f>'STUDENT NAMELIST'!C238</f>
        <v>211423243236</v>
      </c>
      <c r="D250" s="118" t="str">
        <f>'STUDENT NAMELIST'!D238</f>
        <v>KUMARA GURU S</v>
      </c>
      <c r="E250" s="82">
        <v>2</v>
      </c>
      <c r="F250" s="82">
        <v>2</v>
      </c>
      <c r="G250" s="82">
        <v>2</v>
      </c>
      <c r="H250" s="82">
        <v>2</v>
      </c>
      <c r="I250" s="82">
        <v>2</v>
      </c>
      <c r="J250" s="82">
        <v>0</v>
      </c>
      <c r="K250" s="82">
        <v>0</v>
      </c>
      <c r="L250" s="82">
        <v>0</v>
      </c>
      <c r="M250" s="82">
        <v>0</v>
      </c>
      <c r="N250" s="82">
        <v>0</v>
      </c>
      <c r="O250" s="82">
        <v>0</v>
      </c>
      <c r="P250" s="125">
        <v>7</v>
      </c>
      <c r="Q250" s="125">
        <v>8</v>
      </c>
      <c r="R250" s="125">
        <v>0</v>
      </c>
      <c r="S250" s="125">
        <v>0</v>
      </c>
      <c r="T250" s="125">
        <v>8</v>
      </c>
      <c r="U250" s="125">
        <v>0</v>
      </c>
      <c r="V250" s="125">
        <v>8</v>
      </c>
      <c r="W250" s="125">
        <v>3</v>
      </c>
      <c r="X250" s="125">
        <v>0</v>
      </c>
      <c r="Y250" s="125">
        <v>0</v>
      </c>
      <c r="Z250" s="125">
        <v>8</v>
      </c>
      <c r="AA250" s="92">
        <f t="shared" si="56"/>
        <v>52</v>
      </c>
      <c r="AB250" s="278">
        <f t="shared" si="43"/>
        <v>2</v>
      </c>
      <c r="AC250" s="278">
        <f t="shared" si="44"/>
        <v>6</v>
      </c>
      <c r="AD250" s="278">
        <f t="shared" si="45"/>
        <v>17</v>
      </c>
      <c r="AE250" s="278">
        <f t="shared" si="46"/>
        <v>16</v>
      </c>
      <c r="AF250" s="278">
        <f t="shared" si="47"/>
        <v>11</v>
      </c>
      <c r="AG250" s="278">
        <f t="shared" si="48"/>
        <v>0</v>
      </c>
      <c r="AH250" s="277">
        <f t="shared" si="49"/>
        <v>52</v>
      </c>
      <c r="AI250" s="279">
        <f t="shared" si="50"/>
        <v>33.333333333333329</v>
      </c>
      <c r="AJ250" s="279">
        <f t="shared" si="51"/>
        <v>60</v>
      </c>
      <c r="AK250" s="279">
        <f t="shared" si="52"/>
        <v>56.666666666666664</v>
      </c>
      <c r="AL250" s="279">
        <f t="shared" si="53"/>
        <v>61.53846153846154</v>
      </c>
      <c r="AM250" s="279">
        <f t="shared" si="54"/>
        <v>39.285714285714285</v>
      </c>
      <c r="AN250" s="279">
        <f t="shared" si="55"/>
        <v>0</v>
      </c>
      <c r="AO250" s="3"/>
      <c r="AP250" s="3"/>
      <c r="AQ250" s="3"/>
    </row>
    <row r="251" spans="1:43" ht="30" customHeight="1" x14ac:dyDescent="0.2">
      <c r="A251" s="91">
        <v>235</v>
      </c>
      <c r="B251" s="117" t="str">
        <f>'STUDENT NAMELIST'!B239</f>
        <v>2023PEC AI 421</v>
      </c>
      <c r="C251" s="117">
        <f>'STUDENT NAMELIST'!C239</f>
        <v>211423243237</v>
      </c>
      <c r="D251" s="118" t="str">
        <f>'STUDENT NAMELIST'!D239</f>
        <v>KUMARESAN M</v>
      </c>
      <c r="E251" s="82">
        <v>2</v>
      </c>
      <c r="F251" s="82">
        <v>2</v>
      </c>
      <c r="G251" s="82">
        <v>2</v>
      </c>
      <c r="H251" s="82">
        <v>0</v>
      </c>
      <c r="I251" s="82">
        <v>0</v>
      </c>
      <c r="J251" s="82">
        <v>0</v>
      </c>
      <c r="K251" s="82">
        <v>0</v>
      </c>
      <c r="L251" s="82">
        <v>0</v>
      </c>
      <c r="M251" s="82">
        <v>0</v>
      </c>
      <c r="N251" s="82">
        <v>0</v>
      </c>
      <c r="O251" s="82">
        <v>5</v>
      </c>
      <c r="P251" s="125">
        <v>0</v>
      </c>
      <c r="Q251" s="125">
        <v>0</v>
      </c>
      <c r="R251" s="125">
        <v>5</v>
      </c>
      <c r="S251" s="125">
        <v>4</v>
      </c>
      <c r="T251" s="125">
        <v>0</v>
      </c>
      <c r="U251" s="125">
        <v>5</v>
      </c>
      <c r="V251" s="125">
        <v>0</v>
      </c>
      <c r="W251" s="125">
        <v>0</v>
      </c>
      <c r="X251" s="125">
        <v>1</v>
      </c>
      <c r="Y251" s="125">
        <v>5</v>
      </c>
      <c r="Z251" s="125">
        <v>0</v>
      </c>
      <c r="AA251" s="92">
        <f t="shared" si="56"/>
        <v>31</v>
      </c>
      <c r="AB251" s="278">
        <f t="shared" si="43"/>
        <v>2</v>
      </c>
      <c r="AC251" s="278">
        <f t="shared" si="44"/>
        <v>9</v>
      </c>
      <c r="AD251" s="278">
        <f t="shared" si="45"/>
        <v>10</v>
      </c>
      <c r="AE251" s="278">
        <f t="shared" si="46"/>
        <v>4</v>
      </c>
      <c r="AF251" s="278">
        <f t="shared" si="47"/>
        <v>6</v>
      </c>
      <c r="AG251" s="278">
        <f t="shared" si="48"/>
        <v>0</v>
      </c>
      <c r="AH251" s="277">
        <f t="shared" si="49"/>
        <v>31</v>
      </c>
      <c r="AI251" s="279">
        <f t="shared" si="50"/>
        <v>33.333333333333329</v>
      </c>
      <c r="AJ251" s="279">
        <f t="shared" si="51"/>
        <v>39.130434782608695</v>
      </c>
      <c r="AK251" s="279">
        <f t="shared" si="52"/>
        <v>33.333333333333329</v>
      </c>
      <c r="AL251" s="279">
        <f t="shared" si="53"/>
        <v>30.76923076923077</v>
      </c>
      <c r="AM251" s="279">
        <f t="shared" si="54"/>
        <v>21.428571428571427</v>
      </c>
      <c r="AN251" s="279">
        <f t="shared" si="55"/>
        <v>0</v>
      </c>
      <c r="AO251" s="3"/>
      <c r="AP251" s="3"/>
      <c r="AQ251" s="3"/>
    </row>
    <row r="252" spans="1:43" ht="30" customHeight="1" x14ac:dyDescent="0.2">
      <c r="A252" s="91">
        <v>236</v>
      </c>
      <c r="B252" s="117" t="str">
        <f>'STUDENT NAMELIST'!B240</f>
        <v>2023PEC AI 199</v>
      </c>
      <c r="C252" s="117">
        <f>'STUDENT NAMELIST'!C240</f>
        <v>211423243238</v>
      </c>
      <c r="D252" s="118" t="str">
        <f>'STUDENT NAMELIST'!D240</f>
        <v>KUMARI CHANDINI B</v>
      </c>
      <c r="E252" s="82">
        <v>2</v>
      </c>
      <c r="F252" s="82">
        <v>2</v>
      </c>
      <c r="G252" s="82">
        <v>2</v>
      </c>
      <c r="H252" s="82">
        <v>2</v>
      </c>
      <c r="I252" s="82">
        <v>2</v>
      </c>
      <c r="J252" s="82">
        <v>2</v>
      </c>
      <c r="K252" s="82">
        <v>0</v>
      </c>
      <c r="L252" s="82">
        <v>0</v>
      </c>
      <c r="M252" s="82">
        <v>0</v>
      </c>
      <c r="N252" s="82">
        <v>0</v>
      </c>
      <c r="O252" s="82">
        <v>0</v>
      </c>
      <c r="P252" s="125">
        <v>8</v>
      </c>
      <c r="Q252" s="125">
        <v>9</v>
      </c>
      <c r="R252" s="125">
        <v>0</v>
      </c>
      <c r="S252" s="125">
        <v>0</v>
      </c>
      <c r="T252" s="125">
        <v>9</v>
      </c>
      <c r="U252" s="125">
        <v>0</v>
      </c>
      <c r="V252" s="125">
        <v>9</v>
      </c>
      <c r="W252" s="125">
        <v>4</v>
      </c>
      <c r="X252" s="125">
        <v>0</v>
      </c>
      <c r="Y252" s="125">
        <v>0</v>
      </c>
      <c r="Z252" s="125">
        <v>9</v>
      </c>
      <c r="AA252" s="92">
        <f t="shared" si="56"/>
        <v>60</v>
      </c>
      <c r="AB252" s="278">
        <f t="shared" si="43"/>
        <v>2</v>
      </c>
      <c r="AC252" s="278">
        <f t="shared" si="44"/>
        <v>8</v>
      </c>
      <c r="AD252" s="278">
        <f t="shared" si="45"/>
        <v>19</v>
      </c>
      <c r="AE252" s="278">
        <f t="shared" si="46"/>
        <v>18</v>
      </c>
      <c r="AF252" s="278">
        <f t="shared" si="47"/>
        <v>13</v>
      </c>
      <c r="AG252" s="278">
        <f t="shared" si="48"/>
        <v>0</v>
      </c>
      <c r="AH252" s="277">
        <f t="shared" si="49"/>
        <v>60</v>
      </c>
      <c r="AI252" s="279">
        <f t="shared" si="50"/>
        <v>33.333333333333329</v>
      </c>
      <c r="AJ252" s="279">
        <f t="shared" si="51"/>
        <v>80</v>
      </c>
      <c r="AK252" s="279">
        <f t="shared" si="52"/>
        <v>63.333333333333329</v>
      </c>
      <c r="AL252" s="279">
        <f t="shared" si="53"/>
        <v>69.230769230769226</v>
      </c>
      <c r="AM252" s="279">
        <f t="shared" si="54"/>
        <v>46.428571428571431</v>
      </c>
      <c r="AN252" s="279">
        <f t="shared" si="55"/>
        <v>0</v>
      </c>
      <c r="AO252" s="3"/>
      <c r="AP252" s="3"/>
      <c r="AQ252" s="3"/>
    </row>
    <row r="253" spans="1:43" ht="30" customHeight="1" x14ac:dyDescent="0.2">
      <c r="A253" s="91">
        <v>237</v>
      </c>
      <c r="B253" s="117" t="str">
        <f>'STUDENT NAMELIST'!B241</f>
        <v>2023PEC AI 422</v>
      </c>
      <c r="C253" s="117">
        <f>'STUDENT NAMELIST'!C241</f>
        <v>211423243239</v>
      </c>
      <c r="D253" s="118" t="str">
        <f>'STUDENT NAMELIST'!D241</f>
        <v>LAKSHMANAN S</v>
      </c>
      <c r="E253" s="82">
        <v>2</v>
      </c>
      <c r="F253" s="82">
        <v>2</v>
      </c>
      <c r="G253" s="82">
        <v>2</v>
      </c>
      <c r="H253" s="82">
        <v>2</v>
      </c>
      <c r="I253" s="82">
        <v>2</v>
      </c>
      <c r="J253" s="82">
        <v>2</v>
      </c>
      <c r="K253" s="82">
        <v>2</v>
      </c>
      <c r="L253" s="82">
        <v>0</v>
      </c>
      <c r="M253" s="82">
        <v>0</v>
      </c>
      <c r="N253" s="82">
        <v>0</v>
      </c>
      <c r="O253" s="82">
        <v>10</v>
      </c>
      <c r="P253" s="125">
        <v>0</v>
      </c>
      <c r="Q253" s="125">
        <v>0</v>
      </c>
      <c r="R253" s="125">
        <v>10</v>
      </c>
      <c r="S253" s="125">
        <v>9</v>
      </c>
      <c r="T253" s="125">
        <v>0</v>
      </c>
      <c r="U253" s="125">
        <v>10</v>
      </c>
      <c r="V253" s="125">
        <v>0</v>
      </c>
      <c r="W253" s="125">
        <v>0</v>
      </c>
      <c r="X253" s="125">
        <v>5</v>
      </c>
      <c r="Y253" s="125">
        <v>10</v>
      </c>
      <c r="Z253" s="125">
        <v>0</v>
      </c>
      <c r="AA253" s="92">
        <f t="shared" si="56"/>
        <v>68</v>
      </c>
      <c r="AB253" s="278">
        <f t="shared" si="43"/>
        <v>4</v>
      </c>
      <c r="AC253" s="278">
        <f t="shared" si="44"/>
        <v>18</v>
      </c>
      <c r="AD253" s="278">
        <f t="shared" si="45"/>
        <v>22</v>
      </c>
      <c r="AE253" s="278">
        <f t="shared" si="46"/>
        <v>9</v>
      </c>
      <c r="AF253" s="278">
        <f t="shared" si="47"/>
        <v>15</v>
      </c>
      <c r="AG253" s="278">
        <f t="shared" si="48"/>
        <v>0</v>
      </c>
      <c r="AH253" s="277">
        <f t="shared" si="49"/>
        <v>68</v>
      </c>
      <c r="AI253" s="279">
        <f t="shared" si="50"/>
        <v>66.666666666666657</v>
      </c>
      <c r="AJ253" s="279">
        <f t="shared" si="51"/>
        <v>78.260869565217391</v>
      </c>
      <c r="AK253" s="279">
        <f t="shared" si="52"/>
        <v>73.333333333333329</v>
      </c>
      <c r="AL253" s="279">
        <f t="shared" si="53"/>
        <v>69.230769230769226</v>
      </c>
      <c r="AM253" s="279">
        <f t="shared" si="54"/>
        <v>53.571428571428569</v>
      </c>
      <c r="AN253" s="279">
        <f t="shared" si="55"/>
        <v>0</v>
      </c>
      <c r="AO253" s="3"/>
      <c r="AP253" s="3"/>
      <c r="AQ253" s="3"/>
    </row>
    <row r="254" spans="1:43" ht="30" customHeight="1" x14ac:dyDescent="0.2">
      <c r="A254" s="91">
        <v>238</v>
      </c>
      <c r="B254" s="117" t="str">
        <f>'STUDENT NAMELIST'!B242</f>
        <v>2023PEC AI 423</v>
      </c>
      <c r="C254" s="117">
        <f>'STUDENT NAMELIST'!C242</f>
        <v>211423243240</v>
      </c>
      <c r="D254" s="118" t="str">
        <f>'STUDENT NAMELIST'!D242</f>
        <v>LALITHKANNAN P</v>
      </c>
      <c r="E254" s="82">
        <v>2</v>
      </c>
      <c r="F254" s="82">
        <v>2</v>
      </c>
      <c r="G254" s="82">
        <v>2</v>
      </c>
      <c r="H254" s="82">
        <v>2</v>
      </c>
      <c r="I254" s="82">
        <v>2</v>
      </c>
      <c r="J254" s="82">
        <v>0</v>
      </c>
      <c r="K254" s="82">
        <v>0</v>
      </c>
      <c r="L254" s="82">
        <v>0</v>
      </c>
      <c r="M254" s="82">
        <v>0</v>
      </c>
      <c r="N254" s="82">
        <v>0</v>
      </c>
      <c r="O254" s="82">
        <v>0</v>
      </c>
      <c r="P254" s="125">
        <v>7</v>
      </c>
      <c r="Q254" s="125">
        <v>7</v>
      </c>
      <c r="R254" s="125">
        <v>0</v>
      </c>
      <c r="S254" s="125">
        <v>0</v>
      </c>
      <c r="T254" s="125">
        <v>7</v>
      </c>
      <c r="U254" s="125">
        <v>0</v>
      </c>
      <c r="V254" s="125">
        <v>7</v>
      </c>
      <c r="W254" s="125">
        <v>4</v>
      </c>
      <c r="X254" s="125">
        <v>0</v>
      </c>
      <c r="Y254" s="125">
        <v>0</v>
      </c>
      <c r="Z254" s="125">
        <v>8</v>
      </c>
      <c r="AA254" s="92">
        <f t="shared" si="56"/>
        <v>50</v>
      </c>
      <c r="AB254" s="278">
        <f t="shared" si="43"/>
        <v>2</v>
      </c>
      <c r="AC254" s="278">
        <f t="shared" si="44"/>
        <v>6</v>
      </c>
      <c r="AD254" s="278">
        <f t="shared" si="45"/>
        <v>16</v>
      </c>
      <c r="AE254" s="278">
        <f t="shared" si="46"/>
        <v>14</v>
      </c>
      <c r="AF254" s="278">
        <f t="shared" si="47"/>
        <v>12</v>
      </c>
      <c r="AG254" s="278">
        <f t="shared" si="48"/>
        <v>0</v>
      </c>
      <c r="AH254" s="277">
        <f t="shared" si="49"/>
        <v>50</v>
      </c>
      <c r="AI254" s="279">
        <f t="shared" si="50"/>
        <v>33.333333333333329</v>
      </c>
      <c r="AJ254" s="279">
        <f t="shared" si="51"/>
        <v>60</v>
      </c>
      <c r="AK254" s="279">
        <f t="shared" si="52"/>
        <v>53.333333333333336</v>
      </c>
      <c r="AL254" s="279">
        <f t="shared" si="53"/>
        <v>53.846153846153847</v>
      </c>
      <c r="AM254" s="279">
        <f t="shared" si="54"/>
        <v>42.857142857142854</v>
      </c>
      <c r="AN254" s="279">
        <f t="shared" si="55"/>
        <v>0</v>
      </c>
      <c r="AO254" s="3"/>
      <c r="AP254" s="3"/>
      <c r="AQ254" s="3"/>
    </row>
    <row r="255" spans="1:43" ht="30" customHeight="1" x14ac:dyDescent="0.2">
      <c r="A255" s="91">
        <v>239</v>
      </c>
      <c r="B255" s="117" t="str">
        <f>'STUDENT NAMELIST'!B243</f>
        <v>2023PEC AI 200</v>
      </c>
      <c r="C255" s="117">
        <f>'STUDENT NAMELIST'!C243</f>
        <v>211423243241</v>
      </c>
      <c r="D255" s="118" t="str">
        <f>'STUDENT NAMELIST'!D243</f>
        <v>LATHIKA V</v>
      </c>
      <c r="E255" s="82">
        <v>2</v>
      </c>
      <c r="F255" s="82">
        <v>2</v>
      </c>
      <c r="G255" s="82">
        <v>2</v>
      </c>
      <c r="H255" s="82">
        <v>2</v>
      </c>
      <c r="I255" s="82">
        <v>2</v>
      </c>
      <c r="J255" s="82">
        <v>1</v>
      </c>
      <c r="K255" s="82">
        <v>0</v>
      </c>
      <c r="L255" s="82">
        <v>0</v>
      </c>
      <c r="M255" s="82">
        <v>0</v>
      </c>
      <c r="N255" s="82">
        <v>0</v>
      </c>
      <c r="O255" s="82">
        <v>8</v>
      </c>
      <c r="P255" s="125">
        <v>0</v>
      </c>
      <c r="Q255" s="125">
        <v>0</v>
      </c>
      <c r="R255" s="125">
        <v>8</v>
      </c>
      <c r="S255" s="125">
        <v>7</v>
      </c>
      <c r="T255" s="125">
        <v>0</v>
      </c>
      <c r="U255" s="125">
        <v>8</v>
      </c>
      <c r="V255" s="125">
        <v>0</v>
      </c>
      <c r="W255" s="125">
        <v>0</v>
      </c>
      <c r="X255" s="125">
        <v>5</v>
      </c>
      <c r="Y255" s="125">
        <v>8</v>
      </c>
      <c r="Z255" s="125">
        <v>0</v>
      </c>
      <c r="AA255" s="92">
        <f t="shared" si="56"/>
        <v>55</v>
      </c>
      <c r="AB255" s="278">
        <f t="shared" si="43"/>
        <v>2</v>
      </c>
      <c r="AC255" s="278">
        <f t="shared" si="44"/>
        <v>15</v>
      </c>
      <c r="AD255" s="278">
        <f t="shared" si="45"/>
        <v>18</v>
      </c>
      <c r="AE255" s="278">
        <f t="shared" si="46"/>
        <v>7</v>
      </c>
      <c r="AF255" s="278">
        <f t="shared" si="47"/>
        <v>13</v>
      </c>
      <c r="AG255" s="278">
        <f t="shared" si="48"/>
        <v>0</v>
      </c>
      <c r="AH255" s="277">
        <f t="shared" si="49"/>
        <v>55</v>
      </c>
      <c r="AI255" s="279">
        <f t="shared" si="50"/>
        <v>33.333333333333329</v>
      </c>
      <c r="AJ255" s="279">
        <f t="shared" si="51"/>
        <v>65.217391304347828</v>
      </c>
      <c r="AK255" s="279">
        <f t="shared" si="52"/>
        <v>60</v>
      </c>
      <c r="AL255" s="279">
        <f t="shared" si="53"/>
        <v>53.846153846153847</v>
      </c>
      <c r="AM255" s="279">
        <f t="shared" si="54"/>
        <v>46.428571428571431</v>
      </c>
      <c r="AN255" s="279">
        <f t="shared" si="55"/>
        <v>0</v>
      </c>
      <c r="AO255" s="3"/>
      <c r="AP255" s="3"/>
      <c r="AQ255" s="3"/>
    </row>
    <row r="256" spans="1:43" ht="30" customHeight="1" x14ac:dyDescent="0.2">
      <c r="A256" s="91">
        <v>240</v>
      </c>
      <c r="B256" s="117" t="str">
        <f>'STUDENT NAMELIST'!B244</f>
        <v>2023PEC AI 201</v>
      </c>
      <c r="C256" s="117">
        <f>'STUDENT NAMELIST'!C244</f>
        <v>211423243242</v>
      </c>
      <c r="D256" s="118" t="str">
        <f>'STUDENT NAMELIST'!D244</f>
        <v>LAVANYA N G</v>
      </c>
      <c r="E256" s="82">
        <v>2</v>
      </c>
      <c r="F256" s="82">
        <v>2</v>
      </c>
      <c r="G256" s="82">
        <v>2</v>
      </c>
      <c r="H256" s="82">
        <v>2</v>
      </c>
      <c r="I256" s="82">
        <v>2</v>
      </c>
      <c r="J256" s="82">
        <v>2</v>
      </c>
      <c r="K256" s="82">
        <v>2</v>
      </c>
      <c r="L256" s="82">
        <v>0</v>
      </c>
      <c r="M256" s="82">
        <v>0</v>
      </c>
      <c r="N256" s="82">
        <v>0</v>
      </c>
      <c r="O256" s="82">
        <v>0</v>
      </c>
      <c r="P256" s="125">
        <v>10</v>
      </c>
      <c r="Q256" s="125">
        <v>10</v>
      </c>
      <c r="R256" s="125">
        <v>0</v>
      </c>
      <c r="S256" s="125">
        <v>0</v>
      </c>
      <c r="T256" s="125">
        <v>10</v>
      </c>
      <c r="U256" s="125">
        <v>0</v>
      </c>
      <c r="V256" s="125">
        <v>10</v>
      </c>
      <c r="W256" s="125">
        <v>5</v>
      </c>
      <c r="X256" s="125">
        <v>0</v>
      </c>
      <c r="Y256" s="125">
        <v>0</v>
      </c>
      <c r="Z256" s="125">
        <v>11</v>
      </c>
      <c r="AA256" s="92">
        <f t="shared" si="56"/>
        <v>70</v>
      </c>
      <c r="AB256" s="278">
        <f t="shared" si="43"/>
        <v>4</v>
      </c>
      <c r="AC256" s="278">
        <f t="shared" si="44"/>
        <v>8</v>
      </c>
      <c r="AD256" s="278">
        <f t="shared" si="45"/>
        <v>22</v>
      </c>
      <c r="AE256" s="278">
        <f t="shared" si="46"/>
        <v>20</v>
      </c>
      <c r="AF256" s="278">
        <f t="shared" si="47"/>
        <v>16</v>
      </c>
      <c r="AG256" s="278">
        <f t="shared" si="48"/>
        <v>0</v>
      </c>
      <c r="AH256" s="277">
        <f t="shared" si="49"/>
        <v>70</v>
      </c>
      <c r="AI256" s="279">
        <f t="shared" si="50"/>
        <v>66.666666666666657</v>
      </c>
      <c r="AJ256" s="279">
        <f t="shared" si="51"/>
        <v>80</v>
      </c>
      <c r="AK256" s="279">
        <f t="shared" si="52"/>
        <v>73.333333333333329</v>
      </c>
      <c r="AL256" s="279">
        <f t="shared" si="53"/>
        <v>76.923076923076934</v>
      </c>
      <c r="AM256" s="279">
        <f t="shared" si="54"/>
        <v>57.142857142857139</v>
      </c>
      <c r="AN256" s="279">
        <f t="shared" si="55"/>
        <v>0</v>
      </c>
      <c r="AO256" s="3"/>
      <c r="AP256" s="3"/>
      <c r="AQ256" s="3"/>
    </row>
    <row r="257" spans="1:43" ht="30" customHeight="1" x14ac:dyDescent="0.2">
      <c r="A257" s="91">
        <v>241</v>
      </c>
      <c r="B257" s="117" t="str">
        <f>'STUDENT NAMELIST'!B245</f>
        <v>2023PEC AI 424</v>
      </c>
      <c r="C257" s="117">
        <f>'STUDENT NAMELIST'!C245</f>
        <v>211423243243</v>
      </c>
      <c r="D257" s="118" t="str">
        <f>'STUDENT NAMELIST'!D245</f>
        <v>LEKASVARR S</v>
      </c>
      <c r="E257" s="82">
        <v>2</v>
      </c>
      <c r="F257" s="82">
        <v>2</v>
      </c>
      <c r="G257" s="82">
        <v>2</v>
      </c>
      <c r="H257" s="82">
        <v>2</v>
      </c>
      <c r="I257" s="82">
        <v>2</v>
      </c>
      <c r="J257" s="82">
        <v>2</v>
      </c>
      <c r="K257" s="82">
        <v>2</v>
      </c>
      <c r="L257" s="82">
        <v>2</v>
      </c>
      <c r="M257" s="82">
        <v>0</v>
      </c>
      <c r="N257" s="82">
        <v>0</v>
      </c>
      <c r="O257" s="82">
        <v>12</v>
      </c>
      <c r="P257" s="125">
        <v>0</v>
      </c>
      <c r="Q257" s="125">
        <v>0</v>
      </c>
      <c r="R257" s="125">
        <v>12</v>
      </c>
      <c r="S257" s="125">
        <v>10</v>
      </c>
      <c r="T257" s="125">
        <v>0</v>
      </c>
      <c r="U257" s="125">
        <v>12</v>
      </c>
      <c r="V257" s="125">
        <v>0</v>
      </c>
      <c r="W257" s="125">
        <v>0</v>
      </c>
      <c r="X257" s="125">
        <v>6</v>
      </c>
      <c r="Y257" s="125">
        <v>12</v>
      </c>
      <c r="Z257" s="125">
        <v>0</v>
      </c>
      <c r="AA257" s="92">
        <f t="shared" si="56"/>
        <v>80</v>
      </c>
      <c r="AB257" s="278">
        <f t="shared" si="43"/>
        <v>6</v>
      </c>
      <c r="AC257" s="278">
        <f t="shared" si="44"/>
        <v>20</v>
      </c>
      <c r="AD257" s="278">
        <f t="shared" si="45"/>
        <v>26</v>
      </c>
      <c r="AE257" s="278">
        <f t="shared" si="46"/>
        <v>10</v>
      </c>
      <c r="AF257" s="278">
        <f t="shared" si="47"/>
        <v>18</v>
      </c>
      <c r="AG257" s="278">
        <f t="shared" si="48"/>
        <v>0</v>
      </c>
      <c r="AH257" s="277">
        <f t="shared" si="49"/>
        <v>80</v>
      </c>
      <c r="AI257" s="279">
        <f t="shared" si="50"/>
        <v>100</v>
      </c>
      <c r="AJ257" s="279">
        <f t="shared" si="51"/>
        <v>86.956521739130437</v>
      </c>
      <c r="AK257" s="279">
        <f t="shared" si="52"/>
        <v>86.666666666666671</v>
      </c>
      <c r="AL257" s="279">
        <f t="shared" si="53"/>
        <v>76.923076923076934</v>
      </c>
      <c r="AM257" s="279">
        <f t="shared" si="54"/>
        <v>64.285714285714292</v>
      </c>
      <c r="AN257" s="279">
        <f t="shared" si="55"/>
        <v>0</v>
      </c>
      <c r="AO257" s="3"/>
      <c r="AP257" s="3"/>
      <c r="AQ257" s="3"/>
    </row>
    <row r="258" spans="1:43" ht="30" customHeight="1" x14ac:dyDescent="0.2">
      <c r="A258" s="91">
        <v>242</v>
      </c>
      <c r="B258" s="117" t="str">
        <f>'STUDENT NAMELIST'!B246</f>
        <v>2023PEC AI 425</v>
      </c>
      <c r="C258" s="117">
        <f>'STUDENT NAMELIST'!C246</f>
        <v>211423243244</v>
      </c>
      <c r="D258" s="118" t="str">
        <f>'STUDENT NAMELIST'!D246</f>
        <v>LINGESH B R</v>
      </c>
      <c r="E258" s="82">
        <v>2</v>
      </c>
      <c r="F258" s="82">
        <v>2</v>
      </c>
      <c r="G258" s="82">
        <v>2</v>
      </c>
      <c r="H258" s="82">
        <v>2</v>
      </c>
      <c r="I258" s="82">
        <v>2</v>
      </c>
      <c r="J258" s="82">
        <v>0</v>
      </c>
      <c r="K258" s="82">
        <v>0</v>
      </c>
      <c r="L258" s="82">
        <v>0</v>
      </c>
      <c r="M258" s="82">
        <v>0</v>
      </c>
      <c r="N258" s="82">
        <v>0</v>
      </c>
      <c r="O258" s="82">
        <v>0</v>
      </c>
      <c r="P258" s="125">
        <v>7</v>
      </c>
      <c r="Q258" s="125">
        <v>7</v>
      </c>
      <c r="R258" s="125">
        <v>0</v>
      </c>
      <c r="S258" s="125">
        <v>0</v>
      </c>
      <c r="T258" s="125">
        <v>7</v>
      </c>
      <c r="U258" s="125">
        <v>0</v>
      </c>
      <c r="V258" s="125">
        <v>7</v>
      </c>
      <c r="W258" s="125">
        <v>4</v>
      </c>
      <c r="X258" s="125">
        <v>0</v>
      </c>
      <c r="Y258" s="125">
        <v>0</v>
      </c>
      <c r="Z258" s="125">
        <v>8</v>
      </c>
      <c r="AA258" s="92">
        <f t="shared" si="56"/>
        <v>50</v>
      </c>
      <c r="AB258" s="278">
        <f t="shared" si="43"/>
        <v>2</v>
      </c>
      <c r="AC258" s="278">
        <f t="shared" si="44"/>
        <v>6</v>
      </c>
      <c r="AD258" s="278">
        <f t="shared" si="45"/>
        <v>16</v>
      </c>
      <c r="AE258" s="278">
        <f t="shared" si="46"/>
        <v>14</v>
      </c>
      <c r="AF258" s="278">
        <f t="shared" si="47"/>
        <v>12</v>
      </c>
      <c r="AG258" s="278">
        <f t="shared" si="48"/>
        <v>0</v>
      </c>
      <c r="AH258" s="277">
        <f t="shared" si="49"/>
        <v>50</v>
      </c>
      <c r="AI258" s="279">
        <f t="shared" si="50"/>
        <v>33.333333333333329</v>
      </c>
      <c r="AJ258" s="279">
        <f t="shared" si="51"/>
        <v>60</v>
      </c>
      <c r="AK258" s="279">
        <f t="shared" si="52"/>
        <v>53.333333333333336</v>
      </c>
      <c r="AL258" s="279">
        <f t="shared" si="53"/>
        <v>53.846153846153847</v>
      </c>
      <c r="AM258" s="279">
        <f t="shared" si="54"/>
        <v>42.857142857142854</v>
      </c>
      <c r="AN258" s="279">
        <f t="shared" si="55"/>
        <v>0</v>
      </c>
      <c r="AO258" s="3"/>
      <c r="AP258" s="3"/>
      <c r="AQ258" s="3"/>
    </row>
    <row r="259" spans="1:43" ht="30" customHeight="1" x14ac:dyDescent="0.2">
      <c r="A259" s="91">
        <v>243</v>
      </c>
      <c r="B259" s="117" t="str">
        <f>'STUDENT NAMELIST'!B247</f>
        <v>2023PEC AI 426</v>
      </c>
      <c r="C259" s="117">
        <f>'STUDENT NAMELIST'!C247</f>
        <v>211423243245</v>
      </c>
      <c r="D259" s="118" t="str">
        <f>'STUDENT NAMELIST'!D247</f>
        <v>LISHAL R</v>
      </c>
      <c r="E259" s="82">
        <v>2</v>
      </c>
      <c r="F259" s="82">
        <v>2</v>
      </c>
      <c r="G259" s="82">
        <v>2</v>
      </c>
      <c r="H259" s="82">
        <v>0</v>
      </c>
      <c r="I259" s="82">
        <v>0</v>
      </c>
      <c r="J259" s="82">
        <v>0</v>
      </c>
      <c r="K259" s="82">
        <v>0</v>
      </c>
      <c r="L259" s="82">
        <v>0</v>
      </c>
      <c r="M259" s="82">
        <v>0</v>
      </c>
      <c r="N259" s="82">
        <v>0</v>
      </c>
      <c r="O259" s="82">
        <v>5</v>
      </c>
      <c r="P259" s="125">
        <v>0</v>
      </c>
      <c r="Q259" s="125">
        <v>0</v>
      </c>
      <c r="R259" s="125">
        <v>5</v>
      </c>
      <c r="S259" s="125">
        <v>4</v>
      </c>
      <c r="T259" s="125">
        <v>0</v>
      </c>
      <c r="U259" s="125">
        <v>5</v>
      </c>
      <c r="V259" s="125">
        <v>0</v>
      </c>
      <c r="W259" s="125">
        <v>0</v>
      </c>
      <c r="X259" s="125">
        <v>0</v>
      </c>
      <c r="Y259" s="125">
        <v>5</v>
      </c>
      <c r="Z259" s="125">
        <v>0</v>
      </c>
      <c r="AA259" s="92">
        <f t="shared" si="56"/>
        <v>30</v>
      </c>
      <c r="AB259" s="278">
        <f t="shared" si="43"/>
        <v>2</v>
      </c>
      <c r="AC259" s="278">
        <f t="shared" si="44"/>
        <v>9</v>
      </c>
      <c r="AD259" s="278">
        <f t="shared" si="45"/>
        <v>10</v>
      </c>
      <c r="AE259" s="278">
        <f t="shared" si="46"/>
        <v>4</v>
      </c>
      <c r="AF259" s="278">
        <f t="shared" si="47"/>
        <v>5</v>
      </c>
      <c r="AG259" s="278">
        <f t="shared" si="48"/>
        <v>0</v>
      </c>
      <c r="AH259" s="277">
        <f t="shared" si="49"/>
        <v>30</v>
      </c>
      <c r="AI259" s="279">
        <f t="shared" si="50"/>
        <v>33.333333333333329</v>
      </c>
      <c r="AJ259" s="279">
        <f t="shared" si="51"/>
        <v>39.130434782608695</v>
      </c>
      <c r="AK259" s="279">
        <f t="shared" si="52"/>
        <v>33.333333333333329</v>
      </c>
      <c r="AL259" s="279">
        <f t="shared" si="53"/>
        <v>30.76923076923077</v>
      </c>
      <c r="AM259" s="279">
        <f t="shared" si="54"/>
        <v>33.333333333333329</v>
      </c>
      <c r="AN259" s="279">
        <f t="shared" si="55"/>
        <v>0</v>
      </c>
      <c r="AO259" s="3"/>
      <c r="AP259" s="3"/>
      <c r="AQ259" s="3"/>
    </row>
    <row r="260" spans="1:43" ht="30" customHeight="1" x14ac:dyDescent="0.2">
      <c r="A260" s="91">
        <v>244</v>
      </c>
      <c r="B260" s="117" t="str">
        <f>'STUDENT NAMELIST'!B248</f>
        <v>2023PEC AI 427</v>
      </c>
      <c r="C260" s="117">
        <f>'STUDENT NAMELIST'!C248</f>
        <v>211423243246</v>
      </c>
      <c r="D260" s="118" t="str">
        <f>'STUDENT NAMELIST'!D248</f>
        <v>LOGA ARAVINDAN S</v>
      </c>
      <c r="E260" s="82">
        <v>2</v>
      </c>
      <c r="F260" s="82">
        <v>2</v>
      </c>
      <c r="G260" s="82">
        <v>2</v>
      </c>
      <c r="H260" s="82">
        <v>2</v>
      </c>
      <c r="I260" s="82">
        <v>2</v>
      </c>
      <c r="J260" s="82">
        <v>2</v>
      </c>
      <c r="K260" s="82">
        <v>1</v>
      </c>
      <c r="L260" s="82">
        <v>0</v>
      </c>
      <c r="M260" s="82">
        <v>0</v>
      </c>
      <c r="N260" s="82">
        <v>0</v>
      </c>
      <c r="O260" s="82">
        <v>0</v>
      </c>
      <c r="P260" s="125">
        <v>9</v>
      </c>
      <c r="Q260" s="125">
        <v>10</v>
      </c>
      <c r="R260" s="125">
        <v>0</v>
      </c>
      <c r="S260" s="125">
        <v>0</v>
      </c>
      <c r="T260" s="125">
        <v>10</v>
      </c>
      <c r="U260" s="125">
        <v>0</v>
      </c>
      <c r="V260" s="125">
        <v>10</v>
      </c>
      <c r="W260" s="125">
        <v>5</v>
      </c>
      <c r="X260" s="125">
        <v>0</v>
      </c>
      <c r="Y260" s="125">
        <v>0</v>
      </c>
      <c r="Z260" s="125">
        <v>10</v>
      </c>
      <c r="AA260" s="92">
        <f t="shared" si="56"/>
        <v>67</v>
      </c>
      <c r="AB260" s="278">
        <f t="shared" si="43"/>
        <v>3</v>
      </c>
      <c r="AC260" s="278">
        <f t="shared" si="44"/>
        <v>8</v>
      </c>
      <c r="AD260" s="278">
        <f t="shared" si="45"/>
        <v>21</v>
      </c>
      <c r="AE260" s="278">
        <f t="shared" si="46"/>
        <v>20</v>
      </c>
      <c r="AF260" s="278">
        <f t="shared" si="47"/>
        <v>15</v>
      </c>
      <c r="AG260" s="278">
        <f t="shared" si="48"/>
        <v>0</v>
      </c>
      <c r="AH260" s="277">
        <f t="shared" si="49"/>
        <v>67</v>
      </c>
      <c r="AI260" s="279">
        <f t="shared" si="50"/>
        <v>50</v>
      </c>
      <c r="AJ260" s="279">
        <f t="shared" si="51"/>
        <v>80</v>
      </c>
      <c r="AK260" s="279">
        <f t="shared" si="52"/>
        <v>70</v>
      </c>
      <c r="AL260" s="279">
        <f t="shared" si="53"/>
        <v>76.923076923076934</v>
      </c>
      <c r="AM260" s="279">
        <f t="shared" si="54"/>
        <v>53.571428571428569</v>
      </c>
      <c r="AN260" s="279">
        <f t="shared" si="55"/>
        <v>0</v>
      </c>
      <c r="AO260" s="3"/>
      <c r="AP260" s="3"/>
      <c r="AQ260" s="3"/>
    </row>
    <row r="261" spans="1:43" ht="30" customHeight="1" x14ac:dyDescent="0.2">
      <c r="A261" s="91">
        <v>245</v>
      </c>
      <c r="B261" s="117" t="str">
        <f>'STUDENT NAMELIST'!B249</f>
        <v>2023PEC AI 428</v>
      </c>
      <c r="C261" s="117">
        <f>'STUDENT NAMELIST'!C249</f>
        <v>211423243247</v>
      </c>
      <c r="D261" s="118" t="str">
        <f>'STUDENT NAMELIST'!D249</f>
        <v>LOGAPRADEEP T</v>
      </c>
      <c r="E261" s="82">
        <v>2</v>
      </c>
      <c r="F261" s="82">
        <v>2</v>
      </c>
      <c r="G261" s="82">
        <v>2</v>
      </c>
      <c r="H261" s="82">
        <v>2</v>
      </c>
      <c r="I261" s="82">
        <v>2</v>
      </c>
      <c r="J261" s="82">
        <v>1</v>
      </c>
      <c r="K261" s="82">
        <v>0</v>
      </c>
      <c r="L261" s="82">
        <v>0</v>
      </c>
      <c r="M261" s="82">
        <v>0</v>
      </c>
      <c r="N261" s="82">
        <v>0</v>
      </c>
      <c r="O261" s="82">
        <v>8</v>
      </c>
      <c r="P261" s="125">
        <v>0</v>
      </c>
      <c r="Q261" s="125">
        <v>0</v>
      </c>
      <c r="R261" s="125">
        <v>8</v>
      </c>
      <c r="S261" s="125">
        <v>7</v>
      </c>
      <c r="T261" s="125">
        <v>0</v>
      </c>
      <c r="U261" s="125">
        <v>8</v>
      </c>
      <c r="V261" s="125">
        <v>0</v>
      </c>
      <c r="W261" s="125">
        <v>0</v>
      </c>
      <c r="X261" s="125">
        <v>5</v>
      </c>
      <c r="Y261" s="125">
        <v>8</v>
      </c>
      <c r="Z261" s="125">
        <v>0</v>
      </c>
      <c r="AA261" s="92">
        <f t="shared" si="56"/>
        <v>55</v>
      </c>
      <c r="AB261" s="278">
        <f t="shared" si="43"/>
        <v>2</v>
      </c>
      <c r="AC261" s="278">
        <f t="shared" si="44"/>
        <v>15</v>
      </c>
      <c r="AD261" s="278">
        <f t="shared" si="45"/>
        <v>18</v>
      </c>
      <c r="AE261" s="278">
        <f t="shared" si="46"/>
        <v>7</v>
      </c>
      <c r="AF261" s="278">
        <f t="shared" si="47"/>
        <v>13</v>
      </c>
      <c r="AG261" s="278">
        <f t="shared" si="48"/>
        <v>0</v>
      </c>
      <c r="AH261" s="277">
        <f t="shared" si="49"/>
        <v>55</v>
      </c>
      <c r="AI261" s="279">
        <f t="shared" si="50"/>
        <v>33.333333333333329</v>
      </c>
      <c r="AJ261" s="279">
        <f t="shared" si="51"/>
        <v>65.217391304347828</v>
      </c>
      <c r="AK261" s="279">
        <f t="shared" si="52"/>
        <v>60</v>
      </c>
      <c r="AL261" s="279">
        <f t="shared" si="53"/>
        <v>53.846153846153847</v>
      </c>
      <c r="AM261" s="279">
        <f t="shared" si="54"/>
        <v>46.428571428571431</v>
      </c>
      <c r="AN261" s="279">
        <f t="shared" si="55"/>
        <v>0</v>
      </c>
      <c r="AO261" s="3"/>
      <c r="AP261" s="3"/>
      <c r="AQ261" s="3"/>
    </row>
    <row r="262" spans="1:43" ht="30" customHeight="1" x14ac:dyDescent="0.2">
      <c r="A262" s="91">
        <v>246</v>
      </c>
      <c r="B262" s="117" t="str">
        <f>'STUDENT NAMELIST'!B250</f>
        <v>2023PEC AI 429</v>
      </c>
      <c r="C262" s="117">
        <f>'STUDENT NAMELIST'!C250</f>
        <v>211423243248</v>
      </c>
      <c r="D262" s="118" t="str">
        <f>'STUDENT NAMELIST'!D250</f>
        <v>LOGESH KUMAR S</v>
      </c>
      <c r="E262" s="82">
        <v>2</v>
      </c>
      <c r="F262" s="82">
        <v>2</v>
      </c>
      <c r="G262" s="82">
        <v>2</v>
      </c>
      <c r="H262" s="82">
        <v>2</v>
      </c>
      <c r="I262" s="82">
        <v>2</v>
      </c>
      <c r="J262" s="82">
        <v>2</v>
      </c>
      <c r="K262" s="82">
        <v>1</v>
      </c>
      <c r="L262" s="82">
        <v>0</v>
      </c>
      <c r="M262" s="82">
        <v>0</v>
      </c>
      <c r="N262" s="82">
        <v>0</v>
      </c>
      <c r="O262" s="82">
        <v>0</v>
      </c>
      <c r="P262" s="125">
        <v>9</v>
      </c>
      <c r="Q262" s="125">
        <v>9</v>
      </c>
      <c r="R262" s="125">
        <v>0</v>
      </c>
      <c r="S262" s="125">
        <v>0</v>
      </c>
      <c r="T262" s="125">
        <v>9</v>
      </c>
      <c r="U262" s="125">
        <v>0</v>
      </c>
      <c r="V262" s="125">
        <v>9</v>
      </c>
      <c r="W262" s="125">
        <v>5</v>
      </c>
      <c r="X262" s="125">
        <v>0</v>
      </c>
      <c r="Y262" s="125">
        <v>0</v>
      </c>
      <c r="Z262" s="125">
        <v>9</v>
      </c>
      <c r="AA262" s="92">
        <f t="shared" si="56"/>
        <v>63</v>
      </c>
      <c r="AB262" s="278">
        <f t="shared" si="43"/>
        <v>3</v>
      </c>
      <c r="AC262" s="278">
        <f t="shared" si="44"/>
        <v>8</v>
      </c>
      <c r="AD262" s="278">
        <f t="shared" si="45"/>
        <v>20</v>
      </c>
      <c r="AE262" s="278">
        <f t="shared" si="46"/>
        <v>18</v>
      </c>
      <c r="AF262" s="278">
        <f t="shared" si="47"/>
        <v>14</v>
      </c>
      <c r="AG262" s="278">
        <f t="shared" si="48"/>
        <v>0</v>
      </c>
      <c r="AH262" s="277">
        <f t="shared" si="49"/>
        <v>63</v>
      </c>
      <c r="AI262" s="279">
        <f t="shared" si="50"/>
        <v>50</v>
      </c>
      <c r="AJ262" s="279">
        <f t="shared" si="51"/>
        <v>80</v>
      </c>
      <c r="AK262" s="279">
        <f t="shared" si="52"/>
        <v>66.666666666666657</v>
      </c>
      <c r="AL262" s="279">
        <f t="shared" si="53"/>
        <v>69.230769230769226</v>
      </c>
      <c r="AM262" s="279">
        <f t="shared" si="54"/>
        <v>50</v>
      </c>
      <c r="AN262" s="279">
        <f t="shared" si="55"/>
        <v>0</v>
      </c>
      <c r="AO262" s="3"/>
      <c r="AP262" s="3"/>
      <c r="AQ262" s="3"/>
    </row>
    <row r="263" spans="1:43" ht="30" customHeight="1" x14ac:dyDescent="0.2">
      <c r="A263" s="91">
        <v>247</v>
      </c>
      <c r="B263" s="117" t="str">
        <f>'STUDENT NAMELIST'!B251</f>
        <v>2023PEC AI 202</v>
      </c>
      <c r="C263" s="117">
        <f>'STUDENT NAMELIST'!C251</f>
        <v>211423243249</v>
      </c>
      <c r="D263" s="118" t="str">
        <f>'STUDENT NAMELIST'!D251</f>
        <v>LOGESWARI K</v>
      </c>
      <c r="E263" s="82">
        <v>2</v>
      </c>
      <c r="F263" s="82">
        <v>2</v>
      </c>
      <c r="G263" s="82">
        <v>2</v>
      </c>
      <c r="H263" s="82">
        <v>2</v>
      </c>
      <c r="I263" s="82">
        <v>2</v>
      </c>
      <c r="J263" s="82">
        <v>2</v>
      </c>
      <c r="K263" s="82">
        <v>2</v>
      </c>
      <c r="L263" s="82">
        <v>2</v>
      </c>
      <c r="M263" s="82">
        <v>0</v>
      </c>
      <c r="N263" s="82">
        <v>0</v>
      </c>
      <c r="O263" s="82">
        <v>12</v>
      </c>
      <c r="P263" s="125">
        <v>0</v>
      </c>
      <c r="Q263" s="125">
        <v>0</v>
      </c>
      <c r="R263" s="125">
        <v>12</v>
      </c>
      <c r="S263" s="125">
        <v>10</v>
      </c>
      <c r="T263" s="125">
        <v>0</v>
      </c>
      <c r="U263" s="125">
        <v>12</v>
      </c>
      <c r="V263" s="125">
        <v>0</v>
      </c>
      <c r="W263" s="125">
        <v>0</v>
      </c>
      <c r="X263" s="125">
        <v>6</v>
      </c>
      <c r="Y263" s="125">
        <v>12</v>
      </c>
      <c r="Z263" s="125">
        <v>0</v>
      </c>
      <c r="AA263" s="92">
        <f t="shared" si="56"/>
        <v>80</v>
      </c>
      <c r="AB263" s="278">
        <f t="shared" si="43"/>
        <v>6</v>
      </c>
      <c r="AC263" s="278">
        <f t="shared" si="44"/>
        <v>20</v>
      </c>
      <c r="AD263" s="278">
        <f t="shared" si="45"/>
        <v>26</v>
      </c>
      <c r="AE263" s="278">
        <f t="shared" si="46"/>
        <v>10</v>
      </c>
      <c r="AF263" s="278">
        <f t="shared" si="47"/>
        <v>18</v>
      </c>
      <c r="AG263" s="278">
        <f t="shared" si="48"/>
        <v>0</v>
      </c>
      <c r="AH263" s="277">
        <f t="shared" si="49"/>
        <v>80</v>
      </c>
      <c r="AI263" s="279">
        <f t="shared" si="50"/>
        <v>100</v>
      </c>
      <c r="AJ263" s="279">
        <f t="shared" si="51"/>
        <v>86.956521739130437</v>
      </c>
      <c r="AK263" s="279">
        <f t="shared" si="52"/>
        <v>86.666666666666671</v>
      </c>
      <c r="AL263" s="279">
        <f t="shared" si="53"/>
        <v>76.923076923076934</v>
      </c>
      <c r="AM263" s="279">
        <f t="shared" si="54"/>
        <v>64.285714285714292</v>
      </c>
      <c r="AN263" s="279">
        <f t="shared" si="55"/>
        <v>0</v>
      </c>
      <c r="AO263" s="3"/>
      <c r="AP263" s="3"/>
      <c r="AQ263" s="3"/>
    </row>
    <row r="264" spans="1:43" ht="30" customHeight="1" x14ac:dyDescent="0.2">
      <c r="A264" s="91">
        <v>248</v>
      </c>
      <c r="B264" s="117" t="str">
        <f>'STUDENT NAMELIST'!B252</f>
        <v>2023PEC AI 203</v>
      </c>
      <c r="C264" s="117">
        <f>'STUDENT NAMELIST'!C252</f>
        <v>211423243250</v>
      </c>
      <c r="D264" s="118" t="str">
        <f>'STUDENT NAMELIST'!D252</f>
        <v>LOGITHA P C</v>
      </c>
      <c r="E264" s="82">
        <v>2</v>
      </c>
      <c r="F264" s="82">
        <v>2</v>
      </c>
      <c r="G264" s="82">
        <v>2</v>
      </c>
      <c r="H264" s="82">
        <v>2</v>
      </c>
      <c r="I264" s="82">
        <v>2</v>
      </c>
      <c r="J264" s="82">
        <v>2</v>
      </c>
      <c r="K264" s="82">
        <v>0</v>
      </c>
      <c r="L264" s="82">
        <v>0</v>
      </c>
      <c r="M264" s="82">
        <v>0</v>
      </c>
      <c r="N264" s="82">
        <v>0</v>
      </c>
      <c r="O264" s="82">
        <v>0</v>
      </c>
      <c r="P264" s="125">
        <v>8</v>
      </c>
      <c r="Q264" s="125">
        <v>9</v>
      </c>
      <c r="R264" s="125">
        <v>0</v>
      </c>
      <c r="S264" s="125">
        <v>0</v>
      </c>
      <c r="T264" s="125">
        <v>9</v>
      </c>
      <c r="U264" s="125">
        <v>0</v>
      </c>
      <c r="V264" s="125">
        <v>9</v>
      </c>
      <c r="W264" s="125">
        <v>4</v>
      </c>
      <c r="X264" s="125">
        <v>0</v>
      </c>
      <c r="Y264" s="125">
        <v>0</v>
      </c>
      <c r="Z264" s="125">
        <v>9</v>
      </c>
      <c r="AA264" s="92">
        <f t="shared" si="56"/>
        <v>60</v>
      </c>
      <c r="AB264" s="278">
        <f t="shared" si="43"/>
        <v>2</v>
      </c>
      <c r="AC264" s="278">
        <f t="shared" si="44"/>
        <v>8</v>
      </c>
      <c r="AD264" s="278">
        <f t="shared" si="45"/>
        <v>19</v>
      </c>
      <c r="AE264" s="278">
        <f t="shared" si="46"/>
        <v>18</v>
      </c>
      <c r="AF264" s="278">
        <f t="shared" si="47"/>
        <v>13</v>
      </c>
      <c r="AG264" s="278">
        <f t="shared" si="48"/>
        <v>0</v>
      </c>
      <c r="AH264" s="277">
        <f t="shared" si="49"/>
        <v>60</v>
      </c>
      <c r="AI264" s="279">
        <f t="shared" si="50"/>
        <v>33.333333333333329</v>
      </c>
      <c r="AJ264" s="279">
        <f t="shared" si="51"/>
        <v>80</v>
      </c>
      <c r="AK264" s="279">
        <f t="shared" si="52"/>
        <v>63.333333333333329</v>
      </c>
      <c r="AL264" s="279">
        <f t="shared" si="53"/>
        <v>69.230769230769226</v>
      </c>
      <c r="AM264" s="279">
        <f t="shared" si="54"/>
        <v>46.428571428571431</v>
      </c>
      <c r="AN264" s="279">
        <f t="shared" si="55"/>
        <v>0</v>
      </c>
      <c r="AO264" s="3"/>
      <c r="AP264" s="3"/>
      <c r="AQ264" s="3"/>
    </row>
    <row r="265" spans="1:43" ht="30" customHeight="1" x14ac:dyDescent="0.2">
      <c r="A265" s="91">
        <v>249</v>
      </c>
      <c r="B265" s="117" t="str">
        <f>'STUDENT NAMELIST'!B253</f>
        <v>2023PEC AI 430</v>
      </c>
      <c r="C265" s="117">
        <f>'STUDENT NAMELIST'!C253</f>
        <v>211423243251</v>
      </c>
      <c r="D265" s="118" t="str">
        <f>'STUDENT NAMELIST'!D253</f>
        <v>LOHIT S</v>
      </c>
      <c r="E265" s="82">
        <v>2</v>
      </c>
      <c r="F265" s="82">
        <v>2</v>
      </c>
      <c r="G265" s="82">
        <v>2</v>
      </c>
      <c r="H265" s="82">
        <v>0</v>
      </c>
      <c r="I265" s="82">
        <v>0</v>
      </c>
      <c r="J265" s="82">
        <v>0</v>
      </c>
      <c r="K265" s="82">
        <v>0</v>
      </c>
      <c r="L265" s="82">
        <v>0</v>
      </c>
      <c r="M265" s="82">
        <v>0</v>
      </c>
      <c r="N265" s="82">
        <v>0</v>
      </c>
      <c r="O265" s="82">
        <v>5</v>
      </c>
      <c r="P265" s="125">
        <v>0</v>
      </c>
      <c r="Q265" s="125">
        <v>0</v>
      </c>
      <c r="R265" s="125">
        <v>5</v>
      </c>
      <c r="S265" s="125">
        <v>4</v>
      </c>
      <c r="T265" s="125">
        <v>0</v>
      </c>
      <c r="U265" s="125">
        <v>5</v>
      </c>
      <c r="V265" s="125">
        <v>0</v>
      </c>
      <c r="W265" s="125">
        <v>0</v>
      </c>
      <c r="X265" s="125">
        <v>2</v>
      </c>
      <c r="Y265" s="125">
        <v>5</v>
      </c>
      <c r="Z265" s="125">
        <v>0</v>
      </c>
      <c r="AA265" s="92">
        <f t="shared" si="56"/>
        <v>32</v>
      </c>
      <c r="AB265" s="278">
        <f t="shared" si="43"/>
        <v>2</v>
      </c>
      <c r="AC265" s="278">
        <f t="shared" si="44"/>
        <v>9</v>
      </c>
      <c r="AD265" s="278">
        <f t="shared" si="45"/>
        <v>10</v>
      </c>
      <c r="AE265" s="278">
        <f t="shared" si="46"/>
        <v>4</v>
      </c>
      <c r="AF265" s="278">
        <f t="shared" si="47"/>
        <v>7</v>
      </c>
      <c r="AG265" s="278">
        <f t="shared" si="48"/>
        <v>0</v>
      </c>
      <c r="AH265" s="277">
        <f t="shared" si="49"/>
        <v>32</v>
      </c>
      <c r="AI265" s="279">
        <f t="shared" si="50"/>
        <v>33.333333333333329</v>
      </c>
      <c r="AJ265" s="279">
        <f t="shared" si="51"/>
        <v>39.130434782608695</v>
      </c>
      <c r="AK265" s="279">
        <f t="shared" si="52"/>
        <v>33.333333333333329</v>
      </c>
      <c r="AL265" s="279">
        <f t="shared" si="53"/>
        <v>30.76923076923077</v>
      </c>
      <c r="AM265" s="279">
        <f t="shared" si="54"/>
        <v>25</v>
      </c>
      <c r="AN265" s="279">
        <f t="shared" si="55"/>
        <v>0</v>
      </c>
      <c r="AO265" s="3"/>
      <c r="AP265" s="3"/>
      <c r="AQ265" s="3"/>
    </row>
    <row r="266" spans="1:43" ht="30" customHeight="1" x14ac:dyDescent="0.2">
      <c r="A266" s="91">
        <v>250</v>
      </c>
      <c r="B266" s="117" t="str">
        <f>'STUDENT NAMELIST'!B254</f>
        <v>2023PEC AI 431</v>
      </c>
      <c r="C266" s="117">
        <f>'STUDENT NAMELIST'!C254</f>
        <v>211423243252</v>
      </c>
      <c r="D266" s="118" t="str">
        <f>'STUDENT NAMELIST'!D254</f>
        <v>LOKESHWARAN B</v>
      </c>
      <c r="E266" s="82">
        <v>2</v>
      </c>
      <c r="F266" s="82">
        <v>2</v>
      </c>
      <c r="G266" s="82">
        <v>2</v>
      </c>
      <c r="H266" s="82">
        <v>2</v>
      </c>
      <c r="I266" s="82">
        <v>2</v>
      </c>
      <c r="J266" s="82">
        <v>0</v>
      </c>
      <c r="K266" s="82">
        <v>0</v>
      </c>
      <c r="L266" s="82">
        <v>0</v>
      </c>
      <c r="M266" s="82">
        <v>0</v>
      </c>
      <c r="N266" s="82">
        <v>0</v>
      </c>
      <c r="O266" s="82">
        <v>0</v>
      </c>
      <c r="P266" s="125">
        <v>7</v>
      </c>
      <c r="Q266" s="125">
        <v>7</v>
      </c>
      <c r="R266" s="125">
        <v>0</v>
      </c>
      <c r="S266" s="125">
        <v>0</v>
      </c>
      <c r="T266" s="125">
        <v>7</v>
      </c>
      <c r="U266" s="125">
        <v>0</v>
      </c>
      <c r="V266" s="125">
        <v>7</v>
      </c>
      <c r="W266" s="125">
        <v>4</v>
      </c>
      <c r="X266" s="125">
        <v>0</v>
      </c>
      <c r="Y266" s="125">
        <v>0</v>
      </c>
      <c r="Z266" s="125">
        <v>8</v>
      </c>
      <c r="AA266" s="92">
        <f t="shared" si="56"/>
        <v>50</v>
      </c>
      <c r="AB266" s="278">
        <f t="shared" si="43"/>
        <v>2</v>
      </c>
      <c r="AC266" s="278">
        <f t="shared" si="44"/>
        <v>6</v>
      </c>
      <c r="AD266" s="278">
        <f t="shared" si="45"/>
        <v>16</v>
      </c>
      <c r="AE266" s="278">
        <f t="shared" si="46"/>
        <v>14</v>
      </c>
      <c r="AF266" s="278">
        <f t="shared" si="47"/>
        <v>12</v>
      </c>
      <c r="AG266" s="278">
        <f t="shared" si="48"/>
        <v>0</v>
      </c>
      <c r="AH266" s="277">
        <f t="shared" si="49"/>
        <v>50</v>
      </c>
      <c r="AI266" s="279">
        <f t="shared" si="50"/>
        <v>33.333333333333329</v>
      </c>
      <c r="AJ266" s="279">
        <f t="shared" si="51"/>
        <v>60</v>
      </c>
      <c r="AK266" s="279">
        <f t="shared" si="52"/>
        <v>53.333333333333336</v>
      </c>
      <c r="AL266" s="279">
        <f t="shared" si="53"/>
        <v>53.846153846153847</v>
      </c>
      <c r="AM266" s="279">
        <f t="shared" si="54"/>
        <v>42.857142857142854</v>
      </c>
      <c r="AN266" s="279">
        <f t="shared" si="55"/>
        <v>0</v>
      </c>
      <c r="AO266" s="3"/>
      <c r="AP266" s="3"/>
      <c r="AQ266" s="3"/>
    </row>
    <row r="267" spans="1:43" ht="30" customHeight="1" x14ac:dyDescent="0.2">
      <c r="A267" s="91">
        <v>251</v>
      </c>
      <c r="B267" s="117" t="str">
        <f>'STUDENT NAMELIST'!B255</f>
        <v>2023PEC AI 432</v>
      </c>
      <c r="C267" s="117">
        <f>'STUDENT NAMELIST'!C255</f>
        <v>211423243253</v>
      </c>
      <c r="D267" s="118" t="str">
        <f>'STUDENT NAMELIST'!D255</f>
        <v>MADESHWARAN M</v>
      </c>
      <c r="E267" s="82">
        <v>2</v>
      </c>
      <c r="F267" s="82">
        <v>2</v>
      </c>
      <c r="G267" s="82">
        <v>2</v>
      </c>
      <c r="H267" s="82">
        <v>2</v>
      </c>
      <c r="I267" s="82">
        <v>2</v>
      </c>
      <c r="J267" s="82">
        <v>2</v>
      </c>
      <c r="K267" s="82">
        <v>2</v>
      </c>
      <c r="L267" s="82">
        <v>2</v>
      </c>
      <c r="M267" s="82">
        <v>1</v>
      </c>
      <c r="N267" s="82">
        <v>0</v>
      </c>
      <c r="O267" s="82">
        <v>12</v>
      </c>
      <c r="P267" s="125">
        <v>0</v>
      </c>
      <c r="Q267" s="125">
        <v>0</v>
      </c>
      <c r="R267" s="125">
        <v>12</v>
      </c>
      <c r="S267" s="125">
        <v>11</v>
      </c>
      <c r="T267" s="125">
        <v>0</v>
      </c>
      <c r="U267" s="125">
        <v>12</v>
      </c>
      <c r="V267" s="125">
        <v>0</v>
      </c>
      <c r="W267" s="125">
        <v>0</v>
      </c>
      <c r="X267" s="125">
        <v>7</v>
      </c>
      <c r="Y267" s="125">
        <v>13</v>
      </c>
      <c r="Z267" s="125">
        <v>0</v>
      </c>
      <c r="AA267" s="92">
        <f t="shared" si="56"/>
        <v>84</v>
      </c>
      <c r="AB267" s="278">
        <f t="shared" si="43"/>
        <v>6</v>
      </c>
      <c r="AC267" s="278">
        <f t="shared" si="44"/>
        <v>20</v>
      </c>
      <c r="AD267" s="278">
        <f t="shared" si="45"/>
        <v>27</v>
      </c>
      <c r="AE267" s="278">
        <f t="shared" si="46"/>
        <v>11</v>
      </c>
      <c r="AF267" s="278">
        <f t="shared" si="47"/>
        <v>20</v>
      </c>
      <c r="AG267" s="278">
        <f t="shared" si="48"/>
        <v>0</v>
      </c>
      <c r="AH267" s="277">
        <f t="shared" si="49"/>
        <v>84</v>
      </c>
      <c r="AI267" s="279">
        <f t="shared" si="50"/>
        <v>100</v>
      </c>
      <c r="AJ267" s="279">
        <f t="shared" si="51"/>
        <v>86.956521739130437</v>
      </c>
      <c r="AK267" s="279">
        <f t="shared" si="52"/>
        <v>90</v>
      </c>
      <c r="AL267" s="279">
        <f t="shared" si="53"/>
        <v>84.615384615384613</v>
      </c>
      <c r="AM267" s="279">
        <f t="shared" si="54"/>
        <v>71.428571428571431</v>
      </c>
      <c r="AN267" s="279">
        <f t="shared" si="55"/>
        <v>0</v>
      </c>
      <c r="AO267" s="3"/>
      <c r="AP267" s="3"/>
      <c r="AQ267" s="3"/>
    </row>
    <row r="268" spans="1:43" ht="30" customHeight="1" x14ac:dyDescent="0.2">
      <c r="A268" s="91">
        <v>252</v>
      </c>
      <c r="B268" s="117" t="str">
        <f>'STUDENT NAMELIST'!B256</f>
        <v>2023PEC AI 439</v>
      </c>
      <c r="C268" s="117">
        <f>'STUDENT NAMELIST'!C256</f>
        <v>211423243254</v>
      </c>
      <c r="D268" s="118" t="str">
        <f>'STUDENT NAMELIST'!D256</f>
        <v>MADHAN E</v>
      </c>
      <c r="E268" s="82">
        <v>2</v>
      </c>
      <c r="F268" s="82">
        <v>2</v>
      </c>
      <c r="G268" s="82">
        <v>2</v>
      </c>
      <c r="H268" s="82">
        <v>0</v>
      </c>
      <c r="I268" s="82">
        <v>0</v>
      </c>
      <c r="J268" s="82">
        <v>0</v>
      </c>
      <c r="K268" s="82">
        <v>0</v>
      </c>
      <c r="L268" s="82">
        <v>0</v>
      </c>
      <c r="M268" s="82">
        <v>0</v>
      </c>
      <c r="N268" s="82">
        <v>0</v>
      </c>
      <c r="O268" s="82">
        <v>0</v>
      </c>
      <c r="P268" s="125">
        <v>5</v>
      </c>
      <c r="Q268" s="125">
        <v>5</v>
      </c>
      <c r="R268" s="125">
        <v>0</v>
      </c>
      <c r="S268" s="125">
        <v>0</v>
      </c>
      <c r="T268" s="125">
        <v>5</v>
      </c>
      <c r="U268" s="125">
        <v>0</v>
      </c>
      <c r="V268" s="125">
        <v>5</v>
      </c>
      <c r="W268" s="125">
        <v>1</v>
      </c>
      <c r="X268" s="125">
        <v>0</v>
      </c>
      <c r="Y268" s="125">
        <v>0</v>
      </c>
      <c r="Z268" s="125">
        <v>5</v>
      </c>
      <c r="AA268" s="92">
        <f t="shared" si="56"/>
        <v>32</v>
      </c>
      <c r="AB268" s="278">
        <f t="shared" si="43"/>
        <v>2</v>
      </c>
      <c r="AC268" s="278">
        <f t="shared" si="44"/>
        <v>4</v>
      </c>
      <c r="AD268" s="278">
        <f t="shared" si="45"/>
        <v>10</v>
      </c>
      <c r="AE268" s="278">
        <f t="shared" si="46"/>
        <v>10</v>
      </c>
      <c r="AF268" s="278">
        <f t="shared" si="47"/>
        <v>6</v>
      </c>
      <c r="AG268" s="278">
        <f t="shared" si="48"/>
        <v>0</v>
      </c>
      <c r="AH268" s="277">
        <f t="shared" si="49"/>
        <v>32</v>
      </c>
      <c r="AI268" s="279">
        <f t="shared" si="50"/>
        <v>33.333333333333329</v>
      </c>
      <c r="AJ268" s="279">
        <f t="shared" si="51"/>
        <v>40</v>
      </c>
      <c r="AK268" s="279">
        <f t="shared" si="52"/>
        <v>33.333333333333329</v>
      </c>
      <c r="AL268" s="279">
        <f t="shared" si="53"/>
        <v>38.461538461538467</v>
      </c>
      <c r="AM268" s="279">
        <f t="shared" si="54"/>
        <v>21.428571428571427</v>
      </c>
      <c r="AN268" s="279">
        <f t="shared" si="55"/>
        <v>0</v>
      </c>
      <c r="AO268" s="3"/>
      <c r="AP268" s="3"/>
      <c r="AQ268" s="3"/>
    </row>
    <row r="269" spans="1:43" ht="30" customHeight="1" x14ac:dyDescent="0.2">
      <c r="A269" s="91">
        <v>253</v>
      </c>
      <c r="B269" s="117" t="str">
        <f>'STUDENT NAMELIST'!B257</f>
        <v>2023PEC AI 433</v>
      </c>
      <c r="C269" s="117">
        <f>'STUDENT NAMELIST'!C257</f>
        <v>211423243255</v>
      </c>
      <c r="D269" s="118" t="str">
        <f>'STUDENT NAMELIST'!D257</f>
        <v>MADHAN KUMAR V</v>
      </c>
      <c r="E269" s="82">
        <v>2</v>
      </c>
      <c r="F269" s="82">
        <v>2</v>
      </c>
      <c r="G269" s="82">
        <v>2</v>
      </c>
      <c r="H269" s="82">
        <v>2</v>
      </c>
      <c r="I269" s="82">
        <v>2</v>
      </c>
      <c r="J269" s="82">
        <v>2</v>
      </c>
      <c r="K269" s="82">
        <v>2</v>
      </c>
      <c r="L269" s="82">
        <v>1</v>
      </c>
      <c r="M269" s="82">
        <v>0</v>
      </c>
      <c r="N269" s="82">
        <v>0</v>
      </c>
      <c r="O269" s="82">
        <v>11</v>
      </c>
      <c r="P269" s="125">
        <v>0</v>
      </c>
      <c r="Q269" s="125">
        <v>0</v>
      </c>
      <c r="R269" s="125">
        <v>11</v>
      </c>
      <c r="S269" s="125">
        <v>9</v>
      </c>
      <c r="T269" s="125">
        <v>0</v>
      </c>
      <c r="U269" s="125">
        <v>11</v>
      </c>
      <c r="V269" s="125">
        <v>0</v>
      </c>
      <c r="W269" s="125">
        <v>0</v>
      </c>
      <c r="X269" s="125">
        <v>5</v>
      </c>
      <c r="Y269" s="125">
        <v>11</v>
      </c>
      <c r="Z269" s="125">
        <v>0</v>
      </c>
      <c r="AA269" s="92">
        <f t="shared" si="56"/>
        <v>73</v>
      </c>
      <c r="AB269" s="278">
        <f t="shared" si="43"/>
        <v>5</v>
      </c>
      <c r="AC269" s="278">
        <f t="shared" si="44"/>
        <v>19</v>
      </c>
      <c r="AD269" s="278">
        <f t="shared" si="45"/>
        <v>24</v>
      </c>
      <c r="AE269" s="278">
        <f t="shared" si="46"/>
        <v>9</v>
      </c>
      <c r="AF269" s="278">
        <f t="shared" si="47"/>
        <v>16</v>
      </c>
      <c r="AG269" s="278">
        <f t="shared" si="48"/>
        <v>0</v>
      </c>
      <c r="AH269" s="277">
        <f t="shared" si="49"/>
        <v>73</v>
      </c>
      <c r="AI269" s="279">
        <f t="shared" si="50"/>
        <v>83.333333333333343</v>
      </c>
      <c r="AJ269" s="279">
        <f t="shared" si="51"/>
        <v>82.608695652173907</v>
      </c>
      <c r="AK269" s="279">
        <f t="shared" si="52"/>
        <v>80</v>
      </c>
      <c r="AL269" s="279">
        <f t="shared" si="53"/>
        <v>69.230769230769226</v>
      </c>
      <c r="AM269" s="279">
        <f t="shared" si="54"/>
        <v>57.142857142857139</v>
      </c>
      <c r="AN269" s="279">
        <f t="shared" si="55"/>
        <v>0</v>
      </c>
      <c r="AO269" s="3"/>
      <c r="AP269" s="3"/>
      <c r="AQ269" s="3"/>
    </row>
    <row r="270" spans="1:43" ht="30" customHeight="1" x14ac:dyDescent="0.2">
      <c r="A270" s="91">
        <v>254</v>
      </c>
      <c r="B270" s="117" t="str">
        <f>'STUDENT NAMELIST'!B258</f>
        <v>2023PEC AI 434</v>
      </c>
      <c r="C270" s="117">
        <f>'STUDENT NAMELIST'!C258</f>
        <v>211423243256</v>
      </c>
      <c r="D270" s="118" t="str">
        <f>'STUDENT NAMELIST'!D258</f>
        <v>MADHAN RAJ V</v>
      </c>
      <c r="E270" s="82">
        <v>2</v>
      </c>
      <c r="F270" s="82">
        <v>2</v>
      </c>
      <c r="G270" s="82">
        <v>2</v>
      </c>
      <c r="H270" s="82">
        <v>2</v>
      </c>
      <c r="I270" s="82">
        <v>2</v>
      </c>
      <c r="J270" s="82">
        <v>2</v>
      </c>
      <c r="K270" s="82">
        <v>2</v>
      </c>
      <c r="L270" s="82">
        <v>2</v>
      </c>
      <c r="M270" s="82">
        <v>0</v>
      </c>
      <c r="N270" s="82">
        <v>0</v>
      </c>
      <c r="O270" s="82">
        <v>0</v>
      </c>
      <c r="P270" s="125">
        <v>11</v>
      </c>
      <c r="Q270" s="125">
        <v>12</v>
      </c>
      <c r="R270" s="125">
        <v>0</v>
      </c>
      <c r="S270" s="125">
        <v>0</v>
      </c>
      <c r="T270" s="125">
        <v>12</v>
      </c>
      <c r="U270" s="125">
        <v>0</v>
      </c>
      <c r="V270" s="125">
        <v>12</v>
      </c>
      <c r="W270" s="125">
        <v>5</v>
      </c>
      <c r="X270" s="125">
        <v>0</v>
      </c>
      <c r="Y270" s="125">
        <v>0</v>
      </c>
      <c r="Z270" s="125">
        <v>12</v>
      </c>
      <c r="AA270" s="92">
        <f t="shared" si="56"/>
        <v>80</v>
      </c>
      <c r="AB270" s="278">
        <f t="shared" si="43"/>
        <v>6</v>
      </c>
      <c r="AC270" s="278">
        <f t="shared" si="44"/>
        <v>8</v>
      </c>
      <c r="AD270" s="278">
        <f t="shared" si="45"/>
        <v>25</v>
      </c>
      <c r="AE270" s="278">
        <f t="shared" si="46"/>
        <v>24</v>
      </c>
      <c r="AF270" s="278">
        <f t="shared" si="47"/>
        <v>17</v>
      </c>
      <c r="AG270" s="278">
        <f t="shared" si="48"/>
        <v>0</v>
      </c>
      <c r="AH270" s="277">
        <f t="shared" si="49"/>
        <v>80</v>
      </c>
      <c r="AI270" s="279">
        <f t="shared" si="50"/>
        <v>100</v>
      </c>
      <c r="AJ270" s="279">
        <f t="shared" si="51"/>
        <v>80</v>
      </c>
      <c r="AK270" s="279">
        <f t="shared" si="52"/>
        <v>83.333333333333343</v>
      </c>
      <c r="AL270" s="279">
        <f t="shared" si="53"/>
        <v>92.307692307692307</v>
      </c>
      <c r="AM270" s="279">
        <f t="shared" si="54"/>
        <v>60.714285714285708</v>
      </c>
      <c r="AN270" s="279">
        <f t="shared" si="55"/>
        <v>0</v>
      </c>
      <c r="AO270" s="3"/>
      <c r="AP270" s="3"/>
      <c r="AQ270" s="3"/>
    </row>
    <row r="271" spans="1:43" ht="30" customHeight="1" x14ac:dyDescent="0.2">
      <c r="A271" s="91">
        <v>255</v>
      </c>
      <c r="B271" s="117" t="str">
        <f>'STUDENT NAMELIST'!B259</f>
        <v>2023PEC AI 551</v>
      </c>
      <c r="C271" s="117">
        <f>'STUDENT NAMELIST'!C259</f>
        <v>211423243257</v>
      </c>
      <c r="D271" s="118" t="str">
        <f>'STUDENT NAMELIST'!D259</f>
        <v>MADHAN S</v>
      </c>
      <c r="E271" s="82">
        <v>2</v>
      </c>
      <c r="F271" s="82">
        <v>2</v>
      </c>
      <c r="G271" s="82">
        <v>2</v>
      </c>
      <c r="H271" s="82">
        <v>2</v>
      </c>
      <c r="I271" s="82">
        <v>2</v>
      </c>
      <c r="J271" s="82">
        <v>2</v>
      </c>
      <c r="K271" s="82">
        <v>2</v>
      </c>
      <c r="L271" s="82">
        <v>2</v>
      </c>
      <c r="M271" s="82">
        <v>0</v>
      </c>
      <c r="N271" s="82">
        <v>0</v>
      </c>
      <c r="O271" s="82">
        <v>12</v>
      </c>
      <c r="P271" s="125">
        <v>0</v>
      </c>
      <c r="Q271" s="125">
        <v>0</v>
      </c>
      <c r="R271" s="125">
        <v>12</v>
      </c>
      <c r="S271" s="125">
        <v>10</v>
      </c>
      <c r="T271" s="125">
        <v>0</v>
      </c>
      <c r="U271" s="125">
        <v>12</v>
      </c>
      <c r="V271" s="125">
        <v>0</v>
      </c>
      <c r="W271" s="125">
        <v>0</v>
      </c>
      <c r="X271" s="125">
        <v>7</v>
      </c>
      <c r="Y271" s="125">
        <v>12</v>
      </c>
      <c r="Z271" s="125">
        <v>0</v>
      </c>
      <c r="AA271" s="92">
        <f t="shared" si="56"/>
        <v>81</v>
      </c>
      <c r="AB271" s="278">
        <f t="shared" si="43"/>
        <v>6</v>
      </c>
      <c r="AC271" s="278">
        <f t="shared" si="44"/>
        <v>20</v>
      </c>
      <c r="AD271" s="278">
        <f t="shared" si="45"/>
        <v>26</v>
      </c>
      <c r="AE271" s="278">
        <f t="shared" si="46"/>
        <v>10</v>
      </c>
      <c r="AF271" s="278">
        <f t="shared" si="47"/>
        <v>19</v>
      </c>
      <c r="AG271" s="278">
        <f t="shared" si="48"/>
        <v>0</v>
      </c>
      <c r="AH271" s="277">
        <f t="shared" si="49"/>
        <v>81</v>
      </c>
      <c r="AI271" s="279">
        <f t="shared" si="50"/>
        <v>100</v>
      </c>
      <c r="AJ271" s="279">
        <f t="shared" si="51"/>
        <v>86.956521739130437</v>
      </c>
      <c r="AK271" s="279">
        <f t="shared" si="52"/>
        <v>86.666666666666671</v>
      </c>
      <c r="AL271" s="279">
        <f t="shared" si="53"/>
        <v>76.923076923076934</v>
      </c>
      <c r="AM271" s="279">
        <f t="shared" si="54"/>
        <v>67.857142857142861</v>
      </c>
      <c r="AN271" s="279">
        <f t="shared" si="55"/>
        <v>0</v>
      </c>
      <c r="AO271" s="3"/>
      <c r="AP271" s="3"/>
      <c r="AQ271" s="3"/>
    </row>
    <row r="272" spans="1:43" ht="30" customHeight="1" x14ac:dyDescent="0.2">
      <c r="A272" s="91">
        <v>256</v>
      </c>
      <c r="B272" s="117" t="str">
        <f>'STUDENT NAMELIST'!B260</f>
        <v>2023PEC AI 435</v>
      </c>
      <c r="C272" s="117">
        <f>'STUDENT NAMELIST'!C260</f>
        <v>211423243258</v>
      </c>
      <c r="D272" s="118" t="str">
        <f>'STUDENT NAMELIST'!D260</f>
        <v>MADHESH E</v>
      </c>
      <c r="E272" s="82">
        <v>2</v>
      </c>
      <c r="F272" s="82">
        <v>2</v>
      </c>
      <c r="G272" s="82">
        <v>2</v>
      </c>
      <c r="H272" s="82">
        <v>2</v>
      </c>
      <c r="I272" s="82">
        <v>2</v>
      </c>
      <c r="J272" s="82">
        <v>2</v>
      </c>
      <c r="K272" s="82">
        <v>0</v>
      </c>
      <c r="L272" s="82">
        <v>0</v>
      </c>
      <c r="M272" s="82">
        <v>0</v>
      </c>
      <c r="N272" s="82">
        <v>0</v>
      </c>
      <c r="O272" s="82">
        <v>0</v>
      </c>
      <c r="P272" s="125">
        <v>8</v>
      </c>
      <c r="Q272" s="125">
        <v>9</v>
      </c>
      <c r="R272" s="125">
        <v>0</v>
      </c>
      <c r="S272" s="125">
        <v>0</v>
      </c>
      <c r="T272" s="125">
        <v>9</v>
      </c>
      <c r="U272" s="125">
        <v>0</v>
      </c>
      <c r="V272" s="125">
        <v>9</v>
      </c>
      <c r="W272" s="125">
        <v>4</v>
      </c>
      <c r="X272" s="125">
        <v>0</v>
      </c>
      <c r="Y272" s="125">
        <v>0</v>
      </c>
      <c r="Z272" s="125">
        <v>9</v>
      </c>
      <c r="AA272" s="92">
        <f t="shared" si="56"/>
        <v>60</v>
      </c>
      <c r="AB272" s="278">
        <f t="shared" si="43"/>
        <v>2</v>
      </c>
      <c r="AC272" s="278">
        <f t="shared" si="44"/>
        <v>8</v>
      </c>
      <c r="AD272" s="278">
        <f t="shared" si="45"/>
        <v>19</v>
      </c>
      <c r="AE272" s="278">
        <f t="shared" si="46"/>
        <v>18</v>
      </c>
      <c r="AF272" s="278">
        <f t="shared" si="47"/>
        <v>13</v>
      </c>
      <c r="AG272" s="278">
        <f t="shared" si="48"/>
        <v>0</v>
      </c>
      <c r="AH272" s="277">
        <f t="shared" si="49"/>
        <v>60</v>
      </c>
      <c r="AI272" s="279">
        <f t="shared" si="50"/>
        <v>33.333333333333329</v>
      </c>
      <c r="AJ272" s="279">
        <f t="shared" si="51"/>
        <v>80</v>
      </c>
      <c r="AK272" s="279">
        <f t="shared" si="52"/>
        <v>63.333333333333329</v>
      </c>
      <c r="AL272" s="279">
        <f t="shared" si="53"/>
        <v>69.230769230769226</v>
      </c>
      <c r="AM272" s="279">
        <f t="shared" si="54"/>
        <v>46.428571428571431</v>
      </c>
      <c r="AN272" s="279">
        <f t="shared" si="55"/>
        <v>0</v>
      </c>
      <c r="AO272" s="3"/>
      <c r="AP272" s="3"/>
      <c r="AQ272" s="3"/>
    </row>
    <row r="273" spans="1:43" ht="30" customHeight="1" x14ac:dyDescent="0.2">
      <c r="A273" s="91">
        <v>257</v>
      </c>
      <c r="B273" s="117" t="str">
        <f>'STUDENT NAMELIST'!B261</f>
        <v>2023PEC AI 204</v>
      </c>
      <c r="C273" s="117">
        <f>'STUDENT NAMELIST'!C261</f>
        <v>211423243259</v>
      </c>
      <c r="D273" s="118" t="str">
        <f>'STUDENT NAMELIST'!D261</f>
        <v>MADHIVANI A</v>
      </c>
      <c r="E273" s="82">
        <v>2</v>
      </c>
      <c r="F273" s="82">
        <v>2</v>
      </c>
      <c r="G273" s="82">
        <v>2</v>
      </c>
      <c r="H273" s="82">
        <v>2</v>
      </c>
      <c r="I273" s="82">
        <v>2</v>
      </c>
      <c r="J273" s="82">
        <v>2</v>
      </c>
      <c r="K273" s="82">
        <v>0</v>
      </c>
      <c r="L273" s="82">
        <v>0</v>
      </c>
      <c r="M273" s="82">
        <v>0</v>
      </c>
      <c r="N273" s="82">
        <v>0</v>
      </c>
      <c r="O273" s="82">
        <v>9</v>
      </c>
      <c r="P273" s="125">
        <v>0</v>
      </c>
      <c r="Q273" s="125">
        <v>0</v>
      </c>
      <c r="R273" s="125">
        <v>9</v>
      </c>
      <c r="S273" s="125">
        <v>8</v>
      </c>
      <c r="T273" s="125">
        <v>0</v>
      </c>
      <c r="U273" s="125">
        <v>9</v>
      </c>
      <c r="V273" s="125">
        <v>0</v>
      </c>
      <c r="W273" s="125">
        <v>0</v>
      </c>
      <c r="X273" s="125">
        <v>4</v>
      </c>
      <c r="Y273" s="125">
        <v>9</v>
      </c>
      <c r="Z273" s="125">
        <v>0</v>
      </c>
      <c r="AA273" s="92">
        <f t="shared" si="56"/>
        <v>60</v>
      </c>
      <c r="AB273" s="278">
        <f t="shared" si="43"/>
        <v>2</v>
      </c>
      <c r="AC273" s="278">
        <f t="shared" si="44"/>
        <v>17</v>
      </c>
      <c r="AD273" s="278">
        <f t="shared" si="45"/>
        <v>20</v>
      </c>
      <c r="AE273" s="278">
        <f t="shared" si="46"/>
        <v>8</v>
      </c>
      <c r="AF273" s="278">
        <f t="shared" si="47"/>
        <v>13</v>
      </c>
      <c r="AG273" s="278">
        <f t="shared" si="48"/>
        <v>0</v>
      </c>
      <c r="AH273" s="277">
        <f t="shared" si="49"/>
        <v>60</v>
      </c>
      <c r="AI273" s="279">
        <f t="shared" si="50"/>
        <v>33.333333333333329</v>
      </c>
      <c r="AJ273" s="279">
        <f t="shared" si="51"/>
        <v>73.91304347826086</v>
      </c>
      <c r="AK273" s="279">
        <f t="shared" si="52"/>
        <v>66.666666666666657</v>
      </c>
      <c r="AL273" s="279">
        <f t="shared" si="53"/>
        <v>61.53846153846154</v>
      </c>
      <c r="AM273" s="279">
        <f t="shared" si="54"/>
        <v>46.428571428571431</v>
      </c>
      <c r="AN273" s="279">
        <f t="shared" si="55"/>
        <v>0</v>
      </c>
      <c r="AO273" s="3"/>
      <c r="AP273" s="3"/>
      <c r="AQ273" s="3"/>
    </row>
    <row r="274" spans="1:43" ht="30" customHeight="1" x14ac:dyDescent="0.2">
      <c r="A274" s="91">
        <v>258</v>
      </c>
      <c r="B274" s="117" t="str">
        <f>'STUDENT NAMELIST'!B262</f>
        <v>2023PEC AI 205</v>
      </c>
      <c r="C274" s="117">
        <f>'STUDENT NAMELIST'!C262</f>
        <v>211423243260</v>
      </c>
      <c r="D274" s="118" t="str">
        <f>'STUDENT NAMELIST'!D262</f>
        <v>MADHUMETHA M S</v>
      </c>
      <c r="E274" s="82">
        <v>2</v>
      </c>
      <c r="F274" s="82">
        <v>2</v>
      </c>
      <c r="G274" s="82">
        <v>2</v>
      </c>
      <c r="H274" s="82">
        <v>2</v>
      </c>
      <c r="I274" s="82">
        <v>2</v>
      </c>
      <c r="J274" s="82">
        <v>2</v>
      </c>
      <c r="K274" s="82">
        <v>2</v>
      </c>
      <c r="L274" s="82">
        <v>1</v>
      </c>
      <c r="M274" s="82">
        <v>0</v>
      </c>
      <c r="N274" s="82">
        <v>0</v>
      </c>
      <c r="O274" s="82">
        <v>0</v>
      </c>
      <c r="P274" s="125">
        <v>10</v>
      </c>
      <c r="Q274" s="125">
        <v>11</v>
      </c>
      <c r="R274" s="125">
        <v>0</v>
      </c>
      <c r="S274" s="125">
        <v>0</v>
      </c>
      <c r="T274" s="125">
        <v>11</v>
      </c>
      <c r="U274" s="125">
        <v>0</v>
      </c>
      <c r="V274" s="125">
        <v>11</v>
      </c>
      <c r="W274" s="125">
        <v>6</v>
      </c>
      <c r="X274" s="125">
        <v>0</v>
      </c>
      <c r="Y274" s="125">
        <v>0</v>
      </c>
      <c r="Z274" s="125">
        <v>11</v>
      </c>
      <c r="AA274" s="92">
        <f t="shared" si="56"/>
        <v>75</v>
      </c>
      <c r="AB274" s="278">
        <f t="shared" ref="AB274:AB337" si="57">SUMIF($E$14:$N$14,"CO1",E274:N274)+IF(O274&gt;=0,SUMPRODUCT(($O$14:$Z$14="CO1")*(O274:Z274)*MOD(COLUMN($O$14:$Z$14)-COLUMN($O$14)+1,2))+SUMPRODUCT(($P$14:$Z$14="CO1")*(P274:Z274)*MOD(COLUMN($P$14:$Z$14)-COLUMN($P$14)+1,2)))</f>
        <v>5</v>
      </c>
      <c r="AC274" s="278">
        <f t="shared" ref="AC274:AC337" si="58">SUMIF($E$14:$N$14,"CO2",E274:N274)+IF(O274&gt;=0,SUMPRODUCT(($O$14:$Z$14="CO2")*(O274:Z274)*MOD(COLUMN($O$14:$Z$14)-COLUMN($O$14)+1,2))+SUMPRODUCT(($P$14:$Z$14="CO2")*(Q274:AA274)*MOD(COLUMN($P$14:$Z$14)-COLUMN($P$14)+1,2)))</f>
        <v>8</v>
      </c>
      <c r="AD274" s="278">
        <f t="shared" ref="AD274:AD337" si="59">SUMIF($E$14:$N$14,"CO3",E274:N274)+IF(O274&gt;=0,    SUMPRODUCT(($O$14:$Z$14="CO3")*(O274:Z274)*MOD(COLUMN($O$14:$Z$14)-COLUMN($O$14)+1,2))+    SUMPRODUCT(($P$14:$Z$14="CO3")*(P274:Z274)*MOD(COLUMN($P$14:$Z$14)-COLUMN($P$14)+1,2)))</f>
        <v>23</v>
      </c>
      <c r="AE274" s="278">
        <f t="shared" ref="AE274:AE337" si="60">SUMIF($E$14:$N$14,"CO4",$E$17:$N$17) + IF(O274&gt;=0,    SUMPRODUCT(($O$14:$Z$14="CO4")*(O274:Z274)*MOD(COLUMN($O$14:$Z$14)-COLUMN($O$14)+1,2))+    SUMPRODUCT(($P$14:$Z$14="CO4")*(P274:Z274)*MOD(COLUMN($P$14:$Z$14)-COLUMN($P$14)+1,2)))</f>
        <v>22</v>
      </c>
      <c r="AF274" s="278">
        <f t="shared" ref="AF274:AF337" si="61">SUMIF($E$14:$N$14,"CO5",$E$17:$N$17) + IF(O274&gt;=0,    SUMPRODUCT(($O$14:$Z$14="CO5")*(O274:Z274)*MOD(COLUMN($O$14:$Z$14)-COLUMN($O$14)+1,2))+    SUMPRODUCT(($P$14:$Z$14="CO5")*(P274:Z274)*MOD(COLUMN($P$14:$Z$14)-COLUMN($P$14)+1,2)) )</f>
        <v>17</v>
      </c>
      <c r="AG274" s="278">
        <f t="shared" ref="AG274:AG337" si="62">SUMIF($E$14:$N$14,"CO6",$E$17:$N$17) + IF(O274&gt;0,    SUMPRODUCT(($O$14:$Z$14="CO6")*($O$17:$Z$17)*MOD(COLUMN($O$14:$Z$14)-COLUMN($O$14)+1,2))+    SUMPRODUCT(($P$14:$Z$14="CO6")*($P$17:$Z$17)*MOD(COLUMN($P$14:$Z$14)-COLUMN($P$14)+1,2)) )</f>
        <v>0</v>
      </c>
      <c r="AH274" s="277">
        <f t="shared" ref="AH274:AH337" si="63">SUM(AB274:AG274)</f>
        <v>75</v>
      </c>
      <c r="AI274" s="279">
        <f t="shared" ref="AI274:AI337" si="64">AB274/(SUMIF($E$14:$N$14,"CO1",$E$13:$N$13)+SUMPRODUCT(($O$14:$Z$14="CO1")*($O274:$Z274&gt;0)*($O$13:$Z$13)))*100</f>
        <v>83.333333333333343</v>
      </c>
      <c r="AJ274" s="279">
        <f t="shared" ref="AJ274:AJ337" si="65">AC274/(SUMIF($E$14:$N$14,"CO2",$E$13:$N$13)+SUMPRODUCT(($O$14:$Z$14="CO2")*($O274:$Z274&gt;0)*($O$13:$Z$13)))*100</f>
        <v>80</v>
      </c>
      <c r="AK274" s="279">
        <f t="shared" ref="AK274:AK337" si="66">AD274/(SUMIF($E$14:$N$14,"CO3",$E$13:$N$13)+SUMPRODUCT(($O$14:$Z$14="CO3")*($O274:$Z274&gt;0)*($O$13:$Z$13)))*100</f>
        <v>76.666666666666671</v>
      </c>
      <c r="AL274" s="279">
        <f t="shared" ref="AL274:AL337" si="67">AE274/(SUMIF($E$14:$N$14,"CO4",$E$13:$N$13)+SUMPRODUCT(($O$14:$Z$14="CO4")*($O274:$Z274&gt;0)*($O$13:$Z$13)))*100</f>
        <v>84.615384615384613</v>
      </c>
      <c r="AM274" s="279">
        <f t="shared" ref="AM274:AM337" si="68">AF274/(SUMIF($E$14:$N$14,"CO5",$E$13:$N$13)+SUMPRODUCT(($O$14:$Z$14="CO5")*($O274:$Z274&gt;0)*($O$13:$Z$13)))*100</f>
        <v>60.714285714285708</v>
      </c>
      <c r="AN274" s="279">
        <f t="shared" ref="AN274:AN337" si="69">AG274/(SUMIF($E$14:$N$14,"CO5",$E$13:$N$13)+SUMPRODUCT(($O$14:$Z$14="CO5")*($O274:$Z274&gt;0)*($O$13:$Z$13)))*100</f>
        <v>0</v>
      </c>
      <c r="AO274" s="3"/>
      <c r="AP274" s="3"/>
      <c r="AQ274" s="3"/>
    </row>
    <row r="275" spans="1:43" ht="30" customHeight="1" x14ac:dyDescent="0.2">
      <c r="A275" s="91">
        <v>259</v>
      </c>
      <c r="B275" s="117" t="str">
        <f>'STUDENT NAMELIST'!B263</f>
        <v>2023PEC AI 206</v>
      </c>
      <c r="C275" s="117">
        <f>'STUDENT NAMELIST'!C263</f>
        <v>211423243261</v>
      </c>
      <c r="D275" s="118" t="str">
        <f>'STUDENT NAMELIST'!D263</f>
        <v>MADHUMITHA M</v>
      </c>
      <c r="E275" s="82">
        <v>2</v>
      </c>
      <c r="F275" s="82">
        <v>2</v>
      </c>
      <c r="G275" s="82">
        <v>2</v>
      </c>
      <c r="H275" s="82">
        <v>2</v>
      </c>
      <c r="I275" s="82">
        <v>2</v>
      </c>
      <c r="J275" s="82">
        <v>2</v>
      </c>
      <c r="K275" s="82">
        <v>1</v>
      </c>
      <c r="L275" s="82">
        <v>0</v>
      </c>
      <c r="M275" s="82">
        <v>0</v>
      </c>
      <c r="N275" s="82">
        <v>0</v>
      </c>
      <c r="O275" s="82">
        <v>10</v>
      </c>
      <c r="P275" s="125">
        <v>0</v>
      </c>
      <c r="Q275" s="125">
        <v>0</v>
      </c>
      <c r="R275" s="125">
        <v>10</v>
      </c>
      <c r="S275" s="125">
        <v>8</v>
      </c>
      <c r="T275" s="125">
        <v>0</v>
      </c>
      <c r="U275" s="125">
        <v>10</v>
      </c>
      <c r="V275" s="125">
        <v>0</v>
      </c>
      <c r="W275" s="125">
        <v>0</v>
      </c>
      <c r="X275" s="125">
        <v>4</v>
      </c>
      <c r="Y275" s="125">
        <v>10</v>
      </c>
      <c r="Z275" s="125">
        <v>0</v>
      </c>
      <c r="AA275" s="92">
        <f t="shared" ref="AA275:AA338" si="70">SUM(E275,F275,G275,H275,I275,J275,K275,L275,M275,N275,O275,P275,Q275,R275,S275,T275,U275,V275,W275,X275,Y275,Z275)</f>
        <v>65</v>
      </c>
      <c r="AB275" s="278">
        <f t="shared" si="57"/>
        <v>3</v>
      </c>
      <c r="AC275" s="278">
        <f t="shared" si="58"/>
        <v>18</v>
      </c>
      <c r="AD275" s="278">
        <f t="shared" si="59"/>
        <v>22</v>
      </c>
      <c r="AE275" s="278">
        <f t="shared" si="60"/>
        <v>8</v>
      </c>
      <c r="AF275" s="278">
        <f t="shared" si="61"/>
        <v>14</v>
      </c>
      <c r="AG275" s="278">
        <f t="shared" si="62"/>
        <v>0</v>
      </c>
      <c r="AH275" s="277">
        <f t="shared" si="63"/>
        <v>65</v>
      </c>
      <c r="AI275" s="279">
        <f t="shared" si="64"/>
        <v>50</v>
      </c>
      <c r="AJ275" s="279">
        <f t="shared" si="65"/>
        <v>78.260869565217391</v>
      </c>
      <c r="AK275" s="279">
        <f t="shared" si="66"/>
        <v>73.333333333333329</v>
      </c>
      <c r="AL275" s="279">
        <f t="shared" si="67"/>
        <v>61.53846153846154</v>
      </c>
      <c r="AM275" s="279">
        <f t="shared" si="68"/>
        <v>50</v>
      </c>
      <c r="AN275" s="279">
        <f t="shared" si="69"/>
        <v>0</v>
      </c>
      <c r="AO275" s="3"/>
      <c r="AP275" s="3"/>
      <c r="AQ275" s="3"/>
    </row>
    <row r="276" spans="1:43" ht="30" customHeight="1" x14ac:dyDescent="0.2">
      <c r="A276" s="91">
        <v>260</v>
      </c>
      <c r="B276" s="117" t="str">
        <f>'STUDENT NAMELIST'!B264</f>
        <v>2023PEC AI 436</v>
      </c>
      <c r="C276" s="117">
        <f>'STUDENT NAMELIST'!C264</f>
        <v>211423243262</v>
      </c>
      <c r="D276" s="118" t="str">
        <f>'STUDENT NAMELIST'!D264</f>
        <v>MAGESH B</v>
      </c>
      <c r="E276" s="82">
        <v>2</v>
      </c>
      <c r="F276" s="82">
        <v>2</v>
      </c>
      <c r="G276" s="82">
        <v>2</v>
      </c>
      <c r="H276" s="82">
        <v>2</v>
      </c>
      <c r="I276" s="82">
        <v>2</v>
      </c>
      <c r="J276" s="82">
        <v>2</v>
      </c>
      <c r="K276" s="82">
        <v>0</v>
      </c>
      <c r="L276" s="82">
        <v>0</v>
      </c>
      <c r="M276" s="82">
        <v>0</v>
      </c>
      <c r="N276" s="82">
        <v>0</v>
      </c>
      <c r="O276" s="82">
        <v>0</v>
      </c>
      <c r="P276" s="125">
        <v>9</v>
      </c>
      <c r="Q276" s="125">
        <v>9</v>
      </c>
      <c r="R276" s="125">
        <v>0</v>
      </c>
      <c r="S276" s="125">
        <v>0</v>
      </c>
      <c r="T276" s="125">
        <v>9</v>
      </c>
      <c r="U276" s="125">
        <v>0</v>
      </c>
      <c r="V276" s="125">
        <v>9</v>
      </c>
      <c r="W276" s="125">
        <v>5</v>
      </c>
      <c r="X276" s="125">
        <v>0</v>
      </c>
      <c r="Y276" s="125">
        <v>0</v>
      </c>
      <c r="Z276" s="125">
        <v>9</v>
      </c>
      <c r="AA276" s="92">
        <f t="shared" si="70"/>
        <v>62</v>
      </c>
      <c r="AB276" s="278">
        <f t="shared" si="57"/>
        <v>2</v>
      </c>
      <c r="AC276" s="278">
        <f t="shared" si="58"/>
        <v>8</v>
      </c>
      <c r="AD276" s="278">
        <f t="shared" si="59"/>
        <v>20</v>
      </c>
      <c r="AE276" s="278">
        <f t="shared" si="60"/>
        <v>18</v>
      </c>
      <c r="AF276" s="278">
        <f t="shared" si="61"/>
        <v>14</v>
      </c>
      <c r="AG276" s="278">
        <f t="shared" si="62"/>
        <v>0</v>
      </c>
      <c r="AH276" s="277">
        <f t="shared" si="63"/>
        <v>62</v>
      </c>
      <c r="AI276" s="279">
        <f t="shared" si="64"/>
        <v>33.333333333333329</v>
      </c>
      <c r="AJ276" s="279">
        <f t="shared" si="65"/>
        <v>80</v>
      </c>
      <c r="AK276" s="279">
        <f t="shared" si="66"/>
        <v>66.666666666666657</v>
      </c>
      <c r="AL276" s="279">
        <f t="shared" si="67"/>
        <v>69.230769230769226</v>
      </c>
      <c r="AM276" s="279">
        <f t="shared" si="68"/>
        <v>50</v>
      </c>
      <c r="AN276" s="279">
        <f t="shared" si="69"/>
        <v>0</v>
      </c>
      <c r="AO276" s="3"/>
      <c r="AP276" s="3"/>
      <c r="AQ276" s="3"/>
    </row>
    <row r="277" spans="1:43" ht="30" customHeight="1" x14ac:dyDescent="0.2">
      <c r="A277" s="91">
        <v>261</v>
      </c>
      <c r="B277" s="117" t="str">
        <f>'STUDENT NAMELIST'!B265</f>
        <v>2023PEC AI 437</v>
      </c>
      <c r="C277" s="117">
        <f>'STUDENT NAMELIST'!C265</f>
        <v>211423243263</v>
      </c>
      <c r="D277" s="118" t="str">
        <f>'STUDENT NAMELIST'!D265</f>
        <v>MAHAKAILASH M</v>
      </c>
      <c r="E277" s="82">
        <v>2</v>
      </c>
      <c r="F277" s="82">
        <v>2</v>
      </c>
      <c r="G277" s="82">
        <v>2</v>
      </c>
      <c r="H277" s="82">
        <v>2</v>
      </c>
      <c r="I277" s="82">
        <v>2</v>
      </c>
      <c r="J277" s="82">
        <v>2</v>
      </c>
      <c r="K277" s="82">
        <v>2</v>
      </c>
      <c r="L277" s="82">
        <v>2</v>
      </c>
      <c r="M277" s="82">
        <v>0</v>
      </c>
      <c r="N277" s="82">
        <v>0</v>
      </c>
      <c r="O277" s="82">
        <v>11</v>
      </c>
      <c r="P277" s="125">
        <v>0</v>
      </c>
      <c r="Q277" s="125">
        <v>0</v>
      </c>
      <c r="R277" s="125">
        <v>11</v>
      </c>
      <c r="S277" s="125">
        <v>10</v>
      </c>
      <c r="T277" s="125">
        <v>0</v>
      </c>
      <c r="U277" s="125">
        <v>11</v>
      </c>
      <c r="V277" s="125">
        <v>0</v>
      </c>
      <c r="W277" s="125">
        <v>0</v>
      </c>
      <c r="X277" s="125">
        <v>7</v>
      </c>
      <c r="Y277" s="125">
        <v>12</v>
      </c>
      <c r="Z277" s="125">
        <v>0</v>
      </c>
      <c r="AA277" s="92">
        <f t="shared" si="70"/>
        <v>78</v>
      </c>
      <c r="AB277" s="278">
        <f t="shared" si="57"/>
        <v>6</v>
      </c>
      <c r="AC277" s="278">
        <f t="shared" si="58"/>
        <v>19</v>
      </c>
      <c r="AD277" s="278">
        <f t="shared" si="59"/>
        <v>24</v>
      </c>
      <c r="AE277" s="278">
        <f t="shared" si="60"/>
        <v>10</v>
      </c>
      <c r="AF277" s="278">
        <f t="shared" si="61"/>
        <v>19</v>
      </c>
      <c r="AG277" s="278">
        <f t="shared" si="62"/>
        <v>0</v>
      </c>
      <c r="AH277" s="277">
        <f t="shared" si="63"/>
        <v>78</v>
      </c>
      <c r="AI277" s="279">
        <f t="shared" si="64"/>
        <v>100</v>
      </c>
      <c r="AJ277" s="279">
        <f t="shared" si="65"/>
        <v>82.608695652173907</v>
      </c>
      <c r="AK277" s="279">
        <f t="shared" si="66"/>
        <v>80</v>
      </c>
      <c r="AL277" s="279">
        <f t="shared" si="67"/>
        <v>76.923076923076934</v>
      </c>
      <c r="AM277" s="279">
        <f t="shared" si="68"/>
        <v>67.857142857142861</v>
      </c>
      <c r="AN277" s="279">
        <f t="shared" si="69"/>
        <v>0</v>
      </c>
      <c r="AO277" s="3"/>
      <c r="AP277" s="3"/>
      <c r="AQ277" s="3"/>
    </row>
    <row r="278" spans="1:43" ht="30" customHeight="1" x14ac:dyDescent="0.2">
      <c r="A278" s="91">
        <v>262</v>
      </c>
      <c r="B278" s="117" t="str">
        <f>'STUDENT NAMELIST'!B266</f>
        <v>2023PEC AI 207</v>
      </c>
      <c r="C278" s="117">
        <f>'STUDENT NAMELIST'!C266</f>
        <v>211423243264</v>
      </c>
      <c r="D278" s="118" t="str">
        <f>'STUDENT NAMELIST'!D266</f>
        <v>MAHALAKSHMI B</v>
      </c>
      <c r="E278" s="82">
        <v>2</v>
      </c>
      <c r="F278" s="82">
        <v>2</v>
      </c>
      <c r="G278" s="82">
        <v>2</v>
      </c>
      <c r="H278" s="82">
        <v>2</v>
      </c>
      <c r="I278" s="82">
        <v>2</v>
      </c>
      <c r="J278" s="82">
        <v>1</v>
      </c>
      <c r="K278" s="82">
        <v>0</v>
      </c>
      <c r="L278" s="82">
        <v>0</v>
      </c>
      <c r="M278" s="82">
        <v>0</v>
      </c>
      <c r="N278" s="82">
        <v>0</v>
      </c>
      <c r="O278" s="82">
        <v>0</v>
      </c>
      <c r="P278" s="125">
        <v>7</v>
      </c>
      <c r="Q278" s="125">
        <v>8</v>
      </c>
      <c r="R278" s="125">
        <v>0</v>
      </c>
      <c r="S278" s="125">
        <v>0</v>
      </c>
      <c r="T278" s="125">
        <v>8</v>
      </c>
      <c r="U278" s="125">
        <v>0</v>
      </c>
      <c r="V278" s="125">
        <v>8</v>
      </c>
      <c r="W278" s="125">
        <v>3</v>
      </c>
      <c r="X278" s="125">
        <v>0</v>
      </c>
      <c r="Y278" s="125">
        <v>0</v>
      </c>
      <c r="Z278" s="125">
        <v>8</v>
      </c>
      <c r="AA278" s="92">
        <f t="shared" si="70"/>
        <v>53</v>
      </c>
      <c r="AB278" s="278">
        <f t="shared" si="57"/>
        <v>2</v>
      </c>
      <c r="AC278" s="278">
        <f t="shared" si="58"/>
        <v>7</v>
      </c>
      <c r="AD278" s="278">
        <f t="shared" si="59"/>
        <v>17</v>
      </c>
      <c r="AE278" s="278">
        <f t="shared" si="60"/>
        <v>16</v>
      </c>
      <c r="AF278" s="278">
        <f t="shared" si="61"/>
        <v>11</v>
      </c>
      <c r="AG278" s="278">
        <f t="shared" si="62"/>
        <v>0</v>
      </c>
      <c r="AH278" s="277">
        <f t="shared" si="63"/>
        <v>53</v>
      </c>
      <c r="AI278" s="279">
        <f t="shared" si="64"/>
        <v>33.333333333333329</v>
      </c>
      <c r="AJ278" s="279">
        <f t="shared" si="65"/>
        <v>70</v>
      </c>
      <c r="AK278" s="279">
        <f t="shared" si="66"/>
        <v>56.666666666666664</v>
      </c>
      <c r="AL278" s="279">
        <f t="shared" si="67"/>
        <v>61.53846153846154</v>
      </c>
      <c r="AM278" s="279">
        <f t="shared" si="68"/>
        <v>39.285714285714285</v>
      </c>
      <c r="AN278" s="279">
        <f t="shared" si="69"/>
        <v>0</v>
      </c>
      <c r="AO278" s="3"/>
      <c r="AP278" s="3"/>
      <c r="AQ278" s="3"/>
    </row>
    <row r="279" spans="1:43" ht="30" customHeight="1" x14ac:dyDescent="0.2">
      <c r="A279" s="91">
        <v>263</v>
      </c>
      <c r="B279" s="117" t="str">
        <f>'STUDENT NAMELIST'!B267</f>
        <v>2023PEC AI 208</v>
      </c>
      <c r="C279" s="117">
        <f>'STUDENT NAMELIST'!C267</f>
        <v>211423243265</v>
      </c>
      <c r="D279" s="118" t="str">
        <f>'STUDENT NAMELIST'!D267</f>
        <v xml:space="preserve">MAHALAKSHMI E </v>
      </c>
      <c r="E279" s="82">
        <v>2</v>
      </c>
      <c r="F279" s="82">
        <v>2</v>
      </c>
      <c r="G279" s="82">
        <v>2</v>
      </c>
      <c r="H279" s="82">
        <v>2</v>
      </c>
      <c r="I279" s="82">
        <v>2</v>
      </c>
      <c r="J279" s="82">
        <v>2</v>
      </c>
      <c r="K279" s="82">
        <v>2</v>
      </c>
      <c r="L279" s="82">
        <v>2</v>
      </c>
      <c r="M279" s="82">
        <v>2</v>
      </c>
      <c r="N279" s="82">
        <v>0</v>
      </c>
      <c r="O279" s="82">
        <v>13</v>
      </c>
      <c r="P279" s="125">
        <v>0</v>
      </c>
      <c r="Q279" s="125">
        <v>0</v>
      </c>
      <c r="R279" s="125">
        <v>13</v>
      </c>
      <c r="S279" s="125">
        <v>11</v>
      </c>
      <c r="T279" s="125">
        <v>0</v>
      </c>
      <c r="U279" s="125">
        <v>13</v>
      </c>
      <c r="V279" s="125">
        <v>0</v>
      </c>
      <c r="W279" s="125">
        <v>0</v>
      </c>
      <c r="X279" s="125">
        <v>8</v>
      </c>
      <c r="Y279" s="125">
        <v>14</v>
      </c>
      <c r="Z279" s="125">
        <v>0</v>
      </c>
      <c r="AA279" s="92">
        <f t="shared" si="70"/>
        <v>90</v>
      </c>
      <c r="AB279" s="278">
        <f t="shared" si="57"/>
        <v>6</v>
      </c>
      <c r="AC279" s="278">
        <f t="shared" si="58"/>
        <v>21</v>
      </c>
      <c r="AD279" s="278">
        <f t="shared" si="59"/>
        <v>30</v>
      </c>
      <c r="AE279" s="278">
        <f t="shared" si="60"/>
        <v>11</v>
      </c>
      <c r="AF279" s="278">
        <f t="shared" si="61"/>
        <v>22</v>
      </c>
      <c r="AG279" s="278">
        <f t="shared" si="62"/>
        <v>0</v>
      </c>
      <c r="AH279" s="277">
        <f t="shared" si="63"/>
        <v>90</v>
      </c>
      <c r="AI279" s="279">
        <f t="shared" si="64"/>
        <v>100</v>
      </c>
      <c r="AJ279" s="279">
        <f t="shared" si="65"/>
        <v>91.304347826086953</v>
      </c>
      <c r="AK279" s="279">
        <f t="shared" si="66"/>
        <v>100</v>
      </c>
      <c r="AL279" s="279">
        <f t="shared" si="67"/>
        <v>84.615384615384613</v>
      </c>
      <c r="AM279" s="279">
        <f t="shared" si="68"/>
        <v>78.571428571428569</v>
      </c>
      <c r="AN279" s="279">
        <f t="shared" si="69"/>
        <v>0</v>
      </c>
      <c r="AO279" s="3"/>
      <c r="AP279" s="3"/>
      <c r="AQ279" s="3"/>
    </row>
    <row r="280" spans="1:43" ht="30" customHeight="1" x14ac:dyDescent="0.2">
      <c r="A280" s="91">
        <v>264</v>
      </c>
      <c r="B280" s="117" t="str">
        <f>'STUDENT NAMELIST'!B268</f>
        <v>2023PEC AI 209</v>
      </c>
      <c r="C280" s="117">
        <f>'STUDENT NAMELIST'!C268</f>
        <v>211423243266</v>
      </c>
      <c r="D280" s="118" t="str">
        <f>'STUDENT NAMELIST'!D268</f>
        <v>MAHALAKSHMI S</v>
      </c>
      <c r="E280" s="82">
        <v>2</v>
      </c>
      <c r="F280" s="82">
        <v>2</v>
      </c>
      <c r="G280" s="82">
        <v>2</v>
      </c>
      <c r="H280" s="82">
        <v>2</v>
      </c>
      <c r="I280" s="82">
        <v>2</v>
      </c>
      <c r="J280" s="82">
        <v>2</v>
      </c>
      <c r="K280" s="82">
        <v>0</v>
      </c>
      <c r="L280" s="82">
        <v>0</v>
      </c>
      <c r="M280" s="82">
        <v>0</v>
      </c>
      <c r="N280" s="82">
        <v>0</v>
      </c>
      <c r="O280" s="82">
        <v>0</v>
      </c>
      <c r="P280" s="125">
        <v>8</v>
      </c>
      <c r="Q280" s="125">
        <v>9</v>
      </c>
      <c r="R280" s="125">
        <v>0</v>
      </c>
      <c r="S280" s="125">
        <v>0</v>
      </c>
      <c r="T280" s="125">
        <v>9</v>
      </c>
      <c r="U280" s="125">
        <v>0</v>
      </c>
      <c r="V280" s="125">
        <v>9</v>
      </c>
      <c r="W280" s="125">
        <v>4</v>
      </c>
      <c r="X280" s="125">
        <v>0</v>
      </c>
      <c r="Y280" s="125">
        <v>0</v>
      </c>
      <c r="Z280" s="125">
        <v>9</v>
      </c>
      <c r="AA280" s="92">
        <f t="shared" si="70"/>
        <v>60</v>
      </c>
      <c r="AB280" s="278">
        <f t="shared" si="57"/>
        <v>2</v>
      </c>
      <c r="AC280" s="278">
        <f t="shared" si="58"/>
        <v>8</v>
      </c>
      <c r="AD280" s="278">
        <f t="shared" si="59"/>
        <v>19</v>
      </c>
      <c r="AE280" s="278">
        <f t="shared" si="60"/>
        <v>18</v>
      </c>
      <c r="AF280" s="278">
        <f t="shared" si="61"/>
        <v>13</v>
      </c>
      <c r="AG280" s="278">
        <f t="shared" si="62"/>
        <v>0</v>
      </c>
      <c r="AH280" s="277">
        <f t="shared" si="63"/>
        <v>60</v>
      </c>
      <c r="AI280" s="279">
        <f t="shared" si="64"/>
        <v>33.333333333333329</v>
      </c>
      <c r="AJ280" s="279">
        <f t="shared" si="65"/>
        <v>80</v>
      </c>
      <c r="AK280" s="279">
        <f t="shared" si="66"/>
        <v>63.333333333333329</v>
      </c>
      <c r="AL280" s="279">
        <f t="shared" si="67"/>
        <v>69.230769230769226</v>
      </c>
      <c r="AM280" s="279">
        <f t="shared" si="68"/>
        <v>46.428571428571431</v>
      </c>
      <c r="AN280" s="279">
        <f t="shared" si="69"/>
        <v>0</v>
      </c>
      <c r="AO280" s="3"/>
      <c r="AP280" s="3"/>
      <c r="AQ280" s="3"/>
    </row>
    <row r="281" spans="1:43" ht="30" customHeight="1" x14ac:dyDescent="0.2">
      <c r="A281" s="91">
        <v>265</v>
      </c>
      <c r="B281" s="117" t="str">
        <f>'STUDENT NAMELIST'!B269</f>
        <v>2023PEC AI 438</v>
      </c>
      <c r="C281" s="117">
        <f>'STUDENT NAMELIST'!C269</f>
        <v>211423243267</v>
      </c>
      <c r="D281" s="118" t="str">
        <f>'STUDENT NAMELIST'!D269</f>
        <v>MAHAVISHNU G</v>
      </c>
      <c r="E281" s="82">
        <v>2</v>
      </c>
      <c r="F281" s="82">
        <v>2</v>
      </c>
      <c r="G281" s="82">
        <v>2</v>
      </c>
      <c r="H281" s="82">
        <v>2</v>
      </c>
      <c r="I281" s="82">
        <v>2</v>
      </c>
      <c r="J281" s="82">
        <v>2</v>
      </c>
      <c r="K281" s="82">
        <v>2</v>
      </c>
      <c r="L281" s="82">
        <v>2</v>
      </c>
      <c r="M281" s="82">
        <v>2</v>
      </c>
      <c r="N281" s="82">
        <v>0</v>
      </c>
      <c r="O281" s="82">
        <v>13</v>
      </c>
      <c r="P281" s="125">
        <v>0</v>
      </c>
      <c r="Q281" s="125">
        <v>0</v>
      </c>
      <c r="R281" s="125">
        <v>13</v>
      </c>
      <c r="S281" s="125">
        <v>11</v>
      </c>
      <c r="T281" s="125">
        <v>0</v>
      </c>
      <c r="U281" s="125">
        <v>13</v>
      </c>
      <c r="V281" s="125">
        <v>0</v>
      </c>
      <c r="W281" s="125">
        <v>0</v>
      </c>
      <c r="X281" s="125">
        <v>8</v>
      </c>
      <c r="Y281" s="125">
        <v>14</v>
      </c>
      <c r="Z281" s="125">
        <v>0</v>
      </c>
      <c r="AA281" s="92">
        <f t="shared" si="70"/>
        <v>90</v>
      </c>
      <c r="AB281" s="278">
        <f t="shared" si="57"/>
        <v>6</v>
      </c>
      <c r="AC281" s="278">
        <f t="shared" si="58"/>
        <v>21</v>
      </c>
      <c r="AD281" s="278">
        <f t="shared" si="59"/>
        <v>30</v>
      </c>
      <c r="AE281" s="278">
        <f t="shared" si="60"/>
        <v>11</v>
      </c>
      <c r="AF281" s="278">
        <f t="shared" si="61"/>
        <v>22</v>
      </c>
      <c r="AG281" s="278">
        <f t="shared" si="62"/>
        <v>0</v>
      </c>
      <c r="AH281" s="277">
        <f t="shared" si="63"/>
        <v>90</v>
      </c>
      <c r="AI281" s="279">
        <f t="shared" si="64"/>
        <v>100</v>
      </c>
      <c r="AJ281" s="279">
        <f t="shared" si="65"/>
        <v>91.304347826086953</v>
      </c>
      <c r="AK281" s="279">
        <f t="shared" si="66"/>
        <v>100</v>
      </c>
      <c r="AL281" s="279">
        <f t="shared" si="67"/>
        <v>84.615384615384613</v>
      </c>
      <c r="AM281" s="279">
        <f t="shared" si="68"/>
        <v>78.571428571428569</v>
      </c>
      <c r="AN281" s="279">
        <f t="shared" si="69"/>
        <v>0</v>
      </c>
      <c r="AO281" s="3"/>
      <c r="AP281" s="3"/>
      <c r="AQ281" s="3"/>
    </row>
    <row r="282" spans="1:43" ht="30" customHeight="1" x14ac:dyDescent="0.2">
      <c r="A282" s="91">
        <v>266</v>
      </c>
      <c r="B282" s="117" t="str">
        <f>'STUDENT NAMELIST'!B270</f>
        <v>2023PEC AI 440</v>
      </c>
      <c r="C282" s="117">
        <f>'STUDENT NAMELIST'!C270</f>
        <v>211423243268</v>
      </c>
      <c r="D282" s="118" t="str">
        <f>'STUDENT NAMELIST'!D270</f>
        <v>MANI BHARATHI J</v>
      </c>
      <c r="E282" s="82">
        <v>2</v>
      </c>
      <c r="F282" s="82">
        <v>2</v>
      </c>
      <c r="G282" s="82">
        <v>2</v>
      </c>
      <c r="H282" s="82">
        <v>2</v>
      </c>
      <c r="I282" s="82">
        <v>2</v>
      </c>
      <c r="J282" s="82">
        <v>0</v>
      </c>
      <c r="K282" s="82">
        <v>0</v>
      </c>
      <c r="L282" s="82">
        <v>0</v>
      </c>
      <c r="M282" s="82">
        <v>0</v>
      </c>
      <c r="N282" s="82">
        <v>0</v>
      </c>
      <c r="O282" s="82">
        <v>0</v>
      </c>
      <c r="P282" s="125">
        <v>7</v>
      </c>
      <c r="Q282" s="125">
        <v>8</v>
      </c>
      <c r="R282" s="125">
        <v>0</v>
      </c>
      <c r="S282" s="125">
        <v>0</v>
      </c>
      <c r="T282" s="125">
        <v>8</v>
      </c>
      <c r="U282" s="125">
        <v>0</v>
      </c>
      <c r="V282" s="125">
        <v>8</v>
      </c>
      <c r="W282" s="125">
        <v>3</v>
      </c>
      <c r="X282" s="125">
        <v>0</v>
      </c>
      <c r="Y282" s="125">
        <v>0</v>
      </c>
      <c r="Z282" s="125">
        <v>8</v>
      </c>
      <c r="AA282" s="92">
        <f t="shared" si="70"/>
        <v>52</v>
      </c>
      <c r="AB282" s="278">
        <f t="shared" si="57"/>
        <v>2</v>
      </c>
      <c r="AC282" s="278">
        <f t="shared" si="58"/>
        <v>6</v>
      </c>
      <c r="AD282" s="278">
        <f t="shared" si="59"/>
        <v>17</v>
      </c>
      <c r="AE282" s="278">
        <f t="shared" si="60"/>
        <v>16</v>
      </c>
      <c r="AF282" s="278">
        <f t="shared" si="61"/>
        <v>11</v>
      </c>
      <c r="AG282" s="278">
        <f t="shared" si="62"/>
        <v>0</v>
      </c>
      <c r="AH282" s="277">
        <f t="shared" si="63"/>
        <v>52</v>
      </c>
      <c r="AI282" s="279">
        <f t="shared" si="64"/>
        <v>33.333333333333329</v>
      </c>
      <c r="AJ282" s="279">
        <f t="shared" si="65"/>
        <v>60</v>
      </c>
      <c r="AK282" s="279">
        <f t="shared" si="66"/>
        <v>56.666666666666664</v>
      </c>
      <c r="AL282" s="279">
        <f t="shared" si="67"/>
        <v>61.53846153846154</v>
      </c>
      <c r="AM282" s="279">
        <f t="shared" si="68"/>
        <v>39.285714285714285</v>
      </c>
      <c r="AN282" s="279">
        <f t="shared" si="69"/>
        <v>0</v>
      </c>
      <c r="AO282" s="3"/>
      <c r="AP282" s="3"/>
      <c r="AQ282" s="3"/>
    </row>
    <row r="283" spans="1:43" ht="30" customHeight="1" x14ac:dyDescent="0.2">
      <c r="A283" s="91">
        <v>267</v>
      </c>
      <c r="B283" s="117" t="str">
        <f>'STUDENT NAMELIST'!B271</f>
        <v>2023PEC AI 441</v>
      </c>
      <c r="C283" s="117">
        <f>'STUDENT NAMELIST'!C271</f>
        <v>211423243269</v>
      </c>
      <c r="D283" s="118" t="str">
        <f>'STUDENT NAMELIST'!D271</f>
        <v>MANIKANDAN C V</v>
      </c>
      <c r="E283" s="82">
        <v>2</v>
      </c>
      <c r="F283" s="82">
        <v>2</v>
      </c>
      <c r="G283" s="82">
        <v>2</v>
      </c>
      <c r="H283" s="82">
        <v>2</v>
      </c>
      <c r="I283" s="82">
        <v>2</v>
      </c>
      <c r="J283" s="82">
        <v>2</v>
      </c>
      <c r="K283" s="82">
        <v>2</v>
      </c>
      <c r="L283" s="82">
        <v>1</v>
      </c>
      <c r="M283" s="82">
        <v>0</v>
      </c>
      <c r="N283" s="82">
        <v>0</v>
      </c>
      <c r="O283" s="82">
        <v>11</v>
      </c>
      <c r="P283" s="125">
        <v>0</v>
      </c>
      <c r="Q283" s="125">
        <v>0</v>
      </c>
      <c r="R283" s="125">
        <v>11</v>
      </c>
      <c r="S283" s="125">
        <v>9</v>
      </c>
      <c r="T283" s="125">
        <v>0</v>
      </c>
      <c r="U283" s="125">
        <v>11</v>
      </c>
      <c r="V283" s="125">
        <v>0</v>
      </c>
      <c r="W283" s="125">
        <v>0</v>
      </c>
      <c r="X283" s="125">
        <v>7</v>
      </c>
      <c r="Y283" s="125">
        <v>11</v>
      </c>
      <c r="Z283" s="125">
        <v>0</v>
      </c>
      <c r="AA283" s="92">
        <f t="shared" si="70"/>
        <v>75</v>
      </c>
      <c r="AB283" s="278">
        <f t="shared" si="57"/>
        <v>5</v>
      </c>
      <c r="AC283" s="278">
        <f t="shared" si="58"/>
        <v>19</v>
      </c>
      <c r="AD283" s="278">
        <f t="shared" si="59"/>
        <v>24</v>
      </c>
      <c r="AE283" s="278">
        <f t="shared" si="60"/>
        <v>9</v>
      </c>
      <c r="AF283" s="278">
        <f t="shared" si="61"/>
        <v>18</v>
      </c>
      <c r="AG283" s="278">
        <f t="shared" si="62"/>
        <v>0</v>
      </c>
      <c r="AH283" s="277">
        <f t="shared" si="63"/>
        <v>75</v>
      </c>
      <c r="AI283" s="279">
        <f t="shared" si="64"/>
        <v>83.333333333333343</v>
      </c>
      <c r="AJ283" s="279">
        <f t="shared" si="65"/>
        <v>82.608695652173907</v>
      </c>
      <c r="AK283" s="279">
        <f t="shared" si="66"/>
        <v>80</v>
      </c>
      <c r="AL283" s="279">
        <f t="shared" si="67"/>
        <v>69.230769230769226</v>
      </c>
      <c r="AM283" s="279">
        <f t="shared" si="68"/>
        <v>64.285714285714292</v>
      </c>
      <c r="AN283" s="279">
        <f t="shared" si="69"/>
        <v>0</v>
      </c>
      <c r="AO283" s="3"/>
      <c r="AP283" s="3"/>
      <c r="AQ283" s="3"/>
    </row>
    <row r="284" spans="1:43" ht="30" customHeight="1" x14ac:dyDescent="0.2">
      <c r="A284" s="91">
        <v>268</v>
      </c>
      <c r="B284" s="117" t="str">
        <f>'STUDENT NAMELIST'!B272</f>
        <v>2023PEC AI 442</v>
      </c>
      <c r="C284" s="117">
        <f>'STUDENT NAMELIST'!C272</f>
        <v>211423243270</v>
      </c>
      <c r="D284" s="118" t="str">
        <f>'STUDENT NAMELIST'!D272</f>
        <v>MANIKANDAN S</v>
      </c>
      <c r="E284" s="82">
        <v>2</v>
      </c>
      <c r="F284" s="82">
        <v>2</v>
      </c>
      <c r="G284" s="82">
        <v>2</v>
      </c>
      <c r="H284" s="82">
        <v>2</v>
      </c>
      <c r="I284" s="82">
        <v>2</v>
      </c>
      <c r="J284" s="82">
        <v>2</v>
      </c>
      <c r="K284" s="82">
        <v>1</v>
      </c>
      <c r="L284" s="82">
        <v>0</v>
      </c>
      <c r="M284" s="82">
        <v>0</v>
      </c>
      <c r="N284" s="82">
        <v>0</v>
      </c>
      <c r="O284" s="82">
        <v>0</v>
      </c>
      <c r="P284" s="125">
        <v>9</v>
      </c>
      <c r="Q284" s="125">
        <v>10</v>
      </c>
      <c r="R284" s="125">
        <v>0</v>
      </c>
      <c r="S284" s="125">
        <v>0</v>
      </c>
      <c r="T284" s="125">
        <v>10</v>
      </c>
      <c r="U284" s="125">
        <v>0</v>
      </c>
      <c r="V284" s="125">
        <v>10</v>
      </c>
      <c r="W284" s="125">
        <v>3</v>
      </c>
      <c r="X284" s="125">
        <v>0</v>
      </c>
      <c r="Y284" s="125">
        <v>0</v>
      </c>
      <c r="Z284" s="125">
        <v>10</v>
      </c>
      <c r="AA284" s="92">
        <f t="shared" si="70"/>
        <v>65</v>
      </c>
      <c r="AB284" s="278">
        <f t="shared" si="57"/>
        <v>3</v>
      </c>
      <c r="AC284" s="278">
        <f t="shared" si="58"/>
        <v>8</v>
      </c>
      <c r="AD284" s="278">
        <f t="shared" si="59"/>
        <v>21</v>
      </c>
      <c r="AE284" s="278">
        <f t="shared" si="60"/>
        <v>20</v>
      </c>
      <c r="AF284" s="278">
        <f t="shared" si="61"/>
        <v>13</v>
      </c>
      <c r="AG284" s="278">
        <f t="shared" si="62"/>
        <v>0</v>
      </c>
      <c r="AH284" s="277">
        <f t="shared" si="63"/>
        <v>65</v>
      </c>
      <c r="AI284" s="279">
        <f t="shared" si="64"/>
        <v>50</v>
      </c>
      <c r="AJ284" s="279">
        <f t="shared" si="65"/>
        <v>80</v>
      </c>
      <c r="AK284" s="279">
        <f t="shared" si="66"/>
        <v>70</v>
      </c>
      <c r="AL284" s="279">
        <f t="shared" si="67"/>
        <v>76.923076923076934</v>
      </c>
      <c r="AM284" s="279">
        <f t="shared" si="68"/>
        <v>46.428571428571431</v>
      </c>
      <c r="AN284" s="279">
        <f t="shared" si="69"/>
        <v>0</v>
      </c>
      <c r="AO284" s="3"/>
      <c r="AP284" s="3"/>
      <c r="AQ284" s="3"/>
    </row>
    <row r="285" spans="1:43" ht="30" customHeight="1" x14ac:dyDescent="0.2">
      <c r="A285" s="91">
        <v>269</v>
      </c>
      <c r="B285" s="117" t="str">
        <f>'STUDENT NAMELIST'!B273</f>
        <v>2023PEC AI 443</v>
      </c>
      <c r="C285" s="117">
        <f>'STUDENT NAMELIST'!C273</f>
        <v>211423243271</v>
      </c>
      <c r="D285" s="118" t="str">
        <f>'STUDENT NAMELIST'!D273</f>
        <v>MANNAN VIGNESH K</v>
      </c>
      <c r="E285" s="82">
        <v>2</v>
      </c>
      <c r="F285" s="82">
        <v>2</v>
      </c>
      <c r="G285" s="82">
        <v>2</v>
      </c>
      <c r="H285" s="82">
        <v>2</v>
      </c>
      <c r="I285" s="82">
        <v>2</v>
      </c>
      <c r="J285" s="82">
        <v>2</v>
      </c>
      <c r="K285" s="82">
        <v>2</v>
      </c>
      <c r="L285" s="82">
        <v>2</v>
      </c>
      <c r="M285" s="82">
        <v>0</v>
      </c>
      <c r="N285" s="82">
        <v>0</v>
      </c>
      <c r="O285" s="82">
        <v>12</v>
      </c>
      <c r="P285" s="125">
        <v>0</v>
      </c>
      <c r="Q285" s="125">
        <v>0</v>
      </c>
      <c r="R285" s="125">
        <v>12</v>
      </c>
      <c r="S285" s="125">
        <v>10</v>
      </c>
      <c r="T285" s="125">
        <v>0</v>
      </c>
      <c r="U285" s="125">
        <v>12</v>
      </c>
      <c r="V285" s="125">
        <v>0</v>
      </c>
      <c r="W285" s="125">
        <v>0</v>
      </c>
      <c r="X285" s="125">
        <v>6</v>
      </c>
      <c r="Y285" s="125">
        <v>12</v>
      </c>
      <c r="Z285" s="125">
        <v>0</v>
      </c>
      <c r="AA285" s="92">
        <f t="shared" si="70"/>
        <v>80</v>
      </c>
      <c r="AB285" s="278">
        <f t="shared" si="57"/>
        <v>6</v>
      </c>
      <c r="AC285" s="278">
        <f t="shared" si="58"/>
        <v>20</v>
      </c>
      <c r="AD285" s="278">
        <f t="shared" si="59"/>
        <v>26</v>
      </c>
      <c r="AE285" s="278">
        <f t="shared" si="60"/>
        <v>10</v>
      </c>
      <c r="AF285" s="278">
        <f t="shared" si="61"/>
        <v>18</v>
      </c>
      <c r="AG285" s="278">
        <f t="shared" si="62"/>
        <v>0</v>
      </c>
      <c r="AH285" s="277">
        <f t="shared" si="63"/>
        <v>80</v>
      </c>
      <c r="AI285" s="279">
        <f t="shared" si="64"/>
        <v>100</v>
      </c>
      <c r="AJ285" s="279">
        <f t="shared" si="65"/>
        <v>86.956521739130437</v>
      </c>
      <c r="AK285" s="279">
        <f t="shared" si="66"/>
        <v>86.666666666666671</v>
      </c>
      <c r="AL285" s="279">
        <f t="shared" si="67"/>
        <v>76.923076923076934</v>
      </c>
      <c r="AM285" s="279">
        <f t="shared" si="68"/>
        <v>64.285714285714292</v>
      </c>
      <c r="AN285" s="279">
        <f t="shared" si="69"/>
        <v>0</v>
      </c>
      <c r="AO285" s="3"/>
      <c r="AP285" s="3"/>
      <c r="AQ285" s="3"/>
    </row>
    <row r="286" spans="1:43" ht="30" customHeight="1" x14ac:dyDescent="0.2">
      <c r="A286" s="91">
        <v>270</v>
      </c>
      <c r="B286" s="117" t="str">
        <f>'STUDENT NAMELIST'!B274</f>
        <v>2023PEC AI 210</v>
      </c>
      <c r="C286" s="117">
        <f>'STUDENT NAMELIST'!C274</f>
        <v>211423243272</v>
      </c>
      <c r="D286" s="118" t="str">
        <f>'STUDENT NAMELIST'!D274</f>
        <v>MEENAKSHI A S</v>
      </c>
      <c r="E286" s="82">
        <v>2</v>
      </c>
      <c r="F286" s="82">
        <v>2</v>
      </c>
      <c r="G286" s="82">
        <v>2</v>
      </c>
      <c r="H286" s="82">
        <v>2</v>
      </c>
      <c r="I286" s="82">
        <v>2</v>
      </c>
      <c r="J286" s="82">
        <v>2</v>
      </c>
      <c r="K286" s="82">
        <v>2</v>
      </c>
      <c r="L286" s="82">
        <v>2</v>
      </c>
      <c r="M286" s="82">
        <v>2</v>
      </c>
      <c r="N286" s="82">
        <v>1</v>
      </c>
      <c r="O286" s="82">
        <v>0</v>
      </c>
      <c r="P286" s="125">
        <v>13</v>
      </c>
      <c r="Q286" s="125">
        <v>13</v>
      </c>
      <c r="R286" s="125">
        <v>0</v>
      </c>
      <c r="S286" s="125">
        <v>0</v>
      </c>
      <c r="T286" s="125">
        <v>13</v>
      </c>
      <c r="U286" s="125">
        <v>0</v>
      </c>
      <c r="V286" s="125">
        <v>13</v>
      </c>
      <c r="W286" s="125">
        <v>10</v>
      </c>
      <c r="X286" s="125">
        <v>0</v>
      </c>
      <c r="Y286" s="125">
        <v>0</v>
      </c>
      <c r="Z286" s="125">
        <v>14</v>
      </c>
      <c r="AA286" s="92">
        <f t="shared" si="70"/>
        <v>95</v>
      </c>
      <c r="AB286" s="278">
        <f t="shared" si="57"/>
        <v>6</v>
      </c>
      <c r="AC286" s="278">
        <f t="shared" si="58"/>
        <v>9</v>
      </c>
      <c r="AD286" s="278">
        <f t="shared" si="59"/>
        <v>30</v>
      </c>
      <c r="AE286" s="278">
        <f t="shared" si="60"/>
        <v>26</v>
      </c>
      <c r="AF286" s="278">
        <f t="shared" si="61"/>
        <v>24</v>
      </c>
      <c r="AG286" s="278">
        <f t="shared" si="62"/>
        <v>0</v>
      </c>
      <c r="AH286" s="277">
        <f t="shared" si="63"/>
        <v>95</v>
      </c>
      <c r="AI286" s="279">
        <f t="shared" si="64"/>
        <v>100</v>
      </c>
      <c r="AJ286" s="279">
        <f t="shared" si="65"/>
        <v>90</v>
      </c>
      <c r="AK286" s="279">
        <f t="shared" si="66"/>
        <v>100</v>
      </c>
      <c r="AL286" s="279">
        <f t="shared" si="67"/>
        <v>100</v>
      </c>
      <c r="AM286" s="279">
        <f t="shared" si="68"/>
        <v>85.714285714285708</v>
      </c>
      <c r="AN286" s="279">
        <f t="shared" si="69"/>
        <v>0</v>
      </c>
      <c r="AO286" s="3"/>
      <c r="AP286" s="3"/>
      <c r="AQ286" s="3"/>
    </row>
    <row r="287" spans="1:43" ht="30" customHeight="1" x14ac:dyDescent="0.2">
      <c r="A287" s="91">
        <v>271</v>
      </c>
      <c r="B287" s="117" t="str">
        <f>'STUDENT NAMELIST'!B275</f>
        <v>2023PEC AI 211</v>
      </c>
      <c r="C287" s="117">
        <f>'STUDENT NAMELIST'!C275</f>
        <v>211423243273</v>
      </c>
      <c r="D287" s="118" t="str">
        <f>'STUDENT NAMELIST'!D275</f>
        <v>MITHRA SHREE A</v>
      </c>
      <c r="E287" s="82">
        <v>2</v>
      </c>
      <c r="F287" s="82">
        <v>2</v>
      </c>
      <c r="G287" s="82">
        <v>2</v>
      </c>
      <c r="H287" s="82">
        <v>2</v>
      </c>
      <c r="I287" s="82">
        <v>2</v>
      </c>
      <c r="J287" s="82">
        <v>2</v>
      </c>
      <c r="K287" s="82">
        <v>2</v>
      </c>
      <c r="L287" s="82">
        <v>2</v>
      </c>
      <c r="M287" s="82">
        <v>2</v>
      </c>
      <c r="N287" s="82">
        <v>0</v>
      </c>
      <c r="O287" s="82">
        <v>13</v>
      </c>
      <c r="P287" s="125">
        <v>0</v>
      </c>
      <c r="Q287" s="125">
        <v>0</v>
      </c>
      <c r="R287" s="125">
        <v>13</v>
      </c>
      <c r="S287" s="125">
        <v>11</v>
      </c>
      <c r="T287" s="125">
        <v>0</v>
      </c>
      <c r="U287" s="125">
        <v>13</v>
      </c>
      <c r="V287" s="125">
        <v>0</v>
      </c>
      <c r="W287" s="125">
        <v>0</v>
      </c>
      <c r="X287" s="125">
        <v>8</v>
      </c>
      <c r="Y287" s="125">
        <v>14</v>
      </c>
      <c r="Z287" s="125">
        <v>0</v>
      </c>
      <c r="AA287" s="92">
        <f t="shared" si="70"/>
        <v>90</v>
      </c>
      <c r="AB287" s="278">
        <f t="shared" si="57"/>
        <v>6</v>
      </c>
      <c r="AC287" s="278">
        <f t="shared" si="58"/>
        <v>21</v>
      </c>
      <c r="AD287" s="278">
        <f t="shared" si="59"/>
        <v>30</v>
      </c>
      <c r="AE287" s="278">
        <f t="shared" si="60"/>
        <v>11</v>
      </c>
      <c r="AF287" s="278">
        <f t="shared" si="61"/>
        <v>22</v>
      </c>
      <c r="AG287" s="278">
        <f t="shared" si="62"/>
        <v>0</v>
      </c>
      <c r="AH287" s="277">
        <f t="shared" si="63"/>
        <v>90</v>
      </c>
      <c r="AI287" s="279">
        <f t="shared" si="64"/>
        <v>100</v>
      </c>
      <c r="AJ287" s="279">
        <f t="shared" si="65"/>
        <v>91.304347826086953</v>
      </c>
      <c r="AK287" s="279">
        <f t="shared" si="66"/>
        <v>100</v>
      </c>
      <c r="AL287" s="279">
        <f t="shared" si="67"/>
        <v>84.615384615384613</v>
      </c>
      <c r="AM287" s="279">
        <f t="shared" si="68"/>
        <v>78.571428571428569</v>
      </c>
      <c r="AN287" s="279">
        <f t="shared" si="69"/>
        <v>0</v>
      </c>
      <c r="AO287" s="3"/>
      <c r="AP287" s="3"/>
      <c r="AQ287" s="3"/>
    </row>
    <row r="288" spans="1:43" ht="30" customHeight="1" x14ac:dyDescent="0.2">
      <c r="A288" s="91">
        <v>272</v>
      </c>
      <c r="B288" s="117" t="str">
        <f>'STUDENT NAMELIST'!B276</f>
        <v>2023PEC AI 444</v>
      </c>
      <c r="C288" s="117">
        <f>'STUDENT NAMELIST'!C276</f>
        <v>211423243274</v>
      </c>
      <c r="D288" s="118" t="str">
        <f>'STUDENT NAMELIST'!D276</f>
        <v>MITHUN S</v>
      </c>
      <c r="E288" s="82">
        <v>2</v>
      </c>
      <c r="F288" s="82">
        <v>2</v>
      </c>
      <c r="G288" s="82">
        <v>2</v>
      </c>
      <c r="H288" s="82">
        <v>2</v>
      </c>
      <c r="I288" s="82">
        <v>2</v>
      </c>
      <c r="J288" s="82">
        <v>2</v>
      </c>
      <c r="K288" s="82">
        <v>2</v>
      </c>
      <c r="L288" s="82">
        <v>2</v>
      </c>
      <c r="M288" s="82">
        <v>1</v>
      </c>
      <c r="N288" s="82">
        <v>0</v>
      </c>
      <c r="O288" s="82">
        <v>0</v>
      </c>
      <c r="P288" s="125">
        <v>12</v>
      </c>
      <c r="Q288" s="125">
        <v>12</v>
      </c>
      <c r="R288" s="125">
        <v>0</v>
      </c>
      <c r="S288" s="125">
        <v>0</v>
      </c>
      <c r="T288" s="125">
        <v>12</v>
      </c>
      <c r="U288" s="125">
        <v>0</v>
      </c>
      <c r="V288" s="125">
        <v>12</v>
      </c>
      <c r="W288" s="125">
        <v>7</v>
      </c>
      <c r="X288" s="125">
        <v>0</v>
      </c>
      <c r="Y288" s="125">
        <v>0</v>
      </c>
      <c r="Z288" s="125">
        <v>13</v>
      </c>
      <c r="AA288" s="92">
        <f t="shared" si="70"/>
        <v>85</v>
      </c>
      <c r="AB288" s="278">
        <f t="shared" si="57"/>
        <v>6</v>
      </c>
      <c r="AC288" s="278">
        <f t="shared" si="58"/>
        <v>8</v>
      </c>
      <c r="AD288" s="278">
        <f t="shared" si="59"/>
        <v>27</v>
      </c>
      <c r="AE288" s="278">
        <f t="shared" si="60"/>
        <v>24</v>
      </c>
      <c r="AF288" s="278">
        <f t="shared" si="61"/>
        <v>20</v>
      </c>
      <c r="AG288" s="278">
        <f t="shared" si="62"/>
        <v>0</v>
      </c>
      <c r="AH288" s="277">
        <f t="shared" si="63"/>
        <v>85</v>
      </c>
      <c r="AI288" s="279">
        <f t="shared" si="64"/>
        <v>100</v>
      </c>
      <c r="AJ288" s="279">
        <f t="shared" si="65"/>
        <v>80</v>
      </c>
      <c r="AK288" s="279">
        <f t="shared" si="66"/>
        <v>90</v>
      </c>
      <c r="AL288" s="279">
        <f t="shared" si="67"/>
        <v>92.307692307692307</v>
      </c>
      <c r="AM288" s="279">
        <f t="shared" si="68"/>
        <v>71.428571428571431</v>
      </c>
      <c r="AN288" s="279">
        <f t="shared" si="69"/>
        <v>0</v>
      </c>
      <c r="AO288" s="3"/>
      <c r="AP288" s="3"/>
      <c r="AQ288" s="3"/>
    </row>
    <row r="289" spans="1:43" ht="30" customHeight="1" x14ac:dyDescent="0.2">
      <c r="A289" s="91">
        <v>273</v>
      </c>
      <c r="B289" s="117" t="str">
        <f>'STUDENT NAMELIST'!B277</f>
        <v>2023PEC AI 445</v>
      </c>
      <c r="C289" s="117">
        <f>'STUDENT NAMELIST'!C277</f>
        <v>211423243275</v>
      </c>
      <c r="D289" s="118" t="str">
        <f>'STUDENT NAMELIST'!D277</f>
        <v xml:space="preserve">DH MITHUN SAI </v>
      </c>
      <c r="E289" s="82">
        <v>2</v>
      </c>
      <c r="F289" s="82">
        <v>2</v>
      </c>
      <c r="G289" s="82">
        <v>2</v>
      </c>
      <c r="H289" s="82">
        <v>1</v>
      </c>
      <c r="I289" s="82">
        <v>0</v>
      </c>
      <c r="J289" s="82">
        <v>0</v>
      </c>
      <c r="K289" s="82">
        <v>0</v>
      </c>
      <c r="L289" s="82">
        <v>0</v>
      </c>
      <c r="M289" s="82">
        <v>0</v>
      </c>
      <c r="N289" s="82">
        <v>0</v>
      </c>
      <c r="O289" s="82">
        <v>5</v>
      </c>
      <c r="P289" s="125">
        <v>0</v>
      </c>
      <c r="Q289" s="125">
        <v>0</v>
      </c>
      <c r="R289" s="125">
        <v>5</v>
      </c>
      <c r="S289" s="125">
        <v>5</v>
      </c>
      <c r="T289" s="125">
        <v>0</v>
      </c>
      <c r="U289" s="125">
        <v>5</v>
      </c>
      <c r="V289" s="125">
        <v>0</v>
      </c>
      <c r="W289" s="125">
        <v>0</v>
      </c>
      <c r="X289" s="125">
        <v>3</v>
      </c>
      <c r="Y289" s="125">
        <v>5</v>
      </c>
      <c r="Z289" s="125">
        <v>0</v>
      </c>
      <c r="AA289" s="92">
        <f t="shared" si="70"/>
        <v>35</v>
      </c>
      <c r="AB289" s="278">
        <f t="shared" si="57"/>
        <v>2</v>
      </c>
      <c r="AC289" s="278">
        <f t="shared" si="58"/>
        <v>10</v>
      </c>
      <c r="AD289" s="278">
        <f t="shared" si="59"/>
        <v>10</v>
      </c>
      <c r="AE289" s="278">
        <f t="shared" si="60"/>
        <v>5</v>
      </c>
      <c r="AF289" s="278">
        <f t="shared" si="61"/>
        <v>8</v>
      </c>
      <c r="AG289" s="278">
        <f t="shared" si="62"/>
        <v>0</v>
      </c>
      <c r="AH289" s="277">
        <f t="shared" si="63"/>
        <v>35</v>
      </c>
      <c r="AI289" s="279">
        <f t="shared" si="64"/>
        <v>33.333333333333329</v>
      </c>
      <c r="AJ289" s="279">
        <f t="shared" si="65"/>
        <v>43.478260869565219</v>
      </c>
      <c r="AK289" s="279">
        <f t="shared" si="66"/>
        <v>33.333333333333329</v>
      </c>
      <c r="AL289" s="279">
        <f t="shared" si="67"/>
        <v>38.461538461538467</v>
      </c>
      <c r="AM289" s="279">
        <f t="shared" si="68"/>
        <v>28.571428571428569</v>
      </c>
      <c r="AN289" s="279">
        <f t="shared" si="69"/>
        <v>0</v>
      </c>
      <c r="AO289" s="3"/>
      <c r="AP289" s="3"/>
      <c r="AQ289" s="3"/>
    </row>
    <row r="290" spans="1:43" ht="30" customHeight="1" x14ac:dyDescent="0.2">
      <c r="A290" s="91">
        <v>274</v>
      </c>
      <c r="B290" s="117" t="str">
        <f>'STUDENT NAMELIST'!B278</f>
        <v>2023PEC AI 446</v>
      </c>
      <c r="C290" s="117">
        <f>'STUDENT NAMELIST'!C278</f>
        <v>211423243276</v>
      </c>
      <c r="D290" s="118" t="str">
        <f>'STUDENT NAMELIST'!D278</f>
        <v>MOHAMED ARSHAD M</v>
      </c>
      <c r="E290" s="82">
        <v>2</v>
      </c>
      <c r="F290" s="82">
        <v>2</v>
      </c>
      <c r="G290" s="82">
        <v>2</v>
      </c>
      <c r="H290" s="82">
        <v>2</v>
      </c>
      <c r="I290" s="82">
        <v>2</v>
      </c>
      <c r="J290" s="82">
        <v>2</v>
      </c>
      <c r="K290" s="82">
        <v>0</v>
      </c>
      <c r="L290" s="82">
        <v>0</v>
      </c>
      <c r="M290" s="82">
        <v>0</v>
      </c>
      <c r="N290" s="82">
        <v>0</v>
      </c>
      <c r="O290" s="82">
        <v>0</v>
      </c>
      <c r="P290" s="125">
        <v>8</v>
      </c>
      <c r="Q290" s="125">
        <v>9</v>
      </c>
      <c r="R290" s="125">
        <v>0</v>
      </c>
      <c r="S290" s="125">
        <v>0</v>
      </c>
      <c r="T290" s="125">
        <v>9</v>
      </c>
      <c r="U290" s="125">
        <v>0</v>
      </c>
      <c r="V290" s="125">
        <v>9</v>
      </c>
      <c r="W290" s="125">
        <v>2</v>
      </c>
      <c r="X290" s="125">
        <v>0</v>
      </c>
      <c r="Y290" s="125">
        <v>0</v>
      </c>
      <c r="Z290" s="125">
        <v>9</v>
      </c>
      <c r="AA290" s="92">
        <f t="shared" si="70"/>
        <v>58</v>
      </c>
      <c r="AB290" s="278">
        <f t="shared" si="57"/>
        <v>2</v>
      </c>
      <c r="AC290" s="278">
        <f t="shared" si="58"/>
        <v>8</v>
      </c>
      <c r="AD290" s="278">
        <f t="shared" si="59"/>
        <v>19</v>
      </c>
      <c r="AE290" s="278">
        <f t="shared" si="60"/>
        <v>18</v>
      </c>
      <c r="AF290" s="278">
        <f t="shared" si="61"/>
        <v>11</v>
      </c>
      <c r="AG290" s="278">
        <f t="shared" si="62"/>
        <v>0</v>
      </c>
      <c r="AH290" s="277">
        <f t="shared" si="63"/>
        <v>58</v>
      </c>
      <c r="AI290" s="279">
        <f t="shared" si="64"/>
        <v>33.333333333333329</v>
      </c>
      <c r="AJ290" s="279">
        <f t="shared" si="65"/>
        <v>80</v>
      </c>
      <c r="AK290" s="279">
        <f t="shared" si="66"/>
        <v>63.333333333333329</v>
      </c>
      <c r="AL290" s="279">
        <f t="shared" si="67"/>
        <v>69.230769230769226</v>
      </c>
      <c r="AM290" s="279">
        <f t="shared" si="68"/>
        <v>39.285714285714285</v>
      </c>
      <c r="AN290" s="279">
        <f t="shared" si="69"/>
        <v>0</v>
      </c>
      <c r="AO290" s="3"/>
      <c r="AP290" s="3"/>
      <c r="AQ290" s="3"/>
    </row>
    <row r="291" spans="1:43" ht="30" customHeight="1" x14ac:dyDescent="0.2">
      <c r="A291" s="91">
        <v>275</v>
      </c>
      <c r="B291" s="117" t="str">
        <f>'STUDENT NAMELIST'!B279</f>
        <v>2023PEC AI 447</v>
      </c>
      <c r="C291" s="117">
        <f>'STUDENT NAMELIST'!C279</f>
        <v>211423243277</v>
      </c>
      <c r="D291" s="118" t="str">
        <f>'STUDENT NAMELIST'!D279</f>
        <v>MOHAMED BASITH</v>
      </c>
      <c r="E291" s="82">
        <v>2</v>
      </c>
      <c r="F291" s="82">
        <v>2</v>
      </c>
      <c r="G291" s="82">
        <v>2</v>
      </c>
      <c r="H291" s="82">
        <v>2</v>
      </c>
      <c r="I291" s="82">
        <v>2</v>
      </c>
      <c r="J291" s="82">
        <v>2</v>
      </c>
      <c r="K291" s="82">
        <v>1</v>
      </c>
      <c r="L291" s="82">
        <v>0</v>
      </c>
      <c r="M291" s="82">
        <v>0</v>
      </c>
      <c r="N291" s="82">
        <v>0</v>
      </c>
      <c r="O291" s="82">
        <v>9</v>
      </c>
      <c r="P291" s="125">
        <v>0</v>
      </c>
      <c r="Q291" s="125">
        <v>0</v>
      </c>
      <c r="R291" s="125">
        <v>9</v>
      </c>
      <c r="S291" s="125">
        <v>8</v>
      </c>
      <c r="T291" s="125">
        <v>0</v>
      </c>
      <c r="U291" s="125">
        <v>9</v>
      </c>
      <c r="V291" s="125">
        <v>0</v>
      </c>
      <c r="W291" s="125">
        <v>0</v>
      </c>
      <c r="X291" s="125">
        <v>6</v>
      </c>
      <c r="Y291" s="125">
        <v>10</v>
      </c>
      <c r="Z291" s="125">
        <v>0</v>
      </c>
      <c r="AA291" s="92">
        <f t="shared" si="70"/>
        <v>64</v>
      </c>
      <c r="AB291" s="278">
        <f t="shared" si="57"/>
        <v>3</v>
      </c>
      <c r="AC291" s="278">
        <f t="shared" si="58"/>
        <v>17</v>
      </c>
      <c r="AD291" s="278">
        <f t="shared" si="59"/>
        <v>20</v>
      </c>
      <c r="AE291" s="278">
        <f t="shared" si="60"/>
        <v>8</v>
      </c>
      <c r="AF291" s="278">
        <f t="shared" si="61"/>
        <v>16</v>
      </c>
      <c r="AG291" s="278">
        <f t="shared" si="62"/>
        <v>0</v>
      </c>
      <c r="AH291" s="277">
        <f t="shared" si="63"/>
        <v>64</v>
      </c>
      <c r="AI291" s="279">
        <f t="shared" si="64"/>
        <v>50</v>
      </c>
      <c r="AJ291" s="279">
        <f t="shared" si="65"/>
        <v>73.91304347826086</v>
      </c>
      <c r="AK291" s="279">
        <f t="shared" si="66"/>
        <v>66.666666666666657</v>
      </c>
      <c r="AL291" s="279">
        <f t="shared" si="67"/>
        <v>61.53846153846154</v>
      </c>
      <c r="AM291" s="279">
        <f t="shared" si="68"/>
        <v>57.142857142857139</v>
      </c>
      <c r="AN291" s="279">
        <f t="shared" si="69"/>
        <v>0</v>
      </c>
      <c r="AO291" s="3"/>
      <c r="AP291" s="3"/>
      <c r="AQ291" s="3"/>
    </row>
    <row r="292" spans="1:43" ht="30" customHeight="1" x14ac:dyDescent="0.2">
      <c r="A292" s="91">
        <v>276</v>
      </c>
      <c r="B292" s="117" t="str">
        <f>'STUDENT NAMELIST'!B280</f>
        <v>2023PEC AI 448</v>
      </c>
      <c r="C292" s="117">
        <f>'STUDENT NAMELIST'!C280</f>
        <v>211423243278</v>
      </c>
      <c r="D292" s="118" t="str">
        <f>'STUDENT NAMELIST'!D280</f>
        <v xml:space="preserve">MOHAMED JABBAR SHAHID </v>
      </c>
      <c r="E292" s="82">
        <v>2</v>
      </c>
      <c r="F292" s="82">
        <v>2</v>
      </c>
      <c r="G292" s="82">
        <v>2</v>
      </c>
      <c r="H292" s="82">
        <v>2</v>
      </c>
      <c r="I292" s="82">
        <v>2</v>
      </c>
      <c r="J292" s="82">
        <v>0</v>
      </c>
      <c r="K292" s="82">
        <v>0</v>
      </c>
      <c r="L292" s="82">
        <v>0</v>
      </c>
      <c r="M292" s="82">
        <v>0</v>
      </c>
      <c r="N292" s="82">
        <v>0</v>
      </c>
      <c r="O292" s="82">
        <v>0</v>
      </c>
      <c r="P292" s="125">
        <v>7</v>
      </c>
      <c r="Q292" s="125">
        <v>7</v>
      </c>
      <c r="R292" s="125">
        <v>0</v>
      </c>
      <c r="S292" s="125">
        <v>0</v>
      </c>
      <c r="T292" s="125">
        <v>7</v>
      </c>
      <c r="U292" s="125">
        <v>0</v>
      </c>
      <c r="V292" s="125">
        <v>7</v>
      </c>
      <c r="W292" s="125">
        <v>4</v>
      </c>
      <c r="X292" s="125">
        <v>0</v>
      </c>
      <c r="Y292" s="125">
        <v>0</v>
      </c>
      <c r="Z292" s="125">
        <v>8</v>
      </c>
      <c r="AA292" s="92">
        <f t="shared" si="70"/>
        <v>50</v>
      </c>
      <c r="AB292" s="278">
        <f t="shared" si="57"/>
        <v>2</v>
      </c>
      <c r="AC292" s="278">
        <f t="shared" si="58"/>
        <v>6</v>
      </c>
      <c r="AD292" s="278">
        <f t="shared" si="59"/>
        <v>16</v>
      </c>
      <c r="AE292" s="278">
        <f t="shared" si="60"/>
        <v>14</v>
      </c>
      <c r="AF292" s="278">
        <f t="shared" si="61"/>
        <v>12</v>
      </c>
      <c r="AG292" s="278">
        <f t="shared" si="62"/>
        <v>0</v>
      </c>
      <c r="AH292" s="277">
        <f t="shared" si="63"/>
        <v>50</v>
      </c>
      <c r="AI292" s="279">
        <f t="shared" si="64"/>
        <v>33.333333333333329</v>
      </c>
      <c r="AJ292" s="279">
        <f t="shared" si="65"/>
        <v>60</v>
      </c>
      <c r="AK292" s="279">
        <f t="shared" si="66"/>
        <v>53.333333333333336</v>
      </c>
      <c r="AL292" s="279">
        <f t="shared" si="67"/>
        <v>53.846153846153847</v>
      </c>
      <c r="AM292" s="279">
        <f t="shared" si="68"/>
        <v>42.857142857142854</v>
      </c>
      <c r="AN292" s="279">
        <f t="shared" si="69"/>
        <v>0</v>
      </c>
      <c r="AO292" s="3"/>
      <c r="AP292" s="3"/>
      <c r="AQ292" s="3"/>
    </row>
    <row r="293" spans="1:43" ht="30" customHeight="1" x14ac:dyDescent="0.2">
      <c r="A293" s="91">
        <v>277</v>
      </c>
      <c r="B293" s="117" t="str">
        <f>'STUDENT NAMELIST'!B281</f>
        <v>2023PEC AI 449</v>
      </c>
      <c r="C293" s="117">
        <f>'STUDENT NAMELIST'!C281</f>
        <v>211423243279</v>
      </c>
      <c r="D293" s="118" t="str">
        <f>'STUDENT NAMELIST'!D281</f>
        <v>MOHAMED SUHAIL N</v>
      </c>
      <c r="E293" s="82">
        <v>2</v>
      </c>
      <c r="F293" s="82">
        <v>2</v>
      </c>
      <c r="G293" s="82">
        <v>2</v>
      </c>
      <c r="H293" s="82">
        <v>2</v>
      </c>
      <c r="I293" s="82">
        <v>2</v>
      </c>
      <c r="J293" s="82">
        <v>2</v>
      </c>
      <c r="K293" s="82">
        <v>2</v>
      </c>
      <c r="L293" s="82">
        <v>0</v>
      </c>
      <c r="M293" s="82">
        <v>0</v>
      </c>
      <c r="N293" s="82">
        <v>0</v>
      </c>
      <c r="O293" s="82">
        <v>10</v>
      </c>
      <c r="P293" s="125">
        <v>0</v>
      </c>
      <c r="Q293" s="125">
        <v>0</v>
      </c>
      <c r="R293" s="125">
        <v>10</v>
      </c>
      <c r="S293" s="125">
        <v>9</v>
      </c>
      <c r="T293" s="125">
        <v>0</v>
      </c>
      <c r="U293" s="125">
        <v>10</v>
      </c>
      <c r="V293" s="125">
        <v>0</v>
      </c>
      <c r="W293" s="125">
        <v>0</v>
      </c>
      <c r="X293" s="125">
        <v>7</v>
      </c>
      <c r="Y293" s="125">
        <v>11</v>
      </c>
      <c r="Z293" s="125">
        <v>0</v>
      </c>
      <c r="AA293" s="92">
        <f t="shared" si="70"/>
        <v>71</v>
      </c>
      <c r="AB293" s="278">
        <f t="shared" si="57"/>
        <v>4</v>
      </c>
      <c r="AC293" s="278">
        <f t="shared" si="58"/>
        <v>18</v>
      </c>
      <c r="AD293" s="278">
        <f t="shared" si="59"/>
        <v>22</v>
      </c>
      <c r="AE293" s="278">
        <f t="shared" si="60"/>
        <v>9</v>
      </c>
      <c r="AF293" s="278">
        <f t="shared" si="61"/>
        <v>18</v>
      </c>
      <c r="AG293" s="278">
        <f t="shared" si="62"/>
        <v>0</v>
      </c>
      <c r="AH293" s="277">
        <f t="shared" si="63"/>
        <v>71</v>
      </c>
      <c r="AI293" s="279">
        <f t="shared" si="64"/>
        <v>66.666666666666657</v>
      </c>
      <c r="AJ293" s="279">
        <f t="shared" si="65"/>
        <v>78.260869565217391</v>
      </c>
      <c r="AK293" s="279">
        <f t="shared" si="66"/>
        <v>73.333333333333329</v>
      </c>
      <c r="AL293" s="279">
        <f t="shared" si="67"/>
        <v>69.230769230769226</v>
      </c>
      <c r="AM293" s="279">
        <f t="shared" si="68"/>
        <v>64.285714285714292</v>
      </c>
      <c r="AN293" s="279">
        <f t="shared" si="69"/>
        <v>0</v>
      </c>
      <c r="AO293" s="3"/>
      <c r="AP293" s="3"/>
      <c r="AQ293" s="3"/>
    </row>
    <row r="294" spans="1:43" ht="30" customHeight="1" x14ac:dyDescent="0.2">
      <c r="A294" s="91">
        <v>278</v>
      </c>
      <c r="B294" s="117" t="str">
        <f>'STUDENT NAMELIST'!B282</f>
        <v>2023PEC AI 450</v>
      </c>
      <c r="C294" s="117">
        <f>'STUDENT NAMELIST'!C282</f>
        <v>211423243280</v>
      </c>
      <c r="D294" s="118" t="str">
        <f>'STUDENT NAMELIST'!D282</f>
        <v>MOHAMMED AATHIF KHAN A</v>
      </c>
      <c r="E294" s="82">
        <v>2</v>
      </c>
      <c r="F294" s="82">
        <v>2</v>
      </c>
      <c r="G294" s="82">
        <v>2</v>
      </c>
      <c r="H294" s="82">
        <v>2</v>
      </c>
      <c r="I294" s="82">
        <v>2</v>
      </c>
      <c r="J294" s="82">
        <v>2</v>
      </c>
      <c r="K294" s="82">
        <v>2</v>
      </c>
      <c r="L294" s="82">
        <v>2</v>
      </c>
      <c r="M294" s="82">
        <v>1</v>
      </c>
      <c r="N294" s="82">
        <v>0</v>
      </c>
      <c r="O294" s="82">
        <v>0</v>
      </c>
      <c r="P294" s="125">
        <v>12</v>
      </c>
      <c r="Q294" s="125">
        <v>12</v>
      </c>
      <c r="R294" s="125">
        <v>0</v>
      </c>
      <c r="S294" s="125">
        <v>0</v>
      </c>
      <c r="T294" s="125">
        <v>12</v>
      </c>
      <c r="U294" s="125">
        <v>0</v>
      </c>
      <c r="V294" s="125">
        <v>12</v>
      </c>
      <c r="W294" s="125">
        <v>7</v>
      </c>
      <c r="X294" s="125">
        <v>0</v>
      </c>
      <c r="Y294" s="125">
        <v>0</v>
      </c>
      <c r="Z294" s="125">
        <v>13</v>
      </c>
      <c r="AA294" s="92">
        <f t="shared" si="70"/>
        <v>85</v>
      </c>
      <c r="AB294" s="278">
        <f t="shared" si="57"/>
        <v>6</v>
      </c>
      <c r="AC294" s="278">
        <f t="shared" si="58"/>
        <v>8</v>
      </c>
      <c r="AD294" s="278">
        <f t="shared" si="59"/>
        <v>27</v>
      </c>
      <c r="AE294" s="278">
        <f t="shared" si="60"/>
        <v>24</v>
      </c>
      <c r="AF294" s="278">
        <f t="shared" si="61"/>
        <v>20</v>
      </c>
      <c r="AG294" s="278">
        <f t="shared" si="62"/>
        <v>0</v>
      </c>
      <c r="AH294" s="277">
        <f t="shared" si="63"/>
        <v>85</v>
      </c>
      <c r="AI294" s="279">
        <f t="shared" si="64"/>
        <v>100</v>
      </c>
      <c r="AJ294" s="279">
        <f t="shared" si="65"/>
        <v>80</v>
      </c>
      <c r="AK294" s="279">
        <f t="shared" si="66"/>
        <v>90</v>
      </c>
      <c r="AL294" s="279">
        <f t="shared" si="67"/>
        <v>92.307692307692307</v>
      </c>
      <c r="AM294" s="279">
        <f t="shared" si="68"/>
        <v>71.428571428571431</v>
      </c>
      <c r="AN294" s="279">
        <f t="shared" si="69"/>
        <v>0</v>
      </c>
      <c r="AO294" s="3"/>
      <c r="AP294" s="3"/>
      <c r="AQ294" s="3"/>
    </row>
    <row r="295" spans="1:43" ht="30" customHeight="1" x14ac:dyDescent="0.2">
      <c r="A295" s="91">
        <v>279</v>
      </c>
      <c r="B295" s="117" t="str">
        <f>'STUDENT NAMELIST'!B283</f>
        <v>2023PEC AI 452</v>
      </c>
      <c r="C295" s="117">
        <f>'STUDENT NAMELIST'!C283</f>
        <v>211423243282</v>
      </c>
      <c r="D295" s="118" t="str">
        <f>'STUDENT NAMELIST'!D283</f>
        <v>MOHAMMED THOUFEEQ S</v>
      </c>
      <c r="E295" s="82">
        <v>2</v>
      </c>
      <c r="F295" s="82">
        <v>2</v>
      </c>
      <c r="G295" s="82">
        <v>2</v>
      </c>
      <c r="H295" s="82">
        <v>0</v>
      </c>
      <c r="I295" s="82">
        <v>0</v>
      </c>
      <c r="J295" s="82">
        <v>0</v>
      </c>
      <c r="K295" s="82">
        <v>0</v>
      </c>
      <c r="L295" s="82">
        <v>0</v>
      </c>
      <c r="M295" s="82">
        <v>0</v>
      </c>
      <c r="N295" s="82">
        <v>0</v>
      </c>
      <c r="O295" s="82">
        <v>5</v>
      </c>
      <c r="P295" s="125">
        <v>0</v>
      </c>
      <c r="Q295" s="125">
        <v>0</v>
      </c>
      <c r="R295" s="125">
        <v>5</v>
      </c>
      <c r="S295" s="125">
        <v>4</v>
      </c>
      <c r="T295" s="125">
        <v>0</v>
      </c>
      <c r="U295" s="125">
        <v>5</v>
      </c>
      <c r="V295" s="125">
        <v>0</v>
      </c>
      <c r="W295" s="125">
        <v>0</v>
      </c>
      <c r="X295" s="125">
        <v>0</v>
      </c>
      <c r="Y295" s="125">
        <v>5</v>
      </c>
      <c r="Z295" s="125">
        <v>0</v>
      </c>
      <c r="AA295" s="92">
        <f t="shared" si="70"/>
        <v>30</v>
      </c>
      <c r="AB295" s="278">
        <f t="shared" si="57"/>
        <v>2</v>
      </c>
      <c r="AC295" s="278">
        <f t="shared" si="58"/>
        <v>9</v>
      </c>
      <c r="AD295" s="278">
        <f t="shared" si="59"/>
        <v>10</v>
      </c>
      <c r="AE295" s="278">
        <f t="shared" si="60"/>
        <v>4</v>
      </c>
      <c r="AF295" s="278">
        <f t="shared" si="61"/>
        <v>5</v>
      </c>
      <c r="AG295" s="278">
        <f t="shared" si="62"/>
        <v>0</v>
      </c>
      <c r="AH295" s="277">
        <f t="shared" si="63"/>
        <v>30</v>
      </c>
      <c r="AI295" s="279">
        <f t="shared" si="64"/>
        <v>33.333333333333329</v>
      </c>
      <c r="AJ295" s="279">
        <f t="shared" si="65"/>
        <v>39.130434782608695</v>
      </c>
      <c r="AK295" s="279">
        <f t="shared" si="66"/>
        <v>33.333333333333329</v>
      </c>
      <c r="AL295" s="279">
        <f t="shared" si="67"/>
        <v>30.76923076923077</v>
      </c>
      <c r="AM295" s="279">
        <f t="shared" si="68"/>
        <v>33.333333333333329</v>
      </c>
      <c r="AN295" s="279">
        <f t="shared" si="69"/>
        <v>0</v>
      </c>
      <c r="AO295" s="3"/>
      <c r="AP295" s="3"/>
      <c r="AQ295" s="3"/>
    </row>
    <row r="296" spans="1:43" ht="30" customHeight="1" x14ac:dyDescent="0.2">
      <c r="A296" s="91">
        <v>280</v>
      </c>
      <c r="B296" s="117" t="str">
        <f>'STUDENT NAMELIST'!B284</f>
        <v>2023PEC AI 453</v>
      </c>
      <c r="C296" s="117">
        <f>'STUDENT NAMELIST'!C284</f>
        <v>211423243283</v>
      </c>
      <c r="D296" s="118" t="str">
        <f>'STUDENT NAMELIST'!D284</f>
        <v>MOHAN RAJ R</v>
      </c>
      <c r="E296" s="82">
        <v>2</v>
      </c>
      <c r="F296" s="82">
        <v>2</v>
      </c>
      <c r="G296" s="82">
        <v>2</v>
      </c>
      <c r="H296" s="82">
        <v>2</v>
      </c>
      <c r="I296" s="82">
        <v>2</v>
      </c>
      <c r="J296" s="82">
        <v>2</v>
      </c>
      <c r="K296" s="82">
        <v>0</v>
      </c>
      <c r="L296" s="82">
        <v>0</v>
      </c>
      <c r="M296" s="82">
        <v>0</v>
      </c>
      <c r="N296" s="82">
        <v>0</v>
      </c>
      <c r="O296" s="82">
        <v>0</v>
      </c>
      <c r="P296" s="125">
        <v>8</v>
      </c>
      <c r="Q296" s="125">
        <v>9</v>
      </c>
      <c r="R296" s="125">
        <v>0</v>
      </c>
      <c r="S296" s="125">
        <v>0</v>
      </c>
      <c r="T296" s="125">
        <v>9</v>
      </c>
      <c r="U296" s="125">
        <v>0</v>
      </c>
      <c r="V296" s="125">
        <v>9</v>
      </c>
      <c r="W296" s="125">
        <v>5</v>
      </c>
      <c r="X296" s="125">
        <v>0</v>
      </c>
      <c r="Y296" s="125">
        <v>0</v>
      </c>
      <c r="Z296" s="125">
        <v>9</v>
      </c>
      <c r="AA296" s="92">
        <f t="shared" si="70"/>
        <v>61</v>
      </c>
      <c r="AB296" s="278">
        <f t="shared" si="57"/>
        <v>2</v>
      </c>
      <c r="AC296" s="278">
        <f t="shared" si="58"/>
        <v>8</v>
      </c>
      <c r="AD296" s="278">
        <f t="shared" si="59"/>
        <v>19</v>
      </c>
      <c r="AE296" s="278">
        <f t="shared" si="60"/>
        <v>18</v>
      </c>
      <c r="AF296" s="278">
        <f t="shared" si="61"/>
        <v>14</v>
      </c>
      <c r="AG296" s="278">
        <f t="shared" si="62"/>
        <v>0</v>
      </c>
      <c r="AH296" s="277">
        <f t="shared" si="63"/>
        <v>61</v>
      </c>
      <c r="AI296" s="279">
        <f t="shared" si="64"/>
        <v>33.333333333333329</v>
      </c>
      <c r="AJ296" s="279">
        <f t="shared" si="65"/>
        <v>80</v>
      </c>
      <c r="AK296" s="279">
        <f t="shared" si="66"/>
        <v>63.333333333333329</v>
      </c>
      <c r="AL296" s="279">
        <f t="shared" si="67"/>
        <v>69.230769230769226</v>
      </c>
      <c r="AM296" s="279">
        <f t="shared" si="68"/>
        <v>50</v>
      </c>
      <c r="AN296" s="279">
        <f t="shared" si="69"/>
        <v>0</v>
      </c>
      <c r="AO296" s="3"/>
      <c r="AP296" s="3"/>
      <c r="AQ296" s="3"/>
    </row>
    <row r="297" spans="1:43" ht="30" customHeight="1" x14ac:dyDescent="0.2">
      <c r="A297" s="91">
        <v>281</v>
      </c>
      <c r="B297" s="117" t="str">
        <f>'STUDENT NAMELIST'!B285</f>
        <v>2023PEC AI 212</v>
      </c>
      <c r="C297" s="117">
        <f>'STUDENT NAMELIST'!C285</f>
        <v>211423243284</v>
      </c>
      <c r="D297" s="118" t="str">
        <f>'STUDENT NAMELIST'!D285</f>
        <v>MOHANA PRIYA V</v>
      </c>
      <c r="E297" s="82">
        <v>2</v>
      </c>
      <c r="F297" s="82">
        <v>2</v>
      </c>
      <c r="G297" s="82">
        <v>2</v>
      </c>
      <c r="H297" s="82">
        <v>2</v>
      </c>
      <c r="I297" s="82">
        <v>2</v>
      </c>
      <c r="J297" s="82">
        <v>2</v>
      </c>
      <c r="K297" s="82">
        <v>2</v>
      </c>
      <c r="L297" s="82">
        <v>2</v>
      </c>
      <c r="M297" s="82">
        <v>0</v>
      </c>
      <c r="N297" s="82">
        <v>0</v>
      </c>
      <c r="O297" s="82">
        <v>0</v>
      </c>
      <c r="P297" s="125">
        <v>11</v>
      </c>
      <c r="Q297" s="125">
        <v>12</v>
      </c>
      <c r="R297" s="125">
        <v>0</v>
      </c>
      <c r="S297" s="125">
        <v>0</v>
      </c>
      <c r="T297" s="125">
        <v>12</v>
      </c>
      <c r="U297" s="125">
        <v>0</v>
      </c>
      <c r="V297" s="125">
        <v>12</v>
      </c>
      <c r="W297" s="125">
        <v>5</v>
      </c>
      <c r="X297" s="125">
        <v>0</v>
      </c>
      <c r="Y297" s="125">
        <v>0</v>
      </c>
      <c r="Z297" s="125">
        <v>12</v>
      </c>
      <c r="AA297" s="92">
        <f t="shared" si="70"/>
        <v>80</v>
      </c>
      <c r="AB297" s="278">
        <f t="shared" si="57"/>
        <v>6</v>
      </c>
      <c r="AC297" s="278">
        <f t="shared" si="58"/>
        <v>8</v>
      </c>
      <c r="AD297" s="278">
        <f t="shared" si="59"/>
        <v>25</v>
      </c>
      <c r="AE297" s="278">
        <f t="shared" si="60"/>
        <v>24</v>
      </c>
      <c r="AF297" s="278">
        <f t="shared" si="61"/>
        <v>17</v>
      </c>
      <c r="AG297" s="278">
        <f t="shared" si="62"/>
        <v>0</v>
      </c>
      <c r="AH297" s="277">
        <f t="shared" si="63"/>
        <v>80</v>
      </c>
      <c r="AI297" s="279">
        <f t="shared" si="64"/>
        <v>100</v>
      </c>
      <c r="AJ297" s="279">
        <f t="shared" si="65"/>
        <v>80</v>
      </c>
      <c r="AK297" s="279">
        <f t="shared" si="66"/>
        <v>83.333333333333343</v>
      </c>
      <c r="AL297" s="279">
        <f t="shared" si="67"/>
        <v>92.307692307692307</v>
      </c>
      <c r="AM297" s="279">
        <f t="shared" si="68"/>
        <v>60.714285714285708</v>
      </c>
      <c r="AN297" s="279">
        <f t="shared" si="69"/>
        <v>0</v>
      </c>
      <c r="AO297" s="3"/>
      <c r="AP297" s="3"/>
      <c r="AQ297" s="3"/>
    </row>
    <row r="298" spans="1:43" ht="30" customHeight="1" x14ac:dyDescent="0.2">
      <c r="A298" s="91">
        <v>282</v>
      </c>
      <c r="B298" s="117" t="str">
        <f>'STUDENT NAMELIST'!B286</f>
        <v>2023PEC AI 454</v>
      </c>
      <c r="C298" s="117">
        <f>'STUDENT NAMELIST'!C286</f>
        <v>211423243285</v>
      </c>
      <c r="D298" s="118" t="str">
        <f>'STUDENT NAMELIST'!D286</f>
        <v>MOHANA PRIYAN N</v>
      </c>
      <c r="E298" s="82">
        <v>2</v>
      </c>
      <c r="F298" s="82">
        <v>2</v>
      </c>
      <c r="G298" s="82">
        <v>2</v>
      </c>
      <c r="H298" s="82">
        <v>2</v>
      </c>
      <c r="I298" s="82">
        <v>2</v>
      </c>
      <c r="J298" s="82">
        <v>2</v>
      </c>
      <c r="K298" s="82">
        <v>2</v>
      </c>
      <c r="L298" s="82">
        <v>1</v>
      </c>
      <c r="M298" s="82">
        <v>0</v>
      </c>
      <c r="N298" s="82">
        <v>0</v>
      </c>
      <c r="O298" s="82">
        <v>11</v>
      </c>
      <c r="P298" s="125">
        <v>0</v>
      </c>
      <c r="Q298" s="125">
        <v>0</v>
      </c>
      <c r="R298" s="125">
        <v>11</v>
      </c>
      <c r="S298" s="125">
        <v>9</v>
      </c>
      <c r="T298" s="125">
        <v>0</v>
      </c>
      <c r="U298" s="125">
        <v>11</v>
      </c>
      <c r="V298" s="125">
        <v>0</v>
      </c>
      <c r="W298" s="125">
        <v>0</v>
      </c>
      <c r="X298" s="125">
        <v>6</v>
      </c>
      <c r="Y298" s="125">
        <v>11</v>
      </c>
      <c r="Z298" s="125">
        <v>0</v>
      </c>
      <c r="AA298" s="92">
        <f t="shared" si="70"/>
        <v>74</v>
      </c>
      <c r="AB298" s="278">
        <f t="shared" si="57"/>
        <v>5</v>
      </c>
      <c r="AC298" s="278">
        <f t="shared" si="58"/>
        <v>19</v>
      </c>
      <c r="AD298" s="278">
        <f t="shared" si="59"/>
        <v>24</v>
      </c>
      <c r="AE298" s="278">
        <f t="shared" si="60"/>
        <v>9</v>
      </c>
      <c r="AF298" s="278">
        <f t="shared" si="61"/>
        <v>17</v>
      </c>
      <c r="AG298" s="278">
        <f t="shared" si="62"/>
        <v>0</v>
      </c>
      <c r="AH298" s="277">
        <f t="shared" si="63"/>
        <v>74</v>
      </c>
      <c r="AI298" s="279">
        <f t="shared" si="64"/>
        <v>83.333333333333343</v>
      </c>
      <c r="AJ298" s="279">
        <f t="shared" si="65"/>
        <v>82.608695652173907</v>
      </c>
      <c r="AK298" s="279">
        <f t="shared" si="66"/>
        <v>80</v>
      </c>
      <c r="AL298" s="279">
        <f t="shared" si="67"/>
        <v>69.230769230769226</v>
      </c>
      <c r="AM298" s="279">
        <f t="shared" si="68"/>
        <v>60.714285714285708</v>
      </c>
      <c r="AN298" s="279">
        <f t="shared" si="69"/>
        <v>0</v>
      </c>
      <c r="AO298" s="3"/>
      <c r="AP298" s="3"/>
      <c r="AQ298" s="3"/>
    </row>
    <row r="299" spans="1:43" ht="30" customHeight="1" x14ac:dyDescent="0.2">
      <c r="A299" s="91">
        <v>283</v>
      </c>
      <c r="B299" s="117" t="str">
        <f>'STUDENT NAMELIST'!B287</f>
        <v>2023PEC AI 455</v>
      </c>
      <c r="C299" s="117">
        <f>'STUDENT NAMELIST'!C287</f>
        <v>211423243286</v>
      </c>
      <c r="D299" s="118" t="str">
        <f>'STUDENT NAMELIST'!D287</f>
        <v>MOHANAKRISHNAN H</v>
      </c>
      <c r="E299" s="82">
        <v>2</v>
      </c>
      <c r="F299" s="82">
        <v>2</v>
      </c>
      <c r="G299" s="82">
        <v>2</v>
      </c>
      <c r="H299" s="82">
        <v>2</v>
      </c>
      <c r="I299" s="82">
        <v>2</v>
      </c>
      <c r="J299" s="82">
        <v>2</v>
      </c>
      <c r="K299" s="82">
        <v>1</v>
      </c>
      <c r="L299" s="82">
        <v>0</v>
      </c>
      <c r="M299" s="82">
        <v>0</v>
      </c>
      <c r="N299" s="82">
        <v>0</v>
      </c>
      <c r="O299" s="82">
        <v>0</v>
      </c>
      <c r="P299" s="125">
        <v>9</v>
      </c>
      <c r="Q299" s="125">
        <v>10</v>
      </c>
      <c r="R299" s="125">
        <v>0</v>
      </c>
      <c r="S299" s="125">
        <v>0</v>
      </c>
      <c r="T299" s="125">
        <v>10</v>
      </c>
      <c r="U299" s="125">
        <v>0</v>
      </c>
      <c r="V299" s="125">
        <v>10</v>
      </c>
      <c r="W299" s="125">
        <v>3</v>
      </c>
      <c r="X299" s="125">
        <v>0</v>
      </c>
      <c r="Y299" s="125">
        <v>0</v>
      </c>
      <c r="Z299" s="125">
        <v>10</v>
      </c>
      <c r="AA299" s="92">
        <f t="shared" si="70"/>
        <v>65</v>
      </c>
      <c r="AB299" s="278">
        <f t="shared" si="57"/>
        <v>3</v>
      </c>
      <c r="AC299" s="278">
        <f t="shared" si="58"/>
        <v>8</v>
      </c>
      <c r="AD299" s="278">
        <f t="shared" si="59"/>
        <v>21</v>
      </c>
      <c r="AE299" s="278">
        <f t="shared" si="60"/>
        <v>20</v>
      </c>
      <c r="AF299" s="278">
        <f t="shared" si="61"/>
        <v>13</v>
      </c>
      <c r="AG299" s="278">
        <f t="shared" si="62"/>
        <v>0</v>
      </c>
      <c r="AH299" s="277">
        <f t="shared" si="63"/>
        <v>65</v>
      </c>
      <c r="AI299" s="279">
        <f t="shared" si="64"/>
        <v>50</v>
      </c>
      <c r="AJ299" s="279">
        <f t="shared" si="65"/>
        <v>80</v>
      </c>
      <c r="AK299" s="279">
        <f t="shared" si="66"/>
        <v>70</v>
      </c>
      <c r="AL299" s="279">
        <f t="shared" si="67"/>
        <v>76.923076923076934</v>
      </c>
      <c r="AM299" s="279">
        <f t="shared" si="68"/>
        <v>46.428571428571431</v>
      </c>
      <c r="AN299" s="279">
        <f t="shared" si="69"/>
        <v>0</v>
      </c>
      <c r="AO299" s="3"/>
      <c r="AP299" s="3"/>
      <c r="AQ299" s="3"/>
    </row>
    <row r="300" spans="1:43" ht="30" customHeight="1" x14ac:dyDescent="0.2">
      <c r="A300" s="91">
        <v>284</v>
      </c>
      <c r="B300" s="117" t="str">
        <f>'STUDENT NAMELIST'!B288</f>
        <v>2023PEC AI 456</v>
      </c>
      <c r="C300" s="117">
        <f>'STUDENT NAMELIST'!C288</f>
        <v>211423243287</v>
      </c>
      <c r="D300" s="118" t="str">
        <f>'STUDENT NAMELIST'!D288</f>
        <v xml:space="preserve">MOHANAKUMARAN K </v>
      </c>
      <c r="E300" s="82">
        <v>2</v>
      </c>
      <c r="F300" s="82">
        <v>2</v>
      </c>
      <c r="G300" s="82">
        <v>2</v>
      </c>
      <c r="H300" s="82">
        <v>2</v>
      </c>
      <c r="I300" s="82">
        <v>2</v>
      </c>
      <c r="J300" s="82">
        <v>1</v>
      </c>
      <c r="K300" s="82">
        <v>0</v>
      </c>
      <c r="L300" s="82">
        <v>0</v>
      </c>
      <c r="M300" s="82">
        <v>0</v>
      </c>
      <c r="N300" s="82">
        <v>0</v>
      </c>
      <c r="O300" s="82">
        <v>8</v>
      </c>
      <c r="P300" s="125">
        <v>0</v>
      </c>
      <c r="Q300" s="125">
        <v>0</v>
      </c>
      <c r="R300" s="125">
        <v>8</v>
      </c>
      <c r="S300" s="125">
        <v>7</v>
      </c>
      <c r="T300" s="125">
        <v>0</v>
      </c>
      <c r="U300" s="125">
        <v>8</v>
      </c>
      <c r="V300" s="125">
        <v>0</v>
      </c>
      <c r="W300" s="125">
        <v>0</v>
      </c>
      <c r="X300" s="125">
        <v>3</v>
      </c>
      <c r="Y300" s="125">
        <v>8</v>
      </c>
      <c r="Z300" s="125">
        <v>0</v>
      </c>
      <c r="AA300" s="92">
        <f t="shared" si="70"/>
        <v>53</v>
      </c>
      <c r="AB300" s="278">
        <f t="shared" si="57"/>
        <v>2</v>
      </c>
      <c r="AC300" s="278">
        <f t="shared" si="58"/>
        <v>15</v>
      </c>
      <c r="AD300" s="278">
        <f t="shared" si="59"/>
        <v>18</v>
      </c>
      <c r="AE300" s="278">
        <f t="shared" si="60"/>
        <v>7</v>
      </c>
      <c r="AF300" s="278">
        <f t="shared" si="61"/>
        <v>11</v>
      </c>
      <c r="AG300" s="278">
        <f t="shared" si="62"/>
        <v>0</v>
      </c>
      <c r="AH300" s="277">
        <f t="shared" si="63"/>
        <v>53</v>
      </c>
      <c r="AI300" s="279">
        <f t="shared" si="64"/>
        <v>33.333333333333329</v>
      </c>
      <c r="AJ300" s="279">
        <f t="shared" si="65"/>
        <v>65.217391304347828</v>
      </c>
      <c r="AK300" s="279">
        <f t="shared" si="66"/>
        <v>60</v>
      </c>
      <c r="AL300" s="279">
        <f t="shared" si="67"/>
        <v>53.846153846153847</v>
      </c>
      <c r="AM300" s="279">
        <f t="shared" si="68"/>
        <v>39.285714285714285</v>
      </c>
      <c r="AN300" s="279">
        <f t="shared" si="69"/>
        <v>0</v>
      </c>
      <c r="AO300" s="3"/>
      <c r="AP300" s="3"/>
      <c r="AQ300" s="3"/>
    </row>
    <row r="301" spans="1:43" ht="30" customHeight="1" x14ac:dyDescent="0.2">
      <c r="A301" s="91">
        <v>285</v>
      </c>
      <c r="B301" s="117" t="str">
        <f>'STUDENT NAMELIST'!B289</f>
        <v>2023PEC AI 458</v>
      </c>
      <c r="C301" s="117">
        <f>'STUDENT NAMELIST'!C289</f>
        <v>211423243288</v>
      </c>
      <c r="D301" s="118" t="str">
        <f>'STUDENT NAMELIST'!D289</f>
        <v>MONISH K V</v>
      </c>
      <c r="E301" s="82">
        <v>2</v>
      </c>
      <c r="F301" s="82">
        <v>2</v>
      </c>
      <c r="G301" s="82">
        <v>2</v>
      </c>
      <c r="H301" s="82">
        <v>0</v>
      </c>
      <c r="I301" s="82">
        <v>0</v>
      </c>
      <c r="J301" s="82">
        <v>0</v>
      </c>
      <c r="K301" s="82">
        <v>0</v>
      </c>
      <c r="L301" s="82">
        <v>0</v>
      </c>
      <c r="M301" s="82">
        <v>0</v>
      </c>
      <c r="N301" s="82">
        <v>0</v>
      </c>
      <c r="O301" s="82">
        <v>0</v>
      </c>
      <c r="P301" s="125">
        <v>4</v>
      </c>
      <c r="Q301" s="125">
        <v>5</v>
      </c>
      <c r="R301" s="125">
        <v>0</v>
      </c>
      <c r="S301" s="125">
        <v>0</v>
      </c>
      <c r="T301" s="125">
        <v>5</v>
      </c>
      <c r="U301" s="125">
        <v>0</v>
      </c>
      <c r="V301" s="125">
        <v>5</v>
      </c>
      <c r="W301" s="125">
        <v>0</v>
      </c>
      <c r="X301" s="125">
        <v>0</v>
      </c>
      <c r="Y301" s="125">
        <v>0</v>
      </c>
      <c r="Z301" s="125">
        <v>5</v>
      </c>
      <c r="AA301" s="92">
        <f t="shared" si="70"/>
        <v>30</v>
      </c>
      <c r="AB301" s="278">
        <f t="shared" si="57"/>
        <v>2</v>
      </c>
      <c r="AC301" s="278">
        <f t="shared" si="58"/>
        <v>4</v>
      </c>
      <c r="AD301" s="278">
        <f t="shared" si="59"/>
        <v>9</v>
      </c>
      <c r="AE301" s="278">
        <f t="shared" si="60"/>
        <v>10</v>
      </c>
      <c r="AF301" s="278">
        <f t="shared" si="61"/>
        <v>5</v>
      </c>
      <c r="AG301" s="278">
        <f t="shared" si="62"/>
        <v>0</v>
      </c>
      <c r="AH301" s="277">
        <f t="shared" si="63"/>
        <v>30</v>
      </c>
      <c r="AI301" s="279">
        <f t="shared" si="64"/>
        <v>33.333333333333329</v>
      </c>
      <c r="AJ301" s="279">
        <f t="shared" si="65"/>
        <v>40</v>
      </c>
      <c r="AK301" s="279">
        <f t="shared" si="66"/>
        <v>30</v>
      </c>
      <c r="AL301" s="279">
        <f t="shared" si="67"/>
        <v>38.461538461538467</v>
      </c>
      <c r="AM301" s="279">
        <f t="shared" si="68"/>
        <v>33.333333333333329</v>
      </c>
      <c r="AN301" s="279">
        <f t="shared" si="69"/>
        <v>0</v>
      </c>
      <c r="AO301" s="3"/>
      <c r="AP301" s="3"/>
      <c r="AQ301" s="3"/>
    </row>
    <row r="302" spans="1:43" ht="30" customHeight="1" x14ac:dyDescent="0.2">
      <c r="A302" s="91">
        <v>286</v>
      </c>
      <c r="B302" s="117" t="str">
        <f>'STUDENT NAMELIST'!B290</f>
        <v>2023PEC AI 457</v>
      </c>
      <c r="C302" s="117">
        <f>'STUDENT NAMELIST'!C290</f>
        <v>211423243289</v>
      </c>
      <c r="D302" s="118" t="str">
        <f>'STUDENT NAMELIST'!D290</f>
        <v>MONISH MEGHANATHAN</v>
      </c>
      <c r="E302" s="82">
        <v>2</v>
      </c>
      <c r="F302" s="82">
        <v>2</v>
      </c>
      <c r="G302" s="82">
        <v>2</v>
      </c>
      <c r="H302" s="82">
        <v>2</v>
      </c>
      <c r="I302" s="82">
        <v>2</v>
      </c>
      <c r="J302" s="82">
        <v>0</v>
      </c>
      <c r="K302" s="82">
        <v>0</v>
      </c>
      <c r="L302" s="82">
        <v>0</v>
      </c>
      <c r="M302" s="82">
        <v>0</v>
      </c>
      <c r="N302" s="82">
        <v>0</v>
      </c>
      <c r="O302" s="82">
        <v>8</v>
      </c>
      <c r="P302" s="125">
        <v>0</v>
      </c>
      <c r="Q302" s="125">
        <v>0</v>
      </c>
      <c r="R302" s="125">
        <v>8</v>
      </c>
      <c r="S302" s="125">
        <v>7</v>
      </c>
      <c r="T302" s="125">
        <v>0</v>
      </c>
      <c r="U302" s="125">
        <v>8</v>
      </c>
      <c r="V302" s="125">
        <v>0</v>
      </c>
      <c r="W302" s="125">
        <v>0</v>
      </c>
      <c r="X302" s="125">
        <v>3</v>
      </c>
      <c r="Y302" s="125">
        <v>8</v>
      </c>
      <c r="Z302" s="125">
        <v>0</v>
      </c>
      <c r="AA302" s="92">
        <f t="shared" si="70"/>
        <v>52</v>
      </c>
      <c r="AB302" s="278">
        <f t="shared" si="57"/>
        <v>2</v>
      </c>
      <c r="AC302" s="278">
        <f t="shared" si="58"/>
        <v>14</v>
      </c>
      <c r="AD302" s="278">
        <f t="shared" si="59"/>
        <v>18</v>
      </c>
      <c r="AE302" s="278">
        <f t="shared" si="60"/>
        <v>7</v>
      </c>
      <c r="AF302" s="278">
        <f t="shared" si="61"/>
        <v>11</v>
      </c>
      <c r="AG302" s="278">
        <f t="shared" si="62"/>
        <v>0</v>
      </c>
      <c r="AH302" s="277">
        <f t="shared" si="63"/>
        <v>52</v>
      </c>
      <c r="AI302" s="279">
        <f t="shared" si="64"/>
        <v>33.333333333333329</v>
      </c>
      <c r="AJ302" s="279">
        <f t="shared" si="65"/>
        <v>60.869565217391312</v>
      </c>
      <c r="AK302" s="279">
        <f t="shared" si="66"/>
        <v>60</v>
      </c>
      <c r="AL302" s="279">
        <f t="shared" si="67"/>
        <v>53.846153846153847</v>
      </c>
      <c r="AM302" s="279">
        <f t="shared" si="68"/>
        <v>39.285714285714285</v>
      </c>
      <c r="AN302" s="279">
        <f t="shared" si="69"/>
        <v>0</v>
      </c>
      <c r="AO302" s="3"/>
      <c r="AP302" s="3"/>
      <c r="AQ302" s="3"/>
    </row>
    <row r="303" spans="1:43" ht="30" customHeight="1" x14ac:dyDescent="0.2">
      <c r="A303" s="91">
        <v>287</v>
      </c>
      <c r="B303" s="117" t="str">
        <f>'STUDENT NAMELIST'!B291</f>
        <v>2023PEC AI 213</v>
      </c>
      <c r="C303" s="117">
        <f>'STUDENT NAMELIST'!C291</f>
        <v>211423243290</v>
      </c>
      <c r="D303" s="118" t="str">
        <f>'STUDENT NAMELIST'!D291</f>
        <v>MONISHA K</v>
      </c>
      <c r="E303" s="82">
        <v>2</v>
      </c>
      <c r="F303" s="82">
        <v>2</v>
      </c>
      <c r="G303" s="82">
        <v>2</v>
      </c>
      <c r="H303" s="82">
        <v>2</v>
      </c>
      <c r="I303" s="82">
        <v>2</v>
      </c>
      <c r="J303" s="82">
        <v>2</v>
      </c>
      <c r="K303" s="82">
        <v>0</v>
      </c>
      <c r="L303" s="82">
        <v>0</v>
      </c>
      <c r="M303" s="82">
        <v>0</v>
      </c>
      <c r="N303" s="82">
        <v>0</v>
      </c>
      <c r="O303" s="82">
        <v>0</v>
      </c>
      <c r="P303" s="125">
        <v>9</v>
      </c>
      <c r="Q303" s="125">
        <v>9</v>
      </c>
      <c r="R303" s="125">
        <v>0</v>
      </c>
      <c r="S303" s="125">
        <v>0</v>
      </c>
      <c r="T303" s="125">
        <v>9</v>
      </c>
      <c r="U303" s="125">
        <v>0</v>
      </c>
      <c r="V303" s="125">
        <v>9</v>
      </c>
      <c r="W303" s="125">
        <v>5</v>
      </c>
      <c r="X303" s="125">
        <v>0</v>
      </c>
      <c r="Y303" s="125">
        <v>0</v>
      </c>
      <c r="Z303" s="125">
        <v>9</v>
      </c>
      <c r="AA303" s="92">
        <f t="shared" si="70"/>
        <v>62</v>
      </c>
      <c r="AB303" s="278">
        <f t="shared" si="57"/>
        <v>2</v>
      </c>
      <c r="AC303" s="278">
        <f t="shared" si="58"/>
        <v>8</v>
      </c>
      <c r="AD303" s="278">
        <f t="shared" si="59"/>
        <v>20</v>
      </c>
      <c r="AE303" s="278">
        <f t="shared" si="60"/>
        <v>18</v>
      </c>
      <c r="AF303" s="278">
        <f t="shared" si="61"/>
        <v>14</v>
      </c>
      <c r="AG303" s="278">
        <f t="shared" si="62"/>
        <v>0</v>
      </c>
      <c r="AH303" s="277">
        <f t="shared" si="63"/>
        <v>62</v>
      </c>
      <c r="AI303" s="279">
        <f t="shared" si="64"/>
        <v>33.333333333333329</v>
      </c>
      <c r="AJ303" s="279">
        <f t="shared" si="65"/>
        <v>80</v>
      </c>
      <c r="AK303" s="279">
        <f t="shared" si="66"/>
        <v>66.666666666666657</v>
      </c>
      <c r="AL303" s="279">
        <f t="shared" si="67"/>
        <v>69.230769230769226</v>
      </c>
      <c r="AM303" s="279">
        <f t="shared" si="68"/>
        <v>50</v>
      </c>
      <c r="AN303" s="279">
        <f t="shared" si="69"/>
        <v>0</v>
      </c>
      <c r="AO303" s="3"/>
      <c r="AP303" s="3"/>
      <c r="AQ303" s="3"/>
    </row>
    <row r="304" spans="1:43" ht="30" customHeight="1" x14ac:dyDescent="0.2">
      <c r="A304" s="91">
        <v>288</v>
      </c>
      <c r="B304" s="117" t="str">
        <f>'STUDENT NAMELIST'!B292</f>
        <v>2023PEC AI 214</v>
      </c>
      <c r="C304" s="117">
        <f>'STUDENT NAMELIST'!C292</f>
        <v>211423243291</v>
      </c>
      <c r="D304" s="118" t="str">
        <f>'STUDENT NAMELIST'!D292</f>
        <v>MONISHA P</v>
      </c>
      <c r="E304" s="82">
        <v>2</v>
      </c>
      <c r="F304" s="82">
        <v>2</v>
      </c>
      <c r="G304" s="82">
        <v>2</v>
      </c>
      <c r="H304" s="82">
        <v>2</v>
      </c>
      <c r="I304" s="82">
        <v>2</v>
      </c>
      <c r="J304" s="82">
        <v>2</v>
      </c>
      <c r="K304" s="82">
        <v>0</v>
      </c>
      <c r="L304" s="82">
        <v>0</v>
      </c>
      <c r="M304" s="82">
        <v>0</v>
      </c>
      <c r="N304" s="82">
        <v>0</v>
      </c>
      <c r="O304" s="82">
        <v>9</v>
      </c>
      <c r="P304" s="125">
        <v>0</v>
      </c>
      <c r="Q304" s="125">
        <v>0</v>
      </c>
      <c r="R304" s="125">
        <v>9</v>
      </c>
      <c r="S304" s="125">
        <v>8</v>
      </c>
      <c r="T304" s="125">
        <v>0</v>
      </c>
      <c r="U304" s="125">
        <v>9</v>
      </c>
      <c r="V304" s="125">
        <v>0</v>
      </c>
      <c r="W304" s="125">
        <v>0</v>
      </c>
      <c r="X304" s="125">
        <v>4</v>
      </c>
      <c r="Y304" s="125">
        <v>9</v>
      </c>
      <c r="Z304" s="125">
        <v>0</v>
      </c>
      <c r="AA304" s="92">
        <f t="shared" si="70"/>
        <v>60</v>
      </c>
      <c r="AB304" s="278">
        <f t="shared" si="57"/>
        <v>2</v>
      </c>
      <c r="AC304" s="278">
        <f t="shared" si="58"/>
        <v>17</v>
      </c>
      <c r="AD304" s="278">
        <f t="shared" si="59"/>
        <v>20</v>
      </c>
      <c r="AE304" s="278">
        <f t="shared" si="60"/>
        <v>8</v>
      </c>
      <c r="AF304" s="278">
        <f t="shared" si="61"/>
        <v>13</v>
      </c>
      <c r="AG304" s="278">
        <f t="shared" si="62"/>
        <v>0</v>
      </c>
      <c r="AH304" s="277">
        <f t="shared" si="63"/>
        <v>60</v>
      </c>
      <c r="AI304" s="279">
        <f t="shared" si="64"/>
        <v>33.333333333333329</v>
      </c>
      <c r="AJ304" s="279">
        <f t="shared" si="65"/>
        <v>73.91304347826086</v>
      </c>
      <c r="AK304" s="279">
        <f t="shared" si="66"/>
        <v>66.666666666666657</v>
      </c>
      <c r="AL304" s="279">
        <f t="shared" si="67"/>
        <v>61.53846153846154</v>
      </c>
      <c r="AM304" s="279">
        <f t="shared" si="68"/>
        <v>46.428571428571431</v>
      </c>
      <c r="AN304" s="279">
        <f t="shared" si="69"/>
        <v>0</v>
      </c>
      <c r="AO304" s="3"/>
      <c r="AP304" s="3"/>
      <c r="AQ304" s="3"/>
    </row>
    <row r="305" spans="1:43" ht="30" customHeight="1" x14ac:dyDescent="0.2">
      <c r="A305" s="91">
        <v>289</v>
      </c>
      <c r="B305" s="117" t="str">
        <f>'STUDENT NAMELIST'!B293</f>
        <v>2023PEC AI 459</v>
      </c>
      <c r="C305" s="117">
        <f>'STUDENT NAMELIST'!C293</f>
        <v>211423243292</v>
      </c>
      <c r="D305" s="118" t="str">
        <f>'STUDENT NAMELIST'!D293</f>
        <v>MOTHILAL V</v>
      </c>
      <c r="E305" s="82">
        <v>2</v>
      </c>
      <c r="F305" s="82">
        <v>2</v>
      </c>
      <c r="G305" s="82">
        <v>2</v>
      </c>
      <c r="H305" s="82">
        <v>1</v>
      </c>
      <c r="I305" s="82">
        <v>0</v>
      </c>
      <c r="J305" s="82">
        <v>0</v>
      </c>
      <c r="K305" s="82">
        <v>0</v>
      </c>
      <c r="L305" s="82">
        <v>0</v>
      </c>
      <c r="M305" s="82">
        <v>0</v>
      </c>
      <c r="N305" s="82">
        <v>0</v>
      </c>
      <c r="O305" s="82">
        <v>0</v>
      </c>
      <c r="P305" s="125">
        <v>5</v>
      </c>
      <c r="Q305" s="125">
        <v>5</v>
      </c>
      <c r="R305" s="125">
        <v>0</v>
      </c>
      <c r="S305" s="125">
        <v>0</v>
      </c>
      <c r="T305" s="125">
        <v>5</v>
      </c>
      <c r="U305" s="125">
        <v>0</v>
      </c>
      <c r="V305" s="125">
        <v>5</v>
      </c>
      <c r="W305" s="125">
        <v>3</v>
      </c>
      <c r="X305" s="125">
        <v>0</v>
      </c>
      <c r="Y305" s="125">
        <v>0</v>
      </c>
      <c r="Z305" s="125">
        <v>5</v>
      </c>
      <c r="AA305" s="92">
        <f t="shared" si="70"/>
        <v>35</v>
      </c>
      <c r="AB305" s="278">
        <f t="shared" si="57"/>
        <v>2</v>
      </c>
      <c r="AC305" s="278">
        <f t="shared" si="58"/>
        <v>5</v>
      </c>
      <c r="AD305" s="278">
        <f t="shared" si="59"/>
        <v>10</v>
      </c>
      <c r="AE305" s="278">
        <f t="shared" si="60"/>
        <v>10</v>
      </c>
      <c r="AF305" s="278">
        <f t="shared" si="61"/>
        <v>8</v>
      </c>
      <c r="AG305" s="278">
        <f t="shared" si="62"/>
        <v>0</v>
      </c>
      <c r="AH305" s="277">
        <f t="shared" si="63"/>
        <v>35</v>
      </c>
      <c r="AI305" s="279">
        <f t="shared" si="64"/>
        <v>33.333333333333329</v>
      </c>
      <c r="AJ305" s="279">
        <f t="shared" si="65"/>
        <v>50</v>
      </c>
      <c r="AK305" s="279">
        <f t="shared" si="66"/>
        <v>33.333333333333329</v>
      </c>
      <c r="AL305" s="279">
        <f t="shared" si="67"/>
        <v>38.461538461538467</v>
      </c>
      <c r="AM305" s="279">
        <f t="shared" si="68"/>
        <v>28.571428571428569</v>
      </c>
      <c r="AN305" s="279">
        <f t="shared" si="69"/>
        <v>0</v>
      </c>
      <c r="AO305" s="3"/>
      <c r="AP305" s="3"/>
      <c r="AQ305" s="3"/>
    </row>
    <row r="306" spans="1:43" ht="30" customHeight="1" x14ac:dyDescent="0.2">
      <c r="A306" s="91">
        <v>290</v>
      </c>
      <c r="B306" s="117" t="str">
        <f>'STUDENT NAMELIST'!B294</f>
        <v>2023PEC AI 460</v>
      </c>
      <c r="C306" s="117">
        <f>'STUDENT NAMELIST'!C294</f>
        <v>211423243294</v>
      </c>
      <c r="D306" s="118" t="str">
        <f>'STUDENT NAMELIST'!D294</f>
        <v>MUKTESWAR NAYAK G</v>
      </c>
      <c r="E306" s="82">
        <v>2</v>
      </c>
      <c r="F306" s="82">
        <v>2</v>
      </c>
      <c r="G306" s="82">
        <v>2</v>
      </c>
      <c r="H306" s="82">
        <v>2</v>
      </c>
      <c r="I306" s="82">
        <v>2</v>
      </c>
      <c r="J306" s="82">
        <v>1</v>
      </c>
      <c r="K306" s="82">
        <v>0</v>
      </c>
      <c r="L306" s="82">
        <v>0</v>
      </c>
      <c r="M306" s="82">
        <v>0</v>
      </c>
      <c r="N306" s="82">
        <v>0</v>
      </c>
      <c r="O306" s="82">
        <v>8</v>
      </c>
      <c r="P306" s="125">
        <v>0</v>
      </c>
      <c r="Q306" s="125">
        <v>0</v>
      </c>
      <c r="R306" s="125">
        <v>8</v>
      </c>
      <c r="S306" s="125">
        <v>7</v>
      </c>
      <c r="T306" s="125">
        <v>0</v>
      </c>
      <c r="U306" s="125">
        <v>8</v>
      </c>
      <c r="V306" s="125">
        <v>0</v>
      </c>
      <c r="W306" s="125">
        <v>0</v>
      </c>
      <c r="X306" s="125">
        <v>3</v>
      </c>
      <c r="Y306" s="125">
        <v>8</v>
      </c>
      <c r="Z306" s="125">
        <v>0</v>
      </c>
      <c r="AA306" s="92">
        <f t="shared" si="70"/>
        <v>53</v>
      </c>
      <c r="AB306" s="278">
        <f t="shared" si="57"/>
        <v>2</v>
      </c>
      <c r="AC306" s="278">
        <f t="shared" si="58"/>
        <v>15</v>
      </c>
      <c r="AD306" s="278">
        <f t="shared" si="59"/>
        <v>18</v>
      </c>
      <c r="AE306" s="278">
        <f t="shared" si="60"/>
        <v>7</v>
      </c>
      <c r="AF306" s="278">
        <f t="shared" si="61"/>
        <v>11</v>
      </c>
      <c r="AG306" s="278">
        <f t="shared" si="62"/>
        <v>0</v>
      </c>
      <c r="AH306" s="277">
        <f t="shared" si="63"/>
        <v>53</v>
      </c>
      <c r="AI306" s="279">
        <f t="shared" si="64"/>
        <v>33.333333333333329</v>
      </c>
      <c r="AJ306" s="279">
        <f t="shared" si="65"/>
        <v>65.217391304347828</v>
      </c>
      <c r="AK306" s="279">
        <f t="shared" si="66"/>
        <v>60</v>
      </c>
      <c r="AL306" s="279">
        <f t="shared" si="67"/>
        <v>53.846153846153847</v>
      </c>
      <c r="AM306" s="279">
        <f t="shared" si="68"/>
        <v>39.285714285714285</v>
      </c>
      <c r="AN306" s="279">
        <f t="shared" si="69"/>
        <v>0</v>
      </c>
      <c r="AO306" s="3"/>
      <c r="AP306" s="3"/>
      <c r="AQ306" s="3"/>
    </row>
    <row r="307" spans="1:43" ht="30" customHeight="1" x14ac:dyDescent="0.2">
      <c r="A307" s="91">
        <v>291</v>
      </c>
      <c r="B307" s="117" t="str">
        <f>'STUDENT NAMELIST'!B295</f>
        <v>2023PEC AI 461</v>
      </c>
      <c r="C307" s="117">
        <f>'STUDENT NAMELIST'!C295</f>
        <v>211423243295</v>
      </c>
      <c r="D307" s="118" t="str">
        <f>'STUDENT NAMELIST'!D295</f>
        <v>MUTHUKUMAR N</v>
      </c>
      <c r="E307" s="82">
        <v>2</v>
      </c>
      <c r="F307" s="82">
        <v>2</v>
      </c>
      <c r="G307" s="82">
        <v>2</v>
      </c>
      <c r="H307" s="82">
        <v>2</v>
      </c>
      <c r="I307" s="82">
        <v>2</v>
      </c>
      <c r="J307" s="82">
        <v>2</v>
      </c>
      <c r="K307" s="82">
        <v>0</v>
      </c>
      <c r="L307" s="82">
        <v>0</v>
      </c>
      <c r="M307" s="82">
        <v>0</v>
      </c>
      <c r="N307" s="82">
        <v>0</v>
      </c>
      <c r="O307" s="82">
        <v>0</v>
      </c>
      <c r="P307" s="125">
        <v>8</v>
      </c>
      <c r="Q307" s="125">
        <v>9</v>
      </c>
      <c r="R307" s="125">
        <v>0</v>
      </c>
      <c r="S307" s="125">
        <v>0</v>
      </c>
      <c r="T307" s="125">
        <v>9</v>
      </c>
      <c r="U307" s="125">
        <v>0</v>
      </c>
      <c r="V307" s="125">
        <v>9</v>
      </c>
      <c r="W307" s="125">
        <v>3</v>
      </c>
      <c r="X307" s="125">
        <v>0</v>
      </c>
      <c r="Y307" s="125">
        <v>0</v>
      </c>
      <c r="Z307" s="125">
        <v>9</v>
      </c>
      <c r="AA307" s="92">
        <f t="shared" si="70"/>
        <v>59</v>
      </c>
      <c r="AB307" s="278">
        <f t="shared" si="57"/>
        <v>2</v>
      </c>
      <c r="AC307" s="278">
        <f t="shared" si="58"/>
        <v>8</v>
      </c>
      <c r="AD307" s="278">
        <f t="shared" si="59"/>
        <v>19</v>
      </c>
      <c r="AE307" s="278">
        <f t="shared" si="60"/>
        <v>18</v>
      </c>
      <c r="AF307" s="278">
        <f t="shared" si="61"/>
        <v>12</v>
      </c>
      <c r="AG307" s="278">
        <f t="shared" si="62"/>
        <v>0</v>
      </c>
      <c r="AH307" s="277">
        <f t="shared" si="63"/>
        <v>59</v>
      </c>
      <c r="AI307" s="279">
        <f t="shared" si="64"/>
        <v>33.333333333333329</v>
      </c>
      <c r="AJ307" s="279">
        <f t="shared" si="65"/>
        <v>80</v>
      </c>
      <c r="AK307" s="279">
        <f t="shared" si="66"/>
        <v>63.333333333333329</v>
      </c>
      <c r="AL307" s="279">
        <f t="shared" si="67"/>
        <v>69.230769230769226</v>
      </c>
      <c r="AM307" s="279">
        <f t="shared" si="68"/>
        <v>42.857142857142854</v>
      </c>
      <c r="AN307" s="279">
        <f t="shared" si="69"/>
        <v>0</v>
      </c>
      <c r="AO307" s="3"/>
      <c r="AP307" s="3"/>
      <c r="AQ307" s="3"/>
    </row>
    <row r="308" spans="1:43" ht="30" customHeight="1" x14ac:dyDescent="0.2">
      <c r="A308" s="91">
        <v>292</v>
      </c>
      <c r="B308" s="117" t="str">
        <f>'STUDENT NAMELIST'!B296</f>
        <v>2023PEC AI 216</v>
      </c>
      <c r="C308" s="117">
        <f>'STUDENT NAMELIST'!C296</f>
        <v>211423243296</v>
      </c>
      <c r="D308" s="118" t="str">
        <f>'STUDENT NAMELIST'!D296</f>
        <v>MUTHULAKSHMI A</v>
      </c>
      <c r="E308" s="82">
        <v>2</v>
      </c>
      <c r="F308" s="82">
        <v>2</v>
      </c>
      <c r="G308" s="82">
        <v>2</v>
      </c>
      <c r="H308" s="82">
        <v>2</v>
      </c>
      <c r="I308" s="82">
        <v>2</v>
      </c>
      <c r="J308" s="82">
        <v>2</v>
      </c>
      <c r="K308" s="82">
        <v>2</v>
      </c>
      <c r="L308" s="82">
        <v>0</v>
      </c>
      <c r="M308" s="82">
        <v>0</v>
      </c>
      <c r="N308" s="82">
        <v>0</v>
      </c>
      <c r="O308" s="82">
        <v>10</v>
      </c>
      <c r="P308" s="125">
        <v>0</v>
      </c>
      <c r="Q308" s="125">
        <v>0</v>
      </c>
      <c r="R308" s="125">
        <v>10</v>
      </c>
      <c r="S308" s="125">
        <v>9</v>
      </c>
      <c r="T308" s="125">
        <v>0</v>
      </c>
      <c r="U308" s="125">
        <v>10</v>
      </c>
      <c r="V308" s="125">
        <v>0</v>
      </c>
      <c r="W308" s="125">
        <v>0</v>
      </c>
      <c r="X308" s="125">
        <v>6</v>
      </c>
      <c r="Y308" s="125">
        <v>11</v>
      </c>
      <c r="Z308" s="125">
        <v>0</v>
      </c>
      <c r="AA308" s="92">
        <f t="shared" si="70"/>
        <v>70</v>
      </c>
      <c r="AB308" s="278">
        <f t="shared" si="57"/>
        <v>4</v>
      </c>
      <c r="AC308" s="278">
        <f t="shared" si="58"/>
        <v>18</v>
      </c>
      <c r="AD308" s="278">
        <f t="shared" si="59"/>
        <v>22</v>
      </c>
      <c r="AE308" s="278">
        <f t="shared" si="60"/>
        <v>9</v>
      </c>
      <c r="AF308" s="278">
        <f t="shared" si="61"/>
        <v>17</v>
      </c>
      <c r="AG308" s="278">
        <f t="shared" si="62"/>
        <v>0</v>
      </c>
      <c r="AH308" s="277">
        <f t="shared" si="63"/>
        <v>70</v>
      </c>
      <c r="AI308" s="279">
        <f t="shared" si="64"/>
        <v>66.666666666666657</v>
      </c>
      <c r="AJ308" s="279">
        <f t="shared" si="65"/>
        <v>78.260869565217391</v>
      </c>
      <c r="AK308" s="279">
        <f t="shared" si="66"/>
        <v>73.333333333333329</v>
      </c>
      <c r="AL308" s="279">
        <f t="shared" si="67"/>
        <v>69.230769230769226</v>
      </c>
      <c r="AM308" s="279">
        <f t="shared" si="68"/>
        <v>60.714285714285708</v>
      </c>
      <c r="AN308" s="279">
        <f t="shared" si="69"/>
        <v>0</v>
      </c>
      <c r="AO308" s="3"/>
      <c r="AP308" s="3"/>
      <c r="AQ308" s="3"/>
    </row>
    <row r="309" spans="1:43" ht="30" customHeight="1" x14ac:dyDescent="0.2">
      <c r="A309" s="91">
        <v>293</v>
      </c>
      <c r="B309" s="117" t="str">
        <f>'STUDENT NAMELIST'!B297</f>
        <v>2023PEC AI 217</v>
      </c>
      <c r="C309" s="117">
        <f>'STUDENT NAMELIST'!C297</f>
        <v>211423243297</v>
      </c>
      <c r="D309" s="118" t="str">
        <f>'STUDENT NAMELIST'!D297</f>
        <v>NANCY ANGEL J</v>
      </c>
      <c r="E309" s="82">
        <v>2</v>
      </c>
      <c r="F309" s="82">
        <v>2</v>
      </c>
      <c r="G309" s="82">
        <v>2</v>
      </c>
      <c r="H309" s="82">
        <v>2</v>
      </c>
      <c r="I309" s="82">
        <v>2</v>
      </c>
      <c r="J309" s="82">
        <v>2</v>
      </c>
      <c r="K309" s="82">
        <v>2</v>
      </c>
      <c r="L309" s="82">
        <v>2</v>
      </c>
      <c r="M309" s="82">
        <v>2</v>
      </c>
      <c r="N309" s="82">
        <v>1</v>
      </c>
      <c r="O309" s="82">
        <v>0</v>
      </c>
      <c r="P309" s="125">
        <v>13</v>
      </c>
      <c r="Q309" s="125">
        <v>13</v>
      </c>
      <c r="R309" s="125">
        <v>0</v>
      </c>
      <c r="S309" s="125">
        <v>0</v>
      </c>
      <c r="T309" s="125">
        <v>13</v>
      </c>
      <c r="U309" s="125">
        <v>0</v>
      </c>
      <c r="V309" s="125">
        <v>13</v>
      </c>
      <c r="W309" s="125">
        <v>9</v>
      </c>
      <c r="X309" s="125">
        <v>0</v>
      </c>
      <c r="Y309" s="125">
        <v>0</v>
      </c>
      <c r="Z309" s="125">
        <v>14</v>
      </c>
      <c r="AA309" s="92">
        <f t="shared" si="70"/>
        <v>94</v>
      </c>
      <c r="AB309" s="278">
        <f t="shared" si="57"/>
        <v>6</v>
      </c>
      <c r="AC309" s="278">
        <f t="shared" si="58"/>
        <v>9</v>
      </c>
      <c r="AD309" s="278">
        <f t="shared" si="59"/>
        <v>30</v>
      </c>
      <c r="AE309" s="278">
        <f t="shared" si="60"/>
        <v>26</v>
      </c>
      <c r="AF309" s="278">
        <f t="shared" si="61"/>
        <v>23</v>
      </c>
      <c r="AG309" s="278">
        <f t="shared" si="62"/>
        <v>0</v>
      </c>
      <c r="AH309" s="277">
        <f t="shared" si="63"/>
        <v>94</v>
      </c>
      <c r="AI309" s="279">
        <f t="shared" si="64"/>
        <v>100</v>
      </c>
      <c r="AJ309" s="279">
        <f t="shared" si="65"/>
        <v>90</v>
      </c>
      <c r="AK309" s="279">
        <f t="shared" si="66"/>
        <v>100</v>
      </c>
      <c r="AL309" s="279">
        <f t="shared" si="67"/>
        <v>100</v>
      </c>
      <c r="AM309" s="279">
        <f t="shared" si="68"/>
        <v>82.142857142857139</v>
      </c>
      <c r="AN309" s="279">
        <f t="shared" si="69"/>
        <v>0</v>
      </c>
      <c r="AO309" s="3"/>
      <c r="AP309" s="3"/>
      <c r="AQ309" s="3"/>
    </row>
    <row r="310" spans="1:43" ht="30" customHeight="1" x14ac:dyDescent="0.2">
      <c r="A310" s="91">
        <v>294</v>
      </c>
      <c r="B310" s="117" t="str">
        <f>'STUDENT NAMELIST'!B298</f>
        <v>2023PEC AI 462</v>
      </c>
      <c r="C310" s="117">
        <f>'STUDENT NAMELIST'!C298</f>
        <v>211423243298</v>
      </c>
      <c r="D310" s="118" t="str">
        <f>'STUDENT NAMELIST'!D298</f>
        <v>NANDHA KUMAR M</v>
      </c>
      <c r="E310" s="82">
        <v>2</v>
      </c>
      <c r="F310" s="82">
        <v>2</v>
      </c>
      <c r="G310" s="82">
        <v>2</v>
      </c>
      <c r="H310" s="82">
        <v>2</v>
      </c>
      <c r="I310" s="82">
        <v>2</v>
      </c>
      <c r="J310" s="82">
        <v>2</v>
      </c>
      <c r="K310" s="82">
        <v>2</v>
      </c>
      <c r="L310" s="82">
        <v>2</v>
      </c>
      <c r="M310" s="82">
        <v>2</v>
      </c>
      <c r="N310" s="82">
        <v>0</v>
      </c>
      <c r="O310" s="82">
        <v>13</v>
      </c>
      <c r="P310" s="125">
        <v>0</v>
      </c>
      <c r="Q310" s="125">
        <v>0</v>
      </c>
      <c r="R310" s="125">
        <v>13</v>
      </c>
      <c r="S310" s="125">
        <v>11</v>
      </c>
      <c r="T310" s="125">
        <v>0</v>
      </c>
      <c r="U310" s="125">
        <v>13</v>
      </c>
      <c r="V310" s="125">
        <v>0</v>
      </c>
      <c r="W310" s="125">
        <v>0</v>
      </c>
      <c r="X310" s="125">
        <v>9</v>
      </c>
      <c r="Y310" s="125">
        <v>14</v>
      </c>
      <c r="Z310" s="125">
        <v>0</v>
      </c>
      <c r="AA310" s="92">
        <f t="shared" si="70"/>
        <v>91</v>
      </c>
      <c r="AB310" s="278">
        <f t="shared" si="57"/>
        <v>6</v>
      </c>
      <c r="AC310" s="278">
        <f t="shared" si="58"/>
        <v>21</v>
      </c>
      <c r="AD310" s="278">
        <f t="shared" si="59"/>
        <v>30</v>
      </c>
      <c r="AE310" s="278">
        <f t="shared" si="60"/>
        <v>11</v>
      </c>
      <c r="AF310" s="278">
        <f t="shared" si="61"/>
        <v>23</v>
      </c>
      <c r="AG310" s="278">
        <f t="shared" si="62"/>
        <v>0</v>
      </c>
      <c r="AH310" s="277">
        <f t="shared" si="63"/>
        <v>91</v>
      </c>
      <c r="AI310" s="279">
        <f t="shared" si="64"/>
        <v>100</v>
      </c>
      <c r="AJ310" s="279">
        <f t="shared" si="65"/>
        <v>91.304347826086953</v>
      </c>
      <c r="AK310" s="279">
        <f t="shared" si="66"/>
        <v>100</v>
      </c>
      <c r="AL310" s="279">
        <f t="shared" si="67"/>
        <v>84.615384615384613</v>
      </c>
      <c r="AM310" s="279">
        <f t="shared" si="68"/>
        <v>82.142857142857139</v>
      </c>
      <c r="AN310" s="279">
        <f t="shared" si="69"/>
        <v>0</v>
      </c>
      <c r="AO310" s="3"/>
      <c r="AP310" s="3"/>
      <c r="AQ310" s="3"/>
    </row>
    <row r="311" spans="1:43" ht="30" customHeight="1" x14ac:dyDescent="0.2">
      <c r="A311" s="91">
        <v>295</v>
      </c>
      <c r="B311" s="117" t="str">
        <f>'STUDENT NAMELIST'!B299</f>
        <v>2023PEC AI 463</v>
      </c>
      <c r="C311" s="117">
        <f>'STUDENT NAMELIST'!C299</f>
        <v>211423243299</v>
      </c>
      <c r="D311" s="118" t="str">
        <f>'STUDENT NAMELIST'!D299</f>
        <v>NANTHA KUMAR D</v>
      </c>
      <c r="E311" s="82">
        <v>2</v>
      </c>
      <c r="F311" s="82">
        <v>2</v>
      </c>
      <c r="G311" s="82">
        <v>2</v>
      </c>
      <c r="H311" s="82">
        <v>2</v>
      </c>
      <c r="I311" s="82">
        <v>2</v>
      </c>
      <c r="J311" s="82">
        <v>2</v>
      </c>
      <c r="K311" s="82">
        <v>0</v>
      </c>
      <c r="L311" s="82">
        <v>0</v>
      </c>
      <c r="M311" s="82">
        <v>0</v>
      </c>
      <c r="N311" s="82">
        <v>0</v>
      </c>
      <c r="O311" s="82">
        <v>0</v>
      </c>
      <c r="P311" s="125">
        <v>8</v>
      </c>
      <c r="Q311" s="125">
        <v>9</v>
      </c>
      <c r="R311" s="125">
        <v>0</v>
      </c>
      <c r="S311" s="125">
        <v>0</v>
      </c>
      <c r="T311" s="125">
        <v>9</v>
      </c>
      <c r="U311" s="125">
        <v>0</v>
      </c>
      <c r="V311" s="125">
        <v>9</v>
      </c>
      <c r="W311" s="125">
        <v>4</v>
      </c>
      <c r="X311" s="125">
        <v>0</v>
      </c>
      <c r="Y311" s="125">
        <v>0</v>
      </c>
      <c r="Z311" s="125">
        <v>9</v>
      </c>
      <c r="AA311" s="92">
        <f t="shared" si="70"/>
        <v>60</v>
      </c>
      <c r="AB311" s="278">
        <f t="shared" si="57"/>
        <v>2</v>
      </c>
      <c r="AC311" s="278">
        <f t="shared" si="58"/>
        <v>8</v>
      </c>
      <c r="AD311" s="278">
        <f t="shared" si="59"/>
        <v>19</v>
      </c>
      <c r="AE311" s="278">
        <f t="shared" si="60"/>
        <v>18</v>
      </c>
      <c r="AF311" s="278">
        <f t="shared" si="61"/>
        <v>13</v>
      </c>
      <c r="AG311" s="278">
        <f t="shared" si="62"/>
        <v>0</v>
      </c>
      <c r="AH311" s="277">
        <f t="shared" si="63"/>
        <v>60</v>
      </c>
      <c r="AI311" s="279">
        <f t="shared" si="64"/>
        <v>33.333333333333329</v>
      </c>
      <c r="AJ311" s="279">
        <f t="shared" si="65"/>
        <v>80</v>
      </c>
      <c r="AK311" s="279">
        <f t="shared" si="66"/>
        <v>63.333333333333329</v>
      </c>
      <c r="AL311" s="279">
        <f t="shared" si="67"/>
        <v>69.230769230769226</v>
      </c>
      <c r="AM311" s="279">
        <f t="shared" si="68"/>
        <v>46.428571428571431</v>
      </c>
      <c r="AN311" s="279">
        <f t="shared" si="69"/>
        <v>0</v>
      </c>
      <c r="AO311" s="3"/>
      <c r="AP311" s="3"/>
      <c r="AQ311" s="3"/>
    </row>
    <row r="312" spans="1:43" ht="30" customHeight="1" x14ac:dyDescent="0.2">
      <c r="A312" s="91">
        <v>296</v>
      </c>
      <c r="B312" s="117" t="str">
        <f>'STUDENT NAMELIST'!B300</f>
        <v>2023PEC AI 464</v>
      </c>
      <c r="C312" s="117">
        <f>'STUDENT NAMELIST'!C300</f>
        <v>211423243300</v>
      </c>
      <c r="D312" s="118" t="str">
        <f>'STUDENT NAMELIST'!D300</f>
        <v>NARESH KARTHI M R</v>
      </c>
      <c r="E312" s="82">
        <v>2</v>
      </c>
      <c r="F312" s="82">
        <v>2</v>
      </c>
      <c r="G312" s="82">
        <v>2</v>
      </c>
      <c r="H312" s="82">
        <v>2</v>
      </c>
      <c r="I312" s="82">
        <v>2</v>
      </c>
      <c r="J312" s="82">
        <v>1</v>
      </c>
      <c r="K312" s="82">
        <v>0</v>
      </c>
      <c r="L312" s="82">
        <v>0</v>
      </c>
      <c r="M312" s="82">
        <v>0</v>
      </c>
      <c r="N312" s="82">
        <v>0</v>
      </c>
      <c r="O312" s="82">
        <v>8</v>
      </c>
      <c r="P312" s="125">
        <v>0</v>
      </c>
      <c r="Q312" s="125">
        <v>0</v>
      </c>
      <c r="R312" s="125">
        <v>8</v>
      </c>
      <c r="S312" s="125">
        <v>7</v>
      </c>
      <c r="T312" s="125">
        <v>0</v>
      </c>
      <c r="U312" s="125">
        <v>8</v>
      </c>
      <c r="V312" s="125">
        <v>0</v>
      </c>
      <c r="W312" s="125">
        <v>0</v>
      </c>
      <c r="X312" s="125">
        <v>4</v>
      </c>
      <c r="Y312" s="125">
        <v>8</v>
      </c>
      <c r="Z312" s="125">
        <v>0</v>
      </c>
      <c r="AA312" s="92">
        <f t="shared" si="70"/>
        <v>54</v>
      </c>
      <c r="AB312" s="278">
        <f t="shared" si="57"/>
        <v>2</v>
      </c>
      <c r="AC312" s="278">
        <f t="shared" si="58"/>
        <v>15</v>
      </c>
      <c r="AD312" s="278">
        <f t="shared" si="59"/>
        <v>18</v>
      </c>
      <c r="AE312" s="278">
        <f t="shared" si="60"/>
        <v>7</v>
      </c>
      <c r="AF312" s="278">
        <f t="shared" si="61"/>
        <v>12</v>
      </c>
      <c r="AG312" s="278">
        <f t="shared" si="62"/>
        <v>0</v>
      </c>
      <c r="AH312" s="277">
        <f t="shared" si="63"/>
        <v>54</v>
      </c>
      <c r="AI312" s="279">
        <f t="shared" si="64"/>
        <v>33.333333333333329</v>
      </c>
      <c r="AJ312" s="279">
        <f t="shared" si="65"/>
        <v>65.217391304347828</v>
      </c>
      <c r="AK312" s="279">
        <f t="shared" si="66"/>
        <v>60</v>
      </c>
      <c r="AL312" s="279">
        <f t="shared" si="67"/>
        <v>53.846153846153847</v>
      </c>
      <c r="AM312" s="279">
        <f t="shared" si="68"/>
        <v>42.857142857142854</v>
      </c>
      <c r="AN312" s="279">
        <f t="shared" si="69"/>
        <v>0</v>
      </c>
      <c r="AO312" s="3"/>
      <c r="AP312" s="3"/>
      <c r="AQ312" s="3"/>
    </row>
    <row r="313" spans="1:43" ht="30" customHeight="1" x14ac:dyDescent="0.2">
      <c r="A313" s="91">
        <v>297</v>
      </c>
      <c r="B313" s="117" t="str">
        <f>'STUDENT NAMELIST'!B301</f>
        <v>2023PEC AI 465</v>
      </c>
      <c r="C313" s="117">
        <f>'STUDENT NAMELIST'!C301</f>
        <v>211423243301</v>
      </c>
      <c r="D313" s="118" t="str">
        <f>'STUDENT NAMELIST'!D301</f>
        <v>NARESH R</v>
      </c>
      <c r="E313" s="82">
        <v>2</v>
      </c>
      <c r="F313" s="82">
        <v>2</v>
      </c>
      <c r="G313" s="82">
        <v>2</v>
      </c>
      <c r="H313" s="82">
        <v>2</v>
      </c>
      <c r="I313" s="82">
        <v>2</v>
      </c>
      <c r="J313" s="82">
        <v>2</v>
      </c>
      <c r="K313" s="82">
        <v>0</v>
      </c>
      <c r="L313" s="82">
        <v>0</v>
      </c>
      <c r="M313" s="82">
        <v>0</v>
      </c>
      <c r="N313" s="82">
        <v>0</v>
      </c>
      <c r="O313" s="82">
        <v>0</v>
      </c>
      <c r="P313" s="125">
        <v>8</v>
      </c>
      <c r="Q313" s="125">
        <v>9</v>
      </c>
      <c r="R313" s="125">
        <v>0</v>
      </c>
      <c r="S313" s="125">
        <v>0</v>
      </c>
      <c r="T313" s="125">
        <v>9</v>
      </c>
      <c r="U313" s="125">
        <v>0</v>
      </c>
      <c r="V313" s="125">
        <v>9</v>
      </c>
      <c r="W313" s="125">
        <v>5</v>
      </c>
      <c r="X313" s="125">
        <v>0</v>
      </c>
      <c r="Y313" s="125">
        <v>0</v>
      </c>
      <c r="Z313" s="125">
        <v>9</v>
      </c>
      <c r="AA313" s="92">
        <f t="shared" si="70"/>
        <v>61</v>
      </c>
      <c r="AB313" s="278">
        <f t="shared" si="57"/>
        <v>2</v>
      </c>
      <c r="AC313" s="278">
        <f t="shared" si="58"/>
        <v>8</v>
      </c>
      <c r="AD313" s="278">
        <f t="shared" si="59"/>
        <v>19</v>
      </c>
      <c r="AE313" s="278">
        <f t="shared" si="60"/>
        <v>18</v>
      </c>
      <c r="AF313" s="278">
        <f t="shared" si="61"/>
        <v>14</v>
      </c>
      <c r="AG313" s="278">
        <f t="shared" si="62"/>
        <v>0</v>
      </c>
      <c r="AH313" s="277">
        <f t="shared" si="63"/>
        <v>61</v>
      </c>
      <c r="AI313" s="279">
        <f t="shared" si="64"/>
        <v>33.333333333333329</v>
      </c>
      <c r="AJ313" s="279">
        <f t="shared" si="65"/>
        <v>80</v>
      </c>
      <c r="AK313" s="279">
        <f t="shared" si="66"/>
        <v>63.333333333333329</v>
      </c>
      <c r="AL313" s="279">
        <f t="shared" si="67"/>
        <v>69.230769230769226</v>
      </c>
      <c r="AM313" s="279">
        <f t="shared" si="68"/>
        <v>50</v>
      </c>
      <c r="AN313" s="279">
        <f t="shared" si="69"/>
        <v>0</v>
      </c>
      <c r="AO313" s="3"/>
      <c r="AP313" s="3"/>
      <c r="AQ313" s="3"/>
    </row>
    <row r="314" spans="1:43" ht="30" customHeight="1" x14ac:dyDescent="0.2">
      <c r="A314" s="91">
        <v>298</v>
      </c>
      <c r="B314" s="117" t="str">
        <f>'STUDENT NAMELIST'!B302</f>
        <v>2023PEC AI 466</v>
      </c>
      <c r="C314" s="117">
        <f>'STUDENT NAMELIST'!C302</f>
        <v>211423243302</v>
      </c>
      <c r="D314" s="118" t="str">
        <f>'STUDENT NAMELIST'!D302</f>
        <v>NAVEEN C</v>
      </c>
      <c r="E314" s="82">
        <v>2</v>
      </c>
      <c r="F314" s="82">
        <v>2</v>
      </c>
      <c r="G314" s="82">
        <v>2</v>
      </c>
      <c r="H314" s="82">
        <v>2</v>
      </c>
      <c r="I314" s="82">
        <v>2</v>
      </c>
      <c r="J314" s="82">
        <v>0</v>
      </c>
      <c r="K314" s="82">
        <v>0</v>
      </c>
      <c r="L314" s="82">
        <v>0</v>
      </c>
      <c r="M314" s="82">
        <v>0</v>
      </c>
      <c r="N314" s="82">
        <v>0</v>
      </c>
      <c r="O314" s="82">
        <v>8</v>
      </c>
      <c r="P314" s="125">
        <v>0</v>
      </c>
      <c r="Q314" s="125">
        <v>0</v>
      </c>
      <c r="R314" s="125">
        <v>8</v>
      </c>
      <c r="S314" s="125">
        <v>7</v>
      </c>
      <c r="T314" s="125">
        <v>0</v>
      </c>
      <c r="U314" s="125">
        <v>8</v>
      </c>
      <c r="V314" s="125">
        <v>0</v>
      </c>
      <c r="W314" s="125">
        <v>0</v>
      </c>
      <c r="X314" s="125">
        <v>2</v>
      </c>
      <c r="Y314" s="125">
        <v>8</v>
      </c>
      <c r="Z314" s="125">
        <v>0</v>
      </c>
      <c r="AA314" s="92">
        <f t="shared" si="70"/>
        <v>51</v>
      </c>
      <c r="AB314" s="278">
        <f t="shared" si="57"/>
        <v>2</v>
      </c>
      <c r="AC314" s="278">
        <f t="shared" si="58"/>
        <v>14</v>
      </c>
      <c r="AD314" s="278">
        <f t="shared" si="59"/>
        <v>18</v>
      </c>
      <c r="AE314" s="278">
        <f t="shared" si="60"/>
        <v>7</v>
      </c>
      <c r="AF314" s="278">
        <f t="shared" si="61"/>
        <v>10</v>
      </c>
      <c r="AG314" s="278">
        <f t="shared" si="62"/>
        <v>0</v>
      </c>
      <c r="AH314" s="277">
        <f t="shared" si="63"/>
        <v>51</v>
      </c>
      <c r="AI314" s="279">
        <f t="shared" si="64"/>
        <v>33.333333333333329</v>
      </c>
      <c r="AJ314" s="279">
        <f t="shared" si="65"/>
        <v>60.869565217391312</v>
      </c>
      <c r="AK314" s="279">
        <f t="shared" si="66"/>
        <v>60</v>
      </c>
      <c r="AL314" s="279">
        <f t="shared" si="67"/>
        <v>53.846153846153847</v>
      </c>
      <c r="AM314" s="279">
        <f t="shared" si="68"/>
        <v>35.714285714285715</v>
      </c>
      <c r="AN314" s="279">
        <f t="shared" si="69"/>
        <v>0</v>
      </c>
      <c r="AO314" s="3"/>
      <c r="AP314" s="3"/>
      <c r="AQ314" s="3"/>
    </row>
    <row r="315" spans="1:43" ht="30" customHeight="1" x14ac:dyDescent="0.2">
      <c r="A315" s="91">
        <v>299</v>
      </c>
      <c r="B315" s="117" t="str">
        <f>'STUDENT NAMELIST'!B303</f>
        <v>2023PEC AI 467</v>
      </c>
      <c r="C315" s="117">
        <f>'STUDENT NAMELIST'!C303</f>
        <v>211423243303</v>
      </c>
      <c r="D315" s="118" t="str">
        <f>'STUDENT NAMELIST'!D303</f>
        <v>NAVEEN S S</v>
      </c>
      <c r="E315" s="82">
        <v>2</v>
      </c>
      <c r="F315" s="82">
        <v>2</v>
      </c>
      <c r="G315" s="82">
        <v>2</v>
      </c>
      <c r="H315" s="82">
        <v>0</v>
      </c>
      <c r="I315" s="82">
        <v>0</v>
      </c>
      <c r="J315" s="82">
        <v>0</v>
      </c>
      <c r="K315" s="82">
        <v>0</v>
      </c>
      <c r="L315" s="82">
        <v>0</v>
      </c>
      <c r="M315" s="82">
        <v>0</v>
      </c>
      <c r="N315" s="82">
        <v>0</v>
      </c>
      <c r="O315" s="82">
        <v>0</v>
      </c>
      <c r="P315" s="125">
        <v>4</v>
      </c>
      <c r="Q315" s="125">
        <v>5</v>
      </c>
      <c r="R315" s="125">
        <v>0</v>
      </c>
      <c r="S315" s="125">
        <v>0</v>
      </c>
      <c r="T315" s="125">
        <v>5</v>
      </c>
      <c r="U315" s="125">
        <v>0</v>
      </c>
      <c r="V315" s="125">
        <v>5</v>
      </c>
      <c r="W315" s="125">
        <v>0</v>
      </c>
      <c r="X315" s="125">
        <v>0</v>
      </c>
      <c r="Y315" s="125">
        <v>0</v>
      </c>
      <c r="Z315" s="125">
        <v>5</v>
      </c>
      <c r="AA315" s="92">
        <f t="shared" si="70"/>
        <v>30</v>
      </c>
      <c r="AB315" s="278">
        <f t="shared" si="57"/>
        <v>2</v>
      </c>
      <c r="AC315" s="278">
        <f t="shared" si="58"/>
        <v>4</v>
      </c>
      <c r="AD315" s="278">
        <f t="shared" si="59"/>
        <v>9</v>
      </c>
      <c r="AE315" s="278">
        <f t="shared" si="60"/>
        <v>10</v>
      </c>
      <c r="AF315" s="278">
        <f t="shared" si="61"/>
        <v>5</v>
      </c>
      <c r="AG315" s="278">
        <f t="shared" si="62"/>
        <v>0</v>
      </c>
      <c r="AH315" s="277">
        <f t="shared" si="63"/>
        <v>30</v>
      </c>
      <c r="AI315" s="279">
        <f t="shared" si="64"/>
        <v>33.333333333333329</v>
      </c>
      <c r="AJ315" s="279">
        <f t="shared" si="65"/>
        <v>40</v>
      </c>
      <c r="AK315" s="279">
        <f t="shared" si="66"/>
        <v>30</v>
      </c>
      <c r="AL315" s="279">
        <f t="shared" si="67"/>
        <v>38.461538461538467</v>
      </c>
      <c r="AM315" s="279">
        <f t="shared" si="68"/>
        <v>33.333333333333329</v>
      </c>
      <c r="AN315" s="279">
        <f t="shared" si="69"/>
        <v>0</v>
      </c>
      <c r="AO315" s="3"/>
      <c r="AP315" s="3"/>
      <c r="AQ315" s="3"/>
    </row>
    <row r="316" spans="1:43" ht="30" customHeight="1" x14ac:dyDescent="0.2">
      <c r="A316" s="91">
        <v>300</v>
      </c>
      <c r="B316" s="117" t="str">
        <f>'STUDENT NAMELIST'!B304</f>
        <v>2023PEC AI 468</v>
      </c>
      <c r="C316" s="117">
        <f>'STUDENT NAMELIST'!C304</f>
        <v>211423243304</v>
      </c>
      <c r="D316" s="118" t="str">
        <f>'STUDENT NAMELIST'!D304</f>
        <v>NAVIN BALAJI V T</v>
      </c>
      <c r="E316" s="82">
        <v>2</v>
      </c>
      <c r="F316" s="82">
        <v>2</v>
      </c>
      <c r="G316" s="82">
        <v>2</v>
      </c>
      <c r="H316" s="82">
        <v>0</v>
      </c>
      <c r="I316" s="82">
        <v>0</v>
      </c>
      <c r="J316" s="82">
        <v>0</v>
      </c>
      <c r="K316" s="82">
        <v>0</v>
      </c>
      <c r="L316" s="82">
        <v>0</v>
      </c>
      <c r="M316" s="82">
        <v>0</v>
      </c>
      <c r="N316" s="82">
        <v>0</v>
      </c>
      <c r="O316" s="82">
        <v>5</v>
      </c>
      <c r="P316" s="125">
        <v>0</v>
      </c>
      <c r="Q316" s="125">
        <v>0</v>
      </c>
      <c r="R316" s="125">
        <v>5</v>
      </c>
      <c r="S316" s="125">
        <v>4</v>
      </c>
      <c r="T316" s="125">
        <v>0</v>
      </c>
      <c r="U316" s="125">
        <v>5</v>
      </c>
      <c r="V316" s="125">
        <v>0</v>
      </c>
      <c r="W316" s="125">
        <v>0</v>
      </c>
      <c r="X316" s="125">
        <v>2</v>
      </c>
      <c r="Y316" s="125">
        <v>5</v>
      </c>
      <c r="Z316" s="125">
        <v>0</v>
      </c>
      <c r="AA316" s="92">
        <f t="shared" si="70"/>
        <v>32</v>
      </c>
      <c r="AB316" s="278">
        <f t="shared" si="57"/>
        <v>2</v>
      </c>
      <c r="AC316" s="278">
        <f t="shared" si="58"/>
        <v>9</v>
      </c>
      <c r="AD316" s="278">
        <f t="shared" si="59"/>
        <v>10</v>
      </c>
      <c r="AE316" s="278">
        <f t="shared" si="60"/>
        <v>4</v>
      </c>
      <c r="AF316" s="278">
        <f t="shared" si="61"/>
        <v>7</v>
      </c>
      <c r="AG316" s="278">
        <f t="shared" si="62"/>
        <v>0</v>
      </c>
      <c r="AH316" s="277">
        <f t="shared" si="63"/>
        <v>32</v>
      </c>
      <c r="AI316" s="279">
        <f t="shared" si="64"/>
        <v>33.333333333333329</v>
      </c>
      <c r="AJ316" s="279">
        <f t="shared" si="65"/>
        <v>39.130434782608695</v>
      </c>
      <c r="AK316" s="279">
        <f t="shared" si="66"/>
        <v>33.333333333333329</v>
      </c>
      <c r="AL316" s="279">
        <f t="shared" si="67"/>
        <v>30.76923076923077</v>
      </c>
      <c r="AM316" s="279">
        <f t="shared" si="68"/>
        <v>25</v>
      </c>
      <c r="AN316" s="279">
        <f t="shared" si="69"/>
        <v>0</v>
      </c>
      <c r="AO316" s="3"/>
      <c r="AP316" s="3"/>
      <c r="AQ316" s="3"/>
    </row>
    <row r="317" spans="1:43" ht="30" customHeight="1" x14ac:dyDescent="0.2">
      <c r="A317" s="91">
        <v>301</v>
      </c>
      <c r="B317" s="117" t="str">
        <f>'STUDENT NAMELIST'!B305</f>
        <v>2023PEC AI 469</v>
      </c>
      <c r="C317" s="117">
        <f>'STUDENT NAMELIST'!C305</f>
        <v>211423243305</v>
      </c>
      <c r="D317" s="118" t="str">
        <f>'STUDENT NAMELIST'!D305</f>
        <v>NAWIN KUMAR US</v>
      </c>
      <c r="E317" s="82">
        <v>2</v>
      </c>
      <c r="F317" s="82">
        <v>2</v>
      </c>
      <c r="G317" s="82">
        <v>2</v>
      </c>
      <c r="H317" s="82">
        <v>2</v>
      </c>
      <c r="I317" s="82">
        <v>2</v>
      </c>
      <c r="J317" s="82">
        <v>0</v>
      </c>
      <c r="K317" s="82">
        <v>0</v>
      </c>
      <c r="L317" s="82">
        <v>0</v>
      </c>
      <c r="M317" s="82">
        <v>0</v>
      </c>
      <c r="N317" s="82">
        <v>0</v>
      </c>
      <c r="O317" s="82">
        <v>0</v>
      </c>
      <c r="P317" s="125">
        <v>7</v>
      </c>
      <c r="Q317" s="125">
        <v>7</v>
      </c>
      <c r="R317" s="125">
        <v>0</v>
      </c>
      <c r="S317" s="125">
        <v>0</v>
      </c>
      <c r="T317" s="125">
        <v>7</v>
      </c>
      <c r="U317" s="125">
        <v>0</v>
      </c>
      <c r="V317" s="125">
        <v>7</v>
      </c>
      <c r="W317" s="125">
        <v>4</v>
      </c>
      <c r="X317" s="125">
        <v>0</v>
      </c>
      <c r="Y317" s="125">
        <v>0</v>
      </c>
      <c r="Z317" s="125">
        <v>8</v>
      </c>
      <c r="AA317" s="92">
        <f t="shared" si="70"/>
        <v>50</v>
      </c>
      <c r="AB317" s="278">
        <f t="shared" si="57"/>
        <v>2</v>
      </c>
      <c r="AC317" s="278">
        <f t="shared" si="58"/>
        <v>6</v>
      </c>
      <c r="AD317" s="278">
        <f t="shared" si="59"/>
        <v>16</v>
      </c>
      <c r="AE317" s="278">
        <f t="shared" si="60"/>
        <v>14</v>
      </c>
      <c r="AF317" s="278">
        <f t="shared" si="61"/>
        <v>12</v>
      </c>
      <c r="AG317" s="278">
        <f t="shared" si="62"/>
        <v>0</v>
      </c>
      <c r="AH317" s="277">
        <f t="shared" si="63"/>
        <v>50</v>
      </c>
      <c r="AI317" s="279">
        <f t="shared" si="64"/>
        <v>33.333333333333329</v>
      </c>
      <c r="AJ317" s="279">
        <f t="shared" si="65"/>
        <v>60</v>
      </c>
      <c r="AK317" s="279">
        <f t="shared" si="66"/>
        <v>53.333333333333336</v>
      </c>
      <c r="AL317" s="279">
        <f t="shared" si="67"/>
        <v>53.846153846153847</v>
      </c>
      <c r="AM317" s="279">
        <f t="shared" si="68"/>
        <v>42.857142857142854</v>
      </c>
      <c r="AN317" s="279">
        <f t="shared" si="69"/>
        <v>0</v>
      </c>
      <c r="AO317" s="3"/>
      <c r="AP317" s="3"/>
      <c r="AQ317" s="3"/>
    </row>
    <row r="318" spans="1:43" ht="30" customHeight="1" x14ac:dyDescent="0.2">
      <c r="A318" s="91">
        <v>302</v>
      </c>
      <c r="B318" s="117" t="str">
        <f>'STUDENT NAMELIST'!B306</f>
        <v>2023PEC AI 470</v>
      </c>
      <c r="C318" s="117">
        <f>'STUDENT NAMELIST'!C306</f>
        <v>211423243306</v>
      </c>
      <c r="D318" s="118" t="str">
        <f>'STUDENT NAMELIST'!D306</f>
        <v>NAWINKAANT K P</v>
      </c>
      <c r="E318" s="82">
        <v>2</v>
      </c>
      <c r="F318" s="82">
        <v>2</v>
      </c>
      <c r="G318" s="82">
        <v>2</v>
      </c>
      <c r="H318" s="82">
        <v>2</v>
      </c>
      <c r="I318" s="82">
        <v>2</v>
      </c>
      <c r="J318" s="82">
        <v>0</v>
      </c>
      <c r="K318" s="82">
        <v>0</v>
      </c>
      <c r="L318" s="82">
        <v>0</v>
      </c>
      <c r="M318" s="82">
        <v>0</v>
      </c>
      <c r="N318" s="82">
        <v>0</v>
      </c>
      <c r="O318" s="82">
        <v>8</v>
      </c>
      <c r="P318" s="125">
        <v>0</v>
      </c>
      <c r="Q318" s="125">
        <v>0</v>
      </c>
      <c r="R318" s="125">
        <v>8</v>
      </c>
      <c r="S318" s="125">
        <v>7</v>
      </c>
      <c r="T318" s="125">
        <v>0</v>
      </c>
      <c r="U318" s="125">
        <v>8</v>
      </c>
      <c r="V318" s="125">
        <v>0</v>
      </c>
      <c r="W318" s="125">
        <v>0</v>
      </c>
      <c r="X318" s="125">
        <v>2</v>
      </c>
      <c r="Y318" s="125">
        <v>8</v>
      </c>
      <c r="Z318" s="125">
        <v>0</v>
      </c>
      <c r="AA318" s="92">
        <f t="shared" si="70"/>
        <v>51</v>
      </c>
      <c r="AB318" s="278">
        <f t="shared" si="57"/>
        <v>2</v>
      </c>
      <c r="AC318" s="278">
        <f t="shared" si="58"/>
        <v>14</v>
      </c>
      <c r="AD318" s="278">
        <f t="shared" si="59"/>
        <v>18</v>
      </c>
      <c r="AE318" s="278">
        <f t="shared" si="60"/>
        <v>7</v>
      </c>
      <c r="AF318" s="278">
        <f t="shared" si="61"/>
        <v>10</v>
      </c>
      <c r="AG318" s="278">
        <f t="shared" si="62"/>
        <v>0</v>
      </c>
      <c r="AH318" s="277">
        <f t="shared" si="63"/>
        <v>51</v>
      </c>
      <c r="AI318" s="279">
        <f t="shared" si="64"/>
        <v>33.333333333333329</v>
      </c>
      <c r="AJ318" s="279">
        <f t="shared" si="65"/>
        <v>60.869565217391312</v>
      </c>
      <c r="AK318" s="279">
        <f t="shared" si="66"/>
        <v>60</v>
      </c>
      <c r="AL318" s="279">
        <f t="shared" si="67"/>
        <v>53.846153846153847</v>
      </c>
      <c r="AM318" s="279">
        <f t="shared" si="68"/>
        <v>35.714285714285715</v>
      </c>
      <c r="AN318" s="279">
        <f t="shared" si="69"/>
        <v>0</v>
      </c>
      <c r="AO318" s="3"/>
      <c r="AP318" s="3"/>
      <c r="AQ318" s="3"/>
    </row>
    <row r="319" spans="1:43" ht="30" customHeight="1" x14ac:dyDescent="0.2">
      <c r="A319" s="91">
        <v>303</v>
      </c>
      <c r="B319" s="117" t="str">
        <f>'STUDENT NAMELIST'!B307</f>
        <v>2023PEC AI 471</v>
      </c>
      <c r="C319" s="117">
        <f>'STUDENT NAMELIST'!C307</f>
        <v>211423243307</v>
      </c>
      <c r="D319" s="118" t="str">
        <f>'STUDENT NAMELIST'!D307</f>
        <v>NIELAN C</v>
      </c>
      <c r="E319" s="82">
        <v>2</v>
      </c>
      <c r="F319" s="82">
        <v>2</v>
      </c>
      <c r="G319" s="82">
        <v>2</v>
      </c>
      <c r="H319" s="82">
        <v>2</v>
      </c>
      <c r="I319" s="82">
        <v>2</v>
      </c>
      <c r="J319" s="82">
        <v>1</v>
      </c>
      <c r="K319" s="82">
        <v>0</v>
      </c>
      <c r="L319" s="82">
        <v>0</v>
      </c>
      <c r="M319" s="82">
        <v>0</v>
      </c>
      <c r="N319" s="82">
        <v>0</v>
      </c>
      <c r="O319" s="82">
        <v>0</v>
      </c>
      <c r="P319" s="125">
        <v>7</v>
      </c>
      <c r="Q319" s="125">
        <v>8</v>
      </c>
      <c r="R319" s="125">
        <v>0</v>
      </c>
      <c r="S319" s="125">
        <v>0</v>
      </c>
      <c r="T319" s="125">
        <v>8</v>
      </c>
      <c r="U319" s="125">
        <v>0</v>
      </c>
      <c r="V319" s="125">
        <v>8</v>
      </c>
      <c r="W319" s="125">
        <v>3</v>
      </c>
      <c r="X319" s="125">
        <v>0</v>
      </c>
      <c r="Y319" s="125">
        <v>0</v>
      </c>
      <c r="Z319" s="125">
        <v>8</v>
      </c>
      <c r="AA319" s="92">
        <f t="shared" si="70"/>
        <v>53</v>
      </c>
      <c r="AB319" s="278">
        <f t="shared" si="57"/>
        <v>2</v>
      </c>
      <c r="AC319" s="278">
        <f t="shared" si="58"/>
        <v>7</v>
      </c>
      <c r="AD319" s="278">
        <f t="shared" si="59"/>
        <v>17</v>
      </c>
      <c r="AE319" s="278">
        <f t="shared" si="60"/>
        <v>16</v>
      </c>
      <c r="AF319" s="278">
        <f t="shared" si="61"/>
        <v>11</v>
      </c>
      <c r="AG319" s="278">
        <f t="shared" si="62"/>
        <v>0</v>
      </c>
      <c r="AH319" s="277">
        <f t="shared" si="63"/>
        <v>53</v>
      </c>
      <c r="AI319" s="279">
        <f t="shared" si="64"/>
        <v>33.333333333333329</v>
      </c>
      <c r="AJ319" s="279">
        <f t="shared" si="65"/>
        <v>70</v>
      </c>
      <c r="AK319" s="279">
        <f t="shared" si="66"/>
        <v>56.666666666666664</v>
      </c>
      <c r="AL319" s="279">
        <f t="shared" si="67"/>
        <v>61.53846153846154</v>
      </c>
      <c r="AM319" s="279">
        <f t="shared" si="68"/>
        <v>39.285714285714285</v>
      </c>
      <c r="AN319" s="279">
        <f t="shared" si="69"/>
        <v>0</v>
      </c>
      <c r="AO319" s="3"/>
      <c r="AP319" s="3"/>
      <c r="AQ319" s="3"/>
    </row>
    <row r="320" spans="1:43" ht="30" customHeight="1" x14ac:dyDescent="0.2">
      <c r="A320" s="91">
        <v>304</v>
      </c>
      <c r="B320" s="117" t="str">
        <f>'STUDENT NAMELIST'!B308</f>
        <v>2023PEC AI 218</v>
      </c>
      <c r="C320" s="117">
        <f>'STUDENT NAMELIST'!C308</f>
        <v>211423243308</v>
      </c>
      <c r="D320" s="118" t="str">
        <f>'STUDENT NAMELIST'!D308</f>
        <v>NIKHITHA A</v>
      </c>
      <c r="E320" s="82">
        <v>2</v>
      </c>
      <c r="F320" s="82">
        <v>2</v>
      </c>
      <c r="G320" s="82">
        <v>2</v>
      </c>
      <c r="H320" s="82">
        <v>0</v>
      </c>
      <c r="I320" s="82">
        <v>0</v>
      </c>
      <c r="J320" s="82">
        <v>0</v>
      </c>
      <c r="K320" s="82">
        <v>0</v>
      </c>
      <c r="L320" s="82">
        <v>0</v>
      </c>
      <c r="M320" s="82">
        <v>0</v>
      </c>
      <c r="N320" s="82">
        <v>0</v>
      </c>
      <c r="O320" s="82">
        <v>5</v>
      </c>
      <c r="P320" s="125">
        <v>0</v>
      </c>
      <c r="Q320" s="125">
        <v>0</v>
      </c>
      <c r="R320" s="125">
        <v>5</v>
      </c>
      <c r="S320" s="125">
        <v>4</v>
      </c>
      <c r="T320" s="125">
        <v>0</v>
      </c>
      <c r="U320" s="125">
        <v>5</v>
      </c>
      <c r="V320" s="125">
        <v>0</v>
      </c>
      <c r="W320" s="125">
        <v>0</v>
      </c>
      <c r="X320" s="125">
        <v>0</v>
      </c>
      <c r="Y320" s="125">
        <v>5</v>
      </c>
      <c r="Z320" s="125">
        <v>0</v>
      </c>
      <c r="AA320" s="92">
        <f t="shared" si="70"/>
        <v>30</v>
      </c>
      <c r="AB320" s="278">
        <f t="shared" si="57"/>
        <v>2</v>
      </c>
      <c r="AC320" s="278">
        <f t="shared" si="58"/>
        <v>9</v>
      </c>
      <c r="AD320" s="278">
        <f t="shared" si="59"/>
        <v>10</v>
      </c>
      <c r="AE320" s="278">
        <f t="shared" si="60"/>
        <v>4</v>
      </c>
      <c r="AF320" s="278">
        <f t="shared" si="61"/>
        <v>5</v>
      </c>
      <c r="AG320" s="278">
        <f t="shared" si="62"/>
        <v>0</v>
      </c>
      <c r="AH320" s="277">
        <f t="shared" si="63"/>
        <v>30</v>
      </c>
      <c r="AI320" s="279">
        <f t="shared" si="64"/>
        <v>33.333333333333329</v>
      </c>
      <c r="AJ320" s="279">
        <f t="shared" si="65"/>
        <v>39.130434782608695</v>
      </c>
      <c r="AK320" s="279">
        <f t="shared" si="66"/>
        <v>33.333333333333329</v>
      </c>
      <c r="AL320" s="279">
        <f t="shared" si="67"/>
        <v>30.76923076923077</v>
      </c>
      <c r="AM320" s="279">
        <f t="shared" si="68"/>
        <v>33.333333333333329</v>
      </c>
      <c r="AN320" s="279">
        <f t="shared" si="69"/>
        <v>0</v>
      </c>
      <c r="AO320" s="3"/>
      <c r="AP320" s="3"/>
      <c r="AQ320" s="3"/>
    </row>
    <row r="321" spans="1:43" ht="30" customHeight="1" x14ac:dyDescent="0.2">
      <c r="A321" s="91">
        <v>305</v>
      </c>
      <c r="B321" s="117" t="str">
        <f>'STUDENT NAMELIST'!B309</f>
        <v>2023PEC AI 567</v>
      </c>
      <c r="C321" s="117">
        <f>'STUDENT NAMELIST'!C309</f>
        <v>211423243309</v>
      </c>
      <c r="D321" s="118" t="str">
        <f>'STUDENT NAMELIST'!D309</f>
        <v>NIMMANOORU VIJAY KUMAR</v>
      </c>
      <c r="E321" s="82">
        <v>2</v>
      </c>
      <c r="F321" s="82">
        <v>2</v>
      </c>
      <c r="G321" s="82">
        <v>2</v>
      </c>
      <c r="H321" s="82">
        <v>2</v>
      </c>
      <c r="I321" s="82">
        <v>2</v>
      </c>
      <c r="J321" s="82">
        <v>2</v>
      </c>
      <c r="K321" s="82">
        <v>1</v>
      </c>
      <c r="L321" s="82">
        <v>0</v>
      </c>
      <c r="M321" s="82">
        <v>0</v>
      </c>
      <c r="N321" s="82">
        <v>0</v>
      </c>
      <c r="O321" s="82">
        <v>0</v>
      </c>
      <c r="P321" s="125">
        <v>9</v>
      </c>
      <c r="Q321" s="125">
        <v>9</v>
      </c>
      <c r="R321" s="125">
        <v>0</v>
      </c>
      <c r="S321" s="125">
        <v>0</v>
      </c>
      <c r="T321" s="125">
        <v>9</v>
      </c>
      <c r="U321" s="125">
        <v>0</v>
      </c>
      <c r="V321" s="125">
        <v>9</v>
      </c>
      <c r="W321" s="125">
        <v>5</v>
      </c>
      <c r="X321" s="125">
        <v>0</v>
      </c>
      <c r="Y321" s="125">
        <v>0</v>
      </c>
      <c r="Z321" s="125">
        <v>9</v>
      </c>
      <c r="AA321" s="92">
        <f t="shared" si="70"/>
        <v>63</v>
      </c>
      <c r="AB321" s="278">
        <f t="shared" si="57"/>
        <v>3</v>
      </c>
      <c r="AC321" s="278">
        <f t="shared" si="58"/>
        <v>8</v>
      </c>
      <c r="AD321" s="278">
        <f t="shared" si="59"/>
        <v>20</v>
      </c>
      <c r="AE321" s="278">
        <f t="shared" si="60"/>
        <v>18</v>
      </c>
      <c r="AF321" s="278">
        <f t="shared" si="61"/>
        <v>14</v>
      </c>
      <c r="AG321" s="278">
        <f t="shared" si="62"/>
        <v>0</v>
      </c>
      <c r="AH321" s="277">
        <f t="shared" si="63"/>
        <v>63</v>
      </c>
      <c r="AI321" s="279">
        <f t="shared" si="64"/>
        <v>50</v>
      </c>
      <c r="AJ321" s="279">
        <f t="shared" si="65"/>
        <v>80</v>
      </c>
      <c r="AK321" s="279">
        <f t="shared" si="66"/>
        <v>66.666666666666657</v>
      </c>
      <c r="AL321" s="279">
        <f t="shared" si="67"/>
        <v>69.230769230769226</v>
      </c>
      <c r="AM321" s="279">
        <f t="shared" si="68"/>
        <v>50</v>
      </c>
      <c r="AN321" s="279">
        <f t="shared" si="69"/>
        <v>0</v>
      </c>
      <c r="AO321" s="3"/>
      <c r="AP321" s="3"/>
      <c r="AQ321" s="3"/>
    </row>
    <row r="322" spans="1:43" ht="30" customHeight="1" x14ac:dyDescent="0.2">
      <c r="A322" s="91">
        <v>306</v>
      </c>
      <c r="B322" s="117" t="str">
        <f>'STUDENT NAMELIST'!B310</f>
        <v>2023PEC AI 472</v>
      </c>
      <c r="C322" s="117">
        <f>'STUDENT NAMELIST'!C310</f>
        <v>211423243310</v>
      </c>
      <c r="D322" s="118" t="str">
        <f>'STUDENT NAMELIST'!D310</f>
        <v>NIRANJAN R</v>
      </c>
      <c r="E322" s="82">
        <v>2</v>
      </c>
      <c r="F322" s="82">
        <v>2</v>
      </c>
      <c r="G322" s="82">
        <v>2</v>
      </c>
      <c r="H322" s="82">
        <v>0</v>
      </c>
      <c r="I322" s="82">
        <v>0</v>
      </c>
      <c r="J322" s="82">
        <v>0</v>
      </c>
      <c r="K322" s="82">
        <v>0</v>
      </c>
      <c r="L322" s="82">
        <v>0</v>
      </c>
      <c r="M322" s="82">
        <v>0</v>
      </c>
      <c r="N322" s="82">
        <v>0</v>
      </c>
      <c r="O322" s="82">
        <v>5</v>
      </c>
      <c r="P322" s="125">
        <v>0</v>
      </c>
      <c r="Q322" s="125">
        <v>0</v>
      </c>
      <c r="R322" s="125">
        <v>5</v>
      </c>
      <c r="S322" s="125">
        <v>4</v>
      </c>
      <c r="T322" s="125">
        <v>0</v>
      </c>
      <c r="U322" s="125">
        <v>5</v>
      </c>
      <c r="V322" s="125">
        <v>0</v>
      </c>
      <c r="W322" s="125">
        <v>0</v>
      </c>
      <c r="X322" s="125">
        <v>0</v>
      </c>
      <c r="Y322" s="125">
        <v>5</v>
      </c>
      <c r="Z322" s="125">
        <v>0</v>
      </c>
      <c r="AA322" s="92">
        <f t="shared" si="70"/>
        <v>30</v>
      </c>
      <c r="AB322" s="278">
        <f t="shared" si="57"/>
        <v>2</v>
      </c>
      <c r="AC322" s="278">
        <f t="shared" si="58"/>
        <v>9</v>
      </c>
      <c r="AD322" s="278">
        <f t="shared" si="59"/>
        <v>10</v>
      </c>
      <c r="AE322" s="278">
        <f t="shared" si="60"/>
        <v>4</v>
      </c>
      <c r="AF322" s="278">
        <f t="shared" si="61"/>
        <v>5</v>
      </c>
      <c r="AG322" s="278">
        <f t="shared" si="62"/>
        <v>0</v>
      </c>
      <c r="AH322" s="277">
        <f t="shared" si="63"/>
        <v>30</v>
      </c>
      <c r="AI322" s="279">
        <f t="shared" si="64"/>
        <v>33.333333333333329</v>
      </c>
      <c r="AJ322" s="279">
        <f t="shared" si="65"/>
        <v>39.130434782608695</v>
      </c>
      <c r="AK322" s="279">
        <f t="shared" si="66"/>
        <v>33.333333333333329</v>
      </c>
      <c r="AL322" s="279">
        <f t="shared" si="67"/>
        <v>30.76923076923077</v>
      </c>
      <c r="AM322" s="279">
        <f t="shared" si="68"/>
        <v>33.333333333333329</v>
      </c>
      <c r="AN322" s="279">
        <f t="shared" si="69"/>
        <v>0</v>
      </c>
      <c r="AO322" s="3"/>
      <c r="AP322" s="3"/>
      <c r="AQ322" s="3"/>
    </row>
    <row r="323" spans="1:43" ht="30" customHeight="1" x14ac:dyDescent="0.2">
      <c r="A323" s="91">
        <v>307</v>
      </c>
      <c r="B323" s="117" t="str">
        <f>'STUDENT NAMELIST'!B311</f>
        <v>2023PEC AI 473</v>
      </c>
      <c r="C323" s="117">
        <f>'STUDENT NAMELIST'!C311</f>
        <v>211423243311</v>
      </c>
      <c r="D323" s="118" t="str">
        <f>'STUDENT NAMELIST'!D311</f>
        <v>NISHITH S K P</v>
      </c>
      <c r="E323" s="82">
        <v>2</v>
      </c>
      <c r="F323" s="82">
        <v>2</v>
      </c>
      <c r="G323" s="82">
        <v>2</v>
      </c>
      <c r="H323" s="82">
        <v>2</v>
      </c>
      <c r="I323" s="82">
        <v>2</v>
      </c>
      <c r="J323" s="82">
        <v>2</v>
      </c>
      <c r="K323" s="82">
        <v>2</v>
      </c>
      <c r="L323" s="82">
        <v>1</v>
      </c>
      <c r="M323" s="82">
        <v>0</v>
      </c>
      <c r="N323" s="82">
        <v>0</v>
      </c>
      <c r="O323" s="82">
        <v>0</v>
      </c>
      <c r="P323" s="125">
        <v>10</v>
      </c>
      <c r="Q323" s="125">
        <v>11</v>
      </c>
      <c r="R323" s="125">
        <v>0</v>
      </c>
      <c r="S323" s="125">
        <v>0</v>
      </c>
      <c r="T323" s="125">
        <v>11</v>
      </c>
      <c r="U323" s="125">
        <v>0</v>
      </c>
      <c r="V323" s="125">
        <v>11</v>
      </c>
      <c r="W323" s="125">
        <v>5</v>
      </c>
      <c r="X323" s="125">
        <v>0</v>
      </c>
      <c r="Y323" s="125">
        <v>0</v>
      </c>
      <c r="Z323" s="125">
        <v>11</v>
      </c>
      <c r="AA323" s="92">
        <f t="shared" si="70"/>
        <v>74</v>
      </c>
      <c r="AB323" s="278">
        <f t="shared" si="57"/>
        <v>5</v>
      </c>
      <c r="AC323" s="278">
        <f t="shared" si="58"/>
        <v>8</v>
      </c>
      <c r="AD323" s="278">
        <f t="shared" si="59"/>
        <v>23</v>
      </c>
      <c r="AE323" s="278">
        <f t="shared" si="60"/>
        <v>22</v>
      </c>
      <c r="AF323" s="278">
        <f t="shared" si="61"/>
        <v>16</v>
      </c>
      <c r="AG323" s="278">
        <f t="shared" si="62"/>
        <v>0</v>
      </c>
      <c r="AH323" s="277">
        <f t="shared" si="63"/>
        <v>74</v>
      </c>
      <c r="AI323" s="279">
        <f t="shared" si="64"/>
        <v>83.333333333333343</v>
      </c>
      <c r="AJ323" s="279">
        <f t="shared" si="65"/>
        <v>80</v>
      </c>
      <c r="AK323" s="279">
        <f t="shared" si="66"/>
        <v>76.666666666666671</v>
      </c>
      <c r="AL323" s="279">
        <f t="shared" si="67"/>
        <v>84.615384615384613</v>
      </c>
      <c r="AM323" s="279">
        <f t="shared" si="68"/>
        <v>57.142857142857139</v>
      </c>
      <c r="AN323" s="279">
        <f t="shared" si="69"/>
        <v>0</v>
      </c>
      <c r="AO323" s="3"/>
      <c r="AP323" s="3"/>
      <c r="AQ323" s="3"/>
    </row>
    <row r="324" spans="1:43" ht="30" customHeight="1" x14ac:dyDescent="0.2">
      <c r="A324" s="91">
        <v>308</v>
      </c>
      <c r="B324" s="117" t="str">
        <f>'STUDENT NAMELIST'!B312</f>
        <v>2023PEC AI 474</v>
      </c>
      <c r="C324" s="117">
        <f>'STUDENT NAMELIST'!C312</f>
        <v>211423243312</v>
      </c>
      <c r="D324" s="118" t="str">
        <f>'STUDENT NAMELIST'!D312</f>
        <v>NITHISH KUMAR S</v>
      </c>
      <c r="E324" s="82">
        <v>2</v>
      </c>
      <c r="F324" s="82">
        <v>2</v>
      </c>
      <c r="G324" s="82">
        <v>2</v>
      </c>
      <c r="H324" s="82">
        <v>2</v>
      </c>
      <c r="I324" s="82">
        <v>2</v>
      </c>
      <c r="J324" s="82">
        <v>0</v>
      </c>
      <c r="K324" s="82">
        <v>0</v>
      </c>
      <c r="L324" s="82">
        <v>0</v>
      </c>
      <c r="M324" s="82">
        <v>0</v>
      </c>
      <c r="N324" s="82">
        <v>0</v>
      </c>
      <c r="O324" s="82">
        <v>8</v>
      </c>
      <c r="P324" s="125">
        <v>0</v>
      </c>
      <c r="Q324" s="125">
        <v>0</v>
      </c>
      <c r="R324" s="125">
        <v>8</v>
      </c>
      <c r="S324" s="125">
        <v>7</v>
      </c>
      <c r="T324" s="125">
        <v>0</v>
      </c>
      <c r="U324" s="125">
        <v>8</v>
      </c>
      <c r="V324" s="125">
        <v>0</v>
      </c>
      <c r="W324" s="125">
        <v>0</v>
      </c>
      <c r="X324" s="125">
        <v>3</v>
      </c>
      <c r="Y324" s="125">
        <v>8</v>
      </c>
      <c r="Z324" s="125">
        <v>0</v>
      </c>
      <c r="AA324" s="92">
        <f t="shared" si="70"/>
        <v>52</v>
      </c>
      <c r="AB324" s="278">
        <f t="shared" si="57"/>
        <v>2</v>
      </c>
      <c r="AC324" s="278">
        <f t="shared" si="58"/>
        <v>14</v>
      </c>
      <c r="AD324" s="278">
        <f t="shared" si="59"/>
        <v>18</v>
      </c>
      <c r="AE324" s="278">
        <f t="shared" si="60"/>
        <v>7</v>
      </c>
      <c r="AF324" s="278">
        <f t="shared" si="61"/>
        <v>11</v>
      </c>
      <c r="AG324" s="278">
        <f t="shared" si="62"/>
        <v>0</v>
      </c>
      <c r="AH324" s="277">
        <f t="shared" si="63"/>
        <v>52</v>
      </c>
      <c r="AI324" s="279">
        <f t="shared" si="64"/>
        <v>33.333333333333329</v>
      </c>
      <c r="AJ324" s="279">
        <f t="shared" si="65"/>
        <v>60.869565217391312</v>
      </c>
      <c r="AK324" s="279">
        <f t="shared" si="66"/>
        <v>60</v>
      </c>
      <c r="AL324" s="279">
        <f t="shared" si="67"/>
        <v>53.846153846153847</v>
      </c>
      <c r="AM324" s="279">
        <f t="shared" si="68"/>
        <v>39.285714285714285</v>
      </c>
      <c r="AN324" s="279">
        <f t="shared" si="69"/>
        <v>0</v>
      </c>
      <c r="AO324" s="3"/>
      <c r="AP324" s="3"/>
      <c r="AQ324" s="3"/>
    </row>
    <row r="325" spans="1:43" ht="30" customHeight="1" x14ac:dyDescent="0.2">
      <c r="A325" s="91">
        <v>309</v>
      </c>
      <c r="B325" s="117" t="str">
        <f>'STUDENT NAMELIST'!B313</f>
        <v>2023PEC AI 475</v>
      </c>
      <c r="C325" s="117">
        <f>'STUDENT NAMELIST'!C313</f>
        <v>211423243313</v>
      </c>
      <c r="D325" s="118" t="str">
        <f>'STUDENT NAMELIST'!D313</f>
        <v>NITHISH M</v>
      </c>
      <c r="E325" s="82">
        <v>2</v>
      </c>
      <c r="F325" s="82">
        <v>2</v>
      </c>
      <c r="G325" s="82">
        <v>2</v>
      </c>
      <c r="H325" s="82">
        <v>2</v>
      </c>
      <c r="I325" s="82">
        <v>2</v>
      </c>
      <c r="J325" s="82">
        <v>0</v>
      </c>
      <c r="K325" s="82">
        <v>0</v>
      </c>
      <c r="L325" s="82">
        <v>0</v>
      </c>
      <c r="M325" s="82">
        <v>0</v>
      </c>
      <c r="N325" s="82">
        <v>0</v>
      </c>
      <c r="O325" s="82">
        <v>0</v>
      </c>
      <c r="P325" s="125">
        <v>7</v>
      </c>
      <c r="Q325" s="125">
        <v>7</v>
      </c>
      <c r="R325" s="125">
        <v>0</v>
      </c>
      <c r="S325" s="125">
        <v>0</v>
      </c>
      <c r="T325" s="125">
        <v>7</v>
      </c>
      <c r="U325" s="125">
        <v>0</v>
      </c>
      <c r="V325" s="125">
        <v>7</v>
      </c>
      <c r="W325" s="125">
        <v>4</v>
      </c>
      <c r="X325" s="125">
        <v>0</v>
      </c>
      <c r="Y325" s="125">
        <v>0</v>
      </c>
      <c r="Z325" s="125">
        <v>8</v>
      </c>
      <c r="AA325" s="92">
        <f t="shared" si="70"/>
        <v>50</v>
      </c>
      <c r="AB325" s="278">
        <f t="shared" si="57"/>
        <v>2</v>
      </c>
      <c r="AC325" s="278">
        <f t="shared" si="58"/>
        <v>6</v>
      </c>
      <c r="AD325" s="278">
        <f t="shared" si="59"/>
        <v>16</v>
      </c>
      <c r="AE325" s="278">
        <f t="shared" si="60"/>
        <v>14</v>
      </c>
      <c r="AF325" s="278">
        <f t="shared" si="61"/>
        <v>12</v>
      </c>
      <c r="AG325" s="278">
        <f t="shared" si="62"/>
        <v>0</v>
      </c>
      <c r="AH325" s="277">
        <f t="shared" si="63"/>
        <v>50</v>
      </c>
      <c r="AI325" s="279">
        <f t="shared" si="64"/>
        <v>33.333333333333329</v>
      </c>
      <c r="AJ325" s="279">
        <f t="shared" si="65"/>
        <v>60</v>
      </c>
      <c r="AK325" s="279">
        <f t="shared" si="66"/>
        <v>53.333333333333336</v>
      </c>
      <c r="AL325" s="279">
        <f t="shared" si="67"/>
        <v>53.846153846153847</v>
      </c>
      <c r="AM325" s="279">
        <f t="shared" si="68"/>
        <v>42.857142857142854</v>
      </c>
      <c r="AN325" s="279">
        <f t="shared" si="69"/>
        <v>0</v>
      </c>
      <c r="AO325" s="3"/>
      <c r="AP325" s="3"/>
      <c r="AQ325" s="3"/>
    </row>
    <row r="326" spans="1:43" ht="30" customHeight="1" x14ac:dyDescent="0.2">
      <c r="A326" s="91">
        <v>310</v>
      </c>
      <c r="B326" s="117" t="str">
        <f>'STUDENT NAMELIST'!B314</f>
        <v>2023PEC AI 476</v>
      </c>
      <c r="C326" s="117">
        <f>'STUDENT NAMELIST'!C314</f>
        <v>211423243314</v>
      </c>
      <c r="D326" s="118" t="str">
        <f>'STUDENT NAMELIST'!D314</f>
        <v>NITHISH V</v>
      </c>
      <c r="E326" s="82">
        <v>2</v>
      </c>
      <c r="F326" s="82">
        <v>2</v>
      </c>
      <c r="G326" s="82">
        <v>2</v>
      </c>
      <c r="H326" s="82">
        <v>2</v>
      </c>
      <c r="I326" s="82">
        <v>2</v>
      </c>
      <c r="J326" s="82">
        <v>2</v>
      </c>
      <c r="K326" s="82">
        <v>0</v>
      </c>
      <c r="L326" s="82">
        <v>0</v>
      </c>
      <c r="M326" s="82">
        <v>0</v>
      </c>
      <c r="N326" s="82">
        <v>0</v>
      </c>
      <c r="O326" s="82">
        <v>9</v>
      </c>
      <c r="P326" s="125">
        <v>0</v>
      </c>
      <c r="Q326" s="125">
        <v>0</v>
      </c>
      <c r="R326" s="125">
        <v>9</v>
      </c>
      <c r="S326" s="125">
        <v>8</v>
      </c>
      <c r="T326" s="125">
        <v>0</v>
      </c>
      <c r="U326" s="125">
        <v>9</v>
      </c>
      <c r="V326" s="125">
        <v>0</v>
      </c>
      <c r="W326" s="125">
        <v>0</v>
      </c>
      <c r="X326" s="125">
        <v>3</v>
      </c>
      <c r="Y326" s="125">
        <v>9</v>
      </c>
      <c r="Z326" s="125">
        <v>0</v>
      </c>
      <c r="AA326" s="92">
        <f t="shared" si="70"/>
        <v>59</v>
      </c>
      <c r="AB326" s="278">
        <f t="shared" si="57"/>
        <v>2</v>
      </c>
      <c r="AC326" s="278">
        <f t="shared" si="58"/>
        <v>17</v>
      </c>
      <c r="AD326" s="278">
        <f t="shared" si="59"/>
        <v>20</v>
      </c>
      <c r="AE326" s="278">
        <f t="shared" si="60"/>
        <v>8</v>
      </c>
      <c r="AF326" s="278">
        <f t="shared" si="61"/>
        <v>12</v>
      </c>
      <c r="AG326" s="278">
        <f t="shared" si="62"/>
        <v>0</v>
      </c>
      <c r="AH326" s="277">
        <f t="shared" si="63"/>
        <v>59</v>
      </c>
      <c r="AI326" s="279">
        <f t="shared" si="64"/>
        <v>33.333333333333329</v>
      </c>
      <c r="AJ326" s="279">
        <f t="shared" si="65"/>
        <v>73.91304347826086</v>
      </c>
      <c r="AK326" s="279">
        <f t="shared" si="66"/>
        <v>66.666666666666657</v>
      </c>
      <c r="AL326" s="279">
        <f t="shared" si="67"/>
        <v>61.53846153846154</v>
      </c>
      <c r="AM326" s="279">
        <f t="shared" si="68"/>
        <v>42.857142857142854</v>
      </c>
      <c r="AN326" s="279">
        <f t="shared" si="69"/>
        <v>0</v>
      </c>
      <c r="AO326" s="3"/>
      <c r="AP326" s="3"/>
      <c r="AQ326" s="3"/>
    </row>
    <row r="327" spans="1:43" ht="30" customHeight="1" x14ac:dyDescent="0.2">
      <c r="A327" s="91">
        <v>311</v>
      </c>
      <c r="B327" s="117" t="str">
        <f>'STUDENT NAMELIST'!B315</f>
        <v>2023PEC AI 219</v>
      </c>
      <c r="C327" s="117">
        <f>'STUDENT NAMELIST'!C315</f>
        <v>211423243315</v>
      </c>
      <c r="D327" s="118" t="str">
        <f>'STUDENT NAMELIST'!D315</f>
        <v>NITHYA SREE V</v>
      </c>
      <c r="E327" s="82">
        <v>2</v>
      </c>
      <c r="F327" s="82">
        <v>2</v>
      </c>
      <c r="G327" s="82">
        <v>2</v>
      </c>
      <c r="H327" s="82">
        <v>2</v>
      </c>
      <c r="I327" s="82">
        <v>2</v>
      </c>
      <c r="J327" s="82">
        <v>2</v>
      </c>
      <c r="K327" s="82">
        <v>2</v>
      </c>
      <c r="L327" s="82">
        <v>2</v>
      </c>
      <c r="M327" s="82">
        <v>0</v>
      </c>
      <c r="N327" s="82">
        <v>0</v>
      </c>
      <c r="O327" s="82">
        <v>0</v>
      </c>
      <c r="P327" s="125">
        <v>11</v>
      </c>
      <c r="Q327" s="125">
        <v>12</v>
      </c>
      <c r="R327" s="125">
        <v>0</v>
      </c>
      <c r="S327" s="125">
        <v>0</v>
      </c>
      <c r="T327" s="125">
        <v>12</v>
      </c>
      <c r="U327" s="125">
        <v>0</v>
      </c>
      <c r="V327" s="125">
        <v>12</v>
      </c>
      <c r="W327" s="125">
        <v>5</v>
      </c>
      <c r="X327" s="125">
        <v>0</v>
      </c>
      <c r="Y327" s="125">
        <v>0</v>
      </c>
      <c r="Z327" s="125">
        <v>12</v>
      </c>
      <c r="AA327" s="92">
        <f t="shared" si="70"/>
        <v>80</v>
      </c>
      <c r="AB327" s="278">
        <f t="shared" si="57"/>
        <v>6</v>
      </c>
      <c r="AC327" s="278">
        <f t="shared" si="58"/>
        <v>8</v>
      </c>
      <c r="AD327" s="278">
        <f t="shared" si="59"/>
        <v>25</v>
      </c>
      <c r="AE327" s="278">
        <f t="shared" si="60"/>
        <v>24</v>
      </c>
      <c r="AF327" s="278">
        <f t="shared" si="61"/>
        <v>17</v>
      </c>
      <c r="AG327" s="278">
        <f t="shared" si="62"/>
        <v>0</v>
      </c>
      <c r="AH327" s="277">
        <f t="shared" si="63"/>
        <v>80</v>
      </c>
      <c r="AI327" s="279">
        <f t="shared" si="64"/>
        <v>100</v>
      </c>
      <c r="AJ327" s="279">
        <f t="shared" si="65"/>
        <v>80</v>
      </c>
      <c r="AK327" s="279">
        <f t="shared" si="66"/>
        <v>83.333333333333343</v>
      </c>
      <c r="AL327" s="279">
        <f t="shared" si="67"/>
        <v>92.307692307692307</v>
      </c>
      <c r="AM327" s="279">
        <f t="shared" si="68"/>
        <v>60.714285714285708</v>
      </c>
      <c r="AN327" s="279">
        <f t="shared" si="69"/>
        <v>0</v>
      </c>
      <c r="AO327" s="3"/>
      <c r="AP327" s="3"/>
      <c r="AQ327" s="3"/>
    </row>
    <row r="328" spans="1:43" ht="30" customHeight="1" x14ac:dyDescent="0.2">
      <c r="A328" s="91">
        <v>312</v>
      </c>
      <c r="B328" s="117" t="str">
        <f>'STUDENT NAMELIST'!B316</f>
        <v>2023PEC AI 220</v>
      </c>
      <c r="C328" s="117">
        <f>'STUDENT NAMELIST'!C316</f>
        <v>211423243316</v>
      </c>
      <c r="D328" s="118" t="str">
        <f>'STUDENT NAMELIST'!D316</f>
        <v>NIVETHA J</v>
      </c>
      <c r="E328" s="82">
        <v>2</v>
      </c>
      <c r="F328" s="82">
        <v>2</v>
      </c>
      <c r="G328" s="82">
        <v>2</v>
      </c>
      <c r="H328" s="82">
        <v>2</v>
      </c>
      <c r="I328" s="82">
        <v>2</v>
      </c>
      <c r="J328" s="82">
        <v>2</v>
      </c>
      <c r="K328" s="82">
        <v>1</v>
      </c>
      <c r="L328" s="82">
        <v>0</v>
      </c>
      <c r="M328" s="82">
        <v>0</v>
      </c>
      <c r="N328" s="82">
        <v>0</v>
      </c>
      <c r="O328" s="82">
        <v>9</v>
      </c>
      <c r="P328" s="125">
        <v>0</v>
      </c>
      <c r="Q328" s="125">
        <v>0</v>
      </c>
      <c r="R328" s="125">
        <v>9</v>
      </c>
      <c r="S328" s="125">
        <v>8</v>
      </c>
      <c r="T328" s="125">
        <v>0</v>
      </c>
      <c r="U328" s="125">
        <v>9</v>
      </c>
      <c r="V328" s="125">
        <v>0</v>
      </c>
      <c r="W328" s="125">
        <v>0</v>
      </c>
      <c r="X328" s="125">
        <v>6</v>
      </c>
      <c r="Y328" s="125">
        <v>9</v>
      </c>
      <c r="Z328" s="125">
        <v>0</v>
      </c>
      <c r="AA328" s="92">
        <f t="shared" si="70"/>
        <v>63</v>
      </c>
      <c r="AB328" s="278">
        <f t="shared" si="57"/>
        <v>3</v>
      </c>
      <c r="AC328" s="278">
        <f t="shared" si="58"/>
        <v>17</v>
      </c>
      <c r="AD328" s="278">
        <f t="shared" si="59"/>
        <v>20</v>
      </c>
      <c r="AE328" s="278">
        <f t="shared" si="60"/>
        <v>8</v>
      </c>
      <c r="AF328" s="278">
        <f t="shared" si="61"/>
        <v>15</v>
      </c>
      <c r="AG328" s="278">
        <f t="shared" si="62"/>
        <v>0</v>
      </c>
      <c r="AH328" s="277">
        <f t="shared" si="63"/>
        <v>63</v>
      </c>
      <c r="AI328" s="279">
        <f t="shared" si="64"/>
        <v>50</v>
      </c>
      <c r="AJ328" s="279">
        <f t="shared" si="65"/>
        <v>73.91304347826086</v>
      </c>
      <c r="AK328" s="279">
        <f t="shared" si="66"/>
        <v>66.666666666666657</v>
      </c>
      <c r="AL328" s="279">
        <f t="shared" si="67"/>
        <v>61.53846153846154</v>
      </c>
      <c r="AM328" s="279">
        <f t="shared" si="68"/>
        <v>53.571428571428569</v>
      </c>
      <c r="AN328" s="279">
        <f t="shared" si="69"/>
        <v>0</v>
      </c>
      <c r="AO328" s="3"/>
      <c r="AP328" s="3"/>
      <c r="AQ328" s="3"/>
    </row>
    <row r="329" spans="1:43" ht="30" customHeight="1" x14ac:dyDescent="0.2">
      <c r="A329" s="91">
        <v>313</v>
      </c>
      <c r="B329" s="117" t="str">
        <f>'STUDENT NAMELIST'!B317</f>
        <v>2023PEC AI 221</v>
      </c>
      <c r="C329" s="117">
        <f>'STUDENT NAMELIST'!C317</f>
        <v>211423243317</v>
      </c>
      <c r="D329" s="118" t="str">
        <f>'STUDENT NAMELIST'!D317</f>
        <v>NIVETHA R</v>
      </c>
      <c r="E329" s="82">
        <v>2</v>
      </c>
      <c r="F329" s="82">
        <v>2</v>
      </c>
      <c r="G329" s="82">
        <v>2</v>
      </c>
      <c r="H329" s="82">
        <v>2</v>
      </c>
      <c r="I329" s="82">
        <v>2</v>
      </c>
      <c r="J329" s="82">
        <v>2</v>
      </c>
      <c r="K329" s="82">
        <v>2</v>
      </c>
      <c r="L329" s="82">
        <v>1</v>
      </c>
      <c r="M329" s="82">
        <v>0</v>
      </c>
      <c r="N329" s="82">
        <v>0</v>
      </c>
      <c r="O329" s="82">
        <v>0</v>
      </c>
      <c r="P329" s="125">
        <v>10</v>
      </c>
      <c r="Q329" s="125">
        <v>11</v>
      </c>
      <c r="R329" s="125">
        <v>0</v>
      </c>
      <c r="S329" s="125">
        <v>0</v>
      </c>
      <c r="T329" s="125">
        <v>11</v>
      </c>
      <c r="U329" s="125">
        <v>0</v>
      </c>
      <c r="V329" s="125">
        <v>11</v>
      </c>
      <c r="W329" s="125">
        <v>5</v>
      </c>
      <c r="X329" s="125">
        <v>0</v>
      </c>
      <c r="Y329" s="125">
        <v>0</v>
      </c>
      <c r="Z329" s="125">
        <v>11</v>
      </c>
      <c r="AA329" s="92">
        <f t="shared" si="70"/>
        <v>74</v>
      </c>
      <c r="AB329" s="278">
        <f t="shared" si="57"/>
        <v>5</v>
      </c>
      <c r="AC329" s="278">
        <f t="shared" si="58"/>
        <v>8</v>
      </c>
      <c r="AD329" s="278">
        <f t="shared" si="59"/>
        <v>23</v>
      </c>
      <c r="AE329" s="278">
        <f t="shared" si="60"/>
        <v>22</v>
      </c>
      <c r="AF329" s="278">
        <f t="shared" si="61"/>
        <v>16</v>
      </c>
      <c r="AG329" s="278">
        <f t="shared" si="62"/>
        <v>0</v>
      </c>
      <c r="AH329" s="277">
        <f t="shared" si="63"/>
        <v>74</v>
      </c>
      <c r="AI329" s="279">
        <f t="shared" si="64"/>
        <v>83.333333333333343</v>
      </c>
      <c r="AJ329" s="279">
        <f t="shared" si="65"/>
        <v>80</v>
      </c>
      <c r="AK329" s="279">
        <f t="shared" si="66"/>
        <v>76.666666666666671</v>
      </c>
      <c r="AL329" s="279">
        <f t="shared" si="67"/>
        <v>84.615384615384613</v>
      </c>
      <c r="AM329" s="279">
        <f t="shared" si="68"/>
        <v>57.142857142857139</v>
      </c>
      <c r="AN329" s="279">
        <f t="shared" si="69"/>
        <v>0</v>
      </c>
      <c r="AO329" s="3"/>
      <c r="AP329" s="3"/>
      <c r="AQ329" s="3"/>
    </row>
    <row r="330" spans="1:43" ht="30" customHeight="1" x14ac:dyDescent="0.2">
      <c r="A330" s="91">
        <v>314</v>
      </c>
      <c r="B330" s="117" t="str">
        <f>'STUDENT NAMELIST'!B318</f>
        <v>2023PEC AI 222</v>
      </c>
      <c r="C330" s="117">
        <f>'STUDENT NAMELIST'!C318</f>
        <v>211423243318</v>
      </c>
      <c r="D330" s="118" t="str">
        <f>'STUDENT NAMELIST'!D318</f>
        <v>NIVETHA V</v>
      </c>
      <c r="E330" s="82">
        <v>2</v>
      </c>
      <c r="F330" s="82">
        <v>2</v>
      </c>
      <c r="G330" s="82">
        <v>2</v>
      </c>
      <c r="H330" s="82">
        <v>2</v>
      </c>
      <c r="I330" s="82">
        <v>2</v>
      </c>
      <c r="J330" s="82">
        <v>2</v>
      </c>
      <c r="K330" s="82">
        <v>2</v>
      </c>
      <c r="L330" s="82">
        <v>2</v>
      </c>
      <c r="M330" s="82">
        <v>2</v>
      </c>
      <c r="N330" s="82">
        <v>1</v>
      </c>
      <c r="O330" s="82">
        <v>13</v>
      </c>
      <c r="P330" s="125">
        <v>0</v>
      </c>
      <c r="Q330" s="125">
        <v>0</v>
      </c>
      <c r="R330" s="125">
        <v>13</v>
      </c>
      <c r="S330" s="125">
        <v>12</v>
      </c>
      <c r="T330" s="125">
        <v>0</v>
      </c>
      <c r="U330" s="125">
        <v>13</v>
      </c>
      <c r="V330" s="125">
        <v>0</v>
      </c>
      <c r="W330" s="125">
        <v>0</v>
      </c>
      <c r="X330" s="125">
        <v>10</v>
      </c>
      <c r="Y330" s="125">
        <v>14</v>
      </c>
      <c r="Z330" s="125">
        <v>0</v>
      </c>
      <c r="AA330" s="92">
        <f t="shared" si="70"/>
        <v>94</v>
      </c>
      <c r="AB330" s="278">
        <f t="shared" si="57"/>
        <v>6</v>
      </c>
      <c r="AC330" s="278">
        <f t="shared" si="58"/>
        <v>22</v>
      </c>
      <c r="AD330" s="278">
        <f t="shared" si="59"/>
        <v>30</v>
      </c>
      <c r="AE330" s="278">
        <f t="shared" si="60"/>
        <v>12</v>
      </c>
      <c r="AF330" s="278">
        <f t="shared" si="61"/>
        <v>24</v>
      </c>
      <c r="AG330" s="278">
        <f t="shared" si="62"/>
        <v>0</v>
      </c>
      <c r="AH330" s="277">
        <f t="shared" si="63"/>
        <v>94</v>
      </c>
      <c r="AI330" s="279">
        <f t="shared" si="64"/>
        <v>100</v>
      </c>
      <c r="AJ330" s="279">
        <f t="shared" si="65"/>
        <v>95.652173913043484</v>
      </c>
      <c r="AK330" s="279">
        <f t="shared" si="66"/>
        <v>100</v>
      </c>
      <c r="AL330" s="279">
        <f t="shared" si="67"/>
        <v>92.307692307692307</v>
      </c>
      <c r="AM330" s="279">
        <f t="shared" si="68"/>
        <v>85.714285714285708</v>
      </c>
      <c r="AN330" s="279">
        <f t="shared" si="69"/>
        <v>0</v>
      </c>
      <c r="AO330" s="3"/>
      <c r="AP330" s="3"/>
      <c r="AQ330" s="3"/>
    </row>
    <row r="331" spans="1:43" ht="30" customHeight="1" x14ac:dyDescent="0.2">
      <c r="A331" s="91">
        <v>315</v>
      </c>
      <c r="B331" s="117" t="str">
        <f>'STUDENT NAMELIST'!B319</f>
        <v>2023PEC AI 351</v>
      </c>
      <c r="C331" s="117">
        <f>'STUDENT NAMELIST'!C319</f>
        <v>211423243319</v>
      </c>
      <c r="D331" s="118" t="str">
        <f>'STUDENT NAMELIST'!D319</f>
        <v>PARAMASIVAN M</v>
      </c>
      <c r="E331" s="82">
        <v>2</v>
      </c>
      <c r="F331" s="82">
        <v>2</v>
      </c>
      <c r="G331" s="82">
        <v>2</v>
      </c>
      <c r="H331" s="82">
        <v>2</v>
      </c>
      <c r="I331" s="82">
        <v>1</v>
      </c>
      <c r="J331" s="82">
        <v>0</v>
      </c>
      <c r="K331" s="82">
        <v>0</v>
      </c>
      <c r="L331" s="82">
        <v>0</v>
      </c>
      <c r="M331" s="82">
        <v>0</v>
      </c>
      <c r="N331" s="82">
        <v>0</v>
      </c>
      <c r="O331" s="82">
        <v>0</v>
      </c>
      <c r="P331" s="125">
        <v>6</v>
      </c>
      <c r="Q331" s="125">
        <v>7</v>
      </c>
      <c r="R331" s="125">
        <v>0</v>
      </c>
      <c r="S331" s="125">
        <v>0</v>
      </c>
      <c r="T331" s="125">
        <v>7</v>
      </c>
      <c r="U331" s="125">
        <v>0</v>
      </c>
      <c r="V331" s="125">
        <v>7</v>
      </c>
      <c r="W331" s="125">
        <v>1</v>
      </c>
      <c r="X331" s="125">
        <v>0</v>
      </c>
      <c r="Y331" s="125">
        <v>0</v>
      </c>
      <c r="Z331" s="125">
        <v>6</v>
      </c>
      <c r="AA331" s="92">
        <f t="shared" si="70"/>
        <v>43</v>
      </c>
      <c r="AB331" s="278">
        <f t="shared" si="57"/>
        <v>2</v>
      </c>
      <c r="AC331" s="278">
        <f t="shared" si="58"/>
        <v>6</v>
      </c>
      <c r="AD331" s="278">
        <f t="shared" si="59"/>
        <v>14</v>
      </c>
      <c r="AE331" s="278">
        <f t="shared" si="60"/>
        <v>14</v>
      </c>
      <c r="AF331" s="278">
        <f t="shared" si="61"/>
        <v>7</v>
      </c>
      <c r="AG331" s="278">
        <f t="shared" si="62"/>
        <v>0</v>
      </c>
      <c r="AH331" s="277">
        <f t="shared" si="63"/>
        <v>43</v>
      </c>
      <c r="AI331" s="279">
        <f t="shared" si="64"/>
        <v>33.333333333333329</v>
      </c>
      <c r="AJ331" s="279">
        <f t="shared" si="65"/>
        <v>60</v>
      </c>
      <c r="AK331" s="279">
        <f t="shared" si="66"/>
        <v>46.666666666666664</v>
      </c>
      <c r="AL331" s="279">
        <f t="shared" si="67"/>
        <v>53.846153846153847</v>
      </c>
      <c r="AM331" s="279">
        <f t="shared" si="68"/>
        <v>25</v>
      </c>
      <c r="AN331" s="279">
        <f t="shared" si="69"/>
        <v>0</v>
      </c>
      <c r="AO331" s="3"/>
      <c r="AP331" s="3"/>
      <c r="AQ331" s="3"/>
    </row>
    <row r="332" spans="1:43" ht="30" customHeight="1" x14ac:dyDescent="0.2">
      <c r="A332" s="91">
        <v>316</v>
      </c>
      <c r="B332" s="117" t="str">
        <f>'STUDENT NAMELIST'!B320</f>
        <v>2023PEC AI 223</v>
      </c>
      <c r="C332" s="117">
        <f>'STUDENT NAMELIST'!C320</f>
        <v>211423243321</v>
      </c>
      <c r="D332" s="118" t="str">
        <f>'STUDENT NAMELIST'!D320</f>
        <v>POOJA K</v>
      </c>
      <c r="E332" s="82">
        <v>2</v>
      </c>
      <c r="F332" s="82">
        <v>2</v>
      </c>
      <c r="G332" s="82">
        <v>2</v>
      </c>
      <c r="H332" s="82">
        <v>2</v>
      </c>
      <c r="I332" s="82">
        <v>2</v>
      </c>
      <c r="J332" s="82">
        <v>2</v>
      </c>
      <c r="K332" s="82">
        <v>1</v>
      </c>
      <c r="L332" s="82">
        <v>0</v>
      </c>
      <c r="M332" s="82">
        <v>0</v>
      </c>
      <c r="N332" s="82">
        <v>0</v>
      </c>
      <c r="O332" s="82">
        <v>10</v>
      </c>
      <c r="P332" s="125">
        <v>0</v>
      </c>
      <c r="Q332" s="125">
        <v>0</v>
      </c>
      <c r="R332" s="125">
        <v>10</v>
      </c>
      <c r="S332" s="125">
        <v>9</v>
      </c>
      <c r="T332" s="125">
        <v>0</v>
      </c>
      <c r="U332" s="125">
        <v>10</v>
      </c>
      <c r="V332" s="125">
        <v>0</v>
      </c>
      <c r="W332" s="125">
        <v>0</v>
      </c>
      <c r="X332" s="125">
        <v>5</v>
      </c>
      <c r="Y332" s="125">
        <v>10</v>
      </c>
      <c r="Z332" s="125">
        <v>0</v>
      </c>
      <c r="AA332" s="92">
        <f t="shared" si="70"/>
        <v>67</v>
      </c>
      <c r="AB332" s="278">
        <f t="shared" si="57"/>
        <v>3</v>
      </c>
      <c r="AC332" s="278">
        <f t="shared" si="58"/>
        <v>18</v>
      </c>
      <c r="AD332" s="278">
        <f t="shared" si="59"/>
        <v>22</v>
      </c>
      <c r="AE332" s="278">
        <f t="shared" si="60"/>
        <v>9</v>
      </c>
      <c r="AF332" s="278">
        <f t="shared" si="61"/>
        <v>15</v>
      </c>
      <c r="AG332" s="278">
        <f t="shared" si="62"/>
        <v>0</v>
      </c>
      <c r="AH332" s="277">
        <f t="shared" si="63"/>
        <v>67</v>
      </c>
      <c r="AI332" s="279">
        <f t="shared" si="64"/>
        <v>50</v>
      </c>
      <c r="AJ332" s="279">
        <f t="shared" si="65"/>
        <v>78.260869565217391</v>
      </c>
      <c r="AK332" s="279">
        <f t="shared" si="66"/>
        <v>73.333333333333329</v>
      </c>
      <c r="AL332" s="279">
        <f t="shared" si="67"/>
        <v>69.230769230769226</v>
      </c>
      <c r="AM332" s="279">
        <f t="shared" si="68"/>
        <v>53.571428571428569</v>
      </c>
      <c r="AN332" s="279">
        <f t="shared" si="69"/>
        <v>0</v>
      </c>
      <c r="AO332" s="3"/>
      <c r="AP332" s="3"/>
      <c r="AQ332" s="3"/>
    </row>
    <row r="333" spans="1:43" ht="30" customHeight="1" x14ac:dyDescent="0.2">
      <c r="A333" s="91">
        <v>317</v>
      </c>
      <c r="B333" s="117" t="str">
        <f>'STUDENT NAMELIST'!B321</f>
        <v>2023PEC AI 224</v>
      </c>
      <c r="C333" s="117">
        <f>'STUDENT NAMELIST'!C321</f>
        <v>211423243322</v>
      </c>
      <c r="D333" s="118" t="str">
        <f>'STUDENT NAMELIST'!D321</f>
        <v>POOJA S</v>
      </c>
      <c r="E333" s="82">
        <v>2</v>
      </c>
      <c r="F333" s="82">
        <v>2</v>
      </c>
      <c r="G333" s="82">
        <v>2</v>
      </c>
      <c r="H333" s="82">
        <v>2</v>
      </c>
      <c r="I333" s="82">
        <v>2</v>
      </c>
      <c r="J333" s="82">
        <v>0</v>
      </c>
      <c r="K333" s="82">
        <v>0</v>
      </c>
      <c r="L333" s="82">
        <v>0</v>
      </c>
      <c r="M333" s="82">
        <v>0</v>
      </c>
      <c r="N333" s="82">
        <v>0</v>
      </c>
      <c r="O333" s="82">
        <v>0</v>
      </c>
      <c r="P333" s="125">
        <v>7</v>
      </c>
      <c r="Q333" s="125">
        <v>7</v>
      </c>
      <c r="R333" s="125">
        <v>0</v>
      </c>
      <c r="S333" s="125">
        <v>0</v>
      </c>
      <c r="T333" s="125">
        <v>7</v>
      </c>
      <c r="U333" s="125">
        <v>0</v>
      </c>
      <c r="V333" s="125">
        <v>7</v>
      </c>
      <c r="W333" s="125">
        <v>4</v>
      </c>
      <c r="X333" s="125">
        <v>0</v>
      </c>
      <c r="Y333" s="125">
        <v>0</v>
      </c>
      <c r="Z333" s="125">
        <v>8</v>
      </c>
      <c r="AA333" s="92">
        <f t="shared" si="70"/>
        <v>50</v>
      </c>
      <c r="AB333" s="278">
        <f t="shared" si="57"/>
        <v>2</v>
      </c>
      <c r="AC333" s="278">
        <f t="shared" si="58"/>
        <v>6</v>
      </c>
      <c r="AD333" s="278">
        <f t="shared" si="59"/>
        <v>16</v>
      </c>
      <c r="AE333" s="278">
        <f t="shared" si="60"/>
        <v>14</v>
      </c>
      <c r="AF333" s="278">
        <f t="shared" si="61"/>
        <v>12</v>
      </c>
      <c r="AG333" s="278">
        <f t="shared" si="62"/>
        <v>0</v>
      </c>
      <c r="AH333" s="277">
        <f t="shared" si="63"/>
        <v>50</v>
      </c>
      <c r="AI333" s="279">
        <f t="shared" si="64"/>
        <v>33.333333333333329</v>
      </c>
      <c r="AJ333" s="279">
        <f t="shared" si="65"/>
        <v>60</v>
      </c>
      <c r="AK333" s="279">
        <f t="shared" si="66"/>
        <v>53.333333333333336</v>
      </c>
      <c r="AL333" s="279">
        <f t="shared" si="67"/>
        <v>53.846153846153847</v>
      </c>
      <c r="AM333" s="279">
        <f t="shared" si="68"/>
        <v>42.857142857142854</v>
      </c>
      <c r="AN333" s="279">
        <f t="shared" si="69"/>
        <v>0</v>
      </c>
      <c r="AO333" s="3"/>
      <c r="AP333" s="3"/>
      <c r="AQ333" s="3"/>
    </row>
    <row r="334" spans="1:43" ht="30" customHeight="1" x14ac:dyDescent="0.2">
      <c r="A334" s="91">
        <v>318</v>
      </c>
      <c r="B334" s="117" t="str">
        <f>'STUDENT NAMELIST'!B322</f>
        <v>2023PEC AI 225</v>
      </c>
      <c r="C334" s="117">
        <f>'STUDENT NAMELIST'!C322</f>
        <v>211423243323</v>
      </c>
      <c r="D334" s="118" t="str">
        <f>'STUDENT NAMELIST'!D322</f>
        <v>POOJA S P</v>
      </c>
      <c r="E334" s="82">
        <v>2</v>
      </c>
      <c r="F334" s="82">
        <v>2</v>
      </c>
      <c r="G334" s="82">
        <v>2</v>
      </c>
      <c r="H334" s="82">
        <v>2</v>
      </c>
      <c r="I334" s="82">
        <v>2</v>
      </c>
      <c r="J334" s="82">
        <v>2</v>
      </c>
      <c r="K334" s="82">
        <v>2</v>
      </c>
      <c r="L334" s="82">
        <v>0</v>
      </c>
      <c r="M334" s="82">
        <v>0</v>
      </c>
      <c r="N334" s="82">
        <v>0</v>
      </c>
      <c r="O334" s="82">
        <v>10</v>
      </c>
      <c r="P334" s="125">
        <v>0</v>
      </c>
      <c r="Q334" s="125">
        <v>0</v>
      </c>
      <c r="R334" s="125">
        <v>10</v>
      </c>
      <c r="S334" s="125">
        <v>9</v>
      </c>
      <c r="T334" s="125">
        <v>0</v>
      </c>
      <c r="U334" s="125">
        <v>10</v>
      </c>
      <c r="V334" s="125">
        <v>0</v>
      </c>
      <c r="W334" s="125">
        <v>0</v>
      </c>
      <c r="X334" s="125">
        <v>6</v>
      </c>
      <c r="Y334" s="125">
        <v>11</v>
      </c>
      <c r="Z334" s="125">
        <v>0</v>
      </c>
      <c r="AA334" s="92">
        <f t="shared" si="70"/>
        <v>70</v>
      </c>
      <c r="AB334" s="278">
        <f t="shared" si="57"/>
        <v>4</v>
      </c>
      <c r="AC334" s="278">
        <f t="shared" si="58"/>
        <v>18</v>
      </c>
      <c r="AD334" s="278">
        <f t="shared" si="59"/>
        <v>22</v>
      </c>
      <c r="AE334" s="278">
        <f t="shared" si="60"/>
        <v>9</v>
      </c>
      <c r="AF334" s="278">
        <f t="shared" si="61"/>
        <v>17</v>
      </c>
      <c r="AG334" s="278">
        <f t="shared" si="62"/>
        <v>0</v>
      </c>
      <c r="AH334" s="277">
        <f t="shared" si="63"/>
        <v>70</v>
      </c>
      <c r="AI334" s="279">
        <f t="shared" si="64"/>
        <v>66.666666666666657</v>
      </c>
      <c r="AJ334" s="279">
        <f t="shared" si="65"/>
        <v>78.260869565217391</v>
      </c>
      <c r="AK334" s="279">
        <f t="shared" si="66"/>
        <v>73.333333333333329</v>
      </c>
      <c r="AL334" s="279">
        <f t="shared" si="67"/>
        <v>69.230769230769226</v>
      </c>
      <c r="AM334" s="279">
        <f t="shared" si="68"/>
        <v>60.714285714285708</v>
      </c>
      <c r="AN334" s="279">
        <f t="shared" si="69"/>
        <v>0</v>
      </c>
      <c r="AO334" s="3"/>
      <c r="AP334" s="3"/>
      <c r="AQ334" s="3"/>
    </row>
    <row r="335" spans="1:43" ht="30" customHeight="1" x14ac:dyDescent="0.2">
      <c r="A335" s="91">
        <v>319</v>
      </c>
      <c r="B335" s="117" t="str">
        <f>'STUDENT NAMELIST'!B323</f>
        <v>2023PEC AI 227</v>
      </c>
      <c r="C335" s="117">
        <f>'STUDENT NAMELIST'!C323</f>
        <v>211423243324</v>
      </c>
      <c r="D335" s="118" t="str">
        <f>'STUDENT NAMELIST'!D323</f>
        <v>POOJASREE K</v>
      </c>
      <c r="E335" s="82">
        <v>2</v>
      </c>
      <c r="F335" s="82">
        <v>2</v>
      </c>
      <c r="G335" s="82">
        <v>2</v>
      </c>
      <c r="H335" s="82">
        <v>2</v>
      </c>
      <c r="I335" s="82">
        <v>2</v>
      </c>
      <c r="J335" s="82">
        <v>2</v>
      </c>
      <c r="K335" s="82">
        <v>2</v>
      </c>
      <c r="L335" s="82">
        <v>1</v>
      </c>
      <c r="M335" s="82">
        <v>0</v>
      </c>
      <c r="N335" s="82">
        <v>0</v>
      </c>
      <c r="O335" s="82">
        <v>11</v>
      </c>
      <c r="P335" s="125">
        <v>0</v>
      </c>
      <c r="Q335" s="125">
        <v>0</v>
      </c>
      <c r="R335" s="125">
        <v>11</v>
      </c>
      <c r="S335" s="125">
        <v>9</v>
      </c>
      <c r="T335" s="125">
        <v>0</v>
      </c>
      <c r="U335" s="125">
        <v>11</v>
      </c>
      <c r="V335" s="125">
        <v>0</v>
      </c>
      <c r="W335" s="125">
        <v>0</v>
      </c>
      <c r="X335" s="125">
        <v>6</v>
      </c>
      <c r="Y335" s="125">
        <v>11</v>
      </c>
      <c r="Z335" s="125">
        <v>0</v>
      </c>
      <c r="AA335" s="92">
        <f t="shared" si="70"/>
        <v>74</v>
      </c>
      <c r="AB335" s="278">
        <f t="shared" si="57"/>
        <v>5</v>
      </c>
      <c r="AC335" s="278">
        <f t="shared" si="58"/>
        <v>19</v>
      </c>
      <c r="AD335" s="278">
        <f t="shared" si="59"/>
        <v>24</v>
      </c>
      <c r="AE335" s="278">
        <f t="shared" si="60"/>
        <v>9</v>
      </c>
      <c r="AF335" s="278">
        <f t="shared" si="61"/>
        <v>17</v>
      </c>
      <c r="AG335" s="278">
        <f t="shared" si="62"/>
        <v>0</v>
      </c>
      <c r="AH335" s="277">
        <f t="shared" si="63"/>
        <v>74</v>
      </c>
      <c r="AI335" s="279">
        <f t="shared" si="64"/>
        <v>83.333333333333343</v>
      </c>
      <c r="AJ335" s="279">
        <f t="shared" si="65"/>
        <v>82.608695652173907</v>
      </c>
      <c r="AK335" s="279">
        <f t="shared" si="66"/>
        <v>80</v>
      </c>
      <c r="AL335" s="279">
        <f t="shared" si="67"/>
        <v>69.230769230769226</v>
      </c>
      <c r="AM335" s="279">
        <f t="shared" si="68"/>
        <v>60.714285714285708</v>
      </c>
      <c r="AN335" s="279">
        <f t="shared" si="69"/>
        <v>0</v>
      </c>
      <c r="AO335" s="3"/>
      <c r="AP335" s="3"/>
      <c r="AQ335" s="3"/>
    </row>
    <row r="336" spans="1:43" ht="30" customHeight="1" x14ac:dyDescent="0.2">
      <c r="A336" s="91">
        <v>320</v>
      </c>
      <c r="B336" s="117" t="str">
        <f>'STUDENT NAMELIST'!B324</f>
        <v>2023PEC AI 353</v>
      </c>
      <c r="C336" s="117">
        <f>'STUDENT NAMELIST'!C324</f>
        <v>211423243325</v>
      </c>
      <c r="D336" s="118" t="str">
        <f>'STUDENT NAMELIST'!D324</f>
        <v>POOVARASAN S</v>
      </c>
      <c r="E336" s="82">
        <v>2</v>
      </c>
      <c r="F336" s="82">
        <v>2</v>
      </c>
      <c r="G336" s="82">
        <v>2</v>
      </c>
      <c r="H336" s="82">
        <v>2</v>
      </c>
      <c r="I336" s="82">
        <v>2</v>
      </c>
      <c r="J336" s="82">
        <v>2</v>
      </c>
      <c r="K336" s="82">
        <v>2</v>
      </c>
      <c r="L336" s="82">
        <v>2</v>
      </c>
      <c r="M336" s="82">
        <v>2</v>
      </c>
      <c r="N336" s="82">
        <v>2</v>
      </c>
      <c r="O336" s="82">
        <v>0</v>
      </c>
      <c r="P336" s="125">
        <v>13</v>
      </c>
      <c r="Q336" s="125">
        <v>13</v>
      </c>
      <c r="R336" s="125">
        <v>0</v>
      </c>
      <c r="S336" s="125">
        <v>0</v>
      </c>
      <c r="T336" s="125">
        <v>13</v>
      </c>
      <c r="U336" s="125">
        <v>0</v>
      </c>
      <c r="V336" s="125">
        <v>13</v>
      </c>
      <c r="W336" s="125">
        <v>11</v>
      </c>
      <c r="X336" s="125">
        <v>0</v>
      </c>
      <c r="Y336" s="125">
        <v>0</v>
      </c>
      <c r="Z336" s="125">
        <v>15</v>
      </c>
      <c r="AA336" s="92">
        <f t="shared" si="70"/>
        <v>98</v>
      </c>
      <c r="AB336" s="278">
        <f t="shared" si="57"/>
        <v>6</v>
      </c>
      <c r="AC336" s="278">
        <f t="shared" si="58"/>
        <v>10</v>
      </c>
      <c r="AD336" s="278">
        <f t="shared" si="59"/>
        <v>30</v>
      </c>
      <c r="AE336" s="278">
        <f t="shared" si="60"/>
        <v>26</v>
      </c>
      <c r="AF336" s="278">
        <f t="shared" si="61"/>
        <v>26</v>
      </c>
      <c r="AG336" s="278">
        <f t="shared" si="62"/>
        <v>0</v>
      </c>
      <c r="AH336" s="277">
        <f t="shared" si="63"/>
        <v>98</v>
      </c>
      <c r="AI336" s="279">
        <f t="shared" si="64"/>
        <v>100</v>
      </c>
      <c r="AJ336" s="279">
        <f t="shared" si="65"/>
        <v>100</v>
      </c>
      <c r="AK336" s="279">
        <f t="shared" si="66"/>
        <v>100</v>
      </c>
      <c r="AL336" s="279">
        <f t="shared" si="67"/>
        <v>100</v>
      </c>
      <c r="AM336" s="279">
        <f t="shared" si="68"/>
        <v>92.857142857142861</v>
      </c>
      <c r="AN336" s="279">
        <f t="shared" si="69"/>
        <v>0</v>
      </c>
      <c r="AO336" s="3"/>
      <c r="AP336" s="3"/>
      <c r="AQ336" s="3"/>
    </row>
    <row r="337" spans="1:43" ht="30" customHeight="1" x14ac:dyDescent="0.2">
      <c r="A337" s="91">
        <v>321</v>
      </c>
      <c r="B337" s="117" t="str">
        <f>'STUDENT NAMELIST'!B325</f>
        <v>2023PEC AI 228</v>
      </c>
      <c r="C337" s="117">
        <f>'STUDENT NAMELIST'!C325</f>
        <v>211423243326</v>
      </c>
      <c r="D337" s="118" t="str">
        <f>'STUDENT NAMELIST'!D325</f>
        <v>PRADAKSHANA S</v>
      </c>
      <c r="E337" s="82">
        <v>2</v>
      </c>
      <c r="F337" s="82">
        <v>2</v>
      </c>
      <c r="G337" s="82">
        <v>2</v>
      </c>
      <c r="H337" s="82">
        <v>0</v>
      </c>
      <c r="I337" s="82">
        <v>0</v>
      </c>
      <c r="J337" s="82">
        <v>0</v>
      </c>
      <c r="K337" s="82">
        <v>0</v>
      </c>
      <c r="L337" s="82">
        <v>0</v>
      </c>
      <c r="M337" s="82">
        <v>0</v>
      </c>
      <c r="N337" s="82">
        <v>0</v>
      </c>
      <c r="O337" s="82">
        <v>5</v>
      </c>
      <c r="P337" s="125">
        <v>0</v>
      </c>
      <c r="Q337" s="125">
        <v>0</v>
      </c>
      <c r="R337" s="125">
        <v>5</v>
      </c>
      <c r="S337" s="125">
        <v>4</v>
      </c>
      <c r="T337" s="125">
        <v>0</v>
      </c>
      <c r="U337" s="125">
        <v>5</v>
      </c>
      <c r="V337" s="125">
        <v>0</v>
      </c>
      <c r="W337" s="125">
        <v>0</v>
      </c>
      <c r="X337" s="125">
        <v>0</v>
      </c>
      <c r="Y337" s="125">
        <v>5</v>
      </c>
      <c r="Z337" s="125">
        <v>0</v>
      </c>
      <c r="AA337" s="92">
        <f t="shared" si="70"/>
        <v>30</v>
      </c>
      <c r="AB337" s="278">
        <f t="shared" si="57"/>
        <v>2</v>
      </c>
      <c r="AC337" s="278">
        <f t="shared" si="58"/>
        <v>9</v>
      </c>
      <c r="AD337" s="278">
        <f t="shared" si="59"/>
        <v>10</v>
      </c>
      <c r="AE337" s="278">
        <f t="shared" si="60"/>
        <v>4</v>
      </c>
      <c r="AF337" s="278">
        <f t="shared" si="61"/>
        <v>5</v>
      </c>
      <c r="AG337" s="278">
        <f t="shared" si="62"/>
        <v>0</v>
      </c>
      <c r="AH337" s="277">
        <f t="shared" si="63"/>
        <v>30</v>
      </c>
      <c r="AI337" s="279">
        <f t="shared" si="64"/>
        <v>33.333333333333329</v>
      </c>
      <c r="AJ337" s="279">
        <f t="shared" si="65"/>
        <v>39.130434782608695</v>
      </c>
      <c r="AK337" s="279">
        <f t="shared" si="66"/>
        <v>33.333333333333329</v>
      </c>
      <c r="AL337" s="279">
        <f t="shared" si="67"/>
        <v>30.76923076923077</v>
      </c>
      <c r="AM337" s="279">
        <f t="shared" si="68"/>
        <v>33.333333333333329</v>
      </c>
      <c r="AN337" s="279">
        <f t="shared" si="69"/>
        <v>0</v>
      </c>
      <c r="AO337" s="3"/>
      <c r="AP337" s="3"/>
      <c r="AQ337" s="3"/>
    </row>
    <row r="338" spans="1:43" ht="30" customHeight="1" x14ac:dyDescent="0.2">
      <c r="A338" s="91">
        <v>322</v>
      </c>
      <c r="B338" s="117" t="str">
        <f>'STUDENT NAMELIST'!B326</f>
        <v>2023PEC AI 354</v>
      </c>
      <c r="C338" s="117">
        <f>'STUDENT NAMELIST'!C326</f>
        <v>211423243327</v>
      </c>
      <c r="D338" s="118" t="str">
        <f>'STUDENT NAMELIST'!D326</f>
        <v>PRADEESH P</v>
      </c>
      <c r="E338" s="82">
        <v>2</v>
      </c>
      <c r="F338" s="82">
        <v>2</v>
      </c>
      <c r="G338" s="82">
        <v>2</v>
      </c>
      <c r="H338" s="82">
        <v>2</v>
      </c>
      <c r="I338" s="82">
        <v>2</v>
      </c>
      <c r="J338" s="82">
        <v>2</v>
      </c>
      <c r="K338" s="82">
        <v>2</v>
      </c>
      <c r="L338" s="82">
        <v>2</v>
      </c>
      <c r="M338" s="82">
        <v>2</v>
      </c>
      <c r="N338" s="82">
        <v>0</v>
      </c>
      <c r="O338" s="82">
        <v>0</v>
      </c>
      <c r="P338" s="125">
        <v>12</v>
      </c>
      <c r="Q338" s="125">
        <v>13</v>
      </c>
      <c r="R338" s="125">
        <v>0</v>
      </c>
      <c r="S338" s="125">
        <v>0</v>
      </c>
      <c r="T338" s="125">
        <v>13</v>
      </c>
      <c r="U338" s="125">
        <v>0</v>
      </c>
      <c r="V338" s="125">
        <v>13</v>
      </c>
      <c r="W338" s="125">
        <v>7</v>
      </c>
      <c r="X338" s="125">
        <v>0</v>
      </c>
      <c r="Y338" s="125">
        <v>0</v>
      </c>
      <c r="Z338" s="125">
        <v>14</v>
      </c>
      <c r="AA338" s="92">
        <f t="shared" si="70"/>
        <v>90</v>
      </c>
      <c r="AB338" s="278">
        <f t="shared" ref="AB338:AB401" si="71">SUMIF($E$14:$N$14,"CO1",E338:N338)+IF(O338&gt;=0,SUMPRODUCT(($O$14:$Z$14="CO1")*(O338:Z338)*MOD(COLUMN($O$14:$Z$14)-COLUMN($O$14)+1,2))+SUMPRODUCT(($P$14:$Z$14="CO1")*(P338:Z338)*MOD(COLUMN($P$14:$Z$14)-COLUMN($P$14)+1,2)))</f>
        <v>6</v>
      </c>
      <c r="AC338" s="278">
        <f t="shared" ref="AC338:AC401" si="72">SUMIF($E$14:$N$14,"CO2",E338:N338)+IF(O338&gt;=0,SUMPRODUCT(($O$14:$Z$14="CO2")*(O338:Z338)*MOD(COLUMN($O$14:$Z$14)-COLUMN($O$14)+1,2))+SUMPRODUCT(($P$14:$Z$14="CO2")*(Q338:AA338)*MOD(COLUMN($P$14:$Z$14)-COLUMN($P$14)+1,2)))</f>
        <v>8</v>
      </c>
      <c r="AD338" s="278">
        <f t="shared" ref="AD338:AD401" si="73">SUMIF($E$14:$N$14,"CO3",E338:N338)+IF(O338&gt;=0,    SUMPRODUCT(($O$14:$Z$14="CO3")*(O338:Z338)*MOD(COLUMN($O$14:$Z$14)-COLUMN($O$14)+1,2))+    SUMPRODUCT(($P$14:$Z$14="CO3")*(P338:Z338)*MOD(COLUMN($P$14:$Z$14)-COLUMN($P$14)+1,2)))</f>
        <v>29</v>
      </c>
      <c r="AE338" s="278">
        <f t="shared" ref="AE338:AE401" si="74">SUMIF($E$14:$N$14,"CO4",$E$17:$N$17) + IF(O338&gt;=0,    SUMPRODUCT(($O$14:$Z$14="CO4")*(O338:Z338)*MOD(COLUMN($O$14:$Z$14)-COLUMN($O$14)+1,2))+    SUMPRODUCT(($P$14:$Z$14="CO4")*(P338:Z338)*MOD(COLUMN($P$14:$Z$14)-COLUMN($P$14)+1,2)))</f>
        <v>26</v>
      </c>
      <c r="AF338" s="278">
        <f t="shared" ref="AF338:AF401" si="75">SUMIF($E$14:$N$14,"CO5",$E$17:$N$17) + IF(O338&gt;=0,    SUMPRODUCT(($O$14:$Z$14="CO5")*(O338:Z338)*MOD(COLUMN($O$14:$Z$14)-COLUMN($O$14)+1,2))+    SUMPRODUCT(($P$14:$Z$14="CO5")*(P338:Z338)*MOD(COLUMN($P$14:$Z$14)-COLUMN($P$14)+1,2)) )</f>
        <v>21</v>
      </c>
      <c r="AG338" s="278">
        <f t="shared" ref="AG338:AG401" si="76">SUMIF($E$14:$N$14,"CO6",$E$17:$N$17) + IF(O338&gt;0,    SUMPRODUCT(($O$14:$Z$14="CO6")*($O$17:$Z$17)*MOD(COLUMN($O$14:$Z$14)-COLUMN($O$14)+1,2))+    SUMPRODUCT(($P$14:$Z$14="CO6")*($P$17:$Z$17)*MOD(COLUMN($P$14:$Z$14)-COLUMN($P$14)+1,2)) )</f>
        <v>0</v>
      </c>
      <c r="AH338" s="277">
        <f t="shared" ref="AH338:AH401" si="77">SUM(AB338:AG338)</f>
        <v>90</v>
      </c>
      <c r="AI338" s="279">
        <f t="shared" ref="AI338:AI401" si="78">AB338/(SUMIF($E$14:$N$14,"CO1",$E$13:$N$13)+SUMPRODUCT(($O$14:$Z$14="CO1")*($O338:$Z338&gt;0)*($O$13:$Z$13)))*100</f>
        <v>100</v>
      </c>
      <c r="AJ338" s="279">
        <f t="shared" ref="AJ338:AJ401" si="79">AC338/(SUMIF($E$14:$N$14,"CO2",$E$13:$N$13)+SUMPRODUCT(($O$14:$Z$14="CO2")*($O338:$Z338&gt;0)*($O$13:$Z$13)))*100</f>
        <v>80</v>
      </c>
      <c r="AK338" s="279">
        <f t="shared" ref="AK338:AK401" si="80">AD338/(SUMIF($E$14:$N$14,"CO3",$E$13:$N$13)+SUMPRODUCT(($O$14:$Z$14="CO3")*($O338:$Z338&gt;0)*($O$13:$Z$13)))*100</f>
        <v>96.666666666666671</v>
      </c>
      <c r="AL338" s="279">
        <f t="shared" ref="AL338:AL401" si="81">AE338/(SUMIF($E$14:$N$14,"CO4",$E$13:$N$13)+SUMPRODUCT(($O$14:$Z$14="CO4")*($O338:$Z338&gt;0)*($O$13:$Z$13)))*100</f>
        <v>100</v>
      </c>
      <c r="AM338" s="279">
        <f t="shared" ref="AM338:AM401" si="82">AF338/(SUMIF($E$14:$N$14,"CO5",$E$13:$N$13)+SUMPRODUCT(($O$14:$Z$14="CO5")*($O338:$Z338&gt;0)*($O$13:$Z$13)))*100</f>
        <v>75</v>
      </c>
      <c r="AN338" s="279">
        <f t="shared" ref="AN338:AN401" si="83">AG338/(SUMIF($E$14:$N$14,"CO5",$E$13:$N$13)+SUMPRODUCT(($O$14:$Z$14="CO5")*($O338:$Z338&gt;0)*($O$13:$Z$13)))*100</f>
        <v>0</v>
      </c>
      <c r="AO338" s="3"/>
      <c r="AP338" s="3"/>
      <c r="AQ338" s="3"/>
    </row>
    <row r="339" spans="1:43" ht="30" customHeight="1" x14ac:dyDescent="0.2">
      <c r="A339" s="91">
        <v>323</v>
      </c>
      <c r="B339" s="117" t="str">
        <f>'STUDENT NAMELIST'!B327</f>
        <v>2023PEC AI 229</v>
      </c>
      <c r="C339" s="117">
        <f>'STUDENT NAMELIST'!C327</f>
        <v>211423243328</v>
      </c>
      <c r="D339" s="118" t="str">
        <f>'STUDENT NAMELIST'!D327</f>
        <v>PRAGATHI C J</v>
      </c>
      <c r="E339" s="82">
        <v>2</v>
      </c>
      <c r="F339" s="82">
        <v>2</v>
      </c>
      <c r="G339" s="82">
        <v>2</v>
      </c>
      <c r="H339" s="82">
        <v>2</v>
      </c>
      <c r="I339" s="82">
        <v>2</v>
      </c>
      <c r="J339" s="82">
        <v>2</v>
      </c>
      <c r="K339" s="82">
        <v>2</v>
      </c>
      <c r="L339" s="82">
        <v>2</v>
      </c>
      <c r="M339" s="82">
        <v>2</v>
      </c>
      <c r="N339" s="82">
        <v>0</v>
      </c>
      <c r="O339" s="82">
        <v>13</v>
      </c>
      <c r="P339" s="125">
        <v>0</v>
      </c>
      <c r="Q339" s="125">
        <v>0</v>
      </c>
      <c r="R339" s="125">
        <v>13</v>
      </c>
      <c r="S339" s="125">
        <v>11</v>
      </c>
      <c r="T339" s="125">
        <v>0</v>
      </c>
      <c r="U339" s="125">
        <v>13</v>
      </c>
      <c r="V339" s="125">
        <v>0</v>
      </c>
      <c r="W339" s="125">
        <v>0</v>
      </c>
      <c r="X339" s="125">
        <v>7</v>
      </c>
      <c r="Y339" s="125">
        <v>13</v>
      </c>
      <c r="Z339" s="125">
        <v>0</v>
      </c>
      <c r="AA339" s="92">
        <f t="shared" ref="AA339:AA402" si="84">SUM(E339,F339,G339,H339,I339,J339,K339,L339,M339,N339,O339,P339,Q339,R339,S339,T339,U339,V339,W339,X339,Y339,Z339)</f>
        <v>88</v>
      </c>
      <c r="AB339" s="278">
        <f t="shared" si="71"/>
        <v>6</v>
      </c>
      <c r="AC339" s="278">
        <f t="shared" si="72"/>
        <v>21</v>
      </c>
      <c r="AD339" s="278">
        <f t="shared" si="73"/>
        <v>30</v>
      </c>
      <c r="AE339" s="278">
        <f t="shared" si="74"/>
        <v>11</v>
      </c>
      <c r="AF339" s="278">
        <f t="shared" si="75"/>
        <v>20</v>
      </c>
      <c r="AG339" s="278">
        <f t="shared" si="76"/>
        <v>0</v>
      </c>
      <c r="AH339" s="277">
        <f t="shared" si="77"/>
        <v>88</v>
      </c>
      <c r="AI339" s="279">
        <f t="shared" si="78"/>
        <v>100</v>
      </c>
      <c r="AJ339" s="279">
        <f t="shared" si="79"/>
        <v>91.304347826086953</v>
      </c>
      <c r="AK339" s="279">
        <f t="shared" si="80"/>
        <v>100</v>
      </c>
      <c r="AL339" s="279">
        <f t="shared" si="81"/>
        <v>84.615384615384613</v>
      </c>
      <c r="AM339" s="279">
        <f t="shared" si="82"/>
        <v>71.428571428571431</v>
      </c>
      <c r="AN339" s="279">
        <f t="shared" si="83"/>
        <v>0</v>
      </c>
      <c r="AO339" s="3"/>
      <c r="AP339" s="3"/>
      <c r="AQ339" s="3"/>
    </row>
    <row r="340" spans="1:43" ht="30" customHeight="1" x14ac:dyDescent="0.2">
      <c r="A340" s="91">
        <v>324</v>
      </c>
      <c r="B340" s="117" t="str">
        <f>'STUDENT NAMELIST'!B328</f>
        <v>2023PEC AI 355</v>
      </c>
      <c r="C340" s="117">
        <f>'STUDENT NAMELIST'!C328</f>
        <v>211423243329</v>
      </c>
      <c r="D340" s="118" t="str">
        <f>'STUDENT NAMELIST'!D328</f>
        <v>PRAJITH KUMAR S</v>
      </c>
      <c r="E340" s="82">
        <v>2</v>
      </c>
      <c r="F340" s="82">
        <v>2</v>
      </c>
      <c r="G340" s="82">
        <v>2</v>
      </c>
      <c r="H340" s="82">
        <v>2</v>
      </c>
      <c r="I340" s="82">
        <v>2</v>
      </c>
      <c r="J340" s="82">
        <v>2</v>
      </c>
      <c r="K340" s="82">
        <v>1</v>
      </c>
      <c r="L340" s="82">
        <v>0</v>
      </c>
      <c r="M340" s="82">
        <v>0</v>
      </c>
      <c r="N340" s="82">
        <v>0</v>
      </c>
      <c r="O340" s="82">
        <v>0</v>
      </c>
      <c r="P340" s="125">
        <v>9</v>
      </c>
      <c r="Q340" s="125">
        <v>9</v>
      </c>
      <c r="R340" s="125">
        <v>0</v>
      </c>
      <c r="S340" s="125">
        <v>0</v>
      </c>
      <c r="T340" s="125">
        <v>9</v>
      </c>
      <c r="U340" s="125">
        <v>0</v>
      </c>
      <c r="V340" s="125">
        <v>9</v>
      </c>
      <c r="W340" s="125">
        <v>5</v>
      </c>
      <c r="X340" s="125">
        <v>0</v>
      </c>
      <c r="Y340" s="125">
        <v>0</v>
      </c>
      <c r="Z340" s="125">
        <v>9</v>
      </c>
      <c r="AA340" s="92">
        <f t="shared" si="84"/>
        <v>63</v>
      </c>
      <c r="AB340" s="278">
        <f t="shared" si="71"/>
        <v>3</v>
      </c>
      <c r="AC340" s="278">
        <f t="shared" si="72"/>
        <v>8</v>
      </c>
      <c r="AD340" s="278">
        <f t="shared" si="73"/>
        <v>20</v>
      </c>
      <c r="AE340" s="278">
        <f t="shared" si="74"/>
        <v>18</v>
      </c>
      <c r="AF340" s="278">
        <f t="shared" si="75"/>
        <v>14</v>
      </c>
      <c r="AG340" s="278">
        <f t="shared" si="76"/>
        <v>0</v>
      </c>
      <c r="AH340" s="277">
        <f t="shared" si="77"/>
        <v>63</v>
      </c>
      <c r="AI340" s="279">
        <f t="shared" si="78"/>
        <v>50</v>
      </c>
      <c r="AJ340" s="279">
        <f t="shared" si="79"/>
        <v>80</v>
      </c>
      <c r="AK340" s="279">
        <f t="shared" si="80"/>
        <v>66.666666666666657</v>
      </c>
      <c r="AL340" s="279">
        <f t="shared" si="81"/>
        <v>69.230769230769226</v>
      </c>
      <c r="AM340" s="279">
        <f t="shared" si="82"/>
        <v>50</v>
      </c>
      <c r="AN340" s="279">
        <f t="shared" si="83"/>
        <v>0</v>
      </c>
      <c r="AO340" s="3"/>
      <c r="AP340" s="3"/>
      <c r="AQ340" s="3"/>
    </row>
    <row r="341" spans="1:43" ht="30" customHeight="1" x14ac:dyDescent="0.2">
      <c r="A341" s="91">
        <v>325</v>
      </c>
      <c r="B341" s="117" t="str">
        <f>'STUDENT NAMELIST'!B329</f>
        <v>2023PEC AI 356</v>
      </c>
      <c r="C341" s="117">
        <f>'STUDENT NAMELIST'!C329</f>
        <v>211423243330</v>
      </c>
      <c r="D341" s="118" t="str">
        <f>'STUDENT NAMELIST'!D329</f>
        <v>PRANAV M</v>
      </c>
      <c r="E341" s="82">
        <v>2</v>
      </c>
      <c r="F341" s="82">
        <v>2</v>
      </c>
      <c r="G341" s="82">
        <v>2</v>
      </c>
      <c r="H341" s="82">
        <v>2</v>
      </c>
      <c r="I341" s="82">
        <v>2</v>
      </c>
      <c r="J341" s="82">
        <v>0</v>
      </c>
      <c r="K341" s="82">
        <v>0</v>
      </c>
      <c r="L341" s="82">
        <v>0</v>
      </c>
      <c r="M341" s="82">
        <v>0</v>
      </c>
      <c r="N341" s="82">
        <v>0</v>
      </c>
      <c r="O341" s="82">
        <v>7</v>
      </c>
      <c r="P341" s="125">
        <v>0</v>
      </c>
      <c r="Q341" s="125">
        <v>0</v>
      </c>
      <c r="R341" s="125">
        <v>7</v>
      </c>
      <c r="S341" s="125">
        <v>6</v>
      </c>
      <c r="T341" s="125">
        <v>0</v>
      </c>
      <c r="U341" s="125">
        <v>7</v>
      </c>
      <c r="V341" s="125">
        <v>0</v>
      </c>
      <c r="W341" s="125">
        <v>0</v>
      </c>
      <c r="X341" s="125">
        <v>5</v>
      </c>
      <c r="Y341" s="125">
        <v>8</v>
      </c>
      <c r="Z341" s="125">
        <v>0</v>
      </c>
      <c r="AA341" s="92">
        <f t="shared" si="84"/>
        <v>50</v>
      </c>
      <c r="AB341" s="278">
        <f t="shared" si="71"/>
        <v>2</v>
      </c>
      <c r="AC341" s="278">
        <f t="shared" si="72"/>
        <v>13</v>
      </c>
      <c r="AD341" s="278">
        <f t="shared" si="73"/>
        <v>16</v>
      </c>
      <c r="AE341" s="278">
        <f t="shared" si="74"/>
        <v>6</v>
      </c>
      <c r="AF341" s="278">
        <f t="shared" si="75"/>
        <v>13</v>
      </c>
      <c r="AG341" s="278">
        <f t="shared" si="76"/>
        <v>0</v>
      </c>
      <c r="AH341" s="277">
        <f t="shared" si="77"/>
        <v>50</v>
      </c>
      <c r="AI341" s="279">
        <f t="shared" si="78"/>
        <v>33.333333333333329</v>
      </c>
      <c r="AJ341" s="279">
        <f t="shared" si="79"/>
        <v>56.521739130434781</v>
      </c>
      <c r="AK341" s="279">
        <f t="shared" si="80"/>
        <v>53.333333333333336</v>
      </c>
      <c r="AL341" s="279">
        <f t="shared" si="81"/>
        <v>46.153846153846153</v>
      </c>
      <c r="AM341" s="279">
        <f t="shared" si="82"/>
        <v>46.428571428571431</v>
      </c>
      <c r="AN341" s="279">
        <f t="shared" si="83"/>
        <v>0</v>
      </c>
      <c r="AO341" s="3"/>
      <c r="AP341" s="3"/>
      <c r="AQ341" s="3"/>
    </row>
    <row r="342" spans="1:43" ht="30" customHeight="1" x14ac:dyDescent="0.2">
      <c r="A342" s="91">
        <v>326</v>
      </c>
      <c r="B342" s="117" t="str">
        <f>'STUDENT NAMELIST'!B330</f>
        <v>2023PEC AI 357</v>
      </c>
      <c r="C342" s="117">
        <f>'STUDENT NAMELIST'!C330</f>
        <v>211423243331</v>
      </c>
      <c r="D342" s="118" t="str">
        <f>'STUDENT NAMELIST'!D330</f>
        <v>PRANAV V</v>
      </c>
      <c r="E342" s="82">
        <v>2</v>
      </c>
      <c r="F342" s="82">
        <v>2</v>
      </c>
      <c r="G342" s="82">
        <v>2</v>
      </c>
      <c r="H342" s="82">
        <v>2</v>
      </c>
      <c r="I342" s="82">
        <v>0</v>
      </c>
      <c r="J342" s="82">
        <v>0</v>
      </c>
      <c r="K342" s="82">
        <v>0</v>
      </c>
      <c r="L342" s="82">
        <v>0</v>
      </c>
      <c r="M342" s="82">
        <v>0</v>
      </c>
      <c r="N342" s="82">
        <v>0</v>
      </c>
      <c r="O342" s="82">
        <v>0</v>
      </c>
      <c r="P342" s="125">
        <v>6</v>
      </c>
      <c r="Q342" s="125">
        <v>6</v>
      </c>
      <c r="R342" s="125">
        <v>0</v>
      </c>
      <c r="S342" s="125">
        <v>0</v>
      </c>
      <c r="T342" s="125">
        <v>6</v>
      </c>
      <c r="U342" s="125">
        <v>0</v>
      </c>
      <c r="V342" s="125">
        <v>6</v>
      </c>
      <c r="W342" s="125">
        <v>2</v>
      </c>
      <c r="X342" s="125">
        <v>0</v>
      </c>
      <c r="Y342" s="125">
        <v>0</v>
      </c>
      <c r="Z342" s="125">
        <v>6</v>
      </c>
      <c r="AA342" s="92">
        <f t="shared" si="84"/>
        <v>40</v>
      </c>
      <c r="AB342" s="278">
        <f t="shared" si="71"/>
        <v>2</v>
      </c>
      <c r="AC342" s="278">
        <f t="shared" si="72"/>
        <v>6</v>
      </c>
      <c r="AD342" s="278">
        <f t="shared" si="73"/>
        <v>12</v>
      </c>
      <c r="AE342" s="278">
        <f t="shared" si="74"/>
        <v>12</v>
      </c>
      <c r="AF342" s="278">
        <f t="shared" si="75"/>
        <v>8</v>
      </c>
      <c r="AG342" s="278">
        <f t="shared" si="76"/>
        <v>0</v>
      </c>
      <c r="AH342" s="277">
        <f t="shared" si="77"/>
        <v>40</v>
      </c>
      <c r="AI342" s="279">
        <f t="shared" si="78"/>
        <v>33.333333333333329</v>
      </c>
      <c r="AJ342" s="279">
        <f t="shared" si="79"/>
        <v>60</v>
      </c>
      <c r="AK342" s="279">
        <f t="shared" si="80"/>
        <v>40</v>
      </c>
      <c r="AL342" s="279">
        <f t="shared" si="81"/>
        <v>46.153846153846153</v>
      </c>
      <c r="AM342" s="279">
        <f t="shared" si="82"/>
        <v>28.571428571428569</v>
      </c>
      <c r="AN342" s="279">
        <f t="shared" si="83"/>
        <v>0</v>
      </c>
      <c r="AO342" s="3"/>
      <c r="AP342" s="3"/>
      <c r="AQ342" s="3"/>
    </row>
    <row r="343" spans="1:43" ht="30" customHeight="1" x14ac:dyDescent="0.2">
      <c r="A343" s="91">
        <v>327</v>
      </c>
      <c r="B343" s="117" t="str">
        <f>'STUDENT NAMELIST'!B331</f>
        <v>2023PEC AI 358</v>
      </c>
      <c r="C343" s="117">
        <f>'STUDENT NAMELIST'!C331</f>
        <v>211423243332</v>
      </c>
      <c r="D343" s="118" t="str">
        <f>'STUDENT NAMELIST'!D331</f>
        <v>PRASANTH S</v>
      </c>
      <c r="E343" s="82">
        <v>2</v>
      </c>
      <c r="F343" s="82">
        <v>2</v>
      </c>
      <c r="G343" s="82">
        <v>2</v>
      </c>
      <c r="H343" s="82">
        <v>2</v>
      </c>
      <c r="I343" s="82">
        <v>2</v>
      </c>
      <c r="J343" s="82">
        <v>2</v>
      </c>
      <c r="K343" s="82">
        <v>2</v>
      </c>
      <c r="L343" s="82">
        <v>1</v>
      </c>
      <c r="M343" s="82">
        <v>0</v>
      </c>
      <c r="N343" s="82">
        <v>0</v>
      </c>
      <c r="O343" s="82">
        <v>11</v>
      </c>
      <c r="P343" s="125">
        <v>0</v>
      </c>
      <c r="Q343" s="125">
        <v>0</v>
      </c>
      <c r="R343" s="125">
        <v>11</v>
      </c>
      <c r="S343" s="125">
        <v>9</v>
      </c>
      <c r="T343" s="125">
        <v>0</v>
      </c>
      <c r="U343" s="125">
        <v>11</v>
      </c>
      <c r="V343" s="125">
        <v>0</v>
      </c>
      <c r="W343" s="125">
        <v>0</v>
      </c>
      <c r="X343" s="125">
        <v>7</v>
      </c>
      <c r="Y343" s="125">
        <v>11</v>
      </c>
      <c r="Z343" s="125">
        <v>0</v>
      </c>
      <c r="AA343" s="92">
        <f t="shared" si="84"/>
        <v>75</v>
      </c>
      <c r="AB343" s="278">
        <f t="shared" si="71"/>
        <v>5</v>
      </c>
      <c r="AC343" s="278">
        <f t="shared" si="72"/>
        <v>19</v>
      </c>
      <c r="AD343" s="278">
        <f t="shared" si="73"/>
        <v>24</v>
      </c>
      <c r="AE343" s="278">
        <f t="shared" si="74"/>
        <v>9</v>
      </c>
      <c r="AF343" s="278">
        <f t="shared" si="75"/>
        <v>18</v>
      </c>
      <c r="AG343" s="278">
        <f t="shared" si="76"/>
        <v>0</v>
      </c>
      <c r="AH343" s="277">
        <f t="shared" si="77"/>
        <v>75</v>
      </c>
      <c r="AI343" s="279">
        <f t="shared" si="78"/>
        <v>83.333333333333343</v>
      </c>
      <c r="AJ343" s="279">
        <f t="shared" si="79"/>
        <v>82.608695652173907</v>
      </c>
      <c r="AK343" s="279">
        <f t="shared" si="80"/>
        <v>80</v>
      </c>
      <c r="AL343" s="279">
        <f t="shared" si="81"/>
        <v>69.230769230769226</v>
      </c>
      <c r="AM343" s="279">
        <f t="shared" si="82"/>
        <v>64.285714285714292</v>
      </c>
      <c r="AN343" s="279">
        <f t="shared" si="83"/>
        <v>0</v>
      </c>
      <c r="AO343" s="3"/>
      <c r="AP343" s="3"/>
      <c r="AQ343" s="3"/>
    </row>
    <row r="344" spans="1:43" ht="30" customHeight="1" x14ac:dyDescent="0.2">
      <c r="A344" s="91">
        <v>328</v>
      </c>
      <c r="B344" s="117" t="str">
        <f>'STUDENT NAMELIST'!B332</f>
        <v>2023PEC AI 230</v>
      </c>
      <c r="C344" s="117">
        <f>'STUDENT NAMELIST'!C332</f>
        <v>211423243333</v>
      </c>
      <c r="D344" s="118" t="str">
        <f>'STUDENT NAMELIST'!D332</f>
        <v>PRATHESA S</v>
      </c>
      <c r="E344" s="82">
        <v>2</v>
      </c>
      <c r="F344" s="82">
        <v>2</v>
      </c>
      <c r="G344" s="82">
        <v>2</v>
      </c>
      <c r="H344" s="82">
        <v>2</v>
      </c>
      <c r="I344" s="82">
        <v>2</v>
      </c>
      <c r="J344" s="82">
        <v>2</v>
      </c>
      <c r="K344" s="82">
        <v>2</v>
      </c>
      <c r="L344" s="82">
        <v>2</v>
      </c>
      <c r="M344" s="82">
        <v>0</v>
      </c>
      <c r="N344" s="82">
        <v>0</v>
      </c>
      <c r="O344" s="82">
        <v>0</v>
      </c>
      <c r="P344" s="125">
        <v>11</v>
      </c>
      <c r="Q344" s="125">
        <v>12</v>
      </c>
      <c r="R344" s="125">
        <v>0</v>
      </c>
      <c r="S344" s="125">
        <v>0</v>
      </c>
      <c r="T344" s="125">
        <v>12</v>
      </c>
      <c r="U344" s="125">
        <v>0</v>
      </c>
      <c r="V344" s="125">
        <v>12</v>
      </c>
      <c r="W344" s="125">
        <v>7</v>
      </c>
      <c r="X344" s="125">
        <v>0</v>
      </c>
      <c r="Y344" s="125">
        <v>0</v>
      </c>
      <c r="Z344" s="125">
        <v>12</v>
      </c>
      <c r="AA344" s="92">
        <f t="shared" si="84"/>
        <v>82</v>
      </c>
      <c r="AB344" s="278">
        <f t="shared" si="71"/>
        <v>6</v>
      </c>
      <c r="AC344" s="278">
        <f t="shared" si="72"/>
        <v>8</v>
      </c>
      <c r="AD344" s="278">
        <f t="shared" si="73"/>
        <v>25</v>
      </c>
      <c r="AE344" s="278">
        <f t="shared" si="74"/>
        <v>24</v>
      </c>
      <c r="AF344" s="278">
        <f t="shared" si="75"/>
        <v>19</v>
      </c>
      <c r="AG344" s="278">
        <f t="shared" si="76"/>
        <v>0</v>
      </c>
      <c r="AH344" s="277">
        <f t="shared" si="77"/>
        <v>82</v>
      </c>
      <c r="AI344" s="279">
        <f t="shared" si="78"/>
        <v>100</v>
      </c>
      <c r="AJ344" s="279">
        <f t="shared" si="79"/>
        <v>80</v>
      </c>
      <c r="AK344" s="279">
        <f t="shared" si="80"/>
        <v>83.333333333333343</v>
      </c>
      <c r="AL344" s="279">
        <f t="shared" si="81"/>
        <v>92.307692307692307</v>
      </c>
      <c r="AM344" s="279">
        <f t="shared" si="82"/>
        <v>67.857142857142861</v>
      </c>
      <c r="AN344" s="279">
        <f t="shared" si="83"/>
        <v>0</v>
      </c>
      <c r="AO344" s="3"/>
      <c r="AP344" s="3"/>
      <c r="AQ344" s="3"/>
    </row>
    <row r="345" spans="1:43" ht="30" customHeight="1" x14ac:dyDescent="0.2">
      <c r="A345" s="91">
        <v>329</v>
      </c>
      <c r="B345" s="117" t="str">
        <f>'STUDENT NAMELIST'!B333</f>
        <v>2023PEC AI 359</v>
      </c>
      <c r="C345" s="117">
        <f>'STUDENT NAMELIST'!C333</f>
        <v>211423243334</v>
      </c>
      <c r="D345" s="118" t="str">
        <f>'STUDENT NAMELIST'!D333</f>
        <v>PRAVEEN BALAJI B S</v>
      </c>
      <c r="E345" s="82">
        <v>2</v>
      </c>
      <c r="F345" s="82">
        <v>2</v>
      </c>
      <c r="G345" s="82">
        <v>2</v>
      </c>
      <c r="H345" s="82">
        <v>2</v>
      </c>
      <c r="I345" s="82">
        <v>1</v>
      </c>
      <c r="J345" s="82">
        <v>0</v>
      </c>
      <c r="K345" s="82">
        <v>0</v>
      </c>
      <c r="L345" s="82">
        <v>0</v>
      </c>
      <c r="M345" s="82">
        <v>0</v>
      </c>
      <c r="N345" s="82">
        <v>0</v>
      </c>
      <c r="O345" s="82">
        <v>7</v>
      </c>
      <c r="P345" s="125">
        <v>0</v>
      </c>
      <c r="Q345" s="125">
        <v>0</v>
      </c>
      <c r="R345" s="125">
        <v>7</v>
      </c>
      <c r="S345" s="125">
        <v>6</v>
      </c>
      <c r="T345" s="125">
        <v>0</v>
      </c>
      <c r="U345" s="125">
        <v>7</v>
      </c>
      <c r="V345" s="125">
        <v>0</v>
      </c>
      <c r="W345" s="125">
        <v>0</v>
      </c>
      <c r="X345" s="125">
        <v>1</v>
      </c>
      <c r="Y345" s="125">
        <v>6</v>
      </c>
      <c r="Z345" s="125">
        <v>0</v>
      </c>
      <c r="AA345" s="92">
        <f t="shared" si="84"/>
        <v>43</v>
      </c>
      <c r="AB345" s="278">
        <f t="shared" si="71"/>
        <v>2</v>
      </c>
      <c r="AC345" s="278">
        <f t="shared" si="72"/>
        <v>13</v>
      </c>
      <c r="AD345" s="278">
        <f t="shared" si="73"/>
        <v>15</v>
      </c>
      <c r="AE345" s="278">
        <f t="shared" si="74"/>
        <v>6</v>
      </c>
      <c r="AF345" s="278">
        <f t="shared" si="75"/>
        <v>7</v>
      </c>
      <c r="AG345" s="278">
        <f t="shared" si="76"/>
        <v>0</v>
      </c>
      <c r="AH345" s="277">
        <f t="shared" si="77"/>
        <v>43</v>
      </c>
      <c r="AI345" s="279">
        <f t="shared" si="78"/>
        <v>33.333333333333329</v>
      </c>
      <c r="AJ345" s="279">
        <f t="shared" si="79"/>
        <v>56.521739130434781</v>
      </c>
      <c r="AK345" s="279">
        <f t="shared" si="80"/>
        <v>50</v>
      </c>
      <c r="AL345" s="279">
        <f t="shared" si="81"/>
        <v>46.153846153846153</v>
      </c>
      <c r="AM345" s="279">
        <f t="shared" si="82"/>
        <v>25</v>
      </c>
      <c r="AN345" s="279">
        <f t="shared" si="83"/>
        <v>0</v>
      </c>
      <c r="AO345" s="3"/>
      <c r="AP345" s="3"/>
      <c r="AQ345" s="3"/>
    </row>
    <row r="346" spans="1:43" ht="30" customHeight="1" x14ac:dyDescent="0.2">
      <c r="A346" s="91">
        <v>330</v>
      </c>
      <c r="B346" s="117" t="str">
        <f>'STUDENT NAMELIST'!B334</f>
        <v>2023PEC AI 360</v>
      </c>
      <c r="C346" s="117">
        <f>'STUDENT NAMELIST'!C334</f>
        <v>211423243335</v>
      </c>
      <c r="D346" s="118" t="str">
        <f>'STUDENT NAMELIST'!D334</f>
        <v>PRAVEEN KUMAR K</v>
      </c>
      <c r="E346" s="82">
        <v>2</v>
      </c>
      <c r="F346" s="82">
        <v>2</v>
      </c>
      <c r="G346" s="82">
        <v>2</v>
      </c>
      <c r="H346" s="82">
        <v>2</v>
      </c>
      <c r="I346" s="82">
        <v>2</v>
      </c>
      <c r="J346" s="82">
        <v>2</v>
      </c>
      <c r="K346" s="82">
        <v>1</v>
      </c>
      <c r="L346" s="82">
        <v>0</v>
      </c>
      <c r="M346" s="82">
        <v>0</v>
      </c>
      <c r="N346" s="82">
        <v>0</v>
      </c>
      <c r="O346" s="82">
        <v>0</v>
      </c>
      <c r="P346" s="125">
        <v>9</v>
      </c>
      <c r="Q346" s="125">
        <v>9</v>
      </c>
      <c r="R346" s="125">
        <v>0</v>
      </c>
      <c r="S346" s="125">
        <v>0</v>
      </c>
      <c r="T346" s="125">
        <v>9</v>
      </c>
      <c r="U346" s="125">
        <v>0</v>
      </c>
      <c r="V346" s="125">
        <v>9</v>
      </c>
      <c r="W346" s="125">
        <v>5</v>
      </c>
      <c r="X346" s="125">
        <v>0</v>
      </c>
      <c r="Y346" s="125">
        <v>0</v>
      </c>
      <c r="Z346" s="125">
        <v>9</v>
      </c>
      <c r="AA346" s="92">
        <f t="shared" si="84"/>
        <v>63</v>
      </c>
      <c r="AB346" s="278">
        <f t="shared" si="71"/>
        <v>3</v>
      </c>
      <c r="AC346" s="278">
        <f t="shared" si="72"/>
        <v>8</v>
      </c>
      <c r="AD346" s="278">
        <f t="shared" si="73"/>
        <v>20</v>
      </c>
      <c r="AE346" s="278">
        <f t="shared" si="74"/>
        <v>18</v>
      </c>
      <c r="AF346" s="278">
        <f t="shared" si="75"/>
        <v>14</v>
      </c>
      <c r="AG346" s="278">
        <f t="shared" si="76"/>
        <v>0</v>
      </c>
      <c r="AH346" s="277">
        <f t="shared" si="77"/>
        <v>63</v>
      </c>
      <c r="AI346" s="279">
        <f t="shared" si="78"/>
        <v>50</v>
      </c>
      <c r="AJ346" s="279">
        <f t="shared" si="79"/>
        <v>80</v>
      </c>
      <c r="AK346" s="279">
        <f t="shared" si="80"/>
        <v>66.666666666666657</v>
      </c>
      <c r="AL346" s="279">
        <f t="shared" si="81"/>
        <v>69.230769230769226</v>
      </c>
      <c r="AM346" s="279">
        <f t="shared" si="82"/>
        <v>50</v>
      </c>
      <c r="AN346" s="279">
        <f t="shared" si="83"/>
        <v>0</v>
      </c>
      <c r="AO346" s="3"/>
      <c r="AP346" s="3"/>
      <c r="AQ346" s="3"/>
    </row>
    <row r="347" spans="1:43" ht="30" customHeight="1" x14ac:dyDescent="0.2">
      <c r="A347" s="91">
        <v>331</v>
      </c>
      <c r="B347" s="117" t="str">
        <f>'STUDENT NAMELIST'!B335</f>
        <v>2023PEC AI 362</v>
      </c>
      <c r="C347" s="117">
        <f>'STUDENT NAMELIST'!C335</f>
        <v>211423243337</v>
      </c>
      <c r="D347" s="118" t="str">
        <f>'STUDENT NAMELIST'!D335</f>
        <v>PRAVEENKUMAR S</v>
      </c>
      <c r="E347" s="82">
        <v>2</v>
      </c>
      <c r="F347" s="82">
        <v>2</v>
      </c>
      <c r="G347" s="82">
        <v>2</v>
      </c>
      <c r="H347" s="82">
        <v>1</v>
      </c>
      <c r="I347" s="82">
        <v>0</v>
      </c>
      <c r="J347" s="82">
        <v>0</v>
      </c>
      <c r="K347" s="82">
        <v>0</v>
      </c>
      <c r="L347" s="82">
        <v>0</v>
      </c>
      <c r="M347" s="82">
        <v>0</v>
      </c>
      <c r="N347" s="82">
        <v>0</v>
      </c>
      <c r="O347" s="82">
        <v>5</v>
      </c>
      <c r="P347" s="125">
        <v>0</v>
      </c>
      <c r="Q347" s="125">
        <v>0</v>
      </c>
      <c r="R347" s="125">
        <v>5</v>
      </c>
      <c r="S347" s="125">
        <v>4</v>
      </c>
      <c r="T347" s="125">
        <v>0</v>
      </c>
      <c r="U347" s="125">
        <v>5</v>
      </c>
      <c r="V347" s="125">
        <v>0</v>
      </c>
      <c r="W347" s="125">
        <v>0</v>
      </c>
      <c r="X347" s="125">
        <v>2</v>
      </c>
      <c r="Y347" s="125">
        <v>5</v>
      </c>
      <c r="Z347" s="125">
        <v>0</v>
      </c>
      <c r="AA347" s="92">
        <f t="shared" si="84"/>
        <v>33</v>
      </c>
      <c r="AB347" s="278">
        <f t="shared" si="71"/>
        <v>2</v>
      </c>
      <c r="AC347" s="278">
        <f t="shared" si="72"/>
        <v>10</v>
      </c>
      <c r="AD347" s="278">
        <f t="shared" si="73"/>
        <v>10</v>
      </c>
      <c r="AE347" s="278">
        <f t="shared" si="74"/>
        <v>4</v>
      </c>
      <c r="AF347" s="278">
        <f t="shared" si="75"/>
        <v>7</v>
      </c>
      <c r="AG347" s="278">
        <f t="shared" si="76"/>
        <v>0</v>
      </c>
      <c r="AH347" s="277">
        <f t="shared" si="77"/>
        <v>33</v>
      </c>
      <c r="AI347" s="279">
        <f t="shared" si="78"/>
        <v>33.333333333333329</v>
      </c>
      <c r="AJ347" s="279">
        <f t="shared" si="79"/>
        <v>43.478260869565219</v>
      </c>
      <c r="AK347" s="279">
        <f t="shared" si="80"/>
        <v>33.333333333333329</v>
      </c>
      <c r="AL347" s="279">
        <f t="shared" si="81"/>
        <v>30.76923076923077</v>
      </c>
      <c r="AM347" s="279">
        <f t="shared" si="82"/>
        <v>25</v>
      </c>
      <c r="AN347" s="279">
        <f t="shared" si="83"/>
        <v>0</v>
      </c>
      <c r="AO347" s="3"/>
      <c r="AP347" s="3"/>
      <c r="AQ347" s="3"/>
    </row>
    <row r="348" spans="1:43" ht="30" customHeight="1" x14ac:dyDescent="0.2">
      <c r="A348" s="91">
        <v>332</v>
      </c>
      <c r="B348" s="117" t="str">
        <f>'STUDENT NAMELIST'!B336</f>
        <v>2023PEC AI 363</v>
      </c>
      <c r="C348" s="117">
        <f>'STUDENT NAMELIST'!C336</f>
        <v>211423243338</v>
      </c>
      <c r="D348" s="118" t="str">
        <f>'STUDENT NAMELIST'!D336</f>
        <v>PRAVEENSANKAR R S</v>
      </c>
      <c r="E348" s="82">
        <v>2</v>
      </c>
      <c r="F348" s="82">
        <v>2</v>
      </c>
      <c r="G348" s="82">
        <v>2</v>
      </c>
      <c r="H348" s="82">
        <v>2</v>
      </c>
      <c r="I348" s="82">
        <v>2</v>
      </c>
      <c r="J348" s="82">
        <v>2</v>
      </c>
      <c r="K348" s="82">
        <v>2</v>
      </c>
      <c r="L348" s="82">
        <v>2</v>
      </c>
      <c r="M348" s="82">
        <v>0</v>
      </c>
      <c r="N348" s="82">
        <v>0</v>
      </c>
      <c r="O348" s="82">
        <v>0</v>
      </c>
      <c r="P348" s="125">
        <v>11</v>
      </c>
      <c r="Q348" s="125">
        <v>12</v>
      </c>
      <c r="R348" s="125">
        <v>0</v>
      </c>
      <c r="S348" s="125">
        <v>0</v>
      </c>
      <c r="T348" s="125">
        <v>12</v>
      </c>
      <c r="U348" s="125">
        <v>0</v>
      </c>
      <c r="V348" s="125">
        <v>12</v>
      </c>
      <c r="W348" s="125">
        <v>7</v>
      </c>
      <c r="X348" s="125">
        <v>0</v>
      </c>
      <c r="Y348" s="125">
        <v>0</v>
      </c>
      <c r="Z348" s="125">
        <v>12</v>
      </c>
      <c r="AA348" s="92">
        <f t="shared" si="84"/>
        <v>82</v>
      </c>
      <c r="AB348" s="278">
        <f t="shared" si="71"/>
        <v>6</v>
      </c>
      <c r="AC348" s="278">
        <f t="shared" si="72"/>
        <v>8</v>
      </c>
      <c r="AD348" s="278">
        <f t="shared" si="73"/>
        <v>25</v>
      </c>
      <c r="AE348" s="278">
        <f t="shared" si="74"/>
        <v>24</v>
      </c>
      <c r="AF348" s="278">
        <f t="shared" si="75"/>
        <v>19</v>
      </c>
      <c r="AG348" s="278">
        <f t="shared" si="76"/>
        <v>0</v>
      </c>
      <c r="AH348" s="277">
        <f t="shared" si="77"/>
        <v>82</v>
      </c>
      <c r="AI348" s="279">
        <f t="shared" si="78"/>
        <v>100</v>
      </c>
      <c r="AJ348" s="279">
        <f t="shared" si="79"/>
        <v>80</v>
      </c>
      <c r="AK348" s="279">
        <f t="shared" si="80"/>
        <v>83.333333333333343</v>
      </c>
      <c r="AL348" s="279">
        <f t="shared" si="81"/>
        <v>92.307692307692307</v>
      </c>
      <c r="AM348" s="279">
        <f t="shared" si="82"/>
        <v>67.857142857142861</v>
      </c>
      <c r="AN348" s="279">
        <f t="shared" si="83"/>
        <v>0</v>
      </c>
      <c r="AO348" s="3"/>
      <c r="AP348" s="3"/>
      <c r="AQ348" s="3"/>
    </row>
    <row r="349" spans="1:43" ht="30" customHeight="1" x14ac:dyDescent="0.2">
      <c r="A349" s="91">
        <v>333</v>
      </c>
      <c r="B349" s="117" t="str">
        <f>'STUDENT NAMELIST'!B337</f>
        <v>2023PEC AI 231</v>
      </c>
      <c r="C349" s="117">
        <f>'STUDENT NAMELIST'!C337</f>
        <v>211423243339</v>
      </c>
      <c r="D349" s="118" t="str">
        <f>'STUDENT NAMELIST'!D337</f>
        <v>PREETHI M</v>
      </c>
      <c r="E349" s="82">
        <v>2</v>
      </c>
      <c r="F349" s="82">
        <v>2</v>
      </c>
      <c r="G349" s="82">
        <v>2</v>
      </c>
      <c r="H349" s="82">
        <v>2</v>
      </c>
      <c r="I349" s="82">
        <v>2</v>
      </c>
      <c r="J349" s="82">
        <v>2</v>
      </c>
      <c r="K349" s="82">
        <v>2</v>
      </c>
      <c r="L349" s="82">
        <v>2</v>
      </c>
      <c r="M349" s="82">
        <v>2</v>
      </c>
      <c r="N349" s="82">
        <v>1</v>
      </c>
      <c r="O349" s="82">
        <v>13</v>
      </c>
      <c r="P349" s="125">
        <v>0</v>
      </c>
      <c r="Q349" s="125">
        <v>0</v>
      </c>
      <c r="R349" s="125">
        <v>13</v>
      </c>
      <c r="S349" s="125">
        <v>12</v>
      </c>
      <c r="T349" s="125">
        <v>0</v>
      </c>
      <c r="U349" s="125">
        <v>13</v>
      </c>
      <c r="V349" s="125">
        <v>0</v>
      </c>
      <c r="W349" s="125">
        <v>0</v>
      </c>
      <c r="X349" s="125">
        <v>10</v>
      </c>
      <c r="Y349" s="125">
        <v>14</v>
      </c>
      <c r="Z349" s="125">
        <v>0</v>
      </c>
      <c r="AA349" s="92">
        <f t="shared" si="84"/>
        <v>94</v>
      </c>
      <c r="AB349" s="278">
        <f t="shared" si="71"/>
        <v>6</v>
      </c>
      <c r="AC349" s="278">
        <f t="shared" si="72"/>
        <v>22</v>
      </c>
      <c r="AD349" s="278">
        <f t="shared" si="73"/>
        <v>30</v>
      </c>
      <c r="AE349" s="278">
        <f t="shared" si="74"/>
        <v>12</v>
      </c>
      <c r="AF349" s="278">
        <f t="shared" si="75"/>
        <v>24</v>
      </c>
      <c r="AG349" s="278">
        <f t="shared" si="76"/>
        <v>0</v>
      </c>
      <c r="AH349" s="277">
        <f t="shared" si="77"/>
        <v>94</v>
      </c>
      <c r="AI349" s="279">
        <f t="shared" si="78"/>
        <v>100</v>
      </c>
      <c r="AJ349" s="279">
        <f t="shared" si="79"/>
        <v>95.652173913043484</v>
      </c>
      <c r="AK349" s="279">
        <f t="shared" si="80"/>
        <v>100</v>
      </c>
      <c r="AL349" s="279">
        <f t="shared" si="81"/>
        <v>92.307692307692307</v>
      </c>
      <c r="AM349" s="279">
        <f t="shared" si="82"/>
        <v>85.714285714285708</v>
      </c>
      <c r="AN349" s="279">
        <f t="shared" si="83"/>
        <v>0</v>
      </c>
      <c r="AO349" s="3"/>
      <c r="AP349" s="3"/>
      <c r="AQ349" s="3"/>
    </row>
    <row r="350" spans="1:43" ht="30" customHeight="1" x14ac:dyDescent="0.2">
      <c r="A350" s="91">
        <v>334</v>
      </c>
      <c r="B350" s="117" t="str">
        <f>'STUDENT NAMELIST'!B338</f>
        <v>2023PEC AI 232</v>
      </c>
      <c r="C350" s="117">
        <f>'STUDENT NAMELIST'!C338</f>
        <v>211423243340</v>
      </c>
      <c r="D350" s="118" t="str">
        <f>'STUDENT NAMELIST'!D338</f>
        <v>PREETHI S</v>
      </c>
      <c r="E350" s="82">
        <v>2</v>
      </c>
      <c r="F350" s="82">
        <v>2</v>
      </c>
      <c r="G350" s="82">
        <v>2</v>
      </c>
      <c r="H350" s="82">
        <v>2</v>
      </c>
      <c r="I350" s="82">
        <v>2</v>
      </c>
      <c r="J350" s="82">
        <v>2</v>
      </c>
      <c r="K350" s="82">
        <v>2</v>
      </c>
      <c r="L350" s="82">
        <v>2</v>
      </c>
      <c r="M350" s="82">
        <v>2</v>
      </c>
      <c r="N350" s="82">
        <v>0</v>
      </c>
      <c r="O350" s="82">
        <v>13</v>
      </c>
      <c r="P350" s="125">
        <v>0</v>
      </c>
      <c r="Q350" s="125">
        <v>0</v>
      </c>
      <c r="R350" s="125">
        <v>13</v>
      </c>
      <c r="S350" s="125">
        <v>11</v>
      </c>
      <c r="T350" s="125">
        <v>0</v>
      </c>
      <c r="U350" s="125">
        <v>13</v>
      </c>
      <c r="V350" s="125">
        <v>0</v>
      </c>
      <c r="W350" s="125">
        <v>0</v>
      </c>
      <c r="X350" s="125">
        <v>8</v>
      </c>
      <c r="Y350" s="125">
        <v>14</v>
      </c>
      <c r="Z350" s="125">
        <v>0</v>
      </c>
      <c r="AA350" s="92">
        <f t="shared" si="84"/>
        <v>90</v>
      </c>
      <c r="AB350" s="278">
        <f t="shared" si="71"/>
        <v>6</v>
      </c>
      <c r="AC350" s="278">
        <f t="shared" si="72"/>
        <v>21</v>
      </c>
      <c r="AD350" s="278">
        <f t="shared" si="73"/>
        <v>30</v>
      </c>
      <c r="AE350" s="278">
        <f t="shared" si="74"/>
        <v>11</v>
      </c>
      <c r="AF350" s="278">
        <f t="shared" si="75"/>
        <v>22</v>
      </c>
      <c r="AG350" s="278">
        <f t="shared" si="76"/>
        <v>0</v>
      </c>
      <c r="AH350" s="277">
        <f t="shared" si="77"/>
        <v>90</v>
      </c>
      <c r="AI350" s="279">
        <f t="shared" si="78"/>
        <v>100</v>
      </c>
      <c r="AJ350" s="279">
        <f t="shared" si="79"/>
        <v>91.304347826086953</v>
      </c>
      <c r="AK350" s="279">
        <f t="shared" si="80"/>
        <v>100</v>
      </c>
      <c r="AL350" s="279">
        <f t="shared" si="81"/>
        <v>84.615384615384613</v>
      </c>
      <c r="AM350" s="279">
        <f t="shared" si="82"/>
        <v>78.571428571428569</v>
      </c>
      <c r="AN350" s="279">
        <f t="shared" si="83"/>
        <v>0</v>
      </c>
      <c r="AO350" s="3"/>
      <c r="AP350" s="3"/>
      <c r="AQ350" s="3"/>
    </row>
    <row r="351" spans="1:43" ht="30" customHeight="1" x14ac:dyDescent="0.2">
      <c r="A351" s="91">
        <v>335</v>
      </c>
      <c r="B351" s="117" t="str">
        <f>'STUDENT NAMELIST'!B339</f>
        <v>2023PEC AI 364</v>
      </c>
      <c r="C351" s="117">
        <f>'STUDENT NAMELIST'!C339</f>
        <v>211423243341</v>
      </c>
      <c r="D351" s="118" t="str">
        <f>'STUDENT NAMELIST'!D339</f>
        <v>PREMACHAND C</v>
      </c>
      <c r="E351" s="82">
        <v>2</v>
      </c>
      <c r="F351" s="82">
        <v>2</v>
      </c>
      <c r="G351" s="82">
        <v>2</v>
      </c>
      <c r="H351" s="82">
        <v>2</v>
      </c>
      <c r="I351" s="82">
        <v>2</v>
      </c>
      <c r="J351" s="82">
        <v>1</v>
      </c>
      <c r="K351" s="82">
        <v>0</v>
      </c>
      <c r="L351" s="82">
        <v>0</v>
      </c>
      <c r="M351" s="82">
        <v>0</v>
      </c>
      <c r="N351" s="82">
        <v>0</v>
      </c>
      <c r="O351" s="82">
        <v>0</v>
      </c>
      <c r="P351" s="125">
        <v>8</v>
      </c>
      <c r="Q351" s="125">
        <v>8</v>
      </c>
      <c r="R351" s="125">
        <v>0</v>
      </c>
      <c r="S351" s="125">
        <v>0</v>
      </c>
      <c r="T351" s="125">
        <v>8</v>
      </c>
      <c r="U351" s="125">
        <v>0</v>
      </c>
      <c r="V351" s="125">
        <v>8</v>
      </c>
      <c r="W351" s="125">
        <v>3</v>
      </c>
      <c r="X351" s="125">
        <v>0</v>
      </c>
      <c r="Y351" s="125">
        <v>0</v>
      </c>
      <c r="Z351" s="125">
        <v>8</v>
      </c>
      <c r="AA351" s="92">
        <f t="shared" si="84"/>
        <v>54</v>
      </c>
      <c r="AB351" s="278">
        <f t="shared" si="71"/>
        <v>2</v>
      </c>
      <c r="AC351" s="278">
        <f t="shared" si="72"/>
        <v>7</v>
      </c>
      <c r="AD351" s="278">
        <f t="shared" si="73"/>
        <v>18</v>
      </c>
      <c r="AE351" s="278">
        <f t="shared" si="74"/>
        <v>16</v>
      </c>
      <c r="AF351" s="278">
        <f t="shared" si="75"/>
        <v>11</v>
      </c>
      <c r="AG351" s="278">
        <f t="shared" si="76"/>
        <v>0</v>
      </c>
      <c r="AH351" s="277">
        <f t="shared" si="77"/>
        <v>54</v>
      </c>
      <c r="AI351" s="279">
        <f t="shared" si="78"/>
        <v>33.333333333333329</v>
      </c>
      <c r="AJ351" s="279">
        <f t="shared" si="79"/>
        <v>70</v>
      </c>
      <c r="AK351" s="279">
        <f t="shared" si="80"/>
        <v>60</v>
      </c>
      <c r="AL351" s="279">
        <f t="shared" si="81"/>
        <v>61.53846153846154</v>
      </c>
      <c r="AM351" s="279">
        <f t="shared" si="82"/>
        <v>39.285714285714285</v>
      </c>
      <c r="AN351" s="279">
        <f t="shared" si="83"/>
        <v>0</v>
      </c>
      <c r="AO351" s="3"/>
      <c r="AP351" s="3"/>
      <c r="AQ351" s="3"/>
    </row>
    <row r="352" spans="1:43" ht="30" customHeight="1" x14ac:dyDescent="0.2">
      <c r="A352" s="91">
        <v>336</v>
      </c>
      <c r="B352" s="117" t="str">
        <f>'STUDENT NAMELIST'!B340</f>
        <v>2023PEC AI 365</v>
      </c>
      <c r="C352" s="117">
        <f>'STUDENT NAMELIST'!C340</f>
        <v>211423243342</v>
      </c>
      <c r="D352" s="118" t="str">
        <f>'STUDENT NAMELIST'!D340</f>
        <v>PRINSTAN S</v>
      </c>
      <c r="E352" s="82">
        <v>2</v>
      </c>
      <c r="F352" s="82">
        <v>2</v>
      </c>
      <c r="G352" s="82">
        <v>2</v>
      </c>
      <c r="H352" s="82">
        <v>2</v>
      </c>
      <c r="I352" s="82">
        <v>2</v>
      </c>
      <c r="J352" s="82">
        <v>0</v>
      </c>
      <c r="K352" s="82">
        <v>0</v>
      </c>
      <c r="L352" s="82">
        <v>0</v>
      </c>
      <c r="M352" s="82">
        <v>0</v>
      </c>
      <c r="N352" s="82">
        <v>0</v>
      </c>
      <c r="O352" s="82">
        <v>7</v>
      </c>
      <c r="P352" s="125">
        <v>0</v>
      </c>
      <c r="Q352" s="125">
        <v>0</v>
      </c>
      <c r="R352" s="125">
        <v>7</v>
      </c>
      <c r="S352" s="125">
        <v>6</v>
      </c>
      <c r="T352" s="125">
        <v>0</v>
      </c>
      <c r="U352" s="125">
        <v>7</v>
      </c>
      <c r="V352" s="125">
        <v>0</v>
      </c>
      <c r="W352" s="125">
        <v>0</v>
      </c>
      <c r="X352" s="125">
        <v>5</v>
      </c>
      <c r="Y352" s="125">
        <v>8</v>
      </c>
      <c r="Z352" s="125">
        <v>0</v>
      </c>
      <c r="AA352" s="92">
        <f t="shared" si="84"/>
        <v>50</v>
      </c>
      <c r="AB352" s="278">
        <f t="shared" si="71"/>
        <v>2</v>
      </c>
      <c r="AC352" s="278">
        <f t="shared" si="72"/>
        <v>13</v>
      </c>
      <c r="AD352" s="278">
        <f t="shared" si="73"/>
        <v>16</v>
      </c>
      <c r="AE352" s="278">
        <f t="shared" si="74"/>
        <v>6</v>
      </c>
      <c r="AF352" s="278">
        <f t="shared" si="75"/>
        <v>13</v>
      </c>
      <c r="AG352" s="278">
        <f t="shared" si="76"/>
        <v>0</v>
      </c>
      <c r="AH352" s="277">
        <f t="shared" si="77"/>
        <v>50</v>
      </c>
      <c r="AI352" s="279">
        <f t="shared" si="78"/>
        <v>33.333333333333329</v>
      </c>
      <c r="AJ352" s="279">
        <f t="shared" si="79"/>
        <v>56.521739130434781</v>
      </c>
      <c r="AK352" s="279">
        <f t="shared" si="80"/>
        <v>53.333333333333336</v>
      </c>
      <c r="AL352" s="279">
        <f t="shared" si="81"/>
        <v>46.153846153846153</v>
      </c>
      <c r="AM352" s="279">
        <f t="shared" si="82"/>
        <v>46.428571428571431</v>
      </c>
      <c r="AN352" s="279">
        <f t="shared" si="83"/>
        <v>0</v>
      </c>
      <c r="AO352" s="3"/>
      <c r="AP352" s="3"/>
      <c r="AQ352" s="3"/>
    </row>
    <row r="353" spans="1:43" ht="30" customHeight="1" x14ac:dyDescent="0.2">
      <c r="A353" s="91">
        <v>337</v>
      </c>
      <c r="B353" s="117" t="str">
        <f>'STUDENT NAMELIST'!B341</f>
        <v>2023PEC AI 233</v>
      </c>
      <c r="C353" s="117">
        <f>'STUDENT NAMELIST'!C341</f>
        <v>211423243343</v>
      </c>
      <c r="D353" s="118" t="str">
        <f>'STUDENT NAMELIST'!D341</f>
        <v>PRIYADHARSHINI D</v>
      </c>
      <c r="E353" s="82">
        <v>2</v>
      </c>
      <c r="F353" s="82">
        <v>2</v>
      </c>
      <c r="G353" s="82">
        <v>2</v>
      </c>
      <c r="H353" s="82">
        <v>2</v>
      </c>
      <c r="I353" s="82">
        <v>2</v>
      </c>
      <c r="J353" s="82">
        <v>2</v>
      </c>
      <c r="K353" s="82">
        <v>2</v>
      </c>
      <c r="L353" s="82">
        <v>2</v>
      </c>
      <c r="M353" s="82">
        <v>0</v>
      </c>
      <c r="N353" s="82">
        <v>0</v>
      </c>
      <c r="O353" s="82">
        <v>0</v>
      </c>
      <c r="P353" s="125">
        <v>11</v>
      </c>
      <c r="Q353" s="125">
        <v>12</v>
      </c>
      <c r="R353" s="125">
        <v>0</v>
      </c>
      <c r="S353" s="125">
        <v>0</v>
      </c>
      <c r="T353" s="125">
        <v>12</v>
      </c>
      <c r="U353" s="125">
        <v>0</v>
      </c>
      <c r="V353" s="125">
        <v>12</v>
      </c>
      <c r="W353" s="125">
        <v>6</v>
      </c>
      <c r="X353" s="125">
        <v>0</v>
      </c>
      <c r="Y353" s="125">
        <v>0</v>
      </c>
      <c r="Z353" s="125">
        <v>12</v>
      </c>
      <c r="AA353" s="92">
        <f t="shared" si="84"/>
        <v>81</v>
      </c>
      <c r="AB353" s="278">
        <f t="shared" si="71"/>
        <v>6</v>
      </c>
      <c r="AC353" s="278">
        <f t="shared" si="72"/>
        <v>8</v>
      </c>
      <c r="AD353" s="278">
        <f t="shared" si="73"/>
        <v>25</v>
      </c>
      <c r="AE353" s="278">
        <f t="shared" si="74"/>
        <v>24</v>
      </c>
      <c r="AF353" s="278">
        <f t="shared" si="75"/>
        <v>18</v>
      </c>
      <c r="AG353" s="278">
        <f t="shared" si="76"/>
        <v>0</v>
      </c>
      <c r="AH353" s="277">
        <f t="shared" si="77"/>
        <v>81</v>
      </c>
      <c r="AI353" s="279">
        <f t="shared" si="78"/>
        <v>100</v>
      </c>
      <c r="AJ353" s="279">
        <f t="shared" si="79"/>
        <v>80</v>
      </c>
      <c r="AK353" s="279">
        <f t="shared" si="80"/>
        <v>83.333333333333343</v>
      </c>
      <c r="AL353" s="279">
        <f t="shared" si="81"/>
        <v>92.307692307692307</v>
      </c>
      <c r="AM353" s="279">
        <f t="shared" si="82"/>
        <v>64.285714285714292</v>
      </c>
      <c r="AN353" s="279">
        <f t="shared" si="83"/>
        <v>0</v>
      </c>
      <c r="AO353" s="3"/>
      <c r="AP353" s="3"/>
      <c r="AQ353" s="3"/>
    </row>
    <row r="354" spans="1:43" ht="30" customHeight="1" x14ac:dyDescent="0.2">
      <c r="A354" s="91">
        <v>338</v>
      </c>
      <c r="B354" s="117" t="str">
        <f>'STUDENT NAMELIST'!B342</f>
        <v>2023PEC AI 366</v>
      </c>
      <c r="C354" s="117">
        <f>'STUDENT NAMELIST'!C342</f>
        <v>211423243344</v>
      </c>
      <c r="D354" s="118" t="str">
        <f>'STUDENT NAMELIST'!D342</f>
        <v>PRIYANSH M</v>
      </c>
      <c r="E354" s="82">
        <v>2</v>
      </c>
      <c r="F354" s="82">
        <v>2</v>
      </c>
      <c r="G354" s="82">
        <v>2</v>
      </c>
      <c r="H354" s="82">
        <v>0</v>
      </c>
      <c r="I354" s="82">
        <v>0</v>
      </c>
      <c r="J354" s="82">
        <v>0</v>
      </c>
      <c r="K354" s="82">
        <v>0</v>
      </c>
      <c r="L354" s="82">
        <v>0</v>
      </c>
      <c r="M354" s="82">
        <v>0</v>
      </c>
      <c r="N354" s="82">
        <v>0</v>
      </c>
      <c r="O354" s="82">
        <v>5</v>
      </c>
      <c r="P354" s="125">
        <v>0</v>
      </c>
      <c r="Q354" s="125">
        <v>0</v>
      </c>
      <c r="R354" s="125">
        <v>5</v>
      </c>
      <c r="S354" s="125">
        <v>4</v>
      </c>
      <c r="T354" s="125">
        <v>0</v>
      </c>
      <c r="U354" s="125">
        <v>5</v>
      </c>
      <c r="V354" s="125">
        <v>0</v>
      </c>
      <c r="W354" s="125">
        <v>0</v>
      </c>
      <c r="X354" s="125">
        <v>1</v>
      </c>
      <c r="Y354" s="125">
        <v>5</v>
      </c>
      <c r="Z354" s="125">
        <v>0</v>
      </c>
      <c r="AA354" s="92">
        <f t="shared" si="84"/>
        <v>31</v>
      </c>
      <c r="AB354" s="278">
        <f t="shared" si="71"/>
        <v>2</v>
      </c>
      <c r="AC354" s="278">
        <f t="shared" si="72"/>
        <v>9</v>
      </c>
      <c r="AD354" s="278">
        <f t="shared" si="73"/>
        <v>10</v>
      </c>
      <c r="AE354" s="278">
        <f t="shared" si="74"/>
        <v>4</v>
      </c>
      <c r="AF354" s="278">
        <f t="shared" si="75"/>
        <v>6</v>
      </c>
      <c r="AG354" s="278">
        <f t="shared" si="76"/>
        <v>0</v>
      </c>
      <c r="AH354" s="277">
        <f t="shared" si="77"/>
        <v>31</v>
      </c>
      <c r="AI354" s="279">
        <f t="shared" si="78"/>
        <v>33.333333333333329</v>
      </c>
      <c r="AJ354" s="279">
        <f t="shared" si="79"/>
        <v>39.130434782608695</v>
      </c>
      <c r="AK354" s="279">
        <f t="shared" si="80"/>
        <v>33.333333333333329</v>
      </c>
      <c r="AL354" s="279">
        <f t="shared" si="81"/>
        <v>30.76923076923077</v>
      </c>
      <c r="AM354" s="279">
        <f t="shared" si="82"/>
        <v>21.428571428571427</v>
      </c>
      <c r="AN354" s="279">
        <f t="shared" si="83"/>
        <v>0</v>
      </c>
      <c r="AO354" s="3"/>
      <c r="AP354" s="3"/>
      <c r="AQ354" s="3"/>
    </row>
    <row r="355" spans="1:43" ht="30" customHeight="1" x14ac:dyDescent="0.2">
      <c r="A355" s="91">
        <v>339</v>
      </c>
      <c r="B355" s="117" t="str">
        <f>'STUDENT NAMELIST'!B343</f>
        <v>2023PEC AI 367</v>
      </c>
      <c r="C355" s="117">
        <f>'STUDENT NAMELIST'!C343</f>
        <v>211423243345</v>
      </c>
      <c r="D355" s="118" t="str">
        <f>'STUDENT NAMELIST'!D343</f>
        <v>PUGAZHENTHI M</v>
      </c>
      <c r="E355" s="82">
        <v>2</v>
      </c>
      <c r="F355" s="82">
        <v>2</v>
      </c>
      <c r="G355" s="82">
        <v>2</v>
      </c>
      <c r="H355" s="82">
        <v>2</v>
      </c>
      <c r="I355" s="82">
        <v>2</v>
      </c>
      <c r="J355" s="82">
        <v>2</v>
      </c>
      <c r="K355" s="82">
        <v>0</v>
      </c>
      <c r="L355" s="82">
        <v>0</v>
      </c>
      <c r="M355" s="82">
        <v>0</v>
      </c>
      <c r="N355" s="82">
        <v>0</v>
      </c>
      <c r="O355" s="82">
        <v>0</v>
      </c>
      <c r="P355" s="125">
        <v>9</v>
      </c>
      <c r="Q355" s="125">
        <v>9</v>
      </c>
      <c r="R355" s="125">
        <v>0</v>
      </c>
      <c r="S355" s="125">
        <v>0</v>
      </c>
      <c r="T355" s="125">
        <v>9</v>
      </c>
      <c r="U355" s="125">
        <v>0</v>
      </c>
      <c r="V355" s="125">
        <v>9</v>
      </c>
      <c r="W355" s="125">
        <v>5</v>
      </c>
      <c r="X355" s="125">
        <v>0</v>
      </c>
      <c r="Y355" s="125">
        <v>0</v>
      </c>
      <c r="Z355" s="125">
        <v>9</v>
      </c>
      <c r="AA355" s="92">
        <f t="shared" si="84"/>
        <v>62</v>
      </c>
      <c r="AB355" s="278">
        <f t="shared" si="71"/>
        <v>2</v>
      </c>
      <c r="AC355" s="278">
        <f t="shared" si="72"/>
        <v>8</v>
      </c>
      <c r="AD355" s="278">
        <f t="shared" si="73"/>
        <v>20</v>
      </c>
      <c r="AE355" s="278">
        <f t="shared" si="74"/>
        <v>18</v>
      </c>
      <c r="AF355" s="278">
        <f t="shared" si="75"/>
        <v>14</v>
      </c>
      <c r="AG355" s="278">
        <f t="shared" si="76"/>
        <v>0</v>
      </c>
      <c r="AH355" s="277">
        <f t="shared" si="77"/>
        <v>62</v>
      </c>
      <c r="AI355" s="279">
        <f t="shared" si="78"/>
        <v>33.333333333333329</v>
      </c>
      <c r="AJ355" s="279">
        <f t="shared" si="79"/>
        <v>80</v>
      </c>
      <c r="AK355" s="279">
        <f t="shared" si="80"/>
        <v>66.666666666666657</v>
      </c>
      <c r="AL355" s="279">
        <f t="shared" si="81"/>
        <v>69.230769230769226</v>
      </c>
      <c r="AM355" s="279">
        <f t="shared" si="82"/>
        <v>50</v>
      </c>
      <c r="AN355" s="279">
        <f t="shared" si="83"/>
        <v>0</v>
      </c>
      <c r="AO355" s="3"/>
      <c r="AP355" s="3"/>
      <c r="AQ355" s="3"/>
    </row>
    <row r="356" spans="1:43" ht="30" customHeight="1" x14ac:dyDescent="0.2">
      <c r="A356" s="91">
        <v>340</v>
      </c>
      <c r="B356" s="117" t="str">
        <f>'STUDENT NAMELIST'!B344</f>
        <v>2023PEC AI 368</v>
      </c>
      <c r="C356" s="117">
        <f>'STUDENT NAMELIST'!C344</f>
        <v>211423243346</v>
      </c>
      <c r="D356" s="118" t="str">
        <f>'STUDENT NAMELIST'!D344</f>
        <v>PUSHPARAJ M</v>
      </c>
      <c r="E356" s="82">
        <v>2</v>
      </c>
      <c r="F356" s="82">
        <v>2</v>
      </c>
      <c r="G356" s="82">
        <v>2</v>
      </c>
      <c r="H356" s="82">
        <v>2</v>
      </c>
      <c r="I356" s="82">
        <v>2</v>
      </c>
      <c r="J356" s="82">
        <v>2</v>
      </c>
      <c r="K356" s="82">
        <v>2</v>
      </c>
      <c r="L356" s="82">
        <v>2</v>
      </c>
      <c r="M356" s="82">
        <v>2</v>
      </c>
      <c r="N356" s="82">
        <v>1</v>
      </c>
      <c r="O356" s="82">
        <v>13</v>
      </c>
      <c r="P356" s="125">
        <v>0</v>
      </c>
      <c r="Q356" s="125">
        <v>0</v>
      </c>
      <c r="R356" s="125">
        <v>13</v>
      </c>
      <c r="S356" s="125">
        <v>12</v>
      </c>
      <c r="T356" s="125">
        <v>0</v>
      </c>
      <c r="U356" s="125">
        <v>13</v>
      </c>
      <c r="V356" s="125">
        <v>0</v>
      </c>
      <c r="W356" s="125">
        <v>0</v>
      </c>
      <c r="X356" s="125">
        <v>12</v>
      </c>
      <c r="Y356" s="125">
        <v>14</v>
      </c>
      <c r="Z356" s="125">
        <v>0</v>
      </c>
      <c r="AA356" s="92">
        <f t="shared" si="84"/>
        <v>96</v>
      </c>
      <c r="AB356" s="278">
        <f t="shared" si="71"/>
        <v>6</v>
      </c>
      <c r="AC356" s="278">
        <f t="shared" si="72"/>
        <v>22</v>
      </c>
      <c r="AD356" s="278">
        <f t="shared" si="73"/>
        <v>30</v>
      </c>
      <c r="AE356" s="278">
        <f t="shared" si="74"/>
        <v>12</v>
      </c>
      <c r="AF356" s="278">
        <f t="shared" si="75"/>
        <v>26</v>
      </c>
      <c r="AG356" s="278">
        <f t="shared" si="76"/>
        <v>0</v>
      </c>
      <c r="AH356" s="277">
        <f t="shared" si="77"/>
        <v>96</v>
      </c>
      <c r="AI356" s="279">
        <f t="shared" si="78"/>
        <v>100</v>
      </c>
      <c r="AJ356" s="279">
        <f t="shared" si="79"/>
        <v>95.652173913043484</v>
      </c>
      <c r="AK356" s="279">
        <f t="shared" si="80"/>
        <v>100</v>
      </c>
      <c r="AL356" s="279">
        <f t="shared" si="81"/>
        <v>92.307692307692307</v>
      </c>
      <c r="AM356" s="279">
        <f t="shared" si="82"/>
        <v>92.857142857142861</v>
      </c>
      <c r="AN356" s="279">
        <f t="shared" si="83"/>
        <v>0</v>
      </c>
      <c r="AO356" s="3"/>
      <c r="AP356" s="3"/>
      <c r="AQ356" s="3"/>
    </row>
    <row r="357" spans="1:43" ht="30" customHeight="1" x14ac:dyDescent="0.2">
      <c r="A357" s="91">
        <v>341</v>
      </c>
      <c r="B357" s="117" t="str">
        <f>'STUDENT NAMELIST'!B345</f>
        <v>2023PEC AI 369</v>
      </c>
      <c r="C357" s="117">
        <f>'STUDENT NAMELIST'!C345</f>
        <v>211423243347</v>
      </c>
      <c r="D357" s="118" t="str">
        <f>'STUDENT NAMELIST'!D345</f>
        <v>RADHAKRISHNAN R</v>
      </c>
      <c r="E357" s="82">
        <v>2</v>
      </c>
      <c r="F357" s="82">
        <v>2</v>
      </c>
      <c r="G357" s="82">
        <v>2</v>
      </c>
      <c r="H357" s="82">
        <v>2</v>
      </c>
      <c r="I357" s="82">
        <v>2</v>
      </c>
      <c r="J357" s="82">
        <v>2</v>
      </c>
      <c r="K357" s="82">
        <v>2</v>
      </c>
      <c r="L357" s="82">
        <v>2</v>
      </c>
      <c r="M357" s="82">
        <v>1</v>
      </c>
      <c r="N357" s="82">
        <v>0</v>
      </c>
      <c r="O357" s="82">
        <v>0</v>
      </c>
      <c r="P357" s="125">
        <v>11</v>
      </c>
      <c r="Q357" s="125">
        <v>12</v>
      </c>
      <c r="R357" s="125">
        <v>0</v>
      </c>
      <c r="S357" s="125">
        <v>0</v>
      </c>
      <c r="T357" s="125">
        <v>12</v>
      </c>
      <c r="U357" s="125">
        <v>0</v>
      </c>
      <c r="V357" s="125">
        <v>12</v>
      </c>
      <c r="W357" s="125">
        <v>7</v>
      </c>
      <c r="X357" s="125">
        <v>0</v>
      </c>
      <c r="Y357" s="125">
        <v>0</v>
      </c>
      <c r="Z357" s="125">
        <v>13</v>
      </c>
      <c r="AA357" s="92">
        <f t="shared" si="84"/>
        <v>84</v>
      </c>
      <c r="AB357" s="278">
        <f t="shared" si="71"/>
        <v>6</v>
      </c>
      <c r="AC357" s="278">
        <f t="shared" si="72"/>
        <v>8</v>
      </c>
      <c r="AD357" s="278">
        <f t="shared" si="73"/>
        <v>26</v>
      </c>
      <c r="AE357" s="278">
        <f t="shared" si="74"/>
        <v>24</v>
      </c>
      <c r="AF357" s="278">
        <f t="shared" si="75"/>
        <v>20</v>
      </c>
      <c r="AG357" s="278">
        <f t="shared" si="76"/>
        <v>0</v>
      </c>
      <c r="AH357" s="277">
        <f t="shared" si="77"/>
        <v>84</v>
      </c>
      <c r="AI357" s="279">
        <f t="shared" si="78"/>
        <v>100</v>
      </c>
      <c r="AJ357" s="279">
        <f t="shared" si="79"/>
        <v>80</v>
      </c>
      <c r="AK357" s="279">
        <f t="shared" si="80"/>
        <v>86.666666666666671</v>
      </c>
      <c r="AL357" s="279">
        <f t="shared" si="81"/>
        <v>92.307692307692307</v>
      </c>
      <c r="AM357" s="279">
        <f t="shared" si="82"/>
        <v>71.428571428571431</v>
      </c>
      <c r="AN357" s="279">
        <f t="shared" si="83"/>
        <v>0</v>
      </c>
      <c r="AO357" s="3"/>
      <c r="AP357" s="3"/>
      <c r="AQ357" s="3"/>
    </row>
    <row r="358" spans="1:43" ht="30" customHeight="1" x14ac:dyDescent="0.2">
      <c r="A358" s="91">
        <v>342</v>
      </c>
      <c r="B358" s="117" t="str">
        <f>'STUDENT NAMELIST'!B346</f>
        <v>2023PEC AI 374</v>
      </c>
      <c r="C358" s="117">
        <f>'STUDENT NAMELIST'!C346</f>
        <v>211423243348</v>
      </c>
      <c r="D358" s="118" t="str">
        <f>'STUDENT NAMELIST'!D346</f>
        <v>RAGESH P</v>
      </c>
      <c r="E358" s="82">
        <v>2</v>
      </c>
      <c r="F358" s="82">
        <v>2</v>
      </c>
      <c r="G358" s="82">
        <v>2</v>
      </c>
      <c r="H358" s="82">
        <v>2</v>
      </c>
      <c r="I358" s="82">
        <v>2</v>
      </c>
      <c r="J358" s="82">
        <v>2</v>
      </c>
      <c r="K358" s="82">
        <v>2</v>
      </c>
      <c r="L358" s="82">
        <v>2</v>
      </c>
      <c r="M358" s="82">
        <v>1</v>
      </c>
      <c r="N358" s="82">
        <v>0</v>
      </c>
      <c r="O358" s="82">
        <v>12</v>
      </c>
      <c r="P358" s="125">
        <v>0</v>
      </c>
      <c r="Q358" s="125">
        <v>0</v>
      </c>
      <c r="R358" s="125">
        <v>12</v>
      </c>
      <c r="S358" s="125">
        <v>11</v>
      </c>
      <c r="T358" s="125">
        <v>0</v>
      </c>
      <c r="U358" s="125">
        <v>12</v>
      </c>
      <c r="V358" s="125">
        <v>0</v>
      </c>
      <c r="W358" s="125">
        <v>0</v>
      </c>
      <c r="X358" s="125">
        <v>8</v>
      </c>
      <c r="Y358" s="125">
        <v>13</v>
      </c>
      <c r="Z358" s="125">
        <v>0</v>
      </c>
      <c r="AA358" s="92">
        <f t="shared" si="84"/>
        <v>85</v>
      </c>
      <c r="AB358" s="278">
        <f t="shared" si="71"/>
        <v>6</v>
      </c>
      <c r="AC358" s="278">
        <f t="shared" si="72"/>
        <v>20</v>
      </c>
      <c r="AD358" s="278">
        <f t="shared" si="73"/>
        <v>27</v>
      </c>
      <c r="AE358" s="278">
        <f t="shared" si="74"/>
        <v>11</v>
      </c>
      <c r="AF358" s="278">
        <f t="shared" si="75"/>
        <v>21</v>
      </c>
      <c r="AG358" s="278">
        <f t="shared" si="76"/>
        <v>0</v>
      </c>
      <c r="AH358" s="277">
        <f t="shared" si="77"/>
        <v>85</v>
      </c>
      <c r="AI358" s="279">
        <f t="shared" si="78"/>
        <v>100</v>
      </c>
      <c r="AJ358" s="279">
        <f t="shared" si="79"/>
        <v>86.956521739130437</v>
      </c>
      <c r="AK358" s="279">
        <f t="shared" si="80"/>
        <v>90</v>
      </c>
      <c r="AL358" s="279">
        <f t="shared" si="81"/>
        <v>84.615384615384613</v>
      </c>
      <c r="AM358" s="279">
        <f t="shared" si="82"/>
        <v>75</v>
      </c>
      <c r="AN358" s="279">
        <f t="shared" si="83"/>
        <v>0</v>
      </c>
      <c r="AO358" s="3"/>
      <c r="AP358" s="3"/>
      <c r="AQ358" s="3"/>
    </row>
    <row r="359" spans="1:43" ht="30" customHeight="1" x14ac:dyDescent="0.2">
      <c r="A359" s="91">
        <v>343</v>
      </c>
      <c r="B359" s="117" t="str">
        <f>'STUDENT NAMELIST'!B347</f>
        <v>2023PEC AI 370</v>
      </c>
      <c r="C359" s="117">
        <f>'STUDENT NAMELIST'!C347</f>
        <v>211423243349</v>
      </c>
      <c r="D359" s="118" t="str">
        <f>'STUDENT NAMELIST'!D347</f>
        <v>RAGHUL G</v>
      </c>
      <c r="E359" s="82">
        <v>2</v>
      </c>
      <c r="F359" s="82">
        <v>2</v>
      </c>
      <c r="G359" s="82">
        <v>2</v>
      </c>
      <c r="H359" s="82">
        <v>2</v>
      </c>
      <c r="I359" s="82">
        <v>2</v>
      </c>
      <c r="J359" s="82">
        <v>2</v>
      </c>
      <c r="K359" s="82">
        <v>2</v>
      </c>
      <c r="L359" s="82">
        <v>2</v>
      </c>
      <c r="M359" s="82">
        <v>2</v>
      </c>
      <c r="N359" s="82">
        <v>0</v>
      </c>
      <c r="O359" s="82">
        <v>0</v>
      </c>
      <c r="P359" s="125">
        <v>12</v>
      </c>
      <c r="Q359" s="125">
        <v>13</v>
      </c>
      <c r="R359" s="125">
        <v>0</v>
      </c>
      <c r="S359" s="125">
        <v>0</v>
      </c>
      <c r="T359" s="125">
        <v>13</v>
      </c>
      <c r="U359" s="125">
        <v>0</v>
      </c>
      <c r="V359" s="125">
        <v>13</v>
      </c>
      <c r="W359" s="125">
        <v>7</v>
      </c>
      <c r="X359" s="125">
        <v>0</v>
      </c>
      <c r="Y359" s="125">
        <v>0</v>
      </c>
      <c r="Z359" s="125">
        <v>13</v>
      </c>
      <c r="AA359" s="92">
        <f t="shared" si="84"/>
        <v>89</v>
      </c>
      <c r="AB359" s="278">
        <f t="shared" si="71"/>
        <v>6</v>
      </c>
      <c r="AC359" s="278">
        <f t="shared" si="72"/>
        <v>8</v>
      </c>
      <c r="AD359" s="278">
        <f t="shared" si="73"/>
        <v>29</v>
      </c>
      <c r="AE359" s="278">
        <f t="shared" si="74"/>
        <v>26</v>
      </c>
      <c r="AF359" s="278">
        <f t="shared" si="75"/>
        <v>20</v>
      </c>
      <c r="AG359" s="278">
        <f t="shared" si="76"/>
        <v>0</v>
      </c>
      <c r="AH359" s="277">
        <f t="shared" si="77"/>
        <v>89</v>
      </c>
      <c r="AI359" s="279">
        <f t="shared" si="78"/>
        <v>100</v>
      </c>
      <c r="AJ359" s="279">
        <f t="shared" si="79"/>
        <v>80</v>
      </c>
      <c r="AK359" s="279">
        <f t="shared" si="80"/>
        <v>96.666666666666671</v>
      </c>
      <c r="AL359" s="279">
        <f t="shared" si="81"/>
        <v>100</v>
      </c>
      <c r="AM359" s="279">
        <f t="shared" si="82"/>
        <v>71.428571428571431</v>
      </c>
      <c r="AN359" s="279">
        <f t="shared" si="83"/>
        <v>0</v>
      </c>
      <c r="AO359" s="3"/>
      <c r="AP359" s="3"/>
      <c r="AQ359" s="3"/>
    </row>
    <row r="360" spans="1:43" ht="30" customHeight="1" x14ac:dyDescent="0.2">
      <c r="A360" s="91">
        <v>344</v>
      </c>
      <c r="B360" s="117" t="str">
        <f>'STUDENT NAMELIST'!B348</f>
        <v>2023PEC AI 371</v>
      </c>
      <c r="C360" s="117">
        <f>'STUDENT NAMELIST'!C348</f>
        <v>211423243350</v>
      </c>
      <c r="D360" s="118" t="str">
        <f>'STUDENT NAMELIST'!D348</f>
        <v>RAGHUL R</v>
      </c>
      <c r="E360" s="82">
        <v>2</v>
      </c>
      <c r="F360" s="82">
        <v>2</v>
      </c>
      <c r="G360" s="82">
        <v>2</v>
      </c>
      <c r="H360" s="82">
        <v>2</v>
      </c>
      <c r="I360" s="82">
        <v>2</v>
      </c>
      <c r="J360" s="82">
        <v>2</v>
      </c>
      <c r="K360" s="82">
        <v>2</v>
      </c>
      <c r="L360" s="82">
        <v>2</v>
      </c>
      <c r="M360" s="82">
        <v>1</v>
      </c>
      <c r="N360" s="82">
        <v>0</v>
      </c>
      <c r="O360" s="82">
        <v>12</v>
      </c>
      <c r="P360" s="125">
        <v>0</v>
      </c>
      <c r="Q360" s="125">
        <v>0</v>
      </c>
      <c r="R360" s="125">
        <v>12</v>
      </c>
      <c r="S360" s="125">
        <v>10</v>
      </c>
      <c r="T360" s="125">
        <v>0</v>
      </c>
      <c r="U360" s="125">
        <v>12</v>
      </c>
      <c r="V360" s="125">
        <v>0</v>
      </c>
      <c r="W360" s="125">
        <v>0</v>
      </c>
      <c r="X360" s="125">
        <v>8</v>
      </c>
      <c r="Y360" s="125">
        <v>12</v>
      </c>
      <c r="Z360" s="125">
        <v>0</v>
      </c>
      <c r="AA360" s="92">
        <f t="shared" si="84"/>
        <v>83</v>
      </c>
      <c r="AB360" s="278">
        <f t="shared" si="71"/>
        <v>6</v>
      </c>
      <c r="AC360" s="278">
        <f t="shared" si="72"/>
        <v>20</v>
      </c>
      <c r="AD360" s="278">
        <f t="shared" si="73"/>
        <v>27</v>
      </c>
      <c r="AE360" s="278">
        <f t="shared" si="74"/>
        <v>10</v>
      </c>
      <c r="AF360" s="278">
        <f t="shared" si="75"/>
        <v>20</v>
      </c>
      <c r="AG360" s="278">
        <f t="shared" si="76"/>
        <v>0</v>
      </c>
      <c r="AH360" s="277">
        <f t="shared" si="77"/>
        <v>83</v>
      </c>
      <c r="AI360" s="279">
        <f t="shared" si="78"/>
        <v>100</v>
      </c>
      <c r="AJ360" s="279">
        <f t="shared" si="79"/>
        <v>86.956521739130437</v>
      </c>
      <c r="AK360" s="279">
        <f t="shared" si="80"/>
        <v>90</v>
      </c>
      <c r="AL360" s="279">
        <f t="shared" si="81"/>
        <v>76.923076923076934</v>
      </c>
      <c r="AM360" s="279">
        <f t="shared" si="82"/>
        <v>71.428571428571431</v>
      </c>
      <c r="AN360" s="279">
        <f t="shared" si="83"/>
        <v>0</v>
      </c>
      <c r="AO360" s="3"/>
      <c r="AP360" s="3"/>
      <c r="AQ360" s="3"/>
    </row>
    <row r="361" spans="1:43" ht="30" customHeight="1" x14ac:dyDescent="0.2">
      <c r="A361" s="91">
        <v>345</v>
      </c>
      <c r="B361" s="117" t="str">
        <f>'STUDENT NAMELIST'!B349</f>
        <v>2023PEC AI 372</v>
      </c>
      <c r="C361" s="117">
        <f>'STUDENT NAMELIST'!C349</f>
        <v>211423243351</v>
      </c>
      <c r="D361" s="118" t="str">
        <f>'STUDENT NAMELIST'!D349</f>
        <v>RAGHUL S</v>
      </c>
      <c r="E361" s="82">
        <v>2</v>
      </c>
      <c r="F361" s="82">
        <v>2</v>
      </c>
      <c r="G361" s="82">
        <v>2</v>
      </c>
      <c r="H361" s="82">
        <v>2</v>
      </c>
      <c r="I361" s="82">
        <v>2</v>
      </c>
      <c r="J361" s="82">
        <v>2</v>
      </c>
      <c r="K361" s="82">
        <v>2</v>
      </c>
      <c r="L361" s="82">
        <v>2</v>
      </c>
      <c r="M361" s="82">
        <v>0</v>
      </c>
      <c r="N361" s="82">
        <v>0</v>
      </c>
      <c r="O361" s="82">
        <v>0</v>
      </c>
      <c r="P361" s="125">
        <v>11</v>
      </c>
      <c r="Q361" s="125">
        <v>12</v>
      </c>
      <c r="R361" s="125">
        <v>0</v>
      </c>
      <c r="S361" s="125">
        <v>0</v>
      </c>
      <c r="T361" s="125">
        <v>12</v>
      </c>
      <c r="U361" s="125">
        <v>0</v>
      </c>
      <c r="V361" s="125">
        <v>12</v>
      </c>
      <c r="W361" s="125">
        <v>4</v>
      </c>
      <c r="X361" s="125">
        <v>0</v>
      </c>
      <c r="Y361" s="125">
        <v>0</v>
      </c>
      <c r="Z361" s="125">
        <v>12</v>
      </c>
      <c r="AA361" s="92">
        <f t="shared" si="84"/>
        <v>79</v>
      </c>
      <c r="AB361" s="278">
        <f t="shared" si="71"/>
        <v>6</v>
      </c>
      <c r="AC361" s="278">
        <f t="shared" si="72"/>
        <v>8</v>
      </c>
      <c r="AD361" s="278">
        <f t="shared" si="73"/>
        <v>25</v>
      </c>
      <c r="AE361" s="278">
        <f t="shared" si="74"/>
        <v>24</v>
      </c>
      <c r="AF361" s="278">
        <f t="shared" si="75"/>
        <v>16</v>
      </c>
      <c r="AG361" s="278">
        <f t="shared" si="76"/>
        <v>0</v>
      </c>
      <c r="AH361" s="277">
        <f t="shared" si="77"/>
        <v>79</v>
      </c>
      <c r="AI361" s="279">
        <f t="shared" si="78"/>
        <v>100</v>
      </c>
      <c r="AJ361" s="279">
        <f t="shared" si="79"/>
        <v>80</v>
      </c>
      <c r="AK361" s="279">
        <f t="shared" si="80"/>
        <v>83.333333333333343</v>
      </c>
      <c r="AL361" s="279">
        <f t="shared" si="81"/>
        <v>92.307692307692307</v>
      </c>
      <c r="AM361" s="279">
        <f t="shared" si="82"/>
        <v>57.142857142857139</v>
      </c>
      <c r="AN361" s="279">
        <f t="shared" si="83"/>
        <v>0</v>
      </c>
      <c r="AO361" s="3"/>
      <c r="AP361" s="3"/>
      <c r="AQ361" s="3"/>
    </row>
    <row r="362" spans="1:43" ht="30" customHeight="1" x14ac:dyDescent="0.2">
      <c r="A362" s="91">
        <v>346</v>
      </c>
      <c r="B362" s="117" t="str">
        <f>'STUDENT NAMELIST'!B350</f>
        <v>2023PEC AI 373</v>
      </c>
      <c r="C362" s="117">
        <f>'STUDENT NAMELIST'!C350</f>
        <v>211423243352</v>
      </c>
      <c r="D362" s="118" t="str">
        <f>'STUDENT NAMELIST'!D350</f>
        <v>RAHUL P S</v>
      </c>
      <c r="E362" s="82">
        <v>2</v>
      </c>
      <c r="F362" s="82">
        <v>2</v>
      </c>
      <c r="G362" s="82">
        <v>2</v>
      </c>
      <c r="H362" s="82">
        <v>2</v>
      </c>
      <c r="I362" s="82">
        <v>2</v>
      </c>
      <c r="J362" s="82">
        <v>2</v>
      </c>
      <c r="K362" s="82">
        <v>2</v>
      </c>
      <c r="L362" s="82">
        <v>2</v>
      </c>
      <c r="M362" s="82">
        <v>2</v>
      </c>
      <c r="N362" s="82">
        <v>0</v>
      </c>
      <c r="O362" s="82">
        <v>13</v>
      </c>
      <c r="P362" s="125">
        <v>0</v>
      </c>
      <c r="Q362" s="125">
        <v>0</v>
      </c>
      <c r="R362" s="125">
        <v>13</v>
      </c>
      <c r="S362" s="125">
        <v>11</v>
      </c>
      <c r="T362" s="125">
        <v>0</v>
      </c>
      <c r="U362" s="125">
        <v>13</v>
      </c>
      <c r="V362" s="125">
        <v>0</v>
      </c>
      <c r="W362" s="125">
        <v>0</v>
      </c>
      <c r="X362" s="125">
        <v>9</v>
      </c>
      <c r="Y362" s="125">
        <v>14</v>
      </c>
      <c r="Z362" s="125">
        <v>0</v>
      </c>
      <c r="AA362" s="92">
        <f t="shared" si="84"/>
        <v>91</v>
      </c>
      <c r="AB362" s="278">
        <f t="shared" si="71"/>
        <v>6</v>
      </c>
      <c r="AC362" s="278">
        <f t="shared" si="72"/>
        <v>21</v>
      </c>
      <c r="AD362" s="278">
        <f t="shared" si="73"/>
        <v>30</v>
      </c>
      <c r="AE362" s="278">
        <f t="shared" si="74"/>
        <v>11</v>
      </c>
      <c r="AF362" s="278">
        <f t="shared" si="75"/>
        <v>23</v>
      </c>
      <c r="AG362" s="278">
        <f t="shared" si="76"/>
        <v>0</v>
      </c>
      <c r="AH362" s="277">
        <f t="shared" si="77"/>
        <v>91</v>
      </c>
      <c r="AI362" s="279">
        <f t="shared" si="78"/>
        <v>100</v>
      </c>
      <c r="AJ362" s="279">
        <f t="shared" si="79"/>
        <v>91.304347826086953</v>
      </c>
      <c r="AK362" s="279">
        <f t="shared" si="80"/>
        <v>100</v>
      </c>
      <c r="AL362" s="279">
        <f t="shared" si="81"/>
        <v>84.615384615384613</v>
      </c>
      <c r="AM362" s="279">
        <f t="shared" si="82"/>
        <v>82.142857142857139</v>
      </c>
      <c r="AN362" s="279">
        <f t="shared" si="83"/>
        <v>0</v>
      </c>
      <c r="AO362" s="3"/>
      <c r="AP362" s="3"/>
      <c r="AQ362" s="3"/>
    </row>
    <row r="363" spans="1:43" ht="30" customHeight="1" x14ac:dyDescent="0.2">
      <c r="A363" s="91">
        <v>347</v>
      </c>
      <c r="B363" s="117" t="str">
        <f>'STUDENT NAMELIST'!B351</f>
        <v>2023PEC AI 234</v>
      </c>
      <c r="C363" s="117">
        <f>'STUDENT NAMELIST'!C351</f>
        <v>211423243353</v>
      </c>
      <c r="D363" s="118" t="str">
        <f>'STUDENT NAMELIST'!D351</f>
        <v>RAKSHINI H</v>
      </c>
      <c r="E363" s="82">
        <v>2</v>
      </c>
      <c r="F363" s="82">
        <v>2</v>
      </c>
      <c r="G363" s="82">
        <v>2</v>
      </c>
      <c r="H363" s="82">
        <v>2</v>
      </c>
      <c r="I363" s="82">
        <v>2</v>
      </c>
      <c r="J363" s="82">
        <v>2</v>
      </c>
      <c r="K363" s="82">
        <v>2</v>
      </c>
      <c r="L363" s="82">
        <v>2</v>
      </c>
      <c r="M363" s="82">
        <v>2</v>
      </c>
      <c r="N363" s="82">
        <v>0</v>
      </c>
      <c r="O363" s="82">
        <v>0</v>
      </c>
      <c r="P363" s="125">
        <v>12</v>
      </c>
      <c r="Q363" s="125">
        <v>13</v>
      </c>
      <c r="R363" s="125">
        <v>0</v>
      </c>
      <c r="S363" s="125">
        <v>0</v>
      </c>
      <c r="T363" s="125">
        <v>13</v>
      </c>
      <c r="U363" s="125">
        <v>0</v>
      </c>
      <c r="V363" s="125">
        <v>13</v>
      </c>
      <c r="W363" s="125">
        <v>8</v>
      </c>
      <c r="X363" s="125">
        <v>0</v>
      </c>
      <c r="Y363" s="125">
        <v>0</v>
      </c>
      <c r="Z363" s="125">
        <v>14</v>
      </c>
      <c r="AA363" s="92">
        <f t="shared" si="84"/>
        <v>91</v>
      </c>
      <c r="AB363" s="278">
        <f t="shared" si="71"/>
        <v>6</v>
      </c>
      <c r="AC363" s="278">
        <f t="shared" si="72"/>
        <v>8</v>
      </c>
      <c r="AD363" s="278">
        <f t="shared" si="73"/>
        <v>29</v>
      </c>
      <c r="AE363" s="278">
        <f t="shared" si="74"/>
        <v>26</v>
      </c>
      <c r="AF363" s="278">
        <f t="shared" si="75"/>
        <v>22</v>
      </c>
      <c r="AG363" s="278">
        <f t="shared" si="76"/>
        <v>0</v>
      </c>
      <c r="AH363" s="277">
        <f t="shared" si="77"/>
        <v>91</v>
      </c>
      <c r="AI363" s="279">
        <f t="shared" si="78"/>
        <v>100</v>
      </c>
      <c r="AJ363" s="279">
        <f t="shared" si="79"/>
        <v>80</v>
      </c>
      <c r="AK363" s="279">
        <f t="shared" si="80"/>
        <v>96.666666666666671</v>
      </c>
      <c r="AL363" s="279">
        <f t="shared" si="81"/>
        <v>100</v>
      </c>
      <c r="AM363" s="279">
        <f t="shared" si="82"/>
        <v>78.571428571428569</v>
      </c>
      <c r="AN363" s="279">
        <f t="shared" si="83"/>
        <v>0</v>
      </c>
      <c r="AO363" s="3"/>
      <c r="AP363" s="3"/>
      <c r="AQ363" s="3"/>
    </row>
    <row r="364" spans="1:43" ht="30" customHeight="1" x14ac:dyDescent="0.2">
      <c r="A364" s="91">
        <v>348</v>
      </c>
      <c r="B364" s="117" t="str">
        <f>'STUDENT NAMELIST'!B352</f>
        <v>2023PEC AI 235</v>
      </c>
      <c r="C364" s="117">
        <f>'STUDENT NAMELIST'!C352</f>
        <v>211423243354</v>
      </c>
      <c r="D364" s="118" t="str">
        <f>'STUDENT NAMELIST'!D352</f>
        <v>RAMYA S</v>
      </c>
      <c r="E364" s="82">
        <v>2</v>
      </c>
      <c r="F364" s="82">
        <v>2</v>
      </c>
      <c r="G364" s="82">
        <v>2</v>
      </c>
      <c r="H364" s="82">
        <v>2</v>
      </c>
      <c r="I364" s="82">
        <v>2</v>
      </c>
      <c r="J364" s="82">
        <v>2</v>
      </c>
      <c r="K364" s="82">
        <v>0</v>
      </c>
      <c r="L364" s="82">
        <v>0</v>
      </c>
      <c r="M364" s="82">
        <v>0</v>
      </c>
      <c r="N364" s="82">
        <v>0</v>
      </c>
      <c r="O364" s="82">
        <v>9</v>
      </c>
      <c r="P364" s="125">
        <v>0</v>
      </c>
      <c r="Q364" s="125">
        <v>0</v>
      </c>
      <c r="R364" s="125">
        <v>9</v>
      </c>
      <c r="S364" s="125">
        <v>8</v>
      </c>
      <c r="T364" s="125">
        <v>0</v>
      </c>
      <c r="U364" s="125">
        <v>9</v>
      </c>
      <c r="V364" s="125">
        <v>0</v>
      </c>
      <c r="W364" s="125">
        <v>0</v>
      </c>
      <c r="X364" s="125">
        <v>3</v>
      </c>
      <c r="Y364" s="125">
        <v>9</v>
      </c>
      <c r="Z364" s="125">
        <v>0</v>
      </c>
      <c r="AA364" s="92">
        <f t="shared" si="84"/>
        <v>59</v>
      </c>
      <c r="AB364" s="278">
        <f t="shared" si="71"/>
        <v>2</v>
      </c>
      <c r="AC364" s="278">
        <f t="shared" si="72"/>
        <v>17</v>
      </c>
      <c r="AD364" s="278">
        <f t="shared" si="73"/>
        <v>20</v>
      </c>
      <c r="AE364" s="278">
        <f t="shared" si="74"/>
        <v>8</v>
      </c>
      <c r="AF364" s="278">
        <f t="shared" si="75"/>
        <v>12</v>
      </c>
      <c r="AG364" s="278">
        <f t="shared" si="76"/>
        <v>0</v>
      </c>
      <c r="AH364" s="277">
        <f t="shared" si="77"/>
        <v>59</v>
      </c>
      <c r="AI364" s="279">
        <f t="shared" si="78"/>
        <v>33.333333333333329</v>
      </c>
      <c r="AJ364" s="279">
        <f t="shared" si="79"/>
        <v>73.91304347826086</v>
      </c>
      <c r="AK364" s="279">
        <f t="shared" si="80"/>
        <v>66.666666666666657</v>
      </c>
      <c r="AL364" s="279">
        <f t="shared" si="81"/>
        <v>61.53846153846154</v>
      </c>
      <c r="AM364" s="279">
        <f t="shared" si="82"/>
        <v>42.857142857142854</v>
      </c>
      <c r="AN364" s="279">
        <f t="shared" si="83"/>
        <v>0</v>
      </c>
      <c r="AO364" s="3"/>
      <c r="AP364" s="3"/>
      <c r="AQ364" s="3"/>
    </row>
    <row r="365" spans="1:43" ht="30" customHeight="1" x14ac:dyDescent="0.2">
      <c r="A365" s="91">
        <v>349</v>
      </c>
      <c r="B365" s="117" t="str">
        <f>'STUDENT NAMELIST'!B353</f>
        <v>2023PEC AI 236</v>
      </c>
      <c r="C365" s="117">
        <f>'STUDENT NAMELIST'!C353</f>
        <v>211423243355</v>
      </c>
      <c r="D365" s="118" t="str">
        <f>'STUDENT NAMELIST'!D353</f>
        <v>RANJANI A</v>
      </c>
      <c r="E365" s="82">
        <v>2</v>
      </c>
      <c r="F365" s="82">
        <v>2</v>
      </c>
      <c r="G365" s="82">
        <v>2</v>
      </c>
      <c r="H365" s="82">
        <v>2</v>
      </c>
      <c r="I365" s="82">
        <v>2</v>
      </c>
      <c r="J365" s="82">
        <v>2</v>
      </c>
      <c r="K365" s="82">
        <v>2</v>
      </c>
      <c r="L365" s="82">
        <v>2</v>
      </c>
      <c r="M365" s="82">
        <v>2</v>
      </c>
      <c r="N365" s="82">
        <v>1</v>
      </c>
      <c r="O365" s="82">
        <v>0</v>
      </c>
      <c r="P365" s="125">
        <v>13</v>
      </c>
      <c r="Q365" s="125">
        <v>13</v>
      </c>
      <c r="R365" s="125">
        <v>0</v>
      </c>
      <c r="S365" s="125">
        <v>0</v>
      </c>
      <c r="T365" s="125">
        <v>13</v>
      </c>
      <c r="U365" s="125">
        <v>0</v>
      </c>
      <c r="V365" s="125">
        <v>13</v>
      </c>
      <c r="W365" s="125">
        <v>9</v>
      </c>
      <c r="X365" s="125">
        <v>0</v>
      </c>
      <c r="Y365" s="125">
        <v>0</v>
      </c>
      <c r="Z365" s="125">
        <v>14</v>
      </c>
      <c r="AA365" s="92">
        <f t="shared" si="84"/>
        <v>94</v>
      </c>
      <c r="AB365" s="278">
        <f t="shared" si="71"/>
        <v>6</v>
      </c>
      <c r="AC365" s="278">
        <f t="shared" si="72"/>
        <v>9</v>
      </c>
      <c r="AD365" s="278">
        <f t="shared" si="73"/>
        <v>30</v>
      </c>
      <c r="AE365" s="278">
        <f t="shared" si="74"/>
        <v>26</v>
      </c>
      <c r="AF365" s="278">
        <f t="shared" si="75"/>
        <v>23</v>
      </c>
      <c r="AG365" s="278">
        <f t="shared" si="76"/>
        <v>0</v>
      </c>
      <c r="AH365" s="277">
        <f t="shared" si="77"/>
        <v>94</v>
      </c>
      <c r="AI365" s="279">
        <f t="shared" si="78"/>
        <v>100</v>
      </c>
      <c r="AJ365" s="279">
        <f t="shared" si="79"/>
        <v>90</v>
      </c>
      <c r="AK365" s="279">
        <f t="shared" si="80"/>
        <v>100</v>
      </c>
      <c r="AL365" s="279">
        <f t="shared" si="81"/>
        <v>100</v>
      </c>
      <c r="AM365" s="279">
        <f t="shared" si="82"/>
        <v>82.142857142857139</v>
      </c>
      <c r="AN365" s="279">
        <f t="shared" si="83"/>
        <v>0</v>
      </c>
      <c r="AO365" s="3"/>
      <c r="AP365" s="3"/>
      <c r="AQ365" s="3"/>
    </row>
    <row r="366" spans="1:43" ht="30" customHeight="1" x14ac:dyDescent="0.2">
      <c r="A366" s="91">
        <v>350</v>
      </c>
      <c r="B366" s="117" t="str">
        <f>'STUDENT NAMELIST'!B354</f>
        <v>2023PEC AI 375</v>
      </c>
      <c r="C366" s="117">
        <f>'STUDENT NAMELIST'!C354</f>
        <v>211423243356</v>
      </c>
      <c r="D366" s="118" t="str">
        <f>'STUDENT NAMELIST'!D354</f>
        <v>RANJITH R</v>
      </c>
      <c r="E366" s="82">
        <v>2</v>
      </c>
      <c r="F366" s="82">
        <v>2</v>
      </c>
      <c r="G366" s="82">
        <v>2</v>
      </c>
      <c r="H366" s="82">
        <v>2</v>
      </c>
      <c r="I366" s="82">
        <v>2</v>
      </c>
      <c r="J366" s="82">
        <v>2</v>
      </c>
      <c r="K366" s="82">
        <v>2</v>
      </c>
      <c r="L366" s="82">
        <v>2</v>
      </c>
      <c r="M366" s="82">
        <v>2</v>
      </c>
      <c r="N366" s="82">
        <v>0</v>
      </c>
      <c r="O366" s="82">
        <v>13</v>
      </c>
      <c r="P366" s="125">
        <v>0</v>
      </c>
      <c r="Q366" s="125">
        <v>0</v>
      </c>
      <c r="R366" s="125">
        <v>13</v>
      </c>
      <c r="S366" s="125">
        <v>11</v>
      </c>
      <c r="T366" s="125">
        <v>0</v>
      </c>
      <c r="U366" s="125">
        <v>13</v>
      </c>
      <c r="V366" s="125">
        <v>0</v>
      </c>
      <c r="W366" s="125">
        <v>0</v>
      </c>
      <c r="X366" s="125">
        <v>8</v>
      </c>
      <c r="Y366" s="125">
        <v>14</v>
      </c>
      <c r="Z366" s="125">
        <v>0</v>
      </c>
      <c r="AA366" s="92">
        <f t="shared" si="84"/>
        <v>90</v>
      </c>
      <c r="AB366" s="278">
        <f t="shared" si="71"/>
        <v>6</v>
      </c>
      <c r="AC366" s="278">
        <f t="shared" si="72"/>
        <v>21</v>
      </c>
      <c r="AD366" s="278">
        <f t="shared" si="73"/>
        <v>30</v>
      </c>
      <c r="AE366" s="278">
        <f t="shared" si="74"/>
        <v>11</v>
      </c>
      <c r="AF366" s="278">
        <f t="shared" si="75"/>
        <v>22</v>
      </c>
      <c r="AG366" s="278">
        <f t="shared" si="76"/>
        <v>0</v>
      </c>
      <c r="AH366" s="277">
        <f t="shared" si="77"/>
        <v>90</v>
      </c>
      <c r="AI366" s="279">
        <f t="shared" si="78"/>
        <v>100</v>
      </c>
      <c r="AJ366" s="279">
        <f t="shared" si="79"/>
        <v>91.304347826086953</v>
      </c>
      <c r="AK366" s="279">
        <f t="shared" si="80"/>
        <v>100</v>
      </c>
      <c r="AL366" s="279">
        <f t="shared" si="81"/>
        <v>84.615384615384613</v>
      </c>
      <c r="AM366" s="279">
        <f t="shared" si="82"/>
        <v>78.571428571428569</v>
      </c>
      <c r="AN366" s="279">
        <f t="shared" si="83"/>
        <v>0</v>
      </c>
      <c r="AO366" s="3"/>
      <c r="AP366" s="3"/>
      <c r="AQ366" s="3"/>
    </row>
    <row r="367" spans="1:43" ht="30" customHeight="1" x14ac:dyDescent="0.2">
      <c r="A367" s="91">
        <v>351</v>
      </c>
      <c r="B367" s="117" t="str">
        <f>'STUDENT NAMELIST'!B355</f>
        <v>2023PEC AI 376</v>
      </c>
      <c r="C367" s="117">
        <f>'STUDENT NAMELIST'!C355</f>
        <v>211423243357</v>
      </c>
      <c r="D367" s="118" t="str">
        <f>'STUDENT NAMELIST'!D355</f>
        <v>RATNA PRASAD K</v>
      </c>
      <c r="E367" s="82">
        <v>2</v>
      </c>
      <c r="F367" s="82">
        <v>2</v>
      </c>
      <c r="G367" s="82">
        <v>2</v>
      </c>
      <c r="H367" s="82">
        <v>2</v>
      </c>
      <c r="I367" s="82">
        <v>2</v>
      </c>
      <c r="J367" s="82">
        <v>2</v>
      </c>
      <c r="K367" s="82">
        <v>2</v>
      </c>
      <c r="L367" s="82">
        <v>2</v>
      </c>
      <c r="M367" s="82">
        <v>0</v>
      </c>
      <c r="N367" s="82">
        <v>0</v>
      </c>
      <c r="O367" s="82">
        <v>0</v>
      </c>
      <c r="P367" s="125">
        <v>11</v>
      </c>
      <c r="Q367" s="125">
        <v>12</v>
      </c>
      <c r="R367" s="125">
        <v>0</v>
      </c>
      <c r="S367" s="125">
        <v>0</v>
      </c>
      <c r="T367" s="125">
        <v>12</v>
      </c>
      <c r="U367" s="125">
        <v>0</v>
      </c>
      <c r="V367" s="125">
        <v>12</v>
      </c>
      <c r="W367" s="125">
        <v>7</v>
      </c>
      <c r="X367" s="125">
        <v>0</v>
      </c>
      <c r="Y367" s="125">
        <v>0</v>
      </c>
      <c r="Z367" s="125">
        <v>12</v>
      </c>
      <c r="AA367" s="92">
        <f t="shared" si="84"/>
        <v>82</v>
      </c>
      <c r="AB367" s="278">
        <f t="shared" si="71"/>
        <v>6</v>
      </c>
      <c r="AC367" s="278">
        <f t="shared" si="72"/>
        <v>8</v>
      </c>
      <c r="AD367" s="278">
        <f t="shared" si="73"/>
        <v>25</v>
      </c>
      <c r="AE367" s="278">
        <f t="shared" si="74"/>
        <v>24</v>
      </c>
      <c r="AF367" s="278">
        <f t="shared" si="75"/>
        <v>19</v>
      </c>
      <c r="AG367" s="278">
        <f t="shared" si="76"/>
        <v>0</v>
      </c>
      <c r="AH367" s="277">
        <f t="shared" si="77"/>
        <v>82</v>
      </c>
      <c r="AI367" s="279">
        <f t="shared" si="78"/>
        <v>100</v>
      </c>
      <c r="AJ367" s="279">
        <f t="shared" si="79"/>
        <v>80</v>
      </c>
      <c r="AK367" s="279">
        <f t="shared" si="80"/>
        <v>83.333333333333343</v>
      </c>
      <c r="AL367" s="279">
        <f t="shared" si="81"/>
        <v>92.307692307692307</v>
      </c>
      <c r="AM367" s="279">
        <f t="shared" si="82"/>
        <v>67.857142857142861</v>
      </c>
      <c r="AN367" s="279">
        <f t="shared" si="83"/>
        <v>0</v>
      </c>
      <c r="AO367" s="3"/>
      <c r="AP367" s="3"/>
      <c r="AQ367" s="3"/>
    </row>
    <row r="368" spans="1:43" ht="30" customHeight="1" x14ac:dyDescent="0.2">
      <c r="A368" s="91">
        <v>352</v>
      </c>
      <c r="B368" s="117" t="str">
        <f>'STUDENT NAMELIST'!B356</f>
        <v>2023PEC AI 237</v>
      </c>
      <c r="C368" s="117">
        <f>'STUDENT NAMELIST'!C356</f>
        <v>211423243358</v>
      </c>
      <c r="D368" s="118" t="str">
        <f>'STUDENT NAMELIST'!D356</f>
        <v>RAZEENA R</v>
      </c>
      <c r="E368" s="82">
        <v>2</v>
      </c>
      <c r="F368" s="82">
        <v>2</v>
      </c>
      <c r="G368" s="82">
        <v>2</v>
      </c>
      <c r="H368" s="82">
        <v>2</v>
      </c>
      <c r="I368" s="82">
        <v>2</v>
      </c>
      <c r="J368" s="82">
        <v>2</v>
      </c>
      <c r="K368" s="82">
        <v>2</v>
      </c>
      <c r="L368" s="82">
        <v>2</v>
      </c>
      <c r="M368" s="82">
        <v>0</v>
      </c>
      <c r="N368" s="82">
        <v>0</v>
      </c>
      <c r="O368" s="82">
        <v>12</v>
      </c>
      <c r="P368" s="125">
        <v>0</v>
      </c>
      <c r="Q368" s="125">
        <v>0</v>
      </c>
      <c r="R368" s="125">
        <v>12</v>
      </c>
      <c r="S368" s="125">
        <v>10</v>
      </c>
      <c r="T368" s="125">
        <v>0</v>
      </c>
      <c r="U368" s="125">
        <v>12</v>
      </c>
      <c r="V368" s="125">
        <v>0</v>
      </c>
      <c r="W368" s="125">
        <v>0</v>
      </c>
      <c r="X368" s="125">
        <v>6</v>
      </c>
      <c r="Y368" s="125">
        <v>12</v>
      </c>
      <c r="Z368" s="125">
        <v>0</v>
      </c>
      <c r="AA368" s="92">
        <f t="shared" si="84"/>
        <v>80</v>
      </c>
      <c r="AB368" s="278">
        <f t="shared" si="71"/>
        <v>6</v>
      </c>
      <c r="AC368" s="278">
        <f t="shared" si="72"/>
        <v>20</v>
      </c>
      <c r="AD368" s="278">
        <f t="shared" si="73"/>
        <v>26</v>
      </c>
      <c r="AE368" s="278">
        <f t="shared" si="74"/>
        <v>10</v>
      </c>
      <c r="AF368" s="278">
        <f t="shared" si="75"/>
        <v>18</v>
      </c>
      <c r="AG368" s="278">
        <f t="shared" si="76"/>
        <v>0</v>
      </c>
      <c r="AH368" s="277">
        <f t="shared" si="77"/>
        <v>80</v>
      </c>
      <c r="AI368" s="279">
        <f t="shared" si="78"/>
        <v>100</v>
      </c>
      <c r="AJ368" s="279">
        <f t="shared" si="79"/>
        <v>86.956521739130437</v>
      </c>
      <c r="AK368" s="279">
        <f t="shared" si="80"/>
        <v>86.666666666666671</v>
      </c>
      <c r="AL368" s="279">
        <f t="shared" si="81"/>
        <v>76.923076923076934</v>
      </c>
      <c r="AM368" s="279">
        <f t="shared" si="82"/>
        <v>64.285714285714292</v>
      </c>
      <c r="AN368" s="279">
        <f t="shared" si="83"/>
        <v>0</v>
      </c>
      <c r="AO368" s="3"/>
      <c r="AP368" s="3"/>
      <c r="AQ368" s="3"/>
    </row>
    <row r="369" spans="1:43" ht="30" customHeight="1" x14ac:dyDescent="0.2">
      <c r="A369" s="91">
        <v>353</v>
      </c>
      <c r="B369" s="117" t="str">
        <f>'STUDENT NAMELIST'!B357</f>
        <v>2023PEC AI 238</v>
      </c>
      <c r="C369" s="117">
        <f>'STUDENT NAMELIST'!C357</f>
        <v>211423243359</v>
      </c>
      <c r="D369" s="118" t="str">
        <f>'STUDENT NAMELIST'!D357</f>
        <v>RIHANA R</v>
      </c>
      <c r="E369" s="82">
        <v>2</v>
      </c>
      <c r="F369" s="82">
        <v>2</v>
      </c>
      <c r="G369" s="82">
        <v>2</v>
      </c>
      <c r="H369" s="82">
        <v>2</v>
      </c>
      <c r="I369" s="82">
        <v>2</v>
      </c>
      <c r="J369" s="82">
        <v>2</v>
      </c>
      <c r="K369" s="82">
        <v>1</v>
      </c>
      <c r="L369" s="82">
        <v>0</v>
      </c>
      <c r="M369" s="82">
        <v>0</v>
      </c>
      <c r="N369" s="82">
        <v>0</v>
      </c>
      <c r="O369" s="82">
        <v>0</v>
      </c>
      <c r="P369" s="125">
        <v>9</v>
      </c>
      <c r="Q369" s="125">
        <v>10</v>
      </c>
      <c r="R369" s="125">
        <v>0</v>
      </c>
      <c r="S369" s="125">
        <v>0</v>
      </c>
      <c r="T369" s="125">
        <v>10</v>
      </c>
      <c r="U369" s="125">
        <v>0</v>
      </c>
      <c r="V369" s="125">
        <v>10</v>
      </c>
      <c r="W369" s="125">
        <v>4</v>
      </c>
      <c r="X369" s="125">
        <v>0</v>
      </c>
      <c r="Y369" s="125">
        <v>0</v>
      </c>
      <c r="Z369" s="125">
        <v>10</v>
      </c>
      <c r="AA369" s="92">
        <f t="shared" si="84"/>
        <v>66</v>
      </c>
      <c r="AB369" s="278">
        <f t="shared" si="71"/>
        <v>3</v>
      </c>
      <c r="AC369" s="278">
        <f t="shared" si="72"/>
        <v>8</v>
      </c>
      <c r="AD369" s="278">
        <f t="shared" si="73"/>
        <v>21</v>
      </c>
      <c r="AE369" s="278">
        <f t="shared" si="74"/>
        <v>20</v>
      </c>
      <c r="AF369" s="278">
        <f t="shared" si="75"/>
        <v>14</v>
      </c>
      <c r="AG369" s="278">
        <f t="shared" si="76"/>
        <v>0</v>
      </c>
      <c r="AH369" s="277">
        <f t="shared" si="77"/>
        <v>66</v>
      </c>
      <c r="AI369" s="279">
        <f t="shared" si="78"/>
        <v>50</v>
      </c>
      <c r="AJ369" s="279">
        <f t="shared" si="79"/>
        <v>80</v>
      </c>
      <c r="AK369" s="279">
        <f t="shared" si="80"/>
        <v>70</v>
      </c>
      <c r="AL369" s="279">
        <f t="shared" si="81"/>
        <v>76.923076923076934</v>
      </c>
      <c r="AM369" s="279">
        <f t="shared" si="82"/>
        <v>50</v>
      </c>
      <c r="AN369" s="279">
        <f t="shared" si="83"/>
        <v>0</v>
      </c>
      <c r="AO369" s="3"/>
      <c r="AP369" s="3"/>
      <c r="AQ369" s="3"/>
    </row>
    <row r="370" spans="1:43" ht="30" customHeight="1" x14ac:dyDescent="0.2">
      <c r="A370" s="91">
        <v>354</v>
      </c>
      <c r="B370" s="117" t="str">
        <f>'STUDENT NAMELIST'!B358</f>
        <v>2023PEC AI 377</v>
      </c>
      <c r="C370" s="117">
        <f>'STUDENT NAMELIST'!C358</f>
        <v>211423243360</v>
      </c>
      <c r="D370" s="118" t="str">
        <f>'STUDENT NAMELIST'!D358</f>
        <v>RITHAN N</v>
      </c>
      <c r="E370" s="82">
        <v>2</v>
      </c>
      <c r="F370" s="82">
        <v>2</v>
      </c>
      <c r="G370" s="82">
        <v>2</v>
      </c>
      <c r="H370" s="82">
        <v>0</v>
      </c>
      <c r="I370" s="82">
        <v>0</v>
      </c>
      <c r="J370" s="82">
        <v>0</v>
      </c>
      <c r="K370" s="82">
        <v>0</v>
      </c>
      <c r="L370" s="82">
        <v>0</v>
      </c>
      <c r="M370" s="82">
        <v>0</v>
      </c>
      <c r="N370" s="82">
        <v>0</v>
      </c>
      <c r="O370" s="82">
        <v>5</v>
      </c>
      <c r="P370" s="125">
        <v>0</v>
      </c>
      <c r="Q370" s="125">
        <v>0</v>
      </c>
      <c r="R370" s="125">
        <v>5</v>
      </c>
      <c r="S370" s="125">
        <v>4</v>
      </c>
      <c r="T370" s="125">
        <v>0</v>
      </c>
      <c r="U370" s="125">
        <v>5</v>
      </c>
      <c r="V370" s="125">
        <v>0</v>
      </c>
      <c r="W370" s="125">
        <v>0</v>
      </c>
      <c r="X370" s="125">
        <v>1</v>
      </c>
      <c r="Y370" s="125">
        <v>5</v>
      </c>
      <c r="Z370" s="125">
        <v>0</v>
      </c>
      <c r="AA370" s="92">
        <f t="shared" si="84"/>
        <v>31</v>
      </c>
      <c r="AB370" s="278">
        <f t="shared" si="71"/>
        <v>2</v>
      </c>
      <c r="AC370" s="278">
        <f t="shared" si="72"/>
        <v>9</v>
      </c>
      <c r="AD370" s="278">
        <f t="shared" si="73"/>
        <v>10</v>
      </c>
      <c r="AE370" s="278">
        <f t="shared" si="74"/>
        <v>4</v>
      </c>
      <c r="AF370" s="278">
        <f t="shared" si="75"/>
        <v>6</v>
      </c>
      <c r="AG370" s="278">
        <f t="shared" si="76"/>
        <v>0</v>
      </c>
      <c r="AH370" s="277">
        <f t="shared" si="77"/>
        <v>31</v>
      </c>
      <c r="AI370" s="279">
        <f t="shared" si="78"/>
        <v>33.333333333333329</v>
      </c>
      <c r="AJ370" s="279">
        <f t="shared" si="79"/>
        <v>39.130434782608695</v>
      </c>
      <c r="AK370" s="279">
        <f t="shared" si="80"/>
        <v>33.333333333333329</v>
      </c>
      <c r="AL370" s="279">
        <f t="shared" si="81"/>
        <v>30.76923076923077</v>
      </c>
      <c r="AM370" s="279">
        <f t="shared" si="82"/>
        <v>21.428571428571427</v>
      </c>
      <c r="AN370" s="279">
        <f t="shared" si="83"/>
        <v>0</v>
      </c>
      <c r="AO370" s="3"/>
      <c r="AP370" s="3"/>
      <c r="AQ370" s="3"/>
    </row>
    <row r="371" spans="1:43" ht="30" customHeight="1" x14ac:dyDescent="0.2">
      <c r="A371" s="91">
        <v>355</v>
      </c>
      <c r="B371" s="117" t="str">
        <f>'STUDENT NAMELIST'!B359</f>
        <v>2023PEC AI 289</v>
      </c>
      <c r="C371" s="117">
        <f>'STUDENT NAMELIST'!C359</f>
        <v>211423243361</v>
      </c>
      <c r="D371" s="118" t="str">
        <f>'STUDENT NAMELIST'!D359</f>
        <v>RITHICK R</v>
      </c>
      <c r="E371" s="82">
        <v>2</v>
      </c>
      <c r="F371" s="82">
        <v>2</v>
      </c>
      <c r="G371" s="82">
        <v>2</v>
      </c>
      <c r="H371" s="82">
        <v>0</v>
      </c>
      <c r="I371" s="82">
        <v>0</v>
      </c>
      <c r="J371" s="82">
        <v>0</v>
      </c>
      <c r="K371" s="82">
        <v>0</v>
      </c>
      <c r="L371" s="82">
        <v>0</v>
      </c>
      <c r="M371" s="82">
        <v>0</v>
      </c>
      <c r="N371" s="82">
        <v>0</v>
      </c>
      <c r="O371" s="82">
        <v>0</v>
      </c>
      <c r="P371" s="125">
        <v>4</v>
      </c>
      <c r="Q371" s="125">
        <v>5</v>
      </c>
      <c r="R371" s="125">
        <v>0</v>
      </c>
      <c r="S371" s="125">
        <v>0</v>
      </c>
      <c r="T371" s="125">
        <v>5</v>
      </c>
      <c r="U371" s="125">
        <v>0</v>
      </c>
      <c r="V371" s="125">
        <v>5</v>
      </c>
      <c r="W371" s="125">
        <v>0</v>
      </c>
      <c r="X371" s="125">
        <v>0</v>
      </c>
      <c r="Y371" s="125">
        <v>0</v>
      </c>
      <c r="Z371" s="125">
        <v>5</v>
      </c>
      <c r="AA371" s="92">
        <f t="shared" si="84"/>
        <v>30</v>
      </c>
      <c r="AB371" s="278">
        <f t="shared" si="71"/>
        <v>2</v>
      </c>
      <c r="AC371" s="278">
        <f t="shared" si="72"/>
        <v>4</v>
      </c>
      <c r="AD371" s="278">
        <f t="shared" si="73"/>
        <v>9</v>
      </c>
      <c r="AE371" s="278">
        <f t="shared" si="74"/>
        <v>10</v>
      </c>
      <c r="AF371" s="278">
        <f t="shared" si="75"/>
        <v>5</v>
      </c>
      <c r="AG371" s="278">
        <f t="shared" si="76"/>
        <v>0</v>
      </c>
      <c r="AH371" s="277">
        <f t="shared" si="77"/>
        <v>30</v>
      </c>
      <c r="AI371" s="279">
        <f t="shared" si="78"/>
        <v>33.333333333333329</v>
      </c>
      <c r="AJ371" s="279">
        <f t="shared" si="79"/>
        <v>40</v>
      </c>
      <c r="AK371" s="279">
        <f t="shared" si="80"/>
        <v>30</v>
      </c>
      <c r="AL371" s="279">
        <f t="shared" si="81"/>
        <v>38.461538461538467</v>
      </c>
      <c r="AM371" s="279">
        <f t="shared" si="82"/>
        <v>33.333333333333329</v>
      </c>
      <c r="AN371" s="279">
        <f t="shared" si="83"/>
        <v>0</v>
      </c>
      <c r="AO371" s="3"/>
      <c r="AP371" s="3"/>
      <c r="AQ371" s="3"/>
    </row>
    <row r="372" spans="1:43" ht="30" customHeight="1" x14ac:dyDescent="0.2">
      <c r="A372" s="91">
        <v>356</v>
      </c>
      <c r="B372" s="117" t="str">
        <f>'STUDENT NAMELIST'!B360</f>
        <v>2023PEC AI 378</v>
      </c>
      <c r="C372" s="117">
        <f>'STUDENT NAMELIST'!C360</f>
        <v>211423243362</v>
      </c>
      <c r="D372" s="118" t="str">
        <f>'STUDENT NAMELIST'!D360</f>
        <v>RITHIKESH D</v>
      </c>
      <c r="E372" s="82">
        <v>2</v>
      </c>
      <c r="F372" s="82">
        <v>2</v>
      </c>
      <c r="G372" s="82">
        <v>2</v>
      </c>
      <c r="H372" s="82">
        <v>0</v>
      </c>
      <c r="I372" s="82">
        <v>0</v>
      </c>
      <c r="J372" s="82">
        <v>0</v>
      </c>
      <c r="K372" s="82">
        <v>0</v>
      </c>
      <c r="L372" s="82">
        <v>0</v>
      </c>
      <c r="M372" s="82">
        <v>0</v>
      </c>
      <c r="N372" s="82">
        <v>0</v>
      </c>
      <c r="O372" s="82">
        <v>5</v>
      </c>
      <c r="P372" s="125">
        <v>0</v>
      </c>
      <c r="Q372" s="125">
        <v>0</v>
      </c>
      <c r="R372" s="125">
        <v>5</v>
      </c>
      <c r="S372" s="125">
        <v>4</v>
      </c>
      <c r="T372" s="125">
        <v>0</v>
      </c>
      <c r="U372" s="125">
        <v>5</v>
      </c>
      <c r="V372" s="125">
        <v>0</v>
      </c>
      <c r="W372" s="125">
        <v>0</v>
      </c>
      <c r="X372" s="125">
        <v>1</v>
      </c>
      <c r="Y372" s="125">
        <v>5</v>
      </c>
      <c r="Z372" s="125">
        <v>0</v>
      </c>
      <c r="AA372" s="92">
        <f t="shared" si="84"/>
        <v>31</v>
      </c>
      <c r="AB372" s="278">
        <f t="shared" si="71"/>
        <v>2</v>
      </c>
      <c r="AC372" s="278">
        <f t="shared" si="72"/>
        <v>9</v>
      </c>
      <c r="AD372" s="278">
        <f t="shared" si="73"/>
        <v>10</v>
      </c>
      <c r="AE372" s="278">
        <f t="shared" si="74"/>
        <v>4</v>
      </c>
      <c r="AF372" s="278">
        <f t="shared" si="75"/>
        <v>6</v>
      </c>
      <c r="AG372" s="278">
        <f t="shared" si="76"/>
        <v>0</v>
      </c>
      <c r="AH372" s="277">
        <f t="shared" si="77"/>
        <v>31</v>
      </c>
      <c r="AI372" s="279">
        <f t="shared" si="78"/>
        <v>33.333333333333329</v>
      </c>
      <c r="AJ372" s="279">
        <f t="shared" si="79"/>
        <v>39.130434782608695</v>
      </c>
      <c r="AK372" s="279">
        <f t="shared" si="80"/>
        <v>33.333333333333329</v>
      </c>
      <c r="AL372" s="279">
        <f t="shared" si="81"/>
        <v>30.76923076923077</v>
      </c>
      <c r="AM372" s="279">
        <f t="shared" si="82"/>
        <v>21.428571428571427</v>
      </c>
      <c r="AN372" s="279">
        <f t="shared" si="83"/>
        <v>0</v>
      </c>
      <c r="AO372" s="3"/>
      <c r="AP372" s="3"/>
      <c r="AQ372" s="3"/>
    </row>
    <row r="373" spans="1:43" ht="30" customHeight="1" x14ac:dyDescent="0.2">
      <c r="A373" s="91">
        <v>357</v>
      </c>
      <c r="B373" s="117" t="str">
        <f>'STUDENT NAMELIST'!B361</f>
        <v>2023PEC AI 379</v>
      </c>
      <c r="C373" s="117">
        <f>'STUDENT NAMELIST'!C361</f>
        <v>211423243363</v>
      </c>
      <c r="D373" s="118" t="str">
        <f>'STUDENT NAMELIST'!D361</f>
        <v>ROACH SAJU R</v>
      </c>
      <c r="E373" s="82">
        <v>2</v>
      </c>
      <c r="F373" s="82">
        <v>2</v>
      </c>
      <c r="G373" s="82">
        <v>2</v>
      </c>
      <c r="H373" s="82">
        <v>0</v>
      </c>
      <c r="I373" s="82">
        <v>0</v>
      </c>
      <c r="J373" s="82">
        <v>0</v>
      </c>
      <c r="K373" s="82">
        <v>0</v>
      </c>
      <c r="L373" s="82">
        <v>0</v>
      </c>
      <c r="M373" s="82">
        <v>0</v>
      </c>
      <c r="N373" s="82">
        <v>0</v>
      </c>
      <c r="O373" s="82">
        <v>0</v>
      </c>
      <c r="P373" s="125">
        <v>4</v>
      </c>
      <c r="Q373" s="125">
        <v>5</v>
      </c>
      <c r="R373" s="125">
        <v>0</v>
      </c>
      <c r="S373" s="125">
        <v>0</v>
      </c>
      <c r="T373" s="125">
        <v>5</v>
      </c>
      <c r="U373" s="125">
        <v>0</v>
      </c>
      <c r="V373" s="125">
        <v>5</v>
      </c>
      <c r="W373" s="125">
        <v>0</v>
      </c>
      <c r="X373" s="125">
        <v>0</v>
      </c>
      <c r="Y373" s="125">
        <v>0</v>
      </c>
      <c r="Z373" s="125">
        <v>5</v>
      </c>
      <c r="AA373" s="92">
        <f t="shared" si="84"/>
        <v>30</v>
      </c>
      <c r="AB373" s="278">
        <f t="shared" si="71"/>
        <v>2</v>
      </c>
      <c r="AC373" s="278">
        <f t="shared" si="72"/>
        <v>4</v>
      </c>
      <c r="AD373" s="278">
        <f t="shared" si="73"/>
        <v>9</v>
      </c>
      <c r="AE373" s="278">
        <f t="shared" si="74"/>
        <v>10</v>
      </c>
      <c r="AF373" s="278">
        <f t="shared" si="75"/>
        <v>5</v>
      </c>
      <c r="AG373" s="278">
        <f t="shared" si="76"/>
        <v>0</v>
      </c>
      <c r="AH373" s="277">
        <f t="shared" si="77"/>
        <v>30</v>
      </c>
      <c r="AI373" s="279">
        <f t="shared" si="78"/>
        <v>33.333333333333329</v>
      </c>
      <c r="AJ373" s="279">
        <f t="shared" si="79"/>
        <v>40</v>
      </c>
      <c r="AK373" s="279">
        <f t="shared" si="80"/>
        <v>30</v>
      </c>
      <c r="AL373" s="279">
        <f t="shared" si="81"/>
        <v>38.461538461538467</v>
      </c>
      <c r="AM373" s="279">
        <f t="shared" si="82"/>
        <v>33.333333333333329</v>
      </c>
      <c r="AN373" s="279">
        <f t="shared" si="83"/>
        <v>0</v>
      </c>
      <c r="AO373" s="3"/>
      <c r="AP373" s="3"/>
      <c r="AQ373" s="3"/>
    </row>
    <row r="374" spans="1:43" ht="30" customHeight="1" x14ac:dyDescent="0.2">
      <c r="A374" s="91">
        <v>358</v>
      </c>
      <c r="B374" s="117" t="str">
        <f>'STUDENT NAMELIST'!B362</f>
        <v>2023PEC AI 380</v>
      </c>
      <c r="C374" s="117">
        <f>'STUDENT NAMELIST'!C362</f>
        <v>211423243364</v>
      </c>
      <c r="D374" s="118" t="str">
        <f>'STUDENT NAMELIST'!D362</f>
        <v>ROHINATH P</v>
      </c>
      <c r="E374" s="82">
        <v>2</v>
      </c>
      <c r="F374" s="82">
        <v>2</v>
      </c>
      <c r="G374" s="82">
        <v>2</v>
      </c>
      <c r="H374" s="82">
        <v>2</v>
      </c>
      <c r="I374" s="82">
        <v>2</v>
      </c>
      <c r="J374" s="82">
        <v>2</v>
      </c>
      <c r="K374" s="82">
        <v>2</v>
      </c>
      <c r="L374" s="82">
        <v>1</v>
      </c>
      <c r="M374" s="82">
        <v>0</v>
      </c>
      <c r="N374" s="82">
        <v>0</v>
      </c>
      <c r="O374" s="82">
        <v>11</v>
      </c>
      <c r="P374" s="125">
        <v>0</v>
      </c>
      <c r="Q374" s="125">
        <v>0</v>
      </c>
      <c r="R374" s="125">
        <v>11</v>
      </c>
      <c r="S374" s="125">
        <v>10</v>
      </c>
      <c r="T374" s="125">
        <v>0</v>
      </c>
      <c r="U374" s="125">
        <v>11</v>
      </c>
      <c r="V374" s="125">
        <v>0</v>
      </c>
      <c r="W374" s="125">
        <v>0</v>
      </c>
      <c r="X374" s="125">
        <v>7</v>
      </c>
      <c r="Y374" s="125">
        <v>11</v>
      </c>
      <c r="Z374" s="125">
        <v>0</v>
      </c>
      <c r="AA374" s="92">
        <f t="shared" si="84"/>
        <v>76</v>
      </c>
      <c r="AB374" s="278">
        <f t="shared" si="71"/>
        <v>5</v>
      </c>
      <c r="AC374" s="278">
        <f t="shared" si="72"/>
        <v>19</v>
      </c>
      <c r="AD374" s="278">
        <f t="shared" si="73"/>
        <v>24</v>
      </c>
      <c r="AE374" s="278">
        <f t="shared" si="74"/>
        <v>10</v>
      </c>
      <c r="AF374" s="278">
        <f t="shared" si="75"/>
        <v>18</v>
      </c>
      <c r="AG374" s="278">
        <f t="shared" si="76"/>
        <v>0</v>
      </c>
      <c r="AH374" s="277">
        <f t="shared" si="77"/>
        <v>76</v>
      </c>
      <c r="AI374" s="279">
        <f t="shared" si="78"/>
        <v>83.333333333333343</v>
      </c>
      <c r="AJ374" s="279">
        <f t="shared" si="79"/>
        <v>82.608695652173907</v>
      </c>
      <c r="AK374" s="279">
        <f t="shared" si="80"/>
        <v>80</v>
      </c>
      <c r="AL374" s="279">
        <f t="shared" si="81"/>
        <v>76.923076923076934</v>
      </c>
      <c r="AM374" s="279">
        <f t="shared" si="82"/>
        <v>64.285714285714292</v>
      </c>
      <c r="AN374" s="279">
        <f t="shared" si="83"/>
        <v>0</v>
      </c>
      <c r="AO374" s="3"/>
      <c r="AP374" s="3"/>
      <c r="AQ374" s="3"/>
    </row>
    <row r="375" spans="1:43" ht="30" customHeight="1" x14ac:dyDescent="0.2">
      <c r="A375" s="91">
        <v>359</v>
      </c>
      <c r="B375" s="117" t="str">
        <f>'STUDENT NAMELIST'!B363</f>
        <v>2023PEC AI 381</v>
      </c>
      <c r="C375" s="117">
        <f>'STUDENT NAMELIST'!C363</f>
        <v>211423243365</v>
      </c>
      <c r="D375" s="118" t="str">
        <f>'STUDENT NAMELIST'!D363</f>
        <v>ROSAN AKTHAR H</v>
      </c>
      <c r="E375" s="82">
        <v>2</v>
      </c>
      <c r="F375" s="82">
        <v>2</v>
      </c>
      <c r="G375" s="82">
        <v>2</v>
      </c>
      <c r="H375" s="82">
        <v>2</v>
      </c>
      <c r="I375" s="82">
        <v>0</v>
      </c>
      <c r="J375" s="82">
        <v>0</v>
      </c>
      <c r="K375" s="82">
        <v>0</v>
      </c>
      <c r="L375" s="82">
        <v>0</v>
      </c>
      <c r="M375" s="82">
        <v>0</v>
      </c>
      <c r="N375" s="82">
        <v>0</v>
      </c>
      <c r="O375" s="82">
        <v>0</v>
      </c>
      <c r="P375" s="125">
        <v>5</v>
      </c>
      <c r="Q375" s="125">
        <v>6</v>
      </c>
      <c r="R375" s="125">
        <v>0</v>
      </c>
      <c r="S375" s="125">
        <v>0</v>
      </c>
      <c r="T375" s="125">
        <v>6</v>
      </c>
      <c r="U375" s="125">
        <v>0</v>
      </c>
      <c r="V375" s="125">
        <v>6</v>
      </c>
      <c r="W375" s="125">
        <v>1</v>
      </c>
      <c r="X375" s="125">
        <v>0</v>
      </c>
      <c r="Y375" s="125">
        <v>0</v>
      </c>
      <c r="Z375" s="125">
        <v>6</v>
      </c>
      <c r="AA375" s="92">
        <f t="shared" si="84"/>
        <v>38</v>
      </c>
      <c r="AB375" s="278">
        <f t="shared" si="71"/>
        <v>2</v>
      </c>
      <c r="AC375" s="278">
        <f t="shared" si="72"/>
        <v>6</v>
      </c>
      <c r="AD375" s="278">
        <f t="shared" si="73"/>
        <v>11</v>
      </c>
      <c r="AE375" s="278">
        <f t="shared" si="74"/>
        <v>12</v>
      </c>
      <c r="AF375" s="278">
        <f t="shared" si="75"/>
        <v>7</v>
      </c>
      <c r="AG375" s="278">
        <f t="shared" si="76"/>
        <v>0</v>
      </c>
      <c r="AH375" s="277">
        <f t="shared" si="77"/>
        <v>38</v>
      </c>
      <c r="AI375" s="279">
        <f t="shared" si="78"/>
        <v>33.333333333333329</v>
      </c>
      <c r="AJ375" s="279">
        <f t="shared" si="79"/>
        <v>60</v>
      </c>
      <c r="AK375" s="279">
        <f t="shared" si="80"/>
        <v>36.666666666666664</v>
      </c>
      <c r="AL375" s="279">
        <f t="shared" si="81"/>
        <v>46.153846153846153</v>
      </c>
      <c r="AM375" s="279">
        <f t="shared" si="82"/>
        <v>25</v>
      </c>
      <c r="AN375" s="279">
        <f t="shared" si="83"/>
        <v>0</v>
      </c>
      <c r="AO375" s="3"/>
      <c r="AP375" s="3"/>
      <c r="AQ375" s="3"/>
    </row>
    <row r="376" spans="1:43" ht="30" customHeight="1" x14ac:dyDescent="0.2">
      <c r="A376" s="91">
        <v>360</v>
      </c>
      <c r="B376" s="117" t="str">
        <f>'STUDENT NAMELIST'!B364</f>
        <v>2023PEC AI 239</v>
      </c>
      <c r="C376" s="117">
        <f>'STUDENT NAMELIST'!C364</f>
        <v>211423243366</v>
      </c>
      <c r="D376" s="118" t="str">
        <f>'STUDENT NAMELIST'!D364</f>
        <v>RUBA DARSHNI J</v>
      </c>
      <c r="E376" s="82">
        <v>2</v>
      </c>
      <c r="F376" s="82">
        <v>2</v>
      </c>
      <c r="G376" s="82">
        <v>2</v>
      </c>
      <c r="H376" s="82">
        <v>0</v>
      </c>
      <c r="I376" s="82">
        <v>0</v>
      </c>
      <c r="J376" s="82">
        <v>0</v>
      </c>
      <c r="K376" s="82">
        <v>0</v>
      </c>
      <c r="L376" s="82">
        <v>0</v>
      </c>
      <c r="M376" s="82">
        <v>0</v>
      </c>
      <c r="N376" s="82">
        <v>0</v>
      </c>
      <c r="O376" s="82">
        <v>5</v>
      </c>
      <c r="P376" s="125">
        <v>0</v>
      </c>
      <c r="Q376" s="125">
        <v>0</v>
      </c>
      <c r="R376" s="125">
        <v>5</v>
      </c>
      <c r="S376" s="125">
        <v>4</v>
      </c>
      <c r="T376" s="125">
        <v>0</v>
      </c>
      <c r="U376" s="125">
        <v>5</v>
      </c>
      <c r="V376" s="125">
        <v>0</v>
      </c>
      <c r="W376" s="125">
        <v>0</v>
      </c>
      <c r="X376" s="125">
        <v>0</v>
      </c>
      <c r="Y376" s="125">
        <v>5</v>
      </c>
      <c r="Z376" s="125">
        <v>0</v>
      </c>
      <c r="AA376" s="92">
        <f t="shared" si="84"/>
        <v>30</v>
      </c>
      <c r="AB376" s="278">
        <f t="shared" si="71"/>
        <v>2</v>
      </c>
      <c r="AC376" s="278">
        <f t="shared" si="72"/>
        <v>9</v>
      </c>
      <c r="AD376" s="278">
        <f t="shared" si="73"/>
        <v>10</v>
      </c>
      <c r="AE376" s="278">
        <f t="shared" si="74"/>
        <v>4</v>
      </c>
      <c r="AF376" s="278">
        <f t="shared" si="75"/>
        <v>5</v>
      </c>
      <c r="AG376" s="278">
        <f t="shared" si="76"/>
        <v>0</v>
      </c>
      <c r="AH376" s="277">
        <f t="shared" si="77"/>
        <v>30</v>
      </c>
      <c r="AI376" s="279">
        <f t="shared" si="78"/>
        <v>33.333333333333329</v>
      </c>
      <c r="AJ376" s="279">
        <f t="shared" si="79"/>
        <v>39.130434782608695</v>
      </c>
      <c r="AK376" s="279">
        <f t="shared" si="80"/>
        <v>33.333333333333329</v>
      </c>
      <c r="AL376" s="279">
        <f t="shared" si="81"/>
        <v>30.76923076923077</v>
      </c>
      <c r="AM376" s="279">
        <f t="shared" si="82"/>
        <v>33.333333333333329</v>
      </c>
      <c r="AN376" s="279">
        <f t="shared" si="83"/>
        <v>0</v>
      </c>
      <c r="AO376" s="3"/>
      <c r="AP376" s="3"/>
      <c r="AQ376" s="3"/>
    </row>
    <row r="377" spans="1:43" ht="30" customHeight="1" x14ac:dyDescent="0.2">
      <c r="A377" s="91">
        <v>361</v>
      </c>
      <c r="B377" s="117" t="str">
        <f>'STUDENT NAMELIST'!B365</f>
        <v>2023PEC AI 382</v>
      </c>
      <c r="C377" s="117">
        <f>'STUDENT NAMELIST'!C365</f>
        <v>211423243367</v>
      </c>
      <c r="D377" s="118" t="str">
        <f>'STUDENT NAMELIST'!D365</f>
        <v>RUBESH ADITHYA SELVARATHNAM</v>
      </c>
      <c r="E377" s="82">
        <v>2</v>
      </c>
      <c r="F377" s="82">
        <v>2</v>
      </c>
      <c r="G377" s="82">
        <v>2</v>
      </c>
      <c r="H377" s="82">
        <v>2</v>
      </c>
      <c r="I377" s="82">
        <v>2</v>
      </c>
      <c r="J377" s="82">
        <v>2</v>
      </c>
      <c r="K377" s="82">
        <v>2</v>
      </c>
      <c r="L377" s="82">
        <v>2</v>
      </c>
      <c r="M377" s="82">
        <v>0</v>
      </c>
      <c r="N377" s="82">
        <v>0</v>
      </c>
      <c r="O377" s="82">
        <v>0</v>
      </c>
      <c r="P377" s="125">
        <v>11</v>
      </c>
      <c r="Q377" s="125">
        <v>12</v>
      </c>
      <c r="R377" s="125">
        <v>0</v>
      </c>
      <c r="S377" s="125">
        <v>0</v>
      </c>
      <c r="T377" s="125">
        <v>12</v>
      </c>
      <c r="U377" s="125">
        <v>0</v>
      </c>
      <c r="V377" s="125">
        <v>12</v>
      </c>
      <c r="W377" s="125">
        <v>5</v>
      </c>
      <c r="X377" s="125">
        <v>0</v>
      </c>
      <c r="Y377" s="125">
        <v>0</v>
      </c>
      <c r="Z377" s="125">
        <v>12</v>
      </c>
      <c r="AA377" s="92">
        <f t="shared" si="84"/>
        <v>80</v>
      </c>
      <c r="AB377" s="278">
        <f t="shared" si="71"/>
        <v>6</v>
      </c>
      <c r="AC377" s="278">
        <f t="shared" si="72"/>
        <v>8</v>
      </c>
      <c r="AD377" s="278">
        <f t="shared" si="73"/>
        <v>25</v>
      </c>
      <c r="AE377" s="278">
        <f t="shared" si="74"/>
        <v>24</v>
      </c>
      <c r="AF377" s="278">
        <f t="shared" si="75"/>
        <v>17</v>
      </c>
      <c r="AG377" s="278">
        <f t="shared" si="76"/>
        <v>0</v>
      </c>
      <c r="AH377" s="277">
        <f t="shared" si="77"/>
        <v>80</v>
      </c>
      <c r="AI377" s="279">
        <f t="shared" si="78"/>
        <v>100</v>
      </c>
      <c r="AJ377" s="279">
        <f t="shared" si="79"/>
        <v>80</v>
      </c>
      <c r="AK377" s="279">
        <f t="shared" si="80"/>
        <v>83.333333333333343</v>
      </c>
      <c r="AL377" s="279">
        <f t="shared" si="81"/>
        <v>92.307692307692307</v>
      </c>
      <c r="AM377" s="279">
        <f t="shared" si="82"/>
        <v>60.714285714285708</v>
      </c>
      <c r="AN377" s="279">
        <f t="shared" si="83"/>
        <v>0</v>
      </c>
      <c r="AO377" s="3"/>
      <c r="AP377" s="3"/>
      <c r="AQ377" s="3"/>
    </row>
    <row r="378" spans="1:43" ht="30" customHeight="1" x14ac:dyDescent="0.2">
      <c r="A378" s="91">
        <v>362</v>
      </c>
      <c r="B378" s="117" t="str">
        <f>'STUDENT NAMELIST'!B366</f>
        <v>2023PEC AI 383</v>
      </c>
      <c r="C378" s="117">
        <f>'STUDENT NAMELIST'!C366</f>
        <v>211423243368</v>
      </c>
      <c r="D378" s="118" t="str">
        <f>'STUDENT NAMELIST'!D366</f>
        <v>RUBESH B</v>
      </c>
      <c r="E378" s="82">
        <v>2</v>
      </c>
      <c r="F378" s="82">
        <v>2</v>
      </c>
      <c r="G378" s="82">
        <v>2</v>
      </c>
      <c r="H378" s="82">
        <v>2</v>
      </c>
      <c r="I378" s="82">
        <v>2</v>
      </c>
      <c r="J378" s="82">
        <v>2</v>
      </c>
      <c r="K378" s="82">
        <v>1</v>
      </c>
      <c r="L378" s="82">
        <v>0</v>
      </c>
      <c r="M378" s="82">
        <v>0</v>
      </c>
      <c r="N378" s="82">
        <v>0</v>
      </c>
      <c r="O378" s="82">
        <v>10</v>
      </c>
      <c r="P378" s="125">
        <v>0</v>
      </c>
      <c r="Q378" s="125">
        <v>0</v>
      </c>
      <c r="R378" s="125">
        <v>10</v>
      </c>
      <c r="S378" s="125">
        <v>9</v>
      </c>
      <c r="T378" s="125">
        <v>0</v>
      </c>
      <c r="U378" s="125">
        <v>10</v>
      </c>
      <c r="V378" s="125">
        <v>0</v>
      </c>
      <c r="W378" s="125">
        <v>0</v>
      </c>
      <c r="X378" s="125">
        <v>5</v>
      </c>
      <c r="Y378" s="125">
        <v>10</v>
      </c>
      <c r="Z378" s="125">
        <v>0</v>
      </c>
      <c r="AA378" s="92">
        <f t="shared" si="84"/>
        <v>67</v>
      </c>
      <c r="AB378" s="278">
        <f t="shared" si="71"/>
        <v>3</v>
      </c>
      <c r="AC378" s="278">
        <f t="shared" si="72"/>
        <v>18</v>
      </c>
      <c r="AD378" s="278">
        <f t="shared" si="73"/>
        <v>22</v>
      </c>
      <c r="AE378" s="278">
        <f t="shared" si="74"/>
        <v>9</v>
      </c>
      <c r="AF378" s="278">
        <f t="shared" si="75"/>
        <v>15</v>
      </c>
      <c r="AG378" s="278">
        <f t="shared" si="76"/>
        <v>0</v>
      </c>
      <c r="AH378" s="277">
        <f t="shared" si="77"/>
        <v>67</v>
      </c>
      <c r="AI378" s="279">
        <f t="shared" si="78"/>
        <v>50</v>
      </c>
      <c r="AJ378" s="279">
        <f t="shared" si="79"/>
        <v>78.260869565217391</v>
      </c>
      <c r="AK378" s="279">
        <f t="shared" si="80"/>
        <v>73.333333333333329</v>
      </c>
      <c r="AL378" s="279">
        <f t="shared" si="81"/>
        <v>69.230769230769226</v>
      </c>
      <c r="AM378" s="279">
        <f t="shared" si="82"/>
        <v>53.571428571428569</v>
      </c>
      <c r="AN378" s="279">
        <f t="shared" si="83"/>
        <v>0</v>
      </c>
      <c r="AO378" s="3"/>
      <c r="AP378" s="3"/>
      <c r="AQ378" s="3"/>
    </row>
    <row r="379" spans="1:43" ht="30" customHeight="1" x14ac:dyDescent="0.2">
      <c r="A379" s="91">
        <v>363</v>
      </c>
      <c r="B379" s="117" t="str">
        <f>'STUDENT NAMELIST'!B367</f>
        <v>2023PEC AI 384</v>
      </c>
      <c r="C379" s="117">
        <f>'STUDENT NAMELIST'!C367</f>
        <v>211423243369</v>
      </c>
      <c r="D379" s="118" t="str">
        <f>'STUDENT NAMELIST'!D367</f>
        <v>RUDHRAN V</v>
      </c>
      <c r="E379" s="82">
        <v>2</v>
      </c>
      <c r="F379" s="82">
        <v>2</v>
      </c>
      <c r="G379" s="82">
        <v>2</v>
      </c>
      <c r="H379" s="82">
        <v>2</v>
      </c>
      <c r="I379" s="82">
        <v>0</v>
      </c>
      <c r="J379" s="82">
        <v>0</v>
      </c>
      <c r="K379" s="82">
        <v>0</v>
      </c>
      <c r="L379" s="82">
        <v>0</v>
      </c>
      <c r="M379" s="82">
        <v>0</v>
      </c>
      <c r="N379" s="82">
        <v>0</v>
      </c>
      <c r="O379" s="82">
        <v>0</v>
      </c>
      <c r="P379" s="125">
        <v>6</v>
      </c>
      <c r="Q379" s="125">
        <v>6</v>
      </c>
      <c r="R379" s="125">
        <v>0</v>
      </c>
      <c r="S379" s="125">
        <v>0</v>
      </c>
      <c r="T379" s="125">
        <v>6</v>
      </c>
      <c r="U379" s="125">
        <v>0</v>
      </c>
      <c r="V379" s="125">
        <v>6</v>
      </c>
      <c r="W379" s="125">
        <v>3</v>
      </c>
      <c r="X379" s="125">
        <v>0</v>
      </c>
      <c r="Y379" s="125">
        <v>0</v>
      </c>
      <c r="Z379" s="125">
        <v>6</v>
      </c>
      <c r="AA379" s="92">
        <f t="shared" si="84"/>
        <v>41</v>
      </c>
      <c r="AB379" s="278">
        <f t="shared" si="71"/>
        <v>2</v>
      </c>
      <c r="AC379" s="278">
        <f t="shared" si="72"/>
        <v>6</v>
      </c>
      <c r="AD379" s="278">
        <f t="shared" si="73"/>
        <v>12</v>
      </c>
      <c r="AE379" s="278">
        <f t="shared" si="74"/>
        <v>12</v>
      </c>
      <c r="AF379" s="278">
        <f t="shared" si="75"/>
        <v>9</v>
      </c>
      <c r="AG379" s="278">
        <f t="shared" si="76"/>
        <v>0</v>
      </c>
      <c r="AH379" s="277">
        <f t="shared" si="77"/>
        <v>41</v>
      </c>
      <c r="AI379" s="279">
        <f t="shared" si="78"/>
        <v>33.333333333333329</v>
      </c>
      <c r="AJ379" s="279">
        <f t="shared" si="79"/>
        <v>60</v>
      </c>
      <c r="AK379" s="279">
        <f t="shared" si="80"/>
        <v>40</v>
      </c>
      <c r="AL379" s="279">
        <f t="shared" si="81"/>
        <v>46.153846153846153</v>
      </c>
      <c r="AM379" s="279">
        <f t="shared" si="82"/>
        <v>32.142857142857146</v>
      </c>
      <c r="AN379" s="279">
        <f t="shared" si="83"/>
        <v>0</v>
      </c>
      <c r="AO379" s="3"/>
      <c r="AP379" s="3"/>
      <c r="AQ379" s="3"/>
    </row>
    <row r="380" spans="1:43" ht="30" customHeight="1" x14ac:dyDescent="0.2">
      <c r="A380" s="91">
        <v>364</v>
      </c>
      <c r="B380" s="117" t="str">
        <f>'STUDENT NAMELIST'!B368</f>
        <v>2023PEC AI 385</v>
      </c>
      <c r="C380" s="117">
        <f>'STUDENT NAMELIST'!C368</f>
        <v>211423243370</v>
      </c>
      <c r="D380" s="118" t="str">
        <f>'STUDENT NAMELIST'!D368</f>
        <v>SAARUKESHWARAN S</v>
      </c>
      <c r="E380" s="82">
        <v>2</v>
      </c>
      <c r="F380" s="82">
        <v>2</v>
      </c>
      <c r="G380" s="82">
        <v>2</v>
      </c>
      <c r="H380" s="82">
        <v>2</v>
      </c>
      <c r="I380" s="82">
        <v>2</v>
      </c>
      <c r="J380" s="82">
        <v>2</v>
      </c>
      <c r="K380" s="82">
        <v>2</v>
      </c>
      <c r="L380" s="82">
        <v>2</v>
      </c>
      <c r="M380" s="82">
        <v>2</v>
      </c>
      <c r="N380" s="82">
        <v>1</v>
      </c>
      <c r="O380" s="82">
        <v>13</v>
      </c>
      <c r="P380" s="125">
        <v>0</v>
      </c>
      <c r="Q380" s="125">
        <v>0</v>
      </c>
      <c r="R380" s="125">
        <v>13</v>
      </c>
      <c r="S380" s="125">
        <v>12</v>
      </c>
      <c r="T380" s="125">
        <v>0</v>
      </c>
      <c r="U380" s="125">
        <v>13</v>
      </c>
      <c r="V380" s="125">
        <v>0</v>
      </c>
      <c r="W380" s="125">
        <v>0</v>
      </c>
      <c r="X380" s="125">
        <v>12</v>
      </c>
      <c r="Y380" s="125">
        <v>14</v>
      </c>
      <c r="Z380" s="125">
        <v>0</v>
      </c>
      <c r="AA380" s="92">
        <f t="shared" si="84"/>
        <v>96</v>
      </c>
      <c r="AB380" s="278">
        <f t="shared" si="71"/>
        <v>6</v>
      </c>
      <c r="AC380" s="278">
        <f t="shared" si="72"/>
        <v>22</v>
      </c>
      <c r="AD380" s="278">
        <f t="shared" si="73"/>
        <v>30</v>
      </c>
      <c r="AE380" s="278">
        <f t="shared" si="74"/>
        <v>12</v>
      </c>
      <c r="AF380" s="278">
        <f t="shared" si="75"/>
        <v>26</v>
      </c>
      <c r="AG380" s="278">
        <f t="shared" si="76"/>
        <v>0</v>
      </c>
      <c r="AH380" s="277">
        <f t="shared" si="77"/>
        <v>96</v>
      </c>
      <c r="AI380" s="279">
        <f t="shared" si="78"/>
        <v>100</v>
      </c>
      <c r="AJ380" s="279">
        <f t="shared" si="79"/>
        <v>95.652173913043484</v>
      </c>
      <c r="AK380" s="279">
        <f t="shared" si="80"/>
        <v>100</v>
      </c>
      <c r="AL380" s="279">
        <f t="shared" si="81"/>
        <v>92.307692307692307</v>
      </c>
      <c r="AM380" s="279">
        <f t="shared" si="82"/>
        <v>92.857142857142861</v>
      </c>
      <c r="AN380" s="279">
        <f t="shared" si="83"/>
        <v>0</v>
      </c>
      <c r="AO380" s="3"/>
      <c r="AP380" s="3"/>
      <c r="AQ380" s="3"/>
    </row>
    <row r="381" spans="1:43" ht="30" customHeight="1" x14ac:dyDescent="0.2">
      <c r="A381" s="91">
        <v>365</v>
      </c>
      <c r="B381" s="117" t="str">
        <f>'STUDENT NAMELIST'!B369</f>
        <v>2023PEC AI 386</v>
      </c>
      <c r="C381" s="117">
        <f>'STUDENT NAMELIST'!C369</f>
        <v>211423243371</v>
      </c>
      <c r="D381" s="118" t="str">
        <f>'STUDENT NAMELIST'!D369</f>
        <v>SACHIN C J</v>
      </c>
      <c r="E381" s="82">
        <v>2</v>
      </c>
      <c r="F381" s="82">
        <v>2</v>
      </c>
      <c r="G381" s="82">
        <v>2</v>
      </c>
      <c r="H381" s="82">
        <v>2</v>
      </c>
      <c r="I381" s="82">
        <v>2</v>
      </c>
      <c r="J381" s="82">
        <v>2</v>
      </c>
      <c r="K381" s="82">
        <v>0</v>
      </c>
      <c r="L381" s="82">
        <v>0</v>
      </c>
      <c r="M381" s="82">
        <v>0</v>
      </c>
      <c r="N381" s="82">
        <v>0</v>
      </c>
      <c r="O381" s="82">
        <v>0</v>
      </c>
      <c r="P381" s="125">
        <v>9</v>
      </c>
      <c r="Q381" s="125">
        <v>9</v>
      </c>
      <c r="R381" s="125">
        <v>0</v>
      </c>
      <c r="S381" s="125">
        <v>0</v>
      </c>
      <c r="T381" s="125">
        <v>9</v>
      </c>
      <c r="U381" s="125">
        <v>0</v>
      </c>
      <c r="V381" s="125">
        <v>9</v>
      </c>
      <c r="W381" s="125">
        <v>5</v>
      </c>
      <c r="X381" s="125">
        <v>0</v>
      </c>
      <c r="Y381" s="125">
        <v>0</v>
      </c>
      <c r="Z381" s="125">
        <v>9</v>
      </c>
      <c r="AA381" s="92">
        <f t="shared" si="84"/>
        <v>62</v>
      </c>
      <c r="AB381" s="278">
        <f t="shared" si="71"/>
        <v>2</v>
      </c>
      <c r="AC381" s="278">
        <f t="shared" si="72"/>
        <v>8</v>
      </c>
      <c r="AD381" s="278">
        <f t="shared" si="73"/>
        <v>20</v>
      </c>
      <c r="AE381" s="278">
        <f t="shared" si="74"/>
        <v>18</v>
      </c>
      <c r="AF381" s="278">
        <f t="shared" si="75"/>
        <v>14</v>
      </c>
      <c r="AG381" s="278">
        <f t="shared" si="76"/>
        <v>0</v>
      </c>
      <c r="AH381" s="277">
        <f t="shared" si="77"/>
        <v>62</v>
      </c>
      <c r="AI381" s="279">
        <f t="shared" si="78"/>
        <v>33.333333333333329</v>
      </c>
      <c r="AJ381" s="279">
        <f t="shared" si="79"/>
        <v>80</v>
      </c>
      <c r="AK381" s="279">
        <f t="shared" si="80"/>
        <v>66.666666666666657</v>
      </c>
      <c r="AL381" s="279">
        <f t="shared" si="81"/>
        <v>69.230769230769226</v>
      </c>
      <c r="AM381" s="279">
        <f t="shared" si="82"/>
        <v>50</v>
      </c>
      <c r="AN381" s="279">
        <f t="shared" si="83"/>
        <v>0</v>
      </c>
      <c r="AO381" s="3"/>
      <c r="AP381" s="3"/>
      <c r="AQ381" s="3"/>
    </row>
    <row r="382" spans="1:43" ht="30" customHeight="1" x14ac:dyDescent="0.2">
      <c r="A382" s="91">
        <v>366</v>
      </c>
      <c r="B382" s="117" t="str">
        <f>'STUDENT NAMELIST'!B370</f>
        <v>2023PEC AI 240</v>
      </c>
      <c r="C382" s="117">
        <f>'STUDENT NAMELIST'!C370</f>
        <v>211423243372</v>
      </c>
      <c r="D382" s="118" t="str">
        <f>'STUDENT NAMELIST'!D370</f>
        <v>SAFANA YASMIN S</v>
      </c>
      <c r="E382" s="82">
        <v>2</v>
      </c>
      <c r="F382" s="82">
        <v>2</v>
      </c>
      <c r="G382" s="82">
        <v>2</v>
      </c>
      <c r="H382" s="82">
        <v>2</v>
      </c>
      <c r="I382" s="82">
        <v>2</v>
      </c>
      <c r="J382" s="82">
        <v>2</v>
      </c>
      <c r="K382" s="82">
        <v>2</v>
      </c>
      <c r="L382" s="82">
        <v>2</v>
      </c>
      <c r="M382" s="82">
        <v>2</v>
      </c>
      <c r="N382" s="82">
        <v>0</v>
      </c>
      <c r="O382" s="82">
        <v>13</v>
      </c>
      <c r="P382" s="125">
        <v>0</v>
      </c>
      <c r="Q382" s="125">
        <v>0</v>
      </c>
      <c r="R382" s="125">
        <v>13</v>
      </c>
      <c r="S382" s="125">
        <v>11</v>
      </c>
      <c r="T382" s="125">
        <v>0</v>
      </c>
      <c r="U382" s="125">
        <v>13</v>
      </c>
      <c r="V382" s="125">
        <v>0</v>
      </c>
      <c r="W382" s="125">
        <v>0</v>
      </c>
      <c r="X382" s="125">
        <v>8</v>
      </c>
      <c r="Y382" s="125">
        <v>13</v>
      </c>
      <c r="Z382" s="125">
        <v>0</v>
      </c>
      <c r="AA382" s="92">
        <f t="shared" si="84"/>
        <v>89</v>
      </c>
      <c r="AB382" s="278">
        <f t="shared" si="71"/>
        <v>6</v>
      </c>
      <c r="AC382" s="278">
        <f t="shared" si="72"/>
        <v>21</v>
      </c>
      <c r="AD382" s="278">
        <f t="shared" si="73"/>
        <v>30</v>
      </c>
      <c r="AE382" s="278">
        <f t="shared" si="74"/>
        <v>11</v>
      </c>
      <c r="AF382" s="278">
        <f t="shared" si="75"/>
        <v>21</v>
      </c>
      <c r="AG382" s="278">
        <f t="shared" si="76"/>
        <v>0</v>
      </c>
      <c r="AH382" s="277">
        <f t="shared" si="77"/>
        <v>89</v>
      </c>
      <c r="AI382" s="279">
        <f t="shared" si="78"/>
        <v>100</v>
      </c>
      <c r="AJ382" s="279">
        <f t="shared" si="79"/>
        <v>91.304347826086953</v>
      </c>
      <c r="AK382" s="279">
        <f t="shared" si="80"/>
        <v>100</v>
      </c>
      <c r="AL382" s="279">
        <f t="shared" si="81"/>
        <v>84.615384615384613</v>
      </c>
      <c r="AM382" s="279">
        <f t="shared" si="82"/>
        <v>75</v>
      </c>
      <c r="AN382" s="279">
        <f t="shared" si="83"/>
        <v>0</v>
      </c>
      <c r="AO382" s="3"/>
      <c r="AP382" s="3"/>
      <c r="AQ382" s="3"/>
    </row>
    <row r="383" spans="1:43" ht="30" customHeight="1" x14ac:dyDescent="0.2">
      <c r="A383" s="91">
        <v>367</v>
      </c>
      <c r="B383" s="117" t="str">
        <f>'STUDENT NAMELIST'!B371</f>
        <v>2023PEC AI 387</v>
      </c>
      <c r="C383" s="117">
        <f>'STUDENT NAMELIST'!C371</f>
        <v>211423243373</v>
      </c>
      <c r="D383" s="118" t="str">
        <f>'STUDENT NAMELIST'!D371</f>
        <v>SAI KRISHNA P</v>
      </c>
      <c r="E383" s="82">
        <v>2</v>
      </c>
      <c r="F383" s="82">
        <v>2</v>
      </c>
      <c r="G383" s="82">
        <v>2</v>
      </c>
      <c r="H383" s="82">
        <v>2</v>
      </c>
      <c r="I383" s="82">
        <v>2</v>
      </c>
      <c r="J383" s="82">
        <v>2</v>
      </c>
      <c r="K383" s="82">
        <v>1</v>
      </c>
      <c r="L383" s="82">
        <v>0</v>
      </c>
      <c r="M383" s="82">
        <v>0</v>
      </c>
      <c r="N383" s="82">
        <v>0</v>
      </c>
      <c r="O383" s="82">
        <v>0</v>
      </c>
      <c r="P383" s="125">
        <v>9</v>
      </c>
      <c r="Q383" s="125">
        <v>9</v>
      </c>
      <c r="R383" s="125">
        <v>0</v>
      </c>
      <c r="S383" s="125">
        <v>0</v>
      </c>
      <c r="T383" s="125">
        <v>9</v>
      </c>
      <c r="U383" s="125">
        <v>0</v>
      </c>
      <c r="V383" s="125">
        <v>9</v>
      </c>
      <c r="W383" s="125">
        <v>5</v>
      </c>
      <c r="X383" s="125">
        <v>0</v>
      </c>
      <c r="Y383" s="125">
        <v>0</v>
      </c>
      <c r="Z383" s="125">
        <v>9</v>
      </c>
      <c r="AA383" s="92">
        <f t="shared" si="84"/>
        <v>63</v>
      </c>
      <c r="AB383" s="278">
        <f t="shared" si="71"/>
        <v>3</v>
      </c>
      <c r="AC383" s="278">
        <f t="shared" si="72"/>
        <v>8</v>
      </c>
      <c r="AD383" s="278">
        <f t="shared" si="73"/>
        <v>20</v>
      </c>
      <c r="AE383" s="278">
        <f t="shared" si="74"/>
        <v>18</v>
      </c>
      <c r="AF383" s="278">
        <f t="shared" si="75"/>
        <v>14</v>
      </c>
      <c r="AG383" s="278">
        <f t="shared" si="76"/>
        <v>0</v>
      </c>
      <c r="AH383" s="277">
        <f t="shared" si="77"/>
        <v>63</v>
      </c>
      <c r="AI383" s="279">
        <f t="shared" si="78"/>
        <v>50</v>
      </c>
      <c r="AJ383" s="279">
        <f t="shared" si="79"/>
        <v>80</v>
      </c>
      <c r="AK383" s="279">
        <f t="shared" si="80"/>
        <v>66.666666666666657</v>
      </c>
      <c r="AL383" s="279">
        <f t="shared" si="81"/>
        <v>69.230769230769226</v>
      </c>
      <c r="AM383" s="279">
        <f t="shared" si="82"/>
        <v>50</v>
      </c>
      <c r="AN383" s="279">
        <f t="shared" si="83"/>
        <v>0</v>
      </c>
      <c r="AO383" s="3"/>
      <c r="AP383" s="3"/>
      <c r="AQ383" s="3"/>
    </row>
    <row r="384" spans="1:43" ht="30" customHeight="1" x14ac:dyDescent="0.2">
      <c r="A384" s="91">
        <v>368</v>
      </c>
      <c r="B384" s="117" t="str">
        <f>'STUDENT NAMELIST'!B372</f>
        <v>2023PEC AI 241</v>
      </c>
      <c r="C384" s="117">
        <f>'STUDENT NAMELIST'!C372</f>
        <v>211423243374</v>
      </c>
      <c r="D384" s="118" t="str">
        <f>'STUDENT NAMELIST'!D372</f>
        <v>SAISUSMITHA P</v>
      </c>
      <c r="E384" s="82">
        <v>2</v>
      </c>
      <c r="F384" s="82">
        <v>2</v>
      </c>
      <c r="G384" s="82">
        <v>2</v>
      </c>
      <c r="H384" s="82">
        <v>2</v>
      </c>
      <c r="I384" s="82">
        <v>2</v>
      </c>
      <c r="J384" s="82">
        <v>2</v>
      </c>
      <c r="K384" s="82">
        <v>2</v>
      </c>
      <c r="L384" s="82">
        <v>2</v>
      </c>
      <c r="M384" s="82">
        <v>2</v>
      </c>
      <c r="N384" s="82">
        <v>0</v>
      </c>
      <c r="O384" s="82">
        <v>13</v>
      </c>
      <c r="P384" s="125">
        <v>0</v>
      </c>
      <c r="Q384" s="125">
        <v>0</v>
      </c>
      <c r="R384" s="125">
        <v>13</v>
      </c>
      <c r="S384" s="125">
        <v>11</v>
      </c>
      <c r="T384" s="125">
        <v>0</v>
      </c>
      <c r="U384" s="125">
        <v>13</v>
      </c>
      <c r="V384" s="125">
        <v>0</v>
      </c>
      <c r="W384" s="125">
        <v>0</v>
      </c>
      <c r="X384" s="125">
        <v>7</v>
      </c>
      <c r="Y384" s="125">
        <v>13</v>
      </c>
      <c r="Z384" s="125">
        <v>0</v>
      </c>
      <c r="AA384" s="92">
        <f t="shared" si="84"/>
        <v>88</v>
      </c>
      <c r="AB384" s="278">
        <f t="shared" si="71"/>
        <v>6</v>
      </c>
      <c r="AC384" s="278">
        <f t="shared" si="72"/>
        <v>21</v>
      </c>
      <c r="AD384" s="278">
        <f t="shared" si="73"/>
        <v>30</v>
      </c>
      <c r="AE384" s="278">
        <f t="shared" si="74"/>
        <v>11</v>
      </c>
      <c r="AF384" s="278">
        <f t="shared" si="75"/>
        <v>20</v>
      </c>
      <c r="AG384" s="278">
        <f t="shared" si="76"/>
        <v>0</v>
      </c>
      <c r="AH384" s="277">
        <f t="shared" si="77"/>
        <v>88</v>
      </c>
      <c r="AI384" s="279">
        <f t="shared" si="78"/>
        <v>100</v>
      </c>
      <c r="AJ384" s="279">
        <f t="shared" si="79"/>
        <v>91.304347826086953</v>
      </c>
      <c r="AK384" s="279">
        <f t="shared" si="80"/>
        <v>100</v>
      </c>
      <c r="AL384" s="279">
        <f t="shared" si="81"/>
        <v>84.615384615384613</v>
      </c>
      <c r="AM384" s="279">
        <f t="shared" si="82"/>
        <v>71.428571428571431</v>
      </c>
      <c r="AN384" s="279">
        <f t="shared" si="83"/>
        <v>0</v>
      </c>
      <c r="AO384" s="3"/>
      <c r="AP384" s="3"/>
      <c r="AQ384" s="3"/>
    </row>
    <row r="385" spans="1:43" ht="30" customHeight="1" x14ac:dyDescent="0.2">
      <c r="A385" s="91">
        <v>369</v>
      </c>
      <c r="B385" s="117" t="str">
        <f>'STUDENT NAMELIST'!B373</f>
        <v>2023PEC AI 388</v>
      </c>
      <c r="C385" s="117">
        <f>'STUDENT NAMELIST'!C373</f>
        <v>211423243375</v>
      </c>
      <c r="D385" s="118" t="str">
        <f>'STUDENT NAMELIST'!D373</f>
        <v xml:space="preserve">SAKTHINARAYANAN V </v>
      </c>
      <c r="E385" s="82">
        <v>2</v>
      </c>
      <c r="F385" s="82">
        <v>2</v>
      </c>
      <c r="G385" s="82">
        <v>2</v>
      </c>
      <c r="H385" s="82">
        <v>2</v>
      </c>
      <c r="I385" s="82">
        <v>1</v>
      </c>
      <c r="J385" s="82">
        <v>0</v>
      </c>
      <c r="K385" s="82">
        <v>0</v>
      </c>
      <c r="L385" s="82">
        <v>0</v>
      </c>
      <c r="M385" s="82">
        <v>0</v>
      </c>
      <c r="N385" s="82">
        <v>0</v>
      </c>
      <c r="O385" s="82">
        <v>0</v>
      </c>
      <c r="P385" s="125">
        <v>6</v>
      </c>
      <c r="Q385" s="125">
        <v>7</v>
      </c>
      <c r="R385" s="125">
        <v>0</v>
      </c>
      <c r="S385" s="125">
        <v>0</v>
      </c>
      <c r="T385" s="125">
        <v>7</v>
      </c>
      <c r="U385" s="125">
        <v>0</v>
      </c>
      <c r="V385" s="125">
        <v>7</v>
      </c>
      <c r="W385" s="125">
        <v>1</v>
      </c>
      <c r="X385" s="125">
        <v>0</v>
      </c>
      <c r="Y385" s="125">
        <v>0</v>
      </c>
      <c r="Z385" s="125">
        <v>6</v>
      </c>
      <c r="AA385" s="92">
        <f t="shared" si="84"/>
        <v>43</v>
      </c>
      <c r="AB385" s="278">
        <f t="shared" si="71"/>
        <v>2</v>
      </c>
      <c r="AC385" s="278">
        <f t="shared" si="72"/>
        <v>6</v>
      </c>
      <c r="AD385" s="278">
        <f t="shared" si="73"/>
        <v>14</v>
      </c>
      <c r="AE385" s="278">
        <f t="shared" si="74"/>
        <v>14</v>
      </c>
      <c r="AF385" s="278">
        <f t="shared" si="75"/>
        <v>7</v>
      </c>
      <c r="AG385" s="278">
        <f t="shared" si="76"/>
        <v>0</v>
      </c>
      <c r="AH385" s="277">
        <f t="shared" si="77"/>
        <v>43</v>
      </c>
      <c r="AI385" s="279">
        <f t="shared" si="78"/>
        <v>33.333333333333329</v>
      </c>
      <c r="AJ385" s="279">
        <f t="shared" si="79"/>
        <v>60</v>
      </c>
      <c r="AK385" s="279">
        <f t="shared" si="80"/>
        <v>46.666666666666664</v>
      </c>
      <c r="AL385" s="279">
        <f t="shared" si="81"/>
        <v>53.846153846153847</v>
      </c>
      <c r="AM385" s="279">
        <f t="shared" si="82"/>
        <v>25</v>
      </c>
      <c r="AN385" s="279">
        <f t="shared" si="83"/>
        <v>0</v>
      </c>
      <c r="AO385" s="3"/>
      <c r="AP385" s="3"/>
      <c r="AQ385" s="3"/>
    </row>
    <row r="386" spans="1:43" ht="30" customHeight="1" x14ac:dyDescent="0.2">
      <c r="A386" s="91">
        <v>370</v>
      </c>
      <c r="B386" s="117" t="str">
        <f>'STUDENT NAMELIST'!B374</f>
        <v>2023PEC AI 389</v>
      </c>
      <c r="C386" s="117">
        <f>'STUDENT NAMELIST'!C374</f>
        <v>211423243376</v>
      </c>
      <c r="D386" s="118" t="str">
        <f>'STUDENT NAMELIST'!D374</f>
        <v>SALWIN M</v>
      </c>
      <c r="E386" s="82">
        <v>2</v>
      </c>
      <c r="F386" s="82">
        <v>2</v>
      </c>
      <c r="G386" s="82">
        <v>2</v>
      </c>
      <c r="H386" s="82">
        <v>2</v>
      </c>
      <c r="I386" s="82">
        <v>2</v>
      </c>
      <c r="J386" s="82">
        <v>2</v>
      </c>
      <c r="K386" s="82">
        <v>2</v>
      </c>
      <c r="L386" s="82">
        <v>2</v>
      </c>
      <c r="M386" s="82">
        <v>2</v>
      </c>
      <c r="N386" s="82">
        <v>1</v>
      </c>
      <c r="O386" s="82">
        <v>13</v>
      </c>
      <c r="P386" s="125">
        <v>0</v>
      </c>
      <c r="Q386" s="125">
        <v>0</v>
      </c>
      <c r="R386" s="125">
        <v>13</v>
      </c>
      <c r="S386" s="125">
        <v>12</v>
      </c>
      <c r="T386" s="125">
        <v>0</v>
      </c>
      <c r="U386" s="125">
        <v>13</v>
      </c>
      <c r="V386" s="125">
        <v>0</v>
      </c>
      <c r="W386" s="125">
        <v>0</v>
      </c>
      <c r="X386" s="125">
        <v>10</v>
      </c>
      <c r="Y386" s="125">
        <v>14</v>
      </c>
      <c r="Z386" s="125">
        <v>0</v>
      </c>
      <c r="AA386" s="92">
        <f t="shared" si="84"/>
        <v>94</v>
      </c>
      <c r="AB386" s="278">
        <f t="shared" si="71"/>
        <v>6</v>
      </c>
      <c r="AC386" s="278">
        <f t="shared" si="72"/>
        <v>22</v>
      </c>
      <c r="AD386" s="278">
        <f t="shared" si="73"/>
        <v>30</v>
      </c>
      <c r="AE386" s="278">
        <f t="shared" si="74"/>
        <v>12</v>
      </c>
      <c r="AF386" s="278">
        <f t="shared" si="75"/>
        <v>24</v>
      </c>
      <c r="AG386" s="278">
        <f t="shared" si="76"/>
        <v>0</v>
      </c>
      <c r="AH386" s="277">
        <f t="shared" si="77"/>
        <v>94</v>
      </c>
      <c r="AI386" s="279">
        <f t="shared" si="78"/>
        <v>100</v>
      </c>
      <c r="AJ386" s="279">
        <f t="shared" si="79"/>
        <v>95.652173913043484</v>
      </c>
      <c r="AK386" s="279">
        <f t="shared" si="80"/>
        <v>100</v>
      </c>
      <c r="AL386" s="279">
        <f t="shared" si="81"/>
        <v>92.307692307692307</v>
      </c>
      <c r="AM386" s="279">
        <f t="shared" si="82"/>
        <v>85.714285714285708</v>
      </c>
      <c r="AN386" s="279">
        <f t="shared" si="83"/>
        <v>0</v>
      </c>
      <c r="AO386" s="3"/>
      <c r="AP386" s="3"/>
      <c r="AQ386" s="3"/>
    </row>
    <row r="387" spans="1:43" ht="30" customHeight="1" x14ac:dyDescent="0.2">
      <c r="A387" s="91">
        <v>371</v>
      </c>
      <c r="B387" s="117" t="str">
        <f>'STUDENT NAMELIST'!B375</f>
        <v>2023PEC AI 242</v>
      </c>
      <c r="C387" s="117">
        <f>'STUDENT NAMELIST'!C375</f>
        <v>211423243377</v>
      </c>
      <c r="D387" s="118" t="str">
        <f>'STUDENT NAMELIST'!D375</f>
        <v>SAMEEHA ANVAR ALI</v>
      </c>
      <c r="E387" s="82">
        <v>2</v>
      </c>
      <c r="F387" s="82">
        <v>2</v>
      </c>
      <c r="G387" s="82">
        <v>2</v>
      </c>
      <c r="H387" s="82">
        <v>2</v>
      </c>
      <c r="I387" s="82">
        <v>2</v>
      </c>
      <c r="J387" s="82">
        <v>2</v>
      </c>
      <c r="K387" s="82">
        <v>1</v>
      </c>
      <c r="L387" s="82">
        <v>0</v>
      </c>
      <c r="M387" s="82">
        <v>0</v>
      </c>
      <c r="N387" s="82">
        <v>0</v>
      </c>
      <c r="O387" s="82">
        <v>0</v>
      </c>
      <c r="P387" s="125">
        <v>9</v>
      </c>
      <c r="Q387" s="125">
        <v>10</v>
      </c>
      <c r="R387" s="125">
        <v>0</v>
      </c>
      <c r="S387" s="125">
        <v>0</v>
      </c>
      <c r="T387" s="125">
        <v>10</v>
      </c>
      <c r="U387" s="125">
        <v>0</v>
      </c>
      <c r="V387" s="125">
        <v>10</v>
      </c>
      <c r="W387" s="125">
        <v>5</v>
      </c>
      <c r="X387" s="125">
        <v>0</v>
      </c>
      <c r="Y387" s="125">
        <v>0</v>
      </c>
      <c r="Z387" s="125">
        <v>10</v>
      </c>
      <c r="AA387" s="92">
        <f t="shared" si="84"/>
        <v>67</v>
      </c>
      <c r="AB387" s="278">
        <f t="shared" si="71"/>
        <v>3</v>
      </c>
      <c r="AC387" s="278">
        <f t="shared" si="72"/>
        <v>8</v>
      </c>
      <c r="AD387" s="278">
        <f t="shared" si="73"/>
        <v>21</v>
      </c>
      <c r="AE387" s="278">
        <f t="shared" si="74"/>
        <v>20</v>
      </c>
      <c r="AF387" s="278">
        <f t="shared" si="75"/>
        <v>15</v>
      </c>
      <c r="AG387" s="278">
        <f t="shared" si="76"/>
        <v>0</v>
      </c>
      <c r="AH387" s="277">
        <f t="shared" si="77"/>
        <v>67</v>
      </c>
      <c r="AI387" s="279">
        <f t="shared" si="78"/>
        <v>50</v>
      </c>
      <c r="AJ387" s="279">
        <f t="shared" si="79"/>
        <v>80</v>
      </c>
      <c r="AK387" s="279">
        <f t="shared" si="80"/>
        <v>70</v>
      </c>
      <c r="AL387" s="279">
        <f t="shared" si="81"/>
        <v>76.923076923076934</v>
      </c>
      <c r="AM387" s="279">
        <f t="shared" si="82"/>
        <v>53.571428571428569</v>
      </c>
      <c r="AN387" s="279">
        <f t="shared" si="83"/>
        <v>0</v>
      </c>
      <c r="AO387" s="3"/>
      <c r="AP387" s="3"/>
      <c r="AQ387" s="3"/>
    </row>
    <row r="388" spans="1:43" ht="30" customHeight="1" x14ac:dyDescent="0.2">
      <c r="A388" s="91">
        <v>372</v>
      </c>
      <c r="B388" s="117" t="str">
        <f>'STUDENT NAMELIST'!B376</f>
        <v>2023PEC AI 243</v>
      </c>
      <c r="C388" s="117">
        <f>'STUDENT NAMELIST'!C376</f>
        <v>211423243378</v>
      </c>
      <c r="D388" s="118" t="str">
        <f>'STUDENT NAMELIST'!D376</f>
        <v>SANCHANAA P</v>
      </c>
      <c r="E388" s="82">
        <v>2</v>
      </c>
      <c r="F388" s="82">
        <v>2</v>
      </c>
      <c r="G388" s="82">
        <v>2</v>
      </c>
      <c r="H388" s="82">
        <v>2</v>
      </c>
      <c r="I388" s="82">
        <v>2</v>
      </c>
      <c r="J388" s="82">
        <v>2</v>
      </c>
      <c r="K388" s="82">
        <v>2</v>
      </c>
      <c r="L388" s="82">
        <v>2</v>
      </c>
      <c r="M388" s="82">
        <v>1</v>
      </c>
      <c r="N388" s="82">
        <v>0</v>
      </c>
      <c r="O388" s="82">
        <v>12</v>
      </c>
      <c r="P388" s="125">
        <v>0</v>
      </c>
      <c r="Q388" s="125">
        <v>0</v>
      </c>
      <c r="R388" s="125">
        <v>12</v>
      </c>
      <c r="S388" s="125">
        <v>11</v>
      </c>
      <c r="T388" s="125">
        <v>0</v>
      </c>
      <c r="U388" s="125">
        <v>12</v>
      </c>
      <c r="V388" s="125">
        <v>0</v>
      </c>
      <c r="W388" s="125">
        <v>0</v>
      </c>
      <c r="X388" s="125">
        <v>7</v>
      </c>
      <c r="Y388" s="125">
        <v>13</v>
      </c>
      <c r="Z388" s="125">
        <v>0</v>
      </c>
      <c r="AA388" s="92">
        <f t="shared" si="84"/>
        <v>84</v>
      </c>
      <c r="AB388" s="278">
        <f t="shared" si="71"/>
        <v>6</v>
      </c>
      <c r="AC388" s="278">
        <f t="shared" si="72"/>
        <v>20</v>
      </c>
      <c r="AD388" s="278">
        <f t="shared" si="73"/>
        <v>27</v>
      </c>
      <c r="AE388" s="278">
        <f t="shared" si="74"/>
        <v>11</v>
      </c>
      <c r="AF388" s="278">
        <f t="shared" si="75"/>
        <v>20</v>
      </c>
      <c r="AG388" s="278">
        <f t="shared" si="76"/>
        <v>0</v>
      </c>
      <c r="AH388" s="277">
        <f t="shared" si="77"/>
        <v>84</v>
      </c>
      <c r="AI388" s="279">
        <f t="shared" si="78"/>
        <v>100</v>
      </c>
      <c r="AJ388" s="279">
        <f t="shared" si="79"/>
        <v>86.956521739130437</v>
      </c>
      <c r="AK388" s="279">
        <f t="shared" si="80"/>
        <v>90</v>
      </c>
      <c r="AL388" s="279">
        <f t="shared" si="81"/>
        <v>84.615384615384613</v>
      </c>
      <c r="AM388" s="279">
        <f t="shared" si="82"/>
        <v>71.428571428571431</v>
      </c>
      <c r="AN388" s="279">
        <f t="shared" si="83"/>
        <v>0</v>
      </c>
      <c r="AO388" s="3"/>
      <c r="AP388" s="3"/>
      <c r="AQ388" s="3"/>
    </row>
    <row r="389" spans="1:43" ht="30" customHeight="1" x14ac:dyDescent="0.2">
      <c r="A389" s="91">
        <v>373</v>
      </c>
      <c r="B389" s="117" t="str">
        <f>'STUDENT NAMELIST'!B377</f>
        <v>2023PEC AI 244</v>
      </c>
      <c r="C389" s="117">
        <f>'STUDENT NAMELIST'!C377</f>
        <v>211423243379</v>
      </c>
      <c r="D389" s="118" t="str">
        <f>'STUDENT NAMELIST'!D377</f>
        <v>SANCTA FANNIE S</v>
      </c>
      <c r="E389" s="82">
        <v>2</v>
      </c>
      <c r="F389" s="82">
        <v>2</v>
      </c>
      <c r="G389" s="82">
        <v>2</v>
      </c>
      <c r="H389" s="82">
        <v>2</v>
      </c>
      <c r="I389" s="82">
        <v>2</v>
      </c>
      <c r="J389" s="82">
        <v>2</v>
      </c>
      <c r="K389" s="82">
        <v>2</v>
      </c>
      <c r="L389" s="82">
        <v>2</v>
      </c>
      <c r="M389" s="82">
        <v>0</v>
      </c>
      <c r="N389" s="82">
        <v>0</v>
      </c>
      <c r="O389" s="82">
        <v>0</v>
      </c>
      <c r="P389" s="125">
        <v>11</v>
      </c>
      <c r="Q389" s="125">
        <v>12</v>
      </c>
      <c r="R389" s="125">
        <v>0</v>
      </c>
      <c r="S389" s="125">
        <v>0</v>
      </c>
      <c r="T389" s="125">
        <v>12</v>
      </c>
      <c r="U389" s="125">
        <v>0</v>
      </c>
      <c r="V389" s="125">
        <v>12</v>
      </c>
      <c r="W389" s="125">
        <v>6</v>
      </c>
      <c r="X389" s="125">
        <v>0</v>
      </c>
      <c r="Y389" s="125">
        <v>0</v>
      </c>
      <c r="Z389" s="125">
        <v>12</v>
      </c>
      <c r="AA389" s="92">
        <f t="shared" si="84"/>
        <v>81</v>
      </c>
      <c r="AB389" s="278">
        <f t="shared" si="71"/>
        <v>6</v>
      </c>
      <c r="AC389" s="278">
        <f t="shared" si="72"/>
        <v>8</v>
      </c>
      <c r="AD389" s="278">
        <f t="shared" si="73"/>
        <v>25</v>
      </c>
      <c r="AE389" s="278">
        <f t="shared" si="74"/>
        <v>24</v>
      </c>
      <c r="AF389" s="278">
        <f t="shared" si="75"/>
        <v>18</v>
      </c>
      <c r="AG389" s="278">
        <f t="shared" si="76"/>
        <v>0</v>
      </c>
      <c r="AH389" s="277">
        <f t="shared" si="77"/>
        <v>81</v>
      </c>
      <c r="AI389" s="279">
        <f t="shared" si="78"/>
        <v>100</v>
      </c>
      <c r="AJ389" s="279">
        <f t="shared" si="79"/>
        <v>80</v>
      </c>
      <c r="AK389" s="279">
        <f t="shared" si="80"/>
        <v>83.333333333333343</v>
      </c>
      <c r="AL389" s="279">
        <f t="shared" si="81"/>
        <v>92.307692307692307</v>
      </c>
      <c r="AM389" s="279">
        <f t="shared" si="82"/>
        <v>64.285714285714292</v>
      </c>
      <c r="AN389" s="279">
        <f t="shared" si="83"/>
        <v>0</v>
      </c>
      <c r="AO389" s="3"/>
      <c r="AP389" s="3"/>
      <c r="AQ389" s="3"/>
    </row>
    <row r="390" spans="1:43" ht="30" customHeight="1" x14ac:dyDescent="0.2">
      <c r="A390" s="91">
        <v>374</v>
      </c>
      <c r="B390" s="117" t="str">
        <f>'STUDENT NAMELIST'!B378</f>
        <v>2023PEC AI 245</v>
      </c>
      <c r="C390" s="117">
        <f>'STUDENT NAMELIST'!C378</f>
        <v>211423243380</v>
      </c>
      <c r="D390" s="118" t="str">
        <f>'STUDENT NAMELIST'!D378</f>
        <v>SANDHIYA E</v>
      </c>
      <c r="E390" s="82">
        <v>2</v>
      </c>
      <c r="F390" s="82">
        <v>2</v>
      </c>
      <c r="G390" s="82">
        <v>2</v>
      </c>
      <c r="H390" s="82">
        <v>2</v>
      </c>
      <c r="I390" s="82">
        <v>2</v>
      </c>
      <c r="J390" s="82">
        <v>2</v>
      </c>
      <c r="K390" s="82">
        <v>2</v>
      </c>
      <c r="L390" s="82">
        <v>1</v>
      </c>
      <c r="M390" s="82">
        <v>0</v>
      </c>
      <c r="N390" s="82">
        <v>0</v>
      </c>
      <c r="O390" s="82">
        <v>11</v>
      </c>
      <c r="P390" s="125">
        <v>0</v>
      </c>
      <c r="Q390" s="125">
        <v>0</v>
      </c>
      <c r="R390" s="125">
        <v>11</v>
      </c>
      <c r="S390" s="125">
        <v>9</v>
      </c>
      <c r="T390" s="125">
        <v>0</v>
      </c>
      <c r="U390" s="125">
        <v>11</v>
      </c>
      <c r="V390" s="125">
        <v>0</v>
      </c>
      <c r="W390" s="125">
        <v>0</v>
      </c>
      <c r="X390" s="125">
        <v>6</v>
      </c>
      <c r="Y390" s="125">
        <v>11</v>
      </c>
      <c r="Z390" s="125">
        <v>0</v>
      </c>
      <c r="AA390" s="92">
        <f t="shared" si="84"/>
        <v>74</v>
      </c>
      <c r="AB390" s="278">
        <f t="shared" si="71"/>
        <v>5</v>
      </c>
      <c r="AC390" s="278">
        <f t="shared" si="72"/>
        <v>19</v>
      </c>
      <c r="AD390" s="278">
        <f t="shared" si="73"/>
        <v>24</v>
      </c>
      <c r="AE390" s="278">
        <f t="shared" si="74"/>
        <v>9</v>
      </c>
      <c r="AF390" s="278">
        <f t="shared" si="75"/>
        <v>17</v>
      </c>
      <c r="AG390" s="278">
        <f t="shared" si="76"/>
        <v>0</v>
      </c>
      <c r="AH390" s="277">
        <f t="shared" si="77"/>
        <v>74</v>
      </c>
      <c r="AI390" s="279">
        <f t="shared" si="78"/>
        <v>83.333333333333343</v>
      </c>
      <c r="AJ390" s="279">
        <f t="shared" si="79"/>
        <v>82.608695652173907</v>
      </c>
      <c r="AK390" s="279">
        <f t="shared" si="80"/>
        <v>80</v>
      </c>
      <c r="AL390" s="279">
        <f t="shared" si="81"/>
        <v>69.230769230769226</v>
      </c>
      <c r="AM390" s="279">
        <f t="shared" si="82"/>
        <v>60.714285714285708</v>
      </c>
      <c r="AN390" s="279">
        <f t="shared" si="83"/>
        <v>0</v>
      </c>
      <c r="AO390" s="3"/>
      <c r="AP390" s="3"/>
      <c r="AQ390" s="3"/>
    </row>
    <row r="391" spans="1:43" ht="30" customHeight="1" x14ac:dyDescent="0.2">
      <c r="A391" s="91">
        <v>375</v>
      </c>
      <c r="B391" s="117" t="str">
        <f>'STUDENT NAMELIST'!B379</f>
        <v>2023PEC AI 246</v>
      </c>
      <c r="C391" s="117">
        <f>'STUDENT NAMELIST'!C379</f>
        <v>211423243381</v>
      </c>
      <c r="D391" s="118" t="str">
        <f>'STUDENT NAMELIST'!D379</f>
        <v>SANDHIYA R</v>
      </c>
      <c r="E391" s="82">
        <v>2</v>
      </c>
      <c r="F391" s="82">
        <v>2</v>
      </c>
      <c r="G391" s="82">
        <v>2</v>
      </c>
      <c r="H391" s="82">
        <v>2</v>
      </c>
      <c r="I391" s="82">
        <v>2</v>
      </c>
      <c r="J391" s="82">
        <v>2</v>
      </c>
      <c r="K391" s="82">
        <v>2</v>
      </c>
      <c r="L391" s="82">
        <v>2</v>
      </c>
      <c r="M391" s="82">
        <v>2</v>
      </c>
      <c r="N391" s="82">
        <v>0</v>
      </c>
      <c r="O391" s="82">
        <v>0</v>
      </c>
      <c r="P391" s="125">
        <v>12</v>
      </c>
      <c r="Q391" s="125">
        <v>13</v>
      </c>
      <c r="R391" s="125">
        <v>0</v>
      </c>
      <c r="S391" s="125">
        <v>0</v>
      </c>
      <c r="T391" s="125">
        <v>13</v>
      </c>
      <c r="U391" s="125">
        <v>0</v>
      </c>
      <c r="V391" s="125">
        <v>13</v>
      </c>
      <c r="W391" s="125">
        <v>6</v>
      </c>
      <c r="X391" s="125">
        <v>0</v>
      </c>
      <c r="Y391" s="125">
        <v>0</v>
      </c>
      <c r="Z391" s="125">
        <v>13</v>
      </c>
      <c r="AA391" s="92">
        <f t="shared" si="84"/>
        <v>88</v>
      </c>
      <c r="AB391" s="278">
        <f t="shared" si="71"/>
        <v>6</v>
      </c>
      <c r="AC391" s="278">
        <f t="shared" si="72"/>
        <v>8</v>
      </c>
      <c r="AD391" s="278">
        <f t="shared" si="73"/>
        <v>29</v>
      </c>
      <c r="AE391" s="278">
        <f t="shared" si="74"/>
        <v>26</v>
      </c>
      <c r="AF391" s="278">
        <f t="shared" si="75"/>
        <v>19</v>
      </c>
      <c r="AG391" s="278">
        <f t="shared" si="76"/>
        <v>0</v>
      </c>
      <c r="AH391" s="277">
        <f t="shared" si="77"/>
        <v>88</v>
      </c>
      <c r="AI391" s="279">
        <f t="shared" si="78"/>
        <v>100</v>
      </c>
      <c r="AJ391" s="279">
        <f t="shared" si="79"/>
        <v>80</v>
      </c>
      <c r="AK391" s="279">
        <f t="shared" si="80"/>
        <v>96.666666666666671</v>
      </c>
      <c r="AL391" s="279">
        <f t="shared" si="81"/>
        <v>100</v>
      </c>
      <c r="AM391" s="279">
        <f t="shared" si="82"/>
        <v>67.857142857142861</v>
      </c>
      <c r="AN391" s="279">
        <f t="shared" si="83"/>
        <v>0</v>
      </c>
      <c r="AO391" s="3"/>
      <c r="AP391" s="3"/>
      <c r="AQ391" s="3"/>
    </row>
    <row r="392" spans="1:43" ht="30" customHeight="1" x14ac:dyDescent="0.2">
      <c r="A392" s="91">
        <v>376</v>
      </c>
      <c r="B392" s="117" t="str">
        <f>'STUDENT NAMELIST'!B380</f>
        <v>2023PEC AI 248</v>
      </c>
      <c r="C392" s="117">
        <f>'STUDENT NAMELIST'!C380</f>
        <v>211423243382</v>
      </c>
      <c r="D392" s="118" t="str">
        <f>'STUDENT NAMELIST'!D380</f>
        <v>SANDHYA C V</v>
      </c>
      <c r="E392" s="82">
        <v>2</v>
      </c>
      <c r="F392" s="82">
        <v>2</v>
      </c>
      <c r="G392" s="82">
        <v>2</v>
      </c>
      <c r="H392" s="82">
        <v>2</v>
      </c>
      <c r="I392" s="82">
        <v>2</v>
      </c>
      <c r="J392" s="82">
        <v>2</v>
      </c>
      <c r="K392" s="82">
        <v>2</v>
      </c>
      <c r="L392" s="82">
        <v>1</v>
      </c>
      <c r="M392" s="82">
        <v>0</v>
      </c>
      <c r="N392" s="82">
        <v>0</v>
      </c>
      <c r="O392" s="82">
        <v>11</v>
      </c>
      <c r="P392" s="125">
        <v>0</v>
      </c>
      <c r="Q392" s="125">
        <v>0</v>
      </c>
      <c r="R392" s="125">
        <v>11</v>
      </c>
      <c r="S392" s="125">
        <v>9</v>
      </c>
      <c r="T392" s="125">
        <v>0</v>
      </c>
      <c r="U392" s="125">
        <v>11</v>
      </c>
      <c r="V392" s="125">
        <v>0</v>
      </c>
      <c r="W392" s="125">
        <v>0</v>
      </c>
      <c r="X392" s="125">
        <v>6</v>
      </c>
      <c r="Y392" s="125">
        <v>11</v>
      </c>
      <c r="Z392" s="125">
        <v>0</v>
      </c>
      <c r="AA392" s="92">
        <f t="shared" si="84"/>
        <v>74</v>
      </c>
      <c r="AB392" s="278">
        <f t="shared" si="71"/>
        <v>5</v>
      </c>
      <c r="AC392" s="278">
        <f t="shared" si="72"/>
        <v>19</v>
      </c>
      <c r="AD392" s="278">
        <f t="shared" si="73"/>
        <v>24</v>
      </c>
      <c r="AE392" s="278">
        <f t="shared" si="74"/>
        <v>9</v>
      </c>
      <c r="AF392" s="278">
        <f t="shared" si="75"/>
        <v>17</v>
      </c>
      <c r="AG392" s="278">
        <f t="shared" si="76"/>
        <v>0</v>
      </c>
      <c r="AH392" s="277">
        <f t="shared" si="77"/>
        <v>74</v>
      </c>
      <c r="AI392" s="279">
        <f t="shared" si="78"/>
        <v>83.333333333333343</v>
      </c>
      <c r="AJ392" s="279">
        <f t="shared" si="79"/>
        <v>82.608695652173907</v>
      </c>
      <c r="AK392" s="279">
        <f t="shared" si="80"/>
        <v>80</v>
      </c>
      <c r="AL392" s="279">
        <f t="shared" si="81"/>
        <v>69.230769230769226</v>
      </c>
      <c r="AM392" s="279">
        <f t="shared" si="82"/>
        <v>60.714285714285708</v>
      </c>
      <c r="AN392" s="279">
        <f t="shared" si="83"/>
        <v>0</v>
      </c>
      <c r="AO392" s="3"/>
      <c r="AP392" s="3"/>
      <c r="AQ392" s="3"/>
    </row>
    <row r="393" spans="1:43" ht="30" customHeight="1" x14ac:dyDescent="0.2">
      <c r="A393" s="91">
        <v>377</v>
      </c>
      <c r="B393" s="117" t="str">
        <f>'STUDENT NAMELIST'!B381</f>
        <v>2023PEC AI 390</v>
      </c>
      <c r="C393" s="117">
        <f>'STUDENT NAMELIST'!C381</f>
        <v>211423243383</v>
      </c>
      <c r="D393" s="118" t="str">
        <f>'STUDENT NAMELIST'!D381</f>
        <v>SANJAI P</v>
      </c>
      <c r="E393" s="82">
        <v>2</v>
      </c>
      <c r="F393" s="82">
        <v>2</v>
      </c>
      <c r="G393" s="82">
        <v>2</v>
      </c>
      <c r="H393" s="82">
        <v>2</v>
      </c>
      <c r="I393" s="82">
        <v>2</v>
      </c>
      <c r="J393" s="82">
        <v>1</v>
      </c>
      <c r="K393" s="82">
        <v>0</v>
      </c>
      <c r="L393" s="82">
        <v>0</v>
      </c>
      <c r="M393" s="82">
        <v>0</v>
      </c>
      <c r="N393" s="82">
        <v>0</v>
      </c>
      <c r="O393" s="82">
        <v>0</v>
      </c>
      <c r="P393" s="125">
        <v>7</v>
      </c>
      <c r="Q393" s="125">
        <v>8</v>
      </c>
      <c r="R393" s="125">
        <v>0</v>
      </c>
      <c r="S393" s="125">
        <v>0</v>
      </c>
      <c r="T393" s="125">
        <v>8</v>
      </c>
      <c r="U393" s="125">
        <v>0</v>
      </c>
      <c r="V393" s="125">
        <v>8</v>
      </c>
      <c r="W393" s="125">
        <v>3</v>
      </c>
      <c r="X393" s="125">
        <v>0</v>
      </c>
      <c r="Y393" s="125">
        <v>0</v>
      </c>
      <c r="Z393" s="125">
        <v>8</v>
      </c>
      <c r="AA393" s="92">
        <f t="shared" si="84"/>
        <v>53</v>
      </c>
      <c r="AB393" s="278">
        <f t="shared" si="71"/>
        <v>2</v>
      </c>
      <c r="AC393" s="278">
        <f t="shared" si="72"/>
        <v>7</v>
      </c>
      <c r="AD393" s="278">
        <f t="shared" si="73"/>
        <v>17</v>
      </c>
      <c r="AE393" s="278">
        <f t="shared" si="74"/>
        <v>16</v>
      </c>
      <c r="AF393" s="278">
        <f t="shared" si="75"/>
        <v>11</v>
      </c>
      <c r="AG393" s="278">
        <f t="shared" si="76"/>
        <v>0</v>
      </c>
      <c r="AH393" s="277">
        <f t="shared" si="77"/>
        <v>53</v>
      </c>
      <c r="AI393" s="279">
        <f t="shared" si="78"/>
        <v>33.333333333333329</v>
      </c>
      <c r="AJ393" s="279">
        <f t="shared" si="79"/>
        <v>70</v>
      </c>
      <c r="AK393" s="279">
        <f t="shared" si="80"/>
        <v>56.666666666666664</v>
      </c>
      <c r="AL393" s="279">
        <f t="shared" si="81"/>
        <v>61.53846153846154</v>
      </c>
      <c r="AM393" s="279">
        <f t="shared" si="82"/>
        <v>39.285714285714285</v>
      </c>
      <c r="AN393" s="279">
        <f t="shared" si="83"/>
        <v>0</v>
      </c>
      <c r="AO393" s="3"/>
      <c r="AP393" s="3"/>
      <c r="AQ393" s="3"/>
    </row>
    <row r="394" spans="1:43" ht="30" customHeight="1" x14ac:dyDescent="0.2">
      <c r="A394" s="91">
        <v>378</v>
      </c>
      <c r="B394" s="117" t="str">
        <f>'STUDENT NAMELIST'!B382</f>
        <v>2023PEC AI 391</v>
      </c>
      <c r="C394" s="117">
        <f>'STUDENT NAMELIST'!C382</f>
        <v>211423243384</v>
      </c>
      <c r="D394" s="118" t="str">
        <f>'STUDENT NAMELIST'!D382</f>
        <v>SANJAY KARTHI A</v>
      </c>
      <c r="E394" s="82">
        <v>2</v>
      </c>
      <c r="F394" s="82">
        <v>2</v>
      </c>
      <c r="G394" s="82">
        <v>2</v>
      </c>
      <c r="H394" s="82">
        <v>1</v>
      </c>
      <c r="I394" s="82">
        <v>0</v>
      </c>
      <c r="J394" s="82">
        <v>0</v>
      </c>
      <c r="K394" s="82">
        <v>0</v>
      </c>
      <c r="L394" s="82">
        <v>0</v>
      </c>
      <c r="M394" s="82">
        <v>0</v>
      </c>
      <c r="N394" s="82">
        <v>0</v>
      </c>
      <c r="O394" s="82">
        <v>6</v>
      </c>
      <c r="P394" s="125">
        <v>0</v>
      </c>
      <c r="Q394" s="125">
        <v>0</v>
      </c>
      <c r="R394" s="125">
        <v>6</v>
      </c>
      <c r="S394" s="125">
        <v>5</v>
      </c>
      <c r="T394" s="125">
        <v>0</v>
      </c>
      <c r="U394" s="125">
        <v>6</v>
      </c>
      <c r="V394" s="125">
        <v>0</v>
      </c>
      <c r="W394" s="125">
        <v>0</v>
      </c>
      <c r="X394" s="125">
        <v>1</v>
      </c>
      <c r="Y394" s="125">
        <v>6</v>
      </c>
      <c r="Z394" s="125">
        <v>0</v>
      </c>
      <c r="AA394" s="92">
        <f t="shared" si="84"/>
        <v>37</v>
      </c>
      <c r="AB394" s="278">
        <f t="shared" si="71"/>
        <v>2</v>
      </c>
      <c r="AC394" s="278">
        <f t="shared" si="72"/>
        <v>11</v>
      </c>
      <c r="AD394" s="278">
        <f t="shared" si="73"/>
        <v>12</v>
      </c>
      <c r="AE394" s="278">
        <f t="shared" si="74"/>
        <v>5</v>
      </c>
      <c r="AF394" s="278">
        <f t="shared" si="75"/>
        <v>7</v>
      </c>
      <c r="AG394" s="278">
        <f t="shared" si="76"/>
        <v>0</v>
      </c>
      <c r="AH394" s="277">
        <f t="shared" si="77"/>
        <v>37</v>
      </c>
      <c r="AI394" s="279">
        <f t="shared" si="78"/>
        <v>33.333333333333329</v>
      </c>
      <c r="AJ394" s="279">
        <f t="shared" si="79"/>
        <v>47.826086956521742</v>
      </c>
      <c r="AK394" s="279">
        <f t="shared" si="80"/>
        <v>40</v>
      </c>
      <c r="AL394" s="279">
        <f t="shared" si="81"/>
        <v>38.461538461538467</v>
      </c>
      <c r="AM394" s="279">
        <f t="shared" si="82"/>
        <v>25</v>
      </c>
      <c r="AN394" s="279">
        <f t="shared" si="83"/>
        <v>0</v>
      </c>
      <c r="AO394" s="3"/>
      <c r="AP394" s="3"/>
      <c r="AQ394" s="3"/>
    </row>
    <row r="395" spans="1:43" ht="30" customHeight="1" x14ac:dyDescent="0.2">
      <c r="A395" s="91">
        <v>379</v>
      </c>
      <c r="B395" s="117" t="str">
        <f>'STUDENT NAMELIST'!B383</f>
        <v>2023PEC AI 392</v>
      </c>
      <c r="C395" s="117">
        <f>'STUDENT NAMELIST'!C383</f>
        <v>211423243385</v>
      </c>
      <c r="D395" s="118" t="str">
        <f>'STUDENT NAMELIST'!D383</f>
        <v>SANJAY M</v>
      </c>
      <c r="E395" s="82">
        <v>2</v>
      </c>
      <c r="F395" s="82">
        <v>2</v>
      </c>
      <c r="G395" s="82">
        <v>2</v>
      </c>
      <c r="H395" s="82">
        <v>2</v>
      </c>
      <c r="I395" s="82">
        <v>1</v>
      </c>
      <c r="J395" s="82">
        <v>0</v>
      </c>
      <c r="K395" s="82">
        <v>0</v>
      </c>
      <c r="L395" s="82">
        <v>0</v>
      </c>
      <c r="M395" s="82">
        <v>0</v>
      </c>
      <c r="N395" s="82">
        <v>0</v>
      </c>
      <c r="O395" s="82">
        <v>0</v>
      </c>
      <c r="P395" s="125">
        <v>6</v>
      </c>
      <c r="Q395" s="125">
        <v>7</v>
      </c>
      <c r="R395" s="125">
        <v>0</v>
      </c>
      <c r="S395" s="125">
        <v>0</v>
      </c>
      <c r="T395" s="125">
        <v>7</v>
      </c>
      <c r="U395" s="125">
        <v>0</v>
      </c>
      <c r="V395" s="125">
        <v>7</v>
      </c>
      <c r="W395" s="125">
        <v>1</v>
      </c>
      <c r="X395" s="125">
        <v>0</v>
      </c>
      <c r="Y395" s="125">
        <v>0</v>
      </c>
      <c r="Z395" s="125">
        <v>7</v>
      </c>
      <c r="AA395" s="92">
        <f t="shared" si="84"/>
        <v>44</v>
      </c>
      <c r="AB395" s="278">
        <f t="shared" si="71"/>
        <v>2</v>
      </c>
      <c r="AC395" s="278">
        <f t="shared" si="72"/>
        <v>6</v>
      </c>
      <c r="AD395" s="278">
        <f t="shared" si="73"/>
        <v>14</v>
      </c>
      <c r="AE395" s="278">
        <f t="shared" si="74"/>
        <v>14</v>
      </c>
      <c r="AF395" s="278">
        <f t="shared" si="75"/>
        <v>8</v>
      </c>
      <c r="AG395" s="278">
        <f t="shared" si="76"/>
        <v>0</v>
      </c>
      <c r="AH395" s="277">
        <f t="shared" si="77"/>
        <v>44</v>
      </c>
      <c r="AI395" s="279">
        <f t="shared" si="78"/>
        <v>33.333333333333329</v>
      </c>
      <c r="AJ395" s="279">
        <f t="shared" si="79"/>
        <v>60</v>
      </c>
      <c r="AK395" s="279">
        <f t="shared" si="80"/>
        <v>46.666666666666664</v>
      </c>
      <c r="AL395" s="279">
        <f t="shared" si="81"/>
        <v>53.846153846153847</v>
      </c>
      <c r="AM395" s="279">
        <f t="shared" si="82"/>
        <v>28.571428571428569</v>
      </c>
      <c r="AN395" s="279">
        <f t="shared" si="83"/>
        <v>0</v>
      </c>
      <c r="AO395" s="3"/>
      <c r="AP395" s="3"/>
      <c r="AQ395" s="3"/>
    </row>
    <row r="396" spans="1:43" ht="30" customHeight="1" x14ac:dyDescent="0.2">
      <c r="A396" s="91">
        <v>380</v>
      </c>
      <c r="B396" s="117" t="str">
        <f>'STUDENT NAMELIST'!B384</f>
        <v>2023PEC AI 393</v>
      </c>
      <c r="C396" s="117">
        <f>'STUDENT NAMELIST'!C384</f>
        <v>211423243386</v>
      </c>
      <c r="D396" s="118" t="str">
        <f>'STUDENT NAMELIST'!D384</f>
        <v>SANJEEV S</v>
      </c>
      <c r="E396" s="82">
        <v>2</v>
      </c>
      <c r="F396" s="82">
        <v>2</v>
      </c>
      <c r="G396" s="82">
        <v>2</v>
      </c>
      <c r="H396" s="82">
        <v>2</v>
      </c>
      <c r="I396" s="82">
        <v>2</v>
      </c>
      <c r="J396" s="82">
        <v>2</v>
      </c>
      <c r="K396" s="82">
        <v>2</v>
      </c>
      <c r="L396" s="82">
        <v>2</v>
      </c>
      <c r="M396" s="82">
        <v>1</v>
      </c>
      <c r="N396" s="82">
        <v>0</v>
      </c>
      <c r="O396" s="82">
        <v>13</v>
      </c>
      <c r="P396" s="125">
        <v>0</v>
      </c>
      <c r="Q396" s="125">
        <v>0</v>
      </c>
      <c r="R396" s="125">
        <v>13</v>
      </c>
      <c r="S396" s="125">
        <v>11</v>
      </c>
      <c r="T396" s="125">
        <v>0</v>
      </c>
      <c r="U396" s="125">
        <v>13</v>
      </c>
      <c r="V396" s="125">
        <v>0</v>
      </c>
      <c r="W396" s="125">
        <v>0</v>
      </c>
      <c r="X396" s="125">
        <v>6</v>
      </c>
      <c r="Y396" s="125">
        <v>13</v>
      </c>
      <c r="Z396" s="125">
        <v>0</v>
      </c>
      <c r="AA396" s="92">
        <f t="shared" si="84"/>
        <v>86</v>
      </c>
      <c r="AB396" s="278">
        <f t="shared" si="71"/>
        <v>6</v>
      </c>
      <c r="AC396" s="278">
        <f t="shared" si="72"/>
        <v>21</v>
      </c>
      <c r="AD396" s="278">
        <f t="shared" si="73"/>
        <v>29</v>
      </c>
      <c r="AE396" s="278">
        <f t="shared" si="74"/>
        <v>11</v>
      </c>
      <c r="AF396" s="278">
        <f t="shared" si="75"/>
        <v>19</v>
      </c>
      <c r="AG396" s="278">
        <f t="shared" si="76"/>
        <v>0</v>
      </c>
      <c r="AH396" s="277">
        <f t="shared" si="77"/>
        <v>86</v>
      </c>
      <c r="AI396" s="279">
        <f t="shared" si="78"/>
        <v>100</v>
      </c>
      <c r="AJ396" s="279">
        <f t="shared" si="79"/>
        <v>91.304347826086953</v>
      </c>
      <c r="AK396" s="279">
        <f t="shared" si="80"/>
        <v>96.666666666666671</v>
      </c>
      <c r="AL396" s="279">
        <f t="shared" si="81"/>
        <v>84.615384615384613</v>
      </c>
      <c r="AM396" s="279">
        <f t="shared" si="82"/>
        <v>67.857142857142861</v>
      </c>
      <c r="AN396" s="279">
        <f t="shared" si="83"/>
        <v>0</v>
      </c>
      <c r="AO396" s="3"/>
      <c r="AP396" s="3"/>
      <c r="AQ396" s="3"/>
    </row>
    <row r="397" spans="1:43" ht="30" customHeight="1" x14ac:dyDescent="0.2">
      <c r="A397" s="91">
        <v>381</v>
      </c>
      <c r="B397" s="117" t="str">
        <f>'STUDENT NAMELIST'!B385</f>
        <v>2023PEC AI 247</v>
      </c>
      <c r="C397" s="117">
        <f>'STUDENT NAMELIST'!C385</f>
        <v>211423243387</v>
      </c>
      <c r="D397" s="118" t="str">
        <f>'STUDENT NAMELIST'!D385</f>
        <v xml:space="preserve">SANTHIYA R </v>
      </c>
      <c r="E397" s="82">
        <v>2</v>
      </c>
      <c r="F397" s="82">
        <v>2</v>
      </c>
      <c r="G397" s="82">
        <v>2</v>
      </c>
      <c r="H397" s="82">
        <v>2</v>
      </c>
      <c r="I397" s="82">
        <v>2</v>
      </c>
      <c r="J397" s="82">
        <v>2</v>
      </c>
      <c r="K397" s="82">
        <v>2</v>
      </c>
      <c r="L397" s="82">
        <v>0</v>
      </c>
      <c r="M397" s="82">
        <v>0</v>
      </c>
      <c r="N397" s="82">
        <v>0</v>
      </c>
      <c r="O397" s="82">
        <v>0</v>
      </c>
      <c r="P397" s="125">
        <v>10</v>
      </c>
      <c r="Q397" s="125">
        <v>10</v>
      </c>
      <c r="R397" s="125">
        <v>0</v>
      </c>
      <c r="S397" s="125">
        <v>0</v>
      </c>
      <c r="T397" s="125">
        <v>10</v>
      </c>
      <c r="U397" s="125">
        <v>0</v>
      </c>
      <c r="V397" s="125">
        <v>10</v>
      </c>
      <c r="W397" s="125">
        <v>6</v>
      </c>
      <c r="X397" s="125">
        <v>0</v>
      </c>
      <c r="Y397" s="125">
        <v>0</v>
      </c>
      <c r="Z397" s="125">
        <v>11</v>
      </c>
      <c r="AA397" s="92">
        <f t="shared" si="84"/>
        <v>71</v>
      </c>
      <c r="AB397" s="278">
        <f t="shared" si="71"/>
        <v>4</v>
      </c>
      <c r="AC397" s="278">
        <f t="shared" si="72"/>
        <v>8</v>
      </c>
      <c r="AD397" s="278">
        <f t="shared" si="73"/>
        <v>22</v>
      </c>
      <c r="AE397" s="278">
        <f t="shared" si="74"/>
        <v>20</v>
      </c>
      <c r="AF397" s="278">
        <f t="shared" si="75"/>
        <v>17</v>
      </c>
      <c r="AG397" s="278">
        <f t="shared" si="76"/>
        <v>0</v>
      </c>
      <c r="AH397" s="277">
        <f t="shared" si="77"/>
        <v>71</v>
      </c>
      <c r="AI397" s="279">
        <f t="shared" si="78"/>
        <v>66.666666666666657</v>
      </c>
      <c r="AJ397" s="279">
        <f t="shared" si="79"/>
        <v>80</v>
      </c>
      <c r="AK397" s="279">
        <f t="shared" si="80"/>
        <v>73.333333333333329</v>
      </c>
      <c r="AL397" s="279">
        <f t="shared" si="81"/>
        <v>76.923076923076934</v>
      </c>
      <c r="AM397" s="279">
        <f t="shared" si="82"/>
        <v>60.714285714285708</v>
      </c>
      <c r="AN397" s="279">
        <f t="shared" si="83"/>
        <v>0</v>
      </c>
      <c r="AO397" s="3"/>
      <c r="AP397" s="3"/>
      <c r="AQ397" s="3"/>
    </row>
    <row r="398" spans="1:43" ht="30" customHeight="1" x14ac:dyDescent="0.2">
      <c r="A398" s="91">
        <v>382</v>
      </c>
      <c r="B398" s="117" t="str">
        <f>'STUDENT NAMELIST'!B386</f>
        <v>2023PEC AI 394</v>
      </c>
      <c r="C398" s="117">
        <f>'STUDENT NAMELIST'!C386</f>
        <v>211423243388</v>
      </c>
      <c r="D398" s="118" t="str">
        <f>'STUDENT NAMELIST'!D386</f>
        <v>SANTHOSH D</v>
      </c>
      <c r="E398" s="82">
        <v>2</v>
      </c>
      <c r="F398" s="82">
        <v>2</v>
      </c>
      <c r="G398" s="82">
        <v>2</v>
      </c>
      <c r="H398" s="82">
        <v>2</v>
      </c>
      <c r="I398" s="82">
        <v>2</v>
      </c>
      <c r="J398" s="82">
        <v>2</v>
      </c>
      <c r="K398" s="82">
        <v>1</v>
      </c>
      <c r="L398" s="82">
        <v>0</v>
      </c>
      <c r="M398" s="82">
        <v>0</v>
      </c>
      <c r="N398" s="82">
        <v>0</v>
      </c>
      <c r="O398" s="82">
        <v>9</v>
      </c>
      <c r="P398" s="125">
        <v>0</v>
      </c>
      <c r="Q398" s="125">
        <v>0</v>
      </c>
      <c r="R398" s="125">
        <v>9</v>
      </c>
      <c r="S398" s="125">
        <v>8</v>
      </c>
      <c r="T398" s="125">
        <v>0</v>
      </c>
      <c r="U398" s="125">
        <v>9</v>
      </c>
      <c r="V398" s="125">
        <v>0</v>
      </c>
      <c r="W398" s="125">
        <v>0</v>
      </c>
      <c r="X398" s="125">
        <v>6</v>
      </c>
      <c r="Y398" s="125">
        <v>9</v>
      </c>
      <c r="Z398" s="125">
        <v>0</v>
      </c>
      <c r="AA398" s="92">
        <f t="shared" si="84"/>
        <v>63</v>
      </c>
      <c r="AB398" s="278">
        <f t="shared" si="71"/>
        <v>3</v>
      </c>
      <c r="AC398" s="278">
        <f t="shared" si="72"/>
        <v>17</v>
      </c>
      <c r="AD398" s="278">
        <f t="shared" si="73"/>
        <v>20</v>
      </c>
      <c r="AE398" s="278">
        <f t="shared" si="74"/>
        <v>8</v>
      </c>
      <c r="AF398" s="278">
        <f t="shared" si="75"/>
        <v>15</v>
      </c>
      <c r="AG398" s="278">
        <f t="shared" si="76"/>
        <v>0</v>
      </c>
      <c r="AH398" s="277">
        <f t="shared" si="77"/>
        <v>63</v>
      </c>
      <c r="AI398" s="279">
        <f t="shared" si="78"/>
        <v>50</v>
      </c>
      <c r="AJ398" s="279">
        <f t="shared" si="79"/>
        <v>73.91304347826086</v>
      </c>
      <c r="AK398" s="279">
        <f t="shared" si="80"/>
        <v>66.666666666666657</v>
      </c>
      <c r="AL398" s="279">
        <f t="shared" si="81"/>
        <v>61.53846153846154</v>
      </c>
      <c r="AM398" s="279">
        <f t="shared" si="82"/>
        <v>53.571428571428569</v>
      </c>
      <c r="AN398" s="279">
        <f t="shared" si="83"/>
        <v>0</v>
      </c>
      <c r="AO398" s="3"/>
      <c r="AP398" s="3"/>
      <c r="AQ398" s="3"/>
    </row>
    <row r="399" spans="1:43" ht="30" customHeight="1" x14ac:dyDescent="0.2">
      <c r="A399" s="91">
        <v>383</v>
      </c>
      <c r="B399" s="117" t="str">
        <f>'STUDENT NAMELIST'!B387</f>
        <v>2023PEC AI 395</v>
      </c>
      <c r="C399" s="117">
        <f>'STUDENT NAMELIST'!C387</f>
        <v>211423243389</v>
      </c>
      <c r="D399" s="118" t="str">
        <f>'STUDENT NAMELIST'!D387</f>
        <v>SANTHOSH KUMAR M</v>
      </c>
      <c r="E399" s="82">
        <v>2</v>
      </c>
      <c r="F399" s="82">
        <v>2</v>
      </c>
      <c r="G399" s="82">
        <v>2</v>
      </c>
      <c r="H399" s="82">
        <v>2</v>
      </c>
      <c r="I399" s="82">
        <v>2</v>
      </c>
      <c r="J399" s="82">
        <v>1</v>
      </c>
      <c r="K399" s="82">
        <v>0</v>
      </c>
      <c r="L399" s="82">
        <v>0</v>
      </c>
      <c r="M399" s="82">
        <v>0</v>
      </c>
      <c r="N399" s="82">
        <v>0</v>
      </c>
      <c r="O399" s="82">
        <v>0</v>
      </c>
      <c r="P399" s="125">
        <v>8</v>
      </c>
      <c r="Q399" s="125">
        <v>8</v>
      </c>
      <c r="R399" s="125">
        <v>0</v>
      </c>
      <c r="S399" s="125">
        <v>0</v>
      </c>
      <c r="T399" s="125">
        <v>8</v>
      </c>
      <c r="U399" s="125">
        <v>0</v>
      </c>
      <c r="V399" s="125">
        <v>8</v>
      </c>
      <c r="W399" s="125">
        <v>4</v>
      </c>
      <c r="X399" s="125">
        <v>0</v>
      </c>
      <c r="Y399" s="125">
        <v>0</v>
      </c>
      <c r="Z399" s="125">
        <v>8</v>
      </c>
      <c r="AA399" s="92">
        <f t="shared" si="84"/>
        <v>55</v>
      </c>
      <c r="AB399" s="278">
        <f t="shared" si="71"/>
        <v>2</v>
      </c>
      <c r="AC399" s="278">
        <f t="shared" si="72"/>
        <v>7</v>
      </c>
      <c r="AD399" s="278">
        <f t="shared" si="73"/>
        <v>18</v>
      </c>
      <c r="AE399" s="278">
        <f t="shared" si="74"/>
        <v>16</v>
      </c>
      <c r="AF399" s="278">
        <f t="shared" si="75"/>
        <v>12</v>
      </c>
      <c r="AG399" s="278">
        <f t="shared" si="76"/>
        <v>0</v>
      </c>
      <c r="AH399" s="277">
        <f t="shared" si="77"/>
        <v>55</v>
      </c>
      <c r="AI399" s="279">
        <f t="shared" si="78"/>
        <v>33.333333333333329</v>
      </c>
      <c r="AJ399" s="279">
        <f t="shared" si="79"/>
        <v>70</v>
      </c>
      <c r="AK399" s="279">
        <f t="shared" si="80"/>
        <v>60</v>
      </c>
      <c r="AL399" s="279">
        <f t="shared" si="81"/>
        <v>61.53846153846154</v>
      </c>
      <c r="AM399" s="279">
        <f t="shared" si="82"/>
        <v>42.857142857142854</v>
      </c>
      <c r="AN399" s="279">
        <f t="shared" si="83"/>
        <v>0</v>
      </c>
      <c r="AO399" s="3"/>
      <c r="AP399" s="3"/>
      <c r="AQ399" s="3"/>
    </row>
    <row r="400" spans="1:43" ht="30" customHeight="1" x14ac:dyDescent="0.2">
      <c r="A400" s="91">
        <v>384</v>
      </c>
      <c r="B400" s="117" t="str">
        <f>'STUDENT NAMELIST'!B388</f>
        <v>2023PEC AI 396</v>
      </c>
      <c r="C400" s="117">
        <f>'STUDENT NAMELIST'!C388</f>
        <v>211423243390</v>
      </c>
      <c r="D400" s="118" t="str">
        <f>'STUDENT NAMELIST'!D388</f>
        <v xml:space="preserve">SANTHOSH M </v>
      </c>
      <c r="E400" s="82">
        <v>2</v>
      </c>
      <c r="F400" s="82">
        <v>2</v>
      </c>
      <c r="G400" s="82">
        <v>2</v>
      </c>
      <c r="H400" s="82">
        <v>2</v>
      </c>
      <c r="I400" s="82">
        <v>1</v>
      </c>
      <c r="J400" s="82">
        <v>0</v>
      </c>
      <c r="K400" s="82">
        <v>0</v>
      </c>
      <c r="L400" s="82">
        <v>0</v>
      </c>
      <c r="M400" s="82">
        <v>0</v>
      </c>
      <c r="N400" s="82">
        <v>0</v>
      </c>
      <c r="O400" s="82">
        <v>7</v>
      </c>
      <c r="P400" s="125">
        <v>0</v>
      </c>
      <c r="Q400" s="125">
        <v>0</v>
      </c>
      <c r="R400" s="125">
        <v>7</v>
      </c>
      <c r="S400" s="125">
        <v>6</v>
      </c>
      <c r="T400" s="125">
        <v>0</v>
      </c>
      <c r="U400" s="125">
        <v>7</v>
      </c>
      <c r="V400" s="125">
        <v>0</v>
      </c>
      <c r="W400" s="125">
        <v>0</v>
      </c>
      <c r="X400" s="125">
        <v>1</v>
      </c>
      <c r="Y400" s="125">
        <v>6</v>
      </c>
      <c r="Z400" s="125">
        <v>0</v>
      </c>
      <c r="AA400" s="92">
        <f t="shared" si="84"/>
        <v>43</v>
      </c>
      <c r="AB400" s="278">
        <f t="shared" si="71"/>
        <v>2</v>
      </c>
      <c r="AC400" s="278">
        <f t="shared" si="72"/>
        <v>13</v>
      </c>
      <c r="AD400" s="278">
        <f t="shared" si="73"/>
        <v>15</v>
      </c>
      <c r="AE400" s="278">
        <f t="shared" si="74"/>
        <v>6</v>
      </c>
      <c r="AF400" s="278">
        <f t="shared" si="75"/>
        <v>7</v>
      </c>
      <c r="AG400" s="278">
        <f t="shared" si="76"/>
        <v>0</v>
      </c>
      <c r="AH400" s="277">
        <f t="shared" si="77"/>
        <v>43</v>
      </c>
      <c r="AI400" s="279">
        <f t="shared" si="78"/>
        <v>33.333333333333329</v>
      </c>
      <c r="AJ400" s="279">
        <f t="shared" si="79"/>
        <v>56.521739130434781</v>
      </c>
      <c r="AK400" s="279">
        <f t="shared" si="80"/>
        <v>50</v>
      </c>
      <c r="AL400" s="279">
        <f t="shared" si="81"/>
        <v>46.153846153846153</v>
      </c>
      <c r="AM400" s="279">
        <f t="shared" si="82"/>
        <v>25</v>
      </c>
      <c r="AN400" s="279">
        <f t="shared" si="83"/>
        <v>0</v>
      </c>
      <c r="AO400" s="3"/>
      <c r="AP400" s="3"/>
      <c r="AQ400" s="3"/>
    </row>
    <row r="401" spans="1:43" ht="30" customHeight="1" x14ac:dyDescent="0.2">
      <c r="A401" s="91">
        <v>385</v>
      </c>
      <c r="B401" s="117" t="str">
        <f>'STUDENT NAMELIST'!B389</f>
        <v>2023PEC AI 397</v>
      </c>
      <c r="C401" s="117">
        <f>'STUDENT NAMELIST'!C389</f>
        <v>211423243391</v>
      </c>
      <c r="D401" s="118" t="str">
        <f>'STUDENT NAMELIST'!D389</f>
        <v>SANTHOSH V</v>
      </c>
      <c r="E401" s="82">
        <v>2</v>
      </c>
      <c r="F401" s="82">
        <v>2</v>
      </c>
      <c r="G401" s="82">
        <v>2</v>
      </c>
      <c r="H401" s="82">
        <v>2</v>
      </c>
      <c r="I401" s="82">
        <v>2</v>
      </c>
      <c r="J401" s="82">
        <v>0</v>
      </c>
      <c r="K401" s="82">
        <v>0</v>
      </c>
      <c r="L401" s="82">
        <v>0</v>
      </c>
      <c r="M401" s="82">
        <v>0</v>
      </c>
      <c r="N401" s="82">
        <v>0</v>
      </c>
      <c r="O401" s="82">
        <v>0</v>
      </c>
      <c r="P401" s="125">
        <v>7</v>
      </c>
      <c r="Q401" s="125">
        <v>8</v>
      </c>
      <c r="R401" s="125">
        <v>0</v>
      </c>
      <c r="S401" s="125">
        <v>0</v>
      </c>
      <c r="T401" s="125">
        <v>8</v>
      </c>
      <c r="U401" s="125">
        <v>0</v>
      </c>
      <c r="V401" s="125">
        <v>8</v>
      </c>
      <c r="W401" s="125">
        <v>3</v>
      </c>
      <c r="X401" s="125">
        <v>0</v>
      </c>
      <c r="Y401" s="125">
        <v>0</v>
      </c>
      <c r="Z401" s="125">
        <v>8</v>
      </c>
      <c r="AA401" s="92">
        <f t="shared" si="84"/>
        <v>52</v>
      </c>
      <c r="AB401" s="278">
        <f t="shared" si="71"/>
        <v>2</v>
      </c>
      <c r="AC401" s="278">
        <f t="shared" si="72"/>
        <v>6</v>
      </c>
      <c r="AD401" s="278">
        <f t="shared" si="73"/>
        <v>17</v>
      </c>
      <c r="AE401" s="278">
        <f t="shared" si="74"/>
        <v>16</v>
      </c>
      <c r="AF401" s="278">
        <f t="shared" si="75"/>
        <v>11</v>
      </c>
      <c r="AG401" s="278">
        <f t="shared" si="76"/>
        <v>0</v>
      </c>
      <c r="AH401" s="277">
        <f t="shared" si="77"/>
        <v>52</v>
      </c>
      <c r="AI401" s="279">
        <f t="shared" si="78"/>
        <v>33.333333333333329</v>
      </c>
      <c r="AJ401" s="279">
        <f t="shared" si="79"/>
        <v>60</v>
      </c>
      <c r="AK401" s="279">
        <f t="shared" si="80"/>
        <v>56.666666666666664</v>
      </c>
      <c r="AL401" s="279">
        <f t="shared" si="81"/>
        <v>61.53846153846154</v>
      </c>
      <c r="AM401" s="279">
        <f t="shared" si="82"/>
        <v>39.285714285714285</v>
      </c>
      <c r="AN401" s="279">
        <f t="shared" si="83"/>
        <v>0</v>
      </c>
      <c r="AO401" s="3"/>
      <c r="AP401" s="3"/>
      <c r="AQ401" s="3"/>
    </row>
    <row r="402" spans="1:43" ht="30" customHeight="1" x14ac:dyDescent="0.2">
      <c r="A402" s="91">
        <v>386</v>
      </c>
      <c r="B402" s="117" t="str">
        <f>'STUDENT NAMELIST'!B390</f>
        <v>2023PEC AI 398</v>
      </c>
      <c r="C402" s="117">
        <f>'STUDENT NAMELIST'!C390</f>
        <v>211423243392</v>
      </c>
      <c r="D402" s="118" t="str">
        <f>'STUDENT NAMELIST'!D390</f>
        <v>SANTHOSH V</v>
      </c>
      <c r="E402" s="82">
        <v>2</v>
      </c>
      <c r="F402" s="82">
        <v>2</v>
      </c>
      <c r="G402" s="82">
        <v>2</v>
      </c>
      <c r="H402" s="82">
        <v>2</v>
      </c>
      <c r="I402" s="82">
        <v>2</v>
      </c>
      <c r="J402" s="82">
        <v>2</v>
      </c>
      <c r="K402" s="82">
        <v>2</v>
      </c>
      <c r="L402" s="82">
        <v>2</v>
      </c>
      <c r="M402" s="82">
        <v>1</v>
      </c>
      <c r="N402" s="82">
        <v>0</v>
      </c>
      <c r="O402" s="82">
        <v>13</v>
      </c>
      <c r="P402" s="125">
        <v>0</v>
      </c>
      <c r="Q402" s="125">
        <v>0</v>
      </c>
      <c r="R402" s="125">
        <v>13</v>
      </c>
      <c r="S402" s="125">
        <v>11</v>
      </c>
      <c r="T402" s="125">
        <v>0</v>
      </c>
      <c r="U402" s="125">
        <v>13</v>
      </c>
      <c r="V402" s="125">
        <v>0</v>
      </c>
      <c r="W402" s="125">
        <v>0</v>
      </c>
      <c r="X402" s="125">
        <v>6</v>
      </c>
      <c r="Y402" s="125">
        <v>13</v>
      </c>
      <c r="Z402" s="125">
        <v>0</v>
      </c>
      <c r="AA402" s="92">
        <f t="shared" si="84"/>
        <v>86</v>
      </c>
      <c r="AB402" s="278">
        <f t="shared" ref="AB402:AB465" si="85">SUMIF($E$14:$N$14,"CO1",E402:N402)+IF(O402&gt;=0,SUMPRODUCT(($O$14:$Z$14="CO1")*(O402:Z402)*MOD(COLUMN($O$14:$Z$14)-COLUMN($O$14)+1,2))+SUMPRODUCT(($P$14:$Z$14="CO1")*(P402:Z402)*MOD(COLUMN($P$14:$Z$14)-COLUMN($P$14)+1,2)))</f>
        <v>6</v>
      </c>
      <c r="AC402" s="278">
        <f t="shared" ref="AC402:AC465" si="86">SUMIF($E$14:$N$14,"CO2",E402:N402)+IF(O402&gt;=0,SUMPRODUCT(($O$14:$Z$14="CO2")*(O402:Z402)*MOD(COLUMN($O$14:$Z$14)-COLUMN($O$14)+1,2))+SUMPRODUCT(($P$14:$Z$14="CO2")*(Q402:AA402)*MOD(COLUMN($P$14:$Z$14)-COLUMN($P$14)+1,2)))</f>
        <v>21</v>
      </c>
      <c r="AD402" s="278">
        <f t="shared" ref="AD402:AD465" si="87">SUMIF($E$14:$N$14,"CO3",E402:N402)+IF(O402&gt;=0,    SUMPRODUCT(($O$14:$Z$14="CO3")*(O402:Z402)*MOD(COLUMN($O$14:$Z$14)-COLUMN($O$14)+1,2))+    SUMPRODUCT(($P$14:$Z$14="CO3")*(P402:Z402)*MOD(COLUMN($P$14:$Z$14)-COLUMN($P$14)+1,2)))</f>
        <v>29</v>
      </c>
      <c r="AE402" s="278">
        <f t="shared" ref="AE402:AE465" si="88">SUMIF($E$14:$N$14,"CO4",$E$17:$N$17) + IF(O402&gt;=0,    SUMPRODUCT(($O$14:$Z$14="CO4")*(O402:Z402)*MOD(COLUMN($O$14:$Z$14)-COLUMN($O$14)+1,2))+    SUMPRODUCT(($P$14:$Z$14="CO4")*(P402:Z402)*MOD(COLUMN($P$14:$Z$14)-COLUMN($P$14)+1,2)))</f>
        <v>11</v>
      </c>
      <c r="AF402" s="278">
        <f t="shared" ref="AF402:AF465" si="89">SUMIF($E$14:$N$14,"CO5",$E$17:$N$17) + IF(O402&gt;=0,    SUMPRODUCT(($O$14:$Z$14="CO5")*(O402:Z402)*MOD(COLUMN($O$14:$Z$14)-COLUMN($O$14)+1,2))+    SUMPRODUCT(($P$14:$Z$14="CO5")*(P402:Z402)*MOD(COLUMN($P$14:$Z$14)-COLUMN($P$14)+1,2)) )</f>
        <v>19</v>
      </c>
      <c r="AG402" s="278">
        <f t="shared" ref="AG402:AG465" si="90">SUMIF($E$14:$N$14,"CO6",$E$17:$N$17) + IF(O402&gt;0,    SUMPRODUCT(($O$14:$Z$14="CO6")*($O$17:$Z$17)*MOD(COLUMN($O$14:$Z$14)-COLUMN($O$14)+1,2))+    SUMPRODUCT(($P$14:$Z$14="CO6")*($P$17:$Z$17)*MOD(COLUMN($P$14:$Z$14)-COLUMN($P$14)+1,2)) )</f>
        <v>0</v>
      </c>
      <c r="AH402" s="277">
        <f t="shared" ref="AH402:AH465" si="91">SUM(AB402:AG402)</f>
        <v>86</v>
      </c>
      <c r="AI402" s="279">
        <f t="shared" ref="AI402:AI465" si="92">AB402/(SUMIF($E$14:$N$14,"CO1",$E$13:$N$13)+SUMPRODUCT(($O$14:$Z$14="CO1")*($O402:$Z402&gt;0)*($O$13:$Z$13)))*100</f>
        <v>100</v>
      </c>
      <c r="AJ402" s="279">
        <f t="shared" ref="AJ402:AJ465" si="93">AC402/(SUMIF($E$14:$N$14,"CO2",$E$13:$N$13)+SUMPRODUCT(($O$14:$Z$14="CO2")*($O402:$Z402&gt;0)*($O$13:$Z$13)))*100</f>
        <v>91.304347826086953</v>
      </c>
      <c r="AK402" s="279">
        <f t="shared" ref="AK402:AK465" si="94">AD402/(SUMIF($E$14:$N$14,"CO3",$E$13:$N$13)+SUMPRODUCT(($O$14:$Z$14="CO3")*($O402:$Z402&gt;0)*($O$13:$Z$13)))*100</f>
        <v>96.666666666666671</v>
      </c>
      <c r="AL402" s="279">
        <f t="shared" ref="AL402:AL465" si="95">AE402/(SUMIF($E$14:$N$14,"CO4",$E$13:$N$13)+SUMPRODUCT(($O$14:$Z$14="CO4")*($O402:$Z402&gt;0)*($O$13:$Z$13)))*100</f>
        <v>84.615384615384613</v>
      </c>
      <c r="AM402" s="279">
        <f t="shared" ref="AM402:AM465" si="96">AF402/(SUMIF($E$14:$N$14,"CO5",$E$13:$N$13)+SUMPRODUCT(($O$14:$Z$14="CO5")*($O402:$Z402&gt;0)*($O$13:$Z$13)))*100</f>
        <v>67.857142857142861</v>
      </c>
      <c r="AN402" s="279">
        <f t="shared" ref="AN402:AN465" si="97">AG402/(SUMIF($E$14:$N$14,"CO5",$E$13:$N$13)+SUMPRODUCT(($O$14:$Z$14="CO5")*($O402:$Z402&gt;0)*($O$13:$Z$13)))*100</f>
        <v>0</v>
      </c>
      <c r="AO402" s="3"/>
      <c r="AP402" s="3"/>
      <c r="AQ402" s="3"/>
    </row>
    <row r="403" spans="1:43" ht="30" customHeight="1" x14ac:dyDescent="0.2">
      <c r="A403" s="91">
        <v>387</v>
      </c>
      <c r="B403" s="117" t="str">
        <f>'STUDENT NAMELIST'!B391</f>
        <v>2023PEC AI 249</v>
      </c>
      <c r="C403" s="117">
        <f>'STUDENT NAMELIST'!C391</f>
        <v>211423243393</v>
      </c>
      <c r="D403" s="118" t="str">
        <f>'STUDENT NAMELIST'!D391</f>
        <v>SANTHYA R</v>
      </c>
      <c r="E403" s="82">
        <v>2</v>
      </c>
      <c r="F403" s="82">
        <v>2</v>
      </c>
      <c r="G403" s="82">
        <v>2</v>
      </c>
      <c r="H403" s="82">
        <v>2</v>
      </c>
      <c r="I403" s="82">
        <v>2</v>
      </c>
      <c r="J403" s="82">
        <v>2</v>
      </c>
      <c r="K403" s="82">
        <v>2</v>
      </c>
      <c r="L403" s="82">
        <v>1</v>
      </c>
      <c r="M403" s="82">
        <v>0</v>
      </c>
      <c r="N403" s="82">
        <v>0</v>
      </c>
      <c r="O403" s="82">
        <v>0</v>
      </c>
      <c r="P403" s="125">
        <v>10</v>
      </c>
      <c r="Q403" s="125">
        <v>11</v>
      </c>
      <c r="R403" s="125">
        <v>0</v>
      </c>
      <c r="S403" s="125">
        <v>0</v>
      </c>
      <c r="T403" s="125">
        <v>11</v>
      </c>
      <c r="U403" s="125">
        <v>0</v>
      </c>
      <c r="V403" s="125">
        <v>11</v>
      </c>
      <c r="W403" s="125">
        <v>6</v>
      </c>
      <c r="X403" s="125">
        <v>0</v>
      </c>
      <c r="Y403" s="125">
        <v>0</v>
      </c>
      <c r="Z403" s="125">
        <v>11</v>
      </c>
      <c r="AA403" s="92">
        <f t="shared" ref="AA403:AA466" si="98">SUM(E403,F403,G403,H403,I403,J403,K403,L403,M403,N403,O403,P403,Q403,R403,S403,T403,U403,V403,W403,X403,Y403,Z403)</f>
        <v>75</v>
      </c>
      <c r="AB403" s="278">
        <f t="shared" si="85"/>
        <v>5</v>
      </c>
      <c r="AC403" s="278">
        <f t="shared" si="86"/>
        <v>8</v>
      </c>
      <c r="AD403" s="278">
        <f t="shared" si="87"/>
        <v>23</v>
      </c>
      <c r="AE403" s="278">
        <f t="shared" si="88"/>
        <v>22</v>
      </c>
      <c r="AF403" s="278">
        <f t="shared" si="89"/>
        <v>17</v>
      </c>
      <c r="AG403" s="278">
        <f t="shared" si="90"/>
        <v>0</v>
      </c>
      <c r="AH403" s="277">
        <f t="shared" si="91"/>
        <v>75</v>
      </c>
      <c r="AI403" s="279">
        <f t="shared" si="92"/>
        <v>83.333333333333343</v>
      </c>
      <c r="AJ403" s="279">
        <f t="shared" si="93"/>
        <v>80</v>
      </c>
      <c r="AK403" s="279">
        <f t="shared" si="94"/>
        <v>76.666666666666671</v>
      </c>
      <c r="AL403" s="279">
        <f t="shared" si="95"/>
        <v>84.615384615384613</v>
      </c>
      <c r="AM403" s="279">
        <f t="shared" si="96"/>
        <v>60.714285714285708</v>
      </c>
      <c r="AN403" s="279">
        <f t="shared" si="97"/>
        <v>0</v>
      </c>
      <c r="AO403" s="3"/>
      <c r="AP403" s="3"/>
      <c r="AQ403" s="3"/>
    </row>
    <row r="404" spans="1:43" ht="30" customHeight="1" x14ac:dyDescent="0.2">
      <c r="A404" s="91">
        <v>388</v>
      </c>
      <c r="B404" s="117" t="str">
        <f>'STUDENT NAMELIST'!B392</f>
        <v>2023PEC AI 399</v>
      </c>
      <c r="C404" s="117">
        <f>'STUDENT NAMELIST'!C392</f>
        <v>211423243394</v>
      </c>
      <c r="D404" s="118" t="str">
        <f>'STUDENT NAMELIST'!D392</f>
        <v>SARAVANAN M</v>
      </c>
      <c r="E404" s="82">
        <v>2</v>
      </c>
      <c r="F404" s="82">
        <v>2</v>
      </c>
      <c r="G404" s="82">
        <v>2</v>
      </c>
      <c r="H404" s="82">
        <v>2</v>
      </c>
      <c r="I404" s="82">
        <v>2</v>
      </c>
      <c r="J404" s="82">
        <v>2</v>
      </c>
      <c r="K404" s="82">
        <v>2</v>
      </c>
      <c r="L404" s="82">
        <v>1</v>
      </c>
      <c r="M404" s="82">
        <v>0</v>
      </c>
      <c r="N404" s="82">
        <v>0</v>
      </c>
      <c r="O404" s="82">
        <v>11</v>
      </c>
      <c r="P404" s="125">
        <v>0</v>
      </c>
      <c r="Q404" s="125">
        <v>0</v>
      </c>
      <c r="R404" s="125">
        <v>11</v>
      </c>
      <c r="S404" s="125">
        <v>9</v>
      </c>
      <c r="T404" s="125">
        <v>0</v>
      </c>
      <c r="U404" s="125">
        <v>11</v>
      </c>
      <c r="V404" s="125">
        <v>0</v>
      </c>
      <c r="W404" s="125">
        <v>0</v>
      </c>
      <c r="X404" s="125">
        <v>5</v>
      </c>
      <c r="Y404" s="125">
        <v>11</v>
      </c>
      <c r="Z404" s="125">
        <v>0</v>
      </c>
      <c r="AA404" s="92">
        <f t="shared" si="98"/>
        <v>73</v>
      </c>
      <c r="AB404" s="278">
        <f t="shared" si="85"/>
        <v>5</v>
      </c>
      <c r="AC404" s="278">
        <f t="shared" si="86"/>
        <v>19</v>
      </c>
      <c r="AD404" s="278">
        <f t="shared" si="87"/>
        <v>24</v>
      </c>
      <c r="AE404" s="278">
        <f t="shared" si="88"/>
        <v>9</v>
      </c>
      <c r="AF404" s="278">
        <f t="shared" si="89"/>
        <v>16</v>
      </c>
      <c r="AG404" s="278">
        <f t="shared" si="90"/>
        <v>0</v>
      </c>
      <c r="AH404" s="277">
        <f t="shared" si="91"/>
        <v>73</v>
      </c>
      <c r="AI404" s="279">
        <f t="shared" si="92"/>
        <v>83.333333333333343</v>
      </c>
      <c r="AJ404" s="279">
        <f t="shared" si="93"/>
        <v>82.608695652173907</v>
      </c>
      <c r="AK404" s="279">
        <f t="shared" si="94"/>
        <v>80</v>
      </c>
      <c r="AL404" s="279">
        <f t="shared" si="95"/>
        <v>69.230769230769226</v>
      </c>
      <c r="AM404" s="279">
        <f t="shared" si="96"/>
        <v>57.142857142857139</v>
      </c>
      <c r="AN404" s="279">
        <f t="shared" si="97"/>
        <v>0</v>
      </c>
      <c r="AO404" s="3"/>
      <c r="AP404" s="3"/>
      <c r="AQ404" s="3"/>
    </row>
    <row r="405" spans="1:43" ht="30" customHeight="1" x14ac:dyDescent="0.2">
      <c r="A405" s="91">
        <v>389</v>
      </c>
      <c r="B405" s="117" t="str">
        <f>'STUDENT NAMELIST'!B393</f>
        <v>2023PEC AI 400</v>
      </c>
      <c r="C405" s="117">
        <f>'STUDENT NAMELIST'!C393</f>
        <v>211423243395</v>
      </c>
      <c r="D405" s="118" t="str">
        <f>'STUDENT NAMELIST'!D393</f>
        <v>SARAVANAN N</v>
      </c>
      <c r="E405" s="82">
        <v>2</v>
      </c>
      <c r="F405" s="82">
        <v>2</v>
      </c>
      <c r="G405" s="82">
        <v>2</v>
      </c>
      <c r="H405" s="82">
        <v>2</v>
      </c>
      <c r="I405" s="82">
        <v>2</v>
      </c>
      <c r="J405" s="82">
        <v>2</v>
      </c>
      <c r="K405" s="82">
        <v>2</v>
      </c>
      <c r="L405" s="82">
        <v>2</v>
      </c>
      <c r="M405" s="82">
        <v>2</v>
      </c>
      <c r="N405" s="82">
        <v>1</v>
      </c>
      <c r="O405" s="82">
        <v>0</v>
      </c>
      <c r="P405" s="125">
        <v>13</v>
      </c>
      <c r="Q405" s="125">
        <v>13</v>
      </c>
      <c r="R405" s="125">
        <v>0</v>
      </c>
      <c r="S405" s="125">
        <v>0</v>
      </c>
      <c r="T405" s="125">
        <v>13</v>
      </c>
      <c r="U405" s="125">
        <v>0</v>
      </c>
      <c r="V405" s="125">
        <v>13</v>
      </c>
      <c r="W405" s="125">
        <v>9</v>
      </c>
      <c r="X405" s="125">
        <v>0</v>
      </c>
      <c r="Y405" s="125">
        <v>0</v>
      </c>
      <c r="Z405" s="125">
        <v>14</v>
      </c>
      <c r="AA405" s="92">
        <f t="shared" si="98"/>
        <v>94</v>
      </c>
      <c r="AB405" s="278">
        <f t="shared" si="85"/>
        <v>6</v>
      </c>
      <c r="AC405" s="278">
        <f t="shared" si="86"/>
        <v>9</v>
      </c>
      <c r="AD405" s="278">
        <f t="shared" si="87"/>
        <v>30</v>
      </c>
      <c r="AE405" s="278">
        <f t="shared" si="88"/>
        <v>26</v>
      </c>
      <c r="AF405" s="278">
        <f t="shared" si="89"/>
        <v>23</v>
      </c>
      <c r="AG405" s="278">
        <f t="shared" si="90"/>
        <v>0</v>
      </c>
      <c r="AH405" s="277">
        <f t="shared" si="91"/>
        <v>94</v>
      </c>
      <c r="AI405" s="279">
        <f t="shared" si="92"/>
        <v>100</v>
      </c>
      <c r="AJ405" s="279">
        <f t="shared" si="93"/>
        <v>90</v>
      </c>
      <c r="AK405" s="279">
        <f t="shared" si="94"/>
        <v>100</v>
      </c>
      <c r="AL405" s="279">
        <f t="shared" si="95"/>
        <v>100</v>
      </c>
      <c r="AM405" s="279">
        <f t="shared" si="96"/>
        <v>82.142857142857139</v>
      </c>
      <c r="AN405" s="279">
        <f t="shared" si="97"/>
        <v>0</v>
      </c>
      <c r="AO405" s="3"/>
      <c r="AP405" s="3"/>
      <c r="AQ405" s="3"/>
    </row>
    <row r="406" spans="1:43" ht="30" customHeight="1" x14ac:dyDescent="0.2">
      <c r="A406" s="91">
        <v>390</v>
      </c>
      <c r="B406" s="117" t="str">
        <f>'STUDENT NAMELIST'!B394</f>
        <v>2023PEC AI 401</v>
      </c>
      <c r="C406" s="117">
        <f>'STUDENT NAMELIST'!C394</f>
        <v>211423243396</v>
      </c>
      <c r="D406" s="118" t="str">
        <f>'STUDENT NAMELIST'!D394</f>
        <v>SARAVANAN P</v>
      </c>
      <c r="E406" s="82">
        <v>2</v>
      </c>
      <c r="F406" s="82">
        <v>2</v>
      </c>
      <c r="G406" s="82">
        <v>2</v>
      </c>
      <c r="H406" s="82">
        <v>2</v>
      </c>
      <c r="I406" s="82">
        <v>2</v>
      </c>
      <c r="J406" s="82">
        <v>2</v>
      </c>
      <c r="K406" s="82">
        <v>2</v>
      </c>
      <c r="L406" s="82">
        <v>2</v>
      </c>
      <c r="M406" s="82">
        <v>1</v>
      </c>
      <c r="N406" s="82">
        <v>0</v>
      </c>
      <c r="O406" s="82">
        <v>13</v>
      </c>
      <c r="P406" s="125">
        <v>0</v>
      </c>
      <c r="Q406" s="125">
        <v>0</v>
      </c>
      <c r="R406" s="125">
        <v>13</v>
      </c>
      <c r="S406" s="125">
        <v>11</v>
      </c>
      <c r="T406" s="125">
        <v>0</v>
      </c>
      <c r="U406" s="125">
        <v>13</v>
      </c>
      <c r="V406" s="125">
        <v>0</v>
      </c>
      <c r="W406" s="125">
        <v>0</v>
      </c>
      <c r="X406" s="125">
        <v>7</v>
      </c>
      <c r="Y406" s="125">
        <v>13</v>
      </c>
      <c r="Z406" s="125">
        <v>0</v>
      </c>
      <c r="AA406" s="92">
        <f t="shared" si="98"/>
        <v>87</v>
      </c>
      <c r="AB406" s="278">
        <f t="shared" si="85"/>
        <v>6</v>
      </c>
      <c r="AC406" s="278">
        <f t="shared" si="86"/>
        <v>21</v>
      </c>
      <c r="AD406" s="278">
        <f t="shared" si="87"/>
        <v>29</v>
      </c>
      <c r="AE406" s="278">
        <f t="shared" si="88"/>
        <v>11</v>
      </c>
      <c r="AF406" s="278">
        <f t="shared" si="89"/>
        <v>20</v>
      </c>
      <c r="AG406" s="278">
        <f t="shared" si="90"/>
        <v>0</v>
      </c>
      <c r="AH406" s="277">
        <f t="shared" si="91"/>
        <v>87</v>
      </c>
      <c r="AI406" s="279">
        <f t="shared" si="92"/>
        <v>100</v>
      </c>
      <c r="AJ406" s="279">
        <f t="shared" si="93"/>
        <v>91.304347826086953</v>
      </c>
      <c r="AK406" s="279">
        <f t="shared" si="94"/>
        <v>96.666666666666671</v>
      </c>
      <c r="AL406" s="279">
        <f t="shared" si="95"/>
        <v>84.615384615384613</v>
      </c>
      <c r="AM406" s="279">
        <f t="shared" si="96"/>
        <v>71.428571428571431</v>
      </c>
      <c r="AN406" s="279">
        <f t="shared" si="97"/>
        <v>0</v>
      </c>
      <c r="AO406" s="3"/>
      <c r="AP406" s="3"/>
      <c r="AQ406" s="3"/>
    </row>
    <row r="407" spans="1:43" ht="30" customHeight="1" x14ac:dyDescent="0.2">
      <c r="A407" s="91">
        <v>391</v>
      </c>
      <c r="B407" s="117" t="str">
        <f>'STUDENT NAMELIST'!B395</f>
        <v>2023PEC AI 402</v>
      </c>
      <c r="C407" s="117">
        <f>'STUDENT NAMELIST'!C395</f>
        <v>211423243397</v>
      </c>
      <c r="D407" s="118" t="str">
        <f>'STUDENT NAMELIST'!D395</f>
        <v>SARVESHWARAN C</v>
      </c>
      <c r="E407" s="82">
        <v>2</v>
      </c>
      <c r="F407" s="82">
        <v>2</v>
      </c>
      <c r="G407" s="82">
        <v>2</v>
      </c>
      <c r="H407" s="82">
        <v>2</v>
      </c>
      <c r="I407" s="82">
        <v>2</v>
      </c>
      <c r="J407" s="82">
        <v>2</v>
      </c>
      <c r="K407" s="82">
        <v>2</v>
      </c>
      <c r="L407" s="82">
        <v>1</v>
      </c>
      <c r="M407" s="82">
        <v>0</v>
      </c>
      <c r="N407" s="82">
        <v>0</v>
      </c>
      <c r="O407" s="82">
        <v>0</v>
      </c>
      <c r="P407" s="125">
        <v>10</v>
      </c>
      <c r="Q407" s="125">
        <v>11</v>
      </c>
      <c r="R407" s="125">
        <v>0</v>
      </c>
      <c r="S407" s="125">
        <v>0</v>
      </c>
      <c r="T407" s="125">
        <v>11</v>
      </c>
      <c r="U407" s="125">
        <v>0</v>
      </c>
      <c r="V407" s="125">
        <v>11</v>
      </c>
      <c r="W407" s="125">
        <v>6</v>
      </c>
      <c r="X407" s="125">
        <v>0</v>
      </c>
      <c r="Y407" s="125">
        <v>0</v>
      </c>
      <c r="Z407" s="125">
        <v>11</v>
      </c>
      <c r="AA407" s="92">
        <f t="shared" si="98"/>
        <v>75</v>
      </c>
      <c r="AB407" s="278">
        <f t="shared" si="85"/>
        <v>5</v>
      </c>
      <c r="AC407" s="278">
        <f t="shared" si="86"/>
        <v>8</v>
      </c>
      <c r="AD407" s="278">
        <f t="shared" si="87"/>
        <v>23</v>
      </c>
      <c r="AE407" s="278">
        <f t="shared" si="88"/>
        <v>22</v>
      </c>
      <c r="AF407" s="278">
        <f t="shared" si="89"/>
        <v>17</v>
      </c>
      <c r="AG407" s="278">
        <f t="shared" si="90"/>
        <v>0</v>
      </c>
      <c r="AH407" s="277">
        <f t="shared" si="91"/>
        <v>75</v>
      </c>
      <c r="AI407" s="279">
        <f t="shared" si="92"/>
        <v>83.333333333333343</v>
      </c>
      <c r="AJ407" s="279">
        <f t="shared" si="93"/>
        <v>80</v>
      </c>
      <c r="AK407" s="279">
        <f t="shared" si="94"/>
        <v>76.666666666666671</v>
      </c>
      <c r="AL407" s="279">
        <f t="shared" si="95"/>
        <v>84.615384615384613</v>
      </c>
      <c r="AM407" s="279">
        <f t="shared" si="96"/>
        <v>60.714285714285708</v>
      </c>
      <c r="AN407" s="279">
        <f t="shared" si="97"/>
        <v>0</v>
      </c>
      <c r="AO407" s="3"/>
      <c r="AP407" s="3"/>
      <c r="AQ407" s="3"/>
    </row>
    <row r="408" spans="1:43" ht="30" customHeight="1" x14ac:dyDescent="0.2">
      <c r="A408" s="91">
        <v>392</v>
      </c>
      <c r="B408" s="117" t="str">
        <f>'STUDENT NAMELIST'!B396</f>
        <v>2023PEC AI 250</v>
      </c>
      <c r="C408" s="117">
        <f>'STUDENT NAMELIST'!C396</f>
        <v>211423243398</v>
      </c>
      <c r="D408" s="118" t="str">
        <f>'STUDENT NAMELIST'!D396</f>
        <v>SASIREKHA S</v>
      </c>
      <c r="E408" s="82">
        <v>2</v>
      </c>
      <c r="F408" s="82">
        <v>2</v>
      </c>
      <c r="G408" s="82">
        <v>2</v>
      </c>
      <c r="H408" s="82">
        <v>2</v>
      </c>
      <c r="I408" s="82">
        <v>2</v>
      </c>
      <c r="J408" s="82">
        <v>2</v>
      </c>
      <c r="K408" s="82">
        <v>2</v>
      </c>
      <c r="L408" s="82">
        <v>2</v>
      </c>
      <c r="M408" s="82">
        <v>0</v>
      </c>
      <c r="N408" s="82">
        <v>0</v>
      </c>
      <c r="O408" s="82">
        <v>12</v>
      </c>
      <c r="P408" s="125">
        <v>0</v>
      </c>
      <c r="Q408" s="125">
        <v>0</v>
      </c>
      <c r="R408" s="125">
        <v>12</v>
      </c>
      <c r="S408" s="125">
        <v>10</v>
      </c>
      <c r="T408" s="125">
        <v>0</v>
      </c>
      <c r="U408" s="125">
        <v>12</v>
      </c>
      <c r="V408" s="125">
        <v>0</v>
      </c>
      <c r="W408" s="125">
        <v>0</v>
      </c>
      <c r="X408" s="125">
        <v>7</v>
      </c>
      <c r="Y408" s="125">
        <v>12</v>
      </c>
      <c r="Z408" s="125">
        <v>0</v>
      </c>
      <c r="AA408" s="92">
        <f t="shared" si="98"/>
        <v>81</v>
      </c>
      <c r="AB408" s="278">
        <f t="shared" si="85"/>
        <v>6</v>
      </c>
      <c r="AC408" s="278">
        <f t="shared" si="86"/>
        <v>20</v>
      </c>
      <c r="AD408" s="278">
        <f t="shared" si="87"/>
        <v>26</v>
      </c>
      <c r="AE408" s="278">
        <f t="shared" si="88"/>
        <v>10</v>
      </c>
      <c r="AF408" s="278">
        <f t="shared" si="89"/>
        <v>19</v>
      </c>
      <c r="AG408" s="278">
        <f t="shared" si="90"/>
        <v>0</v>
      </c>
      <c r="AH408" s="277">
        <f t="shared" si="91"/>
        <v>81</v>
      </c>
      <c r="AI408" s="279">
        <f t="shared" si="92"/>
        <v>100</v>
      </c>
      <c r="AJ408" s="279">
        <f t="shared" si="93"/>
        <v>86.956521739130437</v>
      </c>
      <c r="AK408" s="279">
        <f t="shared" si="94"/>
        <v>86.666666666666671</v>
      </c>
      <c r="AL408" s="279">
        <f t="shared" si="95"/>
        <v>76.923076923076934</v>
      </c>
      <c r="AM408" s="279">
        <f t="shared" si="96"/>
        <v>67.857142857142861</v>
      </c>
      <c r="AN408" s="279">
        <f t="shared" si="97"/>
        <v>0</v>
      </c>
      <c r="AO408" s="3"/>
      <c r="AP408" s="3"/>
      <c r="AQ408" s="3"/>
    </row>
    <row r="409" spans="1:43" ht="30" customHeight="1" x14ac:dyDescent="0.2">
      <c r="A409" s="91">
        <v>393</v>
      </c>
      <c r="B409" s="117" t="str">
        <f>'STUDENT NAMELIST'!B397</f>
        <v>2023PEC AI 403</v>
      </c>
      <c r="C409" s="117">
        <f>'STUDENT NAMELIST'!C397</f>
        <v>211423243399</v>
      </c>
      <c r="D409" s="118" t="str">
        <f>'STUDENT NAMELIST'!D397</f>
        <v>SATHISH B</v>
      </c>
      <c r="E409" s="82">
        <v>2</v>
      </c>
      <c r="F409" s="82">
        <v>2</v>
      </c>
      <c r="G409" s="82">
        <v>2</v>
      </c>
      <c r="H409" s="82">
        <v>2</v>
      </c>
      <c r="I409" s="82">
        <v>2</v>
      </c>
      <c r="J409" s="82">
        <v>2</v>
      </c>
      <c r="K409" s="82">
        <v>2</v>
      </c>
      <c r="L409" s="82">
        <v>2</v>
      </c>
      <c r="M409" s="82">
        <v>2</v>
      </c>
      <c r="N409" s="82">
        <v>1</v>
      </c>
      <c r="O409" s="82">
        <v>0</v>
      </c>
      <c r="P409" s="125">
        <v>13</v>
      </c>
      <c r="Q409" s="125">
        <v>13</v>
      </c>
      <c r="R409" s="125">
        <v>0</v>
      </c>
      <c r="S409" s="125">
        <v>0</v>
      </c>
      <c r="T409" s="125">
        <v>13</v>
      </c>
      <c r="U409" s="125">
        <v>0</v>
      </c>
      <c r="V409" s="125">
        <v>13</v>
      </c>
      <c r="W409" s="125">
        <v>10</v>
      </c>
      <c r="X409" s="125">
        <v>0</v>
      </c>
      <c r="Y409" s="125">
        <v>0</v>
      </c>
      <c r="Z409" s="125">
        <v>14</v>
      </c>
      <c r="AA409" s="92">
        <f t="shared" si="98"/>
        <v>95</v>
      </c>
      <c r="AB409" s="278">
        <f t="shared" si="85"/>
        <v>6</v>
      </c>
      <c r="AC409" s="278">
        <f t="shared" si="86"/>
        <v>9</v>
      </c>
      <c r="AD409" s="278">
        <f t="shared" si="87"/>
        <v>30</v>
      </c>
      <c r="AE409" s="278">
        <f t="shared" si="88"/>
        <v>26</v>
      </c>
      <c r="AF409" s="278">
        <f t="shared" si="89"/>
        <v>24</v>
      </c>
      <c r="AG409" s="278">
        <f t="shared" si="90"/>
        <v>0</v>
      </c>
      <c r="AH409" s="277">
        <f t="shared" si="91"/>
        <v>95</v>
      </c>
      <c r="AI409" s="279">
        <f t="shared" si="92"/>
        <v>100</v>
      </c>
      <c r="AJ409" s="279">
        <f t="shared" si="93"/>
        <v>90</v>
      </c>
      <c r="AK409" s="279">
        <f t="shared" si="94"/>
        <v>100</v>
      </c>
      <c r="AL409" s="279">
        <f t="shared" si="95"/>
        <v>100</v>
      </c>
      <c r="AM409" s="279">
        <f t="shared" si="96"/>
        <v>85.714285714285708</v>
      </c>
      <c r="AN409" s="279">
        <f t="shared" si="97"/>
        <v>0</v>
      </c>
      <c r="AO409" s="3"/>
      <c r="AP409" s="3"/>
      <c r="AQ409" s="3"/>
    </row>
    <row r="410" spans="1:43" ht="30" customHeight="1" x14ac:dyDescent="0.2">
      <c r="A410" s="91">
        <v>394</v>
      </c>
      <c r="B410" s="117" t="str">
        <f>'STUDENT NAMELIST'!B398</f>
        <v>2023PEC AI 404</v>
      </c>
      <c r="C410" s="117">
        <f>'STUDENT NAMELIST'!C398</f>
        <v>211423243400</v>
      </c>
      <c r="D410" s="118" t="str">
        <f>'STUDENT NAMELIST'!D398</f>
        <v>SATHRIYAN M</v>
      </c>
      <c r="E410" s="82">
        <v>2</v>
      </c>
      <c r="F410" s="82">
        <v>2</v>
      </c>
      <c r="G410" s="82">
        <v>2</v>
      </c>
      <c r="H410" s="82">
        <v>2</v>
      </c>
      <c r="I410" s="82">
        <v>2</v>
      </c>
      <c r="J410" s="82">
        <v>2</v>
      </c>
      <c r="K410" s="82">
        <v>1</v>
      </c>
      <c r="L410" s="82">
        <v>0</v>
      </c>
      <c r="M410" s="82">
        <v>0</v>
      </c>
      <c r="N410" s="82">
        <v>0</v>
      </c>
      <c r="O410" s="82">
        <v>10</v>
      </c>
      <c r="P410" s="125">
        <v>0</v>
      </c>
      <c r="Q410" s="125">
        <v>0</v>
      </c>
      <c r="R410" s="125">
        <v>10</v>
      </c>
      <c r="S410" s="125">
        <v>8</v>
      </c>
      <c r="T410" s="125">
        <v>0</v>
      </c>
      <c r="U410" s="125">
        <v>10</v>
      </c>
      <c r="V410" s="125">
        <v>0</v>
      </c>
      <c r="W410" s="125">
        <v>0</v>
      </c>
      <c r="X410" s="125">
        <v>5</v>
      </c>
      <c r="Y410" s="125">
        <v>10</v>
      </c>
      <c r="Z410" s="125">
        <v>0</v>
      </c>
      <c r="AA410" s="92">
        <f t="shared" si="98"/>
        <v>66</v>
      </c>
      <c r="AB410" s="278">
        <f t="shared" si="85"/>
        <v>3</v>
      </c>
      <c r="AC410" s="278">
        <f t="shared" si="86"/>
        <v>18</v>
      </c>
      <c r="AD410" s="278">
        <f t="shared" si="87"/>
        <v>22</v>
      </c>
      <c r="AE410" s="278">
        <f t="shared" si="88"/>
        <v>8</v>
      </c>
      <c r="AF410" s="278">
        <f t="shared" si="89"/>
        <v>15</v>
      </c>
      <c r="AG410" s="278">
        <f t="shared" si="90"/>
        <v>0</v>
      </c>
      <c r="AH410" s="277">
        <f t="shared" si="91"/>
        <v>66</v>
      </c>
      <c r="AI410" s="279">
        <f t="shared" si="92"/>
        <v>50</v>
      </c>
      <c r="AJ410" s="279">
        <f t="shared" si="93"/>
        <v>78.260869565217391</v>
      </c>
      <c r="AK410" s="279">
        <f t="shared" si="94"/>
        <v>73.333333333333329</v>
      </c>
      <c r="AL410" s="279">
        <f t="shared" si="95"/>
        <v>61.53846153846154</v>
      </c>
      <c r="AM410" s="279">
        <f t="shared" si="96"/>
        <v>53.571428571428569</v>
      </c>
      <c r="AN410" s="279">
        <f t="shared" si="97"/>
        <v>0</v>
      </c>
      <c r="AO410" s="3"/>
      <c r="AP410" s="3"/>
      <c r="AQ410" s="3"/>
    </row>
    <row r="411" spans="1:43" ht="30" customHeight="1" x14ac:dyDescent="0.2">
      <c r="A411" s="91">
        <v>395</v>
      </c>
      <c r="B411" s="117" t="str">
        <f>'STUDENT NAMELIST'!B399</f>
        <v>2023PEC AI 251</v>
      </c>
      <c r="C411" s="117">
        <f>'STUDENT NAMELIST'!C399</f>
        <v>211423243401</v>
      </c>
      <c r="D411" s="118" t="str">
        <f>'STUDENT NAMELIST'!D399</f>
        <v>SEENI PRIYAMANI C</v>
      </c>
      <c r="E411" s="82">
        <v>2</v>
      </c>
      <c r="F411" s="82">
        <v>2</v>
      </c>
      <c r="G411" s="82">
        <v>2</v>
      </c>
      <c r="H411" s="82">
        <v>2</v>
      </c>
      <c r="I411" s="82">
        <v>2</v>
      </c>
      <c r="J411" s="82">
        <v>0</v>
      </c>
      <c r="K411" s="82">
        <v>0</v>
      </c>
      <c r="L411" s="82">
        <v>0</v>
      </c>
      <c r="M411" s="82">
        <v>0</v>
      </c>
      <c r="N411" s="82">
        <v>0</v>
      </c>
      <c r="O411" s="82">
        <v>0</v>
      </c>
      <c r="P411" s="125">
        <v>7</v>
      </c>
      <c r="Q411" s="125">
        <v>8</v>
      </c>
      <c r="R411" s="125">
        <v>0</v>
      </c>
      <c r="S411" s="125">
        <v>0</v>
      </c>
      <c r="T411" s="125">
        <v>8</v>
      </c>
      <c r="U411" s="125">
        <v>0</v>
      </c>
      <c r="V411" s="125">
        <v>8</v>
      </c>
      <c r="W411" s="125">
        <v>3</v>
      </c>
      <c r="X411" s="125">
        <v>0</v>
      </c>
      <c r="Y411" s="125">
        <v>0</v>
      </c>
      <c r="Z411" s="125">
        <v>8</v>
      </c>
      <c r="AA411" s="92">
        <f t="shared" si="98"/>
        <v>52</v>
      </c>
      <c r="AB411" s="278">
        <f t="shared" si="85"/>
        <v>2</v>
      </c>
      <c r="AC411" s="278">
        <f t="shared" si="86"/>
        <v>6</v>
      </c>
      <c r="AD411" s="278">
        <f t="shared" si="87"/>
        <v>17</v>
      </c>
      <c r="AE411" s="278">
        <f t="shared" si="88"/>
        <v>16</v>
      </c>
      <c r="AF411" s="278">
        <f t="shared" si="89"/>
        <v>11</v>
      </c>
      <c r="AG411" s="278">
        <f t="shared" si="90"/>
        <v>0</v>
      </c>
      <c r="AH411" s="277">
        <f t="shared" si="91"/>
        <v>52</v>
      </c>
      <c r="AI411" s="279">
        <f t="shared" si="92"/>
        <v>33.333333333333329</v>
      </c>
      <c r="AJ411" s="279">
        <f t="shared" si="93"/>
        <v>60</v>
      </c>
      <c r="AK411" s="279">
        <f t="shared" si="94"/>
        <v>56.666666666666664</v>
      </c>
      <c r="AL411" s="279">
        <f t="shared" si="95"/>
        <v>61.53846153846154</v>
      </c>
      <c r="AM411" s="279">
        <f t="shared" si="96"/>
        <v>39.285714285714285</v>
      </c>
      <c r="AN411" s="279">
        <f t="shared" si="97"/>
        <v>0</v>
      </c>
      <c r="AO411" s="3"/>
      <c r="AP411" s="3"/>
      <c r="AQ411" s="3"/>
    </row>
    <row r="412" spans="1:43" ht="30" customHeight="1" x14ac:dyDescent="0.2">
      <c r="A412" s="91">
        <v>396</v>
      </c>
      <c r="B412" s="117" t="str">
        <f>'STUDENT NAMELIST'!B400</f>
        <v>2023PEC AI 405</v>
      </c>
      <c r="C412" s="117">
        <f>'STUDENT NAMELIST'!C400</f>
        <v>211423243402</v>
      </c>
      <c r="D412" s="118" t="str">
        <f>'STUDENT NAMELIST'!D400</f>
        <v>SHACHIN J</v>
      </c>
      <c r="E412" s="82">
        <v>2</v>
      </c>
      <c r="F412" s="82">
        <v>2</v>
      </c>
      <c r="G412" s="82">
        <v>2</v>
      </c>
      <c r="H412" s="82">
        <v>2</v>
      </c>
      <c r="I412" s="82">
        <v>0</v>
      </c>
      <c r="J412" s="82">
        <v>0</v>
      </c>
      <c r="K412" s="82">
        <v>0</v>
      </c>
      <c r="L412" s="82">
        <v>0</v>
      </c>
      <c r="M412" s="82">
        <v>0</v>
      </c>
      <c r="N412" s="82">
        <v>0</v>
      </c>
      <c r="O412" s="82">
        <v>6</v>
      </c>
      <c r="P412" s="125">
        <v>0</v>
      </c>
      <c r="Q412" s="125">
        <v>0</v>
      </c>
      <c r="R412" s="125">
        <v>6</v>
      </c>
      <c r="S412" s="125">
        <v>5</v>
      </c>
      <c r="T412" s="125">
        <v>0</v>
      </c>
      <c r="U412" s="125">
        <v>6</v>
      </c>
      <c r="V412" s="125">
        <v>0</v>
      </c>
      <c r="W412" s="125">
        <v>0</v>
      </c>
      <c r="X412" s="125">
        <v>4</v>
      </c>
      <c r="Y412" s="125">
        <v>6</v>
      </c>
      <c r="Z412" s="125">
        <v>0</v>
      </c>
      <c r="AA412" s="92">
        <f t="shared" si="98"/>
        <v>41</v>
      </c>
      <c r="AB412" s="278">
        <f t="shared" si="85"/>
        <v>2</v>
      </c>
      <c r="AC412" s="278">
        <f t="shared" si="86"/>
        <v>12</v>
      </c>
      <c r="AD412" s="278">
        <f t="shared" si="87"/>
        <v>12</v>
      </c>
      <c r="AE412" s="278">
        <f t="shared" si="88"/>
        <v>5</v>
      </c>
      <c r="AF412" s="278">
        <f t="shared" si="89"/>
        <v>10</v>
      </c>
      <c r="AG412" s="278">
        <f t="shared" si="90"/>
        <v>0</v>
      </c>
      <c r="AH412" s="277">
        <f t="shared" si="91"/>
        <v>41</v>
      </c>
      <c r="AI412" s="279">
        <f t="shared" si="92"/>
        <v>33.333333333333329</v>
      </c>
      <c r="AJ412" s="279">
        <f t="shared" si="93"/>
        <v>52.173913043478258</v>
      </c>
      <c r="AK412" s="279">
        <f t="shared" si="94"/>
        <v>40</v>
      </c>
      <c r="AL412" s="279">
        <f t="shared" si="95"/>
        <v>38.461538461538467</v>
      </c>
      <c r="AM412" s="279">
        <f t="shared" si="96"/>
        <v>35.714285714285715</v>
      </c>
      <c r="AN412" s="279">
        <f t="shared" si="97"/>
        <v>0</v>
      </c>
      <c r="AO412" s="3"/>
      <c r="AP412" s="3"/>
      <c r="AQ412" s="3"/>
    </row>
    <row r="413" spans="1:43" ht="30" customHeight="1" x14ac:dyDescent="0.2">
      <c r="A413" s="91">
        <v>397</v>
      </c>
      <c r="B413" s="117" t="str">
        <f>'STUDENT NAMELIST'!B401</f>
        <v>2023PEC AI 406</v>
      </c>
      <c r="C413" s="117">
        <f>'STUDENT NAMELIST'!C401</f>
        <v>211423243403</v>
      </c>
      <c r="D413" s="118" t="str">
        <f>'STUDENT NAMELIST'!D401</f>
        <v>SHAILESH S</v>
      </c>
      <c r="E413" s="82">
        <v>2</v>
      </c>
      <c r="F413" s="82">
        <v>2</v>
      </c>
      <c r="G413" s="82">
        <v>2</v>
      </c>
      <c r="H413" s="82">
        <v>2</v>
      </c>
      <c r="I413" s="82">
        <v>2</v>
      </c>
      <c r="J413" s="82">
        <v>1</v>
      </c>
      <c r="K413" s="82">
        <v>0</v>
      </c>
      <c r="L413" s="82">
        <v>0</v>
      </c>
      <c r="M413" s="82">
        <v>0</v>
      </c>
      <c r="N413" s="82">
        <v>0</v>
      </c>
      <c r="O413" s="82">
        <v>0</v>
      </c>
      <c r="P413" s="125">
        <v>8</v>
      </c>
      <c r="Q413" s="125">
        <v>8</v>
      </c>
      <c r="R413" s="125">
        <v>0</v>
      </c>
      <c r="S413" s="125">
        <v>0</v>
      </c>
      <c r="T413" s="125">
        <v>8</v>
      </c>
      <c r="U413" s="125">
        <v>0</v>
      </c>
      <c r="V413" s="125">
        <v>8</v>
      </c>
      <c r="W413" s="125">
        <v>4</v>
      </c>
      <c r="X413" s="125">
        <v>0</v>
      </c>
      <c r="Y413" s="125">
        <v>0</v>
      </c>
      <c r="Z413" s="125">
        <v>8</v>
      </c>
      <c r="AA413" s="92">
        <f t="shared" si="98"/>
        <v>55</v>
      </c>
      <c r="AB413" s="278">
        <f t="shared" si="85"/>
        <v>2</v>
      </c>
      <c r="AC413" s="278">
        <f t="shared" si="86"/>
        <v>7</v>
      </c>
      <c r="AD413" s="278">
        <f t="shared" si="87"/>
        <v>18</v>
      </c>
      <c r="AE413" s="278">
        <f t="shared" si="88"/>
        <v>16</v>
      </c>
      <c r="AF413" s="278">
        <f t="shared" si="89"/>
        <v>12</v>
      </c>
      <c r="AG413" s="278">
        <f t="shared" si="90"/>
        <v>0</v>
      </c>
      <c r="AH413" s="277">
        <f t="shared" si="91"/>
        <v>55</v>
      </c>
      <c r="AI413" s="279">
        <f t="shared" si="92"/>
        <v>33.333333333333329</v>
      </c>
      <c r="AJ413" s="279">
        <f t="shared" si="93"/>
        <v>70</v>
      </c>
      <c r="AK413" s="279">
        <f t="shared" si="94"/>
        <v>60</v>
      </c>
      <c r="AL413" s="279">
        <f t="shared" si="95"/>
        <v>61.53846153846154</v>
      </c>
      <c r="AM413" s="279">
        <f t="shared" si="96"/>
        <v>42.857142857142854</v>
      </c>
      <c r="AN413" s="279">
        <f t="shared" si="97"/>
        <v>0</v>
      </c>
      <c r="AO413" s="3"/>
      <c r="AP413" s="3"/>
      <c r="AQ413" s="3"/>
    </row>
    <row r="414" spans="1:43" ht="30" customHeight="1" x14ac:dyDescent="0.2">
      <c r="A414" s="91">
        <v>398</v>
      </c>
      <c r="B414" s="117" t="str">
        <f>'STUDENT NAMELIST'!B402</f>
        <v>2023PEC AI 407</v>
      </c>
      <c r="C414" s="117">
        <f>'STUDENT NAMELIST'!C402</f>
        <v>211423243404</v>
      </c>
      <c r="D414" s="118" t="str">
        <f>'STUDENT NAMELIST'!D402</f>
        <v>SHANMUGAPRIYAN J</v>
      </c>
      <c r="E414" s="82">
        <v>2</v>
      </c>
      <c r="F414" s="82">
        <v>2</v>
      </c>
      <c r="G414" s="82">
        <v>2</v>
      </c>
      <c r="H414" s="82">
        <v>0</v>
      </c>
      <c r="I414" s="82">
        <v>0</v>
      </c>
      <c r="J414" s="82">
        <v>0</v>
      </c>
      <c r="K414" s="82">
        <v>0</v>
      </c>
      <c r="L414" s="82">
        <v>0</v>
      </c>
      <c r="M414" s="82">
        <v>0</v>
      </c>
      <c r="N414" s="82">
        <v>0</v>
      </c>
      <c r="O414" s="82">
        <v>5</v>
      </c>
      <c r="P414" s="125">
        <v>0</v>
      </c>
      <c r="Q414" s="125">
        <v>0</v>
      </c>
      <c r="R414" s="125">
        <v>5</v>
      </c>
      <c r="S414" s="125">
        <v>4</v>
      </c>
      <c r="T414" s="125">
        <v>0</v>
      </c>
      <c r="U414" s="125">
        <v>5</v>
      </c>
      <c r="V414" s="125">
        <v>0</v>
      </c>
      <c r="W414" s="125">
        <v>0</v>
      </c>
      <c r="X414" s="125">
        <v>0</v>
      </c>
      <c r="Y414" s="125">
        <v>5</v>
      </c>
      <c r="Z414" s="125">
        <v>0</v>
      </c>
      <c r="AA414" s="92">
        <f t="shared" si="98"/>
        <v>30</v>
      </c>
      <c r="AB414" s="278">
        <f t="shared" si="85"/>
        <v>2</v>
      </c>
      <c r="AC414" s="278">
        <f t="shared" si="86"/>
        <v>9</v>
      </c>
      <c r="AD414" s="278">
        <f t="shared" si="87"/>
        <v>10</v>
      </c>
      <c r="AE414" s="278">
        <f t="shared" si="88"/>
        <v>4</v>
      </c>
      <c r="AF414" s="278">
        <f t="shared" si="89"/>
        <v>5</v>
      </c>
      <c r="AG414" s="278">
        <f t="shared" si="90"/>
        <v>0</v>
      </c>
      <c r="AH414" s="277">
        <f t="shared" si="91"/>
        <v>30</v>
      </c>
      <c r="AI414" s="279">
        <f t="shared" si="92"/>
        <v>33.333333333333329</v>
      </c>
      <c r="AJ414" s="279">
        <f t="shared" si="93"/>
        <v>39.130434782608695</v>
      </c>
      <c r="AK414" s="279">
        <f t="shared" si="94"/>
        <v>33.333333333333329</v>
      </c>
      <c r="AL414" s="279">
        <f t="shared" si="95"/>
        <v>30.76923076923077</v>
      </c>
      <c r="AM414" s="279">
        <f t="shared" si="96"/>
        <v>33.333333333333329</v>
      </c>
      <c r="AN414" s="279">
        <f t="shared" si="97"/>
        <v>0</v>
      </c>
      <c r="AO414" s="3"/>
      <c r="AP414" s="3"/>
      <c r="AQ414" s="3"/>
    </row>
    <row r="415" spans="1:43" ht="30" customHeight="1" x14ac:dyDescent="0.2">
      <c r="A415" s="91">
        <v>399</v>
      </c>
      <c r="B415" s="117" t="str">
        <f>'STUDENT NAMELIST'!B403</f>
        <v>2023PEC AI 408</v>
      </c>
      <c r="C415" s="117">
        <f>'STUDENT NAMELIST'!C403</f>
        <v>211423243405</v>
      </c>
      <c r="D415" s="118" t="str">
        <f>'STUDENT NAMELIST'!D403</f>
        <v>SHARAN RAJ P</v>
      </c>
      <c r="E415" s="82">
        <v>2</v>
      </c>
      <c r="F415" s="82">
        <v>2</v>
      </c>
      <c r="G415" s="82">
        <v>2</v>
      </c>
      <c r="H415" s="82">
        <v>2</v>
      </c>
      <c r="I415" s="82">
        <v>2</v>
      </c>
      <c r="J415" s="82">
        <v>2</v>
      </c>
      <c r="K415" s="82">
        <v>2</v>
      </c>
      <c r="L415" s="82">
        <v>2</v>
      </c>
      <c r="M415" s="82">
        <v>2</v>
      </c>
      <c r="N415" s="82">
        <v>1</v>
      </c>
      <c r="O415" s="82">
        <v>0</v>
      </c>
      <c r="P415" s="125">
        <v>13</v>
      </c>
      <c r="Q415" s="125">
        <v>13</v>
      </c>
      <c r="R415" s="125">
        <v>0</v>
      </c>
      <c r="S415" s="125">
        <v>0</v>
      </c>
      <c r="T415" s="125">
        <v>13</v>
      </c>
      <c r="U415" s="125">
        <v>0</v>
      </c>
      <c r="V415" s="125">
        <v>13</v>
      </c>
      <c r="W415" s="125">
        <v>11</v>
      </c>
      <c r="X415" s="125">
        <v>0</v>
      </c>
      <c r="Y415" s="125">
        <v>0</v>
      </c>
      <c r="Z415" s="125">
        <v>14</v>
      </c>
      <c r="AA415" s="92">
        <f t="shared" si="98"/>
        <v>96</v>
      </c>
      <c r="AB415" s="278">
        <f t="shared" si="85"/>
        <v>6</v>
      </c>
      <c r="AC415" s="278">
        <f t="shared" si="86"/>
        <v>9</v>
      </c>
      <c r="AD415" s="278">
        <f t="shared" si="87"/>
        <v>30</v>
      </c>
      <c r="AE415" s="278">
        <f t="shared" si="88"/>
        <v>26</v>
      </c>
      <c r="AF415" s="278">
        <f t="shared" si="89"/>
        <v>25</v>
      </c>
      <c r="AG415" s="278">
        <f t="shared" si="90"/>
        <v>0</v>
      </c>
      <c r="AH415" s="277">
        <f t="shared" si="91"/>
        <v>96</v>
      </c>
      <c r="AI415" s="279">
        <f t="shared" si="92"/>
        <v>100</v>
      </c>
      <c r="AJ415" s="279">
        <f t="shared" si="93"/>
        <v>90</v>
      </c>
      <c r="AK415" s="279">
        <f t="shared" si="94"/>
        <v>100</v>
      </c>
      <c r="AL415" s="279">
        <f t="shared" si="95"/>
        <v>100</v>
      </c>
      <c r="AM415" s="279">
        <f t="shared" si="96"/>
        <v>89.285714285714292</v>
      </c>
      <c r="AN415" s="279">
        <f t="shared" si="97"/>
        <v>0</v>
      </c>
      <c r="AO415" s="3"/>
      <c r="AP415" s="3"/>
      <c r="AQ415" s="3"/>
    </row>
    <row r="416" spans="1:43" ht="30" customHeight="1" x14ac:dyDescent="0.2">
      <c r="A416" s="91">
        <v>400</v>
      </c>
      <c r="B416" s="117" t="str">
        <f>'STUDENT NAMELIST'!B404</f>
        <v>2023PEC AI 409</v>
      </c>
      <c r="C416" s="117">
        <f>'STUDENT NAMELIST'!C404</f>
        <v>211423243406</v>
      </c>
      <c r="D416" s="118" t="str">
        <f>'STUDENT NAMELIST'!D404</f>
        <v>SHARANRAJ T</v>
      </c>
      <c r="E416" s="82">
        <v>2</v>
      </c>
      <c r="F416" s="82">
        <v>2</v>
      </c>
      <c r="G416" s="82">
        <v>2</v>
      </c>
      <c r="H416" s="82">
        <v>2</v>
      </c>
      <c r="I416" s="82">
        <v>2</v>
      </c>
      <c r="J416" s="82">
        <v>2</v>
      </c>
      <c r="K416" s="82">
        <v>2</v>
      </c>
      <c r="L416" s="82">
        <v>0</v>
      </c>
      <c r="M416" s="82">
        <v>0</v>
      </c>
      <c r="N416" s="82">
        <v>0</v>
      </c>
      <c r="O416" s="82">
        <v>10</v>
      </c>
      <c r="P416" s="125">
        <v>0</v>
      </c>
      <c r="Q416" s="125">
        <v>0</v>
      </c>
      <c r="R416" s="125">
        <v>10</v>
      </c>
      <c r="S416" s="125">
        <v>9</v>
      </c>
      <c r="T416" s="125">
        <v>0</v>
      </c>
      <c r="U416" s="125">
        <v>10</v>
      </c>
      <c r="V416" s="125">
        <v>0</v>
      </c>
      <c r="W416" s="125">
        <v>0</v>
      </c>
      <c r="X416" s="125">
        <v>6</v>
      </c>
      <c r="Y416" s="125">
        <v>11</v>
      </c>
      <c r="Z416" s="125">
        <v>0</v>
      </c>
      <c r="AA416" s="92">
        <f t="shared" si="98"/>
        <v>70</v>
      </c>
      <c r="AB416" s="278">
        <f t="shared" si="85"/>
        <v>4</v>
      </c>
      <c r="AC416" s="278">
        <f t="shared" si="86"/>
        <v>18</v>
      </c>
      <c r="AD416" s="278">
        <f t="shared" si="87"/>
        <v>22</v>
      </c>
      <c r="AE416" s="278">
        <f t="shared" si="88"/>
        <v>9</v>
      </c>
      <c r="AF416" s="278">
        <f t="shared" si="89"/>
        <v>17</v>
      </c>
      <c r="AG416" s="278">
        <f t="shared" si="90"/>
        <v>0</v>
      </c>
      <c r="AH416" s="277">
        <f t="shared" si="91"/>
        <v>70</v>
      </c>
      <c r="AI416" s="279">
        <f t="shared" si="92"/>
        <v>66.666666666666657</v>
      </c>
      <c r="AJ416" s="279">
        <f t="shared" si="93"/>
        <v>78.260869565217391</v>
      </c>
      <c r="AK416" s="279">
        <f t="shared" si="94"/>
        <v>73.333333333333329</v>
      </c>
      <c r="AL416" s="279">
        <f t="shared" si="95"/>
        <v>69.230769230769226</v>
      </c>
      <c r="AM416" s="279">
        <f t="shared" si="96"/>
        <v>60.714285714285708</v>
      </c>
      <c r="AN416" s="279">
        <f t="shared" si="97"/>
        <v>0</v>
      </c>
      <c r="AO416" s="3"/>
      <c r="AP416" s="3"/>
      <c r="AQ416" s="3"/>
    </row>
    <row r="417" spans="1:43" ht="30" customHeight="1" x14ac:dyDescent="0.2">
      <c r="A417" s="91">
        <v>401</v>
      </c>
      <c r="B417" s="117" t="str">
        <f>'STUDENT NAMELIST'!B405</f>
        <v>2023PEC AI 410</v>
      </c>
      <c r="C417" s="117">
        <f>'STUDENT NAMELIST'!C405</f>
        <v>211423243407</v>
      </c>
      <c r="D417" s="118" t="str">
        <f>'STUDENT NAMELIST'!D405</f>
        <v>SHARATH A</v>
      </c>
      <c r="E417" s="82">
        <v>2</v>
      </c>
      <c r="F417" s="82">
        <v>2</v>
      </c>
      <c r="G417" s="82">
        <v>2</v>
      </c>
      <c r="H417" s="82">
        <v>0</v>
      </c>
      <c r="I417" s="82">
        <v>0</v>
      </c>
      <c r="J417" s="82">
        <v>0</v>
      </c>
      <c r="K417" s="82">
        <v>0</v>
      </c>
      <c r="L417" s="82">
        <v>0</v>
      </c>
      <c r="M417" s="82">
        <v>0</v>
      </c>
      <c r="N417" s="82">
        <v>0</v>
      </c>
      <c r="O417" s="82">
        <v>0</v>
      </c>
      <c r="P417" s="125">
        <v>4</v>
      </c>
      <c r="Q417" s="125">
        <v>5</v>
      </c>
      <c r="R417" s="125">
        <v>0</v>
      </c>
      <c r="S417" s="125">
        <v>0</v>
      </c>
      <c r="T417" s="125">
        <v>5</v>
      </c>
      <c r="U417" s="125">
        <v>0</v>
      </c>
      <c r="V417" s="125">
        <v>5</v>
      </c>
      <c r="W417" s="125">
        <v>0</v>
      </c>
      <c r="X417" s="125">
        <v>0</v>
      </c>
      <c r="Y417" s="125">
        <v>0</v>
      </c>
      <c r="Z417" s="125">
        <v>5</v>
      </c>
      <c r="AA417" s="92">
        <f t="shared" si="98"/>
        <v>30</v>
      </c>
      <c r="AB417" s="278">
        <f t="shared" si="85"/>
        <v>2</v>
      </c>
      <c r="AC417" s="278">
        <f t="shared" si="86"/>
        <v>4</v>
      </c>
      <c r="AD417" s="278">
        <f t="shared" si="87"/>
        <v>9</v>
      </c>
      <c r="AE417" s="278">
        <f t="shared" si="88"/>
        <v>10</v>
      </c>
      <c r="AF417" s="278">
        <f t="shared" si="89"/>
        <v>5</v>
      </c>
      <c r="AG417" s="278">
        <f t="shared" si="90"/>
        <v>0</v>
      </c>
      <c r="AH417" s="277">
        <f t="shared" si="91"/>
        <v>30</v>
      </c>
      <c r="AI417" s="279">
        <f t="shared" si="92"/>
        <v>33.333333333333329</v>
      </c>
      <c r="AJ417" s="279">
        <f t="shared" si="93"/>
        <v>40</v>
      </c>
      <c r="AK417" s="279">
        <f t="shared" si="94"/>
        <v>30</v>
      </c>
      <c r="AL417" s="279">
        <f t="shared" si="95"/>
        <v>38.461538461538467</v>
      </c>
      <c r="AM417" s="279">
        <f t="shared" si="96"/>
        <v>33.333333333333329</v>
      </c>
      <c r="AN417" s="279">
        <f t="shared" si="97"/>
        <v>0</v>
      </c>
      <c r="AO417" s="3"/>
      <c r="AP417" s="3"/>
      <c r="AQ417" s="3"/>
    </row>
    <row r="418" spans="1:43" ht="30" customHeight="1" x14ac:dyDescent="0.2">
      <c r="A418" s="91">
        <v>402</v>
      </c>
      <c r="B418" s="117" t="str">
        <f>'STUDENT NAMELIST'!B406</f>
        <v>2023PEC AI 411</v>
      </c>
      <c r="C418" s="117">
        <f>'STUDENT NAMELIST'!C406</f>
        <v>211423243408</v>
      </c>
      <c r="D418" s="118" t="str">
        <f>'STUDENT NAMELIST'!D406</f>
        <v>SHARATH G V S</v>
      </c>
      <c r="E418" s="82">
        <v>2</v>
      </c>
      <c r="F418" s="82">
        <v>2</v>
      </c>
      <c r="G418" s="82">
        <v>2</v>
      </c>
      <c r="H418" s="82">
        <v>2</v>
      </c>
      <c r="I418" s="82">
        <v>2</v>
      </c>
      <c r="J418" s="82">
        <v>2</v>
      </c>
      <c r="K418" s="82">
        <v>2</v>
      </c>
      <c r="L418" s="82">
        <v>2</v>
      </c>
      <c r="M418" s="82">
        <v>0</v>
      </c>
      <c r="N418" s="82">
        <v>0</v>
      </c>
      <c r="O418" s="82">
        <v>12</v>
      </c>
      <c r="P418" s="125">
        <v>0</v>
      </c>
      <c r="Q418" s="125">
        <v>0</v>
      </c>
      <c r="R418" s="125">
        <v>12</v>
      </c>
      <c r="S418" s="125">
        <v>10</v>
      </c>
      <c r="T418" s="125">
        <v>0</v>
      </c>
      <c r="U418" s="125">
        <v>12</v>
      </c>
      <c r="V418" s="125">
        <v>0</v>
      </c>
      <c r="W418" s="125">
        <v>0</v>
      </c>
      <c r="X418" s="125">
        <v>6</v>
      </c>
      <c r="Y418" s="125">
        <v>12</v>
      </c>
      <c r="Z418" s="125">
        <v>0</v>
      </c>
      <c r="AA418" s="92">
        <f t="shared" si="98"/>
        <v>80</v>
      </c>
      <c r="AB418" s="278">
        <f t="shared" si="85"/>
        <v>6</v>
      </c>
      <c r="AC418" s="278">
        <f t="shared" si="86"/>
        <v>20</v>
      </c>
      <c r="AD418" s="278">
        <f t="shared" si="87"/>
        <v>26</v>
      </c>
      <c r="AE418" s="278">
        <f t="shared" si="88"/>
        <v>10</v>
      </c>
      <c r="AF418" s="278">
        <f t="shared" si="89"/>
        <v>18</v>
      </c>
      <c r="AG418" s="278">
        <f t="shared" si="90"/>
        <v>0</v>
      </c>
      <c r="AH418" s="277">
        <f t="shared" si="91"/>
        <v>80</v>
      </c>
      <c r="AI418" s="279">
        <f t="shared" si="92"/>
        <v>100</v>
      </c>
      <c r="AJ418" s="279">
        <f t="shared" si="93"/>
        <v>86.956521739130437</v>
      </c>
      <c r="AK418" s="279">
        <f t="shared" si="94"/>
        <v>86.666666666666671</v>
      </c>
      <c r="AL418" s="279">
        <f t="shared" si="95"/>
        <v>76.923076923076934</v>
      </c>
      <c r="AM418" s="279">
        <f t="shared" si="96"/>
        <v>64.285714285714292</v>
      </c>
      <c r="AN418" s="279">
        <f t="shared" si="97"/>
        <v>0</v>
      </c>
      <c r="AO418" s="3"/>
      <c r="AP418" s="3"/>
      <c r="AQ418" s="3"/>
    </row>
    <row r="419" spans="1:43" ht="30" customHeight="1" x14ac:dyDescent="0.2">
      <c r="A419" s="91">
        <v>403</v>
      </c>
      <c r="B419" s="117" t="str">
        <f>'STUDENT NAMELIST'!B407</f>
        <v>2023PEC AI 252</v>
      </c>
      <c r="C419" s="117">
        <f>'STUDENT NAMELIST'!C407</f>
        <v>211423243409</v>
      </c>
      <c r="D419" s="118" t="str">
        <f>'STUDENT NAMELIST'!D407</f>
        <v>SHARMILA J</v>
      </c>
      <c r="E419" s="82">
        <v>2</v>
      </c>
      <c r="F419" s="82">
        <v>2</v>
      </c>
      <c r="G419" s="82">
        <v>2</v>
      </c>
      <c r="H419" s="82">
        <v>2</v>
      </c>
      <c r="I419" s="82">
        <v>2</v>
      </c>
      <c r="J419" s="82">
        <v>2</v>
      </c>
      <c r="K419" s="82">
        <v>2</v>
      </c>
      <c r="L419" s="82">
        <v>0</v>
      </c>
      <c r="M419" s="82">
        <v>0</v>
      </c>
      <c r="N419" s="82">
        <v>0</v>
      </c>
      <c r="O419" s="82">
        <v>0</v>
      </c>
      <c r="P419" s="125">
        <v>10</v>
      </c>
      <c r="Q419" s="125">
        <v>11</v>
      </c>
      <c r="R419" s="125">
        <v>0</v>
      </c>
      <c r="S419" s="125">
        <v>0</v>
      </c>
      <c r="T419" s="125">
        <v>11</v>
      </c>
      <c r="U419" s="125">
        <v>0</v>
      </c>
      <c r="V419" s="125">
        <v>11</v>
      </c>
      <c r="W419" s="125">
        <v>4</v>
      </c>
      <c r="X419" s="125">
        <v>0</v>
      </c>
      <c r="Y419" s="125">
        <v>0</v>
      </c>
      <c r="Z419" s="125">
        <v>11</v>
      </c>
      <c r="AA419" s="92">
        <f t="shared" si="98"/>
        <v>72</v>
      </c>
      <c r="AB419" s="278">
        <f t="shared" si="85"/>
        <v>4</v>
      </c>
      <c r="AC419" s="278">
        <f t="shared" si="86"/>
        <v>8</v>
      </c>
      <c r="AD419" s="278">
        <f t="shared" si="87"/>
        <v>23</v>
      </c>
      <c r="AE419" s="278">
        <f t="shared" si="88"/>
        <v>22</v>
      </c>
      <c r="AF419" s="278">
        <f t="shared" si="89"/>
        <v>15</v>
      </c>
      <c r="AG419" s="278">
        <f t="shared" si="90"/>
        <v>0</v>
      </c>
      <c r="AH419" s="277">
        <f t="shared" si="91"/>
        <v>72</v>
      </c>
      <c r="AI419" s="279">
        <f t="shared" si="92"/>
        <v>66.666666666666657</v>
      </c>
      <c r="AJ419" s="279">
        <f t="shared" si="93"/>
        <v>80</v>
      </c>
      <c r="AK419" s="279">
        <f t="shared" si="94"/>
        <v>76.666666666666671</v>
      </c>
      <c r="AL419" s="279">
        <f t="shared" si="95"/>
        <v>84.615384615384613</v>
      </c>
      <c r="AM419" s="279">
        <f t="shared" si="96"/>
        <v>53.571428571428569</v>
      </c>
      <c r="AN419" s="279">
        <f t="shared" si="97"/>
        <v>0</v>
      </c>
      <c r="AO419" s="3"/>
      <c r="AP419" s="3"/>
      <c r="AQ419" s="3"/>
    </row>
    <row r="420" spans="1:43" ht="30" customHeight="1" x14ac:dyDescent="0.2">
      <c r="A420" s="91">
        <v>404</v>
      </c>
      <c r="B420" s="117" t="str">
        <f>'STUDENT NAMELIST'!B408</f>
        <v>2023PEC AI 253</v>
      </c>
      <c r="C420" s="117">
        <f>'STUDENT NAMELIST'!C408</f>
        <v>211423243410</v>
      </c>
      <c r="D420" s="118" t="str">
        <f>'STUDENT NAMELIST'!D408</f>
        <v>SHARMITHA SRI M</v>
      </c>
      <c r="E420" s="82">
        <v>2</v>
      </c>
      <c r="F420" s="82">
        <v>2</v>
      </c>
      <c r="G420" s="82">
        <v>2</v>
      </c>
      <c r="H420" s="82">
        <v>2</v>
      </c>
      <c r="I420" s="82">
        <v>2</v>
      </c>
      <c r="J420" s="82">
        <v>2</v>
      </c>
      <c r="K420" s="82">
        <v>2</v>
      </c>
      <c r="L420" s="82">
        <v>1</v>
      </c>
      <c r="M420" s="82">
        <v>0</v>
      </c>
      <c r="N420" s="82">
        <v>0</v>
      </c>
      <c r="O420" s="82">
        <v>11</v>
      </c>
      <c r="P420" s="125">
        <v>0</v>
      </c>
      <c r="Q420" s="125">
        <v>0</v>
      </c>
      <c r="R420" s="125">
        <v>11</v>
      </c>
      <c r="S420" s="125">
        <v>9</v>
      </c>
      <c r="T420" s="125">
        <v>0</v>
      </c>
      <c r="U420" s="125">
        <v>11</v>
      </c>
      <c r="V420" s="125">
        <v>0</v>
      </c>
      <c r="W420" s="125">
        <v>0</v>
      </c>
      <c r="X420" s="125">
        <v>6</v>
      </c>
      <c r="Y420" s="125">
        <v>11</v>
      </c>
      <c r="Z420" s="125">
        <v>0</v>
      </c>
      <c r="AA420" s="92">
        <f t="shared" si="98"/>
        <v>74</v>
      </c>
      <c r="AB420" s="278">
        <f t="shared" si="85"/>
        <v>5</v>
      </c>
      <c r="AC420" s="278">
        <f t="shared" si="86"/>
        <v>19</v>
      </c>
      <c r="AD420" s="278">
        <f t="shared" si="87"/>
        <v>24</v>
      </c>
      <c r="AE420" s="278">
        <f t="shared" si="88"/>
        <v>9</v>
      </c>
      <c r="AF420" s="278">
        <f t="shared" si="89"/>
        <v>17</v>
      </c>
      <c r="AG420" s="278">
        <f t="shared" si="90"/>
        <v>0</v>
      </c>
      <c r="AH420" s="277">
        <f t="shared" si="91"/>
        <v>74</v>
      </c>
      <c r="AI420" s="279">
        <f t="shared" si="92"/>
        <v>83.333333333333343</v>
      </c>
      <c r="AJ420" s="279">
        <f t="shared" si="93"/>
        <v>82.608695652173907</v>
      </c>
      <c r="AK420" s="279">
        <f t="shared" si="94"/>
        <v>80</v>
      </c>
      <c r="AL420" s="279">
        <f t="shared" si="95"/>
        <v>69.230769230769226</v>
      </c>
      <c r="AM420" s="279">
        <f t="shared" si="96"/>
        <v>60.714285714285708</v>
      </c>
      <c r="AN420" s="279">
        <f t="shared" si="97"/>
        <v>0</v>
      </c>
      <c r="AO420" s="3"/>
      <c r="AP420" s="3"/>
      <c r="AQ420" s="3"/>
    </row>
    <row r="421" spans="1:43" ht="30" customHeight="1" x14ac:dyDescent="0.2">
      <c r="A421" s="91">
        <v>405</v>
      </c>
      <c r="B421" s="117" t="str">
        <f>'STUDENT NAMELIST'!B409</f>
        <v>2023PEC AI 254</v>
      </c>
      <c r="C421" s="117">
        <f>'STUDENT NAMELIST'!C409</f>
        <v>211423243411</v>
      </c>
      <c r="D421" s="118" t="str">
        <f>'STUDENT NAMELIST'!D409</f>
        <v>SHARWANGI M</v>
      </c>
      <c r="E421" s="82">
        <v>2</v>
      </c>
      <c r="F421" s="82">
        <v>2</v>
      </c>
      <c r="G421" s="82">
        <v>2</v>
      </c>
      <c r="H421" s="82">
        <v>2</v>
      </c>
      <c r="I421" s="82">
        <v>2</v>
      </c>
      <c r="J421" s="82">
        <v>0</v>
      </c>
      <c r="K421" s="82">
        <v>0</v>
      </c>
      <c r="L421" s="82">
        <v>0</v>
      </c>
      <c r="M421" s="82">
        <v>0</v>
      </c>
      <c r="N421" s="82">
        <v>0</v>
      </c>
      <c r="O421" s="82">
        <v>0</v>
      </c>
      <c r="P421" s="125">
        <v>7</v>
      </c>
      <c r="Q421" s="125">
        <v>8</v>
      </c>
      <c r="R421" s="125">
        <v>0</v>
      </c>
      <c r="S421" s="125">
        <v>0</v>
      </c>
      <c r="T421" s="125">
        <v>8</v>
      </c>
      <c r="U421" s="125">
        <v>0</v>
      </c>
      <c r="V421" s="125">
        <v>8</v>
      </c>
      <c r="W421" s="125">
        <v>2</v>
      </c>
      <c r="X421" s="125">
        <v>0</v>
      </c>
      <c r="Y421" s="125">
        <v>0</v>
      </c>
      <c r="Z421" s="125">
        <v>8</v>
      </c>
      <c r="AA421" s="92">
        <f t="shared" si="98"/>
        <v>51</v>
      </c>
      <c r="AB421" s="278">
        <f t="shared" si="85"/>
        <v>2</v>
      </c>
      <c r="AC421" s="278">
        <f t="shared" si="86"/>
        <v>6</v>
      </c>
      <c r="AD421" s="278">
        <f t="shared" si="87"/>
        <v>17</v>
      </c>
      <c r="AE421" s="278">
        <f t="shared" si="88"/>
        <v>16</v>
      </c>
      <c r="AF421" s="278">
        <f t="shared" si="89"/>
        <v>10</v>
      </c>
      <c r="AG421" s="278">
        <f t="shared" si="90"/>
        <v>0</v>
      </c>
      <c r="AH421" s="277">
        <f t="shared" si="91"/>
        <v>51</v>
      </c>
      <c r="AI421" s="279">
        <f t="shared" si="92"/>
        <v>33.333333333333329</v>
      </c>
      <c r="AJ421" s="279">
        <f t="shared" si="93"/>
        <v>60</v>
      </c>
      <c r="AK421" s="279">
        <f t="shared" si="94"/>
        <v>56.666666666666664</v>
      </c>
      <c r="AL421" s="279">
        <f t="shared" si="95"/>
        <v>61.53846153846154</v>
      </c>
      <c r="AM421" s="279">
        <f t="shared" si="96"/>
        <v>35.714285714285715</v>
      </c>
      <c r="AN421" s="279">
        <f t="shared" si="97"/>
        <v>0</v>
      </c>
      <c r="AO421" s="3"/>
      <c r="AP421" s="3"/>
      <c r="AQ421" s="3"/>
    </row>
    <row r="422" spans="1:43" ht="30" customHeight="1" x14ac:dyDescent="0.2">
      <c r="A422" s="91">
        <v>406</v>
      </c>
      <c r="B422" s="117" t="str">
        <f>'STUDENT NAMELIST'!B410</f>
        <v>2023PEC AI 290</v>
      </c>
      <c r="C422" s="117">
        <f>'STUDENT NAMELIST'!C410</f>
        <v>211423243412</v>
      </c>
      <c r="D422" s="118" t="str">
        <f>'STUDENT NAMELIST'!D410</f>
        <v>SHASTIV PRAKASH A</v>
      </c>
      <c r="E422" s="82">
        <v>2</v>
      </c>
      <c r="F422" s="82">
        <v>2</v>
      </c>
      <c r="G422" s="82">
        <v>2</v>
      </c>
      <c r="H422" s="82">
        <v>2</v>
      </c>
      <c r="I422" s="82">
        <v>2</v>
      </c>
      <c r="J422" s="82">
        <v>2</v>
      </c>
      <c r="K422" s="82">
        <v>1</v>
      </c>
      <c r="L422" s="82">
        <v>0</v>
      </c>
      <c r="M422" s="82">
        <v>0</v>
      </c>
      <c r="N422" s="82">
        <v>0</v>
      </c>
      <c r="O422" s="82">
        <v>9</v>
      </c>
      <c r="P422" s="125">
        <v>0</v>
      </c>
      <c r="Q422" s="125">
        <v>0</v>
      </c>
      <c r="R422" s="125">
        <v>9</v>
      </c>
      <c r="S422" s="125">
        <v>8</v>
      </c>
      <c r="T422" s="125">
        <v>0</v>
      </c>
      <c r="U422" s="125">
        <v>9</v>
      </c>
      <c r="V422" s="125">
        <v>0</v>
      </c>
      <c r="W422" s="125">
        <v>0</v>
      </c>
      <c r="X422" s="125">
        <v>6</v>
      </c>
      <c r="Y422" s="125">
        <v>9</v>
      </c>
      <c r="Z422" s="125">
        <v>0</v>
      </c>
      <c r="AA422" s="92">
        <f t="shared" si="98"/>
        <v>63</v>
      </c>
      <c r="AB422" s="278">
        <f t="shared" si="85"/>
        <v>3</v>
      </c>
      <c r="AC422" s="278">
        <f t="shared" si="86"/>
        <v>17</v>
      </c>
      <c r="AD422" s="278">
        <f t="shared" si="87"/>
        <v>20</v>
      </c>
      <c r="AE422" s="278">
        <f t="shared" si="88"/>
        <v>8</v>
      </c>
      <c r="AF422" s="278">
        <f t="shared" si="89"/>
        <v>15</v>
      </c>
      <c r="AG422" s="278">
        <f t="shared" si="90"/>
        <v>0</v>
      </c>
      <c r="AH422" s="277">
        <f t="shared" si="91"/>
        <v>63</v>
      </c>
      <c r="AI422" s="279">
        <f t="shared" si="92"/>
        <v>50</v>
      </c>
      <c r="AJ422" s="279">
        <f t="shared" si="93"/>
        <v>73.91304347826086</v>
      </c>
      <c r="AK422" s="279">
        <f t="shared" si="94"/>
        <v>66.666666666666657</v>
      </c>
      <c r="AL422" s="279">
        <f t="shared" si="95"/>
        <v>61.53846153846154</v>
      </c>
      <c r="AM422" s="279">
        <f t="shared" si="96"/>
        <v>53.571428571428569</v>
      </c>
      <c r="AN422" s="279">
        <f t="shared" si="97"/>
        <v>0</v>
      </c>
      <c r="AO422" s="3"/>
      <c r="AP422" s="3"/>
      <c r="AQ422" s="3"/>
    </row>
    <row r="423" spans="1:43" ht="30" customHeight="1" x14ac:dyDescent="0.2">
      <c r="A423" s="91">
        <v>407</v>
      </c>
      <c r="B423" s="117" t="str">
        <f>'STUDENT NAMELIST'!B411</f>
        <v>2023PEC AI 412</v>
      </c>
      <c r="C423" s="117">
        <f>'STUDENT NAMELIST'!C411</f>
        <v>211423243413</v>
      </c>
      <c r="D423" s="118" t="str">
        <f>'STUDENT NAMELIST'!D411</f>
        <v>SHAUNJAY ROSHAN T</v>
      </c>
      <c r="E423" s="82">
        <v>2</v>
      </c>
      <c r="F423" s="82">
        <v>2</v>
      </c>
      <c r="G423" s="82">
        <v>2</v>
      </c>
      <c r="H423" s="82">
        <v>2</v>
      </c>
      <c r="I423" s="82">
        <v>2</v>
      </c>
      <c r="J423" s="82">
        <v>2</v>
      </c>
      <c r="K423" s="82">
        <v>2</v>
      </c>
      <c r="L423" s="82">
        <v>2</v>
      </c>
      <c r="M423" s="82">
        <v>0</v>
      </c>
      <c r="N423" s="82">
        <v>0</v>
      </c>
      <c r="O423" s="82">
        <v>0</v>
      </c>
      <c r="P423" s="125">
        <v>11</v>
      </c>
      <c r="Q423" s="125">
        <v>11</v>
      </c>
      <c r="R423" s="125">
        <v>0</v>
      </c>
      <c r="S423" s="125">
        <v>0</v>
      </c>
      <c r="T423" s="125">
        <v>11</v>
      </c>
      <c r="U423" s="125">
        <v>0</v>
      </c>
      <c r="V423" s="125">
        <v>11</v>
      </c>
      <c r="W423" s="125">
        <v>6</v>
      </c>
      <c r="X423" s="125">
        <v>0</v>
      </c>
      <c r="Y423" s="125">
        <v>0</v>
      </c>
      <c r="Z423" s="125">
        <v>12</v>
      </c>
      <c r="AA423" s="92">
        <f t="shared" si="98"/>
        <v>78</v>
      </c>
      <c r="AB423" s="278">
        <f t="shared" si="85"/>
        <v>6</v>
      </c>
      <c r="AC423" s="278">
        <f t="shared" si="86"/>
        <v>8</v>
      </c>
      <c r="AD423" s="278">
        <f t="shared" si="87"/>
        <v>24</v>
      </c>
      <c r="AE423" s="278">
        <f t="shared" si="88"/>
        <v>22</v>
      </c>
      <c r="AF423" s="278">
        <f t="shared" si="89"/>
        <v>18</v>
      </c>
      <c r="AG423" s="278">
        <f t="shared" si="90"/>
        <v>0</v>
      </c>
      <c r="AH423" s="277">
        <f t="shared" si="91"/>
        <v>78</v>
      </c>
      <c r="AI423" s="279">
        <f t="shared" si="92"/>
        <v>100</v>
      </c>
      <c r="AJ423" s="279">
        <f t="shared" si="93"/>
        <v>80</v>
      </c>
      <c r="AK423" s="279">
        <f t="shared" si="94"/>
        <v>80</v>
      </c>
      <c r="AL423" s="279">
        <f t="shared" si="95"/>
        <v>84.615384615384613</v>
      </c>
      <c r="AM423" s="279">
        <f t="shared" si="96"/>
        <v>64.285714285714292</v>
      </c>
      <c r="AN423" s="279">
        <f t="shared" si="97"/>
        <v>0</v>
      </c>
      <c r="AO423" s="3"/>
      <c r="AP423" s="3"/>
      <c r="AQ423" s="3"/>
    </row>
    <row r="424" spans="1:43" ht="30" customHeight="1" x14ac:dyDescent="0.2">
      <c r="A424" s="91">
        <v>408</v>
      </c>
      <c r="B424" s="117" t="str">
        <f>'STUDENT NAMELIST'!B412</f>
        <v>2023PEC AI 255</v>
      </c>
      <c r="C424" s="117">
        <f>'STUDENT NAMELIST'!C412</f>
        <v>211423243414</v>
      </c>
      <c r="D424" s="118" t="str">
        <f>'STUDENT NAMELIST'!D412</f>
        <v>SHRUTHI S S</v>
      </c>
      <c r="E424" s="82">
        <v>2</v>
      </c>
      <c r="F424" s="82">
        <v>2</v>
      </c>
      <c r="G424" s="82">
        <v>2</v>
      </c>
      <c r="H424" s="82">
        <v>2</v>
      </c>
      <c r="I424" s="82">
        <v>2</v>
      </c>
      <c r="J424" s="82">
        <v>0</v>
      </c>
      <c r="K424" s="82">
        <v>0</v>
      </c>
      <c r="L424" s="82">
        <v>0</v>
      </c>
      <c r="M424" s="82">
        <v>0</v>
      </c>
      <c r="N424" s="82">
        <v>0</v>
      </c>
      <c r="O424" s="82">
        <v>8</v>
      </c>
      <c r="P424" s="125">
        <v>0</v>
      </c>
      <c r="Q424" s="125">
        <v>0</v>
      </c>
      <c r="R424" s="125">
        <v>8</v>
      </c>
      <c r="S424" s="125">
        <v>7</v>
      </c>
      <c r="T424" s="125">
        <v>0</v>
      </c>
      <c r="U424" s="125">
        <v>8</v>
      </c>
      <c r="V424" s="125">
        <v>0</v>
      </c>
      <c r="W424" s="125">
        <v>0</v>
      </c>
      <c r="X424" s="125">
        <v>3</v>
      </c>
      <c r="Y424" s="125">
        <v>8</v>
      </c>
      <c r="Z424" s="125">
        <v>0</v>
      </c>
      <c r="AA424" s="92">
        <f t="shared" si="98"/>
        <v>52</v>
      </c>
      <c r="AB424" s="278">
        <f t="shared" si="85"/>
        <v>2</v>
      </c>
      <c r="AC424" s="278">
        <f t="shared" si="86"/>
        <v>14</v>
      </c>
      <c r="AD424" s="278">
        <f t="shared" si="87"/>
        <v>18</v>
      </c>
      <c r="AE424" s="278">
        <f t="shared" si="88"/>
        <v>7</v>
      </c>
      <c r="AF424" s="278">
        <f t="shared" si="89"/>
        <v>11</v>
      </c>
      <c r="AG424" s="278">
        <f t="shared" si="90"/>
        <v>0</v>
      </c>
      <c r="AH424" s="277">
        <f t="shared" si="91"/>
        <v>52</v>
      </c>
      <c r="AI424" s="279">
        <f t="shared" si="92"/>
        <v>33.333333333333329</v>
      </c>
      <c r="AJ424" s="279">
        <f t="shared" si="93"/>
        <v>60.869565217391312</v>
      </c>
      <c r="AK424" s="279">
        <f t="shared" si="94"/>
        <v>60</v>
      </c>
      <c r="AL424" s="279">
        <f t="shared" si="95"/>
        <v>53.846153846153847</v>
      </c>
      <c r="AM424" s="279">
        <f t="shared" si="96"/>
        <v>39.285714285714285</v>
      </c>
      <c r="AN424" s="279">
        <f t="shared" si="97"/>
        <v>0</v>
      </c>
      <c r="AO424" s="3"/>
      <c r="AP424" s="3"/>
      <c r="AQ424" s="3"/>
    </row>
    <row r="425" spans="1:43" ht="30" customHeight="1" x14ac:dyDescent="0.2">
      <c r="A425" s="91">
        <v>409</v>
      </c>
      <c r="B425" s="117" t="str">
        <f>'STUDENT NAMELIST'!B413</f>
        <v>2023PEC AI 256</v>
      </c>
      <c r="C425" s="117">
        <f>'STUDENT NAMELIST'!C413</f>
        <v>211423243415</v>
      </c>
      <c r="D425" s="118" t="str">
        <f>'STUDENT NAMELIST'!D413</f>
        <v>SHURUTHIKA P</v>
      </c>
      <c r="E425" s="82">
        <v>2</v>
      </c>
      <c r="F425" s="82">
        <v>2</v>
      </c>
      <c r="G425" s="82">
        <v>2</v>
      </c>
      <c r="H425" s="82">
        <v>2</v>
      </c>
      <c r="I425" s="82">
        <v>2</v>
      </c>
      <c r="J425" s="82">
        <v>2</v>
      </c>
      <c r="K425" s="82">
        <v>2</v>
      </c>
      <c r="L425" s="82">
        <v>0</v>
      </c>
      <c r="M425" s="82">
        <v>0</v>
      </c>
      <c r="N425" s="82">
        <v>0</v>
      </c>
      <c r="O425" s="82">
        <v>0</v>
      </c>
      <c r="P425" s="125">
        <v>10</v>
      </c>
      <c r="Q425" s="125">
        <v>10</v>
      </c>
      <c r="R425" s="125">
        <v>0</v>
      </c>
      <c r="S425" s="125">
        <v>0</v>
      </c>
      <c r="T425" s="125">
        <v>10</v>
      </c>
      <c r="U425" s="125">
        <v>0</v>
      </c>
      <c r="V425" s="125">
        <v>10</v>
      </c>
      <c r="W425" s="125">
        <v>5</v>
      </c>
      <c r="X425" s="125">
        <v>0</v>
      </c>
      <c r="Y425" s="125">
        <v>0</v>
      </c>
      <c r="Z425" s="125">
        <v>11</v>
      </c>
      <c r="AA425" s="92">
        <f t="shared" si="98"/>
        <v>70</v>
      </c>
      <c r="AB425" s="278">
        <f t="shared" si="85"/>
        <v>4</v>
      </c>
      <c r="AC425" s="278">
        <f t="shared" si="86"/>
        <v>8</v>
      </c>
      <c r="AD425" s="278">
        <f t="shared" si="87"/>
        <v>22</v>
      </c>
      <c r="AE425" s="278">
        <f t="shared" si="88"/>
        <v>20</v>
      </c>
      <c r="AF425" s="278">
        <f t="shared" si="89"/>
        <v>16</v>
      </c>
      <c r="AG425" s="278">
        <f t="shared" si="90"/>
        <v>0</v>
      </c>
      <c r="AH425" s="277">
        <f t="shared" si="91"/>
        <v>70</v>
      </c>
      <c r="AI425" s="279">
        <f t="shared" si="92"/>
        <v>66.666666666666657</v>
      </c>
      <c r="AJ425" s="279">
        <f t="shared" si="93"/>
        <v>80</v>
      </c>
      <c r="AK425" s="279">
        <f t="shared" si="94"/>
        <v>73.333333333333329</v>
      </c>
      <c r="AL425" s="279">
        <f t="shared" si="95"/>
        <v>76.923076923076934</v>
      </c>
      <c r="AM425" s="279">
        <f t="shared" si="96"/>
        <v>57.142857142857139</v>
      </c>
      <c r="AN425" s="279">
        <f t="shared" si="97"/>
        <v>0</v>
      </c>
      <c r="AO425" s="3"/>
      <c r="AP425" s="3"/>
      <c r="AQ425" s="3"/>
    </row>
    <row r="426" spans="1:43" ht="30" customHeight="1" x14ac:dyDescent="0.2">
      <c r="A426" s="91">
        <v>410</v>
      </c>
      <c r="B426" s="117" t="str">
        <f>'STUDENT NAMELIST'!B414</f>
        <v>2023PEC AI 413</v>
      </c>
      <c r="C426" s="117">
        <f>'STUDENT NAMELIST'!C414</f>
        <v>211423243416</v>
      </c>
      <c r="D426" s="118" t="str">
        <f>'STUDENT NAMELIST'!D414</f>
        <v>SHYAAM SUNDAR P</v>
      </c>
      <c r="E426" s="82">
        <v>2</v>
      </c>
      <c r="F426" s="82">
        <v>2</v>
      </c>
      <c r="G426" s="82">
        <v>2</v>
      </c>
      <c r="H426" s="82">
        <v>2</v>
      </c>
      <c r="I426" s="82">
        <v>2</v>
      </c>
      <c r="J426" s="82">
        <v>1</v>
      </c>
      <c r="K426" s="82">
        <v>0</v>
      </c>
      <c r="L426" s="82">
        <v>0</v>
      </c>
      <c r="M426" s="82">
        <v>0</v>
      </c>
      <c r="N426" s="82">
        <v>0</v>
      </c>
      <c r="O426" s="82">
        <v>8</v>
      </c>
      <c r="P426" s="125">
        <v>0</v>
      </c>
      <c r="Q426" s="125">
        <v>0</v>
      </c>
      <c r="R426" s="125">
        <v>8</v>
      </c>
      <c r="S426" s="125">
        <v>7</v>
      </c>
      <c r="T426" s="125">
        <v>0</v>
      </c>
      <c r="U426" s="125">
        <v>8</v>
      </c>
      <c r="V426" s="125">
        <v>0</v>
      </c>
      <c r="W426" s="125">
        <v>0</v>
      </c>
      <c r="X426" s="125">
        <v>6</v>
      </c>
      <c r="Y426" s="125">
        <v>9</v>
      </c>
      <c r="Z426" s="125">
        <v>0</v>
      </c>
      <c r="AA426" s="92">
        <f t="shared" si="98"/>
        <v>57</v>
      </c>
      <c r="AB426" s="278">
        <f t="shared" si="85"/>
        <v>2</v>
      </c>
      <c r="AC426" s="278">
        <f t="shared" si="86"/>
        <v>15</v>
      </c>
      <c r="AD426" s="278">
        <f t="shared" si="87"/>
        <v>18</v>
      </c>
      <c r="AE426" s="278">
        <f t="shared" si="88"/>
        <v>7</v>
      </c>
      <c r="AF426" s="278">
        <f t="shared" si="89"/>
        <v>15</v>
      </c>
      <c r="AG426" s="278">
        <f t="shared" si="90"/>
        <v>0</v>
      </c>
      <c r="AH426" s="277">
        <f t="shared" si="91"/>
        <v>57</v>
      </c>
      <c r="AI426" s="279">
        <f t="shared" si="92"/>
        <v>33.333333333333329</v>
      </c>
      <c r="AJ426" s="279">
        <f t="shared" si="93"/>
        <v>65.217391304347828</v>
      </c>
      <c r="AK426" s="279">
        <f t="shared" si="94"/>
        <v>60</v>
      </c>
      <c r="AL426" s="279">
        <f t="shared" si="95"/>
        <v>53.846153846153847</v>
      </c>
      <c r="AM426" s="279">
        <f t="shared" si="96"/>
        <v>53.571428571428569</v>
      </c>
      <c r="AN426" s="279">
        <f t="shared" si="97"/>
        <v>0</v>
      </c>
      <c r="AO426" s="3"/>
      <c r="AP426" s="3"/>
      <c r="AQ426" s="3"/>
    </row>
    <row r="427" spans="1:43" ht="30" customHeight="1" x14ac:dyDescent="0.2">
      <c r="A427" s="91">
        <v>411</v>
      </c>
      <c r="B427" s="117" t="str">
        <f>'STUDENT NAMELIST'!B415</f>
        <v>2023PEC AI 291</v>
      </c>
      <c r="C427" s="117">
        <f>'STUDENT NAMELIST'!C415</f>
        <v>211423243417</v>
      </c>
      <c r="D427" s="118" t="str">
        <f>'STUDENT NAMELIST'!D415</f>
        <v>SHYALANDRAN J</v>
      </c>
      <c r="E427" s="82">
        <v>2</v>
      </c>
      <c r="F427" s="82">
        <v>2</v>
      </c>
      <c r="G427" s="82">
        <v>2</v>
      </c>
      <c r="H427" s="82">
        <v>2</v>
      </c>
      <c r="I427" s="82">
        <v>2</v>
      </c>
      <c r="J427" s="82">
        <v>2</v>
      </c>
      <c r="K427" s="82">
        <v>2</v>
      </c>
      <c r="L427" s="82">
        <v>2</v>
      </c>
      <c r="M427" s="82">
        <v>0</v>
      </c>
      <c r="N427" s="82">
        <v>0</v>
      </c>
      <c r="O427" s="82">
        <v>0</v>
      </c>
      <c r="P427" s="125">
        <v>11</v>
      </c>
      <c r="Q427" s="125">
        <v>12</v>
      </c>
      <c r="R427" s="125">
        <v>0</v>
      </c>
      <c r="S427" s="125">
        <v>0</v>
      </c>
      <c r="T427" s="125">
        <v>12</v>
      </c>
      <c r="U427" s="125">
        <v>0</v>
      </c>
      <c r="V427" s="125">
        <v>12</v>
      </c>
      <c r="W427" s="125">
        <v>5</v>
      </c>
      <c r="X427" s="125">
        <v>0</v>
      </c>
      <c r="Y427" s="125">
        <v>0</v>
      </c>
      <c r="Z427" s="125">
        <v>12</v>
      </c>
      <c r="AA427" s="92">
        <f t="shared" si="98"/>
        <v>80</v>
      </c>
      <c r="AB427" s="278">
        <f t="shared" si="85"/>
        <v>6</v>
      </c>
      <c r="AC427" s="278">
        <f t="shared" si="86"/>
        <v>8</v>
      </c>
      <c r="AD427" s="278">
        <f t="shared" si="87"/>
        <v>25</v>
      </c>
      <c r="AE427" s="278">
        <f t="shared" si="88"/>
        <v>24</v>
      </c>
      <c r="AF427" s="278">
        <f t="shared" si="89"/>
        <v>17</v>
      </c>
      <c r="AG427" s="278">
        <f t="shared" si="90"/>
        <v>0</v>
      </c>
      <c r="AH427" s="277">
        <f t="shared" si="91"/>
        <v>80</v>
      </c>
      <c r="AI427" s="279">
        <f t="shared" si="92"/>
        <v>100</v>
      </c>
      <c r="AJ427" s="279">
        <f t="shared" si="93"/>
        <v>80</v>
      </c>
      <c r="AK427" s="279">
        <f t="shared" si="94"/>
        <v>83.333333333333343</v>
      </c>
      <c r="AL427" s="279">
        <f t="shared" si="95"/>
        <v>92.307692307692307</v>
      </c>
      <c r="AM427" s="279">
        <f t="shared" si="96"/>
        <v>60.714285714285708</v>
      </c>
      <c r="AN427" s="279">
        <f t="shared" si="97"/>
        <v>0</v>
      </c>
      <c r="AO427" s="3"/>
      <c r="AP427" s="3"/>
      <c r="AQ427" s="3"/>
    </row>
    <row r="428" spans="1:43" ht="30" customHeight="1" x14ac:dyDescent="0.2">
      <c r="A428" s="91">
        <v>412</v>
      </c>
      <c r="B428" s="117" t="str">
        <f>'STUDENT NAMELIST'!B416</f>
        <v>2023PEC AI 292</v>
      </c>
      <c r="C428" s="117">
        <f>'STUDENT NAMELIST'!C416</f>
        <v>211423243418</v>
      </c>
      <c r="D428" s="118" t="str">
        <f>'STUDENT NAMELIST'!D416</f>
        <v>SHYAMKUMAR S</v>
      </c>
      <c r="E428" s="82">
        <v>2</v>
      </c>
      <c r="F428" s="82">
        <v>2</v>
      </c>
      <c r="G428" s="82">
        <v>2</v>
      </c>
      <c r="H428" s="82">
        <v>1</v>
      </c>
      <c r="I428" s="82">
        <v>0</v>
      </c>
      <c r="J428" s="82">
        <v>0</v>
      </c>
      <c r="K428" s="82">
        <v>0</v>
      </c>
      <c r="L428" s="82">
        <v>0</v>
      </c>
      <c r="M428" s="82">
        <v>0</v>
      </c>
      <c r="N428" s="82">
        <v>0</v>
      </c>
      <c r="O428" s="82">
        <v>6</v>
      </c>
      <c r="P428" s="125">
        <v>0</v>
      </c>
      <c r="Q428" s="125">
        <v>0</v>
      </c>
      <c r="R428" s="125">
        <v>6</v>
      </c>
      <c r="S428" s="125">
        <v>5</v>
      </c>
      <c r="T428" s="125">
        <v>0</v>
      </c>
      <c r="U428" s="125">
        <v>6</v>
      </c>
      <c r="V428" s="125">
        <v>0</v>
      </c>
      <c r="W428" s="125">
        <v>0</v>
      </c>
      <c r="X428" s="125">
        <v>1</v>
      </c>
      <c r="Y428" s="125">
        <v>6</v>
      </c>
      <c r="Z428" s="125">
        <v>0</v>
      </c>
      <c r="AA428" s="92">
        <f t="shared" si="98"/>
        <v>37</v>
      </c>
      <c r="AB428" s="278">
        <f t="shared" si="85"/>
        <v>2</v>
      </c>
      <c r="AC428" s="278">
        <f t="shared" si="86"/>
        <v>11</v>
      </c>
      <c r="AD428" s="278">
        <f t="shared" si="87"/>
        <v>12</v>
      </c>
      <c r="AE428" s="278">
        <f t="shared" si="88"/>
        <v>5</v>
      </c>
      <c r="AF428" s="278">
        <f t="shared" si="89"/>
        <v>7</v>
      </c>
      <c r="AG428" s="278">
        <f t="shared" si="90"/>
        <v>0</v>
      </c>
      <c r="AH428" s="277">
        <f t="shared" si="91"/>
        <v>37</v>
      </c>
      <c r="AI428" s="279">
        <f t="shared" si="92"/>
        <v>33.333333333333329</v>
      </c>
      <c r="AJ428" s="279">
        <f t="shared" si="93"/>
        <v>47.826086956521742</v>
      </c>
      <c r="AK428" s="279">
        <f t="shared" si="94"/>
        <v>40</v>
      </c>
      <c r="AL428" s="279">
        <f t="shared" si="95"/>
        <v>38.461538461538467</v>
      </c>
      <c r="AM428" s="279">
        <f t="shared" si="96"/>
        <v>25</v>
      </c>
      <c r="AN428" s="279">
        <f t="shared" si="97"/>
        <v>0</v>
      </c>
      <c r="AO428" s="3"/>
      <c r="AP428" s="3"/>
      <c r="AQ428" s="3"/>
    </row>
    <row r="429" spans="1:43" ht="30" customHeight="1" x14ac:dyDescent="0.2">
      <c r="A429" s="91">
        <v>413</v>
      </c>
      <c r="B429" s="117" t="str">
        <f>'STUDENT NAMELIST'!B417</f>
        <v>2023PEC AI 257</v>
      </c>
      <c r="C429" s="117">
        <f>'STUDENT NAMELIST'!C417</f>
        <v>211423243419</v>
      </c>
      <c r="D429" s="118" t="str">
        <f>'STUDENT NAMELIST'!D417</f>
        <v xml:space="preserve">SIDDA GNANA CHARISHMA </v>
      </c>
      <c r="E429" s="82">
        <v>2</v>
      </c>
      <c r="F429" s="82">
        <v>2</v>
      </c>
      <c r="G429" s="82">
        <v>2</v>
      </c>
      <c r="H429" s="82">
        <v>2</v>
      </c>
      <c r="I429" s="82">
        <v>2</v>
      </c>
      <c r="J429" s="82">
        <v>2</v>
      </c>
      <c r="K429" s="82">
        <v>2</v>
      </c>
      <c r="L429" s="82">
        <v>2</v>
      </c>
      <c r="M429" s="82">
        <v>1</v>
      </c>
      <c r="N429" s="82">
        <v>0</v>
      </c>
      <c r="O429" s="82">
        <v>0</v>
      </c>
      <c r="P429" s="125">
        <v>11</v>
      </c>
      <c r="Q429" s="125">
        <v>12</v>
      </c>
      <c r="R429" s="125">
        <v>0</v>
      </c>
      <c r="S429" s="125">
        <v>0</v>
      </c>
      <c r="T429" s="125">
        <v>12</v>
      </c>
      <c r="U429" s="125">
        <v>0</v>
      </c>
      <c r="V429" s="125">
        <v>12</v>
      </c>
      <c r="W429" s="125">
        <v>7</v>
      </c>
      <c r="X429" s="125">
        <v>0</v>
      </c>
      <c r="Y429" s="125">
        <v>0</v>
      </c>
      <c r="Z429" s="125">
        <v>12</v>
      </c>
      <c r="AA429" s="92">
        <f t="shared" si="98"/>
        <v>83</v>
      </c>
      <c r="AB429" s="278">
        <f t="shared" si="85"/>
        <v>6</v>
      </c>
      <c r="AC429" s="278">
        <f t="shared" si="86"/>
        <v>8</v>
      </c>
      <c r="AD429" s="278">
        <f t="shared" si="87"/>
        <v>26</v>
      </c>
      <c r="AE429" s="278">
        <f t="shared" si="88"/>
        <v>24</v>
      </c>
      <c r="AF429" s="278">
        <f t="shared" si="89"/>
        <v>19</v>
      </c>
      <c r="AG429" s="278">
        <f t="shared" si="90"/>
        <v>0</v>
      </c>
      <c r="AH429" s="277">
        <f t="shared" si="91"/>
        <v>83</v>
      </c>
      <c r="AI429" s="279">
        <f t="shared" si="92"/>
        <v>100</v>
      </c>
      <c r="AJ429" s="279">
        <f t="shared" si="93"/>
        <v>80</v>
      </c>
      <c r="AK429" s="279">
        <f t="shared" si="94"/>
        <v>86.666666666666671</v>
      </c>
      <c r="AL429" s="279">
        <f t="shared" si="95"/>
        <v>92.307692307692307</v>
      </c>
      <c r="AM429" s="279">
        <f t="shared" si="96"/>
        <v>67.857142857142861</v>
      </c>
      <c r="AN429" s="279">
        <f t="shared" si="97"/>
        <v>0</v>
      </c>
      <c r="AO429" s="3"/>
      <c r="AP429" s="3"/>
      <c r="AQ429" s="3"/>
    </row>
    <row r="430" spans="1:43" ht="30" customHeight="1" x14ac:dyDescent="0.2">
      <c r="A430" s="91">
        <v>414</v>
      </c>
      <c r="B430" s="117" t="str">
        <f>'STUDENT NAMELIST'!B418</f>
        <v>2023PEC AI 293</v>
      </c>
      <c r="C430" s="117">
        <f>'STUDENT NAMELIST'!C418</f>
        <v>211423243420</v>
      </c>
      <c r="D430" s="118" t="str">
        <f>'STUDENT NAMELIST'!D418</f>
        <v>SIVA S</v>
      </c>
      <c r="E430" s="82">
        <v>2</v>
      </c>
      <c r="F430" s="82">
        <v>2</v>
      </c>
      <c r="G430" s="82">
        <v>2</v>
      </c>
      <c r="H430" s="82">
        <v>2</v>
      </c>
      <c r="I430" s="82">
        <v>2</v>
      </c>
      <c r="J430" s="82">
        <v>2</v>
      </c>
      <c r="K430" s="82">
        <v>0</v>
      </c>
      <c r="L430" s="82">
        <v>0</v>
      </c>
      <c r="M430" s="82">
        <v>0</v>
      </c>
      <c r="N430" s="82">
        <v>0</v>
      </c>
      <c r="O430" s="82">
        <v>9</v>
      </c>
      <c r="P430" s="125">
        <v>0</v>
      </c>
      <c r="Q430" s="125">
        <v>0</v>
      </c>
      <c r="R430" s="125">
        <v>9</v>
      </c>
      <c r="S430" s="125">
        <v>8</v>
      </c>
      <c r="T430" s="125">
        <v>0</v>
      </c>
      <c r="U430" s="125">
        <v>9</v>
      </c>
      <c r="V430" s="125">
        <v>0</v>
      </c>
      <c r="W430" s="125">
        <v>0</v>
      </c>
      <c r="X430" s="125">
        <v>5</v>
      </c>
      <c r="Y430" s="125">
        <v>9</v>
      </c>
      <c r="Z430" s="125">
        <v>0</v>
      </c>
      <c r="AA430" s="92">
        <f t="shared" si="98"/>
        <v>61</v>
      </c>
      <c r="AB430" s="278">
        <f t="shared" si="85"/>
        <v>2</v>
      </c>
      <c r="AC430" s="278">
        <f t="shared" si="86"/>
        <v>17</v>
      </c>
      <c r="AD430" s="278">
        <f t="shared" si="87"/>
        <v>20</v>
      </c>
      <c r="AE430" s="278">
        <f t="shared" si="88"/>
        <v>8</v>
      </c>
      <c r="AF430" s="278">
        <f t="shared" si="89"/>
        <v>14</v>
      </c>
      <c r="AG430" s="278">
        <f t="shared" si="90"/>
        <v>0</v>
      </c>
      <c r="AH430" s="277">
        <f t="shared" si="91"/>
        <v>61</v>
      </c>
      <c r="AI430" s="279">
        <f t="shared" si="92"/>
        <v>33.333333333333329</v>
      </c>
      <c r="AJ430" s="279">
        <f t="shared" si="93"/>
        <v>73.91304347826086</v>
      </c>
      <c r="AK430" s="279">
        <f t="shared" si="94"/>
        <v>66.666666666666657</v>
      </c>
      <c r="AL430" s="279">
        <f t="shared" si="95"/>
        <v>61.53846153846154</v>
      </c>
      <c r="AM430" s="279">
        <f t="shared" si="96"/>
        <v>50</v>
      </c>
      <c r="AN430" s="279">
        <f t="shared" si="97"/>
        <v>0</v>
      </c>
      <c r="AO430" s="3"/>
      <c r="AP430" s="3"/>
      <c r="AQ430" s="3"/>
    </row>
    <row r="431" spans="1:43" ht="30" customHeight="1" x14ac:dyDescent="0.2">
      <c r="A431" s="91">
        <v>415</v>
      </c>
      <c r="B431" s="117" t="str">
        <f>'STUDENT NAMELIST'!B419</f>
        <v>2023PEC AI 258</v>
      </c>
      <c r="C431" s="117">
        <f>'STUDENT NAMELIST'!C419</f>
        <v>211423243421</v>
      </c>
      <c r="D431" s="118" t="str">
        <f>'STUDENT NAMELIST'!D419</f>
        <v>SIVA SAKTHI S</v>
      </c>
      <c r="E431" s="82">
        <v>2</v>
      </c>
      <c r="F431" s="82">
        <v>2</v>
      </c>
      <c r="G431" s="82">
        <v>2</v>
      </c>
      <c r="H431" s="82">
        <v>2</v>
      </c>
      <c r="I431" s="82">
        <v>2</v>
      </c>
      <c r="J431" s="82">
        <v>2</v>
      </c>
      <c r="K431" s="82">
        <v>2</v>
      </c>
      <c r="L431" s="82">
        <v>2</v>
      </c>
      <c r="M431" s="82">
        <v>2</v>
      </c>
      <c r="N431" s="82">
        <v>0</v>
      </c>
      <c r="O431" s="82">
        <v>0</v>
      </c>
      <c r="P431" s="125">
        <v>12</v>
      </c>
      <c r="Q431" s="125">
        <v>13</v>
      </c>
      <c r="R431" s="125">
        <v>0</v>
      </c>
      <c r="S431" s="125">
        <v>0</v>
      </c>
      <c r="T431" s="125">
        <v>13</v>
      </c>
      <c r="U431" s="125">
        <v>0</v>
      </c>
      <c r="V431" s="125">
        <v>13</v>
      </c>
      <c r="W431" s="125">
        <v>9</v>
      </c>
      <c r="X431" s="125">
        <v>0</v>
      </c>
      <c r="Y431" s="125">
        <v>0</v>
      </c>
      <c r="Z431" s="125">
        <v>14</v>
      </c>
      <c r="AA431" s="92">
        <f t="shared" si="98"/>
        <v>92</v>
      </c>
      <c r="AB431" s="278">
        <f t="shared" si="85"/>
        <v>6</v>
      </c>
      <c r="AC431" s="278">
        <f t="shared" si="86"/>
        <v>8</v>
      </c>
      <c r="AD431" s="278">
        <f t="shared" si="87"/>
        <v>29</v>
      </c>
      <c r="AE431" s="278">
        <f t="shared" si="88"/>
        <v>26</v>
      </c>
      <c r="AF431" s="278">
        <f t="shared" si="89"/>
        <v>23</v>
      </c>
      <c r="AG431" s="278">
        <f t="shared" si="90"/>
        <v>0</v>
      </c>
      <c r="AH431" s="277">
        <f t="shared" si="91"/>
        <v>92</v>
      </c>
      <c r="AI431" s="279">
        <f t="shared" si="92"/>
        <v>100</v>
      </c>
      <c r="AJ431" s="279">
        <f t="shared" si="93"/>
        <v>80</v>
      </c>
      <c r="AK431" s="279">
        <f t="shared" si="94"/>
        <v>96.666666666666671</v>
      </c>
      <c r="AL431" s="279">
        <f t="shared" si="95"/>
        <v>100</v>
      </c>
      <c r="AM431" s="279">
        <f t="shared" si="96"/>
        <v>82.142857142857139</v>
      </c>
      <c r="AN431" s="279">
        <f t="shared" si="97"/>
        <v>0</v>
      </c>
      <c r="AO431" s="3"/>
      <c r="AP431" s="3"/>
      <c r="AQ431" s="3"/>
    </row>
    <row r="432" spans="1:43" ht="30" customHeight="1" x14ac:dyDescent="0.2">
      <c r="A432" s="91">
        <v>416</v>
      </c>
      <c r="B432" s="117" t="str">
        <f>'STUDENT NAMELIST'!B420</f>
        <v>2023PEC AI 294</v>
      </c>
      <c r="C432" s="117">
        <f>'STUDENT NAMELIST'!C420</f>
        <v>211423243422</v>
      </c>
      <c r="D432" s="118" t="str">
        <f>'STUDENT NAMELIST'!D420</f>
        <v>SIVANANDHAM R</v>
      </c>
      <c r="E432" s="82">
        <v>2</v>
      </c>
      <c r="F432" s="82">
        <v>2</v>
      </c>
      <c r="G432" s="82">
        <v>2</v>
      </c>
      <c r="H432" s="82">
        <v>2</v>
      </c>
      <c r="I432" s="82">
        <v>2</v>
      </c>
      <c r="J432" s="82">
        <v>2</v>
      </c>
      <c r="K432" s="82">
        <v>0</v>
      </c>
      <c r="L432" s="82">
        <v>0</v>
      </c>
      <c r="M432" s="82">
        <v>0</v>
      </c>
      <c r="N432" s="82">
        <v>0</v>
      </c>
      <c r="O432" s="82">
        <v>9</v>
      </c>
      <c r="P432" s="125">
        <v>0</v>
      </c>
      <c r="Q432" s="125">
        <v>0</v>
      </c>
      <c r="R432" s="125">
        <v>9</v>
      </c>
      <c r="S432" s="125">
        <v>7</v>
      </c>
      <c r="T432" s="125">
        <v>0</v>
      </c>
      <c r="U432" s="125">
        <v>9</v>
      </c>
      <c r="V432" s="125">
        <v>0</v>
      </c>
      <c r="W432" s="125">
        <v>0</v>
      </c>
      <c r="X432" s="125">
        <v>3</v>
      </c>
      <c r="Y432" s="125">
        <v>9</v>
      </c>
      <c r="Z432" s="125">
        <v>0</v>
      </c>
      <c r="AA432" s="92">
        <f t="shared" si="98"/>
        <v>58</v>
      </c>
      <c r="AB432" s="278">
        <f t="shared" si="85"/>
        <v>2</v>
      </c>
      <c r="AC432" s="278">
        <f t="shared" si="86"/>
        <v>17</v>
      </c>
      <c r="AD432" s="278">
        <f t="shared" si="87"/>
        <v>20</v>
      </c>
      <c r="AE432" s="278">
        <f t="shared" si="88"/>
        <v>7</v>
      </c>
      <c r="AF432" s="278">
        <f t="shared" si="89"/>
        <v>12</v>
      </c>
      <c r="AG432" s="278">
        <f t="shared" si="90"/>
        <v>0</v>
      </c>
      <c r="AH432" s="277">
        <f t="shared" si="91"/>
        <v>58</v>
      </c>
      <c r="AI432" s="279">
        <f t="shared" si="92"/>
        <v>33.333333333333329</v>
      </c>
      <c r="AJ432" s="279">
        <f t="shared" si="93"/>
        <v>73.91304347826086</v>
      </c>
      <c r="AK432" s="279">
        <f t="shared" si="94"/>
        <v>66.666666666666657</v>
      </c>
      <c r="AL432" s="279">
        <f t="shared" si="95"/>
        <v>53.846153846153847</v>
      </c>
      <c r="AM432" s="279">
        <f t="shared" si="96"/>
        <v>42.857142857142854</v>
      </c>
      <c r="AN432" s="279">
        <f t="shared" si="97"/>
        <v>0</v>
      </c>
      <c r="AO432" s="3"/>
      <c r="AP432" s="3"/>
      <c r="AQ432" s="3"/>
    </row>
    <row r="433" spans="1:43" ht="30" customHeight="1" x14ac:dyDescent="0.2">
      <c r="A433" s="91">
        <v>417</v>
      </c>
      <c r="B433" s="117" t="str">
        <f>'STUDENT NAMELIST'!B421</f>
        <v>2023PEC AI 295</v>
      </c>
      <c r="C433" s="117">
        <f>'STUDENT NAMELIST'!C421</f>
        <v>211423243423</v>
      </c>
      <c r="D433" s="118" t="str">
        <f>'STUDENT NAMELIST'!D421</f>
        <v>SIVANESHWARAN K</v>
      </c>
      <c r="E433" s="82">
        <v>2</v>
      </c>
      <c r="F433" s="82">
        <v>2</v>
      </c>
      <c r="G433" s="82">
        <v>2</v>
      </c>
      <c r="H433" s="82">
        <v>2</v>
      </c>
      <c r="I433" s="82">
        <v>2</v>
      </c>
      <c r="J433" s="82">
        <v>2</v>
      </c>
      <c r="K433" s="82">
        <v>2</v>
      </c>
      <c r="L433" s="82">
        <v>2</v>
      </c>
      <c r="M433" s="82">
        <v>0</v>
      </c>
      <c r="N433" s="82">
        <v>0</v>
      </c>
      <c r="O433" s="82">
        <v>0</v>
      </c>
      <c r="P433" s="125">
        <v>11</v>
      </c>
      <c r="Q433" s="125">
        <v>12</v>
      </c>
      <c r="R433" s="125">
        <v>0</v>
      </c>
      <c r="S433" s="125">
        <v>0</v>
      </c>
      <c r="T433" s="125">
        <v>12</v>
      </c>
      <c r="U433" s="125">
        <v>0</v>
      </c>
      <c r="V433" s="125">
        <v>12</v>
      </c>
      <c r="W433" s="125">
        <v>5</v>
      </c>
      <c r="X433" s="125">
        <v>0</v>
      </c>
      <c r="Y433" s="125">
        <v>0</v>
      </c>
      <c r="Z433" s="125">
        <v>12</v>
      </c>
      <c r="AA433" s="92">
        <f t="shared" si="98"/>
        <v>80</v>
      </c>
      <c r="AB433" s="278">
        <f t="shared" si="85"/>
        <v>6</v>
      </c>
      <c r="AC433" s="278">
        <f t="shared" si="86"/>
        <v>8</v>
      </c>
      <c r="AD433" s="278">
        <f t="shared" si="87"/>
        <v>25</v>
      </c>
      <c r="AE433" s="278">
        <f t="shared" si="88"/>
        <v>24</v>
      </c>
      <c r="AF433" s="278">
        <f t="shared" si="89"/>
        <v>17</v>
      </c>
      <c r="AG433" s="278">
        <f t="shared" si="90"/>
        <v>0</v>
      </c>
      <c r="AH433" s="277">
        <f t="shared" si="91"/>
        <v>80</v>
      </c>
      <c r="AI433" s="279">
        <f t="shared" si="92"/>
        <v>100</v>
      </c>
      <c r="AJ433" s="279">
        <f t="shared" si="93"/>
        <v>80</v>
      </c>
      <c r="AK433" s="279">
        <f t="shared" si="94"/>
        <v>83.333333333333343</v>
      </c>
      <c r="AL433" s="279">
        <f t="shared" si="95"/>
        <v>92.307692307692307</v>
      </c>
      <c r="AM433" s="279">
        <f t="shared" si="96"/>
        <v>60.714285714285708</v>
      </c>
      <c r="AN433" s="279">
        <f t="shared" si="97"/>
        <v>0</v>
      </c>
      <c r="AO433" s="3"/>
      <c r="AP433" s="3"/>
      <c r="AQ433" s="3"/>
    </row>
    <row r="434" spans="1:43" ht="30" customHeight="1" x14ac:dyDescent="0.2">
      <c r="A434" s="91">
        <v>418</v>
      </c>
      <c r="B434" s="117" t="str">
        <f>'STUDENT NAMELIST'!B422</f>
        <v>2023PEC AI 296</v>
      </c>
      <c r="C434" s="117">
        <f>'STUDENT NAMELIST'!C422</f>
        <v>211423243424</v>
      </c>
      <c r="D434" s="118" t="str">
        <f>'STUDENT NAMELIST'!D422</f>
        <v>SIVARAJ R</v>
      </c>
      <c r="E434" s="82">
        <v>2</v>
      </c>
      <c r="F434" s="82">
        <v>2</v>
      </c>
      <c r="G434" s="82">
        <v>2</v>
      </c>
      <c r="H434" s="82">
        <v>1</v>
      </c>
      <c r="I434" s="82">
        <v>0</v>
      </c>
      <c r="J434" s="82">
        <v>0</v>
      </c>
      <c r="K434" s="82">
        <v>0</v>
      </c>
      <c r="L434" s="82">
        <v>0</v>
      </c>
      <c r="M434" s="82">
        <v>0</v>
      </c>
      <c r="N434" s="82">
        <v>0</v>
      </c>
      <c r="O434" s="82">
        <v>6</v>
      </c>
      <c r="P434" s="125">
        <v>0</v>
      </c>
      <c r="Q434" s="125">
        <v>0</v>
      </c>
      <c r="R434" s="125">
        <v>6</v>
      </c>
      <c r="S434" s="125">
        <v>5</v>
      </c>
      <c r="T434" s="125">
        <v>0</v>
      </c>
      <c r="U434" s="125">
        <v>6</v>
      </c>
      <c r="V434" s="125">
        <v>0</v>
      </c>
      <c r="W434" s="125">
        <v>0</v>
      </c>
      <c r="X434" s="125">
        <v>1</v>
      </c>
      <c r="Y434" s="125">
        <v>5</v>
      </c>
      <c r="Z434" s="125">
        <v>0</v>
      </c>
      <c r="AA434" s="92">
        <f t="shared" si="98"/>
        <v>36</v>
      </c>
      <c r="AB434" s="278">
        <f t="shared" si="85"/>
        <v>2</v>
      </c>
      <c r="AC434" s="278">
        <f t="shared" si="86"/>
        <v>11</v>
      </c>
      <c r="AD434" s="278">
        <f t="shared" si="87"/>
        <v>12</v>
      </c>
      <c r="AE434" s="278">
        <f t="shared" si="88"/>
        <v>5</v>
      </c>
      <c r="AF434" s="278">
        <f t="shared" si="89"/>
        <v>6</v>
      </c>
      <c r="AG434" s="278">
        <f t="shared" si="90"/>
        <v>0</v>
      </c>
      <c r="AH434" s="277">
        <f t="shared" si="91"/>
        <v>36</v>
      </c>
      <c r="AI434" s="279">
        <f t="shared" si="92"/>
        <v>33.333333333333329</v>
      </c>
      <c r="AJ434" s="279">
        <f t="shared" si="93"/>
        <v>47.826086956521742</v>
      </c>
      <c r="AK434" s="279">
        <f t="shared" si="94"/>
        <v>40</v>
      </c>
      <c r="AL434" s="279">
        <f t="shared" si="95"/>
        <v>38.461538461538467</v>
      </c>
      <c r="AM434" s="279">
        <f t="shared" si="96"/>
        <v>21.428571428571427</v>
      </c>
      <c r="AN434" s="279">
        <f t="shared" si="97"/>
        <v>0</v>
      </c>
      <c r="AO434" s="3"/>
      <c r="AP434" s="3"/>
      <c r="AQ434" s="3"/>
    </row>
    <row r="435" spans="1:43" ht="30" customHeight="1" x14ac:dyDescent="0.2">
      <c r="A435" s="91">
        <v>419</v>
      </c>
      <c r="B435" s="117" t="str">
        <f>'STUDENT NAMELIST'!B423</f>
        <v>2023PEC AI 297</v>
      </c>
      <c r="C435" s="117">
        <f>'STUDENT NAMELIST'!C423</f>
        <v>211423243425</v>
      </c>
      <c r="D435" s="118" t="str">
        <f>'STUDENT NAMELIST'!D423</f>
        <v>SIVARAMAKRISHNAA P</v>
      </c>
      <c r="E435" s="82">
        <v>2</v>
      </c>
      <c r="F435" s="82">
        <v>2</v>
      </c>
      <c r="G435" s="82">
        <v>2</v>
      </c>
      <c r="H435" s="82">
        <v>2</v>
      </c>
      <c r="I435" s="82">
        <v>2</v>
      </c>
      <c r="J435" s="82">
        <v>2</v>
      </c>
      <c r="K435" s="82">
        <v>1</v>
      </c>
      <c r="L435" s="82">
        <v>0</v>
      </c>
      <c r="M435" s="82">
        <v>0</v>
      </c>
      <c r="N435" s="82">
        <v>0</v>
      </c>
      <c r="O435" s="82">
        <v>0</v>
      </c>
      <c r="P435" s="125">
        <v>9</v>
      </c>
      <c r="Q435" s="125">
        <v>9</v>
      </c>
      <c r="R435" s="125">
        <v>0</v>
      </c>
      <c r="S435" s="125">
        <v>0</v>
      </c>
      <c r="T435" s="125">
        <v>9</v>
      </c>
      <c r="U435" s="125">
        <v>0</v>
      </c>
      <c r="V435" s="125">
        <v>9</v>
      </c>
      <c r="W435" s="125">
        <v>5</v>
      </c>
      <c r="X435" s="125">
        <v>0</v>
      </c>
      <c r="Y435" s="125">
        <v>0</v>
      </c>
      <c r="Z435" s="125">
        <v>9</v>
      </c>
      <c r="AA435" s="92">
        <f t="shared" si="98"/>
        <v>63</v>
      </c>
      <c r="AB435" s="278">
        <f t="shared" si="85"/>
        <v>3</v>
      </c>
      <c r="AC435" s="278">
        <f t="shared" si="86"/>
        <v>8</v>
      </c>
      <c r="AD435" s="278">
        <f t="shared" si="87"/>
        <v>20</v>
      </c>
      <c r="AE435" s="278">
        <f t="shared" si="88"/>
        <v>18</v>
      </c>
      <c r="AF435" s="278">
        <f t="shared" si="89"/>
        <v>14</v>
      </c>
      <c r="AG435" s="278">
        <f t="shared" si="90"/>
        <v>0</v>
      </c>
      <c r="AH435" s="277">
        <f t="shared" si="91"/>
        <v>63</v>
      </c>
      <c r="AI435" s="279">
        <f t="shared" si="92"/>
        <v>50</v>
      </c>
      <c r="AJ435" s="279">
        <f t="shared" si="93"/>
        <v>80</v>
      </c>
      <c r="AK435" s="279">
        <f t="shared" si="94"/>
        <v>66.666666666666657</v>
      </c>
      <c r="AL435" s="279">
        <f t="shared" si="95"/>
        <v>69.230769230769226</v>
      </c>
      <c r="AM435" s="279">
        <f t="shared" si="96"/>
        <v>50</v>
      </c>
      <c r="AN435" s="279">
        <f t="shared" si="97"/>
        <v>0</v>
      </c>
      <c r="AO435" s="3"/>
      <c r="AP435" s="3"/>
      <c r="AQ435" s="3"/>
    </row>
    <row r="436" spans="1:43" ht="30" customHeight="1" x14ac:dyDescent="0.2">
      <c r="A436" s="91">
        <v>420</v>
      </c>
      <c r="B436" s="117" t="str">
        <f>'STUDENT NAMELIST'!B424</f>
        <v>2023PEC AI 259</v>
      </c>
      <c r="C436" s="117">
        <f>'STUDENT NAMELIST'!C424</f>
        <v>211423243426</v>
      </c>
      <c r="D436" s="118" t="str">
        <f>'STUDENT NAMELIST'!D424</f>
        <v>SNEHA R</v>
      </c>
      <c r="E436" s="82">
        <v>2</v>
      </c>
      <c r="F436" s="82">
        <v>2</v>
      </c>
      <c r="G436" s="82">
        <v>2</v>
      </c>
      <c r="H436" s="82">
        <v>2</v>
      </c>
      <c r="I436" s="82">
        <v>2</v>
      </c>
      <c r="J436" s="82">
        <v>2</v>
      </c>
      <c r="K436" s="82">
        <v>2</v>
      </c>
      <c r="L436" s="82">
        <v>2</v>
      </c>
      <c r="M436" s="82">
        <v>0</v>
      </c>
      <c r="N436" s="82">
        <v>0</v>
      </c>
      <c r="O436" s="82">
        <v>11</v>
      </c>
      <c r="P436" s="125">
        <v>0</v>
      </c>
      <c r="Q436" s="125">
        <v>0</v>
      </c>
      <c r="R436" s="125">
        <v>11</v>
      </c>
      <c r="S436" s="125">
        <v>10</v>
      </c>
      <c r="T436" s="125">
        <v>0</v>
      </c>
      <c r="U436" s="125">
        <v>11</v>
      </c>
      <c r="V436" s="125">
        <v>0</v>
      </c>
      <c r="W436" s="125">
        <v>0</v>
      </c>
      <c r="X436" s="125">
        <v>7</v>
      </c>
      <c r="Y436" s="125">
        <v>12</v>
      </c>
      <c r="Z436" s="125">
        <v>0</v>
      </c>
      <c r="AA436" s="92">
        <f t="shared" si="98"/>
        <v>78</v>
      </c>
      <c r="AB436" s="278">
        <f t="shared" si="85"/>
        <v>6</v>
      </c>
      <c r="AC436" s="278">
        <f t="shared" si="86"/>
        <v>19</v>
      </c>
      <c r="AD436" s="278">
        <f t="shared" si="87"/>
        <v>24</v>
      </c>
      <c r="AE436" s="278">
        <f t="shared" si="88"/>
        <v>10</v>
      </c>
      <c r="AF436" s="278">
        <f t="shared" si="89"/>
        <v>19</v>
      </c>
      <c r="AG436" s="278">
        <f t="shared" si="90"/>
        <v>0</v>
      </c>
      <c r="AH436" s="277">
        <f t="shared" si="91"/>
        <v>78</v>
      </c>
      <c r="AI436" s="279">
        <f t="shared" si="92"/>
        <v>100</v>
      </c>
      <c r="AJ436" s="279">
        <f t="shared" si="93"/>
        <v>82.608695652173907</v>
      </c>
      <c r="AK436" s="279">
        <f t="shared" si="94"/>
        <v>80</v>
      </c>
      <c r="AL436" s="279">
        <f t="shared" si="95"/>
        <v>76.923076923076934</v>
      </c>
      <c r="AM436" s="279">
        <f t="shared" si="96"/>
        <v>67.857142857142861</v>
      </c>
      <c r="AN436" s="279">
        <f t="shared" si="97"/>
        <v>0</v>
      </c>
      <c r="AO436" s="3"/>
      <c r="AP436" s="3"/>
      <c r="AQ436" s="3"/>
    </row>
    <row r="437" spans="1:43" ht="30" customHeight="1" x14ac:dyDescent="0.2">
      <c r="A437" s="91">
        <v>421</v>
      </c>
      <c r="B437" s="117" t="str">
        <f>'STUDENT NAMELIST'!B425</f>
        <v>2023PEC AI 298</v>
      </c>
      <c r="C437" s="117">
        <f>'STUDENT NAMELIST'!C425</f>
        <v>211423243427</v>
      </c>
      <c r="D437" s="118" t="str">
        <f>'STUDENT NAMELIST'!D425</f>
        <v>SREE SARAN A</v>
      </c>
      <c r="E437" s="82">
        <v>2</v>
      </c>
      <c r="F437" s="82">
        <v>2</v>
      </c>
      <c r="G437" s="82">
        <v>2</v>
      </c>
      <c r="H437" s="82">
        <v>2</v>
      </c>
      <c r="I437" s="82">
        <v>0</v>
      </c>
      <c r="J437" s="82">
        <v>0</v>
      </c>
      <c r="K437" s="82">
        <v>0</v>
      </c>
      <c r="L437" s="82">
        <v>0</v>
      </c>
      <c r="M437" s="82">
        <v>0</v>
      </c>
      <c r="N437" s="82">
        <v>0</v>
      </c>
      <c r="O437" s="82">
        <v>0</v>
      </c>
      <c r="P437" s="125">
        <v>6</v>
      </c>
      <c r="Q437" s="125">
        <v>6</v>
      </c>
      <c r="R437" s="125">
        <v>0</v>
      </c>
      <c r="S437" s="125">
        <v>0</v>
      </c>
      <c r="T437" s="125">
        <v>6</v>
      </c>
      <c r="U437" s="125">
        <v>0</v>
      </c>
      <c r="V437" s="125">
        <v>6</v>
      </c>
      <c r="W437" s="125">
        <v>2</v>
      </c>
      <c r="X437" s="125">
        <v>0</v>
      </c>
      <c r="Y437" s="125">
        <v>0</v>
      </c>
      <c r="Z437" s="125">
        <v>6</v>
      </c>
      <c r="AA437" s="92">
        <f t="shared" si="98"/>
        <v>40</v>
      </c>
      <c r="AB437" s="278">
        <f t="shared" si="85"/>
        <v>2</v>
      </c>
      <c r="AC437" s="278">
        <f t="shared" si="86"/>
        <v>6</v>
      </c>
      <c r="AD437" s="278">
        <f t="shared" si="87"/>
        <v>12</v>
      </c>
      <c r="AE437" s="278">
        <f t="shared" si="88"/>
        <v>12</v>
      </c>
      <c r="AF437" s="278">
        <f t="shared" si="89"/>
        <v>8</v>
      </c>
      <c r="AG437" s="278">
        <f t="shared" si="90"/>
        <v>0</v>
      </c>
      <c r="AH437" s="277">
        <f t="shared" si="91"/>
        <v>40</v>
      </c>
      <c r="AI437" s="279">
        <f t="shared" si="92"/>
        <v>33.333333333333329</v>
      </c>
      <c r="AJ437" s="279">
        <f t="shared" si="93"/>
        <v>60</v>
      </c>
      <c r="AK437" s="279">
        <f t="shared" si="94"/>
        <v>40</v>
      </c>
      <c r="AL437" s="279">
        <f t="shared" si="95"/>
        <v>46.153846153846153</v>
      </c>
      <c r="AM437" s="279">
        <f t="shared" si="96"/>
        <v>28.571428571428569</v>
      </c>
      <c r="AN437" s="279">
        <f t="shared" si="97"/>
        <v>0</v>
      </c>
      <c r="AO437" s="3"/>
      <c r="AP437" s="3"/>
      <c r="AQ437" s="3"/>
    </row>
    <row r="438" spans="1:43" ht="30" customHeight="1" x14ac:dyDescent="0.2">
      <c r="A438" s="91">
        <v>422</v>
      </c>
      <c r="B438" s="117" t="str">
        <f>'STUDENT NAMELIST'!B426</f>
        <v>2023PEC AI 300</v>
      </c>
      <c r="C438" s="117">
        <f>'STUDENT NAMELIST'!C426</f>
        <v>211423243428</v>
      </c>
      <c r="D438" s="118" t="str">
        <f>'STUDENT NAMELIST'!D426</f>
        <v>SRIDHARAN S</v>
      </c>
      <c r="E438" s="82">
        <v>2</v>
      </c>
      <c r="F438" s="82">
        <v>2</v>
      </c>
      <c r="G438" s="82">
        <v>2</v>
      </c>
      <c r="H438" s="82">
        <v>2</v>
      </c>
      <c r="I438" s="82">
        <v>2</v>
      </c>
      <c r="J438" s="82">
        <v>2</v>
      </c>
      <c r="K438" s="82">
        <v>2</v>
      </c>
      <c r="L438" s="82">
        <v>2</v>
      </c>
      <c r="M438" s="82">
        <v>0</v>
      </c>
      <c r="N438" s="82">
        <v>0</v>
      </c>
      <c r="O438" s="82">
        <v>12</v>
      </c>
      <c r="P438" s="125">
        <v>0</v>
      </c>
      <c r="Q438" s="125">
        <v>0</v>
      </c>
      <c r="R438" s="125">
        <v>12</v>
      </c>
      <c r="S438" s="125">
        <v>10</v>
      </c>
      <c r="T438" s="125">
        <v>0</v>
      </c>
      <c r="U438" s="125">
        <v>12</v>
      </c>
      <c r="V438" s="125">
        <v>0</v>
      </c>
      <c r="W438" s="125">
        <v>0</v>
      </c>
      <c r="X438" s="125">
        <v>7</v>
      </c>
      <c r="Y438" s="125">
        <v>12</v>
      </c>
      <c r="Z438" s="125">
        <v>0</v>
      </c>
      <c r="AA438" s="92">
        <f t="shared" si="98"/>
        <v>81</v>
      </c>
      <c r="AB438" s="278">
        <f t="shared" si="85"/>
        <v>6</v>
      </c>
      <c r="AC438" s="278">
        <f t="shared" si="86"/>
        <v>20</v>
      </c>
      <c r="AD438" s="278">
        <f t="shared" si="87"/>
        <v>26</v>
      </c>
      <c r="AE438" s="278">
        <f t="shared" si="88"/>
        <v>10</v>
      </c>
      <c r="AF438" s="278">
        <f t="shared" si="89"/>
        <v>19</v>
      </c>
      <c r="AG438" s="278">
        <f t="shared" si="90"/>
        <v>0</v>
      </c>
      <c r="AH438" s="277">
        <f t="shared" si="91"/>
        <v>81</v>
      </c>
      <c r="AI438" s="279">
        <f t="shared" si="92"/>
        <v>100</v>
      </c>
      <c r="AJ438" s="279">
        <f t="shared" si="93"/>
        <v>86.956521739130437</v>
      </c>
      <c r="AK438" s="279">
        <f t="shared" si="94"/>
        <v>86.666666666666671</v>
      </c>
      <c r="AL438" s="279">
        <f t="shared" si="95"/>
        <v>76.923076923076934</v>
      </c>
      <c r="AM438" s="279">
        <f t="shared" si="96"/>
        <v>67.857142857142861</v>
      </c>
      <c r="AN438" s="279">
        <f t="shared" si="97"/>
        <v>0</v>
      </c>
      <c r="AO438" s="3"/>
      <c r="AP438" s="3"/>
      <c r="AQ438" s="3"/>
    </row>
    <row r="439" spans="1:43" ht="30" customHeight="1" x14ac:dyDescent="0.2">
      <c r="A439" s="91">
        <v>423</v>
      </c>
      <c r="B439" s="117" t="str">
        <f>'STUDENT NAMELIST'!B427</f>
        <v>2023PEC AI 301</v>
      </c>
      <c r="C439" s="117">
        <f>'STUDENT NAMELIST'!C427</f>
        <v>211423243429</v>
      </c>
      <c r="D439" s="118" t="str">
        <f>'STUDENT NAMELIST'!D427</f>
        <v>SRIKANTH S</v>
      </c>
      <c r="E439" s="82">
        <v>2</v>
      </c>
      <c r="F439" s="82">
        <v>2</v>
      </c>
      <c r="G439" s="82">
        <v>2</v>
      </c>
      <c r="H439" s="82">
        <v>2</v>
      </c>
      <c r="I439" s="82">
        <v>2</v>
      </c>
      <c r="J439" s="82">
        <v>0</v>
      </c>
      <c r="K439" s="82">
        <v>0</v>
      </c>
      <c r="L439" s="82">
        <v>0</v>
      </c>
      <c r="M439" s="82">
        <v>0</v>
      </c>
      <c r="N439" s="82">
        <v>0</v>
      </c>
      <c r="O439" s="82">
        <v>0</v>
      </c>
      <c r="P439" s="125">
        <v>7</v>
      </c>
      <c r="Q439" s="125">
        <v>8</v>
      </c>
      <c r="R439" s="125">
        <v>0</v>
      </c>
      <c r="S439" s="125">
        <v>0</v>
      </c>
      <c r="T439" s="125">
        <v>8</v>
      </c>
      <c r="U439" s="125">
        <v>0</v>
      </c>
      <c r="V439" s="125">
        <v>8</v>
      </c>
      <c r="W439" s="125">
        <v>2</v>
      </c>
      <c r="X439" s="125">
        <v>0</v>
      </c>
      <c r="Y439" s="125">
        <v>0</v>
      </c>
      <c r="Z439" s="125">
        <v>8</v>
      </c>
      <c r="AA439" s="92">
        <f t="shared" si="98"/>
        <v>51</v>
      </c>
      <c r="AB439" s="278">
        <f t="shared" si="85"/>
        <v>2</v>
      </c>
      <c r="AC439" s="278">
        <f t="shared" si="86"/>
        <v>6</v>
      </c>
      <c r="AD439" s="278">
        <f t="shared" si="87"/>
        <v>17</v>
      </c>
      <c r="AE439" s="278">
        <f t="shared" si="88"/>
        <v>16</v>
      </c>
      <c r="AF439" s="278">
        <f t="shared" si="89"/>
        <v>10</v>
      </c>
      <c r="AG439" s="278">
        <f t="shared" si="90"/>
        <v>0</v>
      </c>
      <c r="AH439" s="277">
        <f t="shared" si="91"/>
        <v>51</v>
      </c>
      <c r="AI439" s="279">
        <f t="shared" si="92"/>
        <v>33.333333333333329</v>
      </c>
      <c r="AJ439" s="279">
        <f t="shared" si="93"/>
        <v>60</v>
      </c>
      <c r="AK439" s="279">
        <f t="shared" si="94"/>
        <v>56.666666666666664</v>
      </c>
      <c r="AL439" s="279">
        <f t="shared" si="95"/>
        <v>61.53846153846154</v>
      </c>
      <c r="AM439" s="279">
        <f t="shared" si="96"/>
        <v>35.714285714285715</v>
      </c>
      <c r="AN439" s="279">
        <f t="shared" si="97"/>
        <v>0</v>
      </c>
      <c r="AO439" s="3"/>
      <c r="AP439" s="3"/>
      <c r="AQ439" s="3"/>
    </row>
    <row r="440" spans="1:43" ht="30" customHeight="1" x14ac:dyDescent="0.2">
      <c r="A440" s="91">
        <v>424</v>
      </c>
      <c r="B440" s="117" t="str">
        <f>'STUDENT NAMELIST'!B428</f>
        <v>2023PEC AI 299</v>
      </c>
      <c r="C440" s="117">
        <f>'STUDENT NAMELIST'!C428</f>
        <v>211423243430</v>
      </c>
      <c r="D440" s="118" t="str">
        <f>'STUDENT NAMELIST'!D428</f>
        <v>SRIKANTH V P</v>
      </c>
      <c r="E440" s="82">
        <v>2</v>
      </c>
      <c r="F440" s="82">
        <v>2</v>
      </c>
      <c r="G440" s="82">
        <v>2</v>
      </c>
      <c r="H440" s="82">
        <v>2</v>
      </c>
      <c r="I440" s="82">
        <v>2</v>
      </c>
      <c r="J440" s="82">
        <v>2</v>
      </c>
      <c r="K440" s="82">
        <v>2</v>
      </c>
      <c r="L440" s="82">
        <v>2</v>
      </c>
      <c r="M440" s="82">
        <v>0</v>
      </c>
      <c r="N440" s="82">
        <v>0</v>
      </c>
      <c r="O440" s="82">
        <v>12</v>
      </c>
      <c r="P440" s="125">
        <v>0</v>
      </c>
      <c r="Q440" s="125">
        <v>0</v>
      </c>
      <c r="R440" s="125">
        <v>12</v>
      </c>
      <c r="S440" s="125">
        <v>10</v>
      </c>
      <c r="T440" s="125">
        <v>0</v>
      </c>
      <c r="U440" s="125">
        <v>12</v>
      </c>
      <c r="V440" s="125">
        <v>0</v>
      </c>
      <c r="W440" s="125">
        <v>0</v>
      </c>
      <c r="X440" s="125">
        <v>8</v>
      </c>
      <c r="Y440" s="125">
        <v>12</v>
      </c>
      <c r="Z440" s="125">
        <v>0</v>
      </c>
      <c r="AA440" s="92">
        <f t="shared" si="98"/>
        <v>82</v>
      </c>
      <c r="AB440" s="278">
        <f t="shared" si="85"/>
        <v>6</v>
      </c>
      <c r="AC440" s="278">
        <f t="shared" si="86"/>
        <v>20</v>
      </c>
      <c r="AD440" s="278">
        <f t="shared" si="87"/>
        <v>26</v>
      </c>
      <c r="AE440" s="278">
        <f t="shared" si="88"/>
        <v>10</v>
      </c>
      <c r="AF440" s="278">
        <f t="shared" si="89"/>
        <v>20</v>
      </c>
      <c r="AG440" s="278">
        <f t="shared" si="90"/>
        <v>0</v>
      </c>
      <c r="AH440" s="277">
        <f t="shared" si="91"/>
        <v>82</v>
      </c>
      <c r="AI440" s="279">
        <f t="shared" si="92"/>
        <v>100</v>
      </c>
      <c r="AJ440" s="279">
        <f t="shared" si="93"/>
        <v>86.956521739130437</v>
      </c>
      <c r="AK440" s="279">
        <f t="shared" si="94"/>
        <v>86.666666666666671</v>
      </c>
      <c r="AL440" s="279">
        <f t="shared" si="95"/>
        <v>76.923076923076934</v>
      </c>
      <c r="AM440" s="279">
        <f t="shared" si="96"/>
        <v>71.428571428571431</v>
      </c>
      <c r="AN440" s="279">
        <f t="shared" si="97"/>
        <v>0</v>
      </c>
      <c r="AO440" s="3"/>
      <c r="AP440" s="3"/>
      <c r="AQ440" s="3"/>
    </row>
    <row r="441" spans="1:43" ht="30" customHeight="1" x14ac:dyDescent="0.2">
      <c r="A441" s="91">
        <v>425</v>
      </c>
      <c r="B441" s="117" t="str">
        <f>'STUDENT NAMELIST'!B429</f>
        <v>2023PEC AI 260</v>
      </c>
      <c r="C441" s="117">
        <f>'STUDENT NAMELIST'!C429</f>
        <v>211423243431</v>
      </c>
      <c r="D441" s="118" t="str">
        <f>'STUDENT NAMELIST'!D429</f>
        <v xml:space="preserve">SRILEKHA S </v>
      </c>
      <c r="E441" s="82">
        <v>2</v>
      </c>
      <c r="F441" s="82">
        <v>2</v>
      </c>
      <c r="G441" s="82">
        <v>2</v>
      </c>
      <c r="H441" s="82">
        <v>2</v>
      </c>
      <c r="I441" s="82">
        <v>2</v>
      </c>
      <c r="J441" s="82">
        <v>2</v>
      </c>
      <c r="K441" s="82">
        <v>2</v>
      </c>
      <c r="L441" s="82">
        <v>2</v>
      </c>
      <c r="M441" s="82">
        <v>1</v>
      </c>
      <c r="N441" s="82">
        <v>0</v>
      </c>
      <c r="O441" s="82">
        <v>0</v>
      </c>
      <c r="P441" s="125">
        <v>12</v>
      </c>
      <c r="Q441" s="125">
        <v>13</v>
      </c>
      <c r="R441" s="125">
        <v>0</v>
      </c>
      <c r="S441" s="125">
        <v>0</v>
      </c>
      <c r="T441" s="125">
        <v>13</v>
      </c>
      <c r="U441" s="125">
        <v>0</v>
      </c>
      <c r="V441" s="125">
        <v>13</v>
      </c>
      <c r="W441" s="125">
        <v>5</v>
      </c>
      <c r="X441" s="125">
        <v>0</v>
      </c>
      <c r="Y441" s="125">
        <v>0</v>
      </c>
      <c r="Z441" s="125">
        <v>13</v>
      </c>
      <c r="AA441" s="92">
        <f t="shared" si="98"/>
        <v>86</v>
      </c>
      <c r="AB441" s="278">
        <f t="shared" si="85"/>
        <v>6</v>
      </c>
      <c r="AC441" s="278">
        <f t="shared" si="86"/>
        <v>8</v>
      </c>
      <c r="AD441" s="278">
        <f t="shared" si="87"/>
        <v>28</v>
      </c>
      <c r="AE441" s="278">
        <f t="shared" si="88"/>
        <v>26</v>
      </c>
      <c r="AF441" s="278">
        <f t="shared" si="89"/>
        <v>18</v>
      </c>
      <c r="AG441" s="278">
        <f t="shared" si="90"/>
        <v>0</v>
      </c>
      <c r="AH441" s="277">
        <f t="shared" si="91"/>
        <v>86</v>
      </c>
      <c r="AI441" s="279">
        <f t="shared" si="92"/>
        <v>100</v>
      </c>
      <c r="AJ441" s="279">
        <f t="shared" si="93"/>
        <v>80</v>
      </c>
      <c r="AK441" s="279">
        <f t="shared" si="94"/>
        <v>93.333333333333329</v>
      </c>
      <c r="AL441" s="279">
        <f t="shared" si="95"/>
        <v>100</v>
      </c>
      <c r="AM441" s="279">
        <f t="shared" si="96"/>
        <v>64.285714285714292</v>
      </c>
      <c r="AN441" s="279">
        <f t="shared" si="97"/>
        <v>0</v>
      </c>
      <c r="AO441" s="3"/>
      <c r="AP441" s="3"/>
      <c r="AQ441" s="3"/>
    </row>
    <row r="442" spans="1:43" ht="30" customHeight="1" x14ac:dyDescent="0.2">
      <c r="A442" s="91">
        <v>426</v>
      </c>
      <c r="B442" s="117" t="str">
        <f>'STUDENT NAMELIST'!B430</f>
        <v>2023PEC AI 261</v>
      </c>
      <c r="C442" s="117">
        <f>'STUDENT NAMELIST'!C430</f>
        <v>211423243432</v>
      </c>
      <c r="D442" s="118" t="str">
        <f>'STUDENT NAMELIST'!D430</f>
        <v>SRIMATHI S</v>
      </c>
      <c r="E442" s="82">
        <v>2</v>
      </c>
      <c r="F442" s="82">
        <v>2</v>
      </c>
      <c r="G442" s="82">
        <v>2</v>
      </c>
      <c r="H442" s="82">
        <v>2</v>
      </c>
      <c r="I442" s="82">
        <v>2</v>
      </c>
      <c r="J442" s="82">
        <v>2</v>
      </c>
      <c r="K442" s="82">
        <v>2</v>
      </c>
      <c r="L442" s="82">
        <v>2</v>
      </c>
      <c r="M442" s="82">
        <v>0</v>
      </c>
      <c r="N442" s="82">
        <v>0</v>
      </c>
      <c r="O442" s="82">
        <v>12</v>
      </c>
      <c r="P442" s="125">
        <v>0</v>
      </c>
      <c r="Q442" s="125">
        <v>0</v>
      </c>
      <c r="R442" s="125">
        <v>12</v>
      </c>
      <c r="S442" s="125">
        <v>10</v>
      </c>
      <c r="T442" s="125">
        <v>0</v>
      </c>
      <c r="U442" s="125">
        <v>12</v>
      </c>
      <c r="V442" s="125">
        <v>0</v>
      </c>
      <c r="W442" s="125">
        <v>0</v>
      </c>
      <c r="X442" s="125">
        <v>8</v>
      </c>
      <c r="Y442" s="125">
        <v>12</v>
      </c>
      <c r="Z442" s="125">
        <v>0</v>
      </c>
      <c r="AA442" s="92">
        <f t="shared" si="98"/>
        <v>82</v>
      </c>
      <c r="AB442" s="278">
        <f t="shared" si="85"/>
        <v>6</v>
      </c>
      <c r="AC442" s="278">
        <f t="shared" si="86"/>
        <v>20</v>
      </c>
      <c r="AD442" s="278">
        <f t="shared" si="87"/>
        <v>26</v>
      </c>
      <c r="AE442" s="278">
        <f t="shared" si="88"/>
        <v>10</v>
      </c>
      <c r="AF442" s="278">
        <f t="shared" si="89"/>
        <v>20</v>
      </c>
      <c r="AG442" s="278">
        <f t="shared" si="90"/>
        <v>0</v>
      </c>
      <c r="AH442" s="277">
        <f t="shared" si="91"/>
        <v>82</v>
      </c>
      <c r="AI442" s="279">
        <f t="shared" si="92"/>
        <v>100</v>
      </c>
      <c r="AJ442" s="279">
        <f t="shared" si="93"/>
        <v>86.956521739130437</v>
      </c>
      <c r="AK442" s="279">
        <f t="shared" si="94"/>
        <v>86.666666666666671</v>
      </c>
      <c r="AL442" s="279">
        <f t="shared" si="95"/>
        <v>76.923076923076934</v>
      </c>
      <c r="AM442" s="279">
        <f t="shared" si="96"/>
        <v>71.428571428571431</v>
      </c>
      <c r="AN442" s="279">
        <f t="shared" si="97"/>
        <v>0</v>
      </c>
      <c r="AO442" s="3"/>
      <c r="AP442" s="3"/>
      <c r="AQ442" s="3"/>
    </row>
    <row r="443" spans="1:43" ht="30" customHeight="1" x14ac:dyDescent="0.2">
      <c r="A443" s="91">
        <v>427</v>
      </c>
      <c r="B443" s="117" t="str">
        <f>'STUDENT NAMELIST'!B431</f>
        <v>2023PEC AI 302</v>
      </c>
      <c r="C443" s="117">
        <f>'STUDENT NAMELIST'!C431</f>
        <v>211423243433</v>
      </c>
      <c r="D443" s="118" t="str">
        <f>'STUDENT NAMELIST'!D431</f>
        <v>SRINATH K</v>
      </c>
      <c r="E443" s="82">
        <v>2</v>
      </c>
      <c r="F443" s="82">
        <v>2</v>
      </c>
      <c r="G443" s="82">
        <v>2</v>
      </c>
      <c r="H443" s="82">
        <v>2</v>
      </c>
      <c r="I443" s="82">
        <v>2</v>
      </c>
      <c r="J443" s="82">
        <v>2</v>
      </c>
      <c r="K443" s="82">
        <v>2</v>
      </c>
      <c r="L443" s="82">
        <v>2</v>
      </c>
      <c r="M443" s="82">
        <v>2</v>
      </c>
      <c r="N443" s="82">
        <v>0</v>
      </c>
      <c r="O443" s="82">
        <v>0</v>
      </c>
      <c r="P443" s="125">
        <v>12</v>
      </c>
      <c r="Q443" s="125">
        <v>13</v>
      </c>
      <c r="R443" s="125">
        <v>0</v>
      </c>
      <c r="S443" s="125">
        <v>0</v>
      </c>
      <c r="T443" s="125">
        <v>13</v>
      </c>
      <c r="U443" s="125">
        <v>0</v>
      </c>
      <c r="V443" s="125">
        <v>13</v>
      </c>
      <c r="W443" s="125">
        <v>7</v>
      </c>
      <c r="X443" s="125">
        <v>0</v>
      </c>
      <c r="Y443" s="125">
        <v>0</v>
      </c>
      <c r="Z443" s="125">
        <v>14</v>
      </c>
      <c r="AA443" s="92">
        <f t="shared" si="98"/>
        <v>90</v>
      </c>
      <c r="AB443" s="278">
        <f t="shared" si="85"/>
        <v>6</v>
      </c>
      <c r="AC443" s="278">
        <f t="shared" si="86"/>
        <v>8</v>
      </c>
      <c r="AD443" s="278">
        <f t="shared" si="87"/>
        <v>29</v>
      </c>
      <c r="AE443" s="278">
        <f t="shared" si="88"/>
        <v>26</v>
      </c>
      <c r="AF443" s="278">
        <f t="shared" si="89"/>
        <v>21</v>
      </c>
      <c r="AG443" s="278">
        <f t="shared" si="90"/>
        <v>0</v>
      </c>
      <c r="AH443" s="277">
        <f t="shared" si="91"/>
        <v>90</v>
      </c>
      <c r="AI443" s="279">
        <f t="shared" si="92"/>
        <v>100</v>
      </c>
      <c r="AJ443" s="279">
        <f t="shared" si="93"/>
        <v>80</v>
      </c>
      <c r="AK443" s="279">
        <f t="shared" si="94"/>
        <v>96.666666666666671</v>
      </c>
      <c r="AL443" s="279">
        <f t="shared" si="95"/>
        <v>100</v>
      </c>
      <c r="AM443" s="279">
        <f t="shared" si="96"/>
        <v>75</v>
      </c>
      <c r="AN443" s="279">
        <f t="shared" si="97"/>
        <v>0</v>
      </c>
      <c r="AO443" s="3"/>
      <c r="AP443" s="3"/>
      <c r="AQ443" s="3"/>
    </row>
    <row r="444" spans="1:43" ht="30" customHeight="1" x14ac:dyDescent="0.2">
      <c r="A444" s="91">
        <v>428</v>
      </c>
      <c r="B444" s="117" t="str">
        <f>'STUDENT NAMELIST'!B432</f>
        <v>2023PEC AI 262</v>
      </c>
      <c r="C444" s="117">
        <f>'STUDENT NAMELIST'!C432</f>
        <v>211423243434</v>
      </c>
      <c r="D444" s="118" t="str">
        <f>'STUDENT NAMELIST'!D432</f>
        <v>SRINITHARAJ R</v>
      </c>
      <c r="E444" s="82">
        <v>2</v>
      </c>
      <c r="F444" s="82">
        <v>2</v>
      </c>
      <c r="G444" s="82">
        <v>2</v>
      </c>
      <c r="H444" s="82">
        <v>2</v>
      </c>
      <c r="I444" s="82">
        <v>2</v>
      </c>
      <c r="J444" s="82">
        <v>2</v>
      </c>
      <c r="K444" s="82">
        <v>2</v>
      </c>
      <c r="L444" s="82">
        <v>2</v>
      </c>
      <c r="M444" s="82">
        <v>1</v>
      </c>
      <c r="N444" s="82">
        <v>0</v>
      </c>
      <c r="O444" s="82">
        <v>13</v>
      </c>
      <c r="P444" s="125">
        <v>0</v>
      </c>
      <c r="Q444" s="125">
        <v>0</v>
      </c>
      <c r="R444" s="125">
        <v>13</v>
      </c>
      <c r="S444" s="125">
        <v>11</v>
      </c>
      <c r="T444" s="125">
        <v>0</v>
      </c>
      <c r="U444" s="125">
        <v>13</v>
      </c>
      <c r="V444" s="125">
        <v>0</v>
      </c>
      <c r="W444" s="125">
        <v>0</v>
      </c>
      <c r="X444" s="125">
        <v>6</v>
      </c>
      <c r="Y444" s="125">
        <v>13</v>
      </c>
      <c r="Z444" s="125">
        <v>0</v>
      </c>
      <c r="AA444" s="92">
        <f t="shared" si="98"/>
        <v>86</v>
      </c>
      <c r="AB444" s="278">
        <f t="shared" si="85"/>
        <v>6</v>
      </c>
      <c r="AC444" s="278">
        <f t="shared" si="86"/>
        <v>21</v>
      </c>
      <c r="AD444" s="278">
        <f t="shared" si="87"/>
        <v>29</v>
      </c>
      <c r="AE444" s="278">
        <f t="shared" si="88"/>
        <v>11</v>
      </c>
      <c r="AF444" s="278">
        <f t="shared" si="89"/>
        <v>19</v>
      </c>
      <c r="AG444" s="278">
        <f t="shared" si="90"/>
        <v>0</v>
      </c>
      <c r="AH444" s="277">
        <f t="shared" si="91"/>
        <v>86</v>
      </c>
      <c r="AI444" s="279">
        <f t="shared" si="92"/>
        <v>100</v>
      </c>
      <c r="AJ444" s="279">
        <f t="shared" si="93"/>
        <v>91.304347826086953</v>
      </c>
      <c r="AK444" s="279">
        <f t="shared" si="94"/>
        <v>96.666666666666671</v>
      </c>
      <c r="AL444" s="279">
        <f t="shared" si="95"/>
        <v>84.615384615384613</v>
      </c>
      <c r="AM444" s="279">
        <f t="shared" si="96"/>
        <v>67.857142857142861</v>
      </c>
      <c r="AN444" s="279">
        <f t="shared" si="97"/>
        <v>0</v>
      </c>
      <c r="AO444" s="3"/>
      <c r="AP444" s="3"/>
      <c r="AQ444" s="3"/>
    </row>
    <row r="445" spans="1:43" ht="30" customHeight="1" x14ac:dyDescent="0.2">
      <c r="A445" s="91">
        <v>429</v>
      </c>
      <c r="B445" s="117" t="str">
        <f>'STUDENT NAMELIST'!B433</f>
        <v>2023PEC AI 303</v>
      </c>
      <c r="C445" s="117">
        <f>'STUDENT NAMELIST'!C433</f>
        <v>211423243435</v>
      </c>
      <c r="D445" s="118" t="str">
        <f>'STUDENT NAMELIST'!D433</f>
        <v>SRINIVASAN S S</v>
      </c>
      <c r="E445" s="82">
        <v>2</v>
      </c>
      <c r="F445" s="82">
        <v>2</v>
      </c>
      <c r="G445" s="82">
        <v>2</v>
      </c>
      <c r="H445" s="82">
        <v>2</v>
      </c>
      <c r="I445" s="82">
        <v>2</v>
      </c>
      <c r="J445" s="82">
        <v>2</v>
      </c>
      <c r="K445" s="82">
        <v>2</v>
      </c>
      <c r="L445" s="82">
        <v>2</v>
      </c>
      <c r="M445" s="82">
        <v>1</v>
      </c>
      <c r="N445" s="82">
        <v>0</v>
      </c>
      <c r="O445" s="82">
        <v>0</v>
      </c>
      <c r="P445" s="125">
        <v>12</v>
      </c>
      <c r="Q445" s="125">
        <v>13</v>
      </c>
      <c r="R445" s="125">
        <v>0</v>
      </c>
      <c r="S445" s="125">
        <v>0</v>
      </c>
      <c r="T445" s="125">
        <v>13</v>
      </c>
      <c r="U445" s="125">
        <v>0</v>
      </c>
      <c r="V445" s="125">
        <v>13</v>
      </c>
      <c r="W445" s="125">
        <v>5</v>
      </c>
      <c r="X445" s="125">
        <v>0</v>
      </c>
      <c r="Y445" s="125">
        <v>0</v>
      </c>
      <c r="Z445" s="125">
        <v>13</v>
      </c>
      <c r="AA445" s="92">
        <f t="shared" si="98"/>
        <v>86</v>
      </c>
      <c r="AB445" s="278">
        <f t="shared" si="85"/>
        <v>6</v>
      </c>
      <c r="AC445" s="278">
        <f t="shared" si="86"/>
        <v>8</v>
      </c>
      <c r="AD445" s="278">
        <f t="shared" si="87"/>
        <v>28</v>
      </c>
      <c r="AE445" s="278">
        <f t="shared" si="88"/>
        <v>26</v>
      </c>
      <c r="AF445" s="278">
        <f t="shared" si="89"/>
        <v>18</v>
      </c>
      <c r="AG445" s="278">
        <f t="shared" si="90"/>
        <v>0</v>
      </c>
      <c r="AH445" s="277">
        <f t="shared" si="91"/>
        <v>86</v>
      </c>
      <c r="AI445" s="279">
        <f t="shared" si="92"/>
        <v>100</v>
      </c>
      <c r="AJ445" s="279">
        <f t="shared" si="93"/>
        <v>80</v>
      </c>
      <c r="AK445" s="279">
        <f t="shared" si="94"/>
        <v>93.333333333333329</v>
      </c>
      <c r="AL445" s="279">
        <f t="shared" si="95"/>
        <v>100</v>
      </c>
      <c r="AM445" s="279">
        <f t="shared" si="96"/>
        <v>64.285714285714292</v>
      </c>
      <c r="AN445" s="279">
        <f t="shared" si="97"/>
        <v>0</v>
      </c>
      <c r="AO445" s="3"/>
      <c r="AP445" s="3"/>
      <c r="AQ445" s="3"/>
    </row>
    <row r="446" spans="1:43" ht="30" customHeight="1" x14ac:dyDescent="0.2">
      <c r="A446" s="91">
        <v>430</v>
      </c>
      <c r="B446" s="117" t="str">
        <f>'STUDENT NAMELIST'!B434</f>
        <v>2023PEC AI 304</v>
      </c>
      <c r="C446" s="117">
        <f>'STUDENT NAMELIST'!C434</f>
        <v>211423243436</v>
      </c>
      <c r="D446" s="118" t="str">
        <f>'STUDENT NAMELIST'!D434</f>
        <v>SRIPARTHASARATHY R</v>
      </c>
      <c r="E446" s="82">
        <v>2</v>
      </c>
      <c r="F446" s="82">
        <v>2</v>
      </c>
      <c r="G446" s="82">
        <v>2</v>
      </c>
      <c r="H446" s="82">
        <v>2</v>
      </c>
      <c r="I446" s="82">
        <v>2</v>
      </c>
      <c r="J446" s="82">
        <v>2</v>
      </c>
      <c r="K446" s="82">
        <v>2</v>
      </c>
      <c r="L446" s="82">
        <v>2</v>
      </c>
      <c r="M446" s="82">
        <v>0</v>
      </c>
      <c r="N446" s="82">
        <v>0</v>
      </c>
      <c r="O446" s="82">
        <v>12</v>
      </c>
      <c r="P446" s="125">
        <v>0</v>
      </c>
      <c r="Q446" s="125">
        <v>0</v>
      </c>
      <c r="R446" s="125">
        <v>12</v>
      </c>
      <c r="S446" s="125">
        <v>10</v>
      </c>
      <c r="T446" s="125">
        <v>0</v>
      </c>
      <c r="U446" s="125">
        <v>12</v>
      </c>
      <c r="V446" s="125">
        <v>0</v>
      </c>
      <c r="W446" s="125">
        <v>0</v>
      </c>
      <c r="X446" s="125">
        <v>6</v>
      </c>
      <c r="Y446" s="125">
        <v>12</v>
      </c>
      <c r="Z446" s="125">
        <v>0</v>
      </c>
      <c r="AA446" s="92">
        <f t="shared" si="98"/>
        <v>80</v>
      </c>
      <c r="AB446" s="278">
        <f t="shared" si="85"/>
        <v>6</v>
      </c>
      <c r="AC446" s="278">
        <f t="shared" si="86"/>
        <v>20</v>
      </c>
      <c r="AD446" s="278">
        <f t="shared" si="87"/>
        <v>26</v>
      </c>
      <c r="AE446" s="278">
        <f t="shared" si="88"/>
        <v>10</v>
      </c>
      <c r="AF446" s="278">
        <f t="shared" si="89"/>
        <v>18</v>
      </c>
      <c r="AG446" s="278">
        <f t="shared" si="90"/>
        <v>0</v>
      </c>
      <c r="AH446" s="277">
        <f t="shared" si="91"/>
        <v>80</v>
      </c>
      <c r="AI446" s="279">
        <f t="shared" si="92"/>
        <v>100</v>
      </c>
      <c r="AJ446" s="279">
        <f t="shared" si="93"/>
        <v>86.956521739130437</v>
      </c>
      <c r="AK446" s="279">
        <f t="shared" si="94"/>
        <v>86.666666666666671</v>
      </c>
      <c r="AL446" s="279">
        <f t="shared" si="95"/>
        <v>76.923076923076934</v>
      </c>
      <c r="AM446" s="279">
        <f t="shared" si="96"/>
        <v>64.285714285714292</v>
      </c>
      <c r="AN446" s="279">
        <f t="shared" si="97"/>
        <v>0</v>
      </c>
      <c r="AO446" s="3"/>
      <c r="AP446" s="3"/>
      <c r="AQ446" s="3"/>
    </row>
    <row r="447" spans="1:43" ht="30" customHeight="1" x14ac:dyDescent="0.2">
      <c r="A447" s="91">
        <v>431</v>
      </c>
      <c r="B447" s="117" t="str">
        <f>'STUDENT NAMELIST'!B435</f>
        <v>2023PEC AI 305</v>
      </c>
      <c r="C447" s="117">
        <f>'STUDENT NAMELIST'!C435</f>
        <v>211423243437</v>
      </c>
      <c r="D447" s="118" t="str">
        <f>'STUDENT NAMELIST'!D435</f>
        <v>SRIRAM S</v>
      </c>
      <c r="E447" s="82">
        <v>2</v>
      </c>
      <c r="F447" s="82">
        <v>2</v>
      </c>
      <c r="G447" s="82">
        <v>2</v>
      </c>
      <c r="H447" s="82">
        <v>2</v>
      </c>
      <c r="I447" s="82">
        <v>2</v>
      </c>
      <c r="J447" s="82">
        <v>2</v>
      </c>
      <c r="K447" s="82">
        <v>2</v>
      </c>
      <c r="L447" s="82">
        <v>2</v>
      </c>
      <c r="M447" s="82">
        <v>2</v>
      </c>
      <c r="N447" s="82">
        <v>0</v>
      </c>
      <c r="O447" s="82">
        <v>0</v>
      </c>
      <c r="P447" s="125">
        <v>12</v>
      </c>
      <c r="Q447" s="125">
        <v>13</v>
      </c>
      <c r="R447" s="125">
        <v>0</v>
      </c>
      <c r="S447" s="125">
        <v>0</v>
      </c>
      <c r="T447" s="125">
        <v>13</v>
      </c>
      <c r="U447" s="125">
        <v>0</v>
      </c>
      <c r="V447" s="125">
        <v>13</v>
      </c>
      <c r="W447" s="125">
        <v>7</v>
      </c>
      <c r="X447" s="125">
        <v>0</v>
      </c>
      <c r="Y447" s="125">
        <v>0</v>
      </c>
      <c r="Z447" s="125">
        <v>14</v>
      </c>
      <c r="AA447" s="92">
        <f t="shared" si="98"/>
        <v>90</v>
      </c>
      <c r="AB447" s="278">
        <f t="shared" si="85"/>
        <v>6</v>
      </c>
      <c r="AC447" s="278">
        <f t="shared" si="86"/>
        <v>8</v>
      </c>
      <c r="AD447" s="278">
        <f t="shared" si="87"/>
        <v>29</v>
      </c>
      <c r="AE447" s="278">
        <f t="shared" si="88"/>
        <v>26</v>
      </c>
      <c r="AF447" s="278">
        <f t="shared" si="89"/>
        <v>21</v>
      </c>
      <c r="AG447" s="278">
        <f t="shared" si="90"/>
        <v>0</v>
      </c>
      <c r="AH447" s="277">
        <f t="shared" si="91"/>
        <v>90</v>
      </c>
      <c r="AI447" s="279">
        <f t="shared" si="92"/>
        <v>100</v>
      </c>
      <c r="AJ447" s="279">
        <f t="shared" si="93"/>
        <v>80</v>
      </c>
      <c r="AK447" s="279">
        <f t="shared" si="94"/>
        <v>96.666666666666671</v>
      </c>
      <c r="AL447" s="279">
        <f t="shared" si="95"/>
        <v>100</v>
      </c>
      <c r="AM447" s="279">
        <f t="shared" si="96"/>
        <v>75</v>
      </c>
      <c r="AN447" s="279">
        <f t="shared" si="97"/>
        <v>0</v>
      </c>
      <c r="AO447" s="3"/>
      <c r="AP447" s="3"/>
      <c r="AQ447" s="3"/>
    </row>
    <row r="448" spans="1:43" ht="30" customHeight="1" x14ac:dyDescent="0.2">
      <c r="A448" s="91">
        <v>432</v>
      </c>
      <c r="B448" s="117" t="str">
        <f>'STUDENT NAMELIST'!B436</f>
        <v>2023PEC AI 263</v>
      </c>
      <c r="C448" s="117">
        <f>'STUDENT NAMELIST'!C436</f>
        <v>211423243438</v>
      </c>
      <c r="D448" s="118" t="str">
        <f>'STUDENT NAMELIST'!D436</f>
        <v>SRUTHI KRISHNAN</v>
      </c>
      <c r="E448" s="82">
        <v>2</v>
      </c>
      <c r="F448" s="82">
        <v>2</v>
      </c>
      <c r="G448" s="82">
        <v>2</v>
      </c>
      <c r="H448" s="82">
        <v>2</v>
      </c>
      <c r="I448" s="82">
        <v>2</v>
      </c>
      <c r="J448" s="82">
        <v>2</v>
      </c>
      <c r="K448" s="82">
        <v>1</v>
      </c>
      <c r="L448" s="82">
        <v>0</v>
      </c>
      <c r="M448" s="82">
        <v>0</v>
      </c>
      <c r="N448" s="82">
        <v>0</v>
      </c>
      <c r="O448" s="82">
        <v>10</v>
      </c>
      <c r="P448" s="125">
        <v>0</v>
      </c>
      <c r="Q448" s="125">
        <v>0</v>
      </c>
      <c r="R448" s="125">
        <v>10</v>
      </c>
      <c r="S448" s="125">
        <v>8</v>
      </c>
      <c r="T448" s="125">
        <v>0</v>
      </c>
      <c r="U448" s="125">
        <v>10</v>
      </c>
      <c r="V448" s="125">
        <v>0</v>
      </c>
      <c r="W448" s="125">
        <v>0</v>
      </c>
      <c r="X448" s="125">
        <v>5</v>
      </c>
      <c r="Y448" s="125">
        <v>10</v>
      </c>
      <c r="Z448" s="125">
        <v>0</v>
      </c>
      <c r="AA448" s="92">
        <f t="shared" si="98"/>
        <v>66</v>
      </c>
      <c r="AB448" s="278">
        <f t="shared" si="85"/>
        <v>3</v>
      </c>
      <c r="AC448" s="278">
        <f t="shared" si="86"/>
        <v>18</v>
      </c>
      <c r="AD448" s="278">
        <f t="shared" si="87"/>
        <v>22</v>
      </c>
      <c r="AE448" s="278">
        <f t="shared" si="88"/>
        <v>8</v>
      </c>
      <c r="AF448" s="278">
        <f t="shared" si="89"/>
        <v>15</v>
      </c>
      <c r="AG448" s="278">
        <f t="shared" si="90"/>
        <v>0</v>
      </c>
      <c r="AH448" s="277">
        <f t="shared" si="91"/>
        <v>66</v>
      </c>
      <c r="AI448" s="279">
        <f t="shared" si="92"/>
        <v>50</v>
      </c>
      <c r="AJ448" s="279">
        <f t="shared" si="93"/>
        <v>78.260869565217391</v>
      </c>
      <c r="AK448" s="279">
        <f t="shared" si="94"/>
        <v>73.333333333333329</v>
      </c>
      <c r="AL448" s="279">
        <f t="shared" si="95"/>
        <v>61.53846153846154</v>
      </c>
      <c r="AM448" s="279">
        <f t="shared" si="96"/>
        <v>53.571428571428569</v>
      </c>
      <c r="AN448" s="279">
        <f t="shared" si="97"/>
        <v>0</v>
      </c>
      <c r="AO448" s="3"/>
      <c r="AP448" s="3"/>
      <c r="AQ448" s="3"/>
    </row>
    <row r="449" spans="1:43" ht="30" customHeight="1" x14ac:dyDescent="0.2">
      <c r="A449" s="91">
        <v>433</v>
      </c>
      <c r="B449" s="117" t="str">
        <f>'STUDENT NAMELIST'!B437</f>
        <v>2023PEC AI 264</v>
      </c>
      <c r="C449" s="117">
        <f>'STUDENT NAMELIST'!C437</f>
        <v>211423243439</v>
      </c>
      <c r="D449" s="118" t="str">
        <f>'STUDENT NAMELIST'!D437</f>
        <v>SUBHA SRI M</v>
      </c>
      <c r="E449" s="82">
        <v>2</v>
      </c>
      <c r="F449" s="82">
        <v>2</v>
      </c>
      <c r="G449" s="82">
        <v>2</v>
      </c>
      <c r="H449" s="82">
        <v>2</v>
      </c>
      <c r="I449" s="82">
        <v>2</v>
      </c>
      <c r="J449" s="82">
        <v>2</v>
      </c>
      <c r="K449" s="82">
        <v>2</v>
      </c>
      <c r="L449" s="82">
        <v>2</v>
      </c>
      <c r="M449" s="82">
        <v>2</v>
      </c>
      <c r="N449" s="82">
        <v>1</v>
      </c>
      <c r="O449" s="82">
        <v>0</v>
      </c>
      <c r="P449" s="125">
        <v>13</v>
      </c>
      <c r="Q449" s="125">
        <v>13</v>
      </c>
      <c r="R449" s="125">
        <v>0</v>
      </c>
      <c r="S449" s="125">
        <v>0</v>
      </c>
      <c r="T449" s="125">
        <v>13</v>
      </c>
      <c r="U449" s="125">
        <v>0</v>
      </c>
      <c r="V449" s="125">
        <v>13</v>
      </c>
      <c r="W449" s="125">
        <v>9</v>
      </c>
      <c r="X449" s="125">
        <v>0</v>
      </c>
      <c r="Y449" s="125">
        <v>0</v>
      </c>
      <c r="Z449" s="125">
        <v>14</v>
      </c>
      <c r="AA449" s="92">
        <f t="shared" si="98"/>
        <v>94</v>
      </c>
      <c r="AB449" s="278">
        <f t="shared" si="85"/>
        <v>6</v>
      </c>
      <c r="AC449" s="278">
        <f t="shared" si="86"/>
        <v>9</v>
      </c>
      <c r="AD449" s="278">
        <f t="shared" si="87"/>
        <v>30</v>
      </c>
      <c r="AE449" s="278">
        <f t="shared" si="88"/>
        <v>26</v>
      </c>
      <c r="AF449" s="278">
        <f t="shared" si="89"/>
        <v>23</v>
      </c>
      <c r="AG449" s="278">
        <f t="shared" si="90"/>
        <v>0</v>
      </c>
      <c r="AH449" s="277">
        <f t="shared" si="91"/>
        <v>94</v>
      </c>
      <c r="AI449" s="279">
        <f t="shared" si="92"/>
        <v>100</v>
      </c>
      <c r="AJ449" s="279">
        <f t="shared" si="93"/>
        <v>90</v>
      </c>
      <c r="AK449" s="279">
        <f t="shared" si="94"/>
        <v>100</v>
      </c>
      <c r="AL449" s="279">
        <f t="shared" si="95"/>
        <v>100</v>
      </c>
      <c r="AM449" s="279">
        <f t="shared" si="96"/>
        <v>82.142857142857139</v>
      </c>
      <c r="AN449" s="279">
        <f t="shared" si="97"/>
        <v>0</v>
      </c>
      <c r="AO449" s="3"/>
      <c r="AP449" s="3"/>
      <c r="AQ449" s="3"/>
    </row>
    <row r="450" spans="1:43" ht="30" customHeight="1" x14ac:dyDescent="0.2">
      <c r="A450" s="91">
        <v>434</v>
      </c>
      <c r="B450" s="117" t="str">
        <f>'STUDENT NAMELIST'!B438</f>
        <v>2023PEC AI 226</v>
      </c>
      <c r="C450" s="117">
        <f>'STUDENT NAMELIST'!C438</f>
        <v>211423243440</v>
      </c>
      <c r="D450" s="118" t="str">
        <f>'STUDENT NAMELIST'!D438</f>
        <v xml:space="preserve">SUBHASRI D J </v>
      </c>
      <c r="E450" s="82">
        <v>2</v>
      </c>
      <c r="F450" s="82">
        <v>2</v>
      </c>
      <c r="G450" s="82">
        <v>2</v>
      </c>
      <c r="H450" s="82">
        <v>2</v>
      </c>
      <c r="I450" s="82">
        <v>2</v>
      </c>
      <c r="J450" s="82">
        <v>2</v>
      </c>
      <c r="K450" s="82">
        <v>2</v>
      </c>
      <c r="L450" s="82">
        <v>2</v>
      </c>
      <c r="M450" s="82">
        <v>0</v>
      </c>
      <c r="N450" s="82">
        <v>0</v>
      </c>
      <c r="O450" s="82">
        <v>12</v>
      </c>
      <c r="P450" s="125">
        <v>0</v>
      </c>
      <c r="Q450" s="125">
        <v>0</v>
      </c>
      <c r="R450" s="125">
        <v>12</v>
      </c>
      <c r="S450" s="125">
        <v>10</v>
      </c>
      <c r="T450" s="125">
        <v>0</v>
      </c>
      <c r="U450" s="125">
        <v>12</v>
      </c>
      <c r="V450" s="125">
        <v>0</v>
      </c>
      <c r="W450" s="125">
        <v>0</v>
      </c>
      <c r="X450" s="125">
        <v>7</v>
      </c>
      <c r="Y450" s="125">
        <v>12</v>
      </c>
      <c r="Z450" s="125">
        <v>0</v>
      </c>
      <c r="AA450" s="92">
        <f t="shared" si="98"/>
        <v>81</v>
      </c>
      <c r="AB450" s="278">
        <f t="shared" si="85"/>
        <v>6</v>
      </c>
      <c r="AC450" s="278">
        <f t="shared" si="86"/>
        <v>20</v>
      </c>
      <c r="AD450" s="278">
        <f t="shared" si="87"/>
        <v>26</v>
      </c>
      <c r="AE450" s="278">
        <f t="shared" si="88"/>
        <v>10</v>
      </c>
      <c r="AF450" s="278">
        <f t="shared" si="89"/>
        <v>19</v>
      </c>
      <c r="AG450" s="278">
        <f t="shared" si="90"/>
        <v>0</v>
      </c>
      <c r="AH450" s="277">
        <f t="shared" si="91"/>
        <v>81</v>
      </c>
      <c r="AI450" s="279">
        <f t="shared" si="92"/>
        <v>100</v>
      </c>
      <c r="AJ450" s="279">
        <f t="shared" si="93"/>
        <v>86.956521739130437</v>
      </c>
      <c r="AK450" s="279">
        <f t="shared" si="94"/>
        <v>86.666666666666671</v>
      </c>
      <c r="AL450" s="279">
        <f t="shared" si="95"/>
        <v>76.923076923076934</v>
      </c>
      <c r="AM450" s="279">
        <f t="shared" si="96"/>
        <v>67.857142857142861</v>
      </c>
      <c r="AN450" s="279">
        <f t="shared" si="97"/>
        <v>0</v>
      </c>
      <c r="AO450" s="3"/>
      <c r="AP450" s="3"/>
      <c r="AQ450" s="3"/>
    </row>
    <row r="451" spans="1:43" ht="30" customHeight="1" x14ac:dyDescent="0.2">
      <c r="A451" s="91">
        <v>435</v>
      </c>
      <c r="B451" s="117" t="str">
        <f>'STUDENT NAMELIST'!B439</f>
        <v>2023PEC AI 306</v>
      </c>
      <c r="C451" s="117">
        <f>'STUDENT NAMELIST'!C439</f>
        <v>211423243441</v>
      </c>
      <c r="D451" s="118" t="str">
        <f>'STUDENT NAMELIST'!D439</f>
        <v>SUDHARSAN R</v>
      </c>
      <c r="E451" s="82">
        <v>2</v>
      </c>
      <c r="F451" s="82">
        <v>2</v>
      </c>
      <c r="G451" s="82">
        <v>2</v>
      </c>
      <c r="H451" s="82">
        <v>1</v>
      </c>
      <c r="I451" s="82">
        <v>0</v>
      </c>
      <c r="J451" s="82">
        <v>0</v>
      </c>
      <c r="K451" s="82">
        <v>0</v>
      </c>
      <c r="L451" s="82">
        <v>0</v>
      </c>
      <c r="M451" s="82">
        <v>0</v>
      </c>
      <c r="N451" s="82">
        <v>0</v>
      </c>
      <c r="O451" s="82">
        <v>0</v>
      </c>
      <c r="P451" s="125">
        <v>5</v>
      </c>
      <c r="Q451" s="125">
        <v>6</v>
      </c>
      <c r="R451" s="125">
        <v>0</v>
      </c>
      <c r="S451" s="125">
        <v>0</v>
      </c>
      <c r="T451" s="125">
        <v>6</v>
      </c>
      <c r="U451" s="125">
        <v>0</v>
      </c>
      <c r="V451" s="125">
        <v>6</v>
      </c>
      <c r="W451" s="125">
        <v>1</v>
      </c>
      <c r="X451" s="125">
        <v>0</v>
      </c>
      <c r="Y451" s="125">
        <v>0</v>
      </c>
      <c r="Z451" s="125">
        <v>5</v>
      </c>
      <c r="AA451" s="92">
        <f t="shared" si="98"/>
        <v>36</v>
      </c>
      <c r="AB451" s="278">
        <f t="shared" si="85"/>
        <v>2</v>
      </c>
      <c r="AC451" s="278">
        <f t="shared" si="86"/>
        <v>5</v>
      </c>
      <c r="AD451" s="278">
        <f t="shared" si="87"/>
        <v>11</v>
      </c>
      <c r="AE451" s="278">
        <f t="shared" si="88"/>
        <v>12</v>
      </c>
      <c r="AF451" s="278">
        <f t="shared" si="89"/>
        <v>6</v>
      </c>
      <c r="AG451" s="278">
        <f t="shared" si="90"/>
        <v>0</v>
      </c>
      <c r="AH451" s="277">
        <f t="shared" si="91"/>
        <v>36</v>
      </c>
      <c r="AI451" s="279">
        <f t="shared" si="92"/>
        <v>33.333333333333329</v>
      </c>
      <c r="AJ451" s="279">
        <f t="shared" si="93"/>
        <v>50</v>
      </c>
      <c r="AK451" s="279">
        <f t="shared" si="94"/>
        <v>36.666666666666664</v>
      </c>
      <c r="AL451" s="279">
        <f t="shared" si="95"/>
        <v>46.153846153846153</v>
      </c>
      <c r="AM451" s="279">
        <f t="shared" si="96"/>
        <v>21.428571428571427</v>
      </c>
      <c r="AN451" s="279">
        <f t="shared" si="97"/>
        <v>0</v>
      </c>
      <c r="AO451" s="3"/>
      <c r="AP451" s="3"/>
      <c r="AQ451" s="3"/>
    </row>
    <row r="452" spans="1:43" ht="30" customHeight="1" x14ac:dyDescent="0.2">
      <c r="A452" s="91">
        <v>436</v>
      </c>
      <c r="B452" s="117" t="str">
        <f>'STUDENT NAMELIST'!B440</f>
        <v>2023PEC AI 307</v>
      </c>
      <c r="C452" s="117">
        <f>'STUDENT NAMELIST'!C440</f>
        <v>211423243442</v>
      </c>
      <c r="D452" s="118" t="str">
        <f>'STUDENT NAMELIST'!D440</f>
        <v>SUDHARSHAN R</v>
      </c>
      <c r="E452" s="82">
        <v>2</v>
      </c>
      <c r="F452" s="82">
        <v>2</v>
      </c>
      <c r="G452" s="82">
        <v>2</v>
      </c>
      <c r="H452" s="82">
        <v>2</v>
      </c>
      <c r="I452" s="82">
        <v>2</v>
      </c>
      <c r="J452" s="82">
        <v>2</v>
      </c>
      <c r="K452" s="82">
        <v>2</v>
      </c>
      <c r="L452" s="82">
        <v>2</v>
      </c>
      <c r="M452" s="82">
        <v>2</v>
      </c>
      <c r="N452" s="82">
        <v>0</v>
      </c>
      <c r="O452" s="82">
        <v>13</v>
      </c>
      <c r="P452" s="125">
        <v>0</v>
      </c>
      <c r="Q452" s="125">
        <v>0</v>
      </c>
      <c r="R452" s="125">
        <v>13</v>
      </c>
      <c r="S452" s="125">
        <v>11</v>
      </c>
      <c r="T452" s="125">
        <v>0</v>
      </c>
      <c r="U452" s="125">
        <v>13</v>
      </c>
      <c r="V452" s="125">
        <v>0</v>
      </c>
      <c r="W452" s="125">
        <v>0</v>
      </c>
      <c r="X452" s="125">
        <v>8</v>
      </c>
      <c r="Y452" s="125">
        <v>14</v>
      </c>
      <c r="Z452" s="125">
        <v>0</v>
      </c>
      <c r="AA452" s="92">
        <f t="shared" si="98"/>
        <v>90</v>
      </c>
      <c r="AB452" s="278">
        <f t="shared" si="85"/>
        <v>6</v>
      </c>
      <c r="AC452" s="278">
        <f t="shared" si="86"/>
        <v>21</v>
      </c>
      <c r="AD452" s="278">
        <f t="shared" si="87"/>
        <v>30</v>
      </c>
      <c r="AE452" s="278">
        <f t="shared" si="88"/>
        <v>11</v>
      </c>
      <c r="AF452" s="278">
        <f t="shared" si="89"/>
        <v>22</v>
      </c>
      <c r="AG452" s="278">
        <f t="shared" si="90"/>
        <v>0</v>
      </c>
      <c r="AH452" s="277">
        <f t="shared" si="91"/>
        <v>90</v>
      </c>
      <c r="AI452" s="279">
        <f t="shared" si="92"/>
        <v>100</v>
      </c>
      <c r="AJ452" s="279">
        <f t="shared" si="93"/>
        <v>91.304347826086953</v>
      </c>
      <c r="AK452" s="279">
        <f t="shared" si="94"/>
        <v>100</v>
      </c>
      <c r="AL452" s="279">
        <f t="shared" si="95"/>
        <v>84.615384615384613</v>
      </c>
      <c r="AM452" s="279">
        <f t="shared" si="96"/>
        <v>78.571428571428569</v>
      </c>
      <c r="AN452" s="279">
        <f t="shared" si="97"/>
        <v>0</v>
      </c>
      <c r="AO452" s="3"/>
      <c r="AP452" s="3"/>
      <c r="AQ452" s="3"/>
    </row>
    <row r="453" spans="1:43" ht="30" customHeight="1" x14ac:dyDescent="0.2">
      <c r="A453" s="91">
        <v>437</v>
      </c>
      <c r="B453" s="117" t="str">
        <f>'STUDENT NAMELIST'!B441</f>
        <v>2023PEC AI 308</v>
      </c>
      <c r="C453" s="117">
        <f>'STUDENT NAMELIST'!C441</f>
        <v>211423243443</v>
      </c>
      <c r="D453" s="118" t="str">
        <f>'STUDENT NAMELIST'!D441</f>
        <v>SUJITH KUMAR C</v>
      </c>
      <c r="E453" s="82">
        <v>2</v>
      </c>
      <c r="F453" s="82">
        <v>2</v>
      </c>
      <c r="G453" s="82">
        <v>2</v>
      </c>
      <c r="H453" s="82">
        <v>2</v>
      </c>
      <c r="I453" s="82">
        <v>2</v>
      </c>
      <c r="J453" s="82">
        <v>2</v>
      </c>
      <c r="K453" s="82">
        <v>2</v>
      </c>
      <c r="L453" s="82">
        <v>2</v>
      </c>
      <c r="M453" s="82">
        <v>2</v>
      </c>
      <c r="N453" s="82">
        <v>0</v>
      </c>
      <c r="O453" s="82">
        <v>0</v>
      </c>
      <c r="P453" s="125">
        <v>12</v>
      </c>
      <c r="Q453" s="125">
        <v>13</v>
      </c>
      <c r="R453" s="125">
        <v>0</v>
      </c>
      <c r="S453" s="125">
        <v>0</v>
      </c>
      <c r="T453" s="125">
        <v>13</v>
      </c>
      <c r="U453" s="125">
        <v>0</v>
      </c>
      <c r="V453" s="125">
        <v>13</v>
      </c>
      <c r="W453" s="125">
        <v>6</v>
      </c>
      <c r="X453" s="125">
        <v>0</v>
      </c>
      <c r="Y453" s="125">
        <v>0</v>
      </c>
      <c r="Z453" s="125">
        <v>13</v>
      </c>
      <c r="AA453" s="92">
        <f t="shared" si="98"/>
        <v>88</v>
      </c>
      <c r="AB453" s="278">
        <f t="shared" si="85"/>
        <v>6</v>
      </c>
      <c r="AC453" s="278">
        <f t="shared" si="86"/>
        <v>8</v>
      </c>
      <c r="AD453" s="278">
        <f t="shared" si="87"/>
        <v>29</v>
      </c>
      <c r="AE453" s="278">
        <f t="shared" si="88"/>
        <v>26</v>
      </c>
      <c r="AF453" s="278">
        <f t="shared" si="89"/>
        <v>19</v>
      </c>
      <c r="AG453" s="278">
        <f t="shared" si="90"/>
        <v>0</v>
      </c>
      <c r="AH453" s="277">
        <f t="shared" si="91"/>
        <v>88</v>
      </c>
      <c r="AI453" s="279">
        <f t="shared" si="92"/>
        <v>100</v>
      </c>
      <c r="AJ453" s="279">
        <f t="shared" si="93"/>
        <v>80</v>
      </c>
      <c r="AK453" s="279">
        <f t="shared" si="94"/>
        <v>96.666666666666671</v>
      </c>
      <c r="AL453" s="279">
        <f t="shared" si="95"/>
        <v>100</v>
      </c>
      <c r="AM453" s="279">
        <f t="shared" si="96"/>
        <v>67.857142857142861</v>
      </c>
      <c r="AN453" s="279">
        <f t="shared" si="97"/>
        <v>0</v>
      </c>
      <c r="AO453" s="3"/>
      <c r="AP453" s="3"/>
      <c r="AQ453" s="3"/>
    </row>
    <row r="454" spans="1:43" ht="30" customHeight="1" x14ac:dyDescent="0.2">
      <c r="A454" s="91">
        <v>438</v>
      </c>
      <c r="B454" s="117" t="str">
        <f>'STUDENT NAMELIST'!B442</f>
        <v>2023PEC AI 309</v>
      </c>
      <c r="C454" s="117">
        <f>'STUDENT NAMELIST'!C442</f>
        <v>211423243444</v>
      </c>
      <c r="D454" s="118" t="str">
        <f>'STUDENT NAMELIST'!D442</f>
        <v>SUNIL S</v>
      </c>
      <c r="E454" s="82">
        <v>2</v>
      </c>
      <c r="F454" s="82">
        <v>2</v>
      </c>
      <c r="G454" s="82">
        <v>2</v>
      </c>
      <c r="H454" s="82">
        <v>2</v>
      </c>
      <c r="I454" s="82">
        <v>2</v>
      </c>
      <c r="J454" s="82">
        <v>1</v>
      </c>
      <c r="K454" s="82">
        <v>0</v>
      </c>
      <c r="L454" s="82">
        <v>0</v>
      </c>
      <c r="M454" s="82">
        <v>0</v>
      </c>
      <c r="N454" s="82">
        <v>0</v>
      </c>
      <c r="O454" s="82">
        <v>8</v>
      </c>
      <c r="P454" s="125">
        <v>0</v>
      </c>
      <c r="Q454" s="125">
        <v>0</v>
      </c>
      <c r="R454" s="125">
        <v>8</v>
      </c>
      <c r="S454" s="125">
        <v>7</v>
      </c>
      <c r="T454" s="125">
        <v>0</v>
      </c>
      <c r="U454" s="125">
        <v>8</v>
      </c>
      <c r="V454" s="125">
        <v>0</v>
      </c>
      <c r="W454" s="125">
        <v>0</v>
      </c>
      <c r="X454" s="125">
        <v>3</v>
      </c>
      <c r="Y454" s="125">
        <v>8</v>
      </c>
      <c r="Z454" s="125">
        <v>0</v>
      </c>
      <c r="AA454" s="92">
        <f t="shared" si="98"/>
        <v>53</v>
      </c>
      <c r="AB454" s="278">
        <f t="shared" si="85"/>
        <v>2</v>
      </c>
      <c r="AC454" s="278">
        <f t="shared" si="86"/>
        <v>15</v>
      </c>
      <c r="AD454" s="278">
        <f t="shared" si="87"/>
        <v>18</v>
      </c>
      <c r="AE454" s="278">
        <f t="shared" si="88"/>
        <v>7</v>
      </c>
      <c r="AF454" s="278">
        <f t="shared" si="89"/>
        <v>11</v>
      </c>
      <c r="AG454" s="278">
        <f t="shared" si="90"/>
        <v>0</v>
      </c>
      <c r="AH454" s="277">
        <f t="shared" si="91"/>
        <v>53</v>
      </c>
      <c r="AI454" s="279">
        <f t="shared" si="92"/>
        <v>33.333333333333329</v>
      </c>
      <c r="AJ454" s="279">
        <f t="shared" si="93"/>
        <v>65.217391304347828</v>
      </c>
      <c r="AK454" s="279">
        <f t="shared" si="94"/>
        <v>60</v>
      </c>
      <c r="AL454" s="279">
        <f t="shared" si="95"/>
        <v>53.846153846153847</v>
      </c>
      <c r="AM454" s="279">
        <f t="shared" si="96"/>
        <v>39.285714285714285</v>
      </c>
      <c r="AN454" s="279">
        <f t="shared" si="97"/>
        <v>0</v>
      </c>
      <c r="AO454" s="3"/>
      <c r="AP454" s="3"/>
      <c r="AQ454" s="3"/>
    </row>
    <row r="455" spans="1:43" ht="30" customHeight="1" x14ac:dyDescent="0.2">
      <c r="A455" s="91">
        <v>439</v>
      </c>
      <c r="B455" s="117" t="str">
        <f>'STUDENT NAMELIST'!B443</f>
        <v>2023PEC AI 310</v>
      </c>
      <c r="C455" s="117">
        <f>'STUDENT NAMELIST'!C443</f>
        <v>211423243445</v>
      </c>
      <c r="D455" s="118" t="str">
        <f>'STUDENT NAMELIST'!D443</f>
        <v>SURENDHAR R A</v>
      </c>
      <c r="E455" s="82">
        <v>2</v>
      </c>
      <c r="F455" s="82">
        <v>2</v>
      </c>
      <c r="G455" s="82">
        <v>2</v>
      </c>
      <c r="H455" s="82">
        <v>2</v>
      </c>
      <c r="I455" s="82">
        <v>2</v>
      </c>
      <c r="J455" s="82">
        <v>2</v>
      </c>
      <c r="K455" s="82">
        <v>2</v>
      </c>
      <c r="L455" s="82">
        <v>2</v>
      </c>
      <c r="M455" s="82">
        <v>0</v>
      </c>
      <c r="N455" s="82">
        <v>0</v>
      </c>
      <c r="O455" s="82">
        <v>0</v>
      </c>
      <c r="P455" s="125">
        <v>11</v>
      </c>
      <c r="Q455" s="125">
        <v>12</v>
      </c>
      <c r="R455" s="125">
        <v>0</v>
      </c>
      <c r="S455" s="125">
        <v>0</v>
      </c>
      <c r="T455" s="125">
        <v>12</v>
      </c>
      <c r="U455" s="125">
        <v>0</v>
      </c>
      <c r="V455" s="125">
        <v>12</v>
      </c>
      <c r="W455" s="125">
        <v>7</v>
      </c>
      <c r="X455" s="125">
        <v>0</v>
      </c>
      <c r="Y455" s="125">
        <v>0</v>
      </c>
      <c r="Z455" s="125">
        <v>12</v>
      </c>
      <c r="AA455" s="92">
        <f t="shared" si="98"/>
        <v>82</v>
      </c>
      <c r="AB455" s="278">
        <f t="shared" si="85"/>
        <v>6</v>
      </c>
      <c r="AC455" s="278">
        <f t="shared" si="86"/>
        <v>8</v>
      </c>
      <c r="AD455" s="278">
        <f t="shared" si="87"/>
        <v>25</v>
      </c>
      <c r="AE455" s="278">
        <f t="shared" si="88"/>
        <v>24</v>
      </c>
      <c r="AF455" s="278">
        <f t="shared" si="89"/>
        <v>19</v>
      </c>
      <c r="AG455" s="278">
        <f t="shared" si="90"/>
        <v>0</v>
      </c>
      <c r="AH455" s="277">
        <f t="shared" si="91"/>
        <v>82</v>
      </c>
      <c r="AI455" s="279">
        <f t="shared" si="92"/>
        <v>100</v>
      </c>
      <c r="AJ455" s="279">
        <f t="shared" si="93"/>
        <v>80</v>
      </c>
      <c r="AK455" s="279">
        <f t="shared" si="94"/>
        <v>83.333333333333343</v>
      </c>
      <c r="AL455" s="279">
        <f t="shared" si="95"/>
        <v>92.307692307692307</v>
      </c>
      <c r="AM455" s="279">
        <f t="shared" si="96"/>
        <v>67.857142857142861</v>
      </c>
      <c r="AN455" s="279">
        <f t="shared" si="97"/>
        <v>0</v>
      </c>
      <c r="AO455" s="3"/>
      <c r="AP455" s="3"/>
      <c r="AQ455" s="3"/>
    </row>
    <row r="456" spans="1:43" ht="30" customHeight="1" x14ac:dyDescent="0.2">
      <c r="A456" s="91">
        <v>440</v>
      </c>
      <c r="B456" s="117" t="str">
        <f>'STUDENT NAMELIST'!B444</f>
        <v>2023PEC AI 311</v>
      </c>
      <c r="C456" s="117">
        <f>'STUDENT NAMELIST'!C444</f>
        <v>211423243446</v>
      </c>
      <c r="D456" s="118" t="str">
        <f>'STUDENT NAMELIST'!D444</f>
        <v>SURESH J</v>
      </c>
      <c r="E456" s="82">
        <v>2</v>
      </c>
      <c r="F456" s="82">
        <v>2</v>
      </c>
      <c r="G456" s="82">
        <v>2</v>
      </c>
      <c r="H456" s="82">
        <v>2</v>
      </c>
      <c r="I456" s="82">
        <v>2</v>
      </c>
      <c r="J456" s="82">
        <v>2</v>
      </c>
      <c r="K456" s="82">
        <v>2</v>
      </c>
      <c r="L456" s="82">
        <v>2</v>
      </c>
      <c r="M456" s="82">
        <v>2</v>
      </c>
      <c r="N456" s="82">
        <v>0</v>
      </c>
      <c r="O456" s="82">
        <v>13</v>
      </c>
      <c r="P456" s="125">
        <v>0</v>
      </c>
      <c r="Q456" s="125">
        <v>0</v>
      </c>
      <c r="R456" s="125">
        <v>13</v>
      </c>
      <c r="S456" s="125">
        <v>11</v>
      </c>
      <c r="T456" s="125">
        <v>0</v>
      </c>
      <c r="U456" s="125">
        <v>13</v>
      </c>
      <c r="V456" s="125">
        <v>0</v>
      </c>
      <c r="W456" s="125">
        <v>0</v>
      </c>
      <c r="X456" s="125">
        <v>8</v>
      </c>
      <c r="Y456" s="125">
        <v>14</v>
      </c>
      <c r="Z456" s="125">
        <v>0</v>
      </c>
      <c r="AA456" s="92">
        <f t="shared" si="98"/>
        <v>90</v>
      </c>
      <c r="AB456" s="278">
        <f t="shared" si="85"/>
        <v>6</v>
      </c>
      <c r="AC456" s="278">
        <f t="shared" si="86"/>
        <v>21</v>
      </c>
      <c r="AD456" s="278">
        <f t="shared" si="87"/>
        <v>30</v>
      </c>
      <c r="AE456" s="278">
        <f t="shared" si="88"/>
        <v>11</v>
      </c>
      <c r="AF456" s="278">
        <f t="shared" si="89"/>
        <v>22</v>
      </c>
      <c r="AG456" s="278">
        <f t="shared" si="90"/>
        <v>0</v>
      </c>
      <c r="AH456" s="277">
        <f t="shared" si="91"/>
        <v>90</v>
      </c>
      <c r="AI456" s="279">
        <f t="shared" si="92"/>
        <v>100</v>
      </c>
      <c r="AJ456" s="279">
        <f t="shared" si="93"/>
        <v>91.304347826086953</v>
      </c>
      <c r="AK456" s="279">
        <f t="shared" si="94"/>
        <v>100</v>
      </c>
      <c r="AL456" s="279">
        <f t="shared" si="95"/>
        <v>84.615384615384613</v>
      </c>
      <c r="AM456" s="279">
        <f t="shared" si="96"/>
        <v>78.571428571428569</v>
      </c>
      <c r="AN456" s="279">
        <f t="shared" si="97"/>
        <v>0</v>
      </c>
      <c r="AO456" s="3"/>
      <c r="AP456" s="3"/>
      <c r="AQ456" s="3"/>
    </row>
    <row r="457" spans="1:43" ht="30" customHeight="1" x14ac:dyDescent="0.2">
      <c r="A457" s="91">
        <v>441</v>
      </c>
      <c r="B457" s="117" t="str">
        <f>'STUDENT NAMELIST'!B445</f>
        <v>2023PEC AI 312</v>
      </c>
      <c r="C457" s="117">
        <f>'STUDENT NAMELIST'!C445</f>
        <v>211423243447</v>
      </c>
      <c r="D457" s="118" t="str">
        <f>'STUDENT NAMELIST'!D445</f>
        <v>SURESH KUMAR R</v>
      </c>
      <c r="E457" s="82">
        <v>2</v>
      </c>
      <c r="F457" s="82">
        <v>2</v>
      </c>
      <c r="G457" s="82">
        <v>2</v>
      </c>
      <c r="H457" s="82">
        <v>2</v>
      </c>
      <c r="I457" s="82">
        <v>2</v>
      </c>
      <c r="J457" s="82">
        <v>2</v>
      </c>
      <c r="K457" s="82">
        <v>2</v>
      </c>
      <c r="L457" s="82">
        <v>2</v>
      </c>
      <c r="M457" s="82">
        <v>0</v>
      </c>
      <c r="N457" s="82">
        <v>0</v>
      </c>
      <c r="O457" s="82">
        <v>0</v>
      </c>
      <c r="P457" s="125">
        <v>11</v>
      </c>
      <c r="Q457" s="125">
        <v>12</v>
      </c>
      <c r="R457" s="125">
        <v>0</v>
      </c>
      <c r="S457" s="125">
        <v>0</v>
      </c>
      <c r="T457" s="125">
        <v>12</v>
      </c>
      <c r="U457" s="125">
        <v>0</v>
      </c>
      <c r="V457" s="125">
        <v>12</v>
      </c>
      <c r="W457" s="125">
        <v>5</v>
      </c>
      <c r="X457" s="125">
        <v>0</v>
      </c>
      <c r="Y457" s="125">
        <v>0</v>
      </c>
      <c r="Z457" s="125">
        <v>12</v>
      </c>
      <c r="AA457" s="92">
        <f t="shared" si="98"/>
        <v>80</v>
      </c>
      <c r="AB457" s="278">
        <f t="shared" si="85"/>
        <v>6</v>
      </c>
      <c r="AC457" s="278">
        <f t="shared" si="86"/>
        <v>8</v>
      </c>
      <c r="AD457" s="278">
        <f t="shared" si="87"/>
        <v>25</v>
      </c>
      <c r="AE457" s="278">
        <f t="shared" si="88"/>
        <v>24</v>
      </c>
      <c r="AF457" s="278">
        <f t="shared" si="89"/>
        <v>17</v>
      </c>
      <c r="AG457" s="278">
        <f t="shared" si="90"/>
        <v>0</v>
      </c>
      <c r="AH457" s="277">
        <f t="shared" si="91"/>
        <v>80</v>
      </c>
      <c r="AI457" s="279">
        <f t="shared" si="92"/>
        <v>100</v>
      </c>
      <c r="AJ457" s="279">
        <f t="shared" si="93"/>
        <v>80</v>
      </c>
      <c r="AK457" s="279">
        <f t="shared" si="94"/>
        <v>83.333333333333343</v>
      </c>
      <c r="AL457" s="279">
        <f t="shared" si="95"/>
        <v>92.307692307692307</v>
      </c>
      <c r="AM457" s="279">
        <f t="shared" si="96"/>
        <v>60.714285714285708</v>
      </c>
      <c r="AN457" s="279">
        <f t="shared" si="97"/>
        <v>0</v>
      </c>
      <c r="AO457" s="3"/>
      <c r="AP457" s="3"/>
      <c r="AQ457" s="3"/>
    </row>
    <row r="458" spans="1:43" ht="30" customHeight="1" x14ac:dyDescent="0.2">
      <c r="A458" s="91">
        <v>442</v>
      </c>
      <c r="B458" s="117" t="str">
        <f>'STUDENT NAMELIST'!B446</f>
        <v>2023PEC AI 313</v>
      </c>
      <c r="C458" s="117">
        <f>'STUDENT NAMELIST'!C446</f>
        <v>211423243448</v>
      </c>
      <c r="D458" s="118" t="str">
        <f>'STUDENT NAMELIST'!D446</f>
        <v>SURIYAMATHI PRABHU T R</v>
      </c>
      <c r="E458" s="82">
        <v>2</v>
      </c>
      <c r="F458" s="82">
        <v>2</v>
      </c>
      <c r="G458" s="82">
        <v>2</v>
      </c>
      <c r="H458" s="82">
        <v>2</v>
      </c>
      <c r="I458" s="82">
        <v>2</v>
      </c>
      <c r="J458" s="82">
        <v>2</v>
      </c>
      <c r="K458" s="82">
        <v>2</v>
      </c>
      <c r="L458" s="82">
        <v>0</v>
      </c>
      <c r="M458" s="82">
        <v>0</v>
      </c>
      <c r="N458" s="82">
        <v>0</v>
      </c>
      <c r="O458" s="82">
        <v>10</v>
      </c>
      <c r="P458" s="125">
        <v>0</v>
      </c>
      <c r="Q458" s="125">
        <v>0</v>
      </c>
      <c r="R458" s="125">
        <v>10</v>
      </c>
      <c r="S458" s="125">
        <v>9</v>
      </c>
      <c r="T458" s="125">
        <v>0</v>
      </c>
      <c r="U458" s="125">
        <v>10</v>
      </c>
      <c r="V458" s="125">
        <v>0</v>
      </c>
      <c r="W458" s="125">
        <v>0</v>
      </c>
      <c r="X458" s="125">
        <v>6</v>
      </c>
      <c r="Y458" s="125">
        <v>11</v>
      </c>
      <c r="Z458" s="125">
        <v>0</v>
      </c>
      <c r="AA458" s="92">
        <f t="shared" si="98"/>
        <v>70</v>
      </c>
      <c r="AB458" s="278">
        <f t="shared" si="85"/>
        <v>4</v>
      </c>
      <c r="AC458" s="278">
        <f t="shared" si="86"/>
        <v>18</v>
      </c>
      <c r="AD458" s="278">
        <f t="shared" si="87"/>
        <v>22</v>
      </c>
      <c r="AE458" s="278">
        <f t="shared" si="88"/>
        <v>9</v>
      </c>
      <c r="AF458" s="278">
        <f t="shared" si="89"/>
        <v>17</v>
      </c>
      <c r="AG458" s="278">
        <f t="shared" si="90"/>
        <v>0</v>
      </c>
      <c r="AH458" s="277">
        <f t="shared" si="91"/>
        <v>70</v>
      </c>
      <c r="AI458" s="279">
        <f t="shared" si="92"/>
        <v>66.666666666666657</v>
      </c>
      <c r="AJ458" s="279">
        <f t="shared" si="93"/>
        <v>78.260869565217391</v>
      </c>
      <c r="AK458" s="279">
        <f t="shared" si="94"/>
        <v>73.333333333333329</v>
      </c>
      <c r="AL458" s="279">
        <f t="shared" si="95"/>
        <v>69.230769230769226</v>
      </c>
      <c r="AM458" s="279">
        <f t="shared" si="96"/>
        <v>60.714285714285708</v>
      </c>
      <c r="AN458" s="279">
        <f t="shared" si="97"/>
        <v>0</v>
      </c>
      <c r="AO458" s="3"/>
      <c r="AP458" s="3"/>
      <c r="AQ458" s="3"/>
    </row>
    <row r="459" spans="1:43" ht="30" customHeight="1" x14ac:dyDescent="0.2">
      <c r="A459" s="91">
        <v>443</v>
      </c>
      <c r="B459" s="117" t="str">
        <f>'STUDENT NAMELIST'!B447</f>
        <v>2023PEC AI 314</v>
      </c>
      <c r="C459" s="117">
        <f>'STUDENT NAMELIST'!C447</f>
        <v>211423243449</v>
      </c>
      <c r="D459" s="118" t="str">
        <f>'STUDENT NAMELIST'!D447</f>
        <v>SURYA K</v>
      </c>
      <c r="E459" s="82">
        <v>2</v>
      </c>
      <c r="F459" s="82">
        <v>2</v>
      </c>
      <c r="G459" s="82">
        <v>2</v>
      </c>
      <c r="H459" s="82">
        <v>2</v>
      </c>
      <c r="I459" s="82">
        <v>2</v>
      </c>
      <c r="J459" s="82">
        <v>2</v>
      </c>
      <c r="K459" s="82">
        <v>2</v>
      </c>
      <c r="L459" s="82">
        <v>0</v>
      </c>
      <c r="M459" s="82">
        <v>0</v>
      </c>
      <c r="N459" s="82">
        <v>0</v>
      </c>
      <c r="O459" s="82">
        <v>0</v>
      </c>
      <c r="P459" s="125">
        <v>10</v>
      </c>
      <c r="Q459" s="125">
        <v>10</v>
      </c>
      <c r="R459" s="125">
        <v>0</v>
      </c>
      <c r="S459" s="125">
        <v>0</v>
      </c>
      <c r="T459" s="125">
        <v>10</v>
      </c>
      <c r="U459" s="125">
        <v>0</v>
      </c>
      <c r="V459" s="125">
        <v>10</v>
      </c>
      <c r="W459" s="125">
        <v>5</v>
      </c>
      <c r="X459" s="125">
        <v>0</v>
      </c>
      <c r="Y459" s="125">
        <v>0</v>
      </c>
      <c r="Z459" s="125">
        <v>11</v>
      </c>
      <c r="AA459" s="92">
        <f t="shared" si="98"/>
        <v>70</v>
      </c>
      <c r="AB459" s="278">
        <f t="shared" si="85"/>
        <v>4</v>
      </c>
      <c r="AC459" s="278">
        <f t="shared" si="86"/>
        <v>8</v>
      </c>
      <c r="AD459" s="278">
        <f t="shared" si="87"/>
        <v>22</v>
      </c>
      <c r="AE459" s="278">
        <f t="shared" si="88"/>
        <v>20</v>
      </c>
      <c r="AF459" s="278">
        <f t="shared" si="89"/>
        <v>16</v>
      </c>
      <c r="AG459" s="278">
        <f t="shared" si="90"/>
        <v>0</v>
      </c>
      <c r="AH459" s="277">
        <f t="shared" si="91"/>
        <v>70</v>
      </c>
      <c r="AI459" s="279">
        <f t="shared" si="92"/>
        <v>66.666666666666657</v>
      </c>
      <c r="AJ459" s="279">
        <f t="shared" si="93"/>
        <v>80</v>
      </c>
      <c r="AK459" s="279">
        <f t="shared" si="94"/>
        <v>73.333333333333329</v>
      </c>
      <c r="AL459" s="279">
        <f t="shared" si="95"/>
        <v>76.923076923076934</v>
      </c>
      <c r="AM459" s="279">
        <f t="shared" si="96"/>
        <v>57.142857142857139</v>
      </c>
      <c r="AN459" s="279">
        <f t="shared" si="97"/>
        <v>0</v>
      </c>
      <c r="AO459" s="3"/>
      <c r="AP459" s="3"/>
      <c r="AQ459" s="3"/>
    </row>
    <row r="460" spans="1:43" ht="30" customHeight="1" x14ac:dyDescent="0.2">
      <c r="A460" s="91">
        <v>444</v>
      </c>
      <c r="B460" s="117" t="str">
        <f>'STUDENT NAMELIST'!B448</f>
        <v>2023PEC AI 265</v>
      </c>
      <c r="C460" s="117">
        <f>'STUDENT NAMELIST'!C448</f>
        <v>211423243450</v>
      </c>
      <c r="D460" s="118" t="str">
        <f>'STUDENT NAMELIST'!D448</f>
        <v>SWAPNA R V</v>
      </c>
      <c r="E460" s="82">
        <v>2</v>
      </c>
      <c r="F460" s="82">
        <v>2</v>
      </c>
      <c r="G460" s="82">
        <v>2</v>
      </c>
      <c r="H460" s="82">
        <v>2</v>
      </c>
      <c r="I460" s="82">
        <v>2</v>
      </c>
      <c r="J460" s="82">
        <v>1</v>
      </c>
      <c r="K460" s="82">
        <v>0</v>
      </c>
      <c r="L460" s="82">
        <v>0</v>
      </c>
      <c r="M460" s="82">
        <v>0</v>
      </c>
      <c r="N460" s="82">
        <v>0</v>
      </c>
      <c r="O460" s="82">
        <v>8</v>
      </c>
      <c r="P460" s="125">
        <v>0</v>
      </c>
      <c r="Q460" s="125">
        <v>0</v>
      </c>
      <c r="R460" s="125">
        <v>8</v>
      </c>
      <c r="S460" s="125">
        <v>7</v>
      </c>
      <c r="T460" s="125">
        <v>0</v>
      </c>
      <c r="U460" s="125">
        <v>8</v>
      </c>
      <c r="V460" s="125">
        <v>0</v>
      </c>
      <c r="W460" s="125">
        <v>0</v>
      </c>
      <c r="X460" s="125">
        <v>3</v>
      </c>
      <c r="Y460" s="125">
        <v>8</v>
      </c>
      <c r="Z460" s="125">
        <v>0</v>
      </c>
      <c r="AA460" s="92">
        <f t="shared" si="98"/>
        <v>53</v>
      </c>
      <c r="AB460" s="278">
        <f t="shared" si="85"/>
        <v>2</v>
      </c>
      <c r="AC460" s="278">
        <f t="shared" si="86"/>
        <v>15</v>
      </c>
      <c r="AD460" s="278">
        <f t="shared" si="87"/>
        <v>18</v>
      </c>
      <c r="AE460" s="278">
        <f t="shared" si="88"/>
        <v>7</v>
      </c>
      <c r="AF460" s="278">
        <f t="shared" si="89"/>
        <v>11</v>
      </c>
      <c r="AG460" s="278">
        <f t="shared" si="90"/>
        <v>0</v>
      </c>
      <c r="AH460" s="277">
        <f t="shared" si="91"/>
        <v>53</v>
      </c>
      <c r="AI460" s="279">
        <f t="shared" si="92"/>
        <v>33.333333333333329</v>
      </c>
      <c r="AJ460" s="279">
        <f t="shared" si="93"/>
        <v>65.217391304347828</v>
      </c>
      <c r="AK460" s="279">
        <f t="shared" si="94"/>
        <v>60</v>
      </c>
      <c r="AL460" s="279">
        <f t="shared" si="95"/>
        <v>53.846153846153847</v>
      </c>
      <c r="AM460" s="279">
        <f t="shared" si="96"/>
        <v>39.285714285714285</v>
      </c>
      <c r="AN460" s="279">
        <f t="shared" si="97"/>
        <v>0</v>
      </c>
      <c r="AO460" s="3"/>
      <c r="AP460" s="3"/>
      <c r="AQ460" s="3"/>
    </row>
    <row r="461" spans="1:43" ht="30" customHeight="1" x14ac:dyDescent="0.2">
      <c r="A461" s="91">
        <v>445</v>
      </c>
      <c r="B461" s="117" t="str">
        <f>'STUDENT NAMELIST'!B449</f>
        <v>2023PEC AI 266</v>
      </c>
      <c r="C461" s="117">
        <f>'STUDENT NAMELIST'!C449</f>
        <v>211423243451</v>
      </c>
      <c r="D461" s="118" t="str">
        <f>'STUDENT NAMELIST'!D449</f>
        <v>SWARNALAKSHMI S</v>
      </c>
      <c r="E461" s="82">
        <v>2</v>
      </c>
      <c r="F461" s="82">
        <v>2</v>
      </c>
      <c r="G461" s="82">
        <v>2</v>
      </c>
      <c r="H461" s="82">
        <v>2</v>
      </c>
      <c r="I461" s="82">
        <v>2</v>
      </c>
      <c r="J461" s="82">
        <v>2</v>
      </c>
      <c r="K461" s="82">
        <v>2</v>
      </c>
      <c r="L461" s="82">
        <v>2</v>
      </c>
      <c r="M461" s="82">
        <v>1</v>
      </c>
      <c r="N461" s="82">
        <v>0</v>
      </c>
      <c r="O461" s="82">
        <v>0</v>
      </c>
      <c r="P461" s="125">
        <v>12</v>
      </c>
      <c r="Q461" s="125">
        <v>13</v>
      </c>
      <c r="R461" s="125">
        <v>0</v>
      </c>
      <c r="S461" s="125">
        <v>0</v>
      </c>
      <c r="T461" s="125">
        <v>13</v>
      </c>
      <c r="U461" s="125">
        <v>0</v>
      </c>
      <c r="V461" s="125">
        <v>13</v>
      </c>
      <c r="W461" s="125">
        <v>6</v>
      </c>
      <c r="X461" s="125">
        <v>0</v>
      </c>
      <c r="Y461" s="125">
        <v>0</v>
      </c>
      <c r="Z461" s="125">
        <v>13</v>
      </c>
      <c r="AA461" s="92">
        <f t="shared" si="98"/>
        <v>87</v>
      </c>
      <c r="AB461" s="278">
        <f t="shared" si="85"/>
        <v>6</v>
      </c>
      <c r="AC461" s="278">
        <f t="shared" si="86"/>
        <v>8</v>
      </c>
      <c r="AD461" s="278">
        <f t="shared" si="87"/>
        <v>28</v>
      </c>
      <c r="AE461" s="278">
        <f t="shared" si="88"/>
        <v>26</v>
      </c>
      <c r="AF461" s="278">
        <f t="shared" si="89"/>
        <v>19</v>
      </c>
      <c r="AG461" s="278">
        <f t="shared" si="90"/>
        <v>0</v>
      </c>
      <c r="AH461" s="277">
        <f t="shared" si="91"/>
        <v>87</v>
      </c>
      <c r="AI461" s="279">
        <f t="shared" si="92"/>
        <v>100</v>
      </c>
      <c r="AJ461" s="279">
        <f t="shared" si="93"/>
        <v>80</v>
      </c>
      <c r="AK461" s="279">
        <f t="shared" si="94"/>
        <v>93.333333333333329</v>
      </c>
      <c r="AL461" s="279">
        <f t="shared" si="95"/>
        <v>100</v>
      </c>
      <c r="AM461" s="279">
        <f t="shared" si="96"/>
        <v>67.857142857142861</v>
      </c>
      <c r="AN461" s="279">
        <f t="shared" si="97"/>
        <v>0</v>
      </c>
      <c r="AO461" s="3"/>
      <c r="AP461" s="3"/>
      <c r="AQ461" s="3"/>
    </row>
    <row r="462" spans="1:43" ht="30" customHeight="1" x14ac:dyDescent="0.2">
      <c r="A462" s="91">
        <v>446</v>
      </c>
      <c r="B462" s="117" t="str">
        <f>'STUDENT NAMELIST'!B450</f>
        <v>2023PEC AI 267</v>
      </c>
      <c r="C462" s="117">
        <f>'STUDENT NAMELIST'!C450</f>
        <v>211423243452</v>
      </c>
      <c r="D462" s="118" t="str">
        <f>'STUDENT NAMELIST'!D450</f>
        <v xml:space="preserve">SWEETY VINCENT </v>
      </c>
      <c r="E462" s="82">
        <v>2</v>
      </c>
      <c r="F462" s="82">
        <v>2</v>
      </c>
      <c r="G462" s="82">
        <v>2</v>
      </c>
      <c r="H462" s="82">
        <v>2</v>
      </c>
      <c r="I462" s="82">
        <v>2</v>
      </c>
      <c r="J462" s="82">
        <v>1</v>
      </c>
      <c r="K462" s="82">
        <v>0</v>
      </c>
      <c r="L462" s="82">
        <v>0</v>
      </c>
      <c r="M462" s="82">
        <v>0</v>
      </c>
      <c r="N462" s="82">
        <v>0</v>
      </c>
      <c r="O462" s="82">
        <v>8</v>
      </c>
      <c r="P462" s="125">
        <v>0</v>
      </c>
      <c r="Q462" s="125">
        <v>0</v>
      </c>
      <c r="R462" s="125">
        <v>8</v>
      </c>
      <c r="S462" s="125">
        <v>7</v>
      </c>
      <c r="T462" s="125">
        <v>0</v>
      </c>
      <c r="U462" s="125">
        <v>8</v>
      </c>
      <c r="V462" s="125">
        <v>0</v>
      </c>
      <c r="W462" s="125">
        <v>0</v>
      </c>
      <c r="X462" s="125">
        <v>5</v>
      </c>
      <c r="Y462" s="125">
        <v>8</v>
      </c>
      <c r="Z462" s="125">
        <v>0</v>
      </c>
      <c r="AA462" s="92">
        <f t="shared" si="98"/>
        <v>55</v>
      </c>
      <c r="AB462" s="278">
        <f t="shared" si="85"/>
        <v>2</v>
      </c>
      <c r="AC462" s="278">
        <f t="shared" si="86"/>
        <v>15</v>
      </c>
      <c r="AD462" s="278">
        <f t="shared" si="87"/>
        <v>18</v>
      </c>
      <c r="AE462" s="278">
        <f t="shared" si="88"/>
        <v>7</v>
      </c>
      <c r="AF462" s="278">
        <f t="shared" si="89"/>
        <v>13</v>
      </c>
      <c r="AG462" s="278">
        <f t="shared" si="90"/>
        <v>0</v>
      </c>
      <c r="AH462" s="277">
        <f t="shared" si="91"/>
        <v>55</v>
      </c>
      <c r="AI462" s="279">
        <f t="shared" si="92"/>
        <v>33.333333333333329</v>
      </c>
      <c r="AJ462" s="279">
        <f t="shared" si="93"/>
        <v>65.217391304347828</v>
      </c>
      <c r="AK462" s="279">
        <f t="shared" si="94"/>
        <v>60</v>
      </c>
      <c r="AL462" s="279">
        <f t="shared" si="95"/>
        <v>53.846153846153847</v>
      </c>
      <c r="AM462" s="279">
        <f t="shared" si="96"/>
        <v>46.428571428571431</v>
      </c>
      <c r="AN462" s="279">
        <f t="shared" si="97"/>
        <v>0</v>
      </c>
      <c r="AO462" s="3"/>
      <c r="AP462" s="3"/>
      <c r="AQ462" s="3"/>
    </row>
    <row r="463" spans="1:43" ht="30" customHeight="1" x14ac:dyDescent="0.2">
      <c r="A463" s="91">
        <v>447</v>
      </c>
      <c r="B463" s="117" t="str">
        <f>'STUDENT NAMELIST'!B451</f>
        <v>2023PEC AI 268</v>
      </c>
      <c r="C463" s="117">
        <f>'STUDENT NAMELIST'!C451</f>
        <v>211423243453</v>
      </c>
      <c r="D463" s="118" t="str">
        <f>'STUDENT NAMELIST'!D451</f>
        <v>SWETHA B</v>
      </c>
      <c r="E463" s="82">
        <v>2</v>
      </c>
      <c r="F463" s="82">
        <v>2</v>
      </c>
      <c r="G463" s="82">
        <v>2</v>
      </c>
      <c r="H463" s="82">
        <v>2</v>
      </c>
      <c r="I463" s="82">
        <v>2</v>
      </c>
      <c r="J463" s="82">
        <v>2</v>
      </c>
      <c r="K463" s="82">
        <v>2</v>
      </c>
      <c r="L463" s="82">
        <v>2</v>
      </c>
      <c r="M463" s="82">
        <v>1</v>
      </c>
      <c r="N463" s="82">
        <v>0</v>
      </c>
      <c r="O463" s="82">
        <v>0</v>
      </c>
      <c r="P463" s="125">
        <v>12</v>
      </c>
      <c r="Q463" s="125">
        <v>13</v>
      </c>
      <c r="R463" s="125">
        <v>0</v>
      </c>
      <c r="S463" s="125">
        <v>0</v>
      </c>
      <c r="T463" s="125">
        <v>13</v>
      </c>
      <c r="U463" s="125">
        <v>0</v>
      </c>
      <c r="V463" s="125">
        <v>13</v>
      </c>
      <c r="W463" s="125">
        <v>5</v>
      </c>
      <c r="X463" s="125">
        <v>0</v>
      </c>
      <c r="Y463" s="125">
        <v>0</v>
      </c>
      <c r="Z463" s="125">
        <v>13</v>
      </c>
      <c r="AA463" s="92">
        <f t="shared" si="98"/>
        <v>86</v>
      </c>
      <c r="AB463" s="278">
        <f t="shared" si="85"/>
        <v>6</v>
      </c>
      <c r="AC463" s="278">
        <f t="shared" si="86"/>
        <v>8</v>
      </c>
      <c r="AD463" s="278">
        <f t="shared" si="87"/>
        <v>28</v>
      </c>
      <c r="AE463" s="278">
        <f t="shared" si="88"/>
        <v>26</v>
      </c>
      <c r="AF463" s="278">
        <f t="shared" si="89"/>
        <v>18</v>
      </c>
      <c r="AG463" s="278">
        <f t="shared" si="90"/>
        <v>0</v>
      </c>
      <c r="AH463" s="277">
        <f t="shared" si="91"/>
        <v>86</v>
      </c>
      <c r="AI463" s="279">
        <f t="shared" si="92"/>
        <v>100</v>
      </c>
      <c r="AJ463" s="279">
        <f t="shared" si="93"/>
        <v>80</v>
      </c>
      <c r="AK463" s="279">
        <f t="shared" si="94"/>
        <v>93.333333333333329</v>
      </c>
      <c r="AL463" s="279">
        <f t="shared" si="95"/>
        <v>100</v>
      </c>
      <c r="AM463" s="279">
        <f t="shared" si="96"/>
        <v>64.285714285714292</v>
      </c>
      <c r="AN463" s="279">
        <f t="shared" si="97"/>
        <v>0</v>
      </c>
      <c r="AO463" s="3"/>
      <c r="AP463" s="3"/>
      <c r="AQ463" s="3"/>
    </row>
    <row r="464" spans="1:43" ht="30" customHeight="1" x14ac:dyDescent="0.2">
      <c r="A464" s="91">
        <v>448</v>
      </c>
      <c r="B464" s="117" t="str">
        <f>'STUDENT NAMELIST'!B452</f>
        <v>2023PEC AI 269</v>
      </c>
      <c r="C464" s="117">
        <f>'STUDENT NAMELIST'!C452</f>
        <v>211423243454</v>
      </c>
      <c r="D464" s="118" t="str">
        <f>'STUDENT NAMELIST'!D452</f>
        <v>SWETHA R</v>
      </c>
      <c r="E464" s="82">
        <v>2</v>
      </c>
      <c r="F464" s="82">
        <v>2</v>
      </c>
      <c r="G464" s="82">
        <v>2</v>
      </c>
      <c r="H464" s="82">
        <v>2</v>
      </c>
      <c r="I464" s="82">
        <v>2</v>
      </c>
      <c r="J464" s="82">
        <v>2</v>
      </c>
      <c r="K464" s="82">
        <v>2</v>
      </c>
      <c r="L464" s="82">
        <v>2</v>
      </c>
      <c r="M464" s="82">
        <v>2</v>
      </c>
      <c r="N464" s="82">
        <v>0</v>
      </c>
      <c r="O464" s="82">
        <v>13</v>
      </c>
      <c r="P464" s="125">
        <v>0</v>
      </c>
      <c r="Q464" s="125">
        <v>0</v>
      </c>
      <c r="R464" s="125">
        <v>13</v>
      </c>
      <c r="S464" s="125">
        <v>11</v>
      </c>
      <c r="T464" s="125">
        <v>0</v>
      </c>
      <c r="U464" s="125">
        <v>13</v>
      </c>
      <c r="V464" s="125">
        <v>0</v>
      </c>
      <c r="W464" s="125">
        <v>0</v>
      </c>
      <c r="X464" s="125">
        <v>8</v>
      </c>
      <c r="Y464" s="125">
        <v>14</v>
      </c>
      <c r="Z464" s="125">
        <v>0</v>
      </c>
      <c r="AA464" s="92">
        <f t="shared" si="98"/>
        <v>90</v>
      </c>
      <c r="AB464" s="278">
        <f t="shared" si="85"/>
        <v>6</v>
      </c>
      <c r="AC464" s="278">
        <f t="shared" si="86"/>
        <v>21</v>
      </c>
      <c r="AD464" s="278">
        <f t="shared" si="87"/>
        <v>30</v>
      </c>
      <c r="AE464" s="278">
        <f t="shared" si="88"/>
        <v>11</v>
      </c>
      <c r="AF464" s="278">
        <f t="shared" si="89"/>
        <v>22</v>
      </c>
      <c r="AG464" s="278">
        <f t="shared" si="90"/>
        <v>0</v>
      </c>
      <c r="AH464" s="277">
        <f t="shared" si="91"/>
        <v>90</v>
      </c>
      <c r="AI464" s="279">
        <f t="shared" si="92"/>
        <v>100</v>
      </c>
      <c r="AJ464" s="279">
        <f t="shared" si="93"/>
        <v>91.304347826086953</v>
      </c>
      <c r="AK464" s="279">
        <f t="shared" si="94"/>
        <v>100</v>
      </c>
      <c r="AL464" s="279">
        <f t="shared" si="95"/>
        <v>84.615384615384613</v>
      </c>
      <c r="AM464" s="279">
        <f t="shared" si="96"/>
        <v>78.571428571428569</v>
      </c>
      <c r="AN464" s="279">
        <f t="shared" si="97"/>
        <v>0</v>
      </c>
      <c r="AO464" s="3"/>
      <c r="AP464" s="3"/>
      <c r="AQ464" s="3"/>
    </row>
    <row r="465" spans="1:43" ht="30" customHeight="1" x14ac:dyDescent="0.2">
      <c r="A465" s="91">
        <v>449</v>
      </c>
      <c r="B465" s="117" t="str">
        <f>'STUDENT NAMELIST'!B453</f>
        <v>2023PEC AI 270</v>
      </c>
      <c r="C465" s="117">
        <f>'STUDENT NAMELIST'!C453</f>
        <v>211423243455</v>
      </c>
      <c r="D465" s="118" t="str">
        <f>'STUDENT NAMELIST'!D453</f>
        <v>SWETHA S</v>
      </c>
      <c r="E465" s="82">
        <v>2</v>
      </c>
      <c r="F465" s="82">
        <v>2</v>
      </c>
      <c r="G465" s="82">
        <v>2</v>
      </c>
      <c r="H465" s="82">
        <v>2</v>
      </c>
      <c r="I465" s="82">
        <v>2</v>
      </c>
      <c r="J465" s="82">
        <v>2</v>
      </c>
      <c r="K465" s="82">
        <v>2</v>
      </c>
      <c r="L465" s="82">
        <v>2</v>
      </c>
      <c r="M465" s="82">
        <v>1</v>
      </c>
      <c r="N465" s="82">
        <v>0</v>
      </c>
      <c r="O465" s="82">
        <v>0</v>
      </c>
      <c r="P465" s="125">
        <v>11</v>
      </c>
      <c r="Q465" s="125">
        <v>12</v>
      </c>
      <c r="R465" s="125">
        <v>0</v>
      </c>
      <c r="S465" s="125">
        <v>0</v>
      </c>
      <c r="T465" s="125">
        <v>12</v>
      </c>
      <c r="U465" s="125">
        <v>0</v>
      </c>
      <c r="V465" s="125">
        <v>12</v>
      </c>
      <c r="W465" s="125">
        <v>7</v>
      </c>
      <c r="X465" s="125">
        <v>0</v>
      </c>
      <c r="Y465" s="125">
        <v>0</v>
      </c>
      <c r="Z465" s="125">
        <v>13</v>
      </c>
      <c r="AA465" s="92">
        <f t="shared" si="98"/>
        <v>84</v>
      </c>
      <c r="AB465" s="278">
        <f t="shared" si="85"/>
        <v>6</v>
      </c>
      <c r="AC465" s="278">
        <f t="shared" si="86"/>
        <v>8</v>
      </c>
      <c r="AD465" s="278">
        <f t="shared" si="87"/>
        <v>26</v>
      </c>
      <c r="AE465" s="278">
        <f t="shared" si="88"/>
        <v>24</v>
      </c>
      <c r="AF465" s="278">
        <f t="shared" si="89"/>
        <v>20</v>
      </c>
      <c r="AG465" s="278">
        <f t="shared" si="90"/>
        <v>0</v>
      </c>
      <c r="AH465" s="277">
        <f t="shared" si="91"/>
        <v>84</v>
      </c>
      <c r="AI465" s="279">
        <f t="shared" si="92"/>
        <v>100</v>
      </c>
      <c r="AJ465" s="279">
        <f t="shared" si="93"/>
        <v>80</v>
      </c>
      <c r="AK465" s="279">
        <f t="shared" si="94"/>
        <v>86.666666666666671</v>
      </c>
      <c r="AL465" s="279">
        <f t="shared" si="95"/>
        <v>92.307692307692307</v>
      </c>
      <c r="AM465" s="279">
        <f t="shared" si="96"/>
        <v>71.428571428571431</v>
      </c>
      <c r="AN465" s="279">
        <f t="shared" si="97"/>
        <v>0</v>
      </c>
      <c r="AO465" s="3"/>
      <c r="AP465" s="3"/>
      <c r="AQ465" s="3"/>
    </row>
    <row r="466" spans="1:43" ht="30" customHeight="1" x14ac:dyDescent="0.2">
      <c r="A466" s="91">
        <v>450</v>
      </c>
      <c r="B466" s="117" t="str">
        <f>'STUDENT NAMELIST'!B454</f>
        <v>2023PEC AI 315</v>
      </c>
      <c r="C466" s="117">
        <f>'STUDENT NAMELIST'!C454</f>
        <v>211423243456</v>
      </c>
      <c r="D466" s="118" t="str">
        <f>'STUDENT NAMELIST'!D454</f>
        <v>TAMILARASAN G</v>
      </c>
      <c r="E466" s="82">
        <v>2</v>
      </c>
      <c r="F466" s="82">
        <v>2</v>
      </c>
      <c r="G466" s="82">
        <v>2</v>
      </c>
      <c r="H466" s="82">
        <v>2</v>
      </c>
      <c r="I466" s="82">
        <v>2</v>
      </c>
      <c r="J466" s="82">
        <v>0</v>
      </c>
      <c r="K466" s="82">
        <v>0</v>
      </c>
      <c r="L466" s="82">
        <v>0</v>
      </c>
      <c r="M466" s="82">
        <v>0</v>
      </c>
      <c r="N466" s="82">
        <v>0</v>
      </c>
      <c r="O466" s="82">
        <v>7</v>
      </c>
      <c r="P466" s="125">
        <v>0</v>
      </c>
      <c r="Q466" s="125">
        <v>0</v>
      </c>
      <c r="R466" s="125">
        <v>7</v>
      </c>
      <c r="S466" s="125">
        <v>6</v>
      </c>
      <c r="T466" s="125">
        <v>0</v>
      </c>
      <c r="U466" s="125">
        <v>7</v>
      </c>
      <c r="V466" s="125">
        <v>0</v>
      </c>
      <c r="W466" s="125">
        <v>0</v>
      </c>
      <c r="X466" s="125">
        <v>5</v>
      </c>
      <c r="Y466" s="125">
        <v>8</v>
      </c>
      <c r="Z466" s="125">
        <v>0</v>
      </c>
      <c r="AA466" s="92">
        <f t="shared" si="98"/>
        <v>50</v>
      </c>
      <c r="AB466" s="278">
        <f t="shared" ref="AB466:AB519" si="99">SUMIF($E$14:$N$14,"CO1",E466:N466)+IF(O466&gt;=0,SUMPRODUCT(($O$14:$Z$14="CO1")*(O466:Z466)*MOD(COLUMN($O$14:$Z$14)-COLUMN($O$14)+1,2))+SUMPRODUCT(($P$14:$Z$14="CO1")*(P466:Z466)*MOD(COLUMN($P$14:$Z$14)-COLUMN($P$14)+1,2)))</f>
        <v>2</v>
      </c>
      <c r="AC466" s="278">
        <f t="shared" ref="AC466:AC519" si="100">SUMIF($E$14:$N$14,"CO2",E466:N466)+IF(O466&gt;=0,SUMPRODUCT(($O$14:$Z$14="CO2")*(O466:Z466)*MOD(COLUMN($O$14:$Z$14)-COLUMN($O$14)+1,2))+SUMPRODUCT(($P$14:$Z$14="CO2")*(Q466:AA466)*MOD(COLUMN($P$14:$Z$14)-COLUMN($P$14)+1,2)))</f>
        <v>13</v>
      </c>
      <c r="AD466" s="278">
        <f t="shared" ref="AD466:AD519" si="101">SUMIF($E$14:$N$14,"CO3",E466:N466)+IF(O466&gt;=0,    SUMPRODUCT(($O$14:$Z$14="CO3")*(O466:Z466)*MOD(COLUMN($O$14:$Z$14)-COLUMN($O$14)+1,2))+    SUMPRODUCT(($P$14:$Z$14="CO3")*(P466:Z466)*MOD(COLUMN($P$14:$Z$14)-COLUMN($P$14)+1,2)))</f>
        <v>16</v>
      </c>
      <c r="AE466" s="278">
        <f t="shared" ref="AE466:AE519" si="102">SUMIF($E$14:$N$14,"CO4",$E$17:$N$17) + IF(O466&gt;=0,    SUMPRODUCT(($O$14:$Z$14="CO4")*(O466:Z466)*MOD(COLUMN($O$14:$Z$14)-COLUMN($O$14)+1,2))+    SUMPRODUCT(($P$14:$Z$14="CO4")*(P466:Z466)*MOD(COLUMN($P$14:$Z$14)-COLUMN($P$14)+1,2)))</f>
        <v>6</v>
      </c>
      <c r="AF466" s="278">
        <f t="shared" ref="AF466:AF519" si="103">SUMIF($E$14:$N$14,"CO5",$E$17:$N$17) + IF(O466&gt;=0,    SUMPRODUCT(($O$14:$Z$14="CO5")*(O466:Z466)*MOD(COLUMN($O$14:$Z$14)-COLUMN($O$14)+1,2))+    SUMPRODUCT(($P$14:$Z$14="CO5")*(P466:Z466)*MOD(COLUMN($P$14:$Z$14)-COLUMN($P$14)+1,2)) )</f>
        <v>13</v>
      </c>
      <c r="AG466" s="278">
        <f t="shared" ref="AG466:AG519" si="104">SUMIF($E$14:$N$14,"CO6",$E$17:$N$17) + IF(O466&gt;0,    SUMPRODUCT(($O$14:$Z$14="CO6")*($O$17:$Z$17)*MOD(COLUMN($O$14:$Z$14)-COLUMN($O$14)+1,2))+    SUMPRODUCT(($P$14:$Z$14="CO6")*($P$17:$Z$17)*MOD(COLUMN($P$14:$Z$14)-COLUMN($P$14)+1,2)) )</f>
        <v>0</v>
      </c>
      <c r="AH466" s="277">
        <f t="shared" ref="AH466:AH519" si="105">SUM(AB466:AG466)</f>
        <v>50</v>
      </c>
      <c r="AI466" s="279">
        <f t="shared" ref="AI466:AI519" si="106">AB466/(SUMIF($E$14:$N$14,"CO1",$E$13:$N$13)+SUMPRODUCT(($O$14:$Z$14="CO1")*($O466:$Z466&gt;0)*($O$13:$Z$13)))*100</f>
        <v>33.333333333333329</v>
      </c>
      <c r="AJ466" s="279">
        <f t="shared" ref="AJ466:AJ519" si="107">AC466/(SUMIF($E$14:$N$14,"CO2",$E$13:$N$13)+SUMPRODUCT(($O$14:$Z$14="CO2")*($O466:$Z466&gt;0)*($O$13:$Z$13)))*100</f>
        <v>56.521739130434781</v>
      </c>
      <c r="AK466" s="279">
        <f t="shared" ref="AK466:AK519" si="108">AD466/(SUMIF($E$14:$N$14,"CO3",$E$13:$N$13)+SUMPRODUCT(($O$14:$Z$14="CO3")*($O466:$Z466&gt;0)*($O$13:$Z$13)))*100</f>
        <v>53.333333333333336</v>
      </c>
      <c r="AL466" s="279">
        <f t="shared" ref="AL466:AL519" si="109">AE466/(SUMIF($E$14:$N$14,"CO4",$E$13:$N$13)+SUMPRODUCT(($O$14:$Z$14="CO4")*($O466:$Z466&gt;0)*($O$13:$Z$13)))*100</f>
        <v>46.153846153846153</v>
      </c>
      <c r="AM466" s="279">
        <f t="shared" ref="AM466:AM519" si="110">AF466/(SUMIF($E$14:$N$14,"CO5",$E$13:$N$13)+SUMPRODUCT(($O$14:$Z$14="CO5")*($O466:$Z466&gt;0)*($O$13:$Z$13)))*100</f>
        <v>46.428571428571431</v>
      </c>
      <c r="AN466" s="279">
        <f t="shared" ref="AN466:AN519" si="111">AG466/(SUMIF($E$14:$N$14,"CO5",$E$13:$N$13)+SUMPRODUCT(($O$14:$Z$14="CO5")*($O466:$Z466&gt;0)*($O$13:$Z$13)))*100</f>
        <v>0</v>
      </c>
      <c r="AO466" s="3"/>
      <c r="AP466" s="3"/>
      <c r="AQ466" s="3"/>
    </row>
    <row r="467" spans="1:43" ht="30" customHeight="1" x14ac:dyDescent="0.2">
      <c r="A467" s="91">
        <v>451</v>
      </c>
      <c r="B467" s="117" t="str">
        <f>'STUDENT NAMELIST'!B455</f>
        <v>2023PEC AI 316</v>
      </c>
      <c r="C467" s="117">
        <f>'STUDENT NAMELIST'!C455</f>
        <v>211423243457</v>
      </c>
      <c r="D467" s="118" t="str">
        <f>'STUDENT NAMELIST'!D455</f>
        <v>TAMILARASAN S</v>
      </c>
      <c r="E467" s="82">
        <v>2</v>
      </c>
      <c r="F467" s="82">
        <v>2</v>
      </c>
      <c r="G467" s="82">
        <v>2</v>
      </c>
      <c r="H467" s="82">
        <v>2</v>
      </c>
      <c r="I467" s="82">
        <v>2</v>
      </c>
      <c r="J467" s="82">
        <v>2</v>
      </c>
      <c r="K467" s="82">
        <v>2</v>
      </c>
      <c r="L467" s="82">
        <v>2</v>
      </c>
      <c r="M467" s="82">
        <v>2</v>
      </c>
      <c r="N467" s="82">
        <v>0</v>
      </c>
      <c r="O467" s="82">
        <v>0</v>
      </c>
      <c r="P467" s="125">
        <v>12</v>
      </c>
      <c r="Q467" s="125">
        <v>13</v>
      </c>
      <c r="R467" s="125">
        <v>0</v>
      </c>
      <c r="S467" s="125">
        <v>0</v>
      </c>
      <c r="T467" s="125">
        <v>13</v>
      </c>
      <c r="U467" s="125">
        <v>0</v>
      </c>
      <c r="V467" s="125">
        <v>13</v>
      </c>
      <c r="W467" s="125">
        <v>9</v>
      </c>
      <c r="X467" s="125">
        <v>0</v>
      </c>
      <c r="Y467" s="125">
        <v>0</v>
      </c>
      <c r="Z467" s="125">
        <v>14</v>
      </c>
      <c r="AA467" s="92">
        <f t="shared" ref="AA467:AA519" si="112">SUM(E467,F467,G467,H467,I467,J467,K467,L467,M467,N467,O467,P467,Q467,R467,S467,T467,U467,V467,W467,X467,Y467,Z467)</f>
        <v>92</v>
      </c>
      <c r="AB467" s="278">
        <f t="shared" si="99"/>
        <v>6</v>
      </c>
      <c r="AC467" s="278">
        <f t="shared" si="100"/>
        <v>8</v>
      </c>
      <c r="AD467" s="278">
        <f t="shared" si="101"/>
        <v>29</v>
      </c>
      <c r="AE467" s="278">
        <f t="shared" si="102"/>
        <v>26</v>
      </c>
      <c r="AF467" s="278">
        <f t="shared" si="103"/>
        <v>23</v>
      </c>
      <c r="AG467" s="278">
        <f t="shared" si="104"/>
        <v>0</v>
      </c>
      <c r="AH467" s="277">
        <f t="shared" si="105"/>
        <v>92</v>
      </c>
      <c r="AI467" s="279">
        <f t="shared" si="106"/>
        <v>100</v>
      </c>
      <c r="AJ467" s="279">
        <f t="shared" si="107"/>
        <v>80</v>
      </c>
      <c r="AK467" s="279">
        <f t="shared" si="108"/>
        <v>96.666666666666671</v>
      </c>
      <c r="AL467" s="279">
        <f t="shared" si="109"/>
        <v>100</v>
      </c>
      <c r="AM467" s="279">
        <f t="shared" si="110"/>
        <v>82.142857142857139</v>
      </c>
      <c r="AN467" s="279">
        <f t="shared" si="111"/>
        <v>0</v>
      </c>
      <c r="AO467" s="3"/>
      <c r="AP467" s="3"/>
      <c r="AQ467" s="3"/>
    </row>
    <row r="468" spans="1:43" ht="30" customHeight="1" x14ac:dyDescent="0.2">
      <c r="A468" s="91">
        <v>452</v>
      </c>
      <c r="B468" s="117" t="str">
        <f>'STUDENT NAMELIST'!B456</f>
        <v>2023PEC AI 271</v>
      </c>
      <c r="C468" s="117">
        <f>'STUDENT NAMELIST'!C456</f>
        <v>211423243458</v>
      </c>
      <c r="D468" s="118" t="str">
        <f>'STUDENT NAMELIST'!D456</f>
        <v>TANVI R</v>
      </c>
      <c r="E468" s="82">
        <v>2</v>
      </c>
      <c r="F468" s="82">
        <v>2</v>
      </c>
      <c r="G468" s="82">
        <v>2</v>
      </c>
      <c r="H468" s="82">
        <v>2</v>
      </c>
      <c r="I468" s="82">
        <v>2</v>
      </c>
      <c r="J468" s="82">
        <v>2</v>
      </c>
      <c r="K468" s="82">
        <v>2</v>
      </c>
      <c r="L468" s="82">
        <v>2</v>
      </c>
      <c r="M468" s="82">
        <v>0</v>
      </c>
      <c r="N468" s="82">
        <v>0</v>
      </c>
      <c r="O468" s="82">
        <v>12</v>
      </c>
      <c r="P468" s="125">
        <v>0</v>
      </c>
      <c r="Q468" s="125">
        <v>0</v>
      </c>
      <c r="R468" s="125">
        <v>12</v>
      </c>
      <c r="S468" s="125">
        <v>10</v>
      </c>
      <c r="T468" s="125">
        <v>0</v>
      </c>
      <c r="U468" s="125">
        <v>12</v>
      </c>
      <c r="V468" s="125">
        <v>0</v>
      </c>
      <c r="W468" s="125">
        <v>0</v>
      </c>
      <c r="X468" s="125">
        <v>6</v>
      </c>
      <c r="Y468" s="125">
        <v>12</v>
      </c>
      <c r="Z468" s="125">
        <v>0</v>
      </c>
      <c r="AA468" s="92">
        <f t="shared" si="112"/>
        <v>80</v>
      </c>
      <c r="AB468" s="278">
        <f t="shared" si="99"/>
        <v>6</v>
      </c>
      <c r="AC468" s="278">
        <f t="shared" si="100"/>
        <v>20</v>
      </c>
      <c r="AD468" s="278">
        <f t="shared" si="101"/>
        <v>26</v>
      </c>
      <c r="AE468" s="278">
        <f t="shared" si="102"/>
        <v>10</v>
      </c>
      <c r="AF468" s="278">
        <f t="shared" si="103"/>
        <v>18</v>
      </c>
      <c r="AG468" s="278">
        <f t="shared" si="104"/>
        <v>0</v>
      </c>
      <c r="AH468" s="277">
        <f t="shared" si="105"/>
        <v>80</v>
      </c>
      <c r="AI468" s="279">
        <f t="shared" si="106"/>
        <v>100</v>
      </c>
      <c r="AJ468" s="279">
        <f t="shared" si="107"/>
        <v>86.956521739130437</v>
      </c>
      <c r="AK468" s="279">
        <f t="shared" si="108"/>
        <v>86.666666666666671</v>
      </c>
      <c r="AL468" s="279">
        <f t="shared" si="109"/>
        <v>76.923076923076934</v>
      </c>
      <c r="AM468" s="279">
        <f t="shared" si="110"/>
        <v>64.285714285714292</v>
      </c>
      <c r="AN468" s="279">
        <f t="shared" si="111"/>
        <v>0</v>
      </c>
      <c r="AO468" s="3"/>
      <c r="AP468" s="3"/>
      <c r="AQ468" s="3"/>
    </row>
    <row r="469" spans="1:43" ht="30" customHeight="1" x14ac:dyDescent="0.2">
      <c r="A469" s="91">
        <v>453</v>
      </c>
      <c r="B469" s="117" t="str">
        <f>'STUDENT NAMELIST'!B457</f>
        <v>2023PEC AI 317</v>
      </c>
      <c r="C469" s="117">
        <f>'STUDENT NAMELIST'!C457</f>
        <v>211423243459</v>
      </c>
      <c r="D469" s="118" t="str">
        <f>'STUDENT NAMELIST'!D457</f>
        <v>TARRENCE BERTINAD K</v>
      </c>
      <c r="E469" s="82">
        <v>2</v>
      </c>
      <c r="F469" s="82">
        <v>2</v>
      </c>
      <c r="G469" s="82">
        <v>2</v>
      </c>
      <c r="H469" s="82">
        <v>2</v>
      </c>
      <c r="I469" s="82">
        <v>2</v>
      </c>
      <c r="J469" s="82">
        <v>2</v>
      </c>
      <c r="K469" s="82">
        <v>2</v>
      </c>
      <c r="L469" s="82">
        <v>0</v>
      </c>
      <c r="M469" s="82">
        <v>0</v>
      </c>
      <c r="N469" s="82">
        <v>0</v>
      </c>
      <c r="O469" s="82">
        <v>0</v>
      </c>
      <c r="P469" s="125">
        <v>10</v>
      </c>
      <c r="Q469" s="125">
        <v>10</v>
      </c>
      <c r="R469" s="125">
        <v>0</v>
      </c>
      <c r="S469" s="125">
        <v>0</v>
      </c>
      <c r="T469" s="125">
        <v>10</v>
      </c>
      <c r="U469" s="125">
        <v>0</v>
      </c>
      <c r="V469" s="125">
        <v>10</v>
      </c>
      <c r="W469" s="125">
        <v>5</v>
      </c>
      <c r="X469" s="125">
        <v>0</v>
      </c>
      <c r="Y469" s="125">
        <v>0</v>
      </c>
      <c r="Z469" s="125">
        <v>11</v>
      </c>
      <c r="AA469" s="92">
        <f t="shared" si="112"/>
        <v>70</v>
      </c>
      <c r="AB469" s="278">
        <f t="shared" si="99"/>
        <v>4</v>
      </c>
      <c r="AC469" s="278">
        <f t="shared" si="100"/>
        <v>8</v>
      </c>
      <c r="AD469" s="278">
        <f t="shared" si="101"/>
        <v>22</v>
      </c>
      <c r="AE469" s="278">
        <f t="shared" si="102"/>
        <v>20</v>
      </c>
      <c r="AF469" s="278">
        <f t="shared" si="103"/>
        <v>16</v>
      </c>
      <c r="AG469" s="278">
        <f t="shared" si="104"/>
        <v>0</v>
      </c>
      <c r="AH469" s="277">
        <f t="shared" si="105"/>
        <v>70</v>
      </c>
      <c r="AI469" s="279">
        <f t="shared" si="106"/>
        <v>66.666666666666657</v>
      </c>
      <c r="AJ469" s="279">
        <f t="shared" si="107"/>
        <v>80</v>
      </c>
      <c r="AK469" s="279">
        <f t="shared" si="108"/>
        <v>73.333333333333329</v>
      </c>
      <c r="AL469" s="279">
        <f t="shared" si="109"/>
        <v>76.923076923076934</v>
      </c>
      <c r="AM469" s="279">
        <f t="shared" si="110"/>
        <v>57.142857142857139</v>
      </c>
      <c r="AN469" s="279">
        <f t="shared" si="111"/>
        <v>0</v>
      </c>
      <c r="AO469" s="3"/>
      <c r="AP469" s="3"/>
      <c r="AQ469" s="3"/>
    </row>
    <row r="470" spans="1:43" ht="30" customHeight="1" x14ac:dyDescent="0.2">
      <c r="A470" s="91">
        <v>454</v>
      </c>
      <c r="B470" s="117" t="str">
        <f>'STUDENT NAMELIST'!B458</f>
        <v>2023PEC AI 272</v>
      </c>
      <c r="C470" s="117">
        <f>'STUDENT NAMELIST'!C458</f>
        <v>211423243460</v>
      </c>
      <c r="D470" s="118" t="str">
        <f>'STUDENT NAMELIST'!D458</f>
        <v>THANIKSHA G</v>
      </c>
      <c r="E470" s="82">
        <v>2</v>
      </c>
      <c r="F470" s="82">
        <v>2</v>
      </c>
      <c r="G470" s="82">
        <v>2</v>
      </c>
      <c r="H470" s="82">
        <v>2</v>
      </c>
      <c r="I470" s="82">
        <v>2</v>
      </c>
      <c r="J470" s="82">
        <v>2</v>
      </c>
      <c r="K470" s="82">
        <v>2</v>
      </c>
      <c r="L470" s="82">
        <v>2</v>
      </c>
      <c r="M470" s="82">
        <v>0</v>
      </c>
      <c r="N470" s="82">
        <v>0</v>
      </c>
      <c r="O470" s="82">
        <v>11</v>
      </c>
      <c r="P470" s="125">
        <v>0</v>
      </c>
      <c r="Q470" s="125">
        <v>0</v>
      </c>
      <c r="R470" s="125">
        <v>11</v>
      </c>
      <c r="S470" s="125">
        <v>10</v>
      </c>
      <c r="T470" s="125">
        <v>0</v>
      </c>
      <c r="U470" s="125">
        <v>11</v>
      </c>
      <c r="V470" s="125">
        <v>0</v>
      </c>
      <c r="W470" s="125">
        <v>0</v>
      </c>
      <c r="X470" s="125">
        <v>7</v>
      </c>
      <c r="Y470" s="125">
        <v>12</v>
      </c>
      <c r="Z470" s="125">
        <v>0</v>
      </c>
      <c r="AA470" s="92">
        <f t="shared" si="112"/>
        <v>78</v>
      </c>
      <c r="AB470" s="278">
        <f t="shared" si="99"/>
        <v>6</v>
      </c>
      <c r="AC470" s="278">
        <f t="shared" si="100"/>
        <v>19</v>
      </c>
      <c r="AD470" s="278">
        <f t="shared" si="101"/>
        <v>24</v>
      </c>
      <c r="AE470" s="278">
        <f t="shared" si="102"/>
        <v>10</v>
      </c>
      <c r="AF470" s="278">
        <f t="shared" si="103"/>
        <v>19</v>
      </c>
      <c r="AG470" s="278">
        <f t="shared" si="104"/>
        <v>0</v>
      </c>
      <c r="AH470" s="277">
        <f t="shared" si="105"/>
        <v>78</v>
      </c>
      <c r="AI470" s="279">
        <f t="shared" si="106"/>
        <v>100</v>
      </c>
      <c r="AJ470" s="279">
        <f t="shared" si="107"/>
        <v>82.608695652173907</v>
      </c>
      <c r="AK470" s="279">
        <f t="shared" si="108"/>
        <v>80</v>
      </c>
      <c r="AL470" s="279">
        <f t="shared" si="109"/>
        <v>76.923076923076934</v>
      </c>
      <c r="AM470" s="279">
        <f t="shared" si="110"/>
        <v>67.857142857142861</v>
      </c>
      <c r="AN470" s="279">
        <f t="shared" si="111"/>
        <v>0</v>
      </c>
      <c r="AO470" s="3"/>
      <c r="AP470" s="3"/>
      <c r="AQ470" s="3"/>
    </row>
    <row r="471" spans="1:43" ht="30" customHeight="1" x14ac:dyDescent="0.2">
      <c r="A471" s="91">
        <v>455</v>
      </c>
      <c r="B471" s="117" t="str">
        <f>'STUDENT NAMELIST'!B459</f>
        <v>2023PEC AI 318</v>
      </c>
      <c r="C471" s="117">
        <f>'STUDENT NAMELIST'!C459</f>
        <v>211423243461</v>
      </c>
      <c r="D471" s="118" t="str">
        <f>'STUDENT NAMELIST'!D459</f>
        <v>THANUSH C A</v>
      </c>
      <c r="E471" s="82">
        <v>2</v>
      </c>
      <c r="F471" s="82">
        <v>2</v>
      </c>
      <c r="G471" s="82">
        <v>2</v>
      </c>
      <c r="H471" s="82">
        <v>2</v>
      </c>
      <c r="I471" s="82">
        <v>2</v>
      </c>
      <c r="J471" s="82">
        <v>2</v>
      </c>
      <c r="K471" s="82">
        <v>0</v>
      </c>
      <c r="L471" s="82">
        <v>0</v>
      </c>
      <c r="M471" s="82">
        <v>0</v>
      </c>
      <c r="N471" s="82">
        <v>0</v>
      </c>
      <c r="O471" s="82">
        <v>0</v>
      </c>
      <c r="P471" s="125">
        <v>8</v>
      </c>
      <c r="Q471" s="125">
        <v>9</v>
      </c>
      <c r="R471" s="125">
        <v>0</v>
      </c>
      <c r="S471" s="125">
        <v>0</v>
      </c>
      <c r="T471" s="125">
        <v>9</v>
      </c>
      <c r="U471" s="125">
        <v>0</v>
      </c>
      <c r="V471" s="125">
        <v>9</v>
      </c>
      <c r="W471" s="125">
        <v>3</v>
      </c>
      <c r="X471" s="125">
        <v>0</v>
      </c>
      <c r="Y471" s="125">
        <v>0</v>
      </c>
      <c r="Z471" s="125">
        <v>9</v>
      </c>
      <c r="AA471" s="92">
        <f t="shared" si="112"/>
        <v>59</v>
      </c>
      <c r="AB471" s="278">
        <f t="shared" si="99"/>
        <v>2</v>
      </c>
      <c r="AC471" s="278">
        <f t="shared" si="100"/>
        <v>8</v>
      </c>
      <c r="AD471" s="278">
        <f t="shared" si="101"/>
        <v>19</v>
      </c>
      <c r="AE471" s="278">
        <f t="shared" si="102"/>
        <v>18</v>
      </c>
      <c r="AF471" s="278">
        <f t="shared" si="103"/>
        <v>12</v>
      </c>
      <c r="AG471" s="278">
        <f t="shared" si="104"/>
        <v>0</v>
      </c>
      <c r="AH471" s="277">
        <f t="shared" si="105"/>
        <v>59</v>
      </c>
      <c r="AI471" s="279">
        <f t="shared" si="106"/>
        <v>33.333333333333329</v>
      </c>
      <c r="AJ471" s="279">
        <f t="shared" si="107"/>
        <v>80</v>
      </c>
      <c r="AK471" s="279">
        <f t="shared" si="108"/>
        <v>63.333333333333329</v>
      </c>
      <c r="AL471" s="279">
        <f t="shared" si="109"/>
        <v>69.230769230769226</v>
      </c>
      <c r="AM471" s="279">
        <f t="shared" si="110"/>
        <v>42.857142857142854</v>
      </c>
      <c r="AN471" s="279">
        <f t="shared" si="111"/>
        <v>0</v>
      </c>
      <c r="AO471" s="3"/>
      <c r="AP471" s="3"/>
      <c r="AQ471" s="3"/>
    </row>
    <row r="472" spans="1:43" ht="30" customHeight="1" x14ac:dyDescent="0.2">
      <c r="A472" s="91">
        <v>456</v>
      </c>
      <c r="B472" s="117" t="str">
        <f>'STUDENT NAMELIST'!B460</f>
        <v>2023PEC AI 273</v>
      </c>
      <c r="C472" s="117">
        <f>'STUDENT NAMELIST'!C460</f>
        <v>211423243462</v>
      </c>
      <c r="D472" s="118" t="str">
        <f>'STUDENT NAMELIST'!D460</f>
        <v xml:space="preserve">THANUSREE K S </v>
      </c>
      <c r="E472" s="82">
        <v>2</v>
      </c>
      <c r="F472" s="82">
        <v>2</v>
      </c>
      <c r="G472" s="82">
        <v>2</v>
      </c>
      <c r="H472" s="82">
        <v>2</v>
      </c>
      <c r="I472" s="82">
        <v>2</v>
      </c>
      <c r="J472" s="82">
        <v>2</v>
      </c>
      <c r="K472" s="82">
        <v>2</v>
      </c>
      <c r="L472" s="82">
        <v>2</v>
      </c>
      <c r="M472" s="82">
        <v>2</v>
      </c>
      <c r="N472" s="82">
        <v>0</v>
      </c>
      <c r="O472" s="82">
        <v>13</v>
      </c>
      <c r="P472" s="125">
        <v>0</v>
      </c>
      <c r="Q472" s="125">
        <v>0</v>
      </c>
      <c r="R472" s="125">
        <v>13</v>
      </c>
      <c r="S472" s="125">
        <v>11</v>
      </c>
      <c r="T472" s="125">
        <v>0</v>
      </c>
      <c r="U472" s="125">
        <v>13</v>
      </c>
      <c r="V472" s="125">
        <v>0</v>
      </c>
      <c r="W472" s="125">
        <v>0</v>
      </c>
      <c r="X472" s="125">
        <v>8</v>
      </c>
      <c r="Y472" s="125">
        <v>13</v>
      </c>
      <c r="Z472" s="125">
        <v>0</v>
      </c>
      <c r="AA472" s="92">
        <f t="shared" si="112"/>
        <v>89</v>
      </c>
      <c r="AB472" s="278">
        <f t="shared" si="99"/>
        <v>6</v>
      </c>
      <c r="AC472" s="278">
        <f t="shared" si="100"/>
        <v>21</v>
      </c>
      <c r="AD472" s="278">
        <f t="shared" si="101"/>
        <v>30</v>
      </c>
      <c r="AE472" s="278">
        <f t="shared" si="102"/>
        <v>11</v>
      </c>
      <c r="AF472" s="278">
        <f t="shared" si="103"/>
        <v>21</v>
      </c>
      <c r="AG472" s="278">
        <f t="shared" si="104"/>
        <v>0</v>
      </c>
      <c r="AH472" s="277">
        <f t="shared" si="105"/>
        <v>89</v>
      </c>
      <c r="AI472" s="279">
        <f t="shared" si="106"/>
        <v>100</v>
      </c>
      <c r="AJ472" s="279">
        <f t="shared" si="107"/>
        <v>91.304347826086953</v>
      </c>
      <c r="AK472" s="279">
        <f t="shared" si="108"/>
        <v>100</v>
      </c>
      <c r="AL472" s="279">
        <f t="shared" si="109"/>
        <v>84.615384615384613</v>
      </c>
      <c r="AM472" s="279">
        <f t="shared" si="110"/>
        <v>75</v>
      </c>
      <c r="AN472" s="279">
        <f t="shared" si="111"/>
        <v>0</v>
      </c>
      <c r="AO472" s="3"/>
      <c r="AP472" s="3"/>
      <c r="AQ472" s="3"/>
    </row>
    <row r="473" spans="1:43" ht="30" customHeight="1" x14ac:dyDescent="0.2">
      <c r="A473" s="91">
        <v>457</v>
      </c>
      <c r="B473" s="117" t="str">
        <f>'STUDENT NAMELIST'!B461</f>
        <v>2023PEC AI 319</v>
      </c>
      <c r="C473" s="117">
        <f>'STUDENT NAMELIST'!C461</f>
        <v>211423243463</v>
      </c>
      <c r="D473" s="118" t="str">
        <f>'STUDENT NAMELIST'!D461</f>
        <v>THARUN KUMAR C</v>
      </c>
      <c r="E473" s="82">
        <v>2</v>
      </c>
      <c r="F473" s="82">
        <v>2</v>
      </c>
      <c r="G473" s="82">
        <v>2</v>
      </c>
      <c r="H473" s="82">
        <v>2</v>
      </c>
      <c r="I473" s="82">
        <v>2</v>
      </c>
      <c r="J473" s="82">
        <v>2</v>
      </c>
      <c r="K473" s="82">
        <v>2</v>
      </c>
      <c r="L473" s="82">
        <v>1</v>
      </c>
      <c r="M473" s="82">
        <v>0</v>
      </c>
      <c r="N473" s="82">
        <v>0</v>
      </c>
      <c r="O473" s="82">
        <v>0</v>
      </c>
      <c r="P473" s="125">
        <v>10</v>
      </c>
      <c r="Q473" s="125">
        <v>11</v>
      </c>
      <c r="R473" s="125">
        <v>0</v>
      </c>
      <c r="S473" s="125">
        <v>0</v>
      </c>
      <c r="T473" s="125">
        <v>11</v>
      </c>
      <c r="U473" s="125">
        <v>0</v>
      </c>
      <c r="V473" s="125">
        <v>11</v>
      </c>
      <c r="W473" s="125">
        <v>6</v>
      </c>
      <c r="X473" s="125">
        <v>0</v>
      </c>
      <c r="Y473" s="125">
        <v>0</v>
      </c>
      <c r="Z473" s="125">
        <v>11</v>
      </c>
      <c r="AA473" s="92">
        <f t="shared" si="112"/>
        <v>75</v>
      </c>
      <c r="AB473" s="278">
        <f t="shared" si="99"/>
        <v>5</v>
      </c>
      <c r="AC473" s="278">
        <f t="shared" si="100"/>
        <v>8</v>
      </c>
      <c r="AD473" s="278">
        <f t="shared" si="101"/>
        <v>23</v>
      </c>
      <c r="AE473" s="278">
        <f t="shared" si="102"/>
        <v>22</v>
      </c>
      <c r="AF473" s="278">
        <f t="shared" si="103"/>
        <v>17</v>
      </c>
      <c r="AG473" s="278">
        <f t="shared" si="104"/>
        <v>0</v>
      </c>
      <c r="AH473" s="277">
        <f t="shared" si="105"/>
        <v>75</v>
      </c>
      <c r="AI473" s="279">
        <f t="shared" si="106"/>
        <v>83.333333333333343</v>
      </c>
      <c r="AJ473" s="279">
        <f t="shared" si="107"/>
        <v>80</v>
      </c>
      <c r="AK473" s="279">
        <f t="shared" si="108"/>
        <v>76.666666666666671</v>
      </c>
      <c r="AL473" s="279">
        <f t="shared" si="109"/>
        <v>84.615384615384613</v>
      </c>
      <c r="AM473" s="279">
        <f t="shared" si="110"/>
        <v>60.714285714285708</v>
      </c>
      <c r="AN473" s="279">
        <f t="shared" si="111"/>
        <v>0</v>
      </c>
      <c r="AO473" s="3"/>
      <c r="AP473" s="3"/>
      <c r="AQ473" s="3"/>
    </row>
    <row r="474" spans="1:43" ht="30" customHeight="1" x14ac:dyDescent="0.2">
      <c r="A474" s="91">
        <v>458</v>
      </c>
      <c r="B474" s="117" t="str">
        <f>'STUDENT NAMELIST'!B462</f>
        <v>2023PEC AI 320</v>
      </c>
      <c r="C474" s="117">
        <f>'STUDENT NAMELIST'!C462</f>
        <v>211423243464</v>
      </c>
      <c r="D474" s="118" t="str">
        <f>'STUDENT NAMELIST'!D462</f>
        <v>THILAK R C</v>
      </c>
      <c r="E474" s="82">
        <v>2</v>
      </c>
      <c r="F474" s="82">
        <v>2</v>
      </c>
      <c r="G474" s="82">
        <v>2</v>
      </c>
      <c r="H474" s="82">
        <v>2</v>
      </c>
      <c r="I474" s="82">
        <v>2</v>
      </c>
      <c r="J474" s="82">
        <v>0</v>
      </c>
      <c r="K474" s="82">
        <v>0</v>
      </c>
      <c r="L474" s="82">
        <v>0</v>
      </c>
      <c r="M474" s="82">
        <v>0</v>
      </c>
      <c r="N474" s="82">
        <v>0</v>
      </c>
      <c r="O474" s="82">
        <v>7</v>
      </c>
      <c r="P474" s="125">
        <v>0</v>
      </c>
      <c r="Q474" s="125">
        <v>0</v>
      </c>
      <c r="R474" s="125">
        <v>7</v>
      </c>
      <c r="S474" s="125">
        <v>6</v>
      </c>
      <c r="T474" s="125">
        <v>0</v>
      </c>
      <c r="U474" s="125">
        <v>7</v>
      </c>
      <c r="V474" s="125">
        <v>0</v>
      </c>
      <c r="W474" s="125">
        <v>0</v>
      </c>
      <c r="X474" s="125">
        <v>5</v>
      </c>
      <c r="Y474" s="125">
        <v>8</v>
      </c>
      <c r="Z474" s="125">
        <v>0</v>
      </c>
      <c r="AA474" s="92">
        <f t="shared" si="112"/>
        <v>50</v>
      </c>
      <c r="AB474" s="278">
        <f t="shared" si="99"/>
        <v>2</v>
      </c>
      <c r="AC474" s="278">
        <f t="shared" si="100"/>
        <v>13</v>
      </c>
      <c r="AD474" s="278">
        <f t="shared" si="101"/>
        <v>16</v>
      </c>
      <c r="AE474" s="278">
        <f t="shared" si="102"/>
        <v>6</v>
      </c>
      <c r="AF474" s="278">
        <f t="shared" si="103"/>
        <v>13</v>
      </c>
      <c r="AG474" s="278">
        <f t="shared" si="104"/>
        <v>0</v>
      </c>
      <c r="AH474" s="277">
        <f t="shared" si="105"/>
        <v>50</v>
      </c>
      <c r="AI474" s="279">
        <f t="shared" si="106"/>
        <v>33.333333333333329</v>
      </c>
      <c r="AJ474" s="279">
        <f t="shared" si="107"/>
        <v>56.521739130434781</v>
      </c>
      <c r="AK474" s="279">
        <f t="shared" si="108"/>
        <v>53.333333333333336</v>
      </c>
      <c r="AL474" s="279">
        <f t="shared" si="109"/>
        <v>46.153846153846153</v>
      </c>
      <c r="AM474" s="279">
        <f t="shared" si="110"/>
        <v>46.428571428571431</v>
      </c>
      <c r="AN474" s="279">
        <f t="shared" si="111"/>
        <v>0</v>
      </c>
      <c r="AO474" s="3"/>
      <c r="AP474" s="3"/>
      <c r="AQ474" s="3"/>
    </row>
    <row r="475" spans="1:43" ht="30" customHeight="1" x14ac:dyDescent="0.2">
      <c r="A475" s="91">
        <v>459</v>
      </c>
      <c r="B475" s="117" t="str">
        <f>'STUDENT NAMELIST'!B463</f>
        <v>2023PEC AI 274</v>
      </c>
      <c r="C475" s="117">
        <f>'STUDENT NAMELIST'!C463</f>
        <v>211423243465</v>
      </c>
      <c r="D475" s="118" t="str">
        <f>'STUDENT NAMELIST'!D463</f>
        <v>THIRUMALINI J</v>
      </c>
      <c r="E475" s="82">
        <v>2</v>
      </c>
      <c r="F475" s="82">
        <v>2</v>
      </c>
      <c r="G475" s="82">
        <v>2</v>
      </c>
      <c r="H475" s="82">
        <v>2</v>
      </c>
      <c r="I475" s="82">
        <v>2</v>
      </c>
      <c r="J475" s="82">
        <v>2</v>
      </c>
      <c r="K475" s="82">
        <v>2</v>
      </c>
      <c r="L475" s="82">
        <v>2</v>
      </c>
      <c r="M475" s="82">
        <v>1</v>
      </c>
      <c r="N475" s="82">
        <v>0</v>
      </c>
      <c r="O475" s="82">
        <v>0</v>
      </c>
      <c r="P475" s="125">
        <v>12</v>
      </c>
      <c r="Q475" s="125">
        <v>13</v>
      </c>
      <c r="R475" s="125">
        <v>0</v>
      </c>
      <c r="S475" s="125">
        <v>0</v>
      </c>
      <c r="T475" s="125">
        <v>13</v>
      </c>
      <c r="U475" s="125">
        <v>0</v>
      </c>
      <c r="V475" s="125">
        <v>13</v>
      </c>
      <c r="W475" s="125">
        <v>5</v>
      </c>
      <c r="X475" s="125">
        <v>0</v>
      </c>
      <c r="Y475" s="125">
        <v>0</v>
      </c>
      <c r="Z475" s="125">
        <v>13</v>
      </c>
      <c r="AA475" s="92">
        <f t="shared" si="112"/>
        <v>86</v>
      </c>
      <c r="AB475" s="278">
        <f t="shared" si="99"/>
        <v>6</v>
      </c>
      <c r="AC475" s="278">
        <f t="shared" si="100"/>
        <v>8</v>
      </c>
      <c r="AD475" s="278">
        <f t="shared" si="101"/>
        <v>28</v>
      </c>
      <c r="AE475" s="278">
        <f t="shared" si="102"/>
        <v>26</v>
      </c>
      <c r="AF475" s="278">
        <f t="shared" si="103"/>
        <v>18</v>
      </c>
      <c r="AG475" s="278">
        <f t="shared" si="104"/>
        <v>0</v>
      </c>
      <c r="AH475" s="277">
        <f t="shared" si="105"/>
        <v>86</v>
      </c>
      <c r="AI475" s="279">
        <f t="shared" si="106"/>
        <v>100</v>
      </c>
      <c r="AJ475" s="279">
        <f t="shared" si="107"/>
        <v>80</v>
      </c>
      <c r="AK475" s="279">
        <f t="shared" si="108"/>
        <v>93.333333333333329</v>
      </c>
      <c r="AL475" s="279">
        <f t="shared" si="109"/>
        <v>100</v>
      </c>
      <c r="AM475" s="279">
        <f t="shared" si="110"/>
        <v>64.285714285714292</v>
      </c>
      <c r="AN475" s="279">
        <f t="shared" si="111"/>
        <v>0</v>
      </c>
      <c r="AO475" s="3"/>
      <c r="AP475" s="3"/>
      <c r="AQ475" s="3"/>
    </row>
    <row r="476" spans="1:43" ht="30" customHeight="1" x14ac:dyDescent="0.2">
      <c r="A476" s="91">
        <v>460</v>
      </c>
      <c r="B476" s="117" t="str">
        <f>'STUDENT NAMELIST'!B464</f>
        <v>2023PEC AI 321</v>
      </c>
      <c r="C476" s="117">
        <f>'STUDENT NAMELIST'!C464</f>
        <v>211423243466</v>
      </c>
      <c r="D476" s="118" t="str">
        <f>'STUDENT NAMELIST'!D464</f>
        <v>THUSHANTHAN R</v>
      </c>
      <c r="E476" s="82">
        <v>2</v>
      </c>
      <c r="F476" s="82">
        <v>2</v>
      </c>
      <c r="G476" s="82">
        <v>2</v>
      </c>
      <c r="H476" s="82">
        <v>2</v>
      </c>
      <c r="I476" s="82">
        <v>2</v>
      </c>
      <c r="J476" s="82">
        <v>2</v>
      </c>
      <c r="K476" s="82">
        <v>2</v>
      </c>
      <c r="L476" s="82">
        <v>2</v>
      </c>
      <c r="M476" s="82">
        <v>0</v>
      </c>
      <c r="N476" s="82">
        <v>0</v>
      </c>
      <c r="O476" s="82">
        <v>12</v>
      </c>
      <c r="P476" s="125">
        <v>0</v>
      </c>
      <c r="Q476" s="125">
        <v>0</v>
      </c>
      <c r="R476" s="125">
        <v>12</v>
      </c>
      <c r="S476" s="125">
        <v>10</v>
      </c>
      <c r="T476" s="125">
        <v>0</v>
      </c>
      <c r="U476" s="125">
        <v>12</v>
      </c>
      <c r="V476" s="125">
        <v>0</v>
      </c>
      <c r="W476" s="125">
        <v>0</v>
      </c>
      <c r="X476" s="125">
        <v>5</v>
      </c>
      <c r="Y476" s="125">
        <v>12</v>
      </c>
      <c r="Z476" s="125">
        <v>0</v>
      </c>
      <c r="AA476" s="92">
        <f t="shared" si="112"/>
        <v>79</v>
      </c>
      <c r="AB476" s="278">
        <f t="shared" si="99"/>
        <v>6</v>
      </c>
      <c r="AC476" s="278">
        <f t="shared" si="100"/>
        <v>20</v>
      </c>
      <c r="AD476" s="278">
        <f t="shared" si="101"/>
        <v>26</v>
      </c>
      <c r="AE476" s="278">
        <f t="shared" si="102"/>
        <v>10</v>
      </c>
      <c r="AF476" s="278">
        <f t="shared" si="103"/>
        <v>17</v>
      </c>
      <c r="AG476" s="278">
        <f t="shared" si="104"/>
        <v>0</v>
      </c>
      <c r="AH476" s="277">
        <f t="shared" si="105"/>
        <v>79</v>
      </c>
      <c r="AI476" s="279">
        <f t="shared" si="106"/>
        <v>100</v>
      </c>
      <c r="AJ476" s="279">
        <f t="shared" si="107"/>
        <v>86.956521739130437</v>
      </c>
      <c r="AK476" s="279">
        <f t="shared" si="108"/>
        <v>86.666666666666671</v>
      </c>
      <c r="AL476" s="279">
        <f t="shared" si="109"/>
        <v>76.923076923076934</v>
      </c>
      <c r="AM476" s="279">
        <f t="shared" si="110"/>
        <v>60.714285714285708</v>
      </c>
      <c r="AN476" s="279">
        <f t="shared" si="111"/>
        <v>0</v>
      </c>
      <c r="AO476" s="3"/>
      <c r="AP476" s="3"/>
      <c r="AQ476" s="3"/>
    </row>
    <row r="477" spans="1:43" ht="30" customHeight="1" x14ac:dyDescent="0.2">
      <c r="A477" s="91">
        <v>461</v>
      </c>
      <c r="B477" s="117" t="str">
        <f>'STUDENT NAMELIST'!B465</f>
        <v>2023PEC AI 322</v>
      </c>
      <c r="C477" s="117">
        <f>'STUDENT NAMELIST'!C465</f>
        <v>211423243467</v>
      </c>
      <c r="D477" s="118" t="str">
        <f>'STUDENT NAMELIST'!D465</f>
        <v>THUVARAGESH PANDIAN V</v>
      </c>
      <c r="E477" s="82">
        <v>2</v>
      </c>
      <c r="F477" s="82">
        <v>2</v>
      </c>
      <c r="G477" s="82">
        <v>2</v>
      </c>
      <c r="H477" s="82">
        <v>2</v>
      </c>
      <c r="I477" s="82">
        <v>2</v>
      </c>
      <c r="J477" s="82">
        <v>2</v>
      </c>
      <c r="K477" s="82">
        <v>1</v>
      </c>
      <c r="L477" s="82">
        <v>0</v>
      </c>
      <c r="M477" s="82">
        <v>0</v>
      </c>
      <c r="N477" s="82">
        <v>0</v>
      </c>
      <c r="O477" s="82">
        <v>0</v>
      </c>
      <c r="P477" s="125">
        <v>9</v>
      </c>
      <c r="Q477" s="125">
        <v>10</v>
      </c>
      <c r="R477" s="125">
        <v>0</v>
      </c>
      <c r="S477" s="125">
        <v>0</v>
      </c>
      <c r="T477" s="125">
        <v>10</v>
      </c>
      <c r="U477" s="125">
        <v>0</v>
      </c>
      <c r="V477" s="125">
        <v>10</v>
      </c>
      <c r="W477" s="125">
        <v>3</v>
      </c>
      <c r="X477" s="125">
        <v>0</v>
      </c>
      <c r="Y477" s="125">
        <v>0</v>
      </c>
      <c r="Z477" s="125">
        <v>10</v>
      </c>
      <c r="AA477" s="92">
        <f t="shared" si="112"/>
        <v>65</v>
      </c>
      <c r="AB477" s="278">
        <f t="shared" si="99"/>
        <v>3</v>
      </c>
      <c r="AC477" s="278">
        <f t="shared" si="100"/>
        <v>8</v>
      </c>
      <c r="AD477" s="278">
        <f t="shared" si="101"/>
        <v>21</v>
      </c>
      <c r="AE477" s="278">
        <f t="shared" si="102"/>
        <v>20</v>
      </c>
      <c r="AF477" s="278">
        <f t="shared" si="103"/>
        <v>13</v>
      </c>
      <c r="AG477" s="278">
        <f t="shared" si="104"/>
        <v>0</v>
      </c>
      <c r="AH477" s="277">
        <f t="shared" si="105"/>
        <v>65</v>
      </c>
      <c r="AI477" s="279">
        <f t="shared" si="106"/>
        <v>50</v>
      </c>
      <c r="AJ477" s="279">
        <f t="shared" si="107"/>
        <v>80</v>
      </c>
      <c r="AK477" s="279">
        <f t="shared" si="108"/>
        <v>70</v>
      </c>
      <c r="AL477" s="279">
        <f t="shared" si="109"/>
        <v>76.923076923076934</v>
      </c>
      <c r="AM477" s="279">
        <f t="shared" si="110"/>
        <v>46.428571428571431</v>
      </c>
      <c r="AN477" s="279">
        <f t="shared" si="111"/>
        <v>0</v>
      </c>
      <c r="AO477" s="3"/>
      <c r="AP477" s="3"/>
      <c r="AQ477" s="3"/>
    </row>
    <row r="478" spans="1:43" ht="30" customHeight="1" x14ac:dyDescent="0.2">
      <c r="A478" s="91">
        <v>462</v>
      </c>
      <c r="B478" s="117" t="str">
        <f>'STUDENT NAMELIST'!B466</f>
        <v>2023PEC AI 323</v>
      </c>
      <c r="C478" s="117">
        <f>'STUDENT NAMELIST'!C466</f>
        <v>211423243468</v>
      </c>
      <c r="D478" s="118" t="str">
        <f>'STUDENT NAMELIST'!D466</f>
        <v>UMESH I</v>
      </c>
      <c r="E478" s="82">
        <v>2</v>
      </c>
      <c r="F478" s="82">
        <v>2</v>
      </c>
      <c r="G478" s="82">
        <v>2</v>
      </c>
      <c r="H478" s="82">
        <v>2</v>
      </c>
      <c r="I478" s="82">
        <v>2</v>
      </c>
      <c r="J478" s="82">
        <v>2</v>
      </c>
      <c r="K478" s="82">
        <v>0</v>
      </c>
      <c r="L478" s="82">
        <v>0</v>
      </c>
      <c r="M478" s="82">
        <v>0</v>
      </c>
      <c r="N478" s="82">
        <v>0</v>
      </c>
      <c r="O478" s="82">
        <v>9</v>
      </c>
      <c r="P478" s="125">
        <v>0</v>
      </c>
      <c r="Q478" s="125">
        <v>0</v>
      </c>
      <c r="R478" s="125">
        <v>9</v>
      </c>
      <c r="S478" s="125">
        <v>8</v>
      </c>
      <c r="T478" s="125">
        <v>0</v>
      </c>
      <c r="U478" s="125">
        <v>9</v>
      </c>
      <c r="V478" s="125">
        <v>0</v>
      </c>
      <c r="W478" s="125">
        <v>0</v>
      </c>
      <c r="X478" s="125">
        <v>4</v>
      </c>
      <c r="Y478" s="125">
        <v>9</v>
      </c>
      <c r="Z478" s="125">
        <v>0</v>
      </c>
      <c r="AA478" s="92">
        <f t="shared" si="112"/>
        <v>60</v>
      </c>
      <c r="AB478" s="278">
        <f t="shared" si="99"/>
        <v>2</v>
      </c>
      <c r="AC478" s="278">
        <f t="shared" si="100"/>
        <v>17</v>
      </c>
      <c r="AD478" s="278">
        <f t="shared" si="101"/>
        <v>20</v>
      </c>
      <c r="AE478" s="278">
        <f t="shared" si="102"/>
        <v>8</v>
      </c>
      <c r="AF478" s="278">
        <f t="shared" si="103"/>
        <v>13</v>
      </c>
      <c r="AG478" s="278">
        <f t="shared" si="104"/>
        <v>0</v>
      </c>
      <c r="AH478" s="277">
        <f t="shared" si="105"/>
        <v>60</v>
      </c>
      <c r="AI478" s="279">
        <f t="shared" si="106"/>
        <v>33.333333333333329</v>
      </c>
      <c r="AJ478" s="279">
        <f t="shared" si="107"/>
        <v>73.91304347826086</v>
      </c>
      <c r="AK478" s="279">
        <f t="shared" si="108"/>
        <v>66.666666666666657</v>
      </c>
      <c r="AL478" s="279">
        <f t="shared" si="109"/>
        <v>61.53846153846154</v>
      </c>
      <c r="AM478" s="279">
        <f t="shared" si="110"/>
        <v>46.428571428571431</v>
      </c>
      <c r="AN478" s="279">
        <f t="shared" si="111"/>
        <v>0</v>
      </c>
      <c r="AO478" s="3"/>
      <c r="AP478" s="3"/>
      <c r="AQ478" s="3"/>
    </row>
    <row r="479" spans="1:43" ht="30" customHeight="1" x14ac:dyDescent="0.2">
      <c r="A479" s="91">
        <v>463</v>
      </c>
      <c r="B479" s="117" t="str">
        <f>'STUDENT NAMELIST'!B467</f>
        <v>2023PEC AI 275</v>
      </c>
      <c r="C479" s="117">
        <f>'STUDENT NAMELIST'!C467</f>
        <v>211423243469</v>
      </c>
      <c r="D479" s="118" t="str">
        <f>'STUDENT NAMELIST'!D467</f>
        <v>UVASRI R</v>
      </c>
      <c r="E479" s="82">
        <v>2</v>
      </c>
      <c r="F479" s="82">
        <v>2</v>
      </c>
      <c r="G479" s="82">
        <v>2</v>
      </c>
      <c r="H479" s="82">
        <v>2</v>
      </c>
      <c r="I479" s="82">
        <v>2</v>
      </c>
      <c r="J479" s="82">
        <v>2</v>
      </c>
      <c r="K479" s="82">
        <v>2</v>
      </c>
      <c r="L479" s="82">
        <v>2</v>
      </c>
      <c r="M479" s="82">
        <v>2</v>
      </c>
      <c r="N479" s="82">
        <v>0</v>
      </c>
      <c r="O479" s="82">
        <v>0</v>
      </c>
      <c r="P479" s="125">
        <v>12</v>
      </c>
      <c r="Q479" s="125">
        <v>13</v>
      </c>
      <c r="R479" s="125">
        <v>0</v>
      </c>
      <c r="S479" s="125">
        <v>0</v>
      </c>
      <c r="T479" s="125">
        <v>13</v>
      </c>
      <c r="U479" s="125">
        <v>0</v>
      </c>
      <c r="V479" s="125">
        <v>13</v>
      </c>
      <c r="W479" s="125">
        <v>6</v>
      </c>
      <c r="X479" s="125">
        <v>0</v>
      </c>
      <c r="Y479" s="125">
        <v>0</v>
      </c>
      <c r="Z479" s="125">
        <v>13</v>
      </c>
      <c r="AA479" s="92">
        <f t="shared" si="112"/>
        <v>88</v>
      </c>
      <c r="AB479" s="278">
        <f t="shared" si="99"/>
        <v>6</v>
      </c>
      <c r="AC479" s="278">
        <f t="shared" si="100"/>
        <v>8</v>
      </c>
      <c r="AD479" s="278">
        <f t="shared" si="101"/>
        <v>29</v>
      </c>
      <c r="AE479" s="278">
        <f t="shared" si="102"/>
        <v>26</v>
      </c>
      <c r="AF479" s="278">
        <f t="shared" si="103"/>
        <v>19</v>
      </c>
      <c r="AG479" s="278">
        <f t="shared" si="104"/>
        <v>0</v>
      </c>
      <c r="AH479" s="277">
        <f t="shared" si="105"/>
        <v>88</v>
      </c>
      <c r="AI479" s="279">
        <f t="shared" si="106"/>
        <v>100</v>
      </c>
      <c r="AJ479" s="279">
        <f t="shared" si="107"/>
        <v>80</v>
      </c>
      <c r="AK479" s="279">
        <f t="shared" si="108"/>
        <v>96.666666666666671</v>
      </c>
      <c r="AL479" s="279">
        <f t="shared" si="109"/>
        <v>100</v>
      </c>
      <c r="AM479" s="279">
        <f t="shared" si="110"/>
        <v>67.857142857142861</v>
      </c>
      <c r="AN479" s="279">
        <f t="shared" si="111"/>
        <v>0</v>
      </c>
      <c r="AO479" s="3"/>
      <c r="AP479" s="3"/>
      <c r="AQ479" s="3"/>
    </row>
    <row r="480" spans="1:43" ht="30" customHeight="1" x14ac:dyDescent="0.2">
      <c r="A480" s="91">
        <v>464</v>
      </c>
      <c r="B480" s="117" t="str">
        <f>'STUDENT NAMELIST'!B468</f>
        <v>2023PEC AI 276</v>
      </c>
      <c r="C480" s="117">
        <f>'STUDENT NAMELIST'!C468</f>
        <v>211423243470</v>
      </c>
      <c r="D480" s="118" t="str">
        <f>'STUDENT NAMELIST'!D468</f>
        <v>VAISHALI R</v>
      </c>
      <c r="E480" s="82">
        <v>2</v>
      </c>
      <c r="F480" s="82">
        <v>2</v>
      </c>
      <c r="G480" s="82">
        <v>2</v>
      </c>
      <c r="H480" s="82">
        <v>2</v>
      </c>
      <c r="I480" s="82">
        <v>2</v>
      </c>
      <c r="J480" s="82">
        <v>2</v>
      </c>
      <c r="K480" s="82">
        <v>2</v>
      </c>
      <c r="L480" s="82">
        <v>2</v>
      </c>
      <c r="M480" s="82">
        <v>1</v>
      </c>
      <c r="N480" s="82">
        <v>0</v>
      </c>
      <c r="O480" s="82">
        <v>12</v>
      </c>
      <c r="P480" s="125">
        <v>0</v>
      </c>
      <c r="Q480" s="125">
        <v>0</v>
      </c>
      <c r="R480" s="125">
        <v>12</v>
      </c>
      <c r="S480" s="125">
        <v>11</v>
      </c>
      <c r="T480" s="125">
        <v>0</v>
      </c>
      <c r="U480" s="125">
        <v>12</v>
      </c>
      <c r="V480" s="125">
        <v>0</v>
      </c>
      <c r="W480" s="125">
        <v>0</v>
      </c>
      <c r="X480" s="125">
        <v>8</v>
      </c>
      <c r="Y480" s="125">
        <v>13</v>
      </c>
      <c r="Z480" s="125">
        <v>0</v>
      </c>
      <c r="AA480" s="92">
        <f t="shared" si="112"/>
        <v>85</v>
      </c>
      <c r="AB480" s="278">
        <f t="shared" si="99"/>
        <v>6</v>
      </c>
      <c r="AC480" s="278">
        <f t="shared" si="100"/>
        <v>20</v>
      </c>
      <c r="AD480" s="278">
        <f t="shared" si="101"/>
        <v>27</v>
      </c>
      <c r="AE480" s="278">
        <f t="shared" si="102"/>
        <v>11</v>
      </c>
      <c r="AF480" s="278">
        <f t="shared" si="103"/>
        <v>21</v>
      </c>
      <c r="AG480" s="278">
        <f t="shared" si="104"/>
        <v>0</v>
      </c>
      <c r="AH480" s="277">
        <f t="shared" si="105"/>
        <v>85</v>
      </c>
      <c r="AI480" s="279">
        <f t="shared" si="106"/>
        <v>100</v>
      </c>
      <c r="AJ480" s="279">
        <f t="shared" si="107"/>
        <v>86.956521739130437</v>
      </c>
      <c r="AK480" s="279">
        <f t="shared" si="108"/>
        <v>90</v>
      </c>
      <c r="AL480" s="279">
        <f t="shared" si="109"/>
        <v>84.615384615384613</v>
      </c>
      <c r="AM480" s="279">
        <f t="shared" si="110"/>
        <v>75</v>
      </c>
      <c r="AN480" s="279">
        <f t="shared" si="111"/>
        <v>0</v>
      </c>
      <c r="AO480" s="3"/>
      <c r="AP480" s="3"/>
      <c r="AQ480" s="3"/>
    </row>
    <row r="481" spans="1:57" ht="30" customHeight="1" x14ac:dyDescent="0.2">
      <c r="A481" s="91">
        <v>465</v>
      </c>
      <c r="B481" s="117" t="str">
        <f>'STUDENT NAMELIST'!B469</f>
        <v>2023PEC AI 277</v>
      </c>
      <c r="C481" s="117">
        <f>'STUDENT NAMELIST'!C469</f>
        <v>211423243471</v>
      </c>
      <c r="D481" s="118" t="str">
        <f>'STUDENT NAMELIST'!D469</f>
        <v>VAISHNAVI V</v>
      </c>
      <c r="E481" s="82">
        <v>2</v>
      </c>
      <c r="F481" s="82">
        <v>2</v>
      </c>
      <c r="G481" s="82">
        <v>2</v>
      </c>
      <c r="H481" s="82">
        <v>2</v>
      </c>
      <c r="I481" s="82">
        <v>2</v>
      </c>
      <c r="J481" s="82">
        <v>2</v>
      </c>
      <c r="K481" s="82">
        <v>2</v>
      </c>
      <c r="L481" s="82">
        <v>2</v>
      </c>
      <c r="M481" s="82">
        <v>2</v>
      </c>
      <c r="N481" s="82">
        <v>1</v>
      </c>
      <c r="O481" s="82">
        <v>0</v>
      </c>
      <c r="P481" s="125">
        <v>13</v>
      </c>
      <c r="Q481" s="125">
        <v>13</v>
      </c>
      <c r="R481" s="125">
        <v>0</v>
      </c>
      <c r="S481" s="125">
        <v>0</v>
      </c>
      <c r="T481" s="125">
        <v>13</v>
      </c>
      <c r="U481" s="125">
        <v>0</v>
      </c>
      <c r="V481" s="125">
        <v>13</v>
      </c>
      <c r="W481" s="125">
        <v>9</v>
      </c>
      <c r="X481" s="125">
        <v>0</v>
      </c>
      <c r="Y481" s="125">
        <v>0</v>
      </c>
      <c r="Z481" s="125">
        <v>14</v>
      </c>
      <c r="AA481" s="92">
        <f t="shared" si="112"/>
        <v>94</v>
      </c>
      <c r="AB481" s="278">
        <f t="shared" si="99"/>
        <v>6</v>
      </c>
      <c r="AC481" s="278">
        <f t="shared" si="100"/>
        <v>9</v>
      </c>
      <c r="AD481" s="278">
        <f t="shared" si="101"/>
        <v>30</v>
      </c>
      <c r="AE481" s="278">
        <f t="shared" si="102"/>
        <v>26</v>
      </c>
      <c r="AF481" s="278">
        <f t="shared" si="103"/>
        <v>23</v>
      </c>
      <c r="AG481" s="278">
        <f t="shared" si="104"/>
        <v>0</v>
      </c>
      <c r="AH481" s="277">
        <f t="shared" si="105"/>
        <v>94</v>
      </c>
      <c r="AI481" s="279">
        <f t="shared" si="106"/>
        <v>100</v>
      </c>
      <c r="AJ481" s="279">
        <f t="shared" si="107"/>
        <v>90</v>
      </c>
      <c r="AK481" s="279">
        <f t="shared" si="108"/>
        <v>100</v>
      </c>
      <c r="AL481" s="279">
        <f t="shared" si="109"/>
        <v>100</v>
      </c>
      <c r="AM481" s="279">
        <f t="shared" si="110"/>
        <v>82.142857142857139</v>
      </c>
      <c r="AN481" s="279">
        <f t="shared" si="111"/>
        <v>0</v>
      </c>
      <c r="AO481" s="3"/>
      <c r="AP481" s="3"/>
      <c r="AQ481" s="3"/>
    </row>
    <row r="482" spans="1:57" ht="30" customHeight="1" x14ac:dyDescent="0.2">
      <c r="A482" s="91">
        <v>466</v>
      </c>
      <c r="B482" s="117" t="str">
        <f>'STUDENT NAMELIST'!B470</f>
        <v>2023PEC AI 278</v>
      </c>
      <c r="C482" s="117">
        <f>'STUDENT NAMELIST'!C470</f>
        <v>211423243472</v>
      </c>
      <c r="D482" s="118" t="str">
        <f>'STUDENT NAMELIST'!D470</f>
        <v>VARSHA K</v>
      </c>
      <c r="E482" s="82">
        <v>2</v>
      </c>
      <c r="F482" s="82">
        <v>2</v>
      </c>
      <c r="G482" s="82">
        <v>2</v>
      </c>
      <c r="H482" s="82">
        <v>0</v>
      </c>
      <c r="I482" s="82">
        <v>0</v>
      </c>
      <c r="J482" s="82">
        <v>0</v>
      </c>
      <c r="K482" s="82">
        <v>0</v>
      </c>
      <c r="L482" s="82">
        <v>0</v>
      </c>
      <c r="M482" s="82">
        <v>0</v>
      </c>
      <c r="N482" s="82">
        <v>0</v>
      </c>
      <c r="O482" s="82">
        <v>5</v>
      </c>
      <c r="P482" s="125">
        <v>0</v>
      </c>
      <c r="Q482" s="125">
        <v>0</v>
      </c>
      <c r="R482" s="125">
        <v>5</v>
      </c>
      <c r="S482" s="125">
        <v>4</v>
      </c>
      <c r="T482" s="125">
        <v>0</v>
      </c>
      <c r="U482" s="125">
        <v>5</v>
      </c>
      <c r="V482" s="125">
        <v>0</v>
      </c>
      <c r="W482" s="125">
        <v>0</v>
      </c>
      <c r="X482" s="125">
        <v>0</v>
      </c>
      <c r="Y482" s="125">
        <v>5</v>
      </c>
      <c r="Z482" s="125">
        <v>0</v>
      </c>
      <c r="AA482" s="92">
        <f t="shared" si="112"/>
        <v>30</v>
      </c>
      <c r="AB482" s="278">
        <f t="shared" si="99"/>
        <v>2</v>
      </c>
      <c r="AC482" s="278">
        <f t="shared" si="100"/>
        <v>9</v>
      </c>
      <c r="AD482" s="278">
        <f t="shared" si="101"/>
        <v>10</v>
      </c>
      <c r="AE482" s="278">
        <f t="shared" si="102"/>
        <v>4</v>
      </c>
      <c r="AF482" s="278">
        <f t="shared" si="103"/>
        <v>5</v>
      </c>
      <c r="AG482" s="278">
        <f t="shared" si="104"/>
        <v>0</v>
      </c>
      <c r="AH482" s="277">
        <f t="shared" si="105"/>
        <v>30</v>
      </c>
      <c r="AI482" s="279">
        <f t="shared" si="106"/>
        <v>33.333333333333329</v>
      </c>
      <c r="AJ482" s="279">
        <f t="shared" si="107"/>
        <v>39.130434782608695</v>
      </c>
      <c r="AK482" s="279">
        <f t="shared" si="108"/>
        <v>33.333333333333329</v>
      </c>
      <c r="AL482" s="279">
        <f t="shared" si="109"/>
        <v>30.76923076923077</v>
      </c>
      <c r="AM482" s="279">
        <f t="shared" si="110"/>
        <v>33.333333333333329</v>
      </c>
      <c r="AN482" s="279">
        <f t="shared" si="111"/>
        <v>0</v>
      </c>
      <c r="AO482" s="3"/>
      <c r="AP482" s="3"/>
      <c r="AQ482" s="3"/>
    </row>
    <row r="483" spans="1:57" ht="30" customHeight="1" x14ac:dyDescent="0.2">
      <c r="A483" s="91">
        <v>467</v>
      </c>
      <c r="B483" s="117" t="str">
        <f>'STUDENT NAMELIST'!B471</f>
        <v>2023PEC AI 324</v>
      </c>
      <c r="C483" s="117">
        <f>'STUDENT NAMELIST'!C471</f>
        <v>211423243473</v>
      </c>
      <c r="D483" s="118" t="str">
        <f>'STUDENT NAMELIST'!D471</f>
        <v>VARUN M</v>
      </c>
      <c r="E483" s="82">
        <v>2</v>
      </c>
      <c r="F483" s="82">
        <v>2</v>
      </c>
      <c r="G483" s="82">
        <v>2</v>
      </c>
      <c r="H483" s="82">
        <v>2</v>
      </c>
      <c r="I483" s="82">
        <v>2</v>
      </c>
      <c r="J483" s="82">
        <v>2</v>
      </c>
      <c r="K483" s="82">
        <v>2</v>
      </c>
      <c r="L483" s="82">
        <v>2</v>
      </c>
      <c r="M483" s="82">
        <v>2</v>
      </c>
      <c r="N483" s="82">
        <v>0</v>
      </c>
      <c r="O483" s="82">
        <v>0</v>
      </c>
      <c r="P483" s="125">
        <v>12</v>
      </c>
      <c r="Q483" s="125">
        <v>13</v>
      </c>
      <c r="R483" s="125">
        <v>0</v>
      </c>
      <c r="S483" s="125">
        <v>0</v>
      </c>
      <c r="T483" s="125">
        <v>13</v>
      </c>
      <c r="U483" s="125">
        <v>0</v>
      </c>
      <c r="V483" s="125">
        <v>13</v>
      </c>
      <c r="W483" s="125">
        <v>9</v>
      </c>
      <c r="X483" s="125">
        <v>0</v>
      </c>
      <c r="Y483" s="125">
        <v>0</v>
      </c>
      <c r="Z483" s="125">
        <v>14</v>
      </c>
      <c r="AA483" s="92">
        <f t="shared" si="112"/>
        <v>92</v>
      </c>
      <c r="AB483" s="278">
        <f t="shared" si="99"/>
        <v>6</v>
      </c>
      <c r="AC483" s="278">
        <f t="shared" si="100"/>
        <v>8</v>
      </c>
      <c r="AD483" s="278">
        <f t="shared" si="101"/>
        <v>29</v>
      </c>
      <c r="AE483" s="278">
        <f t="shared" si="102"/>
        <v>26</v>
      </c>
      <c r="AF483" s="278">
        <f t="shared" si="103"/>
        <v>23</v>
      </c>
      <c r="AG483" s="278">
        <f t="shared" si="104"/>
        <v>0</v>
      </c>
      <c r="AH483" s="277">
        <f t="shared" si="105"/>
        <v>92</v>
      </c>
      <c r="AI483" s="279">
        <f t="shared" si="106"/>
        <v>100</v>
      </c>
      <c r="AJ483" s="279">
        <f t="shared" si="107"/>
        <v>80</v>
      </c>
      <c r="AK483" s="279">
        <f t="shared" si="108"/>
        <v>96.666666666666671</v>
      </c>
      <c r="AL483" s="279">
        <f t="shared" si="109"/>
        <v>100</v>
      </c>
      <c r="AM483" s="279">
        <f t="shared" si="110"/>
        <v>82.142857142857139</v>
      </c>
      <c r="AN483" s="279">
        <f t="shared" si="111"/>
        <v>0</v>
      </c>
      <c r="AO483" s="3"/>
      <c r="AP483" s="3"/>
      <c r="AQ483" s="3"/>
    </row>
    <row r="484" spans="1:57" ht="30" customHeight="1" x14ac:dyDescent="0.2">
      <c r="A484" s="91">
        <v>468</v>
      </c>
      <c r="B484" s="117" t="str">
        <f>'STUDENT NAMELIST'!B472</f>
        <v>2023PEC AI 325</v>
      </c>
      <c r="C484" s="117">
        <f>'STUDENT NAMELIST'!C472</f>
        <v>211423243474</v>
      </c>
      <c r="D484" s="118" t="str">
        <f>'STUDENT NAMELIST'!D472</f>
        <v>VELMURUGAN ARUN</v>
      </c>
      <c r="E484" s="82">
        <v>2</v>
      </c>
      <c r="F484" s="82">
        <v>2</v>
      </c>
      <c r="G484" s="82">
        <v>2</v>
      </c>
      <c r="H484" s="82">
        <v>2</v>
      </c>
      <c r="I484" s="82">
        <v>2</v>
      </c>
      <c r="J484" s="82">
        <v>2</v>
      </c>
      <c r="K484" s="82">
        <v>2</v>
      </c>
      <c r="L484" s="82">
        <v>2</v>
      </c>
      <c r="M484" s="82">
        <v>0</v>
      </c>
      <c r="N484" s="82">
        <v>0</v>
      </c>
      <c r="O484" s="82">
        <v>12</v>
      </c>
      <c r="P484" s="125">
        <v>0</v>
      </c>
      <c r="Q484" s="125">
        <v>0</v>
      </c>
      <c r="R484" s="125">
        <v>12</v>
      </c>
      <c r="S484" s="125">
        <v>10</v>
      </c>
      <c r="T484" s="125">
        <v>0</v>
      </c>
      <c r="U484" s="125">
        <v>12</v>
      </c>
      <c r="V484" s="125">
        <v>0</v>
      </c>
      <c r="W484" s="125">
        <v>0</v>
      </c>
      <c r="X484" s="125">
        <v>8</v>
      </c>
      <c r="Y484" s="125">
        <v>12</v>
      </c>
      <c r="Z484" s="125">
        <v>0</v>
      </c>
      <c r="AA484" s="92">
        <f t="shared" si="112"/>
        <v>82</v>
      </c>
      <c r="AB484" s="278">
        <f t="shared" si="99"/>
        <v>6</v>
      </c>
      <c r="AC484" s="278">
        <f t="shared" si="100"/>
        <v>20</v>
      </c>
      <c r="AD484" s="278">
        <f t="shared" si="101"/>
        <v>26</v>
      </c>
      <c r="AE484" s="278">
        <f t="shared" si="102"/>
        <v>10</v>
      </c>
      <c r="AF484" s="278">
        <f t="shared" si="103"/>
        <v>20</v>
      </c>
      <c r="AG484" s="278">
        <f t="shared" si="104"/>
        <v>0</v>
      </c>
      <c r="AH484" s="277">
        <f t="shared" si="105"/>
        <v>82</v>
      </c>
      <c r="AI484" s="279">
        <f t="shared" si="106"/>
        <v>100</v>
      </c>
      <c r="AJ484" s="279">
        <f t="shared" si="107"/>
        <v>86.956521739130437</v>
      </c>
      <c r="AK484" s="279">
        <f t="shared" si="108"/>
        <v>86.666666666666671</v>
      </c>
      <c r="AL484" s="279">
        <f t="shared" si="109"/>
        <v>76.923076923076934</v>
      </c>
      <c r="AM484" s="279">
        <f t="shared" si="110"/>
        <v>71.428571428571431</v>
      </c>
      <c r="AN484" s="279">
        <f t="shared" si="111"/>
        <v>0</v>
      </c>
      <c r="AO484" s="3"/>
      <c r="AP484" s="3"/>
      <c r="AQ484" s="3"/>
    </row>
    <row r="485" spans="1:57" ht="30" customHeight="1" x14ac:dyDescent="0.2">
      <c r="A485" s="91">
        <v>469</v>
      </c>
      <c r="B485" s="117" t="str">
        <f>'STUDENT NAMELIST'!B473</f>
        <v>2023PEC AI 326</v>
      </c>
      <c r="C485" s="117">
        <f>'STUDENT NAMELIST'!C473</f>
        <v>211423243475</v>
      </c>
      <c r="D485" s="118" t="str">
        <f>'STUDENT NAMELIST'!D473</f>
        <v>VENKATA KOUSHIK A</v>
      </c>
      <c r="E485" s="82">
        <v>2</v>
      </c>
      <c r="F485" s="82">
        <v>2</v>
      </c>
      <c r="G485" s="82">
        <v>2</v>
      </c>
      <c r="H485" s="82">
        <v>2</v>
      </c>
      <c r="I485" s="82">
        <v>2</v>
      </c>
      <c r="J485" s="82">
        <v>2</v>
      </c>
      <c r="K485" s="82">
        <v>2</v>
      </c>
      <c r="L485" s="82">
        <v>2</v>
      </c>
      <c r="M485" s="82">
        <v>2</v>
      </c>
      <c r="N485" s="82">
        <v>0</v>
      </c>
      <c r="O485" s="82">
        <v>0</v>
      </c>
      <c r="P485" s="125">
        <v>12</v>
      </c>
      <c r="Q485" s="125">
        <v>13</v>
      </c>
      <c r="R485" s="125">
        <v>0</v>
      </c>
      <c r="S485" s="125">
        <v>0</v>
      </c>
      <c r="T485" s="125">
        <v>13</v>
      </c>
      <c r="U485" s="125">
        <v>0</v>
      </c>
      <c r="V485" s="125">
        <v>13</v>
      </c>
      <c r="W485" s="125">
        <v>7</v>
      </c>
      <c r="X485" s="125">
        <v>0</v>
      </c>
      <c r="Y485" s="125">
        <v>0</v>
      </c>
      <c r="Z485" s="125">
        <v>13</v>
      </c>
      <c r="AA485" s="92">
        <f t="shared" si="112"/>
        <v>89</v>
      </c>
      <c r="AB485" s="278">
        <f t="shared" si="99"/>
        <v>6</v>
      </c>
      <c r="AC485" s="278">
        <f t="shared" si="100"/>
        <v>8</v>
      </c>
      <c r="AD485" s="278">
        <f t="shared" si="101"/>
        <v>29</v>
      </c>
      <c r="AE485" s="278">
        <f t="shared" si="102"/>
        <v>26</v>
      </c>
      <c r="AF485" s="278">
        <f t="shared" si="103"/>
        <v>20</v>
      </c>
      <c r="AG485" s="278">
        <f t="shared" si="104"/>
        <v>0</v>
      </c>
      <c r="AH485" s="277">
        <f t="shared" si="105"/>
        <v>89</v>
      </c>
      <c r="AI485" s="279">
        <f t="shared" si="106"/>
        <v>100</v>
      </c>
      <c r="AJ485" s="279">
        <f t="shared" si="107"/>
        <v>80</v>
      </c>
      <c r="AK485" s="279">
        <f t="shared" si="108"/>
        <v>96.666666666666671</v>
      </c>
      <c r="AL485" s="279">
        <f t="shared" si="109"/>
        <v>100</v>
      </c>
      <c r="AM485" s="279">
        <f t="shared" si="110"/>
        <v>71.428571428571431</v>
      </c>
      <c r="AN485" s="279">
        <f t="shared" si="111"/>
        <v>0</v>
      </c>
      <c r="AO485" s="3"/>
      <c r="AP485" s="3"/>
      <c r="AQ485" s="3"/>
    </row>
    <row r="486" spans="1:57" ht="30" customHeight="1" x14ac:dyDescent="0.2">
      <c r="A486" s="91">
        <v>470</v>
      </c>
      <c r="B486" s="117" t="str">
        <f>'STUDENT NAMELIST'!B474</f>
        <v>2023PEC AI 279</v>
      </c>
      <c r="C486" s="117">
        <f>'STUDENT NAMELIST'!C474</f>
        <v>211423243476</v>
      </c>
      <c r="D486" s="118" t="str">
        <f>'STUDENT NAMELIST'!D474</f>
        <v>VIDHYA SHREE M</v>
      </c>
      <c r="E486" s="82">
        <v>2</v>
      </c>
      <c r="F486" s="82">
        <v>2</v>
      </c>
      <c r="G486" s="82">
        <v>2</v>
      </c>
      <c r="H486" s="82">
        <v>2</v>
      </c>
      <c r="I486" s="82">
        <v>2</v>
      </c>
      <c r="J486" s="82">
        <v>2</v>
      </c>
      <c r="K486" s="82">
        <v>2</v>
      </c>
      <c r="L486" s="82">
        <v>1</v>
      </c>
      <c r="M486" s="82">
        <v>0</v>
      </c>
      <c r="N486" s="82">
        <v>0</v>
      </c>
      <c r="O486" s="82">
        <v>11</v>
      </c>
      <c r="P486" s="125">
        <v>0</v>
      </c>
      <c r="Q486" s="125">
        <v>0</v>
      </c>
      <c r="R486" s="125">
        <v>11</v>
      </c>
      <c r="S486" s="125">
        <v>9</v>
      </c>
      <c r="T486" s="125">
        <v>0</v>
      </c>
      <c r="U486" s="125">
        <v>11</v>
      </c>
      <c r="V486" s="125">
        <v>0</v>
      </c>
      <c r="W486" s="125">
        <v>0</v>
      </c>
      <c r="X486" s="125">
        <v>6</v>
      </c>
      <c r="Y486" s="125">
        <v>11</v>
      </c>
      <c r="Z486" s="125">
        <v>0</v>
      </c>
      <c r="AA486" s="92">
        <f t="shared" si="112"/>
        <v>74</v>
      </c>
      <c r="AB486" s="278">
        <f t="shared" si="99"/>
        <v>5</v>
      </c>
      <c r="AC486" s="278">
        <f t="shared" si="100"/>
        <v>19</v>
      </c>
      <c r="AD486" s="278">
        <f t="shared" si="101"/>
        <v>24</v>
      </c>
      <c r="AE486" s="278">
        <f t="shared" si="102"/>
        <v>9</v>
      </c>
      <c r="AF486" s="278">
        <f t="shared" si="103"/>
        <v>17</v>
      </c>
      <c r="AG486" s="278">
        <f t="shared" si="104"/>
        <v>0</v>
      </c>
      <c r="AH486" s="277">
        <f t="shared" si="105"/>
        <v>74</v>
      </c>
      <c r="AI486" s="279">
        <f t="shared" si="106"/>
        <v>83.333333333333343</v>
      </c>
      <c r="AJ486" s="279">
        <f t="shared" si="107"/>
        <v>82.608695652173907</v>
      </c>
      <c r="AK486" s="279">
        <f t="shared" si="108"/>
        <v>80</v>
      </c>
      <c r="AL486" s="279">
        <f t="shared" si="109"/>
        <v>69.230769230769226</v>
      </c>
      <c r="AM486" s="279">
        <f t="shared" si="110"/>
        <v>60.714285714285708</v>
      </c>
      <c r="AN486" s="279">
        <f t="shared" si="111"/>
        <v>0</v>
      </c>
      <c r="AO486" s="3"/>
      <c r="AP486" s="3"/>
      <c r="AQ486" s="3"/>
      <c r="AR486" s="3"/>
      <c r="AS486" s="3"/>
      <c r="AT486" s="3"/>
      <c r="AU486" s="3"/>
      <c r="AV486" s="3"/>
      <c r="AW486" s="3"/>
      <c r="AX486" s="3"/>
      <c r="AY486" s="3"/>
      <c r="AZ486" s="3"/>
      <c r="BA486" s="3"/>
      <c r="BB486" s="3"/>
      <c r="BC486" s="3"/>
      <c r="BD486" s="3"/>
      <c r="BE486" s="3"/>
    </row>
    <row r="487" spans="1:57" ht="30" customHeight="1" x14ac:dyDescent="0.2">
      <c r="A487" s="91">
        <v>471</v>
      </c>
      <c r="B487" s="117" t="str">
        <f>'STUDENT NAMELIST'!B475</f>
        <v>2023PEC AI 327</v>
      </c>
      <c r="C487" s="117">
        <f>'STUDENT NAMELIST'!C475</f>
        <v>211423243477</v>
      </c>
      <c r="D487" s="118" t="str">
        <f>'STUDENT NAMELIST'!D475</f>
        <v>VIGNESH A P</v>
      </c>
      <c r="E487" s="82">
        <v>2</v>
      </c>
      <c r="F487" s="82">
        <v>2</v>
      </c>
      <c r="G487" s="82">
        <v>2</v>
      </c>
      <c r="H487" s="82">
        <v>2</v>
      </c>
      <c r="I487" s="82">
        <v>2</v>
      </c>
      <c r="J487" s="82">
        <v>1</v>
      </c>
      <c r="K487" s="82">
        <v>0</v>
      </c>
      <c r="L487" s="82">
        <v>0</v>
      </c>
      <c r="M487" s="82">
        <v>0</v>
      </c>
      <c r="N487" s="82">
        <v>0</v>
      </c>
      <c r="O487" s="82">
        <v>0</v>
      </c>
      <c r="P487" s="125">
        <v>8</v>
      </c>
      <c r="Q487" s="125">
        <v>8</v>
      </c>
      <c r="R487" s="125">
        <v>0</v>
      </c>
      <c r="S487" s="125">
        <v>0</v>
      </c>
      <c r="T487" s="125">
        <v>8</v>
      </c>
      <c r="U487" s="125">
        <v>0</v>
      </c>
      <c r="V487" s="125">
        <v>8</v>
      </c>
      <c r="W487" s="125">
        <v>3</v>
      </c>
      <c r="X487" s="125">
        <v>0</v>
      </c>
      <c r="Y487" s="125">
        <v>0</v>
      </c>
      <c r="Z487" s="125">
        <v>8</v>
      </c>
      <c r="AA487" s="92">
        <f t="shared" si="112"/>
        <v>54</v>
      </c>
      <c r="AB487" s="278">
        <f t="shared" si="99"/>
        <v>2</v>
      </c>
      <c r="AC487" s="278">
        <f t="shared" si="100"/>
        <v>7</v>
      </c>
      <c r="AD487" s="278">
        <f t="shared" si="101"/>
        <v>18</v>
      </c>
      <c r="AE487" s="278">
        <f t="shared" si="102"/>
        <v>16</v>
      </c>
      <c r="AF487" s="278">
        <f t="shared" si="103"/>
        <v>11</v>
      </c>
      <c r="AG487" s="278">
        <f t="shared" si="104"/>
        <v>0</v>
      </c>
      <c r="AH487" s="277">
        <f t="shared" si="105"/>
        <v>54</v>
      </c>
      <c r="AI487" s="279">
        <f t="shared" si="106"/>
        <v>33.333333333333329</v>
      </c>
      <c r="AJ487" s="279">
        <f t="shared" si="107"/>
        <v>70</v>
      </c>
      <c r="AK487" s="279">
        <f t="shared" si="108"/>
        <v>60</v>
      </c>
      <c r="AL487" s="279">
        <f t="shared" si="109"/>
        <v>61.53846153846154</v>
      </c>
      <c r="AM487" s="279">
        <f t="shared" si="110"/>
        <v>39.285714285714285</v>
      </c>
      <c r="AN487" s="279">
        <f t="shared" si="111"/>
        <v>0</v>
      </c>
      <c r="AO487" s="3"/>
      <c r="AP487" s="3"/>
      <c r="AQ487" s="3"/>
      <c r="AR487" s="3"/>
      <c r="AS487" s="3"/>
      <c r="AT487" s="3"/>
      <c r="AU487" s="3"/>
      <c r="AV487" s="3"/>
      <c r="AW487" s="3"/>
      <c r="AX487" s="3"/>
      <c r="AY487" s="3"/>
      <c r="AZ487" s="3"/>
      <c r="BA487" s="3"/>
      <c r="BB487" s="3"/>
      <c r="BC487" s="3"/>
      <c r="BD487" s="3"/>
      <c r="BE487" s="3"/>
    </row>
    <row r="488" spans="1:57" ht="30" customHeight="1" x14ac:dyDescent="0.2">
      <c r="A488" s="91">
        <v>472</v>
      </c>
      <c r="B488" s="117" t="str">
        <f>'STUDENT NAMELIST'!B476</f>
        <v>2023PEC AI 328</v>
      </c>
      <c r="C488" s="117">
        <f>'STUDENT NAMELIST'!C476</f>
        <v>211423243478</v>
      </c>
      <c r="D488" s="118" t="str">
        <f>'STUDENT NAMELIST'!D476</f>
        <v>VIGNESH P N</v>
      </c>
      <c r="E488" s="82">
        <v>2</v>
      </c>
      <c r="F488" s="82">
        <v>2</v>
      </c>
      <c r="G488" s="82">
        <v>2</v>
      </c>
      <c r="H488" s="82">
        <v>2</v>
      </c>
      <c r="I488" s="82">
        <v>2</v>
      </c>
      <c r="J488" s="82">
        <v>2</v>
      </c>
      <c r="K488" s="82">
        <v>2</v>
      </c>
      <c r="L488" s="82">
        <v>2</v>
      </c>
      <c r="M488" s="82">
        <v>0</v>
      </c>
      <c r="N488" s="82">
        <v>0</v>
      </c>
      <c r="O488" s="82">
        <v>12</v>
      </c>
      <c r="P488" s="125">
        <v>0</v>
      </c>
      <c r="Q488" s="125">
        <v>0</v>
      </c>
      <c r="R488" s="125">
        <v>12</v>
      </c>
      <c r="S488" s="125">
        <v>10</v>
      </c>
      <c r="T488" s="125">
        <v>0</v>
      </c>
      <c r="U488" s="125">
        <v>12</v>
      </c>
      <c r="V488" s="125">
        <v>0</v>
      </c>
      <c r="W488" s="125">
        <v>0</v>
      </c>
      <c r="X488" s="125">
        <v>6</v>
      </c>
      <c r="Y488" s="125">
        <v>12</v>
      </c>
      <c r="Z488" s="125">
        <v>0</v>
      </c>
      <c r="AA488" s="92">
        <f t="shared" si="112"/>
        <v>80</v>
      </c>
      <c r="AB488" s="278">
        <f t="shared" si="99"/>
        <v>6</v>
      </c>
      <c r="AC488" s="278">
        <f t="shared" si="100"/>
        <v>20</v>
      </c>
      <c r="AD488" s="278">
        <f t="shared" si="101"/>
        <v>26</v>
      </c>
      <c r="AE488" s="278">
        <f t="shared" si="102"/>
        <v>10</v>
      </c>
      <c r="AF488" s="278">
        <f t="shared" si="103"/>
        <v>18</v>
      </c>
      <c r="AG488" s="278">
        <f t="shared" si="104"/>
        <v>0</v>
      </c>
      <c r="AH488" s="277">
        <f t="shared" si="105"/>
        <v>80</v>
      </c>
      <c r="AI488" s="279">
        <f t="shared" si="106"/>
        <v>100</v>
      </c>
      <c r="AJ488" s="279">
        <f t="shared" si="107"/>
        <v>86.956521739130437</v>
      </c>
      <c r="AK488" s="279">
        <f t="shared" si="108"/>
        <v>86.666666666666671</v>
      </c>
      <c r="AL488" s="279">
        <f t="shared" si="109"/>
        <v>76.923076923076934</v>
      </c>
      <c r="AM488" s="279">
        <f t="shared" si="110"/>
        <v>64.285714285714292</v>
      </c>
      <c r="AN488" s="279">
        <f t="shared" si="111"/>
        <v>0</v>
      </c>
      <c r="AO488" s="3"/>
      <c r="AP488" s="3"/>
      <c r="AQ488" s="3"/>
      <c r="AR488" s="3"/>
      <c r="AS488" s="3"/>
      <c r="AT488" s="3"/>
      <c r="AU488" s="3"/>
      <c r="AV488" s="3"/>
      <c r="AW488" s="3"/>
      <c r="AX488" s="3"/>
      <c r="AY488" s="3"/>
      <c r="AZ488" s="3"/>
      <c r="BA488" s="3"/>
      <c r="BB488" s="3"/>
      <c r="BC488" s="3"/>
      <c r="BD488" s="3"/>
      <c r="BE488" s="3"/>
    </row>
    <row r="489" spans="1:57" ht="30" customHeight="1" x14ac:dyDescent="0.2">
      <c r="A489" s="91">
        <v>473</v>
      </c>
      <c r="B489" s="117" t="str">
        <f>'STUDENT NAMELIST'!B477</f>
        <v>2023PEC AI 329</v>
      </c>
      <c r="C489" s="117">
        <f>'STUDENT NAMELIST'!C477</f>
        <v>211423243479</v>
      </c>
      <c r="D489" s="118" t="str">
        <f>'STUDENT NAMELIST'!D477</f>
        <v>VIGNESHRAJAN V R</v>
      </c>
      <c r="E489" s="82">
        <v>2</v>
      </c>
      <c r="F489" s="82">
        <v>2</v>
      </c>
      <c r="G489" s="82">
        <v>2</v>
      </c>
      <c r="H489" s="82">
        <v>2</v>
      </c>
      <c r="I489" s="82">
        <v>2</v>
      </c>
      <c r="J489" s="82">
        <v>0</v>
      </c>
      <c r="K489" s="82">
        <v>0</v>
      </c>
      <c r="L489" s="82">
        <v>0</v>
      </c>
      <c r="M489" s="82">
        <v>0</v>
      </c>
      <c r="N489" s="82">
        <v>0</v>
      </c>
      <c r="O489" s="82">
        <v>0</v>
      </c>
      <c r="P489" s="125">
        <v>7</v>
      </c>
      <c r="Q489" s="125">
        <v>7</v>
      </c>
      <c r="R489" s="125">
        <v>0</v>
      </c>
      <c r="S489" s="125">
        <v>0</v>
      </c>
      <c r="T489" s="125">
        <v>7</v>
      </c>
      <c r="U489" s="125">
        <v>0</v>
      </c>
      <c r="V489" s="125">
        <v>7</v>
      </c>
      <c r="W489" s="125">
        <v>4</v>
      </c>
      <c r="X489" s="125">
        <v>0</v>
      </c>
      <c r="Y489" s="125">
        <v>0</v>
      </c>
      <c r="Z489" s="125">
        <v>8</v>
      </c>
      <c r="AA489" s="92">
        <f t="shared" si="112"/>
        <v>50</v>
      </c>
      <c r="AB489" s="278">
        <f t="shared" si="99"/>
        <v>2</v>
      </c>
      <c r="AC489" s="278">
        <f t="shared" si="100"/>
        <v>6</v>
      </c>
      <c r="AD489" s="278">
        <f t="shared" si="101"/>
        <v>16</v>
      </c>
      <c r="AE489" s="278">
        <f t="shared" si="102"/>
        <v>14</v>
      </c>
      <c r="AF489" s="278">
        <f t="shared" si="103"/>
        <v>12</v>
      </c>
      <c r="AG489" s="278">
        <f t="shared" si="104"/>
        <v>0</v>
      </c>
      <c r="AH489" s="277">
        <f t="shared" si="105"/>
        <v>50</v>
      </c>
      <c r="AI489" s="279">
        <f t="shared" si="106"/>
        <v>33.333333333333329</v>
      </c>
      <c r="AJ489" s="279">
        <f t="shared" si="107"/>
        <v>60</v>
      </c>
      <c r="AK489" s="279">
        <f t="shared" si="108"/>
        <v>53.333333333333336</v>
      </c>
      <c r="AL489" s="279">
        <f t="shared" si="109"/>
        <v>53.846153846153847</v>
      </c>
      <c r="AM489" s="279">
        <f t="shared" si="110"/>
        <v>42.857142857142854</v>
      </c>
      <c r="AN489" s="279">
        <f t="shared" si="111"/>
        <v>0</v>
      </c>
      <c r="AO489" s="3"/>
      <c r="AP489" s="3"/>
      <c r="AQ489" s="3"/>
      <c r="AR489" s="3"/>
      <c r="AS489" s="3"/>
      <c r="AT489" s="3"/>
      <c r="AU489" s="3"/>
      <c r="AV489" s="3"/>
      <c r="AW489" s="3"/>
      <c r="AX489" s="3"/>
      <c r="AY489" s="3"/>
      <c r="AZ489" s="3"/>
      <c r="BA489" s="3"/>
      <c r="BB489" s="3"/>
      <c r="BC489" s="3"/>
      <c r="BD489" s="3"/>
      <c r="BE489" s="3"/>
    </row>
    <row r="490" spans="1:57" ht="30" customHeight="1" x14ac:dyDescent="0.2">
      <c r="A490" s="91">
        <v>474</v>
      </c>
      <c r="B490" s="117" t="str">
        <f>'STUDENT NAMELIST'!B478</f>
        <v>2023PEC AI 330</v>
      </c>
      <c r="C490" s="117">
        <f>'STUDENT NAMELIST'!C478</f>
        <v>211423243480</v>
      </c>
      <c r="D490" s="118" t="str">
        <f>'STUDENT NAMELIST'!D478</f>
        <v>VIGNESHWAR V</v>
      </c>
      <c r="E490" s="82">
        <v>2</v>
      </c>
      <c r="F490" s="82">
        <v>2</v>
      </c>
      <c r="G490" s="82">
        <v>2</v>
      </c>
      <c r="H490" s="82">
        <v>2</v>
      </c>
      <c r="I490" s="82">
        <v>2</v>
      </c>
      <c r="J490" s="82">
        <v>2</v>
      </c>
      <c r="K490" s="82">
        <v>2</v>
      </c>
      <c r="L490" s="82">
        <v>2</v>
      </c>
      <c r="M490" s="82">
        <v>2</v>
      </c>
      <c r="N490" s="82">
        <v>1</v>
      </c>
      <c r="O490" s="82">
        <v>13</v>
      </c>
      <c r="P490" s="125">
        <v>0</v>
      </c>
      <c r="Q490" s="125">
        <v>0</v>
      </c>
      <c r="R490" s="125">
        <v>13</v>
      </c>
      <c r="S490" s="125">
        <v>12</v>
      </c>
      <c r="T490" s="125">
        <v>0</v>
      </c>
      <c r="U490" s="125">
        <v>13</v>
      </c>
      <c r="V490" s="125">
        <v>0</v>
      </c>
      <c r="W490" s="125">
        <v>0</v>
      </c>
      <c r="X490" s="125">
        <v>12</v>
      </c>
      <c r="Y490" s="125">
        <v>14</v>
      </c>
      <c r="Z490" s="125">
        <v>0</v>
      </c>
      <c r="AA490" s="92">
        <f t="shared" si="112"/>
        <v>96</v>
      </c>
      <c r="AB490" s="278">
        <f t="shared" si="99"/>
        <v>6</v>
      </c>
      <c r="AC490" s="278">
        <f t="shared" si="100"/>
        <v>22</v>
      </c>
      <c r="AD490" s="278">
        <f t="shared" si="101"/>
        <v>30</v>
      </c>
      <c r="AE490" s="278">
        <f t="shared" si="102"/>
        <v>12</v>
      </c>
      <c r="AF490" s="278">
        <f t="shared" si="103"/>
        <v>26</v>
      </c>
      <c r="AG490" s="278">
        <f t="shared" si="104"/>
        <v>0</v>
      </c>
      <c r="AH490" s="277">
        <f t="shared" si="105"/>
        <v>96</v>
      </c>
      <c r="AI490" s="279">
        <f t="shared" si="106"/>
        <v>100</v>
      </c>
      <c r="AJ490" s="279">
        <f t="shared" si="107"/>
        <v>95.652173913043484</v>
      </c>
      <c r="AK490" s="279">
        <f t="shared" si="108"/>
        <v>100</v>
      </c>
      <c r="AL490" s="279">
        <f t="shared" si="109"/>
        <v>92.307692307692307</v>
      </c>
      <c r="AM490" s="279">
        <f t="shared" si="110"/>
        <v>92.857142857142861</v>
      </c>
      <c r="AN490" s="279">
        <f t="shared" si="111"/>
        <v>0</v>
      </c>
      <c r="AO490" s="3"/>
      <c r="AP490" s="3"/>
      <c r="AQ490" s="3"/>
      <c r="AR490" s="3"/>
      <c r="AS490" s="3"/>
      <c r="AT490" s="3"/>
      <c r="AU490" s="3"/>
      <c r="AV490" s="3"/>
      <c r="AW490" s="3"/>
      <c r="AX490" s="3"/>
      <c r="AY490" s="3"/>
      <c r="AZ490" s="3"/>
      <c r="BA490" s="3"/>
      <c r="BB490" s="3"/>
      <c r="BC490" s="3"/>
      <c r="BD490" s="3"/>
      <c r="BE490" s="3"/>
    </row>
    <row r="491" spans="1:57" ht="30" customHeight="1" x14ac:dyDescent="0.2">
      <c r="A491" s="91">
        <v>475</v>
      </c>
      <c r="B491" s="117" t="str">
        <f>'STUDENT NAMELIST'!B479</f>
        <v>2023PEC AI 331</v>
      </c>
      <c r="C491" s="117">
        <f>'STUDENT NAMELIST'!C479</f>
        <v>211423243481</v>
      </c>
      <c r="D491" s="118" t="str">
        <f>'STUDENT NAMELIST'!D479</f>
        <v>VIJAYA KRISHNAN N A</v>
      </c>
      <c r="E491" s="82">
        <v>2</v>
      </c>
      <c r="F491" s="82">
        <v>2</v>
      </c>
      <c r="G491" s="82">
        <v>2</v>
      </c>
      <c r="H491" s="82">
        <v>2</v>
      </c>
      <c r="I491" s="82">
        <v>2</v>
      </c>
      <c r="J491" s="82">
        <v>0</v>
      </c>
      <c r="K491" s="82">
        <v>0</v>
      </c>
      <c r="L491" s="82">
        <v>0</v>
      </c>
      <c r="M491" s="82">
        <v>0</v>
      </c>
      <c r="N491" s="82">
        <v>0</v>
      </c>
      <c r="O491" s="82">
        <v>0</v>
      </c>
      <c r="P491" s="125">
        <v>7</v>
      </c>
      <c r="Q491" s="125">
        <v>8</v>
      </c>
      <c r="R491" s="125">
        <v>0</v>
      </c>
      <c r="S491" s="125">
        <v>0</v>
      </c>
      <c r="T491" s="125">
        <v>8</v>
      </c>
      <c r="U491" s="125">
        <v>0</v>
      </c>
      <c r="V491" s="125">
        <v>8</v>
      </c>
      <c r="W491" s="125">
        <v>2</v>
      </c>
      <c r="X491" s="125">
        <v>0</v>
      </c>
      <c r="Y491" s="125">
        <v>0</v>
      </c>
      <c r="Z491" s="125">
        <v>8</v>
      </c>
      <c r="AA491" s="92">
        <f t="shared" si="112"/>
        <v>51</v>
      </c>
      <c r="AB491" s="278">
        <f t="shared" si="99"/>
        <v>2</v>
      </c>
      <c r="AC491" s="278">
        <f t="shared" si="100"/>
        <v>6</v>
      </c>
      <c r="AD491" s="278">
        <f t="shared" si="101"/>
        <v>17</v>
      </c>
      <c r="AE491" s="278">
        <f t="shared" si="102"/>
        <v>16</v>
      </c>
      <c r="AF491" s="278">
        <f t="shared" si="103"/>
        <v>10</v>
      </c>
      <c r="AG491" s="278">
        <f t="shared" si="104"/>
        <v>0</v>
      </c>
      <c r="AH491" s="277">
        <f t="shared" si="105"/>
        <v>51</v>
      </c>
      <c r="AI491" s="279">
        <f t="shared" si="106"/>
        <v>33.333333333333329</v>
      </c>
      <c r="AJ491" s="279">
        <f t="shared" si="107"/>
        <v>60</v>
      </c>
      <c r="AK491" s="279">
        <f t="shared" si="108"/>
        <v>56.666666666666664</v>
      </c>
      <c r="AL491" s="279">
        <f t="shared" si="109"/>
        <v>61.53846153846154</v>
      </c>
      <c r="AM491" s="279">
        <f t="shared" si="110"/>
        <v>35.714285714285715</v>
      </c>
      <c r="AN491" s="279">
        <f t="shared" si="111"/>
        <v>0</v>
      </c>
      <c r="AO491" s="3"/>
      <c r="AP491" s="3"/>
      <c r="AQ491" s="3"/>
      <c r="AR491" s="3"/>
      <c r="AS491" s="3"/>
      <c r="AT491" s="3"/>
      <c r="AU491" s="3"/>
      <c r="AV491" s="3"/>
      <c r="AW491" s="3"/>
      <c r="AX491" s="3"/>
      <c r="AY491" s="3"/>
      <c r="AZ491" s="3"/>
      <c r="BA491" s="3"/>
      <c r="BB491" s="3"/>
      <c r="BC491" s="3"/>
      <c r="BD491" s="3"/>
      <c r="BE491" s="3"/>
    </row>
    <row r="492" spans="1:57" ht="30" customHeight="1" x14ac:dyDescent="0.2">
      <c r="A492" s="91">
        <v>476</v>
      </c>
      <c r="B492" s="117" t="str">
        <f>'STUDENT NAMELIST'!B480</f>
        <v>2023PEC AI 332</v>
      </c>
      <c r="C492" s="117">
        <f>'STUDENT NAMELIST'!C480</f>
        <v>211423243482</v>
      </c>
      <c r="D492" s="118" t="str">
        <f>'STUDENT NAMELIST'!D480</f>
        <v>VIKNESH S</v>
      </c>
      <c r="E492" s="82">
        <v>2</v>
      </c>
      <c r="F492" s="82">
        <v>2</v>
      </c>
      <c r="G492" s="82">
        <v>2</v>
      </c>
      <c r="H492" s="82">
        <v>2</v>
      </c>
      <c r="I492" s="82">
        <v>2</v>
      </c>
      <c r="J492" s="82">
        <v>2</v>
      </c>
      <c r="K492" s="82">
        <v>0</v>
      </c>
      <c r="L492" s="82">
        <v>0</v>
      </c>
      <c r="M492" s="82">
        <v>0</v>
      </c>
      <c r="N492" s="82">
        <v>0</v>
      </c>
      <c r="O492" s="82">
        <v>9</v>
      </c>
      <c r="P492" s="125">
        <v>0</v>
      </c>
      <c r="Q492" s="125">
        <v>0</v>
      </c>
      <c r="R492" s="125">
        <v>9</v>
      </c>
      <c r="S492" s="125">
        <v>8</v>
      </c>
      <c r="T492" s="125">
        <v>0</v>
      </c>
      <c r="U492" s="125">
        <v>9</v>
      </c>
      <c r="V492" s="125">
        <v>0</v>
      </c>
      <c r="W492" s="125">
        <v>0</v>
      </c>
      <c r="X492" s="125">
        <v>4</v>
      </c>
      <c r="Y492" s="125">
        <v>9</v>
      </c>
      <c r="Z492" s="125">
        <v>0</v>
      </c>
      <c r="AA492" s="92">
        <f t="shared" si="112"/>
        <v>60</v>
      </c>
      <c r="AB492" s="278">
        <f t="shared" si="99"/>
        <v>2</v>
      </c>
      <c r="AC492" s="278">
        <f t="shared" si="100"/>
        <v>17</v>
      </c>
      <c r="AD492" s="278">
        <f t="shared" si="101"/>
        <v>20</v>
      </c>
      <c r="AE492" s="278">
        <f t="shared" si="102"/>
        <v>8</v>
      </c>
      <c r="AF492" s="278">
        <f t="shared" si="103"/>
        <v>13</v>
      </c>
      <c r="AG492" s="278">
        <f t="shared" si="104"/>
        <v>0</v>
      </c>
      <c r="AH492" s="277">
        <f t="shared" si="105"/>
        <v>60</v>
      </c>
      <c r="AI492" s="279">
        <f t="shared" si="106"/>
        <v>33.333333333333329</v>
      </c>
      <c r="AJ492" s="279">
        <f t="shared" si="107"/>
        <v>73.91304347826086</v>
      </c>
      <c r="AK492" s="279">
        <f t="shared" si="108"/>
        <v>66.666666666666657</v>
      </c>
      <c r="AL492" s="279">
        <f t="shared" si="109"/>
        <v>61.53846153846154</v>
      </c>
      <c r="AM492" s="279">
        <f t="shared" si="110"/>
        <v>46.428571428571431</v>
      </c>
      <c r="AN492" s="279">
        <f t="shared" si="111"/>
        <v>0</v>
      </c>
      <c r="AO492" s="3"/>
      <c r="AP492" s="3"/>
      <c r="AQ492" s="3"/>
      <c r="AR492" s="3"/>
      <c r="AS492" s="3"/>
      <c r="AT492" s="3"/>
      <c r="AU492" s="3"/>
      <c r="AV492" s="3"/>
      <c r="AW492" s="3"/>
      <c r="AX492" s="3"/>
      <c r="AY492" s="3"/>
      <c r="AZ492" s="3"/>
      <c r="BA492" s="3"/>
      <c r="BB492" s="3"/>
      <c r="BC492" s="3"/>
      <c r="BD492" s="3"/>
      <c r="BE492" s="3"/>
    </row>
    <row r="493" spans="1:57" ht="30" customHeight="1" x14ac:dyDescent="0.2">
      <c r="A493" s="91">
        <v>477</v>
      </c>
      <c r="B493" s="117" t="str">
        <f>'STUDENT NAMELIST'!B481</f>
        <v>2023PEC AI 333</v>
      </c>
      <c r="C493" s="117">
        <f>'STUDENT NAMELIST'!C481</f>
        <v>211423243483</v>
      </c>
      <c r="D493" s="118" t="str">
        <f>'STUDENT NAMELIST'!D481</f>
        <v xml:space="preserve">VIMALRAJ GOVINDARAJ </v>
      </c>
      <c r="E493" s="82">
        <v>2</v>
      </c>
      <c r="F493" s="82">
        <v>2</v>
      </c>
      <c r="G493" s="82">
        <v>2</v>
      </c>
      <c r="H493" s="82">
        <v>2</v>
      </c>
      <c r="I493" s="82">
        <v>2</v>
      </c>
      <c r="J493" s="82">
        <v>2</v>
      </c>
      <c r="K493" s="82">
        <v>2</v>
      </c>
      <c r="L493" s="82">
        <v>2</v>
      </c>
      <c r="M493" s="82">
        <v>1</v>
      </c>
      <c r="N493" s="82">
        <v>0</v>
      </c>
      <c r="O493" s="82">
        <v>0</v>
      </c>
      <c r="P493" s="125">
        <v>12</v>
      </c>
      <c r="Q493" s="125">
        <v>12</v>
      </c>
      <c r="R493" s="125">
        <v>0</v>
      </c>
      <c r="S493" s="125">
        <v>0</v>
      </c>
      <c r="T493" s="125">
        <v>12</v>
      </c>
      <c r="U493" s="125">
        <v>0</v>
      </c>
      <c r="V493" s="125">
        <v>12</v>
      </c>
      <c r="W493" s="125">
        <v>7</v>
      </c>
      <c r="X493" s="125">
        <v>0</v>
      </c>
      <c r="Y493" s="125">
        <v>0</v>
      </c>
      <c r="Z493" s="125">
        <v>13</v>
      </c>
      <c r="AA493" s="92">
        <f t="shared" si="112"/>
        <v>85</v>
      </c>
      <c r="AB493" s="278">
        <f t="shared" si="99"/>
        <v>6</v>
      </c>
      <c r="AC493" s="278">
        <f t="shared" si="100"/>
        <v>8</v>
      </c>
      <c r="AD493" s="278">
        <f t="shared" si="101"/>
        <v>27</v>
      </c>
      <c r="AE493" s="278">
        <f t="shared" si="102"/>
        <v>24</v>
      </c>
      <c r="AF493" s="278">
        <f t="shared" si="103"/>
        <v>20</v>
      </c>
      <c r="AG493" s="278">
        <f t="shared" si="104"/>
        <v>0</v>
      </c>
      <c r="AH493" s="277">
        <f t="shared" si="105"/>
        <v>85</v>
      </c>
      <c r="AI493" s="279">
        <f t="shared" si="106"/>
        <v>100</v>
      </c>
      <c r="AJ493" s="279">
        <f t="shared" si="107"/>
        <v>80</v>
      </c>
      <c r="AK493" s="279">
        <f t="shared" si="108"/>
        <v>90</v>
      </c>
      <c r="AL493" s="279">
        <f t="shared" si="109"/>
        <v>92.307692307692307</v>
      </c>
      <c r="AM493" s="279">
        <f t="shared" si="110"/>
        <v>71.428571428571431</v>
      </c>
      <c r="AN493" s="279">
        <f t="shared" si="111"/>
        <v>0</v>
      </c>
      <c r="AO493" s="3"/>
      <c r="AP493" s="3"/>
      <c r="AQ493" s="3"/>
      <c r="AR493" s="3"/>
      <c r="AS493" s="3"/>
      <c r="AT493" s="3"/>
      <c r="AU493" s="3"/>
      <c r="AV493" s="3"/>
      <c r="AW493" s="3"/>
      <c r="AX493" s="3"/>
      <c r="AY493" s="3"/>
      <c r="AZ493" s="3"/>
      <c r="BA493" s="3"/>
      <c r="BB493" s="3"/>
      <c r="BC493" s="3"/>
      <c r="BD493" s="3"/>
      <c r="BE493" s="3"/>
    </row>
    <row r="494" spans="1:57" ht="30" customHeight="1" x14ac:dyDescent="0.2">
      <c r="A494" s="91">
        <v>478</v>
      </c>
      <c r="B494" s="117" t="str">
        <f>'STUDENT NAMELIST'!B482</f>
        <v>2023PEC AI 335</v>
      </c>
      <c r="C494" s="117">
        <f>'STUDENT NAMELIST'!C482</f>
        <v>211423243485</v>
      </c>
      <c r="D494" s="118" t="str">
        <f>'STUDENT NAMELIST'!D482</f>
        <v>VISHAAL S</v>
      </c>
      <c r="E494" s="82">
        <v>2</v>
      </c>
      <c r="F494" s="82">
        <v>2</v>
      </c>
      <c r="G494" s="82">
        <v>2</v>
      </c>
      <c r="H494" s="82">
        <v>2</v>
      </c>
      <c r="I494" s="82">
        <v>2</v>
      </c>
      <c r="J494" s="82">
        <v>2</v>
      </c>
      <c r="K494" s="82">
        <v>0</v>
      </c>
      <c r="L494" s="82">
        <v>0</v>
      </c>
      <c r="M494" s="82">
        <v>0</v>
      </c>
      <c r="N494" s="82">
        <v>0</v>
      </c>
      <c r="O494" s="82">
        <v>9</v>
      </c>
      <c r="P494" s="125">
        <v>0</v>
      </c>
      <c r="Q494" s="125">
        <v>0</v>
      </c>
      <c r="R494" s="125">
        <v>9</v>
      </c>
      <c r="S494" s="125">
        <v>8</v>
      </c>
      <c r="T494" s="125">
        <v>0</v>
      </c>
      <c r="U494" s="125">
        <v>9</v>
      </c>
      <c r="V494" s="125">
        <v>0</v>
      </c>
      <c r="W494" s="125">
        <v>0</v>
      </c>
      <c r="X494" s="125">
        <v>6</v>
      </c>
      <c r="Y494" s="125">
        <v>9</v>
      </c>
      <c r="Z494" s="125">
        <v>0</v>
      </c>
      <c r="AA494" s="92">
        <f t="shared" si="112"/>
        <v>62</v>
      </c>
      <c r="AB494" s="278">
        <f t="shared" si="99"/>
        <v>2</v>
      </c>
      <c r="AC494" s="278">
        <f t="shared" si="100"/>
        <v>17</v>
      </c>
      <c r="AD494" s="278">
        <f t="shared" si="101"/>
        <v>20</v>
      </c>
      <c r="AE494" s="278">
        <f t="shared" si="102"/>
        <v>8</v>
      </c>
      <c r="AF494" s="278">
        <f t="shared" si="103"/>
        <v>15</v>
      </c>
      <c r="AG494" s="278">
        <f t="shared" si="104"/>
        <v>0</v>
      </c>
      <c r="AH494" s="277">
        <f t="shared" si="105"/>
        <v>62</v>
      </c>
      <c r="AI494" s="279">
        <f t="shared" si="106"/>
        <v>33.333333333333329</v>
      </c>
      <c r="AJ494" s="279">
        <f t="shared" si="107"/>
        <v>73.91304347826086</v>
      </c>
      <c r="AK494" s="279">
        <f t="shared" si="108"/>
        <v>66.666666666666657</v>
      </c>
      <c r="AL494" s="279">
        <f t="shared" si="109"/>
        <v>61.53846153846154</v>
      </c>
      <c r="AM494" s="279">
        <f t="shared" si="110"/>
        <v>53.571428571428569</v>
      </c>
      <c r="AN494" s="279">
        <f t="shared" si="111"/>
        <v>0</v>
      </c>
      <c r="AO494" s="3"/>
      <c r="AP494" s="3"/>
      <c r="AQ494" s="3"/>
      <c r="AR494" s="3"/>
      <c r="AS494" s="3"/>
      <c r="AT494" s="3"/>
      <c r="AU494" s="3"/>
      <c r="AV494" s="3"/>
      <c r="AW494" s="3"/>
      <c r="AX494" s="3"/>
      <c r="AY494" s="3"/>
      <c r="AZ494" s="3"/>
      <c r="BA494" s="3"/>
      <c r="BB494" s="3"/>
      <c r="BC494" s="3"/>
      <c r="BD494" s="3"/>
      <c r="BE494" s="3"/>
    </row>
    <row r="495" spans="1:57" ht="30" customHeight="1" x14ac:dyDescent="0.2">
      <c r="A495" s="91">
        <v>479</v>
      </c>
      <c r="B495" s="117" t="str">
        <f>'STUDENT NAMELIST'!B483</f>
        <v>2023PEC AI 336</v>
      </c>
      <c r="C495" s="117">
        <f>'STUDENT NAMELIST'!C483</f>
        <v>211423243486</v>
      </c>
      <c r="D495" s="118" t="str">
        <f>'STUDENT NAMELIST'!D483</f>
        <v>VISHAL BABU B</v>
      </c>
      <c r="E495" s="82">
        <v>2</v>
      </c>
      <c r="F495" s="82">
        <v>2</v>
      </c>
      <c r="G495" s="82">
        <v>2</v>
      </c>
      <c r="H495" s="82">
        <v>2</v>
      </c>
      <c r="I495" s="82">
        <v>2</v>
      </c>
      <c r="J495" s="82">
        <v>2</v>
      </c>
      <c r="K495" s="82">
        <v>2</v>
      </c>
      <c r="L495" s="82">
        <v>2</v>
      </c>
      <c r="M495" s="82">
        <v>2</v>
      </c>
      <c r="N495" s="82">
        <v>0</v>
      </c>
      <c r="O495" s="82">
        <v>0</v>
      </c>
      <c r="P495" s="125">
        <v>12</v>
      </c>
      <c r="Q495" s="125">
        <v>13</v>
      </c>
      <c r="R495" s="125">
        <v>0</v>
      </c>
      <c r="S495" s="125">
        <v>0</v>
      </c>
      <c r="T495" s="125">
        <v>13</v>
      </c>
      <c r="U495" s="125">
        <v>0</v>
      </c>
      <c r="V495" s="125">
        <v>13</v>
      </c>
      <c r="W495" s="125">
        <v>7</v>
      </c>
      <c r="X495" s="125">
        <v>0</v>
      </c>
      <c r="Y495" s="125">
        <v>0</v>
      </c>
      <c r="Z495" s="125">
        <v>14</v>
      </c>
      <c r="AA495" s="92">
        <f t="shared" si="112"/>
        <v>90</v>
      </c>
      <c r="AB495" s="278">
        <f t="shared" si="99"/>
        <v>6</v>
      </c>
      <c r="AC495" s="278">
        <f t="shared" si="100"/>
        <v>8</v>
      </c>
      <c r="AD495" s="278">
        <f t="shared" si="101"/>
        <v>29</v>
      </c>
      <c r="AE495" s="278">
        <f t="shared" si="102"/>
        <v>26</v>
      </c>
      <c r="AF495" s="278">
        <f t="shared" si="103"/>
        <v>21</v>
      </c>
      <c r="AG495" s="278">
        <f t="shared" si="104"/>
        <v>0</v>
      </c>
      <c r="AH495" s="277">
        <f t="shared" si="105"/>
        <v>90</v>
      </c>
      <c r="AI495" s="279">
        <f t="shared" si="106"/>
        <v>100</v>
      </c>
      <c r="AJ495" s="279">
        <f t="shared" si="107"/>
        <v>80</v>
      </c>
      <c r="AK495" s="279">
        <f t="shared" si="108"/>
        <v>96.666666666666671</v>
      </c>
      <c r="AL495" s="279">
        <f t="shared" si="109"/>
        <v>100</v>
      </c>
      <c r="AM495" s="279">
        <f t="shared" si="110"/>
        <v>75</v>
      </c>
      <c r="AN495" s="279">
        <f t="shared" si="111"/>
        <v>0</v>
      </c>
      <c r="AO495" s="3"/>
      <c r="AP495" s="3"/>
      <c r="AQ495" s="3"/>
      <c r="AR495" s="3"/>
      <c r="AS495" s="3"/>
      <c r="AT495" s="3"/>
      <c r="AU495" s="3"/>
      <c r="AV495" s="3"/>
      <c r="AW495" s="3"/>
      <c r="AX495" s="3"/>
      <c r="AY495" s="3"/>
      <c r="AZ495" s="3"/>
      <c r="BA495" s="3"/>
      <c r="BB495" s="3"/>
      <c r="BC495" s="3"/>
      <c r="BD495" s="3"/>
      <c r="BE495" s="3"/>
    </row>
    <row r="496" spans="1:57" ht="30" customHeight="1" x14ac:dyDescent="0.2">
      <c r="A496" s="91">
        <v>480</v>
      </c>
      <c r="B496" s="117" t="str">
        <f>'STUDENT NAMELIST'!B484</f>
        <v>2023PEC AI 337</v>
      </c>
      <c r="C496" s="117">
        <f>'STUDENT NAMELIST'!C484</f>
        <v>211423243487</v>
      </c>
      <c r="D496" s="118" t="str">
        <f>'STUDENT NAMELIST'!D484</f>
        <v>VISHAL J</v>
      </c>
      <c r="E496" s="82">
        <v>2</v>
      </c>
      <c r="F496" s="82">
        <v>2</v>
      </c>
      <c r="G496" s="82">
        <v>2</v>
      </c>
      <c r="H496" s="82">
        <v>2</v>
      </c>
      <c r="I496" s="82">
        <v>2</v>
      </c>
      <c r="J496" s="82">
        <v>2</v>
      </c>
      <c r="K496" s="82">
        <v>2</v>
      </c>
      <c r="L496" s="82">
        <v>2</v>
      </c>
      <c r="M496" s="82">
        <v>2</v>
      </c>
      <c r="N496" s="82">
        <v>0</v>
      </c>
      <c r="O496" s="82">
        <v>13</v>
      </c>
      <c r="P496" s="125">
        <v>0</v>
      </c>
      <c r="Q496" s="125">
        <v>0</v>
      </c>
      <c r="R496" s="125">
        <v>13</v>
      </c>
      <c r="S496" s="125">
        <v>11</v>
      </c>
      <c r="T496" s="125">
        <v>0</v>
      </c>
      <c r="U496" s="125">
        <v>13</v>
      </c>
      <c r="V496" s="125">
        <v>0</v>
      </c>
      <c r="W496" s="125">
        <v>0</v>
      </c>
      <c r="X496" s="125">
        <v>8</v>
      </c>
      <c r="Y496" s="125">
        <v>14</v>
      </c>
      <c r="Z496" s="125">
        <v>0</v>
      </c>
      <c r="AA496" s="92">
        <f t="shared" si="112"/>
        <v>90</v>
      </c>
      <c r="AB496" s="278">
        <f t="shared" si="99"/>
        <v>6</v>
      </c>
      <c r="AC496" s="278">
        <f t="shared" si="100"/>
        <v>21</v>
      </c>
      <c r="AD496" s="278">
        <f t="shared" si="101"/>
        <v>30</v>
      </c>
      <c r="AE496" s="278">
        <f t="shared" si="102"/>
        <v>11</v>
      </c>
      <c r="AF496" s="278">
        <f t="shared" si="103"/>
        <v>22</v>
      </c>
      <c r="AG496" s="278">
        <f t="shared" si="104"/>
        <v>0</v>
      </c>
      <c r="AH496" s="277">
        <f t="shared" si="105"/>
        <v>90</v>
      </c>
      <c r="AI496" s="279">
        <f t="shared" si="106"/>
        <v>100</v>
      </c>
      <c r="AJ496" s="279">
        <f t="shared" si="107"/>
        <v>91.304347826086953</v>
      </c>
      <c r="AK496" s="279">
        <f t="shared" si="108"/>
        <v>100</v>
      </c>
      <c r="AL496" s="279">
        <f t="shared" si="109"/>
        <v>84.615384615384613</v>
      </c>
      <c r="AM496" s="279">
        <f t="shared" si="110"/>
        <v>78.571428571428569</v>
      </c>
      <c r="AN496" s="279">
        <f t="shared" si="111"/>
        <v>0</v>
      </c>
      <c r="AO496" s="3"/>
      <c r="AP496" s="3"/>
      <c r="AQ496" s="3"/>
      <c r="AR496" s="3"/>
      <c r="AS496" s="3"/>
      <c r="AT496" s="3"/>
      <c r="AU496" s="3"/>
      <c r="AV496" s="3"/>
      <c r="AW496" s="3"/>
      <c r="AX496" s="3"/>
      <c r="AY496" s="3"/>
      <c r="AZ496" s="3"/>
      <c r="BA496" s="3"/>
      <c r="BB496" s="3"/>
      <c r="BC496" s="3"/>
      <c r="BD496" s="3"/>
      <c r="BE496" s="3"/>
    </row>
    <row r="497" spans="1:57" ht="30" customHeight="1" x14ac:dyDescent="0.2">
      <c r="A497" s="91">
        <v>481</v>
      </c>
      <c r="B497" s="117" t="str">
        <f>'STUDENT NAMELIST'!B485</f>
        <v>2023PEC AI 280</v>
      </c>
      <c r="C497" s="117">
        <f>'STUDENT NAMELIST'!C485</f>
        <v>211423243488</v>
      </c>
      <c r="D497" s="118" t="str">
        <f>'STUDENT NAMELIST'!D485</f>
        <v>VISHVA DHARSHINI R</v>
      </c>
      <c r="E497" s="82">
        <v>2</v>
      </c>
      <c r="F497" s="82">
        <v>2</v>
      </c>
      <c r="G497" s="82">
        <v>2</v>
      </c>
      <c r="H497" s="82">
        <v>2</v>
      </c>
      <c r="I497" s="82">
        <v>2</v>
      </c>
      <c r="J497" s="82">
        <v>2</v>
      </c>
      <c r="K497" s="82">
        <v>2</v>
      </c>
      <c r="L497" s="82">
        <v>2</v>
      </c>
      <c r="M497" s="82">
        <v>2</v>
      </c>
      <c r="N497" s="82">
        <v>1</v>
      </c>
      <c r="O497" s="82">
        <v>0</v>
      </c>
      <c r="P497" s="125">
        <v>13</v>
      </c>
      <c r="Q497" s="125">
        <v>13</v>
      </c>
      <c r="R497" s="125">
        <v>0</v>
      </c>
      <c r="S497" s="125">
        <v>0</v>
      </c>
      <c r="T497" s="125">
        <v>13</v>
      </c>
      <c r="U497" s="125">
        <v>0</v>
      </c>
      <c r="V497" s="125">
        <v>13</v>
      </c>
      <c r="W497" s="125">
        <v>9</v>
      </c>
      <c r="X497" s="125">
        <v>0</v>
      </c>
      <c r="Y497" s="125">
        <v>0</v>
      </c>
      <c r="Z497" s="125">
        <v>14</v>
      </c>
      <c r="AA497" s="92">
        <f t="shared" si="112"/>
        <v>94</v>
      </c>
      <c r="AB497" s="278">
        <f t="shared" si="99"/>
        <v>6</v>
      </c>
      <c r="AC497" s="278">
        <f t="shared" si="100"/>
        <v>9</v>
      </c>
      <c r="AD497" s="278">
        <f t="shared" si="101"/>
        <v>30</v>
      </c>
      <c r="AE497" s="278">
        <f t="shared" si="102"/>
        <v>26</v>
      </c>
      <c r="AF497" s="278">
        <f t="shared" si="103"/>
        <v>23</v>
      </c>
      <c r="AG497" s="278">
        <f t="shared" si="104"/>
        <v>0</v>
      </c>
      <c r="AH497" s="277">
        <f t="shared" si="105"/>
        <v>94</v>
      </c>
      <c r="AI497" s="279">
        <f t="shared" si="106"/>
        <v>100</v>
      </c>
      <c r="AJ497" s="279">
        <f t="shared" si="107"/>
        <v>90</v>
      </c>
      <c r="AK497" s="279">
        <f t="shared" si="108"/>
        <v>100</v>
      </c>
      <c r="AL497" s="279">
        <f t="shared" si="109"/>
        <v>100</v>
      </c>
      <c r="AM497" s="279">
        <f t="shared" si="110"/>
        <v>82.142857142857139</v>
      </c>
      <c r="AN497" s="279">
        <f t="shared" si="111"/>
        <v>0</v>
      </c>
      <c r="AO497" s="3"/>
      <c r="AP497" s="3"/>
      <c r="AQ497" s="3"/>
      <c r="AR497" s="3"/>
      <c r="AS497" s="3"/>
      <c r="AT497" s="3"/>
      <c r="AU497" s="3"/>
      <c r="AV497" s="3"/>
      <c r="AW497" s="3"/>
      <c r="AX497" s="3"/>
      <c r="AY497" s="3"/>
      <c r="AZ497" s="3"/>
      <c r="BA497" s="3"/>
      <c r="BB497" s="3"/>
      <c r="BC497" s="3"/>
      <c r="BD497" s="3"/>
      <c r="BE497" s="3"/>
    </row>
    <row r="498" spans="1:57" ht="30" customHeight="1" x14ac:dyDescent="0.2">
      <c r="A498" s="91">
        <v>482</v>
      </c>
      <c r="B498" s="117" t="str">
        <f>'STUDENT NAMELIST'!B486</f>
        <v>2023PEC AI 338</v>
      </c>
      <c r="C498" s="117">
        <f>'STUDENT NAMELIST'!C486</f>
        <v>211423243489</v>
      </c>
      <c r="D498" s="118" t="str">
        <f>'STUDENT NAMELIST'!D486</f>
        <v>VISHWA RAVI T</v>
      </c>
      <c r="E498" s="82">
        <v>2</v>
      </c>
      <c r="F498" s="82">
        <v>2</v>
      </c>
      <c r="G498" s="82">
        <v>2</v>
      </c>
      <c r="H498" s="82">
        <v>2</v>
      </c>
      <c r="I498" s="82">
        <v>2</v>
      </c>
      <c r="J498" s="82">
        <v>2</v>
      </c>
      <c r="K498" s="82">
        <v>0</v>
      </c>
      <c r="L498" s="82">
        <v>0</v>
      </c>
      <c r="M498" s="82">
        <v>0</v>
      </c>
      <c r="N498" s="82">
        <v>0</v>
      </c>
      <c r="O498" s="82">
        <v>9</v>
      </c>
      <c r="P498" s="125">
        <v>0</v>
      </c>
      <c r="Q498" s="125">
        <v>0</v>
      </c>
      <c r="R498" s="125">
        <v>9</v>
      </c>
      <c r="S498" s="125">
        <v>8</v>
      </c>
      <c r="T498" s="125">
        <v>0</v>
      </c>
      <c r="U498" s="125">
        <v>9</v>
      </c>
      <c r="V498" s="125">
        <v>0</v>
      </c>
      <c r="W498" s="125">
        <v>0</v>
      </c>
      <c r="X498" s="125">
        <v>4</v>
      </c>
      <c r="Y498" s="125">
        <v>9</v>
      </c>
      <c r="Z498" s="125">
        <v>0</v>
      </c>
      <c r="AA498" s="92">
        <f t="shared" si="112"/>
        <v>60</v>
      </c>
      <c r="AB498" s="278">
        <f t="shared" si="99"/>
        <v>2</v>
      </c>
      <c r="AC498" s="278">
        <f t="shared" si="100"/>
        <v>17</v>
      </c>
      <c r="AD498" s="278">
        <f t="shared" si="101"/>
        <v>20</v>
      </c>
      <c r="AE498" s="278">
        <f t="shared" si="102"/>
        <v>8</v>
      </c>
      <c r="AF498" s="278">
        <f t="shared" si="103"/>
        <v>13</v>
      </c>
      <c r="AG498" s="278">
        <f t="shared" si="104"/>
        <v>0</v>
      </c>
      <c r="AH498" s="277">
        <f t="shared" si="105"/>
        <v>60</v>
      </c>
      <c r="AI498" s="279">
        <f t="shared" si="106"/>
        <v>33.333333333333329</v>
      </c>
      <c r="AJ498" s="279">
        <f t="shared" si="107"/>
        <v>73.91304347826086</v>
      </c>
      <c r="AK498" s="279">
        <f t="shared" si="108"/>
        <v>66.666666666666657</v>
      </c>
      <c r="AL498" s="279">
        <f t="shared" si="109"/>
        <v>61.53846153846154</v>
      </c>
      <c r="AM498" s="279">
        <f t="shared" si="110"/>
        <v>46.428571428571431</v>
      </c>
      <c r="AN498" s="279">
        <f t="shared" si="111"/>
        <v>0</v>
      </c>
      <c r="AO498" s="3"/>
      <c r="AP498" s="3"/>
      <c r="AQ498" s="3"/>
      <c r="AR498" s="3"/>
      <c r="AS498" s="3"/>
      <c r="AT498" s="3"/>
      <c r="AU498" s="3"/>
      <c r="AV498" s="3"/>
      <c r="AW498" s="3"/>
      <c r="AX498" s="3"/>
      <c r="AY498" s="3"/>
      <c r="AZ498" s="3"/>
      <c r="BA498" s="3"/>
      <c r="BB498" s="3"/>
      <c r="BC498" s="3"/>
      <c r="BD498" s="3"/>
      <c r="BE498" s="3"/>
    </row>
    <row r="499" spans="1:57" ht="30" customHeight="1" x14ac:dyDescent="0.2">
      <c r="A499" s="91">
        <v>483</v>
      </c>
      <c r="B499" s="117" t="str">
        <f>'STUDENT NAMELIST'!B487</f>
        <v>2023PEC AI 339</v>
      </c>
      <c r="C499" s="117">
        <f>'STUDENT NAMELIST'!C487</f>
        <v>211423243491</v>
      </c>
      <c r="D499" s="118" t="str">
        <f>'STUDENT NAMELIST'!D487</f>
        <v>VUCHURU BHARATH</v>
      </c>
      <c r="E499" s="82">
        <v>2</v>
      </c>
      <c r="F499" s="82">
        <v>2</v>
      </c>
      <c r="G499" s="82">
        <v>2</v>
      </c>
      <c r="H499" s="82">
        <v>2</v>
      </c>
      <c r="I499" s="82">
        <v>2</v>
      </c>
      <c r="J499" s="82">
        <v>2</v>
      </c>
      <c r="K499" s="82">
        <v>2</v>
      </c>
      <c r="L499" s="82">
        <v>0</v>
      </c>
      <c r="M499" s="82">
        <v>0</v>
      </c>
      <c r="N499" s="82">
        <v>0</v>
      </c>
      <c r="O499" s="82">
        <v>0</v>
      </c>
      <c r="P499" s="125">
        <v>10</v>
      </c>
      <c r="Q499" s="125">
        <v>10</v>
      </c>
      <c r="R499" s="125">
        <v>0</v>
      </c>
      <c r="S499" s="125">
        <v>0</v>
      </c>
      <c r="T499" s="125">
        <v>10</v>
      </c>
      <c r="U499" s="125">
        <v>0</v>
      </c>
      <c r="V499" s="125">
        <v>10</v>
      </c>
      <c r="W499" s="125">
        <v>5</v>
      </c>
      <c r="X499" s="125">
        <v>0</v>
      </c>
      <c r="Y499" s="125">
        <v>0</v>
      </c>
      <c r="Z499" s="125">
        <v>11</v>
      </c>
      <c r="AA499" s="92">
        <f t="shared" si="112"/>
        <v>70</v>
      </c>
      <c r="AB499" s="278">
        <f t="shared" si="99"/>
        <v>4</v>
      </c>
      <c r="AC499" s="278">
        <f t="shared" si="100"/>
        <v>8</v>
      </c>
      <c r="AD499" s="278">
        <f t="shared" si="101"/>
        <v>22</v>
      </c>
      <c r="AE499" s="278">
        <f t="shared" si="102"/>
        <v>20</v>
      </c>
      <c r="AF499" s="278">
        <f t="shared" si="103"/>
        <v>16</v>
      </c>
      <c r="AG499" s="278">
        <f t="shared" si="104"/>
        <v>0</v>
      </c>
      <c r="AH499" s="277">
        <f t="shared" si="105"/>
        <v>70</v>
      </c>
      <c r="AI499" s="279">
        <f t="shared" si="106"/>
        <v>66.666666666666657</v>
      </c>
      <c r="AJ499" s="279">
        <f t="shared" si="107"/>
        <v>80</v>
      </c>
      <c r="AK499" s="279">
        <f t="shared" si="108"/>
        <v>73.333333333333329</v>
      </c>
      <c r="AL499" s="279">
        <f t="shared" si="109"/>
        <v>76.923076923076934</v>
      </c>
      <c r="AM499" s="279">
        <f t="shared" si="110"/>
        <v>57.142857142857139</v>
      </c>
      <c r="AN499" s="279">
        <f t="shared" si="111"/>
        <v>0</v>
      </c>
      <c r="AO499" s="3"/>
      <c r="AP499" s="3"/>
      <c r="AQ499" s="3"/>
      <c r="AR499" s="3"/>
      <c r="AS499" s="3"/>
      <c r="AT499" s="3"/>
      <c r="AU499" s="3"/>
      <c r="AV499" s="3"/>
      <c r="AW499" s="3"/>
      <c r="AX499" s="3"/>
      <c r="AY499" s="3"/>
      <c r="AZ499" s="3"/>
      <c r="BA499" s="3"/>
      <c r="BB499" s="3"/>
      <c r="BC499" s="3"/>
      <c r="BD499" s="3"/>
      <c r="BE499" s="3"/>
    </row>
    <row r="500" spans="1:57" ht="30" customHeight="1" x14ac:dyDescent="0.2">
      <c r="A500" s="91">
        <v>484</v>
      </c>
      <c r="B500" s="117" t="str">
        <f>'STUDENT NAMELIST'!B488</f>
        <v>2023PEC AI 340</v>
      </c>
      <c r="C500" s="117">
        <f>'STUDENT NAMELIST'!C488</f>
        <v>211423243492</v>
      </c>
      <c r="D500" s="118" t="str">
        <f>'STUDENT NAMELIST'!D488</f>
        <v>YASHWANTH S</v>
      </c>
      <c r="E500" s="82">
        <v>2</v>
      </c>
      <c r="F500" s="82">
        <v>2</v>
      </c>
      <c r="G500" s="82">
        <v>2</v>
      </c>
      <c r="H500" s="82">
        <v>2</v>
      </c>
      <c r="I500" s="82">
        <v>2</v>
      </c>
      <c r="J500" s="82">
        <v>2</v>
      </c>
      <c r="K500" s="82">
        <v>0</v>
      </c>
      <c r="L500" s="82">
        <v>0</v>
      </c>
      <c r="M500" s="82">
        <v>0</v>
      </c>
      <c r="N500" s="82">
        <v>0</v>
      </c>
      <c r="O500" s="82">
        <v>9</v>
      </c>
      <c r="P500" s="125">
        <v>0</v>
      </c>
      <c r="Q500" s="125">
        <v>0</v>
      </c>
      <c r="R500" s="125">
        <v>9</v>
      </c>
      <c r="S500" s="125">
        <v>7</v>
      </c>
      <c r="T500" s="125">
        <v>0</v>
      </c>
      <c r="U500" s="125">
        <v>9</v>
      </c>
      <c r="V500" s="125">
        <v>0</v>
      </c>
      <c r="W500" s="125">
        <v>0</v>
      </c>
      <c r="X500" s="125">
        <v>3</v>
      </c>
      <c r="Y500" s="125">
        <v>9</v>
      </c>
      <c r="Z500" s="125">
        <v>0</v>
      </c>
      <c r="AA500" s="92">
        <f t="shared" si="112"/>
        <v>58</v>
      </c>
      <c r="AB500" s="278">
        <f t="shared" si="99"/>
        <v>2</v>
      </c>
      <c r="AC500" s="278">
        <f t="shared" si="100"/>
        <v>17</v>
      </c>
      <c r="AD500" s="278">
        <f t="shared" si="101"/>
        <v>20</v>
      </c>
      <c r="AE500" s="278">
        <f t="shared" si="102"/>
        <v>7</v>
      </c>
      <c r="AF500" s="278">
        <f t="shared" si="103"/>
        <v>12</v>
      </c>
      <c r="AG500" s="278">
        <f t="shared" si="104"/>
        <v>0</v>
      </c>
      <c r="AH500" s="277">
        <f t="shared" si="105"/>
        <v>58</v>
      </c>
      <c r="AI500" s="279">
        <f t="shared" si="106"/>
        <v>33.333333333333329</v>
      </c>
      <c r="AJ500" s="279">
        <f t="shared" si="107"/>
        <v>73.91304347826086</v>
      </c>
      <c r="AK500" s="279">
        <f t="shared" si="108"/>
        <v>66.666666666666657</v>
      </c>
      <c r="AL500" s="279">
        <f t="shared" si="109"/>
        <v>53.846153846153847</v>
      </c>
      <c r="AM500" s="279">
        <f t="shared" si="110"/>
        <v>42.857142857142854</v>
      </c>
      <c r="AN500" s="279">
        <f t="shared" si="111"/>
        <v>0</v>
      </c>
      <c r="AO500" s="3"/>
      <c r="AP500" s="3"/>
      <c r="AQ500" s="3"/>
      <c r="AR500" s="3"/>
      <c r="AS500" s="3"/>
      <c r="AT500" s="3"/>
      <c r="AU500" s="3"/>
      <c r="AV500" s="3"/>
      <c r="AW500" s="3"/>
      <c r="AX500" s="3"/>
      <c r="AY500" s="3"/>
      <c r="AZ500" s="3"/>
      <c r="BA500" s="3"/>
      <c r="BB500" s="3"/>
      <c r="BC500" s="3"/>
      <c r="BD500" s="3"/>
      <c r="BE500" s="3"/>
    </row>
    <row r="501" spans="1:57" ht="30" customHeight="1" x14ac:dyDescent="0.2">
      <c r="A501" s="91">
        <v>485</v>
      </c>
      <c r="B501" s="117" t="str">
        <f>'STUDENT NAMELIST'!B489</f>
        <v>2023PEC AI 341</v>
      </c>
      <c r="C501" s="117">
        <f>'STUDENT NAMELIST'!C489</f>
        <v>211423243493</v>
      </c>
      <c r="D501" s="118" t="str">
        <f>'STUDENT NAMELIST'!D489</f>
        <v>YESHWANTH C</v>
      </c>
      <c r="E501" s="82">
        <v>2</v>
      </c>
      <c r="F501" s="82">
        <v>2</v>
      </c>
      <c r="G501" s="82">
        <v>2</v>
      </c>
      <c r="H501" s="82">
        <v>2</v>
      </c>
      <c r="I501" s="82">
        <v>2</v>
      </c>
      <c r="J501" s="82">
        <v>2</v>
      </c>
      <c r="K501" s="82">
        <v>2</v>
      </c>
      <c r="L501" s="82">
        <v>0</v>
      </c>
      <c r="M501" s="82">
        <v>0</v>
      </c>
      <c r="N501" s="82">
        <v>0</v>
      </c>
      <c r="O501" s="82">
        <v>0</v>
      </c>
      <c r="P501" s="125">
        <v>10</v>
      </c>
      <c r="Q501" s="125">
        <v>10</v>
      </c>
      <c r="R501" s="125">
        <v>0</v>
      </c>
      <c r="S501" s="125">
        <v>0</v>
      </c>
      <c r="T501" s="125">
        <v>10</v>
      </c>
      <c r="U501" s="125">
        <v>0</v>
      </c>
      <c r="V501" s="125">
        <v>10</v>
      </c>
      <c r="W501" s="125">
        <v>5</v>
      </c>
      <c r="X501" s="125">
        <v>0</v>
      </c>
      <c r="Y501" s="125">
        <v>0</v>
      </c>
      <c r="Z501" s="125">
        <v>11</v>
      </c>
      <c r="AA501" s="92">
        <f t="shared" si="112"/>
        <v>70</v>
      </c>
      <c r="AB501" s="278">
        <f t="shared" si="99"/>
        <v>4</v>
      </c>
      <c r="AC501" s="278">
        <f t="shared" si="100"/>
        <v>8</v>
      </c>
      <c r="AD501" s="278">
        <f t="shared" si="101"/>
        <v>22</v>
      </c>
      <c r="AE501" s="278">
        <f t="shared" si="102"/>
        <v>20</v>
      </c>
      <c r="AF501" s="278">
        <f t="shared" si="103"/>
        <v>16</v>
      </c>
      <c r="AG501" s="278">
        <f t="shared" si="104"/>
        <v>0</v>
      </c>
      <c r="AH501" s="277">
        <f t="shared" si="105"/>
        <v>70</v>
      </c>
      <c r="AI501" s="279">
        <f t="shared" si="106"/>
        <v>66.666666666666657</v>
      </c>
      <c r="AJ501" s="279">
        <f t="shared" si="107"/>
        <v>80</v>
      </c>
      <c r="AK501" s="279">
        <f t="shared" si="108"/>
        <v>73.333333333333329</v>
      </c>
      <c r="AL501" s="279">
        <f t="shared" si="109"/>
        <v>76.923076923076934</v>
      </c>
      <c r="AM501" s="279">
        <f t="shared" si="110"/>
        <v>57.142857142857139</v>
      </c>
      <c r="AN501" s="279">
        <f t="shared" si="111"/>
        <v>0</v>
      </c>
      <c r="AO501" s="3"/>
      <c r="AP501" s="3"/>
      <c r="AQ501" s="3"/>
      <c r="AR501" s="3"/>
      <c r="AS501" s="3"/>
      <c r="AT501" s="3"/>
      <c r="AU501" s="3"/>
      <c r="AV501" s="3"/>
      <c r="AW501" s="3"/>
      <c r="AX501" s="3"/>
      <c r="AY501" s="3"/>
      <c r="AZ501" s="3"/>
      <c r="BA501" s="3"/>
      <c r="BB501" s="3"/>
      <c r="BC501" s="3"/>
      <c r="BD501" s="3"/>
      <c r="BE501" s="3"/>
    </row>
    <row r="502" spans="1:57" ht="30" customHeight="1" x14ac:dyDescent="0.2">
      <c r="A502" s="91">
        <v>486</v>
      </c>
      <c r="B502" s="117" t="str">
        <f>'STUDENT NAMELIST'!B490</f>
        <v>2023PEC AI 342</v>
      </c>
      <c r="C502" s="117">
        <f>'STUDENT NAMELIST'!C490</f>
        <v>211423243494</v>
      </c>
      <c r="D502" s="118" t="str">
        <f>'STUDENT NAMELIST'!D490</f>
        <v>YESHWANTH V</v>
      </c>
      <c r="E502" s="82">
        <v>2</v>
      </c>
      <c r="F502" s="82">
        <v>2</v>
      </c>
      <c r="G502" s="82">
        <v>2</v>
      </c>
      <c r="H502" s="82">
        <v>2</v>
      </c>
      <c r="I502" s="82">
        <v>2</v>
      </c>
      <c r="J502" s="82">
        <v>2</v>
      </c>
      <c r="K502" s="82">
        <v>1</v>
      </c>
      <c r="L502" s="82">
        <v>0</v>
      </c>
      <c r="M502" s="82">
        <v>0</v>
      </c>
      <c r="N502" s="82">
        <v>0</v>
      </c>
      <c r="O502" s="82">
        <v>10</v>
      </c>
      <c r="P502" s="125">
        <v>0</v>
      </c>
      <c r="Q502" s="125">
        <v>0</v>
      </c>
      <c r="R502" s="125">
        <v>10</v>
      </c>
      <c r="S502" s="125">
        <v>8</v>
      </c>
      <c r="T502" s="125">
        <v>0</v>
      </c>
      <c r="U502" s="125">
        <v>10</v>
      </c>
      <c r="V502" s="125">
        <v>0</v>
      </c>
      <c r="W502" s="125">
        <v>0</v>
      </c>
      <c r="X502" s="125">
        <v>5</v>
      </c>
      <c r="Y502" s="125">
        <v>10</v>
      </c>
      <c r="Z502" s="125">
        <v>0</v>
      </c>
      <c r="AA502" s="92">
        <f t="shared" si="112"/>
        <v>66</v>
      </c>
      <c r="AB502" s="278">
        <f t="shared" si="99"/>
        <v>3</v>
      </c>
      <c r="AC502" s="278">
        <f t="shared" si="100"/>
        <v>18</v>
      </c>
      <c r="AD502" s="278">
        <f t="shared" si="101"/>
        <v>22</v>
      </c>
      <c r="AE502" s="278">
        <f t="shared" si="102"/>
        <v>8</v>
      </c>
      <c r="AF502" s="278">
        <f t="shared" si="103"/>
        <v>15</v>
      </c>
      <c r="AG502" s="278">
        <f t="shared" si="104"/>
        <v>0</v>
      </c>
      <c r="AH502" s="277">
        <f t="shared" si="105"/>
        <v>66</v>
      </c>
      <c r="AI502" s="279">
        <f t="shared" si="106"/>
        <v>50</v>
      </c>
      <c r="AJ502" s="279">
        <f t="shared" si="107"/>
        <v>78.260869565217391</v>
      </c>
      <c r="AK502" s="279">
        <f t="shared" si="108"/>
        <v>73.333333333333329</v>
      </c>
      <c r="AL502" s="279">
        <f t="shared" si="109"/>
        <v>61.53846153846154</v>
      </c>
      <c r="AM502" s="279">
        <f t="shared" si="110"/>
        <v>53.571428571428569</v>
      </c>
      <c r="AN502" s="279">
        <f t="shared" si="111"/>
        <v>0</v>
      </c>
      <c r="AO502" s="3"/>
      <c r="AP502" s="3"/>
      <c r="AQ502" s="3"/>
      <c r="AR502" s="3"/>
      <c r="AS502" s="3"/>
      <c r="AT502" s="3"/>
      <c r="AU502" s="3"/>
      <c r="AV502" s="3"/>
      <c r="AW502" s="3"/>
      <c r="AX502" s="3"/>
      <c r="AY502" s="3"/>
      <c r="AZ502" s="3"/>
      <c r="BA502" s="3"/>
      <c r="BB502" s="3"/>
      <c r="BC502" s="3"/>
      <c r="BD502" s="3"/>
      <c r="BE502" s="3"/>
    </row>
    <row r="503" spans="1:57" ht="30" customHeight="1" x14ac:dyDescent="0.2">
      <c r="A503" s="91">
        <v>487</v>
      </c>
      <c r="B503" s="117" t="str">
        <f>'STUDENT NAMELIST'!B491</f>
        <v>2023PEC AI 343</v>
      </c>
      <c r="C503" s="117">
        <f>'STUDENT NAMELIST'!C491</f>
        <v>211423243495</v>
      </c>
      <c r="D503" s="118" t="str">
        <f>'STUDENT NAMELIST'!D491</f>
        <v>YESVANTH K</v>
      </c>
      <c r="E503" s="82">
        <v>2</v>
      </c>
      <c r="F503" s="82">
        <v>2</v>
      </c>
      <c r="G503" s="82">
        <v>2</v>
      </c>
      <c r="H503" s="82">
        <v>2</v>
      </c>
      <c r="I503" s="82">
        <v>2</v>
      </c>
      <c r="J503" s="82">
        <v>2</v>
      </c>
      <c r="K503" s="82">
        <v>1</v>
      </c>
      <c r="L503" s="82">
        <v>0</v>
      </c>
      <c r="M503" s="82">
        <v>0</v>
      </c>
      <c r="N503" s="82">
        <v>0</v>
      </c>
      <c r="O503" s="82">
        <v>0</v>
      </c>
      <c r="P503" s="125">
        <v>9</v>
      </c>
      <c r="Q503" s="125">
        <v>10</v>
      </c>
      <c r="R503" s="125">
        <v>0</v>
      </c>
      <c r="S503" s="125">
        <v>0</v>
      </c>
      <c r="T503" s="125">
        <v>10</v>
      </c>
      <c r="U503" s="125">
        <v>0</v>
      </c>
      <c r="V503" s="125">
        <v>10</v>
      </c>
      <c r="W503" s="125">
        <v>4</v>
      </c>
      <c r="X503" s="125">
        <v>0</v>
      </c>
      <c r="Y503" s="125">
        <v>0</v>
      </c>
      <c r="Z503" s="125">
        <v>10</v>
      </c>
      <c r="AA503" s="92">
        <f t="shared" si="112"/>
        <v>66</v>
      </c>
      <c r="AB503" s="278">
        <f t="shared" si="99"/>
        <v>3</v>
      </c>
      <c r="AC503" s="278">
        <f t="shared" si="100"/>
        <v>8</v>
      </c>
      <c r="AD503" s="278">
        <f t="shared" si="101"/>
        <v>21</v>
      </c>
      <c r="AE503" s="278">
        <f t="shared" si="102"/>
        <v>20</v>
      </c>
      <c r="AF503" s="278">
        <f t="shared" si="103"/>
        <v>14</v>
      </c>
      <c r="AG503" s="278">
        <f t="shared" si="104"/>
        <v>0</v>
      </c>
      <c r="AH503" s="277">
        <f t="shared" si="105"/>
        <v>66</v>
      </c>
      <c r="AI503" s="279">
        <f t="shared" si="106"/>
        <v>50</v>
      </c>
      <c r="AJ503" s="279">
        <f t="shared" si="107"/>
        <v>80</v>
      </c>
      <c r="AK503" s="279">
        <f t="shared" si="108"/>
        <v>70</v>
      </c>
      <c r="AL503" s="279">
        <f t="shared" si="109"/>
        <v>76.923076923076934</v>
      </c>
      <c r="AM503" s="279">
        <f t="shared" si="110"/>
        <v>50</v>
      </c>
      <c r="AN503" s="279">
        <f t="shared" si="111"/>
        <v>0</v>
      </c>
      <c r="AO503" s="3"/>
      <c r="AP503" s="3"/>
      <c r="AQ503" s="3"/>
      <c r="AR503" s="3"/>
      <c r="AS503" s="3"/>
      <c r="AT503" s="3"/>
      <c r="AU503" s="3"/>
      <c r="AV503" s="3"/>
      <c r="AW503" s="3"/>
      <c r="AX503" s="3"/>
      <c r="AY503" s="3"/>
      <c r="AZ503" s="3"/>
      <c r="BA503" s="3"/>
      <c r="BB503" s="3"/>
      <c r="BC503" s="3"/>
      <c r="BD503" s="3"/>
      <c r="BE503" s="3"/>
    </row>
    <row r="504" spans="1:57" ht="30" customHeight="1" x14ac:dyDescent="0.2">
      <c r="A504" s="91">
        <v>488</v>
      </c>
      <c r="B504" s="117" t="str">
        <f>'STUDENT NAMELIST'!B492</f>
        <v>2023PEC AI 344</v>
      </c>
      <c r="C504" s="117">
        <f>'STUDENT NAMELIST'!C492</f>
        <v>211423243496</v>
      </c>
      <c r="D504" s="118" t="str">
        <f>'STUDENT NAMELIST'!D492</f>
        <v>G YESWANTH</v>
      </c>
      <c r="E504" s="82">
        <v>2</v>
      </c>
      <c r="F504" s="82">
        <v>2</v>
      </c>
      <c r="G504" s="82">
        <v>2</v>
      </c>
      <c r="H504" s="82">
        <v>2</v>
      </c>
      <c r="I504" s="82">
        <v>2</v>
      </c>
      <c r="J504" s="82">
        <v>2</v>
      </c>
      <c r="K504" s="82">
        <v>2</v>
      </c>
      <c r="L504" s="82">
        <v>2</v>
      </c>
      <c r="M504" s="82">
        <v>2</v>
      </c>
      <c r="N504" s="82">
        <v>0</v>
      </c>
      <c r="O504" s="82">
        <v>13</v>
      </c>
      <c r="P504" s="125">
        <v>0</v>
      </c>
      <c r="Q504" s="125">
        <v>0</v>
      </c>
      <c r="R504" s="125">
        <v>13</v>
      </c>
      <c r="S504" s="125">
        <v>11</v>
      </c>
      <c r="T504" s="125">
        <v>0</v>
      </c>
      <c r="U504" s="125">
        <v>13</v>
      </c>
      <c r="V504" s="125">
        <v>0</v>
      </c>
      <c r="W504" s="125">
        <v>0</v>
      </c>
      <c r="X504" s="125">
        <v>9</v>
      </c>
      <c r="Y504" s="125">
        <v>14</v>
      </c>
      <c r="Z504" s="125">
        <v>0</v>
      </c>
      <c r="AA504" s="92">
        <f t="shared" si="112"/>
        <v>91</v>
      </c>
      <c r="AB504" s="278">
        <f t="shared" si="99"/>
        <v>6</v>
      </c>
      <c r="AC504" s="278">
        <f t="shared" si="100"/>
        <v>21</v>
      </c>
      <c r="AD504" s="278">
        <f t="shared" si="101"/>
        <v>30</v>
      </c>
      <c r="AE504" s="278">
        <f t="shared" si="102"/>
        <v>11</v>
      </c>
      <c r="AF504" s="278">
        <f t="shared" si="103"/>
        <v>23</v>
      </c>
      <c r="AG504" s="278">
        <f t="shared" si="104"/>
        <v>0</v>
      </c>
      <c r="AH504" s="277">
        <f t="shared" si="105"/>
        <v>91</v>
      </c>
      <c r="AI504" s="279">
        <f t="shared" si="106"/>
        <v>100</v>
      </c>
      <c r="AJ504" s="279">
        <f t="shared" si="107"/>
        <v>91.304347826086953</v>
      </c>
      <c r="AK504" s="279">
        <f t="shared" si="108"/>
        <v>100</v>
      </c>
      <c r="AL504" s="279">
        <f t="shared" si="109"/>
        <v>84.615384615384613</v>
      </c>
      <c r="AM504" s="279">
        <f t="shared" si="110"/>
        <v>82.142857142857139</v>
      </c>
      <c r="AN504" s="279">
        <f t="shared" si="111"/>
        <v>0</v>
      </c>
      <c r="AO504" s="3"/>
      <c r="AP504" s="3"/>
      <c r="AQ504" s="3"/>
      <c r="AR504" s="3"/>
      <c r="AS504" s="3"/>
      <c r="AT504" s="3"/>
      <c r="AU504" s="3"/>
      <c r="AV504" s="3"/>
      <c r="AW504" s="3"/>
      <c r="AX504" s="3"/>
      <c r="AY504" s="3"/>
      <c r="AZ504" s="3"/>
      <c r="BA504" s="3"/>
      <c r="BB504" s="3"/>
      <c r="BC504" s="3"/>
      <c r="BD504" s="3"/>
      <c r="BE504" s="3"/>
    </row>
    <row r="505" spans="1:57" ht="30" customHeight="1" x14ac:dyDescent="0.2">
      <c r="A505" s="91">
        <v>489</v>
      </c>
      <c r="B505" s="117" t="str">
        <f>'STUDENT NAMELIST'!B493</f>
        <v>2023PEC AI 345</v>
      </c>
      <c r="C505" s="117">
        <f>'STUDENT NAMELIST'!C493</f>
        <v>211423243497</v>
      </c>
      <c r="D505" s="118" t="str">
        <f>'STUDENT NAMELIST'!D493</f>
        <v>YOGESH M P</v>
      </c>
      <c r="E505" s="82">
        <v>2</v>
      </c>
      <c r="F505" s="82">
        <v>2</v>
      </c>
      <c r="G505" s="82">
        <v>2</v>
      </c>
      <c r="H505" s="82">
        <v>2</v>
      </c>
      <c r="I505" s="82">
        <v>2</v>
      </c>
      <c r="J505" s="82">
        <v>2</v>
      </c>
      <c r="K505" s="82">
        <v>1</v>
      </c>
      <c r="L505" s="82">
        <v>0</v>
      </c>
      <c r="M505" s="82">
        <v>0</v>
      </c>
      <c r="N505" s="82">
        <v>0</v>
      </c>
      <c r="O505" s="82">
        <v>0</v>
      </c>
      <c r="P505" s="125">
        <v>9</v>
      </c>
      <c r="Q505" s="125">
        <v>10</v>
      </c>
      <c r="R505" s="125">
        <v>0</v>
      </c>
      <c r="S505" s="125">
        <v>0</v>
      </c>
      <c r="T505" s="125">
        <v>10</v>
      </c>
      <c r="U505" s="125">
        <v>0</v>
      </c>
      <c r="V505" s="125">
        <v>10</v>
      </c>
      <c r="W505" s="125">
        <v>3</v>
      </c>
      <c r="X505" s="125">
        <v>0</v>
      </c>
      <c r="Y505" s="125">
        <v>0</v>
      </c>
      <c r="Z505" s="125">
        <v>10</v>
      </c>
      <c r="AA505" s="92">
        <f t="shared" si="112"/>
        <v>65</v>
      </c>
      <c r="AB505" s="278">
        <f t="shared" si="99"/>
        <v>3</v>
      </c>
      <c r="AC505" s="278">
        <f t="shared" si="100"/>
        <v>8</v>
      </c>
      <c r="AD505" s="278">
        <f t="shared" si="101"/>
        <v>21</v>
      </c>
      <c r="AE505" s="278">
        <f t="shared" si="102"/>
        <v>20</v>
      </c>
      <c r="AF505" s="278">
        <f t="shared" si="103"/>
        <v>13</v>
      </c>
      <c r="AG505" s="278">
        <f t="shared" si="104"/>
        <v>0</v>
      </c>
      <c r="AH505" s="277">
        <f t="shared" si="105"/>
        <v>65</v>
      </c>
      <c r="AI505" s="279">
        <f t="shared" si="106"/>
        <v>50</v>
      </c>
      <c r="AJ505" s="279">
        <f t="shared" si="107"/>
        <v>80</v>
      </c>
      <c r="AK505" s="279">
        <f t="shared" si="108"/>
        <v>70</v>
      </c>
      <c r="AL505" s="279">
        <f t="shared" si="109"/>
        <v>76.923076923076934</v>
      </c>
      <c r="AM505" s="279">
        <f t="shared" si="110"/>
        <v>46.428571428571431</v>
      </c>
      <c r="AN505" s="279">
        <f t="shared" si="111"/>
        <v>0</v>
      </c>
      <c r="AO505" s="3"/>
      <c r="AP505" s="3"/>
      <c r="AQ505" s="3"/>
      <c r="AR505" s="3"/>
      <c r="AS505" s="3"/>
      <c r="AT505" s="3"/>
      <c r="AU505" s="3"/>
      <c r="AV505" s="3"/>
      <c r="AW505" s="3"/>
      <c r="AX505" s="3"/>
      <c r="AY505" s="3"/>
      <c r="AZ505" s="3"/>
      <c r="BA505" s="3"/>
      <c r="BB505" s="3"/>
      <c r="BC505" s="3"/>
      <c r="BD505" s="3"/>
      <c r="BE505" s="3"/>
    </row>
    <row r="506" spans="1:57" ht="30" customHeight="1" x14ac:dyDescent="0.2">
      <c r="A506" s="91">
        <v>490</v>
      </c>
      <c r="B506" s="117" t="str">
        <f>'STUDENT NAMELIST'!B494</f>
        <v>2023PEC AI 346</v>
      </c>
      <c r="C506" s="117">
        <f>'STUDENT NAMELIST'!C494</f>
        <v>211423243498</v>
      </c>
      <c r="D506" s="118" t="str">
        <f>'STUDENT NAMELIST'!D494</f>
        <v>YOGESH T</v>
      </c>
      <c r="E506" s="82">
        <v>2</v>
      </c>
      <c r="F506" s="82">
        <v>2</v>
      </c>
      <c r="G506" s="82">
        <v>2</v>
      </c>
      <c r="H506" s="82">
        <v>2</v>
      </c>
      <c r="I506" s="82">
        <v>2</v>
      </c>
      <c r="J506" s="82">
        <v>2</v>
      </c>
      <c r="K506" s="82">
        <v>2</v>
      </c>
      <c r="L506" s="82">
        <v>2</v>
      </c>
      <c r="M506" s="82">
        <v>1</v>
      </c>
      <c r="N506" s="82">
        <v>0</v>
      </c>
      <c r="O506" s="82">
        <v>12</v>
      </c>
      <c r="P506" s="125">
        <v>0</v>
      </c>
      <c r="Q506" s="125">
        <v>0</v>
      </c>
      <c r="R506" s="125">
        <v>12</v>
      </c>
      <c r="S506" s="125">
        <v>11</v>
      </c>
      <c r="T506" s="125">
        <v>0</v>
      </c>
      <c r="U506" s="125">
        <v>12</v>
      </c>
      <c r="V506" s="125">
        <v>0</v>
      </c>
      <c r="W506" s="125">
        <v>0</v>
      </c>
      <c r="X506" s="125">
        <v>8</v>
      </c>
      <c r="Y506" s="125">
        <v>13</v>
      </c>
      <c r="Z506" s="125">
        <v>0</v>
      </c>
      <c r="AA506" s="92">
        <f t="shared" si="112"/>
        <v>85</v>
      </c>
      <c r="AB506" s="278">
        <f t="shared" si="99"/>
        <v>6</v>
      </c>
      <c r="AC506" s="278">
        <f t="shared" si="100"/>
        <v>20</v>
      </c>
      <c r="AD506" s="278">
        <f t="shared" si="101"/>
        <v>27</v>
      </c>
      <c r="AE506" s="278">
        <f t="shared" si="102"/>
        <v>11</v>
      </c>
      <c r="AF506" s="278">
        <f t="shared" si="103"/>
        <v>21</v>
      </c>
      <c r="AG506" s="278">
        <f t="shared" si="104"/>
        <v>0</v>
      </c>
      <c r="AH506" s="277">
        <f t="shared" si="105"/>
        <v>85</v>
      </c>
      <c r="AI506" s="279">
        <f t="shared" si="106"/>
        <v>100</v>
      </c>
      <c r="AJ506" s="279">
        <f t="shared" si="107"/>
        <v>86.956521739130437</v>
      </c>
      <c r="AK506" s="279">
        <f t="shared" si="108"/>
        <v>90</v>
      </c>
      <c r="AL506" s="279">
        <f t="shared" si="109"/>
        <v>84.615384615384613</v>
      </c>
      <c r="AM506" s="279">
        <f t="shared" si="110"/>
        <v>75</v>
      </c>
      <c r="AN506" s="279">
        <f t="shared" si="111"/>
        <v>0</v>
      </c>
      <c r="AO506" s="3"/>
      <c r="AP506" s="3"/>
      <c r="AQ506" s="3"/>
      <c r="AR506" s="3"/>
      <c r="AS506" s="3"/>
      <c r="AT506" s="3"/>
      <c r="AU506" s="3"/>
      <c r="AV506" s="3"/>
      <c r="AW506" s="3"/>
      <c r="AX506" s="3"/>
      <c r="AY506" s="3"/>
      <c r="AZ506" s="3"/>
      <c r="BA506" s="3"/>
      <c r="BB506" s="3"/>
      <c r="BC506" s="3"/>
      <c r="BD506" s="3"/>
      <c r="BE506" s="3"/>
    </row>
    <row r="507" spans="1:57" ht="30" customHeight="1" x14ac:dyDescent="0.2">
      <c r="A507" s="91">
        <v>491</v>
      </c>
      <c r="B507" s="117" t="str">
        <f>'STUDENT NAMELIST'!B495</f>
        <v>2023PEC AI 347</v>
      </c>
      <c r="C507" s="117">
        <f>'STUDENT NAMELIST'!C495</f>
        <v>211423243499</v>
      </c>
      <c r="D507" s="118" t="str">
        <f>'STUDENT NAMELIST'!D495</f>
        <v>YOGESHWARAN S</v>
      </c>
      <c r="E507" s="82">
        <v>2</v>
      </c>
      <c r="F507" s="82">
        <v>2</v>
      </c>
      <c r="G507" s="82">
        <v>2</v>
      </c>
      <c r="H507" s="82">
        <v>2</v>
      </c>
      <c r="I507" s="82">
        <v>2</v>
      </c>
      <c r="J507" s="82">
        <v>1</v>
      </c>
      <c r="K507" s="82">
        <v>0</v>
      </c>
      <c r="L507" s="82">
        <v>0</v>
      </c>
      <c r="M507" s="82">
        <v>0</v>
      </c>
      <c r="N507" s="82">
        <v>0</v>
      </c>
      <c r="O507" s="82">
        <v>0</v>
      </c>
      <c r="P507" s="125">
        <v>8</v>
      </c>
      <c r="Q507" s="125">
        <v>8</v>
      </c>
      <c r="R507" s="125">
        <v>0</v>
      </c>
      <c r="S507" s="125">
        <v>0</v>
      </c>
      <c r="T507" s="125">
        <v>8</v>
      </c>
      <c r="U507" s="125">
        <v>0</v>
      </c>
      <c r="V507" s="125">
        <v>8</v>
      </c>
      <c r="W507" s="125">
        <v>4</v>
      </c>
      <c r="X507" s="125">
        <v>0</v>
      </c>
      <c r="Y507" s="125">
        <v>0</v>
      </c>
      <c r="Z507" s="125">
        <v>8</v>
      </c>
      <c r="AA507" s="92">
        <f t="shared" si="112"/>
        <v>55</v>
      </c>
      <c r="AB507" s="278">
        <f t="shared" si="99"/>
        <v>2</v>
      </c>
      <c r="AC507" s="278">
        <f t="shared" si="100"/>
        <v>7</v>
      </c>
      <c r="AD507" s="278">
        <f t="shared" si="101"/>
        <v>18</v>
      </c>
      <c r="AE507" s="278">
        <f t="shared" si="102"/>
        <v>16</v>
      </c>
      <c r="AF507" s="278">
        <f t="shared" si="103"/>
        <v>12</v>
      </c>
      <c r="AG507" s="278">
        <f t="shared" si="104"/>
        <v>0</v>
      </c>
      <c r="AH507" s="277">
        <f t="shared" si="105"/>
        <v>55</v>
      </c>
      <c r="AI507" s="279">
        <f t="shared" si="106"/>
        <v>33.333333333333329</v>
      </c>
      <c r="AJ507" s="279">
        <f t="shared" si="107"/>
        <v>70</v>
      </c>
      <c r="AK507" s="279">
        <f t="shared" si="108"/>
        <v>60</v>
      </c>
      <c r="AL507" s="279">
        <f t="shared" si="109"/>
        <v>61.53846153846154</v>
      </c>
      <c r="AM507" s="279">
        <f t="shared" si="110"/>
        <v>42.857142857142854</v>
      </c>
      <c r="AN507" s="279">
        <f t="shared" si="111"/>
        <v>0</v>
      </c>
      <c r="AO507" s="3"/>
      <c r="AP507" s="3"/>
      <c r="AQ507" s="3"/>
      <c r="AR507" s="3"/>
      <c r="AS507" s="3"/>
      <c r="AT507" s="3"/>
      <c r="AU507" s="3"/>
      <c r="AV507" s="3"/>
      <c r="AW507" s="3"/>
      <c r="AX507" s="3"/>
      <c r="AY507" s="3"/>
      <c r="AZ507" s="3"/>
      <c r="BA507" s="3"/>
      <c r="BB507" s="3"/>
      <c r="BC507" s="3"/>
      <c r="BD507" s="3"/>
      <c r="BE507" s="3"/>
    </row>
    <row r="508" spans="1:57" ht="30" customHeight="1" x14ac:dyDescent="0.2">
      <c r="A508" s="91">
        <v>492</v>
      </c>
      <c r="B508" s="117" t="str">
        <f>'STUDENT NAMELIST'!B496</f>
        <v>2023PEC AI 348</v>
      </c>
      <c r="C508" s="117">
        <f>'STUDENT NAMELIST'!C496</f>
        <v>211423243500</v>
      </c>
      <c r="D508" s="118" t="str">
        <f>'STUDENT NAMELIST'!D496</f>
        <v xml:space="preserve">YUGANDHAR E </v>
      </c>
      <c r="E508" s="82">
        <v>2</v>
      </c>
      <c r="F508" s="82">
        <v>2</v>
      </c>
      <c r="G508" s="82">
        <v>2</v>
      </c>
      <c r="H508" s="82">
        <v>2</v>
      </c>
      <c r="I508" s="82">
        <v>2</v>
      </c>
      <c r="J508" s="82">
        <v>0</v>
      </c>
      <c r="K508" s="82">
        <v>0</v>
      </c>
      <c r="L508" s="82">
        <v>0</v>
      </c>
      <c r="M508" s="82">
        <v>0</v>
      </c>
      <c r="N508" s="82">
        <v>0</v>
      </c>
      <c r="O508" s="82">
        <v>8</v>
      </c>
      <c r="P508" s="125">
        <v>0</v>
      </c>
      <c r="Q508" s="125">
        <v>0</v>
      </c>
      <c r="R508" s="125">
        <v>8</v>
      </c>
      <c r="S508" s="125">
        <v>7</v>
      </c>
      <c r="T508" s="125">
        <v>0</v>
      </c>
      <c r="U508" s="125">
        <v>8</v>
      </c>
      <c r="V508" s="125">
        <v>0</v>
      </c>
      <c r="W508" s="125">
        <v>0</v>
      </c>
      <c r="X508" s="125">
        <v>2</v>
      </c>
      <c r="Y508" s="125">
        <v>8</v>
      </c>
      <c r="Z508" s="125">
        <v>0</v>
      </c>
      <c r="AA508" s="92">
        <f t="shared" si="112"/>
        <v>51</v>
      </c>
      <c r="AB508" s="278">
        <f t="shared" si="99"/>
        <v>2</v>
      </c>
      <c r="AC508" s="278">
        <f t="shared" si="100"/>
        <v>14</v>
      </c>
      <c r="AD508" s="278">
        <f t="shared" si="101"/>
        <v>18</v>
      </c>
      <c r="AE508" s="278">
        <f t="shared" si="102"/>
        <v>7</v>
      </c>
      <c r="AF508" s="278">
        <f t="shared" si="103"/>
        <v>10</v>
      </c>
      <c r="AG508" s="278">
        <f t="shared" si="104"/>
        <v>0</v>
      </c>
      <c r="AH508" s="277">
        <f t="shared" si="105"/>
        <v>51</v>
      </c>
      <c r="AI508" s="279">
        <f t="shared" si="106"/>
        <v>33.333333333333329</v>
      </c>
      <c r="AJ508" s="279">
        <f t="shared" si="107"/>
        <v>60.869565217391312</v>
      </c>
      <c r="AK508" s="279">
        <f t="shared" si="108"/>
        <v>60</v>
      </c>
      <c r="AL508" s="279">
        <f t="shared" si="109"/>
        <v>53.846153846153847</v>
      </c>
      <c r="AM508" s="279">
        <f t="shared" si="110"/>
        <v>35.714285714285715</v>
      </c>
      <c r="AN508" s="279">
        <f t="shared" si="111"/>
        <v>0</v>
      </c>
      <c r="AO508" s="3"/>
      <c r="AP508" s="3"/>
      <c r="AQ508" s="3"/>
      <c r="AR508" s="3"/>
      <c r="AS508" s="3"/>
      <c r="AT508" s="3"/>
      <c r="AU508" s="3"/>
      <c r="AV508" s="3"/>
      <c r="AW508" s="3"/>
      <c r="AX508" s="3"/>
      <c r="AY508" s="3"/>
      <c r="AZ508" s="3"/>
      <c r="BA508" s="3"/>
      <c r="BB508" s="3"/>
      <c r="BC508" s="3"/>
      <c r="BD508" s="3"/>
      <c r="BE508" s="3"/>
    </row>
    <row r="509" spans="1:57" ht="30" customHeight="1" x14ac:dyDescent="0.2">
      <c r="A509" s="91">
        <v>493</v>
      </c>
      <c r="B509" s="117" t="str">
        <f>'STUDENT NAMELIST'!B497</f>
        <v>2023PEC AI 349</v>
      </c>
      <c r="C509" s="117">
        <f>'STUDENT NAMELIST'!C497</f>
        <v>211423243501</v>
      </c>
      <c r="D509" s="118" t="str">
        <f>'STUDENT NAMELIST'!D497</f>
        <v>YUGANDRAN D</v>
      </c>
      <c r="E509" s="82">
        <v>2</v>
      </c>
      <c r="F509" s="82">
        <v>2</v>
      </c>
      <c r="G509" s="82">
        <v>2</v>
      </c>
      <c r="H509" s="82">
        <v>2</v>
      </c>
      <c r="I509" s="82">
        <v>2</v>
      </c>
      <c r="J509" s="82">
        <v>2</v>
      </c>
      <c r="K509" s="82">
        <v>2</v>
      </c>
      <c r="L509" s="82">
        <v>2</v>
      </c>
      <c r="M509" s="82">
        <v>2</v>
      </c>
      <c r="N509" s="82">
        <v>0</v>
      </c>
      <c r="O509" s="82">
        <v>0</v>
      </c>
      <c r="P509" s="125">
        <v>12</v>
      </c>
      <c r="Q509" s="125">
        <v>13</v>
      </c>
      <c r="R509" s="125">
        <v>0</v>
      </c>
      <c r="S509" s="125">
        <v>0</v>
      </c>
      <c r="T509" s="125">
        <v>13</v>
      </c>
      <c r="U509" s="125">
        <v>0</v>
      </c>
      <c r="V509" s="125">
        <v>13</v>
      </c>
      <c r="W509" s="125">
        <v>8</v>
      </c>
      <c r="X509" s="125">
        <v>0</v>
      </c>
      <c r="Y509" s="125">
        <v>0</v>
      </c>
      <c r="Z509" s="125">
        <v>14</v>
      </c>
      <c r="AA509" s="92">
        <f t="shared" si="112"/>
        <v>91</v>
      </c>
      <c r="AB509" s="278">
        <f t="shared" si="99"/>
        <v>6</v>
      </c>
      <c r="AC509" s="278">
        <f t="shared" si="100"/>
        <v>8</v>
      </c>
      <c r="AD509" s="278">
        <f t="shared" si="101"/>
        <v>29</v>
      </c>
      <c r="AE509" s="278">
        <f t="shared" si="102"/>
        <v>26</v>
      </c>
      <c r="AF509" s="278">
        <f t="shared" si="103"/>
        <v>22</v>
      </c>
      <c r="AG509" s="278">
        <f t="shared" si="104"/>
        <v>0</v>
      </c>
      <c r="AH509" s="277">
        <f t="shared" si="105"/>
        <v>91</v>
      </c>
      <c r="AI509" s="279">
        <f t="shared" si="106"/>
        <v>100</v>
      </c>
      <c r="AJ509" s="279">
        <f t="shared" si="107"/>
        <v>80</v>
      </c>
      <c r="AK509" s="279">
        <f t="shared" si="108"/>
        <v>96.666666666666671</v>
      </c>
      <c r="AL509" s="279">
        <f t="shared" si="109"/>
        <v>100</v>
      </c>
      <c r="AM509" s="279">
        <f t="shared" si="110"/>
        <v>78.571428571428569</v>
      </c>
      <c r="AN509" s="279">
        <f t="shared" si="111"/>
        <v>0</v>
      </c>
      <c r="AO509" s="3"/>
      <c r="AP509" s="3"/>
      <c r="AQ509" s="3"/>
      <c r="AR509" s="3"/>
      <c r="AS509" s="3"/>
      <c r="AT509" s="3"/>
      <c r="AU509" s="3"/>
      <c r="AV509" s="3"/>
      <c r="AW509" s="3"/>
      <c r="AX509" s="3"/>
      <c r="AY509" s="3"/>
      <c r="AZ509" s="3"/>
      <c r="BA509" s="3"/>
      <c r="BB509" s="3"/>
      <c r="BC509" s="3"/>
      <c r="BD509" s="3"/>
      <c r="BE509" s="3"/>
    </row>
    <row r="510" spans="1:57" ht="30" customHeight="1" x14ac:dyDescent="0.2">
      <c r="A510" s="91">
        <v>494</v>
      </c>
      <c r="B510" s="117" t="str">
        <f>'STUDENT NAMELIST'!B498</f>
        <v>2023PEC AI 281</v>
      </c>
      <c r="C510" s="117">
        <f>'STUDENT NAMELIST'!C498</f>
        <v>211423243502</v>
      </c>
      <c r="D510" s="118" t="str">
        <f>'STUDENT NAMELIST'!D498</f>
        <v>YUVABHARATHI V</v>
      </c>
      <c r="E510" s="82">
        <v>2</v>
      </c>
      <c r="F510" s="82">
        <v>2</v>
      </c>
      <c r="G510" s="82">
        <v>2</v>
      </c>
      <c r="H510" s="82">
        <v>2</v>
      </c>
      <c r="I510" s="82">
        <v>2</v>
      </c>
      <c r="J510" s="82">
        <v>2</v>
      </c>
      <c r="K510" s="82">
        <v>2</v>
      </c>
      <c r="L510" s="82">
        <v>2</v>
      </c>
      <c r="M510" s="82">
        <v>2</v>
      </c>
      <c r="N510" s="82">
        <v>0</v>
      </c>
      <c r="O510" s="82">
        <v>13</v>
      </c>
      <c r="P510" s="125">
        <v>0</v>
      </c>
      <c r="Q510" s="125">
        <v>0</v>
      </c>
      <c r="R510" s="125">
        <v>13</v>
      </c>
      <c r="S510" s="125">
        <v>11</v>
      </c>
      <c r="T510" s="125">
        <v>0</v>
      </c>
      <c r="U510" s="125">
        <v>13</v>
      </c>
      <c r="V510" s="125">
        <v>0</v>
      </c>
      <c r="W510" s="125">
        <v>0</v>
      </c>
      <c r="X510" s="125">
        <v>8</v>
      </c>
      <c r="Y510" s="125">
        <v>14</v>
      </c>
      <c r="Z510" s="125">
        <v>0</v>
      </c>
      <c r="AA510" s="92">
        <f t="shared" si="112"/>
        <v>90</v>
      </c>
      <c r="AB510" s="278">
        <f t="shared" si="99"/>
        <v>6</v>
      </c>
      <c r="AC510" s="278">
        <f t="shared" si="100"/>
        <v>21</v>
      </c>
      <c r="AD510" s="278">
        <f t="shared" si="101"/>
        <v>30</v>
      </c>
      <c r="AE510" s="278">
        <f t="shared" si="102"/>
        <v>11</v>
      </c>
      <c r="AF510" s="278">
        <f t="shared" si="103"/>
        <v>22</v>
      </c>
      <c r="AG510" s="278">
        <f t="shared" si="104"/>
        <v>0</v>
      </c>
      <c r="AH510" s="277">
        <f t="shared" si="105"/>
        <v>90</v>
      </c>
      <c r="AI510" s="279">
        <f t="shared" si="106"/>
        <v>100</v>
      </c>
      <c r="AJ510" s="279">
        <f t="shared" si="107"/>
        <v>91.304347826086953</v>
      </c>
      <c r="AK510" s="279">
        <f t="shared" si="108"/>
        <v>100</v>
      </c>
      <c r="AL510" s="279">
        <f t="shared" si="109"/>
        <v>84.615384615384613</v>
      </c>
      <c r="AM510" s="279">
        <f t="shared" si="110"/>
        <v>78.571428571428569</v>
      </c>
      <c r="AN510" s="279">
        <f t="shared" si="111"/>
        <v>0</v>
      </c>
      <c r="AO510" s="3"/>
      <c r="AP510" s="3"/>
      <c r="AQ510" s="3"/>
      <c r="AR510" s="3"/>
      <c r="AS510" s="3"/>
      <c r="AT510" s="3"/>
      <c r="AU510" s="3"/>
      <c r="AV510" s="3"/>
      <c r="AW510" s="3"/>
      <c r="AX510" s="3"/>
      <c r="AY510" s="3"/>
      <c r="AZ510" s="3"/>
      <c r="BA510" s="3"/>
      <c r="BB510" s="3"/>
      <c r="BC510" s="3"/>
      <c r="BD510" s="3"/>
      <c r="BE510" s="3"/>
    </row>
    <row r="511" spans="1:57" ht="30" customHeight="1" x14ac:dyDescent="0.2">
      <c r="A511" s="91">
        <v>495</v>
      </c>
      <c r="B511" s="117" t="str">
        <f>'STUDENT NAMELIST'!B499</f>
        <v>2023PEC AI 350</v>
      </c>
      <c r="C511" s="117">
        <f>'STUDENT NAMELIST'!C499</f>
        <v>211423243503</v>
      </c>
      <c r="D511" s="118" t="str">
        <f>'STUDENT NAMELIST'!D499</f>
        <v>YUVAN SHANKAR G</v>
      </c>
      <c r="E511" s="82">
        <v>2</v>
      </c>
      <c r="F511" s="82">
        <v>2</v>
      </c>
      <c r="G511" s="82">
        <v>2</v>
      </c>
      <c r="H511" s="82">
        <v>2</v>
      </c>
      <c r="I511" s="82">
        <v>2</v>
      </c>
      <c r="J511" s="82">
        <v>2</v>
      </c>
      <c r="K511" s="82">
        <v>2</v>
      </c>
      <c r="L511" s="82">
        <v>2</v>
      </c>
      <c r="M511" s="82">
        <v>1</v>
      </c>
      <c r="N511" s="82">
        <v>0</v>
      </c>
      <c r="O511" s="82">
        <v>0</v>
      </c>
      <c r="P511" s="125">
        <v>11</v>
      </c>
      <c r="Q511" s="125">
        <v>12</v>
      </c>
      <c r="R511" s="125">
        <v>0</v>
      </c>
      <c r="S511" s="125">
        <v>0</v>
      </c>
      <c r="T511" s="125">
        <v>12</v>
      </c>
      <c r="U511" s="125">
        <v>0</v>
      </c>
      <c r="V511" s="125">
        <v>12</v>
      </c>
      <c r="W511" s="125">
        <v>7</v>
      </c>
      <c r="X511" s="125">
        <v>0</v>
      </c>
      <c r="Y511" s="125">
        <v>0</v>
      </c>
      <c r="Z511" s="125">
        <v>12</v>
      </c>
      <c r="AA511" s="92">
        <f t="shared" si="112"/>
        <v>83</v>
      </c>
      <c r="AB511" s="278">
        <f t="shared" si="99"/>
        <v>6</v>
      </c>
      <c r="AC511" s="278">
        <f t="shared" si="100"/>
        <v>8</v>
      </c>
      <c r="AD511" s="278">
        <f t="shared" si="101"/>
        <v>26</v>
      </c>
      <c r="AE511" s="278">
        <f t="shared" si="102"/>
        <v>24</v>
      </c>
      <c r="AF511" s="278">
        <f t="shared" si="103"/>
        <v>19</v>
      </c>
      <c r="AG511" s="278">
        <f t="shared" si="104"/>
        <v>0</v>
      </c>
      <c r="AH511" s="277">
        <f t="shared" si="105"/>
        <v>83</v>
      </c>
      <c r="AI511" s="279">
        <f t="shared" si="106"/>
        <v>100</v>
      </c>
      <c r="AJ511" s="279">
        <f t="shared" si="107"/>
        <v>80</v>
      </c>
      <c r="AK511" s="279">
        <f t="shared" si="108"/>
        <v>86.666666666666671</v>
      </c>
      <c r="AL511" s="279">
        <f t="shared" si="109"/>
        <v>92.307692307692307</v>
      </c>
      <c r="AM511" s="279">
        <f t="shared" si="110"/>
        <v>67.857142857142861</v>
      </c>
      <c r="AN511" s="279">
        <f t="shared" si="111"/>
        <v>0</v>
      </c>
      <c r="AO511" s="3"/>
      <c r="AP511" s="3"/>
      <c r="AQ511" s="3"/>
      <c r="AR511" s="3"/>
      <c r="AS511" s="3"/>
      <c r="AT511" s="3"/>
      <c r="AU511" s="3"/>
      <c r="AV511" s="3"/>
      <c r="AW511" s="3"/>
      <c r="AX511" s="3"/>
      <c r="AY511" s="3"/>
      <c r="AZ511" s="3"/>
      <c r="BA511" s="3"/>
      <c r="BB511" s="3"/>
      <c r="BC511" s="3"/>
      <c r="BD511" s="3"/>
      <c r="BE511" s="3"/>
    </row>
    <row r="512" spans="1:57" ht="30" customHeight="1" x14ac:dyDescent="0.2">
      <c r="A512" s="91">
        <v>496</v>
      </c>
      <c r="B512" s="117" t="str">
        <f>'STUDENT NAMELIST'!B500</f>
        <v>2023PEC AI 282</v>
      </c>
      <c r="C512" s="117">
        <f>'STUDENT NAMELIST'!C500</f>
        <v>211423243504</v>
      </c>
      <c r="D512" s="118" t="str">
        <f>'STUDENT NAMELIST'!D500</f>
        <v xml:space="preserve">YUVASRI V </v>
      </c>
      <c r="E512" s="82">
        <v>2</v>
      </c>
      <c r="F512" s="82">
        <v>2</v>
      </c>
      <c r="G512" s="82">
        <v>2</v>
      </c>
      <c r="H512" s="82">
        <v>2</v>
      </c>
      <c r="I512" s="82">
        <v>2</v>
      </c>
      <c r="J512" s="82">
        <v>2</v>
      </c>
      <c r="K512" s="82">
        <v>2</v>
      </c>
      <c r="L512" s="82">
        <v>2</v>
      </c>
      <c r="M512" s="82">
        <v>2</v>
      </c>
      <c r="N512" s="82">
        <v>0</v>
      </c>
      <c r="O512" s="82">
        <v>13</v>
      </c>
      <c r="P512" s="125">
        <v>0</v>
      </c>
      <c r="Q512" s="125">
        <v>0</v>
      </c>
      <c r="R512" s="125">
        <v>13</v>
      </c>
      <c r="S512" s="125">
        <v>11</v>
      </c>
      <c r="T512" s="125">
        <v>0</v>
      </c>
      <c r="U512" s="125">
        <v>13</v>
      </c>
      <c r="V512" s="125">
        <v>0</v>
      </c>
      <c r="W512" s="125">
        <v>0</v>
      </c>
      <c r="X512" s="125">
        <v>8</v>
      </c>
      <c r="Y512" s="125">
        <v>14</v>
      </c>
      <c r="Z512" s="125">
        <v>0</v>
      </c>
      <c r="AA512" s="92">
        <f t="shared" si="112"/>
        <v>90</v>
      </c>
      <c r="AB512" s="278">
        <f t="shared" si="99"/>
        <v>6</v>
      </c>
      <c r="AC512" s="278">
        <f t="shared" si="100"/>
        <v>21</v>
      </c>
      <c r="AD512" s="278">
        <f t="shared" si="101"/>
        <v>30</v>
      </c>
      <c r="AE512" s="278">
        <f t="shared" si="102"/>
        <v>11</v>
      </c>
      <c r="AF512" s="278">
        <f t="shared" si="103"/>
        <v>22</v>
      </c>
      <c r="AG512" s="278">
        <f t="shared" si="104"/>
        <v>0</v>
      </c>
      <c r="AH512" s="277">
        <f t="shared" si="105"/>
        <v>90</v>
      </c>
      <c r="AI512" s="279">
        <f t="shared" si="106"/>
        <v>100</v>
      </c>
      <c r="AJ512" s="279">
        <f t="shared" si="107"/>
        <v>91.304347826086953</v>
      </c>
      <c r="AK512" s="279">
        <f t="shared" si="108"/>
        <v>100</v>
      </c>
      <c r="AL512" s="279">
        <f t="shared" si="109"/>
        <v>84.615384615384613</v>
      </c>
      <c r="AM512" s="279">
        <f t="shared" si="110"/>
        <v>78.571428571428569</v>
      </c>
      <c r="AN512" s="279">
        <f t="shared" si="111"/>
        <v>0</v>
      </c>
      <c r="AO512" s="3"/>
      <c r="AP512" s="3"/>
      <c r="AQ512" s="3"/>
      <c r="AR512" s="3"/>
      <c r="AS512" s="3"/>
      <c r="AT512" s="3"/>
      <c r="AU512" s="3"/>
      <c r="AV512" s="3"/>
      <c r="AW512" s="3"/>
      <c r="AX512" s="3"/>
      <c r="AY512" s="3"/>
      <c r="AZ512" s="3"/>
      <c r="BA512" s="3"/>
      <c r="BB512" s="3"/>
      <c r="BC512" s="3"/>
      <c r="BD512" s="3"/>
      <c r="BE512" s="3"/>
    </row>
    <row r="513" spans="1:57" ht="30" customHeight="1" x14ac:dyDescent="0.2">
      <c r="A513" s="91">
        <v>497</v>
      </c>
      <c r="B513" s="117">
        <f>'STUDENT NAMELIST'!B501</f>
        <v>0</v>
      </c>
      <c r="C513" s="117">
        <f>'STUDENT NAMELIST'!C501</f>
        <v>211423243901</v>
      </c>
      <c r="D513" s="118" t="str">
        <f>'STUDENT NAMELIST'!D501</f>
        <v>ALDRIN DENISTON N</v>
      </c>
      <c r="E513" s="82">
        <v>2</v>
      </c>
      <c r="F513" s="82">
        <v>2</v>
      </c>
      <c r="G513" s="82">
        <v>2</v>
      </c>
      <c r="H513" s="82">
        <v>1</v>
      </c>
      <c r="I513" s="82">
        <v>0</v>
      </c>
      <c r="J513" s="82">
        <v>0</v>
      </c>
      <c r="K513" s="82">
        <v>0</v>
      </c>
      <c r="L513" s="82">
        <v>0</v>
      </c>
      <c r="M513" s="82">
        <v>0</v>
      </c>
      <c r="N513" s="82">
        <v>0</v>
      </c>
      <c r="O513" s="82">
        <v>0</v>
      </c>
      <c r="P513" s="125">
        <v>5</v>
      </c>
      <c r="Q513" s="125">
        <v>5</v>
      </c>
      <c r="R513" s="125">
        <v>0</v>
      </c>
      <c r="S513" s="125">
        <v>0</v>
      </c>
      <c r="T513" s="125">
        <v>5</v>
      </c>
      <c r="U513" s="125">
        <v>0</v>
      </c>
      <c r="V513" s="125">
        <v>5</v>
      </c>
      <c r="W513" s="125">
        <v>3</v>
      </c>
      <c r="X513" s="125">
        <v>0</v>
      </c>
      <c r="Y513" s="125">
        <v>0</v>
      </c>
      <c r="Z513" s="125">
        <v>5</v>
      </c>
      <c r="AA513" s="92">
        <f t="shared" si="112"/>
        <v>35</v>
      </c>
      <c r="AB513" s="278">
        <f t="shared" si="99"/>
        <v>2</v>
      </c>
      <c r="AC513" s="278">
        <f t="shared" si="100"/>
        <v>5</v>
      </c>
      <c r="AD513" s="278">
        <f t="shared" si="101"/>
        <v>10</v>
      </c>
      <c r="AE513" s="278">
        <f t="shared" si="102"/>
        <v>10</v>
      </c>
      <c r="AF513" s="278">
        <f t="shared" si="103"/>
        <v>8</v>
      </c>
      <c r="AG513" s="278">
        <f t="shared" si="104"/>
        <v>0</v>
      </c>
      <c r="AH513" s="277">
        <f t="shared" si="105"/>
        <v>35</v>
      </c>
      <c r="AI513" s="279">
        <f t="shared" si="106"/>
        <v>33.333333333333329</v>
      </c>
      <c r="AJ513" s="279">
        <f t="shared" si="107"/>
        <v>50</v>
      </c>
      <c r="AK513" s="279">
        <f t="shared" si="108"/>
        <v>33.333333333333329</v>
      </c>
      <c r="AL513" s="279">
        <f t="shared" si="109"/>
        <v>38.461538461538467</v>
      </c>
      <c r="AM513" s="279">
        <f t="shared" si="110"/>
        <v>28.571428571428569</v>
      </c>
      <c r="AN513" s="279">
        <f t="shared" si="111"/>
        <v>0</v>
      </c>
      <c r="AO513" s="3"/>
      <c r="AP513" s="3"/>
      <c r="AQ513" s="3"/>
      <c r="AR513" s="3"/>
      <c r="AS513" s="3"/>
      <c r="AT513" s="3"/>
      <c r="AU513" s="3"/>
      <c r="AV513" s="3"/>
      <c r="AW513" s="3"/>
      <c r="AX513" s="3"/>
      <c r="AY513" s="3"/>
      <c r="AZ513" s="3"/>
      <c r="BA513" s="3"/>
      <c r="BB513" s="3"/>
      <c r="BC513" s="3"/>
      <c r="BD513" s="3"/>
      <c r="BE513" s="3"/>
    </row>
    <row r="514" spans="1:57" ht="30" customHeight="1" x14ac:dyDescent="0.2">
      <c r="A514" s="91">
        <v>498</v>
      </c>
      <c r="B514" s="117">
        <f>'STUDENT NAMELIST'!B502</f>
        <v>0</v>
      </c>
      <c r="C514" s="117">
        <f>'STUDENT NAMELIST'!C502</f>
        <v>211423243902</v>
      </c>
      <c r="D514" s="118" t="str">
        <f>'STUDENT NAMELIST'!D502</f>
        <v>DIYANATH K</v>
      </c>
      <c r="E514" s="82">
        <v>2</v>
      </c>
      <c r="F514" s="82">
        <v>2</v>
      </c>
      <c r="G514" s="82">
        <v>2</v>
      </c>
      <c r="H514" s="82">
        <v>0</v>
      </c>
      <c r="I514" s="82">
        <v>0</v>
      </c>
      <c r="J514" s="82">
        <v>0</v>
      </c>
      <c r="K514" s="82">
        <v>0</v>
      </c>
      <c r="L514" s="82">
        <v>0</v>
      </c>
      <c r="M514" s="82">
        <v>0</v>
      </c>
      <c r="N514" s="82">
        <v>0</v>
      </c>
      <c r="O514" s="82">
        <v>5</v>
      </c>
      <c r="P514" s="125">
        <v>0</v>
      </c>
      <c r="Q514" s="125">
        <v>0</v>
      </c>
      <c r="R514" s="125">
        <v>5</v>
      </c>
      <c r="S514" s="125">
        <v>4</v>
      </c>
      <c r="T514" s="125">
        <v>0</v>
      </c>
      <c r="U514" s="125">
        <v>5</v>
      </c>
      <c r="V514" s="125">
        <v>0</v>
      </c>
      <c r="W514" s="125">
        <v>0</v>
      </c>
      <c r="X514" s="125">
        <v>0</v>
      </c>
      <c r="Y514" s="125">
        <v>5</v>
      </c>
      <c r="Z514" s="125">
        <v>0</v>
      </c>
      <c r="AA514" s="92">
        <f t="shared" si="112"/>
        <v>30</v>
      </c>
      <c r="AB514" s="278">
        <f t="shared" si="99"/>
        <v>2</v>
      </c>
      <c r="AC514" s="278">
        <f t="shared" si="100"/>
        <v>9</v>
      </c>
      <c r="AD514" s="278">
        <f t="shared" si="101"/>
        <v>10</v>
      </c>
      <c r="AE514" s="278">
        <f t="shared" si="102"/>
        <v>4</v>
      </c>
      <c r="AF514" s="278">
        <f t="shared" si="103"/>
        <v>5</v>
      </c>
      <c r="AG514" s="278">
        <f t="shared" si="104"/>
        <v>0</v>
      </c>
      <c r="AH514" s="277">
        <f t="shared" si="105"/>
        <v>30</v>
      </c>
      <c r="AI514" s="279">
        <f t="shared" si="106"/>
        <v>33.333333333333329</v>
      </c>
      <c r="AJ514" s="279">
        <f t="shared" si="107"/>
        <v>39.130434782608695</v>
      </c>
      <c r="AK514" s="279">
        <f t="shared" si="108"/>
        <v>33.333333333333329</v>
      </c>
      <c r="AL514" s="279">
        <f t="shared" si="109"/>
        <v>30.76923076923077</v>
      </c>
      <c r="AM514" s="279">
        <f t="shared" si="110"/>
        <v>33.333333333333329</v>
      </c>
      <c r="AN514" s="279">
        <f t="shared" si="111"/>
        <v>0</v>
      </c>
      <c r="AO514" s="3"/>
      <c r="AP514" s="3"/>
      <c r="AQ514" s="3"/>
      <c r="AR514" s="3"/>
      <c r="AS514" s="3"/>
      <c r="AT514" s="3"/>
      <c r="AU514" s="3"/>
      <c r="AV514" s="3"/>
      <c r="AW514" s="3"/>
      <c r="AX514" s="3"/>
      <c r="AY514" s="3"/>
      <c r="AZ514" s="3"/>
      <c r="BA514" s="3"/>
      <c r="BB514" s="3"/>
      <c r="BC514" s="3"/>
      <c r="BD514" s="3"/>
      <c r="BE514" s="3"/>
    </row>
    <row r="515" spans="1:57" ht="30" customHeight="1" x14ac:dyDescent="0.2">
      <c r="A515" s="91">
        <v>499</v>
      </c>
      <c r="B515" s="117">
        <f>'STUDENT NAMELIST'!B503</f>
        <v>0</v>
      </c>
      <c r="C515" s="117">
        <f>'STUDENT NAMELIST'!C503</f>
        <v>211423243903</v>
      </c>
      <c r="D515" s="118" t="str">
        <f>'STUDENT NAMELIST'!D503</f>
        <v>KAVIVARSHINI G</v>
      </c>
      <c r="E515" s="82">
        <v>2</v>
      </c>
      <c r="F515" s="82">
        <v>2</v>
      </c>
      <c r="G515" s="82">
        <v>2</v>
      </c>
      <c r="H515" s="82">
        <v>2</v>
      </c>
      <c r="I515" s="82">
        <v>2</v>
      </c>
      <c r="J515" s="82">
        <v>2</v>
      </c>
      <c r="K515" s="82">
        <v>0</v>
      </c>
      <c r="L515" s="82">
        <v>0</v>
      </c>
      <c r="M515" s="82">
        <v>0</v>
      </c>
      <c r="N515" s="82">
        <v>0</v>
      </c>
      <c r="O515" s="82">
        <v>0</v>
      </c>
      <c r="P515" s="125">
        <v>8</v>
      </c>
      <c r="Q515" s="125">
        <v>9</v>
      </c>
      <c r="R515" s="125">
        <v>0</v>
      </c>
      <c r="S515" s="125">
        <v>0</v>
      </c>
      <c r="T515" s="125">
        <v>9</v>
      </c>
      <c r="U515" s="125">
        <v>0</v>
      </c>
      <c r="V515" s="125">
        <v>9</v>
      </c>
      <c r="W515" s="125">
        <v>4</v>
      </c>
      <c r="X515" s="125">
        <v>0</v>
      </c>
      <c r="Y515" s="125">
        <v>0</v>
      </c>
      <c r="Z515" s="125">
        <v>9</v>
      </c>
      <c r="AA515" s="92">
        <f t="shared" si="112"/>
        <v>60</v>
      </c>
      <c r="AB515" s="278">
        <f t="shared" si="99"/>
        <v>2</v>
      </c>
      <c r="AC515" s="278">
        <f t="shared" si="100"/>
        <v>8</v>
      </c>
      <c r="AD515" s="278">
        <f t="shared" si="101"/>
        <v>19</v>
      </c>
      <c r="AE515" s="278">
        <f t="shared" si="102"/>
        <v>18</v>
      </c>
      <c r="AF515" s="278">
        <f t="shared" si="103"/>
        <v>13</v>
      </c>
      <c r="AG515" s="278">
        <f t="shared" si="104"/>
        <v>0</v>
      </c>
      <c r="AH515" s="277">
        <f t="shared" si="105"/>
        <v>60</v>
      </c>
      <c r="AI515" s="279">
        <f t="shared" si="106"/>
        <v>33.333333333333329</v>
      </c>
      <c r="AJ515" s="279">
        <f t="shared" si="107"/>
        <v>80</v>
      </c>
      <c r="AK515" s="279">
        <f t="shared" si="108"/>
        <v>63.333333333333329</v>
      </c>
      <c r="AL515" s="279">
        <f t="shared" si="109"/>
        <v>69.230769230769226</v>
      </c>
      <c r="AM515" s="279">
        <f t="shared" si="110"/>
        <v>46.428571428571431</v>
      </c>
      <c r="AN515" s="279">
        <f t="shared" si="111"/>
        <v>0</v>
      </c>
      <c r="AO515" s="3"/>
      <c r="AP515" s="3"/>
      <c r="AQ515" s="3"/>
      <c r="AR515" s="3"/>
      <c r="AS515" s="3"/>
      <c r="AT515" s="3"/>
      <c r="AU515" s="3"/>
      <c r="AV515" s="3"/>
      <c r="AW515" s="3"/>
      <c r="AX515" s="3"/>
      <c r="AY515" s="3"/>
      <c r="AZ515" s="3"/>
      <c r="BA515" s="3"/>
      <c r="BB515" s="3"/>
      <c r="BC515" s="3"/>
      <c r="BD515" s="3"/>
      <c r="BE515" s="3"/>
    </row>
    <row r="516" spans="1:57" ht="30" customHeight="1" x14ac:dyDescent="0.2">
      <c r="A516" s="91">
        <v>500</v>
      </c>
      <c r="B516" s="117">
        <f>'STUDENT NAMELIST'!B504</f>
        <v>0</v>
      </c>
      <c r="C516" s="117">
        <f>'STUDENT NAMELIST'!C504</f>
        <v>211423243904</v>
      </c>
      <c r="D516" s="118" t="str">
        <f>'STUDENT NAMELIST'!D504</f>
        <v>KEERTHIVASAN S</v>
      </c>
      <c r="E516" s="82">
        <v>2</v>
      </c>
      <c r="F516" s="82">
        <v>2</v>
      </c>
      <c r="G516" s="82">
        <v>2</v>
      </c>
      <c r="H516" s="82">
        <v>1</v>
      </c>
      <c r="I516" s="82">
        <v>0</v>
      </c>
      <c r="J516" s="82">
        <v>0</v>
      </c>
      <c r="K516" s="82">
        <v>0</v>
      </c>
      <c r="L516" s="82">
        <v>0</v>
      </c>
      <c r="M516" s="82">
        <v>0</v>
      </c>
      <c r="N516" s="82">
        <v>0</v>
      </c>
      <c r="O516" s="82">
        <v>5</v>
      </c>
      <c r="P516" s="125">
        <v>0</v>
      </c>
      <c r="Q516" s="125">
        <v>0</v>
      </c>
      <c r="R516" s="125">
        <v>5</v>
      </c>
      <c r="S516" s="125">
        <v>5</v>
      </c>
      <c r="T516" s="125">
        <v>0</v>
      </c>
      <c r="U516" s="125">
        <v>5</v>
      </c>
      <c r="V516" s="125">
        <v>0</v>
      </c>
      <c r="W516" s="125">
        <v>0</v>
      </c>
      <c r="X516" s="125">
        <v>3</v>
      </c>
      <c r="Y516" s="125">
        <v>5</v>
      </c>
      <c r="Z516" s="125">
        <v>0</v>
      </c>
      <c r="AA516" s="92">
        <f t="shared" si="112"/>
        <v>35</v>
      </c>
      <c r="AB516" s="278">
        <f t="shared" si="99"/>
        <v>2</v>
      </c>
      <c r="AC516" s="278">
        <f t="shared" si="100"/>
        <v>10</v>
      </c>
      <c r="AD516" s="278">
        <f t="shared" si="101"/>
        <v>10</v>
      </c>
      <c r="AE516" s="278">
        <f t="shared" si="102"/>
        <v>5</v>
      </c>
      <c r="AF516" s="278">
        <f t="shared" si="103"/>
        <v>8</v>
      </c>
      <c r="AG516" s="278">
        <f t="shared" si="104"/>
        <v>0</v>
      </c>
      <c r="AH516" s="277">
        <f t="shared" si="105"/>
        <v>35</v>
      </c>
      <c r="AI516" s="279">
        <f t="shared" si="106"/>
        <v>33.333333333333329</v>
      </c>
      <c r="AJ516" s="279">
        <f t="shared" si="107"/>
        <v>43.478260869565219</v>
      </c>
      <c r="AK516" s="279">
        <f t="shared" si="108"/>
        <v>33.333333333333329</v>
      </c>
      <c r="AL516" s="279">
        <f t="shared" si="109"/>
        <v>38.461538461538467</v>
      </c>
      <c r="AM516" s="279">
        <f t="shared" si="110"/>
        <v>28.571428571428569</v>
      </c>
      <c r="AN516" s="279">
        <f t="shared" si="111"/>
        <v>0</v>
      </c>
      <c r="AO516" s="3"/>
      <c r="AP516" s="3"/>
      <c r="AQ516" s="3"/>
      <c r="AR516" s="3"/>
      <c r="AS516" s="3"/>
      <c r="AT516" s="3"/>
      <c r="AU516" s="3"/>
      <c r="AV516" s="3"/>
      <c r="AW516" s="3"/>
      <c r="AX516" s="3"/>
      <c r="AY516" s="3"/>
      <c r="AZ516" s="3"/>
      <c r="BA516" s="3"/>
      <c r="BB516" s="3"/>
      <c r="BC516" s="3"/>
      <c r="BD516" s="3"/>
      <c r="BE516" s="3"/>
    </row>
    <row r="517" spans="1:57" ht="30" customHeight="1" x14ac:dyDescent="0.2">
      <c r="A517" s="91">
        <v>501</v>
      </c>
      <c r="B517" s="117">
        <f>'STUDENT NAMELIST'!B505</f>
        <v>0</v>
      </c>
      <c r="C517" s="117">
        <f>'STUDENT NAMELIST'!C505</f>
        <v>211423243905</v>
      </c>
      <c r="D517" s="118" t="str">
        <f>'STUDENT NAMELIST'!D505</f>
        <v>KRISHNA AKSHAI M</v>
      </c>
      <c r="E517" s="82">
        <v>2</v>
      </c>
      <c r="F517" s="82">
        <v>2</v>
      </c>
      <c r="G517" s="82">
        <v>2</v>
      </c>
      <c r="H517" s="82">
        <v>0</v>
      </c>
      <c r="I517" s="82">
        <v>0</v>
      </c>
      <c r="J517" s="82">
        <v>0</v>
      </c>
      <c r="K517" s="82">
        <v>0</v>
      </c>
      <c r="L517" s="82">
        <v>0</v>
      </c>
      <c r="M517" s="82">
        <v>0</v>
      </c>
      <c r="N517" s="82">
        <v>0</v>
      </c>
      <c r="O517" s="82">
        <v>0</v>
      </c>
      <c r="P517" s="125">
        <v>4</v>
      </c>
      <c r="Q517" s="125">
        <v>5</v>
      </c>
      <c r="R517" s="125">
        <v>0</v>
      </c>
      <c r="S517" s="125">
        <v>0</v>
      </c>
      <c r="T517" s="125">
        <v>5</v>
      </c>
      <c r="U517" s="125">
        <v>0</v>
      </c>
      <c r="V517" s="125">
        <v>5</v>
      </c>
      <c r="W517" s="125">
        <v>0</v>
      </c>
      <c r="X517" s="125">
        <v>0</v>
      </c>
      <c r="Y517" s="125">
        <v>0</v>
      </c>
      <c r="Z517" s="125">
        <v>5</v>
      </c>
      <c r="AA517" s="92">
        <f t="shared" si="112"/>
        <v>30</v>
      </c>
      <c r="AB517" s="278">
        <f t="shared" si="99"/>
        <v>2</v>
      </c>
      <c r="AC517" s="278">
        <f t="shared" si="100"/>
        <v>4</v>
      </c>
      <c r="AD517" s="278">
        <f t="shared" si="101"/>
        <v>9</v>
      </c>
      <c r="AE517" s="278">
        <f t="shared" si="102"/>
        <v>10</v>
      </c>
      <c r="AF517" s="278">
        <f t="shared" si="103"/>
        <v>5</v>
      </c>
      <c r="AG517" s="278">
        <f t="shared" si="104"/>
        <v>0</v>
      </c>
      <c r="AH517" s="277">
        <f t="shared" si="105"/>
        <v>30</v>
      </c>
      <c r="AI517" s="279">
        <f t="shared" si="106"/>
        <v>33.333333333333329</v>
      </c>
      <c r="AJ517" s="279">
        <f t="shared" si="107"/>
        <v>40</v>
      </c>
      <c r="AK517" s="279">
        <f t="shared" si="108"/>
        <v>30</v>
      </c>
      <c r="AL517" s="279">
        <f t="shared" si="109"/>
        <v>38.461538461538467</v>
      </c>
      <c r="AM517" s="279">
        <f t="shared" si="110"/>
        <v>33.333333333333329</v>
      </c>
      <c r="AN517" s="279">
        <f t="shared" si="111"/>
        <v>0</v>
      </c>
      <c r="AO517" s="3"/>
      <c r="AP517" s="3"/>
      <c r="AQ517" s="3"/>
      <c r="AR517" s="3"/>
      <c r="AS517" s="3"/>
      <c r="AT517" s="3"/>
      <c r="AU517" s="3"/>
      <c r="AV517" s="3"/>
      <c r="AW517" s="3"/>
      <c r="AX517" s="3"/>
      <c r="AY517" s="3"/>
      <c r="AZ517" s="3"/>
      <c r="BA517" s="3"/>
      <c r="BB517" s="3"/>
      <c r="BC517" s="3"/>
      <c r="BD517" s="3"/>
      <c r="BE517" s="3"/>
    </row>
    <row r="518" spans="1:57" ht="30" customHeight="1" x14ac:dyDescent="0.2">
      <c r="A518" s="91">
        <v>502</v>
      </c>
      <c r="B518" s="117">
        <f>'STUDENT NAMELIST'!B506</f>
        <v>0</v>
      </c>
      <c r="C518" s="117">
        <f>'STUDENT NAMELIST'!C506</f>
        <v>211423243906</v>
      </c>
      <c r="D518" s="118" t="str">
        <f>'STUDENT NAMELIST'!D506</f>
        <v>NIRANJAN N</v>
      </c>
      <c r="E518" s="82">
        <v>2</v>
      </c>
      <c r="F518" s="82">
        <v>2</v>
      </c>
      <c r="G518" s="82">
        <v>2</v>
      </c>
      <c r="H518" s="82">
        <v>0</v>
      </c>
      <c r="I518" s="82">
        <v>0</v>
      </c>
      <c r="J518" s="82">
        <v>0</v>
      </c>
      <c r="K518" s="82">
        <v>0</v>
      </c>
      <c r="L518" s="82">
        <v>0</v>
      </c>
      <c r="M518" s="82">
        <v>0</v>
      </c>
      <c r="N518" s="82">
        <v>0</v>
      </c>
      <c r="O518" s="82">
        <v>5</v>
      </c>
      <c r="P518" s="125">
        <v>0</v>
      </c>
      <c r="Q518" s="125">
        <v>0</v>
      </c>
      <c r="R518" s="125">
        <v>5</v>
      </c>
      <c r="S518" s="125">
        <v>4</v>
      </c>
      <c r="T518" s="125">
        <v>0</v>
      </c>
      <c r="U518" s="125">
        <v>5</v>
      </c>
      <c r="V518" s="125">
        <v>0</v>
      </c>
      <c r="W518" s="125">
        <v>0</v>
      </c>
      <c r="X518" s="125">
        <v>0</v>
      </c>
      <c r="Y518" s="125">
        <v>5</v>
      </c>
      <c r="Z518" s="125">
        <v>0</v>
      </c>
      <c r="AA518" s="92">
        <f t="shared" si="112"/>
        <v>30</v>
      </c>
      <c r="AB518" s="278">
        <f t="shared" si="99"/>
        <v>2</v>
      </c>
      <c r="AC518" s="278">
        <f t="shared" si="100"/>
        <v>9</v>
      </c>
      <c r="AD518" s="278">
        <f t="shared" si="101"/>
        <v>10</v>
      </c>
      <c r="AE518" s="278">
        <f t="shared" si="102"/>
        <v>4</v>
      </c>
      <c r="AF518" s="278">
        <f t="shared" si="103"/>
        <v>5</v>
      </c>
      <c r="AG518" s="278">
        <f t="shared" si="104"/>
        <v>0</v>
      </c>
      <c r="AH518" s="277">
        <f t="shared" si="105"/>
        <v>30</v>
      </c>
      <c r="AI518" s="279">
        <f t="shared" si="106"/>
        <v>33.333333333333329</v>
      </c>
      <c r="AJ518" s="279">
        <f t="shared" si="107"/>
        <v>39.130434782608695</v>
      </c>
      <c r="AK518" s="279">
        <f t="shared" si="108"/>
        <v>33.333333333333329</v>
      </c>
      <c r="AL518" s="279">
        <f t="shared" si="109"/>
        <v>30.76923076923077</v>
      </c>
      <c r="AM518" s="279">
        <f t="shared" si="110"/>
        <v>33.333333333333329</v>
      </c>
      <c r="AN518" s="279">
        <f t="shared" si="111"/>
        <v>0</v>
      </c>
      <c r="AO518" s="3"/>
      <c r="AP518" s="3"/>
      <c r="AQ518" s="3"/>
      <c r="AR518" s="3"/>
      <c r="AS518" s="3"/>
      <c r="AT518" s="3"/>
      <c r="AU518" s="3"/>
      <c r="AV518" s="3"/>
      <c r="AW518" s="3"/>
      <c r="AX518" s="3"/>
      <c r="AY518" s="3"/>
      <c r="AZ518" s="3"/>
      <c r="BA518" s="3"/>
      <c r="BB518" s="3"/>
      <c r="BC518" s="3"/>
      <c r="BD518" s="3"/>
      <c r="BE518" s="3"/>
    </row>
    <row r="519" spans="1:57" ht="30" customHeight="1" x14ac:dyDescent="0.2">
      <c r="A519" s="91">
        <v>503</v>
      </c>
      <c r="B519" s="117">
        <f>'STUDENT NAMELIST'!B507</f>
        <v>0</v>
      </c>
      <c r="C519" s="117">
        <f>'STUDENT NAMELIST'!C507</f>
        <v>211423243907</v>
      </c>
      <c r="D519" s="118" t="str">
        <f>'STUDENT NAMELIST'!D507</f>
        <v>PRASANTH N</v>
      </c>
      <c r="E519" s="82">
        <v>2</v>
      </c>
      <c r="F519" s="82">
        <v>2</v>
      </c>
      <c r="G519" s="82">
        <v>2</v>
      </c>
      <c r="H519" s="82">
        <v>2</v>
      </c>
      <c r="I519" s="82">
        <v>2</v>
      </c>
      <c r="J519" s="82">
        <v>2</v>
      </c>
      <c r="K519" s="82">
        <v>2</v>
      </c>
      <c r="L519" s="82">
        <v>0</v>
      </c>
      <c r="M519" s="82">
        <v>0</v>
      </c>
      <c r="N519" s="82">
        <v>0</v>
      </c>
      <c r="O519" s="82">
        <v>0</v>
      </c>
      <c r="P519" s="125">
        <v>10</v>
      </c>
      <c r="Q519" s="125">
        <v>10</v>
      </c>
      <c r="R519" s="125">
        <v>0</v>
      </c>
      <c r="S519" s="125">
        <v>0</v>
      </c>
      <c r="T519" s="125">
        <v>10</v>
      </c>
      <c r="U519" s="125">
        <v>0</v>
      </c>
      <c r="V519" s="125">
        <v>10</v>
      </c>
      <c r="W519" s="125">
        <v>5</v>
      </c>
      <c r="X519" s="125">
        <v>0</v>
      </c>
      <c r="Y519" s="125">
        <v>0</v>
      </c>
      <c r="Z519" s="125">
        <v>11</v>
      </c>
      <c r="AA519" s="92">
        <f t="shared" si="112"/>
        <v>70</v>
      </c>
      <c r="AB519" s="278">
        <f t="shared" si="99"/>
        <v>4</v>
      </c>
      <c r="AC519" s="278">
        <f t="shared" si="100"/>
        <v>8</v>
      </c>
      <c r="AD519" s="278">
        <f t="shared" si="101"/>
        <v>22</v>
      </c>
      <c r="AE519" s="278">
        <f t="shared" si="102"/>
        <v>20</v>
      </c>
      <c r="AF519" s="278">
        <f t="shared" si="103"/>
        <v>16</v>
      </c>
      <c r="AG519" s="278">
        <f t="shared" si="104"/>
        <v>0</v>
      </c>
      <c r="AH519" s="277">
        <f t="shared" si="105"/>
        <v>70</v>
      </c>
      <c r="AI519" s="279">
        <f t="shared" si="106"/>
        <v>66.666666666666657</v>
      </c>
      <c r="AJ519" s="279">
        <f t="shared" si="107"/>
        <v>80</v>
      </c>
      <c r="AK519" s="279">
        <f t="shared" si="108"/>
        <v>73.333333333333329</v>
      </c>
      <c r="AL519" s="279">
        <f t="shared" si="109"/>
        <v>76.923076923076934</v>
      </c>
      <c r="AM519" s="279">
        <f t="shared" si="110"/>
        <v>57.142857142857139</v>
      </c>
      <c r="AN519" s="279">
        <f t="shared" si="111"/>
        <v>0</v>
      </c>
      <c r="AO519" s="3"/>
      <c r="AP519" s="3"/>
      <c r="AQ519" s="3"/>
      <c r="AR519" s="3"/>
      <c r="AS519" s="3"/>
      <c r="AT519" s="3"/>
      <c r="AU519" s="3"/>
      <c r="AV519" s="3"/>
      <c r="AW519" s="3"/>
      <c r="AX519" s="3"/>
      <c r="AY519" s="3"/>
      <c r="AZ519" s="3"/>
      <c r="BA519" s="3"/>
      <c r="BB519" s="3"/>
      <c r="BC519" s="3"/>
      <c r="BD519" s="3"/>
      <c r="BE519" s="3"/>
    </row>
    <row r="520" spans="1:57" x14ac:dyDescent="0.2">
      <c r="A520" s="81"/>
      <c r="B520" s="81"/>
      <c r="C520" s="149"/>
      <c r="D520" s="81"/>
      <c r="K520" s="76"/>
      <c r="L520" s="76"/>
      <c r="M520" s="76"/>
      <c r="N520" s="76"/>
      <c r="O520" s="76"/>
      <c r="P520" s="76"/>
      <c r="Q520" s="76"/>
      <c r="R520" s="76"/>
      <c r="S520" s="76"/>
      <c r="T520" s="76"/>
      <c r="U520" s="76"/>
      <c r="V520" s="76"/>
      <c r="W520" s="76"/>
      <c r="X520" s="76"/>
      <c r="Y520" s="76"/>
      <c r="Z520" s="76"/>
      <c r="AA520" s="76"/>
      <c r="AB520" s="91"/>
      <c r="AC520" s="91"/>
      <c r="AD520" s="91"/>
      <c r="AE520" s="91"/>
      <c r="AF520" s="91"/>
      <c r="AG520" s="91"/>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row>
    <row r="521" spans="1:57" x14ac:dyDescent="0.2">
      <c r="K521" s="76"/>
      <c r="L521" s="76"/>
      <c r="M521" s="76"/>
      <c r="N521" s="76"/>
      <c r="O521" s="76"/>
      <c r="P521" s="76"/>
      <c r="Q521" s="76"/>
      <c r="R521" s="76"/>
      <c r="S521" s="76"/>
      <c r="T521" s="76"/>
      <c r="U521" s="76"/>
      <c r="V521" s="76"/>
      <c r="W521" s="76"/>
      <c r="X521" s="76"/>
      <c r="Y521" s="76"/>
      <c r="Z521" s="76"/>
      <c r="AA521" s="76"/>
      <c r="AB521" s="117"/>
      <c r="AC521" s="117"/>
      <c r="AD521" s="117"/>
      <c r="AE521" s="117"/>
      <c r="AF521" s="117"/>
      <c r="AG521" s="117"/>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row>
    <row r="522" spans="1:57" x14ac:dyDescent="0.2">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row>
    <row r="523" spans="1:57" x14ac:dyDescent="0.2">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row>
    <row r="524" spans="1:57" x14ac:dyDescent="0.2">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row>
    <row r="525" spans="1:57" x14ac:dyDescent="0.2">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row>
    <row r="526" spans="1:57" x14ac:dyDescent="0.2">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row>
    <row r="527" spans="1:57" x14ac:dyDescent="0.2">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row>
    <row r="528" spans="1:57" x14ac:dyDescent="0.2">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row>
    <row r="529" spans="11:57" x14ac:dyDescent="0.2">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row>
    <row r="530" spans="11:57" x14ac:dyDescent="0.2">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row>
    <row r="531" spans="11:57" x14ac:dyDescent="0.2">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row>
    <row r="532" spans="11:57" x14ac:dyDescent="0.2">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row>
    <row r="533" spans="11:57" x14ac:dyDescent="0.2">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row>
    <row r="534" spans="11:57" x14ac:dyDescent="0.2">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row>
    <row r="535" spans="11:57" x14ac:dyDescent="0.2">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row>
    <row r="536" spans="11:57" x14ac:dyDescent="0.2">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row>
    <row r="537" spans="11:57" x14ac:dyDescent="0.2">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row>
    <row r="538" spans="11:57" x14ac:dyDescent="0.2">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row>
    <row r="539" spans="11:57" x14ac:dyDescent="0.2">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row>
    <row r="540" spans="11:57" x14ac:dyDescent="0.2">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row>
    <row r="541" spans="11:57" x14ac:dyDescent="0.2">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row>
    <row r="542" spans="11:57" x14ac:dyDescent="0.2">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row>
    <row r="543" spans="11:57" x14ac:dyDescent="0.2">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row>
    <row r="544" spans="11:57" x14ac:dyDescent="0.2">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row>
    <row r="545" spans="11:57" x14ac:dyDescent="0.2">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row>
    <row r="546" spans="11:57" x14ac:dyDescent="0.2">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row>
    <row r="547" spans="11:57" x14ac:dyDescent="0.2">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row>
    <row r="548" spans="11:57" x14ac:dyDescent="0.2">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row>
    <row r="549" spans="11:57" x14ac:dyDescent="0.2">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row>
    <row r="550" spans="11:57" x14ac:dyDescent="0.2">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row>
    <row r="551" spans="11:57" x14ac:dyDescent="0.2">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row>
    <row r="552" spans="11:57" x14ac:dyDescent="0.2">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row>
    <row r="553" spans="11:57" x14ac:dyDescent="0.2">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row>
    <row r="554" spans="11:57" x14ac:dyDescent="0.2">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row>
    <row r="555" spans="11:57" x14ac:dyDescent="0.2">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row>
    <row r="556" spans="11:57" x14ac:dyDescent="0.2">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row>
    <row r="557" spans="11:57" x14ac:dyDescent="0.2">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row>
    <row r="558" spans="11:57" x14ac:dyDescent="0.2">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row>
    <row r="559" spans="11:57" x14ac:dyDescent="0.2">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row>
    <row r="560" spans="11:57" x14ac:dyDescent="0.2">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row>
    <row r="561" spans="11:57" x14ac:dyDescent="0.2">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row>
    <row r="562" spans="11:57" x14ac:dyDescent="0.2">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row>
    <row r="563" spans="11:57" x14ac:dyDescent="0.2">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row>
    <row r="564" spans="11:57" x14ac:dyDescent="0.2">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row>
    <row r="565" spans="11:57" x14ac:dyDescent="0.2">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row>
    <row r="566" spans="11:57" x14ac:dyDescent="0.2">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row>
    <row r="567" spans="11:57" x14ac:dyDescent="0.2">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row>
    <row r="568" spans="11:57" x14ac:dyDescent="0.2">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row>
    <row r="569" spans="11:57" x14ac:dyDescent="0.2">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row>
    <row r="570" spans="11:57" x14ac:dyDescent="0.2">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row>
    <row r="571" spans="11:57" x14ac:dyDescent="0.2">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row>
    <row r="572" spans="11:57" x14ac:dyDescent="0.2">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row>
    <row r="573" spans="11:57" x14ac:dyDescent="0.2">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row>
    <row r="574" spans="11:57" x14ac:dyDescent="0.2">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row>
    <row r="575" spans="11:57" x14ac:dyDescent="0.2">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row>
    <row r="576" spans="11:57" x14ac:dyDescent="0.2">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row>
    <row r="577" spans="11:57" x14ac:dyDescent="0.2">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row>
    <row r="578" spans="11:57" x14ac:dyDescent="0.2">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row>
    <row r="579" spans="11:57" x14ac:dyDescent="0.2">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row>
    <row r="580" spans="11:57" x14ac:dyDescent="0.2">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row>
    <row r="581" spans="11:57" x14ac:dyDescent="0.2">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row>
    <row r="582" spans="11:57" x14ac:dyDescent="0.2">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row>
    <row r="583" spans="11:57" x14ac:dyDescent="0.2">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row>
    <row r="584" spans="11:57" x14ac:dyDescent="0.2">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row>
    <row r="585" spans="11:57" x14ac:dyDescent="0.2">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row>
    <row r="586" spans="11:57" x14ac:dyDescent="0.2">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row>
    <row r="587" spans="11:57" x14ac:dyDescent="0.2">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row>
    <row r="588" spans="11:57" x14ac:dyDescent="0.2">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row>
    <row r="589" spans="11:57" x14ac:dyDescent="0.2">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row>
    <row r="590" spans="11:57" x14ac:dyDescent="0.2">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row>
    <row r="591" spans="11:57" x14ac:dyDescent="0.2">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row>
    <row r="592" spans="11:57" x14ac:dyDescent="0.2">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row>
    <row r="593" spans="11:57" x14ac:dyDescent="0.2">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row>
    <row r="594" spans="11:57" x14ac:dyDescent="0.2">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row>
    <row r="595" spans="11:57" x14ac:dyDescent="0.2">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row>
    <row r="596" spans="11:57" x14ac:dyDescent="0.2">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row>
    <row r="597" spans="11:57" x14ac:dyDescent="0.2">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row>
    <row r="598" spans="11:57" x14ac:dyDescent="0.2">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row>
    <row r="599" spans="11:57" x14ac:dyDescent="0.2">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row>
    <row r="600" spans="11:57" x14ac:dyDescent="0.2">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row>
    <row r="601" spans="11:57" x14ac:dyDescent="0.2">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row>
    <row r="602" spans="11:57" x14ac:dyDescent="0.2">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row>
    <row r="603" spans="11:57" x14ac:dyDescent="0.2">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row>
    <row r="604" spans="11:57" x14ac:dyDescent="0.2">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row>
    <row r="605" spans="11:57" x14ac:dyDescent="0.2">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row>
    <row r="606" spans="11:57" x14ac:dyDescent="0.2">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row>
    <row r="607" spans="11:57" x14ac:dyDescent="0.2">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row>
    <row r="608" spans="11:57" x14ac:dyDescent="0.2">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row>
    <row r="609" spans="11:57" x14ac:dyDescent="0.2">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row>
    <row r="610" spans="11:57" x14ac:dyDescent="0.2">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row>
    <row r="611" spans="11:57" x14ac:dyDescent="0.2">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row>
    <row r="612" spans="11:57" x14ac:dyDescent="0.2">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row>
    <row r="613" spans="11:57" x14ac:dyDescent="0.2">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row>
    <row r="614" spans="11:57" x14ac:dyDescent="0.2">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row>
    <row r="615" spans="11:57" x14ac:dyDescent="0.2">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row>
    <row r="616" spans="11:57" x14ac:dyDescent="0.2">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row>
    <row r="617" spans="11:57" x14ac:dyDescent="0.2">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row>
    <row r="618" spans="11:57" x14ac:dyDescent="0.2">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row>
    <row r="619" spans="11:57" x14ac:dyDescent="0.2">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row>
    <row r="620" spans="11:57" x14ac:dyDescent="0.2">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row>
    <row r="621" spans="11:57" x14ac:dyDescent="0.2">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row>
    <row r="622" spans="11:57" x14ac:dyDescent="0.2">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row>
    <row r="623" spans="11:57" x14ac:dyDescent="0.2">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row>
    <row r="624" spans="11:57" x14ac:dyDescent="0.2">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row>
    <row r="625" spans="11:57" x14ac:dyDescent="0.2">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row>
    <row r="626" spans="11:57" x14ac:dyDescent="0.2">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row>
    <row r="627" spans="11:57" x14ac:dyDescent="0.2">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row>
    <row r="628" spans="11:57" x14ac:dyDescent="0.2">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row>
    <row r="629" spans="11:57" x14ac:dyDescent="0.2">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row>
    <row r="630" spans="11:57" x14ac:dyDescent="0.2">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row>
    <row r="631" spans="11:57" x14ac:dyDescent="0.2">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row>
    <row r="632" spans="11:57" x14ac:dyDescent="0.2">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row>
    <row r="633" spans="11:57" x14ac:dyDescent="0.2">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row>
    <row r="634" spans="11:57" x14ac:dyDescent="0.2">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row>
    <row r="635" spans="11:57" x14ac:dyDescent="0.2">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row>
    <row r="636" spans="11:57" x14ac:dyDescent="0.2">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row>
    <row r="637" spans="11:57" x14ac:dyDescent="0.2">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row>
    <row r="638" spans="11:57" x14ac:dyDescent="0.2">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row>
    <row r="639" spans="11:57" x14ac:dyDescent="0.2">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row>
    <row r="640" spans="11:57" x14ac:dyDescent="0.2">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row>
    <row r="641" spans="11:57" x14ac:dyDescent="0.2">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row>
    <row r="642" spans="11:57" x14ac:dyDescent="0.2">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row>
    <row r="643" spans="11:57" x14ac:dyDescent="0.2">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row>
    <row r="644" spans="11:57" x14ac:dyDescent="0.2">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row>
    <row r="645" spans="11:57" x14ac:dyDescent="0.2">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row>
    <row r="646" spans="11:57" x14ac:dyDescent="0.2">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row>
    <row r="647" spans="11:57" x14ac:dyDescent="0.2">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row>
    <row r="648" spans="11:57" x14ac:dyDescent="0.2">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row>
    <row r="649" spans="11:57" x14ac:dyDescent="0.2">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row>
    <row r="650" spans="11:57" x14ac:dyDescent="0.2">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row>
    <row r="651" spans="11:57" x14ac:dyDescent="0.2">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row>
    <row r="652" spans="11:57" x14ac:dyDescent="0.2">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row>
    <row r="653" spans="11:57" x14ac:dyDescent="0.2">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row>
    <row r="654" spans="11:57" x14ac:dyDescent="0.2">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row>
    <row r="655" spans="11:57" x14ac:dyDescent="0.2">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row>
    <row r="656" spans="11:57" x14ac:dyDescent="0.2">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row>
    <row r="657" spans="11:57" x14ac:dyDescent="0.2">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row>
    <row r="658" spans="11:57" x14ac:dyDescent="0.2">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row>
    <row r="659" spans="11:57" x14ac:dyDescent="0.2">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row>
    <row r="660" spans="11:57" x14ac:dyDescent="0.2">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row>
    <row r="661" spans="11:57" x14ac:dyDescent="0.2">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row>
    <row r="662" spans="11:57" x14ac:dyDescent="0.2">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row>
    <row r="663" spans="11:57" x14ac:dyDescent="0.2">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row>
    <row r="664" spans="11:57" x14ac:dyDescent="0.2">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row>
    <row r="665" spans="11:57" x14ac:dyDescent="0.2">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row>
    <row r="666" spans="11:57" x14ac:dyDescent="0.2">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row>
    <row r="667" spans="11:57" x14ac:dyDescent="0.2">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row>
    <row r="668" spans="11:57" x14ac:dyDescent="0.2">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row>
    <row r="669" spans="11:57" x14ac:dyDescent="0.2">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row>
    <row r="670" spans="11:57" x14ac:dyDescent="0.2">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row>
    <row r="671" spans="11:57" x14ac:dyDescent="0.2">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row>
    <row r="672" spans="11:57" x14ac:dyDescent="0.2">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row>
    <row r="673" spans="11:57" x14ac:dyDescent="0.2">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row>
    <row r="674" spans="11:57" x14ac:dyDescent="0.2">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row>
    <row r="675" spans="11:57" x14ac:dyDescent="0.2">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row>
    <row r="676" spans="11:57" x14ac:dyDescent="0.2">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row>
    <row r="677" spans="11:57" x14ac:dyDescent="0.2">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row>
    <row r="678" spans="11:57" x14ac:dyDescent="0.2">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row>
    <row r="679" spans="11:57" x14ac:dyDescent="0.2">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row>
    <row r="680" spans="11:57" x14ac:dyDescent="0.2">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row>
    <row r="681" spans="11:57" x14ac:dyDescent="0.2">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row>
    <row r="682" spans="11:57" x14ac:dyDescent="0.2">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row>
    <row r="683" spans="11:57" x14ac:dyDescent="0.2">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row>
    <row r="684" spans="11:57" x14ac:dyDescent="0.2">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row>
    <row r="685" spans="11:57" x14ac:dyDescent="0.2">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row>
    <row r="686" spans="11:57" x14ac:dyDescent="0.2">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row>
    <row r="687" spans="11:57" x14ac:dyDescent="0.2">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row>
    <row r="688" spans="11:57" x14ac:dyDescent="0.2">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row>
    <row r="689" spans="11:57" x14ac:dyDescent="0.2">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row>
    <row r="690" spans="11:57" x14ac:dyDescent="0.2">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row>
    <row r="691" spans="11:57" x14ac:dyDescent="0.2">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row>
    <row r="692" spans="11:57" x14ac:dyDescent="0.2">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row>
    <row r="693" spans="11:57" x14ac:dyDescent="0.2">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row>
    <row r="694" spans="11:57" x14ac:dyDescent="0.2">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row>
    <row r="695" spans="11:57" x14ac:dyDescent="0.2">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row>
    <row r="696" spans="11:57" x14ac:dyDescent="0.2">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row>
    <row r="697" spans="11:57" x14ac:dyDescent="0.2">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row>
    <row r="699" spans="11:57" x14ac:dyDescent="0.2">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row>
    <row r="700" spans="11:57" x14ac:dyDescent="0.2">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row>
    <row r="701" spans="11:57" x14ac:dyDescent="0.2">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row>
    <row r="702" spans="11:57" x14ac:dyDescent="0.2">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row>
    <row r="703" spans="11:57" x14ac:dyDescent="0.2">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row>
    <row r="704" spans="11:57" x14ac:dyDescent="0.2">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row>
    <row r="705" spans="11:57" x14ac:dyDescent="0.2">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row>
    <row r="706" spans="11:57" x14ac:dyDescent="0.2">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row>
    <row r="707" spans="11:57" x14ac:dyDescent="0.2">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row>
    <row r="708" spans="11:57" x14ac:dyDescent="0.2">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row>
    <row r="709" spans="11:57" x14ac:dyDescent="0.2">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row>
    <row r="710" spans="11:57" x14ac:dyDescent="0.2">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row>
    <row r="711" spans="11:57" x14ac:dyDescent="0.2">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row>
    <row r="712" spans="11:57" x14ac:dyDescent="0.2">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row>
    <row r="713" spans="11:57" x14ac:dyDescent="0.2">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row>
    <row r="714" spans="11:57" x14ac:dyDescent="0.2">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row>
    <row r="715" spans="11:57" x14ac:dyDescent="0.2">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row>
    <row r="716" spans="11:57" x14ac:dyDescent="0.2">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row>
    <row r="717" spans="11:57" x14ac:dyDescent="0.2">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row>
    <row r="718" spans="11:57" x14ac:dyDescent="0.2">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row>
    <row r="719" spans="11:57" x14ac:dyDescent="0.2">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row>
    <row r="720" spans="11:57" x14ac:dyDescent="0.2">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row>
    <row r="721" spans="11:57" x14ac:dyDescent="0.2">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row>
    <row r="722" spans="11:57" x14ac:dyDescent="0.2">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row>
    <row r="723" spans="11:57" x14ac:dyDescent="0.2">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row>
    <row r="724" spans="11:57" x14ac:dyDescent="0.2">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row>
    <row r="725" spans="11:57" x14ac:dyDescent="0.2">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row>
    <row r="726" spans="11:57" x14ac:dyDescent="0.2">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row>
    <row r="727" spans="11:57" x14ac:dyDescent="0.2">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row>
    <row r="728" spans="11:57" x14ac:dyDescent="0.2">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row>
    <row r="729" spans="11:57" x14ac:dyDescent="0.2">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row>
    <row r="730" spans="11:57" x14ac:dyDescent="0.2">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row>
    <row r="731" spans="11:57" x14ac:dyDescent="0.2">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row>
    <row r="732" spans="11:57" x14ac:dyDescent="0.2">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row>
    <row r="733" spans="11:57" x14ac:dyDescent="0.2">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row>
    <row r="734" spans="11:57" x14ac:dyDescent="0.2">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row>
    <row r="735" spans="11:57" x14ac:dyDescent="0.2">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row>
    <row r="736" spans="11:57" x14ac:dyDescent="0.2">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row>
    <row r="737" spans="11:57" x14ac:dyDescent="0.2">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row>
    <row r="738" spans="11:57" x14ac:dyDescent="0.2">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row>
    <row r="739" spans="11:57" x14ac:dyDescent="0.2">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row>
    <row r="740" spans="11:57" x14ac:dyDescent="0.2">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row>
    <row r="741" spans="11:57" x14ac:dyDescent="0.2">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row>
    <row r="742" spans="11:57" x14ac:dyDescent="0.2">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row>
    <row r="743" spans="11:57" x14ac:dyDescent="0.2">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row>
    <row r="744" spans="11:57" x14ac:dyDescent="0.2">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row>
    <row r="745" spans="11:57" x14ac:dyDescent="0.2">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row>
    <row r="746" spans="11:57" x14ac:dyDescent="0.2">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row>
    <row r="747" spans="11:57" x14ac:dyDescent="0.2">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row>
    <row r="748" spans="11:57" x14ac:dyDescent="0.2">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row>
    <row r="749" spans="11:57" x14ac:dyDescent="0.2">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row>
    <row r="750" spans="11:57" x14ac:dyDescent="0.2">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row>
    <row r="751" spans="11:57" x14ac:dyDescent="0.2">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row>
    <row r="752" spans="11:57" x14ac:dyDescent="0.2">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row>
    <row r="753" spans="11:57" x14ac:dyDescent="0.2">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row>
    <row r="754" spans="11:57" x14ac:dyDescent="0.2">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row>
    <row r="755" spans="11:57" x14ac:dyDescent="0.2">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row>
    <row r="756" spans="11:57" x14ac:dyDescent="0.2">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row>
    <row r="757" spans="11:57" x14ac:dyDescent="0.2">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row>
    <row r="758" spans="11:57" x14ac:dyDescent="0.2">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row>
    <row r="759" spans="11:57" x14ac:dyDescent="0.2">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row>
    <row r="760" spans="11:57" x14ac:dyDescent="0.2">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row>
    <row r="761" spans="11:57" x14ac:dyDescent="0.2">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row>
    <row r="762" spans="11:57" x14ac:dyDescent="0.2">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row>
    <row r="763" spans="11:57" x14ac:dyDescent="0.2">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row>
    <row r="764" spans="11:57" x14ac:dyDescent="0.2">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row>
    <row r="765" spans="11:57" x14ac:dyDescent="0.2">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row>
    <row r="766" spans="11:57" x14ac:dyDescent="0.2">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row>
    <row r="767" spans="11:57" x14ac:dyDescent="0.2">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row>
    <row r="768" spans="11:57" x14ac:dyDescent="0.2">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row>
    <row r="769" spans="11:57" x14ac:dyDescent="0.2">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row>
    <row r="770" spans="11:57" x14ac:dyDescent="0.2">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row>
    <row r="771" spans="11:57" x14ac:dyDescent="0.2">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row>
    <row r="772" spans="11:57" x14ac:dyDescent="0.2">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row>
    <row r="773" spans="11:57" x14ac:dyDescent="0.2">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row>
    <row r="774" spans="11:57" x14ac:dyDescent="0.2">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row>
    <row r="775" spans="11:57" x14ac:dyDescent="0.2">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row>
    <row r="776" spans="11:57" x14ac:dyDescent="0.2">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row>
    <row r="777" spans="11:57" x14ac:dyDescent="0.2">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row>
    <row r="778" spans="11:57" x14ac:dyDescent="0.2">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row>
    <row r="779" spans="11:57" x14ac:dyDescent="0.2">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row>
    <row r="780" spans="11:57" x14ac:dyDescent="0.2">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row>
    <row r="781" spans="11:57" x14ac:dyDescent="0.2">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row>
    <row r="782" spans="11:57" x14ac:dyDescent="0.2">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row>
    <row r="783" spans="11:57" x14ac:dyDescent="0.2">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row>
    <row r="784" spans="11:57" x14ac:dyDescent="0.2">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row>
    <row r="785" spans="11:57" x14ac:dyDescent="0.2">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row>
    <row r="786" spans="11:57" x14ac:dyDescent="0.2">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row>
  </sheetData>
  <mergeCells count="42">
    <mergeCell ref="AN14:AN16"/>
    <mergeCell ref="AB15:AB16"/>
    <mergeCell ref="AC15:AC16"/>
    <mergeCell ref="AD15:AD16"/>
    <mergeCell ref="AE15:AE16"/>
    <mergeCell ref="AF15:AF16"/>
    <mergeCell ref="AG15:AG16"/>
    <mergeCell ref="AI14:AI16"/>
    <mergeCell ref="AJ14:AJ16"/>
    <mergeCell ref="AK14:AK16"/>
    <mergeCell ref="AL14:AL16"/>
    <mergeCell ref="AM14:AM16"/>
    <mergeCell ref="AH13:AH16"/>
    <mergeCell ref="E6:P6"/>
    <mergeCell ref="A8:D8"/>
    <mergeCell ref="A9:A16"/>
    <mergeCell ref="B9:B16"/>
    <mergeCell ref="C9:C16"/>
    <mergeCell ref="D9:D12"/>
    <mergeCell ref="E9:N9"/>
    <mergeCell ref="O9:X9"/>
    <mergeCell ref="A7:AA7"/>
    <mergeCell ref="E8:G8"/>
    <mergeCell ref="H8:Z8"/>
    <mergeCell ref="Y9:Z9"/>
    <mergeCell ref="E10:E12"/>
    <mergeCell ref="F10:F12"/>
    <mergeCell ref="G10:G12"/>
    <mergeCell ref="H10:H12"/>
    <mergeCell ref="D15:D16"/>
    <mergeCell ref="L10:L12"/>
    <mergeCell ref="M10:M12"/>
    <mergeCell ref="N10:N12"/>
    <mergeCell ref="O10:P11"/>
    <mergeCell ref="Q10:R11"/>
    <mergeCell ref="Y10:Z11"/>
    <mergeCell ref="S10:T11"/>
    <mergeCell ref="I10:I12"/>
    <mergeCell ref="J10:J12"/>
    <mergeCell ref="U10:V11"/>
    <mergeCell ref="K10:K12"/>
    <mergeCell ref="W10:X11"/>
  </mergeCells>
  <dataValidations count="1">
    <dataValidation type="list" allowBlank="1" showInputMessage="1" showErrorMessage="1" prompt="ERROR - Enter only valid CO's or NA" sqref="E14:N14" xr:uid="{00000000-0002-0000-0200-000000000000}">
      <formula1>$F$11:$L$11</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435"/>
  <sheetViews>
    <sheetView topLeftCell="J7" zoomScale="75" zoomScaleNormal="75" workbookViewId="0">
      <pane ySplit="10" topLeftCell="A504" activePane="bottomLeft" state="frozen"/>
      <selection activeCell="A7" sqref="A7"/>
      <selection pane="bottomLeft" activeCell="Z501" sqref="Z501"/>
    </sheetView>
  </sheetViews>
  <sheetFormatPr baseColWidth="10" defaultColWidth="14.5" defaultRowHeight="18" x14ac:dyDescent="0.2"/>
  <cols>
    <col min="1" max="1" width="10.5" style="41" customWidth="1"/>
    <col min="2" max="2" width="35.5" style="44" hidden="1" customWidth="1"/>
    <col min="3" max="3" width="25.1640625" style="44" customWidth="1"/>
    <col min="4" max="4" width="49.5" style="44" customWidth="1"/>
    <col min="5" max="6" width="9" style="44" customWidth="1"/>
    <col min="7" max="7" width="11.1640625" style="44" customWidth="1"/>
    <col min="8" max="8" width="10.5" style="44" customWidth="1"/>
    <col min="9" max="9" width="8.1640625" style="44" customWidth="1"/>
    <col min="10" max="14" width="14.5" style="44" customWidth="1"/>
    <col min="15" max="15" width="14.83203125" style="76" customWidth="1"/>
    <col min="16" max="16" width="14.5" style="76" customWidth="1"/>
    <col min="17" max="17" width="14.5" style="44" customWidth="1"/>
    <col min="18" max="18" width="14.83203125" style="76" customWidth="1"/>
    <col min="19" max="19" width="14.5" style="87" customWidth="1"/>
    <col min="20" max="20" width="14.83203125" style="44" customWidth="1"/>
    <col min="21" max="22" width="14.5" style="88" customWidth="1"/>
    <col min="23" max="23" width="14.5" style="76" customWidth="1"/>
    <col min="24" max="24" width="14.5" style="236" customWidth="1"/>
    <col min="25" max="25" width="14.83203125" style="41" customWidth="1"/>
    <col min="26" max="26" width="14.5" style="76" customWidth="1"/>
    <col min="27" max="27" width="29.5" style="44" customWidth="1"/>
    <col min="28" max="28" width="11.5" style="44" customWidth="1"/>
    <col min="29" max="29" width="13.5" style="44" customWidth="1"/>
    <col min="30" max="30" width="10.1640625" style="41" customWidth="1"/>
    <col min="31" max="31" width="12.83203125" style="44" customWidth="1"/>
    <col min="32" max="32" width="11.5" style="1" customWidth="1"/>
    <col min="33" max="33" width="13.83203125" style="1" customWidth="1"/>
    <col min="34" max="241" width="14.5" style="1"/>
    <col min="242" max="242" width="10.5" style="1" customWidth="1"/>
    <col min="243" max="244" width="25.5" style="1" customWidth="1"/>
    <col min="245" max="245" width="22.5" style="1" customWidth="1"/>
    <col min="246" max="246" width="13.1640625" style="1" customWidth="1"/>
    <col min="247" max="247" width="26.5" style="1" customWidth="1"/>
    <col min="248" max="257" width="14.5" style="1" customWidth="1"/>
    <col min="258" max="258" width="14.83203125" style="1" customWidth="1"/>
    <col min="259" max="263" width="14.5" style="1" customWidth="1"/>
    <col min="264" max="264" width="14.83203125" style="1" customWidth="1"/>
    <col min="265" max="267" width="14.5" style="1" customWidth="1"/>
    <col min="268" max="268" width="14.83203125" style="1" customWidth="1"/>
    <col min="269" max="273" width="14.5" style="1" customWidth="1"/>
    <col min="274" max="274" width="15" style="1" customWidth="1"/>
    <col min="275" max="278" width="14.5" style="1" customWidth="1"/>
    <col min="279" max="279" width="14.83203125" style="1" customWidth="1"/>
    <col min="280" max="281" width="14.5" style="1" customWidth="1"/>
    <col min="282" max="282" width="99.1640625" style="1" customWidth="1"/>
    <col min="283" max="283" width="11.5" style="1" customWidth="1"/>
    <col min="284" max="284" width="36.1640625" style="1" customWidth="1"/>
    <col min="285" max="285" width="10.1640625" style="1" customWidth="1"/>
    <col min="286" max="286" width="12.83203125" style="1" customWidth="1"/>
    <col min="287" max="287" width="11.5" style="1" customWidth="1"/>
    <col min="288" max="288" width="13.83203125" style="1" customWidth="1"/>
    <col min="289" max="497" width="14.5" style="1"/>
    <col min="498" max="498" width="10.5" style="1" customWidth="1"/>
    <col min="499" max="500" width="25.5" style="1" customWidth="1"/>
    <col min="501" max="501" width="22.5" style="1" customWidth="1"/>
    <col min="502" max="502" width="13.1640625" style="1" customWidth="1"/>
    <col min="503" max="503" width="26.5" style="1" customWidth="1"/>
    <col min="504" max="513" width="14.5" style="1" customWidth="1"/>
    <col min="514" max="514" width="14.83203125" style="1" customWidth="1"/>
    <col min="515" max="519" width="14.5" style="1" customWidth="1"/>
    <col min="520" max="520" width="14.83203125" style="1" customWidth="1"/>
    <col min="521" max="523" width="14.5" style="1" customWidth="1"/>
    <col min="524" max="524" width="14.83203125" style="1" customWidth="1"/>
    <col min="525" max="529" width="14.5" style="1" customWidth="1"/>
    <col min="530" max="530" width="15" style="1" customWidth="1"/>
    <col min="531" max="534" width="14.5" style="1" customWidth="1"/>
    <col min="535" max="535" width="14.83203125" style="1" customWidth="1"/>
    <col min="536" max="537" width="14.5" style="1" customWidth="1"/>
    <col min="538" max="538" width="99.1640625" style="1" customWidth="1"/>
    <col min="539" max="539" width="11.5" style="1" customWidth="1"/>
    <col min="540" max="540" width="36.1640625" style="1" customWidth="1"/>
    <col min="541" max="541" width="10.1640625" style="1" customWidth="1"/>
    <col min="542" max="542" width="12.83203125" style="1" customWidth="1"/>
    <col min="543" max="543" width="11.5" style="1" customWidth="1"/>
    <col min="544" max="544" width="13.83203125" style="1" customWidth="1"/>
    <col min="545" max="753" width="14.5" style="1"/>
    <col min="754" max="754" width="10.5" style="1" customWidth="1"/>
    <col min="755" max="756" width="25.5" style="1" customWidth="1"/>
    <col min="757" max="757" width="22.5" style="1" customWidth="1"/>
    <col min="758" max="758" width="13.1640625" style="1" customWidth="1"/>
    <col min="759" max="759" width="26.5" style="1" customWidth="1"/>
    <col min="760" max="769" width="14.5" style="1" customWidth="1"/>
    <col min="770" max="770" width="14.83203125" style="1" customWidth="1"/>
    <col min="771" max="775" width="14.5" style="1" customWidth="1"/>
    <col min="776" max="776" width="14.83203125" style="1" customWidth="1"/>
    <col min="777" max="779" width="14.5" style="1" customWidth="1"/>
    <col min="780" max="780" width="14.83203125" style="1" customWidth="1"/>
    <col min="781" max="785" width="14.5" style="1" customWidth="1"/>
    <col min="786" max="786" width="15" style="1" customWidth="1"/>
    <col min="787" max="790" width="14.5" style="1" customWidth="1"/>
    <col min="791" max="791" width="14.83203125" style="1" customWidth="1"/>
    <col min="792" max="793" width="14.5" style="1" customWidth="1"/>
    <col min="794" max="794" width="99.1640625" style="1" customWidth="1"/>
    <col min="795" max="795" width="11.5" style="1" customWidth="1"/>
    <col min="796" max="796" width="36.1640625" style="1" customWidth="1"/>
    <col min="797" max="797" width="10.1640625" style="1" customWidth="1"/>
    <col min="798" max="798" width="12.83203125" style="1" customWidth="1"/>
    <col min="799" max="799" width="11.5" style="1" customWidth="1"/>
    <col min="800" max="800" width="13.83203125" style="1" customWidth="1"/>
    <col min="801" max="1009" width="14.5" style="1"/>
    <col min="1010" max="1010" width="10.5" style="1" customWidth="1"/>
    <col min="1011" max="1012" width="25.5" style="1" customWidth="1"/>
    <col min="1013" max="1013" width="22.5" style="1" customWidth="1"/>
    <col min="1014" max="1014" width="13.1640625" style="1" customWidth="1"/>
    <col min="1015" max="1015" width="26.5" style="1" customWidth="1"/>
    <col min="1016" max="1025" width="14.5" style="1" customWidth="1"/>
    <col min="1026" max="1026" width="14.83203125" style="1" customWidth="1"/>
    <col min="1027" max="1031" width="14.5" style="1" customWidth="1"/>
    <col min="1032" max="1032" width="14.83203125" style="1" customWidth="1"/>
    <col min="1033" max="1035" width="14.5" style="1" customWidth="1"/>
    <col min="1036" max="1036" width="14.83203125" style="1" customWidth="1"/>
    <col min="1037" max="1041" width="14.5" style="1" customWidth="1"/>
    <col min="1042" max="1042" width="15" style="1" customWidth="1"/>
    <col min="1043" max="1046" width="14.5" style="1" customWidth="1"/>
    <col min="1047" max="1047" width="14.83203125" style="1" customWidth="1"/>
    <col min="1048" max="1049" width="14.5" style="1" customWidth="1"/>
    <col min="1050" max="1050" width="99.1640625" style="1" customWidth="1"/>
    <col min="1051" max="1051" width="11.5" style="1" customWidth="1"/>
    <col min="1052" max="1052" width="36.1640625" style="1" customWidth="1"/>
    <col min="1053" max="1053" width="10.1640625" style="1" customWidth="1"/>
    <col min="1054" max="1054" width="12.83203125" style="1" customWidth="1"/>
    <col min="1055" max="1055" width="11.5" style="1" customWidth="1"/>
    <col min="1056" max="1056" width="13.83203125" style="1" customWidth="1"/>
    <col min="1057" max="1265" width="14.5" style="1"/>
    <col min="1266" max="1266" width="10.5" style="1" customWidth="1"/>
    <col min="1267" max="1268" width="25.5" style="1" customWidth="1"/>
    <col min="1269" max="1269" width="22.5" style="1" customWidth="1"/>
    <col min="1270" max="1270" width="13.1640625" style="1" customWidth="1"/>
    <col min="1271" max="1271" width="26.5" style="1" customWidth="1"/>
    <col min="1272" max="1281" width="14.5" style="1" customWidth="1"/>
    <col min="1282" max="1282" width="14.83203125" style="1" customWidth="1"/>
    <col min="1283" max="1287" width="14.5" style="1" customWidth="1"/>
    <col min="1288" max="1288" width="14.83203125" style="1" customWidth="1"/>
    <col min="1289" max="1291" width="14.5" style="1" customWidth="1"/>
    <col min="1292" max="1292" width="14.83203125" style="1" customWidth="1"/>
    <col min="1293" max="1297" width="14.5" style="1" customWidth="1"/>
    <col min="1298" max="1298" width="15" style="1" customWidth="1"/>
    <col min="1299" max="1302" width="14.5" style="1" customWidth="1"/>
    <col min="1303" max="1303" width="14.83203125" style="1" customWidth="1"/>
    <col min="1304" max="1305" width="14.5" style="1" customWidth="1"/>
    <col min="1306" max="1306" width="99.1640625" style="1" customWidth="1"/>
    <col min="1307" max="1307" width="11.5" style="1" customWidth="1"/>
    <col min="1308" max="1308" width="36.1640625" style="1" customWidth="1"/>
    <col min="1309" max="1309" width="10.1640625" style="1" customWidth="1"/>
    <col min="1310" max="1310" width="12.83203125" style="1" customWidth="1"/>
    <col min="1311" max="1311" width="11.5" style="1" customWidth="1"/>
    <col min="1312" max="1312" width="13.83203125" style="1" customWidth="1"/>
    <col min="1313" max="1521" width="14.5" style="1"/>
    <col min="1522" max="1522" width="10.5" style="1" customWidth="1"/>
    <col min="1523" max="1524" width="25.5" style="1" customWidth="1"/>
    <col min="1525" max="1525" width="22.5" style="1" customWidth="1"/>
    <col min="1526" max="1526" width="13.1640625" style="1" customWidth="1"/>
    <col min="1527" max="1527" width="26.5" style="1" customWidth="1"/>
    <col min="1528" max="1537" width="14.5" style="1" customWidth="1"/>
    <col min="1538" max="1538" width="14.83203125" style="1" customWidth="1"/>
    <col min="1539" max="1543" width="14.5" style="1" customWidth="1"/>
    <col min="1544" max="1544" width="14.83203125" style="1" customWidth="1"/>
    <col min="1545" max="1547" width="14.5" style="1" customWidth="1"/>
    <col min="1548" max="1548" width="14.83203125" style="1" customWidth="1"/>
    <col min="1549" max="1553" width="14.5" style="1" customWidth="1"/>
    <col min="1554" max="1554" width="15" style="1" customWidth="1"/>
    <col min="1555" max="1558" width="14.5" style="1" customWidth="1"/>
    <col min="1559" max="1559" width="14.83203125" style="1" customWidth="1"/>
    <col min="1560" max="1561" width="14.5" style="1" customWidth="1"/>
    <col min="1562" max="1562" width="99.1640625" style="1" customWidth="1"/>
    <col min="1563" max="1563" width="11.5" style="1" customWidth="1"/>
    <col min="1564" max="1564" width="36.1640625" style="1" customWidth="1"/>
    <col min="1565" max="1565" width="10.1640625" style="1" customWidth="1"/>
    <col min="1566" max="1566" width="12.83203125" style="1" customWidth="1"/>
    <col min="1567" max="1567" width="11.5" style="1" customWidth="1"/>
    <col min="1568" max="1568" width="13.83203125" style="1" customWidth="1"/>
    <col min="1569" max="1777" width="14.5" style="1"/>
    <col min="1778" max="1778" width="10.5" style="1" customWidth="1"/>
    <col min="1779" max="1780" width="25.5" style="1" customWidth="1"/>
    <col min="1781" max="1781" width="22.5" style="1" customWidth="1"/>
    <col min="1782" max="1782" width="13.1640625" style="1" customWidth="1"/>
    <col min="1783" max="1783" width="26.5" style="1" customWidth="1"/>
    <col min="1784" max="1793" width="14.5" style="1" customWidth="1"/>
    <col min="1794" max="1794" width="14.83203125" style="1" customWidth="1"/>
    <col min="1795" max="1799" width="14.5" style="1" customWidth="1"/>
    <col min="1800" max="1800" width="14.83203125" style="1" customWidth="1"/>
    <col min="1801" max="1803" width="14.5" style="1" customWidth="1"/>
    <col min="1804" max="1804" width="14.83203125" style="1" customWidth="1"/>
    <col min="1805" max="1809" width="14.5" style="1" customWidth="1"/>
    <col min="1810" max="1810" width="15" style="1" customWidth="1"/>
    <col min="1811" max="1814" width="14.5" style="1" customWidth="1"/>
    <col min="1815" max="1815" width="14.83203125" style="1" customWidth="1"/>
    <col min="1816" max="1817" width="14.5" style="1" customWidth="1"/>
    <col min="1818" max="1818" width="99.1640625" style="1" customWidth="1"/>
    <col min="1819" max="1819" width="11.5" style="1" customWidth="1"/>
    <col min="1820" max="1820" width="36.1640625" style="1" customWidth="1"/>
    <col min="1821" max="1821" width="10.1640625" style="1" customWidth="1"/>
    <col min="1822" max="1822" width="12.83203125" style="1" customWidth="1"/>
    <col min="1823" max="1823" width="11.5" style="1" customWidth="1"/>
    <col min="1824" max="1824" width="13.83203125" style="1" customWidth="1"/>
    <col min="1825" max="2033" width="14.5" style="1"/>
    <col min="2034" max="2034" width="10.5" style="1" customWidth="1"/>
    <col min="2035" max="2036" width="25.5" style="1" customWidth="1"/>
    <col min="2037" max="2037" width="22.5" style="1" customWidth="1"/>
    <col min="2038" max="2038" width="13.1640625" style="1" customWidth="1"/>
    <col min="2039" max="2039" width="26.5" style="1" customWidth="1"/>
    <col min="2040" max="2049" width="14.5" style="1" customWidth="1"/>
    <col min="2050" max="2050" width="14.83203125" style="1" customWidth="1"/>
    <col min="2051" max="2055" width="14.5" style="1" customWidth="1"/>
    <col min="2056" max="2056" width="14.83203125" style="1" customWidth="1"/>
    <col min="2057" max="2059" width="14.5" style="1" customWidth="1"/>
    <col min="2060" max="2060" width="14.83203125" style="1" customWidth="1"/>
    <col min="2061" max="2065" width="14.5" style="1" customWidth="1"/>
    <col min="2066" max="2066" width="15" style="1" customWidth="1"/>
    <col min="2067" max="2070" width="14.5" style="1" customWidth="1"/>
    <col min="2071" max="2071" width="14.83203125" style="1" customWidth="1"/>
    <col min="2072" max="2073" width="14.5" style="1" customWidth="1"/>
    <col min="2074" max="2074" width="99.1640625" style="1" customWidth="1"/>
    <col min="2075" max="2075" width="11.5" style="1" customWidth="1"/>
    <col min="2076" max="2076" width="36.1640625" style="1" customWidth="1"/>
    <col min="2077" max="2077" width="10.1640625" style="1" customWidth="1"/>
    <col min="2078" max="2078" width="12.83203125" style="1" customWidth="1"/>
    <col min="2079" max="2079" width="11.5" style="1" customWidth="1"/>
    <col min="2080" max="2080" width="13.83203125" style="1" customWidth="1"/>
    <col min="2081" max="2289" width="14.5" style="1"/>
    <col min="2290" max="2290" width="10.5" style="1" customWidth="1"/>
    <col min="2291" max="2292" width="25.5" style="1" customWidth="1"/>
    <col min="2293" max="2293" width="22.5" style="1" customWidth="1"/>
    <col min="2294" max="2294" width="13.1640625" style="1" customWidth="1"/>
    <col min="2295" max="2295" width="26.5" style="1" customWidth="1"/>
    <col min="2296" max="2305" width="14.5" style="1" customWidth="1"/>
    <col min="2306" max="2306" width="14.83203125" style="1" customWidth="1"/>
    <col min="2307" max="2311" width="14.5" style="1" customWidth="1"/>
    <col min="2312" max="2312" width="14.83203125" style="1" customWidth="1"/>
    <col min="2313" max="2315" width="14.5" style="1" customWidth="1"/>
    <col min="2316" max="2316" width="14.83203125" style="1" customWidth="1"/>
    <col min="2317" max="2321" width="14.5" style="1" customWidth="1"/>
    <col min="2322" max="2322" width="15" style="1" customWidth="1"/>
    <col min="2323" max="2326" width="14.5" style="1" customWidth="1"/>
    <col min="2327" max="2327" width="14.83203125" style="1" customWidth="1"/>
    <col min="2328" max="2329" width="14.5" style="1" customWidth="1"/>
    <col min="2330" max="2330" width="99.1640625" style="1" customWidth="1"/>
    <col min="2331" max="2331" width="11.5" style="1" customWidth="1"/>
    <col min="2332" max="2332" width="36.1640625" style="1" customWidth="1"/>
    <col min="2333" max="2333" width="10.1640625" style="1" customWidth="1"/>
    <col min="2334" max="2334" width="12.83203125" style="1" customWidth="1"/>
    <col min="2335" max="2335" width="11.5" style="1" customWidth="1"/>
    <col min="2336" max="2336" width="13.83203125" style="1" customWidth="1"/>
    <col min="2337" max="2545" width="14.5" style="1"/>
    <col min="2546" max="2546" width="10.5" style="1" customWidth="1"/>
    <col min="2547" max="2548" width="25.5" style="1" customWidth="1"/>
    <col min="2549" max="2549" width="22.5" style="1" customWidth="1"/>
    <col min="2550" max="2550" width="13.1640625" style="1" customWidth="1"/>
    <col min="2551" max="2551" width="26.5" style="1" customWidth="1"/>
    <col min="2552" max="2561" width="14.5" style="1" customWidth="1"/>
    <col min="2562" max="2562" width="14.83203125" style="1" customWidth="1"/>
    <col min="2563" max="2567" width="14.5" style="1" customWidth="1"/>
    <col min="2568" max="2568" width="14.83203125" style="1" customWidth="1"/>
    <col min="2569" max="2571" width="14.5" style="1" customWidth="1"/>
    <col min="2572" max="2572" width="14.83203125" style="1" customWidth="1"/>
    <col min="2573" max="2577" width="14.5" style="1" customWidth="1"/>
    <col min="2578" max="2578" width="15" style="1" customWidth="1"/>
    <col min="2579" max="2582" width="14.5" style="1" customWidth="1"/>
    <col min="2583" max="2583" width="14.83203125" style="1" customWidth="1"/>
    <col min="2584" max="2585" width="14.5" style="1" customWidth="1"/>
    <col min="2586" max="2586" width="99.1640625" style="1" customWidth="1"/>
    <col min="2587" max="2587" width="11.5" style="1" customWidth="1"/>
    <col min="2588" max="2588" width="36.1640625" style="1" customWidth="1"/>
    <col min="2589" max="2589" width="10.1640625" style="1" customWidth="1"/>
    <col min="2590" max="2590" width="12.83203125" style="1" customWidth="1"/>
    <col min="2591" max="2591" width="11.5" style="1" customWidth="1"/>
    <col min="2592" max="2592" width="13.83203125" style="1" customWidth="1"/>
    <col min="2593" max="2801" width="14.5" style="1"/>
    <col min="2802" max="2802" width="10.5" style="1" customWidth="1"/>
    <col min="2803" max="2804" width="25.5" style="1" customWidth="1"/>
    <col min="2805" max="2805" width="22.5" style="1" customWidth="1"/>
    <col min="2806" max="2806" width="13.1640625" style="1" customWidth="1"/>
    <col min="2807" max="2807" width="26.5" style="1" customWidth="1"/>
    <col min="2808" max="2817" width="14.5" style="1" customWidth="1"/>
    <col min="2818" max="2818" width="14.83203125" style="1" customWidth="1"/>
    <col min="2819" max="2823" width="14.5" style="1" customWidth="1"/>
    <col min="2824" max="2824" width="14.83203125" style="1" customWidth="1"/>
    <col min="2825" max="2827" width="14.5" style="1" customWidth="1"/>
    <col min="2828" max="2828" width="14.83203125" style="1" customWidth="1"/>
    <col min="2829" max="2833" width="14.5" style="1" customWidth="1"/>
    <col min="2834" max="2834" width="15" style="1" customWidth="1"/>
    <col min="2835" max="2838" width="14.5" style="1" customWidth="1"/>
    <col min="2839" max="2839" width="14.83203125" style="1" customWidth="1"/>
    <col min="2840" max="2841" width="14.5" style="1" customWidth="1"/>
    <col min="2842" max="2842" width="99.1640625" style="1" customWidth="1"/>
    <col min="2843" max="2843" width="11.5" style="1" customWidth="1"/>
    <col min="2844" max="2844" width="36.1640625" style="1" customWidth="1"/>
    <col min="2845" max="2845" width="10.1640625" style="1" customWidth="1"/>
    <col min="2846" max="2846" width="12.83203125" style="1" customWidth="1"/>
    <col min="2847" max="2847" width="11.5" style="1" customWidth="1"/>
    <col min="2848" max="2848" width="13.83203125" style="1" customWidth="1"/>
    <col min="2849" max="3057" width="14.5" style="1"/>
    <col min="3058" max="3058" width="10.5" style="1" customWidth="1"/>
    <col min="3059" max="3060" width="25.5" style="1" customWidth="1"/>
    <col min="3061" max="3061" width="22.5" style="1" customWidth="1"/>
    <col min="3062" max="3062" width="13.1640625" style="1" customWidth="1"/>
    <col min="3063" max="3063" width="26.5" style="1" customWidth="1"/>
    <col min="3064" max="3073" width="14.5" style="1" customWidth="1"/>
    <col min="3074" max="3074" width="14.83203125" style="1" customWidth="1"/>
    <col min="3075" max="3079" width="14.5" style="1" customWidth="1"/>
    <col min="3080" max="3080" width="14.83203125" style="1" customWidth="1"/>
    <col min="3081" max="3083" width="14.5" style="1" customWidth="1"/>
    <col min="3084" max="3084" width="14.83203125" style="1" customWidth="1"/>
    <col min="3085" max="3089" width="14.5" style="1" customWidth="1"/>
    <col min="3090" max="3090" width="15" style="1" customWidth="1"/>
    <col min="3091" max="3094" width="14.5" style="1" customWidth="1"/>
    <col min="3095" max="3095" width="14.83203125" style="1" customWidth="1"/>
    <col min="3096" max="3097" width="14.5" style="1" customWidth="1"/>
    <col min="3098" max="3098" width="99.1640625" style="1" customWidth="1"/>
    <col min="3099" max="3099" width="11.5" style="1" customWidth="1"/>
    <col min="3100" max="3100" width="36.1640625" style="1" customWidth="1"/>
    <col min="3101" max="3101" width="10.1640625" style="1" customWidth="1"/>
    <col min="3102" max="3102" width="12.83203125" style="1" customWidth="1"/>
    <col min="3103" max="3103" width="11.5" style="1" customWidth="1"/>
    <col min="3104" max="3104" width="13.83203125" style="1" customWidth="1"/>
    <col min="3105" max="3313" width="14.5" style="1"/>
    <col min="3314" max="3314" width="10.5" style="1" customWidth="1"/>
    <col min="3315" max="3316" width="25.5" style="1" customWidth="1"/>
    <col min="3317" max="3317" width="22.5" style="1" customWidth="1"/>
    <col min="3318" max="3318" width="13.1640625" style="1" customWidth="1"/>
    <col min="3319" max="3319" width="26.5" style="1" customWidth="1"/>
    <col min="3320" max="3329" width="14.5" style="1" customWidth="1"/>
    <col min="3330" max="3330" width="14.83203125" style="1" customWidth="1"/>
    <col min="3331" max="3335" width="14.5" style="1" customWidth="1"/>
    <col min="3336" max="3336" width="14.83203125" style="1" customWidth="1"/>
    <col min="3337" max="3339" width="14.5" style="1" customWidth="1"/>
    <col min="3340" max="3340" width="14.83203125" style="1" customWidth="1"/>
    <col min="3341" max="3345" width="14.5" style="1" customWidth="1"/>
    <col min="3346" max="3346" width="15" style="1" customWidth="1"/>
    <col min="3347" max="3350" width="14.5" style="1" customWidth="1"/>
    <col min="3351" max="3351" width="14.83203125" style="1" customWidth="1"/>
    <col min="3352" max="3353" width="14.5" style="1" customWidth="1"/>
    <col min="3354" max="3354" width="99.1640625" style="1" customWidth="1"/>
    <col min="3355" max="3355" width="11.5" style="1" customWidth="1"/>
    <col min="3356" max="3356" width="36.1640625" style="1" customWidth="1"/>
    <col min="3357" max="3357" width="10.1640625" style="1" customWidth="1"/>
    <col min="3358" max="3358" width="12.83203125" style="1" customWidth="1"/>
    <col min="3359" max="3359" width="11.5" style="1" customWidth="1"/>
    <col min="3360" max="3360" width="13.83203125" style="1" customWidth="1"/>
    <col min="3361" max="3569" width="14.5" style="1"/>
    <col min="3570" max="3570" width="10.5" style="1" customWidth="1"/>
    <col min="3571" max="3572" width="25.5" style="1" customWidth="1"/>
    <col min="3573" max="3573" width="22.5" style="1" customWidth="1"/>
    <col min="3574" max="3574" width="13.1640625" style="1" customWidth="1"/>
    <col min="3575" max="3575" width="26.5" style="1" customWidth="1"/>
    <col min="3576" max="3585" width="14.5" style="1" customWidth="1"/>
    <col min="3586" max="3586" width="14.83203125" style="1" customWidth="1"/>
    <col min="3587" max="3591" width="14.5" style="1" customWidth="1"/>
    <col min="3592" max="3592" width="14.83203125" style="1" customWidth="1"/>
    <col min="3593" max="3595" width="14.5" style="1" customWidth="1"/>
    <col min="3596" max="3596" width="14.83203125" style="1" customWidth="1"/>
    <col min="3597" max="3601" width="14.5" style="1" customWidth="1"/>
    <col min="3602" max="3602" width="15" style="1" customWidth="1"/>
    <col min="3603" max="3606" width="14.5" style="1" customWidth="1"/>
    <col min="3607" max="3607" width="14.83203125" style="1" customWidth="1"/>
    <col min="3608" max="3609" width="14.5" style="1" customWidth="1"/>
    <col min="3610" max="3610" width="99.1640625" style="1" customWidth="1"/>
    <col min="3611" max="3611" width="11.5" style="1" customWidth="1"/>
    <col min="3612" max="3612" width="36.1640625" style="1" customWidth="1"/>
    <col min="3613" max="3613" width="10.1640625" style="1" customWidth="1"/>
    <col min="3614" max="3614" width="12.83203125" style="1" customWidth="1"/>
    <col min="3615" max="3615" width="11.5" style="1" customWidth="1"/>
    <col min="3616" max="3616" width="13.83203125" style="1" customWidth="1"/>
    <col min="3617" max="3825" width="14.5" style="1"/>
    <col min="3826" max="3826" width="10.5" style="1" customWidth="1"/>
    <col min="3827" max="3828" width="25.5" style="1" customWidth="1"/>
    <col min="3829" max="3829" width="22.5" style="1" customWidth="1"/>
    <col min="3830" max="3830" width="13.1640625" style="1" customWidth="1"/>
    <col min="3831" max="3831" width="26.5" style="1" customWidth="1"/>
    <col min="3832" max="3841" width="14.5" style="1" customWidth="1"/>
    <col min="3842" max="3842" width="14.83203125" style="1" customWidth="1"/>
    <col min="3843" max="3847" width="14.5" style="1" customWidth="1"/>
    <col min="3848" max="3848" width="14.83203125" style="1" customWidth="1"/>
    <col min="3849" max="3851" width="14.5" style="1" customWidth="1"/>
    <col min="3852" max="3852" width="14.83203125" style="1" customWidth="1"/>
    <col min="3853" max="3857" width="14.5" style="1" customWidth="1"/>
    <col min="3858" max="3858" width="15" style="1" customWidth="1"/>
    <col min="3859" max="3862" width="14.5" style="1" customWidth="1"/>
    <col min="3863" max="3863" width="14.83203125" style="1" customWidth="1"/>
    <col min="3864" max="3865" width="14.5" style="1" customWidth="1"/>
    <col min="3866" max="3866" width="99.1640625" style="1" customWidth="1"/>
    <col min="3867" max="3867" width="11.5" style="1" customWidth="1"/>
    <col min="3868" max="3868" width="36.1640625" style="1" customWidth="1"/>
    <col min="3869" max="3869" width="10.1640625" style="1" customWidth="1"/>
    <col min="3870" max="3870" width="12.83203125" style="1" customWidth="1"/>
    <col min="3871" max="3871" width="11.5" style="1" customWidth="1"/>
    <col min="3872" max="3872" width="13.83203125" style="1" customWidth="1"/>
    <col min="3873" max="4081" width="14.5" style="1"/>
    <col min="4082" max="4082" width="10.5" style="1" customWidth="1"/>
    <col min="4083" max="4084" width="25.5" style="1" customWidth="1"/>
    <col min="4085" max="4085" width="22.5" style="1" customWidth="1"/>
    <col min="4086" max="4086" width="13.1640625" style="1" customWidth="1"/>
    <col min="4087" max="4087" width="26.5" style="1" customWidth="1"/>
    <col min="4088" max="4097" width="14.5" style="1" customWidth="1"/>
    <col min="4098" max="4098" width="14.83203125" style="1" customWidth="1"/>
    <col min="4099" max="4103" width="14.5" style="1" customWidth="1"/>
    <col min="4104" max="4104" width="14.83203125" style="1" customWidth="1"/>
    <col min="4105" max="4107" width="14.5" style="1" customWidth="1"/>
    <col min="4108" max="4108" width="14.83203125" style="1" customWidth="1"/>
    <col min="4109" max="4113" width="14.5" style="1" customWidth="1"/>
    <col min="4114" max="4114" width="15" style="1" customWidth="1"/>
    <col min="4115" max="4118" width="14.5" style="1" customWidth="1"/>
    <col min="4119" max="4119" width="14.83203125" style="1" customWidth="1"/>
    <col min="4120" max="4121" width="14.5" style="1" customWidth="1"/>
    <col min="4122" max="4122" width="99.1640625" style="1" customWidth="1"/>
    <col min="4123" max="4123" width="11.5" style="1" customWidth="1"/>
    <col min="4124" max="4124" width="36.1640625" style="1" customWidth="1"/>
    <col min="4125" max="4125" width="10.1640625" style="1" customWidth="1"/>
    <col min="4126" max="4126" width="12.83203125" style="1" customWidth="1"/>
    <col min="4127" max="4127" width="11.5" style="1" customWidth="1"/>
    <col min="4128" max="4128" width="13.83203125" style="1" customWidth="1"/>
    <col min="4129" max="4337" width="14.5" style="1"/>
    <col min="4338" max="4338" width="10.5" style="1" customWidth="1"/>
    <col min="4339" max="4340" width="25.5" style="1" customWidth="1"/>
    <col min="4341" max="4341" width="22.5" style="1" customWidth="1"/>
    <col min="4342" max="4342" width="13.1640625" style="1" customWidth="1"/>
    <col min="4343" max="4343" width="26.5" style="1" customWidth="1"/>
    <col min="4344" max="4353" width="14.5" style="1" customWidth="1"/>
    <col min="4354" max="4354" width="14.83203125" style="1" customWidth="1"/>
    <col min="4355" max="4359" width="14.5" style="1" customWidth="1"/>
    <col min="4360" max="4360" width="14.83203125" style="1" customWidth="1"/>
    <col min="4361" max="4363" width="14.5" style="1" customWidth="1"/>
    <col min="4364" max="4364" width="14.83203125" style="1" customWidth="1"/>
    <col min="4365" max="4369" width="14.5" style="1" customWidth="1"/>
    <col min="4370" max="4370" width="15" style="1" customWidth="1"/>
    <col min="4371" max="4374" width="14.5" style="1" customWidth="1"/>
    <col min="4375" max="4375" width="14.83203125" style="1" customWidth="1"/>
    <col min="4376" max="4377" width="14.5" style="1" customWidth="1"/>
    <col min="4378" max="4378" width="99.1640625" style="1" customWidth="1"/>
    <col min="4379" max="4379" width="11.5" style="1" customWidth="1"/>
    <col min="4380" max="4380" width="36.1640625" style="1" customWidth="1"/>
    <col min="4381" max="4381" width="10.1640625" style="1" customWidth="1"/>
    <col min="4382" max="4382" width="12.83203125" style="1" customWidth="1"/>
    <col min="4383" max="4383" width="11.5" style="1" customWidth="1"/>
    <col min="4384" max="4384" width="13.83203125" style="1" customWidth="1"/>
    <col min="4385" max="4593" width="14.5" style="1"/>
    <col min="4594" max="4594" width="10.5" style="1" customWidth="1"/>
    <col min="4595" max="4596" width="25.5" style="1" customWidth="1"/>
    <col min="4597" max="4597" width="22.5" style="1" customWidth="1"/>
    <col min="4598" max="4598" width="13.1640625" style="1" customWidth="1"/>
    <col min="4599" max="4599" width="26.5" style="1" customWidth="1"/>
    <col min="4600" max="4609" width="14.5" style="1" customWidth="1"/>
    <col min="4610" max="4610" width="14.83203125" style="1" customWidth="1"/>
    <col min="4611" max="4615" width="14.5" style="1" customWidth="1"/>
    <col min="4616" max="4616" width="14.83203125" style="1" customWidth="1"/>
    <col min="4617" max="4619" width="14.5" style="1" customWidth="1"/>
    <col min="4620" max="4620" width="14.83203125" style="1" customWidth="1"/>
    <col min="4621" max="4625" width="14.5" style="1" customWidth="1"/>
    <col min="4626" max="4626" width="15" style="1" customWidth="1"/>
    <col min="4627" max="4630" width="14.5" style="1" customWidth="1"/>
    <col min="4631" max="4631" width="14.83203125" style="1" customWidth="1"/>
    <col min="4632" max="4633" width="14.5" style="1" customWidth="1"/>
    <col min="4634" max="4634" width="99.1640625" style="1" customWidth="1"/>
    <col min="4635" max="4635" width="11.5" style="1" customWidth="1"/>
    <col min="4636" max="4636" width="36.1640625" style="1" customWidth="1"/>
    <col min="4637" max="4637" width="10.1640625" style="1" customWidth="1"/>
    <col min="4638" max="4638" width="12.83203125" style="1" customWidth="1"/>
    <col min="4639" max="4639" width="11.5" style="1" customWidth="1"/>
    <col min="4640" max="4640" width="13.83203125" style="1" customWidth="1"/>
    <col min="4641" max="4849" width="14.5" style="1"/>
    <col min="4850" max="4850" width="10.5" style="1" customWidth="1"/>
    <col min="4851" max="4852" width="25.5" style="1" customWidth="1"/>
    <col min="4853" max="4853" width="22.5" style="1" customWidth="1"/>
    <col min="4854" max="4854" width="13.1640625" style="1" customWidth="1"/>
    <col min="4855" max="4855" width="26.5" style="1" customWidth="1"/>
    <col min="4856" max="4865" width="14.5" style="1" customWidth="1"/>
    <col min="4866" max="4866" width="14.83203125" style="1" customWidth="1"/>
    <col min="4867" max="4871" width="14.5" style="1" customWidth="1"/>
    <col min="4872" max="4872" width="14.83203125" style="1" customWidth="1"/>
    <col min="4873" max="4875" width="14.5" style="1" customWidth="1"/>
    <col min="4876" max="4876" width="14.83203125" style="1" customWidth="1"/>
    <col min="4877" max="4881" width="14.5" style="1" customWidth="1"/>
    <col min="4882" max="4882" width="15" style="1" customWidth="1"/>
    <col min="4883" max="4886" width="14.5" style="1" customWidth="1"/>
    <col min="4887" max="4887" width="14.83203125" style="1" customWidth="1"/>
    <col min="4888" max="4889" width="14.5" style="1" customWidth="1"/>
    <col min="4890" max="4890" width="99.1640625" style="1" customWidth="1"/>
    <col min="4891" max="4891" width="11.5" style="1" customWidth="1"/>
    <col min="4892" max="4892" width="36.1640625" style="1" customWidth="1"/>
    <col min="4893" max="4893" width="10.1640625" style="1" customWidth="1"/>
    <col min="4894" max="4894" width="12.83203125" style="1" customWidth="1"/>
    <col min="4895" max="4895" width="11.5" style="1" customWidth="1"/>
    <col min="4896" max="4896" width="13.83203125" style="1" customWidth="1"/>
    <col min="4897" max="5105" width="14.5" style="1"/>
    <col min="5106" max="5106" width="10.5" style="1" customWidth="1"/>
    <col min="5107" max="5108" width="25.5" style="1" customWidth="1"/>
    <col min="5109" max="5109" width="22.5" style="1" customWidth="1"/>
    <col min="5110" max="5110" width="13.1640625" style="1" customWidth="1"/>
    <col min="5111" max="5111" width="26.5" style="1" customWidth="1"/>
    <col min="5112" max="5121" width="14.5" style="1" customWidth="1"/>
    <col min="5122" max="5122" width="14.83203125" style="1" customWidth="1"/>
    <col min="5123" max="5127" width="14.5" style="1" customWidth="1"/>
    <col min="5128" max="5128" width="14.83203125" style="1" customWidth="1"/>
    <col min="5129" max="5131" width="14.5" style="1" customWidth="1"/>
    <col min="5132" max="5132" width="14.83203125" style="1" customWidth="1"/>
    <col min="5133" max="5137" width="14.5" style="1" customWidth="1"/>
    <col min="5138" max="5138" width="15" style="1" customWidth="1"/>
    <col min="5139" max="5142" width="14.5" style="1" customWidth="1"/>
    <col min="5143" max="5143" width="14.83203125" style="1" customWidth="1"/>
    <col min="5144" max="5145" width="14.5" style="1" customWidth="1"/>
    <col min="5146" max="5146" width="99.1640625" style="1" customWidth="1"/>
    <col min="5147" max="5147" width="11.5" style="1" customWidth="1"/>
    <col min="5148" max="5148" width="36.1640625" style="1" customWidth="1"/>
    <col min="5149" max="5149" width="10.1640625" style="1" customWidth="1"/>
    <col min="5150" max="5150" width="12.83203125" style="1" customWidth="1"/>
    <col min="5151" max="5151" width="11.5" style="1" customWidth="1"/>
    <col min="5152" max="5152" width="13.83203125" style="1" customWidth="1"/>
    <col min="5153" max="5361" width="14.5" style="1"/>
    <col min="5362" max="5362" width="10.5" style="1" customWidth="1"/>
    <col min="5363" max="5364" width="25.5" style="1" customWidth="1"/>
    <col min="5365" max="5365" width="22.5" style="1" customWidth="1"/>
    <col min="5366" max="5366" width="13.1640625" style="1" customWidth="1"/>
    <col min="5367" max="5367" width="26.5" style="1" customWidth="1"/>
    <col min="5368" max="5377" width="14.5" style="1" customWidth="1"/>
    <col min="5378" max="5378" width="14.83203125" style="1" customWidth="1"/>
    <col min="5379" max="5383" width="14.5" style="1" customWidth="1"/>
    <col min="5384" max="5384" width="14.83203125" style="1" customWidth="1"/>
    <col min="5385" max="5387" width="14.5" style="1" customWidth="1"/>
    <col min="5388" max="5388" width="14.83203125" style="1" customWidth="1"/>
    <col min="5389" max="5393" width="14.5" style="1" customWidth="1"/>
    <col min="5394" max="5394" width="15" style="1" customWidth="1"/>
    <col min="5395" max="5398" width="14.5" style="1" customWidth="1"/>
    <col min="5399" max="5399" width="14.83203125" style="1" customWidth="1"/>
    <col min="5400" max="5401" width="14.5" style="1" customWidth="1"/>
    <col min="5402" max="5402" width="99.1640625" style="1" customWidth="1"/>
    <col min="5403" max="5403" width="11.5" style="1" customWidth="1"/>
    <col min="5404" max="5404" width="36.1640625" style="1" customWidth="1"/>
    <col min="5405" max="5405" width="10.1640625" style="1" customWidth="1"/>
    <col min="5406" max="5406" width="12.83203125" style="1" customWidth="1"/>
    <col min="5407" max="5407" width="11.5" style="1" customWidth="1"/>
    <col min="5408" max="5408" width="13.83203125" style="1" customWidth="1"/>
    <col min="5409" max="5617" width="14.5" style="1"/>
    <col min="5618" max="5618" width="10.5" style="1" customWidth="1"/>
    <col min="5619" max="5620" width="25.5" style="1" customWidth="1"/>
    <col min="5621" max="5621" width="22.5" style="1" customWidth="1"/>
    <col min="5622" max="5622" width="13.1640625" style="1" customWidth="1"/>
    <col min="5623" max="5623" width="26.5" style="1" customWidth="1"/>
    <col min="5624" max="5633" width="14.5" style="1" customWidth="1"/>
    <col min="5634" max="5634" width="14.83203125" style="1" customWidth="1"/>
    <col min="5635" max="5639" width="14.5" style="1" customWidth="1"/>
    <col min="5640" max="5640" width="14.83203125" style="1" customWidth="1"/>
    <col min="5641" max="5643" width="14.5" style="1" customWidth="1"/>
    <col min="5644" max="5644" width="14.83203125" style="1" customWidth="1"/>
    <col min="5645" max="5649" width="14.5" style="1" customWidth="1"/>
    <col min="5650" max="5650" width="15" style="1" customWidth="1"/>
    <col min="5651" max="5654" width="14.5" style="1" customWidth="1"/>
    <col min="5655" max="5655" width="14.83203125" style="1" customWidth="1"/>
    <col min="5656" max="5657" width="14.5" style="1" customWidth="1"/>
    <col min="5658" max="5658" width="99.1640625" style="1" customWidth="1"/>
    <col min="5659" max="5659" width="11.5" style="1" customWidth="1"/>
    <col min="5660" max="5660" width="36.1640625" style="1" customWidth="1"/>
    <col min="5661" max="5661" width="10.1640625" style="1" customWidth="1"/>
    <col min="5662" max="5662" width="12.83203125" style="1" customWidth="1"/>
    <col min="5663" max="5663" width="11.5" style="1" customWidth="1"/>
    <col min="5664" max="5664" width="13.83203125" style="1" customWidth="1"/>
    <col min="5665" max="5873" width="14.5" style="1"/>
    <col min="5874" max="5874" width="10.5" style="1" customWidth="1"/>
    <col min="5875" max="5876" width="25.5" style="1" customWidth="1"/>
    <col min="5877" max="5877" width="22.5" style="1" customWidth="1"/>
    <col min="5878" max="5878" width="13.1640625" style="1" customWidth="1"/>
    <col min="5879" max="5879" width="26.5" style="1" customWidth="1"/>
    <col min="5880" max="5889" width="14.5" style="1" customWidth="1"/>
    <col min="5890" max="5890" width="14.83203125" style="1" customWidth="1"/>
    <col min="5891" max="5895" width="14.5" style="1" customWidth="1"/>
    <col min="5896" max="5896" width="14.83203125" style="1" customWidth="1"/>
    <col min="5897" max="5899" width="14.5" style="1" customWidth="1"/>
    <col min="5900" max="5900" width="14.83203125" style="1" customWidth="1"/>
    <col min="5901" max="5905" width="14.5" style="1" customWidth="1"/>
    <col min="5906" max="5906" width="15" style="1" customWidth="1"/>
    <col min="5907" max="5910" width="14.5" style="1" customWidth="1"/>
    <col min="5911" max="5911" width="14.83203125" style="1" customWidth="1"/>
    <col min="5912" max="5913" width="14.5" style="1" customWidth="1"/>
    <col min="5914" max="5914" width="99.1640625" style="1" customWidth="1"/>
    <col min="5915" max="5915" width="11.5" style="1" customWidth="1"/>
    <col min="5916" max="5916" width="36.1640625" style="1" customWidth="1"/>
    <col min="5917" max="5917" width="10.1640625" style="1" customWidth="1"/>
    <col min="5918" max="5918" width="12.83203125" style="1" customWidth="1"/>
    <col min="5919" max="5919" width="11.5" style="1" customWidth="1"/>
    <col min="5920" max="5920" width="13.83203125" style="1" customWidth="1"/>
    <col min="5921" max="6129" width="14.5" style="1"/>
    <col min="6130" max="6130" width="10.5" style="1" customWidth="1"/>
    <col min="6131" max="6132" width="25.5" style="1" customWidth="1"/>
    <col min="6133" max="6133" width="22.5" style="1" customWidth="1"/>
    <col min="6134" max="6134" width="13.1640625" style="1" customWidth="1"/>
    <col min="6135" max="6135" width="26.5" style="1" customWidth="1"/>
    <col min="6136" max="6145" width="14.5" style="1" customWidth="1"/>
    <col min="6146" max="6146" width="14.83203125" style="1" customWidth="1"/>
    <col min="6147" max="6151" width="14.5" style="1" customWidth="1"/>
    <col min="6152" max="6152" width="14.83203125" style="1" customWidth="1"/>
    <col min="6153" max="6155" width="14.5" style="1" customWidth="1"/>
    <col min="6156" max="6156" width="14.83203125" style="1" customWidth="1"/>
    <col min="6157" max="6161" width="14.5" style="1" customWidth="1"/>
    <col min="6162" max="6162" width="15" style="1" customWidth="1"/>
    <col min="6163" max="6166" width="14.5" style="1" customWidth="1"/>
    <col min="6167" max="6167" width="14.83203125" style="1" customWidth="1"/>
    <col min="6168" max="6169" width="14.5" style="1" customWidth="1"/>
    <col min="6170" max="6170" width="99.1640625" style="1" customWidth="1"/>
    <col min="6171" max="6171" width="11.5" style="1" customWidth="1"/>
    <col min="6172" max="6172" width="36.1640625" style="1" customWidth="1"/>
    <col min="6173" max="6173" width="10.1640625" style="1" customWidth="1"/>
    <col min="6174" max="6174" width="12.83203125" style="1" customWidth="1"/>
    <col min="6175" max="6175" width="11.5" style="1" customWidth="1"/>
    <col min="6176" max="6176" width="13.83203125" style="1" customWidth="1"/>
    <col min="6177" max="6385" width="14.5" style="1"/>
    <col min="6386" max="6386" width="10.5" style="1" customWidth="1"/>
    <col min="6387" max="6388" width="25.5" style="1" customWidth="1"/>
    <col min="6389" max="6389" width="22.5" style="1" customWidth="1"/>
    <col min="6390" max="6390" width="13.1640625" style="1" customWidth="1"/>
    <col min="6391" max="6391" width="26.5" style="1" customWidth="1"/>
    <col min="6392" max="6401" width="14.5" style="1" customWidth="1"/>
    <col min="6402" max="6402" width="14.83203125" style="1" customWidth="1"/>
    <col min="6403" max="6407" width="14.5" style="1" customWidth="1"/>
    <col min="6408" max="6408" width="14.83203125" style="1" customWidth="1"/>
    <col min="6409" max="6411" width="14.5" style="1" customWidth="1"/>
    <col min="6412" max="6412" width="14.83203125" style="1" customWidth="1"/>
    <col min="6413" max="6417" width="14.5" style="1" customWidth="1"/>
    <col min="6418" max="6418" width="15" style="1" customWidth="1"/>
    <col min="6419" max="6422" width="14.5" style="1" customWidth="1"/>
    <col min="6423" max="6423" width="14.83203125" style="1" customWidth="1"/>
    <col min="6424" max="6425" width="14.5" style="1" customWidth="1"/>
    <col min="6426" max="6426" width="99.1640625" style="1" customWidth="1"/>
    <col min="6427" max="6427" width="11.5" style="1" customWidth="1"/>
    <col min="6428" max="6428" width="36.1640625" style="1" customWidth="1"/>
    <col min="6429" max="6429" width="10.1640625" style="1" customWidth="1"/>
    <col min="6430" max="6430" width="12.83203125" style="1" customWidth="1"/>
    <col min="6431" max="6431" width="11.5" style="1" customWidth="1"/>
    <col min="6432" max="6432" width="13.83203125" style="1" customWidth="1"/>
    <col min="6433" max="6641" width="14.5" style="1"/>
    <col min="6642" max="6642" width="10.5" style="1" customWidth="1"/>
    <col min="6643" max="6644" width="25.5" style="1" customWidth="1"/>
    <col min="6645" max="6645" width="22.5" style="1" customWidth="1"/>
    <col min="6646" max="6646" width="13.1640625" style="1" customWidth="1"/>
    <col min="6647" max="6647" width="26.5" style="1" customWidth="1"/>
    <col min="6648" max="6657" width="14.5" style="1" customWidth="1"/>
    <col min="6658" max="6658" width="14.83203125" style="1" customWidth="1"/>
    <col min="6659" max="6663" width="14.5" style="1" customWidth="1"/>
    <col min="6664" max="6664" width="14.83203125" style="1" customWidth="1"/>
    <col min="6665" max="6667" width="14.5" style="1" customWidth="1"/>
    <col min="6668" max="6668" width="14.83203125" style="1" customWidth="1"/>
    <col min="6669" max="6673" width="14.5" style="1" customWidth="1"/>
    <col min="6674" max="6674" width="15" style="1" customWidth="1"/>
    <col min="6675" max="6678" width="14.5" style="1" customWidth="1"/>
    <col min="6679" max="6679" width="14.83203125" style="1" customWidth="1"/>
    <col min="6680" max="6681" width="14.5" style="1" customWidth="1"/>
    <col min="6682" max="6682" width="99.1640625" style="1" customWidth="1"/>
    <col min="6683" max="6683" width="11.5" style="1" customWidth="1"/>
    <col min="6684" max="6684" width="36.1640625" style="1" customWidth="1"/>
    <col min="6685" max="6685" width="10.1640625" style="1" customWidth="1"/>
    <col min="6686" max="6686" width="12.83203125" style="1" customWidth="1"/>
    <col min="6687" max="6687" width="11.5" style="1" customWidth="1"/>
    <col min="6688" max="6688" width="13.83203125" style="1" customWidth="1"/>
    <col min="6689" max="6897" width="14.5" style="1"/>
    <col min="6898" max="6898" width="10.5" style="1" customWidth="1"/>
    <col min="6899" max="6900" width="25.5" style="1" customWidth="1"/>
    <col min="6901" max="6901" width="22.5" style="1" customWidth="1"/>
    <col min="6902" max="6902" width="13.1640625" style="1" customWidth="1"/>
    <col min="6903" max="6903" width="26.5" style="1" customWidth="1"/>
    <col min="6904" max="6913" width="14.5" style="1" customWidth="1"/>
    <col min="6914" max="6914" width="14.83203125" style="1" customWidth="1"/>
    <col min="6915" max="6919" width="14.5" style="1" customWidth="1"/>
    <col min="6920" max="6920" width="14.83203125" style="1" customWidth="1"/>
    <col min="6921" max="6923" width="14.5" style="1" customWidth="1"/>
    <col min="6924" max="6924" width="14.83203125" style="1" customWidth="1"/>
    <col min="6925" max="6929" width="14.5" style="1" customWidth="1"/>
    <col min="6930" max="6930" width="15" style="1" customWidth="1"/>
    <col min="6931" max="6934" width="14.5" style="1" customWidth="1"/>
    <col min="6935" max="6935" width="14.83203125" style="1" customWidth="1"/>
    <col min="6936" max="6937" width="14.5" style="1" customWidth="1"/>
    <col min="6938" max="6938" width="99.1640625" style="1" customWidth="1"/>
    <col min="6939" max="6939" width="11.5" style="1" customWidth="1"/>
    <col min="6940" max="6940" width="36.1640625" style="1" customWidth="1"/>
    <col min="6941" max="6941" width="10.1640625" style="1" customWidth="1"/>
    <col min="6942" max="6942" width="12.83203125" style="1" customWidth="1"/>
    <col min="6943" max="6943" width="11.5" style="1" customWidth="1"/>
    <col min="6944" max="6944" width="13.83203125" style="1" customWidth="1"/>
    <col min="6945" max="7153" width="14.5" style="1"/>
    <col min="7154" max="7154" width="10.5" style="1" customWidth="1"/>
    <col min="7155" max="7156" width="25.5" style="1" customWidth="1"/>
    <col min="7157" max="7157" width="22.5" style="1" customWidth="1"/>
    <col min="7158" max="7158" width="13.1640625" style="1" customWidth="1"/>
    <col min="7159" max="7159" width="26.5" style="1" customWidth="1"/>
    <col min="7160" max="7169" width="14.5" style="1" customWidth="1"/>
    <col min="7170" max="7170" width="14.83203125" style="1" customWidth="1"/>
    <col min="7171" max="7175" width="14.5" style="1" customWidth="1"/>
    <col min="7176" max="7176" width="14.83203125" style="1" customWidth="1"/>
    <col min="7177" max="7179" width="14.5" style="1" customWidth="1"/>
    <col min="7180" max="7180" width="14.83203125" style="1" customWidth="1"/>
    <col min="7181" max="7185" width="14.5" style="1" customWidth="1"/>
    <col min="7186" max="7186" width="15" style="1" customWidth="1"/>
    <col min="7187" max="7190" width="14.5" style="1" customWidth="1"/>
    <col min="7191" max="7191" width="14.83203125" style="1" customWidth="1"/>
    <col min="7192" max="7193" width="14.5" style="1" customWidth="1"/>
    <col min="7194" max="7194" width="99.1640625" style="1" customWidth="1"/>
    <col min="7195" max="7195" width="11.5" style="1" customWidth="1"/>
    <col min="7196" max="7196" width="36.1640625" style="1" customWidth="1"/>
    <col min="7197" max="7197" width="10.1640625" style="1" customWidth="1"/>
    <col min="7198" max="7198" width="12.83203125" style="1" customWidth="1"/>
    <col min="7199" max="7199" width="11.5" style="1" customWidth="1"/>
    <col min="7200" max="7200" width="13.83203125" style="1" customWidth="1"/>
    <col min="7201" max="7409" width="14.5" style="1"/>
    <col min="7410" max="7410" width="10.5" style="1" customWidth="1"/>
    <col min="7411" max="7412" width="25.5" style="1" customWidth="1"/>
    <col min="7413" max="7413" width="22.5" style="1" customWidth="1"/>
    <col min="7414" max="7414" width="13.1640625" style="1" customWidth="1"/>
    <col min="7415" max="7415" width="26.5" style="1" customWidth="1"/>
    <col min="7416" max="7425" width="14.5" style="1" customWidth="1"/>
    <col min="7426" max="7426" width="14.83203125" style="1" customWidth="1"/>
    <col min="7427" max="7431" width="14.5" style="1" customWidth="1"/>
    <col min="7432" max="7432" width="14.83203125" style="1" customWidth="1"/>
    <col min="7433" max="7435" width="14.5" style="1" customWidth="1"/>
    <col min="7436" max="7436" width="14.83203125" style="1" customWidth="1"/>
    <col min="7437" max="7441" width="14.5" style="1" customWidth="1"/>
    <col min="7442" max="7442" width="15" style="1" customWidth="1"/>
    <col min="7443" max="7446" width="14.5" style="1" customWidth="1"/>
    <col min="7447" max="7447" width="14.83203125" style="1" customWidth="1"/>
    <col min="7448" max="7449" width="14.5" style="1" customWidth="1"/>
    <col min="7450" max="7450" width="99.1640625" style="1" customWidth="1"/>
    <col min="7451" max="7451" width="11.5" style="1" customWidth="1"/>
    <col min="7452" max="7452" width="36.1640625" style="1" customWidth="1"/>
    <col min="7453" max="7453" width="10.1640625" style="1" customWidth="1"/>
    <col min="7454" max="7454" width="12.83203125" style="1" customWidth="1"/>
    <col min="7455" max="7455" width="11.5" style="1" customWidth="1"/>
    <col min="7456" max="7456" width="13.83203125" style="1" customWidth="1"/>
    <col min="7457" max="7665" width="14.5" style="1"/>
    <col min="7666" max="7666" width="10.5" style="1" customWidth="1"/>
    <col min="7667" max="7668" width="25.5" style="1" customWidth="1"/>
    <col min="7669" max="7669" width="22.5" style="1" customWidth="1"/>
    <col min="7670" max="7670" width="13.1640625" style="1" customWidth="1"/>
    <col min="7671" max="7671" width="26.5" style="1" customWidth="1"/>
    <col min="7672" max="7681" width="14.5" style="1" customWidth="1"/>
    <col min="7682" max="7682" width="14.83203125" style="1" customWidth="1"/>
    <col min="7683" max="7687" width="14.5" style="1" customWidth="1"/>
    <col min="7688" max="7688" width="14.83203125" style="1" customWidth="1"/>
    <col min="7689" max="7691" width="14.5" style="1" customWidth="1"/>
    <col min="7692" max="7692" width="14.83203125" style="1" customWidth="1"/>
    <col min="7693" max="7697" width="14.5" style="1" customWidth="1"/>
    <col min="7698" max="7698" width="15" style="1" customWidth="1"/>
    <col min="7699" max="7702" width="14.5" style="1" customWidth="1"/>
    <col min="7703" max="7703" width="14.83203125" style="1" customWidth="1"/>
    <col min="7704" max="7705" width="14.5" style="1" customWidth="1"/>
    <col min="7706" max="7706" width="99.1640625" style="1" customWidth="1"/>
    <col min="7707" max="7707" width="11.5" style="1" customWidth="1"/>
    <col min="7708" max="7708" width="36.1640625" style="1" customWidth="1"/>
    <col min="7709" max="7709" width="10.1640625" style="1" customWidth="1"/>
    <col min="7710" max="7710" width="12.83203125" style="1" customWidth="1"/>
    <col min="7711" max="7711" width="11.5" style="1" customWidth="1"/>
    <col min="7712" max="7712" width="13.83203125" style="1" customWidth="1"/>
    <col min="7713" max="7921" width="14.5" style="1"/>
    <col min="7922" max="7922" width="10.5" style="1" customWidth="1"/>
    <col min="7923" max="7924" width="25.5" style="1" customWidth="1"/>
    <col min="7925" max="7925" width="22.5" style="1" customWidth="1"/>
    <col min="7926" max="7926" width="13.1640625" style="1" customWidth="1"/>
    <col min="7927" max="7927" width="26.5" style="1" customWidth="1"/>
    <col min="7928" max="7937" width="14.5" style="1" customWidth="1"/>
    <col min="7938" max="7938" width="14.83203125" style="1" customWidth="1"/>
    <col min="7939" max="7943" width="14.5" style="1" customWidth="1"/>
    <col min="7944" max="7944" width="14.83203125" style="1" customWidth="1"/>
    <col min="7945" max="7947" width="14.5" style="1" customWidth="1"/>
    <col min="7948" max="7948" width="14.83203125" style="1" customWidth="1"/>
    <col min="7949" max="7953" width="14.5" style="1" customWidth="1"/>
    <col min="7954" max="7954" width="15" style="1" customWidth="1"/>
    <col min="7955" max="7958" width="14.5" style="1" customWidth="1"/>
    <col min="7959" max="7959" width="14.83203125" style="1" customWidth="1"/>
    <col min="7960" max="7961" width="14.5" style="1" customWidth="1"/>
    <col min="7962" max="7962" width="99.1640625" style="1" customWidth="1"/>
    <col min="7963" max="7963" width="11.5" style="1" customWidth="1"/>
    <col min="7964" max="7964" width="36.1640625" style="1" customWidth="1"/>
    <col min="7965" max="7965" width="10.1640625" style="1" customWidth="1"/>
    <col min="7966" max="7966" width="12.83203125" style="1" customWidth="1"/>
    <col min="7967" max="7967" width="11.5" style="1" customWidth="1"/>
    <col min="7968" max="7968" width="13.83203125" style="1" customWidth="1"/>
    <col min="7969" max="8177" width="14.5" style="1"/>
    <col min="8178" max="8178" width="10.5" style="1" customWidth="1"/>
    <col min="8179" max="8180" width="25.5" style="1" customWidth="1"/>
    <col min="8181" max="8181" width="22.5" style="1" customWidth="1"/>
    <col min="8182" max="8182" width="13.1640625" style="1" customWidth="1"/>
    <col min="8183" max="8183" width="26.5" style="1" customWidth="1"/>
    <col min="8184" max="8193" width="14.5" style="1" customWidth="1"/>
    <col min="8194" max="8194" width="14.83203125" style="1" customWidth="1"/>
    <col min="8195" max="8199" width="14.5" style="1" customWidth="1"/>
    <col min="8200" max="8200" width="14.83203125" style="1" customWidth="1"/>
    <col min="8201" max="8203" width="14.5" style="1" customWidth="1"/>
    <col min="8204" max="8204" width="14.83203125" style="1" customWidth="1"/>
    <col min="8205" max="8209" width="14.5" style="1" customWidth="1"/>
    <col min="8210" max="8210" width="15" style="1" customWidth="1"/>
    <col min="8211" max="8214" width="14.5" style="1" customWidth="1"/>
    <col min="8215" max="8215" width="14.83203125" style="1" customWidth="1"/>
    <col min="8216" max="8217" width="14.5" style="1" customWidth="1"/>
    <col min="8218" max="8218" width="99.1640625" style="1" customWidth="1"/>
    <col min="8219" max="8219" width="11.5" style="1" customWidth="1"/>
    <col min="8220" max="8220" width="36.1640625" style="1" customWidth="1"/>
    <col min="8221" max="8221" width="10.1640625" style="1" customWidth="1"/>
    <col min="8222" max="8222" width="12.83203125" style="1" customWidth="1"/>
    <col min="8223" max="8223" width="11.5" style="1" customWidth="1"/>
    <col min="8224" max="8224" width="13.83203125" style="1" customWidth="1"/>
    <col min="8225" max="8433" width="14.5" style="1"/>
    <col min="8434" max="8434" width="10.5" style="1" customWidth="1"/>
    <col min="8435" max="8436" width="25.5" style="1" customWidth="1"/>
    <col min="8437" max="8437" width="22.5" style="1" customWidth="1"/>
    <col min="8438" max="8438" width="13.1640625" style="1" customWidth="1"/>
    <col min="8439" max="8439" width="26.5" style="1" customWidth="1"/>
    <col min="8440" max="8449" width="14.5" style="1" customWidth="1"/>
    <col min="8450" max="8450" width="14.83203125" style="1" customWidth="1"/>
    <col min="8451" max="8455" width="14.5" style="1" customWidth="1"/>
    <col min="8456" max="8456" width="14.83203125" style="1" customWidth="1"/>
    <col min="8457" max="8459" width="14.5" style="1" customWidth="1"/>
    <col min="8460" max="8460" width="14.83203125" style="1" customWidth="1"/>
    <col min="8461" max="8465" width="14.5" style="1" customWidth="1"/>
    <col min="8466" max="8466" width="15" style="1" customWidth="1"/>
    <col min="8467" max="8470" width="14.5" style="1" customWidth="1"/>
    <col min="8471" max="8471" width="14.83203125" style="1" customWidth="1"/>
    <col min="8472" max="8473" width="14.5" style="1" customWidth="1"/>
    <col min="8474" max="8474" width="99.1640625" style="1" customWidth="1"/>
    <col min="8475" max="8475" width="11.5" style="1" customWidth="1"/>
    <col min="8476" max="8476" width="36.1640625" style="1" customWidth="1"/>
    <col min="8477" max="8477" width="10.1640625" style="1" customWidth="1"/>
    <col min="8478" max="8478" width="12.83203125" style="1" customWidth="1"/>
    <col min="8479" max="8479" width="11.5" style="1" customWidth="1"/>
    <col min="8480" max="8480" width="13.83203125" style="1" customWidth="1"/>
    <col min="8481" max="8689" width="14.5" style="1"/>
    <col min="8690" max="8690" width="10.5" style="1" customWidth="1"/>
    <col min="8691" max="8692" width="25.5" style="1" customWidth="1"/>
    <col min="8693" max="8693" width="22.5" style="1" customWidth="1"/>
    <col min="8694" max="8694" width="13.1640625" style="1" customWidth="1"/>
    <col min="8695" max="8695" width="26.5" style="1" customWidth="1"/>
    <col min="8696" max="8705" width="14.5" style="1" customWidth="1"/>
    <col min="8706" max="8706" width="14.83203125" style="1" customWidth="1"/>
    <col min="8707" max="8711" width="14.5" style="1" customWidth="1"/>
    <col min="8712" max="8712" width="14.83203125" style="1" customWidth="1"/>
    <col min="8713" max="8715" width="14.5" style="1" customWidth="1"/>
    <col min="8716" max="8716" width="14.83203125" style="1" customWidth="1"/>
    <col min="8717" max="8721" width="14.5" style="1" customWidth="1"/>
    <col min="8722" max="8722" width="15" style="1" customWidth="1"/>
    <col min="8723" max="8726" width="14.5" style="1" customWidth="1"/>
    <col min="8727" max="8727" width="14.83203125" style="1" customWidth="1"/>
    <col min="8728" max="8729" width="14.5" style="1" customWidth="1"/>
    <col min="8730" max="8730" width="99.1640625" style="1" customWidth="1"/>
    <col min="8731" max="8731" width="11.5" style="1" customWidth="1"/>
    <col min="8732" max="8732" width="36.1640625" style="1" customWidth="1"/>
    <col min="8733" max="8733" width="10.1640625" style="1" customWidth="1"/>
    <col min="8734" max="8734" width="12.83203125" style="1" customWidth="1"/>
    <col min="8735" max="8735" width="11.5" style="1" customWidth="1"/>
    <col min="8736" max="8736" width="13.83203125" style="1" customWidth="1"/>
    <col min="8737" max="8945" width="14.5" style="1"/>
    <col min="8946" max="8946" width="10.5" style="1" customWidth="1"/>
    <col min="8947" max="8948" width="25.5" style="1" customWidth="1"/>
    <col min="8949" max="8949" width="22.5" style="1" customWidth="1"/>
    <col min="8950" max="8950" width="13.1640625" style="1" customWidth="1"/>
    <col min="8951" max="8951" width="26.5" style="1" customWidth="1"/>
    <col min="8952" max="8961" width="14.5" style="1" customWidth="1"/>
    <col min="8962" max="8962" width="14.83203125" style="1" customWidth="1"/>
    <col min="8963" max="8967" width="14.5" style="1" customWidth="1"/>
    <col min="8968" max="8968" width="14.83203125" style="1" customWidth="1"/>
    <col min="8969" max="8971" width="14.5" style="1" customWidth="1"/>
    <col min="8972" max="8972" width="14.83203125" style="1" customWidth="1"/>
    <col min="8973" max="8977" width="14.5" style="1" customWidth="1"/>
    <col min="8978" max="8978" width="15" style="1" customWidth="1"/>
    <col min="8979" max="8982" width="14.5" style="1" customWidth="1"/>
    <col min="8983" max="8983" width="14.83203125" style="1" customWidth="1"/>
    <col min="8984" max="8985" width="14.5" style="1" customWidth="1"/>
    <col min="8986" max="8986" width="99.1640625" style="1" customWidth="1"/>
    <col min="8987" max="8987" width="11.5" style="1" customWidth="1"/>
    <col min="8988" max="8988" width="36.1640625" style="1" customWidth="1"/>
    <col min="8989" max="8989" width="10.1640625" style="1" customWidth="1"/>
    <col min="8990" max="8990" width="12.83203125" style="1" customWidth="1"/>
    <col min="8991" max="8991" width="11.5" style="1" customWidth="1"/>
    <col min="8992" max="8992" width="13.83203125" style="1" customWidth="1"/>
    <col min="8993" max="9201" width="14.5" style="1"/>
    <col min="9202" max="9202" width="10.5" style="1" customWidth="1"/>
    <col min="9203" max="9204" width="25.5" style="1" customWidth="1"/>
    <col min="9205" max="9205" width="22.5" style="1" customWidth="1"/>
    <col min="9206" max="9206" width="13.1640625" style="1" customWidth="1"/>
    <col min="9207" max="9207" width="26.5" style="1" customWidth="1"/>
    <col min="9208" max="9217" width="14.5" style="1" customWidth="1"/>
    <col min="9218" max="9218" width="14.83203125" style="1" customWidth="1"/>
    <col min="9219" max="9223" width="14.5" style="1" customWidth="1"/>
    <col min="9224" max="9224" width="14.83203125" style="1" customWidth="1"/>
    <col min="9225" max="9227" width="14.5" style="1" customWidth="1"/>
    <col min="9228" max="9228" width="14.83203125" style="1" customWidth="1"/>
    <col min="9229" max="9233" width="14.5" style="1" customWidth="1"/>
    <col min="9234" max="9234" width="15" style="1" customWidth="1"/>
    <col min="9235" max="9238" width="14.5" style="1" customWidth="1"/>
    <col min="9239" max="9239" width="14.83203125" style="1" customWidth="1"/>
    <col min="9240" max="9241" width="14.5" style="1" customWidth="1"/>
    <col min="9242" max="9242" width="99.1640625" style="1" customWidth="1"/>
    <col min="9243" max="9243" width="11.5" style="1" customWidth="1"/>
    <col min="9244" max="9244" width="36.1640625" style="1" customWidth="1"/>
    <col min="9245" max="9245" width="10.1640625" style="1" customWidth="1"/>
    <col min="9246" max="9246" width="12.83203125" style="1" customWidth="1"/>
    <col min="9247" max="9247" width="11.5" style="1" customWidth="1"/>
    <col min="9248" max="9248" width="13.83203125" style="1" customWidth="1"/>
    <col min="9249" max="9457" width="14.5" style="1"/>
    <col min="9458" max="9458" width="10.5" style="1" customWidth="1"/>
    <col min="9459" max="9460" width="25.5" style="1" customWidth="1"/>
    <col min="9461" max="9461" width="22.5" style="1" customWidth="1"/>
    <col min="9462" max="9462" width="13.1640625" style="1" customWidth="1"/>
    <col min="9463" max="9463" width="26.5" style="1" customWidth="1"/>
    <col min="9464" max="9473" width="14.5" style="1" customWidth="1"/>
    <col min="9474" max="9474" width="14.83203125" style="1" customWidth="1"/>
    <col min="9475" max="9479" width="14.5" style="1" customWidth="1"/>
    <col min="9480" max="9480" width="14.83203125" style="1" customWidth="1"/>
    <col min="9481" max="9483" width="14.5" style="1" customWidth="1"/>
    <col min="9484" max="9484" width="14.83203125" style="1" customWidth="1"/>
    <col min="9485" max="9489" width="14.5" style="1" customWidth="1"/>
    <col min="9490" max="9490" width="15" style="1" customWidth="1"/>
    <col min="9491" max="9494" width="14.5" style="1" customWidth="1"/>
    <col min="9495" max="9495" width="14.83203125" style="1" customWidth="1"/>
    <col min="9496" max="9497" width="14.5" style="1" customWidth="1"/>
    <col min="9498" max="9498" width="99.1640625" style="1" customWidth="1"/>
    <col min="9499" max="9499" width="11.5" style="1" customWidth="1"/>
    <col min="9500" max="9500" width="36.1640625" style="1" customWidth="1"/>
    <col min="9501" max="9501" width="10.1640625" style="1" customWidth="1"/>
    <col min="9502" max="9502" width="12.83203125" style="1" customWidth="1"/>
    <col min="9503" max="9503" width="11.5" style="1" customWidth="1"/>
    <col min="9504" max="9504" width="13.83203125" style="1" customWidth="1"/>
    <col min="9505" max="9713" width="14.5" style="1"/>
    <col min="9714" max="9714" width="10.5" style="1" customWidth="1"/>
    <col min="9715" max="9716" width="25.5" style="1" customWidth="1"/>
    <col min="9717" max="9717" width="22.5" style="1" customWidth="1"/>
    <col min="9718" max="9718" width="13.1640625" style="1" customWidth="1"/>
    <col min="9719" max="9719" width="26.5" style="1" customWidth="1"/>
    <col min="9720" max="9729" width="14.5" style="1" customWidth="1"/>
    <col min="9730" max="9730" width="14.83203125" style="1" customWidth="1"/>
    <col min="9731" max="9735" width="14.5" style="1" customWidth="1"/>
    <col min="9736" max="9736" width="14.83203125" style="1" customWidth="1"/>
    <col min="9737" max="9739" width="14.5" style="1" customWidth="1"/>
    <col min="9740" max="9740" width="14.83203125" style="1" customWidth="1"/>
    <col min="9741" max="9745" width="14.5" style="1" customWidth="1"/>
    <col min="9746" max="9746" width="15" style="1" customWidth="1"/>
    <col min="9747" max="9750" width="14.5" style="1" customWidth="1"/>
    <col min="9751" max="9751" width="14.83203125" style="1" customWidth="1"/>
    <col min="9752" max="9753" width="14.5" style="1" customWidth="1"/>
    <col min="9754" max="9754" width="99.1640625" style="1" customWidth="1"/>
    <col min="9755" max="9755" width="11.5" style="1" customWidth="1"/>
    <col min="9756" max="9756" width="36.1640625" style="1" customWidth="1"/>
    <col min="9757" max="9757" width="10.1640625" style="1" customWidth="1"/>
    <col min="9758" max="9758" width="12.83203125" style="1" customWidth="1"/>
    <col min="9759" max="9759" width="11.5" style="1" customWidth="1"/>
    <col min="9760" max="9760" width="13.83203125" style="1" customWidth="1"/>
    <col min="9761" max="9969" width="14.5" style="1"/>
    <col min="9970" max="9970" width="10.5" style="1" customWidth="1"/>
    <col min="9971" max="9972" width="25.5" style="1" customWidth="1"/>
    <col min="9973" max="9973" width="22.5" style="1" customWidth="1"/>
    <col min="9974" max="9974" width="13.1640625" style="1" customWidth="1"/>
    <col min="9975" max="9975" width="26.5" style="1" customWidth="1"/>
    <col min="9976" max="9985" width="14.5" style="1" customWidth="1"/>
    <col min="9986" max="9986" width="14.83203125" style="1" customWidth="1"/>
    <col min="9987" max="9991" width="14.5" style="1" customWidth="1"/>
    <col min="9992" max="9992" width="14.83203125" style="1" customWidth="1"/>
    <col min="9993" max="9995" width="14.5" style="1" customWidth="1"/>
    <col min="9996" max="9996" width="14.83203125" style="1" customWidth="1"/>
    <col min="9997" max="10001" width="14.5" style="1" customWidth="1"/>
    <col min="10002" max="10002" width="15" style="1" customWidth="1"/>
    <col min="10003" max="10006" width="14.5" style="1" customWidth="1"/>
    <col min="10007" max="10007" width="14.83203125" style="1" customWidth="1"/>
    <col min="10008" max="10009" width="14.5" style="1" customWidth="1"/>
    <col min="10010" max="10010" width="99.1640625" style="1" customWidth="1"/>
    <col min="10011" max="10011" width="11.5" style="1" customWidth="1"/>
    <col min="10012" max="10012" width="36.1640625" style="1" customWidth="1"/>
    <col min="10013" max="10013" width="10.1640625" style="1" customWidth="1"/>
    <col min="10014" max="10014" width="12.83203125" style="1" customWidth="1"/>
    <col min="10015" max="10015" width="11.5" style="1" customWidth="1"/>
    <col min="10016" max="10016" width="13.83203125" style="1" customWidth="1"/>
    <col min="10017" max="10225" width="14.5" style="1"/>
    <col min="10226" max="10226" width="10.5" style="1" customWidth="1"/>
    <col min="10227" max="10228" width="25.5" style="1" customWidth="1"/>
    <col min="10229" max="10229" width="22.5" style="1" customWidth="1"/>
    <col min="10230" max="10230" width="13.1640625" style="1" customWidth="1"/>
    <col min="10231" max="10231" width="26.5" style="1" customWidth="1"/>
    <col min="10232" max="10241" width="14.5" style="1" customWidth="1"/>
    <col min="10242" max="10242" width="14.83203125" style="1" customWidth="1"/>
    <col min="10243" max="10247" width="14.5" style="1" customWidth="1"/>
    <col min="10248" max="10248" width="14.83203125" style="1" customWidth="1"/>
    <col min="10249" max="10251" width="14.5" style="1" customWidth="1"/>
    <col min="10252" max="10252" width="14.83203125" style="1" customWidth="1"/>
    <col min="10253" max="10257" width="14.5" style="1" customWidth="1"/>
    <col min="10258" max="10258" width="15" style="1" customWidth="1"/>
    <col min="10259" max="10262" width="14.5" style="1" customWidth="1"/>
    <col min="10263" max="10263" width="14.83203125" style="1" customWidth="1"/>
    <col min="10264" max="10265" width="14.5" style="1" customWidth="1"/>
    <col min="10266" max="10266" width="99.1640625" style="1" customWidth="1"/>
    <col min="10267" max="10267" width="11.5" style="1" customWidth="1"/>
    <col min="10268" max="10268" width="36.1640625" style="1" customWidth="1"/>
    <col min="10269" max="10269" width="10.1640625" style="1" customWidth="1"/>
    <col min="10270" max="10270" width="12.83203125" style="1" customWidth="1"/>
    <col min="10271" max="10271" width="11.5" style="1" customWidth="1"/>
    <col min="10272" max="10272" width="13.83203125" style="1" customWidth="1"/>
    <col min="10273" max="10481" width="14.5" style="1"/>
    <col min="10482" max="10482" width="10.5" style="1" customWidth="1"/>
    <col min="10483" max="10484" width="25.5" style="1" customWidth="1"/>
    <col min="10485" max="10485" width="22.5" style="1" customWidth="1"/>
    <col min="10486" max="10486" width="13.1640625" style="1" customWidth="1"/>
    <col min="10487" max="10487" width="26.5" style="1" customWidth="1"/>
    <col min="10488" max="10497" width="14.5" style="1" customWidth="1"/>
    <col min="10498" max="10498" width="14.83203125" style="1" customWidth="1"/>
    <col min="10499" max="10503" width="14.5" style="1" customWidth="1"/>
    <col min="10504" max="10504" width="14.83203125" style="1" customWidth="1"/>
    <col min="10505" max="10507" width="14.5" style="1" customWidth="1"/>
    <col min="10508" max="10508" width="14.83203125" style="1" customWidth="1"/>
    <col min="10509" max="10513" width="14.5" style="1" customWidth="1"/>
    <col min="10514" max="10514" width="15" style="1" customWidth="1"/>
    <col min="10515" max="10518" width="14.5" style="1" customWidth="1"/>
    <col min="10519" max="10519" width="14.83203125" style="1" customWidth="1"/>
    <col min="10520" max="10521" width="14.5" style="1" customWidth="1"/>
    <col min="10522" max="10522" width="99.1640625" style="1" customWidth="1"/>
    <col min="10523" max="10523" width="11.5" style="1" customWidth="1"/>
    <col min="10524" max="10524" width="36.1640625" style="1" customWidth="1"/>
    <col min="10525" max="10525" width="10.1640625" style="1" customWidth="1"/>
    <col min="10526" max="10526" width="12.83203125" style="1" customWidth="1"/>
    <col min="10527" max="10527" width="11.5" style="1" customWidth="1"/>
    <col min="10528" max="10528" width="13.83203125" style="1" customWidth="1"/>
    <col min="10529" max="10737" width="14.5" style="1"/>
    <col min="10738" max="10738" width="10.5" style="1" customWidth="1"/>
    <col min="10739" max="10740" width="25.5" style="1" customWidth="1"/>
    <col min="10741" max="10741" width="22.5" style="1" customWidth="1"/>
    <col min="10742" max="10742" width="13.1640625" style="1" customWidth="1"/>
    <col min="10743" max="10743" width="26.5" style="1" customWidth="1"/>
    <col min="10744" max="10753" width="14.5" style="1" customWidth="1"/>
    <col min="10754" max="10754" width="14.83203125" style="1" customWidth="1"/>
    <col min="10755" max="10759" width="14.5" style="1" customWidth="1"/>
    <col min="10760" max="10760" width="14.83203125" style="1" customWidth="1"/>
    <col min="10761" max="10763" width="14.5" style="1" customWidth="1"/>
    <col min="10764" max="10764" width="14.83203125" style="1" customWidth="1"/>
    <col min="10765" max="10769" width="14.5" style="1" customWidth="1"/>
    <col min="10770" max="10770" width="15" style="1" customWidth="1"/>
    <col min="10771" max="10774" width="14.5" style="1" customWidth="1"/>
    <col min="10775" max="10775" width="14.83203125" style="1" customWidth="1"/>
    <col min="10776" max="10777" width="14.5" style="1" customWidth="1"/>
    <col min="10778" max="10778" width="99.1640625" style="1" customWidth="1"/>
    <col min="10779" max="10779" width="11.5" style="1" customWidth="1"/>
    <col min="10780" max="10780" width="36.1640625" style="1" customWidth="1"/>
    <col min="10781" max="10781" width="10.1640625" style="1" customWidth="1"/>
    <col min="10782" max="10782" width="12.83203125" style="1" customWidth="1"/>
    <col min="10783" max="10783" width="11.5" style="1" customWidth="1"/>
    <col min="10784" max="10784" width="13.83203125" style="1" customWidth="1"/>
    <col min="10785" max="10993" width="14.5" style="1"/>
    <col min="10994" max="10994" width="10.5" style="1" customWidth="1"/>
    <col min="10995" max="10996" width="25.5" style="1" customWidth="1"/>
    <col min="10997" max="10997" width="22.5" style="1" customWidth="1"/>
    <col min="10998" max="10998" width="13.1640625" style="1" customWidth="1"/>
    <col min="10999" max="10999" width="26.5" style="1" customWidth="1"/>
    <col min="11000" max="11009" width="14.5" style="1" customWidth="1"/>
    <col min="11010" max="11010" width="14.83203125" style="1" customWidth="1"/>
    <col min="11011" max="11015" width="14.5" style="1" customWidth="1"/>
    <col min="11016" max="11016" width="14.83203125" style="1" customWidth="1"/>
    <col min="11017" max="11019" width="14.5" style="1" customWidth="1"/>
    <col min="11020" max="11020" width="14.83203125" style="1" customWidth="1"/>
    <col min="11021" max="11025" width="14.5" style="1" customWidth="1"/>
    <col min="11026" max="11026" width="15" style="1" customWidth="1"/>
    <col min="11027" max="11030" width="14.5" style="1" customWidth="1"/>
    <col min="11031" max="11031" width="14.83203125" style="1" customWidth="1"/>
    <col min="11032" max="11033" width="14.5" style="1" customWidth="1"/>
    <col min="11034" max="11034" width="99.1640625" style="1" customWidth="1"/>
    <col min="11035" max="11035" width="11.5" style="1" customWidth="1"/>
    <col min="11036" max="11036" width="36.1640625" style="1" customWidth="1"/>
    <col min="11037" max="11037" width="10.1640625" style="1" customWidth="1"/>
    <col min="11038" max="11038" width="12.83203125" style="1" customWidth="1"/>
    <col min="11039" max="11039" width="11.5" style="1" customWidth="1"/>
    <col min="11040" max="11040" width="13.83203125" style="1" customWidth="1"/>
    <col min="11041" max="11249" width="14.5" style="1"/>
    <col min="11250" max="11250" width="10.5" style="1" customWidth="1"/>
    <col min="11251" max="11252" width="25.5" style="1" customWidth="1"/>
    <col min="11253" max="11253" width="22.5" style="1" customWidth="1"/>
    <col min="11254" max="11254" width="13.1640625" style="1" customWidth="1"/>
    <col min="11255" max="11255" width="26.5" style="1" customWidth="1"/>
    <col min="11256" max="11265" width="14.5" style="1" customWidth="1"/>
    <col min="11266" max="11266" width="14.83203125" style="1" customWidth="1"/>
    <col min="11267" max="11271" width="14.5" style="1" customWidth="1"/>
    <col min="11272" max="11272" width="14.83203125" style="1" customWidth="1"/>
    <col min="11273" max="11275" width="14.5" style="1" customWidth="1"/>
    <col min="11276" max="11276" width="14.83203125" style="1" customWidth="1"/>
    <col min="11277" max="11281" width="14.5" style="1" customWidth="1"/>
    <col min="11282" max="11282" width="15" style="1" customWidth="1"/>
    <col min="11283" max="11286" width="14.5" style="1" customWidth="1"/>
    <col min="11287" max="11287" width="14.83203125" style="1" customWidth="1"/>
    <col min="11288" max="11289" width="14.5" style="1" customWidth="1"/>
    <col min="11290" max="11290" width="99.1640625" style="1" customWidth="1"/>
    <col min="11291" max="11291" width="11.5" style="1" customWidth="1"/>
    <col min="11292" max="11292" width="36.1640625" style="1" customWidth="1"/>
    <col min="11293" max="11293" width="10.1640625" style="1" customWidth="1"/>
    <col min="11294" max="11294" width="12.83203125" style="1" customWidth="1"/>
    <col min="11295" max="11295" width="11.5" style="1" customWidth="1"/>
    <col min="11296" max="11296" width="13.83203125" style="1" customWidth="1"/>
    <col min="11297" max="11505" width="14.5" style="1"/>
    <col min="11506" max="11506" width="10.5" style="1" customWidth="1"/>
    <col min="11507" max="11508" width="25.5" style="1" customWidth="1"/>
    <col min="11509" max="11509" width="22.5" style="1" customWidth="1"/>
    <col min="11510" max="11510" width="13.1640625" style="1" customWidth="1"/>
    <col min="11511" max="11511" width="26.5" style="1" customWidth="1"/>
    <col min="11512" max="11521" width="14.5" style="1" customWidth="1"/>
    <col min="11522" max="11522" width="14.83203125" style="1" customWidth="1"/>
    <col min="11523" max="11527" width="14.5" style="1" customWidth="1"/>
    <col min="11528" max="11528" width="14.83203125" style="1" customWidth="1"/>
    <col min="11529" max="11531" width="14.5" style="1" customWidth="1"/>
    <col min="11532" max="11532" width="14.83203125" style="1" customWidth="1"/>
    <col min="11533" max="11537" width="14.5" style="1" customWidth="1"/>
    <col min="11538" max="11538" width="15" style="1" customWidth="1"/>
    <col min="11539" max="11542" width="14.5" style="1" customWidth="1"/>
    <col min="11543" max="11543" width="14.83203125" style="1" customWidth="1"/>
    <col min="11544" max="11545" width="14.5" style="1" customWidth="1"/>
    <col min="11546" max="11546" width="99.1640625" style="1" customWidth="1"/>
    <col min="11547" max="11547" width="11.5" style="1" customWidth="1"/>
    <col min="11548" max="11548" width="36.1640625" style="1" customWidth="1"/>
    <col min="11549" max="11549" width="10.1640625" style="1" customWidth="1"/>
    <col min="11550" max="11550" width="12.83203125" style="1" customWidth="1"/>
    <col min="11551" max="11551" width="11.5" style="1" customWidth="1"/>
    <col min="11552" max="11552" width="13.83203125" style="1" customWidth="1"/>
    <col min="11553" max="11761" width="14.5" style="1"/>
    <col min="11762" max="11762" width="10.5" style="1" customWidth="1"/>
    <col min="11763" max="11764" width="25.5" style="1" customWidth="1"/>
    <col min="11765" max="11765" width="22.5" style="1" customWidth="1"/>
    <col min="11766" max="11766" width="13.1640625" style="1" customWidth="1"/>
    <col min="11767" max="11767" width="26.5" style="1" customWidth="1"/>
    <col min="11768" max="11777" width="14.5" style="1" customWidth="1"/>
    <col min="11778" max="11778" width="14.83203125" style="1" customWidth="1"/>
    <col min="11779" max="11783" width="14.5" style="1" customWidth="1"/>
    <col min="11784" max="11784" width="14.83203125" style="1" customWidth="1"/>
    <col min="11785" max="11787" width="14.5" style="1" customWidth="1"/>
    <col min="11788" max="11788" width="14.83203125" style="1" customWidth="1"/>
    <col min="11789" max="11793" width="14.5" style="1" customWidth="1"/>
    <col min="11794" max="11794" width="15" style="1" customWidth="1"/>
    <col min="11795" max="11798" width="14.5" style="1" customWidth="1"/>
    <col min="11799" max="11799" width="14.83203125" style="1" customWidth="1"/>
    <col min="11800" max="11801" width="14.5" style="1" customWidth="1"/>
    <col min="11802" max="11802" width="99.1640625" style="1" customWidth="1"/>
    <col min="11803" max="11803" width="11.5" style="1" customWidth="1"/>
    <col min="11804" max="11804" width="36.1640625" style="1" customWidth="1"/>
    <col min="11805" max="11805" width="10.1640625" style="1" customWidth="1"/>
    <col min="11806" max="11806" width="12.83203125" style="1" customWidth="1"/>
    <col min="11807" max="11807" width="11.5" style="1" customWidth="1"/>
    <col min="11808" max="11808" width="13.83203125" style="1" customWidth="1"/>
    <col min="11809" max="12017" width="14.5" style="1"/>
    <col min="12018" max="12018" width="10.5" style="1" customWidth="1"/>
    <col min="12019" max="12020" width="25.5" style="1" customWidth="1"/>
    <col min="12021" max="12021" width="22.5" style="1" customWidth="1"/>
    <col min="12022" max="12022" width="13.1640625" style="1" customWidth="1"/>
    <col min="12023" max="12023" width="26.5" style="1" customWidth="1"/>
    <col min="12024" max="12033" width="14.5" style="1" customWidth="1"/>
    <col min="12034" max="12034" width="14.83203125" style="1" customWidth="1"/>
    <col min="12035" max="12039" width="14.5" style="1" customWidth="1"/>
    <col min="12040" max="12040" width="14.83203125" style="1" customWidth="1"/>
    <col min="12041" max="12043" width="14.5" style="1" customWidth="1"/>
    <col min="12044" max="12044" width="14.83203125" style="1" customWidth="1"/>
    <col min="12045" max="12049" width="14.5" style="1" customWidth="1"/>
    <col min="12050" max="12050" width="15" style="1" customWidth="1"/>
    <col min="12051" max="12054" width="14.5" style="1" customWidth="1"/>
    <col min="12055" max="12055" width="14.83203125" style="1" customWidth="1"/>
    <col min="12056" max="12057" width="14.5" style="1" customWidth="1"/>
    <col min="12058" max="12058" width="99.1640625" style="1" customWidth="1"/>
    <col min="12059" max="12059" width="11.5" style="1" customWidth="1"/>
    <col min="12060" max="12060" width="36.1640625" style="1" customWidth="1"/>
    <col min="12061" max="12061" width="10.1640625" style="1" customWidth="1"/>
    <col min="12062" max="12062" width="12.83203125" style="1" customWidth="1"/>
    <col min="12063" max="12063" width="11.5" style="1" customWidth="1"/>
    <col min="12064" max="12064" width="13.83203125" style="1" customWidth="1"/>
    <col min="12065" max="12273" width="14.5" style="1"/>
    <col min="12274" max="12274" width="10.5" style="1" customWidth="1"/>
    <col min="12275" max="12276" width="25.5" style="1" customWidth="1"/>
    <col min="12277" max="12277" width="22.5" style="1" customWidth="1"/>
    <col min="12278" max="12278" width="13.1640625" style="1" customWidth="1"/>
    <col min="12279" max="12279" width="26.5" style="1" customWidth="1"/>
    <col min="12280" max="12289" width="14.5" style="1" customWidth="1"/>
    <col min="12290" max="12290" width="14.83203125" style="1" customWidth="1"/>
    <col min="12291" max="12295" width="14.5" style="1" customWidth="1"/>
    <col min="12296" max="12296" width="14.83203125" style="1" customWidth="1"/>
    <col min="12297" max="12299" width="14.5" style="1" customWidth="1"/>
    <col min="12300" max="12300" width="14.83203125" style="1" customWidth="1"/>
    <col min="12301" max="12305" width="14.5" style="1" customWidth="1"/>
    <col min="12306" max="12306" width="15" style="1" customWidth="1"/>
    <col min="12307" max="12310" width="14.5" style="1" customWidth="1"/>
    <col min="12311" max="12311" width="14.83203125" style="1" customWidth="1"/>
    <col min="12312" max="12313" width="14.5" style="1" customWidth="1"/>
    <col min="12314" max="12314" width="99.1640625" style="1" customWidth="1"/>
    <col min="12315" max="12315" width="11.5" style="1" customWidth="1"/>
    <col min="12316" max="12316" width="36.1640625" style="1" customWidth="1"/>
    <col min="12317" max="12317" width="10.1640625" style="1" customWidth="1"/>
    <col min="12318" max="12318" width="12.83203125" style="1" customWidth="1"/>
    <col min="12319" max="12319" width="11.5" style="1" customWidth="1"/>
    <col min="12320" max="12320" width="13.83203125" style="1" customWidth="1"/>
    <col min="12321" max="12529" width="14.5" style="1"/>
    <col min="12530" max="12530" width="10.5" style="1" customWidth="1"/>
    <col min="12531" max="12532" width="25.5" style="1" customWidth="1"/>
    <col min="12533" max="12533" width="22.5" style="1" customWidth="1"/>
    <col min="12534" max="12534" width="13.1640625" style="1" customWidth="1"/>
    <col min="12535" max="12535" width="26.5" style="1" customWidth="1"/>
    <col min="12536" max="12545" width="14.5" style="1" customWidth="1"/>
    <col min="12546" max="12546" width="14.83203125" style="1" customWidth="1"/>
    <col min="12547" max="12551" width="14.5" style="1" customWidth="1"/>
    <col min="12552" max="12552" width="14.83203125" style="1" customWidth="1"/>
    <col min="12553" max="12555" width="14.5" style="1" customWidth="1"/>
    <col min="12556" max="12556" width="14.83203125" style="1" customWidth="1"/>
    <col min="12557" max="12561" width="14.5" style="1" customWidth="1"/>
    <col min="12562" max="12562" width="15" style="1" customWidth="1"/>
    <col min="12563" max="12566" width="14.5" style="1" customWidth="1"/>
    <col min="12567" max="12567" width="14.83203125" style="1" customWidth="1"/>
    <col min="12568" max="12569" width="14.5" style="1" customWidth="1"/>
    <col min="12570" max="12570" width="99.1640625" style="1" customWidth="1"/>
    <col min="12571" max="12571" width="11.5" style="1" customWidth="1"/>
    <col min="12572" max="12572" width="36.1640625" style="1" customWidth="1"/>
    <col min="12573" max="12573" width="10.1640625" style="1" customWidth="1"/>
    <col min="12574" max="12574" width="12.83203125" style="1" customWidth="1"/>
    <col min="12575" max="12575" width="11.5" style="1" customWidth="1"/>
    <col min="12576" max="12576" width="13.83203125" style="1" customWidth="1"/>
    <col min="12577" max="12785" width="14.5" style="1"/>
    <col min="12786" max="12786" width="10.5" style="1" customWidth="1"/>
    <col min="12787" max="12788" width="25.5" style="1" customWidth="1"/>
    <col min="12789" max="12789" width="22.5" style="1" customWidth="1"/>
    <col min="12790" max="12790" width="13.1640625" style="1" customWidth="1"/>
    <col min="12791" max="12791" width="26.5" style="1" customWidth="1"/>
    <col min="12792" max="12801" width="14.5" style="1" customWidth="1"/>
    <col min="12802" max="12802" width="14.83203125" style="1" customWidth="1"/>
    <col min="12803" max="12807" width="14.5" style="1" customWidth="1"/>
    <col min="12808" max="12808" width="14.83203125" style="1" customWidth="1"/>
    <col min="12809" max="12811" width="14.5" style="1" customWidth="1"/>
    <col min="12812" max="12812" width="14.83203125" style="1" customWidth="1"/>
    <col min="12813" max="12817" width="14.5" style="1" customWidth="1"/>
    <col min="12818" max="12818" width="15" style="1" customWidth="1"/>
    <col min="12819" max="12822" width="14.5" style="1" customWidth="1"/>
    <col min="12823" max="12823" width="14.83203125" style="1" customWidth="1"/>
    <col min="12824" max="12825" width="14.5" style="1" customWidth="1"/>
    <col min="12826" max="12826" width="99.1640625" style="1" customWidth="1"/>
    <col min="12827" max="12827" width="11.5" style="1" customWidth="1"/>
    <col min="12828" max="12828" width="36.1640625" style="1" customWidth="1"/>
    <col min="12829" max="12829" width="10.1640625" style="1" customWidth="1"/>
    <col min="12830" max="12830" width="12.83203125" style="1" customWidth="1"/>
    <col min="12831" max="12831" width="11.5" style="1" customWidth="1"/>
    <col min="12832" max="12832" width="13.83203125" style="1" customWidth="1"/>
    <col min="12833" max="13041" width="14.5" style="1"/>
    <col min="13042" max="13042" width="10.5" style="1" customWidth="1"/>
    <col min="13043" max="13044" width="25.5" style="1" customWidth="1"/>
    <col min="13045" max="13045" width="22.5" style="1" customWidth="1"/>
    <col min="13046" max="13046" width="13.1640625" style="1" customWidth="1"/>
    <col min="13047" max="13047" width="26.5" style="1" customWidth="1"/>
    <col min="13048" max="13057" width="14.5" style="1" customWidth="1"/>
    <col min="13058" max="13058" width="14.83203125" style="1" customWidth="1"/>
    <col min="13059" max="13063" width="14.5" style="1" customWidth="1"/>
    <col min="13064" max="13064" width="14.83203125" style="1" customWidth="1"/>
    <col min="13065" max="13067" width="14.5" style="1" customWidth="1"/>
    <col min="13068" max="13068" width="14.83203125" style="1" customWidth="1"/>
    <col min="13069" max="13073" width="14.5" style="1" customWidth="1"/>
    <col min="13074" max="13074" width="15" style="1" customWidth="1"/>
    <col min="13075" max="13078" width="14.5" style="1" customWidth="1"/>
    <col min="13079" max="13079" width="14.83203125" style="1" customWidth="1"/>
    <col min="13080" max="13081" width="14.5" style="1" customWidth="1"/>
    <col min="13082" max="13082" width="99.1640625" style="1" customWidth="1"/>
    <col min="13083" max="13083" width="11.5" style="1" customWidth="1"/>
    <col min="13084" max="13084" width="36.1640625" style="1" customWidth="1"/>
    <col min="13085" max="13085" width="10.1640625" style="1" customWidth="1"/>
    <col min="13086" max="13086" width="12.83203125" style="1" customWidth="1"/>
    <col min="13087" max="13087" width="11.5" style="1" customWidth="1"/>
    <col min="13088" max="13088" width="13.83203125" style="1" customWidth="1"/>
    <col min="13089" max="13297" width="14.5" style="1"/>
    <col min="13298" max="13298" width="10.5" style="1" customWidth="1"/>
    <col min="13299" max="13300" width="25.5" style="1" customWidth="1"/>
    <col min="13301" max="13301" width="22.5" style="1" customWidth="1"/>
    <col min="13302" max="13302" width="13.1640625" style="1" customWidth="1"/>
    <col min="13303" max="13303" width="26.5" style="1" customWidth="1"/>
    <col min="13304" max="13313" width="14.5" style="1" customWidth="1"/>
    <col min="13314" max="13314" width="14.83203125" style="1" customWidth="1"/>
    <col min="13315" max="13319" width="14.5" style="1" customWidth="1"/>
    <col min="13320" max="13320" width="14.83203125" style="1" customWidth="1"/>
    <col min="13321" max="13323" width="14.5" style="1" customWidth="1"/>
    <col min="13324" max="13324" width="14.83203125" style="1" customWidth="1"/>
    <col min="13325" max="13329" width="14.5" style="1" customWidth="1"/>
    <col min="13330" max="13330" width="15" style="1" customWidth="1"/>
    <col min="13331" max="13334" width="14.5" style="1" customWidth="1"/>
    <col min="13335" max="13335" width="14.83203125" style="1" customWidth="1"/>
    <col min="13336" max="13337" width="14.5" style="1" customWidth="1"/>
    <col min="13338" max="13338" width="99.1640625" style="1" customWidth="1"/>
    <col min="13339" max="13339" width="11.5" style="1" customWidth="1"/>
    <col min="13340" max="13340" width="36.1640625" style="1" customWidth="1"/>
    <col min="13341" max="13341" width="10.1640625" style="1" customWidth="1"/>
    <col min="13342" max="13342" width="12.83203125" style="1" customWidth="1"/>
    <col min="13343" max="13343" width="11.5" style="1" customWidth="1"/>
    <col min="13344" max="13344" width="13.83203125" style="1" customWidth="1"/>
    <col min="13345" max="13553" width="14.5" style="1"/>
    <col min="13554" max="13554" width="10.5" style="1" customWidth="1"/>
    <col min="13555" max="13556" width="25.5" style="1" customWidth="1"/>
    <col min="13557" max="13557" width="22.5" style="1" customWidth="1"/>
    <col min="13558" max="13558" width="13.1640625" style="1" customWidth="1"/>
    <col min="13559" max="13559" width="26.5" style="1" customWidth="1"/>
    <col min="13560" max="13569" width="14.5" style="1" customWidth="1"/>
    <col min="13570" max="13570" width="14.83203125" style="1" customWidth="1"/>
    <col min="13571" max="13575" width="14.5" style="1" customWidth="1"/>
    <col min="13576" max="13576" width="14.83203125" style="1" customWidth="1"/>
    <col min="13577" max="13579" width="14.5" style="1" customWidth="1"/>
    <col min="13580" max="13580" width="14.83203125" style="1" customWidth="1"/>
    <col min="13581" max="13585" width="14.5" style="1" customWidth="1"/>
    <col min="13586" max="13586" width="15" style="1" customWidth="1"/>
    <col min="13587" max="13590" width="14.5" style="1" customWidth="1"/>
    <col min="13591" max="13591" width="14.83203125" style="1" customWidth="1"/>
    <col min="13592" max="13593" width="14.5" style="1" customWidth="1"/>
    <col min="13594" max="13594" width="99.1640625" style="1" customWidth="1"/>
    <col min="13595" max="13595" width="11.5" style="1" customWidth="1"/>
    <col min="13596" max="13596" width="36.1640625" style="1" customWidth="1"/>
    <col min="13597" max="13597" width="10.1640625" style="1" customWidth="1"/>
    <col min="13598" max="13598" width="12.83203125" style="1" customWidth="1"/>
    <col min="13599" max="13599" width="11.5" style="1" customWidth="1"/>
    <col min="13600" max="13600" width="13.83203125" style="1" customWidth="1"/>
    <col min="13601" max="13809" width="14.5" style="1"/>
    <col min="13810" max="13810" width="10.5" style="1" customWidth="1"/>
    <col min="13811" max="13812" width="25.5" style="1" customWidth="1"/>
    <col min="13813" max="13813" width="22.5" style="1" customWidth="1"/>
    <col min="13814" max="13814" width="13.1640625" style="1" customWidth="1"/>
    <col min="13815" max="13815" width="26.5" style="1" customWidth="1"/>
    <col min="13816" max="13825" width="14.5" style="1" customWidth="1"/>
    <col min="13826" max="13826" width="14.83203125" style="1" customWidth="1"/>
    <col min="13827" max="13831" width="14.5" style="1" customWidth="1"/>
    <col min="13832" max="13832" width="14.83203125" style="1" customWidth="1"/>
    <col min="13833" max="13835" width="14.5" style="1" customWidth="1"/>
    <col min="13836" max="13836" width="14.83203125" style="1" customWidth="1"/>
    <col min="13837" max="13841" width="14.5" style="1" customWidth="1"/>
    <col min="13842" max="13842" width="15" style="1" customWidth="1"/>
    <col min="13843" max="13846" width="14.5" style="1" customWidth="1"/>
    <col min="13847" max="13847" width="14.83203125" style="1" customWidth="1"/>
    <col min="13848" max="13849" width="14.5" style="1" customWidth="1"/>
    <col min="13850" max="13850" width="99.1640625" style="1" customWidth="1"/>
    <col min="13851" max="13851" width="11.5" style="1" customWidth="1"/>
    <col min="13852" max="13852" width="36.1640625" style="1" customWidth="1"/>
    <col min="13853" max="13853" width="10.1640625" style="1" customWidth="1"/>
    <col min="13854" max="13854" width="12.83203125" style="1" customWidth="1"/>
    <col min="13855" max="13855" width="11.5" style="1" customWidth="1"/>
    <col min="13856" max="13856" width="13.83203125" style="1" customWidth="1"/>
    <col min="13857" max="14065" width="14.5" style="1"/>
    <col min="14066" max="14066" width="10.5" style="1" customWidth="1"/>
    <col min="14067" max="14068" width="25.5" style="1" customWidth="1"/>
    <col min="14069" max="14069" width="22.5" style="1" customWidth="1"/>
    <col min="14070" max="14070" width="13.1640625" style="1" customWidth="1"/>
    <col min="14071" max="14071" width="26.5" style="1" customWidth="1"/>
    <col min="14072" max="14081" width="14.5" style="1" customWidth="1"/>
    <col min="14082" max="14082" width="14.83203125" style="1" customWidth="1"/>
    <col min="14083" max="14087" width="14.5" style="1" customWidth="1"/>
    <col min="14088" max="14088" width="14.83203125" style="1" customWidth="1"/>
    <col min="14089" max="14091" width="14.5" style="1" customWidth="1"/>
    <col min="14092" max="14092" width="14.83203125" style="1" customWidth="1"/>
    <col min="14093" max="14097" width="14.5" style="1" customWidth="1"/>
    <col min="14098" max="14098" width="15" style="1" customWidth="1"/>
    <col min="14099" max="14102" width="14.5" style="1" customWidth="1"/>
    <col min="14103" max="14103" width="14.83203125" style="1" customWidth="1"/>
    <col min="14104" max="14105" width="14.5" style="1" customWidth="1"/>
    <col min="14106" max="14106" width="99.1640625" style="1" customWidth="1"/>
    <col min="14107" max="14107" width="11.5" style="1" customWidth="1"/>
    <col min="14108" max="14108" width="36.1640625" style="1" customWidth="1"/>
    <col min="14109" max="14109" width="10.1640625" style="1" customWidth="1"/>
    <col min="14110" max="14110" width="12.83203125" style="1" customWidth="1"/>
    <col min="14111" max="14111" width="11.5" style="1" customWidth="1"/>
    <col min="14112" max="14112" width="13.83203125" style="1" customWidth="1"/>
    <col min="14113" max="14321" width="14.5" style="1"/>
    <col min="14322" max="14322" width="10.5" style="1" customWidth="1"/>
    <col min="14323" max="14324" width="25.5" style="1" customWidth="1"/>
    <col min="14325" max="14325" width="22.5" style="1" customWidth="1"/>
    <col min="14326" max="14326" width="13.1640625" style="1" customWidth="1"/>
    <col min="14327" max="14327" width="26.5" style="1" customWidth="1"/>
    <col min="14328" max="14337" width="14.5" style="1" customWidth="1"/>
    <col min="14338" max="14338" width="14.83203125" style="1" customWidth="1"/>
    <col min="14339" max="14343" width="14.5" style="1" customWidth="1"/>
    <col min="14344" max="14344" width="14.83203125" style="1" customWidth="1"/>
    <col min="14345" max="14347" width="14.5" style="1" customWidth="1"/>
    <col min="14348" max="14348" width="14.83203125" style="1" customWidth="1"/>
    <col min="14349" max="14353" width="14.5" style="1" customWidth="1"/>
    <col min="14354" max="14354" width="15" style="1" customWidth="1"/>
    <col min="14355" max="14358" width="14.5" style="1" customWidth="1"/>
    <col min="14359" max="14359" width="14.83203125" style="1" customWidth="1"/>
    <col min="14360" max="14361" width="14.5" style="1" customWidth="1"/>
    <col min="14362" max="14362" width="99.1640625" style="1" customWidth="1"/>
    <col min="14363" max="14363" width="11.5" style="1" customWidth="1"/>
    <col min="14364" max="14364" width="36.1640625" style="1" customWidth="1"/>
    <col min="14365" max="14365" width="10.1640625" style="1" customWidth="1"/>
    <col min="14366" max="14366" width="12.83203125" style="1" customWidth="1"/>
    <col min="14367" max="14367" width="11.5" style="1" customWidth="1"/>
    <col min="14368" max="14368" width="13.83203125" style="1" customWidth="1"/>
    <col min="14369" max="14577" width="14.5" style="1"/>
    <col min="14578" max="14578" width="10.5" style="1" customWidth="1"/>
    <col min="14579" max="14580" width="25.5" style="1" customWidth="1"/>
    <col min="14581" max="14581" width="22.5" style="1" customWidth="1"/>
    <col min="14582" max="14582" width="13.1640625" style="1" customWidth="1"/>
    <col min="14583" max="14583" width="26.5" style="1" customWidth="1"/>
    <col min="14584" max="14593" width="14.5" style="1" customWidth="1"/>
    <col min="14594" max="14594" width="14.83203125" style="1" customWidth="1"/>
    <col min="14595" max="14599" width="14.5" style="1" customWidth="1"/>
    <col min="14600" max="14600" width="14.83203125" style="1" customWidth="1"/>
    <col min="14601" max="14603" width="14.5" style="1" customWidth="1"/>
    <col min="14604" max="14604" width="14.83203125" style="1" customWidth="1"/>
    <col min="14605" max="14609" width="14.5" style="1" customWidth="1"/>
    <col min="14610" max="14610" width="15" style="1" customWidth="1"/>
    <col min="14611" max="14614" width="14.5" style="1" customWidth="1"/>
    <col min="14615" max="14615" width="14.83203125" style="1" customWidth="1"/>
    <col min="14616" max="14617" width="14.5" style="1" customWidth="1"/>
    <col min="14618" max="14618" width="99.1640625" style="1" customWidth="1"/>
    <col min="14619" max="14619" width="11.5" style="1" customWidth="1"/>
    <col min="14620" max="14620" width="36.1640625" style="1" customWidth="1"/>
    <col min="14621" max="14621" width="10.1640625" style="1" customWidth="1"/>
    <col min="14622" max="14622" width="12.83203125" style="1" customWidth="1"/>
    <col min="14623" max="14623" width="11.5" style="1" customWidth="1"/>
    <col min="14624" max="14624" width="13.83203125" style="1" customWidth="1"/>
    <col min="14625" max="14833" width="14.5" style="1"/>
    <col min="14834" max="14834" width="10.5" style="1" customWidth="1"/>
    <col min="14835" max="14836" width="25.5" style="1" customWidth="1"/>
    <col min="14837" max="14837" width="22.5" style="1" customWidth="1"/>
    <col min="14838" max="14838" width="13.1640625" style="1" customWidth="1"/>
    <col min="14839" max="14839" width="26.5" style="1" customWidth="1"/>
    <col min="14840" max="14849" width="14.5" style="1" customWidth="1"/>
    <col min="14850" max="14850" width="14.83203125" style="1" customWidth="1"/>
    <col min="14851" max="14855" width="14.5" style="1" customWidth="1"/>
    <col min="14856" max="14856" width="14.83203125" style="1" customWidth="1"/>
    <col min="14857" max="14859" width="14.5" style="1" customWidth="1"/>
    <col min="14860" max="14860" width="14.83203125" style="1" customWidth="1"/>
    <col min="14861" max="14865" width="14.5" style="1" customWidth="1"/>
    <col min="14866" max="14866" width="15" style="1" customWidth="1"/>
    <col min="14867" max="14870" width="14.5" style="1" customWidth="1"/>
    <col min="14871" max="14871" width="14.83203125" style="1" customWidth="1"/>
    <col min="14872" max="14873" width="14.5" style="1" customWidth="1"/>
    <col min="14874" max="14874" width="99.1640625" style="1" customWidth="1"/>
    <col min="14875" max="14875" width="11.5" style="1" customWidth="1"/>
    <col min="14876" max="14876" width="36.1640625" style="1" customWidth="1"/>
    <col min="14877" max="14877" width="10.1640625" style="1" customWidth="1"/>
    <col min="14878" max="14878" width="12.83203125" style="1" customWidth="1"/>
    <col min="14879" max="14879" width="11.5" style="1" customWidth="1"/>
    <col min="14880" max="14880" width="13.83203125" style="1" customWidth="1"/>
    <col min="14881" max="15089" width="14.5" style="1"/>
    <col min="15090" max="15090" width="10.5" style="1" customWidth="1"/>
    <col min="15091" max="15092" width="25.5" style="1" customWidth="1"/>
    <col min="15093" max="15093" width="22.5" style="1" customWidth="1"/>
    <col min="15094" max="15094" width="13.1640625" style="1" customWidth="1"/>
    <col min="15095" max="15095" width="26.5" style="1" customWidth="1"/>
    <col min="15096" max="15105" width="14.5" style="1" customWidth="1"/>
    <col min="15106" max="15106" width="14.83203125" style="1" customWidth="1"/>
    <col min="15107" max="15111" width="14.5" style="1" customWidth="1"/>
    <col min="15112" max="15112" width="14.83203125" style="1" customWidth="1"/>
    <col min="15113" max="15115" width="14.5" style="1" customWidth="1"/>
    <col min="15116" max="15116" width="14.83203125" style="1" customWidth="1"/>
    <col min="15117" max="15121" width="14.5" style="1" customWidth="1"/>
    <col min="15122" max="15122" width="15" style="1" customWidth="1"/>
    <col min="15123" max="15126" width="14.5" style="1" customWidth="1"/>
    <col min="15127" max="15127" width="14.83203125" style="1" customWidth="1"/>
    <col min="15128" max="15129" width="14.5" style="1" customWidth="1"/>
    <col min="15130" max="15130" width="99.1640625" style="1" customWidth="1"/>
    <col min="15131" max="15131" width="11.5" style="1" customWidth="1"/>
    <col min="15132" max="15132" width="36.1640625" style="1" customWidth="1"/>
    <col min="15133" max="15133" width="10.1640625" style="1" customWidth="1"/>
    <col min="15134" max="15134" width="12.83203125" style="1" customWidth="1"/>
    <col min="15135" max="15135" width="11.5" style="1" customWidth="1"/>
    <col min="15136" max="15136" width="13.83203125" style="1" customWidth="1"/>
    <col min="15137" max="15345" width="14.5" style="1"/>
    <col min="15346" max="15346" width="10.5" style="1" customWidth="1"/>
    <col min="15347" max="15348" width="25.5" style="1" customWidth="1"/>
    <col min="15349" max="15349" width="22.5" style="1" customWidth="1"/>
    <col min="15350" max="15350" width="13.1640625" style="1" customWidth="1"/>
    <col min="15351" max="15351" width="26.5" style="1" customWidth="1"/>
    <col min="15352" max="15361" width="14.5" style="1" customWidth="1"/>
    <col min="15362" max="15362" width="14.83203125" style="1" customWidth="1"/>
    <col min="15363" max="15367" width="14.5" style="1" customWidth="1"/>
    <col min="15368" max="15368" width="14.83203125" style="1" customWidth="1"/>
    <col min="15369" max="15371" width="14.5" style="1" customWidth="1"/>
    <col min="15372" max="15372" width="14.83203125" style="1" customWidth="1"/>
    <col min="15373" max="15377" width="14.5" style="1" customWidth="1"/>
    <col min="15378" max="15378" width="15" style="1" customWidth="1"/>
    <col min="15379" max="15382" width="14.5" style="1" customWidth="1"/>
    <col min="15383" max="15383" width="14.83203125" style="1" customWidth="1"/>
    <col min="15384" max="15385" width="14.5" style="1" customWidth="1"/>
    <col min="15386" max="15386" width="99.1640625" style="1" customWidth="1"/>
    <col min="15387" max="15387" width="11.5" style="1" customWidth="1"/>
    <col min="15388" max="15388" width="36.1640625" style="1" customWidth="1"/>
    <col min="15389" max="15389" width="10.1640625" style="1" customWidth="1"/>
    <col min="15390" max="15390" width="12.83203125" style="1" customWidth="1"/>
    <col min="15391" max="15391" width="11.5" style="1" customWidth="1"/>
    <col min="15392" max="15392" width="13.83203125" style="1" customWidth="1"/>
    <col min="15393" max="15601" width="14.5" style="1"/>
    <col min="15602" max="15602" width="10.5" style="1" customWidth="1"/>
    <col min="15603" max="15604" width="25.5" style="1" customWidth="1"/>
    <col min="15605" max="15605" width="22.5" style="1" customWidth="1"/>
    <col min="15606" max="15606" width="13.1640625" style="1" customWidth="1"/>
    <col min="15607" max="15607" width="26.5" style="1" customWidth="1"/>
    <col min="15608" max="15617" width="14.5" style="1" customWidth="1"/>
    <col min="15618" max="15618" width="14.83203125" style="1" customWidth="1"/>
    <col min="15619" max="15623" width="14.5" style="1" customWidth="1"/>
    <col min="15624" max="15624" width="14.83203125" style="1" customWidth="1"/>
    <col min="15625" max="15627" width="14.5" style="1" customWidth="1"/>
    <col min="15628" max="15628" width="14.83203125" style="1" customWidth="1"/>
    <col min="15629" max="15633" width="14.5" style="1" customWidth="1"/>
    <col min="15634" max="15634" width="15" style="1" customWidth="1"/>
    <col min="15635" max="15638" width="14.5" style="1" customWidth="1"/>
    <col min="15639" max="15639" width="14.83203125" style="1" customWidth="1"/>
    <col min="15640" max="15641" width="14.5" style="1" customWidth="1"/>
    <col min="15642" max="15642" width="99.1640625" style="1" customWidth="1"/>
    <col min="15643" max="15643" width="11.5" style="1" customWidth="1"/>
    <col min="15644" max="15644" width="36.1640625" style="1" customWidth="1"/>
    <col min="15645" max="15645" width="10.1640625" style="1" customWidth="1"/>
    <col min="15646" max="15646" width="12.83203125" style="1" customWidth="1"/>
    <col min="15647" max="15647" width="11.5" style="1" customWidth="1"/>
    <col min="15648" max="15648" width="13.83203125" style="1" customWidth="1"/>
    <col min="15649" max="15857" width="14.5" style="1"/>
    <col min="15858" max="15858" width="10.5" style="1" customWidth="1"/>
    <col min="15859" max="15860" width="25.5" style="1" customWidth="1"/>
    <col min="15861" max="15861" width="22.5" style="1" customWidth="1"/>
    <col min="15862" max="15862" width="13.1640625" style="1" customWidth="1"/>
    <col min="15863" max="15863" width="26.5" style="1" customWidth="1"/>
    <col min="15864" max="15873" width="14.5" style="1" customWidth="1"/>
    <col min="15874" max="15874" width="14.83203125" style="1" customWidth="1"/>
    <col min="15875" max="15879" width="14.5" style="1" customWidth="1"/>
    <col min="15880" max="15880" width="14.83203125" style="1" customWidth="1"/>
    <col min="15881" max="15883" width="14.5" style="1" customWidth="1"/>
    <col min="15884" max="15884" width="14.83203125" style="1" customWidth="1"/>
    <col min="15885" max="15889" width="14.5" style="1" customWidth="1"/>
    <col min="15890" max="15890" width="15" style="1" customWidth="1"/>
    <col min="15891" max="15894" width="14.5" style="1" customWidth="1"/>
    <col min="15895" max="15895" width="14.83203125" style="1" customWidth="1"/>
    <col min="15896" max="15897" width="14.5" style="1" customWidth="1"/>
    <col min="15898" max="15898" width="99.1640625" style="1" customWidth="1"/>
    <col min="15899" max="15899" width="11.5" style="1" customWidth="1"/>
    <col min="15900" max="15900" width="36.1640625" style="1" customWidth="1"/>
    <col min="15901" max="15901" width="10.1640625" style="1" customWidth="1"/>
    <col min="15902" max="15902" width="12.83203125" style="1" customWidth="1"/>
    <col min="15903" max="15903" width="11.5" style="1" customWidth="1"/>
    <col min="15904" max="15904" width="13.83203125" style="1" customWidth="1"/>
    <col min="15905" max="16113" width="14.5" style="1"/>
    <col min="16114" max="16114" width="10.5" style="1" customWidth="1"/>
    <col min="16115" max="16116" width="25.5" style="1" customWidth="1"/>
    <col min="16117" max="16117" width="22.5" style="1" customWidth="1"/>
    <col min="16118" max="16118" width="13.1640625" style="1" customWidth="1"/>
    <col min="16119" max="16119" width="26.5" style="1" customWidth="1"/>
    <col min="16120" max="16129" width="14.5" style="1" customWidth="1"/>
    <col min="16130" max="16130" width="14.83203125" style="1" customWidth="1"/>
    <col min="16131" max="16135" width="14.5" style="1" customWidth="1"/>
    <col min="16136" max="16136" width="14.83203125" style="1" customWidth="1"/>
    <col min="16137" max="16139" width="14.5" style="1" customWidth="1"/>
    <col min="16140" max="16140" width="14.83203125" style="1" customWidth="1"/>
    <col min="16141" max="16145" width="14.5" style="1" customWidth="1"/>
    <col min="16146" max="16146" width="15" style="1" customWidth="1"/>
    <col min="16147" max="16150" width="14.5" style="1" customWidth="1"/>
    <col min="16151" max="16151" width="14.83203125" style="1" customWidth="1"/>
    <col min="16152" max="16153" width="14.5" style="1" customWidth="1"/>
    <col min="16154" max="16154" width="99.1640625" style="1" customWidth="1"/>
    <col min="16155" max="16155" width="11.5" style="1" customWidth="1"/>
    <col min="16156" max="16156" width="36.1640625" style="1" customWidth="1"/>
    <col min="16157" max="16157" width="10.1640625" style="1" customWidth="1"/>
    <col min="16158" max="16158" width="12.83203125" style="1" customWidth="1"/>
    <col min="16159" max="16159" width="11.5" style="1" customWidth="1"/>
    <col min="16160" max="16160" width="13.83203125" style="1" customWidth="1"/>
    <col min="16161" max="16384" width="14.5" style="1"/>
  </cols>
  <sheetData>
    <row r="1" spans="1:40" ht="25.5" hidden="1" customHeight="1" x14ac:dyDescent="0.2">
      <c r="A1" s="69" t="s">
        <v>2</v>
      </c>
      <c r="B1" s="70"/>
      <c r="C1" s="70" t="s">
        <v>48</v>
      </c>
      <c r="D1" s="70"/>
      <c r="E1" s="70">
        <f t="shared" ref="E1:Z1" si="0">IF(E14="NA",1,0)</f>
        <v>0</v>
      </c>
      <c r="F1" s="70">
        <f t="shared" si="0"/>
        <v>0</v>
      </c>
      <c r="G1" s="70">
        <f t="shared" si="0"/>
        <v>0</v>
      </c>
      <c r="H1" s="70">
        <f t="shared" si="0"/>
        <v>0</v>
      </c>
      <c r="I1" s="70"/>
      <c r="J1" s="70">
        <f t="shared" si="0"/>
        <v>0</v>
      </c>
      <c r="K1" s="70">
        <f t="shared" si="0"/>
        <v>0</v>
      </c>
      <c r="L1" s="70">
        <f t="shared" si="0"/>
        <v>0</v>
      </c>
      <c r="M1" s="70">
        <f t="shared" si="0"/>
        <v>0</v>
      </c>
      <c r="N1" s="70"/>
      <c r="O1" s="76">
        <f t="shared" si="0"/>
        <v>0</v>
      </c>
      <c r="P1" s="76">
        <f t="shared" si="0"/>
        <v>0</v>
      </c>
      <c r="Q1" s="70">
        <f t="shared" si="0"/>
        <v>0</v>
      </c>
      <c r="R1" s="76">
        <f t="shared" si="0"/>
        <v>0</v>
      </c>
      <c r="S1" s="70">
        <f t="shared" si="0"/>
        <v>0</v>
      </c>
      <c r="T1" s="70">
        <f t="shared" si="0"/>
        <v>0</v>
      </c>
      <c r="U1" s="70">
        <f t="shared" si="0"/>
        <v>0</v>
      </c>
      <c r="V1" s="70">
        <f t="shared" si="0"/>
        <v>0</v>
      </c>
      <c r="W1" s="76">
        <f>IF(W14="NA",1,0)</f>
        <v>0</v>
      </c>
      <c r="X1" s="69">
        <f>IF(X14="NA",1,0)</f>
        <v>0</v>
      </c>
      <c r="Y1" s="69">
        <f t="shared" si="0"/>
        <v>0</v>
      </c>
      <c r="Z1" s="76">
        <f t="shared" si="0"/>
        <v>0</v>
      </c>
      <c r="AC1" s="72"/>
      <c r="AD1" s="240"/>
      <c r="AE1" s="72"/>
      <c r="AF1" s="2"/>
      <c r="AG1" s="2"/>
    </row>
    <row r="2" spans="1:40" ht="33.75" hidden="1" customHeight="1" x14ac:dyDescent="0.2">
      <c r="A2" s="69" t="s">
        <v>3</v>
      </c>
      <c r="B2" s="70"/>
      <c r="C2" s="70" t="s">
        <v>49</v>
      </c>
      <c r="D2" s="70" t="s">
        <v>50</v>
      </c>
      <c r="E2" s="70">
        <v>0</v>
      </c>
      <c r="F2" s="70"/>
      <c r="G2" s="70"/>
      <c r="H2" s="70"/>
      <c r="I2" s="70"/>
      <c r="J2" s="70"/>
      <c r="K2" s="70"/>
      <c r="L2" s="70"/>
      <c r="M2" s="70"/>
      <c r="N2" s="70"/>
      <c r="Q2" s="70"/>
      <c r="S2" s="70"/>
      <c r="T2" s="70"/>
      <c r="U2" s="70"/>
      <c r="V2" s="70"/>
      <c r="X2" s="69"/>
      <c r="Y2" s="69"/>
      <c r="AC2" s="72"/>
      <c r="AD2" s="240"/>
      <c r="AE2" s="72"/>
      <c r="AF2" s="2"/>
      <c r="AG2" s="2"/>
    </row>
    <row r="3" spans="1:40" ht="24.75" hidden="1" customHeight="1" x14ac:dyDescent="0.2">
      <c r="A3" s="69" t="s">
        <v>5</v>
      </c>
      <c r="B3" s="70"/>
      <c r="C3" s="70" t="s">
        <v>51</v>
      </c>
      <c r="D3" s="70" t="s">
        <v>52</v>
      </c>
      <c r="E3" s="70" t="s">
        <v>53</v>
      </c>
      <c r="F3" s="70"/>
      <c r="G3" s="70"/>
      <c r="H3" s="70"/>
      <c r="I3" s="70"/>
      <c r="J3" s="70"/>
      <c r="K3" s="70"/>
      <c r="L3" s="70"/>
      <c r="M3" s="70"/>
      <c r="N3" s="70"/>
      <c r="Q3" s="70"/>
      <c r="S3" s="70"/>
      <c r="T3" s="70"/>
      <c r="U3" s="70"/>
      <c r="V3" s="70"/>
      <c r="X3" s="69"/>
      <c r="Y3" s="69"/>
      <c r="AC3" s="72"/>
      <c r="AD3" s="240"/>
      <c r="AE3" s="72"/>
      <c r="AF3" s="2"/>
      <c r="AG3" s="2"/>
    </row>
    <row r="4" spans="1:40" ht="24.75" hidden="1" customHeight="1" x14ac:dyDescent="0.2">
      <c r="A4" s="69" t="s">
        <v>7</v>
      </c>
      <c r="B4" s="70"/>
      <c r="C4" s="70" t="s">
        <v>54</v>
      </c>
      <c r="D4" s="70"/>
      <c r="E4" s="70"/>
      <c r="F4" s="70"/>
      <c r="G4" s="70"/>
      <c r="H4" s="70"/>
      <c r="I4" s="70"/>
      <c r="J4" s="70"/>
      <c r="K4" s="70"/>
      <c r="L4" s="70"/>
      <c r="M4" s="70"/>
      <c r="N4" s="70"/>
      <c r="Q4" s="70"/>
      <c r="S4" s="70"/>
      <c r="T4" s="70"/>
      <c r="U4" s="70"/>
      <c r="V4" s="70"/>
      <c r="X4" s="69"/>
      <c r="Y4" s="69"/>
      <c r="AC4" s="72"/>
      <c r="AD4" s="240"/>
      <c r="AE4" s="72"/>
      <c r="AF4" s="2"/>
      <c r="AG4" s="2"/>
    </row>
    <row r="5" spans="1:40" ht="27" hidden="1" customHeight="1" x14ac:dyDescent="0.2">
      <c r="A5" s="69" t="s">
        <v>8</v>
      </c>
      <c r="B5" s="70"/>
      <c r="C5" s="70" t="s">
        <v>55</v>
      </c>
      <c r="D5" s="70"/>
      <c r="E5" s="70"/>
      <c r="F5" s="70"/>
      <c r="G5" s="70"/>
      <c r="H5" s="70"/>
      <c r="I5" s="70"/>
      <c r="J5" s="70"/>
      <c r="K5" s="70"/>
      <c r="L5" s="70"/>
      <c r="M5" s="70"/>
      <c r="N5" s="70"/>
      <c r="Q5" s="70"/>
      <c r="S5" s="70"/>
      <c r="T5" s="70"/>
      <c r="U5" s="70"/>
      <c r="V5" s="70"/>
      <c r="X5" s="69"/>
      <c r="Y5" s="69"/>
      <c r="AC5" s="72"/>
      <c r="AD5" s="240"/>
      <c r="AE5" s="72"/>
      <c r="AF5" s="2"/>
      <c r="AG5" s="2"/>
    </row>
    <row r="6" spans="1:40" ht="28.5" hidden="1" customHeight="1" x14ac:dyDescent="0.2">
      <c r="A6" s="73" t="s">
        <v>56</v>
      </c>
      <c r="B6" s="74"/>
      <c r="C6" s="74">
        <v>0</v>
      </c>
      <c r="D6" s="74"/>
      <c r="E6" s="303" t="s">
        <v>57</v>
      </c>
      <c r="F6" s="304"/>
      <c r="G6" s="304"/>
      <c r="H6" s="304"/>
      <c r="I6" s="304"/>
      <c r="J6" s="304"/>
      <c r="K6" s="304"/>
      <c r="L6" s="304"/>
      <c r="M6" s="304"/>
      <c r="N6" s="304"/>
      <c r="O6" s="304"/>
      <c r="P6" s="304"/>
      <c r="Q6" s="74"/>
      <c r="R6" s="94"/>
      <c r="S6" s="74"/>
      <c r="T6" s="74"/>
      <c r="U6" s="74"/>
      <c r="V6" s="74"/>
      <c r="W6" s="94"/>
      <c r="X6" s="73"/>
      <c r="Y6" s="73"/>
      <c r="Z6" s="94"/>
      <c r="AA6" s="90"/>
      <c r="AC6" s="72"/>
      <c r="AD6" s="240"/>
      <c r="AE6" s="72"/>
      <c r="AF6" s="2"/>
      <c r="AG6" s="2"/>
    </row>
    <row r="7" spans="1:40" s="3" customFormat="1" ht="92" customHeight="1" thickBot="1" x14ac:dyDescent="0.25">
      <c r="A7" s="328" t="s">
        <v>104</v>
      </c>
      <c r="B7" s="328"/>
      <c r="C7" s="328"/>
      <c r="D7" s="328"/>
      <c r="E7" s="328"/>
      <c r="F7" s="328"/>
      <c r="G7" s="328"/>
      <c r="H7" s="328"/>
      <c r="I7" s="328"/>
      <c r="J7" s="328"/>
      <c r="K7" s="328"/>
      <c r="L7" s="328"/>
      <c r="M7" s="328"/>
      <c r="N7" s="328"/>
      <c r="O7" s="328"/>
      <c r="P7" s="328"/>
      <c r="Q7" s="328"/>
      <c r="R7" s="328"/>
      <c r="S7" s="328"/>
      <c r="T7" s="328"/>
      <c r="U7" s="328"/>
      <c r="V7" s="328"/>
      <c r="W7" s="328"/>
      <c r="X7" s="328"/>
      <c r="Y7" s="328"/>
      <c r="Z7" s="328"/>
      <c r="AA7" s="329"/>
      <c r="AB7" s="76"/>
      <c r="AC7" s="77"/>
      <c r="AD7" s="241"/>
      <c r="AE7" s="77"/>
      <c r="AF7" s="5"/>
      <c r="AG7" s="5"/>
    </row>
    <row r="8" spans="1:40" ht="27.75" customHeight="1" thickBot="1" x14ac:dyDescent="0.25">
      <c r="A8" s="332" t="s">
        <v>58</v>
      </c>
      <c r="B8" s="333"/>
      <c r="C8" s="333"/>
      <c r="D8" s="93"/>
      <c r="E8" s="334" t="str">
        <f>'COURSE ASSESSMENT'!$B$6</f>
        <v>FORMAL LANGUAGES AND AUTOMATA THEORY</v>
      </c>
      <c r="F8" s="335"/>
      <c r="G8" s="336"/>
      <c r="H8" s="313" t="s">
        <v>80</v>
      </c>
      <c r="I8" s="313"/>
      <c r="J8" s="313"/>
      <c r="K8" s="313"/>
      <c r="L8" s="313"/>
      <c r="M8" s="313"/>
      <c r="N8" s="313"/>
      <c r="O8" s="313"/>
      <c r="P8" s="313"/>
      <c r="Q8" s="313"/>
      <c r="R8" s="313"/>
      <c r="S8" s="313"/>
      <c r="T8" s="313"/>
      <c r="U8" s="313"/>
      <c r="V8" s="313"/>
      <c r="W8" s="313"/>
      <c r="X8" s="313"/>
      <c r="Y8" s="313"/>
      <c r="Z8" s="313"/>
      <c r="AA8" s="127" t="s">
        <v>60</v>
      </c>
      <c r="AD8" s="44"/>
      <c r="AF8" s="44"/>
    </row>
    <row r="9" spans="1:40" ht="21.75" customHeight="1" thickBot="1" x14ac:dyDescent="0.25">
      <c r="A9" s="314" t="s">
        <v>61</v>
      </c>
      <c r="B9" s="314" t="s">
        <v>1828</v>
      </c>
      <c r="C9" s="319" t="s">
        <v>1826</v>
      </c>
      <c r="D9" s="320" t="s">
        <v>63</v>
      </c>
      <c r="E9" s="322" t="s">
        <v>64</v>
      </c>
      <c r="F9" s="323"/>
      <c r="G9" s="323"/>
      <c r="H9" s="323"/>
      <c r="I9" s="323"/>
      <c r="J9" s="323"/>
      <c r="K9" s="323"/>
      <c r="L9" s="323"/>
      <c r="M9" s="323"/>
      <c r="N9" s="323"/>
      <c r="O9" s="324" t="s">
        <v>65</v>
      </c>
      <c r="P9" s="323"/>
      <c r="Q9" s="323"/>
      <c r="R9" s="323"/>
      <c r="S9" s="323"/>
      <c r="T9" s="323"/>
      <c r="U9" s="323"/>
      <c r="V9" s="323"/>
      <c r="W9" s="323"/>
      <c r="X9" s="323"/>
      <c r="Y9" s="325"/>
      <c r="Z9" s="325"/>
      <c r="AA9" s="128"/>
      <c r="AD9" s="44"/>
      <c r="AF9" s="44"/>
    </row>
    <row r="10" spans="1:40" ht="24.75" customHeight="1" thickBot="1" x14ac:dyDescent="0.25">
      <c r="A10" s="315"/>
      <c r="B10" s="317"/>
      <c r="C10" s="317"/>
      <c r="D10" s="321"/>
      <c r="E10" s="320" t="s">
        <v>66</v>
      </c>
      <c r="F10" s="320" t="s">
        <v>67</v>
      </c>
      <c r="G10" s="320" t="s">
        <v>68</v>
      </c>
      <c r="H10" s="320" t="s">
        <v>69</v>
      </c>
      <c r="I10" s="320" t="s">
        <v>70</v>
      </c>
      <c r="J10" s="320" t="s">
        <v>71</v>
      </c>
      <c r="K10" s="320" t="s">
        <v>72</v>
      </c>
      <c r="L10" s="320" t="s">
        <v>73</v>
      </c>
      <c r="M10" s="320" t="s">
        <v>74</v>
      </c>
      <c r="N10" s="320" t="s">
        <v>75</v>
      </c>
      <c r="O10" s="305" t="s">
        <v>678</v>
      </c>
      <c r="P10" s="306"/>
      <c r="Q10" s="309" t="s">
        <v>668</v>
      </c>
      <c r="R10" s="310"/>
      <c r="S10" s="309" t="s">
        <v>76</v>
      </c>
      <c r="T10" s="310"/>
      <c r="U10" s="309" t="s">
        <v>77</v>
      </c>
      <c r="V10" s="310"/>
      <c r="W10" s="309" t="s">
        <v>673</v>
      </c>
      <c r="X10" s="310"/>
      <c r="Y10" s="331"/>
      <c r="Z10" s="331"/>
      <c r="AA10" s="280" t="s">
        <v>1777</v>
      </c>
      <c r="AB10" s="126">
        <f>SUMIF($E$14:$N$14,"CO1",$E$13:$N$13)</f>
        <v>6</v>
      </c>
      <c r="AC10" s="126">
        <f>SUMIF($E$14:$N$14,"CO2",$E$13:$N$13)</f>
        <v>2</v>
      </c>
      <c r="AD10" s="126">
        <f>SUMIF($E$14:$N$14,"CO3",$E$13:$N$13)</f>
        <v>4</v>
      </c>
      <c r="AE10" s="126">
        <f>SUMIF($E$14:$N$14,"CO4",$E$13:$N$13)</f>
        <v>6</v>
      </c>
      <c r="AF10" s="126">
        <f>SUMIF($E$14:$N$14,"CO5",$E$13:$N$13)</f>
        <v>2</v>
      </c>
      <c r="AG10" s="126">
        <f>SUMIF($E$14:$N$14,"CO6",$E$13:$N$13)</f>
        <v>0</v>
      </c>
    </row>
    <row r="11" spans="1:40" ht="24.75" customHeight="1" thickBot="1" x14ac:dyDescent="0.25">
      <c r="A11" s="315"/>
      <c r="B11" s="317"/>
      <c r="C11" s="317"/>
      <c r="D11" s="321"/>
      <c r="E11" s="330"/>
      <c r="F11" s="330"/>
      <c r="G11" s="330"/>
      <c r="H11" s="330"/>
      <c r="I11" s="330"/>
      <c r="J11" s="330"/>
      <c r="K11" s="330"/>
      <c r="L11" s="330"/>
      <c r="M11" s="330"/>
      <c r="N11" s="330"/>
      <c r="O11" s="307"/>
      <c r="P11" s="308"/>
      <c r="Q11" s="311"/>
      <c r="R11" s="312"/>
      <c r="S11" s="311"/>
      <c r="T11" s="312"/>
      <c r="U11" s="311"/>
      <c r="V11" s="312"/>
      <c r="W11" s="311"/>
      <c r="X11" s="312"/>
      <c r="Y11" s="331"/>
      <c r="Z11" s="331"/>
      <c r="AA11" s="281" t="s">
        <v>1778</v>
      </c>
      <c r="AB11" s="126">
        <f>SUMPRODUCT(($O$14:$Z$14="CO1")*($O$13:$Z$13)*MOD(COLUMN($O$14:$Z$14)-COLUMN($O$14)+1,2))</f>
        <v>0</v>
      </c>
      <c r="AC11" s="126">
        <f>SUMPRODUCT(($O$14:$Z$14="CO2")*($O$13:$Z$13)*MOD(COLUMN($O$14:$Z$14)-COLUMN($O$14)+1,2))</f>
        <v>0</v>
      </c>
      <c r="AD11" s="126">
        <f>SUMPRODUCT(($O$14:$Z$14="CO3")*($O$13:$Z$13)*MOD(COLUMN($O$14:$Z$14)-COLUMN($O$14)+1,2))</f>
        <v>52</v>
      </c>
      <c r="AE11" s="126">
        <f>SUMPRODUCT(($O$14:$Z$14="CO4")*($O$13:$Z$13)*MOD(COLUMN($O$14:$Z$14)-COLUMN($O$14)+1,2))</f>
        <v>0</v>
      </c>
      <c r="AF11" s="126">
        <f>SUMPRODUCT(($O$14:$Z$14="CO5")*($O$13:$Z$13)*MOD(COLUMN($O$14:$Z$14)-COLUMN($O$14)+1,2))</f>
        <v>0</v>
      </c>
      <c r="AG11" s="126">
        <f>SUMPRODUCT(($O$14:$Z$14="CO6")*($O$13:$Z$13)*MOD(COLUMN($O$14:$Z$14)-COLUMN($O$14)+1,2))</f>
        <v>28</v>
      </c>
    </row>
    <row r="12" spans="1:40" ht="24.75" customHeight="1" thickBot="1" x14ac:dyDescent="0.25">
      <c r="A12" s="315"/>
      <c r="B12" s="317"/>
      <c r="C12" s="317"/>
      <c r="D12" s="321"/>
      <c r="E12" s="330"/>
      <c r="F12" s="330"/>
      <c r="G12" s="330"/>
      <c r="H12" s="330"/>
      <c r="I12" s="330"/>
      <c r="J12" s="330"/>
      <c r="K12" s="330"/>
      <c r="L12" s="330"/>
      <c r="M12" s="330"/>
      <c r="N12" s="330"/>
      <c r="O12" s="78" t="s">
        <v>679</v>
      </c>
      <c r="P12" s="78" t="s">
        <v>664</v>
      </c>
      <c r="Q12" s="78" t="s">
        <v>665</v>
      </c>
      <c r="R12" s="78" t="s">
        <v>666</v>
      </c>
      <c r="S12" s="78" t="s">
        <v>669</v>
      </c>
      <c r="T12" s="78" t="s">
        <v>670</v>
      </c>
      <c r="U12" s="78" t="s">
        <v>671</v>
      </c>
      <c r="V12" s="78" t="s">
        <v>672</v>
      </c>
      <c r="W12" s="78" t="s">
        <v>680</v>
      </c>
      <c r="X12" s="78" t="s">
        <v>681</v>
      </c>
      <c r="Y12" s="78" t="s">
        <v>674</v>
      </c>
      <c r="Z12" s="79" t="s">
        <v>675</v>
      </c>
      <c r="AA12" s="282" t="s">
        <v>1779</v>
      </c>
      <c r="AB12" s="48">
        <f>SUMPRODUCT(($P$14:$Z$14="CO1")*($P$13:$Z$13)*MOD(COLUMN($P$14:$Z$14)-COLUMN($P$14)+1,2))</f>
        <v>0</v>
      </c>
      <c r="AC12" s="48">
        <f>SUMPRODUCT(($P$14:$Z$14="CO2")*($P$13:$Z$13)*MOD(COLUMN($P$14:$Z$14)-COLUMN($P$14)+1,2))</f>
        <v>0</v>
      </c>
      <c r="AD12" s="48">
        <f>SUMPRODUCT(($P$14:$Z$14="CO3")*($P$13:$Z$13)*MOD(COLUMN($P$14:$Z$14)-COLUMN($P$14)+1,2))</f>
        <v>39</v>
      </c>
      <c r="AE12" s="48">
        <f>SUMPRODUCT(($P$14:$Z$14="CO4")*($P$13:$Z$13)*MOD(COLUMN($P$14:$Z$14)-COLUMN($P$14)+1,2))</f>
        <v>0</v>
      </c>
      <c r="AF12" s="48">
        <f>SUMPRODUCT(($P$14:$Z$14="CO5")*($P$13:$Z$13)*MOD(COLUMN($P$14:$Z$14)-COLUMN($P$14)+1,2))</f>
        <v>28</v>
      </c>
      <c r="AG12" s="48">
        <f>SUMPRODUCT(($P$14:$Z$14="CO6")*($P$13:$Z$13)*MOD(COLUMN($P$14:$Z$14)-COLUMN($P$14)+1,2))</f>
        <v>13</v>
      </c>
    </row>
    <row r="13" spans="1:40" ht="24.75" customHeight="1" thickBot="1" x14ac:dyDescent="0.25">
      <c r="A13" s="315"/>
      <c r="B13" s="317"/>
      <c r="C13" s="317"/>
      <c r="D13" s="51" t="s">
        <v>81</v>
      </c>
      <c r="E13" s="80">
        <v>2</v>
      </c>
      <c r="F13" s="80">
        <v>2</v>
      </c>
      <c r="G13" s="80">
        <v>2</v>
      </c>
      <c r="H13" s="80">
        <v>2</v>
      </c>
      <c r="I13" s="80">
        <v>2</v>
      </c>
      <c r="J13" s="80">
        <v>2</v>
      </c>
      <c r="K13" s="80">
        <v>2</v>
      </c>
      <c r="L13" s="80">
        <v>2</v>
      </c>
      <c r="M13" s="80">
        <v>2</v>
      </c>
      <c r="N13" s="80">
        <v>2</v>
      </c>
      <c r="O13" s="95">
        <v>13</v>
      </c>
      <c r="P13" s="95">
        <v>13</v>
      </c>
      <c r="Q13" s="95">
        <v>13</v>
      </c>
      <c r="R13" s="95">
        <v>13</v>
      </c>
      <c r="S13" s="95">
        <v>13</v>
      </c>
      <c r="T13" s="95">
        <v>13</v>
      </c>
      <c r="U13" s="95">
        <v>13</v>
      </c>
      <c r="V13" s="95">
        <v>13</v>
      </c>
      <c r="W13" s="95">
        <v>13</v>
      </c>
      <c r="X13" s="95">
        <v>13</v>
      </c>
      <c r="Y13" s="95">
        <v>15</v>
      </c>
      <c r="Z13" s="95">
        <v>15</v>
      </c>
      <c r="AA13" s="283">
        <v>100</v>
      </c>
      <c r="AB13" s="124"/>
      <c r="AC13" s="124"/>
      <c r="AD13" s="124"/>
      <c r="AE13" s="124"/>
      <c r="AF13" s="124"/>
      <c r="AG13" s="48"/>
    </row>
    <row r="14" spans="1:40" ht="52.5" customHeight="1" thickBot="1" x14ac:dyDescent="0.25">
      <c r="A14" s="315"/>
      <c r="B14" s="317"/>
      <c r="C14" s="317"/>
      <c r="D14" s="52" t="s">
        <v>82</v>
      </c>
      <c r="E14" s="246" t="s">
        <v>10</v>
      </c>
      <c r="F14" s="246" t="s">
        <v>10</v>
      </c>
      <c r="G14" s="246" t="s">
        <v>13</v>
      </c>
      <c r="H14" s="246" t="s">
        <v>12</v>
      </c>
      <c r="I14" s="246" t="s">
        <v>12</v>
      </c>
      <c r="J14" s="246" t="s">
        <v>13</v>
      </c>
      <c r="K14" s="246" t="s">
        <v>10</v>
      </c>
      <c r="L14" s="246" t="s">
        <v>13</v>
      </c>
      <c r="M14" s="246" t="s">
        <v>14</v>
      </c>
      <c r="N14" s="246" t="s">
        <v>11</v>
      </c>
      <c r="O14" s="250" t="s">
        <v>12</v>
      </c>
      <c r="P14" s="250" t="s">
        <v>12</v>
      </c>
      <c r="Q14" s="246" t="s">
        <v>12</v>
      </c>
      <c r="R14" s="246" t="s">
        <v>12</v>
      </c>
      <c r="S14" s="246" t="s">
        <v>12</v>
      </c>
      <c r="T14" s="246" t="s">
        <v>12</v>
      </c>
      <c r="U14" s="246" t="s">
        <v>12</v>
      </c>
      <c r="V14" s="246" t="s">
        <v>15</v>
      </c>
      <c r="W14" s="246" t="s">
        <v>15</v>
      </c>
      <c r="X14" s="246" t="s">
        <v>14</v>
      </c>
      <c r="Y14" s="246" t="s">
        <v>15</v>
      </c>
      <c r="Z14" s="246" t="s">
        <v>14</v>
      </c>
      <c r="AA14" s="243"/>
      <c r="AB14" s="48" t="s">
        <v>10</v>
      </c>
      <c r="AC14" s="48" t="s">
        <v>11</v>
      </c>
      <c r="AD14" s="48" t="s">
        <v>12</v>
      </c>
      <c r="AE14" s="48" t="s">
        <v>13</v>
      </c>
      <c r="AF14" s="48" t="s">
        <v>14</v>
      </c>
      <c r="AG14" s="48" t="s">
        <v>15</v>
      </c>
      <c r="AH14" s="337" t="s">
        <v>1767</v>
      </c>
      <c r="AI14" s="337" t="s">
        <v>1780</v>
      </c>
      <c r="AJ14" s="337" t="s">
        <v>1781</v>
      </c>
      <c r="AK14" s="337" t="s">
        <v>1782</v>
      </c>
      <c r="AL14" s="337" t="s">
        <v>1783</v>
      </c>
      <c r="AM14" s="337" t="s">
        <v>1784</v>
      </c>
      <c r="AN14" s="337" t="s">
        <v>1785</v>
      </c>
    </row>
    <row r="15" spans="1:40" ht="21.75" customHeight="1" thickBot="1" x14ac:dyDescent="0.25">
      <c r="A15" s="315"/>
      <c r="B15" s="317"/>
      <c r="C15" s="317"/>
      <c r="D15" s="326" t="s">
        <v>83</v>
      </c>
      <c r="E15" s="247"/>
      <c r="F15" s="247"/>
      <c r="G15" s="247"/>
      <c r="H15" s="247"/>
      <c r="I15" s="247"/>
      <c r="J15" s="247"/>
      <c r="K15" s="247"/>
      <c r="L15" s="247"/>
      <c r="M15" s="247"/>
      <c r="N15" s="247"/>
      <c r="O15" s="247"/>
      <c r="P15" s="247"/>
      <c r="Q15" s="247"/>
      <c r="R15" s="247"/>
      <c r="S15" s="247"/>
      <c r="T15" s="247"/>
      <c r="U15" s="247"/>
      <c r="V15" s="247"/>
      <c r="W15" s="247"/>
      <c r="X15" s="245"/>
      <c r="Y15" s="245"/>
      <c r="Z15" s="247"/>
      <c r="AA15" s="243"/>
      <c r="AB15" s="337">
        <f>SUMIF($E$14:$Z$14,"CO1",$E$13:$Z$13)</f>
        <v>6</v>
      </c>
      <c r="AC15" s="337">
        <f>SUMIF($E$14:$Z$14,"CO2",$E$13:$Z$13)</f>
        <v>2</v>
      </c>
      <c r="AD15" s="337">
        <f>SUMIF($E$14:$Z$14,"CO3",$E$13:$Z$13)</f>
        <v>95</v>
      </c>
      <c r="AE15" s="337">
        <f>SUMIF($E$14:$Z$14,"CO4",$E$13:$Z$13)</f>
        <v>6</v>
      </c>
      <c r="AF15" s="337">
        <f>SUMIF($E$14:$Z$14,"CO5",$E$13:$Z$13)</f>
        <v>30</v>
      </c>
      <c r="AG15" s="337">
        <f>SUMIF($E$14:$Z$14,"CO6",$E$13:$Z$13)</f>
        <v>41</v>
      </c>
      <c r="AH15" s="337"/>
      <c r="AI15" s="337"/>
      <c r="AJ15" s="337"/>
      <c r="AK15" s="337"/>
      <c r="AL15" s="337"/>
      <c r="AM15" s="337"/>
      <c r="AN15" s="337"/>
    </row>
    <row r="16" spans="1:40" ht="24" customHeight="1" x14ac:dyDescent="0.2">
      <c r="A16" s="316"/>
      <c r="B16" s="318"/>
      <c r="C16" s="318"/>
      <c r="D16" s="327"/>
      <c r="E16" s="248"/>
      <c r="F16" s="248"/>
      <c r="G16" s="248"/>
      <c r="H16" s="248"/>
      <c r="I16" s="248"/>
      <c r="J16" s="248"/>
      <c r="K16" s="248"/>
      <c r="L16" s="248"/>
      <c r="M16" s="248"/>
      <c r="N16" s="248"/>
      <c r="O16" s="248"/>
      <c r="P16" s="248"/>
      <c r="Q16" s="248"/>
      <c r="R16" s="248"/>
      <c r="S16" s="248"/>
      <c r="T16" s="248"/>
      <c r="U16" s="248"/>
      <c r="V16" s="248"/>
      <c r="W16" s="248"/>
      <c r="X16" s="249"/>
      <c r="Y16" s="249"/>
      <c r="Z16" s="248"/>
      <c r="AA16" s="244"/>
      <c r="AB16" s="337"/>
      <c r="AC16" s="337"/>
      <c r="AD16" s="337"/>
      <c r="AE16" s="337"/>
      <c r="AF16" s="337"/>
      <c r="AG16" s="337"/>
      <c r="AH16" s="337"/>
      <c r="AI16" s="337"/>
      <c r="AJ16" s="337"/>
      <c r="AK16" s="337"/>
      <c r="AL16" s="337"/>
      <c r="AM16" s="337"/>
      <c r="AN16" s="337"/>
    </row>
    <row r="17" spans="1:40" ht="30" customHeight="1" x14ac:dyDescent="0.2">
      <c r="A17" s="41">
        <f>'STUDENT NAMELIST'!A5</f>
        <v>1</v>
      </c>
      <c r="B17" s="65" t="str">
        <f>'STUDENT NAMELIST'!B5</f>
        <v>2023PEC AI 541</v>
      </c>
      <c r="C17" s="65">
        <f>'STUDENT NAMELIST'!C5</f>
        <v>211423243001</v>
      </c>
      <c r="D17" s="98" t="str">
        <f>'STUDENT NAMELIST'!D5</f>
        <v>AATHISUDHAN A</v>
      </c>
      <c r="E17" s="82">
        <v>2</v>
      </c>
      <c r="F17" s="82">
        <v>2</v>
      </c>
      <c r="G17" s="82">
        <v>2</v>
      </c>
      <c r="H17" s="82">
        <v>2</v>
      </c>
      <c r="I17" s="82">
        <v>2</v>
      </c>
      <c r="J17" s="82">
        <v>2</v>
      </c>
      <c r="K17" s="82">
        <v>2</v>
      </c>
      <c r="L17" s="82">
        <v>2</v>
      </c>
      <c r="M17" s="82">
        <v>2</v>
      </c>
      <c r="N17" s="83">
        <v>0</v>
      </c>
      <c r="O17" s="84">
        <v>13</v>
      </c>
      <c r="P17" s="91">
        <v>0</v>
      </c>
      <c r="Q17" s="91">
        <v>0</v>
      </c>
      <c r="R17" s="237">
        <v>13</v>
      </c>
      <c r="S17" s="91">
        <v>12</v>
      </c>
      <c r="T17" s="91">
        <v>0</v>
      </c>
      <c r="U17" s="91">
        <v>13</v>
      </c>
      <c r="V17" s="91">
        <v>0</v>
      </c>
      <c r="W17" s="91">
        <v>0</v>
      </c>
      <c r="X17" s="91">
        <v>9</v>
      </c>
      <c r="Y17" s="91">
        <v>14</v>
      </c>
      <c r="Z17" s="91">
        <v>0</v>
      </c>
      <c r="AA17" s="92">
        <f>SUM(E17,F17,G17,H17,I17,J17,K17,L17,M17,N17,O17,P17,Q17,R17,S17,T17,U17,V17,W17,X17,Y17,Z17)</f>
        <v>92</v>
      </c>
      <c r="AB17" s="284">
        <f>SUMIF($E$14:$N$14,"CO1",E17:N17)+IF(O17&gt;=0,SUMPRODUCT(($O$14:$Z$14="CO1")*(O17:Z17)*MOD(COLUMN($O$14:$Z$14)-COLUMN($O$14)+1,2))+SUMPRODUCT(($P$14:$Z$14="CO1")*(P17:Z17)*MOD(COLUMN($P$14:$Z$14)-COLUMN($P$14)+1,2)))</f>
        <v>6</v>
      </c>
      <c r="AC17" s="284">
        <f>SUMIF($E$14:$N$14,"CO2",E17:N17)+IF(O17&gt;=0,SUMPRODUCT(($O$14:$Z$14="CO2")*(O17:Z17)*MOD(COLUMN($O$14:$Z$14)-COLUMN($O$14)+1,2))+SUMPRODUCT(($P$14:$Z$14="CO2")*(Q17:AA17)*MOD(COLUMN($P$14:$Z$14)-COLUMN($P$14)+1,2)))</f>
        <v>0</v>
      </c>
      <c r="AD17" s="284">
        <f>SUMIF($E$14:$N$14,"CO3",E17:N17)+IF(O17&gt;=0,    SUMPRODUCT(($O$14:$Z$14="CO3")*(O17:Z17)*MOD(COLUMN($O$14:$Z$14)-COLUMN($O$14)+1,2))+    SUMPRODUCT(($P$14:$Z$14="CO3")*(P17:Z17)*MOD(COLUMN($P$14:$Z$14)-COLUMN($P$14)+1,2)))</f>
        <v>55</v>
      </c>
      <c r="AE17" s="284">
        <f>SUMIF($E$14:$N$14,"CO4",$E$17:$N$17) + IF(O17&gt;=0,    SUMPRODUCT(($O$14:$Z$14="CO4")*(O17:Z17)*MOD(COLUMN($O$14:$Z$14)-COLUMN($O$14)+1,2))+    SUMPRODUCT(($P$14:$Z$14="CO4")*(P17:Z17)*MOD(COLUMN($P$14:$Z$14)-COLUMN($P$14)+1,2)))</f>
        <v>6</v>
      </c>
      <c r="AF17" s="284">
        <f>SUMIF($E$14:$N$14,"CO5",$E$17:$N$17) + IF(O17&gt;=0,  SUMPRODUCT(($O$14:$Z$14="CO5")*(O17:Z17)*MOD(COLUMN($O$14:$Z$14)-COLUMN($O$14)+1,2))+ SUMPRODUCT(($P$14:$Z$14="CO5")*(P17:Z17)*MOD(COLUMN($P$14:$Z$14)-COLUMN($P$14)+1,2)))</f>
        <v>11</v>
      </c>
      <c r="AG17" s="284">
        <f>SUMIF($E$14:$N$14,"CO6",$E$17:$N$17) + IF(O17&gt;=0,    SUMPRODUCT(($O$14:$Z$14="CO6")*($O$17:$Z$17)*MOD(COLUMN($O$14:$Z$14)-COLUMN($O$14)+1,2))+    SUMPRODUCT(($P$14:$Z$14="CO6")*($P$17:$Z$17)*MOD(COLUMN($P$14:$Z$14)-COLUMN($P$14)+1,2)) )</f>
        <v>14</v>
      </c>
      <c r="AH17" s="4">
        <f>SUM(E17:Z17)</f>
        <v>92</v>
      </c>
      <c r="AI17" s="254">
        <f>AB17/(SUMIF($E$14:$N$14,"CO1",$E$13:$N$13)+SUMPRODUCT(($O$14:$Z$14="CO1")*($O17:$Z17&gt;0)*($O$13:$Z$13)))*100</f>
        <v>100</v>
      </c>
      <c r="AJ17" s="254">
        <f>AC17/(SUMIF($E$14:$N$14,"CO2",$E$13:$N$13)+SUMPRODUCT(($O$14:$Z$14="CO2")*($O17:$Z17&gt;0)*($O$13:$Z$13)))*100</f>
        <v>0</v>
      </c>
      <c r="AK17" s="254">
        <f>AD17/(SUMIF($E$14:$N$14,"CO3",$E$13:$N$13)+SUMPRODUCT(($O$14:$Z$14="CO3")*($O17:$Z17&gt;0)*($O$13:$Z$13)))*100</f>
        <v>98.214285714285708</v>
      </c>
      <c r="AL17" s="254">
        <f>AE17/(SUMIF($E$14:$N$14,"CO4",$E$13:$N$13)+SUMPRODUCT(($O$14:$Z$14="CO4")*($O17:$Z17&gt;0)*($O$13:$Z$13)))*100</f>
        <v>100</v>
      </c>
      <c r="AM17" s="254">
        <f>AF17/(SUMIF($E$14:$N$14,"CO5",$E$13:$N$13)+SUMPRODUCT(($O$14:$Z$14="CO5")*($O17:$Z17&gt;0)*($O$13:$Z$13)))*100</f>
        <v>73.333333333333329</v>
      </c>
      <c r="AN17" s="254">
        <f>AG17/(SUMIF($E$14:$N$14,"CO5",$E$13:$N$13)+SUMPRODUCT(($O$14:$Z$14="CO5")*($O17:$Z17&gt;0)*($O$13:$Z$13)))*100</f>
        <v>93.333333333333329</v>
      </c>
    </row>
    <row r="18" spans="1:40" ht="30" customHeight="1" x14ac:dyDescent="0.2">
      <c r="A18" s="41">
        <f>'STUDENT NAMELIST'!A6</f>
        <v>2</v>
      </c>
      <c r="B18" s="65" t="str">
        <f>'STUDENT NAMELIST'!B6</f>
        <v>2023PEC AI 542</v>
      </c>
      <c r="C18" s="65">
        <f>'STUDENT NAMELIST'!C6</f>
        <v>211423243002</v>
      </c>
      <c r="D18" s="98" t="str">
        <f>'STUDENT NAMELIST'!D6</f>
        <v>ABESHEK SRIRAMN</v>
      </c>
      <c r="E18" s="82">
        <v>2</v>
      </c>
      <c r="F18" s="82">
        <v>2</v>
      </c>
      <c r="G18" s="82">
        <v>2</v>
      </c>
      <c r="H18" s="82">
        <v>2</v>
      </c>
      <c r="I18" s="82">
        <v>2</v>
      </c>
      <c r="J18" s="82">
        <v>2</v>
      </c>
      <c r="K18" s="82">
        <v>2</v>
      </c>
      <c r="L18" s="82">
        <v>2</v>
      </c>
      <c r="M18" s="82">
        <v>2</v>
      </c>
      <c r="N18" s="83">
        <v>0</v>
      </c>
      <c r="O18" s="84">
        <v>0</v>
      </c>
      <c r="P18" s="91">
        <v>11</v>
      </c>
      <c r="Q18" s="91">
        <v>12</v>
      </c>
      <c r="R18" s="237">
        <v>0</v>
      </c>
      <c r="S18" s="91">
        <v>0</v>
      </c>
      <c r="T18" s="91">
        <v>12</v>
      </c>
      <c r="U18" s="91">
        <v>0</v>
      </c>
      <c r="V18" s="91">
        <v>12</v>
      </c>
      <c r="W18" s="91">
        <v>7</v>
      </c>
      <c r="X18" s="91">
        <v>0</v>
      </c>
      <c r="Y18" s="91">
        <v>0</v>
      </c>
      <c r="Z18" s="91">
        <v>14</v>
      </c>
      <c r="AA18" s="92">
        <f t="shared" ref="AA18:AA82" si="1">SUM(E18,F18,G18,H18,I18,J18,K18,L18,M18,N18,O18,P18,Q18,R18,S18,T18,U18,V18,W18,X18,Y18,Z18)</f>
        <v>86</v>
      </c>
      <c r="AB18" s="284">
        <f t="shared" ref="AB18:AB81" si="2">SUMIF($E$14:$N$14,"CO1",E18:N18)+IF(O18&gt;=0,SUMPRODUCT(($O$14:$Z$14="CO1")*(O18:Z18)*MOD(COLUMN($O$14:$Z$14)-COLUMN($O$14)+1,2))+SUMPRODUCT(($P$14:$Z$14="CO1")*(P18:Z18)*MOD(COLUMN($P$14:$Z$14)-COLUMN($P$14)+1,2)))</f>
        <v>6</v>
      </c>
      <c r="AC18" s="284">
        <f t="shared" ref="AC18:AC81" si="3">SUMIF($E$14:$N$14,"CO2",E18:N18)+IF(O18&gt;=0,SUMPRODUCT(($O$14:$Z$14="CO2")*(O18:Z18)*MOD(COLUMN($O$14:$Z$14)-COLUMN($O$14)+1,2))+SUMPRODUCT(($P$14:$Z$14="CO2")*(Q18:AA18)*MOD(COLUMN($P$14:$Z$14)-COLUMN($P$14)+1,2)))</f>
        <v>0</v>
      </c>
      <c r="AD18" s="284">
        <f t="shared" ref="AD18:AD81" si="4">SUMIF($E$14:$N$14,"CO3",E18:N18)+IF(O18&gt;=0,    SUMPRODUCT(($O$14:$Z$14="CO3")*(O18:Z18)*MOD(COLUMN($O$14:$Z$14)-COLUMN($O$14)+1,2))+    SUMPRODUCT(($P$14:$Z$14="CO3")*(P18:Z18)*MOD(COLUMN($P$14:$Z$14)-COLUMN($P$14)+1,2)))</f>
        <v>39</v>
      </c>
      <c r="AE18" s="284">
        <f t="shared" ref="AE18:AE81" si="5">SUMIF($E$14:$N$14,"CO4",$E$17:$N$17) + IF(O18&gt;=0,    SUMPRODUCT(($O$14:$Z$14="CO4")*(O18:Z18)*MOD(COLUMN($O$14:$Z$14)-COLUMN($O$14)+1,2))+    SUMPRODUCT(($P$14:$Z$14="CO4")*(P18:Z18)*MOD(COLUMN($P$14:$Z$14)-COLUMN($P$14)+1,2)))</f>
        <v>6</v>
      </c>
      <c r="AF18" s="284">
        <f t="shared" ref="AF18:AF81" si="6">SUMIF($E$14:$N$14,"CO5",$E$17:$N$17) + IF(O18&gt;=0,    SUMPRODUCT(($O$14:$Z$14="CO5")*(O18:Z18)*MOD(COLUMN($O$14:$Z$14)-COLUMN($O$14)+1,2))+    SUMPRODUCT(($P$14:$Z$14="CO5")*(P18:Z18)*MOD(COLUMN($P$14:$Z$14)-COLUMN($P$14)+1,2)) )</f>
        <v>16</v>
      </c>
      <c r="AG18" s="284">
        <f t="shared" ref="AG18:AG19" si="7">SUMIF($E$14:$N$14,"CO6",$E$17:$N$17) + IF(O18&gt;0,    SUMPRODUCT(($O$14:$Z$14="CO6")*($O$17:$Z$17)*MOD(COLUMN($O$14:$Z$14)-COLUMN($O$14)+1,2))+    SUMPRODUCT(($P$14:$Z$14="CO6")*($P$17:$Z$17)*MOD(COLUMN($P$14:$Z$14)-COLUMN($P$14)+1,2)) )</f>
        <v>0</v>
      </c>
      <c r="AH18" s="4">
        <f t="shared" ref="AH18:AH81" si="8">SUM(E18:Z18)</f>
        <v>86</v>
      </c>
      <c r="AI18" s="254">
        <f t="shared" ref="AI18:AI81" si="9">AB18/(SUMIF($E$14:$N$14,"CO1",$E$13:$N$13)+SUMPRODUCT(($O$14:$Z$14="CO1")*($O18:$Z18&gt;0)*($O$13:$Z$13)))*100</f>
        <v>100</v>
      </c>
      <c r="AJ18" s="254">
        <f t="shared" ref="AJ18:AJ81" si="10">AC18/(SUMIF($E$14:$N$14,"CO2",$E$13:$N$13)+SUMPRODUCT(($O$14:$Z$14="CO2")*($O18:$Z18&gt;0)*($O$13:$Z$13)))*100</f>
        <v>0</v>
      </c>
      <c r="AK18" s="254">
        <f t="shared" ref="AK18:AK81" si="11">AD18/(SUMIF($E$14:$N$14,"CO3",$E$13:$N$13)+SUMPRODUCT(($O$14:$Z$14="CO3")*($O18:$Z18&gt;0)*($O$13:$Z$13)))*100</f>
        <v>90.697674418604649</v>
      </c>
      <c r="AL18" s="254">
        <f t="shared" ref="AL18:AL81" si="12">AE18/(SUMIF($E$14:$N$14,"CO4",$E$13:$N$13)+SUMPRODUCT(($O$14:$Z$14="CO4")*($O18:$Z18&gt;0)*($O$13:$Z$13)))*100</f>
        <v>100</v>
      </c>
      <c r="AM18" s="254">
        <f t="shared" ref="AM18:AM81" si="13">AF18/(SUMIF($E$14:$N$14,"CO5",$E$13:$N$13)+SUMPRODUCT(($O$14:$Z$14="CO5")*($O18:$Z18&gt;0)*($O$13:$Z$13)))*100</f>
        <v>94.117647058823522</v>
      </c>
      <c r="AN18" s="254">
        <f t="shared" ref="AN18:AN81" si="14">AG18/(SUMIF($E$14:$N$14,"CO5",$E$13:$N$13)+SUMPRODUCT(($O$14:$Z$14="CO5")*($O18:$Z18&gt;0)*($O$13:$Z$13)))*100</f>
        <v>0</v>
      </c>
    </row>
    <row r="19" spans="1:40" ht="30" customHeight="1" x14ac:dyDescent="0.2">
      <c r="A19" s="41">
        <f>'STUDENT NAMELIST'!A7</f>
        <v>3</v>
      </c>
      <c r="B19" s="65" t="str">
        <f>'STUDENT NAMELIST'!B7</f>
        <v>2023PEC AI 101</v>
      </c>
      <c r="C19" s="65">
        <f>'STUDENT NAMELIST'!C7</f>
        <v>211423243003</v>
      </c>
      <c r="D19" s="98" t="str">
        <f>'STUDENT NAMELIST'!D7</f>
        <v>ABINAYA M</v>
      </c>
      <c r="E19" s="82">
        <v>2</v>
      </c>
      <c r="F19" s="82">
        <v>2</v>
      </c>
      <c r="G19" s="82">
        <v>2</v>
      </c>
      <c r="H19" s="82">
        <v>2</v>
      </c>
      <c r="I19" s="82">
        <v>2</v>
      </c>
      <c r="J19" s="82">
        <v>2</v>
      </c>
      <c r="K19" s="82">
        <v>2</v>
      </c>
      <c r="L19" s="82">
        <v>2</v>
      </c>
      <c r="M19" s="82">
        <v>0</v>
      </c>
      <c r="N19" s="83">
        <v>2</v>
      </c>
      <c r="O19" s="84">
        <v>0</v>
      </c>
      <c r="P19" s="91">
        <v>13</v>
      </c>
      <c r="Q19" s="91">
        <v>13</v>
      </c>
      <c r="R19" s="237">
        <v>0</v>
      </c>
      <c r="S19" s="91">
        <v>4</v>
      </c>
      <c r="T19" s="91">
        <v>0</v>
      </c>
      <c r="U19" s="91">
        <v>13</v>
      </c>
      <c r="V19" s="91">
        <v>0</v>
      </c>
      <c r="W19" s="91">
        <v>0</v>
      </c>
      <c r="X19" s="91">
        <v>13</v>
      </c>
      <c r="Y19" s="91">
        <v>15</v>
      </c>
      <c r="Z19" s="91">
        <v>0</v>
      </c>
      <c r="AA19" s="92">
        <f t="shared" si="1"/>
        <v>89</v>
      </c>
      <c r="AB19" s="284">
        <f t="shared" si="2"/>
        <v>6</v>
      </c>
      <c r="AC19" s="284">
        <f t="shared" si="3"/>
        <v>2</v>
      </c>
      <c r="AD19" s="284">
        <f t="shared" si="4"/>
        <v>47</v>
      </c>
      <c r="AE19" s="284">
        <f t="shared" si="5"/>
        <v>6</v>
      </c>
      <c r="AF19" s="284">
        <f t="shared" si="6"/>
        <v>15</v>
      </c>
      <c r="AG19" s="284">
        <f t="shared" si="7"/>
        <v>0</v>
      </c>
      <c r="AH19" s="4">
        <f t="shared" si="8"/>
        <v>89</v>
      </c>
      <c r="AI19" s="254">
        <f t="shared" si="9"/>
        <v>100</v>
      </c>
      <c r="AJ19" s="254">
        <f t="shared" si="10"/>
        <v>100</v>
      </c>
      <c r="AK19" s="254">
        <f t="shared" si="11"/>
        <v>83.928571428571431</v>
      </c>
      <c r="AL19" s="254">
        <f t="shared" si="12"/>
        <v>100</v>
      </c>
      <c r="AM19" s="254">
        <f t="shared" si="13"/>
        <v>100</v>
      </c>
      <c r="AN19" s="254">
        <f t="shared" si="14"/>
        <v>0</v>
      </c>
    </row>
    <row r="20" spans="1:40" ht="30" customHeight="1" x14ac:dyDescent="0.2">
      <c r="A20" s="41">
        <f>'STUDENT NAMELIST'!A8</f>
        <v>4</v>
      </c>
      <c r="B20" s="65" t="str">
        <f>'STUDENT NAMELIST'!B8</f>
        <v>2023PEC AI 543</v>
      </c>
      <c r="C20" s="65">
        <f>'STUDENT NAMELIST'!C8</f>
        <v>211423243004</v>
      </c>
      <c r="D20" s="98" t="str">
        <f>'STUDENT NAMELIST'!D8</f>
        <v>ABINESH KUMAR T</v>
      </c>
      <c r="E20" s="82">
        <v>2</v>
      </c>
      <c r="F20" s="82">
        <v>2</v>
      </c>
      <c r="G20" s="82">
        <v>2</v>
      </c>
      <c r="H20" s="82">
        <v>2</v>
      </c>
      <c r="I20" s="82">
        <v>2</v>
      </c>
      <c r="J20" s="82">
        <v>2</v>
      </c>
      <c r="K20" s="82">
        <v>1</v>
      </c>
      <c r="L20" s="82">
        <v>0</v>
      </c>
      <c r="M20" s="82">
        <v>0</v>
      </c>
      <c r="N20" s="83">
        <v>0</v>
      </c>
      <c r="O20" s="84">
        <v>0</v>
      </c>
      <c r="P20" s="91">
        <v>9</v>
      </c>
      <c r="Q20" s="91">
        <v>10</v>
      </c>
      <c r="R20" s="237">
        <v>0</v>
      </c>
      <c r="S20" s="91">
        <v>0</v>
      </c>
      <c r="T20" s="91">
        <v>10</v>
      </c>
      <c r="U20" s="91">
        <v>0</v>
      </c>
      <c r="V20" s="91">
        <v>10</v>
      </c>
      <c r="W20" s="91">
        <v>5</v>
      </c>
      <c r="X20" s="91">
        <v>0</v>
      </c>
      <c r="Y20" s="91">
        <v>0</v>
      </c>
      <c r="Z20" s="91">
        <v>12</v>
      </c>
      <c r="AA20" s="92">
        <f t="shared" si="1"/>
        <v>69</v>
      </c>
      <c r="AB20" s="284">
        <f t="shared" si="2"/>
        <v>5</v>
      </c>
      <c r="AC20" s="284">
        <f t="shared" si="3"/>
        <v>0</v>
      </c>
      <c r="AD20" s="284">
        <f t="shared" si="4"/>
        <v>33</v>
      </c>
      <c r="AE20" s="284">
        <f t="shared" si="5"/>
        <v>6</v>
      </c>
      <c r="AF20" s="284">
        <f t="shared" si="6"/>
        <v>14</v>
      </c>
      <c r="AG20" s="284">
        <f>SUMIF($E$14:$N$14,"CO6",$E$17:$N$17) + IF(O20&gt;=0,    SUMPRODUCT(($O$14:$Z$14="CO6")*($O$17:$Z$17)*MOD(COLUMN($O$14:$Z$14)-COLUMN($O$14)+1,2))+    SUMPRODUCT(($P$14:$Z$14="CO6")*($P$17:$Z$17)*MOD(COLUMN($P$14:$Z$14)-COLUMN($P$14)+1,2)) )</f>
        <v>14</v>
      </c>
      <c r="AH20" s="4">
        <f t="shared" si="8"/>
        <v>69</v>
      </c>
      <c r="AI20" s="254">
        <f t="shared" si="9"/>
        <v>83.333333333333343</v>
      </c>
      <c r="AJ20" s="254">
        <f t="shared" si="10"/>
        <v>0</v>
      </c>
      <c r="AK20" s="254">
        <f t="shared" si="11"/>
        <v>76.744186046511629</v>
      </c>
      <c r="AL20" s="254">
        <f t="shared" si="12"/>
        <v>100</v>
      </c>
      <c r="AM20" s="254">
        <f t="shared" si="13"/>
        <v>82.35294117647058</v>
      </c>
      <c r="AN20" s="254">
        <f t="shared" si="14"/>
        <v>82.35294117647058</v>
      </c>
    </row>
    <row r="21" spans="1:40" ht="30" customHeight="1" x14ac:dyDescent="0.2">
      <c r="A21" s="41">
        <f>'STUDENT NAMELIST'!A9</f>
        <v>5</v>
      </c>
      <c r="B21" s="65" t="str">
        <f>'STUDENT NAMELIST'!B9</f>
        <v>2023PEC AI 102</v>
      </c>
      <c r="C21" s="65">
        <f>'STUDENT NAMELIST'!C9</f>
        <v>211423243005</v>
      </c>
      <c r="D21" s="98" t="str">
        <f>'STUDENT NAMELIST'!D9</f>
        <v>ABIRAMI A</v>
      </c>
      <c r="E21" s="82">
        <v>0</v>
      </c>
      <c r="F21" s="82">
        <v>2</v>
      </c>
      <c r="G21" s="82">
        <v>2</v>
      </c>
      <c r="H21" s="82">
        <v>2</v>
      </c>
      <c r="I21" s="82">
        <v>2</v>
      </c>
      <c r="J21" s="82">
        <v>1</v>
      </c>
      <c r="K21" s="82">
        <v>0</v>
      </c>
      <c r="L21" s="82">
        <v>0</v>
      </c>
      <c r="M21" s="82">
        <v>0</v>
      </c>
      <c r="N21" s="83">
        <v>0</v>
      </c>
      <c r="O21" s="84">
        <v>8</v>
      </c>
      <c r="P21" s="91">
        <v>0</v>
      </c>
      <c r="Q21" s="91">
        <v>0</v>
      </c>
      <c r="R21" s="237">
        <v>8</v>
      </c>
      <c r="S21" s="91">
        <v>7</v>
      </c>
      <c r="T21" s="91">
        <v>0</v>
      </c>
      <c r="U21" s="91">
        <v>8</v>
      </c>
      <c r="V21" s="91">
        <v>0</v>
      </c>
      <c r="W21" s="91">
        <v>0</v>
      </c>
      <c r="X21" s="91">
        <v>9</v>
      </c>
      <c r="Y21" s="91">
        <v>8</v>
      </c>
      <c r="Z21" s="91">
        <v>0</v>
      </c>
      <c r="AA21" s="92">
        <f t="shared" si="1"/>
        <v>57</v>
      </c>
      <c r="AB21" s="284">
        <f t="shared" si="2"/>
        <v>2</v>
      </c>
      <c r="AC21" s="284">
        <f t="shared" si="3"/>
        <v>0</v>
      </c>
      <c r="AD21" s="284">
        <f t="shared" si="4"/>
        <v>35</v>
      </c>
      <c r="AE21" s="284">
        <f t="shared" si="5"/>
        <v>6</v>
      </c>
      <c r="AF21" s="284">
        <f t="shared" si="6"/>
        <v>11</v>
      </c>
      <c r="AG21" s="284">
        <f t="shared" ref="AG21:AG84" si="15">SUMIF($E$14:$N$14,"CO6",$E$17:$N$17) + IF(O21&gt;=0,    SUMPRODUCT(($O$14:$Z$14="CO6")*($O$17:$Z$17)*MOD(COLUMN($O$14:$Z$14)-COLUMN($O$14)+1,2))+    SUMPRODUCT(($P$14:$Z$14="CO6")*($P$17:$Z$17)*MOD(COLUMN($P$14:$Z$14)-COLUMN($P$14)+1,2)) )</f>
        <v>14</v>
      </c>
      <c r="AH21" s="4">
        <f t="shared" si="8"/>
        <v>57</v>
      </c>
      <c r="AI21" s="254">
        <f t="shared" si="9"/>
        <v>33.333333333333329</v>
      </c>
      <c r="AJ21" s="254">
        <f t="shared" si="10"/>
        <v>0</v>
      </c>
      <c r="AK21" s="254">
        <f t="shared" si="11"/>
        <v>62.5</v>
      </c>
      <c r="AL21" s="254">
        <f t="shared" si="12"/>
        <v>100</v>
      </c>
      <c r="AM21" s="254">
        <f t="shared" si="13"/>
        <v>73.333333333333329</v>
      </c>
      <c r="AN21" s="254">
        <f t="shared" si="14"/>
        <v>93.333333333333329</v>
      </c>
    </row>
    <row r="22" spans="1:40" ht="30" customHeight="1" x14ac:dyDescent="0.2">
      <c r="A22" s="41">
        <f>'STUDENT NAMELIST'!A10</f>
        <v>6</v>
      </c>
      <c r="B22" s="65" t="str">
        <f>'STUDENT NAMELIST'!B10</f>
        <v>2023PEC AI 103</v>
      </c>
      <c r="C22" s="65">
        <f>'STUDENT NAMELIST'!C10</f>
        <v>211423243006</v>
      </c>
      <c r="D22" s="98" t="str">
        <f>'STUDENT NAMELIST'!D10</f>
        <v>ABIRAMI G</v>
      </c>
      <c r="E22" s="82">
        <v>0</v>
      </c>
      <c r="F22" s="82">
        <v>2</v>
      </c>
      <c r="G22" s="82">
        <v>0</v>
      </c>
      <c r="H22" s="82">
        <v>0</v>
      </c>
      <c r="I22" s="82">
        <v>0</v>
      </c>
      <c r="J22" s="82">
        <v>0</v>
      </c>
      <c r="K22" s="82">
        <v>1</v>
      </c>
      <c r="L22" s="82">
        <v>0</v>
      </c>
      <c r="M22" s="82">
        <v>0</v>
      </c>
      <c r="N22" s="83">
        <v>0</v>
      </c>
      <c r="O22" s="84">
        <v>13</v>
      </c>
      <c r="P22" s="91">
        <v>0</v>
      </c>
      <c r="Q22" s="91">
        <v>0</v>
      </c>
      <c r="R22" s="237">
        <v>4</v>
      </c>
      <c r="S22" s="91">
        <v>4</v>
      </c>
      <c r="T22" s="91">
        <v>0</v>
      </c>
      <c r="U22" s="91">
        <v>13</v>
      </c>
      <c r="V22" s="91">
        <v>0</v>
      </c>
      <c r="W22" s="91">
        <v>0</v>
      </c>
      <c r="X22" s="91">
        <v>13</v>
      </c>
      <c r="Y22" s="91">
        <v>0</v>
      </c>
      <c r="Z22" s="91">
        <v>10</v>
      </c>
      <c r="AA22" s="92">
        <f t="shared" si="1"/>
        <v>60</v>
      </c>
      <c r="AB22" s="284">
        <f t="shared" si="2"/>
        <v>3</v>
      </c>
      <c r="AC22" s="284">
        <f t="shared" si="3"/>
        <v>0</v>
      </c>
      <c r="AD22" s="284">
        <f t="shared" si="4"/>
        <v>34</v>
      </c>
      <c r="AE22" s="284">
        <f t="shared" si="5"/>
        <v>6</v>
      </c>
      <c r="AF22" s="284">
        <f t="shared" si="6"/>
        <v>25</v>
      </c>
      <c r="AG22" s="284">
        <f t="shared" si="15"/>
        <v>14</v>
      </c>
      <c r="AH22" s="4">
        <f t="shared" si="8"/>
        <v>60</v>
      </c>
      <c r="AI22" s="254">
        <f t="shared" si="9"/>
        <v>50</v>
      </c>
      <c r="AJ22" s="254">
        <f t="shared" si="10"/>
        <v>0</v>
      </c>
      <c r="AK22" s="254">
        <f t="shared" si="11"/>
        <v>60.714285714285708</v>
      </c>
      <c r="AL22" s="254">
        <f t="shared" si="12"/>
        <v>100</v>
      </c>
      <c r="AM22" s="254">
        <f t="shared" si="13"/>
        <v>83.333333333333343</v>
      </c>
      <c r="AN22" s="254">
        <f t="shared" si="14"/>
        <v>46.666666666666664</v>
      </c>
    </row>
    <row r="23" spans="1:40" ht="30" customHeight="1" x14ac:dyDescent="0.2">
      <c r="A23" s="41">
        <f>'STUDENT NAMELIST'!A11</f>
        <v>7</v>
      </c>
      <c r="B23" s="65" t="str">
        <f>'STUDENT NAMELIST'!B11</f>
        <v>2023PEC AI 544</v>
      </c>
      <c r="C23" s="65">
        <f>'STUDENT NAMELIST'!C11</f>
        <v>211423243007</v>
      </c>
      <c r="D23" s="98" t="str">
        <f>'STUDENT NAMELIST'!D11</f>
        <v>ABISHAI SINGH J</v>
      </c>
      <c r="E23" s="82">
        <v>2</v>
      </c>
      <c r="F23" s="82">
        <v>2</v>
      </c>
      <c r="G23" s="82">
        <v>2</v>
      </c>
      <c r="H23" s="82">
        <v>2</v>
      </c>
      <c r="I23" s="82">
        <v>0</v>
      </c>
      <c r="J23" s="82">
        <v>0</v>
      </c>
      <c r="K23" s="82">
        <v>0</v>
      </c>
      <c r="L23" s="82">
        <v>0</v>
      </c>
      <c r="M23" s="82">
        <v>0</v>
      </c>
      <c r="N23" s="83">
        <v>0</v>
      </c>
      <c r="O23" s="84">
        <v>6</v>
      </c>
      <c r="P23" s="91">
        <v>0</v>
      </c>
      <c r="Q23" s="91">
        <v>0</v>
      </c>
      <c r="R23" s="237">
        <v>6</v>
      </c>
      <c r="S23" s="91">
        <v>5</v>
      </c>
      <c r="T23" s="91">
        <v>0</v>
      </c>
      <c r="U23" s="91">
        <v>6</v>
      </c>
      <c r="V23" s="91">
        <v>0</v>
      </c>
      <c r="W23" s="91">
        <v>0</v>
      </c>
      <c r="X23" s="91">
        <v>3</v>
      </c>
      <c r="Y23" s="91">
        <v>6</v>
      </c>
      <c r="Z23" s="91">
        <v>0</v>
      </c>
      <c r="AA23" s="92">
        <f t="shared" si="1"/>
        <v>40</v>
      </c>
      <c r="AB23" s="284">
        <f t="shared" si="2"/>
        <v>4</v>
      </c>
      <c r="AC23" s="284">
        <f t="shared" si="3"/>
        <v>0</v>
      </c>
      <c r="AD23" s="284">
        <f t="shared" si="4"/>
        <v>25</v>
      </c>
      <c r="AE23" s="284">
        <f t="shared" si="5"/>
        <v>6</v>
      </c>
      <c r="AF23" s="284">
        <f t="shared" si="6"/>
        <v>5</v>
      </c>
      <c r="AG23" s="284">
        <f t="shared" si="15"/>
        <v>14</v>
      </c>
      <c r="AH23" s="4">
        <f t="shared" si="8"/>
        <v>40</v>
      </c>
      <c r="AI23" s="254">
        <f t="shared" si="9"/>
        <v>66.666666666666657</v>
      </c>
      <c r="AJ23" s="254">
        <f t="shared" si="10"/>
        <v>0</v>
      </c>
      <c r="AK23" s="254">
        <f t="shared" si="11"/>
        <v>44.642857142857146</v>
      </c>
      <c r="AL23" s="254">
        <f t="shared" si="12"/>
        <v>100</v>
      </c>
      <c r="AM23" s="254">
        <f t="shared" si="13"/>
        <v>33.333333333333329</v>
      </c>
      <c r="AN23" s="254">
        <f t="shared" si="14"/>
        <v>93.333333333333329</v>
      </c>
    </row>
    <row r="24" spans="1:40" ht="30" customHeight="1" x14ac:dyDescent="0.2">
      <c r="A24" s="41">
        <f>'STUDENT NAMELIST'!A12</f>
        <v>8</v>
      </c>
      <c r="B24" s="65" t="str">
        <f>'STUDENT NAMELIST'!B12</f>
        <v>2023PEC AI 545</v>
      </c>
      <c r="C24" s="65">
        <f>'STUDENT NAMELIST'!C12</f>
        <v>211423243008</v>
      </c>
      <c r="D24" s="98" t="str">
        <f>'STUDENT NAMELIST'!D12</f>
        <v>ABISHEK RANGARAJ M</v>
      </c>
      <c r="E24" s="82">
        <v>2</v>
      </c>
      <c r="F24" s="82">
        <v>2</v>
      </c>
      <c r="G24" s="82">
        <v>2</v>
      </c>
      <c r="H24" s="82">
        <v>2</v>
      </c>
      <c r="I24" s="82">
        <v>0</v>
      </c>
      <c r="J24" s="82">
        <v>0</v>
      </c>
      <c r="K24" s="82">
        <v>0</v>
      </c>
      <c r="L24" s="82">
        <v>0</v>
      </c>
      <c r="M24" s="82">
        <v>0</v>
      </c>
      <c r="N24" s="83">
        <v>0</v>
      </c>
      <c r="O24" s="84">
        <v>0</v>
      </c>
      <c r="P24" s="91">
        <v>6</v>
      </c>
      <c r="Q24" s="91">
        <v>6</v>
      </c>
      <c r="R24" s="237">
        <v>0</v>
      </c>
      <c r="S24" s="91">
        <v>0</v>
      </c>
      <c r="T24" s="91">
        <v>6</v>
      </c>
      <c r="U24" s="91">
        <v>0</v>
      </c>
      <c r="V24" s="91">
        <v>6</v>
      </c>
      <c r="W24" s="91">
        <v>2</v>
      </c>
      <c r="X24" s="91">
        <v>0</v>
      </c>
      <c r="Y24" s="91">
        <v>0</v>
      </c>
      <c r="Z24" s="91">
        <v>10</v>
      </c>
      <c r="AA24" s="92">
        <f t="shared" si="1"/>
        <v>44</v>
      </c>
      <c r="AB24" s="284">
        <f t="shared" si="2"/>
        <v>4</v>
      </c>
      <c r="AC24" s="284">
        <f t="shared" si="3"/>
        <v>0</v>
      </c>
      <c r="AD24" s="284">
        <f t="shared" si="4"/>
        <v>20</v>
      </c>
      <c r="AE24" s="284">
        <f t="shared" si="5"/>
        <v>6</v>
      </c>
      <c r="AF24" s="284">
        <f t="shared" si="6"/>
        <v>12</v>
      </c>
      <c r="AG24" s="284">
        <f t="shared" si="15"/>
        <v>14</v>
      </c>
      <c r="AH24" s="4">
        <f t="shared" si="8"/>
        <v>44</v>
      </c>
      <c r="AI24" s="254">
        <f t="shared" si="9"/>
        <v>66.666666666666657</v>
      </c>
      <c r="AJ24" s="254">
        <f t="shared" si="10"/>
        <v>0</v>
      </c>
      <c r="AK24" s="254">
        <f t="shared" si="11"/>
        <v>46.511627906976742</v>
      </c>
      <c r="AL24" s="254">
        <f t="shared" si="12"/>
        <v>100</v>
      </c>
      <c r="AM24" s="254">
        <f t="shared" si="13"/>
        <v>70.588235294117652</v>
      </c>
      <c r="AN24" s="254">
        <f t="shared" si="14"/>
        <v>82.35294117647058</v>
      </c>
    </row>
    <row r="25" spans="1:40" ht="30" customHeight="1" x14ac:dyDescent="0.2">
      <c r="A25" s="41">
        <f>'STUDENT NAMELIST'!A13</f>
        <v>9</v>
      </c>
      <c r="B25" s="65" t="str">
        <f>'STUDENT NAMELIST'!B13</f>
        <v>2023PEC AI 104</v>
      </c>
      <c r="C25" s="65">
        <f>'STUDENT NAMELIST'!C13</f>
        <v>211423243009</v>
      </c>
      <c r="D25" s="98" t="str">
        <f>'STUDENT NAMELIST'!D13</f>
        <v>ABITHA R D</v>
      </c>
      <c r="E25" s="82">
        <v>2</v>
      </c>
      <c r="F25" s="82">
        <v>2</v>
      </c>
      <c r="G25" s="82">
        <v>2</v>
      </c>
      <c r="H25" s="82">
        <v>2</v>
      </c>
      <c r="I25" s="82">
        <v>0</v>
      </c>
      <c r="J25" s="82">
        <v>0</v>
      </c>
      <c r="K25" s="82">
        <v>1</v>
      </c>
      <c r="L25" s="82">
        <v>0</v>
      </c>
      <c r="M25" s="82">
        <v>2</v>
      </c>
      <c r="N25" s="83">
        <v>2</v>
      </c>
      <c r="O25" s="84">
        <v>13</v>
      </c>
      <c r="P25" s="91">
        <v>0</v>
      </c>
      <c r="Q25" s="91">
        <v>0</v>
      </c>
      <c r="R25" s="237">
        <v>13</v>
      </c>
      <c r="S25" s="91">
        <v>13</v>
      </c>
      <c r="T25" s="91">
        <v>0</v>
      </c>
      <c r="U25" s="91">
        <v>13</v>
      </c>
      <c r="V25" s="91">
        <v>0</v>
      </c>
      <c r="W25" s="91">
        <v>0</v>
      </c>
      <c r="X25" s="91">
        <v>13</v>
      </c>
      <c r="Y25" s="91">
        <v>15</v>
      </c>
      <c r="Z25" s="91">
        <v>0</v>
      </c>
      <c r="AA25" s="92">
        <f t="shared" si="1"/>
        <v>93</v>
      </c>
      <c r="AB25" s="284">
        <f t="shared" si="2"/>
        <v>5</v>
      </c>
      <c r="AC25" s="284">
        <f t="shared" si="3"/>
        <v>2</v>
      </c>
      <c r="AD25" s="284">
        <f t="shared" si="4"/>
        <v>54</v>
      </c>
      <c r="AE25" s="284">
        <f t="shared" si="5"/>
        <v>6</v>
      </c>
      <c r="AF25" s="284">
        <f t="shared" si="6"/>
        <v>15</v>
      </c>
      <c r="AG25" s="284">
        <f t="shared" si="15"/>
        <v>14</v>
      </c>
      <c r="AH25" s="4">
        <f t="shared" si="8"/>
        <v>93</v>
      </c>
      <c r="AI25" s="254">
        <f t="shared" si="9"/>
        <v>83.333333333333343</v>
      </c>
      <c r="AJ25" s="254">
        <f t="shared" si="10"/>
        <v>100</v>
      </c>
      <c r="AK25" s="254">
        <f t="shared" si="11"/>
        <v>96.428571428571431</v>
      </c>
      <c r="AL25" s="254">
        <f t="shared" si="12"/>
        <v>100</v>
      </c>
      <c r="AM25" s="254">
        <f t="shared" si="13"/>
        <v>100</v>
      </c>
      <c r="AN25" s="254">
        <f t="shared" si="14"/>
        <v>93.333333333333329</v>
      </c>
    </row>
    <row r="26" spans="1:40" ht="30" customHeight="1" x14ac:dyDescent="0.2">
      <c r="A26" s="41">
        <f>'STUDENT NAMELIST'!A14</f>
        <v>10</v>
      </c>
      <c r="B26" s="65" t="str">
        <f>'STUDENT NAMELIST'!B14</f>
        <v>2023PEC AI 546</v>
      </c>
      <c r="C26" s="65">
        <f>'STUDENT NAMELIST'!C14</f>
        <v>211423243010</v>
      </c>
      <c r="D26" s="98" t="str">
        <f>'STUDENT NAMELIST'!D14</f>
        <v>ABRAHAM S J</v>
      </c>
      <c r="E26" s="82">
        <v>2</v>
      </c>
      <c r="F26" s="82">
        <v>2</v>
      </c>
      <c r="G26" s="82">
        <v>2</v>
      </c>
      <c r="H26" s="82">
        <v>0</v>
      </c>
      <c r="I26" s="82">
        <v>0</v>
      </c>
      <c r="J26" s="82">
        <v>0</v>
      </c>
      <c r="K26" s="82">
        <v>0</v>
      </c>
      <c r="L26" s="82">
        <v>0</v>
      </c>
      <c r="M26" s="82">
        <v>0</v>
      </c>
      <c r="N26" s="83">
        <v>0</v>
      </c>
      <c r="O26" s="84">
        <v>0</v>
      </c>
      <c r="P26" s="91">
        <v>4</v>
      </c>
      <c r="Q26" s="91">
        <v>5</v>
      </c>
      <c r="R26" s="237">
        <v>0</v>
      </c>
      <c r="S26" s="91">
        <v>0</v>
      </c>
      <c r="T26" s="91">
        <v>5</v>
      </c>
      <c r="U26" s="91">
        <v>0</v>
      </c>
      <c r="V26" s="91">
        <v>5</v>
      </c>
      <c r="W26" s="91">
        <v>0</v>
      </c>
      <c r="X26" s="91">
        <v>0</v>
      </c>
      <c r="Y26" s="91">
        <v>0</v>
      </c>
      <c r="Z26" s="91">
        <v>7</v>
      </c>
      <c r="AA26" s="92">
        <f t="shared" si="1"/>
        <v>32</v>
      </c>
      <c r="AB26" s="284">
        <f t="shared" si="2"/>
        <v>4</v>
      </c>
      <c r="AC26" s="284">
        <f t="shared" si="3"/>
        <v>0</v>
      </c>
      <c r="AD26" s="284">
        <f t="shared" si="4"/>
        <v>14</v>
      </c>
      <c r="AE26" s="284">
        <f t="shared" si="5"/>
        <v>6</v>
      </c>
      <c r="AF26" s="284">
        <f t="shared" si="6"/>
        <v>9</v>
      </c>
      <c r="AG26" s="284">
        <f t="shared" si="15"/>
        <v>14</v>
      </c>
      <c r="AH26" s="4">
        <f t="shared" si="8"/>
        <v>32</v>
      </c>
      <c r="AI26" s="254">
        <f t="shared" si="9"/>
        <v>66.666666666666657</v>
      </c>
      <c r="AJ26" s="254">
        <f t="shared" si="10"/>
        <v>0</v>
      </c>
      <c r="AK26" s="254">
        <f t="shared" si="11"/>
        <v>32.558139534883722</v>
      </c>
      <c r="AL26" s="254">
        <f t="shared" si="12"/>
        <v>100</v>
      </c>
      <c r="AM26" s="254">
        <f t="shared" si="13"/>
        <v>52.941176470588239</v>
      </c>
      <c r="AN26" s="254">
        <f t="shared" si="14"/>
        <v>82.35294117647058</v>
      </c>
    </row>
    <row r="27" spans="1:40" ht="30" customHeight="1" x14ac:dyDescent="0.2">
      <c r="A27" s="41">
        <f>'STUDENT NAMELIST'!A15</f>
        <v>11</v>
      </c>
      <c r="B27" s="65" t="str">
        <f>'STUDENT NAMELIST'!B15</f>
        <v>2023PEC AI 105</v>
      </c>
      <c r="C27" s="65">
        <f>'STUDENT NAMELIST'!C15</f>
        <v>211423243011</v>
      </c>
      <c r="D27" s="98" t="str">
        <f>'STUDENT NAMELIST'!D15</f>
        <v>ADELINE JERUSHA AUGUSTINE</v>
      </c>
      <c r="E27" s="82">
        <v>2</v>
      </c>
      <c r="F27" s="82">
        <v>2</v>
      </c>
      <c r="G27" s="82">
        <v>0</v>
      </c>
      <c r="H27" s="82">
        <v>0</v>
      </c>
      <c r="I27" s="82">
        <v>2</v>
      </c>
      <c r="J27" s="82">
        <v>0</v>
      </c>
      <c r="K27" s="82">
        <v>2</v>
      </c>
      <c r="L27" s="82">
        <v>2</v>
      </c>
      <c r="M27" s="82">
        <v>0</v>
      </c>
      <c r="N27" s="83">
        <v>1</v>
      </c>
      <c r="O27" s="84">
        <v>13</v>
      </c>
      <c r="P27" s="91">
        <v>0</v>
      </c>
      <c r="Q27" s="91">
        <v>13</v>
      </c>
      <c r="R27" s="237">
        <v>0</v>
      </c>
      <c r="S27" s="91">
        <v>13</v>
      </c>
      <c r="T27" s="91">
        <v>0</v>
      </c>
      <c r="U27" s="91">
        <v>13</v>
      </c>
      <c r="V27" s="91">
        <v>0</v>
      </c>
      <c r="W27" s="91">
        <v>0</v>
      </c>
      <c r="X27" s="91">
        <v>13</v>
      </c>
      <c r="Y27" s="91">
        <v>0</v>
      </c>
      <c r="Z27" s="91">
        <v>15</v>
      </c>
      <c r="AA27" s="92">
        <f t="shared" si="1"/>
        <v>91</v>
      </c>
      <c r="AB27" s="284">
        <f t="shared" si="2"/>
        <v>6</v>
      </c>
      <c r="AC27" s="284">
        <f t="shared" si="3"/>
        <v>1</v>
      </c>
      <c r="AD27" s="284">
        <f t="shared" si="4"/>
        <v>54</v>
      </c>
      <c r="AE27" s="284">
        <f t="shared" si="5"/>
        <v>6</v>
      </c>
      <c r="AF27" s="284">
        <f t="shared" si="6"/>
        <v>30</v>
      </c>
      <c r="AG27" s="284">
        <f t="shared" si="15"/>
        <v>14</v>
      </c>
      <c r="AH27" s="4">
        <f t="shared" si="8"/>
        <v>91</v>
      </c>
      <c r="AI27" s="254">
        <f t="shared" si="9"/>
        <v>100</v>
      </c>
      <c r="AJ27" s="254">
        <f t="shared" si="10"/>
        <v>50</v>
      </c>
      <c r="AK27" s="254">
        <f t="shared" si="11"/>
        <v>96.428571428571431</v>
      </c>
      <c r="AL27" s="254">
        <f t="shared" si="12"/>
        <v>100</v>
      </c>
      <c r="AM27" s="254">
        <f t="shared" si="13"/>
        <v>100</v>
      </c>
      <c r="AN27" s="254">
        <f t="shared" si="14"/>
        <v>46.666666666666664</v>
      </c>
    </row>
    <row r="28" spans="1:40" ht="30" customHeight="1" x14ac:dyDescent="0.2">
      <c r="A28" s="41">
        <f>'STUDENT NAMELIST'!A16</f>
        <v>12</v>
      </c>
      <c r="B28" s="65" t="str">
        <f>'STUDENT NAMELIST'!B16</f>
        <v>2023PEC AI 547</v>
      </c>
      <c r="C28" s="65">
        <f>'STUDENT NAMELIST'!C16</f>
        <v>211423243012</v>
      </c>
      <c r="D28" s="98" t="str">
        <f>'STUDENT NAMELIST'!D16</f>
        <v>ADHINARAYANAN A</v>
      </c>
      <c r="E28" s="82">
        <v>2</v>
      </c>
      <c r="F28" s="82">
        <v>2</v>
      </c>
      <c r="G28" s="82">
        <v>2</v>
      </c>
      <c r="H28" s="82">
        <v>2</v>
      </c>
      <c r="I28" s="82">
        <v>1</v>
      </c>
      <c r="J28" s="82">
        <v>0</v>
      </c>
      <c r="K28" s="82">
        <v>0</v>
      </c>
      <c r="L28" s="82">
        <v>0</v>
      </c>
      <c r="M28" s="82">
        <v>0</v>
      </c>
      <c r="N28" s="83">
        <v>0</v>
      </c>
      <c r="O28" s="84">
        <v>0</v>
      </c>
      <c r="P28" s="91">
        <v>6</v>
      </c>
      <c r="Q28" s="91">
        <v>7</v>
      </c>
      <c r="R28" s="237">
        <v>0</v>
      </c>
      <c r="S28" s="91">
        <v>0</v>
      </c>
      <c r="T28" s="91">
        <v>7</v>
      </c>
      <c r="U28" s="91">
        <v>0</v>
      </c>
      <c r="V28" s="91">
        <v>7</v>
      </c>
      <c r="W28" s="91">
        <v>1</v>
      </c>
      <c r="X28" s="91">
        <v>0</v>
      </c>
      <c r="Y28" s="91">
        <v>0</v>
      </c>
      <c r="Z28" s="91">
        <v>12</v>
      </c>
      <c r="AA28" s="92">
        <f t="shared" si="1"/>
        <v>49</v>
      </c>
      <c r="AB28" s="284">
        <f t="shared" si="2"/>
        <v>4</v>
      </c>
      <c r="AC28" s="284">
        <f t="shared" si="3"/>
        <v>0</v>
      </c>
      <c r="AD28" s="284">
        <f t="shared" si="4"/>
        <v>23</v>
      </c>
      <c r="AE28" s="284">
        <f t="shared" si="5"/>
        <v>6</v>
      </c>
      <c r="AF28" s="284">
        <f t="shared" si="6"/>
        <v>14</v>
      </c>
      <c r="AG28" s="284">
        <f t="shared" si="15"/>
        <v>14</v>
      </c>
      <c r="AH28" s="4">
        <f t="shared" si="8"/>
        <v>49</v>
      </c>
      <c r="AI28" s="254">
        <f t="shared" si="9"/>
        <v>66.666666666666657</v>
      </c>
      <c r="AJ28" s="254">
        <f t="shared" si="10"/>
        <v>0</v>
      </c>
      <c r="AK28" s="254">
        <f t="shared" si="11"/>
        <v>53.488372093023251</v>
      </c>
      <c r="AL28" s="254">
        <f t="shared" si="12"/>
        <v>100</v>
      </c>
      <c r="AM28" s="254">
        <f t="shared" si="13"/>
        <v>82.35294117647058</v>
      </c>
      <c r="AN28" s="254">
        <f t="shared" si="14"/>
        <v>82.35294117647058</v>
      </c>
    </row>
    <row r="29" spans="1:40" ht="30" customHeight="1" x14ac:dyDescent="0.2">
      <c r="A29" s="41">
        <f>'STUDENT NAMELIST'!A17</f>
        <v>13</v>
      </c>
      <c r="B29" s="65" t="str">
        <f>'STUDENT NAMELIST'!B17</f>
        <v>2023PEC AI 548</v>
      </c>
      <c r="C29" s="65">
        <f>'STUDENT NAMELIST'!C17</f>
        <v>211423243013</v>
      </c>
      <c r="D29" s="98" t="str">
        <f>'STUDENT NAMELIST'!D17</f>
        <v>ADHITYAN R</v>
      </c>
      <c r="E29" s="82">
        <v>2</v>
      </c>
      <c r="F29" s="82">
        <v>2</v>
      </c>
      <c r="G29" s="82">
        <v>2</v>
      </c>
      <c r="H29" s="82">
        <v>2</v>
      </c>
      <c r="I29" s="82">
        <v>2</v>
      </c>
      <c r="J29" s="82">
        <v>0</v>
      </c>
      <c r="K29" s="82">
        <v>0</v>
      </c>
      <c r="L29" s="82">
        <v>0</v>
      </c>
      <c r="M29" s="82">
        <v>0</v>
      </c>
      <c r="N29" s="83">
        <v>0</v>
      </c>
      <c r="O29" s="84">
        <v>7</v>
      </c>
      <c r="P29" s="91">
        <v>0</v>
      </c>
      <c r="Q29" s="91">
        <v>0</v>
      </c>
      <c r="R29" s="237">
        <v>7</v>
      </c>
      <c r="S29" s="91">
        <v>6</v>
      </c>
      <c r="T29" s="91">
        <v>0</v>
      </c>
      <c r="U29" s="91">
        <v>7</v>
      </c>
      <c r="V29" s="91">
        <v>0</v>
      </c>
      <c r="W29" s="91">
        <v>0</v>
      </c>
      <c r="X29" s="91">
        <v>5</v>
      </c>
      <c r="Y29" s="91">
        <v>8</v>
      </c>
      <c r="Z29" s="91">
        <v>0</v>
      </c>
      <c r="AA29" s="92">
        <f t="shared" si="1"/>
        <v>50</v>
      </c>
      <c r="AB29" s="284">
        <f t="shared" si="2"/>
        <v>4</v>
      </c>
      <c r="AC29" s="284">
        <f t="shared" si="3"/>
        <v>0</v>
      </c>
      <c r="AD29" s="284">
        <f t="shared" si="4"/>
        <v>31</v>
      </c>
      <c r="AE29" s="284">
        <f t="shared" si="5"/>
        <v>6</v>
      </c>
      <c r="AF29" s="284">
        <f t="shared" si="6"/>
        <v>7</v>
      </c>
      <c r="AG29" s="284">
        <f t="shared" si="15"/>
        <v>14</v>
      </c>
      <c r="AH29" s="4">
        <f t="shared" si="8"/>
        <v>50</v>
      </c>
      <c r="AI29" s="254">
        <f t="shared" si="9"/>
        <v>66.666666666666657</v>
      </c>
      <c r="AJ29" s="254">
        <f t="shared" si="10"/>
        <v>0</v>
      </c>
      <c r="AK29" s="254">
        <f t="shared" si="11"/>
        <v>55.357142857142861</v>
      </c>
      <c r="AL29" s="254">
        <f t="shared" si="12"/>
        <v>100</v>
      </c>
      <c r="AM29" s="254">
        <f t="shared" si="13"/>
        <v>46.666666666666664</v>
      </c>
      <c r="AN29" s="254">
        <f t="shared" si="14"/>
        <v>93.333333333333329</v>
      </c>
    </row>
    <row r="30" spans="1:40" ht="30" customHeight="1" x14ac:dyDescent="0.2">
      <c r="A30" s="41">
        <f>'STUDENT NAMELIST'!A18</f>
        <v>14</v>
      </c>
      <c r="B30" s="65" t="str">
        <f>'STUDENT NAMELIST'!B18</f>
        <v>2023PEC AI 106</v>
      </c>
      <c r="C30" s="65">
        <f>'STUDENT NAMELIST'!C18</f>
        <v>211423243014</v>
      </c>
      <c r="D30" s="98" t="str">
        <f>'STUDENT NAMELIST'!D18</f>
        <v>AFIFA FATHIMA S</v>
      </c>
      <c r="E30" s="82">
        <v>2</v>
      </c>
      <c r="F30" s="82">
        <v>2</v>
      </c>
      <c r="G30" s="82">
        <v>2</v>
      </c>
      <c r="H30" s="82">
        <v>0</v>
      </c>
      <c r="I30" s="82">
        <v>2</v>
      </c>
      <c r="J30" s="82">
        <v>0</v>
      </c>
      <c r="K30" s="82">
        <v>2</v>
      </c>
      <c r="L30" s="82">
        <v>0</v>
      </c>
      <c r="M30" s="82">
        <v>2</v>
      </c>
      <c r="N30" s="83">
        <v>2</v>
      </c>
      <c r="O30" s="84">
        <v>13</v>
      </c>
      <c r="P30" s="91">
        <v>0</v>
      </c>
      <c r="Q30" s="91">
        <v>0</v>
      </c>
      <c r="R30" s="237">
        <v>13</v>
      </c>
      <c r="S30" s="91">
        <v>13</v>
      </c>
      <c r="T30" s="91">
        <v>0</v>
      </c>
      <c r="U30" s="91">
        <v>13</v>
      </c>
      <c r="V30" s="91">
        <v>0</v>
      </c>
      <c r="W30" s="91">
        <v>0</v>
      </c>
      <c r="X30" s="91">
        <v>13</v>
      </c>
      <c r="Y30" s="91">
        <v>0</v>
      </c>
      <c r="Z30" s="91">
        <v>10</v>
      </c>
      <c r="AA30" s="92">
        <f t="shared" si="1"/>
        <v>89</v>
      </c>
      <c r="AB30" s="284">
        <f t="shared" si="2"/>
        <v>6</v>
      </c>
      <c r="AC30" s="284">
        <f t="shared" si="3"/>
        <v>2</v>
      </c>
      <c r="AD30" s="284">
        <f t="shared" si="4"/>
        <v>54</v>
      </c>
      <c r="AE30" s="284">
        <f t="shared" si="5"/>
        <v>6</v>
      </c>
      <c r="AF30" s="284">
        <f t="shared" si="6"/>
        <v>25</v>
      </c>
      <c r="AG30" s="284">
        <f t="shared" si="15"/>
        <v>14</v>
      </c>
      <c r="AH30" s="4">
        <f t="shared" si="8"/>
        <v>89</v>
      </c>
      <c r="AI30" s="254">
        <f t="shared" si="9"/>
        <v>100</v>
      </c>
      <c r="AJ30" s="254">
        <f t="shared" si="10"/>
        <v>100</v>
      </c>
      <c r="AK30" s="254">
        <f t="shared" si="11"/>
        <v>96.428571428571431</v>
      </c>
      <c r="AL30" s="254">
        <f t="shared" si="12"/>
        <v>100</v>
      </c>
      <c r="AM30" s="254">
        <f t="shared" si="13"/>
        <v>83.333333333333343</v>
      </c>
      <c r="AN30" s="254">
        <f t="shared" si="14"/>
        <v>46.666666666666664</v>
      </c>
    </row>
    <row r="31" spans="1:40" ht="30" customHeight="1" x14ac:dyDescent="0.2">
      <c r="A31" s="41">
        <f>'STUDENT NAMELIST'!A19</f>
        <v>15</v>
      </c>
      <c r="B31" s="65" t="str">
        <f>'STUDENT NAMELIST'!B19</f>
        <v>2023PEC AI 549</v>
      </c>
      <c r="C31" s="65">
        <f>'STUDENT NAMELIST'!C19</f>
        <v>211423243015</v>
      </c>
      <c r="D31" s="98" t="str">
        <f>'STUDENT NAMELIST'!D19</f>
        <v>AFRIN W A</v>
      </c>
      <c r="E31" s="82">
        <v>2</v>
      </c>
      <c r="F31" s="82">
        <v>2</v>
      </c>
      <c r="G31" s="82">
        <v>2</v>
      </c>
      <c r="H31" s="82">
        <v>0</v>
      </c>
      <c r="I31" s="82">
        <v>0</v>
      </c>
      <c r="J31" s="82">
        <v>0</v>
      </c>
      <c r="K31" s="82">
        <v>0</v>
      </c>
      <c r="L31" s="82">
        <v>0</v>
      </c>
      <c r="M31" s="82">
        <v>0</v>
      </c>
      <c r="N31" s="83">
        <v>0</v>
      </c>
      <c r="O31" s="84">
        <v>5</v>
      </c>
      <c r="P31" s="91">
        <v>0</v>
      </c>
      <c r="Q31" s="91">
        <v>0</v>
      </c>
      <c r="R31" s="237">
        <v>5</v>
      </c>
      <c r="S31" s="91">
        <v>4</v>
      </c>
      <c r="T31" s="91">
        <v>0</v>
      </c>
      <c r="U31" s="91">
        <v>5</v>
      </c>
      <c r="V31" s="91">
        <v>0</v>
      </c>
      <c r="W31" s="91">
        <v>0</v>
      </c>
      <c r="X31" s="91">
        <v>0</v>
      </c>
      <c r="Y31" s="91">
        <v>5</v>
      </c>
      <c r="Z31" s="91">
        <v>0</v>
      </c>
      <c r="AA31" s="92">
        <f t="shared" si="1"/>
        <v>30</v>
      </c>
      <c r="AB31" s="284">
        <f t="shared" si="2"/>
        <v>4</v>
      </c>
      <c r="AC31" s="284">
        <f t="shared" si="3"/>
        <v>0</v>
      </c>
      <c r="AD31" s="284">
        <f t="shared" si="4"/>
        <v>19</v>
      </c>
      <c r="AE31" s="284">
        <f t="shared" si="5"/>
        <v>6</v>
      </c>
      <c r="AF31" s="284">
        <f t="shared" si="6"/>
        <v>2</v>
      </c>
      <c r="AG31" s="284">
        <f t="shared" si="15"/>
        <v>14</v>
      </c>
      <c r="AH31" s="4">
        <f t="shared" si="8"/>
        <v>30</v>
      </c>
      <c r="AI31" s="254">
        <f t="shared" si="9"/>
        <v>66.666666666666657</v>
      </c>
      <c r="AJ31" s="254">
        <f t="shared" si="10"/>
        <v>0</v>
      </c>
      <c r="AK31" s="254">
        <f t="shared" si="11"/>
        <v>33.928571428571431</v>
      </c>
      <c r="AL31" s="254">
        <f t="shared" si="12"/>
        <v>100</v>
      </c>
      <c r="AM31" s="254">
        <f t="shared" si="13"/>
        <v>100</v>
      </c>
      <c r="AN31" s="254">
        <f t="shared" si="14"/>
        <v>700</v>
      </c>
    </row>
    <row r="32" spans="1:40" ht="30" customHeight="1" x14ac:dyDescent="0.2">
      <c r="A32" s="41">
        <f>'STUDENT NAMELIST'!A20</f>
        <v>16</v>
      </c>
      <c r="B32" s="65" t="str">
        <f>'STUDENT NAMELIST'!B20</f>
        <v>2023PEC AI 107</v>
      </c>
      <c r="C32" s="65">
        <f>'STUDENT NAMELIST'!C20</f>
        <v>211423243016</v>
      </c>
      <c r="D32" s="98" t="str">
        <f>'STUDENT NAMELIST'!D20</f>
        <v>AFSHAN TAJ F</v>
      </c>
      <c r="E32" s="82">
        <v>2</v>
      </c>
      <c r="F32" s="82">
        <v>2</v>
      </c>
      <c r="G32" s="82">
        <v>2</v>
      </c>
      <c r="H32" s="82">
        <v>0</v>
      </c>
      <c r="I32" s="82">
        <v>2</v>
      </c>
      <c r="J32" s="82">
        <v>2</v>
      </c>
      <c r="K32" s="82">
        <v>2</v>
      </c>
      <c r="L32" s="82">
        <v>2</v>
      </c>
      <c r="M32" s="82">
        <v>0</v>
      </c>
      <c r="N32" s="83">
        <v>2</v>
      </c>
      <c r="O32" s="84">
        <v>13</v>
      </c>
      <c r="P32" s="91">
        <v>0</v>
      </c>
      <c r="Q32" s="91">
        <v>0</v>
      </c>
      <c r="R32" s="237">
        <v>13</v>
      </c>
      <c r="S32" s="91">
        <v>13</v>
      </c>
      <c r="T32" s="91">
        <v>0</v>
      </c>
      <c r="U32" s="91">
        <v>13</v>
      </c>
      <c r="V32" s="91">
        <v>0</v>
      </c>
      <c r="W32" s="91">
        <v>0</v>
      </c>
      <c r="X32" s="91">
        <v>13</v>
      </c>
      <c r="Y32" s="91">
        <v>0</v>
      </c>
      <c r="Z32" s="91">
        <v>11</v>
      </c>
      <c r="AA32" s="92">
        <f t="shared" si="1"/>
        <v>92</v>
      </c>
      <c r="AB32" s="284">
        <f t="shared" si="2"/>
        <v>6</v>
      </c>
      <c r="AC32" s="284">
        <f t="shared" si="3"/>
        <v>2</v>
      </c>
      <c r="AD32" s="284">
        <f t="shared" si="4"/>
        <v>54</v>
      </c>
      <c r="AE32" s="284">
        <f t="shared" si="5"/>
        <v>6</v>
      </c>
      <c r="AF32" s="284">
        <f t="shared" si="6"/>
        <v>26</v>
      </c>
      <c r="AG32" s="284">
        <f t="shared" si="15"/>
        <v>14</v>
      </c>
      <c r="AH32" s="4">
        <f t="shared" si="8"/>
        <v>92</v>
      </c>
      <c r="AI32" s="254">
        <f t="shared" si="9"/>
        <v>100</v>
      </c>
      <c r="AJ32" s="254">
        <f t="shared" si="10"/>
        <v>100</v>
      </c>
      <c r="AK32" s="254">
        <f t="shared" si="11"/>
        <v>96.428571428571431</v>
      </c>
      <c r="AL32" s="254">
        <f t="shared" si="12"/>
        <v>100</v>
      </c>
      <c r="AM32" s="254">
        <f t="shared" si="13"/>
        <v>86.666666666666671</v>
      </c>
      <c r="AN32" s="254">
        <f t="shared" si="14"/>
        <v>46.666666666666664</v>
      </c>
    </row>
    <row r="33" spans="1:40" ht="30" customHeight="1" x14ac:dyDescent="0.2">
      <c r="A33" s="41">
        <f>'STUDENT NAMELIST'!A21</f>
        <v>17</v>
      </c>
      <c r="B33" s="65" t="str">
        <f>'STUDENT NAMELIST'!B21</f>
        <v>2023PEC AI 108</v>
      </c>
      <c r="C33" s="65">
        <f>'STUDENT NAMELIST'!C21</f>
        <v>211423243017</v>
      </c>
      <c r="D33" s="98" t="str">
        <f>'STUDENT NAMELIST'!D21</f>
        <v>AISHWARYA P</v>
      </c>
      <c r="E33" s="82">
        <v>2</v>
      </c>
      <c r="F33" s="82">
        <v>2</v>
      </c>
      <c r="G33" s="82">
        <v>2</v>
      </c>
      <c r="H33" s="82">
        <v>0</v>
      </c>
      <c r="I33" s="82">
        <v>2</v>
      </c>
      <c r="J33" s="82">
        <v>0</v>
      </c>
      <c r="K33" s="82">
        <v>2</v>
      </c>
      <c r="L33" s="82">
        <v>2</v>
      </c>
      <c r="M33" s="82">
        <v>2</v>
      </c>
      <c r="N33" s="83">
        <v>2</v>
      </c>
      <c r="O33" s="84">
        <v>13</v>
      </c>
      <c r="P33" s="91">
        <v>0</v>
      </c>
      <c r="Q33" s="91">
        <v>0</v>
      </c>
      <c r="R33" s="237">
        <v>4</v>
      </c>
      <c r="S33" s="91">
        <v>0</v>
      </c>
      <c r="T33" s="91">
        <v>0</v>
      </c>
      <c r="U33" s="91">
        <v>6</v>
      </c>
      <c r="V33" s="91">
        <v>0</v>
      </c>
      <c r="W33" s="91">
        <v>0</v>
      </c>
      <c r="X33" s="91">
        <v>13</v>
      </c>
      <c r="Y33" s="91">
        <v>0</v>
      </c>
      <c r="Z33" s="91">
        <v>10</v>
      </c>
      <c r="AA33" s="92">
        <f t="shared" si="1"/>
        <v>62</v>
      </c>
      <c r="AB33" s="284">
        <f t="shared" si="2"/>
        <v>6</v>
      </c>
      <c r="AC33" s="284">
        <f t="shared" si="3"/>
        <v>2</v>
      </c>
      <c r="AD33" s="284">
        <f t="shared" si="4"/>
        <v>25</v>
      </c>
      <c r="AE33" s="284">
        <f t="shared" si="5"/>
        <v>6</v>
      </c>
      <c r="AF33" s="284">
        <f t="shared" si="6"/>
        <v>25</v>
      </c>
      <c r="AG33" s="284">
        <f t="shared" si="15"/>
        <v>14</v>
      </c>
      <c r="AH33" s="4">
        <f t="shared" si="8"/>
        <v>62</v>
      </c>
      <c r="AI33" s="254">
        <f t="shared" si="9"/>
        <v>100</v>
      </c>
      <c r="AJ33" s="254">
        <f t="shared" si="10"/>
        <v>100</v>
      </c>
      <c r="AK33" s="254">
        <f t="shared" si="11"/>
        <v>58.139534883720934</v>
      </c>
      <c r="AL33" s="254">
        <f t="shared" si="12"/>
        <v>100</v>
      </c>
      <c r="AM33" s="254">
        <f t="shared" si="13"/>
        <v>83.333333333333343</v>
      </c>
      <c r="AN33" s="254">
        <f t="shared" si="14"/>
        <v>46.666666666666664</v>
      </c>
    </row>
    <row r="34" spans="1:40" ht="30" customHeight="1" x14ac:dyDescent="0.2">
      <c r="A34" s="41">
        <f>'STUDENT NAMELIST'!A22</f>
        <v>18</v>
      </c>
      <c r="B34" s="65" t="str">
        <f>'STUDENT NAMELIST'!B22</f>
        <v>2023PEC AI 550</v>
      </c>
      <c r="C34" s="65">
        <f>'STUDENT NAMELIST'!C22</f>
        <v>211423243018</v>
      </c>
      <c r="D34" s="98" t="str">
        <f>'STUDENT NAMELIST'!D22</f>
        <v>AKASH A</v>
      </c>
      <c r="E34" s="82">
        <v>2</v>
      </c>
      <c r="F34" s="82">
        <v>2</v>
      </c>
      <c r="G34" s="82">
        <v>2</v>
      </c>
      <c r="H34" s="82">
        <v>2</v>
      </c>
      <c r="I34" s="82">
        <v>2</v>
      </c>
      <c r="J34" s="82">
        <v>1</v>
      </c>
      <c r="K34" s="82">
        <v>0</v>
      </c>
      <c r="L34" s="82">
        <v>0</v>
      </c>
      <c r="M34" s="82">
        <v>0</v>
      </c>
      <c r="N34" s="83">
        <v>0</v>
      </c>
      <c r="O34" s="84">
        <v>0</v>
      </c>
      <c r="P34" s="91">
        <v>7</v>
      </c>
      <c r="Q34" s="91">
        <v>8</v>
      </c>
      <c r="R34" s="237">
        <v>0</v>
      </c>
      <c r="S34" s="91">
        <v>0</v>
      </c>
      <c r="T34" s="91">
        <v>8</v>
      </c>
      <c r="U34" s="91">
        <v>0</v>
      </c>
      <c r="V34" s="91">
        <v>8</v>
      </c>
      <c r="W34" s="91">
        <v>3</v>
      </c>
      <c r="X34" s="91">
        <v>0</v>
      </c>
      <c r="Y34" s="91">
        <v>0</v>
      </c>
      <c r="Z34" s="91">
        <v>11</v>
      </c>
      <c r="AA34" s="92">
        <f t="shared" si="1"/>
        <v>56</v>
      </c>
      <c r="AB34" s="284">
        <f t="shared" si="2"/>
        <v>4</v>
      </c>
      <c r="AC34" s="284">
        <f t="shared" si="3"/>
        <v>0</v>
      </c>
      <c r="AD34" s="284">
        <f t="shared" si="4"/>
        <v>27</v>
      </c>
      <c r="AE34" s="284">
        <f t="shared" si="5"/>
        <v>6</v>
      </c>
      <c r="AF34" s="284">
        <f t="shared" si="6"/>
        <v>13</v>
      </c>
      <c r="AG34" s="284">
        <f t="shared" si="15"/>
        <v>14</v>
      </c>
      <c r="AH34" s="4">
        <f t="shared" si="8"/>
        <v>56</v>
      </c>
      <c r="AI34" s="254">
        <f t="shared" si="9"/>
        <v>66.666666666666657</v>
      </c>
      <c r="AJ34" s="254">
        <f t="shared" si="10"/>
        <v>0</v>
      </c>
      <c r="AK34" s="254">
        <f t="shared" si="11"/>
        <v>62.790697674418603</v>
      </c>
      <c r="AL34" s="254">
        <f t="shared" si="12"/>
        <v>100</v>
      </c>
      <c r="AM34" s="254">
        <f t="shared" si="13"/>
        <v>76.470588235294116</v>
      </c>
      <c r="AN34" s="254">
        <f t="shared" si="14"/>
        <v>82.35294117647058</v>
      </c>
    </row>
    <row r="35" spans="1:40" ht="30" customHeight="1" x14ac:dyDescent="0.2">
      <c r="A35" s="41">
        <f>'STUDENT NAMELIST'!A23</f>
        <v>19</v>
      </c>
      <c r="B35" s="65" t="str">
        <f>'STUDENT NAMELIST'!B23</f>
        <v>2023PEC AI 552</v>
      </c>
      <c r="C35" s="65">
        <f>'STUDENT NAMELIST'!C23</f>
        <v>211423243019</v>
      </c>
      <c r="D35" s="98" t="str">
        <f>'STUDENT NAMELIST'!D23</f>
        <v>AKASH R</v>
      </c>
      <c r="E35" s="82">
        <v>2</v>
      </c>
      <c r="F35" s="82">
        <v>2</v>
      </c>
      <c r="G35" s="82">
        <v>2</v>
      </c>
      <c r="H35" s="82">
        <v>2</v>
      </c>
      <c r="I35" s="82">
        <v>2</v>
      </c>
      <c r="J35" s="82">
        <v>1</v>
      </c>
      <c r="K35" s="82">
        <v>0</v>
      </c>
      <c r="L35" s="82">
        <v>0</v>
      </c>
      <c r="M35" s="82">
        <v>0</v>
      </c>
      <c r="N35" s="83">
        <v>0</v>
      </c>
      <c r="O35" s="84">
        <v>8</v>
      </c>
      <c r="P35" s="91">
        <v>0</v>
      </c>
      <c r="Q35" s="91">
        <v>0</v>
      </c>
      <c r="R35" s="237">
        <v>8</v>
      </c>
      <c r="S35" s="91">
        <v>7</v>
      </c>
      <c r="T35" s="91">
        <v>0</v>
      </c>
      <c r="U35" s="91">
        <v>8</v>
      </c>
      <c r="V35" s="91">
        <v>0</v>
      </c>
      <c r="W35" s="91">
        <v>0</v>
      </c>
      <c r="X35" s="91">
        <v>6</v>
      </c>
      <c r="Y35" s="91">
        <v>8</v>
      </c>
      <c r="Z35" s="91">
        <v>0</v>
      </c>
      <c r="AA35" s="92">
        <f t="shared" si="1"/>
        <v>56</v>
      </c>
      <c r="AB35" s="284">
        <f t="shared" si="2"/>
        <v>4</v>
      </c>
      <c r="AC35" s="284">
        <f t="shared" si="3"/>
        <v>0</v>
      </c>
      <c r="AD35" s="284">
        <f t="shared" si="4"/>
        <v>35</v>
      </c>
      <c r="AE35" s="284">
        <f t="shared" si="5"/>
        <v>6</v>
      </c>
      <c r="AF35" s="284">
        <f t="shared" si="6"/>
        <v>8</v>
      </c>
      <c r="AG35" s="284">
        <f t="shared" si="15"/>
        <v>14</v>
      </c>
      <c r="AH35" s="4">
        <f t="shared" si="8"/>
        <v>56</v>
      </c>
      <c r="AI35" s="254">
        <f t="shared" si="9"/>
        <v>66.666666666666657</v>
      </c>
      <c r="AJ35" s="254">
        <f t="shared" si="10"/>
        <v>0</v>
      </c>
      <c r="AK35" s="254">
        <f t="shared" si="11"/>
        <v>62.5</v>
      </c>
      <c r="AL35" s="254">
        <f t="shared" si="12"/>
        <v>100</v>
      </c>
      <c r="AM35" s="254">
        <f t="shared" si="13"/>
        <v>53.333333333333336</v>
      </c>
      <c r="AN35" s="254">
        <f t="shared" si="14"/>
        <v>93.333333333333329</v>
      </c>
    </row>
    <row r="36" spans="1:40" ht="30" customHeight="1" x14ac:dyDescent="0.2">
      <c r="A36" s="41">
        <f>'STUDENT NAMELIST'!A24</f>
        <v>20</v>
      </c>
      <c r="B36" s="65" t="str">
        <f>'STUDENT NAMELIST'!B24</f>
        <v>2023PEC AI 553</v>
      </c>
      <c r="C36" s="65">
        <f>'STUDENT NAMELIST'!C24</f>
        <v>211423243020</v>
      </c>
      <c r="D36" s="98" t="str">
        <f>'STUDENT NAMELIST'!D24</f>
        <v>AKASH RAJA M</v>
      </c>
      <c r="E36" s="82">
        <v>2</v>
      </c>
      <c r="F36" s="82">
        <v>2</v>
      </c>
      <c r="G36" s="82">
        <v>2</v>
      </c>
      <c r="H36" s="82">
        <v>2</v>
      </c>
      <c r="I36" s="82">
        <v>2</v>
      </c>
      <c r="J36" s="82">
        <v>2</v>
      </c>
      <c r="K36" s="82">
        <v>2</v>
      </c>
      <c r="L36" s="82">
        <v>0</v>
      </c>
      <c r="M36" s="82">
        <v>0</v>
      </c>
      <c r="N36" s="83">
        <v>0</v>
      </c>
      <c r="O36" s="84">
        <v>0</v>
      </c>
      <c r="P36" s="91">
        <v>10</v>
      </c>
      <c r="Q36" s="91">
        <v>10</v>
      </c>
      <c r="R36" s="237">
        <v>0</v>
      </c>
      <c r="S36" s="91">
        <v>0</v>
      </c>
      <c r="T36" s="91">
        <v>10</v>
      </c>
      <c r="U36" s="91">
        <v>0</v>
      </c>
      <c r="V36" s="91">
        <v>10</v>
      </c>
      <c r="W36" s="91">
        <v>6</v>
      </c>
      <c r="X36" s="91">
        <v>0</v>
      </c>
      <c r="Y36" s="91">
        <v>0</v>
      </c>
      <c r="Z36" s="91">
        <v>11</v>
      </c>
      <c r="AA36" s="92">
        <f t="shared" si="1"/>
        <v>71</v>
      </c>
      <c r="AB36" s="284">
        <f t="shared" si="2"/>
        <v>6</v>
      </c>
      <c r="AC36" s="284">
        <f t="shared" si="3"/>
        <v>0</v>
      </c>
      <c r="AD36" s="284">
        <f t="shared" si="4"/>
        <v>34</v>
      </c>
      <c r="AE36" s="284">
        <f t="shared" si="5"/>
        <v>6</v>
      </c>
      <c r="AF36" s="284">
        <f t="shared" si="6"/>
        <v>13</v>
      </c>
      <c r="AG36" s="284">
        <f t="shared" si="15"/>
        <v>14</v>
      </c>
      <c r="AH36" s="4">
        <f t="shared" si="8"/>
        <v>71</v>
      </c>
      <c r="AI36" s="254">
        <f t="shared" si="9"/>
        <v>100</v>
      </c>
      <c r="AJ36" s="254">
        <f t="shared" si="10"/>
        <v>0</v>
      </c>
      <c r="AK36" s="254">
        <f t="shared" si="11"/>
        <v>79.069767441860463</v>
      </c>
      <c r="AL36" s="254">
        <f t="shared" si="12"/>
        <v>100</v>
      </c>
      <c r="AM36" s="254">
        <f t="shared" si="13"/>
        <v>76.470588235294116</v>
      </c>
      <c r="AN36" s="254">
        <f t="shared" si="14"/>
        <v>82.35294117647058</v>
      </c>
    </row>
    <row r="37" spans="1:40" ht="30" customHeight="1" x14ac:dyDescent="0.2">
      <c r="A37" s="41">
        <f>'STUDENT NAMELIST'!A25</f>
        <v>21</v>
      </c>
      <c r="B37" s="65" t="str">
        <f>'STUDENT NAMELIST'!B25</f>
        <v>2023PEC AI 554</v>
      </c>
      <c r="C37" s="65">
        <f>'STUDENT NAMELIST'!C25</f>
        <v>211423243021</v>
      </c>
      <c r="D37" s="98" t="str">
        <f>'STUDENT NAMELIST'!D25</f>
        <v>AKSHAY KANNA G</v>
      </c>
      <c r="E37" s="82">
        <v>2</v>
      </c>
      <c r="F37" s="82">
        <v>2</v>
      </c>
      <c r="G37" s="82">
        <v>2</v>
      </c>
      <c r="H37" s="82">
        <v>2</v>
      </c>
      <c r="I37" s="82">
        <v>2</v>
      </c>
      <c r="J37" s="82">
        <v>2</v>
      </c>
      <c r="K37" s="82">
        <v>2</v>
      </c>
      <c r="L37" s="82">
        <v>2</v>
      </c>
      <c r="M37" s="82">
        <v>0</v>
      </c>
      <c r="N37" s="83">
        <v>0</v>
      </c>
      <c r="O37" s="84">
        <v>12</v>
      </c>
      <c r="P37" s="91">
        <v>0</v>
      </c>
      <c r="Q37" s="91">
        <v>0</v>
      </c>
      <c r="R37" s="237">
        <v>12</v>
      </c>
      <c r="S37" s="91">
        <v>10</v>
      </c>
      <c r="T37" s="91">
        <v>0</v>
      </c>
      <c r="U37" s="91">
        <v>12</v>
      </c>
      <c r="V37" s="91">
        <v>0</v>
      </c>
      <c r="W37" s="91">
        <v>0</v>
      </c>
      <c r="X37" s="91">
        <v>5</v>
      </c>
      <c r="Y37" s="91">
        <v>12</v>
      </c>
      <c r="Z37" s="91">
        <v>0</v>
      </c>
      <c r="AA37" s="92">
        <f t="shared" si="1"/>
        <v>79</v>
      </c>
      <c r="AB37" s="284">
        <f t="shared" si="2"/>
        <v>6</v>
      </c>
      <c r="AC37" s="284">
        <f t="shared" si="3"/>
        <v>0</v>
      </c>
      <c r="AD37" s="284">
        <f t="shared" si="4"/>
        <v>50</v>
      </c>
      <c r="AE37" s="284">
        <f t="shared" si="5"/>
        <v>6</v>
      </c>
      <c r="AF37" s="284">
        <f t="shared" si="6"/>
        <v>7</v>
      </c>
      <c r="AG37" s="284">
        <f t="shared" si="15"/>
        <v>14</v>
      </c>
      <c r="AH37" s="4">
        <f t="shared" si="8"/>
        <v>79</v>
      </c>
      <c r="AI37" s="254">
        <f t="shared" si="9"/>
        <v>100</v>
      </c>
      <c r="AJ37" s="254">
        <f t="shared" si="10"/>
        <v>0</v>
      </c>
      <c r="AK37" s="254">
        <f t="shared" si="11"/>
        <v>89.285714285714292</v>
      </c>
      <c r="AL37" s="254">
        <f t="shared" si="12"/>
        <v>100</v>
      </c>
      <c r="AM37" s="254">
        <f t="shared" si="13"/>
        <v>46.666666666666664</v>
      </c>
      <c r="AN37" s="254">
        <f t="shared" si="14"/>
        <v>93.333333333333329</v>
      </c>
    </row>
    <row r="38" spans="1:40" s="302" customFormat="1" ht="30" customHeight="1" x14ac:dyDescent="0.2">
      <c r="A38" s="293">
        <f>'STUDENT NAMELIST'!A26</f>
        <v>22</v>
      </c>
      <c r="B38" s="294" t="str">
        <f>'STUDENT NAMELIST'!B26</f>
        <v>2023PEC AI 109</v>
      </c>
      <c r="C38" s="294">
        <f>'STUDENT NAMELIST'!C26</f>
        <v>211423243022</v>
      </c>
      <c r="D38" s="295" t="str">
        <f>'STUDENT NAMELIST'!D26</f>
        <v>AKSHAYA SAKTHI G</v>
      </c>
      <c r="E38" s="296">
        <v>0</v>
      </c>
      <c r="F38" s="296">
        <v>0</v>
      </c>
      <c r="G38" s="296">
        <v>0</v>
      </c>
      <c r="H38" s="296">
        <v>0</v>
      </c>
      <c r="I38" s="296">
        <v>0</v>
      </c>
      <c r="J38" s="296">
        <v>0</v>
      </c>
      <c r="K38" s="296">
        <v>0</v>
      </c>
      <c r="L38" s="296">
        <v>0</v>
      </c>
      <c r="M38" s="296">
        <v>0</v>
      </c>
      <c r="N38" s="297">
        <v>2</v>
      </c>
      <c r="O38" s="296">
        <v>13</v>
      </c>
      <c r="P38" s="298">
        <v>0</v>
      </c>
      <c r="Q38" s="298">
        <v>13</v>
      </c>
      <c r="R38" s="298">
        <v>0</v>
      </c>
      <c r="S38" s="298">
        <v>0</v>
      </c>
      <c r="T38" s="298">
        <v>0</v>
      </c>
      <c r="U38" s="298">
        <v>0</v>
      </c>
      <c r="V38" s="298">
        <v>4</v>
      </c>
      <c r="W38" s="298">
        <v>0</v>
      </c>
      <c r="X38" s="298">
        <v>0</v>
      </c>
      <c r="Y38" s="298">
        <v>7</v>
      </c>
      <c r="Z38" s="298">
        <v>0</v>
      </c>
      <c r="AA38" s="299">
        <f t="shared" si="1"/>
        <v>39</v>
      </c>
      <c r="AB38" s="300">
        <f t="shared" si="2"/>
        <v>0</v>
      </c>
      <c r="AC38" s="300">
        <f t="shared" si="3"/>
        <v>2</v>
      </c>
      <c r="AD38" s="300">
        <f t="shared" si="4"/>
        <v>26</v>
      </c>
      <c r="AE38" s="300">
        <f t="shared" si="5"/>
        <v>6</v>
      </c>
      <c r="AF38" s="300">
        <f t="shared" si="6"/>
        <v>2</v>
      </c>
      <c r="AG38" s="300">
        <f t="shared" si="15"/>
        <v>14</v>
      </c>
      <c r="AH38" s="300">
        <f t="shared" si="8"/>
        <v>39</v>
      </c>
      <c r="AI38" s="301">
        <f t="shared" si="9"/>
        <v>0</v>
      </c>
      <c r="AJ38" s="301">
        <f t="shared" si="10"/>
        <v>100</v>
      </c>
      <c r="AK38" s="301">
        <f t="shared" si="11"/>
        <v>86.666666666666671</v>
      </c>
      <c r="AL38" s="301">
        <f t="shared" si="12"/>
        <v>100</v>
      </c>
      <c r="AM38" s="301">
        <f t="shared" si="13"/>
        <v>100</v>
      </c>
      <c r="AN38" s="301">
        <f t="shared" si="14"/>
        <v>700</v>
      </c>
    </row>
    <row r="39" spans="1:40" ht="30" customHeight="1" x14ac:dyDescent="0.2">
      <c r="A39" s="41">
        <f>'STUDENT NAMELIST'!A27</f>
        <v>23</v>
      </c>
      <c r="B39" s="65" t="str">
        <f>'STUDENT NAMELIST'!B27</f>
        <v>2023PEC AI 555</v>
      </c>
      <c r="C39" s="65">
        <f>'STUDENT NAMELIST'!C27</f>
        <v>211423243023</v>
      </c>
      <c r="D39" s="98" t="str">
        <f>'STUDENT NAMELIST'!D27</f>
        <v>AKSHITH KUMAR V</v>
      </c>
      <c r="E39" s="82">
        <v>2</v>
      </c>
      <c r="F39" s="82">
        <v>2</v>
      </c>
      <c r="G39" s="82">
        <v>2</v>
      </c>
      <c r="H39" s="82">
        <v>2</v>
      </c>
      <c r="I39" s="82">
        <v>0</v>
      </c>
      <c r="J39" s="82">
        <v>0</v>
      </c>
      <c r="K39" s="82">
        <v>0</v>
      </c>
      <c r="L39" s="82">
        <v>0</v>
      </c>
      <c r="M39" s="82">
        <v>0</v>
      </c>
      <c r="N39" s="83">
        <v>0</v>
      </c>
      <c r="O39" s="84">
        <v>6</v>
      </c>
      <c r="P39" s="91">
        <v>0</v>
      </c>
      <c r="Q39" s="91">
        <v>0</v>
      </c>
      <c r="R39" s="237">
        <v>6</v>
      </c>
      <c r="S39" s="91">
        <v>5</v>
      </c>
      <c r="T39" s="91">
        <v>0</v>
      </c>
      <c r="U39" s="91">
        <v>6</v>
      </c>
      <c r="V39" s="91">
        <v>0</v>
      </c>
      <c r="W39" s="91">
        <v>0</v>
      </c>
      <c r="X39" s="91">
        <v>3</v>
      </c>
      <c r="Y39" s="91">
        <v>6</v>
      </c>
      <c r="Z39" s="91">
        <v>0</v>
      </c>
      <c r="AA39" s="92">
        <f t="shared" si="1"/>
        <v>40</v>
      </c>
      <c r="AB39" s="284">
        <f t="shared" si="2"/>
        <v>4</v>
      </c>
      <c r="AC39" s="284">
        <f t="shared" si="3"/>
        <v>0</v>
      </c>
      <c r="AD39" s="284">
        <f t="shared" si="4"/>
        <v>25</v>
      </c>
      <c r="AE39" s="284">
        <f t="shared" si="5"/>
        <v>6</v>
      </c>
      <c r="AF39" s="284">
        <f t="shared" si="6"/>
        <v>5</v>
      </c>
      <c r="AG39" s="284">
        <f t="shared" si="15"/>
        <v>14</v>
      </c>
      <c r="AH39" s="4">
        <f t="shared" si="8"/>
        <v>40</v>
      </c>
      <c r="AI39" s="254">
        <f t="shared" si="9"/>
        <v>66.666666666666657</v>
      </c>
      <c r="AJ39" s="254">
        <f t="shared" si="10"/>
        <v>0</v>
      </c>
      <c r="AK39" s="254">
        <f t="shared" si="11"/>
        <v>44.642857142857146</v>
      </c>
      <c r="AL39" s="254">
        <f t="shared" si="12"/>
        <v>100</v>
      </c>
      <c r="AM39" s="254">
        <f t="shared" si="13"/>
        <v>33.333333333333329</v>
      </c>
      <c r="AN39" s="254">
        <f t="shared" si="14"/>
        <v>93.333333333333329</v>
      </c>
    </row>
    <row r="40" spans="1:40" ht="30" customHeight="1" x14ac:dyDescent="0.2">
      <c r="A40" s="41">
        <f>'STUDENT NAMELIST'!A28</f>
        <v>24</v>
      </c>
      <c r="B40" s="65" t="str">
        <f>'STUDENT NAMELIST'!B28</f>
        <v>2023PEC AI 556</v>
      </c>
      <c r="C40" s="65">
        <f>'STUDENT NAMELIST'!C28</f>
        <v>211423243024</v>
      </c>
      <c r="D40" s="98" t="str">
        <f>'STUDENT NAMELIST'!D28</f>
        <v>ALLEN PHILIP T E</v>
      </c>
      <c r="E40" s="82">
        <v>2</v>
      </c>
      <c r="F40" s="82">
        <v>2</v>
      </c>
      <c r="G40" s="82">
        <v>2</v>
      </c>
      <c r="H40" s="82">
        <v>2</v>
      </c>
      <c r="I40" s="82">
        <v>2</v>
      </c>
      <c r="J40" s="82">
        <v>2</v>
      </c>
      <c r="K40" s="82">
        <v>2</v>
      </c>
      <c r="L40" s="82">
        <v>0</v>
      </c>
      <c r="M40" s="82">
        <v>0</v>
      </c>
      <c r="N40" s="83">
        <v>0</v>
      </c>
      <c r="O40" s="84">
        <v>0</v>
      </c>
      <c r="P40" s="91">
        <v>10</v>
      </c>
      <c r="Q40" s="91">
        <v>11</v>
      </c>
      <c r="R40" s="237">
        <v>0</v>
      </c>
      <c r="S40" s="91">
        <v>0</v>
      </c>
      <c r="T40" s="91">
        <v>11</v>
      </c>
      <c r="U40" s="91">
        <v>0</v>
      </c>
      <c r="V40" s="91">
        <v>11</v>
      </c>
      <c r="W40" s="91">
        <v>4</v>
      </c>
      <c r="X40" s="91">
        <v>0</v>
      </c>
      <c r="Y40" s="91">
        <v>0</v>
      </c>
      <c r="Z40" s="91">
        <v>11</v>
      </c>
      <c r="AA40" s="92">
        <f t="shared" si="1"/>
        <v>72</v>
      </c>
      <c r="AB40" s="284">
        <f t="shared" si="2"/>
        <v>6</v>
      </c>
      <c r="AC40" s="284">
        <f t="shared" si="3"/>
        <v>0</v>
      </c>
      <c r="AD40" s="284">
        <f t="shared" si="4"/>
        <v>36</v>
      </c>
      <c r="AE40" s="284">
        <f t="shared" si="5"/>
        <v>6</v>
      </c>
      <c r="AF40" s="284">
        <f t="shared" si="6"/>
        <v>13</v>
      </c>
      <c r="AG40" s="284">
        <f t="shared" si="15"/>
        <v>14</v>
      </c>
      <c r="AH40" s="4">
        <f t="shared" si="8"/>
        <v>72</v>
      </c>
      <c r="AI40" s="254">
        <f t="shared" si="9"/>
        <v>100</v>
      </c>
      <c r="AJ40" s="254">
        <f t="shared" si="10"/>
        <v>0</v>
      </c>
      <c r="AK40" s="254">
        <f t="shared" si="11"/>
        <v>83.720930232558146</v>
      </c>
      <c r="AL40" s="254">
        <f t="shared" si="12"/>
        <v>100</v>
      </c>
      <c r="AM40" s="254">
        <f t="shared" si="13"/>
        <v>76.470588235294116</v>
      </c>
      <c r="AN40" s="254">
        <f t="shared" si="14"/>
        <v>82.35294117647058</v>
      </c>
    </row>
    <row r="41" spans="1:40" ht="30" customHeight="1" x14ac:dyDescent="0.2">
      <c r="A41" s="41">
        <f>'STUDENT NAMELIST'!A29</f>
        <v>25</v>
      </c>
      <c r="B41" s="65" t="str">
        <f>'STUDENT NAMELIST'!B29</f>
        <v>2023PEC AI 110</v>
      </c>
      <c r="C41" s="65">
        <f>'STUDENT NAMELIST'!C29</f>
        <v>211423243025</v>
      </c>
      <c r="D41" s="98" t="str">
        <f>'STUDENT NAMELIST'!D29</f>
        <v>AMIRTHA A</v>
      </c>
      <c r="E41" s="82">
        <v>2</v>
      </c>
      <c r="F41" s="82">
        <v>2</v>
      </c>
      <c r="G41" s="82">
        <v>2</v>
      </c>
      <c r="H41" s="82">
        <v>2</v>
      </c>
      <c r="I41" s="82">
        <v>2</v>
      </c>
      <c r="J41" s="82">
        <v>2</v>
      </c>
      <c r="K41" s="82">
        <v>2</v>
      </c>
      <c r="L41" s="82">
        <v>0</v>
      </c>
      <c r="M41" s="82">
        <v>2</v>
      </c>
      <c r="N41" s="83">
        <v>2</v>
      </c>
      <c r="O41" s="84">
        <v>0</v>
      </c>
      <c r="P41" s="91">
        <v>13</v>
      </c>
      <c r="Q41" s="91">
        <v>0</v>
      </c>
      <c r="R41" s="237">
        <v>13</v>
      </c>
      <c r="S41" s="91">
        <v>13</v>
      </c>
      <c r="T41" s="91">
        <v>0</v>
      </c>
      <c r="U41" s="91">
        <v>13</v>
      </c>
      <c r="V41" s="91">
        <v>0</v>
      </c>
      <c r="W41" s="91">
        <v>0</v>
      </c>
      <c r="X41" s="91">
        <v>13</v>
      </c>
      <c r="Y41" s="91">
        <v>0</v>
      </c>
      <c r="Z41" s="91">
        <v>10</v>
      </c>
      <c r="AA41" s="92">
        <f t="shared" si="1"/>
        <v>93</v>
      </c>
      <c r="AB41" s="284">
        <f t="shared" si="2"/>
        <v>6</v>
      </c>
      <c r="AC41" s="284">
        <f t="shared" si="3"/>
        <v>2</v>
      </c>
      <c r="AD41" s="284">
        <f t="shared" si="4"/>
        <v>56</v>
      </c>
      <c r="AE41" s="284">
        <f t="shared" si="5"/>
        <v>6</v>
      </c>
      <c r="AF41" s="284">
        <f t="shared" si="6"/>
        <v>25</v>
      </c>
      <c r="AG41" s="284">
        <f t="shared" si="15"/>
        <v>14</v>
      </c>
      <c r="AH41" s="4">
        <f t="shared" si="8"/>
        <v>93</v>
      </c>
      <c r="AI41" s="254">
        <f t="shared" si="9"/>
        <v>100</v>
      </c>
      <c r="AJ41" s="254">
        <f t="shared" si="10"/>
        <v>100</v>
      </c>
      <c r="AK41" s="254">
        <f t="shared" si="11"/>
        <v>100</v>
      </c>
      <c r="AL41" s="254">
        <f t="shared" si="12"/>
        <v>100</v>
      </c>
      <c r="AM41" s="254">
        <f t="shared" si="13"/>
        <v>83.333333333333343</v>
      </c>
      <c r="AN41" s="254">
        <f t="shared" si="14"/>
        <v>46.666666666666664</v>
      </c>
    </row>
    <row r="42" spans="1:40" ht="30" customHeight="1" x14ac:dyDescent="0.2">
      <c r="A42" s="41">
        <f>'STUDENT NAMELIST'!A30</f>
        <v>26</v>
      </c>
      <c r="B42" s="65" t="str">
        <f>'STUDENT NAMELIST'!B30</f>
        <v>2023PEC AI 557</v>
      </c>
      <c r="C42" s="65">
        <f>'STUDENT NAMELIST'!C30</f>
        <v>211423243026</v>
      </c>
      <c r="D42" s="98" t="str">
        <f>'STUDENT NAMELIST'!D30</f>
        <v>AMRUTH CHANAKYA A</v>
      </c>
      <c r="E42" s="82">
        <v>2</v>
      </c>
      <c r="F42" s="82">
        <v>2</v>
      </c>
      <c r="G42" s="82">
        <v>2</v>
      </c>
      <c r="H42" s="82">
        <v>2</v>
      </c>
      <c r="I42" s="82">
        <v>2</v>
      </c>
      <c r="J42" s="82">
        <v>2</v>
      </c>
      <c r="K42" s="82">
        <v>0</v>
      </c>
      <c r="L42" s="82">
        <v>0</v>
      </c>
      <c r="M42" s="82">
        <v>0</v>
      </c>
      <c r="N42" s="83">
        <v>0</v>
      </c>
      <c r="O42" s="84">
        <v>0</v>
      </c>
      <c r="P42" s="91">
        <v>8</v>
      </c>
      <c r="Q42" s="91">
        <v>9</v>
      </c>
      <c r="R42" s="237">
        <v>0</v>
      </c>
      <c r="S42" s="91">
        <v>0</v>
      </c>
      <c r="T42" s="91">
        <v>9</v>
      </c>
      <c r="U42" s="91">
        <v>0</v>
      </c>
      <c r="V42" s="91">
        <v>9</v>
      </c>
      <c r="W42" s="91">
        <v>4</v>
      </c>
      <c r="X42" s="91">
        <v>0</v>
      </c>
      <c r="Y42" s="91">
        <v>0</v>
      </c>
      <c r="Z42" s="91">
        <v>13</v>
      </c>
      <c r="AA42" s="92">
        <f t="shared" si="1"/>
        <v>64</v>
      </c>
      <c r="AB42" s="284">
        <f t="shared" si="2"/>
        <v>4</v>
      </c>
      <c r="AC42" s="284">
        <f t="shared" si="3"/>
        <v>0</v>
      </c>
      <c r="AD42" s="284">
        <f t="shared" si="4"/>
        <v>30</v>
      </c>
      <c r="AE42" s="284">
        <f t="shared" si="5"/>
        <v>6</v>
      </c>
      <c r="AF42" s="284">
        <f t="shared" si="6"/>
        <v>15</v>
      </c>
      <c r="AG42" s="284">
        <f t="shared" si="15"/>
        <v>14</v>
      </c>
      <c r="AH42" s="4">
        <f t="shared" si="8"/>
        <v>64</v>
      </c>
      <c r="AI42" s="254">
        <f t="shared" si="9"/>
        <v>66.666666666666657</v>
      </c>
      <c r="AJ42" s="254">
        <f t="shared" si="10"/>
        <v>0</v>
      </c>
      <c r="AK42" s="254">
        <f t="shared" si="11"/>
        <v>69.767441860465112</v>
      </c>
      <c r="AL42" s="254">
        <f t="shared" si="12"/>
        <v>100</v>
      </c>
      <c r="AM42" s="254">
        <f t="shared" si="13"/>
        <v>88.235294117647058</v>
      </c>
      <c r="AN42" s="254">
        <f t="shared" si="14"/>
        <v>82.35294117647058</v>
      </c>
    </row>
    <row r="43" spans="1:40" ht="30" customHeight="1" x14ac:dyDescent="0.2">
      <c r="A43" s="41">
        <f>'STUDENT NAMELIST'!A31</f>
        <v>27</v>
      </c>
      <c r="B43" s="65" t="str">
        <f>'STUDENT NAMELIST'!B31</f>
        <v>2023PEC AI 558</v>
      </c>
      <c r="C43" s="65">
        <f>'STUDENT NAMELIST'!C31</f>
        <v>211423243027</v>
      </c>
      <c r="D43" s="98" t="str">
        <f>'STUDENT NAMELIST'!D31</f>
        <v>ANANDHA KUMAR R K</v>
      </c>
      <c r="E43" s="82">
        <v>2</v>
      </c>
      <c r="F43" s="82">
        <v>2</v>
      </c>
      <c r="G43" s="82">
        <v>2</v>
      </c>
      <c r="H43" s="82">
        <v>2</v>
      </c>
      <c r="I43" s="82">
        <v>2</v>
      </c>
      <c r="J43" s="82">
        <v>2</v>
      </c>
      <c r="K43" s="82">
        <v>2</v>
      </c>
      <c r="L43" s="82">
        <v>1</v>
      </c>
      <c r="M43" s="82">
        <v>0</v>
      </c>
      <c r="N43" s="83">
        <v>0</v>
      </c>
      <c r="O43" s="84">
        <v>11</v>
      </c>
      <c r="P43" s="91">
        <v>0</v>
      </c>
      <c r="Q43" s="91">
        <v>0</v>
      </c>
      <c r="R43" s="237">
        <v>11</v>
      </c>
      <c r="S43" s="91">
        <v>9</v>
      </c>
      <c r="T43" s="91">
        <v>0</v>
      </c>
      <c r="U43" s="91">
        <v>11</v>
      </c>
      <c r="V43" s="91">
        <v>0</v>
      </c>
      <c r="W43" s="91">
        <v>0</v>
      </c>
      <c r="X43" s="91">
        <v>5</v>
      </c>
      <c r="Y43" s="91">
        <v>11</v>
      </c>
      <c r="Z43" s="91">
        <v>0</v>
      </c>
      <c r="AA43" s="92">
        <f t="shared" si="1"/>
        <v>73</v>
      </c>
      <c r="AB43" s="284">
        <f t="shared" si="2"/>
        <v>6</v>
      </c>
      <c r="AC43" s="284">
        <f t="shared" si="3"/>
        <v>0</v>
      </c>
      <c r="AD43" s="284">
        <f t="shared" si="4"/>
        <v>46</v>
      </c>
      <c r="AE43" s="284">
        <f t="shared" si="5"/>
        <v>6</v>
      </c>
      <c r="AF43" s="284">
        <f t="shared" si="6"/>
        <v>7</v>
      </c>
      <c r="AG43" s="284">
        <f t="shared" si="15"/>
        <v>14</v>
      </c>
      <c r="AH43" s="4">
        <f t="shared" si="8"/>
        <v>73</v>
      </c>
      <c r="AI43" s="254">
        <f t="shared" si="9"/>
        <v>100</v>
      </c>
      <c r="AJ43" s="254">
        <f t="shared" si="10"/>
        <v>0</v>
      </c>
      <c r="AK43" s="254">
        <f t="shared" si="11"/>
        <v>82.142857142857139</v>
      </c>
      <c r="AL43" s="254">
        <f t="shared" si="12"/>
        <v>100</v>
      </c>
      <c r="AM43" s="254">
        <f t="shared" si="13"/>
        <v>46.666666666666664</v>
      </c>
      <c r="AN43" s="254">
        <f t="shared" si="14"/>
        <v>93.333333333333329</v>
      </c>
    </row>
    <row r="44" spans="1:40" ht="30" customHeight="1" x14ac:dyDescent="0.2">
      <c r="A44" s="41">
        <f>'STUDENT NAMELIST'!A32</f>
        <v>28</v>
      </c>
      <c r="B44" s="65" t="str">
        <f>'STUDENT NAMELIST'!B32</f>
        <v>2023PEC AI 559</v>
      </c>
      <c r="C44" s="65">
        <f>'STUDENT NAMELIST'!C32</f>
        <v>211423243028</v>
      </c>
      <c r="D44" s="98" t="str">
        <f>'STUDENT NAMELIST'!D32</f>
        <v>ANANDHAKRISHNAN K</v>
      </c>
      <c r="E44" s="82">
        <v>2</v>
      </c>
      <c r="F44" s="82">
        <v>2</v>
      </c>
      <c r="G44" s="82">
        <v>2</v>
      </c>
      <c r="H44" s="82">
        <v>0</v>
      </c>
      <c r="I44" s="82">
        <v>0</v>
      </c>
      <c r="J44" s="82">
        <v>0</v>
      </c>
      <c r="K44" s="82">
        <v>0</v>
      </c>
      <c r="L44" s="82">
        <v>0</v>
      </c>
      <c r="M44" s="82">
        <v>0</v>
      </c>
      <c r="N44" s="83">
        <v>0</v>
      </c>
      <c r="O44" s="84">
        <v>0</v>
      </c>
      <c r="P44" s="91">
        <v>5</v>
      </c>
      <c r="Q44" s="91">
        <v>5</v>
      </c>
      <c r="R44" s="237">
        <v>0</v>
      </c>
      <c r="S44" s="91">
        <v>0</v>
      </c>
      <c r="T44" s="91">
        <v>5</v>
      </c>
      <c r="U44" s="91">
        <v>0</v>
      </c>
      <c r="V44" s="91">
        <v>5</v>
      </c>
      <c r="W44" s="91">
        <v>0</v>
      </c>
      <c r="X44" s="91">
        <v>0</v>
      </c>
      <c r="Y44" s="91">
        <v>0</v>
      </c>
      <c r="Z44" s="91">
        <v>13</v>
      </c>
      <c r="AA44" s="92">
        <f t="shared" si="1"/>
        <v>39</v>
      </c>
      <c r="AB44" s="284">
        <f t="shared" si="2"/>
        <v>4</v>
      </c>
      <c r="AC44" s="284">
        <f t="shared" si="3"/>
        <v>0</v>
      </c>
      <c r="AD44" s="284">
        <f t="shared" si="4"/>
        <v>15</v>
      </c>
      <c r="AE44" s="284">
        <f t="shared" si="5"/>
        <v>6</v>
      </c>
      <c r="AF44" s="284">
        <f t="shared" si="6"/>
        <v>15</v>
      </c>
      <c r="AG44" s="284">
        <f t="shared" si="15"/>
        <v>14</v>
      </c>
      <c r="AH44" s="4">
        <f t="shared" si="8"/>
        <v>39</v>
      </c>
      <c r="AI44" s="254">
        <f t="shared" si="9"/>
        <v>66.666666666666657</v>
      </c>
      <c r="AJ44" s="254">
        <f t="shared" si="10"/>
        <v>0</v>
      </c>
      <c r="AK44" s="254">
        <f t="shared" si="11"/>
        <v>34.883720930232556</v>
      </c>
      <c r="AL44" s="254">
        <f t="shared" si="12"/>
        <v>100</v>
      </c>
      <c r="AM44" s="254">
        <f t="shared" si="13"/>
        <v>88.235294117647058</v>
      </c>
      <c r="AN44" s="254">
        <f t="shared" si="14"/>
        <v>82.35294117647058</v>
      </c>
    </row>
    <row r="45" spans="1:40" ht="30" customHeight="1" x14ac:dyDescent="0.2">
      <c r="A45" s="41">
        <f>'STUDENT NAMELIST'!A33</f>
        <v>29</v>
      </c>
      <c r="B45" s="65" t="str">
        <f>'STUDENT NAMELIST'!B33</f>
        <v>2023PEC AI 560</v>
      </c>
      <c r="C45" s="65">
        <f>'STUDENT NAMELIST'!C33</f>
        <v>211423243029</v>
      </c>
      <c r="D45" s="98" t="str">
        <f>'STUDENT NAMELIST'!D33</f>
        <v>ANDREW S J</v>
      </c>
      <c r="E45" s="82">
        <v>2</v>
      </c>
      <c r="F45" s="82">
        <v>2</v>
      </c>
      <c r="G45" s="82">
        <v>2</v>
      </c>
      <c r="H45" s="82">
        <v>2</v>
      </c>
      <c r="I45" s="82">
        <v>2</v>
      </c>
      <c r="J45" s="82">
        <v>0</v>
      </c>
      <c r="K45" s="82">
        <v>0</v>
      </c>
      <c r="L45" s="82">
        <v>0</v>
      </c>
      <c r="M45" s="82">
        <v>0</v>
      </c>
      <c r="N45" s="83">
        <v>0</v>
      </c>
      <c r="O45" s="84">
        <v>8</v>
      </c>
      <c r="P45" s="91">
        <v>0</v>
      </c>
      <c r="Q45" s="91">
        <v>0</v>
      </c>
      <c r="R45" s="237">
        <v>8</v>
      </c>
      <c r="S45" s="91">
        <v>7</v>
      </c>
      <c r="T45" s="91">
        <v>0</v>
      </c>
      <c r="U45" s="91">
        <v>8</v>
      </c>
      <c r="V45" s="91">
        <v>0</v>
      </c>
      <c r="W45" s="91">
        <v>0</v>
      </c>
      <c r="X45" s="91">
        <v>2</v>
      </c>
      <c r="Y45" s="91">
        <v>8</v>
      </c>
      <c r="Z45" s="91">
        <v>0</v>
      </c>
      <c r="AA45" s="92">
        <f t="shared" si="1"/>
        <v>51</v>
      </c>
      <c r="AB45" s="284">
        <f t="shared" si="2"/>
        <v>4</v>
      </c>
      <c r="AC45" s="284">
        <f t="shared" si="3"/>
        <v>0</v>
      </c>
      <c r="AD45" s="284">
        <f t="shared" si="4"/>
        <v>35</v>
      </c>
      <c r="AE45" s="284">
        <f t="shared" si="5"/>
        <v>6</v>
      </c>
      <c r="AF45" s="284">
        <f t="shared" si="6"/>
        <v>4</v>
      </c>
      <c r="AG45" s="284">
        <f t="shared" si="15"/>
        <v>14</v>
      </c>
      <c r="AH45" s="4">
        <f t="shared" si="8"/>
        <v>51</v>
      </c>
      <c r="AI45" s="254">
        <f t="shared" si="9"/>
        <v>66.666666666666657</v>
      </c>
      <c r="AJ45" s="254">
        <f t="shared" si="10"/>
        <v>0</v>
      </c>
      <c r="AK45" s="254">
        <f t="shared" si="11"/>
        <v>62.5</v>
      </c>
      <c r="AL45" s="254">
        <f t="shared" si="12"/>
        <v>100</v>
      </c>
      <c r="AM45" s="254">
        <f t="shared" si="13"/>
        <v>26.666666666666668</v>
      </c>
      <c r="AN45" s="254">
        <f t="shared" si="14"/>
        <v>93.333333333333329</v>
      </c>
    </row>
    <row r="46" spans="1:40" ht="30" customHeight="1" x14ac:dyDescent="0.2">
      <c r="A46" s="41">
        <f>'STUDENT NAMELIST'!A34</f>
        <v>30</v>
      </c>
      <c r="B46" s="65" t="str">
        <f>'STUDENT NAMELIST'!B34</f>
        <v>2023PEC AI 561</v>
      </c>
      <c r="C46" s="65">
        <f>'STUDENT NAMELIST'!C34</f>
        <v>211423243030</v>
      </c>
      <c r="D46" s="98" t="str">
        <f>'STUDENT NAMELIST'!D34</f>
        <v>ANEESHWAR S</v>
      </c>
      <c r="E46" s="82">
        <v>2</v>
      </c>
      <c r="F46" s="82">
        <v>2</v>
      </c>
      <c r="G46" s="82">
        <v>2</v>
      </c>
      <c r="H46" s="82">
        <v>2</v>
      </c>
      <c r="I46" s="82">
        <v>2</v>
      </c>
      <c r="J46" s="82">
        <v>0</v>
      </c>
      <c r="K46" s="82">
        <v>0</v>
      </c>
      <c r="L46" s="82">
        <v>0</v>
      </c>
      <c r="M46" s="82">
        <v>0</v>
      </c>
      <c r="N46" s="83">
        <v>0</v>
      </c>
      <c r="O46" s="84">
        <v>0</v>
      </c>
      <c r="P46" s="91">
        <v>7</v>
      </c>
      <c r="Q46" s="91">
        <v>8</v>
      </c>
      <c r="R46" s="237">
        <v>0</v>
      </c>
      <c r="S46" s="91">
        <v>0</v>
      </c>
      <c r="T46" s="91">
        <v>8</v>
      </c>
      <c r="U46" s="91">
        <v>0</v>
      </c>
      <c r="V46" s="91">
        <v>8</v>
      </c>
      <c r="W46" s="91">
        <v>2</v>
      </c>
      <c r="X46" s="91">
        <v>0</v>
      </c>
      <c r="Y46" s="91">
        <v>0</v>
      </c>
      <c r="Z46" s="91">
        <v>13</v>
      </c>
      <c r="AA46" s="92">
        <f t="shared" si="1"/>
        <v>56</v>
      </c>
      <c r="AB46" s="284">
        <f t="shared" si="2"/>
        <v>4</v>
      </c>
      <c r="AC46" s="284">
        <f t="shared" si="3"/>
        <v>0</v>
      </c>
      <c r="AD46" s="284">
        <f t="shared" si="4"/>
        <v>27</v>
      </c>
      <c r="AE46" s="284">
        <f t="shared" si="5"/>
        <v>6</v>
      </c>
      <c r="AF46" s="284">
        <f t="shared" si="6"/>
        <v>15</v>
      </c>
      <c r="AG46" s="284">
        <f t="shared" si="15"/>
        <v>14</v>
      </c>
      <c r="AH46" s="4">
        <f t="shared" si="8"/>
        <v>56</v>
      </c>
      <c r="AI46" s="254">
        <f t="shared" si="9"/>
        <v>66.666666666666657</v>
      </c>
      <c r="AJ46" s="254">
        <f t="shared" si="10"/>
        <v>0</v>
      </c>
      <c r="AK46" s="254">
        <f t="shared" si="11"/>
        <v>62.790697674418603</v>
      </c>
      <c r="AL46" s="254">
        <f t="shared" si="12"/>
        <v>100</v>
      </c>
      <c r="AM46" s="254">
        <f t="shared" si="13"/>
        <v>88.235294117647058</v>
      </c>
      <c r="AN46" s="254">
        <f t="shared" si="14"/>
        <v>82.35294117647058</v>
      </c>
    </row>
    <row r="47" spans="1:40" ht="30" customHeight="1" x14ac:dyDescent="0.2">
      <c r="A47" s="41">
        <f>'STUDENT NAMELIST'!A35</f>
        <v>31</v>
      </c>
      <c r="B47" s="65" t="str">
        <f>'STUDENT NAMELIST'!B35</f>
        <v>2023PEC AI 562</v>
      </c>
      <c r="C47" s="65">
        <f>'STUDENT NAMELIST'!C35</f>
        <v>211423243031</v>
      </c>
      <c r="D47" s="98" t="str">
        <f>'STUDENT NAMELIST'!D35</f>
        <v>ANIS VASANTH A</v>
      </c>
      <c r="E47" s="82">
        <v>2</v>
      </c>
      <c r="F47" s="82">
        <v>2</v>
      </c>
      <c r="G47" s="82">
        <v>2</v>
      </c>
      <c r="H47" s="82">
        <v>2</v>
      </c>
      <c r="I47" s="82">
        <v>2</v>
      </c>
      <c r="J47" s="82">
        <v>2</v>
      </c>
      <c r="K47" s="82">
        <v>2</v>
      </c>
      <c r="L47" s="82">
        <v>0</v>
      </c>
      <c r="M47" s="82">
        <v>0</v>
      </c>
      <c r="N47" s="83">
        <v>0</v>
      </c>
      <c r="O47" s="84">
        <v>10</v>
      </c>
      <c r="P47" s="91">
        <v>0</v>
      </c>
      <c r="Q47" s="91">
        <v>0</v>
      </c>
      <c r="R47" s="237">
        <v>10</v>
      </c>
      <c r="S47" s="91">
        <v>9</v>
      </c>
      <c r="T47" s="91">
        <v>0</v>
      </c>
      <c r="U47" s="91">
        <v>10</v>
      </c>
      <c r="V47" s="91">
        <v>0</v>
      </c>
      <c r="W47" s="91">
        <v>0</v>
      </c>
      <c r="X47" s="91">
        <v>7</v>
      </c>
      <c r="Y47" s="91">
        <v>11</v>
      </c>
      <c r="Z47" s="91">
        <v>0</v>
      </c>
      <c r="AA47" s="92">
        <f t="shared" si="1"/>
        <v>71</v>
      </c>
      <c r="AB47" s="284">
        <f t="shared" si="2"/>
        <v>6</v>
      </c>
      <c r="AC47" s="284">
        <f t="shared" si="3"/>
        <v>0</v>
      </c>
      <c r="AD47" s="284">
        <f t="shared" si="4"/>
        <v>43</v>
      </c>
      <c r="AE47" s="284">
        <f t="shared" si="5"/>
        <v>6</v>
      </c>
      <c r="AF47" s="284">
        <f t="shared" si="6"/>
        <v>9</v>
      </c>
      <c r="AG47" s="284">
        <f t="shared" si="15"/>
        <v>14</v>
      </c>
      <c r="AH47" s="4">
        <f t="shared" si="8"/>
        <v>71</v>
      </c>
      <c r="AI47" s="254">
        <f t="shared" si="9"/>
        <v>100</v>
      </c>
      <c r="AJ47" s="254">
        <f t="shared" si="10"/>
        <v>0</v>
      </c>
      <c r="AK47" s="254">
        <f t="shared" si="11"/>
        <v>76.785714285714292</v>
      </c>
      <c r="AL47" s="254">
        <f t="shared" si="12"/>
        <v>100</v>
      </c>
      <c r="AM47" s="254">
        <f t="shared" si="13"/>
        <v>60</v>
      </c>
      <c r="AN47" s="254">
        <f t="shared" si="14"/>
        <v>93.333333333333329</v>
      </c>
    </row>
    <row r="48" spans="1:40" ht="30" customHeight="1" x14ac:dyDescent="0.2">
      <c r="A48" s="41">
        <f>'STUDENT NAMELIST'!A36</f>
        <v>32</v>
      </c>
      <c r="B48" s="65" t="str">
        <f>'STUDENT NAMELIST'!B36</f>
        <v>2023PEC AI 563</v>
      </c>
      <c r="C48" s="65">
        <f>'STUDENT NAMELIST'!C36</f>
        <v>211423243032</v>
      </c>
      <c r="D48" s="98" t="str">
        <f>'STUDENT NAMELIST'!D36</f>
        <v>ANTLIN GNANA LAZARUS G</v>
      </c>
      <c r="E48" s="82">
        <v>2</v>
      </c>
      <c r="F48" s="82">
        <v>2</v>
      </c>
      <c r="G48" s="82">
        <v>2</v>
      </c>
      <c r="H48" s="82">
        <v>2</v>
      </c>
      <c r="I48" s="82">
        <v>2</v>
      </c>
      <c r="J48" s="82">
        <v>1</v>
      </c>
      <c r="K48" s="82">
        <v>0</v>
      </c>
      <c r="L48" s="82">
        <v>0</v>
      </c>
      <c r="M48" s="82">
        <v>0</v>
      </c>
      <c r="N48" s="83">
        <v>0</v>
      </c>
      <c r="O48" s="84">
        <v>0</v>
      </c>
      <c r="P48" s="91">
        <v>7</v>
      </c>
      <c r="Q48" s="91">
        <v>8</v>
      </c>
      <c r="R48" s="237">
        <v>0</v>
      </c>
      <c r="S48" s="91">
        <v>0</v>
      </c>
      <c r="T48" s="91">
        <v>8</v>
      </c>
      <c r="U48" s="91">
        <v>0</v>
      </c>
      <c r="V48" s="91">
        <v>8</v>
      </c>
      <c r="W48" s="91">
        <v>3</v>
      </c>
      <c r="X48" s="91">
        <v>0</v>
      </c>
      <c r="Y48" s="91">
        <v>0</v>
      </c>
      <c r="Z48" s="91">
        <v>10</v>
      </c>
      <c r="AA48" s="92">
        <f t="shared" si="1"/>
        <v>55</v>
      </c>
      <c r="AB48" s="284">
        <f t="shared" si="2"/>
        <v>4</v>
      </c>
      <c r="AC48" s="284">
        <f t="shared" si="3"/>
        <v>0</v>
      </c>
      <c r="AD48" s="284">
        <f t="shared" si="4"/>
        <v>27</v>
      </c>
      <c r="AE48" s="284">
        <f t="shared" si="5"/>
        <v>6</v>
      </c>
      <c r="AF48" s="284">
        <f t="shared" si="6"/>
        <v>12</v>
      </c>
      <c r="AG48" s="284">
        <f t="shared" si="15"/>
        <v>14</v>
      </c>
      <c r="AH48" s="4">
        <f t="shared" si="8"/>
        <v>55</v>
      </c>
      <c r="AI48" s="254">
        <f t="shared" si="9"/>
        <v>66.666666666666657</v>
      </c>
      <c r="AJ48" s="254">
        <f t="shared" si="10"/>
        <v>0</v>
      </c>
      <c r="AK48" s="254">
        <f t="shared" si="11"/>
        <v>62.790697674418603</v>
      </c>
      <c r="AL48" s="254">
        <f t="shared" si="12"/>
        <v>100</v>
      </c>
      <c r="AM48" s="254">
        <f t="shared" si="13"/>
        <v>70.588235294117652</v>
      </c>
      <c r="AN48" s="254">
        <f t="shared" si="14"/>
        <v>82.35294117647058</v>
      </c>
    </row>
    <row r="49" spans="1:40" ht="30" customHeight="1" x14ac:dyDescent="0.2">
      <c r="A49" s="41">
        <f>'STUDENT NAMELIST'!A37</f>
        <v>33</v>
      </c>
      <c r="B49" s="65" t="str">
        <f>'STUDENT NAMELIST'!B37</f>
        <v>2023PEC AI 111</v>
      </c>
      <c r="C49" s="65">
        <f>'STUDENT NAMELIST'!C37</f>
        <v>211423243033</v>
      </c>
      <c r="D49" s="98" t="str">
        <f>'STUDENT NAMELIST'!D37</f>
        <v>ANTONY AMALA TRINITA J</v>
      </c>
      <c r="E49" s="82">
        <v>2</v>
      </c>
      <c r="F49" s="82">
        <v>2</v>
      </c>
      <c r="G49" s="82">
        <v>2</v>
      </c>
      <c r="H49" s="82">
        <v>2</v>
      </c>
      <c r="I49" s="82">
        <v>2</v>
      </c>
      <c r="J49" s="82">
        <v>0</v>
      </c>
      <c r="K49" s="82">
        <v>2</v>
      </c>
      <c r="L49" s="82">
        <v>0</v>
      </c>
      <c r="M49" s="82">
        <v>2</v>
      </c>
      <c r="N49" s="83">
        <v>1</v>
      </c>
      <c r="O49" s="84">
        <v>13</v>
      </c>
      <c r="P49" s="91">
        <v>0</v>
      </c>
      <c r="Q49" s="91">
        <v>0</v>
      </c>
      <c r="R49" s="237">
        <v>13</v>
      </c>
      <c r="S49" s="91">
        <v>13</v>
      </c>
      <c r="T49" s="91">
        <v>0</v>
      </c>
      <c r="U49" s="91">
        <v>13</v>
      </c>
      <c r="V49" s="91">
        <v>0</v>
      </c>
      <c r="W49" s="91">
        <v>13</v>
      </c>
      <c r="X49" s="91">
        <v>0</v>
      </c>
      <c r="Y49" s="91">
        <v>15</v>
      </c>
      <c r="Z49" s="91">
        <v>0</v>
      </c>
      <c r="AA49" s="92">
        <f t="shared" si="1"/>
        <v>95</v>
      </c>
      <c r="AB49" s="284">
        <f t="shared" si="2"/>
        <v>6</v>
      </c>
      <c r="AC49" s="284">
        <f t="shared" si="3"/>
        <v>1</v>
      </c>
      <c r="AD49" s="284">
        <f t="shared" si="4"/>
        <v>56</v>
      </c>
      <c r="AE49" s="284">
        <f t="shared" si="5"/>
        <v>6</v>
      </c>
      <c r="AF49" s="284">
        <f t="shared" si="6"/>
        <v>2</v>
      </c>
      <c r="AG49" s="284">
        <f t="shared" si="15"/>
        <v>14</v>
      </c>
      <c r="AH49" s="4">
        <f t="shared" si="8"/>
        <v>95</v>
      </c>
      <c r="AI49" s="254">
        <f t="shared" si="9"/>
        <v>100</v>
      </c>
      <c r="AJ49" s="254">
        <f t="shared" si="10"/>
        <v>50</v>
      </c>
      <c r="AK49" s="254">
        <f t="shared" si="11"/>
        <v>100</v>
      </c>
      <c r="AL49" s="254">
        <f t="shared" si="12"/>
        <v>100</v>
      </c>
      <c r="AM49" s="254">
        <f t="shared" si="13"/>
        <v>100</v>
      </c>
      <c r="AN49" s="254">
        <f t="shared" si="14"/>
        <v>700</v>
      </c>
    </row>
    <row r="50" spans="1:40" ht="30" customHeight="1" x14ac:dyDescent="0.2">
      <c r="A50" s="41">
        <f>'STUDENT NAMELIST'!A38</f>
        <v>34</v>
      </c>
      <c r="B50" s="65" t="str">
        <f>'STUDENT NAMELIST'!B38</f>
        <v>2023PEC AI 564</v>
      </c>
      <c r="C50" s="65">
        <f>'STUDENT NAMELIST'!C38</f>
        <v>211423243034</v>
      </c>
      <c r="D50" s="98" t="str">
        <f>'STUDENT NAMELIST'!D38</f>
        <v>ARAVIND RAJASEKAR</v>
      </c>
      <c r="E50" s="82">
        <v>2</v>
      </c>
      <c r="F50" s="82">
        <v>2</v>
      </c>
      <c r="G50" s="82">
        <v>2</v>
      </c>
      <c r="H50" s="82">
        <v>2</v>
      </c>
      <c r="I50" s="82">
        <v>2</v>
      </c>
      <c r="J50" s="82">
        <v>1</v>
      </c>
      <c r="K50" s="82">
        <v>0</v>
      </c>
      <c r="L50" s="82">
        <v>0</v>
      </c>
      <c r="M50" s="82">
        <v>0</v>
      </c>
      <c r="N50" s="83">
        <v>0</v>
      </c>
      <c r="O50" s="84">
        <v>0</v>
      </c>
      <c r="P50" s="91">
        <v>8</v>
      </c>
      <c r="Q50" s="91">
        <v>8</v>
      </c>
      <c r="R50" s="237">
        <v>0</v>
      </c>
      <c r="S50" s="91">
        <v>0</v>
      </c>
      <c r="T50" s="91">
        <v>8</v>
      </c>
      <c r="U50" s="91">
        <v>0</v>
      </c>
      <c r="V50" s="91">
        <v>8</v>
      </c>
      <c r="W50" s="91">
        <v>4</v>
      </c>
      <c r="X50" s="91">
        <v>0</v>
      </c>
      <c r="Y50" s="91">
        <v>0</v>
      </c>
      <c r="Z50" s="91">
        <v>11</v>
      </c>
      <c r="AA50" s="92">
        <f t="shared" si="1"/>
        <v>58</v>
      </c>
      <c r="AB50" s="284">
        <f t="shared" si="2"/>
        <v>4</v>
      </c>
      <c r="AC50" s="284">
        <f t="shared" si="3"/>
        <v>0</v>
      </c>
      <c r="AD50" s="284">
        <f t="shared" si="4"/>
        <v>28</v>
      </c>
      <c r="AE50" s="284">
        <f t="shared" si="5"/>
        <v>6</v>
      </c>
      <c r="AF50" s="284">
        <f t="shared" si="6"/>
        <v>13</v>
      </c>
      <c r="AG50" s="284">
        <f t="shared" si="15"/>
        <v>14</v>
      </c>
      <c r="AH50" s="4">
        <f t="shared" si="8"/>
        <v>58</v>
      </c>
      <c r="AI50" s="254">
        <f t="shared" si="9"/>
        <v>66.666666666666657</v>
      </c>
      <c r="AJ50" s="254">
        <f t="shared" si="10"/>
        <v>0</v>
      </c>
      <c r="AK50" s="254">
        <f t="shared" si="11"/>
        <v>65.116279069767444</v>
      </c>
      <c r="AL50" s="254">
        <f t="shared" si="12"/>
        <v>100</v>
      </c>
      <c r="AM50" s="254">
        <f t="shared" si="13"/>
        <v>76.470588235294116</v>
      </c>
      <c r="AN50" s="254">
        <f t="shared" si="14"/>
        <v>82.35294117647058</v>
      </c>
    </row>
    <row r="51" spans="1:40" ht="30" customHeight="1" x14ac:dyDescent="0.2">
      <c r="A51" s="41">
        <f>'STUDENT NAMELIST'!A39</f>
        <v>35</v>
      </c>
      <c r="B51" s="65" t="str">
        <f>'STUDENT NAMELIST'!B39</f>
        <v>2023PEC AI 565</v>
      </c>
      <c r="C51" s="65">
        <f>'STUDENT NAMELIST'!C39</f>
        <v>211423243035</v>
      </c>
      <c r="D51" s="98" t="str">
        <f>'STUDENT NAMELIST'!D39</f>
        <v>ARAVIND T</v>
      </c>
      <c r="E51" s="82">
        <v>2</v>
      </c>
      <c r="F51" s="82">
        <v>2</v>
      </c>
      <c r="G51" s="82">
        <v>2</v>
      </c>
      <c r="H51" s="82">
        <v>0</v>
      </c>
      <c r="I51" s="82">
        <v>0</v>
      </c>
      <c r="J51" s="82">
        <v>0</v>
      </c>
      <c r="K51" s="82">
        <v>0</v>
      </c>
      <c r="L51" s="82">
        <v>0</v>
      </c>
      <c r="M51" s="82">
        <v>0</v>
      </c>
      <c r="N51" s="83">
        <v>0</v>
      </c>
      <c r="O51" s="84">
        <v>5</v>
      </c>
      <c r="P51" s="91">
        <v>0</v>
      </c>
      <c r="Q51" s="91">
        <v>0</v>
      </c>
      <c r="R51" s="237">
        <v>5</v>
      </c>
      <c r="S51" s="91">
        <v>4</v>
      </c>
      <c r="T51" s="91">
        <v>0</v>
      </c>
      <c r="U51" s="91">
        <v>5</v>
      </c>
      <c r="V51" s="91">
        <v>0</v>
      </c>
      <c r="W51" s="91">
        <v>0</v>
      </c>
      <c r="X51" s="91">
        <v>0</v>
      </c>
      <c r="Y51" s="91">
        <v>5</v>
      </c>
      <c r="Z51" s="91">
        <v>0</v>
      </c>
      <c r="AA51" s="92">
        <f t="shared" si="1"/>
        <v>30</v>
      </c>
      <c r="AB51" s="284">
        <f t="shared" si="2"/>
        <v>4</v>
      </c>
      <c r="AC51" s="284">
        <f t="shared" si="3"/>
        <v>0</v>
      </c>
      <c r="AD51" s="284">
        <f t="shared" si="4"/>
        <v>19</v>
      </c>
      <c r="AE51" s="284">
        <f t="shared" si="5"/>
        <v>6</v>
      </c>
      <c r="AF51" s="284">
        <f t="shared" si="6"/>
        <v>2</v>
      </c>
      <c r="AG51" s="284">
        <f t="shared" si="15"/>
        <v>14</v>
      </c>
      <c r="AH51" s="4">
        <f t="shared" si="8"/>
        <v>30</v>
      </c>
      <c r="AI51" s="254">
        <f t="shared" si="9"/>
        <v>66.666666666666657</v>
      </c>
      <c r="AJ51" s="254">
        <f t="shared" si="10"/>
        <v>0</v>
      </c>
      <c r="AK51" s="254">
        <f t="shared" si="11"/>
        <v>33.928571428571431</v>
      </c>
      <c r="AL51" s="254">
        <f t="shared" si="12"/>
        <v>100</v>
      </c>
      <c r="AM51" s="254">
        <f t="shared" si="13"/>
        <v>100</v>
      </c>
      <c r="AN51" s="254">
        <f t="shared" si="14"/>
        <v>700</v>
      </c>
    </row>
    <row r="52" spans="1:40" ht="30" customHeight="1" x14ac:dyDescent="0.2">
      <c r="A52" s="41">
        <f>'STUDENT NAMELIST'!A40</f>
        <v>36</v>
      </c>
      <c r="B52" s="65" t="str">
        <f>'STUDENT NAMELIST'!B40</f>
        <v>2023PEC AI 566</v>
      </c>
      <c r="C52" s="65">
        <f>'STUDENT NAMELIST'!C40</f>
        <v>211423243036</v>
      </c>
      <c r="D52" s="98" t="str">
        <f>'STUDENT NAMELIST'!D40</f>
        <v xml:space="preserve">ARIGONDA POORNA SAI </v>
      </c>
      <c r="E52" s="82">
        <v>2</v>
      </c>
      <c r="F52" s="82">
        <v>2</v>
      </c>
      <c r="G52" s="82">
        <v>2</v>
      </c>
      <c r="H52" s="82">
        <v>2</v>
      </c>
      <c r="I52" s="82">
        <v>2</v>
      </c>
      <c r="J52" s="82">
        <v>0</v>
      </c>
      <c r="K52" s="82">
        <v>0</v>
      </c>
      <c r="L52" s="82">
        <v>0</v>
      </c>
      <c r="M52" s="82">
        <v>0</v>
      </c>
      <c r="N52" s="83">
        <v>0</v>
      </c>
      <c r="O52" s="84">
        <v>0</v>
      </c>
      <c r="P52" s="91">
        <v>7</v>
      </c>
      <c r="Q52" s="91">
        <v>7</v>
      </c>
      <c r="R52" s="237">
        <v>0</v>
      </c>
      <c r="S52" s="91">
        <v>0</v>
      </c>
      <c r="T52" s="91">
        <v>7</v>
      </c>
      <c r="U52" s="91">
        <v>0</v>
      </c>
      <c r="V52" s="91">
        <v>7</v>
      </c>
      <c r="W52" s="91">
        <v>4</v>
      </c>
      <c r="X52" s="91">
        <v>0</v>
      </c>
      <c r="Y52" s="91">
        <v>0</v>
      </c>
      <c r="Z52" s="91">
        <v>11</v>
      </c>
      <c r="AA52" s="92">
        <f t="shared" si="1"/>
        <v>53</v>
      </c>
      <c r="AB52" s="284">
        <f t="shared" si="2"/>
        <v>4</v>
      </c>
      <c r="AC52" s="284">
        <f t="shared" si="3"/>
        <v>0</v>
      </c>
      <c r="AD52" s="284">
        <f t="shared" si="4"/>
        <v>25</v>
      </c>
      <c r="AE52" s="284">
        <f t="shared" si="5"/>
        <v>6</v>
      </c>
      <c r="AF52" s="284">
        <f t="shared" si="6"/>
        <v>13</v>
      </c>
      <c r="AG52" s="284">
        <f t="shared" si="15"/>
        <v>14</v>
      </c>
      <c r="AH52" s="4">
        <f t="shared" si="8"/>
        <v>53</v>
      </c>
      <c r="AI52" s="254">
        <f t="shared" si="9"/>
        <v>66.666666666666657</v>
      </c>
      <c r="AJ52" s="254">
        <f t="shared" si="10"/>
        <v>0</v>
      </c>
      <c r="AK52" s="254">
        <f t="shared" si="11"/>
        <v>58.139534883720934</v>
      </c>
      <c r="AL52" s="254">
        <f t="shared" si="12"/>
        <v>100</v>
      </c>
      <c r="AM52" s="254">
        <f t="shared" si="13"/>
        <v>76.470588235294116</v>
      </c>
      <c r="AN52" s="254">
        <f t="shared" si="14"/>
        <v>82.35294117647058</v>
      </c>
    </row>
    <row r="53" spans="1:40" ht="30" customHeight="1" x14ac:dyDescent="0.2">
      <c r="A53" s="41">
        <f>'STUDENT NAMELIST'!A41</f>
        <v>37</v>
      </c>
      <c r="B53" s="65" t="str">
        <f>'STUDENT NAMELIST'!B41</f>
        <v>2023PEC AI 568</v>
      </c>
      <c r="C53" s="65">
        <f>'STUDENT NAMELIST'!C41</f>
        <v>211423243037</v>
      </c>
      <c r="D53" s="98" t="str">
        <f>'STUDENT NAMELIST'!D41</f>
        <v>ARIVU SELVAN M</v>
      </c>
      <c r="E53" s="82">
        <v>2</v>
      </c>
      <c r="F53" s="82">
        <v>2</v>
      </c>
      <c r="G53" s="82">
        <v>2</v>
      </c>
      <c r="H53" s="82">
        <v>2</v>
      </c>
      <c r="I53" s="82">
        <v>2</v>
      </c>
      <c r="J53" s="82">
        <v>2</v>
      </c>
      <c r="K53" s="82">
        <v>2</v>
      </c>
      <c r="L53" s="82">
        <v>2</v>
      </c>
      <c r="M53" s="82">
        <v>2</v>
      </c>
      <c r="N53" s="83">
        <v>0</v>
      </c>
      <c r="O53" s="84">
        <v>13</v>
      </c>
      <c r="P53" s="91">
        <v>0</v>
      </c>
      <c r="Q53" s="91">
        <v>0</v>
      </c>
      <c r="R53" s="237">
        <v>13</v>
      </c>
      <c r="S53" s="91">
        <v>11</v>
      </c>
      <c r="T53" s="91">
        <v>0</v>
      </c>
      <c r="U53" s="91">
        <v>13</v>
      </c>
      <c r="V53" s="91">
        <v>0</v>
      </c>
      <c r="W53" s="91">
        <v>0</v>
      </c>
      <c r="X53" s="91">
        <v>7</v>
      </c>
      <c r="Y53" s="91">
        <v>13</v>
      </c>
      <c r="Z53" s="91">
        <v>0</v>
      </c>
      <c r="AA53" s="92">
        <f t="shared" si="1"/>
        <v>88</v>
      </c>
      <c r="AB53" s="284">
        <f t="shared" si="2"/>
        <v>6</v>
      </c>
      <c r="AC53" s="284">
        <f t="shared" si="3"/>
        <v>0</v>
      </c>
      <c r="AD53" s="284">
        <f t="shared" si="4"/>
        <v>54</v>
      </c>
      <c r="AE53" s="284">
        <f t="shared" si="5"/>
        <v>6</v>
      </c>
      <c r="AF53" s="284">
        <f t="shared" si="6"/>
        <v>9</v>
      </c>
      <c r="AG53" s="284">
        <f t="shared" si="15"/>
        <v>14</v>
      </c>
      <c r="AH53" s="4">
        <f t="shared" si="8"/>
        <v>88</v>
      </c>
      <c r="AI53" s="254">
        <f t="shared" si="9"/>
        <v>100</v>
      </c>
      <c r="AJ53" s="254">
        <f t="shared" si="10"/>
        <v>0</v>
      </c>
      <c r="AK53" s="254">
        <f t="shared" si="11"/>
        <v>96.428571428571431</v>
      </c>
      <c r="AL53" s="254">
        <f t="shared" si="12"/>
        <v>100</v>
      </c>
      <c r="AM53" s="254">
        <f t="shared" si="13"/>
        <v>60</v>
      </c>
      <c r="AN53" s="254">
        <f t="shared" si="14"/>
        <v>93.333333333333329</v>
      </c>
    </row>
    <row r="54" spans="1:40" ht="30" customHeight="1" x14ac:dyDescent="0.2">
      <c r="A54" s="41">
        <f>'STUDENT NAMELIST'!A42</f>
        <v>38</v>
      </c>
      <c r="B54" s="65" t="str">
        <f>'STUDENT NAMELIST'!B42</f>
        <v>2023PEC AI 569</v>
      </c>
      <c r="C54" s="65">
        <f>'STUDENT NAMELIST'!C42</f>
        <v>211423243038</v>
      </c>
      <c r="D54" s="98" t="str">
        <f>'STUDENT NAMELIST'!D42</f>
        <v>ARIYA SRI V</v>
      </c>
      <c r="E54" s="82">
        <v>2</v>
      </c>
      <c r="F54" s="82">
        <v>2</v>
      </c>
      <c r="G54" s="82">
        <v>2</v>
      </c>
      <c r="H54" s="82">
        <v>2</v>
      </c>
      <c r="I54" s="82">
        <v>2</v>
      </c>
      <c r="J54" s="82">
        <v>0</v>
      </c>
      <c r="K54" s="82">
        <v>0</v>
      </c>
      <c r="L54" s="82">
        <v>0</v>
      </c>
      <c r="M54" s="82">
        <v>0</v>
      </c>
      <c r="N54" s="83">
        <v>0</v>
      </c>
      <c r="O54" s="84">
        <v>0</v>
      </c>
      <c r="P54" s="91">
        <v>7</v>
      </c>
      <c r="Q54" s="91">
        <v>7</v>
      </c>
      <c r="R54" s="237">
        <v>0</v>
      </c>
      <c r="S54" s="91">
        <v>0</v>
      </c>
      <c r="T54" s="91">
        <v>7</v>
      </c>
      <c r="U54" s="91">
        <v>0</v>
      </c>
      <c r="V54" s="91">
        <v>7</v>
      </c>
      <c r="W54" s="91">
        <v>4</v>
      </c>
      <c r="X54" s="91">
        <v>0</v>
      </c>
      <c r="Y54" s="91">
        <v>0</v>
      </c>
      <c r="Z54" s="91">
        <v>11</v>
      </c>
      <c r="AA54" s="92">
        <f t="shared" si="1"/>
        <v>53</v>
      </c>
      <c r="AB54" s="284">
        <f t="shared" si="2"/>
        <v>4</v>
      </c>
      <c r="AC54" s="284">
        <f t="shared" si="3"/>
        <v>0</v>
      </c>
      <c r="AD54" s="284">
        <f t="shared" si="4"/>
        <v>25</v>
      </c>
      <c r="AE54" s="284">
        <f t="shared" si="5"/>
        <v>6</v>
      </c>
      <c r="AF54" s="284">
        <f t="shared" si="6"/>
        <v>13</v>
      </c>
      <c r="AG54" s="284">
        <f t="shared" si="15"/>
        <v>14</v>
      </c>
      <c r="AH54" s="4">
        <f t="shared" si="8"/>
        <v>53</v>
      </c>
      <c r="AI54" s="254">
        <f t="shared" si="9"/>
        <v>66.666666666666657</v>
      </c>
      <c r="AJ54" s="254">
        <f t="shared" si="10"/>
        <v>0</v>
      </c>
      <c r="AK54" s="254">
        <f t="shared" si="11"/>
        <v>58.139534883720934</v>
      </c>
      <c r="AL54" s="254">
        <f t="shared" si="12"/>
        <v>100</v>
      </c>
      <c r="AM54" s="254">
        <f t="shared" si="13"/>
        <v>76.470588235294116</v>
      </c>
      <c r="AN54" s="254">
        <f t="shared" si="14"/>
        <v>82.35294117647058</v>
      </c>
    </row>
    <row r="55" spans="1:40" ht="30" customHeight="1" x14ac:dyDescent="0.2">
      <c r="A55" s="41">
        <f>'STUDENT NAMELIST'!A43</f>
        <v>39</v>
      </c>
      <c r="B55" s="65" t="str">
        <f>'STUDENT NAMELIST'!B43</f>
        <v>2023PEC AI 570</v>
      </c>
      <c r="C55" s="65">
        <f>'STUDENT NAMELIST'!C43</f>
        <v>211423243039</v>
      </c>
      <c r="D55" s="98" t="str">
        <f>'STUDENT NAMELIST'!D43</f>
        <v>ARJUN BALAJI R</v>
      </c>
      <c r="E55" s="82">
        <v>2</v>
      </c>
      <c r="F55" s="82">
        <v>2</v>
      </c>
      <c r="G55" s="82">
        <v>2</v>
      </c>
      <c r="H55" s="82">
        <v>2</v>
      </c>
      <c r="I55" s="82">
        <v>2</v>
      </c>
      <c r="J55" s="82">
        <v>0</v>
      </c>
      <c r="K55" s="82">
        <v>0</v>
      </c>
      <c r="L55" s="82">
        <v>0</v>
      </c>
      <c r="M55" s="82">
        <v>0</v>
      </c>
      <c r="N55" s="83">
        <v>0</v>
      </c>
      <c r="O55" s="84">
        <v>7</v>
      </c>
      <c r="P55" s="91">
        <v>0</v>
      </c>
      <c r="Q55" s="91">
        <v>0</v>
      </c>
      <c r="R55" s="237">
        <v>7</v>
      </c>
      <c r="S55" s="91">
        <v>6</v>
      </c>
      <c r="T55" s="91">
        <v>0</v>
      </c>
      <c r="U55" s="91">
        <v>7</v>
      </c>
      <c r="V55" s="91">
        <v>0</v>
      </c>
      <c r="W55" s="91">
        <v>0</v>
      </c>
      <c r="X55" s="91">
        <v>5</v>
      </c>
      <c r="Y55" s="91">
        <v>8</v>
      </c>
      <c r="Z55" s="91">
        <v>0</v>
      </c>
      <c r="AA55" s="92">
        <f t="shared" si="1"/>
        <v>50</v>
      </c>
      <c r="AB55" s="284">
        <f t="shared" si="2"/>
        <v>4</v>
      </c>
      <c r="AC55" s="284">
        <f t="shared" si="3"/>
        <v>0</v>
      </c>
      <c r="AD55" s="284">
        <f t="shared" si="4"/>
        <v>31</v>
      </c>
      <c r="AE55" s="284">
        <f t="shared" si="5"/>
        <v>6</v>
      </c>
      <c r="AF55" s="284">
        <f t="shared" si="6"/>
        <v>7</v>
      </c>
      <c r="AG55" s="284">
        <f t="shared" si="15"/>
        <v>14</v>
      </c>
      <c r="AH55" s="4">
        <f t="shared" si="8"/>
        <v>50</v>
      </c>
      <c r="AI55" s="254">
        <f t="shared" si="9"/>
        <v>66.666666666666657</v>
      </c>
      <c r="AJ55" s="254">
        <f t="shared" si="10"/>
        <v>0</v>
      </c>
      <c r="AK55" s="254">
        <f t="shared" si="11"/>
        <v>55.357142857142861</v>
      </c>
      <c r="AL55" s="254">
        <f t="shared" si="12"/>
        <v>100</v>
      </c>
      <c r="AM55" s="254">
        <f t="shared" si="13"/>
        <v>46.666666666666664</v>
      </c>
      <c r="AN55" s="254">
        <f t="shared" si="14"/>
        <v>93.333333333333329</v>
      </c>
    </row>
    <row r="56" spans="1:40" ht="30" customHeight="1" x14ac:dyDescent="0.2">
      <c r="A56" s="41">
        <f>'STUDENT NAMELIST'!A44</f>
        <v>40</v>
      </c>
      <c r="B56" s="65" t="str">
        <f>'STUDENT NAMELIST'!B44</f>
        <v>2023PEC AI 571</v>
      </c>
      <c r="C56" s="65">
        <f>'STUDENT NAMELIST'!C44</f>
        <v>211423243040</v>
      </c>
      <c r="D56" s="98" t="str">
        <f>'STUDENT NAMELIST'!D44</f>
        <v>ARPUTHAN R</v>
      </c>
      <c r="E56" s="82">
        <v>2</v>
      </c>
      <c r="F56" s="82">
        <v>2</v>
      </c>
      <c r="G56" s="82">
        <v>2</v>
      </c>
      <c r="H56" s="82">
        <v>2</v>
      </c>
      <c r="I56" s="82">
        <v>0</v>
      </c>
      <c r="J56" s="82">
        <v>0</v>
      </c>
      <c r="K56" s="82">
        <v>0</v>
      </c>
      <c r="L56" s="82">
        <v>0</v>
      </c>
      <c r="M56" s="82">
        <v>0</v>
      </c>
      <c r="N56" s="83">
        <v>0</v>
      </c>
      <c r="O56" s="84">
        <v>0</v>
      </c>
      <c r="P56" s="91">
        <v>6</v>
      </c>
      <c r="Q56" s="91">
        <v>6</v>
      </c>
      <c r="R56" s="237">
        <v>0</v>
      </c>
      <c r="S56" s="91">
        <v>0</v>
      </c>
      <c r="T56" s="91">
        <v>6</v>
      </c>
      <c r="U56" s="91">
        <v>0</v>
      </c>
      <c r="V56" s="91">
        <v>6</v>
      </c>
      <c r="W56" s="91">
        <v>2</v>
      </c>
      <c r="X56" s="91">
        <v>0</v>
      </c>
      <c r="Y56" s="91">
        <v>0</v>
      </c>
      <c r="Z56" s="91">
        <v>12</v>
      </c>
      <c r="AA56" s="92">
        <f t="shared" si="1"/>
        <v>46</v>
      </c>
      <c r="AB56" s="284">
        <f t="shared" si="2"/>
        <v>4</v>
      </c>
      <c r="AC56" s="284">
        <f t="shared" si="3"/>
        <v>0</v>
      </c>
      <c r="AD56" s="284">
        <f t="shared" si="4"/>
        <v>20</v>
      </c>
      <c r="AE56" s="284">
        <f t="shared" si="5"/>
        <v>6</v>
      </c>
      <c r="AF56" s="284">
        <f t="shared" si="6"/>
        <v>14</v>
      </c>
      <c r="AG56" s="284">
        <f t="shared" si="15"/>
        <v>14</v>
      </c>
      <c r="AH56" s="4">
        <f t="shared" si="8"/>
        <v>46</v>
      </c>
      <c r="AI56" s="254">
        <f t="shared" si="9"/>
        <v>66.666666666666657</v>
      </c>
      <c r="AJ56" s="254">
        <f t="shared" si="10"/>
        <v>0</v>
      </c>
      <c r="AK56" s="254">
        <f t="shared" si="11"/>
        <v>46.511627906976742</v>
      </c>
      <c r="AL56" s="254">
        <f t="shared" si="12"/>
        <v>100</v>
      </c>
      <c r="AM56" s="254">
        <f t="shared" si="13"/>
        <v>82.35294117647058</v>
      </c>
      <c r="AN56" s="254">
        <f t="shared" si="14"/>
        <v>82.35294117647058</v>
      </c>
    </row>
    <row r="57" spans="1:40" ht="30" customHeight="1" x14ac:dyDescent="0.2">
      <c r="A57" s="41">
        <f>'STUDENT NAMELIST'!A45</f>
        <v>41</v>
      </c>
      <c r="B57" s="65" t="str">
        <f>'STUDENT NAMELIST'!B45</f>
        <v>2023PEC AI 112</v>
      </c>
      <c r="C57" s="65">
        <f>'STUDENT NAMELIST'!C45</f>
        <v>211423243041</v>
      </c>
      <c r="D57" s="98" t="str">
        <f>'STUDENT NAMELIST'!D45</f>
        <v>ARSHIYA ROSELINE P</v>
      </c>
      <c r="E57" s="82">
        <v>2</v>
      </c>
      <c r="F57" s="82">
        <v>2</v>
      </c>
      <c r="G57" s="82">
        <v>2</v>
      </c>
      <c r="H57" s="82">
        <v>2</v>
      </c>
      <c r="I57" s="82">
        <v>2</v>
      </c>
      <c r="J57" s="82">
        <v>0</v>
      </c>
      <c r="K57" s="82">
        <v>2</v>
      </c>
      <c r="L57" s="82">
        <v>1</v>
      </c>
      <c r="M57" s="82">
        <v>2</v>
      </c>
      <c r="N57" s="83">
        <v>2</v>
      </c>
      <c r="O57" s="84">
        <v>0</v>
      </c>
      <c r="P57" s="91">
        <v>13</v>
      </c>
      <c r="Q57" s="91">
        <v>0</v>
      </c>
      <c r="R57" s="237">
        <v>13</v>
      </c>
      <c r="S57" s="91">
        <v>13</v>
      </c>
      <c r="T57" s="91">
        <v>0</v>
      </c>
      <c r="U57" s="91">
        <v>13</v>
      </c>
      <c r="V57" s="91">
        <v>0</v>
      </c>
      <c r="W57" s="91">
        <v>0</v>
      </c>
      <c r="X57" s="91">
        <v>13</v>
      </c>
      <c r="Y57" s="91">
        <v>0</v>
      </c>
      <c r="Z57" s="91">
        <v>10</v>
      </c>
      <c r="AA57" s="92">
        <f t="shared" si="1"/>
        <v>92</v>
      </c>
      <c r="AB57" s="284">
        <f t="shared" si="2"/>
        <v>6</v>
      </c>
      <c r="AC57" s="284">
        <f t="shared" si="3"/>
        <v>2</v>
      </c>
      <c r="AD57" s="284">
        <f t="shared" si="4"/>
        <v>56</v>
      </c>
      <c r="AE57" s="284">
        <f t="shared" si="5"/>
        <v>6</v>
      </c>
      <c r="AF57" s="284">
        <f t="shared" si="6"/>
        <v>25</v>
      </c>
      <c r="AG57" s="284">
        <f t="shared" si="15"/>
        <v>14</v>
      </c>
      <c r="AH57" s="4">
        <f t="shared" si="8"/>
        <v>92</v>
      </c>
      <c r="AI57" s="254">
        <f t="shared" si="9"/>
        <v>100</v>
      </c>
      <c r="AJ57" s="254">
        <f t="shared" si="10"/>
        <v>100</v>
      </c>
      <c r="AK57" s="254">
        <f t="shared" si="11"/>
        <v>100</v>
      </c>
      <c r="AL57" s="254">
        <f t="shared" si="12"/>
        <v>100</v>
      </c>
      <c r="AM57" s="254">
        <f t="shared" si="13"/>
        <v>83.333333333333343</v>
      </c>
      <c r="AN57" s="254">
        <f t="shared" si="14"/>
        <v>46.666666666666664</v>
      </c>
    </row>
    <row r="58" spans="1:40" ht="30" customHeight="1" x14ac:dyDescent="0.2">
      <c r="A58" s="41">
        <f>'STUDENT NAMELIST'!A46</f>
        <v>42</v>
      </c>
      <c r="B58" s="65" t="str">
        <f>'STUDENT NAMELIST'!B46</f>
        <v>2023PEC AI 113</v>
      </c>
      <c r="C58" s="65">
        <f>'STUDENT NAMELIST'!C46</f>
        <v>211423243042</v>
      </c>
      <c r="D58" s="98" t="str">
        <f>'STUDENT NAMELIST'!D46</f>
        <v>ARTHI B</v>
      </c>
      <c r="E58" s="82">
        <v>2</v>
      </c>
      <c r="F58" s="82">
        <v>2</v>
      </c>
      <c r="G58" s="82">
        <v>2</v>
      </c>
      <c r="H58" s="82">
        <v>2</v>
      </c>
      <c r="I58" s="82">
        <v>2</v>
      </c>
      <c r="J58" s="82">
        <v>2</v>
      </c>
      <c r="K58" s="82">
        <v>2</v>
      </c>
      <c r="L58" s="82">
        <v>2</v>
      </c>
      <c r="M58" s="82">
        <v>2</v>
      </c>
      <c r="N58" s="83">
        <v>2</v>
      </c>
      <c r="O58" s="84">
        <v>13</v>
      </c>
      <c r="P58" s="91">
        <v>0</v>
      </c>
      <c r="Q58" s="91">
        <v>0</v>
      </c>
      <c r="R58" s="237">
        <v>13</v>
      </c>
      <c r="S58" s="91">
        <v>13</v>
      </c>
      <c r="T58" s="91">
        <v>0</v>
      </c>
      <c r="U58" s="91">
        <v>13</v>
      </c>
      <c r="V58" s="91">
        <v>0</v>
      </c>
      <c r="W58" s="91">
        <v>0</v>
      </c>
      <c r="X58" s="91">
        <v>13</v>
      </c>
      <c r="Y58" s="91">
        <v>0</v>
      </c>
      <c r="Z58" s="91">
        <v>10</v>
      </c>
      <c r="AA58" s="92">
        <f t="shared" si="1"/>
        <v>95</v>
      </c>
      <c r="AB58" s="284">
        <f t="shared" si="2"/>
        <v>6</v>
      </c>
      <c r="AC58" s="284">
        <f t="shared" si="3"/>
        <v>2</v>
      </c>
      <c r="AD58" s="284">
        <f t="shared" si="4"/>
        <v>56</v>
      </c>
      <c r="AE58" s="284">
        <f t="shared" si="5"/>
        <v>6</v>
      </c>
      <c r="AF58" s="284">
        <f t="shared" si="6"/>
        <v>25</v>
      </c>
      <c r="AG58" s="284">
        <f t="shared" si="15"/>
        <v>14</v>
      </c>
      <c r="AH58" s="4">
        <f t="shared" si="8"/>
        <v>95</v>
      </c>
      <c r="AI58" s="254">
        <f t="shared" si="9"/>
        <v>100</v>
      </c>
      <c r="AJ58" s="254">
        <f t="shared" si="10"/>
        <v>100</v>
      </c>
      <c r="AK58" s="254">
        <f t="shared" si="11"/>
        <v>100</v>
      </c>
      <c r="AL58" s="254">
        <f t="shared" si="12"/>
        <v>100</v>
      </c>
      <c r="AM58" s="254">
        <f t="shared" si="13"/>
        <v>83.333333333333343</v>
      </c>
      <c r="AN58" s="254">
        <f t="shared" si="14"/>
        <v>46.666666666666664</v>
      </c>
    </row>
    <row r="59" spans="1:40" ht="30" customHeight="1" x14ac:dyDescent="0.2">
      <c r="A59" s="41">
        <f>'STUDENT NAMELIST'!A47</f>
        <v>43</v>
      </c>
      <c r="B59" s="65" t="str">
        <f>'STUDENT NAMELIST'!B47</f>
        <v>2023PEC AI 572</v>
      </c>
      <c r="C59" s="65">
        <f>'STUDENT NAMELIST'!C47</f>
        <v>211423243043</v>
      </c>
      <c r="D59" s="98" t="str">
        <f>'STUDENT NAMELIST'!D47</f>
        <v>ARUN E</v>
      </c>
      <c r="E59" s="82">
        <v>2</v>
      </c>
      <c r="F59" s="82">
        <v>2</v>
      </c>
      <c r="G59" s="82">
        <v>2</v>
      </c>
      <c r="H59" s="82">
        <v>2</v>
      </c>
      <c r="I59" s="82">
        <v>0</v>
      </c>
      <c r="J59" s="82">
        <v>0</v>
      </c>
      <c r="K59" s="82">
        <v>0</v>
      </c>
      <c r="L59" s="82">
        <v>0</v>
      </c>
      <c r="M59" s="82">
        <v>0</v>
      </c>
      <c r="N59" s="83">
        <v>0</v>
      </c>
      <c r="O59" s="84">
        <v>6</v>
      </c>
      <c r="P59" s="91">
        <v>0</v>
      </c>
      <c r="Q59" s="91">
        <v>0</v>
      </c>
      <c r="R59" s="237">
        <v>6</v>
      </c>
      <c r="S59" s="91">
        <v>5</v>
      </c>
      <c r="T59" s="91">
        <v>0</v>
      </c>
      <c r="U59" s="91">
        <v>6</v>
      </c>
      <c r="V59" s="91">
        <v>0</v>
      </c>
      <c r="W59" s="91">
        <v>0</v>
      </c>
      <c r="X59" s="91">
        <v>3</v>
      </c>
      <c r="Y59" s="91">
        <v>6</v>
      </c>
      <c r="Z59" s="91">
        <v>0</v>
      </c>
      <c r="AA59" s="92">
        <f t="shared" si="1"/>
        <v>40</v>
      </c>
      <c r="AB59" s="284">
        <f t="shared" si="2"/>
        <v>4</v>
      </c>
      <c r="AC59" s="284">
        <f t="shared" si="3"/>
        <v>0</v>
      </c>
      <c r="AD59" s="284">
        <f t="shared" si="4"/>
        <v>25</v>
      </c>
      <c r="AE59" s="284">
        <f t="shared" si="5"/>
        <v>6</v>
      </c>
      <c r="AF59" s="284">
        <f t="shared" si="6"/>
        <v>5</v>
      </c>
      <c r="AG59" s="284">
        <f t="shared" si="15"/>
        <v>14</v>
      </c>
      <c r="AH59" s="4">
        <f t="shared" si="8"/>
        <v>40</v>
      </c>
      <c r="AI59" s="254">
        <f t="shared" si="9"/>
        <v>66.666666666666657</v>
      </c>
      <c r="AJ59" s="254">
        <f t="shared" si="10"/>
        <v>0</v>
      </c>
      <c r="AK59" s="254">
        <f t="shared" si="11"/>
        <v>44.642857142857146</v>
      </c>
      <c r="AL59" s="254">
        <f t="shared" si="12"/>
        <v>100</v>
      </c>
      <c r="AM59" s="254">
        <f t="shared" si="13"/>
        <v>33.333333333333329</v>
      </c>
      <c r="AN59" s="254">
        <f t="shared" si="14"/>
        <v>93.333333333333329</v>
      </c>
    </row>
    <row r="60" spans="1:40" ht="30" customHeight="1" x14ac:dyDescent="0.2">
      <c r="A60" s="41">
        <f>'STUDENT NAMELIST'!A48</f>
        <v>44</v>
      </c>
      <c r="B60" s="65" t="str">
        <f>'STUDENT NAMELIST'!B48</f>
        <v>2023PEC AI 114</v>
      </c>
      <c r="C60" s="65">
        <f>'STUDENT NAMELIST'!C48</f>
        <v>211423243044</v>
      </c>
      <c r="D60" s="98" t="str">
        <f>'STUDENT NAMELIST'!D48</f>
        <v>ARUNA S</v>
      </c>
      <c r="E60" s="82">
        <v>2</v>
      </c>
      <c r="F60" s="82">
        <v>2</v>
      </c>
      <c r="G60" s="82">
        <v>2</v>
      </c>
      <c r="H60" s="82">
        <v>2</v>
      </c>
      <c r="I60" s="82">
        <v>2</v>
      </c>
      <c r="J60" s="82">
        <v>0</v>
      </c>
      <c r="K60" s="82">
        <v>2</v>
      </c>
      <c r="L60" s="82">
        <v>1</v>
      </c>
      <c r="M60" s="82">
        <v>2</v>
      </c>
      <c r="N60" s="83">
        <v>2</v>
      </c>
      <c r="O60" s="84">
        <v>0</v>
      </c>
      <c r="P60" s="91">
        <v>10</v>
      </c>
      <c r="Q60" s="91">
        <v>0</v>
      </c>
      <c r="R60" s="237">
        <v>13</v>
      </c>
      <c r="S60" s="91">
        <v>13</v>
      </c>
      <c r="T60" s="91">
        <v>0</v>
      </c>
      <c r="U60" s="91">
        <v>13</v>
      </c>
      <c r="V60" s="91">
        <v>0</v>
      </c>
      <c r="W60" s="91">
        <v>0</v>
      </c>
      <c r="X60" s="91">
        <v>13</v>
      </c>
      <c r="Y60" s="91">
        <v>0</v>
      </c>
      <c r="Z60" s="91">
        <v>10</v>
      </c>
      <c r="AA60" s="92">
        <f t="shared" si="1"/>
        <v>89</v>
      </c>
      <c r="AB60" s="284">
        <f t="shared" si="2"/>
        <v>6</v>
      </c>
      <c r="AC60" s="284">
        <f t="shared" si="3"/>
        <v>2</v>
      </c>
      <c r="AD60" s="284">
        <f t="shared" si="4"/>
        <v>53</v>
      </c>
      <c r="AE60" s="284">
        <f t="shared" si="5"/>
        <v>6</v>
      </c>
      <c r="AF60" s="284">
        <f t="shared" si="6"/>
        <v>25</v>
      </c>
      <c r="AG60" s="284">
        <f t="shared" si="15"/>
        <v>14</v>
      </c>
      <c r="AH60" s="4">
        <f t="shared" si="8"/>
        <v>89</v>
      </c>
      <c r="AI60" s="254">
        <f t="shared" si="9"/>
        <v>100</v>
      </c>
      <c r="AJ60" s="254">
        <f t="shared" si="10"/>
        <v>100</v>
      </c>
      <c r="AK60" s="254">
        <f t="shared" si="11"/>
        <v>94.642857142857139</v>
      </c>
      <c r="AL60" s="254">
        <f t="shared" si="12"/>
        <v>100</v>
      </c>
      <c r="AM60" s="254">
        <f t="shared" si="13"/>
        <v>83.333333333333343</v>
      </c>
      <c r="AN60" s="254">
        <f t="shared" si="14"/>
        <v>46.666666666666664</v>
      </c>
    </row>
    <row r="61" spans="1:40" ht="30" customHeight="1" x14ac:dyDescent="0.2">
      <c r="A61" s="41">
        <f>'STUDENT NAMELIST'!A49</f>
        <v>45</v>
      </c>
      <c r="B61" s="65" t="str">
        <f>'STUDENT NAMELIST'!B49</f>
        <v>2023PEC AI 573</v>
      </c>
      <c r="C61" s="65">
        <f>'STUDENT NAMELIST'!C49</f>
        <v>211423243045</v>
      </c>
      <c r="D61" s="98" t="str">
        <f>'STUDENT NAMELIST'!D49</f>
        <v>ARYAN A SAJITH</v>
      </c>
      <c r="E61" s="82">
        <v>2</v>
      </c>
      <c r="F61" s="82">
        <v>2</v>
      </c>
      <c r="G61" s="82">
        <v>2</v>
      </c>
      <c r="H61" s="82">
        <v>2</v>
      </c>
      <c r="I61" s="82">
        <v>2</v>
      </c>
      <c r="J61" s="82">
        <v>2</v>
      </c>
      <c r="K61" s="82">
        <v>0</v>
      </c>
      <c r="L61" s="82">
        <v>0</v>
      </c>
      <c r="M61" s="82">
        <v>0</v>
      </c>
      <c r="N61" s="83">
        <v>0</v>
      </c>
      <c r="O61" s="84">
        <v>9</v>
      </c>
      <c r="P61" s="91">
        <v>0</v>
      </c>
      <c r="Q61" s="91">
        <v>0</v>
      </c>
      <c r="R61" s="237">
        <v>9</v>
      </c>
      <c r="S61" s="91">
        <v>8</v>
      </c>
      <c r="T61" s="91">
        <v>0</v>
      </c>
      <c r="U61" s="91">
        <v>9</v>
      </c>
      <c r="V61" s="91">
        <v>0</v>
      </c>
      <c r="W61" s="91">
        <v>0</v>
      </c>
      <c r="X61" s="91">
        <v>3</v>
      </c>
      <c r="Y61" s="91">
        <v>9</v>
      </c>
      <c r="Z61" s="91">
        <v>0</v>
      </c>
      <c r="AA61" s="92">
        <f t="shared" si="1"/>
        <v>59</v>
      </c>
      <c r="AB61" s="284">
        <f t="shared" si="2"/>
        <v>4</v>
      </c>
      <c r="AC61" s="284">
        <f t="shared" si="3"/>
        <v>0</v>
      </c>
      <c r="AD61" s="284">
        <f t="shared" si="4"/>
        <v>39</v>
      </c>
      <c r="AE61" s="284">
        <f t="shared" si="5"/>
        <v>6</v>
      </c>
      <c r="AF61" s="284">
        <f t="shared" si="6"/>
        <v>5</v>
      </c>
      <c r="AG61" s="284">
        <f t="shared" si="15"/>
        <v>14</v>
      </c>
      <c r="AH61" s="4">
        <f t="shared" si="8"/>
        <v>59</v>
      </c>
      <c r="AI61" s="254">
        <f t="shared" si="9"/>
        <v>66.666666666666657</v>
      </c>
      <c r="AJ61" s="254">
        <f t="shared" si="10"/>
        <v>0</v>
      </c>
      <c r="AK61" s="254">
        <f t="shared" si="11"/>
        <v>69.642857142857139</v>
      </c>
      <c r="AL61" s="254">
        <f t="shared" si="12"/>
        <v>100</v>
      </c>
      <c r="AM61" s="254">
        <f t="shared" si="13"/>
        <v>33.333333333333329</v>
      </c>
      <c r="AN61" s="254">
        <f t="shared" si="14"/>
        <v>93.333333333333329</v>
      </c>
    </row>
    <row r="62" spans="1:40" ht="30" customHeight="1" x14ac:dyDescent="0.2">
      <c r="A62" s="41">
        <f>'STUDENT NAMELIST'!A50</f>
        <v>46</v>
      </c>
      <c r="B62" s="65" t="str">
        <f>'STUDENT NAMELIST'!B50</f>
        <v>2023PEC AI 574</v>
      </c>
      <c r="C62" s="65">
        <f>'STUDENT NAMELIST'!C50</f>
        <v>211423243046</v>
      </c>
      <c r="D62" s="98" t="str">
        <f>'STUDENT NAMELIST'!D50</f>
        <v>ASHIK K P</v>
      </c>
      <c r="E62" s="82">
        <v>2</v>
      </c>
      <c r="F62" s="82">
        <v>2</v>
      </c>
      <c r="G62" s="82">
        <v>2</v>
      </c>
      <c r="H62" s="82">
        <v>2</v>
      </c>
      <c r="I62" s="82">
        <v>2</v>
      </c>
      <c r="J62" s="82">
        <v>2</v>
      </c>
      <c r="K62" s="82">
        <v>2</v>
      </c>
      <c r="L62" s="82">
        <v>0</v>
      </c>
      <c r="M62" s="82">
        <v>0</v>
      </c>
      <c r="N62" s="83">
        <v>0</v>
      </c>
      <c r="O62" s="84">
        <v>0</v>
      </c>
      <c r="P62" s="91">
        <v>10</v>
      </c>
      <c r="Q62" s="91">
        <v>10</v>
      </c>
      <c r="R62" s="237">
        <v>0</v>
      </c>
      <c r="S62" s="91">
        <v>0</v>
      </c>
      <c r="T62" s="91">
        <v>10</v>
      </c>
      <c r="U62" s="91">
        <v>0</v>
      </c>
      <c r="V62" s="91">
        <v>10</v>
      </c>
      <c r="W62" s="91">
        <v>6</v>
      </c>
      <c r="X62" s="91">
        <v>0</v>
      </c>
      <c r="Y62" s="91">
        <v>0</v>
      </c>
      <c r="Z62" s="91">
        <v>11</v>
      </c>
      <c r="AA62" s="92">
        <f t="shared" si="1"/>
        <v>71</v>
      </c>
      <c r="AB62" s="284">
        <f t="shared" si="2"/>
        <v>6</v>
      </c>
      <c r="AC62" s="284">
        <f t="shared" si="3"/>
        <v>0</v>
      </c>
      <c r="AD62" s="284">
        <f t="shared" si="4"/>
        <v>34</v>
      </c>
      <c r="AE62" s="284">
        <f t="shared" si="5"/>
        <v>6</v>
      </c>
      <c r="AF62" s="284">
        <f t="shared" si="6"/>
        <v>13</v>
      </c>
      <c r="AG62" s="284">
        <f t="shared" si="15"/>
        <v>14</v>
      </c>
      <c r="AH62" s="4">
        <f t="shared" si="8"/>
        <v>71</v>
      </c>
      <c r="AI62" s="254">
        <f t="shared" si="9"/>
        <v>100</v>
      </c>
      <c r="AJ62" s="254">
        <f t="shared" si="10"/>
        <v>0</v>
      </c>
      <c r="AK62" s="254">
        <f t="shared" si="11"/>
        <v>79.069767441860463</v>
      </c>
      <c r="AL62" s="254">
        <f t="shared" si="12"/>
        <v>100</v>
      </c>
      <c r="AM62" s="254">
        <f t="shared" si="13"/>
        <v>76.470588235294116</v>
      </c>
      <c r="AN62" s="254">
        <f t="shared" si="14"/>
        <v>82.35294117647058</v>
      </c>
    </row>
    <row r="63" spans="1:40" ht="30" customHeight="1" x14ac:dyDescent="0.2">
      <c r="A63" s="41">
        <f>'STUDENT NAMELIST'!A51</f>
        <v>47</v>
      </c>
      <c r="B63" s="65" t="str">
        <f>'STUDENT NAMELIST'!B51</f>
        <v>2023PEC AI 115</v>
      </c>
      <c r="C63" s="65">
        <f>'STUDENT NAMELIST'!C51</f>
        <v>211423243047</v>
      </c>
      <c r="D63" s="98" t="str">
        <f>'STUDENT NAMELIST'!D51</f>
        <v>ASHIKA D</v>
      </c>
      <c r="E63" s="82">
        <v>2</v>
      </c>
      <c r="F63" s="82">
        <v>2</v>
      </c>
      <c r="G63" s="82">
        <v>2</v>
      </c>
      <c r="H63" s="82">
        <v>2</v>
      </c>
      <c r="I63" s="82">
        <v>0</v>
      </c>
      <c r="J63" s="82">
        <v>1</v>
      </c>
      <c r="K63" s="82">
        <v>0</v>
      </c>
      <c r="L63" s="82">
        <v>1</v>
      </c>
      <c r="M63" s="82">
        <v>2</v>
      </c>
      <c r="N63" s="83">
        <v>0</v>
      </c>
      <c r="O63" s="84">
        <v>13</v>
      </c>
      <c r="P63" s="91">
        <v>0</v>
      </c>
      <c r="Q63" s="91">
        <v>13</v>
      </c>
      <c r="R63" s="237">
        <v>0</v>
      </c>
      <c r="S63" s="91">
        <v>6</v>
      </c>
      <c r="T63" s="91">
        <v>0</v>
      </c>
      <c r="U63" s="91">
        <v>8</v>
      </c>
      <c r="V63" s="91">
        <v>0</v>
      </c>
      <c r="W63" s="91">
        <v>8</v>
      </c>
      <c r="X63" s="91">
        <v>0</v>
      </c>
      <c r="Y63" s="91">
        <v>11</v>
      </c>
      <c r="Z63" s="91">
        <v>0</v>
      </c>
      <c r="AA63" s="92">
        <f t="shared" si="1"/>
        <v>71</v>
      </c>
      <c r="AB63" s="284">
        <f t="shared" si="2"/>
        <v>4</v>
      </c>
      <c r="AC63" s="284">
        <f t="shared" si="3"/>
        <v>0</v>
      </c>
      <c r="AD63" s="284">
        <f t="shared" si="4"/>
        <v>42</v>
      </c>
      <c r="AE63" s="284">
        <f t="shared" si="5"/>
        <v>6</v>
      </c>
      <c r="AF63" s="284">
        <f t="shared" si="6"/>
        <v>2</v>
      </c>
      <c r="AG63" s="284">
        <f t="shared" si="15"/>
        <v>14</v>
      </c>
      <c r="AH63" s="4">
        <f t="shared" si="8"/>
        <v>71</v>
      </c>
      <c r="AI63" s="254">
        <f t="shared" si="9"/>
        <v>66.666666666666657</v>
      </c>
      <c r="AJ63" s="254">
        <f t="shared" si="10"/>
        <v>0</v>
      </c>
      <c r="AK63" s="254">
        <f t="shared" si="11"/>
        <v>75</v>
      </c>
      <c r="AL63" s="254">
        <f t="shared" si="12"/>
        <v>100</v>
      </c>
      <c r="AM63" s="254">
        <f t="shared" si="13"/>
        <v>100</v>
      </c>
      <c r="AN63" s="254">
        <f t="shared" si="14"/>
        <v>700</v>
      </c>
    </row>
    <row r="64" spans="1:40" ht="30" customHeight="1" x14ac:dyDescent="0.2">
      <c r="A64" s="41">
        <f>'STUDENT NAMELIST'!A52</f>
        <v>48</v>
      </c>
      <c r="B64" s="65" t="str">
        <f>'STUDENT NAMELIST'!B52</f>
        <v>2023PEC AI 116</v>
      </c>
      <c r="C64" s="65">
        <f>'STUDENT NAMELIST'!C52</f>
        <v>211423243048</v>
      </c>
      <c r="D64" s="98" t="str">
        <f>'STUDENT NAMELIST'!D52</f>
        <v>ASHIKHA P</v>
      </c>
      <c r="E64" s="82">
        <v>2</v>
      </c>
      <c r="F64" s="82">
        <v>2</v>
      </c>
      <c r="G64" s="82">
        <v>2</v>
      </c>
      <c r="H64" s="82">
        <v>2</v>
      </c>
      <c r="I64" s="82">
        <v>2</v>
      </c>
      <c r="J64" s="82">
        <v>2</v>
      </c>
      <c r="K64" s="82">
        <v>2</v>
      </c>
      <c r="L64" s="82">
        <v>0</v>
      </c>
      <c r="M64" s="82">
        <v>2</v>
      </c>
      <c r="N64" s="83">
        <v>0</v>
      </c>
      <c r="O64" s="84">
        <v>13</v>
      </c>
      <c r="P64" s="91">
        <v>0</v>
      </c>
      <c r="Q64" s="91">
        <v>0</v>
      </c>
      <c r="R64" s="237">
        <v>13</v>
      </c>
      <c r="S64" s="91">
        <v>13</v>
      </c>
      <c r="T64" s="91">
        <v>0</v>
      </c>
      <c r="U64" s="91">
        <v>13</v>
      </c>
      <c r="V64" s="91">
        <v>0</v>
      </c>
      <c r="W64" s="91">
        <v>0</v>
      </c>
      <c r="X64" s="91">
        <v>13</v>
      </c>
      <c r="Y64" s="91">
        <v>0</v>
      </c>
      <c r="Z64" s="91">
        <v>12</v>
      </c>
      <c r="AA64" s="92">
        <f t="shared" si="1"/>
        <v>93</v>
      </c>
      <c r="AB64" s="284">
        <f t="shared" si="2"/>
        <v>6</v>
      </c>
      <c r="AC64" s="284">
        <f t="shared" si="3"/>
        <v>0</v>
      </c>
      <c r="AD64" s="284">
        <f t="shared" si="4"/>
        <v>56</v>
      </c>
      <c r="AE64" s="284">
        <f t="shared" si="5"/>
        <v>6</v>
      </c>
      <c r="AF64" s="284">
        <f t="shared" si="6"/>
        <v>27</v>
      </c>
      <c r="AG64" s="284">
        <f t="shared" si="15"/>
        <v>14</v>
      </c>
      <c r="AH64" s="4">
        <f t="shared" si="8"/>
        <v>93</v>
      </c>
      <c r="AI64" s="254">
        <f t="shared" si="9"/>
        <v>100</v>
      </c>
      <c r="AJ64" s="254">
        <f t="shared" si="10"/>
        <v>0</v>
      </c>
      <c r="AK64" s="254">
        <f t="shared" si="11"/>
        <v>100</v>
      </c>
      <c r="AL64" s="254">
        <f t="shared" si="12"/>
        <v>100</v>
      </c>
      <c r="AM64" s="254">
        <f t="shared" si="13"/>
        <v>90</v>
      </c>
      <c r="AN64" s="254">
        <f t="shared" si="14"/>
        <v>46.666666666666664</v>
      </c>
    </row>
    <row r="65" spans="1:40" ht="30" customHeight="1" x14ac:dyDescent="0.2">
      <c r="A65" s="41">
        <f>'STUDENT NAMELIST'!A53</f>
        <v>49</v>
      </c>
      <c r="B65" s="65" t="str">
        <f>'STUDENT NAMELIST'!B53</f>
        <v>2023PEC AI 117</v>
      </c>
      <c r="C65" s="65">
        <f>'STUDENT NAMELIST'!C53</f>
        <v>211423243049</v>
      </c>
      <c r="D65" s="98" t="str">
        <f>'STUDENT NAMELIST'!D53</f>
        <v>ASHIN LATHIKA E J</v>
      </c>
      <c r="E65" s="82">
        <v>2</v>
      </c>
      <c r="F65" s="82">
        <v>2</v>
      </c>
      <c r="G65" s="82">
        <v>2</v>
      </c>
      <c r="H65" s="82">
        <v>2</v>
      </c>
      <c r="I65" s="82">
        <v>0</v>
      </c>
      <c r="J65" s="82">
        <v>0</v>
      </c>
      <c r="K65" s="82">
        <v>2</v>
      </c>
      <c r="L65" s="82">
        <v>0</v>
      </c>
      <c r="M65" s="82">
        <v>2</v>
      </c>
      <c r="N65" s="83">
        <v>2</v>
      </c>
      <c r="O65" s="84">
        <v>13</v>
      </c>
      <c r="P65" s="91">
        <v>0</v>
      </c>
      <c r="Q65" s="91">
        <v>0</v>
      </c>
      <c r="R65" s="237">
        <v>4</v>
      </c>
      <c r="S65" s="91">
        <v>6</v>
      </c>
      <c r="T65" s="91">
        <v>0</v>
      </c>
      <c r="U65" s="91">
        <v>13</v>
      </c>
      <c r="V65" s="91">
        <v>0</v>
      </c>
      <c r="W65" s="91">
        <v>0</v>
      </c>
      <c r="X65" s="91">
        <v>13</v>
      </c>
      <c r="Y65" s="91">
        <v>11</v>
      </c>
      <c r="Z65" s="91">
        <v>0</v>
      </c>
      <c r="AA65" s="92">
        <f t="shared" si="1"/>
        <v>74</v>
      </c>
      <c r="AB65" s="284">
        <f t="shared" si="2"/>
        <v>6</v>
      </c>
      <c r="AC65" s="284">
        <f t="shared" si="3"/>
        <v>2</v>
      </c>
      <c r="AD65" s="284">
        <f t="shared" si="4"/>
        <v>38</v>
      </c>
      <c r="AE65" s="284">
        <f t="shared" si="5"/>
        <v>6</v>
      </c>
      <c r="AF65" s="284">
        <f t="shared" si="6"/>
        <v>15</v>
      </c>
      <c r="AG65" s="284">
        <f t="shared" si="15"/>
        <v>14</v>
      </c>
      <c r="AH65" s="4">
        <f t="shared" si="8"/>
        <v>74</v>
      </c>
      <c r="AI65" s="254">
        <f t="shared" si="9"/>
        <v>100</v>
      </c>
      <c r="AJ65" s="254">
        <f t="shared" si="10"/>
        <v>100</v>
      </c>
      <c r="AK65" s="254">
        <f t="shared" si="11"/>
        <v>67.857142857142861</v>
      </c>
      <c r="AL65" s="254">
        <f t="shared" si="12"/>
        <v>100</v>
      </c>
      <c r="AM65" s="254">
        <f t="shared" si="13"/>
        <v>100</v>
      </c>
      <c r="AN65" s="254">
        <f t="shared" si="14"/>
        <v>93.333333333333329</v>
      </c>
    </row>
    <row r="66" spans="1:40" ht="30" customHeight="1" x14ac:dyDescent="0.2">
      <c r="A66" s="41">
        <f>'STUDENT NAMELIST'!A54</f>
        <v>50</v>
      </c>
      <c r="B66" s="65" t="str">
        <f>'STUDENT NAMELIST'!B54</f>
        <v>2023PEC AI 118</v>
      </c>
      <c r="C66" s="65">
        <f>'STUDENT NAMELIST'!C54</f>
        <v>211423243050</v>
      </c>
      <c r="D66" s="98" t="str">
        <f>'STUDENT NAMELIST'!D54</f>
        <v xml:space="preserve">ASHVITHA R </v>
      </c>
      <c r="E66" s="82">
        <v>0</v>
      </c>
      <c r="F66" s="82">
        <v>2</v>
      </c>
      <c r="G66" s="82">
        <v>2</v>
      </c>
      <c r="H66" s="82">
        <v>2</v>
      </c>
      <c r="I66" s="82">
        <v>2</v>
      </c>
      <c r="J66" s="82">
        <v>0</v>
      </c>
      <c r="K66" s="82">
        <v>2</v>
      </c>
      <c r="L66" s="82">
        <v>0</v>
      </c>
      <c r="M66" s="82">
        <v>2</v>
      </c>
      <c r="N66" s="83">
        <v>2</v>
      </c>
      <c r="O66" s="84">
        <v>10</v>
      </c>
      <c r="P66" s="91">
        <v>0</v>
      </c>
      <c r="Q66" s="91">
        <v>7</v>
      </c>
      <c r="R66" s="237">
        <v>0</v>
      </c>
      <c r="S66" s="91">
        <v>4</v>
      </c>
      <c r="T66" s="91">
        <v>0</v>
      </c>
      <c r="U66" s="91">
        <v>10</v>
      </c>
      <c r="V66" s="91">
        <v>0</v>
      </c>
      <c r="W66" s="91">
        <v>0</v>
      </c>
      <c r="X66" s="91">
        <v>13</v>
      </c>
      <c r="Y66" s="91">
        <v>0</v>
      </c>
      <c r="Z66" s="91">
        <v>10</v>
      </c>
      <c r="AA66" s="92">
        <f t="shared" si="1"/>
        <v>68</v>
      </c>
      <c r="AB66" s="284">
        <f t="shared" si="2"/>
        <v>4</v>
      </c>
      <c r="AC66" s="284">
        <f t="shared" si="3"/>
        <v>2</v>
      </c>
      <c r="AD66" s="284">
        <f t="shared" si="4"/>
        <v>35</v>
      </c>
      <c r="AE66" s="284">
        <f t="shared" si="5"/>
        <v>6</v>
      </c>
      <c r="AF66" s="284">
        <f t="shared" si="6"/>
        <v>25</v>
      </c>
      <c r="AG66" s="284">
        <f t="shared" si="15"/>
        <v>14</v>
      </c>
      <c r="AH66" s="4">
        <f t="shared" si="8"/>
        <v>68</v>
      </c>
      <c r="AI66" s="254">
        <f t="shared" si="9"/>
        <v>66.666666666666657</v>
      </c>
      <c r="AJ66" s="254">
        <f t="shared" si="10"/>
        <v>100</v>
      </c>
      <c r="AK66" s="254">
        <f t="shared" si="11"/>
        <v>62.5</v>
      </c>
      <c r="AL66" s="254">
        <f t="shared" si="12"/>
        <v>100</v>
      </c>
      <c r="AM66" s="254">
        <f t="shared" si="13"/>
        <v>83.333333333333343</v>
      </c>
      <c r="AN66" s="254">
        <f t="shared" si="14"/>
        <v>46.666666666666664</v>
      </c>
    </row>
    <row r="67" spans="1:40" ht="30" customHeight="1" x14ac:dyDescent="0.2">
      <c r="A67" s="41">
        <f>'STUDENT NAMELIST'!A55</f>
        <v>51</v>
      </c>
      <c r="B67" s="65" t="str">
        <f>'STUDENT NAMELIST'!B55</f>
        <v>2023PEC AI 575</v>
      </c>
      <c r="C67" s="65">
        <f>'STUDENT NAMELIST'!C55</f>
        <v>211423243051</v>
      </c>
      <c r="D67" s="98" t="str">
        <f>'STUDENT NAMELIST'!D55</f>
        <v>ASHWANTHRAJ I</v>
      </c>
      <c r="E67" s="82">
        <v>2</v>
      </c>
      <c r="F67" s="82">
        <v>2</v>
      </c>
      <c r="G67" s="82">
        <v>2</v>
      </c>
      <c r="H67" s="82">
        <v>2</v>
      </c>
      <c r="I67" s="82">
        <v>2</v>
      </c>
      <c r="J67" s="82">
        <v>0</v>
      </c>
      <c r="K67" s="82">
        <v>0</v>
      </c>
      <c r="L67" s="82">
        <v>0</v>
      </c>
      <c r="M67" s="82">
        <v>0</v>
      </c>
      <c r="N67" s="83">
        <v>0</v>
      </c>
      <c r="O67" s="84">
        <v>7</v>
      </c>
      <c r="P67" s="91">
        <v>0</v>
      </c>
      <c r="Q67" s="91">
        <v>0</v>
      </c>
      <c r="R67" s="237">
        <v>7</v>
      </c>
      <c r="S67" s="91">
        <v>6</v>
      </c>
      <c r="T67" s="91">
        <v>0</v>
      </c>
      <c r="U67" s="91">
        <v>7</v>
      </c>
      <c r="V67" s="91">
        <v>0</v>
      </c>
      <c r="W67" s="91">
        <v>0</v>
      </c>
      <c r="X67" s="91">
        <v>5</v>
      </c>
      <c r="Y67" s="91">
        <v>8</v>
      </c>
      <c r="Z67" s="91">
        <v>0</v>
      </c>
      <c r="AA67" s="92">
        <f t="shared" si="1"/>
        <v>50</v>
      </c>
      <c r="AB67" s="284">
        <f t="shared" si="2"/>
        <v>4</v>
      </c>
      <c r="AC67" s="284">
        <f t="shared" si="3"/>
        <v>0</v>
      </c>
      <c r="AD67" s="284">
        <f t="shared" si="4"/>
        <v>31</v>
      </c>
      <c r="AE67" s="284">
        <f t="shared" si="5"/>
        <v>6</v>
      </c>
      <c r="AF67" s="284">
        <f t="shared" si="6"/>
        <v>7</v>
      </c>
      <c r="AG67" s="284">
        <f t="shared" si="15"/>
        <v>14</v>
      </c>
      <c r="AH67" s="4">
        <f t="shared" si="8"/>
        <v>50</v>
      </c>
      <c r="AI67" s="254">
        <f t="shared" si="9"/>
        <v>66.666666666666657</v>
      </c>
      <c r="AJ67" s="254">
        <f t="shared" si="10"/>
        <v>0</v>
      </c>
      <c r="AK67" s="254">
        <f t="shared" si="11"/>
        <v>55.357142857142861</v>
      </c>
      <c r="AL67" s="254">
        <f t="shared" si="12"/>
        <v>100</v>
      </c>
      <c r="AM67" s="254">
        <f t="shared" si="13"/>
        <v>46.666666666666664</v>
      </c>
      <c r="AN67" s="254">
        <f t="shared" si="14"/>
        <v>93.333333333333329</v>
      </c>
    </row>
    <row r="68" spans="1:40" ht="30" customHeight="1" x14ac:dyDescent="0.2">
      <c r="A68" s="41">
        <f>'STUDENT NAMELIST'!A56</f>
        <v>52</v>
      </c>
      <c r="B68" s="65" t="str">
        <f>'STUDENT NAMELIST'!B56</f>
        <v>2023PEC AI 576</v>
      </c>
      <c r="C68" s="65">
        <f>'STUDENT NAMELIST'!C56</f>
        <v>211423243052</v>
      </c>
      <c r="D68" s="98" t="str">
        <f>'STUDENT NAMELIST'!D56</f>
        <v>ASIZ GODWIN A</v>
      </c>
      <c r="E68" s="82">
        <v>2</v>
      </c>
      <c r="F68" s="82">
        <v>2</v>
      </c>
      <c r="G68" s="82">
        <v>2</v>
      </c>
      <c r="H68" s="82">
        <v>2</v>
      </c>
      <c r="I68" s="82">
        <v>2</v>
      </c>
      <c r="J68" s="82">
        <v>1</v>
      </c>
      <c r="K68" s="82">
        <v>0</v>
      </c>
      <c r="L68" s="82">
        <v>0</v>
      </c>
      <c r="M68" s="82">
        <v>0</v>
      </c>
      <c r="N68" s="83">
        <v>0</v>
      </c>
      <c r="O68" s="84">
        <v>0</v>
      </c>
      <c r="P68" s="91">
        <v>8</v>
      </c>
      <c r="Q68" s="91">
        <v>8</v>
      </c>
      <c r="R68" s="237">
        <v>0</v>
      </c>
      <c r="S68" s="91">
        <v>0</v>
      </c>
      <c r="T68" s="91">
        <v>8</v>
      </c>
      <c r="U68" s="91">
        <v>0</v>
      </c>
      <c r="V68" s="91">
        <v>8</v>
      </c>
      <c r="W68" s="91">
        <v>4</v>
      </c>
      <c r="X68" s="91">
        <v>0</v>
      </c>
      <c r="Y68" s="91">
        <v>0</v>
      </c>
      <c r="Z68" s="91">
        <v>12</v>
      </c>
      <c r="AA68" s="92">
        <f t="shared" si="1"/>
        <v>59</v>
      </c>
      <c r="AB68" s="284">
        <f t="shared" si="2"/>
        <v>4</v>
      </c>
      <c r="AC68" s="284">
        <f t="shared" si="3"/>
        <v>0</v>
      </c>
      <c r="AD68" s="284">
        <f t="shared" si="4"/>
        <v>28</v>
      </c>
      <c r="AE68" s="284">
        <f t="shared" si="5"/>
        <v>6</v>
      </c>
      <c r="AF68" s="284">
        <f t="shared" si="6"/>
        <v>14</v>
      </c>
      <c r="AG68" s="284">
        <f t="shared" si="15"/>
        <v>14</v>
      </c>
      <c r="AH68" s="4">
        <f t="shared" si="8"/>
        <v>59</v>
      </c>
      <c r="AI68" s="254">
        <f t="shared" si="9"/>
        <v>66.666666666666657</v>
      </c>
      <c r="AJ68" s="254">
        <f t="shared" si="10"/>
        <v>0</v>
      </c>
      <c r="AK68" s="254">
        <f t="shared" si="11"/>
        <v>65.116279069767444</v>
      </c>
      <c r="AL68" s="254">
        <f t="shared" si="12"/>
        <v>100</v>
      </c>
      <c r="AM68" s="254">
        <f t="shared" si="13"/>
        <v>82.35294117647058</v>
      </c>
      <c r="AN68" s="254">
        <f t="shared" si="14"/>
        <v>82.35294117647058</v>
      </c>
    </row>
    <row r="69" spans="1:40" ht="30" customHeight="1" x14ac:dyDescent="0.2">
      <c r="A69" s="41">
        <f>'STUDENT NAMELIST'!A57</f>
        <v>53</v>
      </c>
      <c r="B69" s="65" t="str">
        <f>'STUDENT NAMELIST'!B57</f>
        <v>2023PEC AI 119</v>
      </c>
      <c r="C69" s="65">
        <f>'STUDENT NAMELIST'!C57</f>
        <v>211423243053</v>
      </c>
      <c r="D69" s="98" t="str">
        <f>'STUDENT NAMELIST'!D57</f>
        <v>ATSHAYA S</v>
      </c>
      <c r="E69" s="82">
        <v>2</v>
      </c>
      <c r="F69" s="82">
        <v>2</v>
      </c>
      <c r="G69" s="82">
        <v>2</v>
      </c>
      <c r="H69" s="82">
        <v>2</v>
      </c>
      <c r="I69" s="82">
        <v>2</v>
      </c>
      <c r="J69" s="82">
        <v>2</v>
      </c>
      <c r="K69" s="82">
        <v>2</v>
      </c>
      <c r="L69" s="82">
        <v>2</v>
      </c>
      <c r="M69" s="82">
        <v>2</v>
      </c>
      <c r="N69" s="83">
        <v>2</v>
      </c>
      <c r="O69" s="84">
        <v>13</v>
      </c>
      <c r="P69" s="91">
        <v>0</v>
      </c>
      <c r="Q69" s="91">
        <v>0</v>
      </c>
      <c r="R69" s="237">
        <v>13</v>
      </c>
      <c r="S69" s="91">
        <v>13</v>
      </c>
      <c r="T69" s="91">
        <v>0</v>
      </c>
      <c r="U69" s="91">
        <v>0</v>
      </c>
      <c r="V69" s="91">
        <v>10</v>
      </c>
      <c r="W69" s="91">
        <v>0</v>
      </c>
      <c r="X69" s="91">
        <v>10</v>
      </c>
      <c r="Y69" s="91">
        <v>15</v>
      </c>
      <c r="Z69" s="91">
        <v>0</v>
      </c>
      <c r="AA69" s="92">
        <f t="shared" si="1"/>
        <v>94</v>
      </c>
      <c r="AB69" s="284">
        <f t="shared" si="2"/>
        <v>6</v>
      </c>
      <c r="AC69" s="284">
        <f t="shared" si="3"/>
        <v>2</v>
      </c>
      <c r="AD69" s="284">
        <f t="shared" si="4"/>
        <v>43</v>
      </c>
      <c r="AE69" s="284">
        <f t="shared" si="5"/>
        <v>6</v>
      </c>
      <c r="AF69" s="284">
        <f t="shared" si="6"/>
        <v>12</v>
      </c>
      <c r="AG69" s="284">
        <f t="shared" si="15"/>
        <v>14</v>
      </c>
      <c r="AH69" s="4">
        <f t="shared" si="8"/>
        <v>94</v>
      </c>
      <c r="AI69" s="254">
        <f t="shared" si="9"/>
        <v>100</v>
      </c>
      <c r="AJ69" s="254">
        <f t="shared" si="10"/>
        <v>100</v>
      </c>
      <c r="AK69" s="254">
        <f t="shared" si="11"/>
        <v>100</v>
      </c>
      <c r="AL69" s="254">
        <f t="shared" si="12"/>
        <v>100</v>
      </c>
      <c r="AM69" s="254">
        <f t="shared" si="13"/>
        <v>80</v>
      </c>
      <c r="AN69" s="254">
        <f t="shared" si="14"/>
        <v>93.333333333333329</v>
      </c>
    </row>
    <row r="70" spans="1:40" ht="30" customHeight="1" x14ac:dyDescent="0.2">
      <c r="A70" s="41">
        <f>'STUDENT NAMELIST'!A58</f>
        <v>54</v>
      </c>
      <c r="B70" s="65" t="str">
        <f>'STUDENT NAMELIST'!B58</f>
        <v>2023PEC AI 120</v>
      </c>
      <c r="C70" s="65">
        <f>'STUDENT NAMELIST'!C58</f>
        <v>211423243054</v>
      </c>
      <c r="D70" s="98" t="str">
        <f>'STUDENT NAMELIST'!D58</f>
        <v>AYSHA KETHAR FATHIMA A S</v>
      </c>
      <c r="E70" s="82">
        <v>2</v>
      </c>
      <c r="F70" s="82">
        <v>2</v>
      </c>
      <c r="G70" s="82">
        <v>2</v>
      </c>
      <c r="H70" s="82">
        <v>2</v>
      </c>
      <c r="I70" s="82">
        <v>2</v>
      </c>
      <c r="J70" s="82">
        <v>2</v>
      </c>
      <c r="K70" s="82">
        <v>2</v>
      </c>
      <c r="L70" s="82">
        <v>2</v>
      </c>
      <c r="M70" s="82">
        <v>2</v>
      </c>
      <c r="N70" s="83">
        <v>2</v>
      </c>
      <c r="O70" s="84">
        <v>0</v>
      </c>
      <c r="P70" s="91">
        <v>13</v>
      </c>
      <c r="Q70" s="91">
        <v>0</v>
      </c>
      <c r="R70" s="237">
        <v>13</v>
      </c>
      <c r="S70" s="91">
        <v>13</v>
      </c>
      <c r="T70" s="91">
        <v>0</v>
      </c>
      <c r="U70" s="91">
        <v>13</v>
      </c>
      <c r="V70" s="91">
        <v>0</v>
      </c>
      <c r="W70" s="91">
        <v>0</v>
      </c>
      <c r="X70" s="91">
        <v>13</v>
      </c>
      <c r="Y70" s="91">
        <v>15</v>
      </c>
      <c r="Z70" s="91">
        <v>0</v>
      </c>
      <c r="AA70" s="92">
        <f t="shared" si="1"/>
        <v>100</v>
      </c>
      <c r="AB70" s="284">
        <f t="shared" si="2"/>
        <v>6</v>
      </c>
      <c r="AC70" s="284">
        <f t="shared" si="3"/>
        <v>2</v>
      </c>
      <c r="AD70" s="284">
        <f t="shared" si="4"/>
        <v>56</v>
      </c>
      <c r="AE70" s="284">
        <f t="shared" si="5"/>
        <v>6</v>
      </c>
      <c r="AF70" s="284">
        <f t="shared" si="6"/>
        <v>15</v>
      </c>
      <c r="AG70" s="284">
        <f t="shared" si="15"/>
        <v>14</v>
      </c>
      <c r="AH70" s="4">
        <f t="shared" si="8"/>
        <v>100</v>
      </c>
      <c r="AI70" s="254">
        <f t="shared" si="9"/>
        <v>100</v>
      </c>
      <c r="AJ70" s="254">
        <f t="shared" si="10"/>
        <v>100</v>
      </c>
      <c r="AK70" s="254">
        <f t="shared" si="11"/>
        <v>100</v>
      </c>
      <c r="AL70" s="254">
        <f t="shared" si="12"/>
        <v>100</v>
      </c>
      <c r="AM70" s="254">
        <f t="shared" si="13"/>
        <v>100</v>
      </c>
      <c r="AN70" s="254">
        <f t="shared" si="14"/>
        <v>93.333333333333329</v>
      </c>
    </row>
    <row r="71" spans="1:40" ht="30" customHeight="1" x14ac:dyDescent="0.2">
      <c r="A71" s="41">
        <f>'STUDENT NAMELIST'!A59</f>
        <v>55</v>
      </c>
      <c r="B71" s="65" t="str">
        <f>'STUDENT NAMELIST'!B59</f>
        <v>2023PEC AI 121</v>
      </c>
      <c r="C71" s="65">
        <f>'STUDENT NAMELIST'!C59</f>
        <v>211423243055</v>
      </c>
      <c r="D71" s="98" t="str">
        <f>'STUDENT NAMELIST'!D59</f>
        <v xml:space="preserve">AYSHVARYA P </v>
      </c>
      <c r="E71" s="82">
        <v>2</v>
      </c>
      <c r="F71" s="82">
        <v>2</v>
      </c>
      <c r="G71" s="82">
        <v>2</v>
      </c>
      <c r="H71" s="82">
        <v>2</v>
      </c>
      <c r="I71" s="82">
        <v>2</v>
      </c>
      <c r="J71" s="82">
        <v>2</v>
      </c>
      <c r="K71" s="82">
        <v>2</v>
      </c>
      <c r="L71" s="82">
        <v>2</v>
      </c>
      <c r="M71" s="82">
        <v>2</v>
      </c>
      <c r="N71" s="83">
        <v>2</v>
      </c>
      <c r="O71" s="84">
        <v>13</v>
      </c>
      <c r="P71" s="91">
        <v>0</v>
      </c>
      <c r="Q71" s="91">
        <v>13</v>
      </c>
      <c r="R71" s="237">
        <v>0</v>
      </c>
      <c r="S71" s="91">
        <v>12</v>
      </c>
      <c r="T71" s="91">
        <v>0</v>
      </c>
      <c r="U71" s="91">
        <v>13</v>
      </c>
      <c r="V71" s="91">
        <v>0</v>
      </c>
      <c r="W71" s="91">
        <v>0</v>
      </c>
      <c r="X71" s="91">
        <v>13</v>
      </c>
      <c r="Y71" s="91">
        <v>15</v>
      </c>
      <c r="Z71" s="91">
        <v>0</v>
      </c>
      <c r="AA71" s="92">
        <f t="shared" si="1"/>
        <v>99</v>
      </c>
      <c r="AB71" s="284">
        <f t="shared" si="2"/>
        <v>6</v>
      </c>
      <c r="AC71" s="284">
        <f t="shared" si="3"/>
        <v>2</v>
      </c>
      <c r="AD71" s="284">
        <f t="shared" si="4"/>
        <v>55</v>
      </c>
      <c r="AE71" s="284">
        <f t="shared" si="5"/>
        <v>6</v>
      </c>
      <c r="AF71" s="284">
        <f t="shared" si="6"/>
        <v>15</v>
      </c>
      <c r="AG71" s="284">
        <f t="shared" si="15"/>
        <v>14</v>
      </c>
      <c r="AH71" s="4">
        <f t="shared" si="8"/>
        <v>99</v>
      </c>
      <c r="AI71" s="254">
        <f t="shared" si="9"/>
        <v>100</v>
      </c>
      <c r="AJ71" s="254">
        <f t="shared" si="10"/>
        <v>100</v>
      </c>
      <c r="AK71" s="254">
        <f t="shared" si="11"/>
        <v>98.214285714285708</v>
      </c>
      <c r="AL71" s="254">
        <f t="shared" si="12"/>
        <v>100</v>
      </c>
      <c r="AM71" s="254">
        <f t="shared" si="13"/>
        <v>100</v>
      </c>
      <c r="AN71" s="254">
        <f t="shared" si="14"/>
        <v>93.333333333333329</v>
      </c>
    </row>
    <row r="72" spans="1:40" ht="30" customHeight="1" x14ac:dyDescent="0.2">
      <c r="A72" s="41">
        <f>'STUDENT NAMELIST'!A60</f>
        <v>56</v>
      </c>
      <c r="B72" s="65" t="str">
        <f>'STUDENT NAMELIST'!B60</f>
        <v>2023PEC AI 577</v>
      </c>
      <c r="C72" s="65">
        <f>'STUDENT NAMELIST'!C60</f>
        <v>211423243056</v>
      </c>
      <c r="D72" s="98" t="str">
        <f>'STUDENT NAMELIST'!D60</f>
        <v>BACCHU GURU SAINATH REDDY</v>
      </c>
      <c r="E72" s="82">
        <v>2</v>
      </c>
      <c r="F72" s="82">
        <v>2</v>
      </c>
      <c r="G72" s="82">
        <v>2</v>
      </c>
      <c r="H72" s="82">
        <v>2</v>
      </c>
      <c r="I72" s="82">
        <v>2</v>
      </c>
      <c r="J72" s="82">
        <v>2</v>
      </c>
      <c r="K72" s="82">
        <v>0</v>
      </c>
      <c r="L72" s="82">
        <v>0</v>
      </c>
      <c r="M72" s="82">
        <v>0</v>
      </c>
      <c r="N72" s="83">
        <v>0</v>
      </c>
      <c r="O72" s="84">
        <v>0</v>
      </c>
      <c r="P72" s="91">
        <v>8</v>
      </c>
      <c r="Q72" s="91">
        <v>9</v>
      </c>
      <c r="R72" s="237">
        <v>0</v>
      </c>
      <c r="S72" s="91">
        <v>0</v>
      </c>
      <c r="T72" s="91">
        <v>9</v>
      </c>
      <c r="U72" s="91">
        <v>0</v>
      </c>
      <c r="V72" s="91">
        <v>9</v>
      </c>
      <c r="W72" s="91">
        <v>2</v>
      </c>
      <c r="X72" s="91">
        <v>0</v>
      </c>
      <c r="Y72" s="91">
        <v>0</v>
      </c>
      <c r="Z72" s="91">
        <v>14</v>
      </c>
      <c r="AA72" s="92">
        <f t="shared" si="1"/>
        <v>63</v>
      </c>
      <c r="AB72" s="284">
        <f t="shared" si="2"/>
        <v>4</v>
      </c>
      <c r="AC72" s="284">
        <f t="shared" si="3"/>
        <v>0</v>
      </c>
      <c r="AD72" s="284">
        <f t="shared" si="4"/>
        <v>30</v>
      </c>
      <c r="AE72" s="284">
        <f t="shared" si="5"/>
        <v>6</v>
      </c>
      <c r="AF72" s="284">
        <f t="shared" si="6"/>
        <v>16</v>
      </c>
      <c r="AG72" s="284">
        <f t="shared" si="15"/>
        <v>14</v>
      </c>
      <c r="AH72" s="4">
        <f t="shared" si="8"/>
        <v>63</v>
      </c>
      <c r="AI72" s="254">
        <f t="shared" si="9"/>
        <v>66.666666666666657</v>
      </c>
      <c r="AJ72" s="254">
        <f t="shared" si="10"/>
        <v>0</v>
      </c>
      <c r="AK72" s="254">
        <f t="shared" si="11"/>
        <v>69.767441860465112</v>
      </c>
      <c r="AL72" s="254">
        <f t="shared" si="12"/>
        <v>100</v>
      </c>
      <c r="AM72" s="254">
        <f t="shared" si="13"/>
        <v>94.117647058823522</v>
      </c>
      <c r="AN72" s="254">
        <f t="shared" si="14"/>
        <v>82.35294117647058</v>
      </c>
    </row>
    <row r="73" spans="1:40" ht="30" customHeight="1" x14ac:dyDescent="0.2">
      <c r="A73" s="41">
        <f>'STUDENT NAMELIST'!A61</f>
        <v>57</v>
      </c>
      <c r="B73" s="65" t="str">
        <f>'STUDENT NAMELIST'!B61</f>
        <v>2023PEC AI 578</v>
      </c>
      <c r="C73" s="65">
        <f>'STUDENT NAMELIST'!C61</f>
        <v>211423243057</v>
      </c>
      <c r="D73" s="98" t="str">
        <f>'STUDENT NAMELIST'!D61</f>
        <v>BALA MURUGAN T</v>
      </c>
      <c r="E73" s="82">
        <v>2</v>
      </c>
      <c r="F73" s="82">
        <v>2</v>
      </c>
      <c r="G73" s="82">
        <v>2</v>
      </c>
      <c r="H73" s="82">
        <v>2</v>
      </c>
      <c r="I73" s="82">
        <v>0</v>
      </c>
      <c r="J73" s="82">
        <v>0</v>
      </c>
      <c r="K73" s="82">
        <v>0</v>
      </c>
      <c r="L73" s="82">
        <v>0</v>
      </c>
      <c r="M73" s="82">
        <v>0</v>
      </c>
      <c r="N73" s="83">
        <v>0</v>
      </c>
      <c r="O73" s="84">
        <v>6</v>
      </c>
      <c r="P73" s="91">
        <v>0</v>
      </c>
      <c r="Q73" s="91">
        <v>0</v>
      </c>
      <c r="R73" s="237">
        <v>6</v>
      </c>
      <c r="S73" s="91">
        <v>5</v>
      </c>
      <c r="T73" s="91">
        <v>0</v>
      </c>
      <c r="U73" s="91">
        <v>6</v>
      </c>
      <c r="V73" s="91">
        <v>0</v>
      </c>
      <c r="W73" s="91">
        <v>0</v>
      </c>
      <c r="X73" s="91">
        <v>4</v>
      </c>
      <c r="Y73" s="91">
        <v>6</v>
      </c>
      <c r="Z73" s="91">
        <v>0</v>
      </c>
      <c r="AA73" s="92">
        <f t="shared" si="1"/>
        <v>41</v>
      </c>
      <c r="AB73" s="284">
        <f t="shared" si="2"/>
        <v>4</v>
      </c>
      <c r="AC73" s="284">
        <f t="shared" si="3"/>
        <v>0</v>
      </c>
      <c r="AD73" s="284">
        <f t="shared" si="4"/>
        <v>25</v>
      </c>
      <c r="AE73" s="284">
        <f t="shared" si="5"/>
        <v>6</v>
      </c>
      <c r="AF73" s="284">
        <f t="shared" si="6"/>
        <v>6</v>
      </c>
      <c r="AG73" s="284">
        <f t="shared" si="15"/>
        <v>14</v>
      </c>
      <c r="AH73" s="4">
        <f t="shared" si="8"/>
        <v>41</v>
      </c>
      <c r="AI73" s="254">
        <f t="shared" si="9"/>
        <v>66.666666666666657</v>
      </c>
      <c r="AJ73" s="254">
        <f t="shared" si="10"/>
        <v>0</v>
      </c>
      <c r="AK73" s="254">
        <f t="shared" si="11"/>
        <v>44.642857142857146</v>
      </c>
      <c r="AL73" s="254">
        <f t="shared" si="12"/>
        <v>100</v>
      </c>
      <c r="AM73" s="254">
        <f t="shared" si="13"/>
        <v>40</v>
      </c>
      <c r="AN73" s="254">
        <f t="shared" si="14"/>
        <v>93.333333333333329</v>
      </c>
    </row>
    <row r="74" spans="1:40" ht="30" customHeight="1" x14ac:dyDescent="0.2">
      <c r="A74" s="41">
        <f>'STUDENT NAMELIST'!A62</f>
        <v>58</v>
      </c>
      <c r="B74" s="65" t="str">
        <f>'STUDENT NAMELIST'!B62</f>
        <v>2023PEC AI 579</v>
      </c>
      <c r="C74" s="65">
        <f>'STUDENT NAMELIST'!C62</f>
        <v>211423243058</v>
      </c>
      <c r="D74" s="98" t="str">
        <f>'STUDENT NAMELIST'!D62</f>
        <v>BALAGANESH N</v>
      </c>
      <c r="E74" s="82">
        <v>2</v>
      </c>
      <c r="F74" s="82">
        <v>2</v>
      </c>
      <c r="G74" s="82">
        <v>2</v>
      </c>
      <c r="H74" s="82">
        <v>2</v>
      </c>
      <c r="I74" s="82">
        <v>2</v>
      </c>
      <c r="J74" s="82">
        <v>2</v>
      </c>
      <c r="K74" s="82">
        <v>1</v>
      </c>
      <c r="L74" s="82">
        <v>0</v>
      </c>
      <c r="M74" s="82">
        <v>0</v>
      </c>
      <c r="N74" s="83">
        <v>0</v>
      </c>
      <c r="O74" s="84">
        <v>0</v>
      </c>
      <c r="P74" s="91">
        <v>9</v>
      </c>
      <c r="Q74" s="91">
        <v>10</v>
      </c>
      <c r="R74" s="237">
        <v>0</v>
      </c>
      <c r="S74" s="91">
        <v>0</v>
      </c>
      <c r="T74" s="91">
        <v>10</v>
      </c>
      <c r="U74" s="91">
        <v>0</v>
      </c>
      <c r="V74" s="91">
        <v>10</v>
      </c>
      <c r="W74" s="91">
        <v>3</v>
      </c>
      <c r="X74" s="91">
        <v>0</v>
      </c>
      <c r="Y74" s="91">
        <v>0</v>
      </c>
      <c r="Z74" s="91">
        <v>12</v>
      </c>
      <c r="AA74" s="92">
        <f t="shared" si="1"/>
        <v>67</v>
      </c>
      <c r="AB74" s="284">
        <f t="shared" si="2"/>
        <v>5</v>
      </c>
      <c r="AC74" s="284">
        <f t="shared" si="3"/>
        <v>0</v>
      </c>
      <c r="AD74" s="284">
        <f t="shared" si="4"/>
        <v>33</v>
      </c>
      <c r="AE74" s="284">
        <f t="shared" si="5"/>
        <v>6</v>
      </c>
      <c r="AF74" s="284">
        <f t="shared" si="6"/>
        <v>14</v>
      </c>
      <c r="AG74" s="284">
        <f t="shared" si="15"/>
        <v>14</v>
      </c>
      <c r="AH74" s="4">
        <f t="shared" si="8"/>
        <v>67</v>
      </c>
      <c r="AI74" s="254">
        <f t="shared" si="9"/>
        <v>83.333333333333343</v>
      </c>
      <c r="AJ74" s="254">
        <f t="shared" si="10"/>
        <v>0</v>
      </c>
      <c r="AK74" s="254">
        <f t="shared" si="11"/>
        <v>76.744186046511629</v>
      </c>
      <c r="AL74" s="254">
        <f t="shared" si="12"/>
        <v>100</v>
      </c>
      <c r="AM74" s="254">
        <f t="shared" si="13"/>
        <v>82.35294117647058</v>
      </c>
      <c r="AN74" s="254">
        <f t="shared" si="14"/>
        <v>82.35294117647058</v>
      </c>
    </row>
    <row r="75" spans="1:40" ht="30" customHeight="1" x14ac:dyDescent="0.2">
      <c r="A75" s="41">
        <f>'STUDENT NAMELIST'!A63</f>
        <v>59</v>
      </c>
      <c r="B75" s="65" t="str">
        <f>'STUDENT NAMELIST'!B63</f>
        <v>2023PEC AI 580</v>
      </c>
      <c r="C75" s="65">
        <f>'STUDENT NAMELIST'!C63</f>
        <v>211423243059</v>
      </c>
      <c r="D75" s="98" t="str">
        <f>'STUDENT NAMELIST'!D63</f>
        <v>BALAJI M M</v>
      </c>
      <c r="E75" s="82">
        <v>2</v>
      </c>
      <c r="F75" s="82">
        <v>2</v>
      </c>
      <c r="G75" s="82">
        <v>2</v>
      </c>
      <c r="H75" s="82">
        <v>2</v>
      </c>
      <c r="I75" s="82">
        <v>0</v>
      </c>
      <c r="J75" s="82">
        <v>0</v>
      </c>
      <c r="K75" s="82">
        <v>0</v>
      </c>
      <c r="L75" s="82">
        <v>0</v>
      </c>
      <c r="M75" s="82">
        <v>0</v>
      </c>
      <c r="N75" s="83">
        <v>0</v>
      </c>
      <c r="O75" s="84">
        <v>6</v>
      </c>
      <c r="P75" s="91">
        <v>0</v>
      </c>
      <c r="Q75" s="91">
        <v>0</v>
      </c>
      <c r="R75" s="237">
        <v>6</v>
      </c>
      <c r="S75" s="91">
        <v>5</v>
      </c>
      <c r="T75" s="91">
        <v>0</v>
      </c>
      <c r="U75" s="91">
        <v>6</v>
      </c>
      <c r="V75" s="91">
        <v>0</v>
      </c>
      <c r="W75" s="91">
        <v>0</v>
      </c>
      <c r="X75" s="91">
        <v>4</v>
      </c>
      <c r="Y75" s="91">
        <v>6</v>
      </c>
      <c r="Z75" s="91">
        <v>0</v>
      </c>
      <c r="AA75" s="92">
        <f t="shared" si="1"/>
        <v>41</v>
      </c>
      <c r="AB75" s="284">
        <f t="shared" si="2"/>
        <v>4</v>
      </c>
      <c r="AC75" s="284">
        <f t="shared" si="3"/>
        <v>0</v>
      </c>
      <c r="AD75" s="284">
        <f t="shared" si="4"/>
        <v>25</v>
      </c>
      <c r="AE75" s="284">
        <f t="shared" si="5"/>
        <v>6</v>
      </c>
      <c r="AF75" s="284">
        <f t="shared" si="6"/>
        <v>6</v>
      </c>
      <c r="AG75" s="284">
        <f t="shared" si="15"/>
        <v>14</v>
      </c>
      <c r="AH75" s="4">
        <f t="shared" si="8"/>
        <v>41</v>
      </c>
      <c r="AI75" s="254">
        <f t="shared" si="9"/>
        <v>66.666666666666657</v>
      </c>
      <c r="AJ75" s="254">
        <f t="shared" si="10"/>
        <v>0</v>
      </c>
      <c r="AK75" s="254">
        <f t="shared" si="11"/>
        <v>44.642857142857146</v>
      </c>
      <c r="AL75" s="254">
        <f t="shared" si="12"/>
        <v>100</v>
      </c>
      <c r="AM75" s="254">
        <f t="shared" si="13"/>
        <v>40</v>
      </c>
      <c r="AN75" s="254">
        <f t="shared" si="14"/>
        <v>93.333333333333329</v>
      </c>
    </row>
    <row r="76" spans="1:40" ht="30" customHeight="1" x14ac:dyDescent="0.2">
      <c r="A76" s="41">
        <f>'STUDENT NAMELIST'!A64</f>
        <v>60</v>
      </c>
      <c r="B76" s="65" t="str">
        <f>'STUDENT NAMELIST'!B64</f>
        <v>2023PEC AI 581</v>
      </c>
      <c r="C76" s="65">
        <f>'STUDENT NAMELIST'!C64</f>
        <v>211423243060</v>
      </c>
      <c r="D76" s="98" t="str">
        <f>'STUDENT NAMELIST'!D64</f>
        <v>BALAJI V</v>
      </c>
      <c r="E76" s="82">
        <v>2</v>
      </c>
      <c r="F76" s="82">
        <v>2</v>
      </c>
      <c r="G76" s="82">
        <v>2</v>
      </c>
      <c r="H76" s="82">
        <v>0</v>
      </c>
      <c r="I76" s="82">
        <v>0</v>
      </c>
      <c r="J76" s="82">
        <v>0</v>
      </c>
      <c r="K76" s="82">
        <v>0</v>
      </c>
      <c r="L76" s="82">
        <v>0</v>
      </c>
      <c r="M76" s="82">
        <v>0</v>
      </c>
      <c r="N76" s="83">
        <v>0</v>
      </c>
      <c r="O76" s="84">
        <v>0</v>
      </c>
      <c r="P76" s="91">
        <v>4</v>
      </c>
      <c r="Q76" s="91">
        <v>5</v>
      </c>
      <c r="R76" s="237">
        <v>0</v>
      </c>
      <c r="S76" s="91">
        <v>0</v>
      </c>
      <c r="T76" s="91">
        <v>5</v>
      </c>
      <c r="U76" s="91">
        <v>0</v>
      </c>
      <c r="V76" s="91">
        <v>5</v>
      </c>
      <c r="W76" s="91">
        <v>0</v>
      </c>
      <c r="X76" s="91">
        <v>0</v>
      </c>
      <c r="Y76" s="91">
        <v>0</v>
      </c>
      <c r="Z76" s="91">
        <v>10</v>
      </c>
      <c r="AA76" s="92">
        <f t="shared" si="1"/>
        <v>35</v>
      </c>
      <c r="AB76" s="284">
        <f t="shared" si="2"/>
        <v>4</v>
      </c>
      <c r="AC76" s="284">
        <f t="shared" si="3"/>
        <v>0</v>
      </c>
      <c r="AD76" s="284">
        <f t="shared" si="4"/>
        <v>14</v>
      </c>
      <c r="AE76" s="284">
        <f t="shared" si="5"/>
        <v>6</v>
      </c>
      <c r="AF76" s="284">
        <f t="shared" si="6"/>
        <v>12</v>
      </c>
      <c r="AG76" s="284">
        <f t="shared" si="15"/>
        <v>14</v>
      </c>
      <c r="AH76" s="4">
        <f t="shared" si="8"/>
        <v>35</v>
      </c>
      <c r="AI76" s="254">
        <f t="shared" si="9"/>
        <v>66.666666666666657</v>
      </c>
      <c r="AJ76" s="254">
        <f t="shared" si="10"/>
        <v>0</v>
      </c>
      <c r="AK76" s="254">
        <f t="shared" si="11"/>
        <v>32.558139534883722</v>
      </c>
      <c r="AL76" s="254">
        <f t="shared" si="12"/>
        <v>100</v>
      </c>
      <c r="AM76" s="254">
        <f t="shared" si="13"/>
        <v>70.588235294117652</v>
      </c>
      <c r="AN76" s="254">
        <f t="shared" si="14"/>
        <v>82.35294117647058</v>
      </c>
    </row>
    <row r="77" spans="1:40" ht="30" customHeight="1" x14ac:dyDescent="0.2">
      <c r="A77" s="41">
        <f>'STUDENT NAMELIST'!A65</f>
        <v>61</v>
      </c>
      <c r="B77" s="65" t="str">
        <f>'STUDENT NAMELIST'!B65</f>
        <v>2023PEC AI 582</v>
      </c>
      <c r="C77" s="65">
        <f>'STUDENT NAMELIST'!C65</f>
        <v>211423243061</v>
      </c>
      <c r="D77" s="98" t="str">
        <f>'STUDENT NAMELIST'!D65</f>
        <v>BALASAKTHI B</v>
      </c>
      <c r="E77" s="82">
        <v>2</v>
      </c>
      <c r="F77" s="82">
        <v>2</v>
      </c>
      <c r="G77" s="82">
        <v>2</v>
      </c>
      <c r="H77" s="82">
        <v>2</v>
      </c>
      <c r="I77" s="82">
        <v>1</v>
      </c>
      <c r="J77" s="82">
        <v>0</v>
      </c>
      <c r="K77" s="82">
        <v>0</v>
      </c>
      <c r="L77" s="82">
        <v>0</v>
      </c>
      <c r="M77" s="82">
        <v>0</v>
      </c>
      <c r="N77" s="83">
        <v>0</v>
      </c>
      <c r="O77" s="84">
        <v>7</v>
      </c>
      <c r="P77" s="91">
        <v>0</v>
      </c>
      <c r="Q77" s="91">
        <v>0</v>
      </c>
      <c r="R77" s="237">
        <v>7</v>
      </c>
      <c r="S77" s="91">
        <v>6</v>
      </c>
      <c r="T77" s="91">
        <v>0</v>
      </c>
      <c r="U77" s="91">
        <v>7</v>
      </c>
      <c r="V77" s="91">
        <v>0</v>
      </c>
      <c r="W77" s="91">
        <v>0</v>
      </c>
      <c r="X77" s="91">
        <v>3</v>
      </c>
      <c r="Y77" s="91">
        <v>7</v>
      </c>
      <c r="Z77" s="91">
        <v>0</v>
      </c>
      <c r="AA77" s="92">
        <f t="shared" si="1"/>
        <v>46</v>
      </c>
      <c r="AB77" s="284">
        <f t="shared" si="2"/>
        <v>4</v>
      </c>
      <c r="AC77" s="284">
        <f t="shared" si="3"/>
        <v>0</v>
      </c>
      <c r="AD77" s="284">
        <f t="shared" si="4"/>
        <v>30</v>
      </c>
      <c r="AE77" s="284">
        <f t="shared" si="5"/>
        <v>6</v>
      </c>
      <c r="AF77" s="284">
        <f t="shared" si="6"/>
        <v>5</v>
      </c>
      <c r="AG77" s="284">
        <f t="shared" si="15"/>
        <v>14</v>
      </c>
      <c r="AH77" s="4">
        <f t="shared" si="8"/>
        <v>46</v>
      </c>
      <c r="AI77" s="254">
        <f t="shared" si="9"/>
        <v>66.666666666666657</v>
      </c>
      <c r="AJ77" s="254">
        <f t="shared" si="10"/>
        <v>0</v>
      </c>
      <c r="AK77" s="254">
        <f t="shared" si="11"/>
        <v>53.571428571428569</v>
      </c>
      <c r="AL77" s="254">
        <f t="shared" si="12"/>
        <v>100</v>
      </c>
      <c r="AM77" s="254">
        <f t="shared" si="13"/>
        <v>33.333333333333329</v>
      </c>
      <c r="AN77" s="254">
        <f t="shared" si="14"/>
        <v>93.333333333333329</v>
      </c>
    </row>
    <row r="78" spans="1:40" ht="30" customHeight="1" x14ac:dyDescent="0.2">
      <c r="A78" s="41">
        <f>'STUDENT NAMELIST'!A66</f>
        <v>62</v>
      </c>
      <c r="B78" s="65" t="str">
        <f>'STUDENT NAMELIST'!B66</f>
        <v>2023PEC AI 583</v>
      </c>
      <c r="C78" s="65">
        <f>'STUDENT NAMELIST'!C66</f>
        <v>211423243062</v>
      </c>
      <c r="D78" s="98" t="str">
        <f>'STUDENT NAMELIST'!D66</f>
        <v>BARATH S</v>
      </c>
      <c r="E78" s="82">
        <v>2</v>
      </c>
      <c r="F78" s="82">
        <v>2</v>
      </c>
      <c r="G78" s="82">
        <v>2</v>
      </c>
      <c r="H78" s="82">
        <v>2</v>
      </c>
      <c r="I78" s="82">
        <v>2</v>
      </c>
      <c r="J78" s="82">
        <v>1</v>
      </c>
      <c r="K78" s="82">
        <v>0</v>
      </c>
      <c r="L78" s="82">
        <v>0</v>
      </c>
      <c r="M78" s="82">
        <v>0</v>
      </c>
      <c r="N78" s="83">
        <v>0</v>
      </c>
      <c r="O78" s="84">
        <v>0</v>
      </c>
      <c r="P78" s="91">
        <v>8</v>
      </c>
      <c r="Q78" s="91">
        <v>8</v>
      </c>
      <c r="R78" s="237">
        <v>0</v>
      </c>
      <c r="S78" s="91">
        <v>0</v>
      </c>
      <c r="T78" s="91">
        <v>8</v>
      </c>
      <c r="U78" s="91">
        <v>0</v>
      </c>
      <c r="V78" s="91">
        <v>8</v>
      </c>
      <c r="W78" s="91">
        <v>5</v>
      </c>
      <c r="X78" s="91">
        <v>0</v>
      </c>
      <c r="Y78" s="91">
        <v>0</v>
      </c>
      <c r="Z78" s="91">
        <v>12</v>
      </c>
      <c r="AA78" s="92">
        <f t="shared" si="1"/>
        <v>60</v>
      </c>
      <c r="AB78" s="284">
        <f t="shared" si="2"/>
        <v>4</v>
      </c>
      <c r="AC78" s="284">
        <f t="shared" si="3"/>
        <v>0</v>
      </c>
      <c r="AD78" s="284">
        <f t="shared" si="4"/>
        <v>28</v>
      </c>
      <c r="AE78" s="284">
        <f t="shared" si="5"/>
        <v>6</v>
      </c>
      <c r="AF78" s="284">
        <f t="shared" si="6"/>
        <v>14</v>
      </c>
      <c r="AG78" s="284">
        <f t="shared" si="15"/>
        <v>14</v>
      </c>
      <c r="AH78" s="4">
        <f t="shared" si="8"/>
        <v>60</v>
      </c>
      <c r="AI78" s="254">
        <f t="shared" si="9"/>
        <v>66.666666666666657</v>
      </c>
      <c r="AJ78" s="254">
        <f t="shared" si="10"/>
        <v>0</v>
      </c>
      <c r="AK78" s="254">
        <f t="shared" si="11"/>
        <v>65.116279069767444</v>
      </c>
      <c r="AL78" s="254">
        <f t="shared" si="12"/>
        <v>100</v>
      </c>
      <c r="AM78" s="254">
        <f t="shared" si="13"/>
        <v>82.35294117647058</v>
      </c>
      <c r="AN78" s="254">
        <f t="shared" si="14"/>
        <v>82.35294117647058</v>
      </c>
    </row>
    <row r="79" spans="1:40" ht="30" customHeight="1" x14ac:dyDescent="0.2">
      <c r="A79" s="41">
        <f>'STUDENT NAMELIST'!A67</f>
        <v>63</v>
      </c>
      <c r="B79" s="65" t="str">
        <f>'STUDENT NAMELIST'!B67</f>
        <v>2023PEC AI 584</v>
      </c>
      <c r="C79" s="65">
        <f>'STUDENT NAMELIST'!C67</f>
        <v>211423243063</v>
      </c>
      <c r="D79" s="98" t="str">
        <f>'STUDENT NAMELIST'!D67</f>
        <v>BHARATH KUMAR L</v>
      </c>
      <c r="E79" s="82">
        <v>2</v>
      </c>
      <c r="F79" s="82">
        <v>2</v>
      </c>
      <c r="G79" s="82">
        <v>2</v>
      </c>
      <c r="H79" s="82">
        <v>2</v>
      </c>
      <c r="I79" s="82">
        <v>2</v>
      </c>
      <c r="J79" s="82">
        <v>1</v>
      </c>
      <c r="K79" s="82">
        <v>0</v>
      </c>
      <c r="L79" s="82">
        <v>0</v>
      </c>
      <c r="M79" s="82">
        <v>0</v>
      </c>
      <c r="N79" s="83">
        <v>0</v>
      </c>
      <c r="O79" s="84">
        <v>8</v>
      </c>
      <c r="P79" s="91">
        <v>0</v>
      </c>
      <c r="Q79" s="91">
        <v>0</v>
      </c>
      <c r="R79" s="237">
        <v>8</v>
      </c>
      <c r="S79" s="91">
        <v>7</v>
      </c>
      <c r="T79" s="91">
        <v>0</v>
      </c>
      <c r="U79" s="91">
        <v>8</v>
      </c>
      <c r="V79" s="91">
        <v>0</v>
      </c>
      <c r="W79" s="91">
        <v>0</v>
      </c>
      <c r="X79" s="91">
        <v>6</v>
      </c>
      <c r="Y79" s="91">
        <v>8</v>
      </c>
      <c r="Z79" s="91">
        <v>0</v>
      </c>
      <c r="AA79" s="92">
        <f t="shared" si="1"/>
        <v>56</v>
      </c>
      <c r="AB79" s="284">
        <f t="shared" si="2"/>
        <v>4</v>
      </c>
      <c r="AC79" s="284">
        <f t="shared" si="3"/>
        <v>0</v>
      </c>
      <c r="AD79" s="284">
        <f t="shared" si="4"/>
        <v>35</v>
      </c>
      <c r="AE79" s="284">
        <f t="shared" si="5"/>
        <v>6</v>
      </c>
      <c r="AF79" s="284">
        <f t="shared" si="6"/>
        <v>8</v>
      </c>
      <c r="AG79" s="284">
        <f t="shared" si="15"/>
        <v>14</v>
      </c>
      <c r="AH79" s="4">
        <f t="shared" si="8"/>
        <v>56</v>
      </c>
      <c r="AI79" s="254">
        <f t="shared" si="9"/>
        <v>66.666666666666657</v>
      </c>
      <c r="AJ79" s="254">
        <f t="shared" si="10"/>
        <v>0</v>
      </c>
      <c r="AK79" s="254">
        <f t="shared" si="11"/>
        <v>62.5</v>
      </c>
      <c r="AL79" s="254">
        <f t="shared" si="12"/>
        <v>100</v>
      </c>
      <c r="AM79" s="254">
        <f t="shared" si="13"/>
        <v>53.333333333333336</v>
      </c>
      <c r="AN79" s="254">
        <f t="shared" si="14"/>
        <v>93.333333333333329</v>
      </c>
    </row>
    <row r="80" spans="1:40" ht="30" customHeight="1" x14ac:dyDescent="0.2">
      <c r="A80" s="41">
        <f>'STUDENT NAMELIST'!A68</f>
        <v>64</v>
      </c>
      <c r="B80" s="65" t="str">
        <f>'STUDENT NAMELIST'!B68</f>
        <v>2023PEC AI 585</v>
      </c>
      <c r="C80" s="65">
        <f>'STUDENT NAMELIST'!C68</f>
        <v>211423243064</v>
      </c>
      <c r="D80" s="98" t="str">
        <f>'STUDENT NAMELIST'!D68</f>
        <v xml:space="preserve">BHAVIK KUMAR M </v>
      </c>
      <c r="E80" s="82">
        <v>2</v>
      </c>
      <c r="F80" s="82">
        <v>2</v>
      </c>
      <c r="G80" s="82">
        <v>2</v>
      </c>
      <c r="H80" s="82">
        <v>2</v>
      </c>
      <c r="I80" s="82">
        <v>2</v>
      </c>
      <c r="J80" s="82">
        <v>2</v>
      </c>
      <c r="K80" s="82">
        <v>2</v>
      </c>
      <c r="L80" s="82">
        <v>2</v>
      </c>
      <c r="M80" s="82">
        <v>1</v>
      </c>
      <c r="N80" s="83">
        <v>0</v>
      </c>
      <c r="O80" s="84">
        <v>0</v>
      </c>
      <c r="P80" s="91">
        <v>12</v>
      </c>
      <c r="Q80" s="91">
        <v>13</v>
      </c>
      <c r="R80" s="237">
        <v>0</v>
      </c>
      <c r="S80" s="91">
        <v>0</v>
      </c>
      <c r="T80" s="91">
        <v>13</v>
      </c>
      <c r="U80" s="91">
        <v>0</v>
      </c>
      <c r="V80" s="91">
        <v>13</v>
      </c>
      <c r="W80" s="91">
        <v>6</v>
      </c>
      <c r="X80" s="91">
        <v>0</v>
      </c>
      <c r="Y80" s="91">
        <v>0</v>
      </c>
      <c r="Z80" s="91">
        <v>13</v>
      </c>
      <c r="AA80" s="92">
        <f t="shared" si="1"/>
        <v>87</v>
      </c>
      <c r="AB80" s="284">
        <f t="shared" si="2"/>
        <v>6</v>
      </c>
      <c r="AC80" s="284">
        <f t="shared" si="3"/>
        <v>0</v>
      </c>
      <c r="AD80" s="284">
        <f t="shared" si="4"/>
        <v>42</v>
      </c>
      <c r="AE80" s="284">
        <f t="shared" si="5"/>
        <v>6</v>
      </c>
      <c r="AF80" s="284">
        <f t="shared" si="6"/>
        <v>15</v>
      </c>
      <c r="AG80" s="284">
        <f t="shared" si="15"/>
        <v>14</v>
      </c>
      <c r="AH80" s="4">
        <f t="shared" si="8"/>
        <v>87</v>
      </c>
      <c r="AI80" s="254">
        <f t="shared" si="9"/>
        <v>100</v>
      </c>
      <c r="AJ80" s="254">
        <f t="shared" si="10"/>
        <v>0</v>
      </c>
      <c r="AK80" s="254">
        <f t="shared" si="11"/>
        <v>97.674418604651152</v>
      </c>
      <c r="AL80" s="254">
        <f t="shared" si="12"/>
        <v>100</v>
      </c>
      <c r="AM80" s="254">
        <f t="shared" si="13"/>
        <v>88.235294117647058</v>
      </c>
      <c r="AN80" s="254">
        <f t="shared" si="14"/>
        <v>82.35294117647058</v>
      </c>
    </row>
    <row r="81" spans="1:40" ht="30" customHeight="1" x14ac:dyDescent="0.2">
      <c r="A81" s="41">
        <f>'STUDENT NAMELIST'!A69</f>
        <v>65</v>
      </c>
      <c r="B81" s="65" t="str">
        <f>'STUDENT NAMELIST'!B69</f>
        <v>2023PEC AI 122</v>
      </c>
      <c r="C81" s="65">
        <f>'STUDENT NAMELIST'!C69</f>
        <v>211423243065</v>
      </c>
      <c r="D81" s="98" t="str">
        <f>'STUDENT NAMELIST'!D69</f>
        <v>BINDU SAI A</v>
      </c>
      <c r="E81" s="41">
        <v>2</v>
      </c>
      <c r="F81" s="41">
        <v>2</v>
      </c>
      <c r="G81" s="41">
        <v>0</v>
      </c>
      <c r="H81" s="41">
        <v>0</v>
      </c>
      <c r="I81" s="91">
        <v>2</v>
      </c>
      <c r="J81" s="41">
        <v>2</v>
      </c>
      <c r="K81" s="41">
        <v>2</v>
      </c>
      <c r="L81" s="41">
        <v>0</v>
      </c>
      <c r="M81" s="41">
        <v>2</v>
      </c>
      <c r="N81" s="238">
        <v>2</v>
      </c>
      <c r="O81" s="91">
        <v>13</v>
      </c>
      <c r="P81" s="91">
        <v>0</v>
      </c>
      <c r="Q81" s="91">
        <v>13</v>
      </c>
      <c r="R81" s="237">
        <v>0</v>
      </c>
      <c r="S81" s="91">
        <v>13</v>
      </c>
      <c r="T81" s="91">
        <v>0</v>
      </c>
      <c r="U81" s="91">
        <v>13</v>
      </c>
      <c r="V81" s="91">
        <v>0</v>
      </c>
      <c r="W81" s="91">
        <v>0</v>
      </c>
      <c r="X81" s="91">
        <v>13</v>
      </c>
      <c r="Y81" s="91">
        <v>0</v>
      </c>
      <c r="Z81" s="91">
        <v>12</v>
      </c>
      <c r="AA81" s="92">
        <f t="shared" si="1"/>
        <v>91</v>
      </c>
      <c r="AB81" s="284">
        <f t="shared" si="2"/>
        <v>6</v>
      </c>
      <c r="AC81" s="284">
        <f t="shared" si="3"/>
        <v>2</v>
      </c>
      <c r="AD81" s="284">
        <f t="shared" si="4"/>
        <v>54</v>
      </c>
      <c r="AE81" s="284">
        <f t="shared" si="5"/>
        <v>6</v>
      </c>
      <c r="AF81" s="284">
        <f t="shared" si="6"/>
        <v>27</v>
      </c>
      <c r="AG81" s="284">
        <f t="shared" si="15"/>
        <v>14</v>
      </c>
      <c r="AH81" s="4">
        <f t="shared" si="8"/>
        <v>91</v>
      </c>
      <c r="AI81" s="254">
        <f t="shared" si="9"/>
        <v>100</v>
      </c>
      <c r="AJ81" s="254">
        <f t="shared" si="10"/>
        <v>100</v>
      </c>
      <c r="AK81" s="254">
        <f t="shared" si="11"/>
        <v>96.428571428571431</v>
      </c>
      <c r="AL81" s="254">
        <f t="shared" si="12"/>
        <v>100</v>
      </c>
      <c r="AM81" s="254">
        <f t="shared" si="13"/>
        <v>90</v>
      </c>
      <c r="AN81" s="254">
        <f t="shared" si="14"/>
        <v>46.666666666666664</v>
      </c>
    </row>
    <row r="82" spans="1:40" ht="30" customHeight="1" x14ac:dyDescent="0.2">
      <c r="A82" s="41">
        <f>'STUDENT NAMELIST'!A70</f>
        <v>66</v>
      </c>
      <c r="B82" s="65" t="str">
        <f>'STUDENT NAMELIST'!B70</f>
        <v>2023PEC AI 123</v>
      </c>
      <c r="C82" s="65">
        <f>'STUDENT NAMELIST'!C70</f>
        <v>211423243066</v>
      </c>
      <c r="D82" s="98" t="str">
        <f>'STUDENT NAMELIST'!D70</f>
        <v xml:space="preserve">BLESSY JOYCE MATHEW </v>
      </c>
      <c r="E82" s="41">
        <v>0</v>
      </c>
      <c r="F82" s="41">
        <v>0</v>
      </c>
      <c r="G82" s="41">
        <v>2</v>
      </c>
      <c r="H82" s="41">
        <v>0</v>
      </c>
      <c r="I82" s="41">
        <v>2</v>
      </c>
      <c r="J82" s="41">
        <v>2</v>
      </c>
      <c r="K82" s="41">
        <v>2</v>
      </c>
      <c r="L82" s="41">
        <v>0</v>
      </c>
      <c r="M82" s="41">
        <v>2</v>
      </c>
      <c r="N82" s="41">
        <v>0</v>
      </c>
      <c r="O82" s="91">
        <v>13</v>
      </c>
      <c r="P82" s="91">
        <v>0</v>
      </c>
      <c r="Q82" s="91">
        <v>0</v>
      </c>
      <c r="R82" s="237">
        <v>13</v>
      </c>
      <c r="S82" s="91">
        <v>13</v>
      </c>
      <c r="T82" s="91">
        <v>0</v>
      </c>
      <c r="U82" s="91">
        <v>10</v>
      </c>
      <c r="V82" s="91">
        <v>0</v>
      </c>
      <c r="W82" s="91">
        <v>0</v>
      </c>
      <c r="X82" s="91">
        <v>13</v>
      </c>
      <c r="Y82" s="91">
        <v>7</v>
      </c>
      <c r="Z82" s="91">
        <v>0</v>
      </c>
      <c r="AA82" s="92">
        <f t="shared" si="1"/>
        <v>79</v>
      </c>
      <c r="AB82" s="284">
        <f t="shared" ref="AB82:AB145" si="16">SUMIF($E$14:$N$14,"CO1",E82:N82)+IF(O82&gt;=0,SUMPRODUCT(($O$14:$Z$14="CO1")*(O82:Z82)*MOD(COLUMN($O$14:$Z$14)-COLUMN($O$14)+1,2))+SUMPRODUCT(($P$14:$Z$14="CO1")*(P82:Z82)*MOD(COLUMN($P$14:$Z$14)-COLUMN($P$14)+1,2)))</f>
        <v>2</v>
      </c>
      <c r="AC82" s="284">
        <f t="shared" ref="AC82:AC145" si="17">SUMIF($E$14:$N$14,"CO2",E82:N82)+IF(O82&gt;=0,SUMPRODUCT(($O$14:$Z$14="CO2")*(O82:Z82)*MOD(COLUMN($O$14:$Z$14)-COLUMN($O$14)+1,2))+SUMPRODUCT(($P$14:$Z$14="CO2")*(Q82:AA82)*MOD(COLUMN($P$14:$Z$14)-COLUMN($P$14)+1,2)))</f>
        <v>0</v>
      </c>
      <c r="AD82" s="284">
        <f t="shared" ref="AD82:AD145" si="18">SUMIF($E$14:$N$14,"CO3",E82:N82)+IF(O82&gt;=0,    SUMPRODUCT(($O$14:$Z$14="CO3")*(O82:Z82)*MOD(COLUMN($O$14:$Z$14)-COLUMN($O$14)+1,2))+    SUMPRODUCT(($P$14:$Z$14="CO3")*(P82:Z82)*MOD(COLUMN($P$14:$Z$14)-COLUMN($P$14)+1,2)))</f>
        <v>51</v>
      </c>
      <c r="AE82" s="284">
        <f t="shared" ref="AE82:AE145" si="19">SUMIF($E$14:$N$14,"CO4",$E$17:$N$17) + IF(O82&gt;=0,    SUMPRODUCT(($O$14:$Z$14="CO4")*(O82:Z82)*MOD(COLUMN($O$14:$Z$14)-COLUMN($O$14)+1,2))+    SUMPRODUCT(($P$14:$Z$14="CO4")*(P82:Z82)*MOD(COLUMN($P$14:$Z$14)-COLUMN($P$14)+1,2)))</f>
        <v>6</v>
      </c>
      <c r="AF82" s="284">
        <f t="shared" ref="AF82:AF145" si="20">SUMIF($E$14:$N$14,"CO5",$E$17:$N$17) + IF(O82&gt;=0,    SUMPRODUCT(($O$14:$Z$14="CO5")*(O82:Z82)*MOD(COLUMN($O$14:$Z$14)-COLUMN($O$14)+1,2))+    SUMPRODUCT(($P$14:$Z$14="CO5")*(P82:Z82)*MOD(COLUMN($P$14:$Z$14)-COLUMN($P$14)+1,2)) )</f>
        <v>15</v>
      </c>
      <c r="AG82" s="284">
        <f t="shared" si="15"/>
        <v>14</v>
      </c>
      <c r="AH82" s="4">
        <f t="shared" ref="AH82:AH145" si="21">SUM(E82:Z82)</f>
        <v>79</v>
      </c>
      <c r="AI82" s="254">
        <f t="shared" ref="AI82:AI145" si="22">AB82/(SUMIF($E$14:$N$14,"CO1",$E$13:$N$13)+SUMPRODUCT(($O$14:$Z$14="CO1")*($O82:$Z82&gt;0)*($O$13:$Z$13)))*100</f>
        <v>33.333333333333329</v>
      </c>
      <c r="AJ82" s="254">
        <f t="shared" ref="AJ82:AJ145" si="23">AC82/(SUMIF($E$14:$N$14,"CO2",$E$13:$N$13)+SUMPRODUCT(($O$14:$Z$14="CO2")*($O82:$Z82&gt;0)*($O$13:$Z$13)))*100</f>
        <v>0</v>
      </c>
      <c r="AK82" s="254">
        <f t="shared" ref="AK82:AK145" si="24">AD82/(SUMIF($E$14:$N$14,"CO3",$E$13:$N$13)+SUMPRODUCT(($O$14:$Z$14="CO3")*($O82:$Z82&gt;0)*($O$13:$Z$13)))*100</f>
        <v>91.071428571428569</v>
      </c>
      <c r="AL82" s="254">
        <f t="shared" ref="AL82:AL145" si="25">AE82/(SUMIF($E$14:$N$14,"CO4",$E$13:$N$13)+SUMPRODUCT(($O$14:$Z$14="CO4")*($O82:$Z82&gt;0)*($O$13:$Z$13)))*100</f>
        <v>100</v>
      </c>
      <c r="AM82" s="254">
        <f t="shared" ref="AM82:AM145" si="26">AF82/(SUMIF($E$14:$N$14,"CO5",$E$13:$N$13)+SUMPRODUCT(($O$14:$Z$14="CO5")*($O82:$Z82&gt;0)*($O$13:$Z$13)))*100</f>
        <v>100</v>
      </c>
      <c r="AN82" s="254">
        <f t="shared" ref="AN82:AN145" si="27">AG82/(SUMIF($E$14:$N$14,"CO5",$E$13:$N$13)+SUMPRODUCT(($O$14:$Z$14="CO5")*($O82:$Z82&gt;0)*($O$13:$Z$13)))*100</f>
        <v>93.333333333333329</v>
      </c>
    </row>
    <row r="83" spans="1:40" ht="30" customHeight="1" x14ac:dyDescent="0.2">
      <c r="A83" s="41">
        <f>'STUDENT NAMELIST'!A71</f>
        <v>67</v>
      </c>
      <c r="B83" s="65" t="str">
        <f>'STUDENT NAMELIST'!B71</f>
        <v>2023PEC AI 586</v>
      </c>
      <c r="C83" s="65">
        <f>'STUDENT NAMELIST'!C71</f>
        <v>211423243067</v>
      </c>
      <c r="D83" s="98" t="str">
        <f>'STUDENT NAMELIST'!D71</f>
        <v>BOBIN DULLES</v>
      </c>
      <c r="E83" s="41">
        <v>2</v>
      </c>
      <c r="F83" s="41">
        <v>2</v>
      </c>
      <c r="G83" s="41">
        <v>2</v>
      </c>
      <c r="H83" s="41">
        <v>2</v>
      </c>
      <c r="I83" s="41">
        <v>2</v>
      </c>
      <c r="J83" s="41">
        <v>2</v>
      </c>
      <c r="K83" s="41">
        <v>0</v>
      </c>
      <c r="L83" s="41">
        <v>0</v>
      </c>
      <c r="M83" s="41">
        <v>0</v>
      </c>
      <c r="N83" s="41">
        <v>0</v>
      </c>
      <c r="O83" s="91">
        <v>9</v>
      </c>
      <c r="P83" s="91">
        <v>0</v>
      </c>
      <c r="Q83" s="91">
        <v>0</v>
      </c>
      <c r="R83" s="237">
        <v>9</v>
      </c>
      <c r="S83" s="91">
        <v>8</v>
      </c>
      <c r="T83" s="91">
        <v>0</v>
      </c>
      <c r="U83" s="91">
        <v>9</v>
      </c>
      <c r="V83" s="91">
        <v>0</v>
      </c>
      <c r="W83" s="91">
        <v>0</v>
      </c>
      <c r="X83" s="91">
        <v>4</v>
      </c>
      <c r="Y83" s="91">
        <v>9</v>
      </c>
      <c r="Z83" s="91">
        <v>0</v>
      </c>
      <c r="AA83" s="92">
        <f t="shared" ref="AA83:AA146" si="28">SUM(E83,F83,G83,H83,I83,J83,K83,L83,M83,N83,O83,P83,Q83,R83,S83,T83,U83,V83,W83,X83,Y83,Z83)</f>
        <v>60</v>
      </c>
      <c r="AB83" s="284">
        <f t="shared" si="16"/>
        <v>4</v>
      </c>
      <c r="AC83" s="284">
        <f t="shared" si="17"/>
        <v>0</v>
      </c>
      <c r="AD83" s="284">
        <f t="shared" si="18"/>
        <v>39</v>
      </c>
      <c r="AE83" s="284">
        <f t="shared" si="19"/>
        <v>6</v>
      </c>
      <c r="AF83" s="284">
        <f t="shared" si="20"/>
        <v>6</v>
      </c>
      <c r="AG83" s="284">
        <f t="shared" si="15"/>
        <v>14</v>
      </c>
      <c r="AH83" s="4">
        <f t="shared" si="21"/>
        <v>60</v>
      </c>
      <c r="AI83" s="254">
        <f t="shared" si="22"/>
        <v>66.666666666666657</v>
      </c>
      <c r="AJ83" s="254">
        <f t="shared" si="23"/>
        <v>0</v>
      </c>
      <c r="AK83" s="254">
        <f t="shared" si="24"/>
        <v>69.642857142857139</v>
      </c>
      <c r="AL83" s="254">
        <f t="shared" si="25"/>
        <v>100</v>
      </c>
      <c r="AM83" s="254">
        <f t="shared" si="26"/>
        <v>40</v>
      </c>
      <c r="AN83" s="254">
        <f t="shared" si="27"/>
        <v>93.333333333333329</v>
      </c>
    </row>
    <row r="84" spans="1:40" ht="30" customHeight="1" x14ac:dyDescent="0.2">
      <c r="A84" s="41">
        <f>'STUDENT NAMELIST'!A72</f>
        <v>68</v>
      </c>
      <c r="B84" s="65" t="str">
        <f>'STUDENT NAMELIST'!B72</f>
        <v>2023PEC AI 124</v>
      </c>
      <c r="C84" s="65">
        <f>'STUDENT NAMELIST'!C72</f>
        <v>211423243068</v>
      </c>
      <c r="D84" s="98" t="str">
        <f>'STUDENT NAMELIST'!D72</f>
        <v>BOOMIGA V</v>
      </c>
      <c r="E84" s="41">
        <v>2</v>
      </c>
      <c r="F84" s="41">
        <v>2</v>
      </c>
      <c r="G84" s="41">
        <v>2</v>
      </c>
      <c r="H84" s="41">
        <v>2</v>
      </c>
      <c r="I84" s="41">
        <v>2</v>
      </c>
      <c r="J84" s="41">
        <v>2</v>
      </c>
      <c r="K84" s="41">
        <v>2</v>
      </c>
      <c r="L84" s="41">
        <v>2</v>
      </c>
      <c r="M84" s="41">
        <v>2</v>
      </c>
      <c r="N84" s="41">
        <v>2</v>
      </c>
      <c r="O84" s="91">
        <v>13</v>
      </c>
      <c r="P84" s="91">
        <v>0</v>
      </c>
      <c r="Q84" s="91">
        <v>0</v>
      </c>
      <c r="R84" s="237">
        <v>13</v>
      </c>
      <c r="S84" s="91">
        <v>13</v>
      </c>
      <c r="T84" s="91">
        <v>0</v>
      </c>
      <c r="U84" s="91">
        <v>13</v>
      </c>
      <c r="V84" s="91">
        <v>0</v>
      </c>
      <c r="W84" s="91">
        <v>0</v>
      </c>
      <c r="X84" s="91">
        <v>13</v>
      </c>
      <c r="Y84" s="91">
        <v>15</v>
      </c>
      <c r="Z84" s="91">
        <v>0</v>
      </c>
      <c r="AA84" s="92">
        <f t="shared" si="28"/>
        <v>100</v>
      </c>
      <c r="AB84" s="284">
        <f t="shared" si="16"/>
        <v>6</v>
      </c>
      <c r="AC84" s="284">
        <f t="shared" si="17"/>
        <v>2</v>
      </c>
      <c r="AD84" s="284">
        <f t="shared" si="18"/>
        <v>56</v>
      </c>
      <c r="AE84" s="284">
        <f t="shared" si="19"/>
        <v>6</v>
      </c>
      <c r="AF84" s="284">
        <f t="shared" si="20"/>
        <v>15</v>
      </c>
      <c r="AG84" s="284">
        <f t="shared" si="15"/>
        <v>14</v>
      </c>
      <c r="AH84" s="4">
        <f t="shared" si="21"/>
        <v>100</v>
      </c>
      <c r="AI84" s="254">
        <f t="shared" si="22"/>
        <v>100</v>
      </c>
      <c r="AJ84" s="254">
        <f t="shared" si="23"/>
        <v>100</v>
      </c>
      <c r="AK84" s="254">
        <f t="shared" si="24"/>
        <v>100</v>
      </c>
      <c r="AL84" s="254">
        <f t="shared" si="25"/>
        <v>100</v>
      </c>
      <c r="AM84" s="254">
        <f t="shared" si="26"/>
        <v>100</v>
      </c>
      <c r="AN84" s="254">
        <f t="shared" si="27"/>
        <v>93.333333333333329</v>
      </c>
    </row>
    <row r="85" spans="1:40" ht="30" customHeight="1" x14ac:dyDescent="0.2">
      <c r="A85" s="41">
        <f>'STUDENT NAMELIST'!A73</f>
        <v>69</v>
      </c>
      <c r="B85" s="65" t="str">
        <f>'STUDENT NAMELIST'!B73</f>
        <v>2023PEC AI 125</v>
      </c>
      <c r="C85" s="65">
        <f>'STUDENT NAMELIST'!C73</f>
        <v>211423243069</v>
      </c>
      <c r="D85" s="98" t="str">
        <f>'STUDENT NAMELIST'!D73</f>
        <v>BOOMIKA S</v>
      </c>
      <c r="E85" s="41">
        <v>2</v>
      </c>
      <c r="F85" s="41">
        <v>2</v>
      </c>
      <c r="G85" s="41">
        <v>0</v>
      </c>
      <c r="H85" s="41">
        <v>0</v>
      </c>
      <c r="I85" s="41">
        <v>2</v>
      </c>
      <c r="J85" s="41">
        <v>2</v>
      </c>
      <c r="K85" s="41">
        <v>2</v>
      </c>
      <c r="L85" s="41">
        <v>0</v>
      </c>
      <c r="M85" s="41">
        <v>0</v>
      </c>
      <c r="N85" s="41">
        <v>2</v>
      </c>
      <c r="O85" s="91">
        <v>13</v>
      </c>
      <c r="P85" s="91">
        <v>0</v>
      </c>
      <c r="Q85" s="91">
        <v>0</v>
      </c>
      <c r="R85" s="237">
        <v>13</v>
      </c>
      <c r="S85" s="91">
        <v>13</v>
      </c>
      <c r="T85" s="91">
        <v>0</v>
      </c>
      <c r="U85" s="91">
        <v>13</v>
      </c>
      <c r="V85" s="91">
        <v>0</v>
      </c>
      <c r="W85" s="91">
        <v>0</v>
      </c>
      <c r="X85" s="91">
        <v>13</v>
      </c>
      <c r="Y85" s="91">
        <v>7</v>
      </c>
      <c r="Z85" s="91">
        <v>0</v>
      </c>
      <c r="AA85" s="92">
        <f t="shared" si="28"/>
        <v>84</v>
      </c>
      <c r="AB85" s="284">
        <f t="shared" si="16"/>
        <v>6</v>
      </c>
      <c r="AC85" s="284">
        <f t="shared" si="17"/>
        <v>2</v>
      </c>
      <c r="AD85" s="284">
        <f t="shared" si="18"/>
        <v>54</v>
      </c>
      <c r="AE85" s="284">
        <f t="shared" si="19"/>
        <v>6</v>
      </c>
      <c r="AF85" s="284">
        <f t="shared" si="20"/>
        <v>15</v>
      </c>
      <c r="AG85" s="284">
        <f t="shared" ref="AG85:AG148" si="29">SUMIF($E$14:$N$14,"CO6",$E$17:$N$17) + IF(O85&gt;=0,    SUMPRODUCT(($O$14:$Z$14="CO6")*($O$17:$Z$17)*MOD(COLUMN($O$14:$Z$14)-COLUMN($O$14)+1,2))+    SUMPRODUCT(($P$14:$Z$14="CO6")*($P$17:$Z$17)*MOD(COLUMN($P$14:$Z$14)-COLUMN($P$14)+1,2)) )</f>
        <v>14</v>
      </c>
      <c r="AH85" s="4">
        <f t="shared" si="21"/>
        <v>84</v>
      </c>
      <c r="AI85" s="254">
        <f t="shared" si="22"/>
        <v>100</v>
      </c>
      <c r="AJ85" s="254">
        <f t="shared" si="23"/>
        <v>100</v>
      </c>
      <c r="AK85" s="254">
        <f t="shared" si="24"/>
        <v>96.428571428571431</v>
      </c>
      <c r="AL85" s="254">
        <f t="shared" si="25"/>
        <v>100</v>
      </c>
      <c r="AM85" s="254">
        <f t="shared" si="26"/>
        <v>100</v>
      </c>
      <c r="AN85" s="254">
        <f t="shared" si="27"/>
        <v>93.333333333333329</v>
      </c>
    </row>
    <row r="86" spans="1:40" ht="30" customHeight="1" x14ac:dyDescent="0.2">
      <c r="A86" s="41">
        <f>'STUDENT NAMELIST'!A74</f>
        <v>70</v>
      </c>
      <c r="B86" s="65" t="str">
        <f>'STUDENT NAMELIST'!B74</f>
        <v>2023PEC AI 587</v>
      </c>
      <c r="C86" s="65">
        <f>'STUDENT NAMELIST'!C74</f>
        <v>211423243070</v>
      </c>
      <c r="D86" s="98" t="str">
        <f>'STUDENT NAMELIST'!D74</f>
        <v>BOOPATHI RAGAVAN M</v>
      </c>
      <c r="E86" s="41">
        <v>2</v>
      </c>
      <c r="F86" s="41">
        <v>2</v>
      </c>
      <c r="G86" s="41">
        <v>2</v>
      </c>
      <c r="H86" s="41">
        <v>2</v>
      </c>
      <c r="I86" s="41">
        <v>2</v>
      </c>
      <c r="J86" s="41">
        <v>0</v>
      </c>
      <c r="K86" s="41">
        <v>0</v>
      </c>
      <c r="L86" s="41">
        <v>0</v>
      </c>
      <c r="M86" s="41">
        <v>0</v>
      </c>
      <c r="N86" s="41">
        <v>0</v>
      </c>
      <c r="O86" s="91">
        <v>0</v>
      </c>
      <c r="P86" s="91">
        <v>7</v>
      </c>
      <c r="Q86" s="91">
        <v>7</v>
      </c>
      <c r="R86" s="237">
        <v>0</v>
      </c>
      <c r="S86" s="91">
        <v>0</v>
      </c>
      <c r="T86" s="91">
        <v>7</v>
      </c>
      <c r="U86" s="91">
        <v>0</v>
      </c>
      <c r="V86" s="91">
        <v>7</v>
      </c>
      <c r="W86" s="91">
        <v>4</v>
      </c>
      <c r="X86" s="91">
        <v>0</v>
      </c>
      <c r="Y86" s="91">
        <v>0</v>
      </c>
      <c r="Z86" s="91">
        <v>12</v>
      </c>
      <c r="AA86" s="92">
        <f t="shared" si="28"/>
        <v>54</v>
      </c>
      <c r="AB86" s="284">
        <f t="shared" si="16"/>
        <v>4</v>
      </c>
      <c r="AC86" s="284">
        <f t="shared" si="17"/>
        <v>0</v>
      </c>
      <c r="AD86" s="284">
        <f t="shared" si="18"/>
        <v>25</v>
      </c>
      <c r="AE86" s="284">
        <f t="shared" si="19"/>
        <v>6</v>
      </c>
      <c r="AF86" s="284">
        <f t="shared" si="20"/>
        <v>14</v>
      </c>
      <c r="AG86" s="284">
        <f t="shared" si="29"/>
        <v>14</v>
      </c>
      <c r="AH86" s="4">
        <f t="shared" si="21"/>
        <v>54</v>
      </c>
      <c r="AI86" s="254">
        <f t="shared" si="22"/>
        <v>66.666666666666657</v>
      </c>
      <c r="AJ86" s="254">
        <f t="shared" si="23"/>
        <v>0</v>
      </c>
      <c r="AK86" s="254">
        <f t="shared" si="24"/>
        <v>58.139534883720934</v>
      </c>
      <c r="AL86" s="254">
        <f t="shared" si="25"/>
        <v>100</v>
      </c>
      <c r="AM86" s="254">
        <f t="shared" si="26"/>
        <v>82.35294117647058</v>
      </c>
      <c r="AN86" s="254">
        <f t="shared" si="27"/>
        <v>82.35294117647058</v>
      </c>
    </row>
    <row r="87" spans="1:40" ht="30" customHeight="1" x14ac:dyDescent="0.2">
      <c r="A87" s="41">
        <f>'STUDENT NAMELIST'!A75</f>
        <v>71</v>
      </c>
      <c r="B87" s="65" t="str">
        <f>'STUDENT NAMELIST'!B75</f>
        <v>2023PEC AI 126</v>
      </c>
      <c r="C87" s="65">
        <f>'STUDENT NAMELIST'!C75</f>
        <v>211423243071</v>
      </c>
      <c r="D87" s="98" t="str">
        <f>'STUDENT NAMELIST'!D75</f>
        <v>CAROLIN P</v>
      </c>
      <c r="E87" s="41">
        <v>0</v>
      </c>
      <c r="F87" s="41">
        <v>2</v>
      </c>
      <c r="G87" s="41">
        <v>0</v>
      </c>
      <c r="H87" s="41">
        <v>0</v>
      </c>
      <c r="I87" s="41">
        <v>2</v>
      </c>
      <c r="J87" s="41">
        <v>2</v>
      </c>
      <c r="K87" s="41">
        <v>2</v>
      </c>
      <c r="L87" s="41">
        <v>0</v>
      </c>
      <c r="M87" s="41">
        <v>0</v>
      </c>
      <c r="N87" s="41">
        <v>2</v>
      </c>
      <c r="O87" s="91">
        <v>13</v>
      </c>
      <c r="P87" s="91">
        <v>0</v>
      </c>
      <c r="Q87" s="91">
        <v>13</v>
      </c>
      <c r="R87" s="237">
        <v>0</v>
      </c>
      <c r="S87" s="91">
        <v>13</v>
      </c>
      <c r="T87" s="91">
        <v>0</v>
      </c>
      <c r="U87" s="91">
        <v>13</v>
      </c>
      <c r="V87" s="91">
        <v>0</v>
      </c>
      <c r="W87" s="91">
        <v>0</v>
      </c>
      <c r="X87" s="91">
        <v>13</v>
      </c>
      <c r="Y87" s="91">
        <v>0</v>
      </c>
      <c r="Z87" s="91">
        <v>15</v>
      </c>
      <c r="AA87" s="92">
        <f t="shared" si="28"/>
        <v>90</v>
      </c>
      <c r="AB87" s="284">
        <f t="shared" si="16"/>
        <v>4</v>
      </c>
      <c r="AC87" s="284">
        <f t="shared" si="17"/>
        <v>2</v>
      </c>
      <c r="AD87" s="284">
        <f t="shared" si="18"/>
        <v>54</v>
      </c>
      <c r="AE87" s="284">
        <f t="shared" si="19"/>
        <v>6</v>
      </c>
      <c r="AF87" s="284">
        <f t="shared" si="20"/>
        <v>30</v>
      </c>
      <c r="AG87" s="284">
        <f t="shared" si="29"/>
        <v>14</v>
      </c>
      <c r="AH87" s="4">
        <f t="shared" si="21"/>
        <v>90</v>
      </c>
      <c r="AI87" s="254">
        <f t="shared" si="22"/>
        <v>66.666666666666657</v>
      </c>
      <c r="AJ87" s="254">
        <f t="shared" si="23"/>
        <v>100</v>
      </c>
      <c r="AK87" s="254">
        <f t="shared" si="24"/>
        <v>96.428571428571431</v>
      </c>
      <c r="AL87" s="254">
        <f t="shared" si="25"/>
        <v>100</v>
      </c>
      <c r="AM87" s="254">
        <f t="shared" si="26"/>
        <v>100</v>
      </c>
      <c r="AN87" s="254">
        <f t="shared" si="27"/>
        <v>46.666666666666664</v>
      </c>
    </row>
    <row r="88" spans="1:40" ht="30" customHeight="1" x14ac:dyDescent="0.2">
      <c r="A88" s="41">
        <f>'STUDENT NAMELIST'!A76</f>
        <v>72</v>
      </c>
      <c r="B88" s="65" t="str">
        <f>'STUDENT NAMELIST'!B76</f>
        <v>2023PEC AI 127</v>
      </c>
      <c r="C88" s="65">
        <f>'STUDENT NAMELIST'!C76</f>
        <v>211423243072</v>
      </c>
      <c r="D88" s="98" t="str">
        <f>'STUDENT NAMELIST'!D76</f>
        <v xml:space="preserve">CAROLINE SATHYA G </v>
      </c>
      <c r="E88" s="41">
        <v>2</v>
      </c>
      <c r="F88" s="41">
        <v>2</v>
      </c>
      <c r="G88" s="41">
        <v>2</v>
      </c>
      <c r="H88" s="41">
        <v>2</v>
      </c>
      <c r="I88" s="41">
        <v>2</v>
      </c>
      <c r="J88" s="41">
        <v>2</v>
      </c>
      <c r="K88" s="41">
        <v>2</v>
      </c>
      <c r="L88" s="41">
        <v>0</v>
      </c>
      <c r="M88" s="41">
        <v>0</v>
      </c>
      <c r="N88" s="41">
        <v>2</v>
      </c>
      <c r="O88" s="91">
        <v>13</v>
      </c>
      <c r="P88" s="91">
        <v>0</v>
      </c>
      <c r="Q88" s="91">
        <v>0</v>
      </c>
      <c r="R88" s="237">
        <v>13</v>
      </c>
      <c r="S88" s="91">
        <v>13</v>
      </c>
      <c r="T88" s="91">
        <v>0</v>
      </c>
      <c r="U88" s="91">
        <v>0</v>
      </c>
      <c r="V88" s="91">
        <v>13</v>
      </c>
      <c r="W88" s="91">
        <v>0</v>
      </c>
      <c r="X88" s="91">
        <v>13</v>
      </c>
      <c r="Y88" s="91">
        <v>15</v>
      </c>
      <c r="Z88" s="91">
        <v>0</v>
      </c>
      <c r="AA88" s="92">
        <f t="shared" si="28"/>
        <v>96</v>
      </c>
      <c r="AB88" s="284">
        <f t="shared" si="16"/>
        <v>6</v>
      </c>
      <c r="AC88" s="284">
        <f t="shared" si="17"/>
        <v>2</v>
      </c>
      <c r="AD88" s="284">
        <f t="shared" si="18"/>
        <v>43</v>
      </c>
      <c r="AE88" s="284">
        <f t="shared" si="19"/>
        <v>6</v>
      </c>
      <c r="AF88" s="284">
        <f t="shared" si="20"/>
        <v>15</v>
      </c>
      <c r="AG88" s="284">
        <f t="shared" si="29"/>
        <v>14</v>
      </c>
      <c r="AH88" s="4">
        <f t="shared" si="21"/>
        <v>96</v>
      </c>
      <c r="AI88" s="254">
        <f t="shared" si="22"/>
        <v>100</v>
      </c>
      <c r="AJ88" s="254">
        <f t="shared" si="23"/>
        <v>100</v>
      </c>
      <c r="AK88" s="254">
        <f t="shared" si="24"/>
        <v>100</v>
      </c>
      <c r="AL88" s="254">
        <f t="shared" si="25"/>
        <v>100</v>
      </c>
      <c r="AM88" s="254">
        <f t="shared" si="26"/>
        <v>100</v>
      </c>
      <c r="AN88" s="254">
        <f t="shared" si="27"/>
        <v>93.333333333333329</v>
      </c>
    </row>
    <row r="89" spans="1:40" ht="30" customHeight="1" x14ac:dyDescent="0.2">
      <c r="A89" s="41">
        <f>'STUDENT NAMELIST'!A77</f>
        <v>73</v>
      </c>
      <c r="B89" s="65" t="str">
        <f>'STUDENT NAMELIST'!B77</f>
        <v>2023PEC AI 128</v>
      </c>
      <c r="C89" s="65">
        <f>'STUDENT NAMELIST'!C77</f>
        <v>211423243073</v>
      </c>
      <c r="D89" s="98" t="str">
        <f>'STUDENT NAMELIST'!D77</f>
        <v>CHAITRA V</v>
      </c>
      <c r="E89" s="41">
        <v>2</v>
      </c>
      <c r="F89" s="41">
        <v>2</v>
      </c>
      <c r="G89" s="41">
        <v>2</v>
      </c>
      <c r="H89" s="41">
        <v>2</v>
      </c>
      <c r="I89" s="41">
        <v>2</v>
      </c>
      <c r="J89" s="41">
        <v>2</v>
      </c>
      <c r="K89" s="41">
        <v>2</v>
      </c>
      <c r="L89" s="41">
        <v>0</v>
      </c>
      <c r="M89" s="41">
        <v>0</v>
      </c>
      <c r="N89" s="41">
        <v>0</v>
      </c>
      <c r="O89" s="91">
        <v>13</v>
      </c>
      <c r="P89" s="91">
        <v>0</v>
      </c>
      <c r="Q89" s="91">
        <v>0</v>
      </c>
      <c r="R89" s="237">
        <v>13</v>
      </c>
      <c r="S89" s="91">
        <v>13</v>
      </c>
      <c r="T89" s="91">
        <v>0</v>
      </c>
      <c r="U89" s="91">
        <v>13</v>
      </c>
      <c r="V89" s="91">
        <v>0</v>
      </c>
      <c r="W89" s="91">
        <v>0</v>
      </c>
      <c r="X89" s="91">
        <v>13</v>
      </c>
      <c r="Y89" s="91">
        <v>13</v>
      </c>
      <c r="Z89" s="91">
        <v>0</v>
      </c>
      <c r="AA89" s="92">
        <f t="shared" si="28"/>
        <v>92</v>
      </c>
      <c r="AB89" s="284">
        <f t="shared" si="16"/>
        <v>6</v>
      </c>
      <c r="AC89" s="284">
        <f t="shared" si="17"/>
        <v>0</v>
      </c>
      <c r="AD89" s="284">
        <f t="shared" si="18"/>
        <v>56</v>
      </c>
      <c r="AE89" s="284">
        <f t="shared" si="19"/>
        <v>6</v>
      </c>
      <c r="AF89" s="284">
        <f t="shared" si="20"/>
        <v>15</v>
      </c>
      <c r="AG89" s="284">
        <f t="shared" si="29"/>
        <v>14</v>
      </c>
      <c r="AH89" s="4">
        <f t="shared" si="21"/>
        <v>92</v>
      </c>
      <c r="AI89" s="254">
        <f t="shared" si="22"/>
        <v>100</v>
      </c>
      <c r="AJ89" s="254">
        <f t="shared" si="23"/>
        <v>0</v>
      </c>
      <c r="AK89" s="254">
        <f t="shared" si="24"/>
        <v>100</v>
      </c>
      <c r="AL89" s="254">
        <f t="shared" si="25"/>
        <v>100</v>
      </c>
      <c r="AM89" s="254">
        <f t="shared" si="26"/>
        <v>100</v>
      </c>
      <c r="AN89" s="254">
        <f t="shared" si="27"/>
        <v>93.333333333333329</v>
      </c>
    </row>
    <row r="90" spans="1:40" ht="30" customHeight="1" x14ac:dyDescent="0.2">
      <c r="A90" s="41">
        <f>'STUDENT NAMELIST'!A78</f>
        <v>74</v>
      </c>
      <c r="B90" s="65" t="str">
        <f>'STUDENT NAMELIST'!B78</f>
        <v>2023PEC AI 588</v>
      </c>
      <c r="C90" s="65">
        <f>'STUDENT NAMELIST'!C78</f>
        <v>211423243074</v>
      </c>
      <c r="D90" s="98" t="str">
        <f>'STUDENT NAMELIST'!D78</f>
        <v>CHARAN S</v>
      </c>
      <c r="E90" s="41">
        <v>2</v>
      </c>
      <c r="F90" s="41">
        <v>2</v>
      </c>
      <c r="G90" s="41">
        <v>2</v>
      </c>
      <c r="H90" s="41">
        <v>2</v>
      </c>
      <c r="I90" s="41">
        <v>2</v>
      </c>
      <c r="J90" s="41">
        <v>0</v>
      </c>
      <c r="K90" s="41">
        <v>0</v>
      </c>
      <c r="L90" s="41">
        <v>0</v>
      </c>
      <c r="M90" s="41">
        <v>0</v>
      </c>
      <c r="N90" s="41">
        <v>0</v>
      </c>
      <c r="O90" s="91">
        <v>0</v>
      </c>
      <c r="P90" s="91">
        <v>7</v>
      </c>
      <c r="Q90" s="91">
        <v>8</v>
      </c>
      <c r="R90" s="237">
        <v>0</v>
      </c>
      <c r="S90" s="91">
        <v>0</v>
      </c>
      <c r="T90" s="91">
        <v>8</v>
      </c>
      <c r="U90" s="91">
        <v>0</v>
      </c>
      <c r="V90" s="91">
        <v>8</v>
      </c>
      <c r="W90" s="91">
        <v>2</v>
      </c>
      <c r="X90" s="91">
        <v>0</v>
      </c>
      <c r="Y90" s="91">
        <v>0</v>
      </c>
      <c r="Z90" s="91">
        <v>14</v>
      </c>
      <c r="AA90" s="92">
        <f t="shared" si="28"/>
        <v>57</v>
      </c>
      <c r="AB90" s="284">
        <f t="shared" si="16"/>
        <v>4</v>
      </c>
      <c r="AC90" s="284">
        <f t="shared" si="17"/>
        <v>0</v>
      </c>
      <c r="AD90" s="284">
        <f t="shared" si="18"/>
        <v>27</v>
      </c>
      <c r="AE90" s="284">
        <f t="shared" si="19"/>
        <v>6</v>
      </c>
      <c r="AF90" s="284">
        <f t="shared" si="20"/>
        <v>16</v>
      </c>
      <c r="AG90" s="284">
        <f t="shared" si="29"/>
        <v>14</v>
      </c>
      <c r="AH90" s="4">
        <f t="shared" si="21"/>
        <v>57</v>
      </c>
      <c r="AI90" s="254">
        <f t="shared" si="22"/>
        <v>66.666666666666657</v>
      </c>
      <c r="AJ90" s="254">
        <f t="shared" si="23"/>
        <v>0</v>
      </c>
      <c r="AK90" s="254">
        <f t="shared" si="24"/>
        <v>62.790697674418603</v>
      </c>
      <c r="AL90" s="254">
        <f t="shared" si="25"/>
        <v>100</v>
      </c>
      <c r="AM90" s="254">
        <f t="shared" si="26"/>
        <v>94.117647058823522</v>
      </c>
      <c r="AN90" s="254">
        <f t="shared" si="27"/>
        <v>82.35294117647058</v>
      </c>
    </row>
    <row r="91" spans="1:40" ht="30" customHeight="1" x14ac:dyDescent="0.2">
      <c r="A91" s="41">
        <f>'STUDENT NAMELIST'!A79</f>
        <v>75</v>
      </c>
      <c r="B91" s="65" t="str">
        <f>'STUDENT NAMELIST'!B79</f>
        <v>2023PEC AI 129</v>
      </c>
      <c r="C91" s="65">
        <f>'STUDENT NAMELIST'!C79</f>
        <v>211423243075</v>
      </c>
      <c r="D91" s="98" t="str">
        <f>'STUDENT NAMELIST'!D79</f>
        <v>CHAVA SAHITHI</v>
      </c>
      <c r="E91" s="41">
        <v>2</v>
      </c>
      <c r="F91" s="41">
        <v>2</v>
      </c>
      <c r="G91" s="41">
        <v>2</v>
      </c>
      <c r="H91" s="41">
        <v>2</v>
      </c>
      <c r="I91" s="41">
        <v>2</v>
      </c>
      <c r="J91" s="41">
        <v>0</v>
      </c>
      <c r="K91" s="41">
        <v>2</v>
      </c>
      <c r="L91" s="41">
        <v>0</v>
      </c>
      <c r="M91" s="41">
        <v>0</v>
      </c>
      <c r="N91" s="41">
        <v>2</v>
      </c>
      <c r="O91" s="91">
        <v>13</v>
      </c>
      <c r="P91" s="91">
        <v>0</v>
      </c>
      <c r="Q91" s="91">
        <v>13</v>
      </c>
      <c r="R91" s="237">
        <v>0</v>
      </c>
      <c r="S91" s="91">
        <v>13</v>
      </c>
      <c r="T91" s="91">
        <v>0</v>
      </c>
      <c r="U91" s="91">
        <v>13</v>
      </c>
      <c r="V91" s="91">
        <v>0</v>
      </c>
      <c r="W91" s="91">
        <v>0</v>
      </c>
      <c r="X91" s="91">
        <v>13</v>
      </c>
      <c r="Y91" s="91">
        <v>0</v>
      </c>
      <c r="Z91" s="91">
        <v>15</v>
      </c>
      <c r="AA91" s="92">
        <f t="shared" si="28"/>
        <v>94</v>
      </c>
      <c r="AB91" s="284">
        <f t="shared" si="16"/>
        <v>6</v>
      </c>
      <c r="AC91" s="284">
        <f t="shared" si="17"/>
        <v>2</v>
      </c>
      <c r="AD91" s="284">
        <f t="shared" si="18"/>
        <v>56</v>
      </c>
      <c r="AE91" s="284">
        <f t="shared" si="19"/>
        <v>6</v>
      </c>
      <c r="AF91" s="284">
        <f t="shared" si="20"/>
        <v>30</v>
      </c>
      <c r="AG91" s="284">
        <f t="shared" si="29"/>
        <v>14</v>
      </c>
      <c r="AH91" s="4">
        <f t="shared" si="21"/>
        <v>94</v>
      </c>
      <c r="AI91" s="254">
        <f t="shared" si="22"/>
        <v>100</v>
      </c>
      <c r="AJ91" s="254">
        <f t="shared" si="23"/>
        <v>100</v>
      </c>
      <c r="AK91" s="254">
        <f t="shared" si="24"/>
        <v>100</v>
      </c>
      <c r="AL91" s="254">
        <f t="shared" si="25"/>
        <v>100</v>
      </c>
      <c r="AM91" s="254">
        <f t="shared" si="26"/>
        <v>100</v>
      </c>
      <c r="AN91" s="254">
        <f t="shared" si="27"/>
        <v>46.666666666666664</v>
      </c>
    </row>
    <row r="92" spans="1:40" ht="30" customHeight="1" x14ac:dyDescent="0.2">
      <c r="A92" s="41">
        <f>'STUDENT NAMELIST'!A80</f>
        <v>76</v>
      </c>
      <c r="B92" s="65" t="str">
        <f>'STUDENT NAMELIST'!B80</f>
        <v>2023PEC AI 130</v>
      </c>
      <c r="C92" s="65">
        <f>'STUDENT NAMELIST'!C80</f>
        <v>211423243076</v>
      </c>
      <c r="D92" s="98" t="str">
        <f>'STUDENT NAMELIST'!D80</f>
        <v>CHINTAMANENI UMA SUMASWI</v>
      </c>
      <c r="E92" s="41">
        <v>2</v>
      </c>
      <c r="F92" s="41">
        <v>2</v>
      </c>
      <c r="G92" s="41">
        <v>0</v>
      </c>
      <c r="H92" s="41">
        <v>0</v>
      </c>
      <c r="I92" s="41">
        <v>0</v>
      </c>
      <c r="J92" s="41">
        <v>0</v>
      </c>
      <c r="K92" s="41">
        <v>2</v>
      </c>
      <c r="L92" s="41">
        <v>0</v>
      </c>
      <c r="M92" s="41">
        <v>2</v>
      </c>
      <c r="N92" s="41">
        <v>2</v>
      </c>
      <c r="O92" s="91">
        <v>13</v>
      </c>
      <c r="P92" s="91">
        <v>0</v>
      </c>
      <c r="Q92" s="91">
        <v>0</v>
      </c>
      <c r="R92" s="237">
        <v>13</v>
      </c>
      <c r="S92" s="91">
        <v>13</v>
      </c>
      <c r="T92" s="91">
        <v>0</v>
      </c>
      <c r="U92" s="91">
        <v>13</v>
      </c>
      <c r="V92" s="91">
        <v>0</v>
      </c>
      <c r="W92" s="91">
        <v>0</v>
      </c>
      <c r="X92" s="91">
        <v>13</v>
      </c>
      <c r="Y92" s="91">
        <v>0</v>
      </c>
      <c r="Z92" s="91">
        <v>11</v>
      </c>
      <c r="AA92" s="92">
        <f t="shared" si="28"/>
        <v>86</v>
      </c>
      <c r="AB92" s="284">
        <f t="shared" si="16"/>
        <v>6</v>
      </c>
      <c r="AC92" s="284">
        <f t="shared" si="17"/>
        <v>2</v>
      </c>
      <c r="AD92" s="284">
        <f t="shared" si="18"/>
        <v>52</v>
      </c>
      <c r="AE92" s="284">
        <f t="shared" si="19"/>
        <v>6</v>
      </c>
      <c r="AF92" s="284">
        <f t="shared" si="20"/>
        <v>26</v>
      </c>
      <c r="AG92" s="284">
        <f t="shared" si="29"/>
        <v>14</v>
      </c>
      <c r="AH92" s="4">
        <f t="shared" si="21"/>
        <v>86</v>
      </c>
      <c r="AI92" s="254">
        <f t="shared" si="22"/>
        <v>100</v>
      </c>
      <c r="AJ92" s="254">
        <f t="shared" si="23"/>
        <v>100</v>
      </c>
      <c r="AK92" s="254">
        <f t="shared" si="24"/>
        <v>92.857142857142861</v>
      </c>
      <c r="AL92" s="254">
        <f t="shared" si="25"/>
        <v>100</v>
      </c>
      <c r="AM92" s="254">
        <f t="shared" si="26"/>
        <v>86.666666666666671</v>
      </c>
      <c r="AN92" s="254">
        <f t="shared" si="27"/>
        <v>46.666666666666664</v>
      </c>
    </row>
    <row r="93" spans="1:40" ht="30" customHeight="1" x14ac:dyDescent="0.2">
      <c r="A93" s="41">
        <f>'STUDENT NAMELIST'!A81</f>
        <v>77</v>
      </c>
      <c r="B93" s="65" t="str">
        <f>'STUDENT NAMELIST'!B81</f>
        <v>2023PEC AI 283</v>
      </c>
      <c r="C93" s="65">
        <f>'STUDENT NAMELIST'!C81</f>
        <v>211423243077</v>
      </c>
      <c r="D93" s="98" t="str">
        <f>'STUDENT NAMELIST'!D81</f>
        <v>DARJI NANDINI</v>
      </c>
      <c r="E93" s="41">
        <v>2</v>
      </c>
      <c r="F93" s="41">
        <v>2</v>
      </c>
      <c r="G93" s="41">
        <v>2</v>
      </c>
      <c r="H93" s="41">
        <v>2</v>
      </c>
      <c r="I93" s="41">
        <v>2</v>
      </c>
      <c r="J93" s="41">
        <v>2</v>
      </c>
      <c r="K93" s="41">
        <v>2</v>
      </c>
      <c r="L93" s="41">
        <v>2</v>
      </c>
      <c r="M93" s="41">
        <v>1</v>
      </c>
      <c r="N93" s="41">
        <v>0</v>
      </c>
      <c r="O93" s="91">
        <v>13</v>
      </c>
      <c r="P93" s="91">
        <v>0</v>
      </c>
      <c r="Q93" s="91">
        <v>0</v>
      </c>
      <c r="R93" s="237">
        <v>13</v>
      </c>
      <c r="S93" s="91">
        <v>11</v>
      </c>
      <c r="T93" s="91">
        <v>0</v>
      </c>
      <c r="U93" s="91">
        <v>13</v>
      </c>
      <c r="V93" s="91">
        <v>0</v>
      </c>
      <c r="W93" s="91">
        <v>0</v>
      </c>
      <c r="X93" s="91">
        <v>6</v>
      </c>
      <c r="Y93" s="91">
        <v>13</v>
      </c>
      <c r="Z93" s="91">
        <v>0</v>
      </c>
      <c r="AA93" s="92">
        <f t="shared" si="28"/>
        <v>86</v>
      </c>
      <c r="AB93" s="284">
        <f t="shared" si="16"/>
        <v>6</v>
      </c>
      <c r="AC93" s="284">
        <f t="shared" si="17"/>
        <v>0</v>
      </c>
      <c r="AD93" s="284">
        <f t="shared" si="18"/>
        <v>54</v>
      </c>
      <c r="AE93" s="284">
        <f t="shared" si="19"/>
        <v>6</v>
      </c>
      <c r="AF93" s="284">
        <f t="shared" si="20"/>
        <v>8</v>
      </c>
      <c r="AG93" s="284">
        <f t="shared" si="29"/>
        <v>14</v>
      </c>
      <c r="AH93" s="4">
        <f t="shared" si="21"/>
        <v>86</v>
      </c>
      <c r="AI93" s="254">
        <f t="shared" si="22"/>
        <v>100</v>
      </c>
      <c r="AJ93" s="254">
        <f t="shared" si="23"/>
        <v>0</v>
      </c>
      <c r="AK93" s="254">
        <f t="shared" si="24"/>
        <v>96.428571428571431</v>
      </c>
      <c r="AL93" s="254">
        <f t="shared" si="25"/>
        <v>100</v>
      </c>
      <c r="AM93" s="254">
        <f t="shared" si="26"/>
        <v>53.333333333333336</v>
      </c>
      <c r="AN93" s="254">
        <f t="shared" si="27"/>
        <v>93.333333333333329</v>
      </c>
    </row>
    <row r="94" spans="1:40" s="302" customFormat="1" ht="30" customHeight="1" x14ac:dyDescent="0.2">
      <c r="A94" s="293">
        <f>'STUDENT NAMELIST'!A82</f>
        <v>78</v>
      </c>
      <c r="B94" s="294" t="str">
        <f>'STUDENT NAMELIST'!B82</f>
        <v>2023PEC AI 131</v>
      </c>
      <c r="C94" s="294">
        <f>'STUDENT NAMELIST'!C82</f>
        <v>211423243078</v>
      </c>
      <c r="D94" s="295" t="str">
        <f>'STUDENT NAMELIST'!D82</f>
        <v>DARSHANA K P</v>
      </c>
      <c r="E94" s="293">
        <v>2</v>
      </c>
      <c r="F94" s="293">
        <v>2</v>
      </c>
      <c r="G94" s="293">
        <v>0</v>
      </c>
      <c r="H94" s="293">
        <v>0</v>
      </c>
      <c r="I94" s="293">
        <v>2</v>
      </c>
      <c r="J94" s="293">
        <v>2</v>
      </c>
      <c r="K94" s="293">
        <v>2</v>
      </c>
      <c r="L94" s="293">
        <v>0</v>
      </c>
      <c r="M94" s="293">
        <v>2</v>
      </c>
      <c r="N94" s="293">
        <v>0</v>
      </c>
      <c r="O94" s="298">
        <v>13</v>
      </c>
      <c r="P94" s="298">
        <v>0</v>
      </c>
      <c r="Q94" s="298">
        <v>0</v>
      </c>
      <c r="R94" s="298">
        <v>4</v>
      </c>
      <c r="S94" s="298">
        <v>4</v>
      </c>
      <c r="T94" s="298">
        <v>0</v>
      </c>
      <c r="U94" s="298">
        <v>13</v>
      </c>
      <c r="V94" s="298">
        <v>0</v>
      </c>
      <c r="W94" s="298">
        <v>0</v>
      </c>
      <c r="X94" s="298">
        <v>13</v>
      </c>
      <c r="Y94" s="298">
        <v>0</v>
      </c>
      <c r="Z94" s="298">
        <v>6</v>
      </c>
      <c r="AA94" s="299">
        <f t="shared" si="28"/>
        <v>65</v>
      </c>
      <c r="AB94" s="300">
        <f t="shared" si="16"/>
        <v>6</v>
      </c>
      <c r="AC94" s="300">
        <f t="shared" si="17"/>
        <v>0</v>
      </c>
      <c r="AD94" s="300">
        <f t="shared" si="18"/>
        <v>36</v>
      </c>
      <c r="AE94" s="300">
        <f t="shared" si="19"/>
        <v>6</v>
      </c>
      <c r="AF94" s="300">
        <f t="shared" si="20"/>
        <v>21</v>
      </c>
      <c r="AG94" s="300">
        <f t="shared" si="29"/>
        <v>14</v>
      </c>
      <c r="AH94" s="300">
        <f t="shared" si="21"/>
        <v>65</v>
      </c>
      <c r="AI94" s="301">
        <f t="shared" si="22"/>
        <v>100</v>
      </c>
      <c r="AJ94" s="301">
        <f t="shared" si="23"/>
        <v>0</v>
      </c>
      <c r="AK94" s="301">
        <f t="shared" si="24"/>
        <v>64.285714285714292</v>
      </c>
      <c r="AL94" s="301">
        <f t="shared" si="25"/>
        <v>100</v>
      </c>
      <c r="AM94" s="301">
        <f t="shared" si="26"/>
        <v>70</v>
      </c>
      <c r="AN94" s="301">
        <f t="shared" si="27"/>
        <v>46.666666666666664</v>
      </c>
    </row>
    <row r="95" spans="1:40" s="302" customFormat="1" ht="30" customHeight="1" x14ac:dyDescent="0.2">
      <c r="A95" s="293">
        <f>'STUDENT NAMELIST'!A83</f>
        <v>79</v>
      </c>
      <c r="B95" s="294" t="str">
        <f>'STUDENT NAMELIST'!B83</f>
        <v>2023PEC AI 132</v>
      </c>
      <c r="C95" s="294">
        <f>'STUDENT NAMELIST'!C83</f>
        <v>211423243079</v>
      </c>
      <c r="D95" s="295" t="str">
        <f>'STUDENT NAMELIST'!D83</f>
        <v>DARSHINI SIVA SRI M S</v>
      </c>
      <c r="E95" s="293">
        <v>2</v>
      </c>
      <c r="F95" s="293">
        <v>2</v>
      </c>
      <c r="G95" s="293">
        <v>2</v>
      </c>
      <c r="H95" s="293">
        <v>0</v>
      </c>
      <c r="I95" s="293">
        <v>2</v>
      </c>
      <c r="J95" s="293">
        <v>2</v>
      </c>
      <c r="K95" s="293">
        <v>2</v>
      </c>
      <c r="L95" s="293">
        <v>2</v>
      </c>
      <c r="M95" s="293">
        <v>2</v>
      </c>
      <c r="N95" s="293">
        <v>2</v>
      </c>
      <c r="O95" s="298">
        <v>13</v>
      </c>
      <c r="P95" s="298">
        <v>0</v>
      </c>
      <c r="Q95" s="298">
        <v>0</v>
      </c>
      <c r="R95" s="298">
        <v>13</v>
      </c>
      <c r="S95" s="298">
        <v>13</v>
      </c>
      <c r="T95" s="298">
        <v>0</v>
      </c>
      <c r="U95" s="298">
        <v>13</v>
      </c>
      <c r="V95" s="298">
        <v>0</v>
      </c>
      <c r="W95" s="298">
        <v>0</v>
      </c>
      <c r="X95" s="298">
        <v>13</v>
      </c>
      <c r="Y95" s="298">
        <v>15</v>
      </c>
      <c r="Z95" s="298">
        <v>0</v>
      </c>
      <c r="AA95" s="299">
        <f t="shared" si="28"/>
        <v>98</v>
      </c>
      <c r="AB95" s="300">
        <f t="shared" si="16"/>
        <v>6</v>
      </c>
      <c r="AC95" s="300">
        <f t="shared" si="17"/>
        <v>2</v>
      </c>
      <c r="AD95" s="300">
        <f t="shared" si="18"/>
        <v>54</v>
      </c>
      <c r="AE95" s="300">
        <f t="shared" si="19"/>
        <v>6</v>
      </c>
      <c r="AF95" s="300">
        <f t="shared" si="20"/>
        <v>15</v>
      </c>
      <c r="AG95" s="300">
        <f t="shared" si="29"/>
        <v>14</v>
      </c>
      <c r="AH95" s="300">
        <f t="shared" si="21"/>
        <v>98</v>
      </c>
      <c r="AI95" s="301">
        <f t="shared" si="22"/>
        <v>100</v>
      </c>
      <c r="AJ95" s="301">
        <f t="shared" si="23"/>
        <v>100</v>
      </c>
      <c r="AK95" s="301">
        <f t="shared" si="24"/>
        <v>96.428571428571431</v>
      </c>
      <c r="AL95" s="301">
        <f t="shared" si="25"/>
        <v>100</v>
      </c>
      <c r="AM95" s="301">
        <f t="shared" si="26"/>
        <v>100</v>
      </c>
      <c r="AN95" s="301">
        <f t="shared" si="27"/>
        <v>93.333333333333329</v>
      </c>
    </row>
    <row r="96" spans="1:40" ht="30" customHeight="1" x14ac:dyDescent="0.2">
      <c r="A96" s="41">
        <f>'STUDENT NAMELIST'!A84</f>
        <v>80</v>
      </c>
      <c r="B96" s="65" t="str">
        <f>'STUDENT NAMELIST'!B84</f>
        <v>2023PEC AI 133</v>
      </c>
      <c r="C96" s="65">
        <f>'STUDENT NAMELIST'!C84</f>
        <v>211423243080</v>
      </c>
      <c r="D96" s="98" t="str">
        <f>'STUDENT NAMELIST'!D84</f>
        <v xml:space="preserve">DEEKSHITHA SELVAM </v>
      </c>
      <c r="E96" s="41">
        <v>2</v>
      </c>
      <c r="F96" s="41">
        <v>2</v>
      </c>
      <c r="G96" s="41">
        <v>2</v>
      </c>
      <c r="H96" s="41">
        <v>2</v>
      </c>
      <c r="I96" s="41">
        <v>2</v>
      </c>
      <c r="J96" s="41">
        <v>2</v>
      </c>
      <c r="K96" s="41">
        <v>2</v>
      </c>
      <c r="L96" s="41">
        <v>2</v>
      </c>
      <c r="M96" s="41">
        <v>1</v>
      </c>
      <c r="N96" s="41">
        <v>0</v>
      </c>
      <c r="O96" s="91">
        <v>0</v>
      </c>
      <c r="P96" s="91">
        <v>11</v>
      </c>
      <c r="Q96" s="91">
        <v>12</v>
      </c>
      <c r="R96" s="237">
        <v>0</v>
      </c>
      <c r="S96" s="91">
        <v>0</v>
      </c>
      <c r="T96" s="91">
        <v>12</v>
      </c>
      <c r="U96" s="91">
        <v>0</v>
      </c>
      <c r="V96" s="91">
        <v>12</v>
      </c>
      <c r="W96" s="91">
        <v>7</v>
      </c>
      <c r="X96" s="91">
        <v>0</v>
      </c>
      <c r="Y96" s="91">
        <v>0</v>
      </c>
      <c r="Z96" s="91">
        <v>13</v>
      </c>
      <c r="AA96" s="92">
        <f t="shared" si="28"/>
        <v>84</v>
      </c>
      <c r="AB96" s="284">
        <f t="shared" si="16"/>
        <v>6</v>
      </c>
      <c r="AC96" s="284">
        <f t="shared" si="17"/>
        <v>0</v>
      </c>
      <c r="AD96" s="284">
        <f t="shared" si="18"/>
        <v>39</v>
      </c>
      <c r="AE96" s="284">
        <f t="shared" si="19"/>
        <v>6</v>
      </c>
      <c r="AF96" s="284">
        <f t="shared" si="20"/>
        <v>15</v>
      </c>
      <c r="AG96" s="284">
        <f t="shared" si="29"/>
        <v>14</v>
      </c>
      <c r="AH96" s="4">
        <f t="shared" si="21"/>
        <v>84</v>
      </c>
      <c r="AI96" s="254">
        <f t="shared" si="22"/>
        <v>100</v>
      </c>
      <c r="AJ96" s="254">
        <f t="shared" si="23"/>
        <v>0</v>
      </c>
      <c r="AK96" s="254">
        <f t="shared" si="24"/>
        <v>90.697674418604649</v>
      </c>
      <c r="AL96" s="254">
        <f t="shared" si="25"/>
        <v>100</v>
      </c>
      <c r="AM96" s="254">
        <f t="shared" si="26"/>
        <v>88.235294117647058</v>
      </c>
      <c r="AN96" s="254">
        <f t="shared" si="27"/>
        <v>82.35294117647058</v>
      </c>
    </row>
    <row r="97" spans="1:40" ht="30" customHeight="1" x14ac:dyDescent="0.2">
      <c r="A97" s="41">
        <f>'STUDENT NAMELIST'!A85</f>
        <v>81</v>
      </c>
      <c r="B97" s="65" t="str">
        <f>'STUDENT NAMELIST'!B85</f>
        <v>2023PEC AI 589</v>
      </c>
      <c r="C97" s="65">
        <f>'STUDENT NAMELIST'!C85</f>
        <v>211423243081</v>
      </c>
      <c r="D97" s="98" t="str">
        <f>'STUDENT NAMELIST'!D85</f>
        <v>DEEPAK R</v>
      </c>
      <c r="E97" s="41">
        <v>2</v>
      </c>
      <c r="F97" s="41">
        <v>2</v>
      </c>
      <c r="G97" s="41">
        <v>2</v>
      </c>
      <c r="H97" s="41">
        <v>0</v>
      </c>
      <c r="I97" s="41">
        <v>0</v>
      </c>
      <c r="J97" s="41">
        <v>0</v>
      </c>
      <c r="K97" s="41">
        <v>0</v>
      </c>
      <c r="L97" s="41">
        <v>0</v>
      </c>
      <c r="M97" s="41">
        <v>0</v>
      </c>
      <c r="N97" s="41">
        <v>0</v>
      </c>
      <c r="O97" s="91">
        <v>5</v>
      </c>
      <c r="P97" s="91">
        <v>0</v>
      </c>
      <c r="Q97" s="91">
        <v>0</v>
      </c>
      <c r="R97" s="237">
        <v>5</v>
      </c>
      <c r="S97" s="91">
        <v>4</v>
      </c>
      <c r="T97" s="91">
        <v>0</v>
      </c>
      <c r="U97" s="91">
        <v>5</v>
      </c>
      <c r="V97" s="91">
        <v>0</v>
      </c>
      <c r="W97" s="91">
        <v>0</v>
      </c>
      <c r="X97" s="91">
        <v>0</v>
      </c>
      <c r="Y97" s="91">
        <v>5</v>
      </c>
      <c r="Z97" s="91">
        <v>0</v>
      </c>
      <c r="AA97" s="92">
        <f t="shared" si="28"/>
        <v>30</v>
      </c>
      <c r="AB97" s="284">
        <f t="shared" si="16"/>
        <v>4</v>
      </c>
      <c r="AC97" s="284">
        <f t="shared" si="17"/>
        <v>0</v>
      </c>
      <c r="AD97" s="284">
        <f t="shared" si="18"/>
        <v>19</v>
      </c>
      <c r="AE97" s="284">
        <f t="shared" si="19"/>
        <v>6</v>
      </c>
      <c r="AF97" s="284">
        <f t="shared" si="20"/>
        <v>2</v>
      </c>
      <c r="AG97" s="284">
        <f t="shared" si="29"/>
        <v>14</v>
      </c>
      <c r="AH97" s="4">
        <f t="shared" si="21"/>
        <v>30</v>
      </c>
      <c r="AI97" s="254">
        <f t="shared" si="22"/>
        <v>66.666666666666657</v>
      </c>
      <c r="AJ97" s="254">
        <f t="shared" si="23"/>
        <v>0</v>
      </c>
      <c r="AK97" s="254">
        <f t="shared" si="24"/>
        <v>33.928571428571431</v>
      </c>
      <c r="AL97" s="254">
        <f t="shared" si="25"/>
        <v>100</v>
      </c>
      <c r="AM97" s="254">
        <f t="shared" si="26"/>
        <v>100</v>
      </c>
      <c r="AN97" s="254">
        <f t="shared" si="27"/>
        <v>700</v>
      </c>
    </row>
    <row r="98" spans="1:40" ht="30" customHeight="1" x14ac:dyDescent="0.2">
      <c r="A98" s="41">
        <f>'STUDENT NAMELIST'!A86</f>
        <v>82</v>
      </c>
      <c r="B98" s="65" t="str">
        <f>'STUDENT NAMELIST'!B86</f>
        <v>2023PEC AI 590</v>
      </c>
      <c r="C98" s="65">
        <f>'STUDENT NAMELIST'!C86</f>
        <v>211423243082</v>
      </c>
      <c r="D98" s="98" t="str">
        <f>'STUDENT NAMELIST'!D86</f>
        <v>DEEPAK R</v>
      </c>
      <c r="E98" s="41">
        <v>2</v>
      </c>
      <c r="F98" s="41">
        <v>2</v>
      </c>
      <c r="G98" s="41">
        <v>2</v>
      </c>
      <c r="H98" s="41">
        <v>0</v>
      </c>
      <c r="I98" s="41">
        <v>0</v>
      </c>
      <c r="J98" s="41">
        <v>0</v>
      </c>
      <c r="K98" s="41">
        <v>0</v>
      </c>
      <c r="L98" s="41">
        <v>0</v>
      </c>
      <c r="M98" s="41">
        <v>0</v>
      </c>
      <c r="N98" s="41">
        <v>0</v>
      </c>
      <c r="O98" s="91">
        <v>0</v>
      </c>
      <c r="P98" s="91">
        <v>4</v>
      </c>
      <c r="Q98" s="91">
        <v>5</v>
      </c>
      <c r="R98" s="237">
        <v>0</v>
      </c>
      <c r="S98" s="91">
        <v>0</v>
      </c>
      <c r="T98" s="91">
        <v>5</v>
      </c>
      <c r="U98" s="91">
        <v>0</v>
      </c>
      <c r="V98" s="91">
        <v>5</v>
      </c>
      <c r="W98" s="91">
        <v>0</v>
      </c>
      <c r="X98" s="91">
        <v>0</v>
      </c>
      <c r="Y98" s="91">
        <v>0</v>
      </c>
      <c r="Z98" s="91">
        <v>10</v>
      </c>
      <c r="AA98" s="92">
        <f t="shared" si="28"/>
        <v>35</v>
      </c>
      <c r="AB98" s="284">
        <f t="shared" si="16"/>
        <v>4</v>
      </c>
      <c r="AC98" s="284">
        <f t="shared" si="17"/>
        <v>0</v>
      </c>
      <c r="AD98" s="284">
        <f t="shared" si="18"/>
        <v>14</v>
      </c>
      <c r="AE98" s="284">
        <f t="shared" si="19"/>
        <v>6</v>
      </c>
      <c r="AF98" s="284">
        <f t="shared" si="20"/>
        <v>12</v>
      </c>
      <c r="AG98" s="284">
        <f t="shared" si="29"/>
        <v>14</v>
      </c>
      <c r="AH98" s="4">
        <f t="shared" si="21"/>
        <v>35</v>
      </c>
      <c r="AI98" s="254">
        <f t="shared" si="22"/>
        <v>66.666666666666657</v>
      </c>
      <c r="AJ98" s="254">
        <f t="shared" si="23"/>
        <v>0</v>
      </c>
      <c r="AK98" s="254">
        <f t="shared" si="24"/>
        <v>32.558139534883722</v>
      </c>
      <c r="AL98" s="254">
        <f t="shared" si="25"/>
        <v>100</v>
      </c>
      <c r="AM98" s="254">
        <f t="shared" si="26"/>
        <v>70.588235294117652</v>
      </c>
      <c r="AN98" s="254">
        <f t="shared" si="27"/>
        <v>82.35294117647058</v>
      </c>
    </row>
    <row r="99" spans="1:40" ht="30" customHeight="1" x14ac:dyDescent="0.2">
      <c r="A99" s="41">
        <f>'STUDENT NAMELIST'!A87</f>
        <v>83</v>
      </c>
      <c r="B99" s="65" t="str">
        <f>'STUDENT NAMELIST'!B87</f>
        <v>2023PEC AI 134</v>
      </c>
      <c r="C99" s="65">
        <f>'STUDENT NAMELIST'!C87</f>
        <v>211423243083</v>
      </c>
      <c r="D99" s="98" t="str">
        <f>'STUDENT NAMELIST'!D87</f>
        <v>DEEPAMANASHA M</v>
      </c>
      <c r="E99" s="41">
        <v>2</v>
      </c>
      <c r="F99" s="41">
        <v>2</v>
      </c>
      <c r="G99" s="41">
        <v>2</v>
      </c>
      <c r="H99" s="41">
        <v>0</v>
      </c>
      <c r="I99" s="41">
        <v>0</v>
      </c>
      <c r="J99" s="41">
        <v>0</v>
      </c>
      <c r="K99" s="41">
        <v>2</v>
      </c>
      <c r="L99" s="41">
        <v>2</v>
      </c>
      <c r="M99" s="41">
        <v>0</v>
      </c>
      <c r="N99" s="41">
        <v>2</v>
      </c>
      <c r="O99" s="91">
        <v>13</v>
      </c>
      <c r="P99" s="91">
        <v>0</v>
      </c>
      <c r="Q99" s="91">
        <v>0</v>
      </c>
      <c r="R99" s="237">
        <v>8</v>
      </c>
      <c r="S99" s="91">
        <v>13</v>
      </c>
      <c r="T99" s="91">
        <v>0</v>
      </c>
      <c r="U99" s="91">
        <v>13</v>
      </c>
      <c r="V99" s="91">
        <v>0</v>
      </c>
      <c r="W99" s="91">
        <v>0</v>
      </c>
      <c r="X99" s="91">
        <v>13</v>
      </c>
      <c r="Y99" s="91">
        <v>15</v>
      </c>
      <c r="Z99" s="91">
        <v>0</v>
      </c>
      <c r="AA99" s="92">
        <f t="shared" si="28"/>
        <v>87</v>
      </c>
      <c r="AB99" s="284">
        <f t="shared" si="16"/>
        <v>6</v>
      </c>
      <c r="AC99" s="284">
        <f t="shared" si="17"/>
        <v>2</v>
      </c>
      <c r="AD99" s="284">
        <f t="shared" si="18"/>
        <v>47</v>
      </c>
      <c r="AE99" s="284">
        <f t="shared" si="19"/>
        <v>6</v>
      </c>
      <c r="AF99" s="284">
        <f t="shared" si="20"/>
        <v>15</v>
      </c>
      <c r="AG99" s="284">
        <f t="shared" si="29"/>
        <v>14</v>
      </c>
      <c r="AH99" s="4">
        <f t="shared" si="21"/>
        <v>87</v>
      </c>
      <c r="AI99" s="254">
        <f t="shared" si="22"/>
        <v>100</v>
      </c>
      <c r="AJ99" s="254">
        <f t="shared" si="23"/>
        <v>100</v>
      </c>
      <c r="AK99" s="254">
        <f t="shared" si="24"/>
        <v>83.928571428571431</v>
      </c>
      <c r="AL99" s="254">
        <f t="shared" si="25"/>
        <v>100</v>
      </c>
      <c r="AM99" s="254">
        <f t="shared" si="26"/>
        <v>100</v>
      </c>
      <c r="AN99" s="254">
        <f t="shared" si="27"/>
        <v>93.333333333333329</v>
      </c>
    </row>
    <row r="100" spans="1:40" ht="30" customHeight="1" x14ac:dyDescent="0.2">
      <c r="A100" s="41">
        <f>'STUDENT NAMELIST'!A88</f>
        <v>84</v>
      </c>
      <c r="B100" s="65" t="str">
        <f>'STUDENT NAMELIST'!B88</f>
        <v>2023PEC AI 591</v>
      </c>
      <c r="C100" s="65">
        <f>'STUDENT NAMELIST'!C88</f>
        <v>211423243084</v>
      </c>
      <c r="D100" s="98" t="str">
        <f>'STUDENT NAMELIST'!D88</f>
        <v>DEEPANVIKRAM T R</v>
      </c>
      <c r="E100" s="41">
        <v>2</v>
      </c>
      <c r="F100" s="41">
        <v>2</v>
      </c>
      <c r="G100" s="41">
        <v>2</v>
      </c>
      <c r="H100" s="41">
        <v>2</v>
      </c>
      <c r="I100" s="41">
        <v>2</v>
      </c>
      <c r="J100" s="41">
        <v>0</v>
      </c>
      <c r="K100" s="41">
        <v>0</v>
      </c>
      <c r="L100" s="41">
        <v>0</v>
      </c>
      <c r="M100" s="41">
        <v>0</v>
      </c>
      <c r="N100" s="41">
        <v>0</v>
      </c>
      <c r="O100" s="91">
        <v>0</v>
      </c>
      <c r="P100" s="91">
        <v>7</v>
      </c>
      <c r="Q100" s="91">
        <v>7</v>
      </c>
      <c r="R100" s="237">
        <v>0</v>
      </c>
      <c r="S100" s="91">
        <v>0</v>
      </c>
      <c r="T100" s="91">
        <v>7</v>
      </c>
      <c r="U100" s="91">
        <v>0</v>
      </c>
      <c r="V100" s="91">
        <v>7</v>
      </c>
      <c r="W100" s="91">
        <v>4</v>
      </c>
      <c r="X100" s="91">
        <v>0</v>
      </c>
      <c r="Y100" s="91">
        <v>0</v>
      </c>
      <c r="Z100" s="91">
        <v>12</v>
      </c>
      <c r="AA100" s="92">
        <f t="shared" si="28"/>
        <v>54</v>
      </c>
      <c r="AB100" s="284">
        <f t="shared" si="16"/>
        <v>4</v>
      </c>
      <c r="AC100" s="284">
        <f t="shared" si="17"/>
        <v>0</v>
      </c>
      <c r="AD100" s="284">
        <f t="shared" si="18"/>
        <v>25</v>
      </c>
      <c r="AE100" s="284">
        <f t="shared" si="19"/>
        <v>6</v>
      </c>
      <c r="AF100" s="284">
        <f t="shared" si="20"/>
        <v>14</v>
      </c>
      <c r="AG100" s="284">
        <f t="shared" si="29"/>
        <v>14</v>
      </c>
      <c r="AH100" s="4">
        <f t="shared" si="21"/>
        <v>54</v>
      </c>
      <c r="AI100" s="254">
        <f t="shared" si="22"/>
        <v>66.666666666666657</v>
      </c>
      <c r="AJ100" s="254">
        <f t="shared" si="23"/>
        <v>0</v>
      </c>
      <c r="AK100" s="254">
        <f t="shared" si="24"/>
        <v>58.139534883720934</v>
      </c>
      <c r="AL100" s="254">
        <f t="shared" si="25"/>
        <v>100</v>
      </c>
      <c r="AM100" s="254">
        <f t="shared" si="26"/>
        <v>82.35294117647058</v>
      </c>
      <c r="AN100" s="254">
        <f t="shared" si="27"/>
        <v>82.35294117647058</v>
      </c>
    </row>
    <row r="101" spans="1:40" ht="30" customHeight="1" x14ac:dyDescent="0.2">
      <c r="A101" s="41">
        <f>'STUDENT NAMELIST'!A89</f>
        <v>85</v>
      </c>
      <c r="B101" s="65" t="str">
        <f>'STUDENT NAMELIST'!B89</f>
        <v>2023PEC AI 135</v>
      </c>
      <c r="C101" s="65">
        <f>'STUDENT NAMELIST'!C89</f>
        <v>211423243085</v>
      </c>
      <c r="D101" s="98" t="str">
        <f>'STUDENT NAMELIST'!D89</f>
        <v>DEEPTHIKA S</v>
      </c>
      <c r="E101" s="41">
        <v>2</v>
      </c>
      <c r="F101" s="41">
        <v>2</v>
      </c>
      <c r="G101" s="41">
        <v>2</v>
      </c>
      <c r="H101" s="41">
        <v>1</v>
      </c>
      <c r="I101" s="41">
        <v>0</v>
      </c>
      <c r="J101" s="41">
        <v>0</v>
      </c>
      <c r="K101" s="41">
        <v>0</v>
      </c>
      <c r="L101" s="41">
        <v>0</v>
      </c>
      <c r="M101" s="41">
        <v>0</v>
      </c>
      <c r="N101" s="41">
        <v>0</v>
      </c>
      <c r="O101" s="91">
        <v>6</v>
      </c>
      <c r="P101" s="91">
        <v>0</v>
      </c>
      <c r="Q101" s="91">
        <v>0</v>
      </c>
      <c r="R101" s="237">
        <v>6</v>
      </c>
      <c r="S101" s="91">
        <v>5</v>
      </c>
      <c r="T101" s="91">
        <v>0</v>
      </c>
      <c r="U101" s="91">
        <v>6</v>
      </c>
      <c r="V101" s="91">
        <v>0</v>
      </c>
      <c r="W101" s="91">
        <v>0</v>
      </c>
      <c r="X101" s="91">
        <v>1</v>
      </c>
      <c r="Y101" s="91">
        <v>5</v>
      </c>
      <c r="Z101" s="91">
        <v>0</v>
      </c>
      <c r="AA101" s="92">
        <f t="shared" si="28"/>
        <v>36</v>
      </c>
      <c r="AB101" s="284">
        <f t="shared" si="16"/>
        <v>4</v>
      </c>
      <c r="AC101" s="284">
        <f t="shared" si="17"/>
        <v>0</v>
      </c>
      <c r="AD101" s="284">
        <f t="shared" si="18"/>
        <v>24</v>
      </c>
      <c r="AE101" s="284">
        <f t="shared" si="19"/>
        <v>6</v>
      </c>
      <c r="AF101" s="284">
        <f t="shared" si="20"/>
        <v>3</v>
      </c>
      <c r="AG101" s="284">
        <f t="shared" si="29"/>
        <v>14</v>
      </c>
      <c r="AH101" s="4">
        <f t="shared" si="21"/>
        <v>36</v>
      </c>
      <c r="AI101" s="254">
        <f t="shared" si="22"/>
        <v>66.666666666666657</v>
      </c>
      <c r="AJ101" s="254">
        <f t="shared" si="23"/>
        <v>0</v>
      </c>
      <c r="AK101" s="254">
        <f t="shared" si="24"/>
        <v>42.857142857142854</v>
      </c>
      <c r="AL101" s="254">
        <f t="shared" si="25"/>
        <v>100</v>
      </c>
      <c r="AM101" s="254">
        <f t="shared" si="26"/>
        <v>20</v>
      </c>
      <c r="AN101" s="254">
        <f t="shared" si="27"/>
        <v>93.333333333333329</v>
      </c>
    </row>
    <row r="102" spans="1:40" ht="30" customHeight="1" x14ac:dyDescent="0.2">
      <c r="A102" s="41">
        <f>'STUDENT NAMELIST'!A90</f>
        <v>86</v>
      </c>
      <c r="B102" s="65" t="str">
        <f>'STUDENT NAMELIST'!B90</f>
        <v>2023PEC AI 136</v>
      </c>
      <c r="C102" s="65">
        <f>'STUDENT NAMELIST'!C90</f>
        <v>211423243086</v>
      </c>
      <c r="D102" s="98" t="str">
        <f>'STUDENT NAMELIST'!D90</f>
        <v>DENISHA S</v>
      </c>
      <c r="E102" s="41">
        <v>2</v>
      </c>
      <c r="F102" s="41">
        <v>2</v>
      </c>
      <c r="G102" s="41">
        <v>2</v>
      </c>
      <c r="H102" s="41">
        <v>2</v>
      </c>
      <c r="I102" s="41">
        <v>2</v>
      </c>
      <c r="J102" s="41">
        <v>2</v>
      </c>
      <c r="K102" s="41">
        <v>2</v>
      </c>
      <c r="L102" s="41">
        <v>2</v>
      </c>
      <c r="M102" s="41">
        <v>2</v>
      </c>
      <c r="N102" s="41">
        <v>2</v>
      </c>
      <c r="O102" s="91">
        <v>0</v>
      </c>
      <c r="P102" s="91">
        <v>13</v>
      </c>
      <c r="Q102" s="91">
        <v>13</v>
      </c>
      <c r="R102" s="237">
        <v>0</v>
      </c>
      <c r="S102" s="91">
        <v>0</v>
      </c>
      <c r="T102" s="91">
        <v>13</v>
      </c>
      <c r="U102" s="91">
        <v>0</v>
      </c>
      <c r="V102" s="91">
        <v>13</v>
      </c>
      <c r="W102" s="91">
        <v>13</v>
      </c>
      <c r="X102" s="91">
        <v>0</v>
      </c>
      <c r="Y102" s="91">
        <v>0</v>
      </c>
      <c r="Z102" s="91">
        <v>15</v>
      </c>
      <c r="AA102" s="92">
        <f t="shared" si="28"/>
        <v>100</v>
      </c>
      <c r="AB102" s="284">
        <f t="shared" si="16"/>
        <v>6</v>
      </c>
      <c r="AC102" s="284">
        <f t="shared" si="17"/>
        <v>2</v>
      </c>
      <c r="AD102" s="284">
        <f t="shared" si="18"/>
        <v>43</v>
      </c>
      <c r="AE102" s="284">
        <f t="shared" si="19"/>
        <v>6</v>
      </c>
      <c r="AF102" s="284">
        <f t="shared" si="20"/>
        <v>17</v>
      </c>
      <c r="AG102" s="284">
        <f t="shared" si="29"/>
        <v>14</v>
      </c>
      <c r="AH102" s="4">
        <f t="shared" si="21"/>
        <v>100</v>
      </c>
      <c r="AI102" s="254">
        <f t="shared" si="22"/>
        <v>100</v>
      </c>
      <c r="AJ102" s="254">
        <f t="shared" si="23"/>
        <v>100</v>
      </c>
      <c r="AK102" s="254">
        <f t="shared" si="24"/>
        <v>100</v>
      </c>
      <c r="AL102" s="254">
        <f t="shared" si="25"/>
        <v>100</v>
      </c>
      <c r="AM102" s="254">
        <f t="shared" si="26"/>
        <v>100</v>
      </c>
      <c r="AN102" s="254">
        <f t="shared" si="27"/>
        <v>82.35294117647058</v>
      </c>
    </row>
    <row r="103" spans="1:40" ht="30" customHeight="1" x14ac:dyDescent="0.2">
      <c r="A103" s="41">
        <f>'STUDENT NAMELIST'!A91</f>
        <v>87</v>
      </c>
      <c r="B103" s="65" t="str">
        <f>'STUDENT NAMELIST'!B91</f>
        <v>2023PEC AI 137</v>
      </c>
      <c r="C103" s="65">
        <f>'STUDENT NAMELIST'!C91</f>
        <v>211423243087</v>
      </c>
      <c r="D103" s="98" t="str">
        <f>'STUDENT NAMELIST'!D91</f>
        <v>DEVADHARSHINI G</v>
      </c>
      <c r="E103" s="41">
        <v>2</v>
      </c>
      <c r="F103" s="41">
        <v>2</v>
      </c>
      <c r="G103" s="41">
        <v>2</v>
      </c>
      <c r="H103" s="41">
        <v>2</v>
      </c>
      <c r="I103" s="41">
        <v>2</v>
      </c>
      <c r="J103" s="41">
        <v>2</v>
      </c>
      <c r="K103" s="41">
        <v>2</v>
      </c>
      <c r="L103" s="41">
        <v>2</v>
      </c>
      <c r="M103" s="41">
        <v>2</v>
      </c>
      <c r="N103" s="41">
        <v>1</v>
      </c>
      <c r="O103" s="91">
        <v>13</v>
      </c>
      <c r="P103" s="91">
        <v>0</v>
      </c>
      <c r="Q103" s="91">
        <v>0</v>
      </c>
      <c r="R103" s="237">
        <v>13</v>
      </c>
      <c r="S103" s="91">
        <v>12</v>
      </c>
      <c r="T103" s="91">
        <v>0</v>
      </c>
      <c r="U103" s="91">
        <v>13</v>
      </c>
      <c r="V103" s="91">
        <v>0</v>
      </c>
      <c r="W103" s="91">
        <v>0</v>
      </c>
      <c r="X103" s="91">
        <v>12</v>
      </c>
      <c r="Y103" s="91">
        <v>14</v>
      </c>
      <c r="Z103" s="91">
        <v>0</v>
      </c>
      <c r="AA103" s="92">
        <f t="shared" si="28"/>
        <v>96</v>
      </c>
      <c r="AB103" s="284">
        <f t="shared" si="16"/>
        <v>6</v>
      </c>
      <c r="AC103" s="284">
        <f t="shared" si="17"/>
        <v>1</v>
      </c>
      <c r="AD103" s="284">
        <f t="shared" si="18"/>
        <v>55</v>
      </c>
      <c r="AE103" s="284">
        <f t="shared" si="19"/>
        <v>6</v>
      </c>
      <c r="AF103" s="284">
        <f t="shared" si="20"/>
        <v>14</v>
      </c>
      <c r="AG103" s="284">
        <f t="shared" si="29"/>
        <v>14</v>
      </c>
      <c r="AH103" s="4">
        <f t="shared" si="21"/>
        <v>96</v>
      </c>
      <c r="AI103" s="254">
        <f t="shared" si="22"/>
        <v>100</v>
      </c>
      <c r="AJ103" s="254">
        <f t="shared" si="23"/>
        <v>50</v>
      </c>
      <c r="AK103" s="254">
        <f t="shared" si="24"/>
        <v>98.214285714285708</v>
      </c>
      <c r="AL103" s="254">
        <f t="shared" si="25"/>
        <v>100</v>
      </c>
      <c r="AM103" s="254">
        <f t="shared" si="26"/>
        <v>93.333333333333329</v>
      </c>
      <c r="AN103" s="254">
        <f t="shared" si="27"/>
        <v>93.333333333333329</v>
      </c>
    </row>
    <row r="104" spans="1:40" ht="30" customHeight="1" x14ac:dyDescent="0.2">
      <c r="A104" s="41">
        <f>'STUDENT NAMELIST'!A92</f>
        <v>88</v>
      </c>
      <c r="B104" s="65" t="str">
        <f>'STUDENT NAMELIST'!B92</f>
        <v>2023PEC AI 138</v>
      </c>
      <c r="C104" s="65">
        <f>'STUDENT NAMELIST'!C92</f>
        <v>211423243088</v>
      </c>
      <c r="D104" s="98" t="str">
        <f>'STUDENT NAMELIST'!D92</f>
        <v xml:space="preserve">DEVADHARSHINI M A </v>
      </c>
      <c r="E104" s="41">
        <v>2</v>
      </c>
      <c r="F104" s="41">
        <v>2</v>
      </c>
      <c r="G104" s="41">
        <v>2</v>
      </c>
      <c r="H104" s="41">
        <v>2</v>
      </c>
      <c r="I104" s="41">
        <v>2</v>
      </c>
      <c r="J104" s="41">
        <v>2</v>
      </c>
      <c r="K104" s="41">
        <v>2</v>
      </c>
      <c r="L104" s="41">
        <v>2</v>
      </c>
      <c r="M104" s="41">
        <v>2</v>
      </c>
      <c r="N104" s="41">
        <v>0</v>
      </c>
      <c r="O104" s="91">
        <v>0</v>
      </c>
      <c r="P104" s="91">
        <v>12</v>
      </c>
      <c r="Q104" s="91">
        <v>13</v>
      </c>
      <c r="R104" s="237">
        <v>0</v>
      </c>
      <c r="S104" s="91">
        <v>0</v>
      </c>
      <c r="T104" s="91">
        <v>13</v>
      </c>
      <c r="U104" s="91">
        <v>0</v>
      </c>
      <c r="V104" s="91">
        <v>13</v>
      </c>
      <c r="W104" s="91">
        <v>7</v>
      </c>
      <c r="X104" s="91">
        <v>0</v>
      </c>
      <c r="Y104" s="91">
        <v>0</v>
      </c>
      <c r="Z104" s="91">
        <v>14</v>
      </c>
      <c r="AA104" s="92">
        <f t="shared" si="28"/>
        <v>90</v>
      </c>
      <c r="AB104" s="284">
        <f t="shared" si="16"/>
        <v>6</v>
      </c>
      <c r="AC104" s="284">
        <f t="shared" si="17"/>
        <v>0</v>
      </c>
      <c r="AD104" s="284">
        <f t="shared" si="18"/>
        <v>42</v>
      </c>
      <c r="AE104" s="284">
        <f t="shared" si="19"/>
        <v>6</v>
      </c>
      <c r="AF104" s="284">
        <f t="shared" si="20"/>
        <v>16</v>
      </c>
      <c r="AG104" s="284">
        <f t="shared" si="29"/>
        <v>14</v>
      </c>
      <c r="AH104" s="4">
        <f t="shared" si="21"/>
        <v>90</v>
      </c>
      <c r="AI104" s="254">
        <f t="shared" si="22"/>
        <v>100</v>
      </c>
      <c r="AJ104" s="254">
        <f t="shared" si="23"/>
        <v>0</v>
      </c>
      <c r="AK104" s="254">
        <f t="shared" si="24"/>
        <v>97.674418604651152</v>
      </c>
      <c r="AL104" s="254">
        <f t="shared" si="25"/>
        <v>100</v>
      </c>
      <c r="AM104" s="254">
        <f t="shared" si="26"/>
        <v>94.117647058823522</v>
      </c>
      <c r="AN104" s="254">
        <f t="shared" si="27"/>
        <v>82.35294117647058</v>
      </c>
    </row>
    <row r="105" spans="1:40" ht="30" customHeight="1" x14ac:dyDescent="0.2">
      <c r="A105" s="41">
        <f>'STUDENT NAMELIST'!A93</f>
        <v>89</v>
      </c>
      <c r="B105" s="65" t="str">
        <f>'STUDENT NAMELIST'!B93</f>
        <v>2023PEC AI 139</v>
      </c>
      <c r="C105" s="65">
        <f>'STUDENT NAMELIST'!C93</f>
        <v>211423243089</v>
      </c>
      <c r="D105" s="98" t="str">
        <f>'STUDENT NAMELIST'!D93</f>
        <v>DEVIPRIYA M S</v>
      </c>
      <c r="E105" s="41">
        <v>2</v>
      </c>
      <c r="F105" s="41">
        <v>2</v>
      </c>
      <c r="G105" s="41">
        <v>2</v>
      </c>
      <c r="H105" s="41">
        <v>2</v>
      </c>
      <c r="I105" s="41">
        <v>2</v>
      </c>
      <c r="J105" s="41">
        <v>2</v>
      </c>
      <c r="K105" s="41">
        <v>2</v>
      </c>
      <c r="L105" s="41">
        <v>2</v>
      </c>
      <c r="M105" s="41">
        <v>2</v>
      </c>
      <c r="N105" s="41">
        <v>0</v>
      </c>
      <c r="O105" s="91">
        <v>13</v>
      </c>
      <c r="P105" s="91">
        <v>0</v>
      </c>
      <c r="Q105" s="91">
        <v>0</v>
      </c>
      <c r="R105" s="237">
        <v>13</v>
      </c>
      <c r="S105" s="91">
        <v>11</v>
      </c>
      <c r="T105" s="91">
        <v>0</v>
      </c>
      <c r="U105" s="91">
        <v>13</v>
      </c>
      <c r="V105" s="91">
        <v>0</v>
      </c>
      <c r="W105" s="91">
        <v>0</v>
      </c>
      <c r="X105" s="91">
        <v>11</v>
      </c>
      <c r="Y105" s="91">
        <v>14</v>
      </c>
      <c r="Z105" s="91">
        <v>0</v>
      </c>
      <c r="AA105" s="92">
        <f t="shared" si="28"/>
        <v>93</v>
      </c>
      <c r="AB105" s="284">
        <f t="shared" si="16"/>
        <v>6</v>
      </c>
      <c r="AC105" s="284">
        <f t="shared" si="17"/>
        <v>0</v>
      </c>
      <c r="AD105" s="284">
        <f t="shared" si="18"/>
        <v>54</v>
      </c>
      <c r="AE105" s="284">
        <f t="shared" si="19"/>
        <v>6</v>
      </c>
      <c r="AF105" s="284">
        <f t="shared" si="20"/>
        <v>13</v>
      </c>
      <c r="AG105" s="284">
        <f t="shared" si="29"/>
        <v>14</v>
      </c>
      <c r="AH105" s="4">
        <f t="shared" si="21"/>
        <v>93</v>
      </c>
      <c r="AI105" s="254">
        <f t="shared" si="22"/>
        <v>100</v>
      </c>
      <c r="AJ105" s="254">
        <f t="shared" si="23"/>
        <v>0</v>
      </c>
      <c r="AK105" s="254">
        <f t="shared" si="24"/>
        <v>96.428571428571431</v>
      </c>
      <c r="AL105" s="254">
        <f t="shared" si="25"/>
        <v>100</v>
      </c>
      <c r="AM105" s="254">
        <f t="shared" si="26"/>
        <v>86.666666666666671</v>
      </c>
      <c r="AN105" s="254">
        <f t="shared" si="27"/>
        <v>93.333333333333329</v>
      </c>
    </row>
    <row r="106" spans="1:40" ht="30" customHeight="1" x14ac:dyDescent="0.2">
      <c r="A106" s="41">
        <f>'STUDENT NAMELIST'!A94</f>
        <v>90</v>
      </c>
      <c r="B106" s="65" t="str">
        <f>'STUDENT NAMELIST'!B94</f>
        <v>2023PEC AI 140</v>
      </c>
      <c r="C106" s="65">
        <f>'STUDENT NAMELIST'!C94</f>
        <v>211423243090</v>
      </c>
      <c r="D106" s="98" t="str">
        <f>'STUDENT NAMELIST'!D94</f>
        <v>DEVSRI R</v>
      </c>
      <c r="E106" s="41">
        <v>2</v>
      </c>
      <c r="F106" s="41">
        <v>2</v>
      </c>
      <c r="G106" s="41">
        <v>2</v>
      </c>
      <c r="H106" s="41">
        <v>2</v>
      </c>
      <c r="I106" s="41">
        <v>2</v>
      </c>
      <c r="J106" s="41">
        <v>2</v>
      </c>
      <c r="K106" s="41">
        <v>2</v>
      </c>
      <c r="L106" s="41">
        <v>2</v>
      </c>
      <c r="M106" s="41">
        <v>2</v>
      </c>
      <c r="N106" s="41">
        <v>1</v>
      </c>
      <c r="O106" s="91">
        <v>0</v>
      </c>
      <c r="P106" s="91">
        <v>13</v>
      </c>
      <c r="Q106" s="91">
        <v>13</v>
      </c>
      <c r="R106" s="237">
        <v>0</v>
      </c>
      <c r="S106" s="91">
        <v>0</v>
      </c>
      <c r="T106" s="91">
        <v>13</v>
      </c>
      <c r="U106" s="91">
        <v>0</v>
      </c>
      <c r="V106" s="91">
        <v>13</v>
      </c>
      <c r="W106" s="91">
        <v>8</v>
      </c>
      <c r="X106" s="91">
        <v>0</v>
      </c>
      <c r="Y106" s="91">
        <v>0</v>
      </c>
      <c r="Z106" s="91">
        <v>14</v>
      </c>
      <c r="AA106" s="92">
        <f t="shared" si="28"/>
        <v>93</v>
      </c>
      <c r="AB106" s="284">
        <f t="shared" si="16"/>
        <v>6</v>
      </c>
      <c r="AC106" s="284">
        <f t="shared" si="17"/>
        <v>1</v>
      </c>
      <c r="AD106" s="284">
        <f t="shared" si="18"/>
        <v>43</v>
      </c>
      <c r="AE106" s="284">
        <f t="shared" si="19"/>
        <v>6</v>
      </c>
      <c r="AF106" s="284">
        <f t="shared" si="20"/>
        <v>16</v>
      </c>
      <c r="AG106" s="284">
        <f t="shared" si="29"/>
        <v>14</v>
      </c>
      <c r="AH106" s="4">
        <f t="shared" si="21"/>
        <v>93</v>
      </c>
      <c r="AI106" s="254">
        <f t="shared" si="22"/>
        <v>100</v>
      </c>
      <c r="AJ106" s="254">
        <f t="shared" si="23"/>
        <v>50</v>
      </c>
      <c r="AK106" s="254">
        <f t="shared" si="24"/>
        <v>100</v>
      </c>
      <c r="AL106" s="254">
        <f t="shared" si="25"/>
        <v>100</v>
      </c>
      <c r="AM106" s="254">
        <f t="shared" si="26"/>
        <v>94.117647058823522</v>
      </c>
      <c r="AN106" s="254">
        <f t="shared" si="27"/>
        <v>82.35294117647058</v>
      </c>
    </row>
    <row r="107" spans="1:40" ht="30" customHeight="1" x14ac:dyDescent="0.2">
      <c r="A107" s="41">
        <f>'STUDENT NAMELIST'!A95</f>
        <v>91</v>
      </c>
      <c r="B107" s="65" t="str">
        <f>'STUDENT NAMELIST'!B95</f>
        <v>2023PEC AI 141</v>
      </c>
      <c r="C107" s="65">
        <f>'STUDENT NAMELIST'!C95</f>
        <v>211423243091</v>
      </c>
      <c r="D107" s="98" t="str">
        <f>'STUDENT NAMELIST'!D95</f>
        <v>DHANALAKSHMI P</v>
      </c>
      <c r="E107" s="41">
        <v>2</v>
      </c>
      <c r="F107" s="41">
        <v>2</v>
      </c>
      <c r="G107" s="41">
        <v>2</v>
      </c>
      <c r="H107" s="41">
        <v>2</v>
      </c>
      <c r="I107" s="41">
        <v>2</v>
      </c>
      <c r="J107" s="41">
        <v>2</v>
      </c>
      <c r="K107" s="41">
        <v>2</v>
      </c>
      <c r="L107" s="41">
        <v>2</v>
      </c>
      <c r="M107" s="41">
        <v>2</v>
      </c>
      <c r="N107" s="41">
        <v>2</v>
      </c>
      <c r="O107" s="91">
        <v>13</v>
      </c>
      <c r="P107" s="91">
        <v>0</v>
      </c>
      <c r="Q107" s="91">
        <v>0</v>
      </c>
      <c r="R107" s="237">
        <v>13</v>
      </c>
      <c r="S107" s="91">
        <v>12</v>
      </c>
      <c r="T107" s="91">
        <v>0</v>
      </c>
      <c r="U107" s="91">
        <v>13</v>
      </c>
      <c r="V107" s="91">
        <v>0</v>
      </c>
      <c r="W107" s="91">
        <v>0</v>
      </c>
      <c r="X107" s="91">
        <v>12</v>
      </c>
      <c r="Y107" s="91">
        <v>15</v>
      </c>
      <c r="Z107" s="91">
        <v>0</v>
      </c>
      <c r="AA107" s="92">
        <f t="shared" si="28"/>
        <v>98</v>
      </c>
      <c r="AB107" s="284">
        <f t="shared" si="16"/>
        <v>6</v>
      </c>
      <c r="AC107" s="284">
        <f t="shared" si="17"/>
        <v>2</v>
      </c>
      <c r="AD107" s="284">
        <f t="shared" si="18"/>
        <v>55</v>
      </c>
      <c r="AE107" s="284">
        <f t="shared" si="19"/>
        <v>6</v>
      </c>
      <c r="AF107" s="284">
        <f t="shared" si="20"/>
        <v>14</v>
      </c>
      <c r="AG107" s="284">
        <f t="shared" si="29"/>
        <v>14</v>
      </c>
      <c r="AH107" s="4">
        <f t="shared" si="21"/>
        <v>98</v>
      </c>
      <c r="AI107" s="254">
        <f t="shared" si="22"/>
        <v>100</v>
      </c>
      <c r="AJ107" s="254">
        <f t="shared" si="23"/>
        <v>100</v>
      </c>
      <c r="AK107" s="254">
        <f t="shared" si="24"/>
        <v>98.214285714285708</v>
      </c>
      <c r="AL107" s="254">
        <f t="shared" si="25"/>
        <v>100</v>
      </c>
      <c r="AM107" s="254">
        <f t="shared" si="26"/>
        <v>93.333333333333329</v>
      </c>
      <c r="AN107" s="254">
        <f t="shared" si="27"/>
        <v>93.333333333333329</v>
      </c>
    </row>
    <row r="108" spans="1:40" ht="30" customHeight="1" x14ac:dyDescent="0.2">
      <c r="A108" s="41">
        <f>'STUDENT NAMELIST'!A96</f>
        <v>92</v>
      </c>
      <c r="B108" s="65" t="str">
        <f>'STUDENT NAMELIST'!B96</f>
        <v>2023PEC AI 592</v>
      </c>
      <c r="C108" s="65">
        <f>'STUDENT NAMELIST'!C96</f>
        <v>211423243092</v>
      </c>
      <c r="D108" s="98" t="str">
        <f>'STUDENT NAMELIST'!D96</f>
        <v>DHANESHWARAN V</v>
      </c>
      <c r="E108" s="41">
        <v>2</v>
      </c>
      <c r="F108" s="41">
        <v>2</v>
      </c>
      <c r="G108" s="41">
        <v>2</v>
      </c>
      <c r="H108" s="41">
        <v>2</v>
      </c>
      <c r="I108" s="41">
        <v>2</v>
      </c>
      <c r="J108" s="41">
        <v>0</v>
      </c>
      <c r="K108" s="41">
        <v>0</v>
      </c>
      <c r="L108" s="41">
        <v>0</v>
      </c>
      <c r="M108" s="41">
        <v>0</v>
      </c>
      <c r="N108" s="41">
        <v>0</v>
      </c>
      <c r="O108" s="91">
        <v>0</v>
      </c>
      <c r="P108" s="91">
        <v>7</v>
      </c>
      <c r="Q108" s="91">
        <v>7</v>
      </c>
      <c r="R108" s="237">
        <v>0</v>
      </c>
      <c r="S108" s="91">
        <v>0</v>
      </c>
      <c r="T108" s="91">
        <v>7</v>
      </c>
      <c r="U108" s="91">
        <v>0</v>
      </c>
      <c r="V108" s="91">
        <v>7</v>
      </c>
      <c r="W108" s="91">
        <v>4</v>
      </c>
      <c r="X108" s="91">
        <v>0</v>
      </c>
      <c r="Y108" s="91">
        <v>0</v>
      </c>
      <c r="Z108" s="91">
        <v>12</v>
      </c>
      <c r="AA108" s="92">
        <f t="shared" si="28"/>
        <v>54</v>
      </c>
      <c r="AB108" s="284">
        <f t="shared" si="16"/>
        <v>4</v>
      </c>
      <c r="AC108" s="284">
        <f t="shared" si="17"/>
        <v>0</v>
      </c>
      <c r="AD108" s="284">
        <f t="shared" si="18"/>
        <v>25</v>
      </c>
      <c r="AE108" s="284">
        <f t="shared" si="19"/>
        <v>6</v>
      </c>
      <c r="AF108" s="284">
        <f t="shared" si="20"/>
        <v>14</v>
      </c>
      <c r="AG108" s="284">
        <f t="shared" si="29"/>
        <v>14</v>
      </c>
      <c r="AH108" s="4">
        <f t="shared" si="21"/>
        <v>54</v>
      </c>
      <c r="AI108" s="254">
        <f t="shared" si="22"/>
        <v>66.666666666666657</v>
      </c>
      <c r="AJ108" s="254">
        <f t="shared" si="23"/>
        <v>0</v>
      </c>
      <c r="AK108" s="254">
        <f t="shared" si="24"/>
        <v>58.139534883720934</v>
      </c>
      <c r="AL108" s="254">
        <f t="shared" si="25"/>
        <v>100</v>
      </c>
      <c r="AM108" s="254">
        <f t="shared" si="26"/>
        <v>82.35294117647058</v>
      </c>
      <c r="AN108" s="254">
        <f t="shared" si="27"/>
        <v>82.35294117647058</v>
      </c>
    </row>
    <row r="109" spans="1:40" ht="30" customHeight="1" x14ac:dyDescent="0.2">
      <c r="A109" s="41">
        <f>'STUDENT NAMELIST'!A97</f>
        <v>93</v>
      </c>
      <c r="B109" s="65" t="str">
        <f>'STUDENT NAMELIST'!B97</f>
        <v>2023PEC AI 142</v>
      </c>
      <c r="C109" s="65">
        <f>'STUDENT NAMELIST'!C97</f>
        <v>211423243093</v>
      </c>
      <c r="D109" s="98" t="str">
        <f>'STUDENT NAMELIST'!D97</f>
        <v>DHANU SREE V</v>
      </c>
      <c r="E109" s="41">
        <v>2</v>
      </c>
      <c r="F109" s="41">
        <v>2</v>
      </c>
      <c r="G109" s="41">
        <v>2</v>
      </c>
      <c r="H109" s="41">
        <v>2</v>
      </c>
      <c r="I109" s="41">
        <v>2</v>
      </c>
      <c r="J109" s="41">
        <v>2</v>
      </c>
      <c r="K109" s="41">
        <v>2</v>
      </c>
      <c r="L109" s="41">
        <v>2</v>
      </c>
      <c r="M109" s="41">
        <v>2</v>
      </c>
      <c r="N109" s="41">
        <v>2</v>
      </c>
      <c r="O109" s="91">
        <v>13</v>
      </c>
      <c r="P109" s="91">
        <v>0</v>
      </c>
      <c r="Q109" s="91">
        <v>0</v>
      </c>
      <c r="R109" s="237">
        <v>13</v>
      </c>
      <c r="S109" s="91">
        <v>12</v>
      </c>
      <c r="T109" s="91">
        <v>0</v>
      </c>
      <c r="U109" s="91">
        <v>13</v>
      </c>
      <c r="V109" s="91">
        <v>0</v>
      </c>
      <c r="W109" s="91">
        <v>0</v>
      </c>
      <c r="X109" s="91">
        <v>12</v>
      </c>
      <c r="Y109" s="91">
        <v>15</v>
      </c>
      <c r="Z109" s="91">
        <v>0</v>
      </c>
      <c r="AA109" s="92">
        <f t="shared" si="28"/>
        <v>98</v>
      </c>
      <c r="AB109" s="284">
        <f t="shared" si="16"/>
        <v>6</v>
      </c>
      <c r="AC109" s="284">
        <f t="shared" si="17"/>
        <v>2</v>
      </c>
      <c r="AD109" s="284">
        <f t="shared" si="18"/>
        <v>55</v>
      </c>
      <c r="AE109" s="284">
        <f t="shared" si="19"/>
        <v>6</v>
      </c>
      <c r="AF109" s="284">
        <f t="shared" si="20"/>
        <v>14</v>
      </c>
      <c r="AG109" s="284">
        <f t="shared" si="29"/>
        <v>14</v>
      </c>
      <c r="AH109" s="4">
        <f t="shared" si="21"/>
        <v>98</v>
      </c>
      <c r="AI109" s="254">
        <f t="shared" si="22"/>
        <v>100</v>
      </c>
      <c r="AJ109" s="254">
        <f t="shared" si="23"/>
        <v>100</v>
      </c>
      <c r="AK109" s="254">
        <f t="shared" si="24"/>
        <v>98.214285714285708</v>
      </c>
      <c r="AL109" s="254">
        <f t="shared" si="25"/>
        <v>100</v>
      </c>
      <c r="AM109" s="254">
        <f t="shared" si="26"/>
        <v>93.333333333333329</v>
      </c>
      <c r="AN109" s="254">
        <f t="shared" si="27"/>
        <v>93.333333333333329</v>
      </c>
    </row>
    <row r="110" spans="1:40" ht="30" customHeight="1" x14ac:dyDescent="0.2">
      <c r="A110" s="41">
        <f>'STUDENT NAMELIST'!A98</f>
        <v>94</v>
      </c>
      <c r="B110" s="65" t="str">
        <f>'STUDENT NAMELIST'!B98</f>
        <v>2023PEC AI 593</v>
      </c>
      <c r="C110" s="65">
        <f>'STUDENT NAMELIST'!C98</f>
        <v>211423243094</v>
      </c>
      <c r="D110" s="98" t="str">
        <f>'STUDENT NAMELIST'!D98</f>
        <v>DHANUSH K</v>
      </c>
      <c r="E110" s="41">
        <v>2</v>
      </c>
      <c r="F110" s="41">
        <v>2</v>
      </c>
      <c r="G110" s="41">
        <v>2</v>
      </c>
      <c r="H110" s="41">
        <v>1</v>
      </c>
      <c r="I110" s="41">
        <v>0</v>
      </c>
      <c r="J110" s="41">
        <v>0</v>
      </c>
      <c r="K110" s="41">
        <v>0</v>
      </c>
      <c r="L110" s="41">
        <v>0</v>
      </c>
      <c r="M110" s="41">
        <v>0</v>
      </c>
      <c r="N110" s="41">
        <v>0</v>
      </c>
      <c r="O110" s="91">
        <v>0</v>
      </c>
      <c r="P110" s="91">
        <v>5</v>
      </c>
      <c r="Q110" s="91">
        <v>5</v>
      </c>
      <c r="R110" s="237">
        <v>0</v>
      </c>
      <c r="S110" s="91">
        <v>0</v>
      </c>
      <c r="T110" s="91">
        <v>5</v>
      </c>
      <c r="U110" s="91">
        <v>0</v>
      </c>
      <c r="V110" s="91">
        <v>5</v>
      </c>
      <c r="W110" s="91">
        <v>3</v>
      </c>
      <c r="X110" s="91">
        <v>0</v>
      </c>
      <c r="Y110" s="91">
        <v>0</v>
      </c>
      <c r="Z110" s="91">
        <v>10</v>
      </c>
      <c r="AA110" s="92">
        <f t="shared" si="28"/>
        <v>40</v>
      </c>
      <c r="AB110" s="284">
        <f t="shared" si="16"/>
        <v>4</v>
      </c>
      <c r="AC110" s="284">
        <f t="shared" si="17"/>
        <v>0</v>
      </c>
      <c r="AD110" s="284">
        <f t="shared" si="18"/>
        <v>16</v>
      </c>
      <c r="AE110" s="284">
        <f t="shared" si="19"/>
        <v>6</v>
      </c>
      <c r="AF110" s="284">
        <f t="shared" si="20"/>
        <v>12</v>
      </c>
      <c r="AG110" s="284">
        <f t="shared" si="29"/>
        <v>14</v>
      </c>
      <c r="AH110" s="4">
        <f t="shared" si="21"/>
        <v>40</v>
      </c>
      <c r="AI110" s="254">
        <f t="shared" si="22"/>
        <v>66.666666666666657</v>
      </c>
      <c r="AJ110" s="254">
        <f t="shared" si="23"/>
        <v>0</v>
      </c>
      <c r="AK110" s="254">
        <f t="shared" si="24"/>
        <v>37.209302325581397</v>
      </c>
      <c r="AL110" s="254">
        <f t="shared" si="25"/>
        <v>100</v>
      </c>
      <c r="AM110" s="254">
        <f t="shared" si="26"/>
        <v>70.588235294117652</v>
      </c>
      <c r="AN110" s="254">
        <f t="shared" si="27"/>
        <v>82.35294117647058</v>
      </c>
    </row>
    <row r="111" spans="1:40" ht="30" customHeight="1" x14ac:dyDescent="0.2">
      <c r="A111" s="41">
        <f>'STUDENT NAMELIST'!A99</f>
        <v>95</v>
      </c>
      <c r="B111" s="65" t="str">
        <f>'STUDENT NAMELIST'!B99</f>
        <v>2023PEC AI 594</v>
      </c>
      <c r="C111" s="65">
        <f>'STUDENT NAMELIST'!C99</f>
        <v>211423243095</v>
      </c>
      <c r="D111" s="98" t="str">
        <f>'STUDENT NAMELIST'!D99</f>
        <v xml:space="preserve">DHANUSH P </v>
      </c>
      <c r="E111" s="41">
        <v>2</v>
      </c>
      <c r="F111" s="41">
        <v>2</v>
      </c>
      <c r="G111" s="41">
        <v>2</v>
      </c>
      <c r="H111" s="41">
        <v>2</v>
      </c>
      <c r="I111" s="41">
        <v>2</v>
      </c>
      <c r="J111" s="41">
        <v>0</v>
      </c>
      <c r="K111" s="41">
        <v>0</v>
      </c>
      <c r="L111" s="41">
        <v>0</v>
      </c>
      <c r="M111" s="41">
        <v>0</v>
      </c>
      <c r="N111" s="41">
        <v>0</v>
      </c>
      <c r="O111" s="91">
        <v>7</v>
      </c>
      <c r="P111" s="91">
        <v>0</v>
      </c>
      <c r="Q111" s="91">
        <v>0</v>
      </c>
      <c r="R111" s="237">
        <v>7</v>
      </c>
      <c r="S111" s="91">
        <v>6</v>
      </c>
      <c r="T111" s="91">
        <v>0</v>
      </c>
      <c r="U111" s="91">
        <v>7</v>
      </c>
      <c r="V111" s="91">
        <v>0</v>
      </c>
      <c r="W111" s="91">
        <v>0</v>
      </c>
      <c r="X111" s="91">
        <v>5</v>
      </c>
      <c r="Y111" s="91">
        <v>8</v>
      </c>
      <c r="Z111" s="91">
        <v>0</v>
      </c>
      <c r="AA111" s="92">
        <f t="shared" si="28"/>
        <v>50</v>
      </c>
      <c r="AB111" s="284">
        <f t="shared" si="16"/>
        <v>4</v>
      </c>
      <c r="AC111" s="284">
        <f t="shared" si="17"/>
        <v>0</v>
      </c>
      <c r="AD111" s="284">
        <f t="shared" si="18"/>
        <v>31</v>
      </c>
      <c r="AE111" s="284">
        <f t="shared" si="19"/>
        <v>6</v>
      </c>
      <c r="AF111" s="284">
        <f t="shared" si="20"/>
        <v>7</v>
      </c>
      <c r="AG111" s="284">
        <f t="shared" si="29"/>
        <v>14</v>
      </c>
      <c r="AH111" s="4">
        <f t="shared" si="21"/>
        <v>50</v>
      </c>
      <c r="AI111" s="254">
        <f t="shared" si="22"/>
        <v>66.666666666666657</v>
      </c>
      <c r="AJ111" s="254">
        <f t="shared" si="23"/>
        <v>0</v>
      </c>
      <c r="AK111" s="254">
        <f t="shared" si="24"/>
        <v>55.357142857142861</v>
      </c>
      <c r="AL111" s="254">
        <f t="shared" si="25"/>
        <v>100</v>
      </c>
      <c r="AM111" s="254">
        <f t="shared" si="26"/>
        <v>46.666666666666664</v>
      </c>
      <c r="AN111" s="254">
        <f t="shared" si="27"/>
        <v>93.333333333333329</v>
      </c>
    </row>
    <row r="112" spans="1:40" ht="30" customHeight="1" x14ac:dyDescent="0.2">
      <c r="A112" s="41">
        <f>'STUDENT NAMELIST'!A100</f>
        <v>96</v>
      </c>
      <c r="B112" s="65" t="str">
        <f>'STUDENT NAMELIST'!B100</f>
        <v>2023PEC AI 159</v>
      </c>
      <c r="C112" s="65">
        <f>'STUDENT NAMELIST'!C100</f>
        <v>211423243096</v>
      </c>
      <c r="D112" s="98" t="str">
        <f>'STUDENT NAMELIST'!D100</f>
        <v>DHARANI C</v>
      </c>
      <c r="E112" s="41">
        <v>2</v>
      </c>
      <c r="F112" s="41">
        <v>2</v>
      </c>
      <c r="G112" s="41">
        <v>2</v>
      </c>
      <c r="H112" s="41">
        <v>2</v>
      </c>
      <c r="I112" s="41">
        <v>2</v>
      </c>
      <c r="J112" s="41">
        <v>2</v>
      </c>
      <c r="K112" s="41">
        <v>2</v>
      </c>
      <c r="L112" s="41">
        <v>0</v>
      </c>
      <c r="M112" s="41">
        <v>0</v>
      </c>
      <c r="N112" s="41">
        <v>0</v>
      </c>
      <c r="O112" s="91">
        <v>0</v>
      </c>
      <c r="P112" s="91">
        <v>10</v>
      </c>
      <c r="Q112" s="91">
        <v>11</v>
      </c>
      <c r="R112" s="237">
        <v>0</v>
      </c>
      <c r="S112" s="91">
        <v>0</v>
      </c>
      <c r="T112" s="91">
        <v>11</v>
      </c>
      <c r="U112" s="91">
        <v>0</v>
      </c>
      <c r="V112" s="91">
        <v>11</v>
      </c>
      <c r="W112" s="91">
        <v>4</v>
      </c>
      <c r="X112" s="91">
        <v>0</v>
      </c>
      <c r="Y112" s="91">
        <v>0</v>
      </c>
      <c r="Z112" s="91">
        <v>11</v>
      </c>
      <c r="AA112" s="92">
        <f t="shared" si="28"/>
        <v>72</v>
      </c>
      <c r="AB112" s="284">
        <f t="shared" si="16"/>
        <v>6</v>
      </c>
      <c r="AC112" s="284">
        <f t="shared" si="17"/>
        <v>0</v>
      </c>
      <c r="AD112" s="284">
        <f t="shared" si="18"/>
        <v>36</v>
      </c>
      <c r="AE112" s="284">
        <f t="shared" si="19"/>
        <v>6</v>
      </c>
      <c r="AF112" s="284">
        <f t="shared" si="20"/>
        <v>13</v>
      </c>
      <c r="AG112" s="284">
        <f t="shared" si="29"/>
        <v>14</v>
      </c>
      <c r="AH112" s="4">
        <f t="shared" si="21"/>
        <v>72</v>
      </c>
      <c r="AI112" s="254">
        <f t="shared" si="22"/>
        <v>100</v>
      </c>
      <c r="AJ112" s="254">
        <f t="shared" si="23"/>
        <v>0</v>
      </c>
      <c r="AK112" s="254">
        <f t="shared" si="24"/>
        <v>83.720930232558146</v>
      </c>
      <c r="AL112" s="254">
        <f t="shared" si="25"/>
        <v>100</v>
      </c>
      <c r="AM112" s="254">
        <f t="shared" si="26"/>
        <v>76.470588235294116</v>
      </c>
      <c r="AN112" s="254">
        <f t="shared" si="27"/>
        <v>82.35294117647058</v>
      </c>
    </row>
    <row r="113" spans="1:40" ht="30" customHeight="1" x14ac:dyDescent="0.2">
      <c r="A113" s="41">
        <f>'STUDENT NAMELIST'!A101</f>
        <v>97</v>
      </c>
      <c r="B113" s="65" t="str">
        <f>'STUDENT NAMELIST'!B101</f>
        <v>2023PEC AI 143</v>
      </c>
      <c r="C113" s="65">
        <f>'STUDENT NAMELIST'!C101</f>
        <v>211423243097</v>
      </c>
      <c r="D113" s="98" t="str">
        <f>'STUDENT NAMELIST'!D101</f>
        <v>DHARANI S H</v>
      </c>
      <c r="E113" s="41">
        <v>2</v>
      </c>
      <c r="F113" s="41">
        <v>2</v>
      </c>
      <c r="G113" s="41">
        <v>2</v>
      </c>
      <c r="H113" s="41">
        <v>2</v>
      </c>
      <c r="I113" s="41">
        <v>2</v>
      </c>
      <c r="J113" s="41">
        <v>2</v>
      </c>
      <c r="K113" s="41">
        <v>2</v>
      </c>
      <c r="L113" s="41">
        <v>2</v>
      </c>
      <c r="M113" s="41">
        <v>2</v>
      </c>
      <c r="N113" s="41">
        <v>0</v>
      </c>
      <c r="O113" s="91">
        <v>13</v>
      </c>
      <c r="P113" s="91">
        <v>0</v>
      </c>
      <c r="Q113" s="91">
        <v>0</v>
      </c>
      <c r="R113" s="237">
        <v>13</v>
      </c>
      <c r="S113" s="91">
        <v>12</v>
      </c>
      <c r="T113" s="91">
        <v>0</v>
      </c>
      <c r="U113" s="91">
        <v>13</v>
      </c>
      <c r="V113" s="91">
        <v>0</v>
      </c>
      <c r="W113" s="91">
        <v>0</v>
      </c>
      <c r="X113" s="91">
        <v>9</v>
      </c>
      <c r="Y113" s="91">
        <v>14</v>
      </c>
      <c r="Z113" s="91">
        <v>0</v>
      </c>
      <c r="AA113" s="92">
        <f t="shared" si="28"/>
        <v>92</v>
      </c>
      <c r="AB113" s="284">
        <f t="shared" si="16"/>
        <v>6</v>
      </c>
      <c r="AC113" s="284">
        <f t="shared" si="17"/>
        <v>0</v>
      </c>
      <c r="AD113" s="284">
        <f t="shared" si="18"/>
        <v>55</v>
      </c>
      <c r="AE113" s="284">
        <f t="shared" si="19"/>
        <v>6</v>
      </c>
      <c r="AF113" s="284">
        <f t="shared" si="20"/>
        <v>11</v>
      </c>
      <c r="AG113" s="284">
        <f t="shared" si="29"/>
        <v>14</v>
      </c>
      <c r="AH113" s="4">
        <f t="shared" si="21"/>
        <v>92</v>
      </c>
      <c r="AI113" s="254">
        <f t="shared" si="22"/>
        <v>100</v>
      </c>
      <c r="AJ113" s="254">
        <f t="shared" si="23"/>
        <v>0</v>
      </c>
      <c r="AK113" s="254">
        <f t="shared" si="24"/>
        <v>98.214285714285708</v>
      </c>
      <c r="AL113" s="254">
        <f t="shared" si="25"/>
        <v>100</v>
      </c>
      <c r="AM113" s="254">
        <f t="shared" si="26"/>
        <v>73.333333333333329</v>
      </c>
      <c r="AN113" s="254">
        <f t="shared" si="27"/>
        <v>93.333333333333329</v>
      </c>
    </row>
    <row r="114" spans="1:40" ht="30" customHeight="1" x14ac:dyDescent="0.2">
      <c r="A114" s="41">
        <f>'STUDENT NAMELIST'!A102</f>
        <v>98</v>
      </c>
      <c r="B114" s="65" t="str">
        <f>'STUDENT NAMELIST'!B102</f>
        <v>2023PEC AI 595</v>
      </c>
      <c r="C114" s="65">
        <f>'STUDENT NAMELIST'!C102</f>
        <v>211423243098</v>
      </c>
      <c r="D114" s="98" t="str">
        <f>'STUDENT NAMELIST'!D102</f>
        <v>DHARANIDHARAN S</v>
      </c>
      <c r="E114" s="41">
        <v>2</v>
      </c>
      <c r="F114" s="41">
        <v>2</v>
      </c>
      <c r="G114" s="41">
        <v>2</v>
      </c>
      <c r="H114" s="41">
        <v>2</v>
      </c>
      <c r="I114" s="41">
        <v>2</v>
      </c>
      <c r="J114" s="41">
        <v>0</v>
      </c>
      <c r="K114" s="41">
        <v>0</v>
      </c>
      <c r="L114" s="41">
        <v>0</v>
      </c>
      <c r="M114" s="41">
        <v>0</v>
      </c>
      <c r="N114" s="41">
        <v>0</v>
      </c>
      <c r="O114" s="91">
        <v>0</v>
      </c>
      <c r="P114" s="91">
        <v>7</v>
      </c>
      <c r="Q114" s="91">
        <v>7</v>
      </c>
      <c r="R114" s="237">
        <v>0</v>
      </c>
      <c r="S114" s="91">
        <v>0</v>
      </c>
      <c r="T114" s="91">
        <v>7</v>
      </c>
      <c r="U114" s="91">
        <v>0</v>
      </c>
      <c r="V114" s="91">
        <v>7</v>
      </c>
      <c r="W114" s="91">
        <v>4</v>
      </c>
      <c r="X114" s="91">
        <v>0</v>
      </c>
      <c r="Y114" s="91">
        <v>0</v>
      </c>
      <c r="Z114" s="91">
        <v>12</v>
      </c>
      <c r="AA114" s="92">
        <f t="shared" si="28"/>
        <v>54</v>
      </c>
      <c r="AB114" s="284">
        <f t="shared" si="16"/>
        <v>4</v>
      </c>
      <c r="AC114" s="284">
        <f t="shared" si="17"/>
        <v>0</v>
      </c>
      <c r="AD114" s="284">
        <f t="shared" si="18"/>
        <v>25</v>
      </c>
      <c r="AE114" s="284">
        <f t="shared" si="19"/>
        <v>6</v>
      </c>
      <c r="AF114" s="284">
        <f t="shared" si="20"/>
        <v>14</v>
      </c>
      <c r="AG114" s="284">
        <f t="shared" si="29"/>
        <v>14</v>
      </c>
      <c r="AH114" s="4">
        <f t="shared" si="21"/>
        <v>54</v>
      </c>
      <c r="AI114" s="254">
        <f t="shared" si="22"/>
        <v>66.666666666666657</v>
      </c>
      <c r="AJ114" s="254">
        <f t="shared" si="23"/>
        <v>0</v>
      </c>
      <c r="AK114" s="254">
        <f t="shared" si="24"/>
        <v>58.139534883720934</v>
      </c>
      <c r="AL114" s="254">
        <f t="shared" si="25"/>
        <v>100</v>
      </c>
      <c r="AM114" s="254">
        <f t="shared" si="26"/>
        <v>82.35294117647058</v>
      </c>
      <c r="AN114" s="254">
        <f t="shared" si="27"/>
        <v>82.35294117647058</v>
      </c>
    </row>
    <row r="115" spans="1:40" ht="30" customHeight="1" x14ac:dyDescent="0.2">
      <c r="A115" s="41">
        <f>'STUDENT NAMELIST'!A103</f>
        <v>99</v>
      </c>
      <c r="B115" s="65" t="str">
        <f>'STUDENT NAMELIST'!B103</f>
        <v>2023PEC AI 596</v>
      </c>
      <c r="C115" s="65">
        <f>'STUDENT NAMELIST'!C103</f>
        <v>211423243099</v>
      </c>
      <c r="D115" s="98" t="str">
        <f>'STUDENT NAMELIST'!D103</f>
        <v>DHARSHAN S</v>
      </c>
      <c r="E115" s="41">
        <v>2</v>
      </c>
      <c r="F115" s="41">
        <v>2</v>
      </c>
      <c r="G115" s="41">
        <v>2</v>
      </c>
      <c r="H115" s="41">
        <v>2</v>
      </c>
      <c r="I115" s="41">
        <v>2</v>
      </c>
      <c r="J115" s="41">
        <v>0</v>
      </c>
      <c r="K115" s="41">
        <v>0</v>
      </c>
      <c r="L115" s="41">
        <v>0</v>
      </c>
      <c r="M115" s="41">
        <v>0</v>
      </c>
      <c r="N115" s="41">
        <v>0</v>
      </c>
      <c r="O115" s="91">
        <v>7</v>
      </c>
      <c r="P115" s="91">
        <v>0</v>
      </c>
      <c r="Q115" s="91">
        <v>0</v>
      </c>
      <c r="R115" s="237">
        <v>7</v>
      </c>
      <c r="S115" s="91">
        <v>6</v>
      </c>
      <c r="T115" s="91">
        <v>0</v>
      </c>
      <c r="U115" s="91">
        <v>7</v>
      </c>
      <c r="V115" s="91">
        <v>0</v>
      </c>
      <c r="W115" s="91">
        <v>0</v>
      </c>
      <c r="X115" s="91">
        <v>5</v>
      </c>
      <c r="Y115" s="91">
        <v>8</v>
      </c>
      <c r="Z115" s="91">
        <v>0</v>
      </c>
      <c r="AA115" s="92">
        <f t="shared" si="28"/>
        <v>50</v>
      </c>
      <c r="AB115" s="284">
        <f t="shared" si="16"/>
        <v>4</v>
      </c>
      <c r="AC115" s="284">
        <f t="shared" si="17"/>
        <v>0</v>
      </c>
      <c r="AD115" s="284">
        <f t="shared" si="18"/>
        <v>31</v>
      </c>
      <c r="AE115" s="284">
        <f t="shared" si="19"/>
        <v>6</v>
      </c>
      <c r="AF115" s="284">
        <f t="shared" si="20"/>
        <v>7</v>
      </c>
      <c r="AG115" s="284">
        <f t="shared" si="29"/>
        <v>14</v>
      </c>
      <c r="AH115" s="4">
        <f t="shared" si="21"/>
        <v>50</v>
      </c>
      <c r="AI115" s="254">
        <f t="shared" si="22"/>
        <v>66.666666666666657</v>
      </c>
      <c r="AJ115" s="254">
        <f t="shared" si="23"/>
        <v>0</v>
      </c>
      <c r="AK115" s="254">
        <f t="shared" si="24"/>
        <v>55.357142857142861</v>
      </c>
      <c r="AL115" s="254">
        <f t="shared" si="25"/>
        <v>100</v>
      </c>
      <c r="AM115" s="254">
        <f t="shared" si="26"/>
        <v>46.666666666666664</v>
      </c>
      <c r="AN115" s="254">
        <f t="shared" si="27"/>
        <v>93.333333333333329</v>
      </c>
    </row>
    <row r="116" spans="1:40" ht="30" customHeight="1" x14ac:dyDescent="0.2">
      <c r="A116" s="41">
        <f>'STUDENT NAMELIST'!A104</f>
        <v>100</v>
      </c>
      <c r="B116" s="65" t="str">
        <f>'STUDENT NAMELIST'!B104</f>
        <v>2023PEC AI 144</v>
      </c>
      <c r="C116" s="65">
        <f>'STUDENT NAMELIST'!C104</f>
        <v>211423243100</v>
      </c>
      <c r="D116" s="98" t="str">
        <f>'STUDENT NAMELIST'!D104</f>
        <v>DHARSHINI K</v>
      </c>
      <c r="E116" s="41">
        <v>2</v>
      </c>
      <c r="F116" s="41">
        <v>2</v>
      </c>
      <c r="G116" s="41">
        <v>2</v>
      </c>
      <c r="H116" s="41">
        <v>2</v>
      </c>
      <c r="I116" s="41">
        <v>2</v>
      </c>
      <c r="J116" s="41">
        <v>2</v>
      </c>
      <c r="K116" s="41">
        <v>2</v>
      </c>
      <c r="L116" s="41">
        <v>2</v>
      </c>
      <c r="M116" s="41">
        <v>2</v>
      </c>
      <c r="N116" s="41">
        <v>1</v>
      </c>
      <c r="O116" s="91">
        <v>0</v>
      </c>
      <c r="P116" s="91">
        <v>13</v>
      </c>
      <c r="Q116" s="91">
        <v>13</v>
      </c>
      <c r="R116" s="237">
        <v>0</v>
      </c>
      <c r="S116" s="91">
        <v>0</v>
      </c>
      <c r="T116" s="91">
        <v>13</v>
      </c>
      <c r="U116" s="91">
        <v>0</v>
      </c>
      <c r="V116" s="91">
        <v>13</v>
      </c>
      <c r="W116" s="91">
        <v>8</v>
      </c>
      <c r="X116" s="91">
        <v>0</v>
      </c>
      <c r="Y116" s="91">
        <v>0</v>
      </c>
      <c r="Z116" s="91">
        <v>14</v>
      </c>
      <c r="AA116" s="92">
        <f t="shared" si="28"/>
        <v>93</v>
      </c>
      <c r="AB116" s="284">
        <f t="shared" si="16"/>
        <v>6</v>
      </c>
      <c r="AC116" s="284">
        <f t="shared" si="17"/>
        <v>1</v>
      </c>
      <c r="AD116" s="284">
        <f t="shared" si="18"/>
        <v>43</v>
      </c>
      <c r="AE116" s="284">
        <f t="shared" si="19"/>
        <v>6</v>
      </c>
      <c r="AF116" s="284">
        <f t="shared" si="20"/>
        <v>16</v>
      </c>
      <c r="AG116" s="284">
        <f t="shared" si="29"/>
        <v>14</v>
      </c>
      <c r="AH116" s="4">
        <f t="shared" si="21"/>
        <v>93</v>
      </c>
      <c r="AI116" s="254">
        <f t="shared" si="22"/>
        <v>100</v>
      </c>
      <c r="AJ116" s="254">
        <f t="shared" si="23"/>
        <v>50</v>
      </c>
      <c r="AK116" s="254">
        <f t="shared" si="24"/>
        <v>100</v>
      </c>
      <c r="AL116" s="254">
        <f t="shared" si="25"/>
        <v>100</v>
      </c>
      <c r="AM116" s="254">
        <f t="shared" si="26"/>
        <v>94.117647058823522</v>
      </c>
      <c r="AN116" s="254">
        <f t="shared" si="27"/>
        <v>82.35294117647058</v>
      </c>
    </row>
    <row r="117" spans="1:40" ht="30" customHeight="1" x14ac:dyDescent="0.2">
      <c r="A117" s="41">
        <f>'STUDENT NAMELIST'!A105</f>
        <v>101</v>
      </c>
      <c r="B117" s="65" t="str">
        <f>'STUDENT NAMELIST'!B105</f>
        <v>2023PEC AI 145</v>
      </c>
      <c r="C117" s="65">
        <f>'STUDENT NAMELIST'!C105</f>
        <v>211423243101</v>
      </c>
      <c r="D117" s="98" t="str">
        <f>'STUDENT NAMELIST'!D105</f>
        <v>DHARSHINI S</v>
      </c>
      <c r="E117" s="41">
        <v>2</v>
      </c>
      <c r="F117" s="41">
        <v>2</v>
      </c>
      <c r="G117" s="41">
        <v>2</v>
      </c>
      <c r="H117" s="41">
        <v>2</v>
      </c>
      <c r="I117" s="41">
        <v>2</v>
      </c>
      <c r="J117" s="41">
        <v>2</v>
      </c>
      <c r="K117" s="41">
        <v>2</v>
      </c>
      <c r="L117" s="41">
        <v>2</v>
      </c>
      <c r="M117" s="41">
        <v>1</v>
      </c>
      <c r="N117" s="41">
        <v>0</v>
      </c>
      <c r="O117" s="91">
        <v>12</v>
      </c>
      <c r="P117" s="91">
        <v>0</v>
      </c>
      <c r="Q117" s="91">
        <v>0</v>
      </c>
      <c r="R117" s="237">
        <v>12</v>
      </c>
      <c r="S117" s="91">
        <v>10</v>
      </c>
      <c r="T117" s="91">
        <v>0</v>
      </c>
      <c r="U117" s="91">
        <v>12</v>
      </c>
      <c r="V117" s="91">
        <v>0</v>
      </c>
      <c r="W117" s="91">
        <v>0</v>
      </c>
      <c r="X117" s="91">
        <v>8</v>
      </c>
      <c r="Y117" s="91">
        <v>12</v>
      </c>
      <c r="Z117" s="91">
        <v>0</v>
      </c>
      <c r="AA117" s="92">
        <f t="shared" si="28"/>
        <v>83</v>
      </c>
      <c r="AB117" s="284">
        <f t="shared" si="16"/>
        <v>6</v>
      </c>
      <c r="AC117" s="284">
        <f t="shared" si="17"/>
        <v>0</v>
      </c>
      <c r="AD117" s="284">
        <f t="shared" si="18"/>
        <v>50</v>
      </c>
      <c r="AE117" s="284">
        <f t="shared" si="19"/>
        <v>6</v>
      </c>
      <c r="AF117" s="284">
        <f t="shared" si="20"/>
        <v>10</v>
      </c>
      <c r="AG117" s="284">
        <f t="shared" si="29"/>
        <v>14</v>
      </c>
      <c r="AH117" s="4">
        <f t="shared" si="21"/>
        <v>83</v>
      </c>
      <c r="AI117" s="254">
        <f t="shared" si="22"/>
        <v>100</v>
      </c>
      <c r="AJ117" s="254">
        <f t="shared" si="23"/>
        <v>0</v>
      </c>
      <c r="AK117" s="254">
        <f t="shared" si="24"/>
        <v>89.285714285714292</v>
      </c>
      <c r="AL117" s="254">
        <f t="shared" si="25"/>
        <v>100</v>
      </c>
      <c r="AM117" s="254">
        <f t="shared" si="26"/>
        <v>66.666666666666657</v>
      </c>
      <c r="AN117" s="254">
        <f t="shared" si="27"/>
        <v>93.333333333333329</v>
      </c>
    </row>
    <row r="118" spans="1:40" ht="30" customHeight="1" x14ac:dyDescent="0.2">
      <c r="A118" s="41">
        <f>'STUDENT NAMELIST'!A106</f>
        <v>102</v>
      </c>
      <c r="B118" s="65" t="str">
        <f>'STUDENT NAMELIST'!B106</f>
        <v>2023PEC AI 146</v>
      </c>
      <c r="C118" s="65">
        <f>'STUDENT NAMELIST'!C106</f>
        <v>211423243102</v>
      </c>
      <c r="D118" s="98" t="str">
        <f>'STUDENT NAMELIST'!D106</f>
        <v>DHARSHINI S</v>
      </c>
      <c r="E118" s="41">
        <v>2</v>
      </c>
      <c r="F118" s="41">
        <v>2</v>
      </c>
      <c r="G118" s="41">
        <v>2</v>
      </c>
      <c r="H118" s="41">
        <v>2</v>
      </c>
      <c r="I118" s="41">
        <v>2</v>
      </c>
      <c r="J118" s="41">
        <v>2</v>
      </c>
      <c r="K118" s="41">
        <v>2</v>
      </c>
      <c r="L118" s="41">
        <v>2</v>
      </c>
      <c r="M118" s="41">
        <v>2</v>
      </c>
      <c r="N118" s="41">
        <v>1</v>
      </c>
      <c r="O118" s="91">
        <v>0</v>
      </c>
      <c r="P118" s="91">
        <v>13</v>
      </c>
      <c r="Q118" s="91">
        <v>13</v>
      </c>
      <c r="R118" s="237">
        <v>0</v>
      </c>
      <c r="S118" s="91">
        <v>0</v>
      </c>
      <c r="T118" s="91">
        <v>13</v>
      </c>
      <c r="U118" s="91">
        <v>0</v>
      </c>
      <c r="V118" s="91">
        <v>13</v>
      </c>
      <c r="W118" s="91">
        <v>11</v>
      </c>
      <c r="X118" s="91">
        <v>0</v>
      </c>
      <c r="Y118" s="91">
        <v>0</v>
      </c>
      <c r="Z118" s="91">
        <v>15</v>
      </c>
      <c r="AA118" s="92">
        <f t="shared" si="28"/>
        <v>97</v>
      </c>
      <c r="AB118" s="284">
        <f t="shared" si="16"/>
        <v>6</v>
      </c>
      <c r="AC118" s="284">
        <f t="shared" si="17"/>
        <v>1</v>
      </c>
      <c r="AD118" s="284">
        <f t="shared" si="18"/>
        <v>43</v>
      </c>
      <c r="AE118" s="284">
        <f t="shared" si="19"/>
        <v>6</v>
      </c>
      <c r="AF118" s="284">
        <f t="shared" si="20"/>
        <v>17</v>
      </c>
      <c r="AG118" s="284">
        <f t="shared" si="29"/>
        <v>14</v>
      </c>
      <c r="AH118" s="4">
        <f t="shared" si="21"/>
        <v>97</v>
      </c>
      <c r="AI118" s="254">
        <f t="shared" si="22"/>
        <v>100</v>
      </c>
      <c r="AJ118" s="254">
        <f t="shared" si="23"/>
        <v>50</v>
      </c>
      <c r="AK118" s="254">
        <f t="shared" si="24"/>
        <v>100</v>
      </c>
      <c r="AL118" s="254">
        <f t="shared" si="25"/>
        <v>100</v>
      </c>
      <c r="AM118" s="254">
        <f t="shared" si="26"/>
        <v>100</v>
      </c>
      <c r="AN118" s="254">
        <f t="shared" si="27"/>
        <v>82.35294117647058</v>
      </c>
    </row>
    <row r="119" spans="1:40" ht="30" customHeight="1" x14ac:dyDescent="0.2">
      <c r="A119" s="41">
        <f>'STUDENT NAMELIST'!A107</f>
        <v>103</v>
      </c>
      <c r="B119" s="65" t="str">
        <f>'STUDENT NAMELIST'!B107</f>
        <v>2023PEC AI 597</v>
      </c>
      <c r="C119" s="65">
        <f>'STUDENT NAMELIST'!C107</f>
        <v>211423243103</v>
      </c>
      <c r="D119" s="98" t="str">
        <f>'STUDENT NAMELIST'!D107</f>
        <v xml:space="preserve">DHAWAL SEERVI R </v>
      </c>
      <c r="E119" s="41">
        <v>2</v>
      </c>
      <c r="F119" s="41">
        <v>2</v>
      </c>
      <c r="G119" s="41">
        <v>2</v>
      </c>
      <c r="H119" s="41">
        <v>2</v>
      </c>
      <c r="I119" s="41">
        <v>2</v>
      </c>
      <c r="J119" s="41">
        <v>2</v>
      </c>
      <c r="K119" s="41">
        <v>2</v>
      </c>
      <c r="L119" s="41">
        <v>1</v>
      </c>
      <c r="M119" s="41">
        <v>0</v>
      </c>
      <c r="N119" s="41">
        <v>0</v>
      </c>
      <c r="O119" s="91">
        <v>11</v>
      </c>
      <c r="P119" s="91">
        <v>0</v>
      </c>
      <c r="Q119" s="91">
        <v>0</v>
      </c>
      <c r="R119" s="237">
        <v>11</v>
      </c>
      <c r="S119" s="91">
        <v>10</v>
      </c>
      <c r="T119" s="91">
        <v>0</v>
      </c>
      <c r="U119" s="91">
        <v>11</v>
      </c>
      <c r="V119" s="91">
        <v>0</v>
      </c>
      <c r="W119" s="91">
        <v>0</v>
      </c>
      <c r="X119" s="91">
        <v>7</v>
      </c>
      <c r="Y119" s="91">
        <v>11</v>
      </c>
      <c r="Z119" s="91">
        <v>0</v>
      </c>
      <c r="AA119" s="92">
        <f t="shared" si="28"/>
        <v>76</v>
      </c>
      <c r="AB119" s="284">
        <f t="shared" si="16"/>
        <v>6</v>
      </c>
      <c r="AC119" s="284">
        <f t="shared" si="17"/>
        <v>0</v>
      </c>
      <c r="AD119" s="284">
        <f t="shared" si="18"/>
        <v>47</v>
      </c>
      <c r="AE119" s="284">
        <f t="shared" si="19"/>
        <v>6</v>
      </c>
      <c r="AF119" s="284">
        <f t="shared" si="20"/>
        <v>9</v>
      </c>
      <c r="AG119" s="284">
        <f t="shared" si="29"/>
        <v>14</v>
      </c>
      <c r="AH119" s="4">
        <f t="shared" si="21"/>
        <v>76</v>
      </c>
      <c r="AI119" s="254">
        <f t="shared" si="22"/>
        <v>100</v>
      </c>
      <c r="AJ119" s="254">
        <f t="shared" si="23"/>
        <v>0</v>
      </c>
      <c r="AK119" s="254">
        <f t="shared" si="24"/>
        <v>83.928571428571431</v>
      </c>
      <c r="AL119" s="254">
        <f t="shared" si="25"/>
        <v>100</v>
      </c>
      <c r="AM119" s="254">
        <f t="shared" si="26"/>
        <v>60</v>
      </c>
      <c r="AN119" s="254">
        <f t="shared" si="27"/>
        <v>93.333333333333329</v>
      </c>
    </row>
    <row r="120" spans="1:40" ht="30" customHeight="1" x14ac:dyDescent="0.2">
      <c r="A120" s="41">
        <f>'STUDENT NAMELIST'!A108</f>
        <v>104</v>
      </c>
      <c r="B120" s="65" t="str">
        <f>'STUDENT NAMELIST'!B108</f>
        <v>2023PEC AI 598</v>
      </c>
      <c r="C120" s="65">
        <f>'STUDENT NAMELIST'!C108</f>
        <v>211423243104</v>
      </c>
      <c r="D120" s="98" t="str">
        <f>'STUDENT NAMELIST'!D108</f>
        <v>DHAYANITHI M</v>
      </c>
      <c r="E120" s="41">
        <v>2</v>
      </c>
      <c r="F120" s="41">
        <v>2</v>
      </c>
      <c r="G120" s="41">
        <v>2</v>
      </c>
      <c r="H120" s="41">
        <v>2</v>
      </c>
      <c r="I120" s="41">
        <v>2</v>
      </c>
      <c r="J120" s="41">
        <v>2</v>
      </c>
      <c r="K120" s="41">
        <v>1</v>
      </c>
      <c r="L120" s="41">
        <v>0</v>
      </c>
      <c r="M120" s="41">
        <v>0</v>
      </c>
      <c r="N120" s="41">
        <v>0</v>
      </c>
      <c r="O120" s="91">
        <v>0</v>
      </c>
      <c r="P120" s="91">
        <v>9</v>
      </c>
      <c r="Q120" s="91">
        <v>10</v>
      </c>
      <c r="R120" s="237">
        <v>0</v>
      </c>
      <c r="S120" s="91">
        <v>0</v>
      </c>
      <c r="T120" s="91">
        <v>10</v>
      </c>
      <c r="U120" s="91">
        <v>0</v>
      </c>
      <c r="V120" s="91">
        <v>10</v>
      </c>
      <c r="W120" s="91">
        <v>5</v>
      </c>
      <c r="X120" s="91">
        <v>0</v>
      </c>
      <c r="Y120" s="91">
        <v>0</v>
      </c>
      <c r="Z120" s="91">
        <v>13</v>
      </c>
      <c r="AA120" s="92">
        <f t="shared" si="28"/>
        <v>70</v>
      </c>
      <c r="AB120" s="284">
        <f t="shared" si="16"/>
        <v>5</v>
      </c>
      <c r="AC120" s="284">
        <f t="shared" si="17"/>
        <v>0</v>
      </c>
      <c r="AD120" s="284">
        <f t="shared" si="18"/>
        <v>33</v>
      </c>
      <c r="AE120" s="284">
        <f t="shared" si="19"/>
        <v>6</v>
      </c>
      <c r="AF120" s="284">
        <f t="shared" si="20"/>
        <v>15</v>
      </c>
      <c r="AG120" s="284">
        <f t="shared" si="29"/>
        <v>14</v>
      </c>
      <c r="AH120" s="4">
        <f t="shared" si="21"/>
        <v>70</v>
      </c>
      <c r="AI120" s="254">
        <f t="shared" si="22"/>
        <v>83.333333333333343</v>
      </c>
      <c r="AJ120" s="254">
        <f t="shared" si="23"/>
        <v>0</v>
      </c>
      <c r="AK120" s="254">
        <f t="shared" si="24"/>
        <v>76.744186046511629</v>
      </c>
      <c r="AL120" s="254">
        <f t="shared" si="25"/>
        <v>100</v>
      </c>
      <c r="AM120" s="254">
        <f t="shared" si="26"/>
        <v>88.235294117647058</v>
      </c>
      <c r="AN120" s="254">
        <f t="shared" si="27"/>
        <v>82.35294117647058</v>
      </c>
    </row>
    <row r="121" spans="1:40" ht="30" customHeight="1" x14ac:dyDescent="0.2">
      <c r="A121" s="41">
        <f>'STUDENT NAMELIST'!A109</f>
        <v>105</v>
      </c>
      <c r="B121" s="65" t="str">
        <f>'STUDENT NAMELIST'!B109</f>
        <v>2023PEC AI 599</v>
      </c>
      <c r="C121" s="65">
        <f>'STUDENT NAMELIST'!C109</f>
        <v>211423243105</v>
      </c>
      <c r="D121" s="98" t="str">
        <f>'STUDENT NAMELIST'!D109</f>
        <v>DHIVINDHARSHAN R</v>
      </c>
      <c r="E121" s="41">
        <v>2</v>
      </c>
      <c r="F121" s="41">
        <v>2</v>
      </c>
      <c r="G121" s="41">
        <v>2</v>
      </c>
      <c r="H121" s="41">
        <v>2</v>
      </c>
      <c r="I121" s="41">
        <v>2</v>
      </c>
      <c r="J121" s="41">
        <v>2</v>
      </c>
      <c r="K121" s="41">
        <v>2</v>
      </c>
      <c r="L121" s="41">
        <v>2</v>
      </c>
      <c r="M121" s="41">
        <v>1</v>
      </c>
      <c r="N121" s="41">
        <v>0</v>
      </c>
      <c r="O121" s="91">
        <v>13</v>
      </c>
      <c r="P121" s="91">
        <v>0</v>
      </c>
      <c r="Q121" s="91">
        <v>0</v>
      </c>
      <c r="R121" s="237">
        <v>13</v>
      </c>
      <c r="S121" s="91">
        <v>11</v>
      </c>
      <c r="T121" s="91">
        <v>0</v>
      </c>
      <c r="U121" s="91">
        <v>13</v>
      </c>
      <c r="V121" s="91">
        <v>0</v>
      </c>
      <c r="W121" s="91">
        <v>0</v>
      </c>
      <c r="X121" s="91">
        <v>7</v>
      </c>
      <c r="Y121" s="91">
        <v>13</v>
      </c>
      <c r="Z121" s="91">
        <v>0</v>
      </c>
      <c r="AA121" s="92">
        <f t="shared" si="28"/>
        <v>87</v>
      </c>
      <c r="AB121" s="284">
        <f t="shared" si="16"/>
        <v>6</v>
      </c>
      <c r="AC121" s="284">
        <f t="shared" si="17"/>
        <v>0</v>
      </c>
      <c r="AD121" s="284">
        <f t="shared" si="18"/>
        <v>54</v>
      </c>
      <c r="AE121" s="284">
        <f t="shared" si="19"/>
        <v>6</v>
      </c>
      <c r="AF121" s="284">
        <f t="shared" si="20"/>
        <v>9</v>
      </c>
      <c r="AG121" s="284">
        <f t="shared" si="29"/>
        <v>14</v>
      </c>
      <c r="AH121" s="4">
        <f t="shared" si="21"/>
        <v>87</v>
      </c>
      <c r="AI121" s="254">
        <f t="shared" si="22"/>
        <v>100</v>
      </c>
      <c r="AJ121" s="254">
        <f t="shared" si="23"/>
        <v>0</v>
      </c>
      <c r="AK121" s="254">
        <f t="shared" si="24"/>
        <v>96.428571428571431</v>
      </c>
      <c r="AL121" s="254">
        <f t="shared" si="25"/>
        <v>100</v>
      </c>
      <c r="AM121" s="254">
        <f t="shared" si="26"/>
        <v>60</v>
      </c>
      <c r="AN121" s="254">
        <f t="shared" si="27"/>
        <v>93.333333333333329</v>
      </c>
    </row>
    <row r="122" spans="1:40" ht="30" customHeight="1" x14ac:dyDescent="0.2">
      <c r="A122" s="41">
        <f>'STUDENT NAMELIST'!A110</f>
        <v>106</v>
      </c>
      <c r="B122" s="65" t="str">
        <f>'STUDENT NAMELIST'!B110</f>
        <v>2023PEC AI 600</v>
      </c>
      <c r="C122" s="65">
        <f>'STUDENT NAMELIST'!C110</f>
        <v>211423243106</v>
      </c>
      <c r="D122" s="98" t="str">
        <f>'STUDENT NAMELIST'!D110</f>
        <v>DINESH R</v>
      </c>
      <c r="E122" s="41">
        <v>2</v>
      </c>
      <c r="F122" s="41">
        <v>2</v>
      </c>
      <c r="G122" s="41">
        <v>2</v>
      </c>
      <c r="H122" s="41">
        <v>2</v>
      </c>
      <c r="I122" s="41">
        <v>2</v>
      </c>
      <c r="J122" s="41">
        <v>1</v>
      </c>
      <c r="K122" s="41">
        <v>0</v>
      </c>
      <c r="L122" s="41">
        <v>0</v>
      </c>
      <c r="M122" s="41">
        <v>0</v>
      </c>
      <c r="N122" s="41">
        <v>0</v>
      </c>
      <c r="O122" s="91">
        <v>0</v>
      </c>
      <c r="P122" s="91">
        <v>8</v>
      </c>
      <c r="Q122" s="91">
        <v>8</v>
      </c>
      <c r="R122" s="237">
        <v>0</v>
      </c>
      <c r="S122" s="91">
        <v>0</v>
      </c>
      <c r="T122" s="91">
        <v>8</v>
      </c>
      <c r="U122" s="91">
        <v>0</v>
      </c>
      <c r="V122" s="91">
        <v>8</v>
      </c>
      <c r="W122" s="91">
        <v>5</v>
      </c>
      <c r="X122" s="91">
        <v>0</v>
      </c>
      <c r="Y122" s="91">
        <v>0</v>
      </c>
      <c r="Z122" s="91">
        <v>12</v>
      </c>
      <c r="AA122" s="92">
        <f t="shared" si="28"/>
        <v>60</v>
      </c>
      <c r="AB122" s="284">
        <f t="shared" si="16"/>
        <v>4</v>
      </c>
      <c r="AC122" s="284">
        <f t="shared" si="17"/>
        <v>0</v>
      </c>
      <c r="AD122" s="284">
        <f t="shared" si="18"/>
        <v>28</v>
      </c>
      <c r="AE122" s="284">
        <f t="shared" si="19"/>
        <v>6</v>
      </c>
      <c r="AF122" s="284">
        <f t="shared" si="20"/>
        <v>14</v>
      </c>
      <c r="AG122" s="284">
        <f t="shared" si="29"/>
        <v>14</v>
      </c>
      <c r="AH122" s="4">
        <f t="shared" si="21"/>
        <v>60</v>
      </c>
      <c r="AI122" s="254">
        <f t="shared" si="22"/>
        <v>66.666666666666657</v>
      </c>
      <c r="AJ122" s="254">
        <f t="shared" si="23"/>
        <v>0</v>
      </c>
      <c r="AK122" s="254">
        <f t="shared" si="24"/>
        <v>65.116279069767444</v>
      </c>
      <c r="AL122" s="254">
        <f t="shared" si="25"/>
        <v>100</v>
      </c>
      <c r="AM122" s="254">
        <f t="shared" si="26"/>
        <v>82.35294117647058</v>
      </c>
      <c r="AN122" s="254">
        <f t="shared" si="27"/>
        <v>82.35294117647058</v>
      </c>
    </row>
    <row r="123" spans="1:40" ht="30" customHeight="1" x14ac:dyDescent="0.2">
      <c r="A123" s="41">
        <f>'STUDENT NAMELIST'!A111</f>
        <v>107</v>
      </c>
      <c r="B123" s="65" t="str">
        <f>'STUDENT NAMELIST'!B111</f>
        <v>2023PEC AI 601</v>
      </c>
      <c r="C123" s="65">
        <f>'STUDENT NAMELIST'!C111</f>
        <v>211423243107</v>
      </c>
      <c r="D123" s="98" t="str">
        <f>'STUDENT NAMELIST'!D111</f>
        <v>DIVITH S</v>
      </c>
      <c r="E123" s="41">
        <v>2</v>
      </c>
      <c r="F123" s="41">
        <v>2</v>
      </c>
      <c r="G123" s="41">
        <v>2</v>
      </c>
      <c r="H123" s="41">
        <v>2</v>
      </c>
      <c r="I123" s="41">
        <v>2</v>
      </c>
      <c r="J123" s="41">
        <v>2</v>
      </c>
      <c r="K123" s="41">
        <v>1</v>
      </c>
      <c r="L123" s="41">
        <v>0</v>
      </c>
      <c r="M123" s="41">
        <v>0</v>
      </c>
      <c r="N123" s="41">
        <v>0</v>
      </c>
      <c r="O123" s="91">
        <v>10</v>
      </c>
      <c r="P123" s="91">
        <v>0</v>
      </c>
      <c r="Q123" s="91">
        <v>0</v>
      </c>
      <c r="R123" s="237">
        <v>10</v>
      </c>
      <c r="S123" s="91">
        <v>8</v>
      </c>
      <c r="T123" s="91">
        <v>0</v>
      </c>
      <c r="U123" s="91">
        <v>10</v>
      </c>
      <c r="V123" s="91">
        <v>0</v>
      </c>
      <c r="W123" s="91">
        <v>0</v>
      </c>
      <c r="X123" s="91">
        <v>4</v>
      </c>
      <c r="Y123" s="91">
        <v>10</v>
      </c>
      <c r="Z123" s="91">
        <v>0</v>
      </c>
      <c r="AA123" s="92">
        <f t="shared" si="28"/>
        <v>65</v>
      </c>
      <c r="AB123" s="284">
        <f t="shared" si="16"/>
        <v>5</v>
      </c>
      <c r="AC123" s="284">
        <f t="shared" si="17"/>
        <v>0</v>
      </c>
      <c r="AD123" s="284">
        <f t="shared" si="18"/>
        <v>42</v>
      </c>
      <c r="AE123" s="284">
        <f t="shared" si="19"/>
        <v>6</v>
      </c>
      <c r="AF123" s="284">
        <f t="shared" si="20"/>
        <v>6</v>
      </c>
      <c r="AG123" s="284">
        <f t="shared" si="29"/>
        <v>14</v>
      </c>
      <c r="AH123" s="4">
        <f t="shared" si="21"/>
        <v>65</v>
      </c>
      <c r="AI123" s="254">
        <f t="shared" si="22"/>
        <v>83.333333333333343</v>
      </c>
      <c r="AJ123" s="254">
        <f t="shared" si="23"/>
        <v>0</v>
      </c>
      <c r="AK123" s="254">
        <f t="shared" si="24"/>
        <v>75</v>
      </c>
      <c r="AL123" s="254">
        <f t="shared" si="25"/>
        <v>100</v>
      </c>
      <c r="AM123" s="254">
        <f t="shared" si="26"/>
        <v>40</v>
      </c>
      <c r="AN123" s="254">
        <f t="shared" si="27"/>
        <v>93.333333333333329</v>
      </c>
    </row>
    <row r="124" spans="1:40" ht="30" customHeight="1" x14ac:dyDescent="0.2">
      <c r="A124" s="41">
        <f>'STUDENT NAMELIST'!A112</f>
        <v>108</v>
      </c>
      <c r="B124" s="65" t="str">
        <f>'STUDENT NAMELIST'!B112</f>
        <v>2023PEC AI 148</v>
      </c>
      <c r="C124" s="65">
        <f>'STUDENT NAMELIST'!C112</f>
        <v>211423243108</v>
      </c>
      <c r="D124" s="98" t="str">
        <f>'STUDENT NAMELIST'!D112</f>
        <v>DIVYA LAKSHMI S</v>
      </c>
      <c r="E124" s="41">
        <v>2</v>
      </c>
      <c r="F124" s="41">
        <v>2</v>
      </c>
      <c r="G124" s="41">
        <v>2</v>
      </c>
      <c r="H124" s="41">
        <v>2</v>
      </c>
      <c r="I124" s="41">
        <v>2</v>
      </c>
      <c r="J124" s="41">
        <v>2</v>
      </c>
      <c r="K124" s="41">
        <v>2</v>
      </c>
      <c r="L124" s="41">
        <v>2</v>
      </c>
      <c r="M124" s="41">
        <v>2</v>
      </c>
      <c r="N124" s="41">
        <v>0</v>
      </c>
      <c r="O124" s="91">
        <v>0</v>
      </c>
      <c r="P124" s="91">
        <v>12</v>
      </c>
      <c r="Q124" s="91">
        <v>13</v>
      </c>
      <c r="R124" s="237">
        <v>0</v>
      </c>
      <c r="S124" s="91">
        <v>0</v>
      </c>
      <c r="T124" s="91">
        <v>13</v>
      </c>
      <c r="U124" s="91">
        <v>0</v>
      </c>
      <c r="V124" s="91">
        <v>13</v>
      </c>
      <c r="W124" s="91">
        <v>8</v>
      </c>
      <c r="X124" s="91">
        <v>0</v>
      </c>
      <c r="Y124" s="91">
        <v>0</v>
      </c>
      <c r="Z124" s="91">
        <v>14</v>
      </c>
      <c r="AA124" s="92">
        <f t="shared" si="28"/>
        <v>91</v>
      </c>
      <c r="AB124" s="284">
        <f t="shared" si="16"/>
        <v>6</v>
      </c>
      <c r="AC124" s="284">
        <f t="shared" si="17"/>
        <v>0</v>
      </c>
      <c r="AD124" s="284">
        <f t="shared" si="18"/>
        <v>42</v>
      </c>
      <c r="AE124" s="284">
        <f t="shared" si="19"/>
        <v>6</v>
      </c>
      <c r="AF124" s="284">
        <f t="shared" si="20"/>
        <v>16</v>
      </c>
      <c r="AG124" s="284">
        <f t="shared" si="29"/>
        <v>14</v>
      </c>
      <c r="AH124" s="4">
        <f t="shared" si="21"/>
        <v>91</v>
      </c>
      <c r="AI124" s="254">
        <f t="shared" si="22"/>
        <v>100</v>
      </c>
      <c r="AJ124" s="254">
        <f t="shared" si="23"/>
        <v>0</v>
      </c>
      <c r="AK124" s="254">
        <f t="shared" si="24"/>
        <v>97.674418604651152</v>
      </c>
      <c r="AL124" s="254">
        <f t="shared" si="25"/>
        <v>100</v>
      </c>
      <c r="AM124" s="254">
        <f t="shared" si="26"/>
        <v>94.117647058823522</v>
      </c>
      <c r="AN124" s="254">
        <f t="shared" si="27"/>
        <v>82.35294117647058</v>
      </c>
    </row>
    <row r="125" spans="1:40" ht="30" customHeight="1" x14ac:dyDescent="0.2">
      <c r="A125" s="41">
        <f>'STUDENT NAMELIST'!A113</f>
        <v>109</v>
      </c>
      <c r="B125" s="65" t="str">
        <f>'STUDENT NAMELIST'!B113</f>
        <v>2023PEC AI 149</v>
      </c>
      <c r="C125" s="65">
        <f>'STUDENT NAMELIST'!C113</f>
        <v>211423243109</v>
      </c>
      <c r="D125" s="98" t="str">
        <f>'STUDENT NAMELIST'!D113</f>
        <v>DIVYA S</v>
      </c>
      <c r="E125" s="41">
        <v>2</v>
      </c>
      <c r="F125" s="41">
        <v>2</v>
      </c>
      <c r="G125" s="41">
        <v>2</v>
      </c>
      <c r="H125" s="41">
        <v>2</v>
      </c>
      <c r="I125" s="41">
        <v>2</v>
      </c>
      <c r="J125" s="41">
        <v>2</v>
      </c>
      <c r="K125" s="41">
        <v>2</v>
      </c>
      <c r="L125" s="41">
        <v>1</v>
      </c>
      <c r="M125" s="41">
        <v>0</v>
      </c>
      <c r="N125" s="41">
        <v>0</v>
      </c>
      <c r="O125" s="91">
        <v>11</v>
      </c>
      <c r="P125" s="91">
        <v>0</v>
      </c>
      <c r="Q125" s="91">
        <v>0</v>
      </c>
      <c r="R125" s="237">
        <v>11</v>
      </c>
      <c r="S125" s="91">
        <v>10</v>
      </c>
      <c r="T125" s="91">
        <v>0</v>
      </c>
      <c r="U125" s="91">
        <v>11</v>
      </c>
      <c r="V125" s="91">
        <v>0</v>
      </c>
      <c r="W125" s="91">
        <v>0</v>
      </c>
      <c r="X125" s="91">
        <v>7</v>
      </c>
      <c r="Y125" s="91">
        <v>12</v>
      </c>
      <c r="Z125" s="91">
        <v>0</v>
      </c>
      <c r="AA125" s="92">
        <f t="shared" si="28"/>
        <v>77</v>
      </c>
      <c r="AB125" s="284">
        <f t="shared" si="16"/>
        <v>6</v>
      </c>
      <c r="AC125" s="284">
        <f t="shared" si="17"/>
        <v>0</v>
      </c>
      <c r="AD125" s="284">
        <f t="shared" si="18"/>
        <v>47</v>
      </c>
      <c r="AE125" s="284">
        <f t="shared" si="19"/>
        <v>6</v>
      </c>
      <c r="AF125" s="284">
        <f t="shared" si="20"/>
        <v>9</v>
      </c>
      <c r="AG125" s="284">
        <f t="shared" si="29"/>
        <v>14</v>
      </c>
      <c r="AH125" s="4">
        <f t="shared" si="21"/>
        <v>77</v>
      </c>
      <c r="AI125" s="254">
        <f t="shared" si="22"/>
        <v>100</v>
      </c>
      <c r="AJ125" s="254">
        <f t="shared" si="23"/>
        <v>0</v>
      </c>
      <c r="AK125" s="254">
        <f t="shared" si="24"/>
        <v>83.928571428571431</v>
      </c>
      <c r="AL125" s="254">
        <f t="shared" si="25"/>
        <v>100</v>
      </c>
      <c r="AM125" s="254">
        <f t="shared" si="26"/>
        <v>60</v>
      </c>
      <c r="AN125" s="254">
        <f t="shared" si="27"/>
        <v>93.333333333333329</v>
      </c>
    </row>
    <row r="126" spans="1:40" ht="30" customHeight="1" x14ac:dyDescent="0.2">
      <c r="A126" s="41">
        <f>'STUDENT NAMELIST'!A114</f>
        <v>110</v>
      </c>
      <c r="B126" s="65" t="str">
        <f>'STUDENT NAMELIST'!B114</f>
        <v>2023PEC AI 150</v>
      </c>
      <c r="C126" s="65">
        <f>'STUDENT NAMELIST'!C114</f>
        <v>211423243110</v>
      </c>
      <c r="D126" s="98" t="str">
        <f>'STUDENT NAMELIST'!D114</f>
        <v>DIVYA SHREE V</v>
      </c>
      <c r="E126" s="41">
        <v>2</v>
      </c>
      <c r="F126" s="41">
        <v>2</v>
      </c>
      <c r="G126" s="41">
        <v>2</v>
      </c>
      <c r="H126" s="41">
        <v>2</v>
      </c>
      <c r="I126" s="41">
        <v>2</v>
      </c>
      <c r="J126" s="41">
        <v>2</v>
      </c>
      <c r="K126" s="41">
        <v>2</v>
      </c>
      <c r="L126" s="41">
        <v>2</v>
      </c>
      <c r="M126" s="41">
        <v>1</v>
      </c>
      <c r="N126" s="41">
        <v>0</v>
      </c>
      <c r="O126" s="91">
        <v>0</v>
      </c>
      <c r="P126" s="91">
        <v>12</v>
      </c>
      <c r="Q126" s="91">
        <v>12</v>
      </c>
      <c r="R126" s="237">
        <v>0</v>
      </c>
      <c r="S126" s="91">
        <v>0</v>
      </c>
      <c r="T126" s="91">
        <v>12</v>
      </c>
      <c r="U126" s="91">
        <v>0</v>
      </c>
      <c r="V126" s="91">
        <v>12</v>
      </c>
      <c r="W126" s="91">
        <v>13</v>
      </c>
      <c r="X126" s="91">
        <v>0</v>
      </c>
      <c r="Y126" s="91">
        <v>0</v>
      </c>
      <c r="Z126" s="91">
        <v>13</v>
      </c>
      <c r="AA126" s="92">
        <f t="shared" si="28"/>
        <v>91</v>
      </c>
      <c r="AB126" s="284">
        <f t="shared" si="16"/>
        <v>6</v>
      </c>
      <c r="AC126" s="284">
        <f t="shared" si="17"/>
        <v>0</v>
      </c>
      <c r="AD126" s="284">
        <f t="shared" si="18"/>
        <v>40</v>
      </c>
      <c r="AE126" s="284">
        <f t="shared" si="19"/>
        <v>6</v>
      </c>
      <c r="AF126" s="284">
        <f t="shared" si="20"/>
        <v>15</v>
      </c>
      <c r="AG126" s="284">
        <f t="shared" si="29"/>
        <v>14</v>
      </c>
      <c r="AH126" s="4">
        <f t="shared" si="21"/>
        <v>91</v>
      </c>
      <c r="AI126" s="254">
        <f t="shared" si="22"/>
        <v>100</v>
      </c>
      <c r="AJ126" s="254">
        <f t="shared" si="23"/>
        <v>0</v>
      </c>
      <c r="AK126" s="254">
        <f t="shared" si="24"/>
        <v>93.023255813953483</v>
      </c>
      <c r="AL126" s="254">
        <f t="shared" si="25"/>
        <v>100</v>
      </c>
      <c r="AM126" s="254">
        <f t="shared" si="26"/>
        <v>88.235294117647058</v>
      </c>
      <c r="AN126" s="254">
        <f t="shared" si="27"/>
        <v>82.35294117647058</v>
      </c>
    </row>
    <row r="127" spans="1:40" ht="30" customHeight="1" x14ac:dyDescent="0.2">
      <c r="A127" s="41">
        <f>'STUDENT NAMELIST'!A115</f>
        <v>111</v>
      </c>
      <c r="B127" s="65" t="str">
        <f>'STUDENT NAMELIST'!B115</f>
        <v>2023PEC AI 147</v>
      </c>
      <c r="C127" s="65">
        <f>'STUDENT NAMELIST'!C115</f>
        <v>211423243111</v>
      </c>
      <c r="D127" s="98" t="str">
        <f>'STUDENT NAMELIST'!D115</f>
        <v>DIVYADHARSHINI A</v>
      </c>
      <c r="E127" s="41">
        <v>2</v>
      </c>
      <c r="F127" s="41">
        <v>2</v>
      </c>
      <c r="G127" s="41">
        <v>2</v>
      </c>
      <c r="H127" s="41">
        <v>2</v>
      </c>
      <c r="I127" s="41">
        <v>2</v>
      </c>
      <c r="J127" s="41">
        <v>2</v>
      </c>
      <c r="K127" s="41">
        <v>2</v>
      </c>
      <c r="L127" s="41">
        <v>2</v>
      </c>
      <c r="M127" s="41">
        <v>0</v>
      </c>
      <c r="N127" s="41">
        <v>0</v>
      </c>
      <c r="O127" s="91">
        <v>12</v>
      </c>
      <c r="P127" s="91">
        <v>0</v>
      </c>
      <c r="Q127" s="91">
        <v>0</v>
      </c>
      <c r="R127" s="237">
        <v>12</v>
      </c>
      <c r="S127" s="91">
        <v>10</v>
      </c>
      <c r="T127" s="91">
        <v>0</v>
      </c>
      <c r="U127" s="91">
        <v>12</v>
      </c>
      <c r="V127" s="91">
        <v>0</v>
      </c>
      <c r="W127" s="91">
        <v>0</v>
      </c>
      <c r="X127" s="91">
        <v>6</v>
      </c>
      <c r="Y127" s="91">
        <v>12</v>
      </c>
      <c r="Z127" s="91">
        <v>0</v>
      </c>
      <c r="AA127" s="92">
        <f t="shared" si="28"/>
        <v>80</v>
      </c>
      <c r="AB127" s="284">
        <f t="shared" si="16"/>
        <v>6</v>
      </c>
      <c r="AC127" s="284">
        <f t="shared" si="17"/>
        <v>0</v>
      </c>
      <c r="AD127" s="284">
        <f t="shared" si="18"/>
        <v>50</v>
      </c>
      <c r="AE127" s="284">
        <f t="shared" si="19"/>
        <v>6</v>
      </c>
      <c r="AF127" s="284">
        <f t="shared" si="20"/>
        <v>8</v>
      </c>
      <c r="AG127" s="284">
        <f t="shared" si="29"/>
        <v>14</v>
      </c>
      <c r="AH127" s="4">
        <f t="shared" si="21"/>
        <v>80</v>
      </c>
      <c r="AI127" s="254">
        <f t="shared" si="22"/>
        <v>100</v>
      </c>
      <c r="AJ127" s="254">
        <f t="shared" si="23"/>
        <v>0</v>
      </c>
      <c r="AK127" s="254">
        <f t="shared" si="24"/>
        <v>89.285714285714292</v>
      </c>
      <c r="AL127" s="254">
        <f t="shared" si="25"/>
        <v>100</v>
      </c>
      <c r="AM127" s="254">
        <f t="shared" si="26"/>
        <v>53.333333333333336</v>
      </c>
      <c r="AN127" s="254">
        <f t="shared" si="27"/>
        <v>93.333333333333329</v>
      </c>
    </row>
    <row r="128" spans="1:40" ht="30" customHeight="1" x14ac:dyDescent="0.2">
      <c r="A128" s="41">
        <f>'STUDENT NAMELIST'!A116</f>
        <v>112</v>
      </c>
      <c r="B128" s="65" t="str">
        <f>'STUDENT NAMELIST'!B116</f>
        <v>2023PEC AI 602</v>
      </c>
      <c r="C128" s="65">
        <f>'STUDENT NAMELIST'!C116</f>
        <v>211423243112</v>
      </c>
      <c r="D128" s="98" t="str">
        <f>'STUDENT NAMELIST'!D116</f>
        <v xml:space="preserve">DWARAKESH VENKATACHALAM KRISHNAN </v>
      </c>
      <c r="E128" s="41">
        <v>2</v>
      </c>
      <c r="F128" s="41">
        <v>2</v>
      </c>
      <c r="G128" s="41">
        <v>2</v>
      </c>
      <c r="H128" s="41">
        <v>0</v>
      </c>
      <c r="I128" s="41">
        <v>0</v>
      </c>
      <c r="J128" s="41">
        <v>0</v>
      </c>
      <c r="K128" s="41">
        <v>0</v>
      </c>
      <c r="L128" s="41">
        <v>0</v>
      </c>
      <c r="M128" s="41">
        <v>0</v>
      </c>
      <c r="N128" s="41">
        <v>0</v>
      </c>
      <c r="O128" s="91">
        <v>0</v>
      </c>
      <c r="P128" s="91">
        <v>4</v>
      </c>
      <c r="Q128" s="91">
        <v>5</v>
      </c>
      <c r="R128" s="237">
        <v>0</v>
      </c>
      <c r="S128" s="91">
        <v>0</v>
      </c>
      <c r="T128" s="91">
        <v>5</v>
      </c>
      <c r="U128" s="91">
        <v>0</v>
      </c>
      <c r="V128" s="91">
        <v>5</v>
      </c>
      <c r="W128" s="91">
        <v>0</v>
      </c>
      <c r="X128" s="91">
        <v>0</v>
      </c>
      <c r="Y128" s="91">
        <v>0</v>
      </c>
      <c r="Z128" s="91">
        <v>5</v>
      </c>
      <c r="AA128" s="92">
        <f t="shared" si="28"/>
        <v>30</v>
      </c>
      <c r="AB128" s="284">
        <f t="shared" si="16"/>
        <v>4</v>
      </c>
      <c r="AC128" s="284">
        <f t="shared" si="17"/>
        <v>0</v>
      </c>
      <c r="AD128" s="284">
        <f t="shared" si="18"/>
        <v>14</v>
      </c>
      <c r="AE128" s="284">
        <f t="shared" si="19"/>
        <v>6</v>
      </c>
      <c r="AF128" s="284">
        <f t="shared" si="20"/>
        <v>7</v>
      </c>
      <c r="AG128" s="284">
        <f t="shared" si="29"/>
        <v>14</v>
      </c>
      <c r="AH128" s="4">
        <f t="shared" si="21"/>
        <v>30</v>
      </c>
      <c r="AI128" s="254">
        <f t="shared" si="22"/>
        <v>66.666666666666657</v>
      </c>
      <c r="AJ128" s="254">
        <f t="shared" si="23"/>
        <v>0</v>
      </c>
      <c r="AK128" s="254">
        <f t="shared" si="24"/>
        <v>32.558139534883722</v>
      </c>
      <c r="AL128" s="254">
        <f t="shared" si="25"/>
        <v>100</v>
      </c>
      <c r="AM128" s="254">
        <f t="shared" si="26"/>
        <v>41.17647058823529</v>
      </c>
      <c r="AN128" s="254">
        <f t="shared" si="27"/>
        <v>82.35294117647058</v>
      </c>
    </row>
    <row r="129" spans="1:40" ht="30" customHeight="1" x14ac:dyDescent="0.2">
      <c r="A129" s="41">
        <f>'STUDENT NAMELIST'!A117</f>
        <v>113</v>
      </c>
      <c r="B129" s="65" t="str">
        <f>'STUDENT NAMELIST'!B117</f>
        <v>2023PEC AI 603</v>
      </c>
      <c r="C129" s="65">
        <f>'STUDENT NAMELIST'!C117</f>
        <v>211423243113</v>
      </c>
      <c r="D129" s="98" t="str">
        <f>'STUDENT NAMELIST'!D117</f>
        <v>EDWARD EUGHENE TIMOTHY</v>
      </c>
      <c r="E129" s="41">
        <v>2</v>
      </c>
      <c r="F129" s="41">
        <v>2</v>
      </c>
      <c r="G129" s="41">
        <v>2</v>
      </c>
      <c r="H129" s="41">
        <v>2</v>
      </c>
      <c r="I129" s="41">
        <v>2</v>
      </c>
      <c r="J129" s="41">
        <v>2</v>
      </c>
      <c r="K129" s="41">
        <v>0</v>
      </c>
      <c r="L129" s="41">
        <v>0</v>
      </c>
      <c r="M129" s="41">
        <v>0</v>
      </c>
      <c r="N129" s="41">
        <v>0</v>
      </c>
      <c r="O129" s="91">
        <v>9</v>
      </c>
      <c r="P129" s="91">
        <v>0</v>
      </c>
      <c r="Q129" s="91">
        <v>0</v>
      </c>
      <c r="R129" s="237">
        <v>9</v>
      </c>
      <c r="S129" s="91">
        <v>8</v>
      </c>
      <c r="T129" s="91">
        <v>0</v>
      </c>
      <c r="U129" s="91">
        <v>9</v>
      </c>
      <c r="V129" s="91">
        <v>0</v>
      </c>
      <c r="W129" s="91">
        <v>0</v>
      </c>
      <c r="X129" s="91">
        <v>6</v>
      </c>
      <c r="Y129" s="91">
        <v>9</v>
      </c>
      <c r="Z129" s="91">
        <v>0</v>
      </c>
      <c r="AA129" s="92">
        <f t="shared" si="28"/>
        <v>62</v>
      </c>
      <c r="AB129" s="284">
        <f t="shared" si="16"/>
        <v>4</v>
      </c>
      <c r="AC129" s="284">
        <f t="shared" si="17"/>
        <v>0</v>
      </c>
      <c r="AD129" s="284">
        <f t="shared" si="18"/>
        <v>39</v>
      </c>
      <c r="AE129" s="284">
        <f t="shared" si="19"/>
        <v>6</v>
      </c>
      <c r="AF129" s="284">
        <f t="shared" si="20"/>
        <v>8</v>
      </c>
      <c r="AG129" s="284">
        <f t="shared" si="29"/>
        <v>14</v>
      </c>
      <c r="AH129" s="4">
        <f t="shared" si="21"/>
        <v>62</v>
      </c>
      <c r="AI129" s="254">
        <f t="shared" si="22"/>
        <v>66.666666666666657</v>
      </c>
      <c r="AJ129" s="254">
        <f t="shared" si="23"/>
        <v>0</v>
      </c>
      <c r="AK129" s="254">
        <f t="shared" si="24"/>
        <v>69.642857142857139</v>
      </c>
      <c r="AL129" s="254">
        <f t="shared" si="25"/>
        <v>100</v>
      </c>
      <c r="AM129" s="254">
        <f t="shared" si="26"/>
        <v>53.333333333333336</v>
      </c>
      <c r="AN129" s="254">
        <f t="shared" si="27"/>
        <v>93.333333333333329</v>
      </c>
    </row>
    <row r="130" spans="1:40" ht="30" customHeight="1" x14ac:dyDescent="0.2">
      <c r="A130" s="41">
        <f>'STUDENT NAMELIST'!A118</f>
        <v>114</v>
      </c>
      <c r="B130" s="65" t="str">
        <f>'STUDENT NAMELIST'!B118</f>
        <v>2023PEC AI 604</v>
      </c>
      <c r="C130" s="65">
        <f>'STUDENT NAMELIST'!C118</f>
        <v>211423243114</v>
      </c>
      <c r="D130" s="98" t="str">
        <f>'STUDENT NAMELIST'!D118</f>
        <v>ELANCHEZHIAN V</v>
      </c>
      <c r="E130" s="41">
        <v>2</v>
      </c>
      <c r="F130" s="41">
        <v>2</v>
      </c>
      <c r="G130" s="41">
        <v>2</v>
      </c>
      <c r="H130" s="41">
        <v>2</v>
      </c>
      <c r="I130" s="41">
        <v>2</v>
      </c>
      <c r="J130" s="41">
        <v>2</v>
      </c>
      <c r="K130" s="41">
        <v>1</v>
      </c>
      <c r="L130" s="41">
        <v>0</v>
      </c>
      <c r="M130" s="41">
        <v>0</v>
      </c>
      <c r="N130" s="41">
        <v>0</v>
      </c>
      <c r="O130" s="91">
        <v>0</v>
      </c>
      <c r="P130" s="91">
        <v>9</v>
      </c>
      <c r="Q130" s="91">
        <v>9</v>
      </c>
      <c r="R130" s="237">
        <v>0</v>
      </c>
      <c r="S130" s="91">
        <v>0</v>
      </c>
      <c r="T130" s="91">
        <v>9</v>
      </c>
      <c r="U130" s="91">
        <v>0</v>
      </c>
      <c r="V130" s="91">
        <v>9</v>
      </c>
      <c r="W130" s="91">
        <v>5</v>
      </c>
      <c r="X130" s="91">
        <v>0</v>
      </c>
      <c r="Y130" s="91">
        <v>0</v>
      </c>
      <c r="Z130" s="91">
        <v>9</v>
      </c>
      <c r="AA130" s="92">
        <f t="shared" si="28"/>
        <v>63</v>
      </c>
      <c r="AB130" s="284">
        <f t="shared" si="16"/>
        <v>5</v>
      </c>
      <c r="AC130" s="284">
        <f t="shared" si="17"/>
        <v>0</v>
      </c>
      <c r="AD130" s="284">
        <f t="shared" si="18"/>
        <v>31</v>
      </c>
      <c r="AE130" s="284">
        <f t="shared" si="19"/>
        <v>6</v>
      </c>
      <c r="AF130" s="284">
        <f t="shared" si="20"/>
        <v>11</v>
      </c>
      <c r="AG130" s="284">
        <f t="shared" si="29"/>
        <v>14</v>
      </c>
      <c r="AH130" s="4">
        <f t="shared" si="21"/>
        <v>63</v>
      </c>
      <c r="AI130" s="254">
        <f t="shared" si="22"/>
        <v>83.333333333333343</v>
      </c>
      <c r="AJ130" s="254">
        <f t="shared" si="23"/>
        <v>0</v>
      </c>
      <c r="AK130" s="254">
        <f t="shared" si="24"/>
        <v>72.093023255813947</v>
      </c>
      <c r="AL130" s="254">
        <f t="shared" si="25"/>
        <v>100</v>
      </c>
      <c r="AM130" s="254">
        <f t="shared" si="26"/>
        <v>64.705882352941174</v>
      </c>
      <c r="AN130" s="254">
        <f t="shared" si="27"/>
        <v>82.35294117647058</v>
      </c>
    </row>
    <row r="131" spans="1:40" ht="30" customHeight="1" x14ac:dyDescent="0.2">
      <c r="A131" s="41">
        <f>'STUDENT NAMELIST'!A119</f>
        <v>115</v>
      </c>
      <c r="B131" s="65" t="str">
        <f>'STUDENT NAMELIST'!B119</f>
        <v>2023PEC AI 151</v>
      </c>
      <c r="C131" s="65">
        <f>'STUDENT NAMELIST'!C119</f>
        <v>211423243115</v>
      </c>
      <c r="D131" s="98" t="str">
        <f>'STUDENT NAMELIST'!D119</f>
        <v>ELIZA ADELINE S</v>
      </c>
      <c r="E131" s="41">
        <v>2</v>
      </c>
      <c r="F131" s="41">
        <v>2</v>
      </c>
      <c r="G131" s="41">
        <v>2</v>
      </c>
      <c r="H131" s="41">
        <v>2</v>
      </c>
      <c r="I131" s="41">
        <v>2</v>
      </c>
      <c r="J131" s="41">
        <v>2</v>
      </c>
      <c r="K131" s="41">
        <v>2</v>
      </c>
      <c r="L131" s="41">
        <v>0</v>
      </c>
      <c r="M131" s="41">
        <v>0</v>
      </c>
      <c r="N131" s="41">
        <v>0</v>
      </c>
      <c r="O131" s="91">
        <v>11</v>
      </c>
      <c r="P131" s="91">
        <v>0</v>
      </c>
      <c r="Q131" s="91">
        <v>0</v>
      </c>
      <c r="R131" s="237">
        <v>11</v>
      </c>
      <c r="S131" s="91">
        <v>9</v>
      </c>
      <c r="T131" s="91">
        <v>0</v>
      </c>
      <c r="U131" s="91">
        <v>11</v>
      </c>
      <c r="V131" s="91">
        <v>0</v>
      </c>
      <c r="W131" s="91">
        <v>0</v>
      </c>
      <c r="X131" s="91">
        <v>5</v>
      </c>
      <c r="Y131" s="91">
        <v>11</v>
      </c>
      <c r="Z131" s="91">
        <v>0</v>
      </c>
      <c r="AA131" s="92">
        <f t="shared" si="28"/>
        <v>72</v>
      </c>
      <c r="AB131" s="284">
        <f t="shared" si="16"/>
        <v>6</v>
      </c>
      <c r="AC131" s="284">
        <f t="shared" si="17"/>
        <v>0</v>
      </c>
      <c r="AD131" s="284">
        <f t="shared" si="18"/>
        <v>46</v>
      </c>
      <c r="AE131" s="284">
        <f t="shared" si="19"/>
        <v>6</v>
      </c>
      <c r="AF131" s="284">
        <f t="shared" si="20"/>
        <v>7</v>
      </c>
      <c r="AG131" s="284">
        <f t="shared" si="29"/>
        <v>14</v>
      </c>
      <c r="AH131" s="4">
        <f t="shared" si="21"/>
        <v>72</v>
      </c>
      <c r="AI131" s="254">
        <f t="shared" si="22"/>
        <v>100</v>
      </c>
      <c r="AJ131" s="254">
        <f t="shared" si="23"/>
        <v>0</v>
      </c>
      <c r="AK131" s="254">
        <f t="shared" si="24"/>
        <v>82.142857142857139</v>
      </c>
      <c r="AL131" s="254">
        <f t="shared" si="25"/>
        <v>100</v>
      </c>
      <c r="AM131" s="254">
        <f t="shared" si="26"/>
        <v>46.666666666666664</v>
      </c>
      <c r="AN131" s="254">
        <f t="shared" si="27"/>
        <v>93.333333333333329</v>
      </c>
    </row>
    <row r="132" spans="1:40" ht="30" customHeight="1" x14ac:dyDescent="0.2">
      <c r="A132" s="41">
        <f>'STUDENT NAMELIST'!A120</f>
        <v>116</v>
      </c>
      <c r="B132" s="65" t="str">
        <f>'STUDENT NAMELIST'!B120</f>
        <v>2023PEC AI 477</v>
      </c>
      <c r="C132" s="65">
        <f>'STUDENT NAMELIST'!C120</f>
        <v>211423243116</v>
      </c>
      <c r="D132" s="98" t="str">
        <f>'STUDENT NAMELIST'!D120</f>
        <v>ERWIN NICHOLAS M</v>
      </c>
      <c r="E132" s="41">
        <v>2</v>
      </c>
      <c r="F132" s="41">
        <v>2</v>
      </c>
      <c r="G132" s="41">
        <v>2</v>
      </c>
      <c r="H132" s="41">
        <v>2</v>
      </c>
      <c r="I132" s="41">
        <v>2</v>
      </c>
      <c r="J132" s="41">
        <v>2</v>
      </c>
      <c r="K132" s="41">
        <v>2</v>
      </c>
      <c r="L132" s="41">
        <v>0</v>
      </c>
      <c r="M132" s="41">
        <v>0</v>
      </c>
      <c r="N132" s="41">
        <v>0</v>
      </c>
      <c r="O132" s="91">
        <v>0</v>
      </c>
      <c r="P132" s="91">
        <v>10</v>
      </c>
      <c r="Q132" s="91">
        <v>11</v>
      </c>
      <c r="R132" s="237">
        <v>0</v>
      </c>
      <c r="S132" s="91">
        <v>0</v>
      </c>
      <c r="T132" s="91">
        <v>11</v>
      </c>
      <c r="U132" s="91">
        <v>0</v>
      </c>
      <c r="V132" s="91">
        <v>11</v>
      </c>
      <c r="W132" s="91">
        <v>4</v>
      </c>
      <c r="X132" s="91">
        <v>0</v>
      </c>
      <c r="Y132" s="91">
        <v>0</v>
      </c>
      <c r="Z132" s="91">
        <v>14</v>
      </c>
      <c r="AA132" s="92">
        <f t="shared" si="28"/>
        <v>75</v>
      </c>
      <c r="AB132" s="284">
        <f t="shared" si="16"/>
        <v>6</v>
      </c>
      <c r="AC132" s="284">
        <f t="shared" si="17"/>
        <v>0</v>
      </c>
      <c r="AD132" s="284">
        <f t="shared" si="18"/>
        <v>36</v>
      </c>
      <c r="AE132" s="284">
        <f t="shared" si="19"/>
        <v>6</v>
      </c>
      <c r="AF132" s="284">
        <f t="shared" si="20"/>
        <v>16</v>
      </c>
      <c r="AG132" s="284">
        <f t="shared" si="29"/>
        <v>14</v>
      </c>
      <c r="AH132" s="4">
        <f t="shared" si="21"/>
        <v>75</v>
      </c>
      <c r="AI132" s="254">
        <f t="shared" si="22"/>
        <v>100</v>
      </c>
      <c r="AJ132" s="254">
        <f t="shared" si="23"/>
        <v>0</v>
      </c>
      <c r="AK132" s="254">
        <f t="shared" si="24"/>
        <v>83.720930232558146</v>
      </c>
      <c r="AL132" s="254">
        <f t="shared" si="25"/>
        <v>100</v>
      </c>
      <c r="AM132" s="254">
        <f t="shared" si="26"/>
        <v>94.117647058823522</v>
      </c>
      <c r="AN132" s="254">
        <f t="shared" si="27"/>
        <v>82.35294117647058</v>
      </c>
    </row>
    <row r="133" spans="1:40" ht="30" customHeight="1" x14ac:dyDescent="0.2">
      <c r="A133" s="41">
        <f>'STUDENT NAMELIST'!A121</f>
        <v>117</v>
      </c>
      <c r="B133" s="65" t="str">
        <f>'STUDENT NAMELIST'!B121</f>
        <v>2023PEC AI 152</v>
      </c>
      <c r="C133" s="65">
        <f>'STUDENT NAMELIST'!C121</f>
        <v>211423243117</v>
      </c>
      <c r="D133" s="98" t="str">
        <f>'STUDENT NAMELIST'!D121</f>
        <v>ESAKKI SANDHYA M</v>
      </c>
      <c r="E133" s="41">
        <v>2</v>
      </c>
      <c r="F133" s="41">
        <v>2</v>
      </c>
      <c r="G133" s="41">
        <v>2</v>
      </c>
      <c r="H133" s="41">
        <v>2</v>
      </c>
      <c r="I133" s="41">
        <v>2</v>
      </c>
      <c r="J133" s="41">
        <v>2</v>
      </c>
      <c r="K133" s="41">
        <v>2</v>
      </c>
      <c r="L133" s="41">
        <v>2</v>
      </c>
      <c r="M133" s="41">
        <v>2</v>
      </c>
      <c r="N133" s="41">
        <v>2</v>
      </c>
      <c r="O133" s="91">
        <v>13</v>
      </c>
      <c r="P133" s="91">
        <v>0</v>
      </c>
      <c r="Q133" s="91">
        <v>0</v>
      </c>
      <c r="R133" s="237">
        <v>13</v>
      </c>
      <c r="S133" s="91">
        <v>13</v>
      </c>
      <c r="T133" s="91">
        <v>0</v>
      </c>
      <c r="U133" s="91">
        <v>13</v>
      </c>
      <c r="V133" s="91">
        <v>0</v>
      </c>
      <c r="W133" s="91">
        <v>0</v>
      </c>
      <c r="X133" s="91">
        <v>13</v>
      </c>
      <c r="Y133" s="91">
        <v>15</v>
      </c>
      <c r="Z133" s="91">
        <v>0</v>
      </c>
      <c r="AA133" s="92">
        <f t="shared" si="28"/>
        <v>100</v>
      </c>
      <c r="AB133" s="284">
        <f t="shared" si="16"/>
        <v>6</v>
      </c>
      <c r="AC133" s="284">
        <f t="shared" si="17"/>
        <v>2</v>
      </c>
      <c r="AD133" s="284">
        <f t="shared" si="18"/>
        <v>56</v>
      </c>
      <c r="AE133" s="284">
        <f t="shared" si="19"/>
        <v>6</v>
      </c>
      <c r="AF133" s="284">
        <f t="shared" si="20"/>
        <v>15</v>
      </c>
      <c r="AG133" s="284">
        <f t="shared" si="29"/>
        <v>14</v>
      </c>
      <c r="AH133" s="4">
        <f t="shared" si="21"/>
        <v>100</v>
      </c>
      <c r="AI133" s="254">
        <f t="shared" si="22"/>
        <v>100</v>
      </c>
      <c r="AJ133" s="254">
        <f t="shared" si="23"/>
        <v>100</v>
      </c>
      <c r="AK133" s="254">
        <f t="shared" si="24"/>
        <v>100</v>
      </c>
      <c r="AL133" s="254">
        <f t="shared" si="25"/>
        <v>100</v>
      </c>
      <c r="AM133" s="254">
        <f t="shared" si="26"/>
        <v>100</v>
      </c>
      <c r="AN133" s="254">
        <f t="shared" si="27"/>
        <v>93.333333333333329</v>
      </c>
    </row>
    <row r="134" spans="1:40" ht="30" customHeight="1" x14ac:dyDescent="0.2">
      <c r="A134" s="41">
        <f>'STUDENT NAMELIST'!A122</f>
        <v>118</v>
      </c>
      <c r="B134" s="65" t="str">
        <f>'STUDENT NAMELIST'!B122</f>
        <v>2023PEC AI 478</v>
      </c>
      <c r="C134" s="65">
        <f>'STUDENT NAMELIST'!C122</f>
        <v>211423243118</v>
      </c>
      <c r="D134" s="98" t="str">
        <f>'STUDENT NAMELIST'!D122</f>
        <v>ESWAR ADHITHAN J V</v>
      </c>
      <c r="E134" s="41">
        <v>2</v>
      </c>
      <c r="F134" s="41">
        <v>2</v>
      </c>
      <c r="G134" s="41">
        <v>2</v>
      </c>
      <c r="H134" s="41">
        <v>2</v>
      </c>
      <c r="I134" s="41">
        <v>2</v>
      </c>
      <c r="J134" s="41">
        <v>2</v>
      </c>
      <c r="K134" s="41">
        <v>2</v>
      </c>
      <c r="L134" s="41">
        <v>1</v>
      </c>
      <c r="M134" s="41">
        <v>0</v>
      </c>
      <c r="N134" s="41">
        <v>0</v>
      </c>
      <c r="O134" s="91">
        <v>0</v>
      </c>
      <c r="P134" s="91">
        <v>11</v>
      </c>
      <c r="Q134" s="91">
        <v>11</v>
      </c>
      <c r="R134" s="237">
        <v>0</v>
      </c>
      <c r="S134" s="91">
        <v>0</v>
      </c>
      <c r="T134" s="91">
        <v>11</v>
      </c>
      <c r="U134" s="91">
        <v>0</v>
      </c>
      <c r="V134" s="91">
        <v>11</v>
      </c>
      <c r="W134" s="91">
        <v>6</v>
      </c>
      <c r="X134" s="91">
        <v>0</v>
      </c>
      <c r="Y134" s="91">
        <v>0</v>
      </c>
      <c r="Z134" s="91">
        <v>12</v>
      </c>
      <c r="AA134" s="92">
        <f t="shared" si="28"/>
        <v>77</v>
      </c>
      <c r="AB134" s="284">
        <f t="shared" si="16"/>
        <v>6</v>
      </c>
      <c r="AC134" s="284">
        <f t="shared" si="17"/>
        <v>0</v>
      </c>
      <c r="AD134" s="284">
        <f t="shared" si="18"/>
        <v>37</v>
      </c>
      <c r="AE134" s="284">
        <f t="shared" si="19"/>
        <v>6</v>
      </c>
      <c r="AF134" s="284">
        <f t="shared" si="20"/>
        <v>14</v>
      </c>
      <c r="AG134" s="284">
        <f t="shared" si="29"/>
        <v>14</v>
      </c>
      <c r="AH134" s="4">
        <f t="shared" si="21"/>
        <v>77</v>
      </c>
      <c r="AI134" s="254">
        <f t="shared" si="22"/>
        <v>100</v>
      </c>
      <c r="AJ134" s="254">
        <f t="shared" si="23"/>
        <v>0</v>
      </c>
      <c r="AK134" s="254">
        <f t="shared" si="24"/>
        <v>86.04651162790698</v>
      </c>
      <c r="AL134" s="254">
        <f t="shared" si="25"/>
        <v>100</v>
      </c>
      <c r="AM134" s="254">
        <f t="shared" si="26"/>
        <v>82.35294117647058</v>
      </c>
      <c r="AN134" s="254">
        <f t="shared" si="27"/>
        <v>82.35294117647058</v>
      </c>
    </row>
    <row r="135" spans="1:40" ht="30" customHeight="1" x14ac:dyDescent="0.2">
      <c r="A135" s="41">
        <f>'STUDENT NAMELIST'!A123</f>
        <v>119</v>
      </c>
      <c r="B135" s="65" t="str">
        <f>'STUDENT NAMELIST'!B123</f>
        <v>2023PEC AI 479</v>
      </c>
      <c r="C135" s="65">
        <f>'STUDENT NAMELIST'!C123</f>
        <v>211423243119</v>
      </c>
      <c r="D135" s="98" t="str">
        <f>'STUDENT NAMELIST'!D123</f>
        <v>ESWAR R</v>
      </c>
      <c r="E135" s="41">
        <v>2</v>
      </c>
      <c r="F135" s="41">
        <v>2</v>
      </c>
      <c r="G135" s="41">
        <v>2</v>
      </c>
      <c r="H135" s="41">
        <v>2</v>
      </c>
      <c r="I135" s="41">
        <v>2</v>
      </c>
      <c r="J135" s="41">
        <v>2</v>
      </c>
      <c r="K135" s="41">
        <v>2</v>
      </c>
      <c r="L135" s="41">
        <v>2</v>
      </c>
      <c r="M135" s="41">
        <v>0</v>
      </c>
      <c r="N135" s="41">
        <v>0</v>
      </c>
      <c r="O135" s="91">
        <v>11</v>
      </c>
      <c r="P135" s="91">
        <v>0</v>
      </c>
      <c r="Q135" s="91">
        <v>0</v>
      </c>
      <c r="R135" s="237">
        <v>11</v>
      </c>
      <c r="S135" s="91">
        <v>10</v>
      </c>
      <c r="T135" s="91">
        <v>0</v>
      </c>
      <c r="U135" s="91">
        <v>11</v>
      </c>
      <c r="V135" s="91">
        <v>0</v>
      </c>
      <c r="W135" s="91">
        <v>0</v>
      </c>
      <c r="X135" s="91">
        <v>7</v>
      </c>
      <c r="Y135" s="91">
        <v>12</v>
      </c>
      <c r="Z135" s="91">
        <v>0</v>
      </c>
      <c r="AA135" s="92">
        <f t="shared" si="28"/>
        <v>78</v>
      </c>
      <c r="AB135" s="284">
        <f t="shared" si="16"/>
        <v>6</v>
      </c>
      <c r="AC135" s="284">
        <f t="shared" si="17"/>
        <v>0</v>
      </c>
      <c r="AD135" s="284">
        <f t="shared" si="18"/>
        <v>47</v>
      </c>
      <c r="AE135" s="284">
        <f t="shared" si="19"/>
        <v>6</v>
      </c>
      <c r="AF135" s="284">
        <f t="shared" si="20"/>
        <v>9</v>
      </c>
      <c r="AG135" s="284">
        <f t="shared" si="29"/>
        <v>14</v>
      </c>
      <c r="AH135" s="4">
        <f t="shared" si="21"/>
        <v>78</v>
      </c>
      <c r="AI135" s="254">
        <f t="shared" si="22"/>
        <v>100</v>
      </c>
      <c r="AJ135" s="254">
        <f t="shared" si="23"/>
        <v>0</v>
      </c>
      <c r="AK135" s="254">
        <f t="shared" si="24"/>
        <v>83.928571428571431</v>
      </c>
      <c r="AL135" s="254">
        <f t="shared" si="25"/>
        <v>100</v>
      </c>
      <c r="AM135" s="254">
        <f t="shared" si="26"/>
        <v>60</v>
      </c>
      <c r="AN135" s="254">
        <f t="shared" si="27"/>
        <v>93.333333333333329</v>
      </c>
    </row>
    <row r="136" spans="1:40" ht="30" customHeight="1" x14ac:dyDescent="0.2">
      <c r="A136" s="41">
        <f>'STUDENT NAMELIST'!A124</f>
        <v>120</v>
      </c>
      <c r="B136" s="65" t="str">
        <f>'STUDENT NAMELIST'!B124</f>
        <v>2023PEC AI 480</v>
      </c>
      <c r="C136" s="65">
        <f>'STUDENT NAMELIST'!C124</f>
        <v>211423243120</v>
      </c>
      <c r="D136" s="98" t="str">
        <f>'STUDENT NAMELIST'!D124</f>
        <v>FARIH M D</v>
      </c>
      <c r="E136" s="41">
        <v>2</v>
      </c>
      <c r="F136" s="41">
        <v>2</v>
      </c>
      <c r="G136" s="41">
        <v>2</v>
      </c>
      <c r="H136" s="41">
        <v>2</v>
      </c>
      <c r="I136" s="41">
        <v>2</v>
      </c>
      <c r="J136" s="41">
        <v>2</v>
      </c>
      <c r="K136" s="41">
        <v>2</v>
      </c>
      <c r="L136" s="41">
        <v>1</v>
      </c>
      <c r="M136" s="41">
        <v>0</v>
      </c>
      <c r="N136" s="41">
        <v>0</v>
      </c>
      <c r="O136" s="91">
        <v>0</v>
      </c>
      <c r="P136" s="91">
        <v>10</v>
      </c>
      <c r="Q136" s="91">
        <v>11</v>
      </c>
      <c r="R136" s="237">
        <v>0</v>
      </c>
      <c r="S136" s="91">
        <v>0</v>
      </c>
      <c r="T136" s="91">
        <v>11</v>
      </c>
      <c r="U136" s="91">
        <v>0</v>
      </c>
      <c r="V136" s="91">
        <v>11</v>
      </c>
      <c r="W136" s="91">
        <v>6</v>
      </c>
      <c r="X136" s="91">
        <v>0</v>
      </c>
      <c r="Y136" s="91">
        <v>0</v>
      </c>
      <c r="Z136" s="91">
        <v>11</v>
      </c>
      <c r="AA136" s="92">
        <f t="shared" si="28"/>
        <v>75</v>
      </c>
      <c r="AB136" s="284">
        <f t="shared" si="16"/>
        <v>6</v>
      </c>
      <c r="AC136" s="284">
        <f t="shared" si="17"/>
        <v>0</v>
      </c>
      <c r="AD136" s="284">
        <f t="shared" si="18"/>
        <v>36</v>
      </c>
      <c r="AE136" s="284">
        <f t="shared" si="19"/>
        <v>6</v>
      </c>
      <c r="AF136" s="284">
        <f t="shared" si="20"/>
        <v>13</v>
      </c>
      <c r="AG136" s="284">
        <f t="shared" si="29"/>
        <v>14</v>
      </c>
      <c r="AH136" s="4">
        <f t="shared" si="21"/>
        <v>75</v>
      </c>
      <c r="AI136" s="254">
        <f t="shared" si="22"/>
        <v>100</v>
      </c>
      <c r="AJ136" s="254">
        <f t="shared" si="23"/>
        <v>0</v>
      </c>
      <c r="AK136" s="254">
        <f t="shared" si="24"/>
        <v>83.720930232558146</v>
      </c>
      <c r="AL136" s="254">
        <f t="shared" si="25"/>
        <v>100</v>
      </c>
      <c r="AM136" s="254">
        <f t="shared" si="26"/>
        <v>76.470588235294116</v>
      </c>
      <c r="AN136" s="254">
        <f t="shared" si="27"/>
        <v>82.35294117647058</v>
      </c>
    </row>
    <row r="137" spans="1:40" ht="30" customHeight="1" x14ac:dyDescent="0.2">
      <c r="A137" s="41">
        <f>'STUDENT NAMELIST'!A125</f>
        <v>121</v>
      </c>
      <c r="B137" s="65" t="str">
        <f>'STUDENT NAMELIST'!B125</f>
        <v>2023PEC AI 153</v>
      </c>
      <c r="C137" s="65">
        <f>'STUDENT NAMELIST'!C125</f>
        <v>211423243121</v>
      </c>
      <c r="D137" s="98" t="str">
        <f>'STUDENT NAMELIST'!D125</f>
        <v>FATHIMA SAFANA A</v>
      </c>
      <c r="E137" s="41">
        <v>2</v>
      </c>
      <c r="F137" s="41">
        <v>2</v>
      </c>
      <c r="G137" s="41">
        <v>2</v>
      </c>
      <c r="H137" s="41">
        <v>2</v>
      </c>
      <c r="I137" s="41">
        <v>2</v>
      </c>
      <c r="J137" s="41">
        <v>2</v>
      </c>
      <c r="K137" s="41">
        <v>2</v>
      </c>
      <c r="L137" s="41">
        <v>0</v>
      </c>
      <c r="M137" s="41">
        <v>0</v>
      </c>
      <c r="N137" s="41">
        <v>0</v>
      </c>
      <c r="O137" s="91">
        <v>10</v>
      </c>
      <c r="P137" s="91">
        <v>0</v>
      </c>
      <c r="Q137" s="91">
        <v>0</v>
      </c>
      <c r="R137" s="237">
        <v>10</v>
      </c>
      <c r="S137" s="91">
        <v>9</v>
      </c>
      <c r="T137" s="91">
        <v>0</v>
      </c>
      <c r="U137" s="91">
        <v>10</v>
      </c>
      <c r="V137" s="91">
        <v>0</v>
      </c>
      <c r="W137" s="91">
        <v>0</v>
      </c>
      <c r="X137" s="91">
        <v>6</v>
      </c>
      <c r="Y137" s="91">
        <v>11</v>
      </c>
      <c r="Z137" s="91">
        <v>0</v>
      </c>
      <c r="AA137" s="92">
        <f t="shared" si="28"/>
        <v>70</v>
      </c>
      <c r="AB137" s="284">
        <f t="shared" si="16"/>
        <v>6</v>
      </c>
      <c r="AC137" s="284">
        <f t="shared" si="17"/>
        <v>0</v>
      </c>
      <c r="AD137" s="284">
        <f t="shared" si="18"/>
        <v>43</v>
      </c>
      <c r="AE137" s="284">
        <f t="shared" si="19"/>
        <v>6</v>
      </c>
      <c r="AF137" s="284">
        <f t="shared" si="20"/>
        <v>8</v>
      </c>
      <c r="AG137" s="284">
        <f t="shared" si="29"/>
        <v>14</v>
      </c>
      <c r="AH137" s="4">
        <f t="shared" si="21"/>
        <v>70</v>
      </c>
      <c r="AI137" s="254">
        <f t="shared" si="22"/>
        <v>100</v>
      </c>
      <c r="AJ137" s="254">
        <f t="shared" si="23"/>
        <v>0</v>
      </c>
      <c r="AK137" s="254">
        <f t="shared" si="24"/>
        <v>76.785714285714292</v>
      </c>
      <c r="AL137" s="254">
        <f t="shared" si="25"/>
        <v>100</v>
      </c>
      <c r="AM137" s="254">
        <f t="shared" si="26"/>
        <v>53.333333333333336</v>
      </c>
      <c r="AN137" s="254">
        <f t="shared" si="27"/>
        <v>93.333333333333329</v>
      </c>
    </row>
    <row r="138" spans="1:40" ht="30" customHeight="1" x14ac:dyDescent="0.2">
      <c r="A138" s="41">
        <f>'STUDENT NAMELIST'!A126</f>
        <v>122</v>
      </c>
      <c r="B138" s="65" t="str">
        <f>'STUDENT NAMELIST'!B126</f>
        <v>2023PEC AI 154</v>
      </c>
      <c r="C138" s="65">
        <f>'STUDENT NAMELIST'!C126</f>
        <v>211423243122</v>
      </c>
      <c r="D138" s="98" t="str">
        <f>'STUDENT NAMELIST'!D126</f>
        <v>GADDAM SUPRIYA</v>
      </c>
      <c r="E138" s="41">
        <v>2</v>
      </c>
      <c r="F138" s="41">
        <v>2</v>
      </c>
      <c r="G138" s="41">
        <v>2</v>
      </c>
      <c r="H138" s="41">
        <v>2</v>
      </c>
      <c r="I138" s="41">
        <v>2</v>
      </c>
      <c r="J138" s="41">
        <v>2</v>
      </c>
      <c r="K138" s="41">
        <v>2</v>
      </c>
      <c r="L138" s="41">
        <v>2</v>
      </c>
      <c r="M138" s="41">
        <v>2</v>
      </c>
      <c r="N138" s="41">
        <v>0</v>
      </c>
      <c r="O138" s="91">
        <v>0</v>
      </c>
      <c r="P138" s="91">
        <v>12</v>
      </c>
      <c r="Q138" s="91">
        <v>13</v>
      </c>
      <c r="R138" s="237">
        <v>0</v>
      </c>
      <c r="S138" s="91">
        <v>0</v>
      </c>
      <c r="T138" s="91">
        <v>13</v>
      </c>
      <c r="U138" s="91">
        <v>0</v>
      </c>
      <c r="V138" s="91">
        <v>13</v>
      </c>
      <c r="W138" s="91">
        <v>7</v>
      </c>
      <c r="X138" s="91">
        <v>0</v>
      </c>
      <c r="Y138" s="91">
        <v>0</v>
      </c>
      <c r="Z138" s="91">
        <v>14</v>
      </c>
      <c r="AA138" s="92">
        <f t="shared" si="28"/>
        <v>90</v>
      </c>
      <c r="AB138" s="284">
        <f t="shared" si="16"/>
        <v>6</v>
      </c>
      <c r="AC138" s="284">
        <f t="shared" si="17"/>
        <v>0</v>
      </c>
      <c r="AD138" s="284">
        <f t="shared" si="18"/>
        <v>42</v>
      </c>
      <c r="AE138" s="284">
        <f t="shared" si="19"/>
        <v>6</v>
      </c>
      <c r="AF138" s="284">
        <f t="shared" si="20"/>
        <v>16</v>
      </c>
      <c r="AG138" s="284">
        <f t="shared" si="29"/>
        <v>14</v>
      </c>
      <c r="AH138" s="4">
        <f t="shared" si="21"/>
        <v>90</v>
      </c>
      <c r="AI138" s="254">
        <f t="shared" si="22"/>
        <v>100</v>
      </c>
      <c r="AJ138" s="254">
        <f t="shared" si="23"/>
        <v>0</v>
      </c>
      <c r="AK138" s="254">
        <f t="shared" si="24"/>
        <v>97.674418604651152</v>
      </c>
      <c r="AL138" s="254">
        <f t="shared" si="25"/>
        <v>100</v>
      </c>
      <c r="AM138" s="254">
        <f t="shared" si="26"/>
        <v>94.117647058823522</v>
      </c>
      <c r="AN138" s="254">
        <f t="shared" si="27"/>
        <v>82.35294117647058</v>
      </c>
    </row>
    <row r="139" spans="1:40" ht="30" customHeight="1" x14ac:dyDescent="0.2">
      <c r="A139" s="41">
        <f>'STUDENT NAMELIST'!A127</f>
        <v>123</v>
      </c>
      <c r="B139" s="65" t="str">
        <f>'STUDENT NAMELIST'!B127</f>
        <v>2023PEC AI 481</v>
      </c>
      <c r="C139" s="65">
        <f>'STUDENT NAMELIST'!C127</f>
        <v>211423243123</v>
      </c>
      <c r="D139" s="98" t="str">
        <f>'STUDENT NAMELIST'!D127</f>
        <v>GAJAPATHY R</v>
      </c>
      <c r="E139" s="41">
        <v>2</v>
      </c>
      <c r="F139" s="41">
        <v>2</v>
      </c>
      <c r="G139" s="41">
        <v>2</v>
      </c>
      <c r="H139" s="41">
        <v>2</v>
      </c>
      <c r="I139" s="41">
        <v>2</v>
      </c>
      <c r="J139" s="41">
        <v>2</v>
      </c>
      <c r="K139" s="41">
        <v>2</v>
      </c>
      <c r="L139" s="41">
        <v>1</v>
      </c>
      <c r="M139" s="41">
        <v>0</v>
      </c>
      <c r="N139" s="41">
        <v>0</v>
      </c>
      <c r="O139" s="91">
        <v>11</v>
      </c>
      <c r="P139" s="91">
        <v>0</v>
      </c>
      <c r="Q139" s="91">
        <v>0</v>
      </c>
      <c r="R139" s="237">
        <v>11</v>
      </c>
      <c r="S139" s="91">
        <v>9</v>
      </c>
      <c r="T139" s="91">
        <v>0</v>
      </c>
      <c r="U139" s="91">
        <v>11</v>
      </c>
      <c r="V139" s="91">
        <v>0</v>
      </c>
      <c r="W139" s="91">
        <v>0</v>
      </c>
      <c r="X139" s="91">
        <v>5</v>
      </c>
      <c r="Y139" s="91">
        <v>11</v>
      </c>
      <c r="Z139" s="91">
        <v>0</v>
      </c>
      <c r="AA139" s="92">
        <f t="shared" si="28"/>
        <v>73</v>
      </c>
      <c r="AB139" s="284">
        <f t="shared" si="16"/>
        <v>6</v>
      </c>
      <c r="AC139" s="284">
        <f t="shared" si="17"/>
        <v>0</v>
      </c>
      <c r="AD139" s="284">
        <f t="shared" si="18"/>
        <v>46</v>
      </c>
      <c r="AE139" s="284">
        <f t="shared" si="19"/>
        <v>6</v>
      </c>
      <c r="AF139" s="284">
        <f t="shared" si="20"/>
        <v>7</v>
      </c>
      <c r="AG139" s="284">
        <f t="shared" si="29"/>
        <v>14</v>
      </c>
      <c r="AH139" s="4">
        <f t="shared" si="21"/>
        <v>73</v>
      </c>
      <c r="AI139" s="254">
        <f t="shared" si="22"/>
        <v>100</v>
      </c>
      <c r="AJ139" s="254">
        <f t="shared" si="23"/>
        <v>0</v>
      </c>
      <c r="AK139" s="254">
        <f t="shared" si="24"/>
        <v>82.142857142857139</v>
      </c>
      <c r="AL139" s="254">
        <f t="shared" si="25"/>
        <v>100</v>
      </c>
      <c r="AM139" s="254">
        <f t="shared" si="26"/>
        <v>46.666666666666664</v>
      </c>
      <c r="AN139" s="254">
        <f t="shared" si="27"/>
        <v>93.333333333333329</v>
      </c>
    </row>
    <row r="140" spans="1:40" ht="30" customHeight="1" x14ac:dyDescent="0.2">
      <c r="A140" s="41">
        <f>'STUDENT NAMELIST'!A128</f>
        <v>124</v>
      </c>
      <c r="B140" s="65" t="str">
        <f>'STUDENT NAMELIST'!B128</f>
        <v>2023PEC AI 482</v>
      </c>
      <c r="C140" s="65">
        <f>'STUDENT NAMELIST'!C128</f>
        <v>211423243124</v>
      </c>
      <c r="D140" s="98" t="str">
        <f>'STUDENT NAMELIST'!D128</f>
        <v>GANESH M</v>
      </c>
      <c r="E140" s="41">
        <v>2</v>
      </c>
      <c r="F140" s="41">
        <v>2</v>
      </c>
      <c r="G140" s="41">
        <v>2</v>
      </c>
      <c r="H140" s="41">
        <v>2</v>
      </c>
      <c r="I140" s="41">
        <v>0</v>
      </c>
      <c r="J140" s="41">
        <v>0</v>
      </c>
      <c r="K140" s="41">
        <v>0</v>
      </c>
      <c r="L140" s="41">
        <v>0</v>
      </c>
      <c r="M140" s="41">
        <v>0</v>
      </c>
      <c r="N140" s="41">
        <v>0</v>
      </c>
      <c r="O140" s="91">
        <v>0</v>
      </c>
      <c r="P140" s="91">
        <v>5</v>
      </c>
      <c r="Q140" s="91">
        <v>6</v>
      </c>
      <c r="R140" s="237">
        <v>0</v>
      </c>
      <c r="S140" s="91">
        <v>0</v>
      </c>
      <c r="T140" s="91">
        <v>6</v>
      </c>
      <c r="U140" s="91">
        <v>0</v>
      </c>
      <c r="V140" s="91">
        <v>6</v>
      </c>
      <c r="W140" s="91">
        <v>1</v>
      </c>
      <c r="X140" s="91">
        <v>0</v>
      </c>
      <c r="Y140" s="91">
        <v>0</v>
      </c>
      <c r="Z140" s="91">
        <v>14</v>
      </c>
      <c r="AA140" s="92">
        <f t="shared" si="28"/>
        <v>46</v>
      </c>
      <c r="AB140" s="284">
        <f t="shared" si="16"/>
        <v>4</v>
      </c>
      <c r="AC140" s="284">
        <f t="shared" si="17"/>
        <v>0</v>
      </c>
      <c r="AD140" s="284">
        <f t="shared" si="18"/>
        <v>19</v>
      </c>
      <c r="AE140" s="284">
        <f t="shared" si="19"/>
        <v>6</v>
      </c>
      <c r="AF140" s="284">
        <f t="shared" si="20"/>
        <v>16</v>
      </c>
      <c r="AG140" s="284">
        <f t="shared" si="29"/>
        <v>14</v>
      </c>
      <c r="AH140" s="4">
        <f t="shared" si="21"/>
        <v>46</v>
      </c>
      <c r="AI140" s="254">
        <f t="shared" si="22"/>
        <v>66.666666666666657</v>
      </c>
      <c r="AJ140" s="254">
        <f t="shared" si="23"/>
        <v>0</v>
      </c>
      <c r="AK140" s="254">
        <f t="shared" si="24"/>
        <v>44.186046511627907</v>
      </c>
      <c r="AL140" s="254">
        <f t="shared" si="25"/>
        <v>100</v>
      </c>
      <c r="AM140" s="254">
        <f t="shared" si="26"/>
        <v>94.117647058823522</v>
      </c>
      <c r="AN140" s="254">
        <f t="shared" si="27"/>
        <v>82.35294117647058</v>
      </c>
    </row>
    <row r="141" spans="1:40" ht="30" customHeight="1" x14ac:dyDescent="0.2">
      <c r="A141" s="41">
        <f>'STUDENT NAMELIST'!A129</f>
        <v>125</v>
      </c>
      <c r="B141" s="65" t="str">
        <f>'STUDENT NAMELIST'!B129</f>
        <v>2023PEC AI 483</v>
      </c>
      <c r="C141" s="65">
        <f>'STUDENT NAMELIST'!C129</f>
        <v>211423243125</v>
      </c>
      <c r="D141" s="98" t="str">
        <f>'STUDENT NAMELIST'!D129</f>
        <v>GAUTHAM P</v>
      </c>
      <c r="E141" s="41">
        <v>2</v>
      </c>
      <c r="F141" s="41">
        <v>2</v>
      </c>
      <c r="G141" s="41">
        <v>2</v>
      </c>
      <c r="H141" s="41">
        <v>2</v>
      </c>
      <c r="I141" s="41">
        <v>2</v>
      </c>
      <c r="J141" s="41">
        <v>2</v>
      </c>
      <c r="K141" s="41">
        <v>2</v>
      </c>
      <c r="L141" s="41">
        <v>1</v>
      </c>
      <c r="M141" s="41">
        <v>0</v>
      </c>
      <c r="N141" s="41">
        <v>0</v>
      </c>
      <c r="O141" s="91">
        <v>11</v>
      </c>
      <c r="P141" s="91">
        <v>0</v>
      </c>
      <c r="Q141" s="91">
        <v>0</v>
      </c>
      <c r="R141" s="237">
        <v>11</v>
      </c>
      <c r="S141" s="91">
        <v>9</v>
      </c>
      <c r="T141" s="91">
        <v>0</v>
      </c>
      <c r="U141" s="91">
        <v>11</v>
      </c>
      <c r="V141" s="91">
        <v>0</v>
      </c>
      <c r="W141" s="91">
        <v>0</v>
      </c>
      <c r="X141" s="91">
        <v>7</v>
      </c>
      <c r="Y141" s="91">
        <v>11</v>
      </c>
      <c r="Z141" s="91">
        <v>0</v>
      </c>
      <c r="AA141" s="92">
        <f t="shared" si="28"/>
        <v>75</v>
      </c>
      <c r="AB141" s="284">
        <f t="shared" si="16"/>
        <v>6</v>
      </c>
      <c r="AC141" s="284">
        <f t="shared" si="17"/>
        <v>0</v>
      </c>
      <c r="AD141" s="284">
        <f t="shared" si="18"/>
        <v>46</v>
      </c>
      <c r="AE141" s="284">
        <f t="shared" si="19"/>
        <v>6</v>
      </c>
      <c r="AF141" s="284">
        <f t="shared" si="20"/>
        <v>9</v>
      </c>
      <c r="AG141" s="284">
        <f t="shared" si="29"/>
        <v>14</v>
      </c>
      <c r="AH141" s="4">
        <f t="shared" si="21"/>
        <v>75</v>
      </c>
      <c r="AI141" s="254">
        <f t="shared" si="22"/>
        <v>100</v>
      </c>
      <c r="AJ141" s="254">
        <f t="shared" si="23"/>
        <v>0</v>
      </c>
      <c r="AK141" s="254">
        <f t="shared" si="24"/>
        <v>82.142857142857139</v>
      </c>
      <c r="AL141" s="254">
        <f t="shared" si="25"/>
        <v>100</v>
      </c>
      <c r="AM141" s="254">
        <f t="shared" si="26"/>
        <v>60</v>
      </c>
      <c r="AN141" s="254">
        <f t="shared" si="27"/>
        <v>93.333333333333329</v>
      </c>
    </row>
    <row r="142" spans="1:40" ht="30" customHeight="1" x14ac:dyDescent="0.2">
      <c r="A142" s="41">
        <f>'STUDENT NAMELIST'!A130</f>
        <v>126</v>
      </c>
      <c r="B142" s="65" t="str">
        <f>'STUDENT NAMELIST'!B130</f>
        <v>2023PEC AI 155</v>
      </c>
      <c r="C142" s="65">
        <f>'STUDENT NAMELIST'!C130</f>
        <v>211423243126</v>
      </c>
      <c r="D142" s="98" t="str">
        <f>'STUDENT NAMELIST'!D130</f>
        <v>GETHU SHIVANI T S S</v>
      </c>
      <c r="E142" s="41">
        <v>2</v>
      </c>
      <c r="F142" s="41">
        <v>2</v>
      </c>
      <c r="G142" s="41">
        <v>2</v>
      </c>
      <c r="H142" s="41">
        <v>2</v>
      </c>
      <c r="I142" s="41">
        <v>2</v>
      </c>
      <c r="J142" s="41">
        <v>2</v>
      </c>
      <c r="K142" s="41">
        <v>2</v>
      </c>
      <c r="L142" s="41">
        <v>2</v>
      </c>
      <c r="M142" s="41">
        <v>2</v>
      </c>
      <c r="N142" s="41">
        <v>1</v>
      </c>
      <c r="O142" s="91">
        <v>0</v>
      </c>
      <c r="P142" s="91">
        <v>13</v>
      </c>
      <c r="Q142" s="91">
        <v>13</v>
      </c>
      <c r="R142" s="237">
        <v>0</v>
      </c>
      <c r="S142" s="91">
        <v>0</v>
      </c>
      <c r="T142" s="91">
        <v>13</v>
      </c>
      <c r="U142" s="91">
        <v>0</v>
      </c>
      <c r="V142" s="91">
        <v>13</v>
      </c>
      <c r="W142" s="91">
        <v>11</v>
      </c>
      <c r="X142" s="91">
        <v>0</v>
      </c>
      <c r="Y142" s="91">
        <v>0</v>
      </c>
      <c r="Z142" s="91">
        <v>15</v>
      </c>
      <c r="AA142" s="92">
        <f t="shared" si="28"/>
        <v>97</v>
      </c>
      <c r="AB142" s="284">
        <f t="shared" si="16"/>
        <v>6</v>
      </c>
      <c r="AC142" s="284">
        <f t="shared" si="17"/>
        <v>1</v>
      </c>
      <c r="AD142" s="284">
        <f t="shared" si="18"/>
        <v>43</v>
      </c>
      <c r="AE142" s="284">
        <f t="shared" si="19"/>
        <v>6</v>
      </c>
      <c r="AF142" s="284">
        <f t="shared" si="20"/>
        <v>17</v>
      </c>
      <c r="AG142" s="284">
        <f t="shared" si="29"/>
        <v>14</v>
      </c>
      <c r="AH142" s="4">
        <f t="shared" si="21"/>
        <v>97</v>
      </c>
      <c r="AI142" s="254">
        <f t="shared" si="22"/>
        <v>100</v>
      </c>
      <c r="AJ142" s="254">
        <f t="shared" si="23"/>
        <v>50</v>
      </c>
      <c r="AK142" s="254">
        <f t="shared" si="24"/>
        <v>100</v>
      </c>
      <c r="AL142" s="254">
        <f t="shared" si="25"/>
        <v>100</v>
      </c>
      <c r="AM142" s="254">
        <f t="shared" si="26"/>
        <v>100</v>
      </c>
      <c r="AN142" s="254">
        <f t="shared" si="27"/>
        <v>82.35294117647058</v>
      </c>
    </row>
    <row r="143" spans="1:40" ht="30" customHeight="1" x14ac:dyDescent="0.2">
      <c r="A143" s="41">
        <f>'STUDENT NAMELIST'!A131</f>
        <v>127</v>
      </c>
      <c r="B143" s="65" t="str">
        <f>'STUDENT NAMELIST'!B131</f>
        <v>2023PEC AI 484</v>
      </c>
      <c r="C143" s="65">
        <f>'STUDENT NAMELIST'!C131</f>
        <v>211423243127</v>
      </c>
      <c r="D143" s="98" t="str">
        <f>'STUDENT NAMELIST'!D131</f>
        <v>GOKUL N</v>
      </c>
      <c r="E143" s="41">
        <v>2</v>
      </c>
      <c r="F143" s="41">
        <v>2</v>
      </c>
      <c r="G143" s="41">
        <v>2</v>
      </c>
      <c r="H143" s="41">
        <v>2</v>
      </c>
      <c r="I143" s="41">
        <v>2</v>
      </c>
      <c r="J143" s="41">
        <v>2</v>
      </c>
      <c r="K143" s="41">
        <v>2</v>
      </c>
      <c r="L143" s="41">
        <v>2</v>
      </c>
      <c r="M143" s="41">
        <v>2</v>
      </c>
      <c r="N143" s="41">
        <v>0</v>
      </c>
      <c r="O143" s="91">
        <v>13</v>
      </c>
      <c r="P143" s="91">
        <v>0</v>
      </c>
      <c r="Q143" s="91">
        <v>0</v>
      </c>
      <c r="R143" s="237">
        <v>13</v>
      </c>
      <c r="S143" s="91">
        <v>11</v>
      </c>
      <c r="T143" s="91">
        <v>0</v>
      </c>
      <c r="U143" s="91">
        <v>13</v>
      </c>
      <c r="V143" s="91">
        <v>0</v>
      </c>
      <c r="W143" s="91">
        <v>0</v>
      </c>
      <c r="X143" s="91">
        <v>7</v>
      </c>
      <c r="Y143" s="91">
        <v>13</v>
      </c>
      <c r="Z143" s="91">
        <v>0</v>
      </c>
      <c r="AA143" s="92">
        <f t="shared" si="28"/>
        <v>88</v>
      </c>
      <c r="AB143" s="284">
        <f t="shared" si="16"/>
        <v>6</v>
      </c>
      <c r="AC143" s="284">
        <f t="shared" si="17"/>
        <v>0</v>
      </c>
      <c r="AD143" s="284">
        <f t="shared" si="18"/>
        <v>54</v>
      </c>
      <c r="AE143" s="284">
        <f t="shared" si="19"/>
        <v>6</v>
      </c>
      <c r="AF143" s="284">
        <f t="shared" si="20"/>
        <v>9</v>
      </c>
      <c r="AG143" s="284">
        <f t="shared" si="29"/>
        <v>14</v>
      </c>
      <c r="AH143" s="4">
        <f t="shared" si="21"/>
        <v>88</v>
      </c>
      <c r="AI143" s="254">
        <f t="shared" si="22"/>
        <v>100</v>
      </c>
      <c r="AJ143" s="254">
        <f t="shared" si="23"/>
        <v>0</v>
      </c>
      <c r="AK143" s="254">
        <f t="shared" si="24"/>
        <v>96.428571428571431</v>
      </c>
      <c r="AL143" s="254">
        <f t="shared" si="25"/>
        <v>100</v>
      </c>
      <c r="AM143" s="254">
        <f t="shared" si="26"/>
        <v>60</v>
      </c>
      <c r="AN143" s="254">
        <f t="shared" si="27"/>
        <v>93.333333333333329</v>
      </c>
    </row>
    <row r="144" spans="1:40" ht="30" customHeight="1" x14ac:dyDescent="0.2">
      <c r="A144" s="41">
        <f>'STUDENT NAMELIST'!A132</f>
        <v>128</v>
      </c>
      <c r="B144" s="65" t="str">
        <f>'STUDENT NAMELIST'!B132</f>
        <v>2023PEC AI 156</v>
      </c>
      <c r="C144" s="65">
        <f>'STUDENT NAMELIST'!C132</f>
        <v>211423243128</v>
      </c>
      <c r="D144" s="98" t="str">
        <f>'STUDENT NAMELIST'!D132</f>
        <v>GOPIKA S</v>
      </c>
      <c r="E144" s="41">
        <v>2</v>
      </c>
      <c r="F144" s="41">
        <v>2</v>
      </c>
      <c r="G144" s="41">
        <v>2</v>
      </c>
      <c r="H144" s="41">
        <v>2</v>
      </c>
      <c r="I144" s="41">
        <v>2</v>
      </c>
      <c r="J144" s="41">
        <v>2</v>
      </c>
      <c r="K144" s="41">
        <v>2</v>
      </c>
      <c r="L144" s="41">
        <v>2</v>
      </c>
      <c r="M144" s="41">
        <v>2</v>
      </c>
      <c r="N144" s="41">
        <v>2</v>
      </c>
      <c r="O144" s="91">
        <v>0</v>
      </c>
      <c r="P144" s="91">
        <v>13</v>
      </c>
      <c r="Q144" s="91">
        <v>13</v>
      </c>
      <c r="R144" s="237">
        <v>0</v>
      </c>
      <c r="S144" s="91">
        <v>0</v>
      </c>
      <c r="T144" s="91">
        <v>13</v>
      </c>
      <c r="U144" s="91">
        <v>0</v>
      </c>
      <c r="V144" s="91">
        <v>13</v>
      </c>
      <c r="W144" s="91">
        <v>11</v>
      </c>
      <c r="X144" s="91">
        <v>0</v>
      </c>
      <c r="Y144" s="91">
        <v>0</v>
      </c>
      <c r="Z144" s="91">
        <v>15</v>
      </c>
      <c r="AA144" s="92">
        <f t="shared" si="28"/>
        <v>98</v>
      </c>
      <c r="AB144" s="284">
        <f t="shared" si="16"/>
        <v>6</v>
      </c>
      <c r="AC144" s="284">
        <f t="shared" si="17"/>
        <v>2</v>
      </c>
      <c r="AD144" s="284">
        <f t="shared" si="18"/>
        <v>43</v>
      </c>
      <c r="AE144" s="284">
        <f t="shared" si="19"/>
        <v>6</v>
      </c>
      <c r="AF144" s="284">
        <f t="shared" si="20"/>
        <v>17</v>
      </c>
      <c r="AG144" s="284">
        <f t="shared" si="29"/>
        <v>14</v>
      </c>
      <c r="AH144" s="4">
        <f t="shared" si="21"/>
        <v>98</v>
      </c>
      <c r="AI144" s="254">
        <f t="shared" si="22"/>
        <v>100</v>
      </c>
      <c r="AJ144" s="254">
        <f t="shared" si="23"/>
        <v>100</v>
      </c>
      <c r="AK144" s="254">
        <f t="shared" si="24"/>
        <v>100</v>
      </c>
      <c r="AL144" s="254">
        <f t="shared" si="25"/>
        <v>100</v>
      </c>
      <c r="AM144" s="254">
        <f t="shared" si="26"/>
        <v>100</v>
      </c>
      <c r="AN144" s="254">
        <f t="shared" si="27"/>
        <v>82.35294117647058</v>
      </c>
    </row>
    <row r="145" spans="1:40" ht="30" customHeight="1" x14ac:dyDescent="0.2">
      <c r="A145" s="41">
        <f>'STUDENT NAMELIST'!A133</f>
        <v>129</v>
      </c>
      <c r="B145" s="65" t="str">
        <f>'STUDENT NAMELIST'!B133</f>
        <v>2023PEC AI 157</v>
      </c>
      <c r="C145" s="65">
        <f>'STUDENT NAMELIST'!C133</f>
        <v>211423243129</v>
      </c>
      <c r="D145" s="98" t="str">
        <f>'STUDENT NAMELIST'!D133</f>
        <v>GOPIKASHREE A S</v>
      </c>
      <c r="E145" s="41">
        <v>2</v>
      </c>
      <c r="F145" s="41">
        <v>2</v>
      </c>
      <c r="G145" s="41">
        <v>2</v>
      </c>
      <c r="H145" s="41">
        <v>2</v>
      </c>
      <c r="I145" s="41">
        <v>2</v>
      </c>
      <c r="J145" s="41">
        <v>2</v>
      </c>
      <c r="K145" s="41">
        <v>2</v>
      </c>
      <c r="L145" s="41">
        <v>2</v>
      </c>
      <c r="M145" s="41">
        <v>2</v>
      </c>
      <c r="N145" s="41">
        <v>0</v>
      </c>
      <c r="O145" s="91">
        <v>13</v>
      </c>
      <c r="P145" s="91">
        <v>0</v>
      </c>
      <c r="Q145" s="91">
        <v>0</v>
      </c>
      <c r="R145" s="237">
        <v>13</v>
      </c>
      <c r="S145" s="91">
        <v>12</v>
      </c>
      <c r="T145" s="91">
        <v>0</v>
      </c>
      <c r="U145" s="91">
        <v>13</v>
      </c>
      <c r="V145" s="91">
        <v>0</v>
      </c>
      <c r="W145" s="91">
        <v>0</v>
      </c>
      <c r="X145" s="91">
        <v>9</v>
      </c>
      <c r="Y145" s="91">
        <v>14</v>
      </c>
      <c r="Z145" s="91">
        <v>0</v>
      </c>
      <c r="AA145" s="92">
        <f t="shared" si="28"/>
        <v>92</v>
      </c>
      <c r="AB145" s="284">
        <f t="shared" si="16"/>
        <v>6</v>
      </c>
      <c r="AC145" s="284">
        <f t="shared" si="17"/>
        <v>0</v>
      </c>
      <c r="AD145" s="284">
        <f t="shared" si="18"/>
        <v>55</v>
      </c>
      <c r="AE145" s="284">
        <f t="shared" si="19"/>
        <v>6</v>
      </c>
      <c r="AF145" s="284">
        <f t="shared" si="20"/>
        <v>11</v>
      </c>
      <c r="AG145" s="284">
        <f t="shared" si="29"/>
        <v>14</v>
      </c>
      <c r="AH145" s="4">
        <f t="shared" si="21"/>
        <v>92</v>
      </c>
      <c r="AI145" s="254">
        <f t="shared" si="22"/>
        <v>100</v>
      </c>
      <c r="AJ145" s="254">
        <f t="shared" si="23"/>
        <v>0</v>
      </c>
      <c r="AK145" s="254">
        <f t="shared" si="24"/>
        <v>98.214285714285708</v>
      </c>
      <c r="AL145" s="254">
        <f t="shared" si="25"/>
        <v>100</v>
      </c>
      <c r="AM145" s="254">
        <f t="shared" si="26"/>
        <v>73.333333333333329</v>
      </c>
      <c r="AN145" s="254">
        <f t="shared" si="27"/>
        <v>93.333333333333329</v>
      </c>
    </row>
    <row r="146" spans="1:40" ht="30" customHeight="1" x14ac:dyDescent="0.2">
      <c r="A146" s="41">
        <f>'STUDENT NAMELIST'!A134</f>
        <v>130</v>
      </c>
      <c r="B146" s="65" t="str">
        <f>'STUDENT NAMELIST'!B134</f>
        <v>2023PEC AI 485</v>
      </c>
      <c r="C146" s="65">
        <f>'STUDENT NAMELIST'!C134</f>
        <v>211423243130</v>
      </c>
      <c r="D146" s="98" t="str">
        <f>'STUDENT NAMELIST'!D134</f>
        <v>GOWTHAM R</v>
      </c>
      <c r="E146" s="41">
        <v>2</v>
      </c>
      <c r="F146" s="41">
        <v>2</v>
      </c>
      <c r="G146" s="41">
        <v>2</v>
      </c>
      <c r="H146" s="41">
        <v>2</v>
      </c>
      <c r="I146" s="41">
        <v>2</v>
      </c>
      <c r="J146" s="41">
        <v>2</v>
      </c>
      <c r="K146" s="41">
        <v>2</v>
      </c>
      <c r="L146" s="41">
        <v>1</v>
      </c>
      <c r="M146" s="41">
        <v>0</v>
      </c>
      <c r="N146" s="41">
        <v>0</v>
      </c>
      <c r="O146" s="91">
        <v>0</v>
      </c>
      <c r="P146" s="91">
        <v>10</v>
      </c>
      <c r="Q146" s="91">
        <v>11</v>
      </c>
      <c r="R146" s="237">
        <v>0</v>
      </c>
      <c r="S146" s="91">
        <v>0</v>
      </c>
      <c r="T146" s="91">
        <v>11</v>
      </c>
      <c r="U146" s="91">
        <v>0</v>
      </c>
      <c r="V146" s="91">
        <v>11</v>
      </c>
      <c r="W146" s="91">
        <v>6</v>
      </c>
      <c r="X146" s="91">
        <v>0</v>
      </c>
      <c r="Y146" s="91">
        <v>0</v>
      </c>
      <c r="Z146" s="91">
        <v>11</v>
      </c>
      <c r="AA146" s="92">
        <f t="shared" si="28"/>
        <v>75</v>
      </c>
      <c r="AB146" s="284">
        <f t="shared" ref="AB146:AB209" si="30">SUMIF($E$14:$N$14,"CO1",E146:N146)+IF(O146&gt;=0,SUMPRODUCT(($O$14:$Z$14="CO1")*(O146:Z146)*MOD(COLUMN($O$14:$Z$14)-COLUMN($O$14)+1,2))+SUMPRODUCT(($P$14:$Z$14="CO1")*(P146:Z146)*MOD(COLUMN($P$14:$Z$14)-COLUMN($P$14)+1,2)))</f>
        <v>6</v>
      </c>
      <c r="AC146" s="284">
        <f t="shared" ref="AC146:AC209" si="31">SUMIF($E$14:$N$14,"CO2",E146:N146)+IF(O146&gt;=0,SUMPRODUCT(($O$14:$Z$14="CO2")*(O146:Z146)*MOD(COLUMN($O$14:$Z$14)-COLUMN($O$14)+1,2))+SUMPRODUCT(($P$14:$Z$14="CO2")*(Q146:AA146)*MOD(COLUMN($P$14:$Z$14)-COLUMN($P$14)+1,2)))</f>
        <v>0</v>
      </c>
      <c r="AD146" s="284">
        <f t="shared" ref="AD146:AD209" si="32">SUMIF($E$14:$N$14,"CO3",E146:N146)+IF(O146&gt;=0,    SUMPRODUCT(($O$14:$Z$14="CO3")*(O146:Z146)*MOD(COLUMN($O$14:$Z$14)-COLUMN($O$14)+1,2))+    SUMPRODUCT(($P$14:$Z$14="CO3")*(P146:Z146)*MOD(COLUMN($P$14:$Z$14)-COLUMN($P$14)+1,2)))</f>
        <v>36</v>
      </c>
      <c r="AE146" s="284">
        <f t="shared" ref="AE146:AE209" si="33">SUMIF($E$14:$N$14,"CO4",$E$17:$N$17) + IF(O146&gt;=0,    SUMPRODUCT(($O$14:$Z$14="CO4")*(O146:Z146)*MOD(COLUMN($O$14:$Z$14)-COLUMN($O$14)+1,2))+    SUMPRODUCT(($P$14:$Z$14="CO4")*(P146:Z146)*MOD(COLUMN($P$14:$Z$14)-COLUMN($P$14)+1,2)))</f>
        <v>6</v>
      </c>
      <c r="AF146" s="284">
        <f t="shared" ref="AF146:AF209" si="34">SUMIF($E$14:$N$14,"CO5",$E$17:$N$17) + IF(O146&gt;=0,    SUMPRODUCT(($O$14:$Z$14="CO5")*(O146:Z146)*MOD(COLUMN($O$14:$Z$14)-COLUMN($O$14)+1,2))+    SUMPRODUCT(($P$14:$Z$14="CO5")*(P146:Z146)*MOD(COLUMN($P$14:$Z$14)-COLUMN($P$14)+1,2)) )</f>
        <v>13</v>
      </c>
      <c r="AG146" s="284">
        <f t="shared" si="29"/>
        <v>14</v>
      </c>
      <c r="AH146" s="4">
        <f t="shared" ref="AH146:AH209" si="35">SUM(E146:Z146)</f>
        <v>75</v>
      </c>
      <c r="AI146" s="254">
        <f t="shared" ref="AI146:AI209" si="36">AB146/(SUMIF($E$14:$N$14,"CO1",$E$13:$N$13)+SUMPRODUCT(($O$14:$Z$14="CO1")*($O146:$Z146&gt;0)*($O$13:$Z$13)))*100</f>
        <v>100</v>
      </c>
      <c r="AJ146" s="254">
        <f t="shared" ref="AJ146:AJ209" si="37">AC146/(SUMIF($E$14:$N$14,"CO2",$E$13:$N$13)+SUMPRODUCT(($O$14:$Z$14="CO2")*($O146:$Z146&gt;0)*($O$13:$Z$13)))*100</f>
        <v>0</v>
      </c>
      <c r="AK146" s="254">
        <f t="shared" ref="AK146:AK209" si="38">AD146/(SUMIF($E$14:$N$14,"CO3",$E$13:$N$13)+SUMPRODUCT(($O$14:$Z$14="CO3")*($O146:$Z146&gt;0)*($O$13:$Z$13)))*100</f>
        <v>83.720930232558146</v>
      </c>
      <c r="AL146" s="254">
        <f t="shared" ref="AL146:AL209" si="39">AE146/(SUMIF($E$14:$N$14,"CO4",$E$13:$N$13)+SUMPRODUCT(($O$14:$Z$14="CO4")*($O146:$Z146&gt;0)*($O$13:$Z$13)))*100</f>
        <v>100</v>
      </c>
      <c r="AM146" s="254">
        <f t="shared" ref="AM146:AM209" si="40">AF146/(SUMIF($E$14:$N$14,"CO5",$E$13:$N$13)+SUMPRODUCT(($O$14:$Z$14="CO5")*($O146:$Z146&gt;0)*($O$13:$Z$13)))*100</f>
        <v>76.470588235294116</v>
      </c>
      <c r="AN146" s="254">
        <f t="shared" ref="AN146:AN209" si="41">AG146/(SUMIF($E$14:$N$14,"CO5",$E$13:$N$13)+SUMPRODUCT(($O$14:$Z$14="CO5")*($O146:$Z146&gt;0)*($O$13:$Z$13)))*100</f>
        <v>82.35294117647058</v>
      </c>
    </row>
    <row r="147" spans="1:40" ht="30" customHeight="1" x14ac:dyDescent="0.2">
      <c r="A147" s="41">
        <f>'STUDENT NAMELIST'!A135</f>
        <v>131</v>
      </c>
      <c r="B147" s="65" t="str">
        <f>'STUDENT NAMELIST'!B135</f>
        <v>2023PEC AI 158</v>
      </c>
      <c r="C147" s="65">
        <f>'STUDENT NAMELIST'!C135</f>
        <v>211423243131</v>
      </c>
      <c r="D147" s="98" t="str">
        <f>'STUDENT NAMELIST'!D135</f>
        <v>GOWTHAMEE G</v>
      </c>
      <c r="E147" s="41">
        <v>2</v>
      </c>
      <c r="F147" s="41">
        <v>2</v>
      </c>
      <c r="G147" s="41">
        <v>2</v>
      </c>
      <c r="H147" s="41">
        <v>2</v>
      </c>
      <c r="I147" s="41">
        <v>2</v>
      </c>
      <c r="J147" s="41">
        <v>2</v>
      </c>
      <c r="K147" s="41">
        <v>2</v>
      </c>
      <c r="L147" s="41">
        <v>2</v>
      </c>
      <c r="M147" s="41">
        <v>0</v>
      </c>
      <c r="N147" s="41">
        <v>0</v>
      </c>
      <c r="O147" s="91">
        <v>12</v>
      </c>
      <c r="P147" s="91">
        <v>0</v>
      </c>
      <c r="Q147" s="91">
        <v>0</v>
      </c>
      <c r="R147" s="237">
        <v>12</v>
      </c>
      <c r="S147" s="91">
        <v>10</v>
      </c>
      <c r="T147" s="91">
        <v>0</v>
      </c>
      <c r="U147" s="91">
        <v>12</v>
      </c>
      <c r="V147" s="91">
        <v>0</v>
      </c>
      <c r="W147" s="91">
        <v>0</v>
      </c>
      <c r="X147" s="91">
        <v>5</v>
      </c>
      <c r="Y147" s="91">
        <v>12</v>
      </c>
      <c r="Z147" s="91">
        <v>0</v>
      </c>
      <c r="AA147" s="92">
        <f t="shared" ref="AA147:AA210" si="42">SUM(E147,F147,G147,H147,I147,J147,K147,L147,M147,N147,O147,P147,Q147,R147,S147,T147,U147,V147,W147,X147,Y147,Z147)</f>
        <v>79</v>
      </c>
      <c r="AB147" s="284">
        <f t="shared" si="30"/>
        <v>6</v>
      </c>
      <c r="AC147" s="284">
        <f t="shared" si="31"/>
        <v>0</v>
      </c>
      <c r="AD147" s="284">
        <f t="shared" si="32"/>
        <v>50</v>
      </c>
      <c r="AE147" s="284">
        <f t="shared" si="33"/>
        <v>6</v>
      </c>
      <c r="AF147" s="284">
        <f t="shared" si="34"/>
        <v>7</v>
      </c>
      <c r="AG147" s="284">
        <f t="shared" si="29"/>
        <v>14</v>
      </c>
      <c r="AH147" s="4">
        <f t="shared" si="35"/>
        <v>79</v>
      </c>
      <c r="AI147" s="254">
        <f t="shared" si="36"/>
        <v>100</v>
      </c>
      <c r="AJ147" s="254">
        <f t="shared" si="37"/>
        <v>0</v>
      </c>
      <c r="AK147" s="254">
        <f t="shared" si="38"/>
        <v>89.285714285714292</v>
      </c>
      <c r="AL147" s="254">
        <f t="shared" si="39"/>
        <v>100</v>
      </c>
      <c r="AM147" s="254">
        <f t="shared" si="40"/>
        <v>46.666666666666664</v>
      </c>
      <c r="AN147" s="254">
        <f t="shared" si="41"/>
        <v>93.333333333333329</v>
      </c>
    </row>
    <row r="148" spans="1:40" ht="30" customHeight="1" x14ac:dyDescent="0.2">
      <c r="A148" s="41">
        <f>'STUDENT NAMELIST'!A136</f>
        <v>132</v>
      </c>
      <c r="B148" s="65" t="str">
        <f>'STUDENT NAMELIST'!B136</f>
        <v>2023PEC AI 486</v>
      </c>
      <c r="C148" s="65">
        <f>'STUDENT NAMELIST'!C136</f>
        <v>211423243132</v>
      </c>
      <c r="D148" s="98" t="str">
        <f>'STUDENT NAMELIST'!D136</f>
        <v>GURU VISHAL M</v>
      </c>
      <c r="E148" s="41">
        <v>2</v>
      </c>
      <c r="F148" s="41">
        <v>2</v>
      </c>
      <c r="G148" s="41">
        <v>2</v>
      </c>
      <c r="H148" s="41">
        <v>1</v>
      </c>
      <c r="I148" s="41">
        <v>0</v>
      </c>
      <c r="J148" s="41">
        <v>0</v>
      </c>
      <c r="K148" s="41">
        <v>0</v>
      </c>
      <c r="L148" s="41">
        <v>0</v>
      </c>
      <c r="M148" s="41">
        <v>0</v>
      </c>
      <c r="N148" s="41">
        <v>0</v>
      </c>
      <c r="O148" s="91">
        <v>0</v>
      </c>
      <c r="P148" s="91">
        <v>5</v>
      </c>
      <c r="Q148" s="91">
        <v>6</v>
      </c>
      <c r="R148" s="237">
        <v>0</v>
      </c>
      <c r="S148" s="91">
        <v>0</v>
      </c>
      <c r="T148" s="91">
        <v>6</v>
      </c>
      <c r="U148" s="91">
        <v>0</v>
      </c>
      <c r="V148" s="91">
        <v>6</v>
      </c>
      <c r="W148" s="91">
        <v>1</v>
      </c>
      <c r="X148" s="91">
        <v>0</v>
      </c>
      <c r="Y148" s="91">
        <v>0</v>
      </c>
      <c r="Z148" s="91">
        <v>12</v>
      </c>
      <c r="AA148" s="92">
        <f t="shared" si="42"/>
        <v>43</v>
      </c>
      <c r="AB148" s="284">
        <f t="shared" si="30"/>
        <v>4</v>
      </c>
      <c r="AC148" s="284">
        <f t="shared" si="31"/>
        <v>0</v>
      </c>
      <c r="AD148" s="284">
        <f t="shared" si="32"/>
        <v>18</v>
      </c>
      <c r="AE148" s="284">
        <f t="shared" si="33"/>
        <v>6</v>
      </c>
      <c r="AF148" s="284">
        <f t="shared" si="34"/>
        <v>14</v>
      </c>
      <c r="AG148" s="284">
        <f t="shared" si="29"/>
        <v>14</v>
      </c>
      <c r="AH148" s="4">
        <f t="shared" si="35"/>
        <v>43</v>
      </c>
      <c r="AI148" s="254">
        <f t="shared" si="36"/>
        <v>66.666666666666657</v>
      </c>
      <c r="AJ148" s="254">
        <f t="shared" si="37"/>
        <v>0</v>
      </c>
      <c r="AK148" s="254">
        <f t="shared" si="38"/>
        <v>41.860465116279073</v>
      </c>
      <c r="AL148" s="254">
        <f t="shared" si="39"/>
        <v>100</v>
      </c>
      <c r="AM148" s="254">
        <f t="shared" si="40"/>
        <v>82.35294117647058</v>
      </c>
      <c r="AN148" s="254">
        <f t="shared" si="41"/>
        <v>82.35294117647058</v>
      </c>
    </row>
    <row r="149" spans="1:40" ht="30" customHeight="1" x14ac:dyDescent="0.2">
      <c r="A149" s="41">
        <f>'STUDENT NAMELIST'!A137</f>
        <v>133</v>
      </c>
      <c r="B149" s="65" t="str">
        <f>'STUDENT NAMELIST'!B137</f>
        <v>2023PEC AI 487</v>
      </c>
      <c r="C149" s="65">
        <f>'STUDENT NAMELIST'!C137</f>
        <v>211423243133</v>
      </c>
      <c r="D149" s="98" t="str">
        <f>'STUDENT NAMELIST'!D137</f>
        <v>GURUCHARAN G</v>
      </c>
      <c r="E149" s="41">
        <v>2</v>
      </c>
      <c r="F149" s="41">
        <v>2</v>
      </c>
      <c r="G149" s="41">
        <v>2</v>
      </c>
      <c r="H149" s="41">
        <v>2</v>
      </c>
      <c r="I149" s="41">
        <v>2</v>
      </c>
      <c r="J149" s="41">
        <v>2</v>
      </c>
      <c r="K149" s="41">
        <v>2</v>
      </c>
      <c r="L149" s="41">
        <v>2</v>
      </c>
      <c r="M149" s="41">
        <v>1</v>
      </c>
      <c r="N149" s="41">
        <v>0</v>
      </c>
      <c r="O149" s="91">
        <v>13</v>
      </c>
      <c r="P149" s="91">
        <v>0</v>
      </c>
      <c r="Q149" s="91">
        <v>0</v>
      </c>
      <c r="R149" s="237">
        <v>13</v>
      </c>
      <c r="S149" s="91">
        <v>11</v>
      </c>
      <c r="T149" s="91">
        <v>0</v>
      </c>
      <c r="U149" s="91">
        <v>13</v>
      </c>
      <c r="V149" s="91">
        <v>0</v>
      </c>
      <c r="W149" s="91">
        <v>0</v>
      </c>
      <c r="X149" s="91">
        <v>7</v>
      </c>
      <c r="Y149" s="91">
        <v>13</v>
      </c>
      <c r="Z149" s="91">
        <v>0</v>
      </c>
      <c r="AA149" s="92">
        <f t="shared" si="42"/>
        <v>87</v>
      </c>
      <c r="AB149" s="284">
        <f t="shared" si="30"/>
        <v>6</v>
      </c>
      <c r="AC149" s="284">
        <f t="shared" si="31"/>
        <v>0</v>
      </c>
      <c r="AD149" s="284">
        <f t="shared" si="32"/>
        <v>54</v>
      </c>
      <c r="AE149" s="284">
        <f t="shared" si="33"/>
        <v>6</v>
      </c>
      <c r="AF149" s="284">
        <f t="shared" si="34"/>
        <v>9</v>
      </c>
      <c r="AG149" s="284">
        <f t="shared" ref="AG149:AG212" si="43">SUMIF($E$14:$N$14,"CO6",$E$17:$N$17) + IF(O149&gt;=0,    SUMPRODUCT(($O$14:$Z$14="CO6")*($O$17:$Z$17)*MOD(COLUMN($O$14:$Z$14)-COLUMN($O$14)+1,2))+    SUMPRODUCT(($P$14:$Z$14="CO6")*($P$17:$Z$17)*MOD(COLUMN($P$14:$Z$14)-COLUMN($P$14)+1,2)) )</f>
        <v>14</v>
      </c>
      <c r="AH149" s="4">
        <f t="shared" si="35"/>
        <v>87</v>
      </c>
      <c r="AI149" s="254">
        <f t="shared" si="36"/>
        <v>100</v>
      </c>
      <c r="AJ149" s="254">
        <f t="shared" si="37"/>
        <v>0</v>
      </c>
      <c r="AK149" s="254">
        <f t="shared" si="38"/>
        <v>96.428571428571431</v>
      </c>
      <c r="AL149" s="254">
        <f t="shared" si="39"/>
        <v>100</v>
      </c>
      <c r="AM149" s="254">
        <f t="shared" si="40"/>
        <v>60</v>
      </c>
      <c r="AN149" s="254">
        <f t="shared" si="41"/>
        <v>93.333333333333329</v>
      </c>
    </row>
    <row r="150" spans="1:40" ht="30" customHeight="1" x14ac:dyDescent="0.2">
      <c r="A150" s="41">
        <f>'STUDENT NAMELIST'!A138</f>
        <v>134</v>
      </c>
      <c r="B150" s="65" t="str">
        <f>'STUDENT NAMELIST'!B138</f>
        <v>2023PEC AI 488</v>
      </c>
      <c r="C150" s="65">
        <f>'STUDENT NAMELIST'!C138</f>
        <v>211423243134</v>
      </c>
      <c r="D150" s="98" t="str">
        <f>'STUDENT NAMELIST'!D138</f>
        <v>GURUSURIYA B</v>
      </c>
      <c r="E150" s="41">
        <v>2</v>
      </c>
      <c r="F150" s="41">
        <v>2</v>
      </c>
      <c r="G150" s="41">
        <v>2</v>
      </c>
      <c r="H150" s="41">
        <v>1</v>
      </c>
      <c r="I150" s="41">
        <v>0</v>
      </c>
      <c r="J150" s="41">
        <v>0</v>
      </c>
      <c r="K150" s="41">
        <v>0</v>
      </c>
      <c r="L150" s="41">
        <v>0</v>
      </c>
      <c r="M150" s="41">
        <v>0</v>
      </c>
      <c r="N150" s="41">
        <v>0</v>
      </c>
      <c r="O150" s="91">
        <v>0</v>
      </c>
      <c r="P150" s="91">
        <v>5</v>
      </c>
      <c r="Q150" s="91">
        <v>5</v>
      </c>
      <c r="R150" s="237">
        <v>0</v>
      </c>
      <c r="S150" s="91">
        <v>0</v>
      </c>
      <c r="T150" s="91">
        <v>5</v>
      </c>
      <c r="U150" s="91">
        <v>0</v>
      </c>
      <c r="V150" s="91">
        <v>5</v>
      </c>
      <c r="W150" s="91">
        <v>3</v>
      </c>
      <c r="X150" s="91">
        <v>0</v>
      </c>
      <c r="Y150" s="91">
        <v>0</v>
      </c>
      <c r="Z150" s="91">
        <v>11</v>
      </c>
      <c r="AA150" s="92">
        <f t="shared" si="42"/>
        <v>41</v>
      </c>
      <c r="AB150" s="284">
        <f t="shared" si="30"/>
        <v>4</v>
      </c>
      <c r="AC150" s="284">
        <f t="shared" si="31"/>
        <v>0</v>
      </c>
      <c r="AD150" s="284">
        <f t="shared" si="32"/>
        <v>16</v>
      </c>
      <c r="AE150" s="284">
        <f t="shared" si="33"/>
        <v>6</v>
      </c>
      <c r="AF150" s="284">
        <f t="shared" si="34"/>
        <v>13</v>
      </c>
      <c r="AG150" s="284">
        <f t="shared" si="43"/>
        <v>14</v>
      </c>
      <c r="AH150" s="4">
        <f t="shared" si="35"/>
        <v>41</v>
      </c>
      <c r="AI150" s="254">
        <f t="shared" si="36"/>
        <v>66.666666666666657</v>
      </c>
      <c r="AJ150" s="254">
        <f t="shared" si="37"/>
        <v>0</v>
      </c>
      <c r="AK150" s="254">
        <f t="shared" si="38"/>
        <v>37.209302325581397</v>
      </c>
      <c r="AL150" s="254">
        <f t="shared" si="39"/>
        <v>100</v>
      </c>
      <c r="AM150" s="254">
        <f t="shared" si="40"/>
        <v>76.470588235294116</v>
      </c>
      <c r="AN150" s="254">
        <f t="shared" si="41"/>
        <v>82.35294117647058</v>
      </c>
    </row>
    <row r="151" spans="1:40" ht="30" customHeight="1" x14ac:dyDescent="0.2">
      <c r="A151" s="41">
        <f>'STUDENT NAMELIST'!A139</f>
        <v>135</v>
      </c>
      <c r="B151" s="65" t="str">
        <f>'STUDENT NAMELIST'!B139</f>
        <v>2023PEC AI 489</v>
      </c>
      <c r="C151" s="65">
        <f>'STUDENT NAMELIST'!C139</f>
        <v>211423243135</v>
      </c>
      <c r="D151" s="98" t="str">
        <f>'STUDENT NAMELIST'!D139</f>
        <v>HARI P</v>
      </c>
      <c r="E151" s="41">
        <v>2</v>
      </c>
      <c r="F151" s="41">
        <v>2</v>
      </c>
      <c r="G151" s="41">
        <v>2</v>
      </c>
      <c r="H151" s="41">
        <v>2</v>
      </c>
      <c r="I151" s="41">
        <v>2</v>
      </c>
      <c r="J151" s="41">
        <v>2</v>
      </c>
      <c r="K151" s="41">
        <v>2</v>
      </c>
      <c r="L151" s="41">
        <v>2</v>
      </c>
      <c r="M151" s="41">
        <v>0</v>
      </c>
      <c r="N151" s="41">
        <v>0</v>
      </c>
      <c r="O151" s="91">
        <v>12</v>
      </c>
      <c r="P151" s="91">
        <v>0</v>
      </c>
      <c r="Q151" s="91">
        <v>0</v>
      </c>
      <c r="R151" s="237">
        <v>12</v>
      </c>
      <c r="S151" s="91">
        <v>10</v>
      </c>
      <c r="T151" s="91">
        <v>0</v>
      </c>
      <c r="U151" s="91">
        <v>12</v>
      </c>
      <c r="V151" s="91">
        <v>0</v>
      </c>
      <c r="W151" s="91">
        <v>0</v>
      </c>
      <c r="X151" s="91">
        <v>6</v>
      </c>
      <c r="Y151" s="91">
        <v>12</v>
      </c>
      <c r="Z151" s="91">
        <v>0</v>
      </c>
      <c r="AA151" s="92">
        <f t="shared" si="42"/>
        <v>80</v>
      </c>
      <c r="AB151" s="284">
        <f t="shared" si="30"/>
        <v>6</v>
      </c>
      <c r="AC151" s="284">
        <f t="shared" si="31"/>
        <v>0</v>
      </c>
      <c r="AD151" s="284">
        <f t="shared" si="32"/>
        <v>50</v>
      </c>
      <c r="AE151" s="284">
        <f t="shared" si="33"/>
        <v>6</v>
      </c>
      <c r="AF151" s="284">
        <f t="shared" si="34"/>
        <v>8</v>
      </c>
      <c r="AG151" s="284">
        <f t="shared" si="43"/>
        <v>14</v>
      </c>
      <c r="AH151" s="4">
        <f t="shared" si="35"/>
        <v>80</v>
      </c>
      <c r="AI151" s="254">
        <f t="shared" si="36"/>
        <v>100</v>
      </c>
      <c r="AJ151" s="254">
        <f t="shared" si="37"/>
        <v>0</v>
      </c>
      <c r="AK151" s="254">
        <f t="shared" si="38"/>
        <v>89.285714285714292</v>
      </c>
      <c r="AL151" s="254">
        <f t="shared" si="39"/>
        <v>100</v>
      </c>
      <c r="AM151" s="254">
        <f t="shared" si="40"/>
        <v>53.333333333333336</v>
      </c>
      <c r="AN151" s="254">
        <f t="shared" si="41"/>
        <v>93.333333333333329</v>
      </c>
    </row>
    <row r="152" spans="1:40" ht="30" customHeight="1" x14ac:dyDescent="0.2">
      <c r="A152" s="41">
        <f>'STUDENT NAMELIST'!A140</f>
        <v>136</v>
      </c>
      <c r="B152" s="65" t="str">
        <f>'STUDENT NAMELIST'!B140</f>
        <v>2023PEC AI 490</v>
      </c>
      <c r="C152" s="65">
        <f>'STUDENT NAMELIST'!C140</f>
        <v>211423243136</v>
      </c>
      <c r="D152" s="98" t="str">
        <f>'STUDENT NAMELIST'!D140</f>
        <v>HARI PRAKASH M</v>
      </c>
      <c r="E152" s="41">
        <v>2</v>
      </c>
      <c r="F152" s="41">
        <v>2</v>
      </c>
      <c r="G152" s="41">
        <v>2</v>
      </c>
      <c r="H152" s="41">
        <v>2</v>
      </c>
      <c r="I152" s="41">
        <v>2</v>
      </c>
      <c r="J152" s="41">
        <v>2</v>
      </c>
      <c r="K152" s="41">
        <v>2</v>
      </c>
      <c r="L152" s="41">
        <v>1</v>
      </c>
      <c r="M152" s="41">
        <v>0</v>
      </c>
      <c r="N152" s="41">
        <v>0</v>
      </c>
      <c r="O152" s="91">
        <v>0</v>
      </c>
      <c r="P152" s="91">
        <v>11</v>
      </c>
      <c r="Q152" s="91">
        <v>11</v>
      </c>
      <c r="R152" s="237">
        <v>0</v>
      </c>
      <c r="S152" s="91">
        <v>0</v>
      </c>
      <c r="T152" s="91">
        <v>11</v>
      </c>
      <c r="U152" s="91">
        <v>0</v>
      </c>
      <c r="V152" s="91">
        <v>11</v>
      </c>
      <c r="W152" s="91">
        <v>6</v>
      </c>
      <c r="X152" s="91">
        <v>0</v>
      </c>
      <c r="Y152" s="91">
        <v>0</v>
      </c>
      <c r="Z152" s="91">
        <v>12</v>
      </c>
      <c r="AA152" s="92">
        <f t="shared" si="42"/>
        <v>77</v>
      </c>
      <c r="AB152" s="284">
        <f t="shared" si="30"/>
        <v>6</v>
      </c>
      <c r="AC152" s="284">
        <f t="shared" si="31"/>
        <v>0</v>
      </c>
      <c r="AD152" s="284">
        <f t="shared" si="32"/>
        <v>37</v>
      </c>
      <c r="AE152" s="284">
        <f t="shared" si="33"/>
        <v>6</v>
      </c>
      <c r="AF152" s="284">
        <f t="shared" si="34"/>
        <v>14</v>
      </c>
      <c r="AG152" s="284">
        <f t="shared" si="43"/>
        <v>14</v>
      </c>
      <c r="AH152" s="4">
        <f t="shared" si="35"/>
        <v>77</v>
      </c>
      <c r="AI152" s="254">
        <f t="shared" si="36"/>
        <v>100</v>
      </c>
      <c r="AJ152" s="254">
        <f t="shared" si="37"/>
        <v>0</v>
      </c>
      <c r="AK152" s="254">
        <f t="shared" si="38"/>
        <v>86.04651162790698</v>
      </c>
      <c r="AL152" s="254">
        <f t="shared" si="39"/>
        <v>100</v>
      </c>
      <c r="AM152" s="254">
        <f t="shared" si="40"/>
        <v>82.35294117647058</v>
      </c>
      <c r="AN152" s="254">
        <f t="shared" si="41"/>
        <v>82.35294117647058</v>
      </c>
    </row>
    <row r="153" spans="1:40" ht="30" customHeight="1" x14ac:dyDescent="0.2">
      <c r="A153" s="41">
        <f>'STUDENT NAMELIST'!A141</f>
        <v>137</v>
      </c>
      <c r="B153" s="65" t="str">
        <f>'STUDENT NAMELIST'!B141</f>
        <v>2023PEC AI 160</v>
      </c>
      <c r="C153" s="65">
        <f>'STUDENT NAMELIST'!C141</f>
        <v>211423243137</v>
      </c>
      <c r="D153" s="98" t="str">
        <f>'STUDENT NAMELIST'!D141</f>
        <v>HARI PRIYA P</v>
      </c>
      <c r="E153" s="41">
        <v>2</v>
      </c>
      <c r="F153" s="41">
        <v>2</v>
      </c>
      <c r="G153" s="41">
        <v>2</v>
      </c>
      <c r="H153" s="41">
        <v>2</v>
      </c>
      <c r="I153" s="41">
        <v>2</v>
      </c>
      <c r="J153" s="41">
        <v>2</v>
      </c>
      <c r="K153" s="41">
        <v>2</v>
      </c>
      <c r="L153" s="41">
        <v>2</v>
      </c>
      <c r="M153" s="41">
        <v>2</v>
      </c>
      <c r="N153" s="41">
        <v>1</v>
      </c>
      <c r="O153" s="91">
        <v>13</v>
      </c>
      <c r="P153" s="91">
        <v>0</v>
      </c>
      <c r="Q153" s="91">
        <v>0</v>
      </c>
      <c r="R153" s="237">
        <v>13</v>
      </c>
      <c r="S153" s="91">
        <v>12</v>
      </c>
      <c r="T153" s="91">
        <v>0</v>
      </c>
      <c r="U153" s="91">
        <v>13</v>
      </c>
      <c r="V153" s="91">
        <v>0</v>
      </c>
      <c r="W153" s="91">
        <v>0</v>
      </c>
      <c r="X153" s="91">
        <v>12</v>
      </c>
      <c r="Y153" s="91">
        <v>14</v>
      </c>
      <c r="Z153" s="91">
        <v>0</v>
      </c>
      <c r="AA153" s="92">
        <f t="shared" si="42"/>
        <v>96</v>
      </c>
      <c r="AB153" s="284">
        <f t="shared" si="30"/>
        <v>6</v>
      </c>
      <c r="AC153" s="284">
        <f t="shared" si="31"/>
        <v>1</v>
      </c>
      <c r="AD153" s="284">
        <f t="shared" si="32"/>
        <v>55</v>
      </c>
      <c r="AE153" s="284">
        <f t="shared" si="33"/>
        <v>6</v>
      </c>
      <c r="AF153" s="284">
        <f t="shared" si="34"/>
        <v>14</v>
      </c>
      <c r="AG153" s="284">
        <f t="shared" si="43"/>
        <v>14</v>
      </c>
      <c r="AH153" s="4">
        <f t="shared" si="35"/>
        <v>96</v>
      </c>
      <c r="AI153" s="254">
        <f t="shared" si="36"/>
        <v>100</v>
      </c>
      <c r="AJ153" s="254">
        <f t="shared" si="37"/>
        <v>50</v>
      </c>
      <c r="AK153" s="254">
        <f t="shared" si="38"/>
        <v>98.214285714285708</v>
      </c>
      <c r="AL153" s="254">
        <f t="shared" si="39"/>
        <v>100</v>
      </c>
      <c r="AM153" s="254">
        <f t="shared" si="40"/>
        <v>93.333333333333329</v>
      </c>
      <c r="AN153" s="254">
        <f t="shared" si="41"/>
        <v>93.333333333333329</v>
      </c>
    </row>
    <row r="154" spans="1:40" ht="30" customHeight="1" x14ac:dyDescent="0.2">
      <c r="A154" s="41">
        <f>'STUDENT NAMELIST'!A142</f>
        <v>138</v>
      </c>
      <c r="B154" s="65" t="str">
        <f>'STUDENT NAMELIST'!B142</f>
        <v>2023PEC AI 161</v>
      </c>
      <c r="C154" s="65">
        <f>'STUDENT NAMELIST'!C142</f>
        <v>211423243138</v>
      </c>
      <c r="D154" s="98" t="str">
        <f>'STUDENT NAMELIST'!D142</f>
        <v>HARINI K</v>
      </c>
      <c r="E154" s="41">
        <v>2</v>
      </c>
      <c r="F154" s="41">
        <v>2</v>
      </c>
      <c r="G154" s="41">
        <v>2</v>
      </c>
      <c r="H154" s="41">
        <v>2</v>
      </c>
      <c r="I154" s="41">
        <v>2</v>
      </c>
      <c r="J154" s="41">
        <v>2</v>
      </c>
      <c r="K154" s="41">
        <v>2</v>
      </c>
      <c r="L154" s="41">
        <v>2</v>
      </c>
      <c r="M154" s="41">
        <v>2</v>
      </c>
      <c r="N154" s="41">
        <v>1</v>
      </c>
      <c r="O154" s="91">
        <v>0</v>
      </c>
      <c r="P154" s="91">
        <v>13</v>
      </c>
      <c r="Q154" s="91">
        <v>13</v>
      </c>
      <c r="R154" s="237">
        <v>0</v>
      </c>
      <c r="S154" s="91">
        <v>0</v>
      </c>
      <c r="T154" s="91">
        <v>13</v>
      </c>
      <c r="U154" s="91">
        <v>0</v>
      </c>
      <c r="V154" s="91">
        <v>13</v>
      </c>
      <c r="W154" s="91">
        <v>11</v>
      </c>
      <c r="X154" s="91">
        <v>0</v>
      </c>
      <c r="Y154" s="91">
        <v>0</v>
      </c>
      <c r="Z154" s="91">
        <v>14</v>
      </c>
      <c r="AA154" s="92">
        <f t="shared" si="42"/>
        <v>96</v>
      </c>
      <c r="AB154" s="284">
        <f t="shared" si="30"/>
        <v>6</v>
      </c>
      <c r="AC154" s="284">
        <f t="shared" si="31"/>
        <v>1</v>
      </c>
      <c r="AD154" s="284">
        <f t="shared" si="32"/>
        <v>43</v>
      </c>
      <c r="AE154" s="284">
        <f t="shared" si="33"/>
        <v>6</v>
      </c>
      <c r="AF154" s="284">
        <f t="shared" si="34"/>
        <v>16</v>
      </c>
      <c r="AG154" s="284">
        <f t="shared" si="43"/>
        <v>14</v>
      </c>
      <c r="AH154" s="4">
        <f t="shared" si="35"/>
        <v>96</v>
      </c>
      <c r="AI154" s="254">
        <f t="shared" si="36"/>
        <v>100</v>
      </c>
      <c r="AJ154" s="254">
        <f t="shared" si="37"/>
        <v>50</v>
      </c>
      <c r="AK154" s="254">
        <f t="shared" si="38"/>
        <v>100</v>
      </c>
      <c r="AL154" s="254">
        <f t="shared" si="39"/>
        <v>100</v>
      </c>
      <c r="AM154" s="254">
        <f t="shared" si="40"/>
        <v>94.117647058823522</v>
      </c>
      <c r="AN154" s="254">
        <f t="shared" si="41"/>
        <v>82.35294117647058</v>
      </c>
    </row>
    <row r="155" spans="1:40" ht="30" customHeight="1" x14ac:dyDescent="0.2">
      <c r="A155" s="41">
        <f>'STUDENT NAMELIST'!A143</f>
        <v>139</v>
      </c>
      <c r="B155" s="65" t="str">
        <f>'STUDENT NAMELIST'!B143</f>
        <v>2023PEC AI 162</v>
      </c>
      <c r="C155" s="65">
        <f>'STUDENT NAMELIST'!C143</f>
        <v>211423243139</v>
      </c>
      <c r="D155" s="98" t="str">
        <f>'STUDENT NAMELIST'!D143</f>
        <v>HARINISRI M</v>
      </c>
      <c r="E155" s="41">
        <v>2</v>
      </c>
      <c r="F155" s="41">
        <v>2</v>
      </c>
      <c r="G155" s="41">
        <v>2</v>
      </c>
      <c r="H155" s="41">
        <v>2</v>
      </c>
      <c r="I155" s="41">
        <v>2</v>
      </c>
      <c r="J155" s="41">
        <v>2</v>
      </c>
      <c r="K155" s="41">
        <v>1</v>
      </c>
      <c r="L155" s="41">
        <v>0</v>
      </c>
      <c r="M155" s="41">
        <v>0</v>
      </c>
      <c r="N155" s="41">
        <v>0</v>
      </c>
      <c r="O155" s="91">
        <v>9</v>
      </c>
      <c r="P155" s="91">
        <v>0</v>
      </c>
      <c r="Q155" s="91">
        <v>0</v>
      </c>
      <c r="R155" s="237">
        <v>9</v>
      </c>
      <c r="S155" s="91">
        <v>8</v>
      </c>
      <c r="T155" s="91">
        <v>0</v>
      </c>
      <c r="U155" s="91">
        <v>9</v>
      </c>
      <c r="V155" s="91">
        <v>0</v>
      </c>
      <c r="W155" s="91">
        <v>0</v>
      </c>
      <c r="X155" s="91">
        <v>6</v>
      </c>
      <c r="Y155" s="91">
        <v>9</v>
      </c>
      <c r="Z155" s="91">
        <v>0</v>
      </c>
      <c r="AA155" s="92">
        <f t="shared" si="42"/>
        <v>63</v>
      </c>
      <c r="AB155" s="284">
        <f t="shared" si="30"/>
        <v>5</v>
      </c>
      <c r="AC155" s="284">
        <f t="shared" si="31"/>
        <v>0</v>
      </c>
      <c r="AD155" s="284">
        <f t="shared" si="32"/>
        <v>39</v>
      </c>
      <c r="AE155" s="284">
        <f t="shared" si="33"/>
        <v>6</v>
      </c>
      <c r="AF155" s="284">
        <f t="shared" si="34"/>
        <v>8</v>
      </c>
      <c r="AG155" s="284">
        <f t="shared" si="43"/>
        <v>14</v>
      </c>
      <c r="AH155" s="4">
        <f t="shared" si="35"/>
        <v>63</v>
      </c>
      <c r="AI155" s="254">
        <f t="shared" si="36"/>
        <v>83.333333333333343</v>
      </c>
      <c r="AJ155" s="254">
        <f t="shared" si="37"/>
        <v>0</v>
      </c>
      <c r="AK155" s="254">
        <f t="shared" si="38"/>
        <v>69.642857142857139</v>
      </c>
      <c r="AL155" s="254">
        <f t="shared" si="39"/>
        <v>100</v>
      </c>
      <c r="AM155" s="254">
        <f t="shared" si="40"/>
        <v>53.333333333333336</v>
      </c>
      <c r="AN155" s="254">
        <f t="shared" si="41"/>
        <v>93.333333333333329</v>
      </c>
    </row>
    <row r="156" spans="1:40" ht="30" customHeight="1" x14ac:dyDescent="0.2">
      <c r="A156" s="41">
        <f>'STUDENT NAMELIST'!A144</f>
        <v>140</v>
      </c>
      <c r="B156" s="65" t="str">
        <f>'STUDENT NAMELIST'!B144</f>
        <v>2023PEC AI 491</v>
      </c>
      <c r="C156" s="65">
        <f>'STUDENT NAMELIST'!C144</f>
        <v>211423243140</v>
      </c>
      <c r="D156" s="98" t="str">
        <f>'STUDENT NAMELIST'!D144</f>
        <v>HARIPRASAANTH K</v>
      </c>
      <c r="E156" s="41">
        <v>2</v>
      </c>
      <c r="F156" s="41">
        <v>2</v>
      </c>
      <c r="G156" s="41">
        <v>2</v>
      </c>
      <c r="H156" s="41">
        <v>2</v>
      </c>
      <c r="I156" s="41">
        <v>2</v>
      </c>
      <c r="J156" s="41">
        <v>2</v>
      </c>
      <c r="K156" s="41">
        <v>2</v>
      </c>
      <c r="L156" s="41">
        <v>1</v>
      </c>
      <c r="M156" s="41">
        <v>0</v>
      </c>
      <c r="N156" s="41">
        <v>0</v>
      </c>
      <c r="O156" s="91">
        <v>0</v>
      </c>
      <c r="P156" s="91">
        <v>10</v>
      </c>
      <c r="Q156" s="91">
        <v>11</v>
      </c>
      <c r="R156" s="237">
        <v>0</v>
      </c>
      <c r="S156" s="91">
        <v>0</v>
      </c>
      <c r="T156" s="91">
        <v>11</v>
      </c>
      <c r="U156" s="91">
        <v>0</v>
      </c>
      <c r="V156" s="91">
        <v>11</v>
      </c>
      <c r="W156" s="91">
        <v>4</v>
      </c>
      <c r="X156" s="91">
        <v>0</v>
      </c>
      <c r="Y156" s="91">
        <v>0</v>
      </c>
      <c r="Z156" s="91">
        <v>11</v>
      </c>
      <c r="AA156" s="92">
        <f t="shared" si="42"/>
        <v>73</v>
      </c>
      <c r="AB156" s="284">
        <f t="shared" si="30"/>
        <v>6</v>
      </c>
      <c r="AC156" s="284">
        <f t="shared" si="31"/>
        <v>0</v>
      </c>
      <c r="AD156" s="284">
        <f t="shared" si="32"/>
        <v>36</v>
      </c>
      <c r="AE156" s="284">
        <f t="shared" si="33"/>
        <v>6</v>
      </c>
      <c r="AF156" s="284">
        <f t="shared" si="34"/>
        <v>13</v>
      </c>
      <c r="AG156" s="284">
        <f t="shared" si="43"/>
        <v>14</v>
      </c>
      <c r="AH156" s="4">
        <f t="shared" si="35"/>
        <v>73</v>
      </c>
      <c r="AI156" s="254">
        <f t="shared" si="36"/>
        <v>100</v>
      </c>
      <c r="AJ156" s="254">
        <f t="shared" si="37"/>
        <v>0</v>
      </c>
      <c r="AK156" s="254">
        <f t="shared" si="38"/>
        <v>83.720930232558146</v>
      </c>
      <c r="AL156" s="254">
        <f t="shared" si="39"/>
        <v>100</v>
      </c>
      <c r="AM156" s="254">
        <f t="shared" si="40"/>
        <v>76.470588235294116</v>
      </c>
      <c r="AN156" s="254">
        <f t="shared" si="41"/>
        <v>82.35294117647058</v>
      </c>
    </row>
    <row r="157" spans="1:40" ht="30" customHeight="1" x14ac:dyDescent="0.2">
      <c r="A157" s="41">
        <f>'STUDENT NAMELIST'!A145</f>
        <v>141</v>
      </c>
      <c r="B157" s="65" t="str">
        <f>'STUDENT NAMELIST'!B145</f>
        <v>2023PEC AI 492</v>
      </c>
      <c r="C157" s="65">
        <f>'STUDENT NAMELIST'!C145</f>
        <v>211423243141</v>
      </c>
      <c r="D157" s="98" t="str">
        <f>'STUDENT NAMELIST'!D145</f>
        <v>HARISH J</v>
      </c>
      <c r="E157" s="41">
        <v>2</v>
      </c>
      <c r="F157" s="41">
        <v>2</v>
      </c>
      <c r="G157" s="41">
        <v>2</v>
      </c>
      <c r="H157" s="41">
        <v>2</v>
      </c>
      <c r="I157" s="41">
        <v>2</v>
      </c>
      <c r="J157" s="41">
        <v>2</v>
      </c>
      <c r="K157" s="41">
        <v>2</v>
      </c>
      <c r="L157" s="41">
        <v>0</v>
      </c>
      <c r="M157" s="41">
        <v>0</v>
      </c>
      <c r="N157" s="41">
        <v>0</v>
      </c>
      <c r="O157" s="91">
        <v>10</v>
      </c>
      <c r="P157" s="91">
        <v>0</v>
      </c>
      <c r="Q157" s="91">
        <v>0</v>
      </c>
      <c r="R157" s="237">
        <v>10</v>
      </c>
      <c r="S157" s="91">
        <v>9</v>
      </c>
      <c r="T157" s="91">
        <v>0</v>
      </c>
      <c r="U157" s="91">
        <v>10</v>
      </c>
      <c r="V157" s="91">
        <v>0</v>
      </c>
      <c r="W157" s="91">
        <v>0</v>
      </c>
      <c r="X157" s="91">
        <v>5</v>
      </c>
      <c r="Y157" s="91">
        <v>10</v>
      </c>
      <c r="Z157" s="91">
        <v>0</v>
      </c>
      <c r="AA157" s="92">
        <f t="shared" si="42"/>
        <v>68</v>
      </c>
      <c r="AB157" s="284">
        <f t="shared" si="30"/>
        <v>6</v>
      </c>
      <c r="AC157" s="284">
        <f t="shared" si="31"/>
        <v>0</v>
      </c>
      <c r="AD157" s="284">
        <f t="shared" si="32"/>
        <v>43</v>
      </c>
      <c r="AE157" s="284">
        <f t="shared" si="33"/>
        <v>6</v>
      </c>
      <c r="AF157" s="284">
        <f t="shared" si="34"/>
        <v>7</v>
      </c>
      <c r="AG157" s="284">
        <f t="shared" si="43"/>
        <v>14</v>
      </c>
      <c r="AH157" s="4">
        <f t="shared" si="35"/>
        <v>68</v>
      </c>
      <c r="AI157" s="254">
        <f t="shared" si="36"/>
        <v>100</v>
      </c>
      <c r="AJ157" s="254">
        <f t="shared" si="37"/>
        <v>0</v>
      </c>
      <c r="AK157" s="254">
        <f t="shared" si="38"/>
        <v>76.785714285714292</v>
      </c>
      <c r="AL157" s="254">
        <f t="shared" si="39"/>
        <v>100</v>
      </c>
      <c r="AM157" s="254">
        <f t="shared" si="40"/>
        <v>46.666666666666664</v>
      </c>
      <c r="AN157" s="254">
        <f t="shared" si="41"/>
        <v>93.333333333333329</v>
      </c>
    </row>
    <row r="158" spans="1:40" ht="30" customHeight="1" x14ac:dyDescent="0.2">
      <c r="A158" s="41">
        <f>'STUDENT NAMELIST'!A146</f>
        <v>142</v>
      </c>
      <c r="B158" s="65" t="str">
        <f>'STUDENT NAMELIST'!B146</f>
        <v>2023PEC AI 493</v>
      </c>
      <c r="C158" s="65">
        <f>'STUDENT NAMELIST'!C146</f>
        <v>211423243142</v>
      </c>
      <c r="D158" s="98" t="str">
        <f>'STUDENT NAMELIST'!D146</f>
        <v>HARISH P</v>
      </c>
      <c r="E158" s="41">
        <v>2</v>
      </c>
      <c r="F158" s="41">
        <v>2</v>
      </c>
      <c r="G158" s="41">
        <v>2</v>
      </c>
      <c r="H158" s="41">
        <v>2</v>
      </c>
      <c r="I158" s="41">
        <v>2</v>
      </c>
      <c r="J158" s="41">
        <v>2</v>
      </c>
      <c r="K158" s="41">
        <v>2</v>
      </c>
      <c r="L158" s="41">
        <v>2</v>
      </c>
      <c r="M158" s="41">
        <v>2</v>
      </c>
      <c r="N158" s="41">
        <v>0</v>
      </c>
      <c r="O158" s="91">
        <v>0</v>
      </c>
      <c r="P158" s="91">
        <v>12</v>
      </c>
      <c r="Q158" s="91">
        <v>13</v>
      </c>
      <c r="R158" s="237">
        <v>0</v>
      </c>
      <c r="S158" s="91">
        <v>0</v>
      </c>
      <c r="T158" s="91">
        <v>13</v>
      </c>
      <c r="U158" s="91">
        <v>0</v>
      </c>
      <c r="V158" s="91">
        <v>13</v>
      </c>
      <c r="W158" s="91">
        <v>8</v>
      </c>
      <c r="X158" s="91">
        <v>0</v>
      </c>
      <c r="Y158" s="91">
        <v>0</v>
      </c>
      <c r="Z158" s="91">
        <v>14</v>
      </c>
      <c r="AA158" s="92">
        <f t="shared" si="42"/>
        <v>91</v>
      </c>
      <c r="AB158" s="284">
        <f t="shared" si="30"/>
        <v>6</v>
      </c>
      <c r="AC158" s="284">
        <f t="shared" si="31"/>
        <v>0</v>
      </c>
      <c r="AD158" s="284">
        <f t="shared" si="32"/>
        <v>42</v>
      </c>
      <c r="AE158" s="284">
        <f t="shared" si="33"/>
        <v>6</v>
      </c>
      <c r="AF158" s="284">
        <f t="shared" si="34"/>
        <v>16</v>
      </c>
      <c r="AG158" s="284">
        <f t="shared" si="43"/>
        <v>14</v>
      </c>
      <c r="AH158" s="4">
        <f t="shared" si="35"/>
        <v>91</v>
      </c>
      <c r="AI158" s="254">
        <f t="shared" si="36"/>
        <v>100</v>
      </c>
      <c r="AJ158" s="254">
        <f t="shared" si="37"/>
        <v>0</v>
      </c>
      <c r="AK158" s="254">
        <f t="shared" si="38"/>
        <v>97.674418604651152</v>
      </c>
      <c r="AL158" s="254">
        <f t="shared" si="39"/>
        <v>100</v>
      </c>
      <c r="AM158" s="254">
        <f t="shared" si="40"/>
        <v>94.117647058823522</v>
      </c>
      <c r="AN158" s="254">
        <f t="shared" si="41"/>
        <v>82.35294117647058</v>
      </c>
    </row>
    <row r="159" spans="1:40" ht="30" customHeight="1" x14ac:dyDescent="0.2">
      <c r="A159" s="41">
        <f>'STUDENT NAMELIST'!A147</f>
        <v>143</v>
      </c>
      <c r="B159" s="65" t="str">
        <f>'STUDENT NAMELIST'!B147</f>
        <v>2023PEC AI 495</v>
      </c>
      <c r="C159" s="65">
        <f>'STUDENT NAMELIST'!C147</f>
        <v>211423243143</v>
      </c>
      <c r="D159" s="98" t="str">
        <f>'STUDENT NAMELIST'!D147</f>
        <v>HARISH RAMNAATH E</v>
      </c>
      <c r="E159" s="41">
        <v>2</v>
      </c>
      <c r="F159" s="41">
        <v>2</v>
      </c>
      <c r="G159" s="41">
        <v>2</v>
      </c>
      <c r="H159" s="41">
        <v>0</v>
      </c>
      <c r="I159" s="41">
        <v>0</v>
      </c>
      <c r="J159" s="41">
        <v>0</v>
      </c>
      <c r="K159" s="41">
        <v>0</v>
      </c>
      <c r="L159" s="41">
        <v>0</v>
      </c>
      <c r="M159" s="41">
        <v>0</v>
      </c>
      <c r="N159" s="41">
        <v>0</v>
      </c>
      <c r="O159" s="91">
        <v>5</v>
      </c>
      <c r="P159" s="91">
        <v>0</v>
      </c>
      <c r="Q159" s="91">
        <v>0</v>
      </c>
      <c r="R159" s="237">
        <v>5</v>
      </c>
      <c r="S159" s="91">
        <v>4</v>
      </c>
      <c r="T159" s="91">
        <v>0</v>
      </c>
      <c r="U159" s="91">
        <v>5</v>
      </c>
      <c r="V159" s="91">
        <v>0</v>
      </c>
      <c r="W159" s="91">
        <v>0</v>
      </c>
      <c r="X159" s="91">
        <v>2</v>
      </c>
      <c r="Y159" s="91">
        <v>5</v>
      </c>
      <c r="Z159" s="91">
        <v>0</v>
      </c>
      <c r="AA159" s="92">
        <f t="shared" si="42"/>
        <v>32</v>
      </c>
      <c r="AB159" s="284">
        <f t="shared" si="30"/>
        <v>4</v>
      </c>
      <c r="AC159" s="284">
        <f t="shared" si="31"/>
        <v>0</v>
      </c>
      <c r="AD159" s="284">
        <f t="shared" si="32"/>
        <v>19</v>
      </c>
      <c r="AE159" s="284">
        <f t="shared" si="33"/>
        <v>6</v>
      </c>
      <c r="AF159" s="284">
        <f t="shared" si="34"/>
        <v>4</v>
      </c>
      <c r="AG159" s="284">
        <f t="shared" si="43"/>
        <v>14</v>
      </c>
      <c r="AH159" s="4">
        <f t="shared" si="35"/>
        <v>32</v>
      </c>
      <c r="AI159" s="254">
        <f t="shared" si="36"/>
        <v>66.666666666666657</v>
      </c>
      <c r="AJ159" s="254">
        <f t="shared" si="37"/>
        <v>0</v>
      </c>
      <c r="AK159" s="254">
        <f t="shared" si="38"/>
        <v>33.928571428571431</v>
      </c>
      <c r="AL159" s="254">
        <f t="shared" si="39"/>
        <v>100</v>
      </c>
      <c r="AM159" s="254">
        <f t="shared" si="40"/>
        <v>26.666666666666668</v>
      </c>
      <c r="AN159" s="254">
        <f t="shared" si="41"/>
        <v>93.333333333333329</v>
      </c>
    </row>
    <row r="160" spans="1:40" ht="30" customHeight="1" x14ac:dyDescent="0.2">
      <c r="A160" s="41">
        <f>'STUDENT NAMELIST'!A148</f>
        <v>144</v>
      </c>
      <c r="B160" s="65" t="str">
        <f>'STUDENT NAMELIST'!B148</f>
        <v>2023PEC AI 496</v>
      </c>
      <c r="C160" s="65">
        <f>'STUDENT NAMELIST'!C148</f>
        <v>211423243144</v>
      </c>
      <c r="D160" s="98" t="str">
        <f>'STUDENT NAMELIST'!D148</f>
        <v>HARISH V J</v>
      </c>
      <c r="E160" s="41">
        <v>2</v>
      </c>
      <c r="F160" s="41">
        <v>2</v>
      </c>
      <c r="G160" s="41">
        <v>2</v>
      </c>
      <c r="H160" s="41">
        <v>2</v>
      </c>
      <c r="I160" s="41">
        <v>0</v>
      </c>
      <c r="J160" s="41">
        <v>0</v>
      </c>
      <c r="K160" s="41">
        <v>0</v>
      </c>
      <c r="L160" s="41">
        <v>0</v>
      </c>
      <c r="M160" s="41">
        <v>0</v>
      </c>
      <c r="N160" s="41">
        <v>0</v>
      </c>
      <c r="O160" s="91">
        <v>0</v>
      </c>
      <c r="P160" s="91">
        <v>6</v>
      </c>
      <c r="Q160" s="91">
        <v>6</v>
      </c>
      <c r="R160" s="237">
        <v>0</v>
      </c>
      <c r="S160" s="91">
        <v>0</v>
      </c>
      <c r="T160" s="91">
        <v>6</v>
      </c>
      <c r="U160" s="91">
        <v>0</v>
      </c>
      <c r="V160" s="91">
        <v>6</v>
      </c>
      <c r="W160" s="91">
        <v>1</v>
      </c>
      <c r="X160" s="91">
        <v>0</v>
      </c>
      <c r="Y160" s="91">
        <v>0</v>
      </c>
      <c r="Z160" s="91">
        <v>11</v>
      </c>
      <c r="AA160" s="92">
        <f t="shared" si="42"/>
        <v>44</v>
      </c>
      <c r="AB160" s="284">
        <f t="shared" si="30"/>
        <v>4</v>
      </c>
      <c r="AC160" s="284">
        <f t="shared" si="31"/>
        <v>0</v>
      </c>
      <c r="AD160" s="284">
        <f t="shared" si="32"/>
        <v>20</v>
      </c>
      <c r="AE160" s="284">
        <f t="shared" si="33"/>
        <v>6</v>
      </c>
      <c r="AF160" s="284">
        <f t="shared" si="34"/>
        <v>13</v>
      </c>
      <c r="AG160" s="284">
        <f t="shared" si="43"/>
        <v>14</v>
      </c>
      <c r="AH160" s="4">
        <f t="shared" si="35"/>
        <v>44</v>
      </c>
      <c r="AI160" s="254">
        <f t="shared" si="36"/>
        <v>66.666666666666657</v>
      </c>
      <c r="AJ160" s="254">
        <f t="shared" si="37"/>
        <v>0</v>
      </c>
      <c r="AK160" s="254">
        <f t="shared" si="38"/>
        <v>46.511627906976742</v>
      </c>
      <c r="AL160" s="254">
        <f t="shared" si="39"/>
        <v>100</v>
      </c>
      <c r="AM160" s="254">
        <f t="shared" si="40"/>
        <v>76.470588235294116</v>
      </c>
      <c r="AN160" s="254">
        <f t="shared" si="41"/>
        <v>82.35294117647058</v>
      </c>
    </row>
    <row r="161" spans="1:40" ht="30" customHeight="1" x14ac:dyDescent="0.2">
      <c r="A161" s="41">
        <f>'STUDENT NAMELIST'!A149</f>
        <v>145</v>
      </c>
      <c r="B161" s="65" t="str">
        <f>'STUDENT NAMELIST'!B149</f>
        <v>2023PEC AI 497</v>
      </c>
      <c r="C161" s="65">
        <f>'STUDENT NAMELIST'!C149</f>
        <v>211423243145</v>
      </c>
      <c r="D161" s="98" t="str">
        <f>'STUDENT NAMELIST'!D149</f>
        <v>HARIVISHNU K C</v>
      </c>
      <c r="E161" s="41">
        <v>2</v>
      </c>
      <c r="F161" s="41">
        <v>2</v>
      </c>
      <c r="G161" s="41">
        <v>2</v>
      </c>
      <c r="H161" s="41">
        <v>2</v>
      </c>
      <c r="I161" s="41">
        <v>2</v>
      </c>
      <c r="J161" s="41">
        <v>2</v>
      </c>
      <c r="K161" s="41">
        <v>2</v>
      </c>
      <c r="L161" s="41">
        <v>1</v>
      </c>
      <c r="M161" s="41">
        <v>0</v>
      </c>
      <c r="N161" s="41">
        <v>0</v>
      </c>
      <c r="O161" s="91">
        <v>11</v>
      </c>
      <c r="P161" s="91">
        <v>0</v>
      </c>
      <c r="Q161" s="91">
        <v>0</v>
      </c>
      <c r="R161" s="237">
        <v>11</v>
      </c>
      <c r="S161" s="91">
        <v>9</v>
      </c>
      <c r="T161" s="91">
        <v>0</v>
      </c>
      <c r="U161" s="91">
        <v>11</v>
      </c>
      <c r="V161" s="91">
        <v>0</v>
      </c>
      <c r="W161" s="91">
        <v>0</v>
      </c>
      <c r="X161" s="91">
        <v>7</v>
      </c>
      <c r="Y161" s="91">
        <v>11</v>
      </c>
      <c r="Z161" s="91">
        <v>0</v>
      </c>
      <c r="AA161" s="92">
        <f t="shared" si="42"/>
        <v>75</v>
      </c>
      <c r="AB161" s="284">
        <f t="shared" si="30"/>
        <v>6</v>
      </c>
      <c r="AC161" s="284">
        <f t="shared" si="31"/>
        <v>0</v>
      </c>
      <c r="AD161" s="284">
        <f t="shared" si="32"/>
        <v>46</v>
      </c>
      <c r="AE161" s="284">
        <f t="shared" si="33"/>
        <v>6</v>
      </c>
      <c r="AF161" s="284">
        <f t="shared" si="34"/>
        <v>9</v>
      </c>
      <c r="AG161" s="284">
        <f t="shared" si="43"/>
        <v>14</v>
      </c>
      <c r="AH161" s="4">
        <f t="shared" si="35"/>
        <v>75</v>
      </c>
      <c r="AI161" s="254">
        <f t="shared" si="36"/>
        <v>100</v>
      </c>
      <c r="AJ161" s="254">
        <f t="shared" si="37"/>
        <v>0</v>
      </c>
      <c r="AK161" s="254">
        <f t="shared" si="38"/>
        <v>82.142857142857139</v>
      </c>
      <c r="AL161" s="254">
        <f t="shared" si="39"/>
        <v>100</v>
      </c>
      <c r="AM161" s="254">
        <f t="shared" si="40"/>
        <v>60</v>
      </c>
      <c r="AN161" s="254">
        <f t="shared" si="41"/>
        <v>93.333333333333329</v>
      </c>
    </row>
    <row r="162" spans="1:40" ht="30" customHeight="1" x14ac:dyDescent="0.2">
      <c r="A162" s="41">
        <f>'STUDENT NAMELIST'!A150</f>
        <v>146</v>
      </c>
      <c r="B162" s="65" t="str">
        <f>'STUDENT NAMELIST'!B150</f>
        <v>2023PEC AI 163</v>
      </c>
      <c r="C162" s="65">
        <f>'STUDENT NAMELIST'!C150</f>
        <v>211423243146</v>
      </c>
      <c r="D162" s="98" t="str">
        <f>'STUDENT NAMELIST'!D150</f>
        <v>HARSHAVARTHINI T</v>
      </c>
      <c r="E162" s="41">
        <v>2</v>
      </c>
      <c r="F162" s="41">
        <v>2</v>
      </c>
      <c r="G162" s="41">
        <v>2</v>
      </c>
      <c r="H162" s="41">
        <v>2</v>
      </c>
      <c r="I162" s="41">
        <v>2</v>
      </c>
      <c r="J162" s="41">
        <v>2</v>
      </c>
      <c r="K162" s="41">
        <v>2</v>
      </c>
      <c r="L162" s="41">
        <v>2</v>
      </c>
      <c r="M162" s="41">
        <v>2</v>
      </c>
      <c r="N162" s="41">
        <v>2</v>
      </c>
      <c r="O162" s="91">
        <v>0</v>
      </c>
      <c r="P162" s="91">
        <v>13</v>
      </c>
      <c r="Q162" s="91">
        <v>13</v>
      </c>
      <c r="R162" s="237">
        <v>0</v>
      </c>
      <c r="S162" s="91">
        <v>0</v>
      </c>
      <c r="T162" s="91">
        <v>13</v>
      </c>
      <c r="U162" s="91">
        <v>0</v>
      </c>
      <c r="V162" s="91">
        <v>13</v>
      </c>
      <c r="W162" s="91">
        <v>13</v>
      </c>
      <c r="X162" s="91">
        <v>0</v>
      </c>
      <c r="Y162" s="91">
        <v>0</v>
      </c>
      <c r="Z162" s="91">
        <v>15</v>
      </c>
      <c r="AA162" s="92">
        <f t="shared" si="42"/>
        <v>100</v>
      </c>
      <c r="AB162" s="284">
        <f t="shared" si="30"/>
        <v>6</v>
      </c>
      <c r="AC162" s="284">
        <f t="shared" si="31"/>
        <v>2</v>
      </c>
      <c r="AD162" s="284">
        <f t="shared" si="32"/>
        <v>43</v>
      </c>
      <c r="AE162" s="284">
        <f t="shared" si="33"/>
        <v>6</v>
      </c>
      <c r="AF162" s="284">
        <f t="shared" si="34"/>
        <v>17</v>
      </c>
      <c r="AG162" s="284">
        <f t="shared" si="43"/>
        <v>14</v>
      </c>
      <c r="AH162" s="4">
        <f t="shared" si="35"/>
        <v>100</v>
      </c>
      <c r="AI162" s="254">
        <f t="shared" si="36"/>
        <v>100</v>
      </c>
      <c r="AJ162" s="254">
        <f t="shared" si="37"/>
        <v>100</v>
      </c>
      <c r="AK162" s="254">
        <f t="shared" si="38"/>
        <v>100</v>
      </c>
      <c r="AL162" s="254">
        <f t="shared" si="39"/>
        <v>100</v>
      </c>
      <c r="AM162" s="254">
        <f t="shared" si="40"/>
        <v>100</v>
      </c>
      <c r="AN162" s="254">
        <f t="shared" si="41"/>
        <v>82.35294117647058</v>
      </c>
    </row>
    <row r="163" spans="1:40" ht="30" customHeight="1" x14ac:dyDescent="0.2">
      <c r="A163" s="41">
        <f>'STUDENT NAMELIST'!A151</f>
        <v>147</v>
      </c>
      <c r="B163" s="65" t="str">
        <f>'STUDENT NAMELIST'!B151</f>
        <v>2023PEC AI 167</v>
      </c>
      <c r="C163" s="65">
        <f>'STUDENT NAMELIST'!C151</f>
        <v>211423243147</v>
      </c>
      <c r="D163" s="98" t="str">
        <f>'STUDENT NAMELIST'!D151</f>
        <v>HARSHINI M</v>
      </c>
      <c r="E163" s="41">
        <v>2</v>
      </c>
      <c r="F163" s="41">
        <v>2</v>
      </c>
      <c r="G163" s="41">
        <v>2</v>
      </c>
      <c r="H163" s="41">
        <v>2</v>
      </c>
      <c r="I163" s="41">
        <v>2</v>
      </c>
      <c r="J163" s="41">
        <v>2</v>
      </c>
      <c r="K163" s="41">
        <v>2</v>
      </c>
      <c r="L163" s="41">
        <v>2</v>
      </c>
      <c r="M163" s="41">
        <v>0</v>
      </c>
      <c r="N163" s="41">
        <v>0</v>
      </c>
      <c r="O163" s="91">
        <v>12</v>
      </c>
      <c r="P163" s="91">
        <v>0</v>
      </c>
      <c r="Q163" s="91">
        <v>0</v>
      </c>
      <c r="R163" s="237">
        <v>12</v>
      </c>
      <c r="S163" s="91">
        <v>10</v>
      </c>
      <c r="T163" s="91">
        <v>0</v>
      </c>
      <c r="U163" s="91">
        <v>12</v>
      </c>
      <c r="V163" s="91">
        <v>0</v>
      </c>
      <c r="W163" s="91">
        <v>0</v>
      </c>
      <c r="X163" s="91">
        <v>5</v>
      </c>
      <c r="Y163" s="91">
        <v>12</v>
      </c>
      <c r="Z163" s="91">
        <v>0</v>
      </c>
      <c r="AA163" s="92">
        <f t="shared" si="42"/>
        <v>79</v>
      </c>
      <c r="AB163" s="284">
        <f t="shared" si="30"/>
        <v>6</v>
      </c>
      <c r="AC163" s="284">
        <f t="shared" si="31"/>
        <v>0</v>
      </c>
      <c r="AD163" s="284">
        <f t="shared" si="32"/>
        <v>50</v>
      </c>
      <c r="AE163" s="284">
        <f t="shared" si="33"/>
        <v>6</v>
      </c>
      <c r="AF163" s="284">
        <f t="shared" si="34"/>
        <v>7</v>
      </c>
      <c r="AG163" s="284">
        <f t="shared" si="43"/>
        <v>14</v>
      </c>
      <c r="AH163" s="4">
        <f t="shared" si="35"/>
        <v>79</v>
      </c>
      <c r="AI163" s="254">
        <f t="shared" si="36"/>
        <v>100</v>
      </c>
      <c r="AJ163" s="254">
        <f t="shared" si="37"/>
        <v>0</v>
      </c>
      <c r="AK163" s="254">
        <f t="shared" si="38"/>
        <v>89.285714285714292</v>
      </c>
      <c r="AL163" s="254">
        <f t="shared" si="39"/>
        <v>100</v>
      </c>
      <c r="AM163" s="254">
        <f t="shared" si="40"/>
        <v>46.666666666666664</v>
      </c>
      <c r="AN163" s="254">
        <f t="shared" si="41"/>
        <v>93.333333333333329</v>
      </c>
    </row>
    <row r="164" spans="1:40" ht="30" customHeight="1" x14ac:dyDescent="0.2">
      <c r="A164" s="41">
        <f>'STUDENT NAMELIST'!A152</f>
        <v>148</v>
      </c>
      <c r="B164" s="65" t="str">
        <f>'STUDENT NAMELIST'!B152</f>
        <v>2023PEC AI 164</v>
      </c>
      <c r="C164" s="65">
        <f>'STUDENT NAMELIST'!C152</f>
        <v>211423243148</v>
      </c>
      <c r="D164" s="98" t="str">
        <f>'STUDENT NAMELIST'!D152</f>
        <v>HARSHINI R R</v>
      </c>
      <c r="E164" s="41">
        <v>2</v>
      </c>
      <c r="F164" s="41">
        <v>2</v>
      </c>
      <c r="G164" s="41">
        <v>2</v>
      </c>
      <c r="H164" s="41">
        <v>2</v>
      </c>
      <c r="I164" s="41">
        <v>2</v>
      </c>
      <c r="J164" s="41">
        <v>2</v>
      </c>
      <c r="K164" s="41">
        <v>1</v>
      </c>
      <c r="L164" s="41">
        <v>0</v>
      </c>
      <c r="M164" s="41">
        <v>0</v>
      </c>
      <c r="N164" s="41">
        <v>0</v>
      </c>
      <c r="O164" s="91">
        <v>0</v>
      </c>
      <c r="P164" s="91">
        <v>9</v>
      </c>
      <c r="Q164" s="91">
        <v>10</v>
      </c>
      <c r="R164" s="237">
        <v>0</v>
      </c>
      <c r="S164" s="91">
        <v>0</v>
      </c>
      <c r="T164" s="91">
        <v>10</v>
      </c>
      <c r="U164" s="91">
        <v>0</v>
      </c>
      <c r="V164" s="91">
        <v>10</v>
      </c>
      <c r="W164" s="91">
        <v>3</v>
      </c>
      <c r="X164" s="91">
        <v>0</v>
      </c>
      <c r="Y164" s="91">
        <v>0</v>
      </c>
      <c r="Z164" s="91">
        <v>10</v>
      </c>
      <c r="AA164" s="92">
        <f t="shared" si="42"/>
        <v>65</v>
      </c>
      <c r="AB164" s="284">
        <f t="shared" si="30"/>
        <v>5</v>
      </c>
      <c r="AC164" s="284">
        <f t="shared" si="31"/>
        <v>0</v>
      </c>
      <c r="AD164" s="284">
        <f t="shared" si="32"/>
        <v>33</v>
      </c>
      <c r="AE164" s="284">
        <f t="shared" si="33"/>
        <v>6</v>
      </c>
      <c r="AF164" s="284">
        <f t="shared" si="34"/>
        <v>12</v>
      </c>
      <c r="AG164" s="284">
        <f t="shared" si="43"/>
        <v>14</v>
      </c>
      <c r="AH164" s="4">
        <f t="shared" si="35"/>
        <v>65</v>
      </c>
      <c r="AI164" s="254">
        <f t="shared" si="36"/>
        <v>83.333333333333343</v>
      </c>
      <c r="AJ164" s="254">
        <f t="shared" si="37"/>
        <v>0</v>
      </c>
      <c r="AK164" s="254">
        <f t="shared" si="38"/>
        <v>76.744186046511629</v>
      </c>
      <c r="AL164" s="254">
        <f t="shared" si="39"/>
        <v>100</v>
      </c>
      <c r="AM164" s="254">
        <f t="shared" si="40"/>
        <v>70.588235294117652</v>
      </c>
      <c r="AN164" s="254">
        <f t="shared" si="41"/>
        <v>82.35294117647058</v>
      </c>
    </row>
    <row r="165" spans="1:40" ht="30" customHeight="1" x14ac:dyDescent="0.2">
      <c r="A165" s="41">
        <f>'STUDENT NAMELIST'!A153</f>
        <v>149</v>
      </c>
      <c r="B165" s="65" t="str">
        <f>'STUDENT NAMELIST'!B153</f>
        <v>2023PEC AI 165</v>
      </c>
      <c r="C165" s="65">
        <f>'STUDENT NAMELIST'!C153</f>
        <v>211423243149</v>
      </c>
      <c r="D165" s="98" t="str">
        <f>'STUDENT NAMELIST'!D153</f>
        <v xml:space="preserve">HARSHINI T </v>
      </c>
      <c r="E165" s="41">
        <v>2</v>
      </c>
      <c r="F165" s="41">
        <v>2</v>
      </c>
      <c r="G165" s="41">
        <v>2</v>
      </c>
      <c r="H165" s="41">
        <v>2</v>
      </c>
      <c r="I165" s="41">
        <v>2</v>
      </c>
      <c r="J165" s="41">
        <v>2</v>
      </c>
      <c r="K165" s="41">
        <v>2</v>
      </c>
      <c r="L165" s="41">
        <v>1</v>
      </c>
      <c r="M165" s="41">
        <v>0</v>
      </c>
      <c r="N165" s="41">
        <v>0</v>
      </c>
      <c r="O165" s="91">
        <v>11</v>
      </c>
      <c r="P165" s="91">
        <v>0</v>
      </c>
      <c r="Q165" s="91">
        <v>0</v>
      </c>
      <c r="R165" s="237">
        <v>11</v>
      </c>
      <c r="S165" s="91">
        <v>9</v>
      </c>
      <c r="T165" s="91">
        <v>0</v>
      </c>
      <c r="U165" s="91">
        <v>11</v>
      </c>
      <c r="V165" s="91">
        <v>0</v>
      </c>
      <c r="W165" s="91">
        <v>0</v>
      </c>
      <c r="X165" s="91">
        <v>5</v>
      </c>
      <c r="Y165" s="91">
        <v>11</v>
      </c>
      <c r="Z165" s="91">
        <v>0</v>
      </c>
      <c r="AA165" s="92">
        <f t="shared" si="42"/>
        <v>73</v>
      </c>
      <c r="AB165" s="284">
        <f t="shared" si="30"/>
        <v>6</v>
      </c>
      <c r="AC165" s="284">
        <f t="shared" si="31"/>
        <v>0</v>
      </c>
      <c r="AD165" s="284">
        <f t="shared" si="32"/>
        <v>46</v>
      </c>
      <c r="AE165" s="284">
        <f t="shared" si="33"/>
        <v>6</v>
      </c>
      <c r="AF165" s="284">
        <f t="shared" si="34"/>
        <v>7</v>
      </c>
      <c r="AG165" s="284">
        <f t="shared" si="43"/>
        <v>14</v>
      </c>
      <c r="AH165" s="4">
        <f t="shared" si="35"/>
        <v>73</v>
      </c>
      <c r="AI165" s="254">
        <f t="shared" si="36"/>
        <v>100</v>
      </c>
      <c r="AJ165" s="254">
        <f t="shared" si="37"/>
        <v>0</v>
      </c>
      <c r="AK165" s="254">
        <f t="shared" si="38"/>
        <v>82.142857142857139</v>
      </c>
      <c r="AL165" s="254">
        <f t="shared" si="39"/>
        <v>100</v>
      </c>
      <c r="AM165" s="254">
        <f t="shared" si="40"/>
        <v>46.666666666666664</v>
      </c>
      <c r="AN165" s="254">
        <f t="shared" si="41"/>
        <v>93.333333333333329</v>
      </c>
    </row>
    <row r="166" spans="1:40" ht="30" customHeight="1" x14ac:dyDescent="0.2">
      <c r="A166" s="41">
        <f>'STUDENT NAMELIST'!A154</f>
        <v>150</v>
      </c>
      <c r="B166" s="65" t="str">
        <f>'STUDENT NAMELIST'!B154</f>
        <v>2023PEC AI 166</v>
      </c>
      <c r="C166" s="65">
        <f>'STUDENT NAMELIST'!C154</f>
        <v>211423243150</v>
      </c>
      <c r="D166" s="98" t="str">
        <f>'STUDENT NAMELIST'!D154</f>
        <v>HARSHINI V M</v>
      </c>
      <c r="E166" s="41">
        <v>2</v>
      </c>
      <c r="F166" s="41">
        <v>2</v>
      </c>
      <c r="G166" s="41">
        <v>2</v>
      </c>
      <c r="H166" s="41">
        <v>2</v>
      </c>
      <c r="I166" s="41">
        <v>2</v>
      </c>
      <c r="J166" s="41">
        <v>2</v>
      </c>
      <c r="K166" s="41">
        <v>2</v>
      </c>
      <c r="L166" s="41">
        <v>2</v>
      </c>
      <c r="M166" s="41">
        <v>0</v>
      </c>
      <c r="N166" s="41">
        <v>0</v>
      </c>
      <c r="O166" s="91">
        <v>0</v>
      </c>
      <c r="P166" s="91">
        <v>11</v>
      </c>
      <c r="Q166" s="91">
        <v>11</v>
      </c>
      <c r="R166" s="237">
        <v>0</v>
      </c>
      <c r="S166" s="91">
        <v>0</v>
      </c>
      <c r="T166" s="91">
        <v>11</v>
      </c>
      <c r="U166" s="91">
        <v>0</v>
      </c>
      <c r="V166" s="91">
        <v>11</v>
      </c>
      <c r="W166" s="91">
        <v>6</v>
      </c>
      <c r="X166" s="91">
        <v>0</v>
      </c>
      <c r="Y166" s="91">
        <v>0</v>
      </c>
      <c r="Z166" s="91">
        <v>12</v>
      </c>
      <c r="AA166" s="92">
        <f t="shared" si="42"/>
        <v>78</v>
      </c>
      <c r="AB166" s="284">
        <f t="shared" si="30"/>
        <v>6</v>
      </c>
      <c r="AC166" s="284">
        <f t="shared" si="31"/>
        <v>0</v>
      </c>
      <c r="AD166" s="284">
        <f t="shared" si="32"/>
        <v>37</v>
      </c>
      <c r="AE166" s="284">
        <f t="shared" si="33"/>
        <v>6</v>
      </c>
      <c r="AF166" s="284">
        <f t="shared" si="34"/>
        <v>14</v>
      </c>
      <c r="AG166" s="284">
        <f t="shared" si="43"/>
        <v>14</v>
      </c>
      <c r="AH166" s="4">
        <f t="shared" si="35"/>
        <v>78</v>
      </c>
      <c r="AI166" s="254">
        <f t="shared" si="36"/>
        <v>100</v>
      </c>
      <c r="AJ166" s="254">
        <f t="shared" si="37"/>
        <v>0</v>
      </c>
      <c r="AK166" s="254">
        <f t="shared" si="38"/>
        <v>86.04651162790698</v>
      </c>
      <c r="AL166" s="254">
        <f t="shared" si="39"/>
        <v>100</v>
      </c>
      <c r="AM166" s="254">
        <f t="shared" si="40"/>
        <v>82.35294117647058</v>
      </c>
      <c r="AN166" s="254">
        <f t="shared" si="41"/>
        <v>82.35294117647058</v>
      </c>
    </row>
    <row r="167" spans="1:40" ht="30" customHeight="1" x14ac:dyDescent="0.2">
      <c r="A167" s="41">
        <f>'STUDENT NAMELIST'!A155</f>
        <v>151</v>
      </c>
      <c r="B167" s="65" t="str">
        <f>'STUDENT NAMELIST'!B155</f>
        <v>2023PEC AI 191</v>
      </c>
      <c r="C167" s="65">
        <f>'STUDENT NAMELIST'!C155</f>
        <v>211423243151</v>
      </c>
      <c r="D167" s="98" t="str">
        <f>'STUDENT NAMELIST'!D155</f>
        <v>HARSHITHAA SREE S</v>
      </c>
      <c r="E167" s="41">
        <v>2</v>
      </c>
      <c r="F167" s="41">
        <v>2</v>
      </c>
      <c r="G167" s="41">
        <v>2</v>
      </c>
      <c r="H167" s="41">
        <v>2</v>
      </c>
      <c r="I167" s="41">
        <v>2</v>
      </c>
      <c r="J167" s="41">
        <v>2</v>
      </c>
      <c r="K167" s="41">
        <v>1</v>
      </c>
      <c r="L167" s="41">
        <v>0</v>
      </c>
      <c r="M167" s="41">
        <v>0</v>
      </c>
      <c r="N167" s="41">
        <v>0</v>
      </c>
      <c r="O167" s="91">
        <v>9</v>
      </c>
      <c r="P167" s="91">
        <v>0</v>
      </c>
      <c r="Q167" s="91">
        <v>0</v>
      </c>
      <c r="R167" s="237">
        <v>9</v>
      </c>
      <c r="S167" s="91">
        <v>8</v>
      </c>
      <c r="T167" s="91">
        <v>0</v>
      </c>
      <c r="U167" s="91">
        <v>9</v>
      </c>
      <c r="V167" s="91">
        <v>0</v>
      </c>
      <c r="W167" s="91">
        <v>0</v>
      </c>
      <c r="X167" s="91">
        <v>6</v>
      </c>
      <c r="Y167" s="91">
        <v>10</v>
      </c>
      <c r="Z167" s="91">
        <v>0</v>
      </c>
      <c r="AA167" s="92">
        <f t="shared" si="42"/>
        <v>64</v>
      </c>
      <c r="AB167" s="284">
        <f t="shared" si="30"/>
        <v>5</v>
      </c>
      <c r="AC167" s="284">
        <f t="shared" si="31"/>
        <v>0</v>
      </c>
      <c r="AD167" s="284">
        <f t="shared" si="32"/>
        <v>39</v>
      </c>
      <c r="AE167" s="284">
        <f t="shared" si="33"/>
        <v>6</v>
      </c>
      <c r="AF167" s="284">
        <f t="shared" si="34"/>
        <v>8</v>
      </c>
      <c r="AG167" s="284">
        <f t="shared" si="43"/>
        <v>14</v>
      </c>
      <c r="AH167" s="4">
        <f t="shared" si="35"/>
        <v>64</v>
      </c>
      <c r="AI167" s="254">
        <f t="shared" si="36"/>
        <v>83.333333333333343</v>
      </c>
      <c r="AJ167" s="254">
        <f t="shared" si="37"/>
        <v>0</v>
      </c>
      <c r="AK167" s="254">
        <f t="shared" si="38"/>
        <v>69.642857142857139</v>
      </c>
      <c r="AL167" s="254">
        <f t="shared" si="39"/>
        <v>100</v>
      </c>
      <c r="AM167" s="254">
        <f t="shared" si="40"/>
        <v>53.333333333333336</v>
      </c>
      <c r="AN167" s="254">
        <f t="shared" si="41"/>
        <v>93.333333333333329</v>
      </c>
    </row>
    <row r="168" spans="1:40" ht="30" customHeight="1" x14ac:dyDescent="0.2">
      <c r="A168" s="41">
        <f>'STUDENT NAMELIST'!A156</f>
        <v>152</v>
      </c>
      <c r="B168" s="65" t="str">
        <f>'STUDENT NAMELIST'!B156</f>
        <v>2023PEC AI 494</v>
      </c>
      <c r="C168" s="65">
        <f>'STUDENT NAMELIST'!C156</f>
        <v>211423243152</v>
      </c>
      <c r="D168" s="98" t="str">
        <f>'STUDENT NAMELIST'!D156</f>
        <v>HARSIH RAJ B</v>
      </c>
      <c r="E168" s="41">
        <v>2</v>
      </c>
      <c r="F168" s="41">
        <v>2</v>
      </c>
      <c r="G168" s="41">
        <v>2</v>
      </c>
      <c r="H168" s="41">
        <v>2</v>
      </c>
      <c r="I168" s="41">
        <v>2</v>
      </c>
      <c r="J168" s="41">
        <v>2</v>
      </c>
      <c r="K168" s="41">
        <v>2</v>
      </c>
      <c r="L168" s="41">
        <v>2</v>
      </c>
      <c r="M168" s="41">
        <v>1</v>
      </c>
      <c r="N168" s="41">
        <v>0</v>
      </c>
      <c r="O168" s="91">
        <v>0</v>
      </c>
      <c r="P168" s="91">
        <v>11</v>
      </c>
      <c r="Q168" s="91">
        <v>12</v>
      </c>
      <c r="R168" s="237">
        <v>0</v>
      </c>
      <c r="S168" s="91">
        <v>0</v>
      </c>
      <c r="T168" s="91">
        <v>12</v>
      </c>
      <c r="U168" s="91">
        <v>0</v>
      </c>
      <c r="V168" s="91">
        <v>12</v>
      </c>
      <c r="W168" s="91">
        <v>7</v>
      </c>
      <c r="X168" s="91">
        <v>0</v>
      </c>
      <c r="Y168" s="91">
        <v>0</v>
      </c>
      <c r="Z168" s="91">
        <v>13</v>
      </c>
      <c r="AA168" s="92">
        <f t="shared" si="42"/>
        <v>84</v>
      </c>
      <c r="AB168" s="284">
        <f t="shared" si="30"/>
        <v>6</v>
      </c>
      <c r="AC168" s="284">
        <f t="shared" si="31"/>
        <v>0</v>
      </c>
      <c r="AD168" s="284">
        <f t="shared" si="32"/>
        <v>39</v>
      </c>
      <c r="AE168" s="284">
        <f t="shared" si="33"/>
        <v>6</v>
      </c>
      <c r="AF168" s="284">
        <f t="shared" si="34"/>
        <v>15</v>
      </c>
      <c r="AG168" s="284">
        <f t="shared" si="43"/>
        <v>14</v>
      </c>
      <c r="AH168" s="4">
        <f t="shared" si="35"/>
        <v>84</v>
      </c>
      <c r="AI168" s="254">
        <f t="shared" si="36"/>
        <v>100</v>
      </c>
      <c r="AJ168" s="254">
        <f t="shared" si="37"/>
        <v>0</v>
      </c>
      <c r="AK168" s="254">
        <f t="shared" si="38"/>
        <v>90.697674418604649</v>
      </c>
      <c r="AL168" s="254">
        <f t="shared" si="39"/>
        <v>100</v>
      </c>
      <c r="AM168" s="254">
        <f t="shared" si="40"/>
        <v>88.235294117647058</v>
      </c>
      <c r="AN168" s="254">
        <f t="shared" si="41"/>
        <v>82.35294117647058</v>
      </c>
    </row>
    <row r="169" spans="1:40" ht="30" customHeight="1" x14ac:dyDescent="0.2">
      <c r="A169" s="41">
        <f>'STUDENT NAMELIST'!A157</f>
        <v>153</v>
      </c>
      <c r="B169" s="65" t="str">
        <f>'STUDENT NAMELIST'!B157</f>
        <v>2023PEC AI 499</v>
      </c>
      <c r="C169" s="65">
        <f>'STUDENT NAMELIST'!C157</f>
        <v>211423243153</v>
      </c>
      <c r="D169" s="98" t="str">
        <f>'STUDENT NAMELIST'!D157</f>
        <v>HEMAND KUMAR V</v>
      </c>
      <c r="E169" s="41">
        <v>2</v>
      </c>
      <c r="F169" s="41">
        <v>2</v>
      </c>
      <c r="G169" s="41">
        <v>2</v>
      </c>
      <c r="H169" s="41">
        <v>1</v>
      </c>
      <c r="I169" s="41">
        <v>0</v>
      </c>
      <c r="J169" s="41">
        <v>0</v>
      </c>
      <c r="K169" s="41">
        <v>0</v>
      </c>
      <c r="L169" s="41">
        <v>0</v>
      </c>
      <c r="M169" s="41">
        <v>0</v>
      </c>
      <c r="N169" s="41">
        <v>0</v>
      </c>
      <c r="O169" s="91">
        <v>5</v>
      </c>
      <c r="P169" s="91">
        <v>0</v>
      </c>
      <c r="Q169" s="91">
        <v>0</v>
      </c>
      <c r="R169" s="237">
        <v>5</v>
      </c>
      <c r="S169" s="91">
        <v>5</v>
      </c>
      <c r="T169" s="91">
        <v>0</v>
      </c>
      <c r="U169" s="91">
        <v>5</v>
      </c>
      <c r="V169" s="91">
        <v>0</v>
      </c>
      <c r="W169" s="91">
        <v>0</v>
      </c>
      <c r="X169" s="91">
        <v>3</v>
      </c>
      <c r="Y169" s="91">
        <v>5</v>
      </c>
      <c r="Z169" s="91">
        <v>0</v>
      </c>
      <c r="AA169" s="92">
        <f t="shared" si="42"/>
        <v>35</v>
      </c>
      <c r="AB169" s="284">
        <f t="shared" si="30"/>
        <v>4</v>
      </c>
      <c r="AC169" s="284">
        <f t="shared" si="31"/>
        <v>0</v>
      </c>
      <c r="AD169" s="284">
        <f t="shared" si="32"/>
        <v>21</v>
      </c>
      <c r="AE169" s="284">
        <f t="shared" si="33"/>
        <v>6</v>
      </c>
      <c r="AF169" s="284">
        <f t="shared" si="34"/>
        <v>5</v>
      </c>
      <c r="AG169" s="284">
        <f t="shared" si="43"/>
        <v>14</v>
      </c>
      <c r="AH169" s="4">
        <f t="shared" si="35"/>
        <v>35</v>
      </c>
      <c r="AI169" s="254">
        <f t="shared" si="36"/>
        <v>66.666666666666657</v>
      </c>
      <c r="AJ169" s="254">
        <f t="shared" si="37"/>
        <v>0</v>
      </c>
      <c r="AK169" s="254">
        <f t="shared" si="38"/>
        <v>37.5</v>
      </c>
      <c r="AL169" s="254">
        <f t="shared" si="39"/>
        <v>100</v>
      </c>
      <c r="AM169" s="254">
        <f t="shared" si="40"/>
        <v>33.333333333333329</v>
      </c>
      <c r="AN169" s="254">
        <f t="shared" si="41"/>
        <v>93.333333333333329</v>
      </c>
    </row>
    <row r="170" spans="1:40" ht="30" customHeight="1" x14ac:dyDescent="0.2">
      <c r="A170" s="41">
        <f>'STUDENT NAMELIST'!A158</f>
        <v>154</v>
      </c>
      <c r="B170" s="65" t="str">
        <f>'STUDENT NAMELIST'!B158</f>
        <v>2023PEC AI 500</v>
      </c>
      <c r="C170" s="65">
        <f>'STUDENT NAMELIST'!C158</f>
        <v>211423243154</v>
      </c>
      <c r="D170" s="98" t="str">
        <f>'STUDENT NAMELIST'!D158</f>
        <v>HEMANTH S</v>
      </c>
      <c r="E170" s="41">
        <v>2</v>
      </c>
      <c r="F170" s="41">
        <v>2</v>
      </c>
      <c r="G170" s="41">
        <v>2</v>
      </c>
      <c r="H170" s="41">
        <v>2</v>
      </c>
      <c r="I170" s="41">
        <v>2</v>
      </c>
      <c r="J170" s="41">
        <v>2</v>
      </c>
      <c r="K170" s="41">
        <v>2</v>
      </c>
      <c r="L170" s="41">
        <v>2</v>
      </c>
      <c r="M170" s="41">
        <v>0</v>
      </c>
      <c r="N170" s="41">
        <v>0</v>
      </c>
      <c r="O170" s="91">
        <v>0</v>
      </c>
      <c r="P170" s="91">
        <v>11</v>
      </c>
      <c r="Q170" s="91">
        <v>12</v>
      </c>
      <c r="R170" s="237">
        <v>0</v>
      </c>
      <c r="S170" s="91">
        <v>0</v>
      </c>
      <c r="T170" s="91">
        <v>12</v>
      </c>
      <c r="U170" s="91">
        <v>0</v>
      </c>
      <c r="V170" s="91">
        <v>12</v>
      </c>
      <c r="W170" s="91">
        <v>7</v>
      </c>
      <c r="X170" s="91">
        <v>0</v>
      </c>
      <c r="Y170" s="91">
        <v>0</v>
      </c>
      <c r="Z170" s="91">
        <v>14</v>
      </c>
      <c r="AA170" s="92">
        <f t="shared" si="42"/>
        <v>84</v>
      </c>
      <c r="AB170" s="284">
        <f t="shared" si="30"/>
        <v>6</v>
      </c>
      <c r="AC170" s="284">
        <f t="shared" si="31"/>
        <v>0</v>
      </c>
      <c r="AD170" s="284">
        <f t="shared" si="32"/>
        <v>39</v>
      </c>
      <c r="AE170" s="284">
        <f t="shared" si="33"/>
        <v>6</v>
      </c>
      <c r="AF170" s="284">
        <f t="shared" si="34"/>
        <v>16</v>
      </c>
      <c r="AG170" s="284">
        <f t="shared" si="43"/>
        <v>14</v>
      </c>
      <c r="AH170" s="4">
        <f t="shared" si="35"/>
        <v>84</v>
      </c>
      <c r="AI170" s="254">
        <f t="shared" si="36"/>
        <v>100</v>
      </c>
      <c r="AJ170" s="254">
        <f t="shared" si="37"/>
        <v>0</v>
      </c>
      <c r="AK170" s="254">
        <f t="shared" si="38"/>
        <v>90.697674418604649</v>
      </c>
      <c r="AL170" s="254">
        <f t="shared" si="39"/>
        <v>100</v>
      </c>
      <c r="AM170" s="254">
        <f t="shared" si="40"/>
        <v>94.117647058823522</v>
      </c>
      <c r="AN170" s="254">
        <f t="shared" si="41"/>
        <v>82.35294117647058</v>
      </c>
    </row>
    <row r="171" spans="1:40" ht="30" customHeight="1" x14ac:dyDescent="0.2">
      <c r="A171" s="41">
        <f>'STUDENT NAMELIST'!A159</f>
        <v>155</v>
      </c>
      <c r="B171" s="65" t="str">
        <f>'STUDENT NAMELIST'!B159</f>
        <v>2023PEC AI 287</v>
      </c>
      <c r="C171" s="65">
        <f>'STUDENT NAMELIST'!C159</f>
        <v>211423243155</v>
      </c>
      <c r="D171" s="98" t="str">
        <f>'STUDENT NAMELIST'!D159</f>
        <v>HEMANTH VISHNU B</v>
      </c>
      <c r="E171" s="41">
        <v>2</v>
      </c>
      <c r="F171" s="41">
        <v>2</v>
      </c>
      <c r="G171" s="41">
        <v>2</v>
      </c>
      <c r="H171" s="41">
        <v>2</v>
      </c>
      <c r="I171" s="41">
        <v>2</v>
      </c>
      <c r="J171" s="41">
        <v>2</v>
      </c>
      <c r="K171" s="41">
        <v>1</v>
      </c>
      <c r="L171" s="41">
        <v>0</v>
      </c>
      <c r="M171" s="41">
        <v>0</v>
      </c>
      <c r="N171" s="41">
        <v>0</v>
      </c>
      <c r="O171" s="91">
        <v>9</v>
      </c>
      <c r="P171" s="91">
        <v>0</v>
      </c>
      <c r="Q171" s="91">
        <v>0</v>
      </c>
      <c r="R171" s="237">
        <v>9</v>
      </c>
      <c r="S171" s="91">
        <v>8</v>
      </c>
      <c r="T171" s="91">
        <v>0</v>
      </c>
      <c r="U171" s="91">
        <v>9</v>
      </c>
      <c r="V171" s="91">
        <v>0</v>
      </c>
      <c r="W171" s="91">
        <v>0</v>
      </c>
      <c r="X171" s="91">
        <v>6</v>
      </c>
      <c r="Y171" s="91">
        <v>10</v>
      </c>
      <c r="Z171" s="91">
        <v>0</v>
      </c>
      <c r="AA171" s="92">
        <f t="shared" si="42"/>
        <v>64</v>
      </c>
      <c r="AB171" s="284">
        <f t="shared" si="30"/>
        <v>5</v>
      </c>
      <c r="AC171" s="284">
        <f t="shared" si="31"/>
        <v>0</v>
      </c>
      <c r="AD171" s="284">
        <f t="shared" si="32"/>
        <v>39</v>
      </c>
      <c r="AE171" s="284">
        <f t="shared" si="33"/>
        <v>6</v>
      </c>
      <c r="AF171" s="284">
        <f t="shared" si="34"/>
        <v>8</v>
      </c>
      <c r="AG171" s="284">
        <f t="shared" si="43"/>
        <v>14</v>
      </c>
      <c r="AH171" s="4">
        <f t="shared" si="35"/>
        <v>64</v>
      </c>
      <c r="AI171" s="254">
        <f t="shared" si="36"/>
        <v>83.333333333333343</v>
      </c>
      <c r="AJ171" s="254">
        <f t="shared" si="37"/>
        <v>0</v>
      </c>
      <c r="AK171" s="254">
        <f t="shared" si="38"/>
        <v>69.642857142857139</v>
      </c>
      <c r="AL171" s="254">
        <f t="shared" si="39"/>
        <v>100</v>
      </c>
      <c r="AM171" s="254">
        <f t="shared" si="40"/>
        <v>53.333333333333336</v>
      </c>
      <c r="AN171" s="254">
        <f t="shared" si="41"/>
        <v>93.333333333333329</v>
      </c>
    </row>
    <row r="172" spans="1:40" ht="30" customHeight="1" x14ac:dyDescent="0.2">
      <c r="A172" s="41">
        <f>'STUDENT NAMELIST'!A160</f>
        <v>156</v>
      </c>
      <c r="B172" s="65" t="str">
        <f>'STUDENT NAMELIST'!B160</f>
        <v>2023PEC AI 498</v>
      </c>
      <c r="C172" s="65">
        <f>'STUDENT NAMELIST'!C160</f>
        <v>211423243156</v>
      </c>
      <c r="D172" s="98" t="str">
        <f>'STUDENT NAMELIST'!D160</f>
        <v>HEMKUMAR A</v>
      </c>
      <c r="E172" s="41">
        <v>2</v>
      </c>
      <c r="F172" s="41">
        <v>2</v>
      </c>
      <c r="G172" s="41">
        <v>2</v>
      </c>
      <c r="H172" s="41">
        <v>2</v>
      </c>
      <c r="I172" s="41">
        <v>2</v>
      </c>
      <c r="J172" s="41">
        <v>2</v>
      </c>
      <c r="K172" s="41">
        <v>2</v>
      </c>
      <c r="L172" s="41">
        <v>2</v>
      </c>
      <c r="M172" s="41">
        <v>0</v>
      </c>
      <c r="N172" s="41">
        <v>0</v>
      </c>
      <c r="O172" s="91">
        <v>0</v>
      </c>
      <c r="P172" s="91">
        <v>11</v>
      </c>
      <c r="Q172" s="91">
        <v>12</v>
      </c>
      <c r="R172" s="237">
        <v>0</v>
      </c>
      <c r="S172" s="91">
        <v>0</v>
      </c>
      <c r="T172" s="91">
        <v>12</v>
      </c>
      <c r="U172" s="91">
        <v>0</v>
      </c>
      <c r="V172" s="91">
        <v>12</v>
      </c>
      <c r="W172" s="91">
        <v>7</v>
      </c>
      <c r="X172" s="91">
        <v>0</v>
      </c>
      <c r="Y172" s="91">
        <v>0</v>
      </c>
      <c r="Z172" s="91">
        <v>14</v>
      </c>
      <c r="AA172" s="92">
        <f t="shared" si="42"/>
        <v>84</v>
      </c>
      <c r="AB172" s="284">
        <f t="shared" si="30"/>
        <v>6</v>
      </c>
      <c r="AC172" s="284">
        <f t="shared" si="31"/>
        <v>0</v>
      </c>
      <c r="AD172" s="284">
        <f t="shared" si="32"/>
        <v>39</v>
      </c>
      <c r="AE172" s="284">
        <f t="shared" si="33"/>
        <v>6</v>
      </c>
      <c r="AF172" s="284">
        <f t="shared" si="34"/>
        <v>16</v>
      </c>
      <c r="AG172" s="284">
        <f t="shared" si="43"/>
        <v>14</v>
      </c>
      <c r="AH172" s="4">
        <f t="shared" si="35"/>
        <v>84</v>
      </c>
      <c r="AI172" s="254">
        <f t="shared" si="36"/>
        <v>100</v>
      </c>
      <c r="AJ172" s="254">
        <f t="shared" si="37"/>
        <v>0</v>
      </c>
      <c r="AK172" s="254">
        <f t="shared" si="38"/>
        <v>90.697674418604649</v>
      </c>
      <c r="AL172" s="254">
        <f t="shared" si="39"/>
        <v>100</v>
      </c>
      <c r="AM172" s="254">
        <f t="shared" si="40"/>
        <v>94.117647058823522</v>
      </c>
      <c r="AN172" s="254">
        <f t="shared" si="41"/>
        <v>82.35294117647058</v>
      </c>
    </row>
    <row r="173" spans="1:40" ht="30" customHeight="1" x14ac:dyDescent="0.2">
      <c r="A173" s="41">
        <f>'STUDENT NAMELIST'!A161</f>
        <v>157</v>
      </c>
      <c r="B173" s="65" t="str">
        <f>'STUDENT NAMELIST'!B161</f>
        <v>2023PEC AI 168</v>
      </c>
      <c r="C173" s="65">
        <f>'STUDENT NAMELIST'!C161</f>
        <v>211423243157</v>
      </c>
      <c r="D173" s="98" t="str">
        <f>'STUDENT NAMELIST'!D161</f>
        <v xml:space="preserve">HEPZHIBHA RACHEL S </v>
      </c>
      <c r="E173" s="41">
        <v>2</v>
      </c>
      <c r="F173" s="41">
        <v>2</v>
      </c>
      <c r="G173" s="41">
        <v>2</v>
      </c>
      <c r="H173" s="41">
        <v>2</v>
      </c>
      <c r="I173" s="41">
        <v>2</v>
      </c>
      <c r="J173" s="41">
        <v>2</v>
      </c>
      <c r="K173" s="41">
        <v>2</v>
      </c>
      <c r="L173" s="41">
        <v>2</v>
      </c>
      <c r="M173" s="41">
        <v>2</v>
      </c>
      <c r="N173" s="41">
        <v>1</v>
      </c>
      <c r="O173" s="91">
        <v>13</v>
      </c>
      <c r="P173" s="91">
        <v>0</v>
      </c>
      <c r="Q173" s="91">
        <v>0</v>
      </c>
      <c r="R173" s="237">
        <v>13</v>
      </c>
      <c r="S173" s="91">
        <v>12</v>
      </c>
      <c r="T173" s="91">
        <v>0</v>
      </c>
      <c r="U173" s="91">
        <v>13</v>
      </c>
      <c r="V173" s="91">
        <v>0</v>
      </c>
      <c r="W173" s="91">
        <v>0</v>
      </c>
      <c r="X173" s="91">
        <v>12</v>
      </c>
      <c r="Y173" s="91">
        <v>14</v>
      </c>
      <c r="Z173" s="91">
        <v>0</v>
      </c>
      <c r="AA173" s="92">
        <f t="shared" si="42"/>
        <v>96</v>
      </c>
      <c r="AB173" s="284">
        <f t="shared" si="30"/>
        <v>6</v>
      </c>
      <c r="AC173" s="284">
        <f t="shared" si="31"/>
        <v>1</v>
      </c>
      <c r="AD173" s="284">
        <f t="shared" si="32"/>
        <v>55</v>
      </c>
      <c r="AE173" s="284">
        <f t="shared" si="33"/>
        <v>6</v>
      </c>
      <c r="AF173" s="284">
        <f t="shared" si="34"/>
        <v>14</v>
      </c>
      <c r="AG173" s="284">
        <f t="shared" si="43"/>
        <v>14</v>
      </c>
      <c r="AH173" s="4">
        <f t="shared" si="35"/>
        <v>96</v>
      </c>
      <c r="AI173" s="254">
        <f t="shared" si="36"/>
        <v>100</v>
      </c>
      <c r="AJ173" s="254">
        <f t="shared" si="37"/>
        <v>50</v>
      </c>
      <c r="AK173" s="254">
        <f t="shared" si="38"/>
        <v>98.214285714285708</v>
      </c>
      <c r="AL173" s="254">
        <f t="shared" si="39"/>
        <v>100</v>
      </c>
      <c r="AM173" s="254">
        <f t="shared" si="40"/>
        <v>93.333333333333329</v>
      </c>
      <c r="AN173" s="254">
        <f t="shared" si="41"/>
        <v>93.333333333333329</v>
      </c>
    </row>
    <row r="174" spans="1:40" ht="30" customHeight="1" x14ac:dyDescent="0.2">
      <c r="A174" s="41">
        <f>'STUDENT NAMELIST'!A162</f>
        <v>158</v>
      </c>
      <c r="B174" s="65" t="str">
        <f>'STUDENT NAMELIST'!B162</f>
        <v>2023PEC AI 501</v>
      </c>
      <c r="C174" s="65">
        <f>'STUDENT NAMELIST'!C162</f>
        <v>211423243158</v>
      </c>
      <c r="D174" s="98" t="str">
        <f>'STUDENT NAMELIST'!D162</f>
        <v xml:space="preserve">HIBBAN RASHID </v>
      </c>
      <c r="E174" s="41">
        <v>2</v>
      </c>
      <c r="F174" s="41">
        <v>2</v>
      </c>
      <c r="G174" s="41">
        <v>2</v>
      </c>
      <c r="H174" s="41">
        <v>2</v>
      </c>
      <c r="I174" s="41">
        <v>2</v>
      </c>
      <c r="J174" s="41">
        <v>2</v>
      </c>
      <c r="K174" s="41">
        <v>2</v>
      </c>
      <c r="L174" s="41">
        <v>2</v>
      </c>
      <c r="M174" s="41">
        <v>0</v>
      </c>
      <c r="N174" s="41">
        <v>0</v>
      </c>
      <c r="O174" s="91">
        <v>0</v>
      </c>
      <c r="P174" s="91">
        <v>11</v>
      </c>
      <c r="Q174" s="91">
        <v>11</v>
      </c>
      <c r="R174" s="237">
        <v>0</v>
      </c>
      <c r="S174" s="91">
        <v>0</v>
      </c>
      <c r="T174" s="91">
        <v>11</v>
      </c>
      <c r="U174" s="91">
        <v>0</v>
      </c>
      <c r="V174" s="91">
        <v>11</v>
      </c>
      <c r="W174" s="91">
        <v>6</v>
      </c>
      <c r="X174" s="91">
        <v>0</v>
      </c>
      <c r="Y174" s="91">
        <v>0</v>
      </c>
      <c r="Z174" s="91">
        <v>14</v>
      </c>
      <c r="AA174" s="92">
        <f t="shared" si="42"/>
        <v>80</v>
      </c>
      <c r="AB174" s="284">
        <f t="shared" si="30"/>
        <v>6</v>
      </c>
      <c r="AC174" s="284">
        <f t="shared" si="31"/>
        <v>0</v>
      </c>
      <c r="AD174" s="284">
        <f t="shared" si="32"/>
        <v>37</v>
      </c>
      <c r="AE174" s="284">
        <f t="shared" si="33"/>
        <v>6</v>
      </c>
      <c r="AF174" s="284">
        <f t="shared" si="34"/>
        <v>16</v>
      </c>
      <c r="AG174" s="284">
        <f t="shared" si="43"/>
        <v>14</v>
      </c>
      <c r="AH174" s="4">
        <f t="shared" si="35"/>
        <v>80</v>
      </c>
      <c r="AI174" s="254">
        <f t="shared" si="36"/>
        <v>100</v>
      </c>
      <c r="AJ174" s="254">
        <f t="shared" si="37"/>
        <v>0</v>
      </c>
      <c r="AK174" s="254">
        <f t="shared" si="38"/>
        <v>86.04651162790698</v>
      </c>
      <c r="AL174" s="254">
        <f t="shared" si="39"/>
        <v>100</v>
      </c>
      <c r="AM174" s="254">
        <f t="shared" si="40"/>
        <v>94.117647058823522</v>
      </c>
      <c r="AN174" s="254">
        <f t="shared" si="41"/>
        <v>82.35294117647058</v>
      </c>
    </row>
    <row r="175" spans="1:40" ht="30" customHeight="1" x14ac:dyDescent="0.2">
      <c r="A175" s="41">
        <f>'STUDENT NAMELIST'!A163</f>
        <v>159</v>
      </c>
      <c r="B175" s="65" t="str">
        <f>'STUDENT NAMELIST'!B163</f>
        <v>2023PEC AI 502</v>
      </c>
      <c r="C175" s="65">
        <f>'STUDENT NAMELIST'!C163</f>
        <v>211423243159</v>
      </c>
      <c r="D175" s="98" t="str">
        <f>'STUDENT NAMELIST'!D163</f>
        <v>HIRTHIK KANNAN S</v>
      </c>
      <c r="E175" s="41">
        <v>2</v>
      </c>
      <c r="F175" s="41">
        <v>2</v>
      </c>
      <c r="G175" s="41">
        <v>2</v>
      </c>
      <c r="H175" s="41">
        <v>2</v>
      </c>
      <c r="I175" s="41">
        <v>2</v>
      </c>
      <c r="J175" s="41">
        <v>2</v>
      </c>
      <c r="K175" s="41">
        <v>2</v>
      </c>
      <c r="L175" s="41">
        <v>0</v>
      </c>
      <c r="M175" s="41">
        <v>0</v>
      </c>
      <c r="N175" s="41">
        <v>0</v>
      </c>
      <c r="O175" s="91">
        <v>11</v>
      </c>
      <c r="P175" s="91">
        <v>0</v>
      </c>
      <c r="Q175" s="91">
        <v>0</v>
      </c>
      <c r="R175" s="237">
        <v>11</v>
      </c>
      <c r="S175" s="91">
        <v>9</v>
      </c>
      <c r="T175" s="91">
        <v>0</v>
      </c>
      <c r="U175" s="91">
        <v>11</v>
      </c>
      <c r="V175" s="91">
        <v>0</v>
      </c>
      <c r="W175" s="91">
        <v>0</v>
      </c>
      <c r="X175" s="91">
        <v>11</v>
      </c>
      <c r="Y175" s="91">
        <v>11</v>
      </c>
      <c r="Z175" s="91">
        <v>0</v>
      </c>
      <c r="AA175" s="92">
        <f t="shared" si="42"/>
        <v>78</v>
      </c>
      <c r="AB175" s="284">
        <f t="shared" si="30"/>
        <v>6</v>
      </c>
      <c r="AC175" s="284">
        <f t="shared" si="31"/>
        <v>0</v>
      </c>
      <c r="AD175" s="284">
        <f t="shared" si="32"/>
        <v>46</v>
      </c>
      <c r="AE175" s="284">
        <f t="shared" si="33"/>
        <v>6</v>
      </c>
      <c r="AF175" s="284">
        <f t="shared" si="34"/>
        <v>13</v>
      </c>
      <c r="AG175" s="284">
        <f t="shared" si="43"/>
        <v>14</v>
      </c>
      <c r="AH175" s="4">
        <f t="shared" si="35"/>
        <v>78</v>
      </c>
      <c r="AI175" s="254">
        <f t="shared" si="36"/>
        <v>100</v>
      </c>
      <c r="AJ175" s="254">
        <f t="shared" si="37"/>
        <v>0</v>
      </c>
      <c r="AK175" s="254">
        <f t="shared" si="38"/>
        <v>82.142857142857139</v>
      </c>
      <c r="AL175" s="254">
        <f t="shared" si="39"/>
        <v>100</v>
      </c>
      <c r="AM175" s="254">
        <f t="shared" si="40"/>
        <v>86.666666666666671</v>
      </c>
      <c r="AN175" s="254">
        <f t="shared" si="41"/>
        <v>93.333333333333329</v>
      </c>
    </row>
    <row r="176" spans="1:40" ht="30" customHeight="1" x14ac:dyDescent="0.2">
      <c r="A176" s="41">
        <f>'STUDENT NAMELIST'!A164</f>
        <v>160</v>
      </c>
      <c r="B176" s="65" t="str">
        <f>'STUDENT NAMELIST'!B164</f>
        <v>2023PEC AI 503</v>
      </c>
      <c r="C176" s="65">
        <f>'STUDENT NAMELIST'!C164</f>
        <v>211423243160</v>
      </c>
      <c r="D176" s="98" t="str">
        <f>'STUDENT NAMELIST'!D164</f>
        <v>HITESHWAR K</v>
      </c>
      <c r="E176" s="41">
        <v>2</v>
      </c>
      <c r="F176" s="41">
        <v>2</v>
      </c>
      <c r="G176" s="41">
        <v>2</v>
      </c>
      <c r="H176" s="41">
        <v>2</v>
      </c>
      <c r="I176" s="41">
        <v>2</v>
      </c>
      <c r="J176" s="41">
        <v>2</v>
      </c>
      <c r="K176" s="41">
        <v>2</v>
      </c>
      <c r="L176" s="41">
        <v>0</v>
      </c>
      <c r="M176" s="41">
        <v>0</v>
      </c>
      <c r="N176" s="41">
        <v>0</v>
      </c>
      <c r="O176" s="91">
        <v>0</v>
      </c>
      <c r="P176" s="91">
        <v>10</v>
      </c>
      <c r="Q176" s="91">
        <v>10</v>
      </c>
      <c r="R176" s="237">
        <v>0</v>
      </c>
      <c r="S176" s="91">
        <v>0</v>
      </c>
      <c r="T176" s="91">
        <v>10</v>
      </c>
      <c r="U176" s="91">
        <v>0</v>
      </c>
      <c r="V176" s="91">
        <v>10</v>
      </c>
      <c r="W176" s="91">
        <v>5</v>
      </c>
      <c r="X176" s="91">
        <v>0</v>
      </c>
      <c r="Y176" s="91">
        <v>0</v>
      </c>
      <c r="Z176" s="91">
        <v>14</v>
      </c>
      <c r="AA176" s="92">
        <f t="shared" si="42"/>
        <v>73</v>
      </c>
      <c r="AB176" s="284">
        <f t="shared" si="30"/>
        <v>6</v>
      </c>
      <c r="AC176" s="284">
        <f t="shared" si="31"/>
        <v>0</v>
      </c>
      <c r="AD176" s="284">
        <f t="shared" si="32"/>
        <v>34</v>
      </c>
      <c r="AE176" s="284">
        <f t="shared" si="33"/>
        <v>6</v>
      </c>
      <c r="AF176" s="284">
        <f t="shared" si="34"/>
        <v>16</v>
      </c>
      <c r="AG176" s="284">
        <f t="shared" si="43"/>
        <v>14</v>
      </c>
      <c r="AH176" s="4">
        <f t="shared" si="35"/>
        <v>73</v>
      </c>
      <c r="AI176" s="254">
        <f t="shared" si="36"/>
        <v>100</v>
      </c>
      <c r="AJ176" s="254">
        <f t="shared" si="37"/>
        <v>0</v>
      </c>
      <c r="AK176" s="254">
        <f t="shared" si="38"/>
        <v>79.069767441860463</v>
      </c>
      <c r="AL176" s="254">
        <f t="shared" si="39"/>
        <v>100</v>
      </c>
      <c r="AM176" s="254">
        <f t="shared" si="40"/>
        <v>94.117647058823522</v>
      </c>
      <c r="AN176" s="254">
        <f t="shared" si="41"/>
        <v>82.35294117647058</v>
      </c>
    </row>
    <row r="177" spans="1:40" ht="30" customHeight="1" x14ac:dyDescent="0.2">
      <c r="A177" s="41">
        <f>'STUDENT NAMELIST'!A165</f>
        <v>161</v>
      </c>
      <c r="B177" s="65" t="str">
        <f>'STUDENT NAMELIST'!B165</f>
        <v>2023PEC AI 169</v>
      </c>
      <c r="C177" s="65">
        <f>'STUDENT NAMELIST'!C165</f>
        <v>211423243161</v>
      </c>
      <c r="D177" s="98" t="str">
        <f>'STUDENT NAMELIST'!D165</f>
        <v>HUMAIRA S</v>
      </c>
      <c r="E177" s="41">
        <v>2</v>
      </c>
      <c r="F177" s="41">
        <v>2</v>
      </c>
      <c r="G177" s="41">
        <v>2</v>
      </c>
      <c r="H177" s="41">
        <v>2</v>
      </c>
      <c r="I177" s="41">
        <v>2</v>
      </c>
      <c r="J177" s="41">
        <v>2</v>
      </c>
      <c r="K177" s="41">
        <v>1</v>
      </c>
      <c r="L177" s="41">
        <v>0</v>
      </c>
      <c r="M177" s="41">
        <v>0</v>
      </c>
      <c r="N177" s="41">
        <v>0</v>
      </c>
      <c r="O177" s="91">
        <v>10</v>
      </c>
      <c r="P177" s="91">
        <v>0</v>
      </c>
      <c r="Q177" s="91">
        <v>0</v>
      </c>
      <c r="R177" s="237">
        <v>10</v>
      </c>
      <c r="S177" s="91">
        <v>8</v>
      </c>
      <c r="T177" s="91">
        <v>0</v>
      </c>
      <c r="U177" s="91">
        <v>10</v>
      </c>
      <c r="V177" s="91">
        <v>0</v>
      </c>
      <c r="W177" s="91">
        <v>0</v>
      </c>
      <c r="X177" s="91">
        <v>5</v>
      </c>
      <c r="Y177" s="91">
        <v>10</v>
      </c>
      <c r="Z177" s="91">
        <v>0</v>
      </c>
      <c r="AA177" s="92">
        <f t="shared" si="42"/>
        <v>66</v>
      </c>
      <c r="AB177" s="284">
        <f t="shared" si="30"/>
        <v>5</v>
      </c>
      <c r="AC177" s="284">
        <f t="shared" si="31"/>
        <v>0</v>
      </c>
      <c r="AD177" s="284">
        <f t="shared" si="32"/>
        <v>42</v>
      </c>
      <c r="AE177" s="284">
        <f t="shared" si="33"/>
        <v>6</v>
      </c>
      <c r="AF177" s="284">
        <f t="shared" si="34"/>
        <v>7</v>
      </c>
      <c r="AG177" s="284">
        <f t="shared" si="43"/>
        <v>14</v>
      </c>
      <c r="AH177" s="4">
        <f t="shared" si="35"/>
        <v>66</v>
      </c>
      <c r="AI177" s="254">
        <f t="shared" si="36"/>
        <v>83.333333333333343</v>
      </c>
      <c r="AJ177" s="254">
        <f t="shared" si="37"/>
        <v>0</v>
      </c>
      <c r="AK177" s="254">
        <f t="shared" si="38"/>
        <v>75</v>
      </c>
      <c r="AL177" s="254">
        <f t="shared" si="39"/>
        <v>100</v>
      </c>
      <c r="AM177" s="254">
        <f t="shared" si="40"/>
        <v>46.666666666666664</v>
      </c>
      <c r="AN177" s="254">
        <f t="shared" si="41"/>
        <v>93.333333333333329</v>
      </c>
    </row>
    <row r="178" spans="1:40" ht="30" customHeight="1" x14ac:dyDescent="0.2">
      <c r="A178" s="41">
        <f>'STUDENT NAMELIST'!A166</f>
        <v>162</v>
      </c>
      <c r="B178" s="65" t="str">
        <f>'STUDENT NAMELIST'!B166</f>
        <v>2023PEC AI 504</v>
      </c>
      <c r="C178" s="65">
        <f>'STUDENT NAMELIST'!C166</f>
        <v>211423243162</v>
      </c>
      <c r="D178" s="98" t="str">
        <f>'STUDENT NAMELIST'!D166</f>
        <v>INBA R</v>
      </c>
      <c r="E178" s="41">
        <v>2</v>
      </c>
      <c r="F178" s="41">
        <v>2</v>
      </c>
      <c r="G178" s="41">
        <v>2</v>
      </c>
      <c r="H178" s="41">
        <v>2</v>
      </c>
      <c r="I178" s="41">
        <v>2</v>
      </c>
      <c r="J178" s="41">
        <v>2</v>
      </c>
      <c r="K178" s="41">
        <v>2</v>
      </c>
      <c r="L178" s="41">
        <v>2</v>
      </c>
      <c r="M178" s="41">
        <v>1</v>
      </c>
      <c r="N178" s="41">
        <v>0</v>
      </c>
      <c r="O178" s="91">
        <v>0</v>
      </c>
      <c r="P178" s="91">
        <v>11</v>
      </c>
      <c r="Q178" s="91">
        <v>12</v>
      </c>
      <c r="R178" s="237">
        <v>0</v>
      </c>
      <c r="S178" s="91">
        <v>0</v>
      </c>
      <c r="T178" s="91">
        <v>12</v>
      </c>
      <c r="U178" s="91">
        <v>0</v>
      </c>
      <c r="V178" s="91">
        <v>12</v>
      </c>
      <c r="W178" s="91">
        <v>7</v>
      </c>
      <c r="X178" s="91">
        <v>0</v>
      </c>
      <c r="Y178" s="91">
        <v>0</v>
      </c>
      <c r="Z178" s="91">
        <v>12</v>
      </c>
      <c r="AA178" s="92">
        <f t="shared" si="42"/>
        <v>83</v>
      </c>
      <c r="AB178" s="284">
        <f t="shared" si="30"/>
        <v>6</v>
      </c>
      <c r="AC178" s="284">
        <f t="shared" si="31"/>
        <v>0</v>
      </c>
      <c r="AD178" s="284">
        <f t="shared" si="32"/>
        <v>39</v>
      </c>
      <c r="AE178" s="284">
        <f t="shared" si="33"/>
        <v>6</v>
      </c>
      <c r="AF178" s="284">
        <f t="shared" si="34"/>
        <v>14</v>
      </c>
      <c r="AG178" s="284">
        <f t="shared" si="43"/>
        <v>14</v>
      </c>
      <c r="AH178" s="4">
        <f t="shared" si="35"/>
        <v>83</v>
      </c>
      <c r="AI178" s="254">
        <f t="shared" si="36"/>
        <v>100</v>
      </c>
      <c r="AJ178" s="254">
        <f t="shared" si="37"/>
        <v>0</v>
      </c>
      <c r="AK178" s="254">
        <f t="shared" si="38"/>
        <v>90.697674418604649</v>
      </c>
      <c r="AL178" s="254">
        <f t="shared" si="39"/>
        <v>100</v>
      </c>
      <c r="AM178" s="254">
        <f t="shared" si="40"/>
        <v>82.35294117647058</v>
      </c>
      <c r="AN178" s="254">
        <f t="shared" si="41"/>
        <v>82.35294117647058</v>
      </c>
    </row>
    <row r="179" spans="1:40" ht="30" customHeight="1" x14ac:dyDescent="0.2">
      <c r="A179" s="41">
        <f>'STUDENT NAMELIST'!A167</f>
        <v>163</v>
      </c>
      <c r="B179" s="65" t="str">
        <f>'STUDENT NAMELIST'!B167</f>
        <v>2023PEC AI 505</v>
      </c>
      <c r="C179" s="65">
        <f>'STUDENT NAMELIST'!C167</f>
        <v>211423243163</v>
      </c>
      <c r="D179" s="98" t="str">
        <f>'STUDENT NAMELIST'!D167</f>
        <v>INFANT JASON G A</v>
      </c>
      <c r="E179" s="41">
        <v>2</v>
      </c>
      <c r="F179" s="41">
        <v>2</v>
      </c>
      <c r="G179" s="41">
        <v>2</v>
      </c>
      <c r="H179" s="41">
        <v>2</v>
      </c>
      <c r="I179" s="41">
        <v>2</v>
      </c>
      <c r="J179" s="41">
        <v>2</v>
      </c>
      <c r="K179" s="41">
        <v>2</v>
      </c>
      <c r="L179" s="41">
        <v>2</v>
      </c>
      <c r="M179" s="41">
        <v>0</v>
      </c>
      <c r="N179" s="41">
        <v>0</v>
      </c>
      <c r="O179" s="91">
        <v>12</v>
      </c>
      <c r="P179" s="91">
        <v>0</v>
      </c>
      <c r="Q179" s="91">
        <v>0</v>
      </c>
      <c r="R179" s="237">
        <v>12</v>
      </c>
      <c r="S179" s="91">
        <v>10</v>
      </c>
      <c r="T179" s="91">
        <v>0</v>
      </c>
      <c r="U179" s="91">
        <v>12</v>
      </c>
      <c r="V179" s="91">
        <v>0</v>
      </c>
      <c r="W179" s="91">
        <v>0</v>
      </c>
      <c r="X179" s="91">
        <v>13</v>
      </c>
      <c r="Y179" s="91">
        <v>12</v>
      </c>
      <c r="Z179" s="91">
        <v>0</v>
      </c>
      <c r="AA179" s="92">
        <f t="shared" si="42"/>
        <v>87</v>
      </c>
      <c r="AB179" s="284">
        <f t="shared" si="30"/>
        <v>6</v>
      </c>
      <c r="AC179" s="284">
        <f t="shared" si="31"/>
        <v>0</v>
      </c>
      <c r="AD179" s="284">
        <f t="shared" si="32"/>
        <v>50</v>
      </c>
      <c r="AE179" s="284">
        <f t="shared" si="33"/>
        <v>6</v>
      </c>
      <c r="AF179" s="284">
        <f t="shared" si="34"/>
        <v>15</v>
      </c>
      <c r="AG179" s="284">
        <f t="shared" si="43"/>
        <v>14</v>
      </c>
      <c r="AH179" s="4">
        <f t="shared" si="35"/>
        <v>87</v>
      </c>
      <c r="AI179" s="254">
        <f t="shared" si="36"/>
        <v>100</v>
      </c>
      <c r="AJ179" s="254">
        <f t="shared" si="37"/>
        <v>0</v>
      </c>
      <c r="AK179" s="254">
        <f t="shared" si="38"/>
        <v>89.285714285714292</v>
      </c>
      <c r="AL179" s="254">
        <f t="shared" si="39"/>
        <v>100</v>
      </c>
      <c r="AM179" s="254">
        <f t="shared" si="40"/>
        <v>100</v>
      </c>
      <c r="AN179" s="254">
        <f t="shared" si="41"/>
        <v>93.333333333333329</v>
      </c>
    </row>
    <row r="180" spans="1:40" ht="30" customHeight="1" x14ac:dyDescent="0.2">
      <c r="A180" s="41">
        <f>'STUDENT NAMELIST'!A168</f>
        <v>164</v>
      </c>
      <c r="B180" s="65" t="str">
        <f>'STUDENT NAMELIST'!B168</f>
        <v>2023PEC AI 170</v>
      </c>
      <c r="C180" s="65">
        <f>'STUDENT NAMELIST'!C168</f>
        <v>211423243164</v>
      </c>
      <c r="D180" s="98" t="str">
        <f>'STUDENT NAMELIST'!D168</f>
        <v>INIYA ARUMUGAM</v>
      </c>
      <c r="E180" s="41">
        <v>2</v>
      </c>
      <c r="F180" s="41">
        <v>2</v>
      </c>
      <c r="G180" s="41">
        <v>2</v>
      </c>
      <c r="H180" s="41">
        <v>1</v>
      </c>
      <c r="I180" s="41">
        <v>0</v>
      </c>
      <c r="J180" s="41">
        <v>0</v>
      </c>
      <c r="K180" s="41">
        <v>0</v>
      </c>
      <c r="L180" s="41">
        <v>0</v>
      </c>
      <c r="M180" s="41">
        <v>0</v>
      </c>
      <c r="N180" s="41">
        <v>0</v>
      </c>
      <c r="O180" s="91">
        <v>0</v>
      </c>
      <c r="P180" s="91">
        <v>5</v>
      </c>
      <c r="Q180" s="91">
        <v>5</v>
      </c>
      <c r="R180" s="237">
        <v>0</v>
      </c>
      <c r="S180" s="91">
        <v>0</v>
      </c>
      <c r="T180" s="91">
        <v>5</v>
      </c>
      <c r="U180" s="91">
        <v>0</v>
      </c>
      <c r="V180" s="91">
        <v>5</v>
      </c>
      <c r="W180" s="91">
        <v>1</v>
      </c>
      <c r="X180" s="91">
        <v>0</v>
      </c>
      <c r="Y180" s="91">
        <v>0</v>
      </c>
      <c r="Z180" s="91">
        <v>13</v>
      </c>
      <c r="AA180" s="92">
        <f t="shared" si="42"/>
        <v>41</v>
      </c>
      <c r="AB180" s="284">
        <f t="shared" si="30"/>
        <v>4</v>
      </c>
      <c r="AC180" s="284">
        <f t="shared" si="31"/>
        <v>0</v>
      </c>
      <c r="AD180" s="284">
        <f t="shared" si="32"/>
        <v>16</v>
      </c>
      <c r="AE180" s="284">
        <f t="shared" si="33"/>
        <v>6</v>
      </c>
      <c r="AF180" s="284">
        <f t="shared" si="34"/>
        <v>15</v>
      </c>
      <c r="AG180" s="284">
        <f t="shared" si="43"/>
        <v>14</v>
      </c>
      <c r="AH180" s="4">
        <f t="shared" si="35"/>
        <v>41</v>
      </c>
      <c r="AI180" s="254">
        <f t="shared" si="36"/>
        <v>66.666666666666657</v>
      </c>
      <c r="AJ180" s="254">
        <f t="shared" si="37"/>
        <v>0</v>
      </c>
      <c r="AK180" s="254">
        <f t="shared" si="38"/>
        <v>37.209302325581397</v>
      </c>
      <c r="AL180" s="254">
        <f t="shared" si="39"/>
        <v>100</v>
      </c>
      <c r="AM180" s="254">
        <f t="shared" si="40"/>
        <v>88.235294117647058</v>
      </c>
      <c r="AN180" s="254">
        <f t="shared" si="41"/>
        <v>82.35294117647058</v>
      </c>
    </row>
    <row r="181" spans="1:40" ht="30" customHeight="1" x14ac:dyDescent="0.2">
      <c r="A181" s="41">
        <f>'STUDENT NAMELIST'!A169</f>
        <v>165</v>
      </c>
      <c r="B181" s="65" t="str">
        <f>'STUDENT NAMELIST'!B169</f>
        <v>2023PEC AI 171</v>
      </c>
      <c r="C181" s="65">
        <f>'STUDENT NAMELIST'!C169</f>
        <v>211423243165</v>
      </c>
      <c r="D181" s="98" t="str">
        <f>'STUDENT NAMELIST'!D169</f>
        <v>IRENE B</v>
      </c>
      <c r="E181" s="41">
        <v>2</v>
      </c>
      <c r="F181" s="41">
        <v>2</v>
      </c>
      <c r="G181" s="41">
        <v>2</v>
      </c>
      <c r="H181" s="41">
        <v>2</v>
      </c>
      <c r="I181" s="41">
        <v>0</v>
      </c>
      <c r="J181" s="41">
        <v>0</v>
      </c>
      <c r="K181" s="41">
        <v>0</v>
      </c>
      <c r="L181" s="41">
        <v>0</v>
      </c>
      <c r="M181" s="41">
        <v>0</v>
      </c>
      <c r="N181" s="41">
        <v>0</v>
      </c>
      <c r="O181" s="91">
        <v>6</v>
      </c>
      <c r="P181" s="91">
        <v>0</v>
      </c>
      <c r="Q181" s="91">
        <v>0</v>
      </c>
      <c r="R181" s="237">
        <v>6</v>
      </c>
      <c r="S181" s="91">
        <v>5</v>
      </c>
      <c r="T181" s="91">
        <v>0</v>
      </c>
      <c r="U181" s="91">
        <v>6</v>
      </c>
      <c r="V181" s="91">
        <v>0</v>
      </c>
      <c r="W181" s="91">
        <v>0</v>
      </c>
      <c r="X181" s="91">
        <v>5</v>
      </c>
      <c r="Y181" s="91">
        <v>6</v>
      </c>
      <c r="Z181" s="91">
        <v>0</v>
      </c>
      <c r="AA181" s="92">
        <f t="shared" si="42"/>
        <v>42</v>
      </c>
      <c r="AB181" s="284">
        <f t="shared" si="30"/>
        <v>4</v>
      </c>
      <c r="AC181" s="284">
        <f t="shared" si="31"/>
        <v>0</v>
      </c>
      <c r="AD181" s="284">
        <f t="shared" si="32"/>
        <v>25</v>
      </c>
      <c r="AE181" s="284">
        <f t="shared" si="33"/>
        <v>6</v>
      </c>
      <c r="AF181" s="284">
        <f t="shared" si="34"/>
        <v>7</v>
      </c>
      <c r="AG181" s="284">
        <f t="shared" si="43"/>
        <v>14</v>
      </c>
      <c r="AH181" s="4">
        <f t="shared" si="35"/>
        <v>42</v>
      </c>
      <c r="AI181" s="254">
        <f t="shared" si="36"/>
        <v>66.666666666666657</v>
      </c>
      <c r="AJ181" s="254">
        <f t="shared" si="37"/>
        <v>0</v>
      </c>
      <c r="AK181" s="254">
        <f t="shared" si="38"/>
        <v>44.642857142857146</v>
      </c>
      <c r="AL181" s="254">
        <f t="shared" si="39"/>
        <v>100</v>
      </c>
      <c r="AM181" s="254">
        <f t="shared" si="40"/>
        <v>46.666666666666664</v>
      </c>
      <c r="AN181" s="254">
        <f t="shared" si="41"/>
        <v>93.333333333333329</v>
      </c>
    </row>
    <row r="182" spans="1:40" ht="30" customHeight="1" x14ac:dyDescent="0.2">
      <c r="A182" s="41">
        <f>'STUDENT NAMELIST'!A170</f>
        <v>166</v>
      </c>
      <c r="B182" s="65" t="str">
        <f>'STUDENT NAMELIST'!B170</f>
        <v>2023PEC AI 506</v>
      </c>
      <c r="C182" s="65">
        <f>'STUDENT NAMELIST'!C170</f>
        <v>211423243166</v>
      </c>
      <c r="D182" s="98" t="str">
        <f>'STUDENT NAMELIST'!D170</f>
        <v>IRFAN MARICHAMY</v>
      </c>
      <c r="E182" s="41">
        <v>2</v>
      </c>
      <c r="F182" s="41">
        <v>2</v>
      </c>
      <c r="G182" s="41">
        <v>2</v>
      </c>
      <c r="H182" s="41">
        <v>2</v>
      </c>
      <c r="I182" s="41">
        <v>2</v>
      </c>
      <c r="J182" s="41">
        <v>2</v>
      </c>
      <c r="K182" s="41">
        <v>2</v>
      </c>
      <c r="L182" s="41">
        <v>1</v>
      </c>
      <c r="M182" s="41">
        <v>0</v>
      </c>
      <c r="N182" s="41">
        <v>0</v>
      </c>
      <c r="O182" s="91">
        <v>0</v>
      </c>
      <c r="P182" s="91">
        <v>10</v>
      </c>
      <c r="Q182" s="91">
        <v>11</v>
      </c>
      <c r="R182" s="237">
        <v>0</v>
      </c>
      <c r="S182" s="91">
        <v>0</v>
      </c>
      <c r="T182" s="91">
        <v>11</v>
      </c>
      <c r="U182" s="91">
        <v>0</v>
      </c>
      <c r="V182" s="91">
        <v>11</v>
      </c>
      <c r="W182" s="91">
        <v>4</v>
      </c>
      <c r="X182" s="91">
        <v>0</v>
      </c>
      <c r="Y182" s="91">
        <v>0</v>
      </c>
      <c r="Z182" s="91">
        <v>13</v>
      </c>
      <c r="AA182" s="92">
        <f t="shared" si="42"/>
        <v>75</v>
      </c>
      <c r="AB182" s="284">
        <f t="shared" si="30"/>
        <v>6</v>
      </c>
      <c r="AC182" s="284">
        <f t="shared" si="31"/>
        <v>0</v>
      </c>
      <c r="AD182" s="284">
        <f t="shared" si="32"/>
        <v>36</v>
      </c>
      <c r="AE182" s="284">
        <f t="shared" si="33"/>
        <v>6</v>
      </c>
      <c r="AF182" s="284">
        <f t="shared" si="34"/>
        <v>15</v>
      </c>
      <c r="AG182" s="284">
        <f t="shared" si="43"/>
        <v>14</v>
      </c>
      <c r="AH182" s="4">
        <f t="shared" si="35"/>
        <v>75</v>
      </c>
      <c r="AI182" s="254">
        <f t="shared" si="36"/>
        <v>100</v>
      </c>
      <c r="AJ182" s="254">
        <f t="shared" si="37"/>
        <v>0</v>
      </c>
      <c r="AK182" s="254">
        <f t="shared" si="38"/>
        <v>83.720930232558146</v>
      </c>
      <c r="AL182" s="254">
        <f t="shared" si="39"/>
        <v>100</v>
      </c>
      <c r="AM182" s="254">
        <f t="shared" si="40"/>
        <v>88.235294117647058</v>
      </c>
      <c r="AN182" s="254">
        <f t="shared" si="41"/>
        <v>82.35294117647058</v>
      </c>
    </row>
    <row r="183" spans="1:40" ht="30" customHeight="1" x14ac:dyDescent="0.2">
      <c r="A183" s="41">
        <f>'STUDENT NAMELIST'!A171</f>
        <v>167</v>
      </c>
      <c r="B183" s="65" t="str">
        <f>'STUDENT NAMELIST'!B171</f>
        <v>2023PEC AI 172</v>
      </c>
      <c r="C183" s="65">
        <f>'STUDENT NAMELIST'!C171</f>
        <v>211423243167</v>
      </c>
      <c r="D183" s="98" t="str">
        <f>'STUDENT NAMELIST'!D171</f>
        <v>ISHA KUMARI R</v>
      </c>
      <c r="E183" s="41">
        <v>2</v>
      </c>
      <c r="F183" s="41">
        <v>2</v>
      </c>
      <c r="G183" s="41">
        <v>2</v>
      </c>
      <c r="H183" s="41">
        <v>2</v>
      </c>
      <c r="I183" s="41">
        <v>2</v>
      </c>
      <c r="J183" s="41">
        <v>2</v>
      </c>
      <c r="K183" s="41">
        <v>0</v>
      </c>
      <c r="L183" s="41">
        <v>0</v>
      </c>
      <c r="M183" s="41">
        <v>0</v>
      </c>
      <c r="N183" s="41">
        <v>0</v>
      </c>
      <c r="O183" s="91">
        <v>9</v>
      </c>
      <c r="P183" s="91">
        <v>0</v>
      </c>
      <c r="Q183" s="91">
        <v>0</v>
      </c>
      <c r="R183" s="237">
        <v>9</v>
      </c>
      <c r="S183" s="91">
        <v>8</v>
      </c>
      <c r="T183" s="91">
        <v>0</v>
      </c>
      <c r="U183" s="91">
        <v>9</v>
      </c>
      <c r="V183" s="91">
        <v>0</v>
      </c>
      <c r="W183" s="91">
        <v>0</v>
      </c>
      <c r="X183" s="91">
        <v>12</v>
      </c>
      <c r="Y183" s="91">
        <v>9</v>
      </c>
      <c r="Z183" s="91">
        <v>0</v>
      </c>
      <c r="AA183" s="92">
        <f t="shared" si="42"/>
        <v>68</v>
      </c>
      <c r="AB183" s="284">
        <f t="shared" si="30"/>
        <v>4</v>
      </c>
      <c r="AC183" s="284">
        <f t="shared" si="31"/>
        <v>0</v>
      </c>
      <c r="AD183" s="284">
        <f t="shared" si="32"/>
        <v>39</v>
      </c>
      <c r="AE183" s="284">
        <f t="shared" si="33"/>
        <v>6</v>
      </c>
      <c r="AF183" s="284">
        <f t="shared" si="34"/>
        <v>14</v>
      </c>
      <c r="AG183" s="284">
        <f t="shared" si="43"/>
        <v>14</v>
      </c>
      <c r="AH183" s="4">
        <f t="shared" si="35"/>
        <v>68</v>
      </c>
      <c r="AI183" s="254">
        <f t="shared" si="36"/>
        <v>66.666666666666657</v>
      </c>
      <c r="AJ183" s="254">
        <f t="shared" si="37"/>
        <v>0</v>
      </c>
      <c r="AK183" s="254">
        <f t="shared" si="38"/>
        <v>69.642857142857139</v>
      </c>
      <c r="AL183" s="254">
        <f t="shared" si="39"/>
        <v>100</v>
      </c>
      <c r="AM183" s="254">
        <f t="shared" si="40"/>
        <v>93.333333333333329</v>
      </c>
      <c r="AN183" s="254">
        <f t="shared" si="41"/>
        <v>93.333333333333329</v>
      </c>
    </row>
    <row r="184" spans="1:40" ht="30" customHeight="1" x14ac:dyDescent="0.2">
      <c r="A184" s="41">
        <f>'STUDENT NAMELIST'!A172</f>
        <v>168</v>
      </c>
      <c r="B184" s="65" t="str">
        <f>'STUDENT NAMELIST'!B172</f>
        <v>2023PEC AI 173</v>
      </c>
      <c r="C184" s="65">
        <f>'STUDENT NAMELIST'!C172</f>
        <v>211423243168</v>
      </c>
      <c r="D184" s="98" t="str">
        <f>'STUDENT NAMELIST'!D172</f>
        <v>ISHWARYA P</v>
      </c>
      <c r="E184" s="41">
        <v>2</v>
      </c>
      <c r="F184" s="41">
        <v>2</v>
      </c>
      <c r="G184" s="41">
        <v>2</v>
      </c>
      <c r="H184" s="41">
        <v>2</v>
      </c>
      <c r="I184" s="41">
        <v>2</v>
      </c>
      <c r="J184" s="41">
        <v>2</v>
      </c>
      <c r="K184" s="41">
        <v>2</v>
      </c>
      <c r="L184" s="41">
        <v>0</v>
      </c>
      <c r="M184" s="41">
        <v>0</v>
      </c>
      <c r="N184" s="41">
        <v>0</v>
      </c>
      <c r="O184" s="91">
        <v>0</v>
      </c>
      <c r="P184" s="91">
        <v>9</v>
      </c>
      <c r="Q184" s="91">
        <v>10</v>
      </c>
      <c r="R184" s="237">
        <v>0</v>
      </c>
      <c r="S184" s="91">
        <v>0</v>
      </c>
      <c r="T184" s="91">
        <v>10</v>
      </c>
      <c r="U184" s="91">
        <v>0</v>
      </c>
      <c r="V184" s="91">
        <v>10</v>
      </c>
      <c r="W184" s="91">
        <v>6</v>
      </c>
      <c r="X184" s="91">
        <v>0</v>
      </c>
      <c r="Y184" s="91">
        <v>0</v>
      </c>
      <c r="Z184" s="91">
        <v>10</v>
      </c>
      <c r="AA184" s="92">
        <f t="shared" si="42"/>
        <v>69</v>
      </c>
      <c r="AB184" s="284">
        <f t="shared" si="30"/>
        <v>6</v>
      </c>
      <c r="AC184" s="284">
        <f t="shared" si="31"/>
        <v>0</v>
      </c>
      <c r="AD184" s="284">
        <f t="shared" si="32"/>
        <v>33</v>
      </c>
      <c r="AE184" s="284">
        <f t="shared" si="33"/>
        <v>6</v>
      </c>
      <c r="AF184" s="284">
        <f t="shared" si="34"/>
        <v>12</v>
      </c>
      <c r="AG184" s="284">
        <f t="shared" si="43"/>
        <v>14</v>
      </c>
      <c r="AH184" s="4">
        <f t="shared" si="35"/>
        <v>69</v>
      </c>
      <c r="AI184" s="254">
        <f t="shared" si="36"/>
        <v>100</v>
      </c>
      <c r="AJ184" s="254">
        <f t="shared" si="37"/>
        <v>0</v>
      </c>
      <c r="AK184" s="254">
        <f t="shared" si="38"/>
        <v>76.744186046511629</v>
      </c>
      <c r="AL184" s="254">
        <f t="shared" si="39"/>
        <v>100</v>
      </c>
      <c r="AM184" s="254">
        <f t="shared" si="40"/>
        <v>70.588235294117652</v>
      </c>
      <c r="AN184" s="254">
        <f t="shared" si="41"/>
        <v>82.35294117647058</v>
      </c>
    </row>
    <row r="185" spans="1:40" ht="30" customHeight="1" x14ac:dyDescent="0.2">
      <c r="A185" s="41">
        <f>'STUDENT NAMELIST'!A173</f>
        <v>169</v>
      </c>
      <c r="B185" s="65" t="str">
        <f>'STUDENT NAMELIST'!B173</f>
        <v>2023PEC AI 507</v>
      </c>
      <c r="C185" s="65">
        <f>'STUDENT NAMELIST'!C173</f>
        <v>211423243169</v>
      </c>
      <c r="D185" s="98" t="str">
        <f>'STUDENT NAMELIST'!D173</f>
        <v>JAGADHEESWARAN R</v>
      </c>
      <c r="E185" s="41">
        <v>2</v>
      </c>
      <c r="F185" s="41">
        <v>2</v>
      </c>
      <c r="G185" s="41">
        <v>2</v>
      </c>
      <c r="H185" s="41">
        <v>2</v>
      </c>
      <c r="I185" s="41">
        <v>2</v>
      </c>
      <c r="J185" s="41">
        <v>1</v>
      </c>
      <c r="K185" s="41">
        <v>0</v>
      </c>
      <c r="L185" s="41">
        <v>0</v>
      </c>
      <c r="M185" s="41">
        <v>0</v>
      </c>
      <c r="N185" s="41">
        <v>0</v>
      </c>
      <c r="O185" s="91">
        <v>8</v>
      </c>
      <c r="P185" s="91">
        <v>0</v>
      </c>
      <c r="Q185" s="91">
        <v>0</v>
      </c>
      <c r="R185" s="237">
        <v>8</v>
      </c>
      <c r="S185" s="91">
        <v>7</v>
      </c>
      <c r="T185" s="91">
        <v>0</v>
      </c>
      <c r="U185" s="91">
        <v>8</v>
      </c>
      <c r="V185" s="91">
        <v>0</v>
      </c>
      <c r="W185" s="91">
        <v>0</v>
      </c>
      <c r="X185" s="91">
        <v>11</v>
      </c>
      <c r="Y185" s="91">
        <v>9</v>
      </c>
      <c r="Z185" s="91">
        <v>0</v>
      </c>
      <c r="AA185" s="92">
        <f t="shared" si="42"/>
        <v>62</v>
      </c>
      <c r="AB185" s="284">
        <f t="shared" si="30"/>
        <v>4</v>
      </c>
      <c r="AC185" s="284">
        <f t="shared" si="31"/>
        <v>0</v>
      </c>
      <c r="AD185" s="284">
        <f t="shared" si="32"/>
        <v>35</v>
      </c>
      <c r="AE185" s="284">
        <f t="shared" si="33"/>
        <v>6</v>
      </c>
      <c r="AF185" s="284">
        <f t="shared" si="34"/>
        <v>13</v>
      </c>
      <c r="AG185" s="284">
        <f t="shared" si="43"/>
        <v>14</v>
      </c>
      <c r="AH185" s="4">
        <f t="shared" si="35"/>
        <v>62</v>
      </c>
      <c r="AI185" s="254">
        <f t="shared" si="36"/>
        <v>66.666666666666657</v>
      </c>
      <c r="AJ185" s="254">
        <f t="shared" si="37"/>
        <v>0</v>
      </c>
      <c r="AK185" s="254">
        <f t="shared" si="38"/>
        <v>62.5</v>
      </c>
      <c r="AL185" s="254">
        <f t="shared" si="39"/>
        <v>100</v>
      </c>
      <c r="AM185" s="254">
        <f t="shared" si="40"/>
        <v>86.666666666666671</v>
      </c>
      <c r="AN185" s="254">
        <f t="shared" si="41"/>
        <v>93.333333333333329</v>
      </c>
    </row>
    <row r="186" spans="1:40" ht="30" customHeight="1" x14ac:dyDescent="0.2">
      <c r="A186" s="41">
        <f>'STUDENT NAMELIST'!A174</f>
        <v>170</v>
      </c>
      <c r="B186" s="65" t="str">
        <f>'STUDENT NAMELIST'!B174</f>
        <v>2023PEC AI 508</v>
      </c>
      <c r="C186" s="65">
        <f>'STUDENT NAMELIST'!C174</f>
        <v>211423243170</v>
      </c>
      <c r="D186" s="98" t="str">
        <f>'STUDENT NAMELIST'!D174</f>
        <v>JAGAN S</v>
      </c>
      <c r="E186" s="41">
        <v>2</v>
      </c>
      <c r="F186" s="41">
        <v>2</v>
      </c>
      <c r="G186" s="41">
        <v>2</v>
      </c>
      <c r="H186" s="41">
        <v>2</v>
      </c>
      <c r="I186" s="41">
        <v>2</v>
      </c>
      <c r="J186" s="41">
        <v>2</v>
      </c>
      <c r="K186" s="41">
        <v>2</v>
      </c>
      <c r="L186" s="41">
        <v>2</v>
      </c>
      <c r="M186" s="41">
        <v>0</v>
      </c>
      <c r="N186" s="41">
        <v>0</v>
      </c>
      <c r="O186" s="91">
        <v>0</v>
      </c>
      <c r="P186" s="91">
        <v>11</v>
      </c>
      <c r="Q186" s="91">
        <v>12</v>
      </c>
      <c r="R186" s="237">
        <v>0</v>
      </c>
      <c r="S186" s="91">
        <v>0</v>
      </c>
      <c r="T186" s="91">
        <v>12</v>
      </c>
      <c r="U186" s="91">
        <v>0</v>
      </c>
      <c r="V186" s="91">
        <v>12</v>
      </c>
      <c r="W186" s="91">
        <v>5</v>
      </c>
      <c r="X186" s="91">
        <v>0</v>
      </c>
      <c r="Y186" s="91">
        <v>0</v>
      </c>
      <c r="Z186" s="91">
        <v>12</v>
      </c>
      <c r="AA186" s="92">
        <f t="shared" si="42"/>
        <v>80</v>
      </c>
      <c r="AB186" s="284">
        <f t="shared" si="30"/>
        <v>6</v>
      </c>
      <c r="AC186" s="284">
        <f t="shared" si="31"/>
        <v>0</v>
      </c>
      <c r="AD186" s="284">
        <f t="shared" si="32"/>
        <v>39</v>
      </c>
      <c r="AE186" s="284">
        <f t="shared" si="33"/>
        <v>6</v>
      </c>
      <c r="AF186" s="284">
        <f t="shared" si="34"/>
        <v>14</v>
      </c>
      <c r="AG186" s="284">
        <f t="shared" si="43"/>
        <v>14</v>
      </c>
      <c r="AH186" s="4">
        <f t="shared" si="35"/>
        <v>80</v>
      </c>
      <c r="AI186" s="254">
        <f t="shared" si="36"/>
        <v>100</v>
      </c>
      <c r="AJ186" s="254">
        <f t="shared" si="37"/>
        <v>0</v>
      </c>
      <c r="AK186" s="254">
        <f t="shared" si="38"/>
        <v>90.697674418604649</v>
      </c>
      <c r="AL186" s="254">
        <f t="shared" si="39"/>
        <v>100</v>
      </c>
      <c r="AM186" s="254">
        <f t="shared" si="40"/>
        <v>82.35294117647058</v>
      </c>
      <c r="AN186" s="254">
        <f t="shared" si="41"/>
        <v>82.35294117647058</v>
      </c>
    </row>
    <row r="187" spans="1:40" ht="30" customHeight="1" x14ac:dyDescent="0.2">
      <c r="A187" s="41">
        <f>'STUDENT NAMELIST'!A175</f>
        <v>171</v>
      </c>
      <c r="B187" s="65" t="str">
        <f>'STUDENT NAMELIST'!B175</f>
        <v>2023PEC AI 509</v>
      </c>
      <c r="C187" s="65">
        <f>'STUDENT NAMELIST'!C175</f>
        <v>211423243171</v>
      </c>
      <c r="D187" s="98" t="str">
        <f>'STUDENT NAMELIST'!D175</f>
        <v>JAI AKASH R S</v>
      </c>
      <c r="E187" s="41">
        <v>2</v>
      </c>
      <c r="F187" s="41">
        <v>2</v>
      </c>
      <c r="G187" s="41">
        <v>2</v>
      </c>
      <c r="H187" s="41">
        <v>2</v>
      </c>
      <c r="I187" s="41">
        <v>2</v>
      </c>
      <c r="J187" s="41">
        <v>2</v>
      </c>
      <c r="K187" s="41">
        <v>2</v>
      </c>
      <c r="L187" s="41">
        <v>2</v>
      </c>
      <c r="M187" s="41">
        <v>0</v>
      </c>
      <c r="N187" s="41">
        <v>0</v>
      </c>
      <c r="O187" s="91">
        <v>12</v>
      </c>
      <c r="P187" s="91">
        <v>0</v>
      </c>
      <c r="Q187" s="91">
        <v>0</v>
      </c>
      <c r="R187" s="237">
        <v>12</v>
      </c>
      <c r="S187" s="91">
        <v>10</v>
      </c>
      <c r="T187" s="91">
        <v>0</v>
      </c>
      <c r="U187" s="91">
        <v>12</v>
      </c>
      <c r="V187" s="91">
        <v>0</v>
      </c>
      <c r="W187" s="91">
        <v>0</v>
      </c>
      <c r="X187" s="91">
        <v>12</v>
      </c>
      <c r="Y187" s="91">
        <v>12</v>
      </c>
      <c r="Z187" s="91">
        <v>0</v>
      </c>
      <c r="AA187" s="92">
        <f t="shared" si="42"/>
        <v>86</v>
      </c>
      <c r="AB187" s="284">
        <f t="shared" si="30"/>
        <v>6</v>
      </c>
      <c r="AC187" s="284">
        <f t="shared" si="31"/>
        <v>0</v>
      </c>
      <c r="AD187" s="284">
        <f t="shared" si="32"/>
        <v>50</v>
      </c>
      <c r="AE187" s="284">
        <f t="shared" si="33"/>
        <v>6</v>
      </c>
      <c r="AF187" s="284">
        <f t="shared" si="34"/>
        <v>14</v>
      </c>
      <c r="AG187" s="284">
        <f t="shared" si="43"/>
        <v>14</v>
      </c>
      <c r="AH187" s="4">
        <f t="shared" si="35"/>
        <v>86</v>
      </c>
      <c r="AI187" s="254">
        <f t="shared" si="36"/>
        <v>100</v>
      </c>
      <c r="AJ187" s="254">
        <f t="shared" si="37"/>
        <v>0</v>
      </c>
      <c r="AK187" s="254">
        <f t="shared" si="38"/>
        <v>89.285714285714292</v>
      </c>
      <c r="AL187" s="254">
        <f t="shared" si="39"/>
        <v>100</v>
      </c>
      <c r="AM187" s="254">
        <f t="shared" si="40"/>
        <v>93.333333333333329</v>
      </c>
      <c r="AN187" s="254">
        <f t="shared" si="41"/>
        <v>93.333333333333329</v>
      </c>
    </row>
    <row r="188" spans="1:40" ht="30" customHeight="1" x14ac:dyDescent="0.2">
      <c r="A188" s="41">
        <f>'STUDENT NAMELIST'!A176</f>
        <v>172</v>
      </c>
      <c r="B188" s="65" t="str">
        <f>'STUDENT NAMELIST'!B176</f>
        <v>2023PEC AI 510</v>
      </c>
      <c r="C188" s="65">
        <f>'STUDENT NAMELIST'!C176</f>
        <v>211423243172</v>
      </c>
      <c r="D188" s="98" t="str">
        <f>'STUDENT NAMELIST'!D176</f>
        <v>JAI HARSHAN H</v>
      </c>
      <c r="E188" s="41">
        <v>2</v>
      </c>
      <c r="F188" s="41">
        <v>2</v>
      </c>
      <c r="G188" s="41">
        <v>2</v>
      </c>
      <c r="H188" s="41">
        <v>2</v>
      </c>
      <c r="I188" s="41">
        <v>2</v>
      </c>
      <c r="J188" s="41">
        <v>2</v>
      </c>
      <c r="K188" s="41">
        <v>2</v>
      </c>
      <c r="L188" s="41">
        <v>2</v>
      </c>
      <c r="M188" s="41">
        <v>1</v>
      </c>
      <c r="N188" s="41">
        <v>0</v>
      </c>
      <c r="O188" s="91">
        <v>0</v>
      </c>
      <c r="P188" s="91">
        <v>11</v>
      </c>
      <c r="Q188" s="91">
        <v>12</v>
      </c>
      <c r="R188" s="237">
        <v>0</v>
      </c>
      <c r="S188" s="91">
        <v>0</v>
      </c>
      <c r="T188" s="91">
        <v>12</v>
      </c>
      <c r="U188" s="91">
        <v>0</v>
      </c>
      <c r="V188" s="91">
        <v>12</v>
      </c>
      <c r="W188" s="91">
        <v>7</v>
      </c>
      <c r="X188" s="91">
        <v>0</v>
      </c>
      <c r="Y188" s="91">
        <v>0</v>
      </c>
      <c r="Z188" s="91">
        <v>12</v>
      </c>
      <c r="AA188" s="92">
        <f t="shared" si="42"/>
        <v>83</v>
      </c>
      <c r="AB188" s="284">
        <f t="shared" si="30"/>
        <v>6</v>
      </c>
      <c r="AC188" s="284">
        <f t="shared" si="31"/>
        <v>0</v>
      </c>
      <c r="AD188" s="284">
        <f t="shared" si="32"/>
        <v>39</v>
      </c>
      <c r="AE188" s="284">
        <f t="shared" si="33"/>
        <v>6</v>
      </c>
      <c r="AF188" s="284">
        <f t="shared" si="34"/>
        <v>14</v>
      </c>
      <c r="AG188" s="284">
        <f t="shared" si="43"/>
        <v>14</v>
      </c>
      <c r="AH188" s="4">
        <f t="shared" si="35"/>
        <v>83</v>
      </c>
      <c r="AI188" s="254">
        <f t="shared" si="36"/>
        <v>100</v>
      </c>
      <c r="AJ188" s="254">
        <f t="shared" si="37"/>
        <v>0</v>
      </c>
      <c r="AK188" s="254">
        <f t="shared" si="38"/>
        <v>90.697674418604649</v>
      </c>
      <c r="AL188" s="254">
        <f t="shared" si="39"/>
        <v>100</v>
      </c>
      <c r="AM188" s="254">
        <f t="shared" si="40"/>
        <v>82.35294117647058</v>
      </c>
      <c r="AN188" s="254">
        <f t="shared" si="41"/>
        <v>82.35294117647058</v>
      </c>
    </row>
    <row r="189" spans="1:40" ht="30" customHeight="1" x14ac:dyDescent="0.2">
      <c r="A189" s="41">
        <f>'STUDENT NAMELIST'!A177</f>
        <v>173</v>
      </c>
      <c r="B189" s="65" t="str">
        <f>'STUDENT NAMELIST'!B177</f>
        <v>2023PEC AI 511</v>
      </c>
      <c r="C189" s="65">
        <f>'STUDENT NAMELIST'!C177</f>
        <v>211423243173</v>
      </c>
      <c r="D189" s="98" t="str">
        <f>'STUDENT NAMELIST'!D177</f>
        <v>JAMAL MOHAMMED R</v>
      </c>
      <c r="E189" s="41">
        <v>2</v>
      </c>
      <c r="F189" s="41">
        <v>2</v>
      </c>
      <c r="G189" s="41">
        <v>2</v>
      </c>
      <c r="H189" s="41">
        <v>2</v>
      </c>
      <c r="I189" s="41">
        <v>2</v>
      </c>
      <c r="J189" s="41">
        <v>2</v>
      </c>
      <c r="K189" s="41">
        <v>2</v>
      </c>
      <c r="L189" s="41">
        <v>2</v>
      </c>
      <c r="M189" s="41">
        <v>1</v>
      </c>
      <c r="N189" s="41">
        <v>0</v>
      </c>
      <c r="O189" s="91">
        <v>12</v>
      </c>
      <c r="P189" s="91">
        <v>0</v>
      </c>
      <c r="Q189" s="91">
        <v>0</v>
      </c>
      <c r="R189" s="237">
        <v>12</v>
      </c>
      <c r="S189" s="91">
        <v>10</v>
      </c>
      <c r="T189" s="91">
        <v>0</v>
      </c>
      <c r="U189" s="91">
        <v>12</v>
      </c>
      <c r="V189" s="91">
        <v>0</v>
      </c>
      <c r="W189" s="91">
        <v>0</v>
      </c>
      <c r="X189" s="91">
        <v>11</v>
      </c>
      <c r="Y189" s="91">
        <v>12</v>
      </c>
      <c r="Z189" s="91">
        <v>0</v>
      </c>
      <c r="AA189" s="92">
        <f t="shared" si="42"/>
        <v>86</v>
      </c>
      <c r="AB189" s="284">
        <f t="shared" si="30"/>
        <v>6</v>
      </c>
      <c r="AC189" s="284">
        <f t="shared" si="31"/>
        <v>0</v>
      </c>
      <c r="AD189" s="284">
        <f t="shared" si="32"/>
        <v>50</v>
      </c>
      <c r="AE189" s="284">
        <f t="shared" si="33"/>
        <v>6</v>
      </c>
      <c r="AF189" s="284">
        <f t="shared" si="34"/>
        <v>13</v>
      </c>
      <c r="AG189" s="284">
        <f t="shared" si="43"/>
        <v>14</v>
      </c>
      <c r="AH189" s="4">
        <f t="shared" si="35"/>
        <v>86</v>
      </c>
      <c r="AI189" s="254">
        <f t="shared" si="36"/>
        <v>100</v>
      </c>
      <c r="AJ189" s="254">
        <f t="shared" si="37"/>
        <v>0</v>
      </c>
      <c r="AK189" s="254">
        <f t="shared" si="38"/>
        <v>89.285714285714292</v>
      </c>
      <c r="AL189" s="254">
        <f t="shared" si="39"/>
        <v>100</v>
      </c>
      <c r="AM189" s="254">
        <f t="shared" si="40"/>
        <v>86.666666666666671</v>
      </c>
      <c r="AN189" s="254">
        <f t="shared" si="41"/>
        <v>93.333333333333329</v>
      </c>
    </row>
    <row r="190" spans="1:40" ht="30" customHeight="1" x14ac:dyDescent="0.2">
      <c r="A190" s="41">
        <f>'STUDENT NAMELIST'!A178</f>
        <v>174</v>
      </c>
      <c r="B190" s="65" t="str">
        <f>'STUDENT NAMELIST'!B178</f>
        <v>2023PEC AI 174</v>
      </c>
      <c r="C190" s="65">
        <f>'STUDENT NAMELIST'!C178</f>
        <v>211423243174</v>
      </c>
      <c r="D190" s="98" t="str">
        <f>'STUDENT NAMELIST'!D178</f>
        <v>JANANI G</v>
      </c>
      <c r="E190" s="41">
        <v>2</v>
      </c>
      <c r="F190" s="41">
        <v>2</v>
      </c>
      <c r="G190" s="41">
        <v>2</v>
      </c>
      <c r="H190" s="41">
        <v>2</v>
      </c>
      <c r="I190" s="41">
        <v>2</v>
      </c>
      <c r="J190" s="41">
        <v>2</v>
      </c>
      <c r="K190" s="41">
        <v>0</v>
      </c>
      <c r="L190" s="41">
        <v>0</v>
      </c>
      <c r="M190" s="41">
        <v>0</v>
      </c>
      <c r="N190" s="41">
        <v>0</v>
      </c>
      <c r="O190" s="91">
        <v>0</v>
      </c>
      <c r="P190" s="91">
        <v>8</v>
      </c>
      <c r="Q190" s="91">
        <v>9</v>
      </c>
      <c r="R190" s="237">
        <v>0</v>
      </c>
      <c r="S190" s="91">
        <v>0</v>
      </c>
      <c r="T190" s="91">
        <v>9</v>
      </c>
      <c r="U190" s="91">
        <v>0</v>
      </c>
      <c r="V190" s="91">
        <v>9</v>
      </c>
      <c r="W190" s="91">
        <v>2</v>
      </c>
      <c r="X190" s="91">
        <v>0</v>
      </c>
      <c r="Y190" s="91">
        <v>0</v>
      </c>
      <c r="Z190" s="91">
        <v>9</v>
      </c>
      <c r="AA190" s="92">
        <f t="shared" si="42"/>
        <v>58</v>
      </c>
      <c r="AB190" s="284">
        <f t="shared" si="30"/>
        <v>4</v>
      </c>
      <c r="AC190" s="284">
        <f t="shared" si="31"/>
        <v>0</v>
      </c>
      <c r="AD190" s="284">
        <f t="shared" si="32"/>
        <v>30</v>
      </c>
      <c r="AE190" s="284">
        <f t="shared" si="33"/>
        <v>6</v>
      </c>
      <c r="AF190" s="284">
        <f t="shared" si="34"/>
        <v>11</v>
      </c>
      <c r="AG190" s="284">
        <f t="shared" si="43"/>
        <v>14</v>
      </c>
      <c r="AH190" s="4">
        <f t="shared" si="35"/>
        <v>58</v>
      </c>
      <c r="AI190" s="254">
        <f t="shared" si="36"/>
        <v>66.666666666666657</v>
      </c>
      <c r="AJ190" s="254">
        <f t="shared" si="37"/>
        <v>0</v>
      </c>
      <c r="AK190" s="254">
        <f t="shared" si="38"/>
        <v>69.767441860465112</v>
      </c>
      <c r="AL190" s="254">
        <f t="shared" si="39"/>
        <v>100</v>
      </c>
      <c r="AM190" s="254">
        <f t="shared" si="40"/>
        <v>64.705882352941174</v>
      </c>
      <c r="AN190" s="254">
        <f t="shared" si="41"/>
        <v>82.35294117647058</v>
      </c>
    </row>
    <row r="191" spans="1:40" ht="30" customHeight="1" x14ac:dyDescent="0.2">
      <c r="A191" s="41">
        <f>'STUDENT NAMELIST'!A179</f>
        <v>175</v>
      </c>
      <c r="B191" s="65" t="str">
        <f>'STUDENT NAMELIST'!B179</f>
        <v>2023PEC AI 175</v>
      </c>
      <c r="C191" s="65">
        <f>'STUDENT NAMELIST'!C179</f>
        <v>211423243175</v>
      </c>
      <c r="D191" s="98" t="str">
        <f>'STUDENT NAMELIST'!D179</f>
        <v>JANANI G</v>
      </c>
      <c r="E191" s="41">
        <v>2</v>
      </c>
      <c r="F191" s="41">
        <v>2</v>
      </c>
      <c r="G191" s="41">
        <v>2</v>
      </c>
      <c r="H191" s="41">
        <v>2</v>
      </c>
      <c r="I191" s="41">
        <v>2</v>
      </c>
      <c r="J191" s="41">
        <v>2</v>
      </c>
      <c r="K191" s="41">
        <v>2</v>
      </c>
      <c r="L191" s="41">
        <v>0</v>
      </c>
      <c r="M191" s="41">
        <v>0</v>
      </c>
      <c r="N191" s="41">
        <v>0</v>
      </c>
      <c r="O191" s="91">
        <v>10</v>
      </c>
      <c r="P191" s="91">
        <v>0</v>
      </c>
      <c r="Q191" s="91">
        <v>0</v>
      </c>
      <c r="R191" s="237">
        <v>10</v>
      </c>
      <c r="S191" s="91">
        <v>9</v>
      </c>
      <c r="T191" s="91">
        <v>0</v>
      </c>
      <c r="U191" s="91">
        <v>10</v>
      </c>
      <c r="V191" s="91">
        <v>0</v>
      </c>
      <c r="W191" s="91">
        <v>0</v>
      </c>
      <c r="X191" s="91">
        <v>11</v>
      </c>
      <c r="Y191" s="91">
        <v>10</v>
      </c>
      <c r="Z191" s="91">
        <v>0</v>
      </c>
      <c r="AA191" s="92">
        <f t="shared" si="42"/>
        <v>74</v>
      </c>
      <c r="AB191" s="284">
        <f t="shared" si="30"/>
        <v>6</v>
      </c>
      <c r="AC191" s="284">
        <f t="shared" si="31"/>
        <v>0</v>
      </c>
      <c r="AD191" s="284">
        <f t="shared" si="32"/>
        <v>43</v>
      </c>
      <c r="AE191" s="284">
        <f t="shared" si="33"/>
        <v>6</v>
      </c>
      <c r="AF191" s="284">
        <f t="shared" si="34"/>
        <v>13</v>
      </c>
      <c r="AG191" s="284">
        <f t="shared" si="43"/>
        <v>14</v>
      </c>
      <c r="AH191" s="4">
        <f t="shared" si="35"/>
        <v>74</v>
      </c>
      <c r="AI191" s="254">
        <f t="shared" si="36"/>
        <v>100</v>
      </c>
      <c r="AJ191" s="254">
        <f t="shared" si="37"/>
        <v>0</v>
      </c>
      <c r="AK191" s="254">
        <f t="shared" si="38"/>
        <v>76.785714285714292</v>
      </c>
      <c r="AL191" s="254">
        <f t="shared" si="39"/>
        <v>100</v>
      </c>
      <c r="AM191" s="254">
        <f t="shared" si="40"/>
        <v>86.666666666666671</v>
      </c>
      <c r="AN191" s="254">
        <f t="shared" si="41"/>
        <v>93.333333333333329</v>
      </c>
    </row>
    <row r="192" spans="1:40" ht="30" customHeight="1" x14ac:dyDescent="0.2">
      <c r="A192" s="41">
        <f>'STUDENT NAMELIST'!A180</f>
        <v>176</v>
      </c>
      <c r="B192" s="65" t="str">
        <f>'STUDENT NAMELIST'!B180</f>
        <v>2023PEC AI 512</v>
      </c>
      <c r="C192" s="65">
        <f>'STUDENT NAMELIST'!C180</f>
        <v>211423243176</v>
      </c>
      <c r="D192" s="98" t="str">
        <f>'STUDENT NAMELIST'!D180</f>
        <v>JASON JONES C</v>
      </c>
      <c r="E192" s="41">
        <v>2</v>
      </c>
      <c r="F192" s="41">
        <v>2</v>
      </c>
      <c r="G192" s="41">
        <v>2</v>
      </c>
      <c r="H192" s="41">
        <v>2</v>
      </c>
      <c r="I192" s="41">
        <v>2</v>
      </c>
      <c r="J192" s="41">
        <v>2</v>
      </c>
      <c r="K192" s="41">
        <v>2</v>
      </c>
      <c r="L192" s="41">
        <v>0</v>
      </c>
      <c r="M192" s="41">
        <v>0</v>
      </c>
      <c r="N192" s="41">
        <v>0</v>
      </c>
      <c r="O192" s="91">
        <v>0</v>
      </c>
      <c r="P192" s="91">
        <v>10</v>
      </c>
      <c r="Q192" s="91">
        <v>11</v>
      </c>
      <c r="R192" s="237">
        <v>0</v>
      </c>
      <c r="S192" s="91">
        <v>0</v>
      </c>
      <c r="T192" s="91">
        <v>11</v>
      </c>
      <c r="U192" s="91">
        <v>0</v>
      </c>
      <c r="V192" s="91">
        <v>11</v>
      </c>
      <c r="W192" s="91">
        <v>4</v>
      </c>
      <c r="X192" s="91">
        <v>0</v>
      </c>
      <c r="Y192" s="91">
        <v>0</v>
      </c>
      <c r="Z192" s="91">
        <v>11</v>
      </c>
      <c r="AA192" s="92">
        <f t="shared" si="42"/>
        <v>72</v>
      </c>
      <c r="AB192" s="284">
        <f t="shared" si="30"/>
        <v>6</v>
      </c>
      <c r="AC192" s="284">
        <f t="shared" si="31"/>
        <v>0</v>
      </c>
      <c r="AD192" s="284">
        <f t="shared" si="32"/>
        <v>36</v>
      </c>
      <c r="AE192" s="284">
        <f t="shared" si="33"/>
        <v>6</v>
      </c>
      <c r="AF192" s="284">
        <f t="shared" si="34"/>
        <v>13</v>
      </c>
      <c r="AG192" s="284">
        <f t="shared" si="43"/>
        <v>14</v>
      </c>
      <c r="AH192" s="4">
        <f t="shared" si="35"/>
        <v>72</v>
      </c>
      <c r="AI192" s="254">
        <f t="shared" si="36"/>
        <v>100</v>
      </c>
      <c r="AJ192" s="254">
        <f t="shared" si="37"/>
        <v>0</v>
      </c>
      <c r="AK192" s="254">
        <f t="shared" si="38"/>
        <v>83.720930232558146</v>
      </c>
      <c r="AL192" s="254">
        <f t="shared" si="39"/>
        <v>100</v>
      </c>
      <c r="AM192" s="254">
        <f t="shared" si="40"/>
        <v>76.470588235294116</v>
      </c>
      <c r="AN192" s="254">
        <f t="shared" si="41"/>
        <v>82.35294117647058</v>
      </c>
    </row>
    <row r="193" spans="1:40" ht="30" customHeight="1" x14ac:dyDescent="0.2">
      <c r="A193" s="41">
        <f>'STUDENT NAMELIST'!A181</f>
        <v>177</v>
      </c>
      <c r="B193" s="65" t="str">
        <f>'STUDENT NAMELIST'!B181</f>
        <v>2023PEC AI 513</v>
      </c>
      <c r="C193" s="65">
        <f>'STUDENT NAMELIST'!C181</f>
        <v>211423243177</v>
      </c>
      <c r="D193" s="98" t="str">
        <f>'STUDENT NAMELIST'!D181</f>
        <v>JAYA KRISHNA M</v>
      </c>
      <c r="E193" s="41">
        <v>2</v>
      </c>
      <c r="F193" s="41">
        <v>2</v>
      </c>
      <c r="G193" s="41">
        <v>2</v>
      </c>
      <c r="H193" s="41">
        <v>2</v>
      </c>
      <c r="I193" s="41">
        <v>2</v>
      </c>
      <c r="J193" s="41">
        <v>2</v>
      </c>
      <c r="K193" s="41">
        <v>2</v>
      </c>
      <c r="L193" s="41">
        <v>2</v>
      </c>
      <c r="M193" s="41">
        <v>0</v>
      </c>
      <c r="N193" s="41">
        <v>0</v>
      </c>
      <c r="O193" s="91">
        <v>12</v>
      </c>
      <c r="P193" s="91">
        <v>0</v>
      </c>
      <c r="Q193" s="91">
        <v>0</v>
      </c>
      <c r="R193" s="237">
        <v>12</v>
      </c>
      <c r="S193" s="91">
        <v>10</v>
      </c>
      <c r="T193" s="91">
        <v>0</v>
      </c>
      <c r="U193" s="91">
        <v>12</v>
      </c>
      <c r="V193" s="91">
        <v>0</v>
      </c>
      <c r="W193" s="91">
        <v>0</v>
      </c>
      <c r="X193" s="91">
        <v>10</v>
      </c>
      <c r="Y193" s="91">
        <v>12</v>
      </c>
      <c r="Z193" s="91">
        <v>0</v>
      </c>
      <c r="AA193" s="92">
        <f t="shared" si="42"/>
        <v>84</v>
      </c>
      <c r="AB193" s="284">
        <f t="shared" si="30"/>
        <v>6</v>
      </c>
      <c r="AC193" s="284">
        <f t="shared" si="31"/>
        <v>0</v>
      </c>
      <c r="AD193" s="284">
        <f t="shared" si="32"/>
        <v>50</v>
      </c>
      <c r="AE193" s="284">
        <f t="shared" si="33"/>
        <v>6</v>
      </c>
      <c r="AF193" s="284">
        <f t="shared" si="34"/>
        <v>12</v>
      </c>
      <c r="AG193" s="284">
        <f t="shared" si="43"/>
        <v>14</v>
      </c>
      <c r="AH193" s="4">
        <f t="shared" si="35"/>
        <v>84</v>
      </c>
      <c r="AI193" s="254">
        <f t="shared" si="36"/>
        <v>100</v>
      </c>
      <c r="AJ193" s="254">
        <f t="shared" si="37"/>
        <v>0</v>
      </c>
      <c r="AK193" s="254">
        <f t="shared" si="38"/>
        <v>89.285714285714292</v>
      </c>
      <c r="AL193" s="254">
        <f t="shared" si="39"/>
        <v>100</v>
      </c>
      <c r="AM193" s="254">
        <f t="shared" si="40"/>
        <v>80</v>
      </c>
      <c r="AN193" s="254">
        <f t="shared" si="41"/>
        <v>93.333333333333329</v>
      </c>
    </row>
    <row r="194" spans="1:40" ht="30" customHeight="1" x14ac:dyDescent="0.2">
      <c r="A194" s="41">
        <f>'STUDENT NAMELIST'!A182</f>
        <v>178</v>
      </c>
      <c r="B194" s="65" t="str">
        <f>'STUDENT NAMELIST'!B182</f>
        <v>2023PEC AI 514</v>
      </c>
      <c r="C194" s="65">
        <f>'STUDENT NAMELIST'!C182</f>
        <v>211423243178</v>
      </c>
      <c r="D194" s="98" t="str">
        <f>'STUDENT NAMELIST'!D182</f>
        <v>JAYA SURYA V</v>
      </c>
      <c r="E194" s="41">
        <v>2</v>
      </c>
      <c r="F194" s="41">
        <v>2</v>
      </c>
      <c r="G194" s="41">
        <v>2</v>
      </c>
      <c r="H194" s="41">
        <v>2</v>
      </c>
      <c r="I194" s="41">
        <v>2</v>
      </c>
      <c r="J194" s="41">
        <v>2</v>
      </c>
      <c r="K194" s="41">
        <v>2</v>
      </c>
      <c r="L194" s="41">
        <v>2</v>
      </c>
      <c r="M194" s="41">
        <v>0</v>
      </c>
      <c r="N194" s="41">
        <v>0</v>
      </c>
      <c r="O194" s="91">
        <v>0</v>
      </c>
      <c r="P194" s="91">
        <v>11</v>
      </c>
      <c r="Q194" s="91">
        <v>12</v>
      </c>
      <c r="R194" s="237">
        <v>0</v>
      </c>
      <c r="S194" s="91">
        <v>0</v>
      </c>
      <c r="T194" s="91">
        <v>12</v>
      </c>
      <c r="U194" s="91">
        <v>0</v>
      </c>
      <c r="V194" s="91">
        <v>12</v>
      </c>
      <c r="W194" s="91">
        <v>6</v>
      </c>
      <c r="X194" s="91">
        <v>0</v>
      </c>
      <c r="Y194" s="91">
        <v>0</v>
      </c>
      <c r="Z194" s="91">
        <v>12</v>
      </c>
      <c r="AA194" s="92">
        <f t="shared" si="42"/>
        <v>81</v>
      </c>
      <c r="AB194" s="284">
        <f t="shared" si="30"/>
        <v>6</v>
      </c>
      <c r="AC194" s="284">
        <f t="shared" si="31"/>
        <v>0</v>
      </c>
      <c r="AD194" s="284">
        <f t="shared" si="32"/>
        <v>39</v>
      </c>
      <c r="AE194" s="284">
        <f t="shared" si="33"/>
        <v>6</v>
      </c>
      <c r="AF194" s="284">
        <f t="shared" si="34"/>
        <v>14</v>
      </c>
      <c r="AG194" s="284">
        <f t="shared" si="43"/>
        <v>14</v>
      </c>
      <c r="AH194" s="4">
        <f t="shared" si="35"/>
        <v>81</v>
      </c>
      <c r="AI194" s="254">
        <f t="shared" si="36"/>
        <v>100</v>
      </c>
      <c r="AJ194" s="254">
        <f t="shared" si="37"/>
        <v>0</v>
      </c>
      <c r="AK194" s="254">
        <f t="shared" si="38"/>
        <v>90.697674418604649</v>
      </c>
      <c r="AL194" s="254">
        <f t="shared" si="39"/>
        <v>100</v>
      </c>
      <c r="AM194" s="254">
        <f t="shared" si="40"/>
        <v>82.35294117647058</v>
      </c>
      <c r="AN194" s="254">
        <f t="shared" si="41"/>
        <v>82.35294117647058</v>
      </c>
    </row>
    <row r="195" spans="1:40" ht="30" customHeight="1" x14ac:dyDescent="0.2">
      <c r="A195" s="41">
        <f>'STUDENT NAMELIST'!A183</f>
        <v>179</v>
      </c>
      <c r="B195" s="65" t="str">
        <f>'STUDENT NAMELIST'!B183</f>
        <v>2023PEC AI 515</v>
      </c>
      <c r="C195" s="65">
        <f>'STUDENT NAMELIST'!C183</f>
        <v>211423243179</v>
      </c>
      <c r="D195" s="98" t="str">
        <f>'STUDENT NAMELIST'!D183</f>
        <v>JAYANTH J</v>
      </c>
      <c r="E195" s="41">
        <v>2</v>
      </c>
      <c r="F195" s="41">
        <v>2</v>
      </c>
      <c r="G195" s="41">
        <v>2</v>
      </c>
      <c r="H195" s="41">
        <v>2</v>
      </c>
      <c r="I195" s="41">
        <v>2</v>
      </c>
      <c r="J195" s="41">
        <v>2</v>
      </c>
      <c r="K195" s="41">
        <v>2</v>
      </c>
      <c r="L195" s="41">
        <v>2</v>
      </c>
      <c r="M195" s="41">
        <v>0</v>
      </c>
      <c r="N195" s="41">
        <v>0</v>
      </c>
      <c r="O195" s="91">
        <v>12</v>
      </c>
      <c r="P195" s="91">
        <v>0</v>
      </c>
      <c r="Q195" s="91">
        <v>0</v>
      </c>
      <c r="R195" s="237">
        <v>12</v>
      </c>
      <c r="S195" s="91">
        <v>10</v>
      </c>
      <c r="T195" s="91">
        <v>0</v>
      </c>
      <c r="U195" s="91">
        <v>12</v>
      </c>
      <c r="V195" s="91">
        <v>0</v>
      </c>
      <c r="W195" s="91">
        <v>0</v>
      </c>
      <c r="X195" s="91">
        <v>10</v>
      </c>
      <c r="Y195" s="91">
        <v>12</v>
      </c>
      <c r="Z195" s="91">
        <v>0</v>
      </c>
      <c r="AA195" s="92">
        <f t="shared" si="42"/>
        <v>84</v>
      </c>
      <c r="AB195" s="284">
        <f t="shared" si="30"/>
        <v>6</v>
      </c>
      <c r="AC195" s="284">
        <f t="shared" si="31"/>
        <v>0</v>
      </c>
      <c r="AD195" s="284">
        <f t="shared" si="32"/>
        <v>50</v>
      </c>
      <c r="AE195" s="284">
        <f t="shared" si="33"/>
        <v>6</v>
      </c>
      <c r="AF195" s="284">
        <f t="shared" si="34"/>
        <v>12</v>
      </c>
      <c r="AG195" s="284">
        <f t="shared" si="43"/>
        <v>14</v>
      </c>
      <c r="AH195" s="4">
        <f t="shared" si="35"/>
        <v>84</v>
      </c>
      <c r="AI195" s="254">
        <f t="shared" si="36"/>
        <v>100</v>
      </c>
      <c r="AJ195" s="254">
        <f t="shared" si="37"/>
        <v>0</v>
      </c>
      <c r="AK195" s="254">
        <f t="shared" si="38"/>
        <v>89.285714285714292</v>
      </c>
      <c r="AL195" s="254">
        <f t="shared" si="39"/>
        <v>100</v>
      </c>
      <c r="AM195" s="254">
        <f t="shared" si="40"/>
        <v>80</v>
      </c>
      <c r="AN195" s="254">
        <f t="shared" si="41"/>
        <v>93.333333333333329</v>
      </c>
    </row>
    <row r="196" spans="1:40" ht="30" customHeight="1" x14ac:dyDescent="0.2">
      <c r="A196" s="41">
        <f>'STUDENT NAMELIST'!A184</f>
        <v>180</v>
      </c>
      <c r="B196" s="65" t="str">
        <f>'STUDENT NAMELIST'!B184</f>
        <v>2023PEC AI 177</v>
      </c>
      <c r="C196" s="65">
        <f>'STUDENT NAMELIST'!C184</f>
        <v>211423243181</v>
      </c>
      <c r="D196" s="98" t="str">
        <f>'STUDENT NAMELIST'!D184</f>
        <v>JAYASHREE V</v>
      </c>
      <c r="E196" s="41">
        <v>2</v>
      </c>
      <c r="F196" s="41">
        <v>2</v>
      </c>
      <c r="G196" s="41">
        <v>2</v>
      </c>
      <c r="H196" s="41">
        <v>2</v>
      </c>
      <c r="I196" s="41">
        <v>2</v>
      </c>
      <c r="J196" s="41">
        <v>1</v>
      </c>
      <c r="K196" s="41">
        <v>0</v>
      </c>
      <c r="L196" s="41">
        <v>0</v>
      </c>
      <c r="M196" s="41">
        <v>0</v>
      </c>
      <c r="N196" s="41">
        <v>0</v>
      </c>
      <c r="O196" s="91">
        <v>0</v>
      </c>
      <c r="P196" s="91">
        <v>8</v>
      </c>
      <c r="Q196" s="91">
        <v>8</v>
      </c>
      <c r="R196" s="237">
        <v>0</v>
      </c>
      <c r="S196" s="91">
        <v>0</v>
      </c>
      <c r="T196" s="91">
        <v>8</v>
      </c>
      <c r="U196" s="91">
        <v>0</v>
      </c>
      <c r="V196" s="91">
        <v>8</v>
      </c>
      <c r="W196" s="91">
        <v>3</v>
      </c>
      <c r="X196" s="91">
        <v>0</v>
      </c>
      <c r="Y196" s="91">
        <v>0</v>
      </c>
      <c r="Z196" s="91">
        <v>8</v>
      </c>
      <c r="AA196" s="92">
        <f t="shared" si="42"/>
        <v>54</v>
      </c>
      <c r="AB196" s="284">
        <f t="shared" si="30"/>
        <v>4</v>
      </c>
      <c r="AC196" s="284">
        <f t="shared" si="31"/>
        <v>0</v>
      </c>
      <c r="AD196" s="284">
        <f t="shared" si="32"/>
        <v>28</v>
      </c>
      <c r="AE196" s="284">
        <f t="shared" si="33"/>
        <v>6</v>
      </c>
      <c r="AF196" s="284">
        <f t="shared" si="34"/>
        <v>10</v>
      </c>
      <c r="AG196" s="284">
        <f t="shared" si="43"/>
        <v>14</v>
      </c>
      <c r="AH196" s="4">
        <f t="shared" si="35"/>
        <v>54</v>
      </c>
      <c r="AI196" s="254">
        <f t="shared" si="36"/>
        <v>66.666666666666657</v>
      </c>
      <c r="AJ196" s="254">
        <f t="shared" si="37"/>
        <v>0</v>
      </c>
      <c r="AK196" s="254">
        <f t="shared" si="38"/>
        <v>65.116279069767444</v>
      </c>
      <c r="AL196" s="254">
        <f t="shared" si="39"/>
        <v>100</v>
      </c>
      <c r="AM196" s="254">
        <f t="shared" si="40"/>
        <v>58.82352941176471</v>
      </c>
      <c r="AN196" s="254">
        <f t="shared" si="41"/>
        <v>82.35294117647058</v>
      </c>
    </row>
    <row r="197" spans="1:40" ht="30" customHeight="1" x14ac:dyDescent="0.2">
      <c r="A197" s="41">
        <f>'STUDENT NAMELIST'!A185</f>
        <v>181</v>
      </c>
      <c r="B197" s="65" t="str">
        <f>'STUDENT NAMELIST'!B185</f>
        <v>2023PEC AI 178</v>
      </c>
      <c r="C197" s="65">
        <f>'STUDENT NAMELIST'!C185</f>
        <v>211423243182</v>
      </c>
      <c r="D197" s="98" t="str">
        <f>'STUDENT NAMELIST'!D185</f>
        <v>JAYASHREE V</v>
      </c>
      <c r="E197" s="41">
        <v>2</v>
      </c>
      <c r="F197" s="41">
        <v>2</v>
      </c>
      <c r="G197" s="41">
        <v>2</v>
      </c>
      <c r="H197" s="41">
        <v>2</v>
      </c>
      <c r="I197" s="41">
        <v>2</v>
      </c>
      <c r="J197" s="41">
        <v>2</v>
      </c>
      <c r="K197" s="41">
        <v>0</v>
      </c>
      <c r="L197" s="41">
        <v>0</v>
      </c>
      <c r="M197" s="41">
        <v>0</v>
      </c>
      <c r="N197" s="41">
        <v>0</v>
      </c>
      <c r="O197" s="91">
        <v>9</v>
      </c>
      <c r="P197" s="91">
        <v>0</v>
      </c>
      <c r="Q197" s="91">
        <v>0</v>
      </c>
      <c r="R197" s="237">
        <v>9</v>
      </c>
      <c r="S197" s="91">
        <v>7</v>
      </c>
      <c r="T197" s="91">
        <v>0</v>
      </c>
      <c r="U197" s="91">
        <v>9</v>
      </c>
      <c r="V197" s="91">
        <v>0</v>
      </c>
      <c r="W197" s="91">
        <v>0</v>
      </c>
      <c r="X197" s="91">
        <v>9</v>
      </c>
      <c r="Y197" s="91">
        <v>9</v>
      </c>
      <c r="Z197" s="91">
        <v>0</v>
      </c>
      <c r="AA197" s="92">
        <f t="shared" si="42"/>
        <v>64</v>
      </c>
      <c r="AB197" s="284">
        <f t="shared" si="30"/>
        <v>4</v>
      </c>
      <c r="AC197" s="284">
        <f t="shared" si="31"/>
        <v>0</v>
      </c>
      <c r="AD197" s="284">
        <f t="shared" si="32"/>
        <v>38</v>
      </c>
      <c r="AE197" s="284">
        <f t="shared" si="33"/>
        <v>6</v>
      </c>
      <c r="AF197" s="284">
        <f t="shared" si="34"/>
        <v>11</v>
      </c>
      <c r="AG197" s="284">
        <f t="shared" si="43"/>
        <v>14</v>
      </c>
      <c r="AH197" s="4">
        <f t="shared" si="35"/>
        <v>64</v>
      </c>
      <c r="AI197" s="254">
        <f t="shared" si="36"/>
        <v>66.666666666666657</v>
      </c>
      <c r="AJ197" s="254">
        <f t="shared" si="37"/>
        <v>0</v>
      </c>
      <c r="AK197" s="254">
        <f t="shared" si="38"/>
        <v>67.857142857142861</v>
      </c>
      <c r="AL197" s="254">
        <f t="shared" si="39"/>
        <v>100</v>
      </c>
      <c r="AM197" s="254">
        <f t="shared" si="40"/>
        <v>73.333333333333329</v>
      </c>
      <c r="AN197" s="254">
        <f t="shared" si="41"/>
        <v>93.333333333333329</v>
      </c>
    </row>
    <row r="198" spans="1:40" ht="30" customHeight="1" x14ac:dyDescent="0.2">
      <c r="A198" s="41">
        <f>'STUDENT NAMELIST'!A186</f>
        <v>182</v>
      </c>
      <c r="B198" s="65" t="str">
        <f>'STUDENT NAMELIST'!B186</f>
        <v>2023PEC AI 176</v>
      </c>
      <c r="C198" s="65">
        <f>'STUDENT NAMELIST'!C186</f>
        <v>211423243183</v>
      </c>
      <c r="D198" s="98" t="str">
        <f>'STUDENT NAMELIST'!D186</f>
        <v>M JAYASREE</v>
      </c>
      <c r="E198" s="41">
        <v>2</v>
      </c>
      <c r="F198" s="41">
        <v>2</v>
      </c>
      <c r="G198" s="41">
        <v>2</v>
      </c>
      <c r="H198" s="41">
        <v>2</v>
      </c>
      <c r="I198" s="41">
        <v>2</v>
      </c>
      <c r="J198" s="41">
        <v>2</v>
      </c>
      <c r="K198" s="41">
        <v>0</v>
      </c>
      <c r="L198" s="41">
        <v>0</v>
      </c>
      <c r="M198" s="41">
        <v>0</v>
      </c>
      <c r="N198" s="41">
        <v>0</v>
      </c>
      <c r="O198" s="91">
        <v>0</v>
      </c>
      <c r="P198" s="91">
        <v>8</v>
      </c>
      <c r="Q198" s="91">
        <v>9</v>
      </c>
      <c r="R198" s="237">
        <v>0</v>
      </c>
      <c r="S198" s="91">
        <v>0</v>
      </c>
      <c r="T198" s="91">
        <v>9</v>
      </c>
      <c r="U198" s="91">
        <v>0</v>
      </c>
      <c r="V198" s="91">
        <v>9</v>
      </c>
      <c r="W198" s="91">
        <v>2</v>
      </c>
      <c r="X198" s="91">
        <v>0</v>
      </c>
      <c r="Y198" s="91">
        <v>0</v>
      </c>
      <c r="Z198" s="91">
        <v>9</v>
      </c>
      <c r="AA198" s="92">
        <f t="shared" si="42"/>
        <v>58</v>
      </c>
      <c r="AB198" s="284">
        <f t="shared" si="30"/>
        <v>4</v>
      </c>
      <c r="AC198" s="284">
        <f t="shared" si="31"/>
        <v>0</v>
      </c>
      <c r="AD198" s="284">
        <f t="shared" si="32"/>
        <v>30</v>
      </c>
      <c r="AE198" s="284">
        <f t="shared" si="33"/>
        <v>6</v>
      </c>
      <c r="AF198" s="284">
        <f t="shared" si="34"/>
        <v>11</v>
      </c>
      <c r="AG198" s="284">
        <f t="shared" si="43"/>
        <v>14</v>
      </c>
      <c r="AH198" s="4">
        <f t="shared" si="35"/>
        <v>58</v>
      </c>
      <c r="AI198" s="254">
        <f t="shared" si="36"/>
        <v>66.666666666666657</v>
      </c>
      <c r="AJ198" s="254">
        <f t="shared" si="37"/>
        <v>0</v>
      </c>
      <c r="AK198" s="254">
        <f t="shared" si="38"/>
        <v>69.767441860465112</v>
      </c>
      <c r="AL198" s="254">
        <f t="shared" si="39"/>
        <v>100</v>
      </c>
      <c r="AM198" s="254">
        <f t="shared" si="40"/>
        <v>64.705882352941174</v>
      </c>
      <c r="AN198" s="254">
        <f t="shared" si="41"/>
        <v>82.35294117647058</v>
      </c>
    </row>
    <row r="199" spans="1:40" ht="30" customHeight="1" x14ac:dyDescent="0.2">
      <c r="A199" s="41">
        <f>'STUDENT NAMELIST'!A187</f>
        <v>183</v>
      </c>
      <c r="B199" s="65" t="str">
        <f>'STUDENT NAMELIST'!B187</f>
        <v>2023PEC AI 517</v>
      </c>
      <c r="C199" s="65">
        <f>'STUDENT NAMELIST'!C187</f>
        <v>211423243184</v>
      </c>
      <c r="D199" s="98" t="str">
        <f>'STUDENT NAMELIST'!D187</f>
        <v>JAYASURIYA K</v>
      </c>
      <c r="E199" s="41">
        <v>2</v>
      </c>
      <c r="F199" s="41">
        <v>2</v>
      </c>
      <c r="G199" s="41">
        <v>2</v>
      </c>
      <c r="H199" s="41">
        <v>2</v>
      </c>
      <c r="I199" s="41">
        <v>2</v>
      </c>
      <c r="J199" s="41">
        <v>2</v>
      </c>
      <c r="K199" s="41">
        <v>2</v>
      </c>
      <c r="L199" s="41">
        <v>2</v>
      </c>
      <c r="M199" s="41">
        <v>1</v>
      </c>
      <c r="N199" s="41">
        <v>0</v>
      </c>
      <c r="O199" s="91">
        <v>12</v>
      </c>
      <c r="P199" s="91">
        <v>0</v>
      </c>
      <c r="Q199" s="91">
        <v>0</v>
      </c>
      <c r="R199" s="237">
        <v>12</v>
      </c>
      <c r="S199" s="91">
        <v>10</v>
      </c>
      <c r="T199" s="91">
        <v>0</v>
      </c>
      <c r="U199" s="91">
        <v>12</v>
      </c>
      <c r="V199" s="91">
        <v>0</v>
      </c>
      <c r="W199" s="91">
        <v>0</v>
      </c>
      <c r="X199" s="91">
        <v>12</v>
      </c>
      <c r="Y199" s="91">
        <v>12</v>
      </c>
      <c r="Z199" s="91">
        <v>0</v>
      </c>
      <c r="AA199" s="92">
        <f t="shared" si="42"/>
        <v>87</v>
      </c>
      <c r="AB199" s="284">
        <f t="shared" si="30"/>
        <v>6</v>
      </c>
      <c r="AC199" s="284">
        <f t="shared" si="31"/>
        <v>0</v>
      </c>
      <c r="AD199" s="284">
        <f t="shared" si="32"/>
        <v>50</v>
      </c>
      <c r="AE199" s="284">
        <f t="shared" si="33"/>
        <v>6</v>
      </c>
      <c r="AF199" s="284">
        <f t="shared" si="34"/>
        <v>14</v>
      </c>
      <c r="AG199" s="284">
        <f t="shared" si="43"/>
        <v>14</v>
      </c>
      <c r="AH199" s="4">
        <f t="shared" si="35"/>
        <v>87</v>
      </c>
      <c r="AI199" s="254">
        <f t="shared" si="36"/>
        <v>100</v>
      </c>
      <c r="AJ199" s="254">
        <f t="shared" si="37"/>
        <v>0</v>
      </c>
      <c r="AK199" s="254">
        <f t="shared" si="38"/>
        <v>89.285714285714292</v>
      </c>
      <c r="AL199" s="254">
        <f t="shared" si="39"/>
        <v>100</v>
      </c>
      <c r="AM199" s="254">
        <f t="shared" si="40"/>
        <v>93.333333333333329</v>
      </c>
      <c r="AN199" s="254">
        <f t="shared" si="41"/>
        <v>93.333333333333329</v>
      </c>
    </row>
    <row r="200" spans="1:40" ht="30" customHeight="1" x14ac:dyDescent="0.2">
      <c r="A200" s="41">
        <f>'STUDENT NAMELIST'!A188</f>
        <v>184</v>
      </c>
      <c r="B200" s="65" t="str">
        <f>'STUDENT NAMELIST'!B188</f>
        <v>2023PEC AI 518</v>
      </c>
      <c r="C200" s="65">
        <f>'STUDENT NAMELIST'!C188</f>
        <v>211423243185</v>
      </c>
      <c r="D200" s="98" t="str">
        <f>'STUDENT NAMELIST'!D188</f>
        <v>JAYASURYA K</v>
      </c>
      <c r="E200" s="41">
        <v>2</v>
      </c>
      <c r="F200" s="41">
        <v>2</v>
      </c>
      <c r="G200" s="41">
        <v>2</v>
      </c>
      <c r="H200" s="41">
        <v>2</v>
      </c>
      <c r="I200" s="41">
        <v>2</v>
      </c>
      <c r="J200" s="41">
        <v>2</v>
      </c>
      <c r="K200" s="41">
        <v>2</v>
      </c>
      <c r="L200" s="41">
        <v>1</v>
      </c>
      <c r="M200" s="41">
        <v>0</v>
      </c>
      <c r="N200" s="41">
        <v>0</v>
      </c>
      <c r="O200" s="91">
        <v>0</v>
      </c>
      <c r="P200" s="91">
        <v>10</v>
      </c>
      <c r="Q200" s="91">
        <v>11</v>
      </c>
      <c r="R200" s="237">
        <v>0</v>
      </c>
      <c r="S200" s="91">
        <v>0</v>
      </c>
      <c r="T200" s="91">
        <v>11</v>
      </c>
      <c r="U200" s="91">
        <v>0</v>
      </c>
      <c r="V200" s="91">
        <v>11</v>
      </c>
      <c r="W200" s="91">
        <v>4</v>
      </c>
      <c r="X200" s="91">
        <v>0</v>
      </c>
      <c r="Y200" s="91">
        <v>0</v>
      </c>
      <c r="Z200" s="91">
        <v>11</v>
      </c>
      <c r="AA200" s="92">
        <f t="shared" si="42"/>
        <v>73</v>
      </c>
      <c r="AB200" s="284">
        <f t="shared" si="30"/>
        <v>6</v>
      </c>
      <c r="AC200" s="284">
        <f t="shared" si="31"/>
        <v>0</v>
      </c>
      <c r="AD200" s="284">
        <f t="shared" si="32"/>
        <v>36</v>
      </c>
      <c r="AE200" s="284">
        <f t="shared" si="33"/>
        <v>6</v>
      </c>
      <c r="AF200" s="284">
        <f t="shared" si="34"/>
        <v>13</v>
      </c>
      <c r="AG200" s="284">
        <f t="shared" si="43"/>
        <v>14</v>
      </c>
      <c r="AH200" s="4">
        <f t="shared" si="35"/>
        <v>73</v>
      </c>
      <c r="AI200" s="254">
        <f t="shared" si="36"/>
        <v>100</v>
      </c>
      <c r="AJ200" s="254">
        <f t="shared" si="37"/>
        <v>0</v>
      </c>
      <c r="AK200" s="254">
        <f t="shared" si="38"/>
        <v>83.720930232558146</v>
      </c>
      <c r="AL200" s="254">
        <f t="shared" si="39"/>
        <v>100</v>
      </c>
      <c r="AM200" s="254">
        <f t="shared" si="40"/>
        <v>76.470588235294116</v>
      </c>
      <c r="AN200" s="254">
        <f t="shared" si="41"/>
        <v>82.35294117647058</v>
      </c>
    </row>
    <row r="201" spans="1:40" ht="30" customHeight="1" x14ac:dyDescent="0.2">
      <c r="A201" s="41">
        <f>'STUDENT NAMELIST'!A189</f>
        <v>185</v>
      </c>
      <c r="B201" s="65" t="str">
        <f>'STUDENT NAMELIST'!B189</f>
        <v>2023PEC AI 519</v>
      </c>
      <c r="C201" s="65">
        <f>'STUDENT NAMELIST'!C189</f>
        <v>211423243186</v>
      </c>
      <c r="D201" s="98" t="str">
        <f>'STUDENT NAMELIST'!D189</f>
        <v>JEBISH PAULWIN S</v>
      </c>
      <c r="E201" s="41">
        <v>2</v>
      </c>
      <c r="F201" s="41">
        <v>2</v>
      </c>
      <c r="G201" s="41">
        <v>2</v>
      </c>
      <c r="H201" s="41">
        <v>2</v>
      </c>
      <c r="I201" s="41">
        <v>2</v>
      </c>
      <c r="J201" s="41">
        <v>2</v>
      </c>
      <c r="K201" s="41">
        <v>2</v>
      </c>
      <c r="L201" s="41">
        <v>1</v>
      </c>
      <c r="M201" s="41">
        <v>0</v>
      </c>
      <c r="N201" s="41">
        <v>0</v>
      </c>
      <c r="O201" s="91">
        <v>11</v>
      </c>
      <c r="P201" s="91">
        <v>0</v>
      </c>
      <c r="Q201" s="91">
        <v>0</v>
      </c>
      <c r="R201" s="237">
        <v>11</v>
      </c>
      <c r="S201" s="91">
        <v>10</v>
      </c>
      <c r="T201" s="91">
        <v>0</v>
      </c>
      <c r="U201" s="91">
        <v>11</v>
      </c>
      <c r="V201" s="91">
        <v>0</v>
      </c>
      <c r="W201" s="91">
        <v>0</v>
      </c>
      <c r="X201" s="91">
        <v>11</v>
      </c>
      <c r="Y201" s="91">
        <v>12</v>
      </c>
      <c r="Z201" s="91">
        <v>0</v>
      </c>
      <c r="AA201" s="92">
        <f t="shared" si="42"/>
        <v>81</v>
      </c>
      <c r="AB201" s="284">
        <f t="shared" si="30"/>
        <v>6</v>
      </c>
      <c r="AC201" s="284">
        <f t="shared" si="31"/>
        <v>0</v>
      </c>
      <c r="AD201" s="284">
        <f t="shared" si="32"/>
        <v>47</v>
      </c>
      <c r="AE201" s="284">
        <f t="shared" si="33"/>
        <v>6</v>
      </c>
      <c r="AF201" s="284">
        <f t="shared" si="34"/>
        <v>13</v>
      </c>
      <c r="AG201" s="284">
        <f t="shared" si="43"/>
        <v>14</v>
      </c>
      <c r="AH201" s="4">
        <f t="shared" si="35"/>
        <v>81</v>
      </c>
      <c r="AI201" s="254">
        <f t="shared" si="36"/>
        <v>100</v>
      </c>
      <c r="AJ201" s="254">
        <f t="shared" si="37"/>
        <v>0</v>
      </c>
      <c r="AK201" s="254">
        <f t="shared" si="38"/>
        <v>83.928571428571431</v>
      </c>
      <c r="AL201" s="254">
        <f t="shared" si="39"/>
        <v>100</v>
      </c>
      <c r="AM201" s="254">
        <f t="shared" si="40"/>
        <v>86.666666666666671</v>
      </c>
      <c r="AN201" s="254">
        <f t="shared" si="41"/>
        <v>93.333333333333329</v>
      </c>
    </row>
    <row r="202" spans="1:40" ht="30" customHeight="1" x14ac:dyDescent="0.2">
      <c r="A202" s="41">
        <f>'STUDENT NAMELIST'!A190</f>
        <v>186</v>
      </c>
      <c r="B202" s="65" t="str">
        <f>'STUDENT NAMELIST'!B190</f>
        <v>2023PEC AI 520</v>
      </c>
      <c r="C202" s="65">
        <f>'STUDENT NAMELIST'!C190</f>
        <v>211423243187</v>
      </c>
      <c r="D202" s="98" t="str">
        <f>'STUDENT NAMELIST'!D190</f>
        <v>JEEVA R</v>
      </c>
      <c r="E202" s="41">
        <v>2</v>
      </c>
      <c r="F202" s="41">
        <v>2</v>
      </c>
      <c r="G202" s="41">
        <v>2</v>
      </c>
      <c r="H202" s="41">
        <v>2</v>
      </c>
      <c r="I202" s="41">
        <v>2</v>
      </c>
      <c r="J202" s="41">
        <v>1</v>
      </c>
      <c r="K202" s="41">
        <v>0</v>
      </c>
      <c r="L202" s="41">
        <v>0</v>
      </c>
      <c r="M202" s="41">
        <v>0</v>
      </c>
      <c r="N202" s="41">
        <v>0</v>
      </c>
      <c r="O202" s="91">
        <v>0</v>
      </c>
      <c r="P202" s="91">
        <v>7</v>
      </c>
      <c r="Q202" s="91">
        <v>8</v>
      </c>
      <c r="R202" s="237">
        <v>0</v>
      </c>
      <c r="S202" s="91">
        <v>0</v>
      </c>
      <c r="T202" s="91">
        <v>8</v>
      </c>
      <c r="U202" s="91">
        <v>0</v>
      </c>
      <c r="V202" s="91">
        <v>8</v>
      </c>
      <c r="W202" s="91">
        <v>3</v>
      </c>
      <c r="X202" s="91">
        <v>0</v>
      </c>
      <c r="Y202" s="91">
        <v>0</v>
      </c>
      <c r="Z202" s="91">
        <v>8</v>
      </c>
      <c r="AA202" s="92">
        <f t="shared" si="42"/>
        <v>53</v>
      </c>
      <c r="AB202" s="284">
        <f t="shared" si="30"/>
        <v>4</v>
      </c>
      <c r="AC202" s="284">
        <f t="shared" si="31"/>
        <v>0</v>
      </c>
      <c r="AD202" s="284">
        <f t="shared" si="32"/>
        <v>27</v>
      </c>
      <c r="AE202" s="284">
        <f t="shared" si="33"/>
        <v>6</v>
      </c>
      <c r="AF202" s="284">
        <f t="shared" si="34"/>
        <v>10</v>
      </c>
      <c r="AG202" s="284">
        <f t="shared" si="43"/>
        <v>14</v>
      </c>
      <c r="AH202" s="4">
        <f t="shared" si="35"/>
        <v>53</v>
      </c>
      <c r="AI202" s="254">
        <f t="shared" si="36"/>
        <v>66.666666666666657</v>
      </c>
      <c r="AJ202" s="254">
        <f t="shared" si="37"/>
        <v>0</v>
      </c>
      <c r="AK202" s="254">
        <f t="shared" si="38"/>
        <v>62.790697674418603</v>
      </c>
      <c r="AL202" s="254">
        <f t="shared" si="39"/>
        <v>100</v>
      </c>
      <c r="AM202" s="254">
        <f t="shared" si="40"/>
        <v>58.82352941176471</v>
      </c>
      <c r="AN202" s="254">
        <f t="shared" si="41"/>
        <v>82.35294117647058</v>
      </c>
    </row>
    <row r="203" spans="1:40" ht="30" customHeight="1" x14ac:dyDescent="0.2">
      <c r="A203" s="41">
        <f>'STUDENT NAMELIST'!A191</f>
        <v>187</v>
      </c>
      <c r="B203" s="65" t="str">
        <f>'STUDENT NAMELIST'!B191</f>
        <v>2023PEC AI 521</v>
      </c>
      <c r="C203" s="65">
        <f>'STUDENT NAMELIST'!C191</f>
        <v>211423243188</v>
      </c>
      <c r="D203" s="98" t="str">
        <f>'STUDENT NAMELIST'!D191</f>
        <v>JEEVA S</v>
      </c>
      <c r="E203" s="41">
        <v>2</v>
      </c>
      <c r="F203" s="41">
        <v>2</v>
      </c>
      <c r="G203" s="41">
        <v>2</v>
      </c>
      <c r="H203" s="41">
        <v>2</v>
      </c>
      <c r="I203" s="41">
        <v>0</v>
      </c>
      <c r="J203" s="41">
        <v>0</v>
      </c>
      <c r="K203" s="41">
        <v>0</v>
      </c>
      <c r="L203" s="41">
        <v>0</v>
      </c>
      <c r="M203" s="41">
        <v>0</v>
      </c>
      <c r="N203" s="41">
        <v>0</v>
      </c>
      <c r="O203" s="91">
        <v>6</v>
      </c>
      <c r="P203" s="91">
        <v>0</v>
      </c>
      <c r="Q203" s="91">
        <v>0</v>
      </c>
      <c r="R203" s="237">
        <v>6</v>
      </c>
      <c r="S203" s="91">
        <v>5</v>
      </c>
      <c r="T203" s="91">
        <v>0</v>
      </c>
      <c r="U203" s="91">
        <v>6</v>
      </c>
      <c r="V203" s="91">
        <v>0</v>
      </c>
      <c r="W203" s="91">
        <v>0</v>
      </c>
      <c r="X203" s="91">
        <v>10</v>
      </c>
      <c r="Y203" s="91">
        <v>6</v>
      </c>
      <c r="Z203" s="91">
        <v>0</v>
      </c>
      <c r="AA203" s="92">
        <f t="shared" si="42"/>
        <v>47</v>
      </c>
      <c r="AB203" s="284">
        <f t="shared" si="30"/>
        <v>4</v>
      </c>
      <c r="AC203" s="284">
        <f t="shared" si="31"/>
        <v>0</v>
      </c>
      <c r="AD203" s="284">
        <f t="shared" si="32"/>
        <v>25</v>
      </c>
      <c r="AE203" s="284">
        <f t="shared" si="33"/>
        <v>6</v>
      </c>
      <c r="AF203" s="284">
        <f t="shared" si="34"/>
        <v>12</v>
      </c>
      <c r="AG203" s="284">
        <f t="shared" si="43"/>
        <v>14</v>
      </c>
      <c r="AH203" s="4">
        <f t="shared" si="35"/>
        <v>47</v>
      </c>
      <c r="AI203" s="254">
        <f t="shared" si="36"/>
        <v>66.666666666666657</v>
      </c>
      <c r="AJ203" s="254">
        <f t="shared" si="37"/>
        <v>0</v>
      </c>
      <c r="AK203" s="254">
        <f t="shared" si="38"/>
        <v>44.642857142857146</v>
      </c>
      <c r="AL203" s="254">
        <f t="shared" si="39"/>
        <v>100</v>
      </c>
      <c r="AM203" s="254">
        <f t="shared" si="40"/>
        <v>80</v>
      </c>
      <c r="AN203" s="254">
        <f t="shared" si="41"/>
        <v>93.333333333333329</v>
      </c>
    </row>
    <row r="204" spans="1:40" ht="30" customHeight="1" x14ac:dyDescent="0.2">
      <c r="A204" s="41">
        <f>'STUDENT NAMELIST'!A192</f>
        <v>188</v>
      </c>
      <c r="B204" s="65" t="str">
        <f>'STUDENT NAMELIST'!B192</f>
        <v>2023PEC AI 522</v>
      </c>
      <c r="C204" s="65">
        <f>'STUDENT NAMELIST'!C192</f>
        <v>211423243189</v>
      </c>
      <c r="D204" s="98" t="str">
        <f>'STUDENT NAMELIST'!D192</f>
        <v>JEEVA V</v>
      </c>
      <c r="E204" s="41">
        <v>2</v>
      </c>
      <c r="F204" s="41">
        <v>2</v>
      </c>
      <c r="G204" s="41">
        <v>2</v>
      </c>
      <c r="H204" s="41">
        <v>2</v>
      </c>
      <c r="I204" s="41">
        <v>0</v>
      </c>
      <c r="J204" s="41">
        <v>0</v>
      </c>
      <c r="K204" s="41">
        <v>0</v>
      </c>
      <c r="L204" s="41">
        <v>0</v>
      </c>
      <c r="M204" s="41">
        <v>0</v>
      </c>
      <c r="N204" s="41">
        <v>0</v>
      </c>
      <c r="O204" s="91">
        <v>0</v>
      </c>
      <c r="P204" s="91">
        <v>6</v>
      </c>
      <c r="Q204" s="91">
        <v>6</v>
      </c>
      <c r="R204" s="237">
        <v>0</v>
      </c>
      <c r="S204" s="91">
        <v>0</v>
      </c>
      <c r="T204" s="91">
        <v>6</v>
      </c>
      <c r="U204" s="91">
        <v>0</v>
      </c>
      <c r="V204" s="91">
        <v>6</v>
      </c>
      <c r="W204" s="91">
        <v>1</v>
      </c>
      <c r="X204" s="91">
        <v>0</v>
      </c>
      <c r="Y204" s="91">
        <v>0</v>
      </c>
      <c r="Z204" s="91">
        <v>6</v>
      </c>
      <c r="AA204" s="92">
        <f t="shared" si="42"/>
        <v>39</v>
      </c>
      <c r="AB204" s="284">
        <f t="shared" si="30"/>
        <v>4</v>
      </c>
      <c r="AC204" s="284">
        <f t="shared" si="31"/>
        <v>0</v>
      </c>
      <c r="AD204" s="284">
        <f t="shared" si="32"/>
        <v>20</v>
      </c>
      <c r="AE204" s="284">
        <f t="shared" si="33"/>
        <v>6</v>
      </c>
      <c r="AF204" s="284">
        <f t="shared" si="34"/>
        <v>8</v>
      </c>
      <c r="AG204" s="284">
        <f t="shared" si="43"/>
        <v>14</v>
      </c>
      <c r="AH204" s="4">
        <f t="shared" si="35"/>
        <v>39</v>
      </c>
      <c r="AI204" s="254">
        <f t="shared" si="36"/>
        <v>66.666666666666657</v>
      </c>
      <c r="AJ204" s="254">
        <f t="shared" si="37"/>
        <v>0</v>
      </c>
      <c r="AK204" s="254">
        <f t="shared" si="38"/>
        <v>46.511627906976742</v>
      </c>
      <c r="AL204" s="254">
        <f t="shared" si="39"/>
        <v>100</v>
      </c>
      <c r="AM204" s="254">
        <f t="shared" si="40"/>
        <v>47.058823529411761</v>
      </c>
      <c r="AN204" s="254">
        <f t="shared" si="41"/>
        <v>82.35294117647058</v>
      </c>
    </row>
    <row r="205" spans="1:40" ht="30" customHeight="1" x14ac:dyDescent="0.2">
      <c r="A205" s="41">
        <f>'STUDENT NAMELIST'!A193</f>
        <v>189</v>
      </c>
      <c r="B205" s="65" t="str">
        <f>'STUDENT NAMELIST'!B193</f>
        <v>2023PEC AI 286</v>
      </c>
      <c r="C205" s="65">
        <f>'STUDENT NAMELIST'!C193</f>
        <v>211423243190</v>
      </c>
      <c r="D205" s="98" t="str">
        <f>'STUDENT NAMELIST'!D193</f>
        <v>JEEVAN KISHORE S</v>
      </c>
      <c r="E205" s="41">
        <v>2</v>
      </c>
      <c r="F205" s="41">
        <v>2</v>
      </c>
      <c r="G205" s="41">
        <v>2</v>
      </c>
      <c r="H205" s="41">
        <v>0</v>
      </c>
      <c r="I205" s="41">
        <v>0</v>
      </c>
      <c r="J205" s="41">
        <v>0</v>
      </c>
      <c r="K205" s="41">
        <v>0</v>
      </c>
      <c r="L205" s="41">
        <v>0</v>
      </c>
      <c r="M205" s="41">
        <v>0</v>
      </c>
      <c r="N205" s="41">
        <v>0</v>
      </c>
      <c r="O205" s="91">
        <v>5</v>
      </c>
      <c r="P205" s="91">
        <v>0</v>
      </c>
      <c r="Q205" s="91">
        <v>0</v>
      </c>
      <c r="R205" s="237">
        <v>5</v>
      </c>
      <c r="S205" s="91">
        <v>4</v>
      </c>
      <c r="T205" s="91">
        <v>0</v>
      </c>
      <c r="U205" s="91">
        <v>5</v>
      </c>
      <c r="V205" s="91">
        <v>0</v>
      </c>
      <c r="W205" s="91">
        <v>0</v>
      </c>
      <c r="X205" s="91">
        <v>0</v>
      </c>
      <c r="Y205" s="91">
        <v>5</v>
      </c>
      <c r="Z205" s="91">
        <v>0</v>
      </c>
      <c r="AA205" s="92">
        <f t="shared" si="42"/>
        <v>30</v>
      </c>
      <c r="AB205" s="284">
        <f t="shared" si="30"/>
        <v>4</v>
      </c>
      <c r="AC205" s="284">
        <f t="shared" si="31"/>
        <v>0</v>
      </c>
      <c r="AD205" s="284">
        <f t="shared" si="32"/>
        <v>19</v>
      </c>
      <c r="AE205" s="284">
        <f t="shared" si="33"/>
        <v>6</v>
      </c>
      <c r="AF205" s="284">
        <f t="shared" si="34"/>
        <v>2</v>
      </c>
      <c r="AG205" s="284">
        <f t="shared" si="43"/>
        <v>14</v>
      </c>
      <c r="AH205" s="4">
        <f t="shared" si="35"/>
        <v>30</v>
      </c>
      <c r="AI205" s="254">
        <f t="shared" si="36"/>
        <v>66.666666666666657</v>
      </c>
      <c r="AJ205" s="254">
        <f t="shared" si="37"/>
        <v>0</v>
      </c>
      <c r="AK205" s="254">
        <f t="shared" si="38"/>
        <v>33.928571428571431</v>
      </c>
      <c r="AL205" s="254">
        <f t="shared" si="39"/>
        <v>100</v>
      </c>
      <c r="AM205" s="254">
        <f t="shared" si="40"/>
        <v>100</v>
      </c>
      <c r="AN205" s="254">
        <f t="shared" si="41"/>
        <v>700</v>
      </c>
    </row>
    <row r="206" spans="1:40" ht="30" customHeight="1" x14ac:dyDescent="0.2">
      <c r="A206" s="41">
        <f>'STUDENT NAMELIST'!A194</f>
        <v>190</v>
      </c>
      <c r="B206" s="65" t="str">
        <f>'STUDENT NAMELIST'!B194</f>
        <v>2023PEC AI 179</v>
      </c>
      <c r="C206" s="65">
        <f>'STUDENT NAMELIST'!C194</f>
        <v>211423243191</v>
      </c>
      <c r="D206" s="98" t="str">
        <f>'STUDENT NAMELIST'!D194</f>
        <v xml:space="preserve">JEEVITHA M S </v>
      </c>
      <c r="E206" s="41">
        <v>2</v>
      </c>
      <c r="F206" s="41">
        <v>2</v>
      </c>
      <c r="G206" s="41">
        <v>2</v>
      </c>
      <c r="H206" s="41">
        <v>2</v>
      </c>
      <c r="I206" s="41">
        <v>2</v>
      </c>
      <c r="J206" s="41">
        <v>2</v>
      </c>
      <c r="K206" s="41">
        <v>0</v>
      </c>
      <c r="L206" s="41">
        <v>0</v>
      </c>
      <c r="M206" s="41">
        <v>0</v>
      </c>
      <c r="N206" s="41">
        <v>0</v>
      </c>
      <c r="O206" s="91">
        <v>0</v>
      </c>
      <c r="P206" s="91">
        <v>8</v>
      </c>
      <c r="Q206" s="91">
        <v>9</v>
      </c>
      <c r="R206" s="237">
        <v>0</v>
      </c>
      <c r="S206" s="91">
        <v>0</v>
      </c>
      <c r="T206" s="91">
        <v>9</v>
      </c>
      <c r="U206" s="91">
        <v>0</v>
      </c>
      <c r="V206" s="91">
        <v>9</v>
      </c>
      <c r="W206" s="91">
        <v>5</v>
      </c>
      <c r="X206" s="91">
        <v>0</v>
      </c>
      <c r="Y206" s="91">
        <v>0</v>
      </c>
      <c r="Z206" s="91">
        <v>9</v>
      </c>
      <c r="AA206" s="92">
        <f t="shared" si="42"/>
        <v>61</v>
      </c>
      <c r="AB206" s="284">
        <f t="shared" si="30"/>
        <v>4</v>
      </c>
      <c r="AC206" s="284">
        <f t="shared" si="31"/>
        <v>0</v>
      </c>
      <c r="AD206" s="284">
        <f t="shared" si="32"/>
        <v>30</v>
      </c>
      <c r="AE206" s="284">
        <f t="shared" si="33"/>
        <v>6</v>
      </c>
      <c r="AF206" s="284">
        <f t="shared" si="34"/>
        <v>11</v>
      </c>
      <c r="AG206" s="284">
        <f t="shared" si="43"/>
        <v>14</v>
      </c>
      <c r="AH206" s="4">
        <f t="shared" si="35"/>
        <v>61</v>
      </c>
      <c r="AI206" s="254">
        <f t="shared" si="36"/>
        <v>66.666666666666657</v>
      </c>
      <c r="AJ206" s="254">
        <f t="shared" si="37"/>
        <v>0</v>
      </c>
      <c r="AK206" s="254">
        <f t="shared" si="38"/>
        <v>69.767441860465112</v>
      </c>
      <c r="AL206" s="254">
        <f t="shared" si="39"/>
        <v>100</v>
      </c>
      <c r="AM206" s="254">
        <f t="shared" si="40"/>
        <v>64.705882352941174</v>
      </c>
      <c r="AN206" s="254">
        <f t="shared" si="41"/>
        <v>82.35294117647058</v>
      </c>
    </row>
    <row r="207" spans="1:40" ht="30" customHeight="1" x14ac:dyDescent="0.2">
      <c r="A207" s="41">
        <f>'STUDENT NAMELIST'!A195</f>
        <v>191</v>
      </c>
      <c r="B207" s="65" t="str">
        <f>'STUDENT NAMELIST'!B195</f>
        <v>2023PEC AI 523</v>
      </c>
      <c r="C207" s="65">
        <f>'STUDENT NAMELIST'!C195</f>
        <v>211423243192</v>
      </c>
      <c r="D207" s="98" t="str">
        <f>'STUDENT NAMELIST'!D195</f>
        <v>JEGATHEESWARAN A</v>
      </c>
      <c r="E207" s="41">
        <v>2</v>
      </c>
      <c r="F207" s="41">
        <v>2</v>
      </c>
      <c r="G207" s="41">
        <v>2</v>
      </c>
      <c r="H207" s="41">
        <v>2</v>
      </c>
      <c r="I207" s="41">
        <v>2</v>
      </c>
      <c r="J207" s="41">
        <v>2</v>
      </c>
      <c r="K207" s="41">
        <v>2</v>
      </c>
      <c r="L207" s="41">
        <v>2</v>
      </c>
      <c r="M207" s="41">
        <v>0</v>
      </c>
      <c r="N207" s="41">
        <v>0</v>
      </c>
      <c r="O207" s="91">
        <v>12</v>
      </c>
      <c r="P207" s="91">
        <v>0</v>
      </c>
      <c r="Q207" s="91">
        <v>0</v>
      </c>
      <c r="R207" s="237">
        <v>12</v>
      </c>
      <c r="S207" s="91">
        <v>10</v>
      </c>
      <c r="T207" s="91">
        <v>0</v>
      </c>
      <c r="U207" s="91">
        <v>12</v>
      </c>
      <c r="V207" s="91">
        <v>0</v>
      </c>
      <c r="W207" s="91">
        <v>0</v>
      </c>
      <c r="X207" s="91">
        <v>11</v>
      </c>
      <c r="Y207" s="91">
        <v>12</v>
      </c>
      <c r="Z207" s="91">
        <v>0</v>
      </c>
      <c r="AA207" s="92">
        <f t="shared" si="42"/>
        <v>85</v>
      </c>
      <c r="AB207" s="284">
        <f t="shared" si="30"/>
        <v>6</v>
      </c>
      <c r="AC207" s="284">
        <f t="shared" si="31"/>
        <v>0</v>
      </c>
      <c r="AD207" s="284">
        <f t="shared" si="32"/>
        <v>50</v>
      </c>
      <c r="AE207" s="284">
        <f t="shared" si="33"/>
        <v>6</v>
      </c>
      <c r="AF207" s="284">
        <f t="shared" si="34"/>
        <v>13</v>
      </c>
      <c r="AG207" s="284">
        <f t="shared" si="43"/>
        <v>14</v>
      </c>
      <c r="AH207" s="4">
        <f t="shared" si="35"/>
        <v>85</v>
      </c>
      <c r="AI207" s="254">
        <f t="shared" si="36"/>
        <v>100</v>
      </c>
      <c r="AJ207" s="254">
        <f t="shared" si="37"/>
        <v>0</v>
      </c>
      <c r="AK207" s="254">
        <f t="shared" si="38"/>
        <v>89.285714285714292</v>
      </c>
      <c r="AL207" s="254">
        <f t="shared" si="39"/>
        <v>100</v>
      </c>
      <c r="AM207" s="254">
        <f t="shared" si="40"/>
        <v>86.666666666666671</v>
      </c>
      <c r="AN207" s="254">
        <f t="shared" si="41"/>
        <v>93.333333333333329</v>
      </c>
    </row>
    <row r="208" spans="1:40" ht="30" customHeight="1" x14ac:dyDescent="0.2">
      <c r="A208" s="41">
        <f>'STUDENT NAMELIST'!A196</f>
        <v>192</v>
      </c>
      <c r="B208" s="65" t="str">
        <f>'STUDENT NAMELIST'!B196</f>
        <v>2023PEC AI 524</v>
      </c>
      <c r="C208" s="65">
        <f>'STUDENT NAMELIST'!C196</f>
        <v>211423243193</v>
      </c>
      <c r="D208" s="98" t="str">
        <f>'STUDENT NAMELIST'!D196</f>
        <v>JENISH J</v>
      </c>
      <c r="E208" s="41">
        <v>2</v>
      </c>
      <c r="F208" s="41">
        <v>2</v>
      </c>
      <c r="G208" s="41">
        <v>2</v>
      </c>
      <c r="H208" s="41">
        <v>2</v>
      </c>
      <c r="I208" s="41">
        <v>2</v>
      </c>
      <c r="J208" s="41">
        <v>2</v>
      </c>
      <c r="K208" s="41">
        <v>2</v>
      </c>
      <c r="L208" s="41">
        <v>2</v>
      </c>
      <c r="M208" s="41">
        <v>0</v>
      </c>
      <c r="N208" s="41">
        <v>0</v>
      </c>
      <c r="O208" s="91">
        <v>0</v>
      </c>
      <c r="P208" s="91">
        <v>11</v>
      </c>
      <c r="Q208" s="91">
        <v>12</v>
      </c>
      <c r="R208" s="237">
        <v>0</v>
      </c>
      <c r="S208" s="91">
        <v>0</v>
      </c>
      <c r="T208" s="91">
        <v>12</v>
      </c>
      <c r="U208" s="91">
        <v>0</v>
      </c>
      <c r="V208" s="91">
        <v>12</v>
      </c>
      <c r="W208" s="91">
        <v>7</v>
      </c>
      <c r="X208" s="91">
        <v>0</v>
      </c>
      <c r="Y208" s="91">
        <v>0</v>
      </c>
      <c r="Z208" s="91">
        <v>12</v>
      </c>
      <c r="AA208" s="92">
        <f t="shared" si="42"/>
        <v>82</v>
      </c>
      <c r="AB208" s="284">
        <f t="shared" si="30"/>
        <v>6</v>
      </c>
      <c r="AC208" s="284">
        <f t="shared" si="31"/>
        <v>0</v>
      </c>
      <c r="AD208" s="284">
        <f t="shared" si="32"/>
        <v>39</v>
      </c>
      <c r="AE208" s="284">
        <f t="shared" si="33"/>
        <v>6</v>
      </c>
      <c r="AF208" s="284">
        <f t="shared" si="34"/>
        <v>14</v>
      </c>
      <c r="AG208" s="284">
        <f t="shared" si="43"/>
        <v>14</v>
      </c>
      <c r="AH208" s="4">
        <f t="shared" si="35"/>
        <v>82</v>
      </c>
      <c r="AI208" s="254">
        <f t="shared" si="36"/>
        <v>100</v>
      </c>
      <c r="AJ208" s="254">
        <f t="shared" si="37"/>
        <v>0</v>
      </c>
      <c r="AK208" s="254">
        <f t="shared" si="38"/>
        <v>90.697674418604649</v>
      </c>
      <c r="AL208" s="254">
        <f t="shared" si="39"/>
        <v>100</v>
      </c>
      <c r="AM208" s="254">
        <f t="shared" si="40"/>
        <v>82.35294117647058</v>
      </c>
      <c r="AN208" s="254">
        <f t="shared" si="41"/>
        <v>82.35294117647058</v>
      </c>
    </row>
    <row r="209" spans="1:40" ht="30" customHeight="1" x14ac:dyDescent="0.2">
      <c r="A209" s="41">
        <f>'STUDENT NAMELIST'!A197</f>
        <v>193</v>
      </c>
      <c r="B209" s="65" t="str">
        <f>'STUDENT NAMELIST'!B197</f>
        <v>2023PEC AI 285</v>
      </c>
      <c r="C209" s="65">
        <f>'STUDENT NAMELIST'!C197</f>
        <v>211423243194</v>
      </c>
      <c r="D209" s="98" t="str">
        <f>'STUDENT NAMELIST'!D197</f>
        <v>JENITH RAJA R</v>
      </c>
      <c r="E209" s="41">
        <v>2</v>
      </c>
      <c r="F209" s="41">
        <v>2</v>
      </c>
      <c r="G209" s="41">
        <v>2</v>
      </c>
      <c r="H209" s="41">
        <v>2</v>
      </c>
      <c r="I209" s="41">
        <v>2</v>
      </c>
      <c r="J209" s="41">
        <v>0</v>
      </c>
      <c r="K209" s="41">
        <v>0</v>
      </c>
      <c r="L209" s="41">
        <v>0</v>
      </c>
      <c r="M209" s="41">
        <v>0</v>
      </c>
      <c r="N209" s="41">
        <v>0</v>
      </c>
      <c r="O209" s="91">
        <v>7</v>
      </c>
      <c r="P209" s="91">
        <v>0</v>
      </c>
      <c r="Q209" s="91">
        <v>0</v>
      </c>
      <c r="R209" s="237">
        <v>7</v>
      </c>
      <c r="S209" s="91">
        <v>6</v>
      </c>
      <c r="T209" s="91">
        <v>0</v>
      </c>
      <c r="U209" s="91">
        <v>7</v>
      </c>
      <c r="V209" s="91">
        <v>0</v>
      </c>
      <c r="W209" s="91">
        <v>0</v>
      </c>
      <c r="X209" s="91">
        <v>12</v>
      </c>
      <c r="Y209" s="91">
        <v>8</v>
      </c>
      <c r="Z209" s="91">
        <v>0</v>
      </c>
      <c r="AA209" s="92">
        <f t="shared" si="42"/>
        <v>57</v>
      </c>
      <c r="AB209" s="284">
        <f t="shared" si="30"/>
        <v>4</v>
      </c>
      <c r="AC209" s="284">
        <f t="shared" si="31"/>
        <v>0</v>
      </c>
      <c r="AD209" s="284">
        <f t="shared" si="32"/>
        <v>31</v>
      </c>
      <c r="AE209" s="284">
        <f t="shared" si="33"/>
        <v>6</v>
      </c>
      <c r="AF209" s="284">
        <f t="shared" si="34"/>
        <v>14</v>
      </c>
      <c r="AG209" s="284">
        <f t="shared" si="43"/>
        <v>14</v>
      </c>
      <c r="AH209" s="4">
        <f t="shared" si="35"/>
        <v>57</v>
      </c>
      <c r="AI209" s="254">
        <f t="shared" si="36"/>
        <v>66.666666666666657</v>
      </c>
      <c r="AJ209" s="254">
        <f t="shared" si="37"/>
        <v>0</v>
      </c>
      <c r="AK209" s="254">
        <f t="shared" si="38"/>
        <v>55.357142857142861</v>
      </c>
      <c r="AL209" s="254">
        <f t="shared" si="39"/>
        <v>100</v>
      </c>
      <c r="AM209" s="254">
        <f t="shared" si="40"/>
        <v>93.333333333333329</v>
      </c>
      <c r="AN209" s="254">
        <f t="shared" si="41"/>
        <v>93.333333333333329</v>
      </c>
    </row>
    <row r="210" spans="1:40" ht="30" customHeight="1" x14ac:dyDescent="0.2">
      <c r="A210" s="41">
        <f>'STUDENT NAMELIST'!A198</f>
        <v>194</v>
      </c>
      <c r="B210" s="65" t="str">
        <f>'STUDENT NAMELIST'!B198</f>
        <v>2023PEC AI 180</v>
      </c>
      <c r="C210" s="65">
        <f>'STUDENT NAMELIST'!C198</f>
        <v>211423243195</v>
      </c>
      <c r="D210" s="98" t="str">
        <f>'STUDENT NAMELIST'!D198</f>
        <v>JERALD JENI R</v>
      </c>
      <c r="E210" s="41">
        <v>2</v>
      </c>
      <c r="F210" s="41">
        <v>2</v>
      </c>
      <c r="G210" s="41">
        <v>2</v>
      </c>
      <c r="H210" s="41">
        <v>2</v>
      </c>
      <c r="I210" s="41">
        <v>2</v>
      </c>
      <c r="J210" s="41">
        <v>2</v>
      </c>
      <c r="K210" s="41">
        <v>1</v>
      </c>
      <c r="L210" s="41">
        <v>0</v>
      </c>
      <c r="M210" s="41">
        <v>0</v>
      </c>
      <c r="N210" s="41">
        <v>0</v>
      </c>
      <c r="O210" s="91">
        <v>0</v>
      </c>
      <c r="P210" s="91">
        <v>9</v>
      </c>
      <c r="Q210" s="91">
        <v>9</v>
      </c>
      <c r="R210" s="237">
        <v>0</v>
      </c>
      <c r="S210" s="91">
        <v>0</v>
      </c>
      <c r="T210" s="91">
        <v>9</v>
      </c>
      <c r="U210" s="91">
        <v>0</v>
      </c>
      <c r="V210" s="91">
        <v>9</v>
      </c>
      <c r="W210" s="91">
        <v>5</v>
      </c>
      <c r="X210" s="91">
        <v>0</v>
      </c>
      <c r="Y210" s="91">
        <v>0</v>
      </c>
      <c r="Z210" s="91">
        <v>10</v>
      </c>
      <c r="AA210" s="92">
        <f t="shared" si="42"/>
        <v>64</v>
      </c>
      <c r="AB210" s="284">
        <f t="shared" ref="AB210:AB273" si="44">SUMIF($E$14:$N$14,"CO1",E210:N210)+IF(O210&gt;=0,SUMPRODUCT(($O$14:$Z$14="CO1")*(O210:Z210)*MOD(COLUMN($O$14:$Z$14)-COLUMN($O$14)+1,2))+SUMPRODUCT(($P$14:$Z$14="CO1")*(P210:Z210)*MOD(COLUMN($P$14:$Z$14)-COLUMN($P$14)+1,2)))</f>
        <v>5</v>
      </c>
      <c r="AC210" s="284">
        <f t="shared" ref="AC210:AC273" si="45">SUMIF($E$14:$N$14,"CO2",E210:N210)+IF(O210&gt;=0,SUMPRODUCT(($O$14:$Z$14="CO2")*(O210:Z210)*MOD(COLUMN($O$14:$Z$14)-COLUMN($O$14)+1,2))+SUMPRODUCT(($P$14:$Z$14="CO2")*(Q210:AA210)*MOD(COLUMN($P$14:$Z$14)-COLUMN($P$14)+1,2)))</f>
        <v>0</v>
      </c>
      <c r="AD210" s="284">
        <f t="shared" ref="AD210:AD273" si="46">SUMIF($E$14:$N$14,"CO3",E210:N210)+IF(O210&gt;=0,    SUMPRODUCT(($O$14:$Z$14="CO3")*(O210:Z210)*MOD(COLUMN($O$14:$Z$14)-COLUMN($O$14)+1,2))+    SUMPRODUCT(($P$14:$Z$14="CO3")*(P210:Z210)*MOD(COLUMN($P$14:$Z$14)-COLUMN($P$14)+1,2)))</f>
        <v>31</v>
      </c>
      <c r="AE210" s="284">
        <f t="shared" ref="AE210:AE273" si="47">SUMIF($E$14:$N$14,"CO4",$E$17:$N$17) + IF(O210&gt;=0,    SUMPRODUCT(($O$14:$Z$14="CO4")*(O210:Z210)*MOD(COLUMN($O$14:$Z$14)-COLUMN($O$14)+1,2))+    SUMPRODUCT(($P$14:$Z$14="CO4")*(P210:Z210)*MOD(COLUMN($P$14:$Z$14)-COLUMN($P$14)+1,2)))</f>
        <v>6</v>
      </c>
      <c r="AF210" s="284">
        <f t="shared" ref="AF210:AF273" si="48">SUMIF($E$14:$N$14,"CO5",$E$17:$N$17) + IF(O210&gt;=0,    SUMPRODUCT(($O$14:$Z$14="CO5")*(O210:Z210)*MOD(COLUMN($O$14:$Z$14)-COLUMN($O$14)+1,2))+    SUMPRODUCT(($P$14:$Z$14="CO5")*(P210:Z210)*MOD(COLUMN($P$14:$Z$14)-COLUMN($P$14)+1,2)) )</f>
        <v>12</v>
      </c>
      <c r="AG210" s="284">
        <f t="shared" si="43"/>
        <v>14</v>
      </c>
      <c r="AH210" s="4">
        <f t="shared" ref="AH210:AH273" si="49">SUM(E210:Z210)</f>
        <v>64</v>
      </c>
      <c r="AI210" s="254">
        <f t="shared" ref="AI210:AI273" si="50">AB210/(SUMIF($E$14:$N$14,"CO1",$E$13:$N$13)+SUMPRODUCT(($O$14:$Z$14="CO1")*($O210:$Z210&gt;0)*($O$13:$Z$13)))*100</f>
        <v>83.333333333333343</v>
      </c>
      <c r="AJ210" s="254">
        <f t="shared" ref="AJ210:AJ273" si="51">AC210/(SUMIF($E$14:$N$14,"CO2",$E$13:$N$13)+SUMPRODUCT(($O$14:$Z$14="CO2")*($O210:$Z210&gt;0)*($O$13:$Z$13)))*100</f>
        <v>0</v>
      </c>
      <c r="AK210" s="254">
        <f t="shared" ref="AK210:AK273" si="52">AD210/(SUMIF($E$14:$N$14,"CO3",$E$13:$N$13)+SUMPRODUCT(($O$14:$Z$14="CO3")*($O210:$Z210&gt;0)*($O$13:$Z$13)))*100</f>
        <v>72.093023255813947</v>
      </c>
      <c r="AL210" s="254">
        <f t="shared" ref="AL210:AL273" si="53">AE210/(SUMIF($E$14:$N$14,"CO4",$E$13:$N$13)+SUMPRODUCT(($O$14:$Z$14="CO4")*($O210:$Z210&gt;0)*($O$13:$Z$13)))*100</f>
        <v>100</v>
      </c>
      <c r="AM210" s="254">
        <f t="shared" ref="AM210:AM273" si="54">AF210/(SUMIF($E$14:$N$14,"CO5",$E$13:$N$13)+SUMPRODUCT(($O$14:$Z$14="CO5")*($O210:$Z210&gt;0)*($O$13:$Z$13)))*100</f>
        <v>70.588235294117652</v>
      </c>
      <c r="AN210" s="254">
        <f t="shared" ref="AN210:AN273" si="55">AG210/(SUMIF($E$14:$N$14,"CO5",$E$13:$N$13)+SUMPRODUCT(($O$14:$Z$14="CO5")*($O210:$Z210&gt;0)*($O$13:$Z$13)))*100</f>
        <v>82.35294117647058</v>
      </c>
    </row>
    <row r="211" spans="1:40" ht="30" customHeight="1" x14ac:dyDescent="0.2">
      <c r="A211" s="41">
        <f>'STUDENT NAMELIST'!A199</f>
        <v>195</v>
      </c>
      <c r="B211" s="65" t="str">
        <f>'STUDENT NAMELIST'!B199</f>
        <v>2023PEC AI 181</v>
      </c>
      <c r="C211" s="65">
        <f>'STUDENT NAMELIST'!C199</f>
        <v>211423243196</v>
      </c>
      <c r="D211" s="98" t="str">
        <f>'STUDENT NAMELIST'!D199</f>
        <v>JERLIN DOLCE T</v>
      </c>
      <c r="E211" s="41">
        <v>2</v>
      </c>
      <c r="F211" s="41">
        <v>2</v>
      </c>
      <c r="G211" s="41">
        <v>2</v>
      </c>
      <c r="H211" s="41">
        <v>2</v>
      </c>
      <c r="I211" s="41">
        <v>2</v>
      </c>
      <c r="J211" s="41">
        <v>2</v>
      </c>
      <c r="K211" s="41">
        <v>2</v>
      </c>
      <c r="L211" s="41">
        <v>1</v>
      </c>
      <c r="M211" s="41">
        <v>0</v>
      </c>
      <c r="N211" s="41">
        <v>0</v>
      </c>
      <c r="O211" s="91">
        <v>11</v>
      </c>
      <c r="P211" s="91">
        <v>0</v>
      </c>
      <c r="Q211" s="91">
        <v>0</v>
      </c>
      <c r="R211" s="237">
        <v>11</v>
      </c>
      <c r="S211" s="91">
        <v>9</v>
      </c>
      <c r="T211" s="91">
        <v>0</v>
      </c>
      <c r="U211" s="91">
        <v>11</v>
      </c>
      <c r="V211" s="91">
        <v>0</v>
      </c>
      <c r="W211" s="91">
        <v>0</v>
      </c>
      <c r="X211" s="91">
        <v>11</v>
      </c>
      <c r="Y211" s="91">
        <v>11</v>
      </c>
      <c r="Z211" s="91">
        <v>0</v>
      </c>
      <c r="AA211" s="92">
        <f t="shared" ref="AA211:AA274" si="56">SUM(E211,F211,G211,H211,I211,J211,K211,L211,M211,N211,O211,P211,Q211,R211,S211,T211,U211,V211,W211,X211,Y211,Z211)</f>
        <v>79</v>
      </c>
      <c r="AB211" s="284">
        <f t="shared" si="44"/>
        <v>6</v>
      </c>
      <c r="AC211" s="284">
        <f t="shared" si="45"/>
        <v>0</v>
      </c>
      <c r="AD211" s="284">
        <f t="shared" si="46"/>
        <v>46</v>
      </c>
      <c r="AE211" s="284">
        <f t="shared" si="47"/>
        <v>6</v>
      </c>
      <c r="AF211" s="284">
        <f t="shared" si="48"/>
        <v>13</v>
      </c>
      <c r="AG211" s="284">
        <f t="shared" si="43"/>
        <v>14</v>
      </c>
      <c r="AH211" s="4">
        <f t="shared" si="49"/>
        <v>79</v>
      </c>
      <c r="AI211" s="254">
        <f t="shared" si="50"/>
        <v>100</v>
      </c>
      <c r="AJ211" s="254">
        <f t="shared" si="51"/>
        <v>0</v>
      </c>
      <c r="AK211" s="254">
        <f t="shared" si="52"/>
        <v>82.142857142857139</v>
      </c>
      <c r="AL211" s="254">
        <f t="shared" si="53"/>
        <v>100</v>
      </c>
      <c r="AM211" s="254">
        <f t="shared" si="54"/>
        <v>86.666666666666671</v>
      </c>
      <c r="AN211" s="254">
        <f t="shared" si="55"/>
        <v>93.333333333333329</v>
      </c>
    </row>
    <row r="212" spans="1:40" ht="30" customHeight="1" x14ac:dyDescent="0.2">
      <c r="A212" s="41">
        <f>'STUDENT NAMELIST'!A200</f>
        <v>196</v>
      </c>
      <c r="B212" s="65" t="str">
        <f>'STUDENT NAMELIST'!B200</f>
        <v>2023PEC AI 525</v>
      </c>
      <c r="C212" s="65">
        <f>'STUDENT NAMELIST'!C200</f>
        <v>211423243197</v>
      </c>
      <c r="D212" s="98" t="str">
        <f>'STUDENT NAMELIST'!D200</f>
        <v>JESHRUD SOLOMON TERIN J</v>
      </c>
      <c r="E212" s="41">
        <v>2</v>
      </c>
      <c r="F212" s="41">
        <v>2</v>
      </c>
      <c r="G212" s="41">
        <v>2</v>
      </c>
      <c r="H212" s="41">
        <v>2</v>
      </c>
      <c r="I212" s="41">
        <v>2</v>
      </c>
      <c r="J212" s="41">
        <v>2</v>
      </c>
      <c r="K212" s="41">
        <v>2</v>
      </c>
      <c r="L212" s="41">
        <v>2</v>
      </c>
      <c r="M212" s="41">
        <v>0</v>
      </c>
      <c r="N212" s="41">
        <v>0</v>
      </c>
      <c r="O212" s="91">
        <v>0</v>
      </c>
      <c r="P212" s="91">
        <v>11</v>
      </c>
      <c r="Q212" s="91">
        <v>12</v>
      </c>
      <c r="R212" s="237">
        <v>0</v>
      </c>
      <c r="S212" s="91">
        <v>0</v>
      </c>
      <c r="T212" s="91">
        <v>12</v>
      </c>
      <c r="U212" s="91">
        <v>0</v>
      </c>
      <c r="V212" s="91">
        <v>12</v>
      </c>
      <c r="W212" s="91">
        <v>5</v>
      </c>
      <c r="X212" s="91">
        <v>0</v>
      </c>
      <c r="Y212" s="91">
        <v>0</v>
      </c>
      <c r="Z212" s="91">
        <v>12</v>
      </c>
      <c r="AA212" s="92">
        <f t="shared" si="56"/>
        <v>80</v>
      </c>
      <c r="AB212" s="284">
        <f t="shared" si="44"/>
        <v>6</v>
      </c>
      <c r="AC212" s="284">
        <f t="shared" si="45"/>
        <v>0</v>
      </c>
      <c r="AD212" s="284">
        <f t="shared" si="46"/>
        <v>39</v>
      </c>
      <c r="AE212" s="284">
        <f t="shared" si="47"/>
        <v>6</v>
      </c>
      <c r="AF212" s="284">
        <f t="shared" si="48"/>
        <v>14</v>
      </c>
      <c r="AG212" s="284">
        <f t="shared" si="43"/>
        <v>14</v>
      </c>
      <c r="AH212" s="4">
        <f t="shared" si="49"/>
        <v>80</v>
      </c>
      <c r="AI212" s="254">
        <f t="shared" si="50"/>
        <v>100</v>
      </c>
      <c r="AJ212" s="254">
        <f t="shared" si="51"/>
        <v>0</v>
      </c>
      <c r="AK212" s="254">
        <f t="shared" si="52"/>
        <v>90.697674418604649</v>
      </c>
      <c r="AL212" s="254">
        <f t="shared" si="53"/>
        <v>100</v>
      </c>
      <c r="AM212" s="254">
        <f t="shared" si="54"/>
        <v>82.35294117647058</v>
      </c>
      <c r="AN212" s="254">
        <f t="shared" si="55"/>
        <v>82.35294117647058</v>
      </c>
    </row>
    <row r="213" spans="1:40" ht="30" customHeight="1" x14ac:dyDescent="0.2">
      <c r="A213" s="41">
        <f>'STUDENT NAMELIST'!A201</f>
        <v>197</v>
      </c>
      <c r="B213" s="65" t="str">
        <f>'STUDENT NAMELIST'!B201</f>
        <v>2023PEC AI 526</v>
      </c>
      <c r="C213" s="65">
        <f>'STUDENT NAMELIST'!C201</f>
        <v>211423243198</v>
      </c>
      <c r="D213" s="98" t="str">
        <f>'STUDENT NAMELIST'!D201</f>
        <v>JESWIN JABAS RAJKUMAR R</v>
      </c>
      <c r="E213" s="41">
        <v>2</v>
      </c>
      <c r="F213" s="41">
        <v>2</v>
      </c>
      <c r="G213" s="41">
        <v>2</v>
      </c>
      <c r="H213" s="41">
        <v>2</v>
      </c>
      <c r="I213" s="41">
        <v>2</v>
      </c>
      <c r="J213" s="41">
        <v>2</v>
      </c>
      <c r="K213" s="41">
        <v>2</v>
      </c>
      <c r="L213" s="41">
        <v>2</v>
      </c>
      <c r="M213" s="41">
        <v>0</v>
      </c>
      <c r="N213" s="41">
        <v>0</v>
      </c>
      <c r="O213" s="91">
        <v>12</v>
      </c>
      <c r="P213" s="91">
        <v>0</v>
      </c>
      <c r="Q213" s="91">
        <v>0</v>
      </c>
      <c r="R213" s="237">
        <v>12</v>
      </c>
      <c r="S213" s="91">
        <v>10</v>
      </c>
      <c r="T213" s="91">
        <v>0</v>
      </c>
      <c r="U213" s="91">
        <v>12</v>
      </c>
      <c r="V213" s="91">
        <v>0</v>
      </c>
      <c r="W213" s="91">
        <v>0</v>
      </c>
      <c r="X213" s="91">
        <v>11</v>
      </c>
      <c r="Y213" s="91">
        <v>12</v>
      </c>
      <c r="Z213" s="91">
        <v>0</v>
      </c>
      <c r="AA213" s="92">
        <f t="shared" si="56"/>
        <v>85</v>
      </c>
      <c r="AB213" s="284">
        <f t="shared" si="44"/>
        <v>6</v>
      </c>
      <c r="AC213" s="284">
        <f t="shared" si="45"/>
        <v>0</v>
      </c>
      <c r="AD213" s="284">
        <f t="shared" si="46"/>
        <v>50</v>
      </c>
      <c r="AE213" s="284">
        <f t="shared" si="47"/>
        <v>6</v>
      </c>
      <c r="AF213" s="284">
        <f t="shared" si="48"/>
        <v>13</v>
      </c>
      <c r="AG213" s="284">
        <f t="shared" ref="AG213:AG276" si="57">SUMIF($E$14:$N$14,"CO6",$E$17:$N$17) + IF(O213&gt;=0,    SUMPRODUCT(($O$14:$Z$14="CO6")*($O$17:$Z$17)*MOD(COLUMN($O$14:$Z$14)-COLUMN($O$14)+1,2))+    SUMPRODUCT(($P$14:$Z$14="CO6")*($P$17:$Z$17)*MOD(COLUMN($P$14:$Z$14)-COLUMN($P$14)+1,2)) )</f>
        <v>14</v>
      </c>
      <c r="AH213" s="4">
        <f t="shared" si="49"/>
        <v>85</v>
      </c>
      <c r="AI213" s="254">
        <f t="shared" si="50"/>
        <v>100</v>
      </c>
      <c r="AJ213" s="254">
        <f t="shared" si="51"/>
        <v>0</v>
      </c>
      <c r="AK213" s="254">
        <f t="shared" si="52"/>
        <v>89.285714285714292</v>
      </c>
      <c r="AL213" s="254">
        <f t="shared" si="53"/>
        <v>100</v>
      </c>
      <c r="AM213" s="254">
        <f t="shared" si="54"/>
        <v>86.666666666666671</v>
      </c>
      <c r="AN213" s="254">
        <f t="shared" si="55"/>
        <v>93.333333333333329</v>
      </c>
    </row>
    <row r="214" spans="1:40" ht="30" customHeight="1" x14ac:dyDescent="0.2">
      <c r="A214" s="41">
        <f>'STUDENT NAMELIST'!A202</f>
        <v>198</v>
      </c>
      <c r="B214" s="65" t="str">
        <f>'STUDENT NAMELIST'!B202</f>
        <v>2023PEC AI 527</v>
      </c>
      <c r="C214" s="65">
        <f>'STUDENT NAMELIST'!C202</f>
        <v>211423243199</v>
      </c>
      <c r="D214" s="98" t="str">
        <f>'STUDENT NAMELIST'!D202</f>
        <v xml:space="preserve">JISNUVARDHAN VISWA MOHAN </v>
      </c>
      <c r="E214" s="41">
        <v>2</v>
      </c>
      <c r="F214" s="41">
        <v>2</v>
      </c>
      <c r="G214" s="41">
        <v>2</v>
      </c>
      <c r="H214" s="41">
        <v>2</v>
      </c>
      <c r="I214" s="41">
        <v>2</v>
      </c>
      <c r="J214" s="41">
        <v>1</v>
      </c>
      <c r="K214" s="41">
        <v>0</v>
      </c>
      <c r="L214" s="41">
        <v>0</v>
      </c>
      <c r="M214" s="41">
        <v>0</v>
      </c>
      <c r="N214" s="41">
        <v>0</v>
      </c>
      <c r="O214" s="91">
        <v>0</v>
      </c>
      <c r="P214" s="91">
        <v>8</v>
      </c>
      <c r="Q214" s="91">
        <v>8</v>
      </c>
      <c r="R214" s="237">
        <v>0</v>
      </c>
      <c r="S214" s="91">
        <v>0</v>
      </c>
      <c r="T214" s="91">
        <v>8</v>
      </c>
      <c r="U214" s="91">
        <v>0</v>
      </c>
      <c r="V214" s="91">
        <v>8</v>
      </c>
      <c r="W214" s="91">
        <v>3</v>
      </c>
      <c r="X214" s="91">
        <v>0</v>
      </c>
      <c r="Y214" s="91">
        <v>0</v>
      </c>
      <c r="Z214" s="91">
        <v>8</v>
      </c>
      <c r="AA214" s="92">
        <f t="shared" si="56"/>
        <v>54</v>
      </c>
      <c r="AB214" s="284">
        <f t="shared" si="44"/>
        <v>4</v>
      </c>
      <c r="AC214" s="284">
        <f t="shared" si="45"/>
        <v>0</v>
      </c>
      <c r="AD214" s="284">
        <f t="shared" si="46"/>
        <v>28</v>
      </c>
      <c r="AE214" s="284">
        <f t="shared" si="47"/>
        <v>6</v>
      </c>
      <c r="AF214" s="284">
        <f t="shared" si="48"/>
        <v>10</v>
      </c>
      <c r="AG214" s="284">
        <f t="shared" si="57"/>
        <v>14</v>
      </c>
      <c r="AH214" s="4">
        <f t="shared" si="49"/>
        <v>54</v>
      </c>
      <c r="AI214" s="254">
        <f t="shared" si="50"/>
        <v>66.666666666666657</v>
      </c>
      <c r="AJ214" s="254">
        <f t="shared" si="51"/>
        <v>0</v>
      </c>
      <c r="AK214" s="254">
        <f t="shared" si="52"/>
        <v>65.116279069767444</v>
      </c>
      <c r="AL214" s="254">
        <f t="shared" si="53"/>
        <v>100</v>
      </c>
      <c r="AM214" s="254">
        <f t="shared" si="54"/>
        <v>58.82352941176471</v>
      </c>
      <c r="AN214" s="254">
        <f t="shared" si="55"/>
        <v>82.35294117647058</v>
      </c>
    </row>
    <row r="215" spans="1:40" ht="30" customHeight="1" x14ac:dyDescent="0.2">
      <c r="A215" s="41">
        <f>'STUDENT NAMELIST'!A203</f>
        <v>199</v>
      </c>
      <c r="B215" s="65" t="str">
        <f>'STUDENT NAMELIST'!B203</f>
        <v>2023PEC AI 528</v>
      </c>
      <c r="C215" s="65">
        <f>'STUDENT NAMELIST'!C203</f>
        <v>211423243200</v>
      </c>
      <c r="D215" s="98" t="str">
        <f>'STUDENT NAMELIST'!D203</f>
        <v>JOHN TYNDALE S</v>
      </c>
      <c r="E215" s="41">
        <v>2</v>
      </c>
      <c r="F215" s="41">
        <v>2</v>
      </c>
      <c r="G215" s="41">
        <v>2</v>
      </c>
      <c r="H215" s="41">
        <v>2</v>
      </c>
      <c r="I215" s="41">
        <v>2</v>
      </c>
      <c r="J215" s="41">
        <v>2</v>
      </c>
      <c r="K215" s="41">
        <v>2</v>
      </c>
      <c r="L215" s="41">
        <v>0</v>
      </c>
      <c r="M215" s="41">
        <v>0</v>
      </c>
      <c r="N215" s="41">
        <v>0</v>
      </c>
      <c r="O215" s="91">
        <v>10</v>
      </c>
      <c r="P215" s="91">
        <v>0</v>
      </c>
      <c r="Q215" s="91">
        <v>0</v>
      </c>
      <c r="R215" s="237">
        <v>10</v>
      </c>
      <c r="S215" s="91">
        <v>9</v>
      </c>
      <c r="T215" s="91">
        <v>0</v>
      </c>
      <c r="U215" s="91">
        <v>10</v>
      </c>
      <c r="V215" s="91">
        <v>0</v>
      </c>
      <c r="W215" s="91">
        <v>0</v>
      </c>
      <c r="X215" s="91">
        <v>10</v>
      </c>
      <c r="Y215" s="91">
        <v>10</v>
      </c>
      <c r="Z215" s="91">
        <v>0</v>
      </c>
      <c r="AA215" s="92">
        <f t="shared" si="56"/>
        <v>73</v>
      </c>
      <c r="AB215" s="284">
        <f t="shared" si="44"/>
        <v>6</v>
      </c>
      <c r="AC215" s="284">
        <f t="shared" si="45"/>
        <v>0</v>
      </c>
      <c r="AD215" s="284">
        <f t="shared" si="46"/>
        <v>43</v>
      </c>
      <c r="AE215" s="284">
        <f t="shared" si="47"/>
        <v>6</v>
      </c>
      <c r="AF215" s="284">
        <f t="shared" si="48"/>
        <v>12</v>
      </c>
      <c r="AG215" s="284">
        <f t="shared" si="57"/>
        <v>14</v>
      </c>
      <c r="AH215" s="4">
        <f t="shared" si="49"/>
        <v>73</v>
      </c>
      <c r="AI215" s="254">
        <f t="shared" si="50"/>
        <v>100</v>
      </c>
      <c r="AJ215" s="254">
        <f t="shared" si="51"/>
        <v>0</v>
      </c>
      <c r="AK215" s="254">
        <f t="shared" si="52"/>
        <v>76.785714285714292</v>
      </c>
      <c r="AL215" s="254">
        <f t="shared" si="53"/>
        <v>100</v>
      </c>
      <c r="AM215" s="254">
        <f t="shared" si="54"/>
        <v>80</v>
      </c>
      <c r="AN215" s="254">
        <f t="shared" si="55"/>
        <v>93.333333333333329</v>
      </c>
    </row>
    <row r="216" spans="1:40" ht="30" customHeight="1" x14ac:dyDescent="0.2">
      <c r="A216" s="41">
        <f>'STUDENT NAMELIST'!A204</f>
        <v>200</v>
      </c>
      <c r="B216" s="65" t="str">
        <f>'STUDENT NAMELIST'!B204</f>
        <v>2023PEC AI 182</v>
      </c>
      <c r="C216" s="65">
        <f>'STUDENT NAMELIST'!C204</f>
        <v>211423243201</v>
      </c>
      <c r="D216" s="98" t="str">
        <f>'STUDENT NAMELIST'!D204</f>
        <v xml:space="preserve">JONITA MARIA FERNANDES </v>
      </c>
      <c r="E216" s="41">
        <v>2</v>
      </c>
      <c r="F216" s="41">
        <v>2</v>
      </c>
      <c r="G216" s="41">
        <v>2</v>
      </c>
      <c r="H216" s="41">
        <v>2</v>
      </c>
      <c r="I216" s="41">
        <v>2</v>
      </c>
      <c r="J216" s="41">
        <v>0</v>
      </c>
      <c r="K216" s="41">
        <v>0</v>
      </c>
      <c r="L216" s="41">
        <v>0</v>
      </c>
      <c r="M216" s="41">
        <v>0</v>
      </c>
      <c r="N216" s="41">
        <v>0</v>
      </c>
      <c r="O216" s="91">
        <v>0</v>
      </c>
      <c r="P216" s="91">
        <v>7</v>
      </c>
      <c r="Q216" s="91">
        <v>8</v>
      </c>
      <c r="R216" s="237">
        <v>0</v>
      </c>
      <c r="S216" s="91">
        <v>0</v>
      </c>
      <c r="T216" s="91">
        <v>8</v>
      </c>
      <c r="U216" s="91">
        <v>0</v>
      </c>
      <c r="V216" s="91">
        <v>8</v>
      </c>
      <c r="W216" s="91">
        <v>2</v>
      </c>
      <c r="X216" s="91">
        <v>0</v>
      </c>
      <c r="Y216" s="91">
        <v>0</v>
      </c>
      <c r="Z216" s="91">
        <v>8</v>
      </c>
      <c r="AA216" s="92">
        <f t="shared" si="56"/>
        <v>51</v>
      </c>
      <c r="AB216" s="284">
        <f t="shared" si="44"/>
        <v>4</v>
      </c>
      <c r="AC216" s="284">
        <f t="shared" si="45"/>
        <v>0</v>
      </c>
      <c r="AD216" s="284">
        <f t="shared" si="46"/>
        <v>27</v>
      </c>
      <c r="AE216" s="284">
        <f t="shared" si="47"/>
        <v>6</v>
      </c>
      <c r="AF216" s="284">
        <f t="shared" si="48"/>
        <v>10</v>
      </c>
      <c r="AG216" s="284">
        <f t="shared" si="57"/>
        <v>14</v>
      </c>
      <c r="AH216" s="4">
        <f t="shared" si="49"/>
        <v>51</v>
      </c>
      <c r="AI216" s="254">
        <f t="shared" si="50"/>
        <v>66.666666666666657</v>
      </c>
      <c r="AJ216" s="254">
        <f t="shared" si="51"/>
        <v>0</v>
      </c>
      <c r="AK216" s="254">
        <f t="shared" si="52"/>
        <v>62.790697674418603</v>
      </c>
      <c r="AL216" s="254">
        <f t="shared" si="53"/>
        <v>100</v>
      </c>
      <c r="AM216" s="254">
        <f t="shared" si="54"/>
        <v>58.82352941176471</v>
      </c>
      <c r="AN216" s="254">
        <f t="shared" si="55"/>
        <v>82.35294117647058</v>
      </c>
    </row>
    <row r="217" spans="1:40" ht="30" customHeight="1" x14ac:dyDescent="0.2">
      <c r="A217" s="41">
        <f>'STUDENT NAMELIST'!A205</f>
        <v>201</v>
      </c>
      <c r="B217" s="65" t="str">
        <f>'STUDENT NAMELIST'!B205</f>
        <v>2023PEC AI 529</v>
      </c>
      <c r="C217" s="65">
        <f>'STUDENT NAMELIST'!C205</f>
        <v>211423243202</v>
      </c>
      <c r="D217" s="98" t="str">
        <f>'STUDENT NAMELIST'!D205</f>
        <v>JOSEPHPRINCE V</v>
      </c>
      <c r="E217" s="41">
        <v>2</v>
      </c>
      <c r="F217" s="41">
        <v>2</v>
      </c>
      <c r="G217" s="41">
        <v>2</v>
      </c>
      <c r="H217" s="41">
        <v>2</v>
      </c>
      <c r="I217" s="41">
        <v>2</v>
      </c>
      <c r="J217" s="41">
        <v>2</v>
      </c>
      <c r="K217" s="41">
        <v>2</v>
      </c>
      <c r="L217" s="41">
        <v>0</v>
      </c>
      <c r="M217" s="41">
        <v>0</v>
      </c>
      <c r="N217" s="41">
        <v>0</v>
      </c>
      <c r="O217" s="91">
        <v>10</v>
      </c>
      <c r="P217" s="91">
        <v>0</v>
      </c>
      <c r="Q217" s="91">
        <v>0</v>
      </c>
      <c r="R217" s="237">
        <v>10</v>
      </c>
      <c r="S217" s="91">
        <v>9</v>
      </c>
      <c r="T217" s="91">
        <v>0</v>
      </c>
      <c r="U217" s="91">
        <v>10</v>
      </c>
      <c r="V217" s="91">
        <v>0</v>
      </c>
      <c r="W217" s="91">
        <v>0</v>
      </c>
      <c r="X217" s="91">
        <v>10</v>
      </c>
      <c r="Y217" s="91">
        <v>11</v>
      </c>
      <c r="Z217" s="91">
        <v>0</v>
      </c>
      <c r="AA217" s="92">
        <f t="shared" si="56"/>
        <v>74</v>
      </c>
      <c r="AB217" s="284">
        <f t="shared" si="44"/>
        <v>6</v>
      </c>
      <c r="AC217" s="284">
        <f t="shared" si="45"/>
        <v>0</v>
      </c>
      <c r="AD217" s="284">
        <f t="shared" si="46"/>
        <v>43</v>
      </c>
      <c r="AE217" s="284">
        <f t="shared" si="47"/>
        <v>6</v>
      </c>
      <c r="AF217" s="284">
        <f t="shared" si="48"/>
        <v>12</v>
      </c>
      <c r="AG217" s="284">
        <f t="shared" si="57"/>
        <v>14</v>
      </c>
      <c r="AH217" s="4">
        <f t="shared" si="49"/>
        <v>74</v>
      </c>
      <c r="AI217" s="254">
        <f t="shared" si="50"/>
        <v>100</v>
      </c>
      <c r="AJ217" s="254">
        <f t="shared" si="51"/>
        <v>0</v>
      </c>
      <c r="AK217" s="254">
        <f t="shared" si="52"/>
        <v>76.785714285714292</v>
      </c>
      <c r="AL217" s="254">
        <f t="shared" si="53"/>
        <v>100</v>
      </c>
      <c r="AM217" s="254">
        <f t="shared" si="54"/>
        <v>80</v>
      </c>
      <c r="AN217" s="254">
        <f t="shared" si="55"/>
        <v>93.333333333333329</v>
      </c>
    </row>
    <row r="218" spans="1:40" ht="30" customHeight="1" x14ac:dyDescent="0.2">
      <c r="A218" s="41">
        <f>'STUDENT NAMELIST'!A206</f>
        <v>202</v>
      </c>
      <c r="B218" s="65" t="str">
        <f>'STUDENT NAMELIST'!B206</f>
        <v>2023PEC AI 183</v>
      </c>
      <c r="C218" s="65">
        <f>'STUDENT NAMELIST'!C206</f>
        <v>211423243203</v>
      </c>
      <c r="D218" s="98" t="str">
        <f>'STUDENT NAMELIST'!D206</f>
        <v>JOSHIKA RAO O R</v>
      </c>
      <c r="E218" s="41">
        <v>2</v>
      </c>
      <c r="F218" s="41">
        <v>2</v>
      </c>
      <c r="G218" s="41">
        <v>2</v>
      </c>
      <c r="H218" s="41">
        <v>2</v>
      </c>
      <c r="I218" s="41">
        <v>2</v>
      </c>
      <c r="J218" s="41">
        <v>2</v>
      </c>
      <c r="K218" s="41">
        <v>1</v>
      </c>
      <c r="L218" s="41">
        <v>0</v>
      </c>
      <c r="M218" s="41">
        <v>0</v>
      </c>
      <c r="N218" s="41">
        <v>0</v>
      </c>
      <c r="O218" s="91">
        <v>0</v>
      </c>
      <c r="P218" s="91">
        <v>9</v>
      </c>
      <c r="Q218" s="91">
        <v>9</v>
      </c>
      <c r="R218" s="237">
        <v>0</v>
      </c>
      <c r="S218" s="91">
        <v>0</v>
      </c>
      <c r="T218" s="91">
        <v>9</v>
      </c>
      <c r="U218" s="91">
        <v>0</v>
      </c>
      <c r="V218" s="91">
        <v>9</v>
      </c>
      <c r="W218" s="91">
        <v>5</v>
      </c>
      <c r="X218" s="91">
        <v>0</v>
      </c>
      <c r="Y218" s="91">
        <v>0</v>
      </c>
      <c r="Z218" s="91">
        <v>10</v>
      </c>
      <c r="AA218" s="92">
        <f t="shared" si="56"/>
        <v>64</v>
      </c>
      <c r="AB218" s="284">
        <f t="shared" si="44"/>
        <v>5</v>
      </c>
      <c r="AC218" s="284">
        <f t="shared" si="45"/>
        <v>0</v>
      </c>
      <c r="AD218" s="284">
        <f t="shared" si="46"/>
        <v>31</v>
      </c>
      <c r="AE218" s="284">
        <f t="shared" si="47"/>
        <v>6</v>
      </c>
      <c r="AF218" s="284">
        <f t="shared" si="48"/>
        <v>12</v>
      </c>
      <c r="AG218" s="284">
        <f t="shared" si="57"/>
        <v>14</v>
      </c>
      <c r="AH218" s="4">
        <f t="shared" si="49"/>
        <v>64</v>
      </c>
      <c r="AI218" s="254">
        <f t="shared" si="50"/>
        <v>83.333333333333343</v>
      </c>
      <c r="AJ218" s="254">
        <f t="shared" si="51"/>
        <v>0</v>
      </c>
      <c r="AK218" s="254">
        <f t="shared" si="52"/>
        <v>72.093023255813947</v>
      </c>
      <c r="AL218" s="254">
        <f t="shared" si="53"/>
        <v>100</v>
      </c>
      <c r="AM218" s="254">
        <f t="shared" si="54"/>
        <v>70.588235294117652</v>
      </c>
      <c r="AN218" s="254">
        <f t="shared" si="55"/>
        <v>82.35294117647058</v>
      </c>
    </row>
    <row r="219" spans="1:40" ht="30" customHeight="1" x14ac:dyDescent="0.2">
      <c r="A219" s="41">
        <f>'STUDENT NAMELIST'!A207</f>
        <v>203</v>
      </c>
      <c r="B219" s="65" t="str">
        <f>'STUDENT NAMELIST'!B207</f>
        <v>2023PEC AI 184</v>
      </c>
      <c r="C219" s="65">
        <f>'STUDENT NAMELIST'!C207</f>
        <v>211423243204</v>
      </c>
      <c r="D219" s="98" t="str">
        <f>'STUDENT NAMELIST'!D207</f>
        <v>JOY PRAISY E</v>
      </c>
      <c r="E219" s="41">
        <v>2</v>
      </c>
      <c r="F219" s="41">
        <v>2</v>
      </c>
      <c r="G219" s="41">
        <v>2</v>
      </c>
      <c r="H219" s="41">
        <v>0</v>
      </c>
      <c r="I219" s="41">
        <v>0</v>
      </c>
      <c r="J219" s="41">
        <v>0</v>
      </c>
      <c r="K219" s="41">
        <v>0</v>
      </c>
      <c r="L219" s="41">
        <v>0</v>
      </c>
      <c r="M219" s="41">
        <v>0</v>
      </c>
      <c r="N219" s="41">
        <v>0</v>
      </c>
      <c r="O219" s="91">
        <v>5</v>
      </c>
      <c r="P219" s="91">
        <v>0</v>
      </c>
      <c r="Q219" s="91">
        <v>0</v>
      </c>
      <c r="R219" s="237">
        <v>5</v>
      </c>
      <c r="S219" s="91">
        <v>4</v>
      </c>
      <c r="T219" s="91">
        <v>0</v>
      </c>
      <c r="U219" s="91">
        <v>5</v>
      </c>
      <c r="V219" s="91">
        <v>0</v>
      </c>
      <c r="W219" s="91">
        <v>0</v>
      </c>
      <c r="X219" s="91">
        <v>0</v>
      </c>
      <c r="Y219" s="91">
        <v>5</v>
      </c>
      <c r="Z219" s="91">
        <v>0</v>
      </c>
      <c r="AA219" s="92">
        <f t="shared" si="56"/>
        <v>30</v>
      </c>
      <c r="AB219" s="284">
        <f t="shared" si="44"/>
        <v>4</v>
      </c>
      <c r="AC219" s="284">
        <f t="shared" si="45"/>
        <v>0</v>
      </c>
      <c r="AD219" s="284">
        <f t="shared" si="46"/>
        <v>19</v>
      </c>
      <c r="AE219" s="284">
        <f t="shared" si="47"/>
        <v>6</v>
      </c>
      <c r="AF219" s="284">
        <f t="shared" si="48"/>
        <v>2</v>
      </c>
      <c r="AG219" s="284">
        <f t="shared" si="57"/>
        <v>14</v>
      </c>
      <c r="AH219" s="4">
        <f t="shared" si="49"/>
        <v>30</v>
      </c>
      <c r="AI219" s="254">
        <f t="shared" si="50"/>
        <v>66.666666666666657</v>
      </c>
      <c r="AJ219" s="254">
        <f t="shared" si="51"/>
        <v>0</v>
      </c>
      <c r="AK219" s="254">
        <f t="shared" si="52"/>
        <v>33.928571428571431</v>
      </c>
      <c r="AL219" s="254">
        <f t="shared" si="53"/>
        <v>100</v>
      </c>
      <c r="AM219" s="254">
        <f t="shared" si="54"/>
        <v>100</v>
      </c>
      <c r="AN219" s="254">
        <f t="shared" si="55"/>
        <v>700</v>
      </c>
    </row>
    <row r="220" spans="1:40" ht="30" customHeight="1" x14ac:dyDescent="0.2">
      <c r="A220" s="41">
        <f>'STUDENT NAMELIST'!A208</f>
        <v>204</v>
      </c>
      <c r="B220" s="65" t="str">
        <f>'STUDENT NAMELIST'!B208</f>
        <v>2023PEC AI 530</v>
      </c>
      <c r="C220" s="65">
        <f>'STUDENT NAMELIST'!C208</f>
        <v>211423243205</v>
      </c>
      <c r="D220" s="98" t="str">
        <f>'STUDENT NAMELIST'!D208</f>
        <v>JUSTIN DEVAKUMAR J</v>
      </c>
      <c r="E220" s="41">
        <v>2</v>
      </c>
      <c r="F220" s="41">
        <v>2</v>
      </c>
      <c r="G220" s="41">
        <v>2</v>
      </c>
      <c r="H220" s="41">
        <v>2</v>
      </c>
      <c r="I220" s="41">
        <v>2</v>
      </c>
      <c r="J220" s="41">
        <v>2</v>
      </c>
      <c r="K220" s="41">
        <v>0</v>
      </c>
      <c r="L220" s="41">
        <v>0</v>
      </c>
      <c r="M220" s="41">
        <v>0</v>
      </c>
      <c r="N220" s="41">
        <v>0</v>
      </c>
      <c r="O220" s="91">
        <v>0</v>
      </c>
      <c r="P220" s="91">
        <v>8</v>
      </c>
      <c r="Q220" s="91">
        <v>9</v>
      </c>
      <c r="R220" s="237">
        <v>0</v>
      </c>
      <c r="S220" s="91">
        <v>0</v>
      </c>
      <c r="T220" s="91">
        <v>9</v>
      </c>
      <c r="U220" s="91">
        <v>0</v>
      </c>
      <c r="V220" s="91">
        <v>9</v>
      </c>
      <c r="W220" s="91">
        <v>3</v>
      </c>
      <c r="X220" s="91">
        <v>0</v>
      </c>
      <c r="Y220" s="91">
        <v>0</v>
      </c>
      <c r="Z220" s="91">
        <v>9</v>
      </c>
      <c r="AA220" s="92">
        <f t="shared" si="56"/>
        <v>59</v>
      </c>
      <c r="AB220" s="284">
        <f t="shared" si="44"/>
        <v>4</v>
      </c>
      <c r="AC220" s="284">
        <f t="shared" si="45"/>
        <v>0</v>
      </c>
      <c r="AD220" s="284">
        <f t="shared" si="46"/>
        <v>30</v>
      </c>
      <c r="AE220" s="284">
        <f t="shared" si="47"/>
        <v>6</v>
      </c>
      <c r="AF220" s="284">
        <f t="shared" si="48"/>
        <v>11</v>
      </c>
      <c r="AG220" s="284">
        <f t="shared" si="57"/>
        <v>14</v>
      </c>
      <c r="AH220" s="4">
        <f t="shared" si="49"/>
        <v>59</v>
      </c>
      <c r="AI220" s="254">
        <f t="shared" si="50"/>
        <v>66.666666666666657</v>
      </c>
      <c r="AJ220" s="254">
        <f t="shared" si="51"/>
        <v>0</v>
      </c>
      <c r="AK220" s="254">
        <f t="shared" si="52"/>
        <v>69.767441860465112</v>
      </c>
      <c r="AL220" s="254">
        <f t="shared" si="53"/>
        <v>100</v>
      </c>
      <c r="AM220" s="254">
        <f t="shared" si="54"/>
        <v>64.705882352941174</v>
      </c>
      <c r="AN220" s="254">
        <f t="shared" si="55"/>
        <v>82.35294117647058</v>
      </c>
    </row>
    <row r="221" spans="1:40" ht="30" customHeight="1" x14ac:dyDescent="0.2">
      <c r="A221" s="41">
        <f>'STUDENT NAMELIST'!A209</f>
        <v>205</v>
      </c>
      <c r="B221" s="65" t="str">
        <f>'STUDENT NAMELIST'!B209</f>
        <v>2023PEC AI 185</v>
      </c>
      <c r="C221" s="65">
        <f>'STUDENT NAMELIST'!C209</f>
        <v>211423243206</v>
      </c>
      <c r="D221" s="98" t="str">
        <f>'STUDENT NAMELIST'!D209</f>
        <v>KALAIMAGAL S</v>
      </c>
      <c r="E221" s="41">
        <v>2</v>
      </c>
      <c r="F221" s="41">
        <v>2</v>
      </c>
      <c r="G221" s="41">
        <v>2</v>
      </c>
      <c r="H221" s="41">
        <v>2</v>
      </c>
      <c r="I221" s="41">
        <v>2</v>
      </c>
      <c r="J221" s="41">
        <v>2</v>
      </c>
      <c r="K221" s="41">
        <v>0</v>
      </c>
      <c r="L221" s="41">
        <v>0</v>
      </c>
      <c r="M221" s="41">
        <v>0</v>
      </c>
      <c r="N221" s="41">
        <v>0</v>
      </c>
      <c r="O221" s="91">
        <v>9</v>
      </c>
      <c r="P221" s="91">
        <v>0</v>
      </c>
      <c r="Q221" s="91">
        <v>0</v>
      </c>
      <c r="R221" s="237">
        <v>9</v>
      </c>
      <c r="S221" s="91">
        <v>8</v>
      </c>
      <c r="T221" s="91">
        <v>0</v>
      </c>
      <c r="U221" s="91">
        <v>9</v>
      </c>
      <c r="V221" s="91">
        <v>0</v>
      </c>
      <c r="W221" s="91">
        <v>0</v>
      </c>
      <c r="X221" s="91">
        <v>8</v>
      </c>
      <c r="Y221" s="91">
        <v>9</v>
      </c>
      <c r="Z221" s="91">
        <v>0</v>
      </c>
      <c r="AA221" s="92">
        <f t="shared" si="56"/>
        <v>64</v>
      </c>
      <c r="AB221" s="284">
        <f t="shared" si="44"/>
        <v>4</v>
      </c>
      <c r="AC221" s="284">
        <f t="shared" si="45"/>
        <v>0</v>
      </c>
      <c r="AD221" s="284">
        <f t="shared" si="46"/>
        <v>39</v>
      </c>
      <c r="AE221" s="284">
        <f t="shared" si="47"/>
        <v>6</v>
      </c>
      <c r="AF221" s="284">
        <f t="shared" si="48"/>
        <v>10</v>
      </c>
      <c r="AG221" s="284">
        <f t="shared" si="57"/>
        <v>14</v>
      </c>
      <c r="AH221" s="4">
        <f t="shared" si="49"/>
        <v>64</v>
      </c>
      <c r="AI221" s="254">
        <f t="shared" si="50"/>
        <v>66.666666666666657</v>
      </c>
      <c r="AJ221" s="254">
        <f t="shared" si="51"/>
        <v>0</v>
      </c>
      <c r="AK221" s="254">
        <f t="shared" si="52"/>
        <v>69.642857142857139</v>
      </c>
      <c r="AL221" s="254">
        <f t="shared" si="53"/>
        <v>100</v>
      </c>
      <c r="AM221" s="254">
        <f t="shared" si="54"/>
        <v>66.666666666666657</v>
      </c>
      <c r="AN221" s="254">
        <f t="shared" si="55"/>
        <v>93.333333333333329</v>
      </c>
    </row>
    <row r="222" spans="1:40" ht="30" customHeight="1" x14ac:dyDescent="0.2">
      <c r="A222" s="41">
        <f>'STUDENT NAMELIST'!A210</f>
        <v>206</v>
      </c>
      <c r="B222" s="65" t="str">
        <f>'STUDENT NAMELIST'!B210</f>
        <v>2023PEC AI 186</v>
      </c>
      <c r="C222" s="65">
        <f>'STUDENT NAMELIST'!C210</f>
        <v>211423243207</v>
      </c>
      <c r="D222" s="98" t="str">
        <f>'STUDENT NAMELIST'!D210</f>
        <v xml:space="preserve">KALPANA REDDY D </v>
      </c>
      <c r="E222" s="41">
        <v>2</v>
      </c>
      <c r="F222" s="41">
        <v>2</v>
      </c>
      <c r="G222" s="41">
        <v>2</v>
      </c>
      <c r="H222" s="41">
        <v>2</v>
      </c>
      <c r="I222" s="41">
        <v>2</v>
      </c>
      <c r="J222" s="41">
        <v>2</v>
      </c>
      <c r="K222" s="41">
        <v>2</v>
      </c>
      <c r="L222" s="41">
        <v>2</v>
      </c>
      <c r="M222" s="41">
        <v>2</v>
      </c>
      <c r="N222" s="41">
        <v>0</v>
      </c>
      <c r="O222" s="91">
        <v>0</v>
      </c>
      <c r="P222" s="91">
        <v>12</v>
      </c>
      <c r="Q222" s="91">
        <v>13</v>
      </c>
      <c r="R222" s="237">
        <v>0</v>
      </c>
      <c r="S222" s="91">
        <v>0</v>
      </c>
      <c r="T222" s="91">
        <v>13</v>
      </c>
      <c r="U222" s="91">
        <v>0</v>
      </c>
      <c r="V222" s="91">
        <v>13</v>
      </c>
      <c r="W222" s="91">
        <v>7</v>
      </c>
      <c r="X222" s="91">
        <v>0</v>
      </c>
      <c r="Y222" s="91">
        <v>0</v>
      </c>
      <c r="Z222" s="91">
        <v>13</v>
      </c>
      <c r="AA222" s="92">
        <f t="shared" si="56"/>
        <v>89</v>
      </c>
      <c r="AB222" s="284">
        <f t="shared" si="44"/>
        <v>6</v>
      </c>
      <c r="AC222" s="284">
        <f t="shared" si="45"/>
        <v>0</v>
      </c>
      <c r="AD222" s="284">
        <f t="shared" si="46"/>
        <v>42</v>
      </c>
      <c r="AE222" s="284">
        <f t="shared" si="47"/>
        <v>6</v>
      </c>
      <c r="AF222" s="284">
        <f t="shared" si="48"/>
        <v>15</v>
      </c>
      <c r="AG222" s="284">
        <f t="shared" si="57"/>
        <v>14</v>
      </c>
      <c r="AH222" s="4">
        <f t="shared" si="49"/>
        <v>89</v>
      </c>
      <c r="AI222" s="254">
        <f t="shared" si="50"/>
        <v>100</v>
      </c>
      <c r="AJ222" s="254">
        <f t="shared" si="51"/>
        <v>0</v>
      </c>
      <c r="AK222" s="254">
        <f t="shared" si="52"/>
        <v>97.674418604651152</v>
      </c>
      <c r="AL222" s="254">
        <f t="shared" si="53"/>
        <v>100</v>
      </c>
      <c r="AM222" s="254">
        <f t="shared" si="54"/>
        <v>88.235294117647058</v>
      </c>
      <c r="AN222" s="254">
        <f t="shared" si="55"/>
        <v>82.35294117647058</v>
      </c>
    </row>
    <row r="223" spans="1:40" ht="30" customHeight="1" x14ac:dyDescent="0.2">
      <c r="A223" s="41">
        <f>'STUDENT NAMELIST'!A211</f>
        <v>207</v>
      </c>
      <c r="B223" s="65" t="str">
        <f>'STUDENT NAMELIST'!B211</f>
        <v>2023PEC AI 187</v>
      </c>
      <c r="C223" s="65">
        <f>'STUDENT NAMELIST'!C211</f>
        <v>211423243208</v>
      </c>
      <c r="D223" s="98" t="str">
        <f>'STUDENT NAMELIST'!D211</f>
        <v>KALPANA T</v>
      </c>
      <c r="E223" s="41">
        <v>2</v>
      </c>
      <c r="F223" s="41">
        <v>2</v>
      </c>
      <c r="G223" s="41">
        <v>2</v>
      </c>
      <c r="H223" s="41">
        <v>2</v>
      </c>
      <c r="I223" s="41">
        <v>2</v>
      </c>
      <c r="J223" s="41">
        <v>2</v>
      </c>
      <c r="K223" s="41">
        <v>2</v>
      </c>
      <c r="L223" s="41">
        <v>2</v>
      </c>
      <c r="M223" s="41">
        <v>0</v>
      </c>
      <c r="N223" s="41">
        <v>0</v>
      </c>
      <c r="O223" s="91">
        <v>12</v>
      </c>
      <c r="P223" s="91">
        <v>0</v>
      </c>
      <c r="Q223" s="91">
        <v>0</v>
      </c>
      <c r="R223" s="237">
        <v>12</v>
      </c>
      <c r="S223" s="91">
        <v>10</v>
      </c>
      <c r="T223" s="91">
        <v>0</v>
      </c>
      <c r="U223" s="91">
        <v>12</v>
      </c>
      <c r="V223" s="91">
        <v>0</v>
      </c>
      <c r="W223" s="91">
        <v>0</v>
      </c>
      <c r="X223" s="91">
        <v>12</v>
      </c>
      <c r="Y223" s="91">
        <v>12</v>
      </c>
      <c r="Z223" s="91">
        <v>0</v>
      </c>
      <c r="AA223" s="92">
        <f t="shared" si="56"/>
        <v>86</v>
      </c>
      <c r="AB223" s="284">
        <f t="shared" si="44"/>
        <v>6</v>
      </c>
      <c r="AC223" s="284">
        <f t="shared" si="45"/>
        <v>0</v>
      </c>
      <c r="AD223" s="284">
        <f t="shared" si="46"/>
        <v>50</v>
      </c>
      <c r="AE223" s="284">
        <f t="shared" si="47"/>
        <v>6</v>
      </c>
      <c r="AF223" s="284">
        <f t="shared" si="48"/>
        <v>14</v>
      </c>
      <c r="AG223" s="284">
        <f t="shared" si="57"/>
        <v>14</v>
      </c>
      <c r="AH223" s="4">
        <f t="shared" si="49"/>
        <v>86</v>
      </c>
      <c r="AI223" s="254">
        <f t="shared" si="50"/>
        <v>100</v>
      </c>
      <c r="AJ223" s="254">
        <f t="shared" si="51"/>
        <v>0</v>
      </c>
      <c r="AK223" s="254">
        <f t="shared" si="52"/>
        <v>89.285714285714292</v>
      </c>
      <c r="AL223" s="254">
        <f t="shared" si="53"/>
        <v>100</v>
      </c>
      <c r="AM223" s="254">
        <f t="shared" si="54"/>
        <v>93.333333333333329</v>
      </c>
      <c r="AN223" s="254">
        <f t="shared" si="55"/>
        <v>93.333333333333329</v>
      </c>
    </row>
    <row r="224" spans="1:40" ht="30" customHeight="1" x14ac:dyDescent="0.2">
      <c r="A224" s="41">
        <f>'STUDENT NAMELIST'!A212</f>
        <v>208</v>
      </c>
      <c r="B224" s="65" t="str">
        <f>'STUDENT NAMELIST'!B212</f>
        <v>2023PEC AI 531</v>
      </c>
      <c r="C224" s="65">
        <f>'STUDENT NAMELIST'!C212</f>
        <v>211423243209</v>
      </c>
      <c r="D224" s="98" t="str">
        <f>'STUDENT NAMELIST'!D212</f>
        <v>KALYANASUNDARAM M</v>
      </c>
      <c r="E224" s="41">
        <v>2</v>
      </c>
      <c r="F224" s="41">
        <v>2</v>
      </c>
      <c r="G224" s="41">
        <v>2</v>
      </c>
      <c r="H224" s="41">
        <v>2</v>
      </c>
      <c r="I224" s="41">
        <v>2</v>
      </c>
      <c r="J224" s="41">
        <v>2</v>
      </c>
      <c r="K224" s="41">
        <v>2</v>
      </c>
      <c r="L224" s="41">
        <v>2</v>
      </c>
      <c r="M224" s="41">
        <v>0</v>
      </c>
      <c r="N224" s="41">
        <v>0</v>
      </c>
      <c r="O224" s="91">
        <v>0</v>
      </c>
      <c r="P224" s="91">
        <v>11</v>
      </c>
      <c r="Q224" s="91">
        <v>12</v>
      </c>
      <c r="R224" s="237">
        <v>0</v>
      </c>
      <c r="S224" s="91">
        <v>0</v>
      </c>
      <c r="T224" s="91">
        <v>12</v>
      </c>
      <c r="U224" s="91">
        <v>0</v>
      </c>
      <c r="V224" s="91">
        <v>12</v>
      </c>
      <c r="W224" s="91">
        <v>7</v>
      </c>
      <c r="X224" s="91">
        <v>0</v>
      </c>
      <c r="Y224" s="91">
        <v>0</v>
      </c>
      <c r="Z224" s="91">
        <v>12</v>
      </c>
      <c r="AA224" s="92">
        <f t="shared" si="56"/>
        <v>82</v>
      </c>
      <c r="AB224" s="284">
        <f t="shared" si="44"/>
        <v>6</v>
      </c>
      <c r="AC224" s="284">
        <f t="shared" si="45"/>
        <v>0</v>
      </c>
      <c r="AD224" s="284">
        <f t="shared" si="46"/>
        <v>39</v>
      </c>
      <c r="AE224" s="284">
        <f t="shared" si="47"/>
        <v>6</v>
      </c>
      <c r="AF224" s="284">
        <f t="shared" si="48"/>
        <v>14</v>
      </c>
      <c r="AG224" s="284">
        <f t="shared" si="57"/>
        <v>14</v>
      </c>
      <c r="AH224" s="4">
        <f t="shared" si="49"/>
        <v>82</v>
      </c>
      <c r="AI224" s="254">
        <f t="shared" si="50"/>
        <v>100</v>
      </c>
      <c r="AJ224" s="254">
        <f t="shared" si="51"/>
        <v>0</v>
      </c>
      <c r="AK224" s="254">
        <f t="shared" si="52"/>
        <v>90.697674418604649</v>
      </c>
      <c r="AL224" s="254">
        <f t="shared" si="53"/>
        <v>100</v>
      </c>
      <c r="AM224" s="254">
        <f t="shared" si="54"/>
        <v>82.35294117647058</v>
      </c>
      <c r="AN224" s="254">
        <f t="shared" si="55"/>
        <v>82.35294117647058</v>
      </c>
    </row>
    <row r="225" spans="1:40" ht="30" customHeight="1" x14ac:dyDescent="0.2">
      <c r="A225" s="41">
        <f>'STUDENT NAMELIST'!A213</f>
        <v>209</v>
      </c>
      <c r="B225" s="65" t="str">
        <f>'STUDENT NAMELIST'!B213</f>
        <v>2023PEC AI 532</v>
      </c>
      <c r="C225" s="65">
        <f>'STUDENT NAMELIST'!C213</f>
        <v>211423243210</v>
      </c>
      <c r="D225" s="98" t="str">
        <f>'STUDENT NAMELIST'!D213</f>
        <v>KAMALESH P</v>
      </c>
      <c r="E225" s="41">
        <v>2</v>
      </c>
      <c r="F225" s="41">
        <v>2</v>
      </c>
      <c r="G225" s="41">
        <v>2</v>
      </c>
      <c r="H225" s="41">
        <v>2</v>
      </c>
      <c r="I225" s="41">
        <v>2</v>
      </c>
      <c r="J225" s="41">
        <v>2</v>
      </c>
      <c r="K225" s="41">
        <v>2</v>
      </c>
      <c r="L225" s="41">
        <v>1</v>
      </c>
      <c r="M225" s="41">
        <v>0</v>
      </c>
      <c r="N225" s="41">
        <v>0</v>
      </c>
      <c r="O225" s="91">
        <v>11</v>
      </c>
      <c r="P225" s="91">
        <v>0</v>
      </c>
      <c r="Q225" s="91">
        <v>0</v>
      </c>
      <c r="R225" s="237">
        <v>11</v>
      </c>
      <c r="S225" s="91">
        <v>9</v>
      </c>
      <c r="T225" s="91">
        <v>0</v>
      </c>
      <c r="U225" s="91">
        <v>11</v>
      </c>
      <c r="V225" s="91">
        <v>0</v>
      </c>
      <c r="W225" s="91">
        <v>0</v>
      </c>
      <c r="X225" s="91">
        <v>10</v>
      </c>
      <c r="Y225" s="91">
        <v>11</v>
      </c>
      <c r="Z225" s="91">
        <v>0</v>
      </c>
      <c r="AA225" s="92">
        <f t="shared" si="56"/>
        <v>78</v>
      </c>
      <c r="AB225" s="284">
        <f t="shared" si="44"/>
        <v>6</v>
      </c>
      <c r="AC225" s="284">
        <f t="shared" si="45"/>
        <v>0</v>
      </c>
      <c r="AD225" s="284">
        <f t="shared" si="46"/>
        <v>46</v>
      </c>
      <c r="AE225" s="284">
        <f t="shared" si="47"/>
        <v>6</v>
      </c>
      <c r="AF225" s="284">
        <f t="shared" si="48"/>
        <v>12</v>
      </c>
      <c r="AG225" s="284">
        <f t="shared" si="57"/>
        <v>14</v>
      </c>
      <c r="AH225" s="4">
        <f t="shared" si="49"/>
        <v>78</v>
      </c>
      <c r="AI225" s="254">
        <f t="shared" si="50"/>
        <v>100</v>
      </c>
      <c r="AJ225" s="254">
        <f t="shared" si="51"/>
        <v>0</v>
      </c>
      <c r="AK225" s="254">
        <f t="shared" si="52"/>
        <v>82.142857142857139</v>
      </c>
      <c r="AL225" s="254">
        <f t="shared" si="53"/>
        <v>100</v>
      </c>
      <c r="AM225" s="254">
        <f t="shared" si="54"/>
        <v>80</v>
      </c>
      <c r="AN225" s="254">
        <f t="shared" si="55"/>
        <v>93.333333333333329</v>
      </c>
    </row>
    <row r="226" spans="1:40" ht="30" customHeight="1" x14ac:dyDescent="0.2">
      <c r="A226" s="41">
        <f>'STUDENT NAMELIST'!A214</f>
        <v>210</v>
      </c>
      <c r="B226" s="65" t="str">
        <f>'STUDENT NAMELIST'!B214</f>
        <v>2023PEC AI 188</v>
      </c>
      <c r="C226" s="65">
        <f>'STUDENT NAMELIST'!C214</f>
        <v>211423243211</v>
      </c>
      <c r="D226" s="98" t="str">
        <f>'STUDENT NAMELIST'!D214</f>
        <v>KANAGAVALLI A</v>
      </c>
      <c r="E226" s="41">
        <v>2</v>
      </c>
      <c r="F226" s="41">
        <v>2</v>
      </c>
      <c r="G226" s="41">
        <v>2</v>
      </c>
      <c r="H226" s="41">
        <v>2</v>
      </c>
      <c r="I226" s="41">
        <v>2</v>
      </c>
      <c r="J226" s="41">
        <v>2</v>
      </c>
      <c r="K226" s="41">
        <v>1</v>
      </c>
      <c r="L226" s="41">
        <v>0</v>
      </c>
      <c r="M226" s="41">
        <v>0</v>
      </c>
      <c r="N226" s="41">
        <v>0</v>
      </c>
      <c r="O226" s="91">
        <v>0</v>
      </c>
      <c r="P226" s="91">
        <v>9</v>
      </c>
      <c r="Q226" s="91">
        <v>10</v>
      </c>
      <c r="R226" s="237">
        <v>0</v>
      </c>
      <c r="S226" s="91">
        <v>0</v>
      </c>
      <c r="T226" s="91">
        <v>10</v>
      </c>
      <c r="U226" s="91">
        <v>0</v>
      </c>
      <c r="V226" s="91">
        <v>10</v>
      </c>
      <c r="W226" s="91">
        <v>3</v>
      </c>
      <c r="X226" s="91">
        <v>0</v>
      </c>
      <c r="Y226" s="91">
        <v>0</v>
      </c>
      <c r="Z226" s="91">
        <v>10</v>
      </c>
      <c r="AA226" s="92">
        <f t="shared" si="56"/>
        <v>65</v>
      </c>
      <c r="AB226" s="284">
        <f t="shared" si="44"/>
        <v>5</v>
      </c>
      <c r="AC226" s="284">
        <f t="shared" si="45"/>
        <v>0</v>
      </c>
      <c r="AD226" s="284">
        <f t="shared" si="46"/>
        <v>33</v>
      </c>
      <c r="AE226" s="284">
        <f t="shared" si="47"/>
        <v>6</v>
      </c>
      <c r="AF226" s="284">
        <f t="shared" si="48"/>
        <v>12</v>
      </c>
      <c r="AG226" s="284">
        <f t="shared" si="57"/>
        <v>14</v>
      </c>
      <c r="AH226" s="4">
        <f t="shared" si="49"/>
        <v>65</v>
      </c>
      <c r="AI226" s="254">
        <f t="shared" si="50"/>
        <v>83.333333333333343</v>
      </c>
      <c r="AJ226" s="254">
        <f t="shared" si="51"/>
        <v>0</v>
      </c>
      <c r="AK226" s="254">
        <f t="shared" si="52"/>
        <v>76.744186046511629</v>
      </c>
      <c r="AL226" s="254">
        <f t="shared" si="53"/>
        <v>100</v>
      </c>
      <c r="AM226" s="254">
        <f t="shared" si="54"/>
        <v>70.588235294117652</v>
      </c>
      <c r="AN226" s="254">
        <f t="shared" si="55"/>
        <v>82.35294117647058</v>
      </c>
    </row>
    <row r="227" spans="1:40" ht="30" customHeight="1" x14ac:dyDescent="0.2">
      <c r="A227" s="41">
        <f>'STUDENT NAMELIST'!A215</f>
        <v>211</v>
      </c>
      <c r="B227" s="65" t="str">
        <f>'STUDENT NAMELIST'!B215</f>
        <v>2023PEC AI 189</v>
      </c>
      <c r="C227" s="65">
        <f>'STUDENT NAMELIST'!C215</f>
        <v>211423243212</v>
      </c>
      <c r="D227" s="98" t="str">
        <f>'STUDENT NAMELIST'!D215</f>
        <v>KANGA SREE A</v>
      </c>
      <c r="E227" s="41">
        <v>2</v>
      </c>
      <c r="F227" s="41">
        <v>2</v>
      </c>
      <c r="G227" s="41">
        <v>2</v>
      </c>
      <c r="H227" s="41">
        <v>1</v>
      </c>
      <c r="I227" s="41">
        <v>0</v>
      </c>
      <c r="J227" s="41">
        <v>0</v>
      </c>
      <c r="K227" s="41">
        <v>0</v>
      </c>
      <c r="L227" s="41">
        <v>0</v>
      </c>
      <c r="M227" s="41">
        <v>0</v>
      </c>
      <c r="N227" s="41">
        <v>0</v>
      </c>
      <c r="O227" s="91">
        <v>5</v>
      </c>
      <c r="P227" s="91">
        <v>0</v>
      </c>
      <c r="Q227" s="91">
        <v>0</v>
      </c>
      <c r="R227" s="237">
        <v>5</v>
      </c>
      <c r="S227" s="91">
        <v>5</v>
      </c>
      <c r="T227" s="91">
        <v>0</v>
      </c>
      <c r="U227" s="91">
        <v>5</v>
      </c>
      <c r="V227" s="91">
        <v>0</v>
      </c>
      <c r="W227" s="91">
        <v>0</v>
      </c>
      <c r="X227" s="91">
        <v>8</v>
      </c>
      <c r="Y227" s="91">
        <v>5</v>
      </c>
      <c r="Z227" s="91">
        <v>0</v>
      </c>
      <c r="AA227" s="92">
        <f t="shared" si="56"/>
        <v>40</v>
      </c>
      <c r="AB227" s="284">
        <f t="shared" si="44"/>
        <v>4</v>
      </c>
      <c r="AC227" s="284">
        <f t="shared" si="45"/>
        <v>0</v>
      </c>
      <c r="AD227" s="284">
        <f t="shared" si="46"/>
        <v>21</v>
      </c>
      <c r="AE227" s="284">
        <f t="shared" si="47"/>
        <v>6</v>
      </c>
      <c r="AF227" s="284">
        <f t="shared" si="48"/>
        <v>10</v>
      </c>
      <c r="AG227" s="284">
        <f t="shared" si="57"/>
        <v>14</v>
      </c>
      <c r="AH227" s="4">
        <f t="shared" si="49"/>
        <v>40</v>
      </c>
      <c r="AI227" s="254">
        <f t="shared" si="50"/>
        <v>66.666666666666657</v>
      </c>
      <c r="AJ227" s="254">
        <f t="shared" si="51"/>
        <v>0</v>
      </c>
      <c r="AK227" s="254">
        <f t="shared" si="52"/>
        <v>37.5</v>
      </c>
      <c r="AL227" s="254">
        <f t="shared" si="53"/>
        <v>100</v>
      </c>
      <c r="AM227" s="254">
        <f t="shared" si="54"/>
        <v>66.666666666666657</v>
      </c>
      <c r="AN227" s="254">
        <f t="shared" si="55"/>
        <v>93.333333333333329</v>
      </c>
    </row>
    <row r="228" spans="1:40" ht="30" customHeight="1" x14ac:dyDescent="0.2">
      <c r="A228" s="41">
        <f>'STUDENT NAMELIST'!A216</f>
        <v>212</v>
      </c>
      <c r="B228" s="65" t="str">
        <f>'STUDENT NAMELIST'!B216</f>
        <v>2023PEC AI 533</v>
      </c>
      <c r="C228" s="65">
        <f>'STUDENT NAMELIST'!C216</f>
        <v>211423243213</v>
      </c>
      <c r="D228" s="98" t="str">
        <f>'STUDENT NAMELIST'!D216</f>
        <v>KANISH V</v>
      </c>
      <c r="E228" s="41">
        <v>2</v>
      </c>
      <c r="F228" s="41">
        <v>2</v>
      </c>
      <c r="G228" s="41">
        <v>2</v>
      </c>
      <c r="H228" s="41">
        <v>2</v>
      </c>
      <c r="I228" s="41">
        <v>2</v>
      </c>
      <c r="J228" s="41">
        <v>1</v>
      </c>
      <c r="K228" s="41">
        <v>0</v>
      </c>
      <c r="L228" s="41">
        <v>0</v>
      </c>
      <c r="M228" s="41">
        <v>0</v>
      </c>
      <c r="N228" s="41">
        <v>0</v>
      </c>
      <c r="O228" s="91">
        <v>0</v>
      </c>
      <c r="P228" s="91">
        <v>8</v>
      </c>
      <c r="Q228" s="91">
        <v>8</v>
      </c>
      <c r="R228" s="237">
        <v>0</v>
      </c>
      <c r="S228" s="91">
        <v>0</v>
      </c>
      <c r="T228" s="91">
        <v>8</v>
      </c>
      <c r="U228" s="91">
        <v>0</v>
      </c>
      <c r="V228" s="91">
        <v>8</v>
      </c>
      <c r="W228" s="91">
        <v>3</v>
      </c>
      <c r="X228" s="91">
        <v>0</v>
      </c>
      <c r="Y228" s="91">
        <v>0</v>
      </c>
      <c r="Z228" s="91">
        <v>8</v>
      </c>
      <c r="AA228" s="92">
        <f t="shared" si="56"/>
        <v>54</v>
      </c>
      <c r="AB228" s="284">
        <f t="shared" si="44"/>
        <v>4</v>
      </c>
      <c r="AC228" s="284">
        <f t="shared" si="45"/>
        <v>0</v>
      </c>
      <c r="AD228" s="284">
        <f t="shared" si="46"/>
        <v>28</v>
      </c>
      <c r="AE228" s="284">
        <f t="shared" si="47"/>
        <v>6</v>
      </c>
      <c r="AF228" s="284">
        <f t="shared" si="48"/>
        <v>10</v>
      </c>
      <c r="AG228" s="284">
        <f t="shared" si="57"/>
        <v>14</v>
      </c>
      <c r="AH228" s="4">
        <f t="shared" si="49"/>
        <v>54</v>
      </c>
      <c r="AI228" s="254">
        <f t="shared" si="50"/>
        <v>66.666666666666657</v>
      </c>
      <c r="AJ228" s="254">
        <f t="shared" si="51"/>
        <v>0</v>
      </c>
      <c r="AK228" s="254">
        <f t="shared" si="52"/>
        <v>65.116279069767444</v>
      </c>
      <c r="AL228" s="254">
        <f t="shared" si="53"/>
        <v>100</v>
      </c>
      <c r="AM228" s="254">
        <f t="shared" si="54"/>
        <v>58.82352941176471</v>
      </c>
      <c r="AN228" s="254">
        <f t="shared" si="55"/>
        <v>82.35294117647058</v>
      </c>
    </row>
    <row r="229" spans="1:40" ht="30" customHeight="1" x14ac:dyDescent="0.2">
      <c r="A229" s="41">
        <f>'STUDENT NAMELIST'!A217</f>
        <v>213</v>
      </c>
      <c r="B229" s="65" t="str">
        <f>'STUDENT NAMELIST'!B217</f>
        <v>2023PEC AI 190</v>
      </c>
      <c r="C229" s="65">
        <f>'STUDENT NAMELIST'!C217</f>
        <v>211423243214</v>
      </c>
      <c r="D229" s="98" t="str">
        <f>'STUDENT NAMELIST'!D217</f>
        <v xml:space="preserve">KARISSHMA P </v>
      </c>
      <c r="E229" s="41">
        <v>2</v>
      </c>
      <c r="F229" s="41">
        <v>2</v>
      </c>
      <c r="G229" s="41">
        <v>2</v>
      </c>
      <c r="H229" s="41">
        <v>2</v>
      </c>
      <c r="I229" s="41">
        <v>2</v>
      </c>
      <c r="J229" s="41">
        <v>2</v>
      </c>
      <c r="K229" s="41">
        <v>2</v>
      </c>
      <c r="L229" s="41">
        <v>1</v>
      </c>
      <c r="M229" s="41">
        <v>0</v>
      </c>
      <c r="N229" s="41">
        <v>0</v>
      </c>
      <c r="O229" s="91">
        <v>11</v>
      </c>
      <c r="P229" s="91">
        <v>0</v>
      </c>
      <c r="Q229" s="91">
        <v>0</v>
      </c>
      <c r="R229" s="237">
        <v>11</v>
      </c>
      <c r="S229" s="91">
        <v>10</v>
      </c>
      <c r="T229" s="91">
        <v>0</v>
      </c>
      <c r="U229" s="91">
        <v>11</v>
      </c>
      <c r="V229" s="91">
        <v>0</v>
      </c>
      <c r="W229" s="91">
        <v>0</v>
      </c>
      <c r="X229" s="91">
        <v>10</v>
      </c>
      <c r="Y229" s="91">
        <v>12</v>
      </c>
      <c r="Z229" s="91">
        <v>0</v>
      </c>
      <c r="AA229" s="92">
        <f t="shared" si="56"/>
        <v>80</v>
      </c>
      <c r="AB229" s="284">
        <f t="shared" si="44"/>
        <v>6</v>
      </c>
      <c r="AC229" s="284">
        <f t="shared" si="45"/>
        <v>0</v>
      </c>
      <c r="AD229" s="284">
        <f t="shared" si="46"/>
        <v>47</v>
      </c>
      <c r="AE229" s="284">
        <f t="shared" si="47"/>
        <v>6</v>
      </c>
      <c r="AF229" s="284">
        <f t="shared" si="48"/>
        <v>12</v>
      </c>
      <c r="AG229" s="284">
        <f t="shared" si="57"/>
        <v>14</v>
      </c>
      <c r="AH229" s="4">
        <f t="shared" si="49"/>
        <v>80</v>
      </c>
      <c r="AI229" s="254">
        <f t="shared" si="50"/>
        <v>100</v>
      </c>
      <c r="AJ229" s="254">
        <f t="shared" si="51"/>
        <v>0</v>
      </c>
      <c r="AK229" s="254">
        <f t="shared" si="52"/>
        <v>83.928571428571431</v>
      </c>
      <c r="AL229" s="254">
        <f t="shared" si="53"/>
        <v>100</v>
      </c>
      <c r="AM229" s="254">
        <f t="shared" si="54"/>
        <v>80</v>
      </c>
      <c r="AN229" s="254">
        <f t="shared" si="55"/>
        <v>93.333333333333329</v>
      </c>
    </row>
    <row r="230" spans="1:40" ht="30" customHeight="1" x14ac:dyDescent="0.2">
      <c r="A230" s="41">
        <f>'STUDENT NAMELIST'!A218</f>
        <v>214</v>
      </c>
      <c r="B230" s="65" t="str">
        <f>'STUDENT NAMELIST'!B218</f>
        <v>2023PEC AI 534</v>
      </c>
      <c r="C230" s="65">
        <f>'STUDENT NAMELIST'!C218</f>
        <v>211423243215</v>
      </c>
      <c r="D230" s="98" t="str">
        <f>'STUDENT NAMELIST'!D218</f>
        <v>KARTHI K</v>
      </c>
      <c r="E230" s="41">
        <v>2</v>
      </c>
      <c r="F230" s="41">
        <v>2</v>
      </c>
      <c r="G230" s="41">
        <v>2</v>
      </c>
      <c r="H230" s="41">
        <v>2</v>
      </c>
      <c r="I230" s="41">
        <v>2</v>
      </c>
      <c r="J230" s="41">
        <v>2</v>
      </c>
      <c r="K230" s="41">
        <v>2</v>
      </c>
      <c r="L230" s="41">
        <v>1</v>
      </c>
      <c r="M230" s="41">
        <v>0</v>
      </c>
      <c r="N230" s="41">
        <v>0</v>
      </c>
      <c r="O230" s="91">
        <v>0</v>
      </c>
      <c r="P230" s="91">
        <v>10</v>
      </c>
      <c r="Q230" s="91">
        <v>11</v>
      </c>
      <c r="R230" s="237">
        <v>0</v>
      </c>
      <c r="S230" s="91">
        <v>0</v>
      </c>
      <c r="T230" s="91">
        <v>11</v>
      </c>
      <c r="U230" s="91">
        <v>0</v>
      </c>
      <c r="V230" s="91">
        <v>11</v>
      </c>
      <c r="W230" s="91">
        <v>7</v>
      </c>
      <c r="X230" s="91">
        <v>0</v>
      </c>
      <c r="Y230" s="91">
        <v>0</v>
      </c>
      <c r="Z230" s="91">
        <v>11</v>
      </c>
      <c r="AA230" s="92">
        <f t="shared" si="56"/>
        <v>76</v>
      </c>
      <c r="AB230" s="284">
        <f t="shared" si="44"/>
        <v>6</v>
      </c>
      <c r="AC230" s="284">
        <f t="shared" si="45"/>
        <v>0</v>
      </c>
      <c r="AD230" s="284">
        <f t="shared" si="46"/>
        <v>36</v>
      </c>
      <c r="AE230" s="284">
        <f t="shared" si="47"/>
        <v>6</v>
      </c>
      <c r="AF230" s="284">
        <f t="shared" si="48"/>
        <v>13</v>
      </c>
      <c r="AG230" s="284">
        <f t="shared" si="57"/>
        <v>14</v>
      </c>
      <c r="AH230" s="4">
        <f t="shared" si="49"/>
        <v>76</v>
      </c>
      <c r="AI230" s="254">
        <f t="shared" si="50"/>
        <v>100</v>
      </c>
      <c r="AJ230" s="254">
        <f t="shared" si="51"/>
        <v>0</v>
      </c>
      <c r="AK230" s="254">
        <f t="shared" si="52"/>
        <v>83.720930232558146</v>
      </c>
      <c r="AL230" s="254">
        <f t="shared" si="53"/>
        <v>100</v>
      </c>
      <c r="AM230" s="254">
        <f t="shared" si="54"/>
        <v>76.470588235294116</v>
      </c>
      <c r="AN230" s="254">
        <f t="shared" si="55"/>
        <v>82.35294117647058</v>
      </c>
    </row>
    <row r="231" spans="1:40" ht="30" customHeight="1" x14ac:dyDescent="0.2">
      <c r="A231" s="41">
        <f>'STUDENT NAMELIST'!A219</f>
        <v>215</v>
      </c>
      <c r="B231" s="65" t="str">
        <f>'STUDENT NAMELIST'!B219</f>
        <v>2023PEC AI 535</v>
      </c>
      <c r="C231" s="65">
        <f>'STUDENT NAMELIST'!C219</f>
        <v>211423243216</v>
      </c>
      <c r="D231" s="98" t="str">
        <f>'STUDENT NAMELIST'!D219</f>
        <v>KAVIKARAN K</v>
      </c>
      <c r="E231" s="41">
        <v>2</v>
      </c>
      <c r="F231" s="41">
        <v>2</v>
      </c>
      <c r="G231" s="41">
        <v>2</v>
      </c>
      <c r="H231" s="41">
        <v>2</v>
      </c>
      <c r="I231" s="41">
        <v>2</v>
      </c>
      <c r="J231" s="41">
        <v>2</v>
      </c>
      <c r="K231" s="41">
        <v>2</v>
      </c>
      <c r="L231" s="41">
        <v>2</v>
      </c>
      <c r="M231" s="41">
        <v>0</v>
      </c>
      <c r="N231" s="41">
        <v>0</v>
      </c>
      <c r="O231" s="91">
        <v>12</v>
      </c>
      <c r="P231" s="91">
        <v>0</v>
      </c>
      <c r="Q231" s="91">
        <v>0</v>
      </c>
      <c r="R231" s="237">
        <v>12</v>
      </c>
      <c r="S231" s="91">
        <v>10</v>
      </c>
      <c r="T231" s="91">
        <v>0</v>
      </c>
      <c r="U231" s="91">
        <v>12</v>
      </c>
      <c r="V231" s="91">
        <v>0</v>
      </c>
      <c r="W231" s="91">
        <v>0</v>
      </c>
      <c r="X231" s="91">
        <v>10</v>
      </c>
      <c r="Y231" s="91">
        <v>12</v>
      </c>
      <c r="Z231" s="91">
        <v>0</v>
      </c>
      <c r="AA231" s="92">
        <f t="shared" si="56"/>
        <v>84</v>
      </c>
      <c r="AB231" s="284">
        <f t="shared" si="44"/>
        <v>6</v>
      </c>
      <c r="AC231" s="284">
        <f t="shared" si="45"/>
        <v>0</v>
      </c>
      <c r="AD231" s="284">
        <f t="shared" si="46"/>
        <v>50</v>
      </c>
      <c r="AE231" s="284">
        <f t="shared" si="47"/>
        <v>6</v>
      </c>
      <c r="AF231" s="284">
        <f t="shared" si="48"/>
        <v>12</v>
      </c>
      <c r="AG231" s="284">
        <f t="shared" si="57"/>
        <v>14</v>
      </c>
      <c r="AH231" s="4">
        <f t="shared" si="49"/>
        <v>84</v>
      </c>
      <c r="AI231" s="254">
        <f t="shared" si="50"/>
        <v>100</v>
      </c>
      <c r="AJ231" s="254">
        <f t="shared" si="51"/>
        <v>0</v>
      </c>
      <c r="AK231" s="254">
        <f t="shared" si="52"/>
        <v>89.285714285714292</v>
      </c>
      <c r="AL231" s="254">
        <f t="shared" si="53"/>
        <v>100</v>
      </c>
      <c r="AM231" s="254">
        <f t="shared" si="54"/>
        <v>80</v>
      </c>
      <c r="AN231" s="254">
        <f t="shared" si="55"/>
        <v>93.333333333333329</v>
      </c>
    </row>
    <row r="232" spans="1:40" ht="30" customHeight="1" x14ac:dyDescent="0.2">
      <c r="A232" s="41">
        <f>'STUDENT NAMELIST'!A220</f>
        <v>216</v>
      </c>
      <c r="B232" s="65" t="str">
        <f>'STUDENT NAMELIST'!B220</f>
        <v>2023PEC AI 536</v>
      </c>
      <c r="C232" s="65">
        <f>'STUDENT NAMELIST'!C220</f>
        <v>211423243217</v>
      </c>
      <c r="D232" s="98" t="str">
        <f>'STUDENT NAMELIST'!D220</f>
        <v>KAVIN KARTHICK A S</v>
      </c>
      <c r="E232" s="41">
        <v>2</v>
      </c>
      <c r="F232" s="41">
        <v>2</v>
      </c>
      <c r="G232" s="41">
        <v>2</v>
      </c>
      <c r="H232" s="41">
        <v>2</v>
      </c>
      <c r="I232" s="41">
        <v>2</v>
      </c>
      <c r="J232" s="41">
        <v>2</v>
      </c>
      <c r="K232" s="41">
        <v>2</v>
      </c>
      <c r="L232" s="41">
        <v>0</v>
      </c>
      <c r="M232" s="41">
        <v>0</v>
      </c>
      <c r="N232" s="41">
        <v>0</v>
      </c>
      <c r="O232" s="91">
        <v>0</v>
      </c>
      <c r="P232" s="91">
        <v>10</v>
      </c>
      <c r="Q232" s="91">
        <v>10</v>
      </c>
      <c r="R232" s="237">
        <v>0</v>
      </c>
      <c r="S232" s="91">
        <v>0</v>
      </c>
      <c r="T232" s="91">
        <v>10</v>
      </c>
      <c r="U232" s="91">
        <v>0</v>
      </c>
      <c r="V232" s="91">
        <v>10</v>
      </c>
      <c r="W232" s="91">
        <v>6</v>
      </c>
      <c r="X232" s="91">
        <v>0</v>
      </c>
      <c r="Y232" s="91">
        <v>0</v>
      </c>
      <c r="Z232" s="91">
        <v>11</v>
      </c>
      <c r="AA232" s="92">
        <f t="shared" si="56"/>
        <v>71</v>
      </c>
      <c r="AB232" s="284">
        <f t="shared" si="44"/>
        <v>6</v>
      </c>
      <c r="AC232" s="284">
        <f t="shared" si="45"/>
        <v>0</v>
      </c>
      <c r="AD232" s="284">
        <f t="shared" si="46"/>
        <v>34</v>
      </c>
      <c r="AE232" s="284">
        <f t="shared" si="47"/>
        <v>6</v>
      </c>
      <c r="AF232" s="284">
        <f t="shared" si="48"/>
        <v>13</v>
      </c>
      <c r="AG232" s="284">
        <f t="shared" si="57"/>
        <v>14</v>
      </c>
      <c r="AH232" s="4">
        <f t="shared" si="49"/>
        <v>71</v>
      </c>
      <c r="AI232" s="254">
        <f t="shared" si="50"/>
        <v>100</v>
      </c>
      <c r="AJ232" s="254">
        <f t="shared" si="51"/>
        <v>0</v>
      </c>
      <c r="AK232" s="254">
        <f t="shared" si="52"/>
        <v>79.069767441860463</v>
      </c>
      <c r="AL232" s="254">
        <f t="shared" si="53"/>
        <v>100</v>
      </c>
      <c r="AM232" s="254">
        <f t="shared" si="54"/>
        <v>76.470588235294116</v>
      </c>
      <c r="AN232" s="254">
        <f t="shared" si="55"/>
        <v>82.35294117647058</v>
      </c>
    </row>
    <row r="233" spans="1:40" ht="30" customHeight="1" x14ac:dyDescent="0.2">
      <c r="A233" s="41">
        <f>'STUDENT NAMELIST'!A221</f>
        <v>217</v>
      </c>
      <c r="B233" s="65" t="str">
        <f>'STUDENT NAMELIST'!B221</f>
        <v>2023PEC AI 192</v>
      </c>
      <c r="C233" s="65">
        <f>'STUDENT NAMELIST'!C221</f>
        <v>211423243218</v>
      </c>
      <c r="D233" s="98" t="str">
        <f>'STUDENT NAMELIST'!D221</f>
        <v>KAVIPRIYA R</v>
      </c>
      <c r="E233" s="41">
        <v>2</v>
      </c>
      <c r="F233" s="41">
        <v>2</v>
      </c>
      <c r="G233" s="41">
        <v>2</v>
      </c>
      <c r="H233" s="41">
        <v>2</v>
      </c>
      <c r="I233" s="41">
        <v>2</v>
      </c>
      <c r="J233" s="41">
        <v>2</v>
      </c>
      <c r="K233" s="41">
        <v>2</v>
      </c>
      <c r="L233" s="41">
        <v>2</v>
      </c>
      <c r="M233" s="41">
        <v>2</v>
      </c>
      <c r="N233" s="41">
        <v>0</v>
      </c>
      <c r="O233" s="91">
        <v>13</v>
      </c>
      <c r="P233" s="91">
        <v>0</v>
      </c>
      <c r="Q233" s="91">
        <v>0</v>
      </c>
      <c r="R233" s="237">
        <v>13</v>
      </c>
      <c r="S233" s="91">
        <v>11</v>
      </c>
      <c r="T233" s="91">
        <v>0</v>
      </c>
      <c r="U233" s="91">
        <v>13</v>
      </c>
      <c r="V233" s="91">
        <v>0</v>
      </c>
      <c r="W233" s="91">
        <v>0</v>
      </c>
      <c r="X233" s="91">
        <v>10</v>
      </c>
      <c r="Y233" s="91">
        <v>13</v>
      </c>
      <c r="Z233" s="91">
        <v>0</v>
      </c>
      <c r="AA233" s="92">
        <f t="shared" si="56"/>
        <v>91</v>
      </c>
      <c r="AB233" s="284">
        <f t="shared" si="44"/>
        <v>6</v>
      </c>
      <c r="AC233" s="284">
        <f t="shared" si="45"/>
        <v>0</v>
      </c>
      <c r="AD233" s="284">
        <f t="shared" si="46"/>
        <v>54</v>
      </c>
      <c r="AE233" s="284">
        <f t="shared" si="47"/>
        <v>6</v>
      </c>
      <c r="AF233" s="284">
        <f t="shared" si="48"/>
        <v>12</v>
      </c>
      <c r="AG233" s="284">
        <f t="shared" si="57"/>
        <v>14</v>
      </c>
      <c r="AH233" s="4">
        <f t="shared" si="49"/>
        <v>91</v>
      </c>
      <c r="AI233" s="254">
        <f t="shared" si="50"/>
        <v>100</v>
      </c>
      <c r="AJ233" s="254">
        <f t="shared" si="51"/>
        <v>0</v>
      </c>
      <c r="AK233" s="254">
        <f t="shared" si="52"/>
        <v>96.428571428571431</v>
      </c>
      <c r="AL233" s="254">
        <f t="shared" si="53"/>
        <v>100</v>
      </c>
      <c r="AM233" s="254">
        <f t="shared" si="54"/>
        <v>80</v>
      </c>
      <c r="AN233" s="254">
        <f t="shared" si="55"/>
        <v>93.333333333333329</v>
      </c>
    </row>
    <row r="234" spans="1:40" ht="30" customHeight="1" x14ac:dyDescent="0.2">
      <c r="A234" s="41">
        <f>'STUDENT NAMELIST'!A222</f>
        <v>218</v>
      </c>
      <c r="B234" s="65" t="str">
        <f>'STUDENT NAMELIST'!B222</f>
        <v>2023PEC AI 193</v>
      </c>
      <c r="C234" s="65">
        <f>'STUDENT NAMELIST'!C222</f>
        <v>211423243219</v>
      </c>
      <c r="D234" s="98" t="str">
        <f>'STUDENT NAMELIST'!D222</f>
        <v>KAVITHA G</v>
      </c>
      <c r="E234" s="41">
        <v>2</v>
      </c>
      <c r="F234" s="41">
        <v>2</v>
      </c>
      <c r="G234" s="41">
        <v>2</v>
      </c>
      <c r="H234" s="41">
        <v>2</v>
      </c>
      <c r="I234" s="41">
        <v>2</v>
      </c>
      <c r="J234" s="41">
        <v>2</v>
      </c>
      <c r="K234" s="41">
        <v>2</v>
      </c>
      <c r="L234" s="41">
        <v>1</v>
      </c>
      <c r="M234" s="41">
        <v>0</v>
      </c>
      <c r="N234" s="41">
        <v>0</v>
      </c>
      <c r="O234" s="91">
        <v>0</v>
      </c>
      <c r="P234" s="91">
        <v>10</v>
      </c>
      <c r="Q234" s="91">
        <v>11</v>
      </c>
      <c r="R234" s="237">
        <v>0</v>
      </c>
      <c r="S234" s="91">
        <v>0</v>
      </c>
      <c r="T234" s="91">
        <v>11</v>
      </c>
      <c r="U234" s="91">
        <v>0</v>
      </c>
      <c r="V234" s="91">
        <v>11</v>
      </c>
      <c r="W234" s="91">
        <v>7</v>
      </c>
      <c r="X234" s="91">
        <v>0</v>
      </c>
      <c r="Y234" s="91">
        <v>0</v>
      </c>
      <c r="Z234" s="91">
        <v>11</v>
      </c>
      <c r="AA234" s="92">
        <f t="shared" si="56"/>
        <v>76</v>
      </c>
      <c r="AB234" s="284">
        <f t="shared" si="44"/>
        <v>6</v>
      </c>
      <c r="AC234" s="284">
        <f t="shared" si="45"/>
        <v>0</v>
      </c>
      <c r="AD234" s="284">
        <f t="shared" si="46"/>
        <v>36</v>
      </c>
      <c r="AE234" s="284">
        <f t="shared" si="47"/>
        <v>6</v>
      </c>
      <c r="AF234" s="284">
        <f t="shared" si="48"/>
        <v>13</v>
      </c>
      <c r="AG234" s="284">
        <f t="shared" si="57"/>
        <v>14</v>
      </c>
      <c r="AH234" s="4">
        <f t="shared" si="49"/>
        <v>76</v>
      </c>
      <c r="AI234" s="254">
        <f t="shared" si="50"/>
        <v>100</v>
      </c>
      <c r="AJ234" s="254">
        <f t="shared" si="51"/>
        <v>0</v>
      </c>
      <c r="AK234" s="254">
        <f t="shared" si="52"/>
        <v>83.720930232558146</v>
      </c>
      <c r="AL234" s="254">
        <f t="shared" si="53"/>
        <v>100</v>
      </c>
      <c r="AM234" s="254">
        <f t="shared" si="54"/>
        <v>76.470588235294116</v>
      </c>
      <c r="AN234" s="254">
        <f t="shared" si="55"/>
        <v>82.35294117647058</v>
      </c>
    </row>
    <row r="235" spans="1:40" ht="30" customHeight="1" x14ac:dyDescent="0.2">
      <c r="A235" s="41">
        <f>'STUDENT NAMELIST'!A223</f>
        <v>219</v>
      </c>
      <c r="B235" s="65" t="str">
        <f>'STUDENT NAMELIST'!B223</f>
        <v>2023PEC AI 194</v>
      </c>
      <c r="C235" s="65">
        <f>'STUDENT NAMELIST'!C223</f>
        <v>211423243220</v>
      </c>
      <c r="D235" s="98" t="str">
        <f>'STUDENT NAMELIST'!D223</f>
        <v>KAVIYA SHREE T</v>
      </c>
      <c r="E235" s="41">
        <v>2</v>
      </c>
      <c r="F235" s="41">
        <v>2</v>
      </c>
      <c r="G235" s="41">
        <v>2</v>
      </c>
      <c r="H235" s="41">
        <v>2</v>
      </c>
      <c r="I235" s="41">
        <v>2</v>
      </c>
      <c r="J235" s="41">
        <v>2</v>
      </c>
      <c r="K235" s="41">
        <v>1</v>
      </c>
      <c r="L235" s="41">
        <v>0</v>
      </c>
      <c r="M235" s="41">
        <v>0</v>
      </c>
      <c r="N235" s="41">
        <v>0</v>
      </c>
      <c r="O235" s="91">
        <v>9</v>
      </c>
      <c r="P235" s="91">
        <v>0</v>
      </c>
      <c r="Q235" s="91">
        <v>0</v>
      </c>
      <c r="R235" s="237">
        <v>9</v>
      </c>
      <c r="S235" s="91">
        <v>8</v>
      </c>
      <c r="T235" s="91">
        <v>0</v>
      </c>
      <c r="U235" s="91">
        <v>9</v>
      </c>
      <c r="V235" s="91">
        <v>0</v>
      </c>
      <c r="W235" s="91">
        <v>0</v>
      </c>
      <c r="X235" s="91">
        <v>12</v>
      </c>
      <c r="Y235" s="91">
        <v>10</v>
      </c>
      <c r="Z235" s="91">
        <v>0</v>
      </c>
      <c r="AA235" s="92">
        <f t="shared" si="56"/>
        <v>70</v>
      </c>
      <c r="AB235" s="284">
        <f t="shared" si="44"/>
        <v>5</v>
      </c>
      <c r="AC235" s="284">
        <f t="shared" si="45"/>
        <v>0</v>
      </c>
      <c r="AD235" s="284">
        <f t="shared" si="46"/>
        <v>39</v>
      </c>
      <c r="AE235" s="284">
        <f t="shared" si="47"/>
        <v>6</v>
      </c>
      <c r="AF235" s="284">
        <f t="shared" si="48"/>
        <v>14</v>
      </c>
      <c r="AG235" s="284">
        <f t="shared" si="57"/>
        <v>14</v>
      </c>
      <c r="AH235" s="4">
        <f t="shared" si="49"/>
        <v>70</v>
      </c>
      <c r="AI235" s="254">
        <f t="shared" si="50"/>
        <v>83.333333333333343</v>
      </c>
      <c r="AJ235" s="254">
        <f t="shared" si="51"/>
        <v>0</v>
      </c>
      <c r="AK235" s="254">
        <f t="shared" si="52"/>
        <v>69.642857142857139</v>
      </c>
      <c r="AL235" s="254">
        <f t="shared" si="53"/>
        <v>100</v>
      </c>
      <c r="AM235" s="254">
        <f t="shared" si="54"/>
        <v>93.333333333333329</v>
      </c>
      <c r="AN235" s="254">
        <f t="shared" si="55"/>
        <v>93.333333333333329</v>
      </c>
    </row>
    <row r="236" spans="1:40" ht="30" customHeight="1" x14ac:dyDescent="0.2">
      <c r="A236" s="41">
        <f>'STUDENT NAMELIST'!A224</f>
        <v>220</v>
      </c>
      <c r="B236" s="65" t="str">
        <f>'STUDENT NAMELIST'!B224</f>
        <v>2023PEC AI 195</v>
      </c>
      <c r="C236" s="65">
        <f>'STUDENT NAMELIST'!C224</f>
        <v>211423243221</v>
      </c>
      <c r="D236" s="98" t="str">
        <f>'STUDENT NAMELIST'!D224</f>
        <v>KAVIYAPRIYA R</v>
      </c>
      <c r="E236" s="41">
        <v>2</v>
      </c>
      <c r="F236" s="41">
        <v>2</v>
      </c>
      <c r="G236" s="41">
        <v>2</v>
      </c>
      <c r="H236" s="41">
        <v>2</v>
      </c>
      <c r="I236" s="41">
        <v>2</v>
      </c>
      <c r="J236" s="41">
        <v>0</v>
      </c>
      <c r="K236" s="41">
        <v>0</v>
      </c>
      <c r="L236" s="41">
        <v>0</v>
      </c>
      <c r="M236" s="41">
        <v>0</v>
      </c>
      <c r="N236" s="41">
        <v>0</v>
      </c>
      <c r="O236" s="91">
        <v>0</v>
      </c>
      <c r="P236" s="91">
        <v>7</v>
      </c>
      <c r="Q236" s="91">
        <v>7</v>
      </c>
      <c r="R236" s="237">
        <v>0</v>
      </c>
      <c r="S236" s="91">
        <v>0</v>
      </c>
      <c r="T236" s="91">
        <v>7</v>
      </c>
      <c r="U236" s="91">
        <v>0</v>
      </c>
      <c r="V236" s="91">
        <v>7</v>
      </c>
      <c r="W236" s="91">
        <v>4</v>
      </c>
      <c r="X236" s="91">
        <v>0</v>
      </c>
      <c r="Y236" s="91">
        <v>0</v>
      </c>
      <c r="Z236" s="91">
        <v>8</v>
      </c>
      <c r="AA236" s="92">
        <f t="shared" si="56"/>
        <v>50</v>
      </c>
      <c r="AB236" s="284">
        <f t="shared" si="44"/>
        <v>4</v>
      </c>
      <c r="AC236" s="284">
        <f t="shared" si="45"/>
        <v>0</v>
      </c>
      <c r="AD236" s="284">
        <f t="shared" si="46"/>
        <v>25</v>
      </c>
      <c r="AE236" s="284">
        <f t="shared" si="47"/>
        <v>6</v>
      </c>
      <c r="AF236" s="284">
        <f t="shared" si="48"/>
        <v>10</v>
      </c>
      <c r="AG236" s="284">
        <f t="shared" si="57"/>
        <v>14</v>
      </c>
      <c r="AH236" s="4">
        <f t="shared" si="49"/>
        <v>50</v>
      </c>
      <c r="AI236" s="254">
        <f t="shared" si="50"/>
        <v>66.666666666666657</v>
      </c>
      <c r="AJ236" s="254">
        <f t="shared" si="51"/>
        <v>0</v>
      </c>
      <c r="AK236" s="254">
        <f t="shared" si="52"/>
        <v>58.139534883720934</v>
      </c>
      <c r="AL236" s="254">
        <f t="shared" si="53"/>
        <v>100</v>
      </c>
      <c r="AM236" s="254">
        <f t="shared" si="54"/>
        <v>58.82352941176471</v>
      </c>
      <c r="AN236" s="254">
        <f t="shared" si="55"/>
        <v>82.35294117647058</v>
      </c>
    </row>
    <row r="237" spans="1:40" ht="30" customHeight="1" x14ac:dyDescent="0.2">
      <c r="A237" s="41">
        <f>'STUDENT NAMELIST'!A225</f>
        <v>221</v>
      </c>
      <c r="B237" s="65" t="str">
        <f>'STUDENT NAMELIST'!B225</f>
        <v>2023PEC AI 537</v>
      </c>
      <c r="C237" s="65">
        <f>'STUDENT NAMELIST'!C225</f>
        <v>211423243222</v>
      </c>
      <c r="D237" s="98" t="str">
        <f>'STUDENT NAMELIST'!D225</f>
        <v>KAVIYARASU V</v>
      </c>
      <c r="E237" s="41">
        <v>2</v>
      </c>
      <c r="F237" s="41">
        <v>2</v>
      </c>
      <c r="G237" s="41">
        <v>2</v>
      </c>
      <c r="H237" s="41">
        <v>2</v>
      </c>
      <c r="I237" s="41">
        <v>2</v>
      </c>
      <c r="J237" s="41">
        <v>2</v>
      </c>
      <c r="K237" s="41">
        <v>2</v>
      </c>
      <c r="L237" s="41">
        <v>1</v>
      </c>
      <c r="M237" s="41">
        <v>0</v>
      </c>
      <c r="N237" s="41">
        <v>0</v>
      </c>
      <c r="O237" s="91">
        <v>11</v>
      </c>
      <c r="P237" s="91">
        <v>0</v>
      </c>
      <c r="Q237" s="91">
        <v>0</v>
      </c>
      <c r="R237" s="237">
        <v>11</v>
      </c>
      <c r="S237" s="91">
        <v>9</v>
      </c>
      <c r="T237" s="91">
        <v>0</v>
      </c>
      <c r="U237" s="91">
        <v>11</v>
      </c>
      <c r="V237" s="91">
        <v>0</v>
      </c>
      <c r="W237" s="91">
        <v>0</v>
      </c>
      <c r="X237" s="91">
        <v>12</v>
      </c>
      <c r="Y237" s="91">
        <v>11</v>
      </c>
      <c r="Z237" s="91">
        <v>0</v>
      </c>
      <c r="AA237" s="92">
        <f t="shared" si="56"/>
        <v>80</v>
      </c>
      <c r="AB237" s="284">
        <f t="shared" si="44"/>
        <v>6</v>
      </c>
      <c r="AC237" s="284">
        <f t="shared" si="45"/>
        <v>0</v>
      </c>
      <c r="AD237" s="284">
        <f t="shared" si="46"/>
        <v>46</v>
      </c>
      <c r="AE237" s="284">
        <f t="shared" si="47"/>
        <v>6</v>
      </c>
      <c r="AF237" s="284">
        <f t="shared" si="48"/>
        <v>14</v>
      </c>
      <c r="AG237" s="284">
        <f t="shared" si="57"/>
        <v>14</v>
      </c>
      <c r="AH237" s="4">
        <f t="shared" si="49"/>
        <v>80</v>
      </c>
      <c r="AI237" s="254">
        <f t="shared" si="50"/>
        <v>100</v>
      </c>
      <c r="AJ237" s="254">
        <f t="shared" si="51"/>
        <v>0</v>
      </c>
      <c r="AK237" s="254">
        <f t="shared" si="52"/>
        <v>82.142857142857139</v>
      </c>
      <c r="AL237" s="254">
        <f t="shared" si="53"/>
        <v>100</v>
      </c>
      <c r="AM237" s="254">
        <f t="shared" si="54"/>
        <v>93.333333333333329</v>
      </c>
      <c r="AN237" s="254">
        <f t="shared" si="55"/>
        <v>93.333333333333329</v>
      </c>
    </row>
    <row r="238" spans="1:40" ht="30" customHeight="1" x14ac:dyDescent="0.2">
      <c r="A238" s="41">
        <f>'STUDENT NAMELIST'!A226</f>
        <v>222</v>
      </c>
      <c r="B238" s="65" t="str">
        <f>'STUDENT NAMELIST'!B226</f>
        <v>2023PEC AI 538</v>
      </c>
      <c r="C238" s="65">
        <f>'STUDENT NAMELIST'!C226</f>
        <v>211423243223</v>
      </c>
      <c r="D238" s="98" t="str">
        <f>'STUDENT NAMELIST'!D226</f>
        <v>KEERTHIVASAN P</v>
      </c>
      <c r="E238" s="41">
        <v>2</v>
      </c>
      <c r="F238" s="41">
        <v>2</v>
      </c>
      <c r="G238" s="41">
        <v>2</v>
      </c>
      <c r="H238" s="41">
        <v>2</v>
      </c>
      <c r="I238" s="41">
        <v>2</v>
      </c>
      <c r="J238" s="41">
        <v>2</v>
      </c>
      <c r="K238" s="41">
        <v>2</v>
      </c>
      <c r="L238" s="41">
        <v>2</v>
      </c>
      <c r="M238" s="41">
        <v>0</v>
      </c>
      <c r="N238" s="41">
        <v>0</v>
      </c>
      <c r="O238" s="91">
        <v>0</v>
      </c>
      <c r="P238" s="91">
        <v>11</v>
      </c>
      <c r="Q238" s="91">
        <v>11</v>
      </c>
      <c r="R238" s="237">
        <v>0</v>
      </c>
      <c r="S238" s="91">
        <v>0</v>
      </c>
      <c r="T238" s="91">
        <v>11</v>
      </c>
      <c r="U238" s="91">
        <v>0</v>
      </c>
      <c r="V238" s="91">
        <v>11</v>
      </c>
      <c r="W238" s="91">
        <v>6</v>
      </c>
      <c r="X238" s="91">
        <v>0</v>
      </c>
      <c r="Y238" s="91">
        <v>0</v>
      </c>
      <c r="Z238" s="91">
        <v>12</v>
      </c>
      <c r="AA238" s="92">
        <f t="shared" si="56"/>
        <v>78</v>
      </c>
      <c r="AB238" s="284">
        <f t="shared" si="44"/>
        <v>6</v>
      </c>
      <c r="AC238" s="284">
        <f t="shared" si="45"/>
        <v>0</v>
      </c>
      <c r="AD238" s="284">
        <f t="shared" si="46"/>
        <v>37</v>
      </c>
      <c r="AE238" s="284">
        <f t="shared" si="47"/>
        <v>6</v>
      </c>
      <c r="AF238" s="284">
        <f t="shared" si="48"/>
        <v>14</v>
      </c>
      <c r="AG238" s="284">
        <f t="shared" si="57"/>
        <v>14</v>
      </c>
      <c r="AH238" s="4">
        <f t="shared" si="49"/>
        <v>78</v>
      </c>
      <c r="AI238" s="254">
        <f t="shared" si="50"/>
        <v>100</v>
      </c>
      <c r="AJ238" s="254">
        <f t="shared" si="51"/>
        <v>0</v>
      </c>
      <c r="AK238" s="254">
        <f t="shared" si="52"/>
        <v>86.04651162790698</v>
      </c>
      <c r="AL238" s="254">
        <f t="shared" si="53"/>
        <v>100</v>
      </c>
      <c r="AM238" s="254">
        <f t="shared" si="54"/>
        <v>82.35294117647058</v>
      </c>
      <c r="AN238" s="254">
        <f t="shared" si="55"/>
        <v>82.35294117647058</v>
      </c>
    </row>
    <row r="239" spans="1:40" ht="30" customHeight="1" x14ac:dyDescent="0.2">
      <c r="A239" s="41">
        <f>'STUDENT NAMELIST'!A227</f>
        <v>223</v>
      </c>
      <c r="B239" s="65" t="str">
        <f>'STUDENT NAMELIST'!B227</f>
        <v>2023PEC AI 539</v>
      </c>
      <c r="C239" s="65">
        <f>'STUDENT NAMELIST'!C227</f>
        <v>211423243224</v>
      </c>
      <c r="D239" s="98" t="str">
        <f>'STUDENT NAMELIST'!D227</f>
        <v>KEERTHIVASAN R</v>
      </c>
      <c r="E239" s="41">
        <v>2</v>
      </c>
      <c r="F239" s="41">
        <v>2</v>
      </c>
      <c r="G239" s="41">
        <v>2</v>
      </c>
      <c r="H239" s="41">
        <v>2</v>
      </c>
      <c r="I239" s="41">
        <v>2</v>
      </c>
      <c r="J239" s="41">
        <v>1</v>
      </c>
      <c r="K239" s="41">
        <v>0</v>
      </c>
      <c r="L239" s="41">
        <v>0</v>
      </c>
      <c r="M239" s="41">
        <v>0</v>
      </c>
      <c r="N239" s="41">
        <v>0</v>
      </c>
      <c r="O239" s="91">
        <v>8</v>
      </c>
      <c r="P239" s="91">
        <v>0</v>
      </c>
      <c r="Q239" s="91">
        <v>0</v>
      </c>
      <c r="R239" s="237">
        <v>8</v>
      </c>
      <c r="S239" s="91">
        <v>7</v>
      </c>
      <c r="T239" s="91">
        <v>0</v>
      </c>
      <c r="U239" s="91">
        <v>8</v>
      </c>
      <c r="V239" s="91">
        <v>0</v>
      </c>
      <c r="W239" s="91">
        <v>0</v>
      </c>
      <c r="X239" s="91">
        <v>9</v>
      </c>
      <c r="Y239" s="91">
        <v>8</v>
      </c>
      <c r="Z239" s="91">
        <v>0</v>
      </c>
      <c r="AA239" s="92">
        <f t="shared" si="56"/>
        <v>59</v>
      </c>
      <c r="AB239" s="284">
        <f t="shared" si="44"/>
        <v>4</v>
      </c>
      <c r="AC239" s="284">
        <f t="shared" si="45"/>
        <v>0</v>
      </c>
      <c r="AD239" s="284">
        <f t="shared" si="46"/>
        <v>35</v>
      </c>
      <c r="AE239" s="284">
        <f t="shared" si="47"/>
        <v>6</v>
      </c>
      <c r="AF239" s="284">
        <f t="shared" si="48"/>
        <v>11</v>
      </c>
      <c r="AG239" s="284">
        <f t="shared" si="57"/>
        <v>14</v>
      </c>
      <c r="AH239" s="4">
        <f t="shared" si="49"/>
        <v>59</v>
      </c>
      <c r="AI239" s="254">
        <f t="shared" si="50"/>
        <v>66.666666666666657</v>
      </c>
      <c r="AJ239" s="254">
        <f t="shared" si="51"/>
        <v>0</v>
      </c>
      <c r="AK239" s="254">
        <f t="shared" si="52"/>
        <v>62.5</v>
      </c>
      <c r="AL239" s="254">
        <f t="shared" si="53"/>
        <v>100</v>
      </c>
      <c r="AM239" s="254">
        <f t="shared" si="54"/>
        <v>73.333333333333329</v>
      </c>
      <c r="AN239" s="254">
        <f t="shared" si="55"/>
        <v>93.333333333333329</v>
      </c>
    </row>
    <row r="240" spans="1:40" ht="30" customHeight="1" x14ac:dyDescent="0.2">
      <c r="A240" s="41">
        <f>'STUDENT NAMELIST'!A228</f>
        <v>224</v>
      </c>
      <c r="B240" s="65" t="str">
        <f>'STUDENT NAMELIST'!B228</f>
        <v>2023PEC AI 540</v>
      </c>
      <c r="C240" s="65">
        <f>'STUDENT NAMELIST'!C228</f>
        <v>211423243225</v>
      </c>
      <c r="D240" s="98" t="str">
        <f>'STUDENT NAMELIST'!D228</f>
        <v>KESHAVVIPPIN S</v>
      </c>
      <c r="E240" s="41">
        <v>2</v>
      </c>
      <c r="F240" s="41">
        <v>2</v>
      </c>
      <c r="G240" s="41">
        <v>2</v>
      </c>
      <c r="H240" s="41">
        <v>2</v>
      </c>
      <c r="I240" s="41">
        <v>2</v>
      </c>
      <c r="J240" s="41">
        <v>2</v>
      </c>
      <c r="K240" s="41">
        <v>0</v>
      </c>
      <c r="L240" s="41">
        <v>0</v>
      </c>
      <c r="M240" s="41">
        <v>0</v>
      </c>
      <c r="N240" s="41">
        <v>0</v>
      </c>
      <c r="O240" s="91">
        <v>0</v>
      </c>
      <c r="P240" s="91">
        <v>8</v>
      </c>
      <c r="Q240" s="91">
        <v>9</v>
      </c>
      <c r="R240" s="237">
        <v>0</v>
      </c>
      <c r="S240" s="91">
        <v>0</v>
      </c>
      <c r="T240" s="91">
        <v>9</v>
      </c>
      <c r="U240" s="91">
        <v>0</v>
      </c>
      <c r="V240" s="91">
        <v>9</v>
      </c>
      <c r="W240" s="91">
        <v>2</v>
      </c>
      <c r="X240" s="91">
        <v>0</v>
      </c>
      <c r="Y240" s="91">
        <v>0</v>
      </c>
      <c r="Z240" s="91">
        <v>9</v>
      </c>
      <c r="AA240" s="92">
        <f t="shared" si="56"/>
        <v>58</v>
      </c>
      <c r="AB240" s="284">
        <f t="shared" si="44"/>
        <v>4</v>
      </c>
      <c r="AC240" s="284">
        <f t="shared" si="45"/>
        <v>0</v>
      </c>
      <c r="AD240" s="284">
        <f t="shared" si="46"/>
        <v>30</v>
      </c>
      <c r="AE240" s="284">
        <f t="shared" si="47"/>
        <v>6</v>
      </c>
      <c r="AF240" s="284">
        <f t="shared" si="48"/>
        <v>11</v>
      </c>
      <c r="AG240" s="284">
        <f t="shared" si="57"/>
        <v>14</v>
      </c>
      <c r="AH240" s="4">
        <f t="shared" si="49"/>
        <v>58</v>
      </c>
      <c r="AI240" s="254">
        <f t="shared" si="50"/>
        <v>66.666666666666657</v>
      </c>
      <c r="AJ240" s="254">
        <f t="shared" si="51"/>
        <v>0</v>
      </c>
      <c r="AK240" s="254">
        <f t="shared" si="52"/>
        <v>69.767441860465112</v>
      </c>
      <c r="AL240" s="254">
        <f t="shared" si="53"/>
        <v>100</v>
      </c>
      <c r="AM240" s="254">
        <f t="shared" si="54"/>
        <v>64.705882352941174</v>
      </c>
      <c r="AN240" s="254">
        <f t="shared" si="55"/>
        <v>82.35294117647058</v>
      </c>
    </row>
    <row r="241" spans="1:40" ht="30" customHeight="1" x14ac:dyDescent="0.2">
      <c r="A241" s="41">
        <f>'STUDENT NAMELIST'!A229</f>
        <v>225</v>
      </c>
      <c r="B241" s="65" t="str">
        <f>'STUDENT NAMELIST'!B229</f>
        <v>2023PEC AI 414</v>
      </c>
      <c r="C241" s="65">
        <f>'STUDENT NAMELIST'!C229</f>
        <v>211423243226</v>
      </c>
      <c r="D241" s="98" t="str">
        <f>'STUDENT NAMELIST'!D229</f>
        <v xml:space="preserve">KESHORE D </v>
      </c>
      <c r="E241" s="41">
        <v>2</v>
      </c>
      <c r="F241" s="41">
        <v>2</v>
      </c>
      <c r="G241" s="41">
        <v>2</v>
      </c>
      <c r="H241" s="41">
        <v>2</v>
      </c>
      <c r="I241" s="41">
        <v>2</v>
      </c>
      <c r="J241" s="41">
        <v>2</v>
      </c>
      <c r="K241" s="41">
        <v>2</v>
      </c>
      <c r="L241" s="41">
        <v>0</v>
      </c>
      <c r="M241" s="41">
        <v>0</v>
      </c>
      <c r="N241" s="41">
        <v>0</v>
      </c>
      <c r="O241" s="91">
        <v>11</v>
      </c>
      <c r="P241" s="91">
        <v>0</v>
      </c>
      <c r="Q241" s="91">
        <v>0</v>
      </c>
      <c r="R241" s="237">
        <v>11</v>
      </c>
      <c r="S241" s="91">
        <v>9</v>
      </c>
      <c r="T241" s="91">
        <v>0</v>
      </c>
      <c r="U241" s="91">
        <v>11</v>
      </c>
      <c r="V241" s="91">
        <v>0</v>
      </c>
      <c r="W241" s="91">
        <v>0</v>
      </c>
      <c r="X241" s="91">
        <v>9</v>
      </c>
      <c r="Y241" s="91">
        <v>11</v>
      </c>
      <c r="Z241" s="91">
        <v>0</v>
      </c>
      <c r="AA241" s="92">
        <f t="shared" si="56"/>
        <v>76</v>
      </c>
      <c r="AB241" s="284">
        <f t="shared" si="44"/>
        <v>6</v>
      </c>
      <c r="AC241" s="284">
        <f t="shared" si="45"/>
        <v>0</v>
      </c>
      <c r="AD241" s="284">
        <f t="shared" si="46"/>
        <v>46</v>
      </c>
      <c r="AE241" s="284">
        <f t="shared" si="47"/>
        <v>6</v>
      </c>
      <c r="AF241" s="284">
        <f t="shared" si="48"/>
        <v>11</v>
      </c>
      <c r="AG241" s="284">
        <f t="shared" si="57"/>
        <v>14</v>
      </c>
      <c r="AH241" s="4">
        <f t="shared" si="49"/>
        <v>76</v>
      </c>
      <c r="AI241" s="254">
        <f t="shared" si="50"/>
        <v>100</v>
      </c>
      <c r="AJ241" s="254">
        <f t="shared" si="51"/>
        <v>0</v>
      </c>
      <c r="AK241" s="254">
        <f t="shared" si="52"/>
        <v>82.142857142857139</v>
      </c>
      <c r="AL241" s="254">
        <f t="shared" si="53"/>
        <v>100</v>
      </c>
      <c r="AM241" s="254">
        <f t="shared" si="54"/>
        <v>73.333333333333329</v>
      </c>
      <c r="AN241" s="254">
        <f t="shared" si="55"/>
        <v>93.333333333333329</v>
      </c>
    </row>
    <row r="242" spans="1:40" ht="30" customHeight="1" x14ac:dyDescent="0.2">
      <c r="A242" s="41">
        <f>'STUDENT NAMELIST'!A230</f>
        <v>226</v>
      </c>
      <c r="B242" s="65" t="str">
        <f>'STUDENT NAMELIST'!B230</f>
        <v>2023PEC AI 288</v>
      </c>
      <c r="C242" s="65">
        <f>'STUDENT NAMELIST'!C230</f>
        <v>211423243227</v>
      </c>
      <c r="D242" s="98" t="str">
        <f>'STUDENT NAMELIST'!D230</f>
        <v>KIRAN G</v>
      </c>
      <c r="E242" s="41">
        <v>2</v>
      </c>
      <c r="F242" s="41">
        <v>2</v>
      </c>
      <c r="G242" s="41">
        <v>2</v>
      </c>
      <c r="H242" s="41">
        <v>2</v>
      </c>
      <c r="I242" s="41">
        <v>2</v>
      </c>
      <c r="J242" s="41">
        <v>0</v>
      </c>
      <c r="K242" s="41">
        <v>0</v>
      </c>
      <c r="L242" s="41">
        <v>0</v>
      </c>
      <c r="M242" s="41">
        <v>0</v>
      </c>
      <c r="N242" s="41">
        <v>0</v>
      </c>
      <c r="O242" s="91">
        <v>0</v>
      </c>
      <c r="P242" s="91">
        <v>7</v>
      </c>
      <c r="Q242" s="91">
        <v>8</v>
      </c>
      <c r="R242" s="237">
        <v>0</v>
      </c>
      <c r="S242" s="91">
        <v>0</v>
      </c>
      <c r="T242" s="91">
        <v>8</v>
      </c>
      <c r="U242" s="91">
        <v>0</v>
      </c>
      <c r="V242" s="91">
        <v>8</v>
      </c>
      <c r="W242" s="91">
        <v>3</v>
      </c>
      <c r="X242" s="91">
        <v>0</v>
      </c>
      <c r="Y242" s="91">
        <v>0</v>
      </c>
      <c r="Z242" s="91">
        <v>8</v>
      </c>
      <c r="AA242" s="92">
        <f t="shared" si="56"/>
        <v>52</v>
      </c>
      <c r="AB242" s="284">
        <f t="shared" si="44"/>
        <v>4</v>
      </c>
      <c r="AC242" s="284">
        <f t="shared" si="45"/>
        <v>0</v>
      </c>
      <c r="AD242" s="284">
        <f t="shared" si="46"/>
        <v>27</v>
      </c>
      <c r="AE242" s="284">
        <f t="shared" si="47"/>
        <v>6</v>
      </c>
      <c r="AF242" s="284">
        <f t="shared" si="48"/>
        <v>10</v>
      </c>
      <c r="AG242" s="284">
        <f t="shared" si="57"/>
        <v>14</v>
      </c>
      <c r="AH242" s="4">
        <f t="shared" si="49"/>
        <v>52</v>
      </c>
      <c r="AI242" s="254">
        <f t="shared" si="50"/>
        <v>66.666666666666657</v>
      </c>
      <c r="AJ242" s="254">
        <f t="shared" si="51"/>
        <v>0</v>
      </c>
      <c r="AK242" s="254">
        <f t="shared" si="52"/>
        <v>62.790697674418603</v>
      </c>
      <c r="AL242" s="254">
        <f t="shared" si="53"/>
        <v>100</v>
      </c>
      <c r="AM242" s="254">
        <f t="shared" si="54"/>
        <v>58.82352941176471</v>
      </c>
      <c r="AN242" s="254">
        <f t="shared" si="55"/>
        <v>82.35294117647058</v>
      </c>
    </row>
    <row r="243" spans="1:40" ht="30" customHeight="1" x14ac:dyDescent="0.2">
      <c r="A243" s="41">
        <f>'STUDENT NAMELIST'!A231</f>
        <v>227</v>
      </c>
      <c r="B243" s="65" t="str">
        <f>'STUDENT NAMELIST'!B231</f>
        <v>2023PEC AI 415</v>
      </c>
      <c r="C243" s="65">
        <f>'STUDENT NAMELIST'!C231</f>
        <v>211423243228</v>
      </c>
      <c r="D243" s="98" t="str">
        <f>'STUDENT NAMELIST'!D231</f>
        <v>KIRAN L</v>
      </c>
      <c r="E243" s="41">
        <v>2</v>
      </c>
      <c r="F243" s="41">
        <v>2</v>
      </c>
      <c r="G243" s="41">
        <v>2</v>
      </c>
      <c r="H243" s="41">
        <v>2</v>
      </c>
      <c r="I243" s="41">
        <v>2</v>
      </c>
      <c r="J243" s="41">
        <v>2</v>
      </c>
      <c r="K243" s="41">
        <v>2</v>
      </c>
      <c r="L243" s="41">
        <v>1</v>
      </c>
      <c r="M243" s="41">
        <v>0</v>
      </c>
      <c r="N243" s="41">
        <v>0</v>
      </c>
      <c r="O243" s="91">
        <v>11</v>
      </c>
      <c r="P243" s="91">
        <v>0</v>
      </c>
      <c r="Q243" s="91">
        <v>0</v>
      </c>
      <c r="R243" s="237">
        <v>11</v>
      </c>
      <c r="S243" s="91">
        <v>10</v>
      </c>
      <c r="T243" s="91">
        <v>0</v>
      </c>
      <c r="U243" s="91">
        <v>11</v>
      </c>
      <c r="V243" s="91">
        <v>0</v>
      </c>
      <c r="W243" s="91">
        <v>0</v>
      </c>
      <c r="X243" s="91">
        <v>10</v>
      </c>
      <c r="Y243" s="91">
        <v>12</v>
      </c>
      <c r="Z243" s="91">
        <v>0</v>
      </c>
      <c r="AA243" s="92">
        <f t="shared" si="56"/>
        <v>80</v>
      </c>
      <c r="AB243" s="284">
        <f t="shared" si="44"/>
        <v>6</v>
      </c>
      <c r="AC243" s="284">
        <f t="shared" si="45"/>
        <v>0</v>
      </c>
      <c r="AD243" s="284">
        <f t="shared" si="46"/>
        <v>47</v>
      </c>
      <c r="AE243" s="284">
        <f t="shared" si="47"/>
        <v>6</v>
      </c>
      <c r="AF243" s="284">
        <f t="shared" si="48"/>
        <v>12</v>
      </c>
      <c r="AG243" s="284">
        <f t="shared" si="57"/>
        <v>14</v>
      </c>
      <c r="AH243" s="4">
        <f t="shared" si="49"/>
        <v>80</v>
      </c>
      <c r="AI243" s="254">
        <f t="shared" si="50"/>
        <v>100</v>
      </c>
      <c r="AJ243" s="254">
        <f t="shared" si="51"/>
        <v>0</v>
      </c>
      <c r="AK243" s="254">
        <f t="shared" si="52"/>
        <v>83.928571428571431</v>
      </c>
      <c r="AL243" s="254">
        <f t="shared" si="53"/>
        <v>100</v>
      </c>
      <c r="AM243" s="254">
        <f t="shared" si="54"/>
        <v>80</v>
      </c>
      <c r="AN243" s="254">
        <f t="shared" si="55"/>
        <v>93.333333333333329</v>
      </c>
    </row>
    <row r="244" spans="1:40" ht="30" customHeight="1" x14ac:dyDescent="0.2">
      <c r="A244" s="41">
        <f>'STUDENT NAMELIST'!A232</f>
        <v>228</v>
      </c>
      <c r="B244" s="65" t="str">
        <f>'STUDENT NAMELIST'!B232</f>
        <v>2023PEC AI 416</v>
      </c>
      <c r="C244" s="65">
        <f>'STUDENT NAMELIST'!C232</f>
        <v>211423243229</v>
      </c>
      <c r="D244" s="98" t="str">
        <f>'STUDENT NAMELIST'!D232</f>
        <v>KIRAN SAI S</v>
      </c>
      <c r="E244" s="41">
        <v>2</v>
      </c>
      <c r="F244" s="41">
        <v>2</v>
      </c>
      <c r="G244" s="41">
        <v>2</v>
      </c>
      <c r="H244" s="41">
        <v>2</v>
      </c>
      <c r="I244" s="41">
        <v>2</v>
      </c>
      <c r="J244" s="41">
        <v>2</v>
      </c>
      <c r="K244" s="41">
        <v>2</v>
      </c>
      <c r="L244" s="41">
        <v>2</v>
      </c>
      <c r="M244" s="41">
        <v>2</v>
      </c>
      <c r="N244" s="41">
        <v>0</v>
      </c>
      <c r="O244" s="91">
        <v>0</v>
      </c>
      <c r="P244" s="91">
        <v>12</v>
      </c>
      <c r="Q244" s="91">
        <v>13</v>
      </c>
      <c r="R244" s="237">
        <v>0</v>
      </c>
      <c r="S244" s="91">
        <v>0</v>
      </c>
      <c r="T244" s="91">
        <v>13</v>
      </c>
      <c r="U244" s="91">
        <v>0</v>
      </c>
      <c r="V244" s="91">
        <v>13</v>
      </c>
      <c r="W244" s="91">
        <v>7</v>
      </c>
      <c r="X244" s="91">
        <v>0</v>
      </c>
      <c r="Y244" s="91">
        <v>0</v>
      </c>
      <c r="Z244" s="91">
        <v>14</v>
      </c>
      <c r="AA244" s="92">
        <f t="shared" si="56"/>
        <v>90</v>
      </c>
      <c r="AB244" s="284">
        <f t="shared" si="44"/>
        <v>6</v>
      </c>
      <c r="AC244" s="284">
        <f t="shared" si="45"/>
        <v>0</v>
      </c>
      <c r="AD244" s="284">
        <f t="shared" si="46"/>
        <v>42</v>
      </c>
      <c r="AE244" s="284">
        <f t="shared" si="47"/>
        <v>6</v>
      </c>
      <c r="AF244" s="284">
        <f t="shared" si="48"/>
        <v>16</v>
      </c>
      <c r="AG244" s="284">
        <f t="shared" si="57"/>
        <v>14</v>
      </c>
      <c r="AH244" s="4">
        <f t="shared" si="49"/>
        <v>90</v>
      </c>
      <c r="AI244" s="254">
        <f t="shared" si="50"/>
        <v>100</v>
      </c>
      <c r="AJ244" s="254">
        <f t="shared" si="51"/>
        <v>0</v>
      </c>
      <c r="AK244" s="254">
        <f t="shared" si="52"/>
        <v>97.674418604651152</v>
      </c>
      <c r="AL244" s="254">
        <f t="shared" si="53"/>
        <v>100</v>
      </c>
      <c r="AM244" s="254">
        <f t="shared" si="54"/>
        <v>94.117647058823522</v>
      </c>
      <c r="AN244" s="254">
        <f t="shared" si="55"/>
        <v>82.35294117647058</v>
      </c>
    </row>
    <row r="245" spans="1:40" ht="30" customHeight="1" x14ac:dyDescent="0.2">
      <c r="A245" s="41">
        <f>'STUDENT NAMELIST'!A233</f>
        <v>229</v>
      </c>
      <c r="B245" s="65" t="str">
        <f>'STUDENT NAMELIST'!B233</f>
        <v>2023PEC AI 196</v>
      </c>
      <c r="C245" s="65">
        <f>'STUDENT NAMELIST'!C233</f>
        <v>211423243230</v>
      </c>
      <c r="D245" s="98" t="str">
        <f>'STUDENT NAMELIST'!D233</f>
        <v>KIRUTHIKA K</v>
      </c>
      <c r="E245" s="41">
        <v>2</v>
      </c>
      <c r="F245" s="41">
        <v>2</v>
      </c>
      <c r="G245" s="41">
        <v>2</v>
      </c>
      <c r="H245" s="41">
        <v>2</v>
      </c>
      <c r="I245" s="41">
        <v>2</v>
      </c>
      <c r="J245" s="41">
        <v>0</v>
      </c>
      <c r="K245" s="41">
        <v>0</v>
      </c>
      <c r="L245" s="41">
        <v>0</v>
      </c>
      <c r="M245" s="41">
        <v>0</v>
      </c>
      <c r="N245" s="41">
        <v>0</v>
      </c>
      <c r="O245" s="91">
        <v>8</v>
      </c>
      <c r="P245" s="91">
        <v>0</v>
      </c>
      <c r="Q245" s="91">
        <v>0</v>
      </c>
      <c r="R245" s="237">
        <v>8</v>
      </c>
      <c r="S245" s="91">
        <v>7</v>
      </c>
      <c r="T245" s="91">
        <v>0</v>
      </c>
      <c r="U245" s="91">
        <v>8</v>
      </c>
      <c r="V245" s="91">
        <v>0</v>
      </c>
      <c r="W245" s="91">
        <v>0</v>
      </c>
      <c r="X245" s="91">
        <v>9</v>
      </c>
      <c r="Y245" s="91">
        <v>8</v>
      </c>
      <c r="Z245" s="91">
        <v>0</v>
      </c>
      <c r="AA245" s="92">
        <f t="shared" si="56"/>
        <v>58</v>
      </c>
      <c r="AB245" s="284">
        <f t="shared" si="44"/>
        <v>4</v>
      </c>
      <c r="AC245" s="284">
        <f t="shared" si="45"/>
        <v>0</v>
      </c>
      <c r="AD245" s="284">
        <f t="shared" si="46"/>
        <v>35</v>
      </c>
      <c r="AE245" s="284">
        <f t="shared" si="47"/>
        <v>6</v>
      </c>
      <c r="AF245" s="284">
        <f t="shared" si="48"/>
        <v>11</v>
      </c>
      <c r="AG245" s="284">
        <f t="shared" si="57"/>
        <v>14</v>
      </c>
      <c r="AH245" s="4">
        <f t="shared" si="49"/>
        <v>58</v>
      </c>
      <c r="AI245" s="254">
        <f t="shared" si="50"/>
        <v>66.666666666666657</v>
      </c>
      <c r="AJ245" s="254">
        <f t="shared" si="51"/>
        <v>0</v>
      </c>
      <c r="AK245" s="254">
        <f t="shared" si="52"/>
        <v>62.5</v>
      </c>
      <c r="AL245" s="254">
        <f t="shared" si="53"/>
        <v>100</v>
      </c>
      <c r="AM245" s="254">
        <f t="shared" si="54"/>
        <v>73.333333333333329</v>
      </c>
      <c r="AN245" s="254">
        <f t="shared" si="55"/>
        <v>93.333333333333329</v>
      </c>
    </row>
    <row r="246" spans="1:40" ht="30" customHeight="1" x14ac:dyDescent="0.2">
      <c r="A246" s="41">
        <f>'STUDENT NAMELIST'!A234</f>
        <v>230</v>
      </c>
      <c r="B246" s="65" t="str">
        <f>'STUDENT NAMELIST'!B234</f>
        <v>2023PEC AI 419</v>
      </c>
      <c r="C246" s="65">
        <f>'STUDENT NAMELIST'!C234</f>
        <v>211423243232</v>
      </c>
      <c r="D246" s="98" t="str">
        <f>'STUDENT NAMELIST'!D234</f>
        <v>KISHORE N</v>
      </c>
      <c r="E246" s="41">
        <v>2</v>
      </c>
      <c r="F246" s="41">
        <v>2</v>
      </c>
      <c r="G246" s="41">
        <v>2</v>
      </c>
      <c r="H246" s="41">
        <v>2</v>
      </c>
      <c r="I246" s="41">
        <v>2</v>
      </c>
      <c r="J246" s="41">
        <v>2</v>
      </c>
      <c r="K246" s="41">
        <v>2</v>
      </c>
      <c r="L246" s="41">
        <v>1</v>
      </c>
      <c r="M246" s="41">
        <v>0</v>
      </c>
      <c r="N246" s="41">
        <v>0</v>
      </c>
      <c r="O246" s="91">
        <v>0</v>
      </c>
      <c r="P246" s="91">
        <v>10</v>
      </c>
      <c r="Q246" s="91">
        <v>11</v>
      </c>
      <c r="R246" s="237">
        <v>0</v>
      </c>
      <c r="S246" s="91">
        <v>0</v>
      </c>
      <c r="T246" s="91">
        <v>11</v>
      </c>
      <c r="U246" s="91">
        <v>0</v>
      </c>
      <c r="V246" s="91">
        <v>11</v>
      </c>
      <c r="W246" s="91">
        <v>7</v>
      </c>
      <c r="X246" s="91">
        <v>0</v>
      </c>
      <c r="Y246" s="91">
        <v>0</v>
      </c>
      <c r="Z246" s="91">
        <v>11</v>
      </c>
      <c r="AA246" s="92">
        <f t="shared" si="56"/>
        <v>76</v>
      </c>
      <c r="AB246" s="284">
        <f t="shared" si="44"/>
        <v>6</v>
      </c>
      <c r="AC246" s="284">
        <f t="shared" si="45"/>
        <v>0</v>
      </c>
      <c r="AD246" s="284">
        <f t="shared" si="46"/>
        <v>36</v>
      </c>
      <c r="AE246" s="284">
        <f t="shared" si="47"/>
        <v>6</v>
      </c>
      <c r="AF246" s="284">
        <f t="shared" si="48"/>
        <v>13</v>
      </c>
      <c r="AG246" s="284">
        <f t="shared" si="57"/>
        <v>14</v>
      </c>
      <c r="AH246" s="4">
        <f t="shared" si="49"/>
        <v>76</v>
      </c>
      <c r="AI246" s="254">
        <f t="shared" si="50"/>
        <v>100</v>
      </c>
      <c r="AJ246" s="254">
        <f t="shared" si="51"/>
        <v>0</v>
      </c>
      <c r="AK246" s="254">
        <f t="shared" si="52"/>
        <v>83.720930232558146</v>
      </c>
      <c r="AL246" s="254">
        <f t="shared" si="53"/>
        <v>100</v>
      </c>
      <c r="AM246" s="254">
        <f t="shared" si="54"/>
        <v>76.470588235294116</v>
      </c>
      <c r="AN246" s="254">
        <f t="shared" si="55"/>
        <v>82.35294117647058</v>
      </c>
    </row>
    <row r="247" spans="1:40" ht="30" customHeight="1" x14ac:dyDescent="0.2">
      <c r="A247" s="41">
        <f>'STUDENT NAMELIST'!A235</f>
        <v>231</v>
      </c>
      <c r="B247" s="65" t="str">
        <f>'STUDENT NAMELIST'!B235</f>
        <v>2023PEC AI 417</v>
      </c>
      <c r="C247" s="65">
        <f>'STUDENT NAMELIST'!C235</f>
        <v>211423243233</v>
      </c>
      <c r="D247" s="98" t="str">
        <f>'STUDENT NAMELIST'!D235</f>
        <v>KISHOREKUMAR B</v>
      </c>
      <c r="E247" s="41">
        <v>2</v>
      </c>
      <c r="F247" s="41">
        <v>2</v>
      </c>
      <c r="G247" s="41">
        <v>2</v>
      </c>
      <c r="H247" s="41">
        <v>2</v>
      </c>
      <c r="I247" s="41">
        <v>2</v>
      </c>
      <c r="J247" s="41">
        <v>2</v>
      </c>
      <c r="K247" s="41">
        <v>2</v>
      </c>
      <c r="L247" s="41">
        <v>1</v>
      </c>
      <c r="M247" s="41">
        <v>0</v>
      </c>
      <c r="N247" s="41">
        <v>0</v>
      </c>
      <c r="O247" s="91">
        <v>11</v>
      </c>
      <c r="P247" s="91">
        <v>0</v>
      </c>
      <c r="Q247" s="91">
        <v>0</v>
      </c>
      <c r="R247" s="237">
        <v>11</v>
      </c>
      <c r="S247" s="91">
        <v>9</v>
      </c>
      <c r="T247" s="91">
        <v>0</v>
      </c>
      <c r="U247" s="91">
        <v>11</v>
      </c>
      <c r="V247" s="91">
        <v>0</v>
      </c>
      <c r="W247" s="91">
        <v>0</v>
      </c>
      <c r="X247" s="91">
        <v>10</v>
      </c>
      <c r="Y247" s="91">
        <v>11</v>
      </c>
      <c r="Z247" s="91">
        <v>0</v>
      </c>
      <c r="AA247" s="92">
        <f t="shared" si="56"/>
        <v>78</v>
      </c>
      <c r="AB247" s="284">
        <f t="shared" si="44"/>
        <v>6</v>
      </c>
      <c r="AC247" s="284">
        <f t="shared" si="45"/>
        <v>0</v>
      </c>
      <c r="AD247" s="284">
        <f t="shared" si="46"/>
        <v>46</v>
      </c>
      <c r="AE247" s="284">
        <f t="shared" si="47"/>
        <v>6</v>
      </c>
      <c r="AF247" s="284">
        <f t="shared" si="48"/>
        <v>12</v>
      </c>
      <c r="AG247" s="284">
        <f t="shared" si="57"/>
        <v>14</v>
      </c>
      <c r="AH247" s="4">
        <f t="shared" si="49"/>
        <v>78</v>
      </c>
      <c r="AI247" s="254">
        <f t="shared" si="50"/>
        <v>100</v>
      </c>
      <c r="AJ247" s="254">
        <f t="shared" si="51"/>
        <v>0</v>
      </c>
      <c r="AK247" s="254">
        <f t="shared" si="52"/>
        <v>82.142857142857139</v>
      </c>
      <c r="AL247" s="254">
        <f t="shared" si="53"/>
        <v>100</v>
      </c>
      <c r="AM247" s="254">
        <f t="shared" si="54"/>
        <v>80</v>
      </c>
      <c r="AN247" s="254">
        <f t="shared" si="55"/>
        <v>93.333333333333329</v>
      </c>
    </row>
    <row r="248" spans="1:40" ht="30" customHeight="1" x14ac:dyDescent="0.2">
      <c r="A248" s="41">
        <f>'STUDENT NAMELIST'!A236</f>
        <v>232</v>
      </c>
      <c r="B248" s="65" t="str">
        <f>'STUDENT NAMELIST'!B236</f>
        <v>2023PEC AI 197</v>
      </c>
      <c r="C248" s="65">
        <f>'STUDENT NAMELIST'!C236</f>
        <v>211423243234</v>
      </c>
      <c r="D248" s="98" t="str">
        <f>'STUDENT NAMELIST'!D236</f>
        <v>KOUSIKA A</v>
      </c>
      <c r="E248" s="41">
        <v>2</v>
      </c>
      <c r="F248" s="41">
        <v>2</v>
      </c>
      <c r="G248" s="41">
        <v>2</v>
      </c>
      <c r="H248" s="41">
        <v>2</v>
      </c>
      <c r="I248" s="41">
        <v>2</v>
      </c>
      <c r="J248" s="41">
        <v>2</v>
      </c>
      <c r="K248" s="41">
        <v>2</v>
      </c>
      <c r="L248" s="41">
        <v>2</v>
      </c>
      <c r="M248" s="41">
        <v>2</v>
      </c>
      <c r="N248" s="41">
        <v>0</v>
      </c>
      <c r="O248" s="91">
        <v>0</v>
      </c>
      <c r="P248" s="91">
        <v>12</v>
      </c>
      <c r="Q248" s="91">
        <v>13</v>
      </c>
      <c r="R248" s="237">
        <v>0</v>
      </c>
      <c r="S248" s="91">
        <v>0</v>
      </c>
      <c r="T248" s="91">
        <v>13</v>
      </c>
      <c r="U248" s="91">
        <v>0</v>
      </c>
      <c r="V248" s="91">
        <v>13</v>
      </c>
      <c r="W248" s="91">
        <v>8</v>
      </c>
      <c r="X248" s="91">
        <v>0</v>
      </c>
      <c r="Y248" s="91">
        <v>0</v>
      </c>
      <c r="Z248" s="91">
        <v>14</v>
      </c>
      <c r="AA248" s="92">
        <f t="shared" si="56"/>
        <v>91</v>
      </c>
      <c r="AB248" s="284">
        <f t="shared" si="44"/>
        <v>6</v>
      </c>
      <c r="AC248" s="284">
        <f t="shared" si="45"/>
        <v>0</v>
      </c>
      <c r="AD248" s="284">
        <f t="shared" si="46"/>
        <v>42</v>
      </c>
      <c r="AE248" s="284">
        <f t="shared" si="47"/>
        <v>6</v>
      </c>
      <c r="AF248" s="284">
        <f t="shared" si="48"/>
        <v>16</v>
      </c>
      <c r="AG248" s="284">
        <f t="shared" si="57"/>
        <v>14</v>
      </c>
      <c r="AH248" s="4">
        <f t="shared" si="49"/>
        <v>91</v>
      </c>
      <c r="AI248" s="254">
        <f t="shared" si="50"/>
        <v>100</v>
      </c>
      <c r="AJ248" s="254">
        <f t="shared" si="51"/>
        <v>0</v>
      </c>
      <c r="AK248" s="254">
        <f t="shared" si="52"/>
        <v>97.674418604651152</v>
      </c>
      <c r="AL248" s="254">
        <f t="shared" si="53"/>
        <v>100</v>
      </c>
      <c r="AM248" s="254">
        <f t="shared" si="54"/>
        <v>94.117647058823522</v>
      </c>
      <c r="AN248" s="254">
        <f t="shared" si="55"/>
        <v>82.35294117647058</v>
      </c>
    </row>
    <row r="249" spans="1:40" ht="30" customHeight="1" x14ac:dyDescent="0.2">
      <c r="A249" s="41">
        <f>'STUDENT NAMELIST'!A237</f>
        <v>233</v>
      </c>
      <c r="B249" s="65" t="str">
        <f>'STUDENT NAMELIST'!B237</f>
        <v>2023PEC AI 198</v>
      </c>
      <c r="C249" s="65">
        <f>'STUDENT NAMELIST'!C237</f>
        <v>211423243235</v>
      </c>
      <c r="D249" s="98" t="str">
        <f>'STUDENT NAMELIST'!D237</f>
        <v>KRISALYN DAPHNE S</v>
      </c>
      <c r="E249" s="41">
        <v>2</v>
      </c>
      <c r="F249" s="41">
        <v>2</v>
      </c>
      <c r="G249" s="41">
        <v>2</v>
      </c>
      <c r="H249" s="41">
        <v>2</v>
      </c>
      <c r="I249" s="41">
        <v>2</v>
      </c>
      <c r="J249" s="41">
        <v>0</v>
      </c>
      <c r="K249" s="41">
        <v>0</v>
      </c>
      <c r="L249" s="41">
        <v>0</v>
      </c>
      <c r="M249" s="41">
        <v>0</v>
      </c>
      <c r="N249" s="41">
        <v>0</v>
      </c>
      <c r="O249" s="91">
        <v>7</v>
      </c>
      <c r="P249" s="91">
        <v>0</v>
      </c>
      <c r="Q249" s="91">
        <v>0</v>
      </c>
      <c r="R249" s="237">
        <v>7</v>
      </c>
      <c r="S249" s="91">
        <v>6</v>
      </c>
      <c r="T249" s="91">
        <v>0</v>
      </c>
      <c r="U249" s="91">
        <v>7</v>
      </c>
      <c r="V249" s="91">
        <v>0</v>
      </c>
      <c r="W249" s="91">
        <v>0</v>
      </c>
      <c r="X249" s="91">
        <v>11</v>
      </c>
      <c r="Y249" s="91">
        <v>7</v>
      </c>
      <c r="Z249" s="91">
        <v>0</v>
      </c>
      <c r="AA249" s="92">
        <f t="shared" si="56"/>
        <v>55</v>
      </c>
      <c r="AB249" s="284">
        <f t="shared" si="44"/>
        <v>4</v>
      </c>
      <c r="AC249" s="284">
        <f t="shared" si="45"/>
        <v>0</v>
      </c>
      <c r="AD249" s="284">
        <f t="shared" si="46"/>
        <v>31</v>
      </c>
      <c r="AE249" s="284">
        <f t="shared" si="47"/>
        <v>6</v>
      </c>
      <c r="AF249" s="284">
        <f t="shared" si="48"/>
        <v>13</v>
      </c>
      <c r="AG249" s="284">
        <f t="shared" si="57"/>
        <v>14</v>
      </c>
      <c r="AH249" s="4">
        <f t="shared" si="49"/>
        <v>55</v>
      </c>
      <c r="AI249" s="254">
        <f t="shared" si="50"/>
        <v>66.666666666666657</v>
      </c>
      <c r="AJ249" s="254">
        <f t="shared" si="51"/>
        <v>0</v>
      </c>
      <c r="AK249" s="254">
        <f t="shared" si="52"/>
        <v>55.357142857142861</v>
      </c>
      <c r="AL249" s="254">
        <f t="shared" si="53"/>
        <v>100</v>
      </c>
      <c r="AM249" s="254">
        <f t="shared" si="54"/>
        <v>86.666666666666671</v>
      </c>
      <c r="AN249" s="254">
        <f t="shared" si="55"/>
        <v>93.333333333333329</v>
      </c>
    </row>
    <row r="250" spans="1:40" ht="30" customHeight="1" x14ac:dyDescent="0.2">
      <c r="A250" s="41">
        <f>'STUDENT NAMELIST'!A238</f>
        <v>234</v>
      </c>
      <c r="B250" s="65" t="str">
        <f>'STUDENT NAMELIST'!B238</f>
        <v>2023PEC AI 420</v>
      </c>
      <c r="C250" s="65">
        <f>'STUDENT NAMELIST'!C238</f>
        <v>211423243236</v>
      </c>
      <c r="D250" s="98" t="str">
        <f>'STUDENT NAMELIST'!D238</f>
        <v>KUMARA GURU S</v>
      </c>
      <c r="E250" s="41">
        <v>2</v>
      </c>
      <c r="F250" s="41">
        <v>2</v>
      </c>
      <c r="G250" s="41">
        <v>2</v>
      </c>
      <c r="H250" s="41">
        <v>2</v>
      </c>
      <c r="I250" s="41">
        <v>2</v>
      </c>
      <c r="J250" s="41">
        <v>2</v>
      </c>
      <c r="K250" s="41">
        <v>1</v>
      </c>
      <c r="L250" s="41">
        <v>0</v>
      </c>
      <c r="M250" s="41">
        <v>0</v>
      </c>
      <c r="N250" s="41">
        <v>0</v>
      </c>
      <c r="O250" s="91">
        <v>0</v>
      </c>
      <c r="P250" s="91">
        <v>9</v>
      </c>
      <c r="Q250" s="91">
        <v>10</v>
      </c>
      <c r="R250" s="237">
        <v>0</v>
      </c>
      <c r="S250" s="91">
        <v>0</v>
      </c>
      <c r="T250" s="91">
        <v>10</v>
      </c>
      <c r="U250" s="91">
        <v>0</v>
      </c>
      <c r="V250" s="91">
        <v>10</v>
      </c>
      <c r="W250" s="91">
        <v>3</v>
      </c>
      <c r="X250" s="91">
        <v>0</v>
      </c>
      <c r="Y250" s="91">
        <v>0</v>
      </c>
      <c r="Z250" s="91">
        <v>10</v>
      </c>
      <c r="AA250" s="92">
        <f t="shared" si="56"/>
        <v>65</v>
      </c>
      <c r="AB250" s="284">
        <f t="shared" si="44"/>
        <v>5</v>
      </c>
      <c r="AC250" s="284">
        <f t="shared" si="45"/>
        <v>0</v>
      </c>
      <c r="AD250" s="284">
        <f t="shared" si="46"/>
        <v>33</v>
      </c>
      <c r="AE250" s="284">
        <f t="shared" si="47"/>
        <v>6</v>
      </c>
      <c r="AF250" s="284">
        <f t="shared" si="48"/>
        <v>12</v>
      </c>
      <c r="AG250" s="284">
        <f t="shared" si="57"/>
        <v>14</v>
      </c>
      <c r="AH250" s="4">
        <f t="shared" si="49"/>
        <v>65</v>
      </c>
      <c r="AI250" s="254">
        <f t="shared" si="50"/>
        <v>83.333333333333343</v>
      </c>
      <c r="AJ250" s="254">
        <f t="shared" si="51"/>
        <v>0</v>
      </c>
      <c r="AK250" s="254">
        <f t="shared" si="52"/>
        <v>76.744186046511629</v>
      </c>
      <c r="AL250" s="254">
        <f t="shared" si="53"/>
        <v>100</v>
      </c>
      <c r="AM250" s="254">
        <f t="shared" si="54"/>
        <v>70.588235294117652</v>
      </c>
      <c r="AN250" s="254">
        <f t="shared" si="55"/>
        <v>82.35294117647058</v>
      </c>
    </row>
    <row r="251" spans="1:40" ht="30" customHeight="1" x14ac:dyDescent="0.2">
      <c r="A251" s="41">
        <f>'STUDENT NAMELIST'!A239</f>
        <v>235</v>
      </c>
      <c r="B251" s="65" t="str">
        <f>'STUDENT NAMELIST'!B239</f>
        <v>2023PEC AI 421</v>
      </c>
      <c r="C251" s="65">
        <f>'STUDENT NAMELIST'!C239</f>
        <v>211423243237</v>
      </c>
      <c r="D251" s="98" t="str">
        <f>'STUDENT NAMELIST'!D239</f>
        <v>KUMARESAN M</v>
      </c>
      <c r="E251" s="41">
        <v>2</v>
      </c>
      <c r="F251" s="41">
        <v>2</v>
      </c>
      <c r="G251" s="41">
        <v>2</v>
      </c>
      <c r="H251" s="41">
        <v>2</v>
      </c>
      <c r="I251" s="41">
        <v>2</v>
      </c>
      <c r="J251" s="41">
        <v>2</v>
      </c>
      <c r="K251" s="41">
        <v>2</v>
      </c>
      <c r="L251" s="41">
        <v>1</v>
      </c>
      <c r="M251" s="41">
        <v>0</v>
      </c>
      <c r="N251" s="41">
        <v>0</v>
      </c>
      <c r="O251" s="91">
        <v>11</v>
      </c>
      <c r="P251" s="91">
        <v>0</v>
      </c>
      <c r="Q251" s="91">
        <v>0</v>
      </c>
      <c r="R251" s="237">
        <v>11</v>
      </c>
      <c r="S251" s="91">
        <v>9</v>
      </c>
      <c r="T251" s="91">
        <v>0</v>
      </c>
      <c r="U251" s="91">
        <v>11</v>
      </c>
      <c r="V251" s="91">
        <v>0</v>
      </c>
      <c r="W251" s="91">
        <v>0</v>
      </c>
      <c r="X251" s="91">
        <v>10</v>
      </c>
      <c r="Y251" s="91">
        <v>11</v>
      </c>
      <c r="Z251" s="91">
        <v>0</v>
      </c>
      <c r="AA251" s="92">
        <f t="shared" si="56"/>
        <v>78</v>
      </c>
      <c r="AB251" s="284">
        <f t="shared" si="44"/>
        <v>6</v>
      </c>
      <c r="AC251" s="284">
        <f t="shared" si="45"/>
        <v>0</v>
      </c>
      <c r="AD251" s="284">
        <f t="shared" si="46"/>
        <v>46</v>
      </c>
      <c r="AE251" s="284">
        <f t="shared" si="47"/>
        <v>6</v>
      </c>
      <c r="AF251" s="284">
        <f t="shared" si="48"/>
        <v>12</v>
      </c>
      <c r="AG251" s="284">
        <f t="shared" si="57"/>
        <v>14</v>
      </c>
      <c r="AH251" s="4">
        <f t="shared" si="49"/>
        <v>78</v>
      </c>
      <c r="AI251" s="254">
        <f t="shared" si="50"/>
        <v>100</v>
      </c>
      <c r="AJ251" s="254">
        <f t="shared" si="51"/>
        <v>0</v>
      </c>
      <c r="AK251" s="254">
        <f t="shared" si="52"/>
        <v>82.142857142857139</v>
      </c>
      <c r="AL251" s="254">
        <f t="shared" si="53"/>
        <v>100</v>
      </c>
      <c r="AM251" s="254">
        <f t="shared" si="54"/>
        <v>80</v>
      </c>
      <c r="AN251" s="254">
        <f t="shared" si="55"/>
        <v>93.333333333333329</v>
      </c>
    </row>
    <row r="252" spans="1:40" ht="30" customHeight="1" x14ac:dyDescent="0.2">
      <c r="A252" s="41">
        <f>'STUDENT NAMELIST'!A240</f>
        <v>236</v>
      </c>
      <c r="B252" s="65" t="str">
        <f>'STUDENT NAMELIST'!B240</f>
        <v>2023PEC AI 199</v>
      </c>
      <c r="C252" s="65">
        <f>'STUDENT NAMELIST'!C240</f>
        <v>211423243238</v>
      </c>
      <c r="D252" s="98" t="str">
        <f>'STUDENT NAMELIST'!D240</f>
        <v>KUMARI CHANDINI B</v>
      </c>
      <c r="E252" s="41">
        <v>2</v>
      </c>
      <c r="F252" s="41">
        <v>2</v>
      </c>
      <c r="G252" s="41">
        <v>2</v>
      </c>
      <c r="H252" s="41">
        <v>2</v>
      </c>
      <c r="I252" s="41">
        <v>2</v>
      </c>
      <c r="J252" s="41">
        <v>0</v>
      </c>
      <c r="K252" s="41">
        <v>0</v>
      </c>
      <c r="L252" s="41">
        <v>0</v>
      </c>
      <c r="M252" s="41">
        <v>0</v>
      </c>
      <c r="N252" s="41">
        <v>0</v>
      </c>
      <c r="O252" s="91">
        <v>0</v>
      </c>
      <c r="P252" s="91">
        <v>7</v>
      </c>
      <c r="Q252" s="91">
        <v>8</v>
      </c>
      <c r="R252" s="237">
        <v>0</v>
      </c>
      <c r="S252" s="91">
        <v>0</v>
      </c>
      <c r="T252" s="91">
        <v>8</v>
      </c>
      <c r="U252" s="91">
        <v>0</v>
      </c>
      <c r="V252" s="91">
        <v>8</v>
      </c>
      <c r="W252" s="91">
        <v>2</v>
      </c>
      <c r="X252" s="91">
        <v>0</v>
      </c>
      <c r="Y252" s="91">
        <v>0</v>
      </c>
      <c r="Z252" s="91">
        <v>8</v>
      </c>
      <c r="AA252" s="92">
        <f t="shared" si="56"/>
        <v>51</v>
      </c>
      <c r="AB252" s="284">
        <f t="shared" si="44"/>
        <v>4</v>
      </c>
      <c r="AC252" s="284">
        <f t="shared" si="45"/>
        <v>0</v>
      </c>
      <c r="AD252" s="284">
        <f t="shared" si="46"/>
        <v>27</v>
      </c>
      <c r="AE252" s="284">
        <f t="shared" si="47"/>
        <v>6</v>
      </c>
      <c r="AF252" s="284">
        <f t="shared" si="48"/>
        <v>10</v>
      </c>
      <c r="AG252" s="284">
        <f t="shared" si="57"/>
        <v>14</v>
      </c>
      <c r="AH252" s="4">
        <f t="shared" si="49"/>
        <v>51</v>
      </c>
      <c r="AI252" s="254">
        <f t="shared" si="50"/>
        <v>66.666666666666657</v>
      </c>
      <c r="AJ252" s="254">
        <f t="shared" si="51"/>
        <v>0</v>
      </c>
      <c r="AK252" s="254">
        <f t="shared" si="52"/>
        <v>62.790697674418603</v>
      </c>
      <c r="AL252" s="254">
        <f t="shared" si="53"/>
        <v>100</v>
      </c>
      <c r="AM252" s="254">
        <f t="shared" si="54"/>
        <v>58.82352941176471</v>
      </c>
      <c r="AN252" s="254">
        <f t="shared" si="55"/>
        <v>82.35294117647058</v>
      </c>
    </row>
    <row r="253" spans="1:40" ht="30" customHeight="1" x14ac:dyDescent="0.2">
      <c r="A253" s="41">
        <f>'STUDENT NAMELIST'!A241</f>
        <v>237</v>
      </c>
      <c r="B253" s="65" t="str">
        <f>'STUDENT NAMELIST'!B241</f>
        <v>2023PEC AI 422</v>
      </c>
      <c r="C253" s="65">
        <f>'STUDENT NAMELIST'!C241</f>
        <v>211423243239</v>
      </c>
      <c r="D253" s="98" t="str">
        <f>'STUDENT NAMELIST'!D241</f>
        <v>LAKSHMANAN S</v>
      </c>
      <c r="E253" s="41">
        <v>2</v>
      </c>
      <c r="F253" s="41">
        <v>2</v>
      </c>
      <c r="G253" s="41">
        <v>2</v>
      </c>
      <c r="H253" s="41">
        <v>2</v>
      </c>
      <c r="I253" s="41">
        <v>2</v>
      </c>
      <c r="J253" s="41">
        <v>2</v>
      </c>
      <c r="K253" s="41">
        <v>2</v>
      </c>
      <c r="L253" s="41">
        <v>1</v>
      </c>
      <c r="M253" s="41">
        <v>0</v>
      </c>
      <c r="N253" s="41">
        <v>0</v>
      </c>
      <c r="O253" s="91">
        <v>11</v>
      </c>
      <c r="P253" s="91">
        <v>0</v>
      </c>
      <c r="Q253" s="91">
        <v>0</v>
      </c>
      <c r="R253" s="237">
        <v>11</v>
      </c>
      <c r="S253" s="91">
        <v>10</v>
      </c>
      <c r="T253" s="91">
        <v>0</v>
      </c>
      <c r="U253" s="91">
        <v>11</v>
      </c>
      <c r="V253" s="91">
        <v>0</v>
      </c>
      <c r="W253" s="91">
        <v>0</v>
      </c>
      <c r="X253" s="91">
        <v>11</v>
      </c>
      <c r="Y253" s="91">
        <v>11</v>
      </c>
      <c r="Z253" s="91">
        <v>0</v>
      </c>
      <c r="AA253" s="92">
        <f t="shared" si="56"/>
        <v>80</v>
      </c>
      <c r="AB253" s="284">
        <f t="shared" si="44"/>
        <v>6</v>
      </c>
      <c r="AC253" s="284">
        <f t="shared" si="45"/>
        <v>0</v>
      </c>
      <c r="AD253" s="284">
        <f t="shared" si="46"/>
        <v>47</v>
      </c>
      <c r="AE253" s="284">
        <f t="shared" si="47"/>
        <v>6</v>
      </c>
      <c r="AF253" s="284">
        <f t="shared" si="48"/>
        <v>13</v>
      </c>
      <c r="AG253" s="284">
        <f t="shared" si="57"/>
        <v>14</v>
      </c>
      <c r="AH253" s="4">
        <f t="shared" si="49"/>
        <v>80</v>
      </c>
      <c r="AI253" s="254">
        <f t="shared" si="50"/>
        <v>100</v>
      </c>
      <c r="AJ253" s="254">
        <f t="shared" si="51"/>
        <v>0</v>
      </c>
      <c r="AK253" s="254">
        <f t="shared" si="52"/>
        <v>83.928571428571431</v>
      </c>
      <c r="AL253" s="254">
        <f t="shared" si="53"/>
        <v>100</v>
      </c>
      <c r="AM253" s="254">
        <f t="shared" si="54"/>
        <v>86.666666666666671</v>
      </c>
      <c r="AN253" s="254">
        <f t="shared" si="55"/>
        <v>93.333333333333329</v>
      </c>
    </row>
    <row r="254" spans="1:40" ht="30" customHeight="1" x14ac:dyDescent="0.2">
      <c r="A254" s="41">
        <f>'STUDENT NAMELIST'!A242</f>
        <v>238</v>
      </c>
      <c r="B254" s="65" t="str">
        <f>'STUDENT NAMELIST'!B242</f>
        <v>2023PEC AI 423</v>
      </c>
      <c r="C254" s="65">
        <f>'STUDENT NAMELIST'!C242</f>
        <v>211423243240</v>
      </c>
      <c r="D254" s="98" t="str">
        <f>'STUDENT NAMELIST'!D242</f>
        <v>LALITHKANNAN P</v>
      </c>
      <c r="E254" s="41">
        <v>2</v>
      </c>
      <c r="F254" s="41">
        <v>2</v>
      </c>
      <c r="G254" s="41">
        <v>2</v>
      </c>
      <c r="H254" s="41">
        <v>2</v>
      </c>
      <c r="I254" s="41">
        <v>2</v>
      </c>
      <c r="J254" s="41">
        <v>2</v>
      </c>
      <c r="K254" s="41">
        <v>2</v>
      </c>
      <c r="L254" s="41">
        <v>1</v>
      </c>
      <c r="M254" s="41">
        <v>0</v>
      </c>
      <c r="N254" s="41">
        <v>0</v>
      </c>
      <c r="O254" s="91">
        <v>0</v>
      </c>
      <c r="P254" s="91">
        <v>10</v>
      </c>
      <c r="Q254" s="91">
        <v>11</v>
      </c>
      <c r="R254" s="237">
        <v>0</v>
      </c>
      <c r="S254" s="91">
        <v>0</v>
      </c>
      <c r="T254" s="91">
        <v>11</v>
      </c>
      <c r="U254" s="91">
        <v>0</v>
      </c>
      <c r="V254" s="91">
        <v>11</v>
      </c>
      <c r="W254" s="91">
        <v>6</v>
      </c>
      <c r="X254" s="91">
        <v>0</v>
      </c>
      <c r="Y254" s="91">
        <v>0</v>
      </c>
      <c r="Z254" s="91">
        <v>11</v>
      </c>
      <c r="AA254" s="92">
        <f t="shared" si="56"/>
        <v>75</v>
      </c>
      <c r="AB254" s="284">
        <f t="shared" si="44"/>
        <v>6</v>
      </c>
      <c r="AC254" s="284">
        <f t="shared" si="45"/>
        <v>0</v>
      </c>
      <c r="AD254" s="284">
        <f t="shared" si="46"/>
        <v>36</v>
      </c>
      <c r="AE254" s="284">
        <f t="shared" si="47"/>
        <v>6</v>
      </c>
      <c r="AF254" s="284">
        <f t="shared" si="48"/>
        <v>13</v>
      </c>
      <c r="AG254" s="284">
        <f t="shared" si="57"/>
        <v>14</v>
      </c>
      <c r="AH254" s="4">
        <f t="shared" si="49"/>
        <v>75</v>
      </c>
      <c r="AI254" s="254">
        <f t="shared" si="50"/>
        <v>100</v>
      </c>
      <c r="AJ254" s="254">
        <f t="shared" si="51"/>
        <v>0</v>
      </c>
      <c r="AK254" s="254">
        <f t="shared" si="52"/>
        <v>83.720930232558146</v>
      </c>
      <c r="AL254" s="254">
        <f t="shared" si="53"/>
        <v>100</v>
      </c>
      <c r="AM254" s="254">
        <f t="shared" si="54"/>
        <v>76.470588235294116</v>
      </c>
      <c r="AN254" s="254">
        <f t="shared" si="55"/>
        <v>82.35294117647058</v>
      </c>
    </row>
    <row r="255" spans="1:40" ht="30" customHeight="1" x14ac:dyDescent="0.2">
      <c r="A255" s="41">
        <f>'STUDENT NAMELIST'!A243</f>
        <v>239</v>
      </c>
      <c r="B255" s="65" t="str">
        <f>'STUDENT NAMELIST'!B243</f>
        <v>2023PEC AI 200</v>
      </c>
      <c r="C255" s="65">
        <f>'STUDENT NAMELIST'!C243</f>
        <v>211423243241</v>
      </c>
      <c r="D255" s="98" t="str">
        <f>'STUDENT NAMELIST'!D243</f>
        <v>LATHIKA V</v>
      </c>
      <c r="E255" s="41">
        <v>2</v>
      </c>
      <c r="F255" s="41">
        <v>2</v>
      </c>
      <c r="G255" s="41">
        <v>2</v>
      </c>
      <c r="H255" s="41">
        <v>2</v>
      </c>
      <c r="I255" s="41">
        <v>2</v>
      </c>
      <c r="J255" s="41">
        <v>0</v>
      </c>
      <c r="K255" s="41">
        <v>0</v>
      </c>
      <c r="L255" s="41">
        <v>0</v>
      </c>
      <c r="M255" s="41">
        <v>0</v>
      </c>
      <c r="N255" s="41">
        <v>0</v>
      </c>
      <c r="O255" s="91">
        <v>7</v>
      </c>
      <c r="P255" s="91">
        <v>0</v>
      </c>
      <c r="Q255" s="91">
        <v>0</v>
      </c>
      <c r="R255" s="237">
        <v>7</v>
      </c>
      <c r="S255" s="91">
        <v>6</v>
      </c>
      <c r="T255" s="91">
        <v>0</v>
      </c>
      <c r="U255" s="91">
        <v>7</v>
      </c>
      <c r="V255" s="91">
        <v>0</v>
      </c>
      <c r="W255" s="91">
        <v>0</v>
      </c>
      <c r="X255" s="91">
        <v>11</v>
      </c>
      <c r="Y255" s="91">
        <v>7</v>
      </c>
      <c r="Z255" s="91">
        <v>0</v>
      </c>
      <c r="AA255" s="92">
        <f t="shared" si="56"/>
        <v>55</v>
      </c>
      <c r="AB255" s="284">
        <f t="shared" si="44"/>
        <v>4</v>
      </c>
      <c r="AC255" s="284">
        <f t="shared" si="45"/>
        <v>0</v>
      </c>
      <c r="AD255" s="284">
        <f t="shared" si="46"/>
        <v>31</v>
      </c>
      <c r="AE255" s="284">
        <f t="shared" si="47"/>
        <v>6</v>
      </c>
      <c r="AF255" s="284">
        <f t="shared" si="48"/>
        <v>13</v>
      </c>
      <c r="AG255" s="284">
        <f t="shared" si="57"/>
        <v>14</v>
      </c>
      <c r="AH255" s="4">
        <f t="shared" si="49"/>
        <v>55</v>
      </c>
      <c r="AI255" s="254">
        <f t="shared" si="50"/>
        <v>66.666666666666657</v>
      </c>
      <c r="AJ255" s="254">
        <f t="shared" si="51"/>
        <v>0</v>
      </c>
      <c r="AK255" s="254">
        <f t="shared" si="52"/>
        <v>55.357142857142861</v>
      </c>
      <c r="AL255" s="254">
        <f t="shared" si="53"/>
        <v>100</v>
      </c>
      <c r="AM255" s="254">
        <f t="shared" si="54"/>
        <v>86.666666666666671</v>
      </c>
      <c r="AN255" s="254">
        <f t="shared" si="55"/>
        <v>93.333333333333329</v>
      </c>
    </row>
    <row r="256" spans="1:40" ht="30" customHeight="1" x14ac:dyDescent="0.2">
      <c r="A256" s="41">
        <f>'STUDENT NAMELIST'!A244</f>
        <v>240</v>
      </c>
      <c r="B256" s="65" t="str">
        <f>'STUDENT NAMELIST'!B244</f>
        <v>2023PEC AI 201</v>
      </c>
      <c r="C256" s="65">
        <f>'STUDENT NAMELIST'!C244</f>
        <v>211423243242</v>
      </c>
      <c r="D256" s="98" t="str">
        <f>'STUDENT NAMELIST'!D244</f>
        <v>LAVANYA N G</v>
      </c>
      <c r="E256" s="41">
        <v>2</v>
      </c>
      <c r="F256" s="41">
        <v>2</v>
      </c>
      <c r="G256" s="41">
        <v>2</v>
      </c>
      <c r="H256" s="41">
        <v>2</v>
      </c>
      <c r="I256" s="41">
        <v>2</v>
      </c>
      <c r="J256" s="41">
        <v>2</v>
      </c>
      <c r="K256" s="41">
        <v>2</v>
      </c>
      <c r="L256" s="41">
        <v>2</v>
      </c>
      <c r="M256" s="41">
        <v>1</v>
      </c>
      <c r="N256" s="41">
        <v>0</v>
      </c>
      <c r="O256" s="91">
        <v>0</v>
      </c>
      <c r="P256" s="91">
        <v>12</v>
      </c>
      <c r="Q256" s="91">
        <v>13</v>
      </c>
      <c r="R256" s="237">
        <v>0</v>
      </c>
      <c r="S256" s="91">
        <v>0</v>
      </c>
      <c r="T256" s="91">
        <v>13</v>
      </c>
      <c r="U256" s="91">
        <v>0</v>
      </c>
      <c r="V256" s="91">
        <v>13</v>
      </c>
      <c r="W256" s="91">
        <v>6</v>
      </c>
      <c r="X256" s="91">
        <v>0</v>
      </c>
      <c r="Y256" s="91">
        <v>0</v>
      </c>
      <c r="Z256" s="91">
        <v>13</v>
      </c>
      <c r="AA256" s="92">
        <f t="shared" si="56"/>
        <v>87</v>
      </c>
      <c r="AB256" s="284">
        <f t="shared" si="44"/>
        <v>6</v>
      </c>
      <c r="AC256" s="284">
        <f t="shared" si="45"/>
        <v>0</v>
      </c>
      <c r="AD256" s="284">
        <f t="shared" si="46"/>
        <v>42</v>
      </c>
      <c r="AE256" s="284">
        <f t="shared" si="47"/>
        <v>6</v>
      </c>
      <c r="AF256" s="284">
        <f t="shared" si="48"/>
        <v>15</v>
      </c>
      <c r="AG256" s="284">
        <f t="shared" si="57"/>
        <v>14</v>
      </c>
      <c r="AH256" s="4">
        <f t="shared" si="49"/>
        <v>87</v>
      </c>
      <c r="AI256" s="254">
        <f t="shared" si="50"/>
        <v>100</v>
      </c>
      <c r="AJ256" s="254">
        <f t="shared" si="51"/>
        <v>0</v>
      </c>
      <c r="AK256" s="254">
        <f t="shared" si="52"/>
        <v>97.674418604651152</v>
      </c>
      <c r="AL256" s="254">
        <f t="shared" si="53"/>
        <v>100</v>
      </c>
      <c r="AM256" s="254">
        <f t="shared" si="54"/>
        <v>88.235294117647058</v>
      </c>
      <c r="AN256" s="254">
        <f t="shared" si="55"/>
        <v>82.35294117647058</v>
      </c>
    </row>
    <row r="257" spans="1:40" ht="30" customHeight="1" x14ac:dyDescent="0.2">
      <c r="A257" s="41">
        <f>'STUDENT NAMELIST'!A245</f>
        <v>241</v>
      </c>
      <c r="B257" s="65" t="str">
        <f>'STUDENT NAMELIST'!B245</f>
        <v>2023PEC AI 424</v>
      </c>
      <c r="C257" s="65">
        <f>'STUDENT NAMELIST'!C245</f>
        <v>211423243243</v>
      </c>
      <c r="D257" s="98" t="str">
        <f>'STUDENT NAMELIST'!D245</f>
        <v>LEKASVARR S</v>
      </c>
      <c r="E257" s="41">
        <v>2</v>
      </c>
      <c r="F257" s="41">
        <v>2</v>
      </c>
      <c r="G257" s="41">
        <v>2</v>
      </c>
      <c r="H257" s="41">
        <v>2</v>
      </c>
      <c r="I257" s="41">
        <v>2</v>
      </c>
      <c r="J257" s="41">
        <v>2</v>
      </c>
      <c r="K257" s="41">
        <v>2</v>
      </c>
      <c r="L257" s="41">
        <v>2</v>
      </c>
      <c r="M257" s="41">
        <v>0</v>
      </c>
      <c r="N257" s="41">
        <v>0</v>
      </c>
      <c r="O257" s="91">
        <v>12</v>
      </c>
      <c r="P257" s="91">
        <v>0</v>
      </c>
      <c r="Q257" s="91">
        <v>0</v>
      </c>
      <c r="R257" s="237">
        <v>12</v>
      </c>
      <c r="S257" s="91">
        <v>10</v>
      </c>
      <c r="T257" s="91">
        <v>0</v>
      </c>
      <c r="U257" s="91">
        <v>12</v>
      </c>
      <c r="V257" s="91">
        <v>0</v>
      </c>
      <c r="W257" s="91">
        <v>0</v>
      </c>
      <c r="X257" s="91">
        <v>11</v>
      </c>
      <c r="Y257" s="91">
        <v>12</v>
      </c>
      <c r="Z257" s="91">
        <v>0</v>
      </c>
      <c r="AA257" s="92">
        <f t="shared" si="56"/>
        <v>85</v>
      </c>
      <c r="AB257" s="284">
        <f t="shared" si="44"/>
        <v>6</v>
      </c>
      <c r="AC257" s="284">
        <f t="shared" si="45"/>
        <v>0</v>
      </c>
      <c r="AD257" s="284">
        <f t="shared" si="46"/>
        <v>50</v>
      </c>
      <c r="AE257" s="284">
        <f t="shared" si="47"/>
        <v>6</v>
      </c>
      <c r="AF257" s="284">
        <f t="shared" si="48"/>
        <v>13</v>
      </c>
      <c r="AG257" s="284">
        <f t="shared" si="57"/>
        <v>14</v>
      </c>
      <c r="AH257" s="4">
        <f t="shared" si="49"/>
        <v>85</v>
      </c>
      <c r="AI257" s="254">
        <f t="shared" si="50"/>
        <v>100</v>
      </c>
      <c r="AJ257" s="254">
        <f t="shared" si="51"/>
        <v>0</v>
      </c>
      <c r="AK257" s="254">
        <f t="shared" si="52"/>
        <v>89.285714285714292</v>
      </c>
      <c r="AL257" s="254">
        <f t="shared" si="53"/>
        <v>100</v>
      </c>
      <c r="AM257" s="254">
        <f t="shared" si="54"/>
        <v>86.666666666666671</v>
      </c>
      <c r="AN257" s="254">
        <f t="shared" si="55"/>
        <v>93.333333333333329</v>
      </c>
    </row>
    <row r="258" spans="1:40" ht="30" customHeight="1" x14ac:dyDescent="0.2">
      <c r="A258" s="41">
        <f>'STUDENT NAMELIST'!A246</f>
        <v>242</v>
      </c>
      <c r="B258" s="65" t="str">
        <f>'STUDENT NAMELIST'!B246</f>
        <v>2023PEC AI 425</v>
      </c>
      <c r="C258" s="65">
        <f>'STUDENT NAMELIST'!C246</f>
        <v>211423243244</v>
      </c>
      <c r="D258" s="98" t="str">
        <f>'STUDENT NAMELIST'!D246</f>
        <v>LINGESH B R</v>
      </c>
      <c r="E258" s="41">
        <v>2</v>
      </c>
      <c r="F258" s="41">
        <v>2</v>
      </c>
      <c r="G258" s="41">
        <v>2</v>
      </c>
      <c r="H258" s="41">
        <v>2</v>
      </c>
      <c r="I258" s="41">
        <v>2</v>
      </c>
      <c r="J258" s="41">
        <v>2</v>
      </c>
      <c r="K258" s="41">
        <v>2</v>
      </c>
      <c r="L258" s="41">
        <v>1</v>
      </c>
      <c r="M258" s="41">
        <v>0</v>
      </c>
      <c r="N258" s="41">
        <v>0</v>
      </c>
      <c r="O258" s="91">
        <v>0</v>
      </c>
      <c r="P258" s="91">
        <v>10</v>
      </c>
      <c r="Q258" s="91">
        <v>11</v>
      </c>
      <c r="R258" s="237">
        <v>0</v>
      </c>
      <c r="S258" s="91">
        <v>0</v>
      </c>
      <c r="T258" s="91">
        <v>11</v>
      </c>
      <c r="U258" s="91">
        <v>0</v>
      </c>
      <c r="V258" s="91">
        <v>11</v>
      </c>
      <c r="W258" s="91">
        <v>7</v>
      </c>
      <c r="X258" s="91">
        <v>0</v>
      </c>
      <c r="Y258" s="91">
        <v>0</v>
      </c>
      <c r="Z258" s="91">
        <v>11</v>
      </c>
      <c r="AA258" s="92">
        <f t="shared" si="56"/>
        <v>76</v>
      </c>
      <c r="AB258" s="284">
        <f t="shared" si="44"/>
        <v>6</v>
      </c>
      <c r="AC258" s="284">
        <f t="shared" si="45"/>
        <v>0</v>
      </c>
      <c r="AD258" s="284">
        <f t="shared" si="46"/>
        <v>36</v>
      </c>
      <c r="AE258" s="284">
        <f t="shared" si="47"/>
        <v>6</v>
      </c>
      <c r="AF258" s="284">
        <f t="shared" si="48"/>
        <v>13</v>
      </c>
      <c r="AG258" s="284">
        <f t="shared" si="57"/>
        <v>14</v>
      </c>
      <c r="AH258" s="4">
        <f t="shared" si="49"/>
        <v>76</v>
      </c>
      <c r="AI258" s="254">
        <f t="shared" si="50"/>
        <v>100</v>
      </c>
      <c r="AJ258" s="254">
        <f t="shared" si="51"/>
        <v>0</v>
      </c>
      <c r="AK258" s="254">
        <f t="shared" si="52"/>
        <v>83.720930232558146</v>
      </c>
      <c r="AL258" s="254">
        <f t="shared" si="53"/>
        <v>100</v>
      </c>
      <c r="AM258" s="254">
        <f t="shared" si="54"/>
        <v>76.470588235294116</v>
      </c>
      <c r="AN258" s="254">
        <f t="shared" si="55"/>
        <v>82.35294117647058</v>
      </c>
    </row>
    <row r="259" spans="1:40" ht="30" customHeight="1" x14ac:dyDescent="0.2">
      <c r="A259" s="41">
        <f>'STUDENT NAMELIST'!A247</f>
        <v>243</v>
      </c>
      <c r="B259" s="65" t="str">
        <f>'STUDENT NAMELIST'!B247</f>
        <v>2023PEC AI 426</v>
      </c>
      <c r="C259" s="65">
        <f>'STUDENT NAMELIST'!C247</f>
        <v>211423243245</v>
      </c>
      <c r="D259" s="98" t="str">
        <f>'STUDENT NAMELIST'!D247</f>
        <v>LISHAL R</v>
      </c>
      <c r="E259" s="41">
        <v>2</v>
      </c>
      <c r="F259" s="41">
        <v>2</v>
      </c>
      <c r="G259" s="41">
        <v>2</v>
      </c>
      <c r="H259" s="41">
        <v>2</v>
      </c>
      <c r="I259" s="41">
        <v>2</v>
      </c>
      <c r="J259" s="41">
        <v>2</v>
      </c>
      <c r="K259" s="41">
        <v>1</v>
      </c>
      <c r="L259" s="41">
        <v>0</v>
      </c>
      <c r="M259" s="41">
        <v>0</v>
      </c>
      <c r="N259" s="41">
        <v>0</v>
      </c>
      <c r="O259" s="91">
        <v>9</v>
      </c>
      <c r="P259" s="91">
        <v>0</v>
      </c>
      <c r="Q259" s="91">
        <v>0</v>
      </c>
      <c r="R259" s="237">
        <v>9</v>
      </c>
      <c r="S259" s="91">
        <v>8</v>
      </c>
      <c r="T259" s="91">
        <v>0</v>
      </c>
      <c r="U259" s="91">
        <v>9</v>
      </c>
      <c r="V259" s="91">
        <v>0</v>
      </c>
      <c r="W259" s="91">
        <v>0</v>
      </c>
      <c r="X259" s="91">
        <v>6</v>
      </c>
      <c r="Y259" s="91">
        <v>9</v>
      </c>
      <c r="Z259" s="91">
        <v>0</v>
      </c>
      <c r="AA259" s="92">
        <f t="shared" si="56"/>
        <v>63</v>
      </c>
      <c r="AB259" s="284">
        <f t="shared" si="44"/>
        <v>5</v>
      </c>
      <c r="AC259" s="284">
        <f t="shared" si="45"/>
        <v>0</v>
      </c>
      <c r="AD259" s="284">
        <f t="shared" si="46"/>
        <v>39</v>
      </c>
      <c r="AE259" s="284">
        <f t="shared" si="47"/>
        <v>6</v>
      </c>
      <c r="AF259" s="284">
        <f t="shared" si="48"/>
        <v>8</v>
      </c>
      <c r="AG259" s="284">
        <f t="shared" si="57"/>
        <v>14</v>
      </c>
      <c r="AH259" s="4">
        <f t="shared" si="49"/>
        <v>63</v>
      </c>
      <c r="AI259" s="254">
        <f t="shared" si="50"/>
        <v>83.333333333333343</v>
      </c>
      <c r="AJ259" s="254">
        <f t="shared" si="51"/>
        <v>0</v>
      </c>
      <c r="AK259" s="254">
        <f t="shared" si="52"/>
        <v>69.642857142857139</v>
      </c>
      <c r="AL259" s="254">
        <f t="shared" si="53"/>
        <v>100</v>
      </c>
      <c r="AM259" s="254">
        <f t="shared" si="54"/>
        <v>53.333333333333336</v>
      </c>
      <c r="AN259" s="254">
        <f t="shared" si="55"/>
        <v>93.333333333333329</v>
      </c>
    </row>
    <row r="260" spans="1:40" ht="30" customHeight="1" x14ac:dyDescent="0.2">
      <c r="A260" s="41">
        <f>'STUDENT NAMELIST'!A248</f>
        <v>244</v>
      </c>
      <c r="B260" s="65" t="str">
        <f>'STUDENT NAMELIST'!B248</f>
        <v>2023PEC AI 427</v>
      </c>
      <c r="C260" s="65">
        <f>'STUDENT NAMELIST'!C248</f>
        <v>211423243246</v>
      </c>
      <c r="D260" s="98" t="str">
        <f>'STUDENT NAMELIST'!D248</f>
        <v>LOGA ARAVINDAN S</v>
      </c>
      <c r="E260" s="41">
        <v>2</v>
      </c>
      <c r="F260" s="41">
        <v>2</v>
      </c>
      <c r="G260" s="41">
        <v>2</v>
      </c>
      <c r="H260" s="41">
        <v>2</v>
      </c>
      <c r="I260" s="41">
        <v>2</v>
      </c>
      <c r="J260" s="41">
        <v>2</v>
      </c>
      <c r="K260" s="41">
        <v>2</v>
      </c>
      <c r="L260" s="41">
        <v>2</v>
      </c>
      <c r="M260" s="41">
        <v>0</v>
      </c>
      <c r="N260" s="41">
        <v>0</v>
      </c>
      <c r="O260" s="91">
        <v>0</v>
      </c>
      <c r="P260" s="91">
        <v>11</v>
      </c>
      <c r="Q260" s="91">
        <v>12</v>
      </c>
      <c r="R260" s="237">
        <v>0</v>
      </c>
      <c r="S260" s="91">
        <v>0</v>
      </c>
      <c r="T260" s="91">
        <v>12</v>
      </c>
      <c r="U260" s="91">
        <v>0</v>
      </c>
      <c r="V260" s="91">
        <v>12</v>
      </c>
      <c r="W260" s="91">
        <v>5</v>
      </c>
      <c r="X260" s="91">
        <v>0</v>
      </c>
      <c r="Y260" s="91">
        <v>0</v>
      </c>
      <c r="Z260" s="91">
        <v>12</v>
      </c>
      <c r="AA260" s="92">
        <f t="shared" si="56"/>
        <v>80</v>
      </c>
      <c r="AB260" s="284">
        <f t="shared" si="44"/>
        <v>6</v>
      </c>
      <c r="AC260" s="284">
        <f t="shared" si="45"/>
        <v>0</v>
      </c>
      <c r="AD260" s="284">
        <f t="shared" si="46"/>
        <v>39</v>
      </c>
      <c r="AE260" s="284">
        <f t="shared" si="47"/>
        <v>6</v>
      </c>
      <c r="AF260" s="284">
        <f t="shared" si="48"/>
        <v>14</v>
      </c>
      <c r="AG260" s="284">
        <f t="shared" si="57"/>
        <v>14</v>
      </c>
      <c r="AH260" s="4">
        <f t="shared" si="49"/>
        <v>80</v>
      </c>
      <c r="AI260" s="254">
        <f t="shared" si="50"/>
        <v>100</v>
      </c>
      <c r="AJ260" s="254">
        <f t="shared" si="51"/>
        <v>0</v>
      </c>
      <c r="AK260" s="254">
        <f t="shared" si="52"/>
        <v>90.697674418604649</v>
      </c>
      <c r="AL260" s="254">
        <f t="shared" si="53"/>
        <v>100</v>
      </c>
      <c r="AM260" s="254">
        <f t="shared" si="54"/>
        <v>82.35294117647058</v>
      </c>
      <c r="AN260" s="254">
        <f t="shared" si="55"/>
        <v>82.35294117647058</v>
      </c>
    </row>
    <row r="261" spans="1:40" ht="30" customHeight="1" x14ac:dyDescent="0.2">
      <c r="A261" s="41">
        <f>'STUDENT NAMELIST'!A249</f>
        <v>245</v>
      </c>
      <c r="B261" s="65" t="str">
        <f>'STUDENT NAMELIST'!B249</f>
        <v>2023PEC AI 428</v>
      </c>
      <c r="C261" s="65">
        <f>'STUDENT NAMELIST'!C249</f>
        <v>211423243247</v>
      </c>
      <c r="D261" s="98" t="str">
        <f>'STUDENT NAMELIST'!D249</f>
        <v>LOGAPRADEEP T</v>
      </c>
      <c r="E261" s="41">
        <v>2</v>
      </c>
      <c r="F261" s="41">
        <v>2</v>
      </c>
      <c r="G261" s="41">
        <v>2</v>
      </c>
      <c r="H261" s="41">
        <v>2</v>
      </c>
      <c r="I261" s="41">
        <v>2</v>
      </c>
      <c r="J261" s="41">
        <v>2</v>
      </c>
      <c r="K261" s="41">
        <v>2</v>
      </c>
      <c r="L261" s="41">
        <v>1</v>
      </c>
      <c r="M261" s="41">
        <v>0</v>
      </c>
      <c r="N261" s="41">
        <v>0</v>
      </c>
      <c r="O261" s="91">
        <v>11</v>
      </c>
      <c r="P261" s="91">
        <v>0</v>
      </c>
      <c r="Q261" s="91">
        <v>0</v>
      </c>
      <c r="R261" s="237">
        <v>11</v>
      </c>
      <c r="S261" s="91">
        <v>10</v>
      </c>
      <c r="T261" s="91">
        <v>0</v>
      </c>
      <c r="U261" s="91">
        <v>11</v>
      </c>
      <c r="V261" s="91">
        <v>0</v>
      </c>
      <c r="W261" s="91">
        <v>0</v>
      </c>
      <c r="X261" s="91">
        <v>10</v>
      </c>
      <c r="Y261" s="91">
        <v>12</v>
      </c>
      <c r="Z261" s="91">
        <v>0</v>
      </c>
      <c r="AA261" s="92">
        <f t="shared" si="56"/>
        <v>80</v>
      </c>
      <c r="AB261" s="284">
        <f t="shared" si="44"/>
        <v>6</v>
      </c>
      <c r="AC261" s="284">
        <f t="shared" si="45"/>
        <v>0</v>
      </c>
      <c r="AD261" s="284">
        <f t="shared" si="46"/>
        <v>47</v>
      </c>
      <c r="AE261" s="284">
        <f t="shared" si="47"/>
        <v>6</v>
      </c>
      <c r="AF261" s="284">
        <f t="shared" si="48"/>
        <v>12</v>
      </c>
      <c r="AG261" s="284">
        <f t="shared" si="57"/>
        <v>14</v>
      </c>
      <c r="AH261" s="4">
        <f t="shared" si="49"/>
        <v>80</v>
      </c>
      <c r="AI261" s="254">
        <f t="shared" si="50"/>
        <v>100</v>
      </c>
      <c r="AJ261" s="254">
        <f t="shared" si="51"/>
        <v>0</v>
      </c>
      <c r="AK261" s="254">
        <f t="shared" si="52"/>
        <v>83.928571428571431</v>
      </c>
      <c r="AL261" s="254">
        <f t="shared" si="53"/>
        <v>100</v>
      </c>
      <c r="AM261" s="254">
        <f t="shared" si="54"/>
        <v>80</v>
      </c>
      <c r="AN261" s="254">
        <f t="shared" si="55"/>
        <v>93.333333333333329</v>
      </c>
    </row>
    <row r="262" spans="1:40" ht="30" customHeight="1" x14ac:dyDescent="0.2">
      <c r="A262" s="41">
        <f>'STUDENT NAMELIST'!A250</f>
        <v>246</v>
      </c>
      <c r="B262" s="65" t="str">
        <f>'STUDENT NAMELIST'!B250</f>
        <v>2023PEC AI 429</v>
      </c>
      <c r="C262" s="65">
        <f>'STUDENT NAMELIST'!C250</f>
        <v>211423243248</v>
      </c>
      <c r="D262" s="98" t="str">
        <f>'STUDENT NAMELIST'!D250</f>
        <v>LOGESH KUMAR S</v>
      </c>
      <c r="E262" s="41">
        <v>2</v>
      </c>
      <c r="F262" s="41">
        <v>2</v>
      </c>
      <c r="G262" s="41">
        <v>2</v>
      </c>
      <c r="H262" s="41">
        <v>2</v>
      </c>
      <c r="I262" s="41">
        <v>2</v>
      </c>
      <c r="J262" s="41">
        <v>2</v>
      </c>
      <c r="K262" s="41">
        <v>2</v>
      </c>
      <c r="L262" s="41">
        <v>1</v>
      </c>
      <c r="M262" s="41">
        <v>0</v>
      </c>
      <c r="N262" s="41">
        <v>0</v>
      </c>
      <c r="O262" s="91">
        <v>0</v>
      </c>
      <c r="P262" s="91">
        <v>10</v>
      </c>
      <c r="Q262" s="91">
        <v>11</v>
      </c>
      <c r="R262" s="237">
        <v>0</v>
      </c>
      <c r="S262" s="91">
        <v>0</v>
      </c>
      <c r="T262" s="91">
        <v>11</v>
      </c>
      <c r="U262" s="91">
        <v>0</v>
      </c>
      <c r="V262" s="91">
        <v>11</v>
      </c>
      <c r="W262" s="91">
        <v>4</v>
      </c>
      <c r="X262" s="91">
        <v>0</v>
      </c>
      <c r="Y262" s="91">
        <v>0</v>
      </c>
      <c r="Z262" s="91">
        <v>11</v>
      </c>
      <c r="AA262" s="92">
        <f t="shared" si="56"/>
        <v>73</v>
      </c>
      <c r="AB262" s="284">
        <f t="shared" si="44"/>
        <v>6</v>
      </c>
      <c r="AC262" s="284">
        <f t="shared" si="45"/>
        <v>0</v>
      </c>
      <c r="AD262" s="284">
        <f t="shared" si="46"/>
        <v>36</v>
      </c>
      <c r="AE262" s="284">
        <f t="shared" si="47"/>
        <v>6</v>
      </c>
      <c r="AF262" s="284">
        <f t="shared" si="48"/>
        <v>13</v>
      </c>
      <c r="AG262" s="284">
        <f t="shared" si="57"/>
        <v>14</v>
      </c>
      <c r="AH262" s="4">
        <f t="shared" si="49"/>
        <v>73</v>
      </c>
      <c r="AI262" s="254">
        <f t="shared" si="50"/>
        <v>100</v>
      </c>
      <c r="AJ262" s="254">
        <f t="shared" si="51"/>
        <v>0</v>
      </c>
      <c r="AK262" s="254">
        <f t="shared" si="52"/>
        <v>83.720930232558146</v>
      </c>
      <c r="AL262" s="254">
        <f t="shared" si="53"/>
        <v>100</v>
      </c>
      <c r="AM262" s="254">
        <f t="shared" si="54"/>
        <v>76.470588235294116</v>
      </c>
      <c r="AN262" s="254">
        <f t="shared" si="55"/>
        <v>82.35294117647058</v>
      </c>
    </row>
    <row r="263" spans="1:40" ht="30" customHeight="1" x14ac:dyDescent="0.2">
      <c r="A263" s="41">
        <f>'STUDENT NAMELIST'!A251</f>
        <v>247</v>
      </c>
      <c r="B263" s="65" t="str">
        <f>'STUDENT NAMELIST'!B251</f>
        <v>2023PEC AI 202</v>
      </c>
      <c r="C263" s="65">
        <f>'STUDENT NAMELIST'!C251</f>
        <v>211423243249</v>
      </c>
      <c r="D263" s="98" t="str">
        <f>'STUDENT NAMELIST'!D251</f>
        <v>LOGESWARI K</v>
      </c>
      <c r="E263" s="41">
        <v>2</v>
      </c>
      <c r="F263" s="41">
        <v>2</v>
      </c>
      <c r="G263" s="41">
        <v>2</v>
      </c>
      <c r="H263" s="41">
        <v>2</v>
      </c>
      <c r="I263" s="41">
        <v>2</v>
      </c>
      <c r="J263" s="41">
        <v>2</v>
      </c>
      <c r="K263" s="41">
        <v>2</v>
      </c>
      <c r="L263" s="41">
        <v>2</v>
      </c>
      <c r="M263" s="41">
        <v>2</v>
      </c>
      <c r="N263" s="41">
        <v>0</v>
      </c>
      <c r="O263" s="91">
        <v>13</v>
      </c>
      <c r="P263" s="91">
        <v>0</v>
      </c>
      <c r="Q263" s="91">
        <v>0</v>
      </c>
      <c r="R263" s="237">
        <v>13</v>
      </c>
      <c r="S263" s="91">
        <v>11</v>
      </c>
      <c r="T263" s="91">
        <v>0</v>
      </c>
      <c r="U263" s="91">
        <v>13</v>
      </c>
      <c r="V263" s="91">
        <v>0</v>
      </c>
      <c r="W263" s="91">
        <v>0</v>
      </c>
      <c r="X263" s="91">
        <v>11</v>
      </c>
      <c r="Y263" s="91">
        <v>13</v>
      </c>
      <c r="Z263" s="91">
        <v>0</v>
      </c>
      <c r="AA263" s="92">
        <f t="shared" si="56"/>
        <v>92</v>
      </c>
      <c r="AB263" s="284">
        <f t="shared" si="44"/>
        <v>6</v>
      </c>
      <c r="AC263" s="284">
        <f t="shared" si="45"/>
        <v>0</v>
      </c>
      <c r="AD263" s="284">
        <f t="shared" si="46"/>
        <v>54</v>
      </c>
      <c r="AE263" s="284">
        <f t="shared" si="47"/>
        <v>6</v>
      </c>
      <c r="AF263" s="284">
        <f t="shared" si="48"/>
        <v>13</v>
      </c>
      <c r="AG263" s="284">
        <f t="shared" si="57"/>
        <v>14</v>
      </c>
      <c r="AH263" s="4">
        <f t="shared" si="49"/>
        <v>92</v>
      </c>
      <c r="AI263" s="254">
        <f t="shared" si="50"/>
        <v>100</v>
      </c>
      <c r="AJ263" s="254">
        <f t="shared" si="51"/>
        <v>0</v>
      </c>
      <c r="AK263" s="254">
        <f t="shared" si="52"/>
        <v>96.428571428571431</v>
      </c>
      <c r="AL263" s="254">
        <f t="shared" si="53"/>
        <v>100</v>
      </c>
      <c r="AM263" s="254">
        <f t="shared" si="54"/>
        <v>86.666666666666671</v>
      </c>
      <c r="AN263" s="254">
        <f t="shared" si="55"/>
        <v>93.333333333333329</v>
      </c>
    </row>
    <row r="264" spans="1:40" ht="30" customHeight="1" x14ac:dyDescent="0.2">
      <c r="A264" s="41">
        <f>'STUDENT NAMELIST'!A252</f>
        <v>248</v>
      </c>
      <c r="B264" s="65" t="str">
        <f>'STUDENT NAMELIST'!B252</f>
        <v>2023PEC AI 203</v>
      </c>
      <c r="C264" s="65">
        <f>'STUDENT NAMELIST'!C252</f>
        <v>211423243250</v>
      </c>
      <c r="D264" s="98" t="str">
        <f>'STUDENT NAMELIST'!D252</f>
        <v>LOGITHA P C</v>
      </c>
      <c r="E264" s="41">
        <v>2</v>
      </c>
      <c r="F264" s="41">
        <v>2</v>
      </c>
      <c r="G264" s="41">
        <v>2</v>
      </c>
      <c r="H264" s="41">
        <v>2</v>
      </c>
      <c r="I264" s="41">
        <v>1</v>
      </c>
      <c r="J264" s="41">
        <v>0</v>
      </c>
      <c r="K264" s="41">
        <v>0</v>
      </c>
      <c r="L264" s="41">
        <v>0</v>
      </c>
      <c r="M264" s="41">
        <v>0</v>
      </c>
      <c r="N264" s="41">
        <v>0</v>
      </c>
      <c r="O264" s="91">
        <v>0</v>
      </c>
      <c r="P264" s="91">
        <v>7</v>
      </c>
      <c r="Q264" s="91">
        <v>7</v>
      </c>
      <c r="R264" s="237">
        <v>0</v>
      </c>
      <c r="S264" s="91">
        <v>0</v>
      </c>
      <c r="T264" s="91">
        <v>7</v>
      </c>
      <c r="U264" s="91">
        <v>0</v>
      </c>
      <c r="V264" s="91">
        <v>7</v>
      </c>
      <c r="W264" s="91">
        <v>6</v>
      </c>
      <c r="X264" s="91">
        <v>0</v>
      </c>
      <c r="Y264" s="91">
        <v>0</v>
      </c>
      <c r="Z264" s="91">
        <v>7</v>
      </c>
      <c r="AA264" s="92">
        <f t="shared" si="56"/>
        <v>50</v>
      </c>
      <c r="AB264" s="284">
        <f t="shared" si="44"/>
        <v>4</v>
      </c>
      <c r="AC264" s="284">
        <f t="shared" si="45"/>
        <v>0</v>
      </c>
      <c r="AD264" s="284">
        <f t="shared" si="46"/>
        <v>24</v>
      </c>
      <c r="AE264" s="284">
        <f t="shared" si="47"/>
        <v>6</v>
      </c>
      <c r="AF264" s="284">
        <f t="shared" si="48"/>
        <v>9</v>
      </c>
      <c r="AG264" s="284">
        <f t="shared" si="57"/>
        <v>14</v>
      </c>
      <c r="AH264" s="4">
        <f t="shared" si="49"/>
        <v>50</v>
      </c>
      <c r="AI264" s="254">
        <f t="shared" si="50"/>
        <v>66.666666666666657</v>
      </c>
      <c r="AJ264" s="254">
        <f t="shared" si="51"/>
        <v>0</v>
      </c>
      <c r="AK264" s="254">
        <f t="shared" si="52"/>
        <v>55.813953488372093</v>
      </c>
      <c r="AL264" s="254">
        <f t="shared" si="53"/>
        <v>100</v>
      </c>
      <c r="AM264" s="254">
        <f t="shared" si="54"/>
        <v>52.941176470588239</v>
      </c>
      <c r="AN264" s="254">
        <f t="shared" si="55"/>
        <v>82.35294117647058</v>
      </c>
    </row>
    <row r="265" spans="1:40" ht="30" customHeight="1" x14ac:dyDescent="0.2">
      <c r="A265" s="41">
        <f>'STUDENT NAMELIST'!A253</f>
        <v>249</v>
      </c>
      <c r="B265" s="65" t="str">
        <f>'STUDENT NAMELIST'!B253</f>
        <v>2023PEC AI 430</v>
      </c>
      <c r="C265" s="65">
        <f>'STUDENT NAMELIST'!C253</f>
        <v>211423243251</v>
      </c>
      <c r="D265" s="98" t="str">
        <f>'STUDENT NAMELIST'!D253</f>
        <v>LOHIT S</v>
      </c>
      <c r="E265" s="41">
        <v>2</v>
      </c>
      <c r="F265" s="41">
        <v>2</v>
      </c>
      <c r="G265" s="41">
        <v>2</v>
      </c>
      <c r="H265" s="41">
        <v>2</v>
      </c>
      <c r="I265" s="41">
        <v>2</v>
      </c>
      <c r="J265" s="41">
        <v>2</v>
      </c>
      <c r="K265" s="41">
        <v>2</v>
      </c>
      <c r="L265" s="41">
        <v>0</v>
      </c>
      <c r="M265" s="41">
        <v>0</v>
      </c>
      <c r="N265" s="41">
        <v>0</v>
      </c>
      <c r="O265" s="91">
        <v>10</v>
      </c>
      <c r="P265" s="91">
        <v>0</v>
      </c>
      <c r="Q265" s="91">
        <v>0</v>
      </c>
      <c r="R265" s="237">
        <v>10</v>
      </c>
      <c r="S265" s="91">
        <v>9</v>
      </c>
      <c r="T265" s="91">
        <v>0</v>
      </c>
      <c r="U265" s="91">
        <v>10</v>
      </c>
      <c r="V265" s="91">
        <v>0</v>
      </c>
      <c r="W265" s="91">
        <v>0</v>
      </c>
      <c r="X265" s="91">
        <v>5</v>
      </c>
      <c r="Y265" s="91">
        <v>10</v>
      </c>
      <c r="Z265" s="91">
        <v>0</v>
      </c>
      <c r="AA265" s="92">
        <f t="shared" si="56"/>
        <v>68</v>
      </c>
      <c r="AB265" s="284">
        <f t="shared" si="44"/>
        <v>6</v>
      </c>
      <c r="AC265" s="284">
        <f t="shared" si="45"/>
        <v>0</v>
      </c>
      <c r="AD265" s="284">
        <f t="shared" si="46"/>
        <v>43</v>
      </c>
      <c r="AE265" s="284">
        <f t="shared" si="47"/>
        <v>6</v>
      </c>
      <c r="AF265" s="284">
        <f t="shared" si="48"/>
        <v>7</v>
      </c>
      <c r="AG265" s="284">
        <f t="shared" si="57"/>
        <v>14</v>
      </c>
      <c r="AH265" s="4">
        <f t="shared" si="49"/>
        <v>68</v>
      </c>
      <c r="AI265" s="254">
        <f t="shared" si="50"/>
        <v>100</v>
      </c>
      <c r="AJ265" s="254">
        <f t="shared" si="51"/>
        <v>0</v>
      </c>
      <c r="AK265" s="254">
        <f t="shared" si="52"/>
        <v>76.785714285714292</v>
      </c>
      <c r="AL265" s="254">
        <f t="shared" si="53"/>
        <v>100</v>
      </c>
      <c r="AM265" s="254">
        <f t="shared" si="54"/>
        <v>46.666666666666664</v>
      </c>
      <c r="AN265" s="254">
        <f t="shared" si="55"/>
        <v>93.333333333333329</v>
      </c>
    </row>
    <row r="266" spans="1:40" ht="30" customHeight="1" x14ac:dyDescent="0.2">
      <c r="A266" s="41">
        <f>'STUDENT NAMELIST'!A254</f>
        <v>250</v>
      </c>
      <c r="B266" s="65" t="str">
        <f>'STUDENT NAMELIST'!B254</f>
        <v>2023PEC AI 431</v>
      </c>
      <c r="C266" s="65">
        <f>'STUDENT NAMELIST'!C254</f>
        <v>211423243252</v>
      </c>
      <c r="D266" s="98" t="str">
        <f>'STUDENT NAMELIST'!D254</f>
        <v>LOKESHWARAN B</v>
      </c>
      <c r="E266" s="41">
        <v>2</v>
      </c>
      <c r="F266" s="41">
        <v>2</v>
      </c>
      <c r="G266" s="41">
        <v>2</v>
      </c>
      <c r="H266" s="41">
        <v>2</v>
      </c>
      <c r="I266" s="41">
        <v>2</v>
      </c>
      <c r="J266" s="41">
        <v>2</v>
      </c>
      <c r="K266" s="41">
        <v>2</v>
      </c>
      <c r="L266" s="41">
        <v>2</v>
      </c>
      <c r="M266" s="41">
        <v>0</v>
      </c>
      <c r="N266" s="41">
        <v>0</v>
      </c>
      <c r="O266" s="91">
        <v>0</v>
      </c>
      <c r="P266" s="91">
        <v>11</v>
      </c>
      <c r="Q266" s="91">
        <v>12</v>
      </c>
      <c r="R266" s="237">
        <v>0</v>
      </c>
      <c r="S266" s="91">
        <v>0</v>
      </c>
      <c r="T266" s="91">
        <v>12</v>
      </c>
      <c r="U266" s="91">
        <v>0</v>
      </c>
      <c r="V266" s="91">
        <v>12</v>
      </c>
      <c r="W266" s="91">
        <v>9</v>
      </c>
      <c r="X266" s="91">
        <v>0</v>
      </c>
      <c r="Y266" s="91">
        <v>0</v>
      </c>
      <c r="Z266" s="91">
        <v>12</v>
      </c>
      <c r="AA266" s="92">
        <f t="shared" si="56"/>
        <v>84</v>
      </c>
      <c r="AB266" s="284">
        <f t="shared" si="44"/>
        <v>6</v>
      </c>
      <c r="AC266" s="284">
        <f t="shared" si="45"/>
        <v>0</v>
      </c>
      <c r="AD266" s="284">
        <f t="shared" si="46"/>
        <v>39</v>
      </c>
      <c r="AE266" s="284">
        <f t="shared" si="47"/>
        <v>6</v>
      </c>
      <c r="AF266" s="284">
        <f t="shared" si="48"/>
        <v>14</v>
      </c>
      <c r="AG266" s="284">
        <f t="shared" si="57"/>
        <v>14</v>
      </c>
      <c r="AH266" s="4">
        <f t="shared" si="49"/>
        <v>84</v>
      </c>
      <c r="AI266" s="254">
        <f t="shared" si="50"/>
        <v>100</v>
      </c>
      <c r="AJ266" s="254">
        <f t="shared" si="51"/>
        <v>0</v>
      </c>
      <c r="AK266" s="254">
        <f t="shared" si="52"/>
        <v>90.697674418604649</v>
      </c>
      <c r="AL266" s="254">
        <f t="shared" si="53"/>
        <v>100</v>
      </c>
      <c r="AM266" s="254">
        <f t="shared" si="54"/>
        <v>82.35294117647058</v>
      </c>
      <c r="AN266" s="254">
        <f t="shared" si="55"/>
        <v>82.35294117647058</v>
      </c>
    </row>
    <row r="267" spans="1:40" ht="30" customHeight="1" x14ac:dyDescent="0.2">
      <c r="A267" s="41">
        <f>'STUDENT NAMELIST'!A255</f>
        <v>251</v>
      </c>
      <c r="B267" s="65" t="str">
        <f>'STUDENT NAMELIST'!B255</f>
        <v>2023PEC AI 432</v>
      </c>
      <c r="C267" s="65">
        <f>'STUDENT NAMELIST'!C255</f>
        <v>211423243253</v>
      </c>
      <c r="D267" s="98" t="str">
        <f>'STUDENT NAMELIST'!D255</f>
        <v>MADESHWARAN M</v>
      </c>
      <c r="E267" s="41">
        <v>2</v>
      </c>
      <c r="F267" s="41">
        <v>2</v>
      </c>
      <c r="G267" s="41">
        <v>2</v>
      </c>
      <c r="H267" s="41">
        <v>2</v>
      </c>
      <c r="I267" s="41">
        <v>2</v>
      </c>
      <c r="J267" s="41">
        <v>2</v>
      </c>
      <c r="K267" s="41">
        <v>2</v>
      </c>
      <c r="L267" s="41">
        <v>2</v>
      </c>
      <c r="M267" s="41">
        <v>1</v>
      </c>
      <c r="N267" s="41">
        <v>0</v>
      </c>
      <c r="O267" s="91">
        <v>12</v>
      </c>
      <c r="P267" s="91">
        <v>0</v>
      </c>
      <c r="Q267" s="91">
        <v>0</v>
      </c>
      <c r="R267" s="237">
        <v>12</v>
      </c>
      <c r="S267" s="91">
        <v>11</v>
      </c>
      <c r="T267" s="91">
        <v>0</v>
      </c>
      <c r="U267" s="91">
        <v>12</v>
      </c>
      <c r="V267" s="91">
        <v>0</v>
      </c>
      <c r="W267" s="91">
        <v>0</v>
      </c>
      <c r="X267" s="91">
        <v>7</v>
      </c>
      <c r="Y267" s="91">
        <v>13</v>
      </c>
      <c r="Z267" s="91">
        <v>0</v>
      </c>
      <c r="AA267" s="92">
        <f t="shared" si="56"/>
        <v>84</v>
      </c>
      <c r="AB267" s="284">
        <f t="shared" si="44"/>
        <v>6</v>
      </c>
      <c r="AC267" s="284">
        <f t="shared" si="45"/>
        <v>0</v>
      </c>
      <c r="AD267" s="284">
        <f t="shared" si="46"/>
        <v>51</v>
      </c>
      <c r="AE267" s="284">
        <f t="shared" si="47"/>
        <v>6</v>
      </c>
      <c r="AF267" s="284">
        <f t="shared" si="48"/>
        <v>9</v>
      </c>
      <c r="AG267" s="284">
        <f t="shared" si="57"/>
        <v>14</v>
      </c>
      <c r="AH267" s="4">
        <f t="shared" si="49"/>
        <v>84</v>
      </c>
      <c r="AI267" s="254">
        <f t="shared" si="50"/>
        <v>100</v>
      </c>
      <c r="AJ267" s="254">
        <f t="shared" si="51"/>
        <v>0</v>
      </c>
      <c r="AK267" s="254">
        <f t="shared" si="52"/>
        <v>91.071428571428569</v>
      </c>
      <c r="AL267" s="254">
        <f t="shared" si="53"/>
        <v>100</v>
      </c>
      <c r="AM267" s="254">
        <f t="shared" si="54"/>
        <v>60</v>
      </c>
      <c r="AN267" s="254">
        <f t="shared" si="55"/>
        <v>93.333333333333329</v>
      </c>
    </row>
    <row r="268" spans="1:40" ht="30" customHeight="1" x14ac:dyDescent="0.2">
      <c r="A268" s="41">
        <f>'STUDENT NAMELIST'!A256</f>
        <v>252</v>
      </c>
      <c r="B268" s="65" t="str">
        <f>'STUDENT NAMELIST'!B256</f>
        <v>2023PEC AI 439</v>
      </c>
      <c r="C268" s="65">
        <f>'STUDENT NAMELIST'!C256</f>
        <v>211423243254</v>
      </c>
      <c r="D268" s="98" t="str">
        <f>'STUDENT NAMELIST'!D256</f>
        <v>MADHAN E</v>
      </c>
      <c r="E268" s="41">
        <v>2</v>
      </c>
      <c r="F268" s="41">
        <v>2</v>
      </c>
      <c r="G268" s="41">
        <v>2</v>
      </c>
      <c r="H268" s="41">
        <v>2</v>
      </c>
      <c r="I268" s="41">
        <v>2</v>
      </c>
      <c r="J268" s="41">
        <v>2</v>
      </c>
      <c r="K268" s="41">
        <v>2</v>
      </c>
      <c r="L268" s="41">
        <v>2</v>
      </c>
      <c r="M268" s="41">
        <v>0</v>
      </c>
      <c r="N268" s="41">
        <v>0</v>
      </c>
      <c r="O268" s="91">
        <v>0</v>
      </c>
      <c r="P268" s="91">
        <v>11</v>
      </c>
      <c r="Q268" s="91">
        <v>11</v>
      </c>
      <c r="R268" s="237">
        <v>0</v>
      </c>
      <c r="S268" s="91">
        <v>0</v>
      </c>
      <c r="T268" s="91">
        <v>11</v>
      </c>
      <c r="U268" s="91">
        <v>0</v>
      </c>
      <c r="V268" s="91">
        <v>11</v>
      </c>
      <c r="W268" s="91">
        <v>10</v>
      </c>
      <c r="X268" s="91">
        <v>0</v>
      </c>
      <c r="Y268" s="91">
        <v>0</v>
      </c>
      <c r="Z268" s="91">
        <v>12</v>
      </c>
      <c r="AA268" s="92">
        <f t="shared" si="56"/>
        <v>82</v>
      </c>
      <c r="AB268" s="284">
        <f t="shared" si="44"/>
        <v>6</v>
      </c>
      <c r="AC268" s="284">
        <f t="shared" si="45"/>
        <v>0</v>
      </c>
      <c r="AD268" s="284">
        <f t="shared" si="46"/>
        <v>37</v>
      </c>
      <c r="AE268" s="284">
        <f t="shared" si="47"/>
        <v>6</v>
      </c>
      <c r="AF268" s="284">
        <f t="shared" si="48"/>
        <v>14</v>
      </c>
      <c r="AG268" s="284">
        <f t="shared" si="57"/>
        <v>14</v>
      </c>
      <c r="AH268" s="4">
        <f t="shared" si="49"/>
        <v>82</v>
      </c>
      <c r="AI268" s="254">
        <f t="shared" si="50"/>
        <v>100</v>
      </c>
      <c r="AJ268" s="254">
        <f t="shared" si="51"/>
        <v>0</v>
      </c>
      <c r="AK268" s="254">
        <f t="shared" si="52"/>
        <v>86.04651162790698</v>
      </c>
      <c r="AL268" s="254">
        <f t="shared" si="53"/>
        <v>100</v>
      </c>
      <c r="AM268" s="254">
        <f t="shared" si="54"/>
        <v>82.35294117647058</v>
      </c>
      <c r="AN268" s="254">
        <f t="shared" si="55"/>
        <v>82.35294117647058</v>
      </c>
    </row>
    <row r="269" spans="1:40" ht="30" customHeight="1" x14ac:dyDescent="0.2">
      <c r="A269" s="41">
        <f>'STUDENT NAMELIST'!A257</f>
        <v>253</v>
      </c>
      <c r="B269" s="65" t="str">
        <f>'STUDENT NAMELIST'!B257</f>
        <v>2023PEC AI 433</v>
      </c>
      <c r="C269" s="65">
        <f>'STUDENT NAMELIST'!C257</f>
        <v>211423243255</v>
      </c>
      <c r="D269" s="98" t="str">
        <f>'STUDENT NAMELIST'!D257</f>
        <v>MADHAN KUMAR V</v>
      </c>
      <c r="E269" s="41">
        <v>2</v>
      </c>
      <c r="F269" s="41">
        <v>2</v>
      </c>
      <c r="G269" s="41">
        <v>2</v>
      </c>
      <c r="H269" s="41">
        <v>2</v>
      </c>
      <c r="I269" s="41">
        <v>2</v>
      </c>
      <c r="J269" s="41">
        <v>2</v>
      </c>
      <c r="K269" s="41">
        <v>2</v>
      </c>
      <c r="L269" s="41">
        <v>2</v>
      </c>
      <c r="M269" s="41">
        <v>0</v>
      </c>
      <c r="N269" s="41">
        <v>0</v>
      </c>
      <c r="O269" s="91">
        <v>12</v>
      </c>
      <c r="P269" s="91">
        <v>0</v>
      </c>
      <c r="Q269" s="91">
        <v>0</v>
      </c>
      <c r="R269" s="237">
        <v>12</v>
      </c>
      <c r="S269" s="91">
        <v>10</v>
      </c>
      <c r="T269" s="91">
        <v>0</v>
      </c>
      <c r="U269" s="91">
        <v>12</v>
      </c>
      <c r="V269" s="91">
        <v>0</v>
      </c>
      <c r="W269" s="91">
        <v>0</v>
      </c>
      <c r="X269" s="91">
        <v>6</v>
      </c>
      <c r="Y269" s="91">
        <v>12</v>
      </c>
      <c r="Z269" s="91">
        <v>0</v>
      </c>
      <c r="AA269" s="92">
        <f t="shared" si="56"/>
        <v>80</v>
      </c>
      <c r="AB269" s="284">
        <f t="shared" si="44"/>
        <v>6</v>
      </c>
      <c r="AC269" s="284">
        <f t="shared" si="45"/>
        <v>0</v>
      </c>
      <c r="AD269" s="284">
        <f t="shared" si="46"/>
        <v>50</v>
      </c>
      <c r="AE269" s="284">
        <f t="shared" si="47"/>
        <v>6</v>
      </c>
      <c r="AF269" s="284">
        <f t="shared" si="48"/>
        <v>8</v>
      </c>
      <c r="AG269" s="284">
        <f t="shared" si="57"/>
        <v>14</v>
      </c>
      <c r="AH269" s="4">
        <f t="shared" si="49"/>
        <v>80</v>
      </c>
      <c r="AI269" s="254">
        <f t="shared" si="50"/>
        <v>100</v>
      </c>
      <c r="AJ269" s="254">
        <f t="shared" si="51"/>
        <v>0</v>
      </c>
      <c r="AK269" s="254">
        <f t="shared" si="52"/>
        <v>89.285714285714292</v>
      </c>
      <c r="AL269" s="254">
        <f t="shared" si="53"/>
        <v>100</v>
      </c>
      <c r="AM269" s="254">
        <f t="shared" si="54"/>
        <v>53.333333333333336</v>
      </c>
      <c r="AN269" s="254">
        <f t="shared" si="55"/>
        <v>93.333333333333329</v>
      </c>
    </row>
    <row r="270" spans="1:40" ht="30" customHeight="1" x14ac:dyDescent="0.2">
      <c r="A270" s="41">
        <f>'STUDENT NAMELIST'!A258</f>
        <v>254</v>
      </c>
      <c r="B270" s="65" t="str">
        <f>'STUDENT NAMELIST'!B258</f>
        <v>2023PEC AI 434</v>
      </c>
      <c r="C270" s="65">
        <f>'STUDENT NAMELIST'!C258</f>
        <v>211423243256</v>
      </c>
      <c r="D270" s="98" t="str">
        <f>'STUDENT NAMELIST'!D258</f>
        <v>MADHAN RAJ V</v>
      </c>
      <c r="E270" s="41">
        <v>2</v>
      </c>
      <c r="F270" s="41">
        <v>2</v>
      </c>
      <c r="G270" s="41">
        <v>2</v>
      </c>
      <c r="H270" s="41">
        <v>2</v>
      </c>
      <c r="I270" s="41">
        <v>2</v>
      </c>
      <c r="J270" s="41">
        <v>2</v>
      </c>
      <c r="K270" s="41">
        <v>2</v>
      </c>
      <c r="L270" s="41">
        <v>2</v>
      </c>
      <c r="M270" s="41">
        <v>0</v>
      </c>
      <c r="N270" s="41">
        <v>0</v>
      </c>
      <c r="O270" s="91">
        <v>0</v>
      </c>
      <c r="P270" s="91">
        <v>11</v>
      </c>
      <c r="Q270" s="91">
        <v>11</v>
      </c>
      <c r="R270" s="237">
        <v>0</v>
      </c>
      <c r="S270" s="91">
        <v>0</v>
      </c>
      <c r="T270" s="91">
        <v>11</v>
      </c>
      <c r="U270" s="91">
        <v>0</v>
      </c>
      <c r="V270" s="91">
        <v>11</v>
      </c>
      <c r="W270" s="91">
        <v>9</v>
      </c>
      <c r="X270" s="91">
        <v>0</v>
      </c>
      <c r="Y270" s="91">
        <v>0</v>
      </c>
      <c r="Z270" s="91">
        <v>12</v>
      </c>
      <c r="AA270" s="92">
        <f t="shared" si="56"/>
        <v>81</v>
      </c>
      <c r="AB270" s="284">
        <f t="shared" si="44"/>
        <v>6</v>
      </c>
      <c r="AC270" s="284">
        <f t="shared" si="45"/>
        <v>0</v>
      </c>
      <c r="AD270" s="284">
        <f t="shared" si="46"/>
        <v>37</v>
      </c>
      <c r="AE270" s="284">
        <f t="shared" si="47"/>
        <v>6</v>
      </c>
      <c r="AF270" s="284">
        <f t="shared" si="48"/>
        <v>14</v>
      </c>
      <c r="AG270" s="284">
        <f t="shared" si="57"/>
        <v>14</v>
      </c>
      <c r="AH270" s="4">
        <f t="shared" si="49"/>
        <v>81</v>
      </c>
      <c r="AI270" s="254">
        <f t="shared" si="50"/>
        <v>100</v>
      </c>
      <c r="AJ270" s="254">
        <f t="shared" si="51"/>
        <v>0</v>
      </c>
      <c r="AK270" s="254">
        <f t="shared" si="52"/>
        <v>86.04651162790698</v>
      </c>
      <c r="AL270" s="254">
        <f t="shared" si="53"/>
        <v>100</v>
      </c>
      <c r="AM270" s="254">
        <f t="shared" si="54"/>
        <v>82.35294117647058</v>
      </c>
      <c r="AN270" s="254">
        <f t="shared" si="55"/>
        <v>82.35294117647058</v>
      </c>
    </row>
    <row r="271" spans="1:40" ht="30" customHeight="1" x14ac:dyDescent="0.2">
      <c r="A271" s="41">
        <f>'STUDENT NAMELIST'!A259</f>
        <v>255</v>
      </c>
      <c r="B271" s="65" t="str">
        <f>'STUDENT NAMELIST'!B259</f>
        <v>2023PEC AI 551</v>
      </c>
      <c r="C271" s="65">
        <f>'STUDENT NAMELIST'!C259</f>
        <v>211423243257</v>
      </c>
      <c r="D271" s="98" t="str">
        <f>'STUDENT NAMELIST'!D259</f>
        <v>MADHAN S</v>
      </c>
      <c r="E271" s="41">
        <v>2</v>
      </c>
      <c r="F271" s="41">
        <v>2</v>
      </c>
      <c r="G271" s="41">
        <v>2</v>
      </c>
      <c r="H271" s="41">
        <v>2</v>
      </c>
      <c r="I271" s="41">
        <v>2</v>
      </c>
      <c r="J271" s="41">
        <v>2</v>
      </c>
      <c r="K271" s="41">
        <v>2</v>
      </c>
      <c r="L271" s="41">
        <v>0</v>
      </c>
      <c r="M271" s="41">
        <v>0</v>
      </c>
      <c r="N271" s="41">
        <v>0</v>
      </c>
      <c r="O271" s="91">
        <v>10</v>
      </c>
      <c r="P271" s="91">
        <v>0</v>
      </c>
      <c r="Q271" s="91">
        <v>0</v>
      </c>
      <c r="R271" s="237">
        <v>10</v>
      </c>
      <c r="S271" s="91">
        <v>9</v>
      </c>
      <c r="T271" s="91">
        <v>0</v>
      </c>
      <c r="U271" s="91">
        <v>10</v>
      </c>
      <c r="V271" s="91">
        <v>0</v>
      </c>
      <c r="W271" s="91">
        <v>0</v>
      </c>
      <c r="X271" s="91">
        <v>7</v>
      </c>
      <c r="Y271" s="91">
        <v>11</v>
      </c>
      <c r="Z271" s="91">
        <v>0</v>
      </c>
      <c r="AA271" s="92">
        <f t="shared" si="56"/>
        <v>71</v>
      </c>
      <c r="AB271" s="284">
        <f t="shared" si="44"/>
        <v>6</v>
      </c>
      <c r="AC271" s="284">
        <f t="shared" si="45"/>
        <v>0</v>
      </c>
      <c r="AD271" s="284">
        <f t="shared" si="46"/>
        <v>43</v>
      </c>
      <c r="AE271" s="284">
        <f t="shared" si="47"/>
        <v>6</v>
      </c>
      <c r="AF271" s="284">
        <f t="shared" si="48"/>
        <v>9</v>
      </c>
      <c r="AG271" s="284">
        <f t="shared" si="57"/>
        <v>14</v>
      </c>
      <c r="AH271" s="4">
        <f t="shared" si="49"/>
        <v>71</v>
      </c>
      <c r="AI271" s="254">
        <f t="shared" si="50"/>
        <v>100</v>
      </c>
      <c r="AJ271" s="254">
        <f t="shared" si="51"/>
        <v>0</v>
      </c>
      <c r="AK271" s="254">
        <f t="shared" si="52"/>
        <v>76.785714285714292</v>
      </c>
      <c r="AL271" s="254">
        <f t="shared" si="53"/>
        <v>100</v>
      </c>
      <c r="AM271" s="254">
        <f t="shared" si="54"/>
        <v>60</v>
      </c>
      <c r="AN271" s="254">
        <f t="shared" si="55"/>
        <v>93.333333333333329</v>
      </c>
    </row>
    <row r="272" spans="1:40" ht="30" customHeight="1" x14ac:dyDescent="0.2">
      <c r="A272" s="41">
        <f>'STUDENT NAMELIST'!A260</f>
        <v>256</v>
      </c>
      <c r="B272" s="65" t="str">
        <f>'STUDENT NAMELIST'!B260</f>
        <v>2023PEC AI 435</v>
      </c>
      <c r="C272" s="65">
        <f>'STUDENT NAMELIST'!C260</f>
        <v>211423243258</v>
      </c>
      <c r="D272" s="98" t="str">
        <f>'STUDENT NAMELIST'!D260</f>
        <v>MADHESH E</v>
      </c>
      <c r="E272" s="41">
        <v>2</v>
      </c>
      <c r="F272" s="41">
        <v>2</v>
      </c>
      <c r="G272" s="41">
        <v>2</v>
      </c>
      <c r="H272" s="41">
        <v>2</v>
      </c>
      <c r="I272" s="41">
        <v>2</v>
      </c>
      <c r="J272" s="41">
        <v>2</v>
      </c>
      <c r="K272" s="41">
        <v>2</v>
      </c>
      <c r="L272" s="41">
        <v>1</v>
      </c>
      <c r="M272" s="41">
        <v>0</v>
      </c>
      <c r="N272" s="41">
        <v>0</v>
      </c>
      <c r="O272" s="91">
        <v>0</v>
      </c>
      <c r="P272" s="91">
        <v>10</v>
      </c>
      <c r="Q272" s="91">
        <v>11</v>
      </c>
      <c r="R272" s="237">
        <v>0</v>
      </c>
      <c r="S272" s="91">
        <v>0</v>
      </c>
      <c r="T272" s="91">
        <v>11</v>
      </c>
      <c r="U272" s="91">
        <v>0</v>
      </c>
      <c r="V272" s="91">
        <v>11</v>
      </c>
      <c r="W272" s="91">
        <v>10</v>
      </c>
      <c r="X272" s="91">
        <v>0</v>
      </c>
      <c r="Y272" s="91">
        <v>0</v>
      </c>
      <c r="Z272" s="91">
        <v>11</v>
      </c>
      <c r="AA272" s="92">
        <f t="shared" si="56"/>
        <v>79</v>
      </c>
      <c r="AB272" s="284">
        <f t="shared" si="44"/>
        <v>6</v>
      </c>
      <c r="AC272" s="284">
        <f t="shared" si="45"/>
        <v>0</v>
      </c>
      <c r="AD272" s="284">
        <f t="shared" si="46"/>
        <v>36</v>
      </c>
      <c r="AE272" s="284">
        <f t="shared" si="47"/>
        <v>6</v>
      </c>
      <c r="AF272" s="284">
        <f t="shared" si="48"/>
        <v>13</v>
      </c>
      <c r="AG272" s="284">
        <f t="shared" si="57"/>
        <v>14</v>
      </c>
      <c r="AH272" s="4">
        <f t="shared" si="49"/>
        <v>79</v>
      </c>
      <c r="AI272" s="254">
        <f t="shared" si="50"/>
        <v>100</v>
      </c>
      <c r="AJ272" s="254">
        <f t="shared" si="51"/>
        <v>0</v>
      </c>
      <c r="AK272" s="254">
        <f t="shared" si="52"/>
        <v>83.720930232558146</v>
      </c>
      <c r="AL272" s="254">
        <f t="shared" si="53"/>
        <v>100</v>
      </c>
      <c r="AM272" s="254">
        <f t="shared" si="54"/>
        <v>76.470588235294116</v>
      </c>
      <c r="AN272" s="254">
        <f t="shared" si="55"/>
        <v>82.35294117647058</v>
      </c>
    </row>
    <row r="273" spans="1:40" ht="30" customHeight="1" x14ac:dyDescent="0.2">
      <c r="A273" s="41">
        <f>'STUDENT NAMELIST'!A261</f>
        <v>257</v>
      </c>
      <c r="B273" s="65" t="str">
        <f>'STUDENT NAMELIST'!B261</f>
        <v>2023PEC AI 204</v>
      </c>
      <c r="C273" s="65">
        <f>'STUDENT NAMELIST'!C261</f>
        <v>211423243259</v>
      </c>
      <c r="D273" s="98" t="str">
        <f>'STUDENT NAMELIST'!D261</f>
        <v>MADHIVANI A</v>
      </c>
      <c r="E273" s="41">
        <v>2</v>
      </c>
      <c r="F273" s="41">
        <v>2</v>
      </c>
      <c r="G273" s="41">
        <v>2</v>
      </c>
      <c r="H273" s="41">
        <v>2</v>
      </c>
      <c r="I273" s="41">
        <v>2</v>
      </c>
      <c r="J273" s="41">
        <v>2</v>
      </c>
      <c r="K273" s="41">
        <v>2</v>
      </c>
      <c r="L273" s="41">
        <v>2</v>
      </c>
      <c r="M273" s="41">
        <v>1</v>
      </c>
      <c r="N273" s="41">
        <v>0</v>
      </c>
      <c r="O273" s="91">
        <v>13</v>
      </c>
      <c r="P273" s="91">
        <v>0</v>
      </c>
      <c r="Q273" s="91">
        <v>0</v>
      </c>
      <c r="R273" s="237">
        <v>13</v>
      </c>
      <c r="S273" s="91">
        <v>11</v>
      </c>
      <c r="T273" s="91">
        <v>0</v>
      </c>
      <c r="U273" s="91">
        <v>13</v>
      </c>
      <c r="V273" s="91">
        <v>0</v>
      </c>
      <c r="W273" s="91">
        <v>0</v>
      </c>
      <c r="X273" s="91">
        <v>7</v>
      </c>
      <c r="Y273" s="91">
        <v>13</v>
      </c>
      <c r="Z273" s="91">
        <v>0</v>
      </c>
      <c r="AA273" s="92">
        <f t="shared" si="56"/>
        <v>87</v>
      </c>
      <c r="AB273" s="284">
        <f t="shared" si="44"/>
        <v>6</v>
      </c>
      <c r="AC273" s="284">
        <f t="shared" si="45"/>
        <v>0</v>
      </c>
      <c r="AD273" s="284">
        <f t="shared" si="46"/>
        <v>54</v>
      </c>
      <c r="AE273" s="284">
        <f t="shared" si="47"/>
        <v>6</v>
      </c>
      <c r="AF273" s="284">
        <f t="shared" si="48"/>
        <v>9</v>
      </c>
      <c r="AG273" s="284">
        <f t="shared" si="57"/>
        <v>14</v>
      </c>
      <c r="AH273" s="4">
        <f t="shared" si="49"/>
        <v>87</v>
      </c>
      <c r="AI273" s="254">
        <f t="shared" si="50"/>
        <v>100</v>
      </c>
      <c r="AJ273" s="254">
        <f t="shared" si="51"/>
        <v>0</v>
      </c>
      <c r="AK273" s="254">
        <f t="shared" si="52"/>
        <v>96.428571428571431</v>
      </c>
      <c r="AL273" s="254">
        <f t="shared" si="53"/>
        <v>100</v>
      </c>
      <c r="AM273" s="254">
        <f t="shared" si="54"/>
        <v>60</v>
      </c>
      <c r="AN273" s="254">
        <f t="shared" si="55"/>
        <v>93.333333333333329</v>
      </c>
    </row>
    <row r="274" spans="1:40" ht="30" customHeight="1" x14ac:dyDescent="0.2">
      <c r="A274" s="41">
        <f>'STUDENT NAMELIST'!A262</f>
        <v>258</v>
      </c>
      <c r="B274" s="65" t="str">
        <f>'STUDENT NAMELIST'!B262</f>
        <v>2023PEC AI 205</v>
      </c>
      <c r="C274" s="65">
        <f>'STUDENT NAMELIST'!C262</f>
        <v>211423243260</v>
      </c>
      <c r="D274" s="98" t="str">
        <f>'STUDENT NAMELIST'!D262</f>
        <v>MADHUMETHA M S</v>
      </c>
      <c r="E274" s="41">
        <v>2</v>
      </c>
      <c r="F274" s="41">
        <v>2</v>
      </c>
      <c r="G274" s="41">
        <v>2</v>
      </c>
      <c r="H274" s="41">
        <v>2</v>
      </c>
      <c r="I274" s="41">
        <v>2</v>
      </c>
      <c r="J274" s="41">
        <v>2</v>
      </c>
      <c r="K274" s="41">
        <v>0</v>
      </c>
      <c r="L274" s="41">
        <v>0</v>
      </c>
      <c r="M274" s="41">
        <v>0</v>
      </c>
      <c r="N274" s="41">
        <v>0</v>
      </c>
      <c r="O274" s="91">
        <v>0</v>
      </c>
      <c r="P274" s="91">
        <v>8</v>
      </c>
      <c r="Q274" s="91">
        <v>9</v>
      </c>
      <c r="R274" s="237">
        <v>0</v>
      </c>
      <c r="S274" s="91">
        <v>0</v>
      </c>
      <c r="T274" s="91">
        <v>9</v>
      </c>
      <c r="U274" s="91">
        <v>0</v>
      </c>
      <c r="V274" s="91">
        <v>9</v>
      </c>
      <c r="W274" s="91">
        <v>9</v>
      </c>
      <c r="X274" s="91">
        <v>0</v>
      </c>
      <c r="Y274" s="91">
        <v>0</v>
      </c>
      <c r="Z274" s="91">
        <v>9</v>
      </c>
      <c r="AA274" s="92">
        <f t="shared" si="56"/>
        <v>65</v>
      </c>
      <c r="AB274" s="284">
        <f t="shared" ref="AB274:AB337" si="58">SUMIF($E$14:$N$14,"CO1",E274:N274)+IF(O274&gt;=0,SUMPRODUCT(($O$14:$Z$14="CO1")*(O274:Z274)*MOD(COLUMN($O$14:$Z$14)-COLUMN($O$14)+1,2))+SUMPRODUCT(($P$14:$Z$14="CO1")*(P274:Z274)*MOD(COLUMN($P$14:$Z$14)-COLUMN($P$14)+1,2)))</f>
        <v>4</v>
      </c>
      <c r="AC274" s="284">
        <f t="shared" ref="AC274:AC337" si="59">SUMIF($E$14:$N$14,"CO2",E274:N274)+IF(O274&gt;=0,SUMPRODUCT(($O$14:$Z$14="CO2")*(O274:Z274)*MOD(COLUMN($O$14:$Z$14)-COLUMN($O$14)+1,2))+SUMPRODUCT(($P$14:$Z$14="CO2")*(Q274:AA274)*MOD(COLUMN($P$14:$Z$14)-COLUMN($P$14)+1,2)))</f>
        <v>0</v>
      </c>
      <c r="AD274" s="284">
        <f t="shared" ref="AD274:AD337" si="60">SUMIF($E$14:$N$14,"CO3",E274:N274)+IF(O274&gt;=0,    SUMPRODUCT(($O$14:$Z$14="CO3")*(O274:Z274)*MOD(COLUMN($O$14:$Z$14)-COLUMN($O$14)+1,2))+    SUMPRODUCT(($P$14:$Z$14="CO3")*(P274:Z274)*MOD(COLUMN($P$14:$Z$14)-COLUMN($P$14)+1,2)))</f>
        <v>30</v>
      </c>
      <c r="AE274" s="284">
        <f t="shared" ref="AE274:AE337" si="61">SUMIF($E$14:$N$14,"CO4",$E$17:$N$17) + IF(O274&gt;=0,    SUMPRODUCT(($O$14:$Z$14="CO4")*(O274:Z274)*MOD(COLUMN($O$14:$Z$14)-COLUMN($O$14)+1,2))+    SUMPRODUCT(($P$14:$Z$14="CO4")*(P274:Z274)*MOD(COLUMN($P$14:$Z$14)-COLUMN($P$14)+1,2)))</f>
        <v>6</v>
      </c>
      <c r="AF274" s="284">
        <f t="shared" ref="AF274:AF337" si="62">SUMIF($E$14:$N$14,"CO5",$E$17:$N$17) + IF(O274&gt;=0,    SUMPRODUCT(($O$14:$Z$14="CO5")*(O274:Z274)*MOD(COLUMN($O$14:$Z$14)-COLUMN($O$14)+1,2))+    SUMPRODUCT(($P$14:$Z$14="CO5")*(P274:Z274)*MOD(COLUMN($P$14:$Z$14)-COLUMN($P$14)+1,2)) )</f>
        <v>11</v>
      </c>
      <c r="AG274" s="284">
        <f t="shared" si="57"/>
        <v>14</v>
      </c>
      <c r="AH274" s="4">
        <f t="shared" ref="AH274:AH337" si="63">SUM(E274:Z274)</f>
        <v>65</v>
      </c>
      <c r="AI274" s="254">
        <f t="shared" ref="AI274:AI337" si="64">AB274/(SUMIF($E$14:$N$14,"CO1",$E$13:$N$13)+SUMPRODUCT(($O$14:$Z$14="CO1")*($O274:$Z274&gt;0)*($O$13:$Z$13)))*100</f>
        <v>66.666666666666657</v>
      </c>
      <c r="AJ274" s="254">
        <f t="shared" ref="AJ274:AJ337" si="65">AC274/(SUMIF($E$14:$N$14,"CO2",$E$13:$N$13)+SUMPRODUCT(($O$14:$Z$14="CO2")*($O274:$Z274&gt;0)*($O$13:$Z$13)))*100</f>
        <v>0</v>
      </c>
      <c r="AK274" s="254">
        <f t="shared" ref="AK274:AK337" si="66">AD274/(SUMIF($E$14:$N$14,"CO3",$E$13:$N$13)+SUMPRODUCT(($O$14:$Z$14="CO3")*($O274:$Z274&gt;0)*($O$13:$Z$13)))*100</f>
        <v>69.767441860465112</v>
      </c>
      <c r="AL274" s="254">
        <f t="shared" ref="AL274:AL337" si="67">AE274/(SUMIF($E$14:$N$14,"CO4",$E$13:$N$13)+SUMPRODUCT(($O$14:$Z$14="CO4")*($O274:$Z274&gt;0)*($O$13:$Z$13)))*100</f>
        <v>100</v>
      </c>
      <c r="AM274" s="254">
        <f t="shared" ref="AM274:AM337" si="68">AF274/(SUMIF($E$14:$N$14,"CO5",$E$13:$N$13)+SUMPRODUCT(($O$14:$Z$14="CO5")*($O274:$Z274&gt;0)*($O$13:$Z$13)))*100</f>
        <v>64.705882352941174</v>
      </c>
      <c r="AN274" s="254">
        <f t="shared" ref="AN274:AN337" si="69">AG274/(SUMIF($E$14:$N$14,"CO5",$E$13:$N$13)+SUMPRODUCT(($O$14:$Z$14="CO5")*($O274:$Z274&gt;0)*($O$13:$Z$13)))*100</f>
        <v>82.35294117647058</v>
      </c>
    </row>
    <row r="275" spans="1:40" ht="30" customHeight="1" x14ac:dyDescent="0.2">
      <c r="A275" s="41">
        <f>'STUDENT NAMELIST'!A263</f>
        <v>259</v>
      </c>
      <c r="B275" s="65" t="str">
        <f>'STUDENT NAMELIST'!B263</f>
        <v>2023PEC AI 206</v>
      </c>
      <c r="C275" s="65">
        <f>'STUDENT NAMELIST'!C263</f>
        <v>211423243261</v>
      </c>
      <c r="D275" s="98" t="str">
        <f>'STUDENT NAMELIST'!D263</f>
        <v>MADHUMITHA M</v>
      </c>
      <c r="E275" s="41">
        <v>2</v>
      </c>
      <c r="F275" s="41">
        <v>2</v>
      </c>
      <c r="G275" s="41">
        <v>2</v>
      </c>
      <c r="H275" s="41">
        <v>2</v>
      </c>
      <c r="I275" s="41">
        <v>2</v>
      </c>
      <c r="J275" s="41">
        <v>2</v>
      </c>
      <c r="K275" s="41">
        <v>0</v>
      </c>
      <c r="L275" s="41">
        <v>0</v>
      </c>
      <c r="M275" s="41">
        <v>0</v>
      </c>
      <c r="N275" s="41">
        <v>0</v>
      </c>
      <c r="O275" s="91">
        <v>9</v>
      </c>
      <c r="P275" s="91">
        <v>0</v>
      </c>
      <c r="Q275" s="91">
        <v>0</v>
      </c>
      <c r="R275" s="237">
        <v>9</v>
      </c>
      <c r="S275" s="91">
        <v>8</v>
      </c>
      <c r="T275" s="91">
        <v>0</v>
      </c>
      <c r="U275" s="91">
        <v>9</v>
      </c>
      <c r="V275" s="91">
        <v>0</v>
      </c>
      <c r="W275" s="91">
        <v>0</v>
      </c>
      <c r="X275" s="91">
        <v>11</v>
      </c>
      <c r="Y275" s="91">
        <v>9</v>
      </c>
      <c r="Z275" s="91">
        <v>0</v>
      </c>
      <c r="AA275" s="92">
        <f t="shared" ref="AA275:AA338" si="70">SUM(E275,F275,G275,H275,I275,J275,K275,L275,M275,N275,O275,P275,Q275,R275,S275,T275,U275,V275,W275,X275,Y275,Z275)</f>
        <v>67</v>
      </c>
      <c r="AB275" s="284">
        <f t="shared" si="58"/>
        <v>4</v>
      </c>
      <c r="AC275" s="284">
        <f t="shared" si="59"/>
        <v>0</v>
      </c>
      <c r="AD275" s="284">
        <f t="shared" si="60"/>
        <v>39</v>
      </c>
      <c r="AE275" s="284">
        <f t="shared" si="61"/>
        <v>6</v>
      </c>
      <c r="AF275" s="284">
        <f t="shared" si="62"/>
        <v>13</v>
      </c>
      <c r="AG275" s="284">
        <f t="shared" si="57"/>
        <v>14</v>
      </c>
      <c r="AH275" s="4">
        <f t="shared" si="63"/>
        <v>67</v>
      </c>
      <c r="AI275" s="254">
        <f t="shared" si="64"/>
        <v>66.666666666666657</v>
      </c>
      <c r="AJ275" s="254">
        <f t="shared" si="65"/>
        <v>0</v>
      </c>
      <c r="AK275" s="254">
        <f t="shared" si="66"/>
        <v>69.642857142857139</v>
      </c>
      <c r="AL275" s="254">
        <f t="shared" si="67"/>
        <v>100</v>
      </c>
      <c r="AM275" s="254">
        <f t="shared" si="68"/>
        <v>86.666666666666671</v>
      </c>
      <c r="AN275" s="254">
        <f t="shared" si="69"/>
        <v>93.333333333333329</v>
      </c>
    </row>
    <row r="276" spans="1:40" ht="30" customHeight="1" x14ac:dyDescent="0.2">
      <c r="A276" s="41">
        <f>'STUDENT NAMELIST'!A264</f>
        <v>260</v>
      </c>
      <c r="B276" s="65" t="str">
        <f>'STUDENT NAMELIST'!B264</f>
        <v>2023PEC AI 436</v>
      </c>
      <c r="C276" s="65">
        <f>'STUDENT NAMELIST'!C264</f>
        <v>211423243262</v>
      </c>
      <c r="D276" s="98" t="str">
        <f>'STUDENT NAMELIST'!D264</f>
        <v>MAGESH B</v>
      </c>
      <c r="E276" s="41">
        <v>2</v>
      </c>
      <c r="F276" s="41">
        <v>2</v>
      </c>
      <c r="G276" s="41">
        <v>2</v>
      </c>
      <c r="H276" s="41">
        <v>2</v>
      </c>
      <c r="I276" s="41">
        <v>2</v>
      </c>
      <c r="J276" s="41">
        <v>2</v>
      </c>
      <c r="K276" s="41">
        <v>2</v>
      </c>
      <c r="L276" s="41">
        <v>2</v>
      </c>
      <c r="M276" s="41">
        <v>0</v>
      </c>
      <c r="N276" s="41">
        <v>0</v>
      </c>
      <c r="O276" s="91">
        <v>0</v>
      </c>
      <c r="P276" s="91">
        <v>11</v>
      </c>
      <c r="Q276" s="91">
        <v>12</v>
      </c>
      <c r="R276" s="237">
        <v>0</v>
      </c>
      <c r="S276" s="91">
        <v>0</v>
      </c>
      <c r="T276" s="91">
        <v>12</v>
      </c>
      <c r="U276" s="91">
        <v>0</v>
      </c>
      <c r="V276" s="91">
        <v>12</v>
      </c>
      <c r="W276" s="91">
        <v>7</v>
      </c>
      <c r="X276" s="91">
        <v>0</v>
      </c>
      <c r="Y276" s="91">
        <v>0</v>
      </c>
      <c r="Z276" s="91">
        <v>12</v>
      </c>
      <c r="AA276" s="92">
        <f t="shared" si="70"/>
        <v>82</v>
      </c>
      <c r="AB276" s="284">
        <f t="shared" si="58"/>
        <v>6</v>
      </c>
      <c r="AC276" s="284">
        <f t="shared" si="59"/>
        <v>0</v>
      </c>
      <c r="AD276" s="284">
        <f t="shared" si="60"/>
        <v>39</v>
      </c>
      <c r="AE276" s="284">
        <f t="shared" si="61"/>
        <v>6</v>
      </c>
      <c r="AF276" s="284">
        <f t="shared" si="62"/>
        <v>14</v>
      </c>
      <c r="AG276" s="284">
        <f t="shared" si="57"/>
        <v>14</v>
      </c>
      <c r="AH276" s="4">
        <f t="shared" si="63"/>
        <v>82</v>
      </c>
      <c r="AI276" s="254">
        <f t="shared" si="64"/>
        <v>100</v>
      </c>
      <c r="AJ276" s="254">
        <f t="shared" si="65"/>
        <v>0</v>
      </c>
      <c r="AK276" s="254">
        <f t="shared" si="66"/>
        <v>90.697674418604649</v>
      </c>
      <c r="AL276" s="254">
        <f t="shared" si="67"/>
        <v>100</v>
      </c>
      <c r="AM276" s="254">
        <f t="shared" si="68"/>
        <v>82.35294117647058</v>
      </c>
      <c r="AN276" s="254">
        <f t="shared" si="69"/>
        <v>82.35294117647058</v>
      </c>
    </row>
    <row r="277" spans="1:40" ht="30" customHeight="1" x14ac:dyDescent="0.2">
      <c r="A277" s="41">
        <f>'STUDENT NAMELIST'!A265</f>
        <v>261</v>
      </c>
      <c r="B277" s="65" t="str">
        <f>'STUDENT NAMELIST'!B265</f>
        <v>2023PEC AI 437</v>
      </c>
      <c r="C277" s="65">
        <f>'STUDENT NAMELIST'!C265</f>
        <v>211423243263</v>
      </c>
      <c r="D277" s="98" t="str">
        <f>'STUDENT NAMELIST'!D265</f>
        <v>MAHAKAILASH M</v>
      </c>
      <c r="E277" s="41">
        <v>2</v>
      </c>
      <c r="F277" s="41">
        <v>2</v>
      </c>
      <c r="G277" s="41">
        <v>2</v>
      </c>
      <c r="H277" s="41">
        <v>2</v>
      </c>
      <c r="I277" s="41">
        <v>2</v>
      </c>
      <c r="J277" s="41">
        <v>2</v>
      </c>
      <c r="K277" s="41">
        <v>2</v>
      </c>
      <c r="L277" s="41">
        <v>2</v>
      </c>
      <c r="M277" s="41">
        <v>0</v>
      </c>
      <c r="N277" s="41">
        <v>0</v>
      </c>
      <c r="O277" s="91">
        <v>12</v>
      </c>
      <c r="P277" s="91">
        <v>0</v>
      </c>
      <c r="Q277" s="91">
        <v>0</v>
      </c>
      <c r="R277" s="237">
        <v>12</v>
      </c>
      <c r="S277" s="91">
        <v>10</v>
      </c>
      <c r="T277" s="91">
        <v>0</v>
      </c>
      <c r="U277" s="91">
        <v>12</v>
      </c>
      <c r="V277" s="91">
        <v>0</v>
      </c>
      <c r="W277" s="91">
        <v>0</v>
      </c>
      <c r="X277" s="91">
        <v>5</v>
      </c>
      <c r="Y277" s="91">
        <v>12</v>
      </c>
      <c r="Z277" s="91">
        <v>0</v>
      </c>
      <c r="AA277" s="92">
        <f t="shared" si="70"/>
        <v>79</v>
      </c>
      <c r="AB277" s="284">
        <f t="shared" si="58"/>
        <v>6</v>
      </c>
      <c r="AC277" s="284">
        <f t="shared" si="59"/>
        <v>0</v>
      </c>
      <c r="AD277" s="284">
        <f t="shared" si="60"/>
        <v>50</v>
      </c>
      <c r="AE277" s="284">
        <f t="shared" si="61"/>
        <v>6</v>
      </c>
      <c r="AF277" s="284">
        <f t="shared" si="62"/>
        <v>7</v>
      </c>
      <c r="AG277" s="284">
        <f t="shared" ref="AG277:AG340" si="71">SUMIF($E$14:$N$14,"CO6",$E$17:$N$17) + IF(O277&gt;=0,    SUMPRODUCT(($O$14:$Z$14="CO6")*($O$17:$Z$17)*MOD(COLUMN($O$14:$Z$14)-COLUMN($O$14)+1,2))+    SUMPRODUCT(($P$14:$Z$14="CO6")*($P$17:$Z$17)*MOD(COLUMN($P$14:$Z$14)-COLUMN($P$14)+1,2)) )</f>
        <v>14</v>
      </c>
      <c r="AH277" s="4">
        <f t="shared" si="63"/>
        <v>79</v>
      </c>
      <c r="AI277" s="254">
        <f t="shared" si="64"/>
        <v>100</v>
      </c>
      <c r="AJ277" s="254">
        <f t="shared" si="65"/>
        <v>0</v>
      </c>
      <c r="AK277" s="254">
        <f t="shared" si="66"/>
        <v>89.285714285714292</v>
      </c>
      <c r="AL277" s="254">
        <f t="shared" si="67"/>
        <v>100</v>
      </c>
      <c r="AM277" s="254">
        <f t="shared" si="68"/>
        <v>46.666666666666664</v>
      </c>
      <c r="AN277" s="254">
        <f t="shared" si="69"/>
        <v>93.333333333333329</v>
      </c>
    </row>
    <row r="278" spans="1:40" ht="30" customHeight="1" x14ac:dyDescent="0.2">
      <c r="A278" s="41">
        <f>'STUDENT NAMELIST'!A266</f>
        <v>262</v>
      </c>
      <c r="B278" s="65" t="str">
        <f>'STUDENT NAMELIST'!B266</f>
        <v>2023PEC AI 207</v>
      </c>
      <c r="C278" s="65">
        <f>'STUDENT NAMELIST'!C266</f>
        <v>211423243264</v>
      </c>
      <c r="D278" s="98" t="str">
        <f>'STUDENT NAMELIST'!D266</f>
        <v>MAHALAKSHMI B</v>
      </c>
      <c r="E278" s="41">
        <v>2</v>
      </c>
      <c r="F278" s="41">
        <v>2</v>
      </c>
      <c r="G278" s="41">
        <v>2</v>
      </c>
      <c r="H278" s="41">
        <v>2</v>
      </c>
      <c r="I278" s="41">
        <v>2</v>
      </c>
      <c r="J278" s="41">
        <v>2</v>
      </c>
      <c r="K278" s="41">
        <v>0</v>
      </c>
      <c r="L278" s="41">
        <v>0</v>
      </c>
      <c r="M278" s="41">
        <v>0</v>
      </c>
      <c r="N278" s="41">
        <v>0</v>
      </c>
      <c r="O278" s="91">
        <v>0</v>
      </c>
      <c r="P278" s="91">
        <v>9</v>
      </c>
      <c r="Q278" s="91">
        <v>9</v>
      </c>
      <c r="R278" s="237">
        <v>0</v>
      </c>
      <c r="S278" s="91">
        <v>0</v>
      </c>
      <c r="T278" s="91">
        <v>9</v>
      </c>
      <c r="U278" s="91">
        <v>0</v>
      </c>
      <c r="V278" s="91">
        <v>9</v>
      </c>
      <c r="W278" s="91">
        <v>5</v>
      </c>
      <c r="X278" s="91">
        <v>0</v>
      </c>
      <c r="Y278" s="91">
        <v>0</v>
      </c>
      <c r="Z278" s="91">
        <v>9</v>
      </c>
      <c r="AA278" s="92">
        <f t="shared" si="70"/>
        <v>62</v>
      </c>
      <c r="AB278" s="284">
        <f t="shared" si="58"/>
        <v>4</v>
      </c>
      <c r="AC278" s="284">
        <f t="shared" si="59"/>
        <v>0</v>
      </c>
      <c r="AD278" s="284">
        <f t="shared" si="60"/>
        <v>31</v>
      </c>
      <c r="AE278" s="284">
        <f t="shared" si="61"/>
        <v>6</v>
      </c>
      <c r="AF278" s="284">
        <f t="shared" si="62"/>
        <v>11</v>
      </c>
      <c r="AG278" s="284">
        <f t="shared" si="71"/>
        <v>14</v>
      </c>
      <c r="AH278" s="4">
        <f t="shared" si="63"/>
        <v>62</v>
      </c>
      <c r="AI278" s="254">
        <f t="shared" si="64"/>
        <v>66.666666666666657</v>
      </c>
      <c r="AJ278" s="254">
        <f t="shared" si="65"/>
        <v>0</v>
      </c>
      <c r="AK278" s="254">
        <f t="shared" si="66"/>
        <v>72.093023255813947</v>
      </c>
      <c r="AL278" s="254">
        <f t="shared" si="67"/>
        <v>100</v>
      </c>
      <c r="AM278" s="254">
        <f t="shared" si="68"/>
        <v>64.705882352941174</v>
      </c>
      <c r="AN278" s="254">
        <f t="shared" si="69"/>
        <v>82.35294117647058</v>
      </c>
    </row>
    <row r="279" spans="1:40" ht="30" customHeight="1" x14ac:dyDescent="0.2">
      <c r="A279" s="41">
        <f>'STUDENT NAMELIST'!A267</f>
        <v>263</v>
      </c>
      <c r="B279" s="65" t="str">
        <f>'STUDENT NAMELIST'!B267</f>
        <v>2023PEC AI 208</v>
      </c>
      <c r="C279" s="65">
        <f>'STUDENT NAMELIST'!C267</f>
        <v>211423243265</v>
      </c>
      <c r="D279" s="98" t="str">
        <f>'STUDENT NAMELIST'!D267</f>
        <v xml:space="preserve">MAHALAKSHMI E </v>
      </c>
      <c r="E279" s="41">
        <v>2</v>
      </c>
      <c r="F279" s="41">
        <v>2</v>
      </c>
      <c r="G279" s="41">
        <v>2</v>
      </c>
      <c r="H279" s="41">
        <v>2</v>
      </c>
      <c r="I279" s="41">
        <v>2</v>
      </c>
      <c r="J279" s="41">
        <v>2</v>
      </c>
      <c r="K279" s="41">
        <v>2</v>
      </c>
      <c r="L279" s="41">
        <v>0</v>
      </c>
      <c r="M279" s="41">
        <v>0</v>
      </c>
      <c r="N279" s="41">
        <v>0</v>
      </c>
      <c r="O279" s="91">
        <v>10</v>
      </c>
      <c r="P279" s="91">
        <v>0</v>
      </c>
      <c r="Q279" s="91">
        <v>0</v>
      </c>
      <c r="R279" s="237">
        <v>10</v>
      </c>
      <c r="S279" s="91">
        <v>9</v>
      </c>
      <c r="T279" s="91">
        <v>0</v>
      </c>
      <c r="U279" s="91">
        <v>10</v>
      </c>
      <c r="V279" s="91">
        <v>0</v>
      </c>
      <c r="W279" s="91">
        <v>0</v>
      </c>
      <c r="X279" s="91">
        <v>10</v>
      </c>
      <c r="Y279" s="91">
        <v>10</v>
      </c>
      <c r="Z279" s="91">
        <v>0</v>
      </c>
      <c r="AA279" s="92">
        <f t="shared" si="70"/>
        <v>73</v>
      </c>
      <c r="AB279" s="284">
        <f t="shared" si="58"/>
        <v>6</v>
      </c>
      <c r="AC279" s="284">
        <f t="shared" si="59"/>
        <v>0</v>
      </c>
      <c r="AD279" s="284">
        <f t="shared" si="60"/>
        <v>43</v>
      </c>
      <c r="AE279" s="284">
        <f t="shared" si="61"/>
        <v>6</v>
      </c>
      <c r="AF279" s="284">
        <f t="shared" si="62"/>
        <v>12</v>
      </c>
      <c r="AG279" s="284">
        <f t="shared" si="71"/>
        <v>14</v>
      </c>
      <c r="AH279" s="4">
        <f t="shared" si="63"/>
        <v>73</v>
      </c>
      <c r="AI279" s="254">
        <f t="shared" si="64"/>
        <v>100</v>
      </c>
      <c r="AJ279" s="254">
        <f t="shared" si="65"/>
        <v>0</v>
      </c>
      <c r="AK279" s="254">
        <f t="shared" si="66"/>
        <v>76.785714285714292</v>
      </c>
      <c r="AL279" s="254">
        <f t="shared" si="67"/>
        <v>100</v>
      </c>
      <c r="AM279" s="254">
        <f t="shared" si="68"/>
        <v>80</v>
      </c>
      <c r="AN279" s="254">
        <f t="shared" si="69"/>
        <v>93.333333333333329</v>
      </c>
    </row>
    <row r="280" spans="1:40" ht="30" customHeight="1" x14ac:dyDescent="0.2">
      <c r="A280" s="41">
        <f>'STUDENT NAMELIST'!A268</f>
        <v>264</v>
      </c>
      <c r="B280" s="65" t="str">
        <f>'STUDENT NAMELIST'!B268</f>
        <v>2023PEC AI 209</v>
      </c>
      <c r="C280" s="65">
        <f>'STUDENT NAMELIST'!C268</f>
        <v>211423243266</v>
      </c>
      <c r="D280" s="98" t="str">
        <f>'STUDENT NAMELIST'!D268</f>
        <v>MAHALAKSHMI S</v>
      </c>
      <c r="E280" s="41">
        <v>2</v>
      </c>
      <c r="F280" s="41">
        <v>2</v>
      </c>
      <c r="G280" s="41">
        <v>2</v>
      </c>
      <c r="H280" s="41">
        <v>2</v>
      </c>
      <c r="I280" s="41">
        <v>2</v>
      </c>
      <c r="J280" s="41">
        <v>0</v>
      </c>
      <c r="K280" s="41">
        <v>0</v>
      </c>
      <c r="L280" s="41">
        <v>0</v>
      </c>
      <c r="M280" s="41">
        <v>0</v>
      </c>
      <c r="N280" s="41">
        <v>0</v>
      </c>
      <c r="O280" s="91">
        <v>0</v>
      </c>
      <c r="P280" s="91">
        <v>7</v>
      </c>
      <c r="Q280" s="91">
        <v>8</v>
      </c>
      <c r="R280" s="237">
        <v>0</v>
      </c>
      <c r="S280" s="91">
        <v>0</v>
      </c>
      <c r="T280" s="91">
        <v>8</v>
      </c>
      <c r="U280" s="91">
        <v>0</v>
      </c>
      <c r="V280" s="91">
        <v>8</v>
      </c>
      <c r="W280" s="91">
        <v>2</v>
      </c>
      <c r="X280" s="91">
        <v>0</v>
      </c>
      <c r="Y280" s="91">
        <v>0</v>
      </c>
      <c r="Z280" s="91">
        <v>8</v>
      </c>
      <c r="AA280" s="92">
        <f t="shared" si="70"/>
        <v>51</v>
      </c>
      <c r="AB280" s="284">
        <f t="shared" si="58"/>
        <v>4</v>
      </c>
      <c r="AC280" s="284">
        <f t="shared" si="59"/>
        <v>0</v>
      </c>
      <c r="AD280" s="284">
        <f t="shared" si="60"/>
        <v>27</v>
      </c>
      <c r="AE280" s="284">
        <f t="shared" si="61"/>
        <v>6</v>
      </c>
      <c r="AF280" s="284">
        <f t="shared" si="62"/>
        <v>10</v>
      </c>
      <c r="AG280" s="284">
        <f t="shared" si="71"/>
        <v>14</v>
      </c>
      <c r="AH280" s="4">
        <f t="shared" si="63"/>
        <v>51</v>
      </c>
      <c r="AI280" s="254">
        <f t="shared" si="64"/>
        <v>66.666666666666657</v>
      </c>
      <c r="AJ280" s="254">
        <f t="shared" si="65"/>
        <v>0</v>
      </c>
      <c r="AK280" s="254">
        <f t="shared" si="66"/>
        <v>62.790697674418603</v>
      </c>
      <c r="AL280" s="254">
        <f t="shared" si="67"/>
        <v>100</v>
      </c>
      <c r="AM280" s="254">
        <f t="shared" si="68"/>
        <v>58.82352941176471</v>
      </c>
      <c r="AN280" s="254">
        <f t="shared" si="69"/>
        <v>82.35294117647058</v>
      </c>
    </row>
    <row r="281" spans="1:40" ht="30" customHeight="1" x14ac:dyDescent="0.2">
      <c r="A281" s="41">
        <f>'STUDENT NAMELIST'!A269</f>
        <v>265</v>
      </c>
      <c r="B281" s="65" t="str">
        <f>'STUDENT NAMELIST'!B269</f>
        <v>2023PEC AI 438</v>
      </c>
      <c r="C281" s="65">
        <f>'STUDENT NAMELIST'!C269</f>
        <v>211423243267</v>
      </c>
      <c r="D281" s="98" t="str">
        <f>'STUDENT NAMELIST'!D269</f>
        <v>MAHAVISHNU G</v>
      </c>
      <c r="E281" s="41">
        <v>2</v>
      </c>
      <c r="F281" s="41">
        <v>2</v>
      </c>
      <c r="G281" s="41">
        <v>2</v>
      </c>
      <c r="H281" s="41">
        <v>2</v>
      </c>
      <c r="I281" s="41">
        <v>2</v>
      </c>
      <c r="J281" s="41">
        <v>2</v>
      </c>
      <c r="K281" s="41">
        <v>2</v>
      </c>
      <c r="L281" s="41">
        <v>2</v>
      </c>
      <c r="M281" s="41">
        <v>0</v>
      </c>
      <c r="N281" s="41">
        <v>0</v>
      </c>
      <c r="O281" s="91">
        <v>12</v>
      </c>
      <c r="P281" s="91">
        <v>0</v>
      </c>
      <c r="Q281" s="91">
        <v>0</v>
      </c>
      <c r="R281" s="237">
        <v>12</v>
      </c>
      <c r="S281" s="91">
        <v>10</v>
      </c>
      <c r="T281" s="91">
        <v>0</v>
      </c>
      <c r="U281" s="91">
        <v>12</v>
      </c>
      <c r="V281" s="91">
        <v>0</v>
      </c>
      <c r="W281" s="91">
        <v>0</v>
      </c>
      <c r="X281" s="91">
        <v>11</v>
      </c>
      <c r="Y281" s="91">
        <v>12</v>
      </c>
      <c r="Z281" s="91">
        <v>0</v>
      </c>
      <c r="AA281" s="92">
        <f t="shared" si="70"/>
        <v>85</v>
      </c>
      <c r="AB281" s="284">
        <f t="shared" si="58"/>
        <v>6</v>
      </c>
      <c r="AC281" s="284">
        <f t="shared" si="59"/>
        <v>0</v>
      </c>
      <c r="AD281" s="284">
        <f t="shared" si="60"/>
        <v>50</v>
      </c>
      <c r="AE281" s="284">
        <f t="shared" si="61"/>
        <v>6</v>
      </c>
      <c r="AF281" s="284">
        <f t="shared" si="62"/>
        <v>13</v>
      </c>
      <c r="AG281" s="284">
        <f t="shared" si="71"/>
        <v>14</v>
      </c>
      <c r="AH281" s="4">
        <f t="shared" si="63"/>
        <v>85</v>
      </c>
      <c r="AI281" s="254">
        <f t="shared" si="64"/>
        <v>100</v>
      </c>
      <c r="AJ281" s="254">
        <f t="shared" si="65"/>
        <v>0</v>
      </c>
      <c r="AK281" s="254">
        <f t="shared" si="66"/>
        <v>89.285714285714292</v>
      </c>
      <c r="AL281" s="254">
        <f t="shared" si="67"/>
        <v>100</v>
      </c>
      <c r="AM281" s="254">
        <f t="shared" si="68"/>
        <v>86.666666666666671</v>
      </c>
      <c r="AN281" s="254">
        <f t="shared" si="69"/>
        <v>93.333333333333329</v>
      </c>
    </row>
    <row r="282" spans="1:40" ht="30" customHeight="1" x14ac:dyDescent="0.2">
      <c r="A282" s="41">
        <f>'STUDENT NAMELIST'!A270</f>
        <v>266</v>
      </c>
      <c r="B282" s="65" t="str">
        <f>'STUDENT NAMELIST'!B270</f>
        <v>2023PEC AI 440</v>
      </c>
      <c r="C282" s="65">
        <f>'STUDENT NAMELIST'!C270</f>
        <v>211423243268</v>
      </c>
      <c r="D282" s="98" t="str">
        <f>'STUDENT NAMELIST'!D270</f>
        <v>MANI BHARATHI J</v>
      </c>
      <c r="E282" s="41">
        <v>2</v>
      </c>
      <c r="F282" s="41">
        <v>2</v>
      </c>
      <c r="G282" s="41">
        <v>2</v>
      </c>
      <c r="H282" s="41">
        <v>2</v>
      </c>
      <c r="I282" s="41">
        <v>2</v>
      </c>
      <c r="J282" s="41">
        <v>2</v>
      </c>
      <c r="K282" s="41">
        <v>2</v>
      </c>
      <c r="L282" s="41">
        <v>0</v>
      </c>
      <c r="M282" s="41">
        <v>0</v>
      </c>
      <c r="N282" s="41">
        <v>0</v>
      </c>
      <c r="O282" s="91">
        <v>0</v>
      </c>
      <c r="P282" s="91">
        <v>10</v>
      </c>
      <c r="Q282" s="91">
        <v>11</v>
      </c>
      <c r="R282" s="237">
        <v>0</v>
      </c>
      <c r="S282" s="91">
        <v>0</v>
      </c>
      <c r="T282" s="91">
        <v>11</v>
      </c>
      <c r="U282" s="91">
        <v>0</v>
      </c>
      <c r="V282" s="91">
        <v>11</v>
      </c>
      <c r="W282" s="91">
        <v>4</v>
      </c>
      <c r="X282" s="91">
        <v>0</v>
      </c>
      <c r="Y282" s="91">
        <v>0</v>
      </c>
      <c r="Z282" s="91">
        <v>11</v>
      </c>
      <c r="AA282" s="92">
        <f t="shared" si="70"/>
        <v>72</v>
      </c>
      <c r="AB282" s="284">
        <f t="shared" si="58"/>
        <v>6</v>
      </c>
      <c r="AC282" s="284">
        <f t="shared" si="59"/>
        <v>0</v>
      </c>
      <c r="AD282" s="284">
        <f t="shared" si="60"/>
        <v>36</v>
      </c>
      <c r="AE282" s="284">
        <f t="shared" si="61"/>
        <v>6</v>
      </c>
      <c r="AF282" s="284">
        <f t="shared" si="62"/>
        <v>13</v>
      </c>
      <c r="AG282" s="284">
        <f t="shared" si="71"/>
        <v>14</v>
      </c>
      <c r="AH282" s="4">
        <f t="shared" si="63"/>
        <v>72</v>
      </c>
      <c r="AI282" s="254">
        <f t="shared" si="64"/>
        <v>100</v>
      </c>
      <c r="AJ282" s="254">
        <f t="shared" si="65"/>
        <v>0</v>
      </c>
      <c r="AK282" s="254">
        <f t="shared" si="66"/>
        <v>83.720930232558146</v>
      </c>
      <c r="AL282" s="254">
        <f t="shared" si="67"/>
        <v>100</v>
      </c>
      <c r="AM282" s="254">
        <f t="shared" si="68"/>
        <v>76.470588235294116</v>
      </c>
      <c r="AN282" s="254">
        <f t="shared" si="69"/>
        <v>82.35294117647058</v>
      </c>
    </row>
    <row r="283" spans="1:40" ht="30" customHeight="1" x14ac:dyDescent="0.2">
      <c r="A283" s="41">
        <f>'STUDENT NAMELIST'!A271</f>
        <v>267</v>
      </c>
      <c r="B283" s="65" t="str">
        <f>'STUDENT NAMELIST'!B271</f>
        <v>2023PEC AI 441</v>
      </c>
      <c r="C283" s="65">
        <f>'STUDENT NAMELIST'!C271</f>
        <v>211423243269</v>
      </c>
      <c r="D283" s="98" t="str">
        <f>'STUDENT NAMELIST'!D271</f>
        <v>MANIKANDAN C V</v>
      </c>
      <c r="E283" s="41">
        <v>2</v>
      </c>
      <c r="F283" s="41">
        <v>2</v>
      </c>
      <c r="G283" s="41">
        <v>2</v>
      </c>
      <c r="H283" s="41">
        <v>2</v>
      </c>
      <c r="I283" s="41">
        <v>2</v>
      </c>
      <c r="J283" s="41">
        <v>2</v>
      </c>
      <c r="K283" s="41">
        <v>2</v>
      </c>
      <c r="L283" s="41">
        <v>0</v>
      </c>
      <c r="M283" s="41">
        <v>0</v>
      </c>
      <c r="N283" s="41">
        <v>0</v>
      </c>
      <c r="O283" s="91">
        <v>10</v>
      </c>
      <c r="P283" s="91">
        <v>0</v>
      </c>
      <c r="Q283" s="91">
        <v>0</v>
      </c>
      <c r="R283" s="237">
        <v>10</v>
      </c>
      <c r="S283" s="91">
        <v>9</v>
      </c>
      <c r="T283" s="91">
        <v>0</v>
      </c>
      <c r="U283" s="91">
        <v>10</v>
      </c>
      <c r="V283" s="91">
        <v>0</v>
      </c>
      <c r="W283" s="91">
        <v>0</v>
      </c>
      <c r="X283" s="91">
        <v>11</v>
      </c>
      <c r="Y283" s="91">
        <v>11</v>
      </c>
      <c r="Z283" s="91">
        <v>0</v>
      </c>
      <c r="AA283" s="92">
        <f t="shared" si="70"/>
        <v>75</v>
      </c>
      <c r="AB283" s="284">
        <f t="shared" si="58"/>
        <v>6</v>
      </c>
      <c r="AC283" s="284">
        <f t="shared" si="59"/>
        <v>0</v>
      </c>
      <c r="AD283" s="284">
        <f t="shared" si="60"/>
        <v>43</v>
      </c>
      <c r="AE283" s="284">
        <f t="shared" si="61"/>
        <v>6</v>
      </c>
      <c r="AF283" s="284">
        <f t="shared" si="62"/>
        <v>13</v>
      </c>
      <c r="AG283" s="284">
        <f t="shared" si="71"/>
        <v>14</v>
      </c>
      <c r="AH283" s="4">
        <f t="shared" si="63"/>
        <v>75</v>
      </c>
      <c r="AI283" s="254">
        <f t="shared" si="64"/>
        <v>100</v>
      </c>
      <c r="AJ283" s="254">
        <f t="shared" si="65"/>
        <v>0</v>
      </c>
      <c r="AK283" s="254">
        <f t="shared" si="66"/>
        <v>76.785714285714292</v>
      </c>
      <c r="AL283" s="254">
        <f t="shared" si="67"/>
        <v>100</v>
      </c>
      <c r="AM283" s="254">
        <f t="shared" si="68"/>
        <v>86.666666666666671</v>
      </c>
      <c r="AN283" s="254">
        <f t="shared" si="69"/>
        <v>93.333333333333329</v>
      </c>
    </row>
    <row r="284" spans="1:40" ht="30" customHeight="1" x14ac:dyDescent="0.2">
      <c r="A284" s="41">
        <f>'STUDENT NAMELIST'!A272</f>
        <v>268</v>
      </c>
      <c r="B284" s="65" t="str">
        <f>'STUDENT NAMELIST'!B272</f>
        <v>2023PEC AI 442</v>
      </c>
      <c r="C284" s="65">
        <f>'STUDENT NAMELIST'!C272</f>
        <v>211423243270</v>
      </c>
      <c r="D284" s="98" t="str">
        <f>'STUDENT NAMELIST'!D272</f>
        <v>MANIKANDAN S</v>
      </c>
      <c r="E284" s="41">
        <v>2</v>
      </c>
      <c r="F284" s="41">
        <v>2</v>
      </c>
      <c r="G284" s="41">
        <v>2</v>
      </c>
      <c r="H284" s="41">
        <v>2</v>
      </c>
      <c r="I284" s="41">
        <v>2</v>
      </c>
      <c r="J284" s="41">
        <v>2</v>
      </c>
      <c r="K284" s="41">
        <v>2</v>
      </c>
      <c r="L284" s="41">
        <v>1</v>
      </c>
      <c r="M284" s="41">
        <v>0</v>
      </c>
      <c r="N284" s="41">
        <v>0</v>
      </c>
      <c r="O284" s="91">
        <v>0</v>
      </c>
      <c r="P284" s="91">
        <v>10</v>
      </c>
      <c r="Q284" s="91">
        <v>11</v>
      </c>
      <c r="R284" s="237">
        <v>0</v>
      </c>
      <c r="S284" s="91">
        <v>0</v>
      </c>
      <c r="T284" s="91">
        <v>11</v>
      </c>
      <c r="U284" s="91">
        <v>0</v>
      </c>
      <c r="V284" s="91">
        <v>11</v>
      </c>
      <c r="W284" s="91">
        <v>6</v>
      </c>
      <c r="X284" s="91">
        <v>0</v>
      </c>
      <c r="Y284" s="91">
        <v>0</v>
      </c>
      <c r="Z284" s="91">
        <v>11</v>
      </c>
      <c r="AA284" s="92">
        <f t="shared" si="70"/>
        <v>75</v>
      </c>
      <c r="AB284" s="284">
        <f t="shared" si="58"/>
        <v>6</v>
      </c>
      <c r="AC284" s="284">
        <f t="shared" si="59"/>
        <v>0</v>
      </c>
      <c r="AD284" s="284">
        <f t="shared" si="60"/>
        <v>36</v>
      </c>
      <c r="AE284" s="284">
        <f t="shared" si="61"/>
        <v>6</v>
      </c>
      <c r="AF284" s="284">
        <f t="shared" si="62"/>
        <v>13</v>
      </c>
      <c r="AG284" s="284">
        <f t="shared" si="71"/>
        <v>14</v>
      </c>
      <c r="AH284" s="4">
        <f t="shared" si="63"/>
        <v>75</v>
      </c>
      <c r="AI284" s="254">
        <f t="shared" si="64"/>
        <v>100</v>
      </c>
      <c r="AJ284" s="254">
        <f t="shared" si="65"/>
        <v>0</v>
      </c>
      <c r="AK284" s="254">
        <f t="shared" si="66"/>
        <v>83.720930232558146</v>
      </c>
      <c r="AL284" s="254">
        <f t="shared" si="67"/>
        <v>100</v>
      </c>
      <c r="AM284" s="254">
        <f t="shared" si="68"/>
        <v>76.470588235294116</v>
      </c>
      <c r="AN284" s="254">
        <f t="shared" si="69"/>
        <v>82.35294117647058</v>
      </c>
    </row>
    <row r="285" spans="1:40" ht="30" customHeight="1" x14ac:dyDescent="0.2">
      <c r="A285" s="41">
        <f>'STUDENT NAMELIST'!A273</f>
        <v>269</v>
      </c>
      <c r="B285" s="65" t="str">
        <f>'STUDENT NAMELIST'!B273</f>
        <v>2023PEC AI 443</v>
      </c>
      <c r="C285" s="65">
        <f>'STUDENT NAMELIST'!C273</f>
        <v>211423243271</v>
      </c>
      <c r="D285" s="98" t="str">
        <f>'STUDENT NAMELIST'!D273</f>
        <v>MANNAN VIGNESH K</v>
      </c>
      <c r="E285" s="41">
        <v>2</v>
      </c>
      <c r="F285" s="41">
        <v>2</v>
      </c>
      <c r="G285" s="41">
        <v>2</v>
      </c>
      <c r="H285" s="41">
        <v>2</v>
      </c>
      <c r="I285" s="41">
        <v>2</v>
      </c>
      <c r="J285" s="41">
        <v>2</v>
      </c>
      <c r="K285" s="41">
        <v>2</v>
      </c>
      <c r="L285" s="41">
        <v>2</v>
      </c>
      <c r="M285" s="41">
        <v>0</v>
      </c>
      <c r="N285" s="41">
        <v>0</v>
      </c>
      <c r="O285" s="91">
        <v>12</v>
      </c>
      <c r="P285" s="91">
        <v>0</v>
      </c>
      <c r="Q285" s="91">
        <v>0</v>
      </c>
      <c r="R285" s="237">
        <v>12</v>
      </c>
      <c r="S285" s="91">
        <v>10</v>
      </c>
      <c r="T285" s="91">
        <v>0</v>
      </c>
      <c r="U285" s="91">
        <v>12</v>
      </c>
      <c r="V285" s="91">
        <v>0</v>
      </c>
      <c r="W285" s="91">
        <v>0</v>
      </c>
      <c r="X285" s="91">
        <v>12</v>
      </c>
      <c r="Y285" s="91">
        <v>12</v>
      </c>
      <c r="Z285" s="91">
        <v>0</v>
      </c>
      <c r="AA285" s="92">
        <f t="shared" si="70"/>
        <v>86</v>
      </c>
      <c r="AB285" s="284">
        <f t="shared" si="58"/>
        <v>6</v>
      </c>
      <c r="AC285" s="284">
        <f t="shared" si="59"/>
        <v>0</v>
      </c>
      <c r="AD285" s="284">
        <f t="shared" si="60"/>
        <v>50</v>
      </c>
      <c r="AE285" s="284">
        <f t="shared" si="61"/>
        <v>6</v>
      </c>
      <c r="AF285" s="284">
        <f t="shared" si="62"/>
        <v>14</v>
      </c>
      <c r="AG285" s="284">
        <f t="shared" si="71"/>
        <v>14</v>
      </c>
      <c r="AH285" s="4">
        <f t="shared" si="63"/>
        <v>86</v>
      </c>
      <c r="AI285" s="254">
        <f t="shared" si="64"/>
        <v>100</v>
      </c>
      <c r="AJ285" s="254">
        <f t="shared" si="65"/>
        <v>0</v>
      </c>
      <c r="AK285" s="254">
        <f t="shared" si="66"/>
        <v>89.285714285714292</v>
      </c>
      <c r="AL285" s="254">
        <f t="shared" si="67"/>
        <v>100</v>
      </c>
      <c r="AM285" s="254">
        <f t="shared" si="68"/>
        <v>93.333333333333329</v>
      </c>
      <c r="AN285" s="254">
        <f t="shared" si="69"/>
        <v>93.333333333333329</v>
      </c>
    </row>
    <row r="286" spans="1:40" ht="30" customHeight="1" x14ac:dyDescent="0.2">
      <c r="A286" s="41">
        <f>'STUDENT NAMELIST'!A274</f>
        <v>270</v>
      </c>
      <c r="B286" s="65" t="str">
        <f>'STUDENT NAMELIST'!B274</f>
        <v>2023PEC AI 210</v>
      </c>
      <c r="C286" s="65">
        <f>'STUDENT NAMELIST'!C274</f>
        <v>211423243272</v>
      </c>
      <c r="D286" s="98" t="str">
        <f>'STUDENT NAMELIST'!D274</f>
        <v>MEENAKSHI A S</v>
      </c>
      <c r="E286" s="41">
        <v>2</v>
      </c>
      <c r="F286" s="41">
        <v>2</v>
      </c>
      <c r="G286" s="41">
        <v>2</v>
      </c>
      <c r="H286" s="41">
        <v>2</v>
      </c>
      <c r="I286" s="41">
        <v>2</v>
      </c>
      <c r="J286" s="41">
        <v>2</v>
      </c>
      <c r="K286" s="41">
        <v>2</v>
      </c>
      <c r="L286" s="41">
        <v>2</v>
      </c>
      <c r="M286" s="41">
        <v>2</v>
      </c>
      <c r="N286" s="41">
        <v>0</v>
      </c>
      <c r="O286" s="91">
        <v>0</v>
      </c>
      <c r="P286" s="91">
        <v>12</v>
      </c>
      <c r="Q286" s="91">
        <v>13</v>
      </c>
      <c r="R286" s="237">
        <v>0</v>
      </c>
      <c r="S286" s="91">
        <v>0</v>
      </c>
      <c r="T286" s="91">
        <v>13</v>
      </c>
      <c r="U286" s="91">
        <v>0</v>
      </c>
      <c r="V286" s="91">
        <v>13</v>
      </c>
      <c r="W286" s="91">
        <v>8</v>
      </c>
      <c r="X286" s="91">
        <v>0</v>
      </c>
      <c r="Y286" s="91">
        <v>0</v>
      </c>
      <c r="Z286" s="91">
        <v>14</v>
      </c>
      <c r="AA286" s="92">
        <f t="shared" si="70"/>
        <v>91</v>
      </c>
      <c r="AB286" s="284">
        <f t="shared" si="58"/>
        <v>6</v>
      </c>
      <c r="AC286" s="284">
        <f t="shared" si="59"/>
        <v>0</v>
      </c>
      <c r="AD286" s="284">
        <f t="shared" si="60"/>
        <v>42</v>
      </c>
      <c r="AE286" s="284">
        <f t="shared" si="61"/>
        <v>6</v>
      </c>
      <c r="AF286" s="284">
        <f t="shared" si="62"/>
        <v>16</v>
      </c>
      <c r="AG286" s="284">
        <f t="shared" si="71"/>
        <v>14</v>
      </c>
      <c r="AH286" s="4">
        <f t="shared" si="63"/>
        <v>91</v>
      </c>
      <c r="AI286" s="254">
        <f t="shared" si="64"/>
        <v>100</v>
      </c>
      <c r="AJ286" s="254">
        <f t="shared" si="65"/>
        <v>0</v>
      </c>
      <c r="AK286" s="254">
        <f t="shared" si="66"/>
        <v>97.674418604651152</v>
      </c>
      <c r="AL286" s="254">
        <f t="shared" si="67"/>
        <v>100</v>
      </c>
      <c r="AM286" s="254">
        <f t="shared" si="68"/>
        <v>94.117647058823522</v>
      </c>
      <c r="AN286" s="254">
        <f t="shared" si="69"/>
        <v>82.35294117647058</v>
      </c>
    </row>
    <row r="287" spans="1:40" ht="30" customHeight="1" x14ac:dyDescent="0.2">
      <c r="A287" s="41">
        <f>'STUDENT NAMELIST'!A275</f>
        <v>271</v>
      </c>
      <c r="B287" s="65" t="str">
        <f>'STUDENT NAMELIST'!B275</f>
        <v>2023PEC AI 211</v>
      </c>
      <c r="C287" s="65">
        <f>'STUDENT NAMELIST'!C275</f>
        <v>211423243273</v>
      </c>
      <c r="D287" s="98" t="str">
        <f>'STUDENT NAMELIST'!D275</f>
        <v>MITHRA SHREE A</v>
      </c>
      <c r="E287" s="41">
        <v>2</v>
      </c>
      <c r="F287" s="41">
        <v>2</v>
      </c>
      <c r="G287" s="41">
        <v>2</v>
      </c>
      <c r="H287" s="41">
        <v>2</v>
      </c>
      <c r="I287" s="41">
        <v>2</v>
      </c>
      <c r="J287" s="41">
        <v>2</v>
      </c>
      <c r="K287" s="41">
        <v>1</v>
      </c>
      <c r="L287" s="41">
        <v>0</v>
      </c>
      <c r="M287" s="41">
        <v>0</v>
      </c>
      <c r="N287" s="41">
        <v>0</v>
      </c>
      <c r="O287" s="91">
        <v>10</v>
      </c>
      <c r="P287" s="91">
        <v>0</v>
      </c>
      <c r="Q287" s="91">
        <v>0</v>
      </c>
      <c r="R287" s="237">
        <v>10</v>
      </c>
      <c r="S287" s="91">
        <v>9</v>
      </c>
      <c r="T287" s="91">
        <v>0</v>
      </c>
      <c r="U287" s="91">
        <v>10</v>
      </c>
      <c r="V287" s="91">
        <v>0</v>
      </c>
      <c r="W287" s="91">
        <v>0</v>
      </c>
      <c r="X287" s="91">
        <v>12</v>
      </c>
      <c r="Y287" s="91">
        <v>10</v>
      </c>
      <c r="Z287" s="91">
        <v>0</v>
      </c>
      <c r="AA287" s="92">
        <f t="shared" si="70"/>
        <v>74</v>
      </c>
      <c r="AB287" s="284">
        <f t="shared" si="58"/>
        <v>5</v>
      </c>
      <c r="AC287" s="284">
        <f t="shared" si="59"/>
        <v>0</v>
      </c>
      <c r="AD287" s="284">
        <f t="shared" si="60"/>
        <v>43</v>
      </c>
      <c r="AE287" s="284">
        <f t="shared" si="61"/>
        <v>6</v>
      </c>
      <c r="AF287" s="284">
        <f t="shared" si="62"/>
        <v>14</v>
      </c>
      <c r="AG287" s="284">
        <f t="shared" si="71"/>
        <v>14</v>
      </c>
      <c r="AH287" s="4">
        <f t="shared" si="63"/>
        <v>74</v>
      </c>
      <c r="AI287" s="254">
        <f t="shared" si="64"/>
        <v>83.333333333333343</v>
      </c>
      <c r="AJ287" s="254">
        <f t="shared" si="65"/>
        <v>0</v>
      </c>
      <c r="AK287" s="254">
        <f t="shared" si="66"/>
        <v>76.785714285714292</v>
      </c>
      <c r="AL287" s="254">
        <f t="shared" si="67"/>
        <v>100</v>
      </c>
      <c r="AM287" s="254">
        <f t="shared" si="68"/>
        <v>93.333333333333329</v>
      </c>
      <c r="AN287" s="254">
        <f t="shared" si="69"/>
        <v>93.333333333333329</v>
      </c>
    </row>
    <row r="288" spans="1:40" ht="30" customHeight="1" x14ac:dyDescent="0.2">
      <c r="A288" s="41">
        <f>'STUDENT NAMELIST'!A276</f>
        <v>272</v>
      </c>
      <c r="B288" s="65" t="str">
        <f>'STUDENT NAMELIST'!B276</f>
        <v>2023PEC AI 444</v>
      </c>
      <c r="C288" s="65">
        <f>'STUDENT NAMELIST'!C276</f>
        <v>211423243274</v>
      </c>
      <c r="D288" s="98" t="str">
        <f>'STUDENT NAMELIST'!D276</f>
        <v>MITHUN S</v>
      </c>
      <c r="E288" s="41">
        <v>2</v>
      </c>
      <c r="F288" s="41">
        <v>2</v>
      </c>
      <c r="G288" s="41">
        <v>2</v>
      </c>
      <c r="H288" s="41">
        <v>2</v>
      </c>
      <c r="I288" s="41">
        <v>2</v>
      </c>
      <c r="J288" s="41">
        <v>2</v>
      </c>
      <c r="K288" s="41">
        <v>2</v>
      </c>
      <c r="L288" s="41">
        <v>1</v>
      </c>
      <c r="M288" s="41">
        <v>0</v>
      </c>
      <c r="N288" s="41">
        <v>0</v>
      </c>
      <c r="O288" s="91">
        <v>0</v>
      </c>
      <c r="P288" s="91">
        <v>10</v>
      </c>
      <c r="Q288" s="91">
        <v>11</v>
      </c>
      <c r="R288" s="237">
        <v>0</v>
      </c>
      <c r="S288" s="91">
        <v>0</v>
      </c>
      <c r="T288" s="91">
        <v>11</v>
      </c>
      <c r="U288" s="91">
        <v>0</v>
      </c>
      <c r="V288" s="91">
        <v>11</v>
      </c>
      <c r="W288" s="91">
        <v>4</v>
      </c>
      <c r="X288" s="91">
        <v>0</v>
      </c>
      <c r="Y288" s="91">
        <v>0</v>
      </c>
      <c r="Z288" s="91">
        <v>11</v>
      </c>
      <c r="AA288" s="92">
        <f t="shared" si="70"/>
        <v>73</v>
      </c>
      <c r="AB288" s="284">
        <f t="shared" si="58"/>
        <v>6</v>
      </c>
      <c r="AC288" s="284">
        <f t="shared" si="59"/>
        <v>0</v>
      </c>
      <c r="AD288" s="284">
        <f t="shared" si="60"/>
        <v>36</v>
      </c>
      <c r="AE288" s="284">
        <f t="shared" si="61"/>
        <v>6</v>
      </c>
      <c r="AF288" s="284">
        <f t="shared" si="62"/>
        <v>13</v>
      </c>
      <c r="AG288" s="284">
        <f t="shared" si="71"/>
        <v>14</v>
      </c>
      <c r="AH288" s="4">
        <f t="shared" si="63"/>
        <v>73</v>
      </c>
      <c r="AI288" s="254">
        <f t="shared" si="64"/>
        <v>100</v>
      </c>
      <c r="AJ288" s="254">
        <f t="shared" si="65"/>
        <v>0</v>
      </c>
      <c r="AK288" s="254">
        <f t="shared" si="66"/>
        <v>83.720930232558146</v>
      </c>
      <c r="AL288" s="254">
        <f t="shared" si="67"/>
        <v>100</v>
      </c>
      <c r="AM288" s="254">
        <f t="shared" si="68"/>
        <v>76.470588235294116</v>
      </c>
      <c r="AN288" s="254">
        <f t="shared" si="69"/>
        <v>82.35294117647058</v>
      </c>
    </row>
    <row r="289" spans="1:40" ht="30" customHeight="1" x14ac:dyDescent="0.2">
      <c r="A289" s="41">
        <f>'STUDENT NAMELIST'!A277</f>
        <v>273</v>
      </c>
      <c r="B289" s="65" t="str">
        <f>'STUDENT NAMELIST'!B277</f>
        <v>2023PEC AI 445</v>
      </c>
      <c r="C289" s="65">
        <f>'STUDENT NAMELIST'!C277</f>
        <v>211423243275</v>
      </c>
      <c r="D289" s="98" t="str">
        <f>'STUDENT NAMELIST'!D277</f>
        <v xml:space="preserve">DH MITHUN SAI </v>
      </c>
      <c r="E289" s="41">
        <v>2</v>
      </c>
      <c r="F289" s="41">
        <v>2</v>
      </c>
      <c r="G289" s="41">
        <v>2</v>
      </c>
      <c r="H289" s="41">
        <v>2</v>
      </c>
      <c r="I289" s="41">
        <v>2</v>
      </c>
      <c r="J289" s="41">
        <v>1</v>
      </c>
      <c r="K289" s="41">
        <v>0</v>
      </c>
      <c r="L289" s="41">
        <v>0</v>
      </c>
      <c r="M289" s="41">
        <v>0</v>
      </c>
      <c r="N289" s="41">
        <v>0</v>
      </c>
      <c r="O289" s="91">
        <v>8</v>
      </c>
      <c r="P289" s="91">
        <v>0</v>
      </c>
      <c r="Q289" s="91">
        <v>0</v>
      </c>
      <c r="R289" s="237">
        <v>8</v>
      </c>
      <c r="S289" s="91">
        <v>7</v>
      </c>
      <c r="T289" s="91">
        <v>0</v>
      </c>
      <c r="U289" s="91">
        <v>8</v>
      </c>
      <c r="V289" s="91">
        <v>0</v>
      </c>
      <c r="W289" s="91">
        <v>0</v>
      </c>
      <c r="X289" s="91">
        <v>12</v>
      </c>
      <c r="Y289" s="91">
        <v>9</v>
      </c>
      <c r="Z289" s="91">
        <v>0</v>
      </c>
      <c r="AA289" s="92">
        <f t="shared" si="70"/>
        <v>63</v>
      </c>
      <c r="AB289" s="284">
        <f t="shared" si="58"/>
        <v>4</v>
      </c>
      <c r="AC289" s="284">
        <f t="shared" si="59"/>
        <v>0</v>
      </c>
      <c r="AD289" s="284">
        <f t="shared" si="60"/>
        <v>35</v>
      </c>
      <c r="AE289" s="284">
        <f t="shared" si="61"/>
        <v>6</v>
      </c>
      <c r="AF289" s="284">
        <f t="shared" si="62"/>
        <v>14</v>
      </c>
      <c r="AG289" s="284">
        <f t="shared" si="71"/>
        <v>14</v>
      </c>
      <c r="AH289" s="4">
        <f t="shared" si="63"/>
        <v>63</v>
      </c>
      <c r="AI289" s="254">
        <f t="shared" si="64"/>
        <v>66.666666666666657</v>
      </c>
      <c r="AJ289" s="254">
        <f t="shared" si="65"/>
        <v>0</v>
      </c>
      <c r="AK289" s="254">
        <f t="shared" si="66"/>
        <v>62.5</v>
      </c>
      <c r="AL289" s="254">
        <f t="shared" si="67"/>
        <v>100</v>
      </c>
      <c r="AM289" s="254">
        <f t="shared" si="68"/>
        <v>93.333333333333329</v>
      </c>
      <c r="AN289" s="254">
        <f t="shared" si="69"/>
        <v>93.333333333333329</v>
      </c>
    </row>
    <row r="290" spans="1:40" ht="30" customHeight="1" x14ac:dyDescent="0.2">
      <c r="A290" s="41">
        <f>'STUDENT NAMELIST'!A278</f>
        <v>274</v>
      </c>
      <c r="B290" s="65" t="str">
        <f>'STUDENT NAMELIST'!B278</f>
        <v>2023PEC AI 446</v>
      </c>
      <c r="C290" s="65">
        <f>'STUDENT NAMELIST'!C278</f>
        <v>211423243276</v>
      </c>
      <c r="D290" s="98" t="str">
        <f>'STUDENT NAMELIST'!D278</f>
        <v>MOHAMED ARSHAD M</v>
      </c>
      <c r="E290" s="41">
        <v>2</v>
      </c>
      <c r="F290" s="41">
        <v>2</v>
      </c>
      <c r="G290" s="41">
        <v>2</v>
      </c>
      <c r="H290" s="41">
        <v>2</v>
      </c>
      <c r="I290" s="41">
        <v>2</v>
      </c>
      <c r="J290" s="41">
        <v>2</v>
      </c>
      <c r="K290" s="41">
        <v>2</v>
      </c>
      <c r="L290" s="41">
        <v>2</v>
      </c>
      <c r="M290" s="41">
        <v>0</v>
      </c>
      <c r="N290" s="41">
        <v>0</v>
      </c>
      <c r="O290" s="91">
        <v>0</v>
      </c>
      <c r="P290" s="91">
        <v>11</v>
      </c>
      <c r="Q290" s="91">
        <v>12</v>
      </c>
      <c r="R290" s="237">
        <v>0</v>
      </c>
      <c r="S290" s="91">
        <v>0</v>
      </c>
      <c r="T290" s="91">
        <v>12</v>
      </c>
      <c r="U290" s="91">
        <v>0</v>
      </c>
      <c r="V290" s="91">
        <v>12</v>
      </c>
      <c r="W290" s="91">
        <v>5</v>
      </c>
      <c r="X290" s="91">
        <v>0</v>
      </c>
      <c r="Y290" s="91">
        <v>0</v>
      </c>
      <c r="Z290" s="91">
        <v>12</v>
      </c>
      <c r="AA290" s="92">
        <f t="shared" si="70"/>
        <v>80</v>
      </c>
      <c r="AB290" s="284">
        <f t="shared" si="58"/>
        <v>6</v>
      </c>
      <c r="AC290" s="284">
        <f t="shared" si="59"/>
        <v>0</v>
      </c>
      <c r="AD290" s="284">
        <f t="shared" si="60"/>
        <v>39</v>
      </c>
      <c r="AE290" s="284">
        <f t="shared" si="61"/>
        <v>6</v>
      </c>
      <c r="AF290" s="284">
        <f t="shared" si="62"/>
        <v>14</v>
      </c>
      <c r="AG290" s="284">
        <f t="shared" si="71"/>
        <v>14</v>
      </c>
      <c r="AH290" s="4">
        <f t="shared" si="63"/>
        <v>80</v>
      </c>
      <c r="AI290" s="254">
        <f t="shared" si="64"/>
        <v>100</v>
      </c>
      <c r="AJ290" s="254">
        <f t="shared" si="65"/>
        <v>0</v>
      </c>
      <c r="AK290" s="254">
        <f t="shared" si="66"/>
        <v>90.697674418604649</v>
      </c>
      <c r="AL290" s="254">
        <f t="shared" si="67"/>
        <v>100</v>
      </c>
      <c r="AM290" s="254">
        <f t="shared" si="68"/>
        <v>82.35294117647058</v>
      </c>
      <c r="AN290" s="254">
        <f t="shared" si="69"/>
        <v>82.35294117647058</v>
      </c>
    </row>
    <row r="291" spans="1:40" ht="30" customHeight="1" x14ac:dyDescent="0.2">
      <c r="A291" s="41">
        <f>'STUDENT NAMELIST'!A279</f>
        <v>275</v>
      </c>
      <c r="B291" s="65" t="str">
        <f>'STUDENT NAMELIST'!B279</f>
        <v>2023PEC AI 447</v>
      </c>
      <c r="C291" s="65">
        <f>'STUDENT NAMELIST'!C279</f>
        <v>211423243277</v>
      </c>
      <c r="D291" s="98" t="str">
        <f>'STUDENT NAMELIST'!D279</f>
        <v>MOHAMED BASITH</v>
      </c>
      <c r="E291" s="41">
        <v>2</v>
      </c>
      <c r="F291" s="41">
        <v>2</v>
      </c>
      <c r="G291" s="41">
        <v>2</v>
      </c>
      <c r="H291" s="41">
        <v>2</v>
      </c>
      <c r="I291" s="41">
        <v>2</v>
      </c>
      <c r="J291" s="41">
        <v>2</v>
      </c>
      <c r="K291" s="41">
        <v>2</v>
      </c>
      <c r="L291" s="41">
        <v>2</v>
      </c>
      <c r="M291" s="41">
        <v>0</v>
      </c>
      <c r="N291" s="41">
        <v>0</v>
      </c>
      <c r="O291" s="91">
        <v>12</v>
      </c>
      <c r="P291" s="91">
        <v>0</v>
      </c>
      <c r="Q291" s="91">
        <v>0</v>
      </c>
      <c r="R291" s="237">
        <v>12</v>
      </c>
      <c r="S291" s="91">
        <v>10</v>
      </c>
      <c r="T291" s="91">
        <v>0</v>
      </c>
      <c r="U291" s="91">
        <v>12</v>
      </c>
      <c r="V291" s="91">
        <v>0</v>
      </c>
      <c r="W291" s="91">
        <v>0</v>
      </c>
      <c r="X291" s="91">
        <v>11</v>
      </c>
      <c r="Y291" s="91">
        <v>12</v>
      </c>
      <c r="Z291" s="91">
        <v>0</v>
      </c>
      <c r="AA291" s="92">
        <f t="shared" si="70"/>
        <v>85</v>
      </c>
      <c r="AB291" s="284">
        <f t="shared" si="58"/>
        <v>6</v>
      </c>
      <c r="AC291" s="284">
        <f t="shared" si="59"/>
        <v>0</v>
      </c>
      <c r="AD291" s="284">
        <f t="shared" si="60"/>
        <v>50</v>
      </c>
      <c r="AE291" s="284">
        <f t="shared" si="61"/>
        <v>6</v>
      </c>
      <c r="AF291" s="284">
        <f t="shared" si="62"/>
        <v>13</v>
      </c>
      <c r="AG291" s="284">
        <f t="shared" si="71"/>
        <v>14</v>
      </c>
      <c r="AH291" s="4">
        <f t="shared" si="63"/>
        <v>85</v>
      </c>
      <c r="AI291" s="254">
        <f t="shared" si="64"/>
        <v>100</v>
      </c>
      <c r="AJ291" s="254">
        <f t="shared" si="65"/>
        <v>0</v>
      </c>
      <c r="AK291" s="254">
        <f t="shared" si="66"/>
        <v>89.285714285714292</v>
      </c>
      <c r="AL291" s="254">
        <f t="shared" si="67"/>
        <v>100</v>
      </c>
      <c r="AM291" s="254">
        <f t="shared" si="68"/>
        <v>86.666666666666671</v>
      </c>
      <c r="AN291" s="254">
        <f t="shared" si="69"/>
        <v>93.333333333333329</v>
      </c>
    </row>
    <row r="292" spans="1:40" ht="30" customHeight="1" x14ac:dyDescent="0.2">
      <c r="A292" s="41">
        <f>'STUDENT NAMELIST'!A280</f>
        <v>276</v>
      </c>
      <c r="B292" s="65" t="str">
        <f>'STUDENT NAMELIST'!B280</f>
        <v>2023PEC AI 448</v>
      </c>
      <c r="C292" s="65">
        <f>'STUDENT NAMELIST'!C280</f>
        <v>211423243278</v>
      </c>
      <c r="D292" s="98" t="str">
        <f>'STUDENT NAMELIST'!D280</f>
        <v xml:space="preserve">MOHAMED JABBAR SHAHID </v>
      </c>
      <c r="E292" s="41">
        <v>2</v>
      </c>
      <c r="F292" s="41">
        <v>2</v>
      </c>
      <c r="G292" s="41">
        <v>2</v>
      </c>
      <c r="H292" s="41">
        <v>2</v>
      </c>
      <c r="I292" s="41">
        <v>2</v>
      </c>
      <c r="J292" s="41">
        <v>2</v>
      </c>
      <c r="K292" s="41">
        <v>2</v>
      </c>
      <c r="L292" s="41">
        <v>2</v>
      </c>
      <c r="M292" s="41">
        <v>1</v>
      </c>
      <c r="N292" s="41">
        <v>0</v>
      </c>
      <c r="O292" s="91">
        <v>0</v>
      </c>
      <c r="P292" s="91">
        <v>11</v>
      </c>
      <c r="Q292" s="91">
        <v>12</v>
      </c>
      <c r="R292" s="237">
        <v>0</v>
      </c>
      <c r="S292" s="91">
        <v>0</v>
      </c>
      <c r="T292" s="91">
        <v>12</v>
      </c>
      <c r="U292" s="91">
        <v>0</v>
      </c>
      <c r="V292" s="91">
        <v>12</v>
      </c>
      <c r="W292" s="91">
        <v>7</v>
      </c>
      <c r="X292" s="91">
        <v>0</v>
      </c>
      <c r="Y292" s="91">
        <v>0</v>
      </c>
      <c r="Z292" s="91">
        <v>12</v>
      </c>
      <c r="AA292" s="92">
        <f t="shared" si="70"/>
        <v>83</v>
      </c>
      <c r="AB292" s="284">
        <f t="shared" si="58"/>
        <v>6</v>
      </c>
      <c r="AC292" s="284">
        <f t="shared" si="59"/>
        <v>0</v>
      </c>
      <c r="AD292" s="284">
        <f t="shared" si="60"/>
        <v>39</v>
      </c>
      <c r="AE292" s="284">
        <f t="shared" si="61"/>
        <v>6</v>
      </c>
      <c r="AF292" s="284">
        <f t="shared" si="62"/>
        <v>14</v>
      </c>
      <c r="AG292" s="284">
        <f t="shared" si="71"/>
        <v>14</v>
      </c>
      <c r="AH292" s="4">
        <f t="shared" si="63"/>
        <v>83</v>
      </c>
      <c r="AI292" s="254">
        <f t="shared" si="64"/>
        <v>100</v>
      </c>
      <c r="AJ292" s="254">
        <f t="shared" si="65"/>
        <v>0</v>
      </c>
      <c r="AK292" s="254">
        <f t="shared" si="66"/>
        <v>90.697674418604649</v>
      </c>
      <c r="AL292" s="254">
        <f t="shared" si="67"/>
        <v>100</v>
      </c>
      <c r="AM292" s="254">
        <f t="shared" si="68"/>
        <v>82.35294117647058</v>
      </c>
      <c r="AN292" s="254">
        <f t="shared" si="69"/>
        <v>82.35294117647058</v>
      </c>
    </row>
    <row r="293" spans="1:40" ht="30" customHeight="1" x14ac:dyDescent="0.2">
      <c r="A293" s="41">
        <f>'STUDENT NAMELIST'!A281</f>
        <v>277</v>
      </c>
      <c r="B293" s="65" t="str">
        <f>'STUDENT NAMELIST'!B281</f>
        <v>2023PEC AI 449</v>
      </c>
      <c r="C293" s="65">
        <f>'STUDENT NAMELIST'!C281</f>
        <v>211423243279</v>
      </c>
      <c r="D293" s="98" t="str">
        <f>'STUDENT NAMELIST'!D281</f>
        <v>MOHAMED SUHAIL N</v>
      </c>
      <c r="E293" s="41">
        <v>2</v>
      </c>
      <c r="F293" s="41">
        <v>2</v>
      </c>
      <c r="G293" s="41">
        <v>2</v>
      </c>
      <c r="H293" s="41">
        <v>2</v>
      </c>
      <c r="I293" s="41">
        <v>2</v>
      </c>
      <c r="J293" s="41">
        <v>2</v>
      </c>
      <c r="K293" s="41">
        <v>2</v>
      </c>
      <c r="L293" s="41">
        <v>2</v>
      </c>
      <c r="M293" s="41">
        <v>1</v>
      </c>
      <c r="N293" s="41">
        <v>0</v>
      </c>
      <c r="O293" s="91">
        <v>12</v>
      </c>
      <c r="P293" s="91">
        <v>0</v>
      </c>
      <c r="Q293" s="91">
        <v>0</v>
      </c>
      <c r="R293" s="237">
        <v>12</v>
      </c>
      <c r="S293" s="91">
        <v>10</v>
      </c>
      <c r="T293" s="91">
        <v>0</v>
      </c>
      <c r="U293" s="91">
        <v>12</v>
      </c>
      <c r="V293" s="91">
        <v>0</v>
      </c>
      <c r="W293" s="91">
        <v>0</v>
      </c>
      <c r="X293" s="91">
        <v>11</v>
      </c>
      <c r="Y293" s="91">
        <v>12</v>
      </c>
      <c r="Z293" s="91">
        <v>0</v>
      </c>
      <c r="AA293" s="92">
        <f t="shared" si="70"/>
        <v>86</v>
      </c>
      <c r="AB293" s="284">
        <f t="shared" si="58"/>
        <v>6</v>
      </c>
      <c r="AC293" s="284">
        <f t="shared" si="59"/>
        <v>0</v>
      </c>
      <c r="AD293" s="284">
        <f t="shared" si="60"/>
        <v>50</v>
      </c>
      <c r="AE293" s="284">
        <f t="shared" si="61"/>
        <v>6</v>
      </c>
      <c r="AF293" s="284">
        <f t="shared" si="62"/>
        <v>13</v>
      </c>
      <c r="AG293" s="284">
        <f t="shared" si="71"/>
        <v>14</v>
      </c>
      <c r="AH293" s="4">
        <f t="shared" si="63"/>
        <v>86</v>
      </c>
      <c r="AI293" s="254">
        <f t="shared" si="64"/>
        <v>100</v>
      </c>
      <c r="AJ293" s="254">
        <f t="shared" si="65"/>
        <v>0</v>
      </c>
      <c r="AK293" s="254">
        <f t="shared" si="66"/>
        <v>89.285714285714292</v>
      </c>
      <c r="AL293" s="254">
        <f t="shared" si="67"/>
        <v>100</v>
      </c>
      <c r="AM293" s="254">
        <f t="shared" si="68"/>
        <v>86.666666666666671</v>
      </c>
      <c r="AN293" s="254">
        <f t="shared" si="69"/>
        <v>93.333333333333329</v>
      </c>
    </row>
    <row r="294" spans="1:40" ht="30" customHeight="1" x14ac:dyDescent="0.2">
      <c r="A294" s="41">
        <f>'STUDENT NAMELIST'!A282</f>
        <v>278</v>
      </c>
      <c r="B294" s="65" t="str">
        <f>'STUDENT NAMELIST'!B282</f>
        <v>2023PEC AI 450</v>
      </c>
      <c r="C294" s="65">
        <f>'STUDENT NAMELIST'!C282</f>
        <v>211423243280</v>
      </c>
      <c r="D294" s="98" t="str">
        <f>'STUDENT NAMELIST'!D282</f>
        <v>MOHAMMED AATHIF KHAN A</v>
      </c>
      <c r="E294" s="41">
        <v>2</v>
      </c>
      <c r="F294" s="41">
        <v>2</v>
      </c>
      <c r="G294" s="41">
        <v>2</v>
      </c>
      <c r="H294" s="41">
        <v>2</v>
      </c>
      <c r="I294" s="41">
        <v>2</v>
      </c>
      <c r="J294" s="41">
        <v>2</v>
      </c>
      <c r="K294" s="41">
        <v>2</v>
      </c>
      <c r="L294" s="41">
        <v>0</v>
      </c>
      <c r="M294" s="41">
        <v>0</v>
      </c>
      <c r="N294" s="41">
        <v>0</v>
      </c>
      <c r="O294" s="91">
        <v>0</v>
      </c>
      <c r="P294" s="91">
        <v>10</v>
      </c>
      <c r="Q294" s="91">
        <v>11</v>
      </c>
      <c r="R294" s="237">
        <v>0</v>
      </c>
      <c r="S294" s="91">
        <v>0</v>
      </c>
      <c r="T294" s="91">
        <v>11</v>
      </c>
      <c r="U294" s="91">
        <v>0</v>
      </c>
      <c r="V294" s="91">
        <v>11</v>
      </c>
      <c r="W294" s="91">
        <v>4</v>
      </c>
      <c r="X294" s="91">
        <v>0</v>
      </c>
      <c r="Y294" s="91">
        <v>0</v>
      </c>
      <c r="Z294" s="91">
        <v>11</v>
      </c>
      <c r="AA294" s="92">
        <f t="shared" si="70"/>
        <v>72</v>
      </c>
      <c r="AB294" s="284">
        <f t="shared" si="58"/>
        <v>6</v>
      </c>
      <c r="AC294" s="284">
        <f t="shared" si="59"/>
        <v>0</v>
      </c>
      <c r="AD294" s="284">
        <f t="shared" si="60"/>
        <v>36</v>
      </c>
      <c r="AE294" s="284">
        <f t="shared" si="61"/>
        <v>6</v>
      </c>
      <c r="AF294" s="284">
        <f t="shared" si="62"/>
        <v>13</v>
      </c>
      <c r="AG294" s="284">
        <f t="shared" si="71"/>
        <v>14</v>
      </c>
      <c r="AH294" s="4">
        <f t="shared" si="63"/>
        <v>72</v>
      </c>
      <c r="AI294" s="254">
        <f t="shared" si="64"/>
        <v>100</v>
      </c>
      <c r="AJ294" s="254">
        <f t="shared" si="65"/>
        <v>0</v>
      </c>
      <c r="AK294" s="254">
        <f t="shared" si="66"/>
        <v>83.720930232558146</v>
      </c>
      <c r="AL294" s="254">
        <f t="shared" si="67"/>
        <v>100</v>
      </c>
      <c r="AM294" s="254">
        <f t="shared" si="68"/>
        <v>76.470588235294116</v>
      </c>
      <c r="AN294" s="254">
        <f t="shared" si="69"/>
        <v>82.35294117647058</v>
      </c>
    </row>
    <row r="295" spans="1:40" ht="30" customHeight="1" x14ac:dyDescent="0.2">
      <c r="A295" s="41">
        <f>'STUDENT NAMELIST'!A283</f>
        <v>279</v>
      </c>
      <c r="B295" s="65" t="str">
        <f>'STUDENT NAMELIST'!B283</f>
        <v>2023PEC AI 452</v>
      </c>
      <c r="C295" s="65">
        <f>'STUDENT NAMELIST'!C283</f>
        <v>211423243282</v>
      </c>
      <c r="D295" s="98" t="str">
        <f>'STUDENT NAMELIST'!D283</f>
        <v>MOHAMMED THOUFEEQ S</v>
      </c>
      <c r="E295" s="41">
        <v>2</v>
      </c>
      <c r="F295" s="41">
        <v>2</v>
      </c>
      <c r="G295" s="41">
        <v>2</v>
      </c>
      <c r="H295" s="41">
        <v>2</v>
      </c>
      <c r="I295" s="41">
        <v>2</v>
      </c>
      <c r="J295" s="41">
        <v>2</v>
      </c>
      <c r="K295" s="41">
        <v>2</v>
      </c>
      <c r="L295" s="41">
        <v>2</v>
      </c>
      <c r="M295" s="41">
        <v>0</v>
      </c>
      <c r="N295" s="41">
        <v>0</v>
      </c>
      <c r="O295" s="91">
        <v>12</v>
      </c>
      <c r="P295" s="91">
        <v>0</v>
      </c>
      <c r="Q295" s="91">
        <v>0</v>
      </c>
      <c r="R295" s="237">
        <v>12</v>
      </c>
      <c r="S295" s="91">
        <v>10</v>
      </c>
      <c r="T295" s="91">
        <v>0</v>
      </c>
      <c r="U295" s="91">
        <v>12</v>
      </c>
      <c r="V295" s="91">
        <v>0</v>
      </c>
      <c r="W295" s="91">
        <v>0</v>
      </c>
      <c r="X295" s="91">
        <v>10</v>
      </c>
      <c r="Y295" s="91">
        <v>12</v>
      </c>
      <c r="Z295" s="91">
        <v>0</v>
      </c>
      <c r="AA295" s="92">
        <f t="shared" si="70"/>
        <v>84</v>
      </c>
      <c r="AB295" s="284">
        <f t="shared" si="58"/>
        <v>6</v>
      </c>
      <c r="AC295" s="284">
        <f t="shared" si="59"/>
        <v>0</v>
      </c>
      <c r="AD295" s="284">
        <f t="shared" si="60"/>
        <v>50</v>
      </c>
      <c r="AE295" s="284">
        <f t="shared" si="61"/>
        <v>6</v>
      </c>
      <c r="AF295" s="284">
        <f t="shared" si="62"/>
        <v>12</v>
      </c>
      <c r="AG295" s="284">
        <f t="shared" si="71"/>
        <v>14</v>
      </c>
      <c r="AH295" s="4">
        <f t="shared" si="63"/>
        <v>84</v>
      </c>
      <c r="AI295" s="254">
        <f t="shared" si="64"/>
        <v>100</v>
      </c>
      <c r="AJ295" s="254">
        <f t="shared" si="65"/>
        <v>0</v>
      </c>
      <c r="AK295" s="254">
        <f t="shared" si="66"/>
        <v>89.285714285714292</v>
      </c>
      <c r="AL295" s="254">
        <f t="shared" si="67"/>
        <v>100</v>
      </c>
      <c r="AM295" s="254">
        <f t="shared" si="68"/>
        <v>80</v>
      </c>
      <c r="AN295" s="254">
        <f t="shared" si="69"/>
        <v>93.333333333333329</v>
      </c>
    </row>
    <row r="296" spans="1:40" ht="30" customHeight="1" x14ac:dyDescent="0.2">
      <c r="A296" s="41">
        <f>'STUDENT NAMELIST'!A284</f>
        <v>280</v>
      </c>
      <c r="B296" s="65" t="str">
        <f>'STUDENT NAMELIST'!B284</f>
        <v>2023PEC AI 453</v>
      </c>
      <c r="C296" s="65">
        <f>'STUDENT NAMELIST'!C284</f>
        <v>211423243283</v>
      </c>
      <c r="D296" s="98" t="str">
        <f>'STUDENT NAMELIST'!D284</f>
        <v>MOHAN RAJ R</v>
      </c>
      <c r="E296" s="41">
        <v>2</v>
      </c>
      <c r="F296" s="41">
        <v>2</v>
      </c>
      <c r="G296" s="41">
        <v>2</v>
      </c>
      <c r="H296" s="41">
        <v>2</v>
      </c>
      <c r="I296" s="41">
        <v>2</v>
      </c>
      <c r="J296" s="41">
        <v>2</v>
      </c>
      <c r="K296" s="41">
        <v>2</v>
      </c>
      <c r="L296" s="41">
        <v>2</v>
      </c>
      <c r="M296" s="41">
        <v>0</v>
      </c>
      <c r="N296" s="41">
        <v>0</v>
      </c>
      <c r="O296" s="91">
        <v>0</v>
      </c>
      <c r="P296" s="91">
        <v>11</v>
      </c>
      <c r="Q296" s="91">
        <v>12</v>
      </c>
      <c r="R296" s="237">
        <v>0</v>
      </c>
      <c r="S296" s="91">
        <v>0</v>
      </c>
      <c r="T296" s="91">
        <v>12</v>
      </c>
      <c r="U296" s="91">
        <v>0</v>
      </c>
      <c r="V296" s="91">
        <v>12</v>
      </c>
      <c r="W296" s="91">
        <v>6</v>
      </c>
      <c r="X296" s="91">
        <v>0</v>
      </c>
      <c r="Y296" s="91">
        <v>0</v>
      </c>
      <c r="Z296" s="91">
        <v>12</v>
      </c>
      <c r="AA296" s="92">
        <f t="shared" si="70"/>
        <v>81</v>
      </c>
      <c r="AB296" s="284">
        <f t="shared" si="58"/>
        <v>6</v>
      </c>
      <c r="AC296" s="284">
        <f t="shared" si="59"/>
        <v>0</v>
      </c>
      <c r="AD296" s="284">
        <f t="shared" si="60"/>
        <v>39</v>
      </c>
      <c r="AE296" s="284">
        <f t="shared" si="61"/>
        <v>6</v>
      </c>
      <c r="AF296" s="284">
        <f t="shared" si="62"/>
        <v>14</v>
      </c>
      <c r="AG296" s="284">
        <f t="shared" si="71"/>
        <v>14</v>
      </c>
      <c r="AH296" s="4">
        <f t="shared" si="63"/>
        <v>81</v>
      </c>
      <c r="AI296" s="254">
        <f t="shared" si="64"/>
        <v>100</v>
      </c>
      <c r="AJ296" s="254">
        <f t="shared" si="65"/>
        <v>0</v>
      </c>
      <c r="AK296" s="254">
        <f t="shared" si="66"/>
        <v>90.697674418604649</v>
      </c>
      <c r="AL296" s="254">
        <f t="shared" si="67"/>
        <v>100</v>
      </c>
      <c r="AM296" s="254">
        <f t="shared" si="68"/>
        <v>82.35294117647058</v>
      </c>
      <c r="AN296" s="254">
        <f t="shared" si="69"/>
        <v>82.35294117647058</v>
      </c>
    </row>
    <row r="297" spans="1:40" ht="30" customHeight="1" x14ac:dyDescent="0.2">
      <c r="A297" s="41">
        <f>'STUDENT NAMELIST'!A285</f>
        <v>281</v>
      </c>
      <c r="B297" s="65" t="str">
        <f>'STUDENT NAMELIST'!B285</f>
        <v>2023PEC AI 212</v>
      </c>
      <c r="C297" s="65">
        <f>'STUDENT NAMELIST'!C285</f>
        <v>211423243284</v>
      </c>
      <c r="D297" s="98" t="str">
        <f>'STUDENT NAMELIST'!D285</f>
        <v>MOHANA PRIYA V</v>
      </c>
      <c r="E297" s="41">
        <v>2</v>
      </c>
      <c r="F297" s="41">
        <v>2</v>
      </c>
      <c r="G297" s="41">
        <v>2</v>
      </c>
      <c r="H297" s="41">
        <v>2</v>
      </c>
      <c r="I297" s="41">
        <v>2</v>
      </c>
      <c r="J297" s="41">
        <v>2</v>
      </c>
      <c r="K297" s="41">
        <v>2</v>
      </c>
      <c r="L297" s="41">
        <v>2</v>
      </c>
      <c r="M297" s="41">
        <v>2</v>
      </c>
      <c r="N297" s="41">
        <v>0</v>
      </c>
      <c r="O297" s="91">
        <v>0</v>
      </c>
      <c r="P297" s="91">
        <v>12</v>
      </c>
      <c r="Q297" s="91">
        <v>13</v>
      </c>
      <c r="R297" s="237">
        <v>0</v>
      </c>
      <c r="S297" s="91">
        <v>0</v>
      </c>
      <c r="T297" s="91">
        <v>13</v>
      </c>
      <c r="U297" s="91">
        <v>0</v>
      </c>
      <c r="V297" s="91">
        <v>13</v>
      </c>
      <c r="W297" s="91">
        <v>7</v>
      </c>
      <c r="X297" s="91">
        <v>0</v>
      </c>
      <c r="Y297" s="91">
        <v>0</v>
      </c>
      <c r="Z297" s="91">
        <v>14</v>
      </c>
      <c r="AA297" s="92">
        <f t="shared" si="70"/>
        <v>90</v>
      </c>
      <c r="AB297" s="284">
        <f t="shared" si="58"/>
        <v>6</v>
      </c>
      <c r="AC297" s="284">
        <f t="shared" si="59"/>
        <v>0</v>
      </c>
      <c r="AD297" s="284">
        <f t="shared" si="60"/>
        <v>42</v>
      </c>
      <c r="AE297" s="284">
        <f t="shared" si="61"/>
        <v>6</v>
      </c>
      <c r="AF297" s="284">
        <f t="shared" si="62"/>
        <v>16</v>
      </c>
      <c r="AG297" s="284">
        <f t="shared" si="71"/>
        <v>14</v>
      </c>
      <c r="AH297" s="4">
        <f t="shared" si="63"/>
        <v>90</v>
      </c>
      <c r="AI297" s="254">
        <f t="shared" si="64"/>
        <v>100</v>
      </c>
      <c r="AJ297" s="254">
        <f t="shared" si="65"/>
        <v>0</v>
      </c>
      <c r="AK297" s="254">
        <f t="shared" si="66"/>
        <v>97.674418604651152</v>
      </c>
      <c r="AL297" s="254">
        <f t="shared" si="67"/>
        <v>100</v>
      </c>
      <c r="AM297" s="254">
        <f t="shared" si="68"/>
        <v>94.117647058823522</v>
      </c>
      <c r="AN297" s="254">
        <f t="shared" si="69"/>
        <v>82.35294117647058</v>
      </c>
    </row>
    <row r="298" spans="1:40" ht="30" customHeight="1" x14ac:dyDescent="0.2">
      <c r="A298" s="41">
        <f>'STUDENT NAMELIST'!A286</f>
        <v>282</v>
      </c>
      <c r="B298" s="65" t="str">
        <f>'STUDENT NAMELIST'!B286</f>
        <v>2023PEC AI 454</v>
      </c>
      <c r="C298" s="65">
        <f>'STUDENT NAMELIST'!C286</f>
        <v>211423243285</v>
      </c>
      <c r="D298" s="98" t="str">
        <f>'STUDENT NAMELIST'!D286</f>
        <v>MOHANA PRIYAN N</v>
      </c>
      <c r="E298" s="41">
        <v>2</v>
      </c>
      <c r="F298" s="41">
        <v>2</v>
      </c>
      <c r="G298" s="41">
        <v>2</v>
      </c>
      <c r="H298" s="41">
        <v>2</v>
      </c>
      <c r="I298" s="41">
        <v>2</v>
      </c>
      <c r="J298" s="41">
        <v>2</v>
      </c>
      <c r="K298" s="41">
        <v>2</v>
      </c>
      <c r="L298" s="41">
        <v>2</v>
      </c>
      <c r="M298" s="41">
        <v>0</v>
      </c>
      <c r="N298" s="41">
        <v>0</v>
      </c>
      <c r="O298" s="91">
        <v>12</v>
      </c>
      <c r="P298" s="91">
        <v>0</v>
      </c>
      <c r="Q298" s="91">
        <v>0</v>
      </c>
      <c r="R298" s="237">
        <v>12</v>
      </c>
      <c r="S298" s="91">
        <v>10</v>
      </c>
      <c r="T298" s="91">
        <v>0</v>
      </c>
      <c r="U298" s="91">
        <v>12</v>
      </c>
      <c r="V298" s="91">
        <v>0</v>
      </c>
      <c r="W298" s="91">
        <v>0</v>
      </c>
      <c r="X298" s="91">
        <v>12</v>
      </c>
      <c r="Y298" s="91">
        <v>12</v>
      </c>
      <c r="Z298" s="91">
        <v>0</v>
      </c>
      <c r="AA298" s="92">
        <f t="shared" si="70"/>
        <v>86</v>
      </c>
      <c r="AB298" s="284">
        <f t="shared" si="58"/>
        <v>6</v>
      </c>
      <c r="AC298" s="284">
        <f t="shared" si="59"/>
        <v>0</v>
      </c>
      <c r="AD298" s="284">
        <f t="shared" si="60"/>
        <v>50</v>
      </c>
      <c r="AE298" s="284">
        <f t="shared" si="61"/>
        <v>6</v>
      </c>
      <c r="AF298" s="284">
        <f t="shared" si="62"/>
        <v>14</v>
      </c>
      <c r="AG298" s="284">
        <f t="shared" si="71"/>
        <v>14</v>
      </c>
      <c r="AH298" s="4">
        <f t="shared" si="63"/>
        <v>86</v>
      </c>
      <c r="AI298" s="254">
        <f t="shared" si="64"/>
        <v>100</v>
      </c>
      <c r="AJ298" s="254">
        <f t="shared" si="65"/>
        <v>0</v>
      </c>
      <c r="AK298" s="254">
        <f t="shared" si="66"/>
        <v>89.285714285714292</v>
      </c>
      <c r="AL298" s="254">
        <f t="shared" si="67"/>
        <v>100</v>
      </c>
      <c r="AM298" s="254">
        <f t="shared" si="68"/>
        <v>93.333333333333329</v>
      </c>
      <c r="AN298" s="254">
        <f t="shared" si="69"/>
        <v>93.333333333333329</v>
      </c>
    </row>
    <row r="299" spans="1:40" ht="30" customHeight="1" x14ac:dyDescent="0.2">
      <c r="A299" s="41">
        <f>'STUDENT NAMELIST'!A287</f>
        <v>283</v>
      </c>
      <c r="B299" s="65" t="str">
        <f>'STUDENT NAMELIST'!B287</f>
        <v>2023PEC AI 455</v>
      </c>
      <c r="C299" s="65">
        <f>'STUDENT NAMELIST'!C287</f>
        <v>211423243286</v>
      </c>
      <c r="D299" s="98" t="str">
        <f>'STUDENT NAMELIST'!D287</f>
        <v>MOHANAKRISHNAN H</v>
      </c>
      <c r="E299" s="41">
        <v>2</v>
      </c>
      <c r="F299" s="41">
        <v>2</v>
      </c>
      <c r="G299" s="41">
        <v>2</v>
      </c>
      <c r="H299" s="41">
        <v>2</v>
      </c>
      <c r="I299" s="41">
        <v>2</v>
      </c>
      <c r="J299" s="41">
        <v>2</v>
      </c>
      <c r="K299" s="41">
        <v>2</v>
      </c>
      <c r="L299" s="41">
        <v>2</v>
      </c>
      <c r="M299" s="41">
        <v>1</v>
      </c>
      <c r="N299" s="41">
        <v>0</v>
      </c>
      <c r="O299" s="91">
        <v>0</v>
      </c>
      <c r="P299" s="91">
        <v>11</v>
      </c>
      <c r="Q299" s="91">
        <v>12</v>
      </c>
      <c r="R299" s="237">
        <v>0</v>
      </c>
      <c r="S299" s="91">
        <v>0</v>
      </c>
      <c r="T299" s="91">
        <v>12</v>
      </c>
      <c r="U299" s="91">
        <v>0</v>
      </c>
      <c r="V299" s="91">
        <v>12</v>
      </c>
      <c r="W299" s="91">
        <v>7</v>
      </c>
      <c r="X299" s="91">
        <v>0</v>
      </c>
      <c r="Y299" s="91">
        <v>0</v>
      </c>
      <c r="Z299" s="91">
        <v>12</v>
      </c>
      <c r="AA299" s="92">
        <f t="shared" si="70"/>
        <v>83</v>
      </c>
      <c r="AB299" s="284">
        <f t="shared" si="58"/>
        <v>6</v>
      </c>
      <c r="AC299" s="284">
        <f t="shared" si="59"/>
        <v>0</v>
      </c>
      <c r="AD299" s="284">
        <f t="shared" si="60"/>
        <v>39</v>
      </c>
      <c r="AE299" s="284">
        <f t="shared" si="61"/>
        <v>6</v>
      </c>
      <c r="AF299" s="284">
        <f t="shared" si="62"/>
        <v>14</v>
      </c>
      <c r="AG299" s="284">
        <f t="shared" si="71"/>
        <v>14</v>
      </c>
      <c r="AH299" s="4">
        <f t="shared" si="63"/>
        <v>83</v>
      </c>
      <c r="AI299" s="254">
        <f t="shared" si="64"/>
        <v>100</v>
      </c>
      <c r="AJ299" s="254">
        <f t="shared" si="65"/>
        <v>0</v>
      </c>
      <c r="AK299" s="254">
        <f t="shared" si="66"/>
        <v>90.697674418604649</v>
      </c>
      <c r="AL299" s="254">
        <f t="shared" si="67"/>
        <v>100</v>
      </c>
      <c r="AM299" s="254">
        <f t="shared" si="68"/>
        <v>82.35294117647058</v>
      </c>
      <c r="AN299" s="254">
        <f t="shared" si="69"/>
        <v>82.35294117647058</v>
      </c>
    </row>
    <row r="300" spans="1:40" ht="30" customHeight="1" x14ac:dyDescent="0.2">
      <c r="A300" s="41">
        <f>'STUDENT NAMELIST'!A288</f>
        <v>284</v>
      </c>
      <c r="B300" s="65" t="str">
        <f>'STUDENT NAMELIST'!B288</f>
        <v>2023PEC AI 456</v>
      </c>
      <c r="C300" s="65">
        <f>'STUDENT NAMELIST'!C288</f>
        <v>211423243287</v>
      </c>
      <c r="D300" s="98" t="str">
        <f>'STUDENT NAMELIST'!D288</f>
        <v xml:space="preserve">MOHANAKUMARAN K </v>
      </c>
      <c r="E300" s="41">
        <v>2</v>
      </c>
      <c r="F300" s="41">
        <v>2</v>
      </c>
      <c r="G300" s="41">
        <v>2</v>
      </c>
      <c r="H300" s="41">
        <v>2</v>
      </c>
      <c r="I300" s="41">
        <v>2</v>
      </c>
      <c r="J300" s="41">
        <v>2</v>
      </c>
      <c r="K300" s="41">
        <v>2</v>
      </c>
      <c r="L300" s="41">
        <v>1</v>
      </c>
      <c r="M300" s="41">
        <v>0</v>
      </c>
      <c r="N300" s="41">
        <v>0</v>
      </c>
      <c r="O300" s="91">
        <v>11</v>
      </c>
      <c r="P300" s="91">
        <v>0</v>
      </c>
      <c r="Q300" s="91">
        <v>0</v>
      </c>
      <c r="R300" s="237">
        <v>11</v>
      </c>
      <c r="S300" s="91">
        <v>9</v>
      </c>
      <c r="T300" s="91">
        <v>0</v>
      </c>
      <c r="U300" s="91">
        <v>11</v>
      </c>
      <c r="V300" s="91">
        <v>0</v>
      </c>
      <c r="W300" s="91">
        <v>0</v>
      </c>
      <c r="X300" s="91">
        <v>10</v>
      </c>
      <c r="Y300" s="91">
        <v>11</v>
      </c>
      <c r="Z300" s="91">
        <v>0</v>
      </c>
      <c r="AA300" s="92">
        <f t="shared" si="70"/>
        <v>78</v>
      </c>
      <c r="AB300" s="284">
        <f t="shared" si="58"/>
        <v>6</v>
      </c>
      <c r="AC300" s="284">
        <f t="shared" si="59"/>
        <v>0</v>
      </c>
      <c r="AD300" s="284">
        <f t="shared" si="60"/>
        <v>46</v>
      </c>
      <c r="AE300" s="284">
        <f t="shared" si="61"/>
        <v>6</v>
      </c>
      <c r="AF300" s="284">
        <f t="shared" si="62"/>
        <v>12</v>
      </c>
      <c r="AG300" s="284">
        <f t="shared" si="71"/>
        <v>14</v>
      </c>
      <c r="AH300" s="4">
        <f t="shared" si="63"/>
        <v>78</v>
      </c>
      <c r="AI300" s="254">
        <f t="shared" si="64"/>
        <v>100</v>
      </c>
      <c r="AJ300" s="254">
        <f t="shared" si="65"/>
        <v>0</v>
      </c>
      <c r="AK300" s="254">
        <f t="shared" si="66"/>
        <v>82.142857142857139</v>
      </c>
      <c r="AL300" s="254">
        <f t="shared" si="67"/>
        <v>100</v>
      </c>
      <c r="AM300" s="254">
        <f t="shared" si="68"/>
        <v>80</v>
      </c>
      <c r="AN300" s="254">
        <f t="shared" si="69"/>
        <v>93.333333333333329</v>
      </c>
    </row>
    <row r="301" spans="1:40" ht="30" customHeight="1" x14ac:dyDescent="0.2">
      <c r="A301" s="41">
        <f>'STUDENT NAMELIST'!A289</f>
        <v>285</v>
      </c>
      <c r="B301" s="65" t="str">
        <f>'STUDENT NAMELIST'!B289</f>
        <v>2023PEC AI 458</v>
      </c>
      <c r="C301" s="65">
        <f>'STUDENT NAMELIST'!C289</f>
        <v>211423243288</v>
      </c>
      <c r="D301" s="98" t="str">
        <f>'STUDENT NAMELIST'!D289</f>
        <v>MONISH K V</v>
      </c>
      <c r="E301" s="41">
        <v>2</v>
      </c>
      <c r="F301" s="41">
        <v>2</v>
      </c>
      <c r="G301" s="41">
        <v>2</v>
      </c>
      <c r="H301" s="41">
        <v>2</v>
      </c>
      <c r="I301" s="41">
        <v>2</v>
      </c>
      <c r="J301" s="41">
        <v>1</v>
      </c>
      <c r="K301" s="41">
        <v>0</v>
      </c>
      <c r="L301" s="41">
        <v>0</v>
      </c>
      <c r="M301" s="41">
        <v>0</v>
      </c>
      <c r="N301" s="41">
        <v>0</v>
      </c>
      <c r="O301" s="91">
        <v>0</v>
      </c>
      <c r="P301" s="91">
        <v>8</v>
      </c>
      <c r="Q301" s="91">
        <v>8</v>
      </c>
      <c r="R301" s="237">
        <v>0</v>
      </c>
      <c r="S301" s="91">
        <v>0</v>
      </c>
      <c r="T301" s="91">
        <v>8</v>
      </c>
      <c r="U301" s="91">
        <v>0</v>
      </c>
      <c r="V301" s="91">
        <v>8</v>
      </c>
      <c r="W301" s="91">
        <v>4</v>
      </c>
      <c r="X301" s="91">
        <v>0</v>
      </c>
      <c r="Y301" s="91">
        <v>0</v>
      </c>
      <c r="Z301" s="91">
        <v>8</v>
      </c>
      <c r="AA301" s="92">
        <f t="shared" si="70"/>
        <v>55</v>
      </c>
      <c r="AB301" s="284">
        <f t="shared" si="58"/>
        <v>4</v>
      </c>
      <c r="AC301" s="284">
        <f t="shared" si="59"/>
        <v>0</v>
      </c>
      <c r="AD301" s="284">
        <f t="shared" si="60"/>
        <v>28</v>
      </c>
      <c r="AE301" s="284">
        <f t="shared" si="61"/>
        <v>6</v>
      </c>
      <c r="AF301" s="284">
        <f t="shared" si="62"/>
        <v>10</v>
      </c>
      <c r="AG301" s="284">
        <f t="shared" si="71"/>
        <v>14</v>
      </c>
      <c r="AH301" s="4">
        <f t="shared" si="63"/>
        <v>55</v>
      </c>
      <c r="AI301" s="254">
        <f t="shared" si="64"/>
        <v>66.666666666666657</v>
      </c>
      <c r="AJ301" s="254">
        <f t="shared" si="65"/>
        <v>0</v>
      </c>
      <c r="AK301" s="254">
        <f t="shared" si="66"/>
        <v>65.116279069767444</v>
      </c>
      <c r="AL301" s="254">
        <f t="shared" si="67"/>
        <v>100</v>
      </c>
      <c r="AM301" s="254">
        <f t="shared" si="68"/>
        <v>58.82352941176471</v>
      </c>
      <c r="AN301" s="254">
        <f t="shared" si="69"/>
        <v>82.35294117647058</v>
      </c>
    </row>
    <row r="302" spans="1:40" ht="30" customHeight="1" x14ac:dyDescent="0.2">
      <c r="A302" s="41">
        <f>'STUDENT NAMELIST'!A290</f>
        <v>286</v>
      </c>
      <c r="B302" s="65" t="str">
        <f>'STUDENT NAMELIST'!B290</f>
        <v>2023PEC AI 457</v>
      </c>
      <c r="C302" s="65">
        <f>'STUDENT NAMELIST'!C290</f>
        <v>211423243289</v>
      </c>
      <c r="D302" s="98" t="str">
        <f>'STUDENT NAMELIST'!D290</f>
        <v>MONISH MEGHANATHAN</v>
      </c>
      <c r="E302" s="41">
        <v>2</v>
      </c>
      <c r="F302" s="41">
        <v>2</v>
      </c>
      <c r="G302" s="41">
        <v>2</v>
      </c>
      <c r="H302" s="41">
        <v>2</v>
      </c>
      <c r="I302" s="41">
        <v>2</v>
      </c>
      <c r="J302" s="41">
        <v>2</v>
      </c>
      <c r="K302" s="41">
        <v>2</v>
      </c>
      <c r="L302" s="41">
        <v>1</v>
      </c>
      <c r="M302" s="41">
        <v>0</v>
      </c>
      <c r="N302" s="41">
        <v>0</v>
      </c>
      <c r="O302" s="91">
        <v>11</v>
      </c>
      <c r="P302" s="91">
        <v>0</v>
      </c>
      <c r="Q302" s="91">
        <v>0</v>
      </c>
      <c r="R302" s="237">
        <v>11</v>
      </c>
      <c r="S302" s="91">
        <v>10</v>
      </c>
      <c r="T302" s="91">
        <v>0</v>
      </c>
      <c r="U302" s="91">
        <v>11</v>
      </c>
      <c r="V302" s="91">
        <v>0</v>
      </c>
      <c r="W302" s="91">
        <v>0</v>
      </c>
      <c r="X302" s="91">
        <v>11</v>
      </c>
      <c r="Y302" s="91">
        <v>12</v>
      </c>
      <c r="Z302" s="91">
        <v>0</v>
      </c>
      <c r="AA302" s="92">
        <f t="shared" si="70"/>
        <v>81</v>
      </c>
      <c r="AB302" s="284">
        <f t="shared" si="58"/>
        <v>6</v>
      </c>
      <c r="AC302" s="284">
        <f t="shared" si="59"/>
        <v>0</v>
      </c>
      <c r="AD302" s="284">
        <f t="shared" si="60"/>
        <v>47</v>
      </c>
      <c r="AE302" s="284">
        <f t="shared" si="61"/>
        <v>6</v>
      </c>
      <c r="AF302" s="284">
        <f t="shared" si="62"/>
        <v>13</v>
      </c>
      <c r="AG302" s="284">
        <f t="shared" si="71"/>
        <v>14</v>
      </c>
      <c r="AH302" s="4">
        <f t="shared" si="63"/>
        <v>81</v>
      </c>
      <c r="AI302" s="254">
        <f t="shared" si="64"/>
        <v>100</v>
      </c>
      <c r="AJ302" s="254">
        <f t="shared" si="65"/>
        <v>0</v>
      </c>
      <c r="AK302" s="254">
        <f t="shared" si="66"/>
        <v>83.928571428571431</v>
      </c>
      <c r="AL302" s="254">
        <f t="shared" si="67"/>
        <v>100</v>
      </c>
      <c r="AM302" s="254">
        <f t="shared" si="68"/>
        <v>86.666666666666671</v>
      </c>
      <c r="AN302" s="254">
        <f t="shared" si="69"/>
        <v>93.333333333333329</v>
      </c>
    </row>
    <row r="303" spans="1:40" ht="30" customHeight="1" x14ac:dyDescent="0.2">
      <c r="A303" s="41">
        <f>'STUDENT NAMELIST'!A291</f>
        <v>287</v>
      </c>
      <c r="B303" s="65" t="str">
        <f>'STUDENT NAMELIST'!B291</f>
        <v>2023PEC AI 213</v>
      </c>
      <c r="C303" s="65">
        <f>'STUDENT NAMELIST'!C291</f>
        <v>211423243290</v>
      </c>
      <c r="D303" s="98" t="str">
        <f>'STUDENT NAMELIST'!D291</f>
        <v>MONISHA K</v>
      </c>
      <c r="E303" s="41">
        <v>2</v>
      </c>
      <c r="F303" s="41">
        <v>2</v>
      </c>
      <c r="G303" s="41">
        <v>2</v>
      </c>
      <c r="H303" s="41">
        <v>2</v>
      </c>
      <c r="I303" s="41">
        <v>2</v>
      </c>
      <c r="J303" s="41">
        <v>2</v>
      </c>
      <c r="K303" s="41">
        <v>2</v>
      </c>
      <c r="L303" s="41">
        <v>0</v>
      </c>
      <c r="M303" s="41">
        <v>0</v>
      </c>
      <c r="N303" s="41">
        <v>0</v>
      </c>
      <c r="O303" s="91">
        <v>0</v>
      </c>
      <c r="P303" s="91">
        <v>10</v>
      </c>
      <c r="Q303" s="91">
        <v>11</v>
      </c>
      <c r="R303" s="237">
        <v>0</v>
      </c>
      <c r="S303" s="91">
        <v>0</v>
      </c>
      <c r="T303" s="91">
        <v>11</v>
      </c>
      <c r="U303" s="91">
        <v>0</v>
      </c>
      <c r="V303" s="91">
        <v>11</v>
      </c>
      <c r="W303" s="91">
        <v>4</v>
      </c>
      <c r="X303" s="91">
        <v>0</v>
      </c>
      <c r="Y303" s="91">
        <v>0</v>
      </c>
      <c r="Z303" s="91">
        <v>11</v>
      </c>
      <c r="AA303" s="92">
        <f t="shared" si="70"/>
        <v>72</v>
      </c>
      <c r="AB303" s="284">
        <f t="shared" si="58"/>
        <v>6</v>
      </c>
      <c r="AC303" s="284">
        <f t="shared" si="59"/>
        <v>0</v>
      </c>
      <c r="AD303" s="284">
        <f t="shared" si="60"/>
        <v>36</v>
      </c>
      <c r="AE303" s="284">
        <f t="shared" si="61"/>
        <v>6</v>
      </c>
      <c r="AF303" s="284">
        <f t="shared" si="62"/>
        <v>13</v>
      </c>
      <c r="AG303" s="284">
        <f t="shared" si="71"/>
        <v>14</v>
      </c>
      <c r="AH303" s="4">
        <f t="shared" si="63"/>
        <v>72</v>
      </c>
      <c r="AI303" s="254">
        <f t="shared" si="64"/>
        <v>100</v>
      </c>
      <c r="AJ303" s="254">
        <f t="shared" si="65"/>
        <v>0</v>
      </c>
      <c r="AK303" s="254">
        <f t="shared" si="66"/>
        <v>83.720930232558146</v>
      </c>
      <c r="AL303" s="254">
        <f t="shared" si="67"/>
        <v>100</v>
      </c>
      <c r="AM303" s="254">
        <f t="shared" si="68"/>
        <v>76.470588235294116</v>
      </c>
      <c r="AN303" s="254">
        <f t="shared" si="69"/>
        <v>82.35294117647058</v>
      </c>
    </row>
    <row r="304" spans="1:40" ht="30" customHeight="1" x14ac:dyDescent="0.2">
      <c r="A304" s="41">
        <f>'STUDENT NAMELIST'!A292</f>
        <v>288</v>
      </c>
      <c r="B304" s="65" t="str">
        <f>'STUDENT NAMELIST'!B292</f>
        <v>2023PEC AI 214</v>
      </c>
      <c r="C304" s="65">
        <f>'STUDENT NAMELIST'!C292</f>
        <v>211423243291</v>
      </c>
      <c r="D304" s="98" t="str">
        <f>'STUDENT NAMELIST'!D292</f>
        <v>MONISHA P</v>
      </c>
      <c r="E304" s="41">
        <v>2</v>
      </c>
      <c r="F304" s="41">
        <v>2</v>
      </c>
      <c r="G304" s="41">
        <v>2</v>
      </c>
      <c r="H304" s="41">
        <v>2</v>
      </c>
      <c r="I304" s="41">
        <v>2</v>
      </c>
      <c r="J304" s="41">
        <v>1</v>
      </c>
      <c r="K304" s="41">
        <v>0</v>
      </c>
      <c r="L304" s="41">
        <v>0</v>
      </c>
      <c r="M304" s="41">
        <v>0</v>
      </c>
      <c r="N304" s="41">
        <v>0</v>
      </c>
      <c r="O304" s="91">
        <v>8</v>
      </c>
      <c r="P304" s="91">
        <v>0</v>
      </c>
      <c r="Q304" s="91">
        <v>0</v>
      </c>
      <c r="R304" s="237">
        <v>8</v>
      </c>
      <c r="S304" s="91">
        <v>7</v>
      </c>
      <c r="T304" s="91">
        <v>0</v>
      </c>
      <c r="U304" s="91">
        <v>8</v>
      </c>
      <c r="V304" s="91">
        <v>0</v>
      </c>
      <c r="W304" s="91">
        <v>0</v>
      </c>
      <c r="X304" s="91">
        <v>11</v>
      </c>
      <c r="Y304" s="91">
        <v>8</v>
      </c>
      <c r="Z304" s="91">
        <v>0</v>
      </c>
      <c r="AA304" s="92">
        <f t="shared" si="70"/>
        <v>61</v>
      </c>
      <c r="AB304" s="284">
        <f t="shared" si="58"/>
        <v>4</v>
      </c>
      <c r="AC304" s="284">
        <f t="shared" si="59"/>
        <v>0</v>
      </c>
      <c r="AD304" s="284">
        <f t="shared" si="60"/>
        <v>35</v>
      </c>
      <c r="AE304" s="284">
        <f t="shared" si="61"/>
        <v>6</v>
      </c>
      <c r="AF304" s="284">
        <f t="shared" si="62"/>
        <v>13</v>
      </c>
      <c r="AG304" s="284">
        <f t="shared" si="71"/>
        <v>14</v>
      </c>
      <c r="AH304" s="4">
        <f t="shared" si="63"/>
        <v>61</v>
      </c>
      <c r="AI304" s="254">
        <f t="shared" si="64"/>
        <v>66.666666666666657</v>
      </c>
      <c r="AJ304" s="254">
        <f t="shared" si="65"/>
        <v>0</v>
      </c>
      <c r="AK304" s="254">
        <f t="shared" si="66"/>
        <v>62.5</v>
      </c>
      <c r="AL304" s="254">
        <f t="shared" si="67"/>
        <v>100</v>
      </c>
      <c r="AM304" s="254">
        <f t="shared" si="68"/>
        <v>86.666666666666671</v>
      </c>
      <c r="AN304" s="254">
        <f t="shared" si="69"/>
        <v>93.333333333333329</v>
      </c>
    </row>
    <row r="305" spans="1:40" ht="30" customHeight="1" x14ac:dyDescent="0.2">
      <c r="A305" s="41">
        <f>'STUDENT NAMELIST'!A293</f>
        <v>289</v>
      </c>
      <c r="B305" s="65" t="str">
        <f>'STUDENT NAMELIST'!B293</f>
        <v>2023PEC AI 459</v>
      </c>
      <c r="C305" s="65">
        <f>'STUDENT NAMELIST'!C293</f>
        <v>211423243292</v>
      </c>
      <c r="D305" s="98" t="str">
        <f>'STUDENT NAMELIST'!D293</f>
        <v>MOTHILAL V</v>
      </c>
      <c r="E305" s="41">
        <v>2</v>
      </c>
      <c r="F305" s="41">
        <v>2</v>
      </c>
      <c r="G305" s="41">
        <v>2</v>
      </c>
      <c r="H305" s="41">
        <v>2</v>
      </c>
      <c r="I305" s="41">
        <v>2</v>
      </c>
      <c r="J305" s="41">
        <v>2</v>
      </c>
      <c r="K305" s="41">
        <v>2</v>
      </c>
      <c r="L305" s="41">
        <v>1</v>
      </c>
      <c r="M305" s="41">
        <v>0</v>
      </c>
      <c r="N305" s="41">
        <v>0</v>
      </c>
      <c r="O305" s="91">
        <v>0</v>
      </c>
      <c r="P305" s="91">
        <v>10</v>
      </c>
      <c r="Q305" s="91">
        <v>11</v>
      </c>
      <c r="R305" s="237">
        <v>0</v>
      </c>
      <c r="S305" s="91">
        <v>0</v>
      </c>
      <c r="T305" s="91">
        <v>11</v>
      </c>
      <c r="U305" s="91">
        <v>0</v>
      </c>
      <c r="V305" s="91">
        <v>11</v>
      </c>
      <c r="W305" s="91">
        <v>4</v>
      </c>
      <c r="X305" s="91">
        <v>0</v>
      </c>
      <c r="Y305" s="91">
        <v>0</v>
      </c>
      <c r="Z305" s="91">
        <v>11</v>
      </c>
      <c r="AA305" s="92">
        <f t="shared" si="70"/>
        <v>73</v>
      </c>
      <c r="AB305" s="284">
        <f t="shared" si="58"/>
        <v>6</v>
      </c>
      <c r="AC305" s="284">
        <f t="shared" si="59"/>
        <v>0</v>
      </c>
      <c r="AD305" s="284">
        <f t="shared" si="60"/>
        <v>36</v>
      </c>
      <c r="AE305" s="284">
        <f t="shared" si="61"/>
        <v>6</v>
      </c>
      <c r="AF305" s="284">
        <f t="shared" si="62"/>
        <v>13</v>
      </c>
      <c r="AG305" s="284">
        <f t="shared" si="71"/>
        <v>14</v>
      </c>
      <c r="AH305" s="4">
        <f t="shared" si="63"/>
        <v>73</v>
      </c>
      <c r="AI305" s="254">
        <f t="shared" si="64"/>
        <v>100</v>
      </c>
      <c r="AJ305" s="254">
        <f t="shared" si="65"/>
        <v>0</v>
      </c>
      <c r="AK305" s="254">
        <f t="shared" si="66"/>
        <v>83.720930232558146</v>
      </c>
      <c r="AL305" s="254">
        <f t="shared" si="67"/>
        <v>100</v>
      </c>
      <c r="AM305" s="254">
        <f t="shared" si="68"/>
        <v>76.470588235294116</v>
      </c>
      <c r="AN305" s="254">
        <f t="shared" si="69"/>
        <v>82.35294117647058</v>
      </c>
    </row>
    <row r="306" spans="1:40" ht="30" customHeight="1" x14ac:dyDescent="0.2">
      <c r="A306" s="41">
        <f>'STUDENT NAMELIST'!A294</f>
        <v>290</v>
      </c>
      <c r="B306" s="65" t="str">
        <f>'STUDENT NAMELIST'!B294</f>
        <v>2023PEC AI 460</v>
      </c>
      <c r="C306" s="65">
        <f>'STUDENT NAMELIST'!C294</f>
        <v>211423243294</v>
      </c>
      <c r="D306" s="98" t="str">
        <f>'STUDENT NAMELIST'!D294</f>
        <v>MUKTESWAR NAYAK G</v>
      </c>
      <c r="E306" s="41">
        <v>2</v>
      </c>
      <c r="F306" s="41">
        <v>2</v>
      </c>
      <c r="G306" s="41">
        <v>2</v>
      </c>
      <c r="H306" s="41">
        <v>2</v>
      </c>
      <c r="I306" s="41">
        <v>2</v>
      </c>
      <c r="J306" s="41">
        <v>2</v>
      </c>
      <c r="K306" s="41">
        <v>2</v>
      </c>
      <c r="L306" s="41">
        <v>2</v>
      </c>
      <c r="M306" s="41">
        <v>0</v>
      </c>
      <c r="N306" s="41">
        <v>0</v>
      </c>
      <c r="O306" s="91">
        <v>12</v>
      </c>
      <c r="P306" s="91">
        <v>0</v>
      </c>
      <c r="Q306" s="91">
        <v>0</v>
      </c>
      <c r="R306" s="237">
        <v>12</v>
      </c>
      <c r="S306" s="91">
        <v>10</v>
      </c>
      <c r="T306" s="91">
        <v>0</v>
      </c>
      <c r="U306" s="91">
        <v>12</v>
      </c>
      <c r="V306" s="91">
        <v>0</v>
      </c>
      <c r="W306" s="91">
        <v>0</v>
      </c>
      <c r="X306" s="91">
        <v>11</v>
      </c>
      <c r="Y306" s="91">
        <v>12</v>
      </c>
      <c r="Z306" s="91">
        <v>0</v>
      </c>
      <c r="AA306" s="92">
        <f t="shared" si="70"/>
        <v>85</v>
      </c>
      <c r="AB306" s="284">
        <f t="shared" si="58"/>
        <v>6</v>
      </c>
      <c r="AC306" s="284">
        <f t="shared" si="59"/>
        <v>0</v>
      </c>
      <c r="AD306" s="284">
        <f t="shared" si="60"/>
        <v>50</v>
      </c>
      <c r="AE306" s="284">
        <f t="shared" si="61"/>
        <v>6</v>
      </c>
      <c r="AF306" s="284">
        <f t="shared" si="62"/>
        <v>13</v>
      </c>
      <c r="AG306" s="284">
        <f t="shared" si="71"/>
        <v>14</v>
      </c>
      <c r="AH306" s="4">
        <f t="shared" si="63"/>
        <v>85</v>
      </c>
      <c r="AI306" s="254">
        <f t="shared" si="64"/>
        <v>100</v>
      </c>
      <c r="AJ306" s="254">
        <f t="shared" si="65"/>
        <v>0</v>
      </c>
      <c r="AK306" s="254">
        <f t="shared" si="66"/>
        <v>89.285714285714292</v>
      </c>
      <c r="AL306" s="254">
        <f t="shared" si="67"/>
        <v>100</v>
      </c>
      <c r="AM306" s="254">
        <f t="shared" si="68"/>
        <v>86.666666666666671</v>
      </c>
      <c r="AN306" s="254">
        <f t="shared" si="69"/>
        <v>93.333333333333329</v>
      </c>
    </row>
    <row r="307" spans="1:40" ht="30" customHeight="1" x14ac:dyDescent="0.2">
      <c r="A307" s="41">
        <f>'STUDENT NAMELIST'!A295</f>
        <v>291</v>
      </c>
      <c r="B307" s="65" t="str">
        <f>'STUDENT NAMELIST'!B295</f>
        <v>2023PEC AI 461</v>
      </c>
      <c r="C307" s="65">
        <f>'STUDENT NAMELIST'!C295</f>
        <v>211423243295</v>
      </c>
      <c r="D307" s="98" t="str">
        <f>'STUDENT NAMELIST'!D295</f>
        <v>MUTHUKUMAR N</v>
      </c>
      <c r="E307" s="41">
        <v>2</v>
      </c>
      <c r="F307" s="41">
        <v>2</v>
      </c>
      <c r="G307" s="41">
        <v>2</v>
      </c>
      <c r="H307" s="41">
        <v>2</v>
      </c>
      <c r="I307" s="41">
        <v>2</v>
      </c>
      <c r="J307" s="41">
        <v>2</v>
      </c>
      <c r="K307" s="41">
        <v>2</v>
      </c>
      <c r="L307" s="41">
        <v>2</v>
      </c>
      <c r="M307" s="41">
        <v>0</v>
      </c>
      <c r="N307" s="41">
        <v>0</v>
      </c>
      <c r="O307" s="91">
        <v>0</v>
      </c>
      <c r="P307" s="91">
        <v>11</v>
      </c>
      <c r="Q307" s="91">
        <v>12</v>
      </c>
      <c r="R307" s="237">
        <v>0</v>
      </c>
      <c r="S307" s="91">
        <v>0</v>
      </c>
      <c r="T307" s="91">
        <v>12</v>
      </c>
      <c r="U307" s="91">
        <v>0</v>
      </c>
      <c r="V307" s="91">
        <v>12</v>
      </c>
      <c r="W307" s="91">
        <v>6</v>
      </c>
      <c r="X307" s="91">
        <v>0</v>
      </c>
      <c r="Y307" s="91">
        <v>0</v>
      </c>
      <c r="Z307" s="91">
        <v>12</v>
      </c>
      <c r="AA307" s="92">
        <f t="shared" si="70"/>
        <v>81</v>
      </c>
      <c r="AB307" s="284">
        <f t="shared" si="58"/>
        <v>6</v>
      </c>
      <c r="AC307" s="284">
        <f t="shared" si="59"/>
        <v>0</v>
      </c>
      <c r="AD307" s="284">
        <f t="shared" si="60"/>
        <v>39</v>
      </c>
      <c r="AE307" s="284">
        <f t="shared" si="61"/>
        <v>6</v>
      </c>
      <c r="AF307" s="284">
        <f t="shared" si="62"/>
        <v>14</v>
      </c>
      <c r="AG307" s="284">
        <f t="shared" si="71"/>
        <v>14</v>
      </c>
      <c r="AH307" s="4">
        <f t="shared" si="63"/>
        <v>81</v>
      </c>
      <c r="AI307" s="254">
        <f t="shared" si="64"/>
        <v>100</v>
      </c>
      <c r="AJ307" s="254">
        <f t="shared" si="65"/>
        <v>0</v>
      </c>
      <c r="AK307" s="254">
        <f t="shared" si="66"/>
        <v>90.697674418604649</v>
      </c>
      <c r="AL307" s="254">
        <f t="shared" si="67"/>
        <v>100</v>
      </c>
      <c r="AM307" s="254">
        <f t="shared" si="68"/>
        <v>82.35294117647058</v>
      </c>
      <c r="AN307" s="254">
        <f t="shared" si="69"/>
        <v>82.35294117647058</v>
      </c>
    </row>
    <row r="308" spans="1:40" ht="30" customHeight="1" x14ac:dyDescent="0.2">
      <c r="A308" s="41">
        <f>'STUDENT NAMELIST'!A296</f>
        <v>292</v>
      </c>
      <c r="B308" s="65" t="str">
        <f>'STUDENT NAMELIST'!B296</f>
        <v>2023PEC AI 216</v>
      </c>
      <c r="C308" s="65">
        <f>'STUDENT NAMELIST'!C296</f>
        <v>211423243296</v>
      </c>
      <c r="D308" s="98" t="str">
        <f>'STUDENT NAMELIST'!D296</f>
        <v>MUTHULAKSHMI A</v>
      </c>
      <c r="E308" s="41">
        <v>2</v>
      </c>
      <c r="F308" s="41">
        <v>2</v>
      </c>
      <c r="G308" s="41">
        <v>2</v>
      </c>
      <c r="H308" s="41">
        <v>2</v>
      </c>
      <c r="I308" s="41">
        <v>2</v>
      </c>
      <c r="J308" s="41">
        <v>2</v>
      </c>
      <c r="K308" s="41">
        <v>0</v>
      </c>
      <c r="L308" s="41">
        <v>0</v>
      </c>
      <c r="M308" s="41">
        <v>0</v>
      </c>
      <c r="N308" s="41">
        <v>0</v>
      </c>
      <c r="O308" s="91">
        <v>9</v>
      </c>
      <c r="P308" s="91">
        <v>0</v>
      </c>
      <c r="Q308" s="91">
        <v>0</v>
      </c>
      <c r="R308" s="237">
        <v>9</v>
      </c>
      <c r="S308" s="91">
        <v>8</v>
      </c>
      <c r="T308" s="91">
        <v>0</v>
      </c>
      <c r="U308" s="91">
        <v>9</v>
      </c>
      <c r="V308" s="91">
        <v>0</v>
      </c>
      <c r="W308" s="91">
        <v>0</v>
      </c>
      <c r="X308" s="91">
        <v>10</v>
      </c>
      <c r="Y308" s="91">
        <v>9</v>
      </c>
      <c r="Z308" s="91">
        <v>0</v>
      </c>
      <c r="AA308" s="92">
        <f t="shared" si="70"/>
        <v>66</v>
      </c>
      <c r="AB308" s="284">
        <f t="shared" si="58"/>
        <v>4</v>
      </c>
      <c r="AC308" s="284">
        <f t="shared" si="59"/>
        <v>0</v>
      </c>
      <c r="AD308" s="284">
        <f t="shared" si="60"/>
        <v>39</v>
      </c>
      <c r="AE308" s="284">
        <f t="shared" si="61"/>
        <v>6</v>
      </c>
      <c r="AF308" s="284">
        <f t="shared" si="62"/>
        <v>12</v>
      </c>
      <c r="AG308" s="284">
        <f t="shared" si="71"/>
        <v>14</v>
      </c>
      <c r="AH308" s="4">
        <f t="shared" si="63"/>
        <v>66</v>
      </c>
      <c r="AI308" s="254">
        <f t="shared" si="64"/>
        <v>66.666666666666657</v>
      </c>
      <c r="AJ308" s="254">
        <f t="shared" si="65"/>
        <v>0</v>
      </c>
      <c r="AK308" s="254">
        <f t="shared" si="66"/>
        <v>69.642857142857139</v>
      </c>
      <c r="AL308" s="254">
        <f t="shared" si="67"/>
        <v>100</v>
      </c>
      <c r="AM308" s="254">
        <f t="shared" si="68"/>
        <v>80</v>
      </c>
      <c r="AN308" s="254">
        <f t="shared" si="69"/>
        <v>93.333333333333329</v>
      </c>
    </row>
    <row r="309" spans="1:40" ht="30" customHeight="1" x14ac:dyDescent="0.2">
      <c r="A309" s="41">
        <f>'STUDENT NAMELIST'!A297</f>
        <v>293</v>
      </c>
      <c r="B309" s="65" t="str">
        <f>'STUDENT NAMELIST'!B297</f>
        <v>2023PEC AI 217</v>
      </c>
      <c r="C309" s="65">
        <f>'STUDENT NAMELIST'!C297</f>
        <v>211423243297</v>
      </c>
      <c r="D309" s="98" t="str">
        <f>'STUDENT NAMELIST'!D297</f>
        <v>NANCY ANGEL J</v>
      </c>
      <c r="E309" s="41">
        <v>2</v>
      </c>
      <c r="F309" s="41">
        <v>2</v>
      </c>
      <c r="G309" s="41">
        <v>2</v>
      </c>
      <c r="H309" s="41">
        <v>2</v>
      </c>
      <c r="I309" s="41">
        <v>2</v>
      </c>
      <c r="J309" s="41">
        <v>2</v>
      </c>
      <c r="K309" s="41">
        <v>2</v>
      </c>
      <c r="L309" s="41">
        <v>2</v>
      </c>
      <c r="M309" s="41">
        <v>2</v>
      </c>
      <c r="N309" s="41">
        <v>1</v>
      </c>
      <c r="O309" s="91">
        <v>0</v>
      </c>
      <c r="P309" s="91">
        <v>13</v>
      </c>
      <c r="Q309" s="91">
        <v>13</v>
      </c>
      <c r="R309" s="237">
        <v>0</v>
      </c>
      <c r="S309" s="91">
        <v>0</v>
      </c>
      <c r="T309" s="91">
        <v>13</v>
      </c>
      <c r="U309" s="91">
        <v>0</v>
      </c>
      <c r="V309" s="91">
        <v>13</v>
      </c>
      <c r="W309" s="91">
        <v>9</v>
      </c>
      <c r="X309" s="91">
        <v>0</v>
      </c>
      <c r="Y309" s="91">
        <v>0</v>
      </c>
      <c r="Z309" s="91">
        <v>14</v>
      </c>
      <c r="AA309" s="92">
        <f t="shared" si="70"/>
        <v>94</v>
      </c>
      <c r="AB309" s="284">
        <f t="shared" si="58"/>
        <v>6</v>
      </c>
      <c r="AC309" s="284">
        <f t="shared" si="59"/>
        <v>1</v>
      </c>
      <c r="AD309" s="284">
        <f t="shared" si="60"/>
        <v>43</v>
      </c>
      <c r="AE309" s="284">
        <f t="shared" si="61"/>
        <v>6</v>
      </c>
      <c r="AF309" s="284">
        <f t="shared" si="62"/>
        <v>16</v>
      </c>
      <c r="AG309" s="284">
        <f t="shared" si="71"/>
        <v>14</v>
      </c>
      <c r="AH309" s="4">
        <f t="shared" si="63"/>
        <v>94</v>
      </c>
      <c r="AI309" s="254">
        <f t="shared" si="64"/>
        <v>100</v>
      </c>
      <c r="AJ309" s="254">
        <f t="shared" si="65"/>
        <v>50</v>
      </c>
      <c r="AK309" s="254">
        <f t="shared" si="66"/>
        <v>100</v>
      </c>
      <c r="AL309" s="254">
        <f t="shared" si="67"/>
        <v>100</v>
      </c>
      <c r="AM309" s="254">
        <f t="shared" si="68"/>
        <v>94.117647058823522</v>
      </c>
      <c r="AN309" s="254">
        <f t="shared" si="69"/>
        <v>82.35294117647058</v>
      </c>
    </row>
    <row r="310" spans="1:40" ht="30" customHeight="1" x14ac:dyDescent="0.2">
      <c r="A310" s="41">
        <f>'STUDENT NAMELIST'!A298</f>
        <v>294</v>
      </c>
      <c r="B310" s="65" t="str">
        <f>'STUDENT NAMELIST'!B298</f>
        <v>2023PEC AI 462</v>
      </c>
      <c r="C310" s="65">
        <f>'STUDENT NAMELIST'!C298</f>
        <v>211423243298</v>
      </c>
      <c r="D310" s="98" t="str">
        <f>'STUDENT NAMELIST'!D298</f>
        <v>NANDHA KUMAR M</v>
      </c>
      <c r="E310" s="41">
        <v>2</v>
      </c>
      <c r="F310" s="41">
        <v>2</v>
      </c>
      <c r="G310" s="41">
        <v>2</v>
      </c>
      <c r="H310" s="41">
        <v>2</v>
      </c>
      <c r="I310" s="41">
        <v>2</v>
      </c>
      <c r="J310" s="41">
        <v>2</v>
      </c>
      <c r="K310" s="41">
        <v>2</v>
      </c>
      <c r="L310" s="41">
        <v>2</v>
      </c>
      <c r="M310" s="41">
        <v>2</v>
      </c>
      <c r="N310" s="41">
        <v>0</v>
      </c>
      <c r="O310" s="91">
        <v>13</v>
      </c>
      <c r="P310" s="91">
        <v>0</v>
      </c>
      <c r="Q310" s="91">
        <v>0</v>
      </c>
      <c r="R310" s="237">
        <v>13</v>
      </c>
      <c r="S310" s="91">
        <v>12</v>
      </c>
      <c r="T310" s="91">
        <v>0</v>
      </c>
      <c r="U310" s="91">
        <v>13</v>
      </c>
      <c r="V310" s="91">
        <v>0</v>
      </c>
      <c r="W310" s="91">
        <v>0</v>
      </c>
      <c r="X310" s="91">
        <v>9</v>
      </c>
      <c r="Y310" s="91">
        <v>14</v>
      </c>
      <c r="Z310" s="91">
        <v>0</v>
      </c>
      <c r="AA310" s="92">
        <f t="shared" si="70"/>
        <v>92</v>
      </c>
      <c r="AB310" s="284">
        <f t="shared" si="58"/>
        <v>6</v>
      </c>
      <c r="AC310" s="284">
        <f t="shared" si="59"/>
        <v>0</v>
      </c>
      <c r="AD310" s="284">
        <f t="shared" si="60"/>
        <v>55</v>
      </c>
      <c r="AE310" s="284">
        <f t="shared" si="61"/>
        <v>6</v>
      </c>
      <c r="AF310" s="284">
        <f t="shared" si="62"/>
        <v>11</v>
      </c>
      <c r="AG310" s="284">
        <f t="shared" si="71"/>
        <v>14</v>
      </c>
      <c r="AH310" s="4">
        <f t="shared" si="63"/>
        <v>92</v>
      </c>
      <c r="AI310" s="254">
        <f t="shared" si="64"/>
        <v>100</v>
      </c>
      <c r="AJ310" s="254">
        <f t="shared" si="65"/>
        <v>0</v>
      </c>
      <c r="AK310" s="254">
        <f t="shared" si="66"/>
        <v>98.214285714285708</v>
      </c>
      <c r="AL310" s="254">
        <f t="shared" si="67"/>
        <v>100</v>
      </c>
      <c r="AM310" s="254">
        <f t="shared" si="68"/>
        <v>73.333333333333329</v>
      </c>
      <c r="AN310" s="254">
        <f t="shared" si="69"/>
        <v>93.333333333333329</v>
      </c>
    </row>
    <row r="311" spans="1:40" ht="30" customHeight="1" x14ac:dyDescent="0.2">
      <c r="A311" s="41">
        <f>'STUDENT NAMELIST'!A299</f>
        <v>295</v>
      </c>
      <c r="B311" s="65" t="str">
        <f>'STUDENT NAMELIST'!B299</f>
        <v>2023PEC AI 463</v>
      </c>
      <c r="C311" s="65">
        <f>'STUDENT NAMELIST'!C299</f>
        <v>211423243299</v>
      </c>
      <c r="D311" s="98" t="str">
        <f>'STUDENT NAMELIST'!D299</f>
        <v>NANTHA KUMAR D</v>
      </c>
      <c r="E311" s="41">
        <v>2</v>
      </c>
      <c r="F311" s="41">
        <v>2</v>
      </c>
      <c r="G311" s="41">
        <v>2</v>
      </c>
      <c r="H311" s="41">
        <v>2</v>
      </c>
      <c r="I311" s="41">
        <v>2</v>
      </c>
      <c r="J311" s="41">
        <v>2</v>
      </c>
      <c r="K311" s="41">
        <v>2</v>
      </c>
      <c r="L311" s="41">
        <v>2</v>
      </c>
      <c r="M311" s="41">
        <v>2</v>
      </c>
      <c r="N311" s="41">
        <v>0</v>
      </c>
      <c r="O311" s="91">
        <v>0</v>
      </c>
      <c r="P311" s="91">
        <v>12</v>
      </c>
      <c r="Q311" s="91">
        <v>13</v>
      </c>
      <c r="R311" s="237">
        <v>0</v>
      </c>
      <c r="S311" s="91">
        <v>0</v>
      </c>
      <c r="T311" s="91">
        <v>13</v>
      </c>
      <c r="U311" s="91">
        <v>0</v>
      </c>
      <c r="V311" s="91">
        <v>13</v>
      </c>
      <c r="W311" s="91">
        <v>8</v>
      </c>
      <c r="X311" s="91">
        <v>0</v>
      </c>
      <c r="Y311" s="91">
        <v>0</v>
      </c>
      <c r="Z311" s="91">
        <v>14</v>
      </c>
      <c r="AA311" s="92">
        <f t="shared" si="70"/>
        <v>91</v>
      </c>
      <c r="AB311" s="284">
        <f t="shared" si="58"/>
        <v>6</v>
      </c>
      <c r="AC311" s="284">
        <f t="shared" si="59"/>
        <v>0</v>
      </c>
      <c r="AD311" s="284">
        <f t="shared" si="60"/>
        <v>42</v>
      </c>
      <c r="AE311" s="284">
        <f t="shared" si="61"/>
        <v>6</v>
      </c>
      <c r="AF311" s="284">
        <f t="shared" si="62"/>
        <v>16</v>
      </c>
      <c r="AG311" s="284">
        <f t="shared" si="71"/>
        <v>14</v>
      </c>
      <c r="AH311" s="4">
        <f t="shared" si="63"/>
        <v>91</v>
      </c>
      <c r="AI311" s="254">
        <f t="shared" si="64"/>
        <v>100</v>
      </c>
      <c r="AJ311" s="254">
        <f t="shared" si="65"/>
        <v>0</v>
      </c>
      <c r="AK311" s="254">
        <f t="shared" si="66"/>
        <v>97.674418604651152</v>
      </c>
      <c r="AL311" s="254">
        <f t="shared" si="67"/>
        <v>100</v>
      </c>
      <c r="AM311" s="254">
        <f t="shared" si="68"/>
        <v>94.117647058823522</v>
      </c>
      <c r="AN311" s="254">
        <f t="shared" si="69"/>
        <v>82.35294117647058</v>
      </c>
    </row>
    <row r="312" spans="1:40" ht="30" customHeight="1" x14ac:dyDescent="0.2">
      <c r="A312" s="41">
        <f>'STUDENT NAMELIST'!A300</f>
        <v>296</v>
      </c>
      <c r="B312" s="65" t="str">
        <f>'STUDENT NAMELIST'!B300</f>
        <v>2023PEC AI 464</v>
      </c>
      <c r="C312" s="65">
        <f>'STUDENT NAMELIST'!C300</f>
        <v>211423243300</v>
      </c>
      <c r="D312" s="98" t="str">
        <f>'STUDENT NAMELIST'!D300</f>
        <v>NARESH KARTHI M R</v>
      </c>
      <c r="E312" s="41">
        <v>2</v>
      </c>
      <c r="F312" s="41">
        <v>2</v>
      </c>
      <c r="G312" s="41">
        <v>2</v>
      </c>
      <c r="H312" s="41">
        <v>2</v>
      </c>
      <c r="I312" s="41">
        <v>2</v>
      </c>
      <c r="J312" s="41">
        <v>2</v>
      </c>
      <c r="K312" s="41">
        <v>2</v>
      </c>
      <c r="L312" s="41">
        <v>2</v>
      </c>
      <c r="M312" s="41">
        <v>0</v>
      </c>
      <c r="N312" s="41">
        <v>0</v>
      </c>
      <c r="O312" s="91">
        <v>12</v>
      </c>
      <c r="P312" s="91">
        <v>0</v>
      </c>
      <c r="Q312" s="91">
        <v>0</v>
      </c>
      <c r="R312" s="237">
        <v>12</v>
      </c>
      <c r="S312" s="91">
        <v>10</v>
      </c>
      <c r="T312" s="91">
        <v>0</v>
      </c>
      <c r="U312" s="91">
        <v>12</v>
      </c>
      <c r="V312" s="91">
        <v>0</v>
      </c>
      <c r="W312" s="91">
        <v>0</v>
      </c>
      <c r="X312" s="91">
        <v>10</v>
      </c>
      <c r="Y312" s="91">
        <v>12</v>
      </c>
      <c r="Z312" s="91">
        <v>0</v>
      </c>
      <c r="AA312" s="92">
        <f t="shared" si="70"/>
        <v>84</v>
      </c>
      <c r="AB312" s="284">
        <f t="shared" si="58"/>
        <v>6</v>
      </c>
      <c r="AC312" s="284">
        <f t="shared" si="59"/>
        <v>0</v>
      </c>
      <c r="AD312" s="284">
        <f t="shared" si="60"/>
        <v>50</v>
      </c>
      <c r="AE312" s="284">
        <f t="shared" si="61"/>
        <v>6</v>
      </c>
      <c r="AF312" s="284">
        <f t="shared" si="62"/>
        <v>12</v>
      </c>
      <c r="AG312" s="284">
        <f t="shared" si="71"/>
        <v>14</v>
      </c>
      <c r="AH312" s="4">
        <f t="shared" si="63"/>
        <v>84</v>
      </c>
      <c r="AI312" s="254">
        <f t="shared" si="64"/>
        <v>100</v>
      </c>
      <c r="AJ312" s="254">
        <f t="shared" si="65"/>
        <v>0</v>
      </c>
      <c r="AK312" s="254">
        <f t="shared" si="66"/>
        <v>89.285714285714292</v>
      </c>
      <c r="AL312" s="254">
        <f t="shared" si="67"/>
        <v>100</v>
      </c>
      <c r="AM312" s="254">
        <f t="shared" si="68"/>
        <v>80</v>
      </c>
      <c r="AN312" s="254">
        <f t="shared" si="69"/>
        <v>93.333333333333329</v>
      </c>
    </row>
    <row r="313" spans="1:40" ht="30" customHeight="1" x14ac:dyDescent="0.2">
      <c r="A313" s="41">
        <f>'STUDENT NAMELIST'!A301</f>
        <v>297</v>
      </c>
      <c r="B313" s="65" t="str">
        <f>'STUDENT NAMELIST'!B301</f>
        <v>2023PEC AI 465</v>
      </c>
      <c r="C313" s="65">
        <f>'STUDENT NAMELIST'!C301</f>
        <v>211423243301</v>
      </c>
      <c r="D313" s="98" t="str">
        <f>'STUDENT NAMELIST'!D301</f>
        <v>NARESH R</v>
      </c>
      <c r="E313" s="41">
        <v>2</v>
      </c>
      <c r="F313" s="41">
        <v>2</v>
      </c>
      <c r="G313" s="41">
        <v>2</v>
      </c>
      <c r="H313" s="41">
        <v>2</v>
      </c>
      <c r="I313" s="41">
        <v>2</v>
      </c>
      <c r="J313" s="41">
        <v>2</v>
      </c>
      <c r="K313" s="41">
        <v>2</v>
      </c>
      <c r="L313" s="41">
        <v>2</v>
      </c>
      <c r="M313" s="41">
        <v>0</v>
      </c>
      <c r="N313" s="41">
        <v>0</v>
      </c>
      <c r="O313" s="91">
        <v>0</v>
      </c>
      <c r="P313" s="91">
        <v>11</v>
      </c>
      <c r="Q313" s="91">
        <v>12</v>
      </c>
      <c r="R313" s="237">
        <v>0</v>
      </c>
      <c r="S313" s="91">
        <v>0</v>
      </c>
      <c r="T313" s="91">
        <v>12</v>
      </c>
      <c r="U313" s="91">
        <v>0</v>
      </c>
      <c r="V313" s="91">
        <v>12</v>
      </c>
      <c r="W313" s="91">
        <v>6</v>
      </c>
      <c r="X313" s="91">
        <v>0</v>
      </c>
      <c r="Y313" s="91">
        <v>0</v>
      </c>
      <c r="Z313" s="91">
        <v>12</v>
      </c>
      <c r="AA313" s="92">
        <f t="shared" si="70"/>
        <v>81</v>
      </c>
      <c r="AB313" s="284">
        <f t="shared" si="58"/>
        <v>6</v>
      </c>
      <c r="AC313" s="284">
        <f t="shared" si="59"/>
        <v>0</v>
      </c>
      <c r="AD313" s="284">
        <f t="shared" si="60"/>
        <v>39</v>
      </c>
      <c r="AE313" s="284">
        <f t="shared" si="61"/>
        <v>6</v>
      </c>
      <c r="AF313" s="284">
        <f t="shared" si="62"/>
        <v>14</v>
      </c>
      <c r="AG313" s="284">
        <f t="shared" si="71"/>
        <v>14</v>
      </c>
      <c r="AH313" s="4">
        <f t="shared" si="63"/>
        <v>81</v>
      </c>
      <c r="AI313" s="254">
        <f t="shared" si="64"/>
        <v>100</v>
      </c>
      <c r="AJ313" s="254">
        <f t="shared" si="65"/>
        <v>0</v>
      </c>
      <c r="AK313" s="254">
        <f t="shared" si="66"/>
        <v>90.697674418604649</v>
      </c>
      <c r="AL313" s="254">
        <f t="shared" si="67"/>
        <v>100</v>
      </c>
      <c r="AM313" s="254">
        <f t="shared" si="68"/>
        <v>82.35294117647058</v>
      </c>
      <c r="AN313" s="254">
        <f t="shared" si="69"/>
        <v>82.35294117647058</v>
      </c>
    </row>
    <row r="314" spans="1:40" ht="30" customHeight="1" x14ac:dyDescent="0.2">
      <c r="A314" s="41">
        <f>'STUDENT NAMELIST'!A302</f>
        <v>298</v>
      </c>
      <c r="B314" s="65" t="str">
        <f>'STUDENT NAMELIST'!B302</f>
        <v>2023PEC AI 466</v>
      </c>
      <c r="C314" s="65">
        <f>'STUDENT NAMELIST'!C302</f>
        <v>211423243302</v>
      </c>
      <c r="D314" s="98" t="str">
        <f>'STUDENT NAMELIST'!D302</f>
        <v>NAVEEN C</v>
      </c>
      <c r="E314" s="41">
        <v>2</v>
      </c>
      <c r="F314" s="41">
        <v>2</v>
      </c>
      <c r="G314" s="41">
        <v>2</v>
      </c>
      <c r="H314" s="41">
        <v>2</v>
      </c>
      <c r="I314" s="41">
        <v>2</v>
      </c>
      <c r="J314" s="41">
        <v>2</v>
      </c>
      <c r="K314" s="41">
        <v>2</v>
      </c>
      <c r="L314" s="41">
        <v>1</v>
      </c>
      <c r="M314" s="41">
        <v>0</v>
      </c>
      <c r="N314" s="41">
        <v>0</v>
      </c>
      <c r="O314" s="91">
        <v>11</v>
      </c>
      <c r="P314" s="91">
        <v>0</v>
      </c>
      <c r="Q314" s="91">
        <v>0</v>
      </c>
      <c r="R314" s="237">
        <v>11</v>
      </c>
      <c r="S314" s="91">
        <v>9</v>
      </c>
      <c r="T314" s="91">
        <v>0</v>
      </c>
      <c r="U314" s="91">
        <v>11</v>
      </c>
      <c r="V314" s="91">
        <v>0</v>
      </c>
      <c r="W314" s="91">
        <v>0</v>
      </c>
      <c r="X314" s="91">
        <v>11</v>
      </c>
      <c r="Y314" s="91">
        <v>11</v>
      </c>
      <c r="Z314" s="91">
        <v>0</v>
      </c>
      <c r="AA314" s="92">
        <f t="shared" si="70"/>
        <v>79</v>
      </c>
      <c r="AB314" s="284">
        <f t="shared" si="58"/>
        <v>6</v>
      </c>
      <c r="AC314" s="284">
        <f t="shared" si="59"/>
        <v>0</v>
      </c>
      <c r="AD314" s="284">
        <f t="shared" si="60"/>
        <v>46</v>
      </c>
      <c r="AE314" s="284">
        <f t="shared" si="61"/>
        <v>6</v>
      </c>
      <c r="AF314" s="284">
        <f t="shared" si="62"/>
        <v>13</v>
      </c>
      <c r="AG314" s="284">
        <f t="shared" si="71"/>
        <v>14</v>
      </c>
      <c r="AH314" s="4">
        <f t="shared" si="63"/>
        <v>79</v>
      </c>
      <c r="AI314" s="254">
        <f t="shared" si="64"/>
        <v>100</v>
      </c>
      <c r="AJ314" s="254">
        <f t="shared" si="65"/>
        <v>0</v>
      </c>
      <c r="AK314" s="254">
        <f t="shared" si="66"/>
        <v>82.142857142857139</v>
      </c>
      <c r="AL314" s="254">
        <f t="shared" si="67"/>
        <v>100</v>
      </c>
      <c r="AM314" s="254">
        <f t="shared" si="68"/>
        <v>86.666666666666671</v>
      </c>
      <c r="AN314" s="254">
        <f t="shared" si="69"/>
        <v>93.333333333333329</v>
      </c>
    </row>
    <row r="315" spans="1:40" ht="30" customHeight="1" x14ac:dyDescent="0.2">
      <c r="A315" s="41">
        <f>'STUDENT NAMELIST'!A303</f>
        <v>299</v>
      </c>
      <c r="B315" s="65" t="str">
        <f>'STUDENT NAMELIST'!B303</f>
        <v>2023PEC AI 467</v>
      </c>
      <c r="C315" s="65">
        <f>'STUDENT NAMELIST'!C303</f>
        <v>211423243303</v>
      </c>
      <c r="D315" s="98" t="str">
        <f>'STUDENT NAMELIST'!D303</f>
        <v>NAVEEN S S</v>
      </c>
      <c r="E315" s="41">
        <v>2</v>
      </c>
      <c r="F315" s="41">
        <v>2</v>
      </c>
      <c r="G315" s="41">
        <v>2</v>
      </c>
      <c r="H315" s="41">
        <v>2</v>
      </c>
      <c r="I315" s="41">
        <v>2</v>
      </c>
      <c r="J315" s="41">
        <v>2</v>
      </c>
      <c r="K315" s="41">
        <v>2</v>
      </c>
      <c r="L315" s="41">
        <v>2</v>
      </c>
      <c r="M315" s="41">
        <v>0</v>
      </c>
      <c r="N315" s="41">
        <v>0</v>
      </c>
      <c r="O315" s="91">
        <v>0</v>
      </c>
      <c r="P315" s="91">
        <v>11</v>
      </c>
      <c r="Q315" s="91">
        <v>11</v>
      </c>
      <c r="R315" s="237">
        <v>0</v>
      </c>
      <c r="S315" s="91">
        <v>0</v>
      </c>
      <c r="T315" s="91">
        <v>11</v>
      </c>
      <c r="U315" s="91">
        <v>0</v>
      </c>
      <c r="V315" s="91">
        <v>11</v>
      </c>
      <c r="W315" s="91">
        <v>6</v>
      </c>
      <c r="X315" s="91">
        <v>0</v>
      </c>
      <c r="Y315" s="91">
        <v>0</v>
      </c>
      <c r="Z315" s="91">
        <v>12</v>
      </c>
      <c r="AA315" s="92">
        <f t="shared" si="70"/>
        <v>78</v>
      </c>
      <c r="AB315" s="284">
        <f t="shared" si="58"/>
        <v>6</v>
      </c>
      <c r="AC315" s="284">
        <f t="shared" si="59"/>
        <v>0</v>
      </c>
      <c r="AD315" s="284">
        <f t="shared" si="60"/>
        <v>37</v>
      </c>
      <c r="AE315" s="284">
        <f t="shared" si="61"/>
        <v>6</v>
      </c>
      <c r="AF315" s="284">
        <f t="shared" si="62"/>
        <v>14</v>
      </c>
      <c r="AG315" s="284">
        <f t="shared" si="71"/>
        <v>14</v>
      </c>
      <c r="AH315" s="4">
        <f t="shared" si="63"/>
        <v>78</v>
      </c>
      <c r="AI315" s="254">
        <f t="shared" si="64"/>
        <v>100</v>
      </c>
      <c r="AJ315" s="254">
        <f t="shared" si="65"/>
        <v>0</v>
      </c>
      <c r="AK315" s="254">
        <f t="shared" si="66"/>
        <v>86.04651162790698</v>
      </c>
      <c r="AL315" s="254">
        <f t="shared" si="67"/>
        <v>100</v>
      </c>
      <c r="AM315" s="254">
        <f t="shared" si="68"/>
        <v>82.35294117647058</v>
      </c>
      <c r="AN315" s="254">
        <f t="shared" si="69"/>
        <v>82.35294117647058</v>
      </c>
    </row>
    <row r="316" spans="1:40" ht="30" customHeight="1" x14ac:dyDescent="0.2">
      <c r="A316" s="41">
        <f>'STUDENT NAMELIST'!A304</f>
        <v>300</v>
      </c>
      <c r="B316" s="65" t="str">
        <f>'STUDENT NAMELIST'!B304</f>
        <v>2023PEC AI 468</v>
      </c>
      <c r="C316" s="65">
        <f>'STUDENT NAMELIST'!C304</f>
        <v>211423243304</v>
      </c>
      <c r="D316" s="98" t="str">
        <f>'STUDENT NAMELIST'!D304</f>
        <v>NAVIN BALAJI V T</v>
      </c>
      <c r="E316" s="41">
        <v>2</v>
      </c>
      <c r="F316" s="41">
        <v>2</v>
      </c>
      <c r="G316" s="41">
        <v>2</v>
      </c>
      <c r="H316" s="41">
        <v>2</v>
      </c>
      <c r="I316" s="41">
        <v>2</v>
      </c>
      <c r="J316" s="41">
        <v>2</v>
      </c>
      <c r="K316" s="41">
        <v>0</v>
      </c>
      <c r="L316" s="41">
        <v>0</v>
      </c>
      <c r="M316" s="41">
        <v>0</v>
      </c>
      <c r="N316" s="41">
        <v>0</v>
      </c>
      <c r="O316" s="91">
        <v>9</v>
      </c>
      <c r="P316" s="91">
        <v>0</v>
      </c>
      <c r="Q316" s="91">
        <v>0</v>
      </c>
      <c r="R316" s="237">
        <v>9</v>
      </c>
      <c r="S316" s="91">
        <v>8</v>
      </c>
      <c r="T316" s="91">
        <v>0</v>
      </c>
      <c r="U316" s="91">
        <v>9</v>
      </c>
      <c r="V316" s="91">
        <v>0</v>
      </c>
      <c r="W316" s="91">
        <v>0</v>
      </c>
      <c r="X316" s="91">
        <v>9</v>
      </c>
      <c r="Y316" s="91">
        <v>9</v>
      </c>
      <c r="Z316" s="91">
        <v>0</v>
      </c>
      <c r="AA316" s="92">
        <f t="shared" si="70"/>
        <v>65</v>
      </c>
      <c r="AB316" s="284">
        <f t="shared" si="58"/>
        <v>4</v>
      </c>
      <c r="AC316" s="284">
        <f t="shared" si="59"/>
        <v>0</v>
      </c>
      <c r="AD316" s="284">
        <f t="shared" si="60"/>
        <v>39</v>
      </c>
      <c r="AE316" s="284">
        <f t="shared" si="61"/>
        <v>6</v>
      </c>
      <c r="AF316" s="284">
        <f t="shared" si="62"/>
        <v>11</v>
      </c>
      <c r="AG316" s="284">
        <f t="shared" si="71"/>
        <v>14</v>
      </c>
      <c r="AH316" s="4">
        <f t="shared" si="63"/>
        <v>65</v>
      </c>
      <c r="AI316" s="254">
        <f t="shared" si="64"/>
        <v>66.666666666666657</v>
      </c>
      <c r="AJ316" s="254">
        <f t="shared" si="65"/>
        <v>0</v>
      </c>
      <c r="AK316" s="254">
        <f t="shared" si="66"/>
        <v>69.642857142857139</v>
      </c>
      <c r="AL316" s="254">
        <f t="shared" si="67"/>
        <v>100</v>
      </c>
      <c r="AM316" s="254">
        <f t="shared" si="68"/>
        <v>73.333333333333329</v>
      </c>
      <c r="AN316" s="254">
        <f t="shared" si="69"/>
        <v>93.333333333333329</v>
      </c>
    </row>
    <row r="317" spans="1:40" ht="30" customHeight="1" x14ac:dyDescent="0.2">
      <c r="A317" s="41">
        <f>'STUDENT NAMELIST'!A305</f>
        <v>301</v>
      </c>
      <c r="B317" s="65" t="str">
        <f>'STUDENT NAMELIST'!B305</f>
        <v>2023PEC AI 469</v>
      </c>
      <c r="C317" s="65">
        <f>'STUDENT NAMELIST'!C305</f>
        <v>211423243305</v>
      </c>
      <c r="D317" s="98" t="str">
        <f>'STUDENT NAMELIST'!D305</f>
        <v>NAWIN KUMAR US</v>
      </c>
      <c r="E317" s="41">
        <v>2</v>
      </c>
      <c r="F317" s="41">
        <v>2</v>
      </c>
      <c r="G317" s="41">
        <v>2</v>
      </c>
      <c r="H317" s="41">
        <v>2</v>
      </c>
      <c r="I317" s="41">
        <v>2</v>
      </c>
      <c r="J317" s="41">
        <v>2</v>
      </c>
      <c r="K317" s="41">
        <v>2</v>
      </c>
      <c r="L317" s="41">
        <v>2</v>
      </c>
      <c r="M317" s="41">
        <v>0</v>
      </c>
      <c r="N317" s="41">
        <v>0</v>
      </c>
      <c r="O317" s="91">
        <v>0</v>
      </c>
      <c r="P317" s="91">
        <v>11</v>
      </c>
      <c r="Q317" s="91">
        <v>12</v>
      </c>
      <c r="R317" s="237">
        <v>0</v>
      </c>
      <c r="S317" s="91">
        <v>0</v>
      </c>
      <c r="T317" s="91">
        <v>12</v>
      </c>
      <c r="U317" s="91">
        <v>0</v>
      </c>
      <c r="V317" s="91">
        <v>12</v>
      </c>
      <c r="W317" s="91">
        <v>7</v>
      </c>
      <c r="X317" s="91">
        <v>0</v>
      </c>
      <c r="Y317" s="91">
        <v>0</v>
      </c>
      <c r="Z317" s="91">
        <v>12</v>
      </c>
      <c r="AA317" s="92">
        <f t="shared" si="70"/>
        <v>82</v>
      </c>
      <c r="AB317" s="284">
        <f t="shared" si="58"/>
        <v>6</v>
      </c>
      <c r="AC317" s="284">
        <f t="shared" si="59"/>
        <v>0</v>
      </c>
      <c r="AD317" s="284">
        <f t="shared" si="60"/>
        <v>39</v>
      </c>
      <c r="AE317" s="284">
        <f t="shared" si="61"/>
        <v>6</v>
      </c>
      <c r="AF317" s="284">
        <f t="shared" si="62"/>
        <v>14</v>
      </c>
      <c r="AG317" s="284">
        <f t="shared" si="71"/>
        <v>14</v>
      </c>
      <c r="AH317" s="4">
        <f t="shared" si="63"/>
        <v>82</v>
      </c>
      <c r="AI317" s="254">
        <f t="shared" si="64"/>
        <v>100</v>
      </c>
      <c r="AJ317" s="254">
        <f t="shared" si="65"/>
        <v>0</v>
      </c>
      <c r="AK317" s="254">
        <f t="shared" si="66"/>
        <v>90.697674418604649</v>
      </c>
      <c r="AL317" s="254">
        <f t="shared" si="67"/>
        <v>100</v>
      </c>
      <c r="AM317" s="254">
        <f t="shared" si="68"/>
        <v>82.35294117647058</v>
      </c>
      <c r="AN317" s="254">
        <f t="shared" si="69"/>
        <v>82.35294117647058</v>
      </c>
    </row>
    <row r="318" spans="1:40" ht="30" customHeight="1" x14ac:dyDescent="0.2">
      <c r="A318" s="41">
        <f>'STUDENT NAMELIST'!A306</f>
        <v>302</v>
      </c>
      <c r="B318" s="65" t="str">
        <f>'STUDENT NAMELIST'!B306</f>
        <v>2023PEC AI 470</v>
      </c>
      <c r="C318" s="65">
        <f>'STUDENT NAMELIST'!C306</f>
        <v>211423243306</v>
      </c>
      <c r="D318" s="98" t="str">
        <f>'STUDENT NAMELIST'!D306</f>
        <v>NAWINKAANT K P</v>
      </c>
      <c r="E318" s="41">
        <v>2</v>
      </c>
      <c r="F318" s="41">
        <v>2</v>
      </c>
      <c r="G318" s="41">
        <v>2</v>
      </c>
      <c r="H318" s="41">
        <v>2</v>
      </c>
      <c r="I318" s="41">
        <v>2</v>
      </c>
      <c r="J318" s="41">
        <v>2</v>
      </c>
      <c r="K318" s="41">
        <v>2</v>
      </c>
      <c r="L318" s="41">
        <v>1</v>
      </c>
      <c r="M318" s="41">
        <v>0</v>
      </c>
      <c r="N318" s="41">
        <v>0</v>
      </c>
      <c r="O318" s="91">
        <v>11</v>
      </c>
      <c r="P318" s="91">
        <v>0</v>
      </c>
      <c r="Q318" s="91">
        <v>0</v>
      </c>
      <c r="R318" s="237">
        <v>11</v>
      </c>
      <c r="S318" s="91">
        <v>9</v>
      </c>
      <c r="T318" s="91">
        <v>0</v>
      </c>
      <c r="U318" s="91">
        <v>11</v>
      </c>
      <c r="V318" s="91">
        <v>0</v>
      </c>
      <c r="W318" s="91">
        <v>0</v>
      </c>
      <c r="X318" s="91">
        <v>10</v>
      </c>
      <c r="Y318" s="91">
        <v>11</v>
      </c>
      <c r="Z318" s="91">
        <v>0</v>
      </c>
      <c r="AA318" s="92">
        <f t="shared" si="70"/>
        <v>78</v>
      </c>
      <c r="AB318" s="284">
        <f t="shared" si="58"/>
        <v>6</v>
      </c>
      <c r="AC318" s="284">
        <f t="shared" si="59"/>
        <v>0</v>
      </c>
      <c r="AD318" s="284">
        <f t="shared" si="60"/>
        <v>46</v>
      </c>
      <c r="AE318" s="284">
        <f t="shared" si="61"/>
        <v>6</v>
      </c>
      <c r="AF318" s="284">
        <f t="shared" si="62"/>
        <v>12</v>
      </c>
      <c r="AG318" s="284">
        <f t="shared" si="71"/>
        <v>14</v>
      </c>
      <c r="AH318" s="4">
        <f t="shared" si="63"/>
        <v>78</v>
      </c>
      <c r="AI318" s="254">
        <f t="shared" si="64"/>
        <v>100</v>
      </c>
      <c r="AJ318" s="254">
        <f t="shared" si="65"/>
        <v>0</v>
      </c>
      <c r="AK318" s="254">
        <f t="shared" si="66"/>
        <v>82.142857142857139</v>
      </c>
      <c r="AL318" s="254">
        <f t="shared" si="67"/>
        <v>100</v>
      </c>
      <c r="AM318" s="254">
        <f t="shared" si="68"/>
        <v>80</v>
      </c>
      <c r="AN318" s="254">
        <f t="shared" si="69"/>
        <v>93.333333333333329</v>
      </c>
    </row>
    <row r="319" spans="1:40" ht="30" customHeight="1" x14ac:dyDescent="0.2">
      <c r="A319" s="41">
        <f>'STUDENT NAMELIST'!A307</f>
        <v>303</v>
      </c>
      <c r="B319" s="65" t="str">
        <f>'STUDENT NAMELIST'!B307</f>
        <v>2023PEC AI 471</v>
      </c>
      <c r="C319" s="65">
        <f>'STUDENT NAMELIST'!C307</f>
        <v>211423243307</v>
      </c>
      <c r="D319" s="98" t="str">
        <f>'STUDENT NAMELIST'!D307</f>
        <v>NIELAN C</v>
      </c>
      <c r="E319" s="41">
        <v>2</v>
      </c>
      <c r="F319" s="41">
        <v>2</v>
      </c>
      <c r="G319" s="41">
        <v>2</v>
      </c>
      <c r="H319" s="41">
        <v>2</v>
      </c>
      <c r="I319" s="41">
        <v>2</v>
      </c>
      <c r="J319" s="41">
        <v>2</v>
      </c>
      <c r="K319" s="41">
        <v>2</v>
      </c>
      <c r="L319" s="41">
        <v>2</v>
      </c>
      <c r="M319" s="41">
        <v>0</v>
      </c>
      <c r="N319" s="41">
        <v>0</v>
      </c>
      <c r="O319" s="91">
        <v>0</v>
      </c>
      <c r="P319" s="91">
        <v>11</v>
      </c>
      <c r="Q319" s="91">
        <v>11</v>
      </c>
      <c r="R319" s="237">
        <v>0</v>
      </c>
      <c r="S319" s="91">
        <v>0</v>
      </c>
      <c r="T319" s="91">
        <v>11</v>
      </c>
      <c r="U319" s="91">
        <v>0</v>
      </c>
      <c r="V319" s="91">
        <v>11</v>
      </c>
      <c r="W319" s="91">
        <v>6</v>
      </c>
      <c r="X319" s="91">
        <v>0</v>
      </c>
      <c r="Y319" s="91">
        <v>0</v>
      </c>
      <c r="Z319" s="91">
        <v>12</v>
      </c>
      <c r="AA319" s="92">
        <f t="shared" si="70"/>
        <v>78</v>
      </c>
      <c r="AB319" s="284">
        <f t="shared" si="58"/>
        <v>6</v>
      </c>
      <c r="AC319" s="284">
        <f t="shared" si="59"/>
        <v>0</v>
      </c>
      <c r="AD319" s="284">
        <f t="shared" si="60"/>
        <v>37</v>
      </c>
      <c r="AE319" s="284">
        <f t="shared" si="61"/>
        <v>6</v>
      </c>
      <c r="AF319" s="284">
        <f t="shared" si="62"/>
        <v>14</v>
      </c>
      <c r="AG319" s="284">
        <f t="shared" si="71"/>
        <v>14</v>
      </c>
      <c r="AH319" s="4">
        <f t="shared" si="63"/>
        <v>78</v>
      </c>
      <c r="AI319" s="254">
        <f t="shared" si="64"/>
        <v>100</v>
      </c>
      <c r="AJ319" s="254">
        <f t="shared" si="65"/>
        <v>0</v>
      </c>
      <c r="AK319" s="254">
        <f t="shared" si="66"/>
        <v>86.04651162790698</v>
      </c>
      <c r="AL319" s="254">
        <f t="shared" si="67"/>
        <v>100</v>
      </c>
      <c r="AM319" s="254">
        <f t="shared" si="68"/>
        <v>82.35294117647058</v>
      </c>
      <c r="AN319" s="254">
        <f t="shared" si="69"/>
        <v>82.35294117647058</v>
      </c>
    </row>
    <row r="320" spans="1:40" ht="30" customHeight="1" x14ac:dyDescent="0.2">
      <c r="A320" s="41">
        <f>'STUDENT NAMELIST'!A308</f>
        <v>304</v>
      </c>
      <c r="B320" s="65" t="str">
        <f>'STUDENT NAMELIST'!B308</f>
        <v>2023PEC AI 218</v>
      </c>
      <c r="C320" s="65">
        <f>'STUDENT NAMELIST'!C308</f>
        <v>211423243308</v>
      </c>
      <c r="D320" s="98" t="str">
        <f>'STUDENT NAMELIST'!D308</f>
        <v>NIKHITHA A</v>
      </c>
      <c r="E320" s="41">
        <v>2</v>
      </c>
      <c r="F320" s="41">
        <v>2</v>
      </c>
      <c r="G320" s="41">
        <v>2</v>
      </c>
      <c r="H320" s="41">
        <v>2</v>
      </c>
      <c r="I320" s="41">
        <v>2</v>
      </c>
      <c r="J320" s="41">
        <v>1</v>
      </c>
      <c r="K320" s="41">
        <v>0</v>
      </c>
      <c r="L320" s="41">
        <v>0</v>
      </c>
      <c r="M320" s="41">
        <v>0</v>
      </c>
      <c r="N320" s="41">
        <v>0</v>
      </c>
      <c r="O320" s="91">
        <v>8</v>
      </c>
      <c r="P320" s="91">
        <v>0</v>
      </c>
      <c r="Q320" s="91">
        <v>0</v>
      </c>
      <c r="R320" s="237">
        <v>8</v>
      </c>
      <c r="S320" s="91">
        <v>7</v>
      </c>
      <c r="T320" s="91">
        <v>0</v>
      </c>
      <c r="U320" s="91">
        <v>8</v>
      </c>
      <c r="V320" s="91">
        <v>0</v>
      </c>
      <c r="W320" s="91">
        <v>0</v>
      </c>
      <c r="X320" s="91">
        <v>8</v>
      </c>
      <c r="Y320" s="91">
        <v>8</v>
      </c>
      <c r="Z320" s="91">
        <v>0</v>
      </c>
      <c r="AA320" s="92">
        <f t="shared" si="70"/>
        <v>58</v>
      </c>
      <c r="AB320" s="284">
        <f t="shared" si="58"/>
        <v>4</v>
      </c>
      <c r="AC320" s="284">
        <f t="shared" si="59"/>
        <v>0</v>
      </c>
      <c r="AD320" s="284">
        <f t="shared" si="60"/>
        <v>35</v>
      </c>
      <c r="AE320" s="284">
        <f t="shared" si="61"/>
        <v>6</v>
      </c>
      <c r="AF320" s="284">
        <f t="shared" si="62"/>
        <v>10</v>
      </c>
      <c r="AG320" s="284">
        <f t="shared" si="71"/>
        <v>14</v>
      </c>
      <c r="AH320" s="4">
        <f t="shared" si="63"/>
        <v>58</v>
      </c>
      <c r="AI320" s="254">
        <f t="shared" si="64"/>
        <v>66.666666666666657</v>
      </c>
      <c r="AJ320" s="254">
        <f t="shared" si="65"/>
        <v>0</v>
      </c>
      <c r="AK320" s="254">
        <f t="shared" si="66"/>
        <v>62.5</v>
      </c>
      <c r="AL320" s="254">
        <f t="shared" si="67"/>
        <v>100</v>
      </c>
      <c r="AM320" s="254">
        <f t="shared" si="68"/>
        <v>66.666666666666657</v>
      </c>
      <c r="AN320" s="254">
        <f t="shared" si="69"/>
        <v>93.333333333333329</v>
      </c>
    </row>
    <row r="321" spans="1:40" ht="30" customHeight="1" x14ac:dyDescent="0.2">
      <c r="A321" s="41">
        <f>'STUDENT NAMELIST'!A309</f>
        <v>305</v>
      </c>
      <c r="B321" s="65" t="str">
        <f>'STUDENT NAMELIST'!B309</f>
        <v>2023PEC AI 567</v>
      </c>
      <c r="C321" s="65">
        <f>'STUDENT NAMELIST'!C309</f>
        <v>211423243309</v>
      </c>
      <c r="D321" s="98" t="str">
        <f>'STUDENT NAMELIST'!D309</f>
        <v>NIMMANOORU VIJAY KUMAR</v>
      </c>
      <c r="E321" s="41">
        <v>2</v>
      </c>
      <c r="F321" s="41">
        <v>2</v>
      </c>
      <c r="G321" s="41">
        <v>2</v>
      </c>
      <c r="H321" s="41">
        <v>2</v>
      </c>
      <c r="I321" s="41">
        <v>2</v>
      </c>
      <c r="J321" s="41">
        <v>2</v>
      </c>
      <c r="K321" s="41">
        <v>0</v>
      </c>
      <c r="L321" s="41">
        <v>0</v>
      </c>
      <c r="M321" s="41">
        <v>0</v>
      </c>
      <c r="N321" s="41">
        <v>0</v>
      </c>
      <c r="O321" s="91">
        <v>0</v>
      </c>
      <c r="P321" s="91">
        <v>9</v>
      </c>
      <c r="Q321" s="91">
        <v>9</v>
      </c>
      <c r="R321" s="237">
        <v>0</v>
      </c>
      <c r="S321" s="91">
        <v>0</v>
      </c>
      <c r="T321" s="91">
        <v>9</v>
      </c>
      <c r="U321" s="91">
        <v>0</v>
      </c>
      <c r="V321" s="91">
        <v>9</v>
      </c>
      <c r="W321" s="91">
        <v>5</v>
      </c>
      <c r="X321" s="91">
        <v>0</v>
      </c>
      <c r="Y321" s="91">
        <v>0</v>
      </c>
      <c r="Z321" s="91">
        <v>9</v>
      </c>
      <c r="AA321" s="92">
        <f t="shared" si="70"/>
        <v>62</v>
      </c>
      <c r="AB321" s="284">
        <f t="shared" si="58"/>
        <v>4</v>
      </c>
      <c r="AC321" s="284">
        <f t="shared" si="59"/>
        <v>0</v>
      </c>
      <c r="AD321" s="284">
        <f t="shared" si="60"/>
        <v>31</v>
      </c>
      <c r="AE321" s="284">
        <f t="shared" si="61"/>
        <v>6</v>
      </c>
      <c r="AF321" s="284">
        <f t="shared" si="62"/>
        <v>11</v>
      </c>
      <c r="AG321" s="284">
        <f t="shared" si="71"/>
        <v>14</v>
      </c>
      <c r="AH321" s="4">
        <f t="shared" si="63"/>
        <v>62</v>
      </c>
      <c r="AI321" s="254">
        <f t="shared" si="64"/>
        <v>66.666666666666657</v>
      </c>
      <c r="AJ321" s="254">
        <f t="shared" si="65"/>
        <v>0</v>
      </c>
      <c r="AK321" s="254">
        <f t="shared" si="66"/>
        <v>72.093023255813947</v>
      </c>
      <c r="AL321" s="254">
        <f t="shared" si="67"/>
        <v>100</v>
      </c>
      <c r="AM321" s="254">
        <f t="shared" si="68"/>
        <v>64.705882352941174</v>
      </c>
      <c r="AN321" s="254">
        <f t="shared" si="69"/>
        <v>82.35294117647058</v>
      </c>
    </row>
    <row r="322" spans="1:40" ht="30" customHeight="1" x14ac:dyDescent="0.2">
      <c r="A322" s="41">
        <f>'STUDENT NAMELIST'!A310</f>
        <v>306</v>
      </c>
      <c r="B322" s="65" t="str">
        <f>'STUDENT NAMELIST'!B310</f>
        <v>2023PEC AI 472</v>
      </c>
      <c r="C322" s="65">
        <f>'STUDENT NAMELIST'!C310</f>
        <v>211423243310</v>
      </c>
      <c r="D322" s="98" t="str">
        <f>'STUDENT NAMELIST'!D310</f>
        <v>NIRANJAN R</v>
      </c>
      <c r="E322" s="41">
        <v>2</v>
      </c>
      <c r="F322" s="41">
        <v>2</v>
      </c>
      <c r="G322" s="41">
        <v>2</v>
      </c>
      <c r="H322" s="41">
        <v>1</v>
      </c>
      <c r="I322" s="41">
        <v>0</v>
      </c>
      <c r="J322" s="41">
        <v>0</v>
      </c>
      <c r="K322" s="41">
        <v>0</v>
      </c>
      <c r="L322" s="41">
        <v>0</v>
      </c>
      <c r="M322" s="41">
        <v>0</v>
      </c>
      <c r="N322" s="41">
        <v>0</v>
      </c>
      <c r="O322" s="91">
        <v>5</v>
      </c>
      <c r="P322" s="91">
        <v>0</v>
      </c>
      <c r="Q322" s="91">
        <v>0</v>
      </c>
      <c r="R322" s="237">
        <v>5</v>
      </c>
      <c r="S322" s="91">
        <v>4</v>
      </c>
      <c r="T322" s="91">
        <v>0</v>
      </c>
      <c r="U322" s="91">
        <v>5</v>
      </c>
      <c r="V322" s="91">
        <v>0</v>
      </c>
      <c r="W322" s="91">
        <v>0</v>
      </c>
      <c r="X322" s="91">
        <v>7</v>
      </c>
      <c r="Y322" s="91">
        <v>5</v>
      </c>
      <c r="Z322" s="91">
        <v>0</v>
      </c>
      <c r="AA322" s="92">
        <f t="shared" si="70"/>
        <v>38</v>
      </c>
      <c r="AB322" s="284">
        <f t="shared" si="58"/>
        <v>4</v>
      </c>
      <c r="AC322" s="284">
        <f t="shared" si="59"/>
        <v>0</v>
      </c>
      <c r="AD322" s="284">
        <f t="shared" si="60"/>
        <v>20</v>
      </c>
      <c r="AE322" s="284">
        <f t="shared" si="61"/>
        <v>6</v>
      </c>
      <c r="AF322" s="284">
        <f t="shared" si="62"/>
        <v>9</v>
      </c>
      <c r="AG322" s="284">
        <f t="shared" si="71"/>
        <v>14</v>
      </c>
      <c r="AH322" s="4">
        <f t="shared" si="63"/>
        <v>38</v>
      </c>
      <c r="AI322" s="254">
        <f t="shared" si="64"/>
        <v>66.666666666666657</v>
      </c>
      <c r="AJ322" s="254">
        <f t="shared" si="65"/>
        <v>0</v>
      </c>
      <c r="AK322" s="254">
        <f t="shared" si="66"/>
        <v>35.714285714285715</v>
      </c>
      <c r="AL322" s="254">
        <f t="shared" si="67"/>
        <v>100</v>
      </c>
      <c r="AM322" s="254">
        <f t="shared" si="68"/>
        <v>60</v>
      </c>
      <c r="AN322" s="254">
        <f t="shared" si="69"/>
        <v>93.333333333333329</v>
      </c>
    </row>
    <row r="323" spans="1:40" ht="30" customHeight="1" x14ac:dyDescent="0.2">
      <c r="A323" s="41">
        <f>'STUDENT NAMELIST'!A311</f>
        <v>307</v>
      </c>
      <c r="B323" s="65" t="str">
        <f>'STUDENT NAMELIST'!B311</f>
        <v>2023PEC AI 473</v>
      </c>
      <c r="C323" s="65">
        <f>'STUDENT NAMELIST'!C311</f>
        <v>211423243311</v>
      </c>
      <c r="D323" s="98" t="str">
        <f>'STUDENT NAMELIST'!D311</f>
        <v>NISHITH S K P</v>
      </c>
      <c r="E323" s="41">
        <v>2</v>
      </c>
      <c r="F323" s="41">
        <v>2</v>
      </c>
      <c r="G323" s="41">
        <v>2</v>
      </c>
      <c r="H323" s="41">
        <v>2</v>
      </c>
      <c r="I323" s="41">
        <v>2</v>
      </c>
      <c r="J323" s="41">
        <v>2</v>
      </c>
      <c r="K323" s="41">
        <v>2</v>
      </c>
      <c r="L323" s="41">
        <v>2</v>
      </c>
      <c r="M323" s="41">
        <v>0</v>
      </c>
      <c r="N323" s="41">
        <v>0</v>
      </c>
      <c r="O323" s="91">
        <v>0</v>
      </c>
      <c r="P323" s="91">
        <v>11</v>
      </c>
      <c r="Q323" s="91">
        <v>12</v>
      </c>
      <c r="R323" s="237">
        <v>0</v>
      </c>
      <c r="S323" s="91">
        <v>0</v>
      </c>
      <c r="T323" s="91">
        <v>12</v>
      </c>
      <c r="U323" s="91">
        <v>0</v>
      </c>
      <c r="V323" s="91">
        <v>12</v>
      </c>
      <c r="W323" s="91">
        <v>6</v>
      </c>
      <c r="X323" s="91">
        <v>0</v>
      </c>
      <c r="Y323" s="91">
        <v>0</v>
      </c>
      <c r="Z323" s="91">
        <v>12</v>
      </c>
      <c r="AA323" s="92">
        <f t="shared" si="70"/>
        <v>81</v>
      </c>
      <c r="AB323" s="284">
        <f t="shared" si="58"/>
        <v>6</v>
      </c>
      <c r="AC323" s="284">
        <f t="shared" si="59"/>
        <v>0</v>
      </c>
      <c r="AD323" s="284">
        <f t="shared" si="60"/>
        <v>39</v>
      </c>
      <c r="AE323" s="284">
        <f t="shared" si="61"/>
        <v>6</v>
      </c>
      <c r="AF323" s="284">
        <f t="shared" si="62"/>
        <v>14</v>
      </c>
      <c r="AG323" s="284">
        <f t="shared" si="71"/>
        <v>14</v>
      </c>
      <c r="AH323" s="4">
        <f t="shared" si="63"/>
        <v>81</v>
      </c>
      <c r="AI323" s="254">
        <f t="shared" si="64"/>
        <v>100</v>
      </c>
      <c r="AJ323" s="254">
        <f t="shared" si="65"/>
        <v>0</v>
      </c>
      <c r="AK323" s="254">
        <f t="shared" si="66"/>
        <v>90.697674418604649</v>
      </c>
      <c r="AL323" s="254">
        <f t="shared" si="67"/>
        <v>100</v>
      </c>
      <c r="AM323" s="254">
        <f t="shared" si="68"/>
        <v>82.35294117647058</v>
      </c>
      <c r="AN323" s="254">
        <f t="shared" si="69"/>
        <v>82.35294117647058</v>
      </c>
    </row>
    <row r="324" spans="1:40" ht="30" customHeight="1" x14ac:dyDescent="0.2">
      <c r="A324" s="41">
        <f>'STUDENT NAMELIST'!A312</f>
        <v>308</v>
      </c>
      <c r="B324" s="65" t="str">
        <f>'STUDENT NAMELIST'!B312</f>
        <v>2023PEC AI 474</v>
      </c>
      <c r="C324" s="65">
        <f>'STUDENT NAMELIST'!C312</f>
        <v>211423243312</v>
      </c>
      <c r="D324" s="98" t="str">
        <f>'STUDENT NAMELIST'!D312</f>
        <v>NITHISH KUMAR S</v>
      </c>
      <c r="E324" s="41">
        <v>2</v>
      </c>
      <c r="F324" s="41">
        <v>2</v>
      </c>
      <c r="G324" s="41">
        <v>2</v>
      </c>
      <c r="H324" s="41">
        <v>2</v>
      </c>
      <c r="I324" s="41">
        <v>2</v>
      </c>
      <c r="J324" s="41">
        <v>2</v>
      </c>
      <c r="K324" s="41">
        <v>2</v>
      </c>
      <c r="L324" s="41">
        <v>0</v>
      </c>
      <c r="M324" s="41">
        <v>0</v>
      </c>
      <c r="N324" s="41">
        <v>0</v>
      </c>
      <c r="O324" s="91">
        <v>10</v>
      </c>
      <c r="P324" s="91">
        <v>0</v>
      </c>
      <c r="Q324" s="91">
        <v>0</v>
      </c>
      <c r="R324" s="237">
        <v>10</v>
      </c>
      <c r="S324" s="91">
        <v>9</v>
      </c>
      <c r="T324" s="91">
        <v>0</v>
      </c>
      <c r="U324" s="91">
        <v>10</v>
      </c>
      <c r="V324" s="91">
        <v>0</v>
      </c>
      <c r="W324" s="91">
        <v>0</v>
      </c>
      <c r="X324" s="91">
        <v>11</v>
      </c>
      <c r="Y324" s="91">
        <v>11</v>
      </c>
      <c r="Z324" s="91">
        <v>0</v>
      </c>
      <c r="AA324" s="92">
        <f t="shared" si="70"/>
        <v>75</v>
      </c>
      <c r="AB324" s="284">
        <f t="shared" si="58"/>
        <v>6</v>
      </c>
      <c r="AC324" s="284">
        <f t="shared" si="59"/>
        <v>0</v>
      </c>
      <c r="AD324" s="284">
        <f t="shared" si="60"/>
        <v>43</v>
      </c>
      <c r="AE324" s="284">
        <f t="shared" si="61"/>
        <v>6</v>
      </c>
      <c r="AF324" s="284">
        <f t="shared" si="62"/>
        <v>13</v>
      </c>
      <c r="AG324" s="284">
        <f t="shared" si="71"/>
        <v>14</v>
      </c>
      <c r="AH324" s="4">
        <f t="shared" si="63"/>
        <v>75</v>
      </c>
      <c r="AI324" s="254">
        <f t="shared" si="64"/>
        <v>100</v>
      </c>
      <c r="AJ324" s="254">
        <f t="shared" si="65"/>
        <v>0</v>
      </c>
      <c r="AK324" s="254">
        <f t="shared" si="66"/>
        <v>76.785714285714292</v>
      </c>
      <c r="AL324" s="254">
        <f t="shared" si="67"/>
        <v>100</v>
      </c>
      <c r="AM324" s="254">
        <f t="shared" si="68"/>
        <v>86.666666666666671</v>
      </c>
      <c r="AN324" s="254">
        <f t="shared" si="69"/>
        <v>93.333333333333329</v>
      </c>
    </row>
    <row r="325" spans="1:40" ht="30" customHeight="1" x14ac:dyDescent="0.2">
      <c r="A325" s="41">
        <f>'STUDENT NAMELIST'!A313</f>
        <v>309</v>
      </c>
      <c r="B325" s="65" t="str">
        <f>'STUDENT NAMELIST'!B313</f>
        <v>2023PEC AI 475</v>
      </c>
      <c r="C325" s="65">
        <f>'STUDENT NAMELIST'!C313</f>
        <v>211423243313</v>
      </c>
      <c r="D325" s="98" t="str">
        <f>'STUDENT NAMELIST'!D313</f>
        <v>NITHISH M</v>
      </c>
      <c r="E325" s="41">
        <v>2</v>
      </c>
      <c r="F325" s="41">
        <v>2</v>
      </c>
      <c r="G325" s="41">
        <v>2</v>
      </c>
      <c r="H325" s="41">
        <v>2</v>
      </c>
      <c r="I325" s="41">
        <v>2</v>
      </c>
      <c r="J325" s="41">
        <v>2</v>
      </c>
      <c r="K325" s="41">
        <v>2</v>
      </c>
      <c r="L325" s="41">
        <v>1</v>
      </c>
      <c r="M325" s="41">
        <v>0</v>
      </c>
      <c r="N325" s="41">
        <v>0</v>
      </c>
      <c r="O325" s="91">
        <v>0</v>
      </c>
      <c r="P325" s="91">
        <v>10</v>
      </c>
      <c r="Q325" s="91">
        <v>11</v>
      </c>
      <c r="R325" s="237">
        <v>0</v>
      </c>
      <c r="S325" s="91">
        <v>0</v>
      </c>
      <c r="T325" s="91">
        <v>11</v>
      </c>
      <c r="U325" s="91">
        <v>0</v>
      </c>
      <c r="V325" s="91">
        <v>11</v>
      </c>
      <c r="W325" s="91">
        <v>6</v>
      </c>
      <c r="X325" s="91">
        <v>0</v>
      </c>
      <c r="Y325" s="91">
        <v>0</v>
      </c>
      <c r="Z325" s="91">
        <v>11</v>
      </c>
      <c r="AA325" s="92">
        <f t="shared" si="70"/>
        <v>75</v>
      </c>
      <c r="AB325" s="284">
        <f t="shared" si="58"/>
        <v>6</v>
      </c>
      <c r="AC325" s="284">
        <f t="shared" si="59"/>
        <v>0</v>
      </c>
      <c r="AD325" s="284">
        <f t="shared" si="60"/>
        <v>36</v>
      </c>
      <c r="AE325" s="284">
        <f t="shared" si="61"/>
        <v>6</v>
      </c>
      <c r="AF325" s="284">
        <f t="shared" si="62"/>
        <v>13</v>
      </c>
      <c r="AG325" s="284">
        <f t="shared" si="71"/>
        <v>14</v>
      </c>
      <c r="AH325" s="4">
        <f t="shared" si="63"/>
        <v>75</v>
      </c>
      <c r="AI325" s="254">
        <f t="shared" si="64"/>
        <v>100</v>
      </c>
      <c r="AJ325" s="254">
        <f t="shared" si="65"/>
        <v>0</v>
      </c>
      <c r="AK325" s="254">
        <f t="shared" si="66"/>
        <v>83.720930232558146</v>
      </c>
      <c r="AL325" s="254">
        <f t="shared" si="67"/>
        <v>100</v>
      </c>
      <c r="AM325" s="254">
        <f t="shared" si="68"/>
        <v>76.470588235294116</v>
      </c>
      <c r="AN325" s="254">
        <f t="shared" si="69"/>
        <v>82.35294117647058</v>
      </c>
    </row>
    <row r="326" spans="1:40" ht="30" customHeight="1" x14ac:dyDescent="0.2">
      <c r="A326" s="41">
        <f>'STUDENT NAMELIST'!A314</f>
        <v>310</v>
      </c>
      <c r="B326" s="65" t="str">
        <f>'STUDENT NAMELIST'!B314</f>
        <v>2023PEC AI 476</v>
      </c>
      <c r="C326" s="65">
        <f>'STUDENT NAMELIST'!C314</f>
        <v>211423243314</v>
      </c>
      <c r="D326" s="98" t="str">
        <f>'STUDENT NAMELIST'!D314</f>
        <v>NITHISH V</v>
      </c>
      <c r="E326" s="41">
        <v>2</v>
      </c>
      <c r="F326" s="41">
        <v>2</v>
      </c>
      <c r="G326" s="41">
        <v>2</v>
      </c>
      <c r="H326" s="41">
        <v>2</v>
      </c>
      <c r="I326" s="41">
        <v>2</v>
      </c>
      <c r="J326" s="41">
        <v>2</v>
      </c>
      <c r="K326" s="41">
        <v>2</v>
      </c>
      <c r="L326" s="41">
        <v>2</v>
      </c>
      <c r="M326" s="41">
        <v>0</v>
      </c>
      <c r="N326" s="41">
        <v>0</v>
      </c>
      <c r="O326" s="91">
        <v>11</v>
      </c>
      <c r="P326" s="91">
        <v>0</v>
      </c>
      <c r="Q326" s="91">
        <v>0</v>
      </c>
      <c r="R326" s="237">
        <v>11</v>
      </c>
      <c r="S326" s="91">
        <v>10</v>
      </c>
      <c r="T326" s="91">
        <v>0</v>
      </c>
      <c r="U326" s="91">
        <v>11</v>
      </c>
      <c r="V326" s="91">
        <v>0</v>
      </c>
      <c r="W326" s="91">
        <v>0</v>
      </c>
      <c r="X326" s="91">
        <v>10</v>
      </c>
      <c r="Y326" s="91">
        <v>12</v>
      </c>
      <c r="Z326" s="91">
        <v>0</v>
      </c>
      <c r="AA326" s="92">
        <f t="shared" si="70"/>
        <v>81</v>
      </c>
      <c r="AB326" s="284">
        <f t="shared" si="58"/>
        <v>6</v>
      </c>
      <c r="AC326" s="284">
        <f t="shared" si="59"/>
        <v>0</v>
      </c>
      <c r="AD326" s="284">
        <f t="shared" si="60"/>
        <v>47</v>
      </c>
      <c r="AE326" s="284">
        <f t="shared" si="61"/>
        <v>6</v>
      </c>
      <c r="AF326" s="284">
        <f t="shared" si="62"/>
        <v>12</v>
      </c>
      <c r="AG326" s="284">
        <f t="shared" si="71"/>
        <v>14</v>
      </c>
      <c r="AH326" s="4">
        <f t="shared" si="63"/>
        <v>81</v>
      </c>
      <c r="AI326" s="254">
        <f t="shared" si="64"/>
        <v>100</v>
      </c>
      <c r="AJ326" s="254">
        <f t="shared" si="65"/>
        <v>0</v>
      </c>
      <c r="AK326" s="254">
        <f t="shared" si="66"/>
        <v>83.928571428571431</v>
      </c>
      <c r="AL326" s="254">
        <f t="shared" si="67"/>
        <v>100</v>
      </c>
      <c r="AM326" s="254">
        <f t="shared" si="68"/>
        <v>80</v>
      </c>
      <c r="AN326" s="254">
        <f t="shared" si="69"/>
        <v>93.333333333333329</v>
      </c>
    </row>
    <row r="327" spans="1:40" ht="30" customHeight="1" x14ac:dyDescent="0.2">
      <c r="A327" s="41">
        <f>'STUDENT NAMELIST'!A315</f>
        <v>311</v>
      </c>
      <c r="B327" s="65" t="str">
        <f>'STUDENT NAMELIST'!B315</f>
        <v>2023PEC AI 219</v>
      </c>
      <c r="C327" s="65">
        <f>'STUDENT NAMELIST'!C315</f>
        <v>211423243315</v>
      </c>
      <c r="D327" s="98" t="str">
        <f>'STUDENT NAMELIST'!D315</f>
        <v>NITHYA SREE V</v>
      </c>
      <c r="E327" s="41">
        <v>2</v>
      </c>
      <c r="F327" s="41">
        <v>2</v>
      </c>
      <c r="G327" s="41">
        <v>2</v>
      </c>
      <c r="H327" s="41">
        <v>2</v>
      </c>
      <c r="I327" s="41">
        <v>2</v>
      </c>
      <c r="J327" s="41">
        <v>2</v>
      </c>
      <c r="K327" s="41">
        <v>2</v>
      </c>
      <c r="L327" s="41">
        <v>2</v>
      </c>
      <c r="M327" s="41">
        <v>0</v>
      </c>
      <c r="N327" s="41">
        <v>0</v>
      </c>
      <c r="O327" s="91">
        <v>0</v>
      </c>
      <c r="P327" s="91">
        <v>11</v>
      </c>
      <c r="Q327" s="91">
        <v>11</v>
      </c>
      <c r="R327" s="237">
        <v>0</v>
      </c>
      <c r="S327" s="91">
        <v>0</v>
      </c>
      <c r="T327" s="91">
        <v>11</v>
      </c>
      <c r="U327" s="91">
        <v>0</v>
      </c>
      <c r="V327" s="91">
        <v>11</v>
      </c>
      <c r="W327" s="91">
        <v>6</v>
      </c>
      <c r="X327" s="91">
        <v>0</v>
      </c>
      <c r="Y327" s="91">
        <v>0</v>
      </c>
      <c r="Z327" s="91">
        <v>12</v>
      </c>
      <c r="AA327" s="92">
        <f t="shared" si="70"/>
        <v>78</v>
      </c>
      <c r="AB327" s="284">
        <f t="shared" si="58"/>
        <v>6</v>
      </c>
      <c r="AC327" s="284">
        <f t="shared" si="59"/>
        <v>0</v>
      </c>
      <c r="AD327" s="284">
        <f t="shared" si="60"/>
        <v>37</v>
      </c>
      <c r="AE327" s="284">
        <f t="shared" si="61"/>
        <v>6</v>
      </c>
      <c r="AF327" s="284">
        <f t="shared" si="62"/>
        <v>14</v>
      </c>
      <c r="AG327" s="284">
        <f t="shared" si="71"/>
        <v>14</v>
      </c>
      <c r="AH327" s="4">
        <f t="shared" si="63"/>
        <v>78</v>
      </c>
      <c r="AI327" s="254">
        <f t="shared" si="64"/>
        <v>100</v>
      </c>
      <c r="AJ327" s="254">
        <f t="shared" si="65"/>
        <v>0</v>
      </c>
      <c r="AK327" s="254">
        <f t="shared" si="66"/>
        <v>86.04651162790698</v>
      </c>
      <c r="AL327" s="254">
        <f t="shared" si="67"/>
        <v>100</v>
      </c>
      <c r="AM327" s="254">
        <f t="shared" si="68"/>
        <v>82.35294117647058</v>
      </c>
      <c r="AN327" s="254">
        <f t="shared" si="69"/>
        <v>82.35294117647058</v>
      </c>
    </row>
    <row r="328" spans="1:40" ht="30" customHeight="1" x14ac:dyDescent="0.2">
      <c r="A328" s="41">
        <f>'STUDENT NAMELIST'!A316</f>
        <v>312</v>
      </c>
      <c r="B328" s="65" t="str">
        <f>'STUDENT NAMELIST'!B316</f>
        <v>2023PEC AI 220</v>
      </c>
      <c r="C328" s="65">
        <f>'STUDENT NAMELIST'!C316</f>
        <v>211423243316</v>
      </c>
      <c r="D328" s="98" t="str">
        <f>'STUDENT NAMELIST'!D316</f>
        <v>NIVETHA J</v>
      </c>
      <c r="E328" s="41">
        <v>2</v>
      </c>
      <c r="F328" s="41">
        <v>2</v>
      </c>
      <c r="G328" s="41">
        <v>2</v>
      </c>
      <c r="H328" s="41">
        <v>2</v>
      </c>
      <c r="I328" s="41">
        <v>2</v>
      </c>
      <c r="J328" s="41">
        <v>2</v>
      </c>
      <c r="K328" s="41">
        <v>1</v>
      </c>
      <c r="L328" s="41">
        <v>0</v>
      </c>
      <c r="M328" s="41">
        <v>0</v>
      </c>
      <c r="N328" s="41">
        <v>0</v>
      </c>
      <c r="O328" s="91">
        <v>10</v>
      </c>
      <c r="P328" s="91">
        <v>0</v>
      </c>
      <c r="Q328" s="91">
        <v>0</v>
      </c>
      <c r="R328" s="237">
        <v>10</v>
      </c>
      <c r="S328" s="91">
        <v>9</v>
      </c>
      <c r="T328" s="91">
        <v>0</v>
      </c>
      <c r="U328" s="91">
        <v>10</v>
      </c>
      <c r="V328" s="91">
        <v>0</v>
      </c>
      <c r="W328" s="91">
        <v>0</v>
      </c>
      <c r="X328" s="91">
        <v>11</v>
      </c>
      <c r="Y328" s="91">
        <v>10</v>
      </c>
      <c r="Z328" s="91">
        <v>0</v>
      </c>
      <c r="AA328" s="92">
        <f t="shared" si="70"/>
        <v>73</v>
      </c>
      <c r="AB328" s="284">
        <f t="shared" si="58"/>
        <v>5</v>
      </c>
      <c r="AC328" s="284">
        <f t="shared" si="59"/>
        <v>0</v>
      </c>
      <c r="AD328" s="284">
        <f t="shared" si="60"/>
        <v>43</v>
      </c>
      <c r="AE328" s="284">
        <f t="shared" si="61"/>
        <v>6</v>
      </c>
      <c r="AF328" s="284">
        <f t="shared" si="62"/>
        <v>13</v>
      </c>
      <c r="AG328" s="284">
        <f t="shared" si="71"/>
        <v>14</v>
      </c>
      <c r="AH328" s="4">
        <f t="shared" si="63"/>
        <v>73</v>
      </c>
      <c r="AI328" s="254">
        <f t="shared" si="64"/>
        <v>83.333333333333343</v>
      </c>
      <c r="AJ328" s="254">
        <f t="shared" si="65"/>
        <v>0</v>
      </c>
      <c r="AK328" s="254">
        <f t="shared" si="66"/>
        <v>76.785714285714292</v>
      </c>
      <c r="AL328" s="254">
        <f t="shared" si="67"/>
        <v>100</v>
      </c>
      <c r="AM328" s="254">
        <f t="shared" si="68"/>
        <v>86.666666666666671</v>
      </c>
      <c r="AN328" s="254">
        <f t="shared" si="69"/>
        <v>93.333333333333329</v>
      </c>
    </row>
    <row r="329" spans="1:40" ht="30" customHeight="1" x14ac:dyDescent="0.2">
      <c r="A329" s="41">
        <f>'STUDENT NAMELIST'!A317</f>
        <v>313</v>
      </c>
      <c r="B329" s="65" t="str">
        <f>'STUDENT NAMELIST'!B317</f>
        <v>2023PEC AI 221</v>
      </c>
      <c r="C329" s="65">
        <f>'STUDENT NAMELIST'!C317</f>
        <v>211423243317</v>
      </c>
      <c r="D329" s="98" t="str">
        <f>'STUDENT NAMELIST'!D317</f>
        <v>NIVETHA R</v>
      </c>
      <c r="E329" s="41">
        <v>2</v>
      </c>
      <c r="F329" s="41">
        <v>2</v>
      </c>
      <c r="G329" s="41">
        <v>2</v>
      </c>
      <c r="H329" s="41">
        <v>2</v>
      </c>
      <c r="I329" s="41">
        <v>2</v>
      </c>
      <c r="J329" s="41">
        <v>2</v>
      </c>
      <c r="K329" s="41">
        <v>2</v>
      </c>
      <c r="L329" s="41">
        <v>1</v>
      </c>
      <c r="M329" s="41">
        <v>0</v>
      </c>
      <c r="N329" s="41">
        <v>0</v>
      </c>
      <c r="O329" s="91">
        <v>0</v>
      </c>
      <c r="P329" s="91">
        <v>11</v>
      </c>
      <c r="Q329" s="91">
        <v>11</v>
      </c>
      <c r="R329" s="237">
        <v>0</v>
      </c>
      <c r="S329" s="91">
        <v>0</v>
      </c>
      <c r="T329" s="91">
        <v>11</v>
      </c>
      <c r="U329" s="91">
        <v>0</v>
      </c>
      <c r="V329" s="91">
        <v>11</v>
      </c>
      <c r="W329" s="91">
        <v>6</v>
      </c>
      <c r="X329" s="91">
        <v>0</v>
      </c>
      <c r="Y329" s="91">
        <v>0</v>
      </c>
      <c r="Z329" s="91">
        <v>12</v>
      </c>
      <c r="AA329" s="92">
        <f t="shared" si="70"/>
        <v>77</v>
      </c>
      <c r="AB329" s="284">
        <f t="shared" si="58"/>
        <v>6</v>
      </c>
      <c r="AC329" s="284">
        <f t="shared" si="59"/>
        <v>0</v>
      </c>
      <c r="AD329" s="284">
        <f t="shared" si="60"/>
        <v>37</v>
      </c>
      <c r="AE329" s="284">
        <f t="shared" si="61"/>
        <v>6</v>
      </c>
      <c r="AF329" s="284">
        <f t="shared" si="62"/>
        <v>14</v>
      </c>
      <c r="AG329" s="284">
        <f t="shared" si="71"/>
        <v>14</v>
      </c>
      <c r="AH329" s="4">
        <f t="shared" si="63"/>
        <v>77</v>
      </c>
      <c r="AI329" s="254">
        <f t="shared" si="64"/>
        <v>100</v>
      </c>
      <c r="AJ329" s="254">
        <f t="shared" si="65"/>
        <v>0</v>
      </c>
      <c r="AK329" s="254">
        <f t="shared" si="66"/>
        <v>86.04651162790698</v>
      </c>
      <c r="AL329" s="254">
        <f t="shared" si="67"/>
        <v>100</v>
      </c>
      <c r="AM329" s="254">
        <f t="shared" si="68"/>
        <v>82.35294117647058</v>
      </c>
      <c r="AN329" s="254">
        <f t="shared" si="69"/>
        <v>82.35294117647058</v>
      </c>
    </row>
    <row r="330" spans="1:40" ht="30" customHeight="1" x14ac:dyDescent="0.2">
      <c r="A330" s="41">
        <f>'STUDENT NAMELIST'!A318</f>
        <v>314</v>
      </c>
      <c r="B330" s="65" t="str">
        <f>'STUDENT NAMELIST'!B318</f>
        <v>2023PEC AI 222</v>
      </c>
      <c r="C330" s="65">
        <f>'STUDENT NAMELIST'!C318</f>
        <v>211423243318</v>
      </c>
      <c r="D330" s="98" t="str">
        <f>'STUDENT NAMELIST'!D318</f>
        <v>NIVETHA V</v>
      </c>
      <c r="E330" s="41">
        <v>2</v>
      </c>
      <c r="F330" s="41">
        <v>2</v>
      </c>
      <c r="G330" s="41">
        <v>2</v>
      </c>
      <c r="H330" s="41">
        <v>2</v>
      </c>
      <c r="I330" s="41">
        <v>2</v>
      </c>
      <c r="J330" s="41">
        <v>2</v>
      </c>
      <c r="K330" s="41">
        <v>2</v>
      </c>
      <c r="L330" s="41">
        <v>2</v>
      </c>
      <c r="M330" s="41">
        <v>2</v>
      </c>
      <c r="N330" s="41">
        <v>0</v>
      </c>
      <c r="O330" s="91">
        <v>13</v>
      </c>
      <c r="P330" s="91">
        <v>0</v>
      </c>
      <c r="Q330" s="91">
        <v>0</v>
      </c>
      <c r="R330" s="237">
        <v>13</v>
      </c>
      <c r="S330" s="91">
        <v>11</v>
      </c>
      <c r="T330" s="91">
        <v>0</v>
      </c>
      <c r="U330" s="91">
        <v>13</v>
      </c>
      <c r="V330" s="91">
        <v>0</v>
      </c>
      <c r="W330" s="91">
        <v>0</v>
      </c>
      <c r="X330" s="91">
        <v>12</v>
      </c>
      <c r="Y330" s="91">
        <v>14</v>
      </c>
      <c r="Z330" s="91">
        <v>0</v>
      </c>
      <c r="AA330" s="92">
        <f t="shared" si="70"/>
        <v>94</v>
      </c>
      <c r="AB330" s="284">
        <f t="shared" si="58"/>
        <v>6</v>
      </c>
      <c r="AC330" s="284">
        <f t="shared" si="59"/>
        <v>0</v>
      </c>
      <c r="AD330" s="284">
        <f t="shared" si="60"/>
        <v>54</v>
      </c>
      <c r="AE330" s="284">
        <f t="shared" si="61"/>
        <v>6</v>
      </c>
      <c r="AF330" s="284">
        <f t="shared" si="62"/>
        <v>14</v>
      </c>
      <c r="AG330" s="284">
        <f t="shared" si="71"/>
        <v>14</v>
      </c>
      <c r="AH330" s="4">
        <f t="shared" si="63"/>
        <v>94</v>
      </c>
      <c r="AI330" s="254">
        <f t="shared" si="64"/>
        <v>100</v>
      </c>
      <c r="AJ330" s="254">
        <f t="shared" si="65"/>
        <v>0</v>
      </c>
      <c r="AK330" s="254">
        <f t="shared" si="66"/>
        <v>96.428571428571431</v>
      </c>
      <c r="AL330" s="254">
        <f t="shared" si="67"/>
        <v>100</v>
      </c>
      <c r="AM330" s="254">
        <f t="shared" si="68"/>
        <v>93.333333333333329</v>
      </c>
      <c r="AN330" s="254">
        <f t="shared" si="69"/>
        <v>93.333333333333329</v>
      </c>
    </row>
    <row r="331" spans="1:40" ht="30" customHeight="1" x14ac:dyDescent="0.2">
      <c r="A331" s="41">
        <f>'STUDENT NAMELIST'!A319</f>
        <v>315</v>
      </c>
      <c r="B331" s="65" t="str">
        <f>'STUDENT NAMELIST'!B319</f>
        <v>2023PEC AI 351</v>
      </c>
      <c r="C331" s="65">
        <f>'STUDENT NAMELIST'!C319</f>
        <v>211423243319</v>
      </c>
      <c r="D331" s="98" t="str">
        <f>'STUDENT NAMELIST'!D319</f>
        <v>PARAMASIVAN M</v>
      </c>
      <c r="E331" s="41">
        <v>0</v>
      </c>
      <c r="F331" s="41">
        <v>0</v>
      </c>
      <c r="G331" s="41">
        <v>0</v>
      </c>
      <c r="H331" s="41">
        <v>0</v>
      </c>
      <c r="I331" s="41">
        <v>0</v>
      </c>
      <c r="J331" s="41">
        <v>0</v>
      </c>
      <c r="K331" s="41">
        <v>0</v>
      </c>
      <c r="L331" s="41">
        <v>0</v>
      </c>
      <c r="M331" s="41">
        <v>0</v>
      </c>
      <c r="N331" s="41">
        <v>0</v>
      </c>
      <c r="O331" s="91">
        <v>0</v>
      </c>
      <c r="P331" s="91">
        <v>10</v>
      </c>
      <c r="Q331" s="91">
        <v>0</v>
      </c>
      <c r="R331" s="237">
        <v>6</v>
      </c>
      <c r="S331" s="91">
        <v>6</v>
      </c>
      <c r="T331" s="91">
        <v>0</v>
      </c>
      <c r="U331" s="91">
        <v>4</v>
      </c>
      <c r="V331" s="91">
        <v>0</v>
      </c>
      <c r="W331" s="91">
        <v>0</v>
      </c>
      <c r="X331" s="91">
        <v>13</v>
      </c>
      <c r="Y331" s="91">
        <v>0</v>
      </c>
      <c r="Z331" s="91">
        <v>0</v>
      </c>
      <c r="AA331" s="92">
        <f t="shared" si="70"/>
        <v>39</v>
      </c>
      <c r="AB331" s="284">
        <f t="shared" si="58"/>
        <v>0</v>
      </c>
      <c r="AC331" s="284">
        <f t="shared" si="59"/>
        <v>0</v>
      </c>
      <c r="AD331" s="284">
        <f t="shared" si="60"/>
        <v>26</v>
      </c>
      <c r="AE331" s="284">
        <f t="shared" si="61"/>
        <v>6</v>
      </c>
      <c r="AF331" s="284">
        <f t="shared" si="62"/>
        <v>15</v>
      </c>
      <c r="AG331" s="284">
        <f t="shared" si="71"/>
        <v>14</v>
      </c>
      <c r="AH331" s="4">
        <f t="shared" si="63"/>
        <v>39</v>
      </c>
      <c r="AI331" s="254">
        <f t="shared" si="64"/>
        <v>0</v>
      </c>
      <c r="AJ331" s="254">
        <f t="shared" si="65"/>
        <v>0</v>
      </c>
      <c r="AK331" s="254">
        <f t="shared" si="66"/>
        <v>46.428571428571431</v>
      </c>
      <c r="AL331" s="254">
        <f t="shared" si="67"/>
        <v>100</v>
      </c>
      <c r="AM331" s="254">
        <f t="shared" si="68"/>
        <v>100</v>
      </c>
      <c r="AN331" s="254">
        <f t="shared" si="69"/>
        <v>93.333333333333329</v>
      </c>
    </row>
    <row r="332" spans="1:40" ht="30" customHeight="1" x14ac:dyDescent="0.2">
      <c r="A332" s="41">
        <f>'STUDENT NAMELIST'!A320</f>
        <v>316</v>
      </c>
      <c r="B332" s="65" t="str">
        <f>'STUDENT NAMELIST'!B320</f>
        <v>2023PEC AI 223</v>
      </c>
      <c r="C332" s="65">
        <f>'STUDENT NAMELIST'!C320</f>
        <v>211423243321</v>
      </c>
      <c r="D332" s="98" t="str">
        <f>'STUDENT NAMELIST'!D320</f>
        <v>POOJA K</v>
      </c>
      <c r="E332" s="41">
        <v>2</v>
      </c>
      <c r="F332" s="41">
        <v>2</v>
      </c>
      <c r="G332" s="41">
        <v>2</v>
      </c>
      <c r="H332" s="41">
        <v>2</v>
      </c>
      <c r="I332" s="41">
        <v>2</v>
      </c>
      <c r="J332" s="41">
        <v>2</v>
      </c>
      <c r="K332" s="41">
        <v>1</v>
      </c>
      <c r="L332" s="41">
        <v>0</v>
      </c>
      <c r="M332" s="41">
        <v>0</v>
      </c>
      <c r="N332" s="41">
        <v>0</v>
      </c>
      <c r="O332" s="91">
        <v>10</v>
      </c>
      <c r="P332" s="91">
        <v>0</v>
      </c>
      <c r="Q332" s="91">
        <v>0</v>
      </c>
      <c r="R332" s="237">
        <v>10</v>
      </c>
      <c r="S332" s="91">
        <v>8</v>
      </c>
      <c r="T332" s="91">
        <v>0</v>
      </c>
      <c r="U332" s="91">
        <v>10</v>
      </c>
      <c r="V332" s="91">
        <v>0</v>
      </c>
      <c r="W332" s="91">
        <v>0</v>
      </c>
      <c r="X332" s="91">
        <v>11</v>
      </c>
      <c r="Y332" s="91">
        <v>10</v>
      </c>
      <c r="Z332" s="91">
        <v>0</v>
      </c>
      <c r="AA332" s="92">
        <f t="shared" si="70"/>
        <v>72</v>
      </c>
      <c r="AB332" s="284">
        <f t="shared" si="58"/>
        <v>5</v>
      </c>
      <c r="AC332" s="284">
        <f t="shared" si="59"/>
        <v>0</v>
      </c>
      <c r="AD332" s="284">
        <f t="shared" si="60"/>
        <v>42</v>
      </c>
      <c r="AE332" s="284">
        <f t="shared" si="61"/>
        <v>6</v>
      </c>
      <c r="AF332" s="284">
        <f t="shared" si="62"/>
        <v>13</v>
      </c>
      <c r="AG332" s="284">
        <f t="shared" si="71"/>
        <v>14</v>
      </c>
      <c r="AH332" s="4">
        <f t="shared" si="63"/>
        <v>72</v>
      </c>
      <c r="AI332" s="254">
        <f t="shared" si="64"/>
        <v>83.333333333333343</v>
      </c>
      <c r="AJ332" s="254">
        <f t="shared" si="65"/>
        <v>0</v>
      </c>
      <c r="AK332" s="254">
        <f t="shared" si="66"/>
        <v>75</v>
      </c>
      <c r="AL332" s="254">
        <f t="shared" si="67"/>
        <v>100</v>
      </c>
      <c r="AM332" s="254">
        <f t="shared" si="68"/>
        <v>86.666666666666671</v>
      </c>
      <c r="AN332" s="254">
        <f t="shared" si="69"/>
        <v>93.333333333333329</v>
      </c>
    </row>
    <row r="333" spans="1:40" ht="30" customHeight="1" x14ac:dyDescent="0.2">
      <c r="A333" s="41">
        <f>'STUDENT NAMELIST'!A321</f>
        <v>317</v>
      </c>
      <c r="B333" s="65" t="str">
        <f>'STUDENT NAMELIST'!B321</f>
        <v>2023PEC AI 224</v>
      </c>
      <c r="C333" s="65">
        <f>'STUDENT NAMELIST'!C321</f>
        <v>211423243322</v>
      </c>
      <c r="D333" s="98" t="str">
        <f>'STUDENT NAMELIST'!D321</f>
        <v>POOJA S</v>
      </c>
      <c r="E333" s="41">
        <v>2</v>
      </c>
      <c r="F333" s="41">
        <v>2</v>
      </c>
      <c r="G333" s="41">
        <v>2</v>
      </c>
      <c r="H333" s="41">
        <v>2</v>
      </c>
      <c r="I333" s="41">
        <v>2</v>
      </c>
      <c r="J333" s="41">
        <v>1</v>
      </c>
      <c r="K333" s="41">
        <v>0</v>
      </c>
      <c r="L333" s="41">
        <v>0</v>
      </c>
      <c r="M333" s="41">
        <v>0</v>
      </c>
      <c r="N333" s="41">
        <v>0</v>
      </c>
      <c r="O333" s="91">
        <v>0</v>
      </c>
      <c r="P333" s="91">
        <v>7</v>
      </c>
      <c r="Q333" s="91">
        <v>8</v>
      </c>
      <c r="R333" s="237">
        <v>0</v>
      </c>
      <c r="S333" s="91">
        <v>0</v>
      </c>
      <c r="T333" s="91">
        <v>8</v>
      </c>
      <c r="U333" s="91">
        <v>0</v>
      </c>
      <c r="V333" s="91">
        <v>8</v>
      </c>
      <c r="W333" s="91">
        <v>3</v>
      </c>
      <c r="X333" s="91">
        <v>0</v>
      </c>
      <c r="Y333" s="91">
        <v>0</v>
      </c>
      <c r="Z333" s="91">
        <v>8</v>
      </c>
      <c r="AA333" s="92">
        <f t="shared" si="70"/>
        <v>53</v>
      </c>
      <c r="AB333" s="284">
        <f t="shared" si="58"/>
        <v>4</v>
      </c>
      <c r="AC333" s="284">
        <f t="shared" si="59"/>
        <v>0</v>
      </c>
      <c r="AD333" s="284">
        <f t="shared" si="60"/>
        <v>27</v>
      </c>
      <c r="AE333" s="284">
        <f t="shared" si="61"/>
        <v>6</v>
      </c>
      <c r="AF333" s="284">
        <f t="shared" si="62"/>
        <v>10</v>
      </c>
      <c r="AG333" s="284">
        <f t="shared" si="71"/>
        <v>14</v>
      </c>
      <c r="AH333" s="4">
        <f t="shared" si="63"/>
        <v>53</v>
      </c>
      <c r="AI333" s="254">
        <f t="shared" si="64"/>
        <v>66.666666666666657</v>
      </c>
      <c r="AJ333" s="254">
        <f t="shared" si="65"/>
        <v>0</v>
      </c>
      <c r="AK333" s="254">
        <f t="shared" si="66"/>
        <v>62.790697674418603</v>
      </c>
      <c r="AL333" s="254">
        <f t="shared" si="67"/>
        <v>100</v>
      </c>
      <c r="AM333" s="254">
        <f t="shared" si="68"/>
        <v>58.82352941176471</v>
      </c>
      <c r="AN333" s="254">
        <f t="shared" si="69"/>
        <v>82.35294117647058</v>
      </c>
    </row>
    <row r="334" spans="1:40" ht="30" customHeight="1" x14ac:dyDescent="0.2">
      <c r="A334" s="41">
        <f>'STUDENT NAMELIST'!A322</f>
        <v>318</v>
      </c>
      <c r="B334" s="65" t="str">
        <f>'STUDENT NAMELIST'!B322</f>
        <v>2023PEC AI 225</v>
      </c>
      <c r="C334" s="65">
        <f>'STUDENT NAMELIST'!C322</f>
        <v>211423243323</v>
      </c>
      <c r="D334" s="98" t="str">
        <f>'STUDENT NAMELIST'!D322</f>
        <v>POOJA S P</v>
      </c>
      <c r="E334" s="41">
        <v>2</v>
      </c>
      <c r="F334" s="41">
        <v>2</v>
      </c>
      <c r="G334" s="41">
        <v>2</v>
      </c>
      <c r="H334" s="41">
        <v>2</v>
      </c>
      <c r="I334" s="41">
        <v>2</v>
      </c>
      <c r="J334" s="41">
        <v>1</v>
      </c>
      <c r="K334" s="41">
        <v>0</v>
      </c>
      <c r="L334" s="41">
        <v>0</v>
      </c>
      <c r="M334" s="41">
        <v>0</v>
      </c>
      <c r="N334" s="41">
        <v>0</v>
      </c>
      <c r="O334" s="91">
        <v>8</v>
      </c>
      <c r="P334" s="91">
        <v>0</v>
      </c>
      <c r="Q334" s="91">
        <v>0</v>
      </c>
      <c r="R334" s="237">
        <v>8</v>
      </c>
      <c r="S334" s="91">
        <v>7</v>
      </c>
      <c r="T334" s="91">
        <v>0</v>
      </c>
      <c r="U334" s="91">
        <v>8</v>
      </c>
      <c r="V334" s="91">
        <v>0</v>
      </c>
      <c r="W334" s="91">
        <v>0</v>
      </c>
      <c r="X334" s="91">
        <v>6</v>
      </c>
      <c r="Y334" s="91">
        <v>9</v>
      </c>
      <c r="Z334" s="91">
        <v>0</v>
      </c>
      <c r="AA334" s="92">
        <f t="shared" si="70"/>
        <v>57</v>
      </c>
      <c r="AB334" s="284">
        <f t="shared" si="58"/>
        <v>4</v>
      </c>
      <c r="AC334" s="284">
        <f t="shared" si="59"/>
        <v>0</v>
      </c>
      <c r="AD334" s="284">
        <f t="shared" si="60"/>
        <v>35</v>
      </c>
      <c r="AE334" s="284">
        <f t="shared" si="61"/>
        <v>6</v>
      </c>
      <c r="AF334" s="284">
        <f t="shared" si="62"/>
        <v>8</v>
      </c>
      <c r="AG334" s="284">
        <f t="shared" si="71"/>
        <v>14</v>
      </c>
      <c r="AH334" s="4">
        <f t="shared" si="63"/>
        <v>57</v>
      </c>
      <c r="AI334" s="254">
        <f t="shared" si="64"/>
        <v>66.666666666666657</v>
      </c>
      <c r="AJ334" s="254">
        <f t="shared" si="65"/>
        <v>0</v>
      </c>
      <c r="AK334" s="254">
        <f t="shared" si="66"/>
        <v>62.5</v>
      </c>
      <c r="AL334" s="254">
        <f t="shared" si="67"/>
        <v>100</v>
      </c>
      <c r="AM334" s="254">
        <f t="shared" si="68"/>
        <v>53.333333333333336</v>
      </c>
      <c r="AN334" s="254">
        <f t="shared" si="69"/>
        <v>93.333333333333329</v>
      </c>
    </row>
    <row r="335" spans="1:40" ht="30" customHeight="1" x14ac:dyDescent="0.2">
      <c r="A335" s="41">
        <f>'STUDENT NAMELIST'!A323</f>
        <v>319</v>
      </c>
      <c r="B335" s="65" t="str">
        <f>'STUDENT NAMELIST'!B323</f>
        <v>2023PEC AI 227</v>
      </c>
      <c r="C335" s="65">
        <f>'STUDENT NAMELIST'!C323</f>
        <v>211423243324</v>
      </c>
      <c r="D335" s="98" t="str">
        <f>'STUDENT NAMELIST'!D323</f>
        <v>POOJASREE K</v>
      </c>
      <c r="E335" s="41">
        <v>2</v>
      </c>
      <c r="F335" s="41">
        <v>2</v>
      </c>
      <c r="G335" s="41">
        <v>2</v>
      </c>
      <c r="H335" s="41">
        <v>0</v>
      </c>
      <c r="I335" s="41">
        <v>0</v>
      </c>
      <c r="J335" s="41">
        <v>0</v>
      </c>
      <c r="K335" s="41">
        <v>0</v>
      </c>
      <c r="L335" s="41">
        <v>0</v>
      </c>
      <c r="M335" s="41">
        <v>0</v>
      </c>
      <c r="N335" s="41">
        <v>0</v>
      </c>
      <c r="O335" s="91">
        <v>5</v>
      </c>
      <c r="P335" s="91">
        <v>0</v>
      </c>
      <c r="Q335" s="91">
        <v>0</v>
      </c>
      <c r="R335" s="237">
        <v>5</v>
      </c>
      <c r="S335" s="91">
        <v>4</v>
      </c>
      <c r="T335" s="91">
        <v>0</v>
      </c>
      <c r="U335" s="91">
        <v>5</v>
      </c>
      <c r="V335" s="91">
        <v>0</v>
      </c>
      <c r="W335" s="91">
        <v>0</v>
      </c>
      <c r="X335" s="91">
        <v>0</v>
      </c>
      <c r="Y335" s="91">
        <v>5</v>
      </c>
      <c r="Z335" s="91">
        <v>0</v>
      </c>
      <c r="AA335" s="92">
        <f t="shared" si="70"/>
        <v>30</v>
      </c>
      <c r="AB335" s="284">
        <f t="shared" si="58"/>
        <v>4</v>
      </c>
      <c r="AC335" s="284">
        <f t="shared" si="59"/>
        <v>0</v>
      </c>
      <c r="AD335" s="284">
        <f t="shared" si="60"/>
        <v>19</v>
      </c>
      <c r="AE335" s="284">
        <f t="shared" si="61"/>
        <v>6</v>
      </c>
      <c r="AF335" s="284">
        <f t="shared" si="62"/>
        <v>2</v>
      </c>
      <c r="AG335" s="284">
        <f t="shared" si="71"/>
        <v>14</v>
      </c>
      <c r="AH335" s="4">
        <f t="shared" si="63"/>
        <v>30</v>
      </c>
      <c r="AI335" s="254">
        <f t="shared" si="64"/>
        <v>66.666666666666657</v>
      </c>
      <c r="AJ335" s="254">
        <f t="shared" si="65"/>
        <v>0</v>
      </c>
      <c r="AK335" s="254">
        <f t="shared" si="66"/>
        <v>33.928571428571431</v>
      </c>
      <c r="AL335" s="254">
        <f t="shared" si="67"/>
        <v>100</v>
      </c>
      <c r="AM335" s="254">
        <f t="shared" si="68"/>
        <v>100</v>
      </c>
      <c r="AN335" s="254">
        <f t="shared" si="69"/>
        <v>700</v>
      </c>
    </row>
    <row r="336" spans="1:40" ht="30" customHeight="1" x14ac:dyDescent="0.2">
      <c r="A336" s="41">
        <f>'STUDENT NAMELIST'!A324</f>
        <v>320</v>
      </c>
      <c r="B336" s="65" t="str">
        <f>'STUDENT NAMELIST'!B324</f>
        <v>2023PEC AI 353</v>
      </c>
      <c r="C336" s="65">
        <f>'STUDENT NAMELIST'!C324</f>
        <v>211423243325</v>
      </c>
      <c r="D336" s="98" t="str">
        <f>'STUDENT NAMELIST'!D324</f>
        <v>POOVARASAN S</v>
      </c>
      <c r="E336" s="41">
        <v>2</v>
      </c>
      <c r="F336" s="41">
        <v>2</v>
      </c>
      <c r="G336" s="41">
        <v>0</v>
      </c>
      <c r="H336" s="41">
        <v>0</v>
      </c>
      <c r="I336" s="41">
        <v>2</v>
      </c>
      <c r="J336" s="41">
        <v>2</v>
      </c>
      <c r="K336" s="41">
        <v>2</v>
      </c>
      <c r="L336" s="41">
        <v>0</v>
      </c>
      <c r="M336" s="41">
        <v>2</v>
      </c>
      <c r="N336" s="41">
        <v>2</v>
      </c>
      <c r="O336" s="91">
        <v>0</v>
      </c>
      <c r="P336" s="91">
        <v>13</v>
      </c>
      <c r="Q336" s="91">
        <v>0</v>
      </c>
      <c r="R336" s="237">
        <v>13</v>
      </c>
      <c r="S336" s="91">
        <v>10</v>
      </c>
      <c r="T336" s="91">
        <v>0</v>
      </c>
      <c r="U336" s="91">
        <v>13</v>
      </c>
      <c r="V336" s="91">
        <v>0</v>
      </c>
      <c r="W336" s="91">
        <v>0</v>
      </c>
      <c r="X336" s="91">
        <v>13</v>
      </c>
      <c r="Y336" s="91">
        <v>0</v>
      </c>
      <c r="Z336" s="91">
        <v>12</v>
      </c>
      <c r="AA336" s="92">
        <f t="shared" si="70"/>
        <v>88</v>
      </c>
      <c r="AB336" s="284">
        <f t="shared" si="58"/>
        <v>6</v>
      </c>
      <c r="AC336" s="284">
        <f t="shared" si="59"/>
        <v>2</v>
      </c>
      <c r="AD336" s="284">
        <f t="shared" si="60"/>
        <v>51</v>
      </c>
      <c r="AE336" s="284">
        <f t="shared" si="61"/>
        <v>6</v>
      </c>
      <c r="AF336" s="284">
        <f t="shared" si="62"/>
        <v>27</v>
      </c>
      <c r="AG336" s="284">
        <f t="shared" si="71"/>
        <v>14</v>
      </c>
      <c r="AH336" s="4">
        <f t="shared" si="63"/>
        <v>88</v>
      </c>
      <c r="AI336" s="254">
        <f t="shared" si="64"/>
        <v>100</v>
      </c>
      <c r="AJ336" s="254">
        <f t="shared" si="65"/>
        <v>100</v>
      </c>
      <c r="AK336" s="254">
        <f t="shared" si="66"/>
        <v>91.071428571428569</v>
      </c>
      <c r="AL336" s="254">
        <f t="shared" si="67"/>
        <v>100</v>
      </c>
      <c r="AM336" s="254">
        <f t="shared" si="68"/>
        <v>90</v>
      </c>
      <c r="AN336" s="254">
        <f t="shared" si="69"/>
        <v>46.666666666666664</v>
      </c>
    </row>
    <row r="337" spans="1:40" ht="30" customHeight="1" x14ac:dyDescent="0.2">
      <c r="A337" s="41">
        <f>'STUDENT NAMELIST'!A325</f>
        <v>321</v>
      </c>
      <c r="B337" s="65" t="str">
        <f>'STUDENT NAMELIST'!B325</f>
        <v>2023PEC AI 228</v>
      </c>
      <c r="C337" s="65">
        <f>'STUDENT NAMELIST'!C325</f>
        <v>211423243326</v>
      </c>
      <c r="D337" s="98" t="str">
        <f>'STUDENT NAMELIST'!D325</f>
        <v>PRADAKSHANA S</v>
      </c>
      <c r="E337" s="41">
        <v>2</v>
      </c>
      <c r="F337" s="41">
        <v>2</v>
      </c>
      <c r="G337" s="41">
        <v>2</v>
      </c>
      <c r="H337" s="41">
        <v>2</v>
      </c>
      <c r="I337" s="41">
        <v>2</v>
      </c>
      <c r="J337" s="41">
        <v>2</v>
      </c>
      <c r="K337" s="41">
        <v>2</v>
      </c>
      <c r="L337" s="41">
        <v>2</v>
      </c>
      <c r="M337" s="41">
        <v>0</v>
      </c>
      <c r="N337" s="41">
        <v>0</v>
      </c>
      <c r="O337" s="91">
        <v>12</v>
      </c>
      <c r="P337" s="91">
        <v>0</v>
      </c>
      <c r="Q337" s="91">
        <v>0</v>
      </c>
      <c r="R337" s="237">
        <v>12</v>
      </c>
      <c r="S337" s="91">
        <v>10</v>
      </c>
      <c r="T337" s="91">
        <v>0</v>
      </c>
      <c r="U337" s="91">
        <v>12</v>
      </c>
      <c r="V337" s="91">
        <v>0</v>
      </c>
      <c r="W337" s="91">
        <v>0</v>
      </c>
      <c r="X337" s="91">
        <v>11</v>
      </c>
      <c r="Y337" s="91">
        <v>12</v>
      </c>
      <c r="Z337" s="91">
        <v>0</v>
      </c>
      <c r="AA337" s="92">
        <f t="shared" si="70"/>
        <v>85</v>
      </c>
      <c r="AB337" s="284">
        <f t="shared" si="58"/>
        <v>6</v>
      </c>
      <c r="AC337" s="284">
        <f t="shared" si="59"/>
        <v>0</v>
      </c>
      <c r="AD337" s="284">
        <f t="shared" si="60"/>
        <v>50</v>
      </c>
      <c r="AE337" s="284">
        <f t="shared" si="61"/>
        <v>6</v>
      </c>
      <c r="AF337" s="284">
        <f t="shared" si="62"/>
        <v>13</v>
      </c>
      <c r="AG337" s="284">
        <f t="shared" si="71"/>
        <v>14</v>
      </c>
      <c r="AH337" s="4">
        <f t="shared" si="63"/>
        <v>85</v>
      </c>
      <c r="AI337" s="254">
        <f t="shared" si="64"/>
        <v>100</v>
      </c>
      <c r="AJ337" s="254">
        <f t="shared" si="65"/>
        <v>0</v>
      </c>
      <c r="AK337" s="254">
        <f t="shared" si="66"/>
        <v>89.285714285714292</v>
      </c>
      <c r="AL337" s="254">
        <f t="shared" si="67"/>
        <v>100</v>
      </c>
      <c r="AM337" s="254">
        <f t="shared" si="68"/>
        <v>86.666666666666671</v>
      </c>
      <c r="AN337" s="254">
        <f t="shared" si="69"/>
        <v>93.333333333333329</v>
      </c>
    </row>
    <row r="338" spans="1:40" ht="30" customHeight="1" x14ac:dyDescent="0.2">
      <c r="A338" s="41">
        <f>'STUDENT NAMELIST'!A326</f>
        <v>322</v>
      </c>
      <c r="B338" s="65" t="str">
        <f>'STUDENT NAMELIST'!B326</f>
        <v>2023PEC AI 354</v>
      </c>
      <c r="C338" s="65">
        <f>'STUDENT NAMELIST'!C326</f>
        <v>211423243327</v>
      </c>
      <c r="D338" s="98" t="str">
        <f>'STUDENT NAMELIST'!D326</f>
        <v>PRADEESH P</v>
      </c>
      <c r="E338" s="41">
        <v>2</v>
      </c>
      <c r="F338" s="41">
        <v>2</v>
      </c>
      <c r="G338" s="41">
        <v>0</v>
      </c>
      <c r="H338" s="41">
        <v>0</v>
      </c>
      <c r="I338" s="41">
        <v>2</v>
      </c>
      <c r="J338" s="41">
        <v>2</v>
      </c>
      <c r="K338" s="41">
        <v>1</v>
      </c>
      <c r="L338" s="41">
        <v>0</v>
      </c>
      <c r="M338" s="41">
        <v>2</v>
      </c>
      <c r="N338" s="41">
        <v>2</v>
      </c>
      <c r="O338" s="91">
        <v>0</v>
      </c>
      <c r="P338" s="91">
        <v>10</v>
      </c>
      <c r="Q338" s="91">
        <v>0</v>
      </c>
      <c r="R338" s="237">
        <v>4</v>
      </c>
      <c r="S338" s="91">
        <v>6</v>
      </c>
      <c r="T338" s="91">
        <v>0</v>
      </c>
      <c r="U338" s="91">
        <v>13</v>
      </c>
      <c r="V338" s="91">
        <v>0</v>
      </c>
      <c r="W338" s="91">
        <v>0</v>
      </c>
      <c r="X338" s="91">
        <v>13</v>
      </c>
      <c r="Y338" s="91">
        <v>0</v>
      </c>
      <c r="Z338" s="91">
        <v>8</v>
      </c>
      <c r="AA338" s="92">
        <f t="shared" si="70"/>
        <v>67</v>
      </c>
      <c r="AB338" s="284">
        <f t="shared" ref="AB338:AB401" si="72">SUMIF($E$14:$N$14,"CO1",E338:N338)+IF(O338&gt;=0,SUMPRODUCT(($O$14:$Z$14="CO1")*(O338:Z338)*MOD(COLUMN($O$14:$Z$14)-COLUMN($O$14)+1,2))+SUMPRODUCT(($P$14:$Z$14="CO1")*(P338:Z338)*MOD(COLUMN($P$14:$Z$14)-COLUMN($P$14)+1,2)))</f>
        <v>5</v>
      </c>
      <c r="AC338" s="284">
        <f t="shared" ref="AC338:AC401" si="73">SUMIF($E$14:$N$14,"CO2",E338:N338)+IF(O338&gt;=0,SUMPRODUCT(($O$14:$Z$14="CO2")*(O338:Z338)*MOD(COLUMN($O$14:$Z$14)-COLUMN($O$14)+1,2))+SUMPRODUCT(($P$14:$Z$14="CO2")*(Q338:AA338)*MOD(COLUMN($P$14:$Z$14)-COLUMN($P$14)+1,2)))</f>
        <v>2</v>
      </c>
      <c r="AD338" s="284">
        <f t="shared" ref="AD338:AD401" si="74">SUMIF($E$14:$N$14,"CO3",E338:N338)+IF(O338&gt;=0,    SUMPRODUCT(($O$14:$Z$14="CO3")*(O338:Z338)*MOD(COLUMN($O$14:$Z$14)-COLUMN($O$14)+1,2))+    SUMPRODUCT(($P$14:$Z$14="CO3")*(P338:Z338)*MOD(COLUMN($P$14:$Z$14)-COLUMN($P$14)+1,2)))</f>
        <v>35</v>
      </c>
      <c r="AE338" s="284">
        <f t="shared" ref="AE338:AE401" si="75">SUMIF($E$14:$N$14,"CO4",$E$17:$N$17) + IF(O338&gt;=0,    SUMPRODUCT(($O$14:$Z$14="CO4")*(O338:Z338)*MOD(COLUMN($O$14:$Z$14)-COLUMN($O$14)+1,2))+    SUMPRODUCT(($P$14:$Z$14="CO4")*(P338:Z338)*MOD(COLUMN($P$14:$Z$14)-COLUMN($P$14)+1,2)))</f>
        <v>6</v>
      </c>
      <c r="AF338" s="284">
        <f t="shared" ref="AF338:AF401" si="76">SUMIF($E$14:$N$14,"CO5",$E$17:$N$17) + IF(O338&gt;=0,    SUMPRODUCT(($O$14:$Z$14="CO5")*(O338:Z338)*MOD(COLUMN($O$14:$Z$14)-COLUMN($O$14)+1,2))+    SUMPRODUCT(($P$14:$Z$14="CO5")*(P338:Z338)*MOD(COLUMN($P$14:$Z$14)-COLUMN($P$14)+1,2)) )</f>
        <v>23</v>
      </c>
      <c r="AG338" s="284">
        <f t="shared" si="71"/>
        <v>14</v>
      </c>
      <c r="AH338" s="4">
        <f t="shared" ref="AH338:AH401" si="77">SUM(E338:Z338)</f>
        <v>67</v>
      </c>
      <c r="AI338" s="254">
        <f t="shared" ref="AI338:AI401" si="78">AB338/(SUMIF($E$14:$N$14,"CO1",$E$13:$N$13)+SUMPRODUCT(($O$14:$Z$14="CO1")*($O338:$Z338&gt;0)*($O$13:$Z$13)))*100</f>
        <v>83.333333333333343</v>
      </c>
      <c r="AJ338" s="254">
        <f t="shared" ref="AJ338:AJ401" si="79">AC338/(SUMIF($E$14:$N$14,"CO2",$E$13:$N$13)+SUMPRODUCT(($O$14:$Z$14="CO2")*($O338:$Z338&gt;0)*($O$13:$Z$13)))*100</f>
        <v>100</v>
      </c>
      <c r="AK338" s="254">
        <f t="shared" ref="AK338:AK401" si="80">AD338/(SUMIF($E$14:$N$14,"CO3",$E$13:$N$13)+SUMPRODUCT(($O$14:$Z$14="CO3")*($O338:$Z338&gt;0)*($O$13:$Z$13)))*100</f>
        <v>62.5</v>
      </c>
      <c r="AL338" s="254">
        <f t="shared" ref="AL338:AL401" si="81">AE338/(SUMIF($E$14:$N$14,"CO4",$E$13:$N$13)+SUMPRODUCT(($O$14:$Z$14="CO4")*($O338:$Z338&gt;0)*($O$13:$Z$13)))*100</f>
        <v>100</v>
      </c>
      <c r="AM338" s="254">
        <f t="shared" ref="AM338:AM401" si="82">AF338/(SUMIF($E$14:$N$14,"CO5",$E$13:$N$13)+SUMPRODUCT(($O$14:$Z$14="CO5")*($O338:$Z338&gt;0)*($O$13:$Z$13)))*100</f>
        <v>76.666666666666671</v>
      </c>
      <c r="AN338" s="254">
        <f t="shared" ref="AN338:AN401" si="83">AG338/(SUMIF($E$14:$N$14,"CO5",$E$13:$N$13)+SUMPRODUCT(($O$14:$Z$14="CO5")*($O338:$Z338&gt;0)*($O$13:$Z$13)))*100</f>
        <v>46.666666666666664</v>
      </c>
    </row>
    <row r="339" spans="1:40" ht="30" customHeight="1" x14ac:dyDescent="0.2">
      <c r="A339" s="41">
        <f>'STUDENT NAMELIST'!A327</f>
        <v>323</v>
      </c>
      <c r="B339" s="65" t="str">
        <f>'STUDENT NAMELIST'!B327</f>
        <v>2023PEC AI 229</v>
      </c>
      <c r="C339" s="65">
        <f>'STUDENT NAMELIST'!C327</f>
        <v>211423243328</v>
      </c>
      <c r="D339" s="98" t="str">
        <f>'STUDENT NAMELIST'!D327</f>
        <v>PRAGATHI C J</v>
      </c>
      <c r="E339" s="41">
        <v>2</v>
      </c>
      <c r="F339" s="41">
        <v>2</v>
      </c>
      <c r="G339" s="41">
        <v>2</v>
      </c>
      <c r="H339" s="41">
        <v>2</v>
      </c>
      <c r="I339" s="41">
        <v>2</v>
      </c>
      <c r="J339" s="41">
        <v>2</v>
      </c>
      <c r="K339" s="41">
        <v>2</v>
      </c>
      <c r="L339" s="41">
        <v>2</v>
      </c>
      <c r="M339" s="41">
        <v>2</v>
      </c>
      <c r="N339" s="41">
        <v>0</v>
      </c>
      <c r="O339" s="91">
        <v>13</v>
      </c>
      <c r="P339" s="91">
        <v>0</v>
      </c>
      <c r="Q339" s="91">
        <v>0</v>
      </c>
      <c r="R339" s="237">
        <v>13</v>
      </c>
      <c r="S339" s="91">
        <v>11</v>
      </c>
      <c r="T339" s="91">
        <v>0</v>
      </c>
      <c r="U339" s="91">
        <v>13</v>
      </c>
      <c r="V339" s="91">
        <v>0</v>
      </c>
      <c r="W339" s="91">
        <v>0</v>
      </c>
      <c r="X339" s="91">
        <v>11</v>
      </c>
      <c r="Y339" s="91">
        <v>14</v>
      </c>
      <c r="Z339" s="91">
        <v>0</v>
      </c>
      <c r="AA339" s="92">
        <f t="shared" ref="AA339:AA402" si="84">SUM(E339,F339,G339,H339,I339,J339,K339,L339,M339,N339,O339,P339,Q339,R339,S339,T339,U339,V339,W339,X339,Y339,Z339)</f>
        <v>93</v>
      </c>
      <c r="AB339" s="284">
        <f t="shared" si="72"/>
        <v>6</v>
      </c>
      <c r="AC339" s="284">
        <f t="shared" si="73"/>
        <v>0</v>
      </c>
      <c r="AD339" s="284">
        <f t="shared" si="74"/>
        <v>54</v>
      </c>
      <c r="AE339" s="284">
        <f t="shared" si="75"/>
        <v>6</v>
      </c>
      <c r="AF339" s="284">
        <f t="shared" si="76"/>
        <v>13</v>
      </c>
      <c r="AG339" s="284">
        <f t="shared" si="71"/>
        <v>14</v>
      </c>
      <c r="AH339" s="4">
        <f t="shared" si="77"/>
        <v>93</v>
      </c>
      <c r="AI339" s="254">
        <f t="shared" si="78"/>
        <v>100</v>
      </c>
      <c r="AJ339" s="254">
        <f t="shared" si="79"/>
        <v>0</v>
      </c>
      <c r="AK339" s="254">
        <f t="shared" si="80"/>
        <v>96.428571428571431</v>
      </c>
      <c r="AL339" s="254">
        <f t="shared" si="81"/>
        <v>100</v>
      </c>
      <c r="AM339" s="254">
        <f t="shared" si="82"/>
        <v>86.666666666666671</v>
      </c>
      <c r="AN339" s="254">
        <f t="shared" si="83"/>
        <v>93.333333333333329</v>
      </c>
    </row>
    <row r="340" spans="1:40" ht="30" customHeight="1" x14ac:dyDescent="0.2">
      <c r="A340" s="41">
        <f>'STUDENT NAMELIST'!A328</f>
        <v>324</v>
      </c>
      <c r="B340" s="65" t="str">
        <f>'STUDENT NAMELIST'!B328</f>
        <v>2023PEC AI 355</v>
      </c>
      <c r="C340" s="65">
        <f>'STUDENT NAMELIST'!C328</f>
        <v>211423243329</v>
      </c>
      <c r="D340" s="98" t="str">
        <f>'STUDENT NAMELIST'!D328</f>
        <v>PRAJITH KUMAR S</v>
      </c>
      <c r="E340" s="41">
        <v>0</v>
      </c>
      <c r="F340" s="41">
        <v>0</v>
      </c>
      <c r="G340" s="41">
        <v>0</v>
      </c>
      <c r="H340" s="41">
        <v>1</v>
      </c>
      <c r="I340" s="41">
        <v>0</v>
      </c>
      <c r="J340" s="41">
        <v>0</v>
      </c>
      <c r="K340" s="41">
        <v>1</v>
      </c>
      <c r="L340" s="41">
        <v>0</v>
      </c>
      <c r="M340" s="41">
        <v>0</v>
      </c>
      <c r="N340" s="41">
        <v>0</v>
      </c>
      <c r="O340" s="91">
        <v>0</v>
      </c>
      <c r="P340" s="91">
        <v>4</v>
      </c>
      <c r="Q340" s="91">
        <v>0</v>
      </c>
      <c r="R340" s="237">
        <v>0</v>
      </c>
      <c r="S340" s="91">
        <v>4</v>
      </c>
      <c r="T340" s="91">
        <v>0</v>
      </c>
      <c r="U340" s="91">
        <v>13</v>
      </c>
      <c r="V340" s="91">
        <v>0</v>
      </c>
      <c r="W340" s="91">
        <v>13</v>
      </c>
      <c r="X340" s="91">
        <v>0</v>
      </c>
      <c r="Y340" s="91">
        <v>0</v>
      </c>
      <c r="Z340" s="91">
        <v>0</v>
      </c>
      <c r="AA340" s="92">
        <f t="shared" si="84"/>
        <v>36</v>
      </c>
      <c r="AB340" s="284">
        <f t="shared" si="72"/>
        <v>1</v>
      </c>
      <c r="AC340" s="284">
        <f t="shared" si="73"/>
        <v>0</v>
      </c>
      <c r="AD340" s="284">
        <f t="shared" si="74"/>
        <v>22</v>
      </c>
      <c r="AE340" s="284">
        <f t="shared" si="75"/>
        <v>6</v>
      </c>
      <c r="AF340" s="284">
        <f t="shared" si="76"/>
        <v>2</v>
      </c>
      <c r="AG340" s="284">
        <f t="shared" si="71"/>
        <v>14</v>
      </c>
      <c r="AH340" s="4">
        <f t="shared" si="77"/>
        <v>36</v>
      </c>
      <c r="AI340" s="254">
        <f t="shared" si="78"/>
        <v>16.666666666666664</v>
      </c>
      <c r="AJ340" s="254">
        <f t="shared" si="79"/>
        <v>0</v>
      </c>
      <c r="AK340" s="254">
        <f t="shared" si="80"/>
        <v>51.162790697674424</v>
      </c>
      <c r="AL340" s="254">
        <f t="shared" si="81"/>
        <v>100</v>
      </c>
      <c r="AM340" s="254">
        <f t="shared" si="82"/>
        <v>100</v>
      </c>
      <c r="AN340" s="254">
        <f t="shared" si="83"/>
        <v>700</v>
      </c>
    </row>
    <row r="341" spans="1:40" ht="30" customHeight="1" x14ac:dyDescent="0.2">
      <c r="A341" s="41">
        <f>'STUDENT NAMELIST'!A329</f>
        <v>325</v>
      </c>
      <c r="B341" s="65" t="str">
        <f>'STUDENT NAMELIST'!B329</f>
        <v>2023PEC AI 356</v>
      </c>
      <c r="C341" s="65">
        <f>'STUDENT NAMELIST'!C329</f>
        <v>211423243330</v>
      </c>
      <c r="D341" s="98" t="str">
        <f>'STUDENT NAMELIST'!D329</f>
        <v>PRANAV M</v>
      </c>
      <c r="E341" s="41">
        <v>1</v>
      </c>
      <c r="F341" s="41">
        <v>0</v>
      </c>
      <c r="G341" s="41">
        <v>0</v>
      </c>
      <c r="H341" s="41">
        <v>0</v>
      </c>
      <c r="I341" s="41">
        <v>0</v>
      </c>
      <c r="J341" s="41">
        <v>0</v>
      </c>
      <c r="K341" s="41">
        <v>0</v>
      </c>
      <c r="L341" s="41">
        <v>0</v>
      </c>
      <c r="M341" s="41">
        <v>0</v>
      </c>
      <c r="N341" s="41">
        <v>0</v>
      </c>
      <c r="O341" s="91">
        <v>13</v>
      </c>
      <c r="P341" s="91">
        <v>0</v>
      </c>
      <c r="Q341" s="91">
        <v>0</v>
      </c>
      <c r="R341" s="237">
        <v>13</v>
      </c>
      <c r="S341" s="91">
        <v>10</v>
      </c>
      <c r="T341" s="91">
        <v>0</v>
      </c>
      <c r="U341" s="91">
        <v>0</v>
      </c>
      <c r="V341" s="91">
        <v>0</v>
      </c>
      <c r="W341" s="91">
        <v>0</v>
      </c>
      <c r="X341" s="91">
        <v>0</v>
      </c>
      <c r="Y341" s="91">
        <v>0</v>
      </c>
      <c r="Z341" s="91">
        <v>0</v>
      </c>
      <c r="AA341" s="92">
        <f t="shared" si="84"/>
        <v>37</v>
      </c>
      <c r="AB341" s="284">
        <f t="shared" si="72"/>
        <v>1</v>
      </c>
      <c r="AC341" s="284">
        <f t="shared" si="73"/>
        <v>0</v>
      </c>
      <c r="AD341" s="284">
        <f t="shared" si="74"/>
        <v>36</v>
      </c>
      <c r="AE341" s="284">
        <f t="shared" si="75"/>
        <v>6</v>
      </c>
      <c r="AF341" s="284">
        <f t="shared" si="76"/>
        <v>2</v>
      </c>
      <c r="AG341" s="284">
        <f t="shared" ref="AG341:AG404" si="85">SUMIF($E$14:$N$14,"CO6",$E$17:$N$17) + IF(O341&gt;=0,    SUMPRODUCT(($O$14:$Z$14="CO6")*($O$17:$Z$17)*MOD(COLUMN($O$14:$Z$14)-COLUMN($O$14)+1,2))+    SUMPRODUCT(($P$14:$Z$14="CO6")*($P$17:$Z$17)*MOD(COLUMN($P$14:$Z$14)-COLUMN($P$14)+1,2)) )</f>
        <v>14</v>
      </c>
      <c r="AH341" s="4">
        <f t="shared" si="77"/>
        <v>37</v>
      </c>
      <c r="AI341" s="254">
        <f t="shared" si="78"/>
        <v>16.666666666666664</v>
      </c>
      <c r="AJ341" s="254">
        <f t="shared" si="79"/>
        <v>0</v>
      </c>
      <c r="AK341" s="254">
        <f t="shared" si="80"/>
        <v>83.720930232558146</v>
      </c>
      <c r="AL341" s="254">
        <f t="shared" si="81"/>
        <v>100</v>
      </c>
      <c r="AM341" s="254">
        <f t="shared" si="82"/>
        <v>100</v>
      </c>
      <c r="AN341" s="254">
        <f t="shared" si="83"/>
        <v>700</v>
      </c>
    </row>
    <row r="342" spans="1:40" ht="30" customHeight="1" x14ac:dyDescent="0.2">
      <c r="A342" s="41">
        <f>'STUDENT NAMELIST'!A330</f>
        <v>326</v>
      </c>
      <c r="B342" s="65" t="str">
        <f>'STUDENT NAMELIST'!B330</f>
        <v>2023PEC AI 357</v>
      </c>
      <c r="C342" s="65">
        <f>'STUDENT NAMELIST'!C330</f>
        <v>211423243331</v>
      </c>
      <c r="D342" s="98" t="str">
        <f>'STUDENT NAMELIST'!D330</f>
        <v>PRANAV V</v>
      </c>
      <c r="E342" s="41">
        <v>0</v>
      </c>
      <c r="F342" s="41">
        <v>0</v>
      </c>
      <c r="G342" s="41">
        <v>0</v>
      </c>
      <c r="H342" s="41">
        <v>0</v>
      </c>
      <c r="I342" s="41">
        <v>0</v>
      </c>
      <c r="J342" s="41">
        <v>0</v>
      </c>
      <c r="K342" s="41">
        <v>2</v>
      </c>
      <c r="L342" s="41">
        <v>0</v>
      </c>
      <c r="M342" s="41">
        <v>0</v>
      </c>
      <c r="N342" s="41">
        <v>0</v>
      </c>
      <c r="O342" s="91">
        <v>0</v>
      </c>
      <c r="P342" s="91">
        <v>6</v>
      </c>
      <c r="Q342" s="91">
        <v>0</v>
      </c>
      <c r="R342" s="237">
        <v>0</v>
      </c>
      <c r="S342" s="91">
        <v>0</v>
      </c>
      <c r="T342" s="91">
        <v>0</v>
      </c>
      <c r="U342" s="91">
        <v>10</v>
      </c>
      <c r="V342" s="91">
        <v>0</v>
      </c>
      <c r="W342" s="91">
        <v>0</v>
      </c>
      <c r="X342" s="91">
        <v>10</v>
      </c>
      <c r="Y342" s="91">
        <v>0</v>
      </c>
      <c r="Z342" s="91">
        <v>0</v>
      </c>
      <c r="AA342" s="92">
        <f t="shared" si="84"/>
        <v>28</v>
      </c>
      <c r="AB342" s="284">
        <f t="shared" si="72"/>
        <v>2</v>
      </c>
      <c r="AC342" s="284">
        <f t="shared" si="73"/>
        <v>0</v>
      </c>
      <c r="AD342" s="284">
        <f t="shared" si="74"/>
        <v>16</v>
      </c>
      <c r="AE342" s="284">
        <f t="shared" si="75"/>
        <v>6</v>
      </c>
      <c r="AF342" s="284">
        <f t="shared" si="76"/>
        <v>12</v>
      </c>
      <c r="AG342" s="284">
        <f t="shared" si="85"/>
        <v>14</v>
      </c>
      <c r="AH342" s="4">
        <f t="shared" si="77"/>
        <v>28</v>
      </c>
      <c r="AI342" s="254">
        <f t="shared" si="78"/>
        <v>33.333333333333329</v>
      </c>
      <c r="AJ342" s="254">
        <f t="shared" si="79"/>
        <v>0</v>
      </c>
      <c r="AK342" s="254">
        <f t="shared" si="80"/>
        <v>53.333333333333336</v>
      </c>
      <c r="AL342" s="254">
        <f t="shared" si="81"/>
        <v>100</v>
      </c>
      <c r="AM342" s="254">
        <f t="shared" si="82"/>
        <v>80</v>
      </c>
      <c r="AN342" s="254">
        <f t="shared" si="83"/>
        <v>93.333333333333329</v>
      </c>
    </row>
    <row r="343" spans="1:40" ht="30" customHeight="1" x14ac:dyDescent="0.2">
      <c r="A343" s="41">
        <f>'STUDENT NAMELIST'!A331</f>
        <v>327</v>
      </c>
      <c r="B343" s="65" t="str">
        <f>'STUDENT NAMELIST'!B331</f>
        <v>2023PEC AI 358</v>
      </c>
      <c r="C343" s="65">
        <f>'STUDENT NAMELIST'!C331</f>
        <v>211423243332</v>
      </c>
      <c r="D343" s="98" t="str">
        <f>'STUDENT NAMELIST'!D331</f>
        <v>PRASANTH S</v>
      </c>
      <c r="E343" s="41">
        <v>2</v>
      </c>
      <c r="F343" s="41">
        <v>0</v>
      </c>
      <c r="G343" s="41">
        <v>2</v>
      </c>
      <c r="H343" s="41">
        <v>0</v>
      </c>
      <c r="I343" s="41">
        <v>2</v>
      </c>
      <c r="J343" s="41">
        <v>0</v>
      </c>
      <c r="K343" s="41">
        <v>2</v>
      </c>
      <c r="L343" s="41">
        <v>2</v>
      </c>
      <c r="M343" s="41">
        <v>2</v>
      </c>
      <c r="N343" s="41">
        <v>2</v>
      </c>
      <c r="O343" s="91">
        <v>0</v>
      </c>
      <c r="P343" s="91">
        <v>5</v>
      </c>
      <c r="Q343" s="91">
        <v>0</v>
      </c>
      <c r="R343" s="237">
        <v>2</v>
      </c>
      <c r="S343" s="91">
        <v>4</v>
      </c>
      <c r="T343" s="91">
        <v>0</v>
      </c>
      <c r="U343" s="91">
        <v>13</v>
      </c>
      <c r="V343" s="91">
        <v>0</v>
      </c>
      <c r="W343" s="91">
        <v>0</v>
      </c>
      <c r="X343" s="91">
        <v>13</v>
      </c>
      <c r="Y343" s="91">
        <v>0</v>
      </c>
      <c r="Z343" s="91">
        <v>15</v>
      </c>
      <c r="AA343" s="92">
        <f t="shared" si="84"/>
        <v>66</v>
      </c>
      <c r="AB343" s="284">
        <f t="shared" si="72"/>
        <v>4</v>
      </c>
      <c r="AC343" s="284">
        <f t="shared" si="73"/>
        <v>2</v>
      </c>
      <c r="AD343" s="284">
        <f t="shared" si="74"/>
        <v>26</v>
      </c>
      <c r="AE343" s="284">
        <f t="shared" si="75"/>
        <v>6</v>
      </c>
      <c r="AF343" s="284">
        <f t="shared" si="76"/>
        <v>30</v>
      </c>
      <c r="AG343" s="284">
        <f t="shared" si="85"/>
        <v>14</v>
      </c>
      <c r="AH343" s="4">
        <f t="shared" si="77"/>
        <v>66</v>
      </c>
      <c r="AI343" s="254">
        <f t="shared" si="78"/>
        <v>66.666666666666657</v>
      </c>
      <c r="AJ343" s="254">
        <f t="shared" si="79"/>
        <v>100</v>
      </c>
      <c r="AK343" s="254">
        <f t="shared" si="80"/>
        <v>46.428571428571431</v>
      </c>
      <c r="AL343" s="254">
        <f t="shared" si="81"/>
        <v>100</v>
      </c>
      <c r="AM343" s="254">
        <f t="shared" si="82"/>
        <v>100</v>
      </c>
      <c r="AN343" s="254">
        <f t="shared" si="83"/>
        <v>46.666666666666664</v>
      </c>
    </row>
    <row r="344" spans="1:40" ht="30" customHeight="1" x14ac:dyDescent="0.2">
      <c r="A344" s="41">
        <f>'STUDENT NAMELIST'!A332</f>
        <v>328</v>
      </c>
      <c r="B344" s="65" t="str">
        <f>'STUDENT NAMELIST'!B332</f>
        <v>2023PEC AI 230</v>
      </c>
      <c r="C344" s="65">
        <f>'STUDENT NAMELIST'!C332</f>
        <v>211423243333</v>
      </c>
      <c r="D344" s="98" t="str">
        <f>'STUDENT NAMELIST'!D332</f>
        <v>PRATHESA S</v>
      </c>
      <c r="E344" s="41">
        <v>2</v>
      </c>
      <c r="F344" s="41">
        <v>2</v>
      </c>
      <c r="G344" s="41">
        <v>2</v>
      </c>
      <c r="H344" s="41">
        <v>2</v>
      </c>
      <c r="I344" s="41">
        <v>2</v>
      </c>
      <c r="J344" s="41">
        <v>2</v>
      </c>
      <c r="K344" s="41">
        <v>2</v>
      </c>
      <c r="L344" s="41">
        <v>2</v>
      </c>
      <c r="M344" s="41">
        <v>0</v>
      </c>
      <c r="N344" s="41">
        <v>0</v>
      </c>
      <c r="O344" s="91">
        <v>0</v>
      </c>
      <c r="P344" s="91">
        <v>11</v>
      </c>
      <c r="Q344" s="91">
        <v>12</v>
      </c>
      <c r="R344" s="237">
        <v>0</v>
      </c>
      <c r="S344" s="91">
        <v>0</v>
      </c>
      <c r="T344" s="91">
        <v>12</v>
      </c>
      <c r="U344" s="91">
        <v>0</v>
      </c>
      <c r="V344" s="91">
        <v>12</v>
      </c>
      <c r="W344" s="91">
        <v>5</v>
      </c>
      <c r="X344" s="91">
        <v>0</v>
      </c>
      <c r="Y344" s="91">
        <v>0</v>
      </c>
      <c r="Z344" s="91">
        <v>12</v>
      </c>
      <c r="AA344" s="92">
        <f t="shared" si="84"/>
        <v>80</v>
      </c>
      <c r="AB344" s="284">
        <f t="shared" si="72"/>
        <v>6</v>
      </c>
      <c r="AC344" s="284">
        <f t="shared" si="73"/>
        <v>0</v>
      </c>
      <c r="AD344" s="284">
        <f t="shared" si="74"/>
        <v>39</v>
      </c>
      <c r="AE344" s="284">
        <f t="shared" si="75"/>
        <v>6</v>
      </c>
      <c r="AF344" s="284">
        <f t="shared" si="76"/>
        <v>14</v>
      </c>
      <c r="AG344" s="284">
        <f t="shared" si="85"/>
        <v>14</v>
      </c>
      <c r="AH344" s="4">
        <f t="shared" si="77"/>
        <v>80</v>
      </c>
      <c r="AI344" s="254">
        <f t="shared" si="78"/>
        <v>100</v>
      </c>
      <c r="AJ344" s="254">
        <f t="shared" si="79"/>
        <v>0</v>
      </c>
      <c r="AK344" s="254">
        <f t="shared" si="80"/>
        <v>90.697674418604649</v>
      </c>
      <c r="AL344" s="254">
        <f t="shared" si="81"/>
        <v>100</v>
      </c>
      <c r="AM344" s="254">
        <f t="shared" si="82"/>
        <v>82.35294117647058</v>
      </c>
      <c r="AN344" s="254">
        <f t="shared" si="83"/>
        <v>82.35294117647058</v>
      </c>
    </row>
    <row r="345" spans="1:40" ht="30" customHeight="1" x14ac:dyDescent="0.2">
      <c r="A345" s="41">
        <f>'STUDENT NAMELIST'!A333</f>
        <v>329</v>
      </c>
      <c r="B345" s="65" t="str">
        <f>'STUDENT NAMELIST'!B333</f>
        <v>2023PEC AI 359</v>
      </c>
      <c r="C345" s="65">
        <f>'STUDENT NAMELIST'!C333</f>
        <v>211423243334</v>
      </c>
      <c r="D345" s="98" t="str">
        <f>'STUDENT NAMELIST'!D333</f>
        <v>PRAVEEN BALAJI B S</v>
      </c>
      <c r="E345" s="41">
        <v>2</v>
      </c>
      <c r="F345" s="41">
        <v>2</v>
      </c>
      <c r="G345" s="41">
        <v>2</v>
      </c>
      <c r="H345" s="41">
        <v>0</v>
      </c>
      <c r="I345" s="41">
        <v>2</v>
      </c>
      <c r="J345" s="41">
        <v>2</v>
      </c>
      <c r="K345" s="41">
        <v>2</v>
      </c>
      <c r="L345" s="41">
        <v>2</v>
      </c>
      <c r="M345" s="41">
        <v>0</v>
      </c>
      <c r="N345" s="41">
        <v>0</v>
      </c>
      <c r="O345" s="91">
        <v>13</v>
      </c>
      <c r="P345" s="91">
        <v>0</v>
      </c>
      <c r="Q345" s="91">
        <v>0</v>
      </c>
      <c r="R345" s="237">
        <v>13</v>
      </c>
      <c r="S345" s="91">
        <v>8</v>
      </c>
      <c r="T345" s="91">
        <v>0</v>
      </c>
      <c r="U345" s="91">
        <v>13</v>
      </c>
      <c r="V345" s="91">
        <v>0</v>
      </c>
      <c r="W345" s="91">
        <v>0</v>
      </c>
      <c r="X345" s="91">
        <v>13</v>
      </c>
      <c r="Y345" s="91">
        <v>0</v>
      </c>
      <c r="Z345" s="91">
        <v>10</v>
      </c>
      <c r="AA345" s="92">
        <f t="shared" si="84"/>
        <v>84</v>
      </c>
      <c r="AB345" s="284">
        <f t="shared" si="72"/>
        <v>6</v>
      </c>
      <c r="AC345" s="284">
        <f t="shared" si="73"/>
        <v>0</v>
      </c>
      <c r="AD345" s="284">
        <f t="shared" si="74"/>
        <v>49</v>
      </c>
      <c r="AE345" s="284">
        <f t="shared" si="75"/>
        <v>6</v>
      </c>
      <c r="AF345" s="284">
        <f t="shared" si="76"/>
        <v>25</v>
      </c>
      <c r="AG345" s="284">
        <f t="shared" si="85"/>
        <v>14</v>
      </c>
      <c r="AH345" s="4">
        <f t="shared" si="77"/>
        <v>84</v>
      </c>
      <c r="AI345" s="254">
        <f t="shared" si="78"/>
        <v>100</v>
      </c>
      <c r="AJ345" s="254">
        <f t="shared" si="79"/>
        <v>0</v>
      </c>
      <c r="AK345" s="254">
        <f t="shared" si="80"/>
        <v>87.5</v>
      </c>
      <c r="AL345" s="254">
        <f t="shared" si="81"/>
        <v>100</v>
      </c>
      <c r="AM345" s="254">
        <f t="shared" si="82"/>
        <v>83.333333333333343</v>
      </c>
      <c r="AN345" s="254">
        <f t="shared" si="83"/>
        <v>46.666666666666664</v>
      </c>
    </row>
    <row r="346" spans="1:40" ht="30" customHeight="1" x14ac:dyDescent="0.2">
      <c r="A346" s="41">
        <f>'STUDENT NAMELIST'!A334</f>
        <v>330</v>
      </c>
      <c r="B346" s="65" t="str">
        <f>'STUDENT NAMELIST'!B334</f>
        <v>2023PEC AI 360</v>
      </c>
      <c r="C346" s="65">
        <f>'STUDENT NAMELIST'!C334</f>
        <v>211423243335</v>
      </c>
      <c r="D346" s="98" t="str">
        <f>'STUDENT NAMELIST'!D334</f>
        <v>PRAVEEN KUMAR K</v>
      </c>
      <c r="E346" s="41">
        <v>0</v>
      </c>
      <c r="F346" s="41">
        <v>1</v>
      </c>
      <c r="G346" s="41">
        <v>1</v>
      </c>
      <c r="H346" s="41">
        <v>2</v>
      </c>
      <c r="I346" s="41">
        <v>2</v>
      </c>
      <c r="J346" s="41">
        <v>1</v>
      </c>
      <c r="K346" s="41">
        <v>1</v>
      </c>
      <c r="L346" s="41">
        <v>0</v>
      </c>
      <c r="M346" s="41">
        <v>0</v>
      </c>
      <c r="N346" s="41">
        <v>0</v>
      </c>
      <c r="O346" s="91">
        <v>13</v>
      </c>
      <c r="P346" s="91">
        <v>0</v>
      </c>
      <c r="Q346" s="91">
        <v>0</v>
      </c>
      <c r="R346" s="237">
        <v>2</v>
      </c>
      <c r="S346" s="91">
        <v>4</v>
      </c>
      <c r="T346" s="91">
        <v>0</v>
      </c>
      <c r="U346" s="91">
        <v>13</v>
      </c>
      <c r="V346" s="91">
        <v>0</v>
      </c>
      <c r="W346" s="91">
        <v>0</v>
      </c>
      <c r="X346" s="91">
        <v>13</v>
      </c>
      <c r="Y346" s="91">
        <v>10</v>
      </c>
      <c r="Z346" s="91">
        <v>0</v>
      </c>
      <c r="AA346" s="92">
        <f t="shared" si="84"/>
        <v>63</v>
      </c>
      <c r="AB346" s="284">
        <f t="shared" si="72"/>
        <v>2</v>
      </c>
      <c r="AC346" s="284">
        <f t="shared" si="73"/>
        <v>0</v>
      </c>
      <c r="AD346" s="284">
        <f t="shared" si="74"/>
        <v>36</v>
      </c>
      <c r="AE346" s="284">
        <f t="shared" si="75"/>
        <v>6</v>
      </c>
      <c r="AF346" s="284">
        <f t="shared" si="76"/>
        <v>15</v>
      </c>
      <c r="AG346" s="284">
        <f t="shared" si="85"/>
        <v>14</v>
      </c>
      <c r="AH346" s="4">
        <f t="shared" si="77"/>
        <v>63</v>
      </c>
      <c r="AI346" s="254">
        <f t="shared" si="78"/>
        <v>33.333333333333329</v>
      </c>
      <c r="AJ346" s="254">
        <f t="shared" si="79"/>
        <v>0</v>
      </c>
      <c r="AK346" s="254">
        <f t="shared" si="80"/>
        <v>64.285714285714292</v>
      </c>
      <c r="AL346" s="254">
        <f t="shared" si="81"/>
        <v>100</v>
      </c>
      <c r="AM346" s="254">
        <f t="shared" si="82"/>
        <v>100</v>
      </c>
      <c r="AN346" s="254">
        <f t="shared" si="83"/>
        <v>93.333333333333329</v>
      </c>
    </row>
    <row r="347" spans="1:40" s="302" customFormat="1" ht="30" customHeight="1" x14ac:dyDescent="0.2">
      <c r="A347" s="293">
        <f>'STUDENT NAMELIST'!A335</f>
        <v>331</v>
      </c>
      <c r="B347" s="294" t="str">
        <f>'STUDENT NAMELIST'!B335</f>
        <v>2023PEC AI 362</v>
      </c>
      <c r="C347" s="294">
        <f>'STUDENT NAMELIST'!C335</f>
        <v>211423243337</v>
      </c>
      <c r="D347" s="295" t="str">
        <f>'STUDENT NAMELIST'!D335</f>
        <v>PRAVEENKUMAR S</v>
      </c>
      <c r="E347" s="293">
        <v>0</v>
      </c>
      <c r="F347" s="293">
        <v>2</v>
      </c>
      <c r="G347" s="293">
        <v>1</v>
      </c>
      <c r="H347" s="293">
        <v>0</v>
      </c>
      <c r="I347" s="293">
        <v>0</v>
      </c>
      <c r="J347" s="293">
        <v>0</v>
      </c>
      <c r="K347" s="293">
        <v>0</v>
      </c>
      <c r="L347" s="293">
        <v>0</v>
      </c>
      <c r="M347" s="293">
        <v>0</v>
      </c>
      <c r="N347" s="293">
        <v>0</v>
      </c>
      <c r="O347" s="298">
        <v>13</v>
      </c>
      <c r="P347" s="298">
        <v>0</v>
      </c>
      <c r="Q347" s="298">
        <v>0</v>
      </c>
      <c r="R347" s="298">
        <v>2</v>
      </c>
      <c r="S347" s="298">
        <v>4</v>
      </c>
      <c r="T347" s="298">
        <v>0</v>
      </c>
      <c r="U347" s="298">
        <v>4</v>
      </c>
      <c r="V347" s="298">
        <v>0</v>
      </c>
      <c r="W347" s="298">
        <v>0</v>
      </c>
      <c r="X347" s="298">
        <v>10</v>
      </c>
      <c r="Y347" s="298">
        <v>0</v>
      </c>
      <c r="Z347" s="298">
        <v>0</v>
      </c>
      <c r="AA347" s="299">
        <f t="shared" si="84"/>
        <v>36</v>
      </c>
      <c r="AB347" s="300">
        <f t="shared" si="72"/>
        <v>2</v>
      </c>
      <c r="AC347" s="300">
        <f t="shared" si="73"/>
        <v>0</v>
      </c>
      <c r="AD347" s="300">
        <f t="shared" si="74"/>
        <v>23</v>
      </c>
      <c r="AE347" s="300">
        <f t="shared" si="75"/>
        <v>6</v>
      </c>
      <c r="AF347" s="300">
        <f t="shared" si="76"/>
        <v>12</v>
      </c>
      <c r="AG347" s="300">
        <f t="shared" si="85"/>
        <v>14</v>
      </c>
      <c r="AH347" s="300">
        <f t="shared" si="77"/>
        <v>36</v>
      </c>
      <c r="AI347" s="301">
        <f t="shared" si="78"/>
        <v>33.333333333333329</v>
      </c>
      <c r="AJ347" s="301">
        <f t="shared" si="79"/>
        <v>0</v>
      </c>
      <c r="AK347" s="301">
        <f t="shared" si="80"/>
        <v>41.071428571428569</v>
      </c>
      <c r="AL347" s="301">
        <f t="shared" si="81"/>
        <v>100</v>
      </c>
      <c r="AM347" s="301">
        <f t="shared" si="82"/>
        <v>80</v>
      </c>
      <c r="AN347" s="301">
        <f t="shared" si="83"/>
        <v>93.333333333333329</v>
      </c>
    </row>
    <row r="348" spans="1:40" s="302" customFormat="1" ht="30" customHeight="1" x14ac:dyDescent="0.2">
      <c r="A348" s="293">
        <f>'STUDENT NAMELIST'!A336</f>
        <v>332</v>
      </c>
      <c r="B348" s="294" t="str">
        <f>'STUDENT NAMELIST'!B336</f>
        <v>2023PEC AI 363</v>
      </c>
      <c r="C348" s="294">
        <f>'STUDENT NAMELIST'!C336</f>
        <v>211423243338</v>
      </c>
      <c r="D348" s="295" t="str">
        <f>'STUDENT NAMELIST'!D336</f>
        <v>PRAVEENSANKAR R S</v>
      </c>
      <c r="E348" s="293">
        <v>2</v>
      </c>
      <c r="F348" s="293">
        <v>2</v>
      </c>
      <c r="G348" s="293">
        <v>2</v>
      </c>
      <c r="H348" s="293">
        <v>2</v>
      </c>
      <c r="I348" s="293">
        <v>2</v>
      </c>
      <c r="J348" s="293">
        <v>2</v>
      </c>
      <c r="K348" s="293">
        <v>2</v>
      </c>
      <c r="L348" s="293">
        <v>0</v>
      </c>
      <c r="M348" s="293">
        <v>1</v>
      </c>
      <c r="N348" s="293">
        <v>2</v>
      </c>
      <c r="O348" s="298">
        <v>13</v>
      </c>
      <c r="P348" s="298">
        <v>0</v>
      </c>
      <c r="Q348" s="298">
        <v>10</v>
      </c>
      <c r="R348" s="298">
        <v>0</v>
      </c>
      <c r="S348" s="298">
        <v>12</v>
      </c>
      <c r="T348" s="298">
        <v>0</v>
      </c>
      <c r="U348" s="298">
        <v>13</v>
      </c>
      <c r="V348" s="298">
        <v>0</v>
      </c>
      <c r="W348" s="298">
        <v>0</v>
      </c>
      <c r="X348" s="298">
        <v>13</v>
      </c>
      <c r="Y348" s="298">
        <v>0</v>
      </c>
      <c r="Z348" s="298">
        <v>10</v>
      </c>
      <c r="AA348" s="299">
        <f t="shared" si="84"/>
        <v>88</v>
      </c>
      <c r="AB348" s="300">
        <f t="shared" si="72"/>
        <v>6</v>
      </c>
      <c r="AC348" s="300">
        <f t="shared" si="73"/>
        <v>2</v>
      </c>
      <c r="AD348" s="300">
        <f t="shared" si="74"/>
        <v>52</v>
      </c>
      <c r="AE348" s="300">
        <f t="shared" si="75"/>
        <v>6</v>
      </c>
      <c r="AF348" s="300">
        <f t="shared" si="76"/>
        <v>25</v>
      </c>
      <c r="AG348" s="300">
        <f t="shared" si="85"/>
        <v>14</v>
      </c>
      <c r="AH348" s="300">
        <f t="shared" si="77"/>
        <v>88</v>
      </c>
      <c r="AI348" s="301">
        <f t="shared" si="78"/>
        <v>100</v>
      </c>
      <c r="AJ348" s="301">
        <f t="shared" si="79"/>
        <v>100</v>
      </c>
      <c r="AK348" s="301">
        <f t="shared" si="80"/>
        <v>92.857142857142861</v>
      </c>
      <c r="AL348" s="301">
        <f t="shared" si="81"/>
        <v>100</v>
      </c>
      <c r="AM348" s="301">
        <f t="shared" si="82"/>
        <v>83.333333333333343</v>
      </c>
      <c r="AN348" s="301">
        <f t="shared" si="83"/>
        <v>46.666666666666664</v>
      </c>
    </row>
    <row r="349" spans="1:40" ht="30" customHeight="1" x14ac:dyDescent="0.2">
      <c r="A349" s="41">
        <f>'STUDENT NAMELIST'!A337</f>
        <v>333</v>
      </c>
      <c r="B349" s="65" t="str">
        <f>'STUDENT NAMELIST'!B337</f>
        <v>2023PEC AI 231</v>
      </c>
      <c r="C349" s="65">
        <f>'STUDENT NAMELIST'!C337</f>
        <v>211423243339</v>
      </c>
      <c r="D349" s="98" t="str">
        <f>'STUDENT NAMELIST'!D337</f>
        <v>PREETHI M</v>
      </c>
      <c r="E349" s="41">
        <v>2</v>
      </c>
      <c r="F349" s="41">
        <v>2</v>
      </c>
      <c r="G349" s="41">
        <v>2</v>
      </c>
      <c r="H349" s="41">
        <v>2</v>
      </c>
      <c r="I349" s="41">
        <v>2</v>
      </c>
      <c r="J349" s="41">
        <v>2</v>
      </c>
      <c r="K349" s="41">
        <v>2</v>
      </c>
      <c r="L349" s="41">
        <v>2</v>
      </c>
      <c r="M349" s="41">
        <v>2</v>
      </c>
      <c r="N349" s="41">
        <v>1</v>
      </c>
      <c r="O349" s="91">
        <v>13</v>
      </c>
      <c r="P349" s="91">
        <v>0</v>
      </c>
      <c r="Q349" s="91">
        <v>0</v>
      </c>
      <c r="R349" s="237">
        <v>13</v>
      </c>
      <c r="S349" s="91">
        <v>12</v>
      </c>
      <c r="T349" s="91">
        <v>0</v>
      </c>
      <c r="U349" s="91">
        <v>13</v>
      </c>
      <c r="V349" s="91">
        <v>0</v>
      </c>
      <c r="W349" s="91">
        <v>0</v>
      </c>
      <c r="X349" s="91">
        <v>10</v>
      </c>
      <c r="Y349" s="91">
        <v>14</v>
      </c>
      <c r="Z349" s="91">
        <v>0</v>
      </c>
      <c r="AA349" s="92">
        <f t="shared" si="84"/>
        <v>94</v>
      </c>
      <c r="AB349" s="284">
        <f t="shared" si="72"/>
        <v>6</v>
      </c>
      <c r="AC349" s="284">
        <f t="shared" si="73"/>
        <v>1</v>
      </c>
      <c r="AD349" s="284">
        <f t="shared" si="74"/>
        <v>55</v>
      </c>
      <c r="AE349" s="284">
        <f t="shared" si="75"/>
        <v>6</v>
      </c>
      <c r="AF349" s="284">
        <f t="shared" si="76"/>
        <v>12</v>
      </c>
      <c r="AG349" s="284">
        <f t="shared" si="85"/>
        <v>14</v>
      </c>
      <c r="AH349" s="4">
        <f t="shared" si="77"/>
        <v>94</v>
      </c>
      <c r="AI349" s="254">
        <f t="shared" si="78"/>
        <v>100</v>
      </c>
      <c r="AJ349" s="254">
        <f t="shared" si="79"/>
        <v>50</v>
      </c>
      <c r="AK349" s="254">
        <f t="shared" si="80"/>
        <v>98.214285714285708</v>
      </c>
      <c r="AL349" s="254">
        <f t="shared" si="81"/>
        <v>100</v>
      </c>
      <c r="AM349" s="254">
        <f t="shared" si="82"/>
        <v>80</v>
      </c>
      <c r="AN349" s="254">
        <f t="shared" si="83"/>
        <v>93.333333333333329</v>
      </c>
    </row>
    <row r="350" spans="1:40" ht="30" customHeight="1" x14ac:dyDescent="0.2">
      <c r="A350" s="41">
        <f>'STUDENT NAMELIST'!A338</f>
        <v>334</v>
      </c>
      <c r="B350" s="65" t="str">
        <f>'STUDENT NAMELIST'!B338</f>
        <v>2023PEC AI 232</v>
      </c>
      <c r="C350" s="65">
        <f>'STUDENT NAMELIST'!C338</f>
        <v>211423243340</v>
      </c>
      <c r="D350" s="98" t="str">
        <f>'STUDENT NAMELIST'!D338</f>
        <v>PREETHI S</v>
      </c>
      <c r="E350" s="41">
        <v>2</v>
      </c>
      <c r="F350" s="41">
        <v>2</v>
      </c>
      <c r="G350" s="41">
        <v>2</v>
      </c>
      <c r="H350" s="41">
        <v>2</v>
      </c>
      <c r="I350" s="41">
        <v>2</v>
      </c>
      <c r="J350" s="41">
        <v>2</v>
      </c>
      <c r="K350" s="41">
        <v>2</v>
      </c>
      <c r="L350" s="41">
        <v>2</v>
      </c>
      <c r="M350" s="41">
        <v>2</v>
      </c>
      <c r="N350" s="41">
        <v>0</v>
      </c>
      <c r="O350" s="91">
        <v>13</v>
      </c>
      <c r="P350" s="91">
        <v>0</v>
      </c>
      <c r="Q350" s="91">
        <v>0</v>
      </c>
      <c r="R350" s="237">
        <v>13</v>
      </c>
      <c r="S350" s="91">
        <v>11</v>
      </c>
      <c r="T350" s="91">
        <v>0</v>
      </c>
      <c r="U350" s="91">
        <v>13</v>
      </c>
      <c r="V350" s="91">
        <v>0</v>
      </c>
      <c r="W350" s="91">
        <v>0</v>
      </c>
      <c r="X350" s="91">
        <v>11</v>
      </c>
      <c r="Y350" s="91">
        <v>14</v>
      </c>
      <c r="Z350" s="91">
        <v>0</v>
      </c>
      <c r="AA350" s="92">
        <f t="shared" si="84"/>
        <v>93</v>
      </c>
      <c r="AB350" s="284">
        <f t="shared" si="72"/>
        <v>6</v>
      </c>
      <c r="AC350" s="284">
        <f t="shared" si="73"/>
        <v>0</v>
      </c>
      <c r="AD350" s="284">
        <f t="shared" si="74"/>
        <v>54</v>
      </c>
      <c r="AE350" s="284">
        <f t="shared" si="75"/>
        <v>6</v>
      </c>
      <c r="AF350" s="284">
        <f t="shared" si="76"/>
        <v>13</v>
      </c>
      <c r="AG350" s="284">
        <f t="shared" si="85"/>
        <v>14</v>
      </c>
      <c r="AH350" s="4">
        <f t="shared" si="77"/>
        <v>93</v>
      </c>
      <c r="AI350" s="254">
        <f t="shared" si="78"/>
        <v>100</v>
      </c>
      <c r="AJ350" s="254">
        <f t="shared" si="79"/>
        <v>0</v>
      </c>
      <c r="AK350" s="254">
        <f t="shared" si="80"/>
        <v>96.428571428571431</v>
      </c>
      <c r="AL350" s="254">
        <f t="shared" si="81"/>
        <v>100</v>
      </c>
      <c r="AM350" s="254">
        <f t="shared" si="82"/>
        <v>86.666666666666671</v>
      </c>
      <c r="AN350" s="254">
        <f t="shared" si="83"/>
        <v>93.333333333333329</v>
      </c>
    </row>
    <row r="351" spans="1:40" ht="30" customHeight="1" x14ac:dyDescent="0.2">
      <c r="A351" s="41">
        <f>'STUDENT NAMELIST'!A339</f>
        <v>335</v>
      </c>
      <c r="B351" s="65" t="str">
        <f>'STUDENT NAMELIST'!B339</f>
        <v>2023PEC AI 364</v>
      </c>
      <c r="C351" s="65">
        <f>'STUDENT NAMELIST'!C339</f>
        <v>211423243341</v>
      </c>
      <c r="D351" s="98" t="str">
        <f>'STUDENT NAMELIST'!D339</f>
        <v>PREMACHAND C</v>
      </c>
      <c r="E351" s="41">
        <v>2</v>
      </c>
      <c r="F351" s="41">
        <v>2</v>
      </c>
      <c r="G351" s="41">
        <v>2</v>
      </c>
      <c r="H351" s="41">
        <v>0</v>
      </c>
      <c r="I351" s="41">
        <v>2</v>
      </c>
      <c r="J351" s="41">
        <v>1</v>
      </c>
      <c r="K351" s="41">
        <v>2</v>
      </c>
      <c r="L351" s="41">
        <v>0</v>
      </c>
      <c r="M351" s="41">
        <v>0</v>
      </c>
      <c r="N351" s="41">
        <v>1</v>
      </c>
      <c r="O351" s="91">
        <v>13</v>
      </c>
      <c r="P351" s="91">
        <v>0</v>
      </c>
      <c r="Q351" s="91">
        <v>0</v>
      </c>
      <c r="R351" s="237">
        <v>3</v>
      </c>
      <c r="S351" s="91">
        <v>4</v>
      </c>
      <c r="T351" s="91">
        <v>0</v>
      </c>
      <c r="U351" s="91">
        <v>5</v>
      </c>
      <c r="V351" s="91">
        <v>0</v>
      </c>
      <c r="W351" s="91">
        <v>0</v>
      </c>
      <c r="X351" s="91">
        <v>11</v>
      </c>
      <c r="Y351" s="91">
        <v>11</v>
      </c>
      <c r="Z351" s="91">
        <v>0</v>
      </c>
      <c r="AA351" s="92">
        <f t="shared" si="84"/>
        <v>59</v>
      </c>
      <c r="AB351" s="284">
        <f t="shared" si="72"/>
        <v>6</v>
      </c>
      <c r="AC351" s="284">
        <f t="shared" si="73"/>
        <v>1</v>
      </c>
      <c r="AD351" s="284">
        <f t="shared" si="74"/>
        <v>27</v>
      </c>
      <c r="AE351" s="284">
        <f t="shared" si="75"/>
        <v>6</v>
      </c>
      <c r="AF351" s="284">
        <f t="shared" si="76"/>
        <v>13</v>
      </c>
      <c r="AG351" s="284">
        <f t="shared" si="85"/>
        <v>14</v>
      </c>
      <c r="AH351" s="4">
        <f t="shared" si="77"/>
        <v>59</v>
      </c>
      <c r="AI351" s="254">
        <f t="shared" si="78"/>
        <v>100</v>
      </c>
      <c r="AJ351" s="254">
        <f t="shared" si="79"/>
        <v>50</v>
      </c>
      <c r="AK351" s="254">
        <f t="shared" si="80"/>
        <v>48.214285714285715</v>
      </c>
      <c r="AL351" s="254">
        <f t="shared" si="81"/>
        <v>100</v>
      </c>
      <c r="AM351" s="254">
        <f t="shared" si="82"/>
        <v>86.666666666666671</v>
      </c>
      <c r="AN351" s="254">
        <f t="shared" si="83"/>
        <v>93.333333333333329</v>
      </c>
    </row>
    <row r="352" spans="1:40" ht="30" customHeight="1" x14ac:dyDescent="0.2">
      <c r="A352" s="41">
        <f>'STUDENT NAMELIST'!A340</f>
        <v>336</v>
      </c>
      <c r="B352" s="65" t="str">
        <f>'STUDENT NAMELIST'!B340</f>
        <v>2023PEC AI 365</v>
      </c>
      <c r="C352" s="65">
        <f>'STUDENT NAMELIST'!C340</f>
        <v>211423243342</v>
      </c>
      <c r="D352" s="98" t="str">
        <f>'STUDENT NAMELIST'!D340</f>
        <v>PRINSTAN S</v>
      </c>
      <c r="E352" s="41">
        <v>2</v>
      </c>
      <c r="F352" s="41">
        <v>2</v>
      </c>
      <c r="G352" s="41">
        <v>1</v>
      </c>
      <c r="H352" s="41">
        <v>0</v>
      </c>
      <c r="I352" s="41">
        <v>0</v>
      </c>
      <c r="J352" s="41">
        <v>2</v>
      </c>
      <c r="K352" s="41">
        <v>2</v>
      </c>
      <c r="L352" s="41">
        <v>0</v>
      </c>
      <c r="M352" s="41">
        <v>0</v>
      </c>
      <c r="N352" s="41">
        <v>0</v>
      </c>
      <c r="O352" s="91">
        <v>0</v>
      </c>
      <c r="P352" s="91">
        <v>2</v>
      </c>
      <c r="Q352" s="91">
        <v>0</v>
      </c>
      <c r="R352" s="237">
        <v>3</v>
      </c>
      <c r="S352" s="91">
        <v>4</v>
      </c>
      <c r="T352" s="91">
        <v>0</v>
      </c>
      <c r="U352" s="91">
        <v>8</v>
      </c>
      <c r="V352" s="91">
        <v>0</v>
      </c>
      <c r="W352" s="91">
        <v>0</v>
      </c>
      <c r="X352" s="91">
        <v>10</v>
      </c>
      <c r="Y352" s="91">
        <v>0</v>
      </c>
      <c r="Z352" s="91">
        <v>6</v>
      </c>
      <c r="AA352" s="92">
        <f t="shared" si="84"/>
        <v>42</v>
      </c>
      <c r="AB352" s="284">
        <f t="shared" si="72"/>
        <v>6</v>
      </c>
      <c r="AC352" s="284">
        <f t="shared" si="73"/>
        <v>0</v>
      </c>
      <c r="AD352" s="284">
        <f t="shared" si="74"/>
        <v>17</v>
      </c>
      <c r="AE352" s="284">
        <f t="shared" si="75"/>
        <v>6</v>
      </c>
      <c r="AF352" s="284">
        <f t="shared" si="76"/>
        <v>18</v>
      </c>
      <c r="AG352" s="284">
        <f t="shared" si="85"/>
        <v>14</v>
      </c>
      <c r="AH352" s="4">
        <f t="shared" si="77"/>
        <v>42</v>
      </c>
      <c r="AI352" s="254">
        <f t="shared" si="78"/>
        <v>100</v>
      </c>
      <c r="AJ352" s="254">
        <f t="shared" si="79"/>
        <v>0</v>
      </c>
      <c r="AK352" s="254">
        <f t="shared" si="80"/>
        <v>30.357142857142854</v>
      </c>
      <c r="AL352" s="254">
        <f t="shared" si="81"/>
        <v>100</v>
      </c>
      <c r="AM352" s="254">
        <f t="shared" si="82"/>
        <v>60</v>
      </c>
      <c r="AN352" s="254">
        <f t="shared" si="83"/>
        <v>46.666666666666664</v>
      </c>
    </row>
    <row r="353" spans="1:40" ht="30" customHeight="1" x14ac:dyDescent="0.2">
      <c r="A353" s="41">
        <f>'STUDENT NAMELIST'!A341</f>
        <v>337</v>
      </c>
      <c r="B353" s="65" t="str">
        <f>'STUDENT NAMELIST'!B341</f>
        <v>2023PEC AI 233</v>
      </c>
      <c r="C353" s="65">
        <f>'STUDENT NAMELIST'!C341</f>
        <v>211423243343</v>
      </c>
      <c r="D353" s="98" t="str">
        <f>'STUDENT NAMELIST'!D341</f>
        <v>PRIYADHARSHINI D</v>
      </c>
      <c r="E353" s="41">
        <v>2</v>
      </c>
      <c r="F353" s="41">
        <v>2</v>
      </c>
      <c r="G353" s="41">
        <v>2</v>
      </c>
      <c r="H353" s="41">
        <v>2</v>
      </c>
      <c r="I353" s="41">
        <v>2</v>
      </c>
      <c r="J353" s="41">
        <v>2</v>
      </c>
      <c r="K353" s="41">
        <v>2</v>
      </c>
      <c r="L353" s="41">
        <v>2</v>
      </c>
      <c r="M353" s="41">
        <v>2</v>
      </c>
      <c r="N353" s="41">
        <v>0</v>
      </c>
      <c r="O353" s="91">
        <v>0</v>
      </c>
      <c r="P353" s="91">
        <v>12</v>
      </c>
      <c r="Q353" s="91">
        <v>13</v>
      </c>
      <c r="R353" s="237">
        <v>0</v>
      </c>
      <c r="S353" s="91">
        <v>0</v>
      </c>
      <c r="T353" s="91">
        <v>13</v>
      </c>
      <c r="U353" s="91">
        <v>0</v>
      </c>
      <c r="V353" s="91">
        <v>13</v>
      </c>
      <c r="W353" s="91">
        <v>7</v>
      </c>
      <c r="X353" s="91">
        <v>0</v>
      </c>
      <c r="Y353" s="91">
        <v>0</v>
      </c>
      <c r="Z353" s="91">
        <v>13</v>
      </c>
      <c r="AA353" s="92">
        <f t="shared" si="84"/>
        <v>89</v>
      </c>
      <c r="AB353" s="284">
        <f t="shared" si="72"/>
        <v>6</v>
      </c>
      <c r="AC353" s="284">
        <f t="shared" si="73"/>
        <v>0</v>
      </c>
      <c r="AD353" s="284">
        <f t="shared" si="74"/>
        <v>42</v>
      </c>
      <c r="AE353" s="284">
        <f t="shared" si="75"/>
        <v>6</v>
      </c>
      <c r="AF353" s="284">
        <f t="shared" si="76"/>
        <v>15</v>
      </c>
      <c r="AG353" s="284">
        <f t="shared" si="85"/>
        <v>14</v>
      </c>
      <c r="AH353" s="4">
        <f t="shared" si="77"/>
        <v>89</v>
      </c>
      <c r="AI353" s="254">
        <f t="shared" si="78"/>
        <v>100</v>
      </c>
      <c r="AJ353" s="254">
        <f t="shared" si="79"/>
        <v>0</v>
      </c>
      <c r="AK353" s="254">
        <f t="shared" si="80"/>
        <v>97.674418604651152</v>
      </c>
      <c r="AL353" s="254">
        <f t="shared" si="81"/>
        <v>100</v>
      </c>
      <c r="AM353" s="254">
        <f t="shared" si="82"/>
        <v>88.235294117647058</v>
      </c>
      <c r="AN353" s="254">
        <f t="shared" si="83"/>
        <v>82.35294117647058</v>
      </c>
    </row>
    <row r="354" spans="1:40" ht="30" customHeight="1" x14ac:dyDescent="0.2">
      <c r="A354" s="41">
        <f>'STUDENT NAMELIST'!A342</f>
        <v>338</v>
      </c>
      <c r="B354" s="65" t="str">
        <f>'STUDENT NAMELIST'!B342</f>
        <v>2023PEC AI 366</v>
      </c>
      <c r="C354" s="65">
        <f>'STUDENT NAMELIST'!C342</f>
        <v>211423243344</v>
      </c>
      <c r="D354" s="98" t="str">
        <f>'STUDENT NAMELIST'!D342</f>
        <v>PRIYANSH M</v>
      </c>
      <c r="E354" s="41">
        <v>2</v>
      </c>
      <c r="F354" s="41">
        <v>0</v>
      </c>
      <c r="G354" s="41">
        <v>0</v>
      </c>
      <c r="H354" s="41">
        <v>0</v>
      </c>
      <c r="I354" s="41">
        <v>2</v>
      </c>
      <c r="J354" s="41">
        <v>1</v>
      </c>
      <c r="K354" s="41">
        <v>2</v>
      </c>
      <c r="L354" s="41">
        <v>0</v>
      </c>
      <c r="M354" s="41">
        <v>2</v>
      </c>
      <c r="N354" s="41">
        <v>0</v>
      </c>
      <c r="O354" s="91">
        <v>0</v>
      </c>
      <c r="P354" s="91">
        <v>6</v>
      </c>
      <c r="Q354" s="91">
        <v>0</v>
      </c>
      <c r="R354" s="237">
        <v>0</v>
      </c>
      <c r="S354" s="91">
        <v>0</v>
      </c>
      <c r="T354" s="91">
        <v>2</v>
      </c>
      <c r="U354" s="91">
        <v>12</v>
      </c>
      <c r="V354" s="91">
        <v>0</v>
      </c>
      <c r="W354" s="91">
        <v>0</v>
      </c>
      <c r="X354" s="91">
        <v>12</v>
      </c>
      <c r="Y354" s="91">
        <v>0</v>
      </c>
      <c r="Z354" s="91">
        <v>0</v>
      </c>
      <c r="AA354" s="92">
        <f t="shared" si="84"/>
        <v>41</v>
      </c>
      <c r="AB354" s="284">
        <f t="shared" si="72"/>
        <v>4</v>
      </c>
      <c r="AC354" s="284">
        <f t="shared" si="73"/>
        <v>0</v>
      </c>
      <c r="AD354" s="284">
        <f t="shared" si="74"/>
        <v>22</v>
      </c>
      <c r="AE354" s="284">
        <f t="shared" si="75"/>
        <v>6</v>
      </c>
      <c r="AF354" s="284">
        <f t="shared" si="76"/>
        <v>14</v>
      </c>
      <c r="AG354" s="284">
        <f t="shared" si="85"/>
        <v>14</v>
      </c>
      <c r="AH354" s="4">
        <f t="shared" si="77"/>
        <v>41</v>
      </c>
      <c r="AI354" s="254">
        <f t="shared" si="78"/>
        <v>66.666666666666657</v>
      </c>
      <c r="AJ354" s="254">
        <f t="shared" si="79"/>
        <v>0</v>
      </c>
      <c r="AK354" s="254">
        <f t="shared" si="80"/>
        <v>51.162790697674424</v>
      </c>
      <c r="AL354" s="254">
        <f t="shared" si="81"/>
        <v>100</v>
      </c>
      <c r="AM354" s="254">
        <f t="shared" si="82"/>
        <v>93.333333333333329</v>
      </c>
      <c r="AN354" s="254">
        <f t="shared" si="83"/>
        <v>93.333333333333329</v>
      </c>
    </row>
    <row r="355" spans="1:40" ht="30" customHeight="1" x14ac:dyDescent="0.2">
      <c r="A355" s="41">
        <f>'STUDENT NAMELIST'!A343</f>
        <v>339</v>
      </c>
      <c r="B355" s="65" t="str">
        <f>'STUDENT NAMELIST'!B343</f>
        <v>2023PEC AI 367</v>
      </c>
      <c r="C355" s="65">
        <f>'STUDENT NAMELIST'!C343</f>
        <v>211423243345</v>
      </c>
      <c r="D355" s="98" t="str">
        <f>'STUDENT NAMELIST'!D343</f>
        <v>PUGAZHENTHI M</v>
      </c>
      <c r="E355" s="41">
        <v>2</v>
      </c>
      <c r="F355" s="41">
        <v>2</v>
      </c>
      <c r="G355" s="41">
        <v>2</v>
      </c>
      <c r="H355" s="41">
        <v>2</v>
      </c>
      <c r="I355" s="41">
        <v>2</v>
      </c>
      <c r="J355" s="41">
        <v>2</v>
      </c>
      <c r="K355" s="41">
        <v>2</v>
      </c>
      <c r="L355" s="41">
        <v>0</v>
      </c>
      <c r="M355" s="41">
        <v>2</v>
      </c>
      <c r="N355" s="41">
        <v>2</v>
      </c>
      <c r="O355" s="91">
        <v>0</v>
      </c>
      <c r="P355" s="91">
        <v>13</v>
      </c>
      <c r="Q355" s="91">
        <v>13</v>
      </c>
      <c r="R355" s="237">
        <v>0</v>
      </c>
      <c r="S355" s="91">
        <v>4</v>
      </c>
      <c r="T355" s="91">
        <v>0</v>
      </c>
      <c r="U355" s="91">
        <v>13</v>
      </c>
      <c r="V355" s="91">
        <v>0</v>
      </c>
      <c r="W355" s="91">
        <v>0</v>
      </c>
      <c r="X355" s="91">
        <v>13</v>
      </c>
      <c r="Y355" s="91">
        <v>0</v>
      </c>
      <c r="Z355" s="91">
        <v>15</v>
      </c>
      <c r="AA355" s="92">
        <f t="shared" si="84"/>
        <v>89</v>
      </c>
      <c r="AB355" s="284">
        <f t="shared" si="72"/>
        <v>6</v>
      </c>
      <c r="AC355" s="284">
        <f t="shared" si="73"/>
        <v>2</v>
      </c>
      <c r="AD355" s="284">
        <f t="shared" si="74"/>
        <v>47</v>
      </c>
      <c r="AE355" s="284">
        <f t="shared" si="75"/>
        <v>6</v>
      </c>
      <c r="AF355" s="284">
        <f t="shared" si="76"/>
        <v>30</v>
      </c>
      <c r="AG355" s="284">
        <f t="shared" si="85"/>
        <v>14</v>
      </c>
      <c r="AH355" s="4">
        <f t="shared" si="77"/>
        <v>89</v>
      </c>
      <c r="AI355" s="254">
        <f t="shared" si="78"/>
        <v>100</v>
      </c>
      <c r="AJ355" s="254">
        <f t="shared" si="79"/>
        <v>100</v>
      </c>
      <c r="AK355" s="254">
        <f t="shared" si="80"/>
        <v>83.928571428571431</v>
      </c>
      <c r="AL355" s="254">
        <f t="shared" si="81"/>
        <v>100</v>
      </c>
      <c r="AM355" s="254">
        <f t="shared" si="82"/>
        <v>100</v>
      </c>
      <c r="AN355" s="254">
        <f t="shared" si="83"/>
        <v>46.666666666666664</v>
      </c>
    </row>
    <row r="356" spans="1:40" ht="30" customHeight="1" x14ac:dyDescent="0.2">
      <c r="A356" s="41">
        <f>'STUDENT NAMELIST'!A344</f>
        <v>340</v>
      </c>
      <c r="B356" s="65" t="str">
        <f>'STUDENT NAMELIST'!B344</f>
        <v>2023PEC AI 368</v>
      </c>
      <c r="C356" s="65">
        <f>'STUDENT NAMELIST'!C344</f>
        <v>211423243346</v>
      </c>
      <c r="D356" s="98" t="str">
        <f>'STUDENT NAMELIST'!D344</f>
        <v>PUSHPARAJ M</v>
      </c>
      <c r="E356" s="41">
        <v>2</v>
      </c>
      <c r="F356" s="41">
        <v>2</v>
      </c>
      <c r="G356" s="41">
        <v>2</v>
      </c>
      <c r="H356" s="41">
        <v>2</v>
      </c>
      <c r="I356" s="41">
        <v>2</v>
      </c>
      <c r="J356" s="41">
        <v>2</v>
      </c>
      <c r="K356" s="41">
        <v>2</v>
      </c>
      <c r="L356" s="41">
        <v>2</v>
      </c>
      <c r="M356" s="41">
        <v>0</v>
      </c>
      <c r="N356" s="41">
        <v>0</v>
      </c>
      <c r="O356" s="91">
        <v>12</v>
      </c>
      <c r="P356" s="91">
        <v>0</v>
      </c>
      <c r="Q356" s="91">
        <v>0</v>
      </c>
      <c r="R356" s="237">
        <v>12</v>
      </c>
      <c r="S356" s="91">
        <v>10</v>
      </c>
      <c r="T356" s="91">
        <v>0</v>
      </c>
      <c r="U356" s="91">
        <v>12</v>
      </c>
      <c r="V356" s="91">
        <v>0</v>
      </c>
      <c r="W356" s="91">
        <v>0</v>
      </c>
      <c r="X356" s="91">
        <v>12</v>
      </c>
      <c r="Y356" s="91">
        <v>12</v>
      </c>
      <c r="Z356" s="91">
        <v>0</v>
      </c>
      <c r="AA356" s="92">
        <f t="shared" si="84"/>
        <v>86</v>
      </c>
      <c r="AB356" s="284">
        <f t="shared" si="72"/>
        <v>6</v>
      </c>
      <c r="AC356" s="284">
        <f t="shared" si="73"/>
        <v>0</v>
      </c>
      <c r="AD356" s="284">
        <f t="shared" si="74"/>
        <v>50</v>
      </c>
      <c r="AE356" s="284">
        <f t="shared" si="75"/>
        <v>6</v>
      </c>
      <c r="AF356" s="284">
        <f t="shared" si="76"/>
        <v>14</v>
      </c>
      <c r="AG356" s="284">
        <f t="shared" si="85"/>
        <v>14</v>
      </c>
      <c r="AH356" s="4">
        <f t="shared" si="77"/>
        <v>86</v>
      </c>
      <c r="AI356" s="254">
        <f t="shared" si="78"/>
        <v>100</v>
      </c>
      <c r="AJ356" s="254">
        <f t="shared" si="79"/>
        <v>0</v>
      </c>
      <c r="AK356" s="254">
        <f t="shared" si="80"/>
        <v>89.285714285714292</v>
      </c>
      <c r="AL356" s="254">
        <f t="shared" si="81"/>
        <v>100</v>
      </c>
      <c r="AM356" s="254">
        <f t="shared" si="82"/>
        <v>93.333333333333329</v>
      </c>
      <c r="AN356" s="254">
        <f t="shared" si="83"/>
        <v>93.333333333333329</v>
      </c>
    </row>
    <row r="357" spans="1:40" ht="30" customHeight="1" x14ac:dyDescent="0.2">
      <c r="A357" s="41">
        <f>'STUDENT NAMELIST'!A345</f>
        <v>341</v>
      </c>
      <c r="B357" s="65" t="str">
        <f>'STUDENT NAMELIST'!B345</f>
        <v>2023PEC AI 369</v>
      </c>
      <c r="C357" s="65">
        <f>'STUDENT NAMELIST'!C345</f>
        <v>211423243347</v>
      </c>
      <c r="D357" s="98" t="str">
        <f>'STUDENT NAMELIST'!D345</f>
        <v>RADHAKRISHNAN R</v>
      </c>
      <c r="E357" s="41">
        <v>2</v>
      </c>
      <c r="F357" s="41">
        <v>1</v>
      </c>
      <c r="G357" s="41">
        <v>1</v>
      </c>
      <c r="H357" s="41">
        <v>1</v>
      </c>
      <c r="I357" s="41">
        <v>0</v>
      </c>
      <c r="J357" s="41">
        <v>0</v>
      </c>
      <c r="K357" s="41">
        <v>2</v>
      </c>
      <c r="L357" s="41">
        <v>2</v>
      </c>
      <c r="M357" s="41">
        <v>0</v>
      </c>
      <c r="N357" s="41">
        <v>0</v>
      </c>
      <c r="O357" s="91">
        <v>13</v>
      </c>
      <c r="P357" s="91">
        <v>0</v>
      </c>
      <c r="Q357" s="91">
        <v>0</v>
      </c>
      <c r="R357" s="237">
        <v>2</v>
      </c>
      <c r="S357" s="91">
        <v>3</v>
      </c>
      <c r="T357" s="91">
        <v>0</v>
      </c>
      <c r="U357" s="91">
        <v>13</v>
      </c>
      <c r="V357" s="91">
        <v>0</v>
      </c>
      <c r="W357" s="91">
        <v>0</v>
      </c>
      <c r="X357" s="91">
        <v>13</v>
      </c>
      <c r="Y357" s="91">
        <v>0</v>
      </c>
      <c r="Z357" s="91">
        <v>15</v>
      </c>
      <c r="AA357" s="92">
        <f t="shared" si="84"/>
        <v>68</v>
      </c>
      <c r="AB357" s="284">
        <f t="shared" si="72"/>
        <v>5</v>
      </c>
      <c r="AC357" s="284">
        <f t="shared" si="73"/>
        <v>0</v>
      </c>
      <c r="AD357" s="284">
        <f t="shared" si="74"/>
        <v>32</v>
      </c>
      <c r="AE357" s="284">
        <f t="shared" si="75"/>
        <v>6</v>
      </c>
      <c r="AF357" s="284">
        <f t="shared" si="76"/>
        <v>30</v>
      </c>
      <c r="AG357" s="284">
        <f t="shared" si="85"/>
        <v>14</v>
      </c>
      <c r="AH357" s="4">
        <f t="shared" si="77"/>
        <v>68</v>
      </c>
      <c r="AI357" s="254">
        <f t="shared" si="78"/>
        <v>83.333333333333343</v>
      </c>
      <c r="AJ357" s="254">
        <f t="shared" si="79"/>
        <v>0</v>
      </c>
      <c r="AK357" s="254">
        <f t="shared" si="80"/>
        <v>57.142857142857139</v>
      </c>
      <c r="AL357" s="254">
        <f t="shared" si="81"/>
        <v>100</v>
      </c>
      <c r="AM357" s="254">
        <f t="shared" si="82"/>
        <v>100</v>
      </c>
      <c r="AN357" s="254">
        <f t="shared" si="83"/>
        <v>46.666666666666664</v>
      </c>
    </row>
    <row r="358" spans="1:40" ht="30" customHeight="1" x14ac:dyDescent="0.2">
      <c r="A358" s="41">
        <f>'STUDENT NAMELIST'!A346</f>
        <v>342</v>
      </c>
      <c r="B358" s="65" t="str">
        <f>'STUDENT NAMELIST'!B346</f>
        <v>2023PEC AI 374</v>
      </c>
      <c r="C358" s="65">
        <f>'STUDENT NAMELIST'!C346</f>
        <v>211423243348</v>
      </c>
      <c r="D358" s="98" t="str">
        <f>'STUDENT NAMELIST'!D346</f>
        <v>RAGESH P</v>
      </c>
      <c r="E358" s="41">
        <v>2</v>
      </c>
      <c r="F358" s="41">
        <v>2</v>
      </c>
      <c r="G358" s="41">
        <v>0</v>
      </c>
      <c r="H358" s="41">
        <v>0</v>
      </c>
      <c r="I358" s="41">
        <v>2</v>
      </c>
      <c r="J358" s="41">
        <v>2</v>
      </c>
      <c r="K358" s="41">
        <v>0</v>
      </c>
      <c r="L358" s="41">
        <v>0</v>
      </c>
      <c r="M358" s="41">
        <v>1</v>
      </c>
      <c r="N358" s="41">
        <v>2</v>
      </c>
      <c r="O358" s="91">
        <v>0</v>
      </c>
      <c r="P358" s="91">
        <v>8</v>
      </c>
      <c r="Q358" s="91">
        <v>0</v>
      </c>
      <c r="R358" s="237">
        <v>4</v>
      </c>
      <c r="S358" s="91">
        <v>4</v>
      </c>
      <c r="T358" s="91">
        <v>0</v>
      </c>
      <c r="U358" s="91">
        <v>13</v>
      </c>
      <c r="V358" s="91">
        <v>0</v>
      </c>
      <c r="W358" s="91">
        <v>0</v>
      </c>
      <c r="X358" s="91">
        <v>13</v>
      </c>
      <c r="Y358" s="91">
        <v>0</v>
      </c>
      <c r="Z358" s="91">
        <v>15</v>
      </c>
      <c r="AA358" s="92">
        <f t="shared" si="84"/>
        <v>68</v>
      </c>
      <c r="AB358" s="284">
        <f t="shared" si="72"/>
        <v>4</v>
      </c>
      <c r="AC358" s="284">
        <f t="shared" si="73"/>
        <v>2</v>
      </c>
      <c r="AD358" s="284">
        <f t="shared" si="74"/>
        <v>31</v>
      </c>
      <c r="AE358" s="284">
        <f t="shared" si="75"/>
        <v>6</v>
      </c>
      <c r="AF358" s="284">
        <f t="shared" si="76"/>
        <v>30</v>
      </c>
      <c r="AG358" s="284">
        <f t="shared" si="85"/>
        <v>14</v>
      </c>
      <c r="AH358" s="4">
        <f t="shared" si="77"/>
        <v>68</v>
      </c>
      <c r="AI358" s="254">
        <f t="shared" si="78"/>
        <v>66.666666666666657</v>
      </c>
      <c r="AJ358" s="254">
        <f t="shared" si="79"/>
        <v>100</v>
      </c>
      <c r="AK358" s="254">
        <f t="shared" si="80"/>
        <v>55.357142857142861</v>
      </c>
      <c r="AL358" s="254">
        <f t="shared" si="81"/>
        <v>100</v>
      </c>
      <c r="AM358" s="254">
        <f t="shared" si="82"/>
        <v>100</v>
      </c>
      <c r="AN358" s="254">
        <f t="shared" si="83"/>
        <v>46.666666666666664</v>
      </c>
    </row>
    <row r="359" spans="1:40" ht="30" customHeight="1" x14ac:dyDescent="0.2">
      <c r="A359" s="41">
        <f>'STUDENT NAMELIST'!A347</f>
        <v>343</v>
      </c>
      <c r="B359" s="65" t="str">
        <f>'STUDENT NAMELIST'!B347</f>
        <v>2023PEC AI 370</v>
      </c>
      <c r="C359" s="65">
        <f>'STUDENT NAMELIST'!C347</f>
        <v>211423243349</v>
      </c>
      <c r="D359" s="98" t="str">
        <f>'STUDENT NAMELIST'!D347</f>
        <v>RAGHUL G</v>
      </c>
      <c r="E359" s="41">
        <v>2</v>
      </c>
      <c r="F359" s="41">
        <v>1</v>
      </c>
      <c r="G359" s="41">
        <v>1</v>
      </c>
      <c r="H359" s="41">
        <v>0</v>
      </c>
      <c r="I359" s="41">
        <v>0</v>
      </c>
      <c r="J359" s="41">
        <v>0</v>
      </c>
      <c r="K359" s="41">
        <v>2</v>
      </c>
      <c r="L359" s="41">
        <v>0</v>
      </c>
      <c r="M359" s="41">
        <v>0</v>
      </c>
      <c r="N359" s="41">
        <v>0</v>
      </c>
      <c r="O359" s="91">
        <v>13</v>
      </c>
      <c r="P359" s="91">
        <v>0</v>
      </c>
      <c r="Q359" s="91">
        <v>0</v>
      </c>
      <c r="R359" s="237">
        <v>3</v>
      </c>
      <c r="S359" s="91">
        <v>4</v>
      </c>
      <c r="T359" s="91">
        <v>0</v>
      </c>
      <c r="U359" s="91">
        <v>8</v>
      </c>
      <c r="V359" s="91">
        <v>0</v>
      </c>
      <c r="W359" s="91">
        <v>0</v>
      </c>
      <c r="X359" s="91">
        <v>13</v>
      </c>
      <c r="Y359" s="91">
        <v>0</v>
      </c>
      <c r="Z359" s="91">
        <v>15</v>
      </c>
      <c r="AA359" s="92">
        <f t="shared" si="84"/>
        <v>62</v>
      </c>
      <c r="AB359" s="284">
        <f t="shared" si="72"/>
        <v>5</v>
      </c>
      <c r="AC359" s="284">
        <f t="shared" si="73"/>
        <v>0</v>
      </c>
      <c r="AD359" s="284">
        <f t="shared" si="74"/>
        <v>28</v>
      </c>
      <c r="AE359" s="284">
        <f t="shared" si="75"/>
        <v>6</v>
      </c>
      <c r="AF359" s="284">
        <f t="shared" si="76"/>
        <v>30</v>
      </c>
      <c r="AG359" s="284">
        <f t="shared" si="85"/>
        <v>14</v>
      </c>
      <c r="AH359" s="4">
        <f t="shared" si="77"/>
        <v>62</v>
      </c>
      <c r="AI359" s="254">
        <f t="shared" si="78"/>
        <v>83.333333333333343</v>
      </c>
      <c r="AJ359" s="254">
        <f t="shared" si="79"/>
        <v>0</v>
      </c>
      <c r="AK359" s="254">
        <f t="shared" si="80"/>
        <v>50</v>
      </c>
      <c r="AL359" s="254">
        <f t="shared" si="81"/>
        <v>100</v>
      </c>
      <c r="AM359" s="254">
        <f t="shared" si="82"/>
        <v>100</v>
      </c>
      <c r="AN359" s="254">
        <f t="shared" si="83"/>
        <v>46.666666666666664</v>
      </c>
    </row>
    <row r="360" spans="1:40" ht="30" customHeight="1" x14ac:dyDescent="0.2">
      <c r="A360" s="41">
        <f>'STUDENT NAMELIST'!A348</f>
        <v>344</v>
      </c>
      <c r="B360" s="65" t="str">
        <f>'STUDENT NAMELIST'!B348</f>
        <v>2023PEC AI 371</v>
      </c>
      <c r="C360" s="65">
        <f>'STUDENT NAMELIST'!C348</f>
        <v>211423243350</v>
      </c>
      <c r="D360" s="98" t="str">
        <f>'STUDENT NAMELIST'!D348</f>
        <v>RAGHUL R</v>
      </c>
      <c r="E360" s="41">
        <v>2</v>
      </c>
      <c r="F360" s="41">
        <v>2</v>
      </c>
      <c r="G360" s="41">
        <v>0</v>
      </c>
      <c r="H360" s="41">
        <v>2</v>
      </c>
      <c r="I360" s="41">
        <v>2</v>
      </c>
      <c r="J360" s="41">
        <v>0</v>
      </c>
      <c r="K360" s="41">
        <v>1</v>
      </c>
      <c r="L360" s="41">
        <v>2</v>
      </c>
      <c r="M360" s="41">
        <v>2</v>
      </c>
      <c r="N360" s="41">
        <v>2</v>
      </c>
      <c r="O360" s="91">
        <v>13</v>
      </c>
      <c r="P360" s="91">
        <v>0</v>
      </c>
      <c r="Q360" s="91">
        <v>4</v>
      </c>
      <c r="R360" s="237">
        <v>0</v>
      </c>
      <c r="S360" s="91">
        <v>5</v>
      </c>
      <c r="T360" s="91">
        <v>0</v>
      </c>
      <c r="U360" s="91">
        <v>13</v>
      </c>
      <c r="V360" s="91">
        <v>0</v>
      </c>
      <c r="W360" s="91">
        <v>0</v>
      </c>
      <c r="X360" s="91">
        <v>13</v>
      </c>
      <c r="Y360" s="91">
        <v>10</v>
      </c>
      <c r="Z360" s="91">
        <v>0</v>
      </c>
      <c r="AA360" s="92">
        <f t="shared" si="84"/>
        <v>73</v>
      </c>
      <c r="AB360" s="284">
        <f t="shared" si="72"/>
        <v>5</v>
      </c>
      <c r="AC360" s="284">
        <f t="shared" si="73"/>
        <v>2</v>
      </c>
      <c r="AD360" s="284">
        <f t="shared" si="74"/>
        <v>39</v>
      </c>
      <c r="AE360" s="284">
        <f t="shared" si="75"/>
        <v>6</v>
      </c>
      <c r="AF360" s="284">
        <f t="shared" si="76"/>
        <v>15</v>
      </c>
      <c r="AG360" s="284">
        <f t="shared" si="85"/>
        <v>14</v>
      </c>
      <c r="AH360" s="4">
        <f t="shared" si="77"/>
        <v>73</v>
      </c>
      <c r="AI360" s="254">
        <f t="shared" si="78"/>
        <v>83.333333333333343</v>
      </c>
      <c r="AJ360" s="254">
        <f t="shared" si="79"/>
        <v>100</v>
      </c>
      <c r="AK360" s="254">
        <f t="shared" si="80"/>
        <v>69.642857142857139</v>
      </c>
      <c r="AL360" s="254">
        <f t="shared" si="81"/>
        <v>100</v>
      </c>
      <c r="AM360" s="254">
        <f t="shared" si="82"/>
        <v>100</v>
      </c>
      <c r="AN360" s="254">
        <f t="shared" si="83"/>
        <v>93.333333333333329</v>
      </c>
    </row>
    <row r="361" spans="1:40" ht="30" customHeight="1" x14ac:dyDescent="0.2">
      <c r="A361" s="41">
        <f>'STUDENT NAMELIST'!A349</f>
        <v>345</v>
      </c>
      <c r="B361" s="65" t="str">
        <f>'STUDENT NAMELIST'!B349</f>
        <v>2023PEC AI 372</v>
      </c>
      <c r="C361" s="65">
        <f>'STUDENT NAMELIST'!C349</f>
        <v>211423243351</v>
      </c>
      <c r="D361" s="98" t="str">
        <f>'STUDENT NAMELIST'!D349</f>
        <v>RAGHUL S</v>
      </c>
      <c r="E361" s="41">
        <v>2</v>
      </c>
      <c r="F361" s="41">
        <v>2</v>
      </c>
      <c r="G361" s="41">
        <v>2</v>
      </c>
      <c r="H361" s="41">
        <v>2</v>
      </c>
      <c r="I361" s="41">
        <v>2</v>
      </c>
      <c r="J361" s="41">
        <v>0</v>
      </c>
      <c r="K361" s="41">
        <v>1</v>
      </c>
      <c r="L361" s="41">
        <v>1</v>
      </c>
      <c r="M361" s="41">
        <v>2</v>
      </c>
      <c r="N361" s="41">
        <v>2</v>
      </c>
      <c r="O361" s="91">
        <v>13</v>
      </c>
      <c r="P361" s="91">
        <v>0</v>
      </c>
      <c r="Q361" s="91">
        <v>0</v>
      </c>
      <c r="R361" s="237">
        <v>13</v>
      </c>
      <c r="S361" s="91">
        <v>4</v>
      </c>
      <c r="T361" s="91">
        <v>0</v>
      </c>
      <c r="U361" s="91">
        <v>13</v>
      </c>
      <c r="V361" s="91">
        <v>0</v>
      </c>
      <c r="W361" s="91">
        <v>0</v>
      </c>
      <c r="X361" s="91">
        <v>13</v>
      </c>
      <c r="Y361" s="91">
        <v>0</v>
      </c>
      <c r="Z361" s="91">
        <v>15</v>
      </c>
      <c r="AA361" s="92">
        <f t="shared" si="84"/>
        <v>87</v>
      </c>
      <c r="AB361" s="284">
        <f t="shared" si="72"/>
        <v>5</v>
      </c>
      <c r="AC361" s="284">
        <f t="shared" si="73"/>
        <v>2</v>
      </c>
      <c r="AD361" s="284">
        <f t="shared" si="74"/>
        <v>47</v>
      </c>
      <c r="AE361" s="284">
        <f t="shared" si="75"/>
        <v>6</v>
      </c>
      <c r="AF361" s="284">
        <f t="shared" si="76"/>
        <v>30</v>
      </c>
      <c r="AG361" s="284">
        <f t="shared" si="85"/>
        <v>14</v>
      </c>
      <c r="AH361" s="4">
        <f t="shared" si="77"/>
        <v>87</v>
      </c>
      <c r="AI361" s="254">
        <f t="shared" si="78"/>
        <v>83.333333333333343</v>
      </c>
      <c r="AJ361" s="254">
        <f t="shared" si="79"/>
        <v>100</v>
      </c>
      <c r="AK361" s="254">
        <f t="shared" si="80"/>
        <v>83.928571428571431</v>
      </c>
      <c r="AL361" s="254">
        <f t="shared" si="81"/>
        <v>100</v>
      </c>
      <c r="AM361" s="254">
        <f t="shared" si="82"/>
        <v>100</v>
      </c>
      <c r="AN361" s="254">
        <f t="shared" si="83"/>
        <v>46.666666666666664</v>
      </c>
    </row>
    <row r="362" spans="1:40" s="302" customFormat="1" ht="30" customHeight="1" x14ac:dyDescent="0.2">
      <c r="A362" s="293">
        <f>'STUDENT NAMELIST'!A350</f>
        <v>346</v>
      </c>
      <c r="B362" s="294" t="str">
        <f>'STUDENT NAMELIST'!B350</f>
        <v>2023PEC AI 373</v>
      </c>
      <c r="C362" s="294">
        <f>'STUDENT NAMELIST'!C350</f>
        <v>211423243352</v>
      </c>
      <c r="D362" s="295" t="str">
        <f>'STUDENT NAMELIST'!D350</f>
        <v>RAHUL P S</v>
      </c>
      <c r="E362" s="293">
        <v>2</v>
      </c>
      <c r="F362" s="293">
        <v>2</v>
      </c>
      <c r="G362" s="293">
        <v>2</v>
      </c>
      <c r="H362" s="293">
        <v>2</v>
      </c>
      <c r="I362" s="293">
        <v>2</v>
      </c>
      <c r="J362" s="293">
        <v>2</v>
      </c>
      <c r="K362" s="293">
        <v>2</v>
      </c>
      <c r="L362" s="293">
        <v>0</v>
      </c>
      <c r="M362" s="293">
        <v>0</v>
      </c>
      <c r="N362" s="293">
        <v>1</v>
      </c>
      <c r="O362" s="298">
        <v>13</v>
      </c>
      <c r="P362" s="298">
        <v>0</v>
      </c>
      <c r="Q362" s="298">
        <v>4</v>
      </c>
      <c r="R362" s="298">
        <v>0</v>
      </c>
      <c r="S362" s="298">
        <v>6</v>
      </c>
      <c r="T362" s="298">
        <v>0</v>
      </c>
      <c r="U362" s="298">
        <v>13</v>
      </c>
      <c r="V362" s="298">
        <v>0</v>
      </c>
      <c r="W362" s="298">
        <v>0</v>
      </c>
      <c r="X362" s="298">
        <v>13</v>
      </c>
      <c r="Y362" s="298">
        <v>0</v>
      </c>
      <c r="Z362" s="298">
        <v>10</v>
      </c>
      <c r="AA362" s="299">
        <f t="shared" si="84"/>
        <v>74</v>
      </c>
      <c r="AB362" s="300">
        <f t="shared" si="72"/>
        <v>6</v>
      </c>
      <c r="AC362" s="300">
        <f t="shared" si="73"/>
        <v>1</v>
      </c>
      <c r="AD362" s="300">
        <f t="shared" si="74"/>
        <v>40</v>
      </c>
      <c r="AE362" s="300">
        <f t="shared" si="75"/>
        <v>6</v>
      </c>
      <c r="AF362" s="300">
        <f t="shared" si="76"/>
        <v>25</v>
      </c>
      <c r="AG362" s="300">
        <f t="shared" si="85"/>
        <v>14</v>
      </c>
      <c r="AH362" s="300">
        <f t="shared" si="77"/>
        <v>74</v>
      </c>
      <c r="AI362" s="301">
        <f t="shared" si="78"/>
        <v>100</v>
      </c>
      <c r="AJ362" s="301">
        <f t="shared" si="79"/>
        <v>50</v>
      </c>
      <c r="AK362" s="301">
        <f t="shared" si="80"/>
        <v>71.428571428571431</v>
      </c>
      <c r="AL362" s="301">
        <f t="shared" si="81"/>
        <v>100</v>
      </c>
      <c r="AM362" s="301">
        <f t="shared" si="82"/>
        <v>83.333333333333343</v>
      </c>
      <c r="AN362" s="301">
        <f t="shared" si="83"/>
        <v>46.666666666666664</v>
      </c>
    </row>
    <row r="363" spans="1:40" ht="30" customHeight="1" x14ac:dyDescent="0.2">
      <c r="A363" s="41">
        <f>'STUDENT NAMELIST'!A351</f>
        <v>347</v>
      </c>
      <c r="B363" s="65" t="str">
        <f>'STUDENT NAMELIST'!B351</f>
        <v>2023PEC AI 234</v>
      </c>
      <c r="C363" s="65">
        <f>'STUDENT NAMELIST'!C351</f>
        <v>211423243353</v>
      </c>
      <c r="D363" s="98" t="str">
        <f>'STUDENT NAMELIST'!D351</f>
        <v>RAKSHINI H</v>
      </c>
      <c r="E363" s="41">
        <v>2</v>
      </c>
      <c r="F363" s="41">
        <v>2</v>
      </c>
      <c r="G363" s="41">
        <v>2</v>
      </c>
      <c r="H363" s="41">
        <v>2</v>
      </c>
      <c r="I363" s="41">
        <v>2</v>
      </c>
      <c r="J363" s="41">
        <v>2</v>
      </c>
      <c r="K363" s="41">
        <v>2</v>
      </c>
      <c r="L363" s="41">
        <v>2</v>
      </c>
      <c r="M363" s="41">
        <v>0</v>
      </c>
      <c r="N363" s="41">
        <v>0</v>
      </c>
      <c r="O363" s="91">
        <v>0</v>
      </c>
      <c r="P363" s="91">
        <v>11</v>
      </c>
      <c r="Q363" s="91">
        <v>12</v>
      </c>
      <c r="R363" s="237">
        <v>0</v>
      </c>
      <c r="S363" s="91">
        <v>0</v>
      </c>
      <c r="T363" s="91">
        <v>12</v>
      </c>
      <c r="U363" s="91">
        <v>0</v>
      </c>
      <c r="V363" s="91">
        <v>12</v>
      </c>
      <c r="W363" s="91">
        <v>6</v>
      </c>
      <c r="X363" s="91">
        <v>0</v>
      </c>
      <c r="Y363" s="91">
        <v>0</v>
      </c>
      <c r="Z363" s="91">
        <v>12</v>
      </c>
      <c r="AA363" s="92">
        <f t="shared" si="84"/>
        <v>81</v>
      </c>
      <c r="AB363" s="284">
        <f t="shared" si="72"/>
        <v>6</v>
      </c>
      <c r="AC363" s="284">
        <f t="shared" si="73"/>
        <v>0</v>
      </c>
      <c r="AD363" s="284">
        <f t="shared" si="74"/>
        <v>39</v>
      </c>
      <c r="AE363" s="284">
        <f t="shared" si="75"/>
        <v>6</v>
      </c>
      <c r="AF363" s="284">
        <f t="shared" si="76"/>
        <v>14</v>
      </c>
      <c r="AG363" s="284">
        <f t="shared" si="85"/>
        <v>14</v>
      </c>
      <c r="AH363" s="4">
        <f t="shared" si="77"/>
        <v>81</v>
      </c>
      <c r="AI363" s="254">
        <f t="shared" si="78"/>
        <v>100</v>
      </c>
      <c r="AJ363" s="254">
        <f t="shared" si="79"/>
        <v>0</v>
      </c>
      <c r="AK363" s="254">
        <f t="shared" si="80"/>
        <v>90.697674418604649</v>
      </c>
      <c r="AL363" s="254">
        <f t="shared" si="81"/>
        <v>100</v>
      </c>
      <c r="AM363" s="254">
        <f t="shared" si="82"/>
        <v>82.35294117647058</v>
      </c>
      <c r="AN363" s="254">
        <f t="shared" si="83"/>
        <v>82.35294117647058</v>
      </c>
    </row>
    <row r="364" spans="1:40" ht="30" customHeight="1" x14ac:dyDescent="0.2">
      <c r="A364" s="41">
        <f>'STUDENT NAMELIST'!A352</f>
        <v>348</v>
      </c>
      <c r="B364" s="65" t="str">
        <f>'STUDENT NAMELIST'!B352</f>
        <v>2023PEC AI 235</v>
      </c>
      <c r="C364" s="65">
        <f>'STUDENT NAMELIST'!C352</f>
        <v>211423243354</v>
      </c>
      <c r="D364" s="98" t="str">
        <f>'STUDENT NAMELIST'!D352</f>
        <v>RAMYA S</v>
      </c>
      <c r="E364" s="41">
        <v>2</v>
      </c>
      <c r="F364" s="41">
        <v>2</v>
      </c>
      <c r="G364" s="41">
        <v>2</v>
      </c>
      <c r="H364" s="41">
        <v>2</v>
      </c>
      <c r="I364" s="41">
        <v>2</v>
      </c>
      <c r="J364" s="41">
        <v>2</v>
      </c>
      <c r="K364" s="41">
        <v>2</v>
      </c>
      <c r="L364" s="41">
        <v>1</v>
      </c>
      <c r="M364" s="41">
        <v>0</v>
      </c>
      <c r="N364" s="41">
        <v>0</v>
      </c>
      <c r="O364" s="91">
        <v>11</v>
      </c>
      <c r="P364" s="91">
        <v>0</v>
      </c>
      <c r="Q364" s="91">
        <v>0</v>
      </c>
      <c r="R364" s="237">
        <v>11</v>
      </c>
      <c r="S364" s="91">
        <v>10</v>
      </c>
      <c r="T364" s="91">
        <v>0</v>
      </c>
      <c r="U364" s="91">
        <v>11</v>
      </c>
      <c r="V364" s="91">
        <v>0</v>
      </c>
      <c r="W364" s="91">
        <v>0</v>
      </c>
      <c r="X364" s="91">
        <v>9</v>
      </c>
      <c r="Y364" s="91">
        <v>11</v>
      </c>
      <c r="Z364" s="91">
        <v>0</v>
      </c>
      <c r="AA364" s="92">
        <f t="shared" si="84"/>
        <v>78</v>
      </c>
      <c r="AB364" s="284">
        <f t="shared" si="72"/>
        <v>6</v>
      </c>
      <c r="AC364" s="284">
        <f t="shared" si="73"/>
        <v>0</v>
      </c>
      <c r="AD364" s="284">
        <f t="shared" si="74"/>
        <v>47</v>
      </c>
      <c r="AE364" s="284">
        <f t="shared" si="75"/>
        <v>6</v>
      </c>
      <c r="AF364" s="284">
        <f t="shared" si="76"/>
        <v>11</v>
      </c>
      <c r="AG364" s="284">
        <f t="shared" si="85"/>
        <v>14</v>
      </c>
      <c r="AH364" s="4">
        <f t="shared" si="77"/>
        <v>78</v>
      </c>
      <c r="AI364" s="254">
        <f t="shared" si="78"/>
        <v>100</v>
      </c>
      <c r="AJ364" s="254">
        <f t="shared" si="79"/>
        <v>0</v>
      </c>
      <c r="AK364" s="254">
        <f t="shared" si="80"/>
        <v>83.928571428571431</v>
      </c>
      <c r="AL364" s="254">
        <f t="shared" si="81"/>
        <v>100</v>
      </c>
      <c r="AM364" s="254">
        <f t="shared" si="82"/>
        <v>73.333333333333329</v>
      </c>
      <c r="AN364" s="254">
        <f t="shared" si="83"/>
        <v>93.333333333333329</v>
      </c>
    </row>
    <row r="365" spans="1:40" ht="30" customHeight="1" x14ac:dyDescent="0.2">
      <c r="A365" s="41">
        <f>'STUDENT NAMELIST'!A353</f>
        <v>349</v>
      </c>
      <c r="B365" s="65" t="str">
        <f>'STUDENT NAMELIST'!B353</f>
        <v>2023PEC AI 236</v>
      </c>
      <c r="C365" s="65">
        <f>'STUDENT NAMELIST'!C353</f>
        <v>211423243355</v>
      </c>
      <c r="D365" s="98" t="str">
        <f>'STUDENT NAMELIST'!D353</f>
        <v>RANJANI A</v>
      </c>
      <c r="E365" s="41">
        <v>2</v>
      </c>
      <c r="F365" s="41">
        <v>2</v>
      </c>
      <c r="G365" s="41">
        <v>2</v>
      </c>
      <c r="H365" s="41">
        <v>2</v>
      </c>
      <c r="I365" s="41">
        <v>2</v>
      </c>
      <c r="J365" s="41">
        <v>2</v>
      </c>
      <c r="K365" s="41">
        <v>2</v>
      </c>
      <c r="L365" s="41">
        <v>2</v>
      </c>
      <c r="M365" s="41">
        <v>2</v>
      </c>
      <c r="N365" s="41">
        <v>1</v>
      </c>
      <c r="O365" s="91">
        <v>0</v>
      </c>
      <c r="P365" s="91">
        <v>13</v>
      </c>
      <c r="Q365" s="91">
        <v>13</v>
      </c>
      <c r="R365" s="237">
        <v>0</v>
      </c>
      <c r="S365" s="91">
        <v>0</v>
      </c>
      <c r="T365" s="91">
        <v>13</v>
      </c>
      <c r="U365" s="91">
        <v>0</v>
      </c>
      <c r="V365" s="91">
        <v>13</v>
      </c>
      <c r="W365" s="91">
        <v>8</v>
      </c>
      <c r="X365" s="91">
        <v>0</v>
      </c>
      <c r="Y365" s="91">
        <v>0</v>
      </c>
      <c r="Z365" s="91">
        <v>14</v>
      </c>
      <c r="AA365" s="92">
        <f t="shared" si="84"/>
        <v>93</v>
      </c>
      <c r="AB365" s="284">
        <f t="shared" si="72"/>
        <v>6</v>
      </c>
      <c r="AC365" s="284">
        <f t="shared" si="73"/>
        <v>1</v>
      </c>
      <c r="AD365" s="284">
        <f t="shared" si="74"/>
        <v>43</v>
      </c>
      <c r="AE365" s="284">
        <f t="shared" si="75"/>
        <v>6</v>
      </c>
      <c r="AF365" s="284">
        <f t="shared" si="76"/>
        <v>16</v>
      </c>
      <c r="AG365" s="284">
        <f t="shared" si="85"/>
        <v>14</v>
      </c>
      <c r="AH365" s="4">
        <f t="shared" si="77"/>
        <v>93</v>
      </c>
      <c r="AI365" s="254">
        <f t="shared" si="78"/>
        <v>100</v>
      </c>
      <c r="AJ365" s="254">
        <f t="shared" si="79"/>
        <v>50</v>
      </c>
      <c r="AK365" s="254">
        <f t="shared" si="80"/>
        <v>100</v>
      </c>
      <c r="AL365" s="254">
        <f t="shared" si="81"/>
        <v>100</v>
      </c>
      <c r="AM365" s="254">
        <f t="shared" si="82"/>
        <v>94.117647058823522</v>
      </c>
      <c r="AN365" s="254">
        <f t="shared" si="83"/>
        <v>82.35294117647058</v>
      </c>
    </row>
    <row r="366" spans="1:40" ht="30" customHeight="1" x14ac:dyDescent="0.2">
      <c r="A366" s="41">
        <f>'STUDENT NAMELIST'!A354</f>
        <v>350</v>
      </c>
      <c r="B366" s="65" t="str">
        <f>'STUDENT NAMELIST'!B354</f>
        <v>2023PEC AI 375</v>
      </c>
      <c r="C366" s="65">
        <f>'STUDENT NAMELIST'!C354</f>
        <v>211423243356</v>
      </c>
      <c r="D366" s="98" t="str">
        <f>'STUDENT NAMELIST'!D354</f>
        <v>RANJITH R</v>
      </c>
      <c r="E366" s="41">
        <v>0</v>
      </c>
      <c r="F366" s="41">
        <v>2</v>
      </c>
      <c r="G366" s="41">
        <v>2</v>
      </c>
      <c r="H366" s="41">
        <v>2</v>
      </c>
      <c r="I366" s="41">
        <v>0</v>
      </c>
      <c r="J366" s="41">
        <v>0</v>
      </c>
      <c r="K366" s="41">
        <v>2</v>
      </c>
      <c r="L366" s="41">
        <v>2</v>
      </c>
      <c r="M366" s="41">
        <v>2</v>
      </c>
      <c r="N366" s="41">
        <v>2</v>
      </c>
      <c r="O366" s="91">
        <v>13</v>
      </c>
      <c r="P366" s="91">
        <v>0</v>
      </c>
      <c r="Q366" s="91">
        <v>8</v>
      </c>
      <c r="R366" s="237">
        <v>0</v>
      </c>
      <c r="S366" s="91">
        <v>0</v>
      </c>
      <c r="T366" s="91">
        <v>10</v>
      </c>
      <c r="U366" s="91">
        <v>13</v>
      </c>
      <c r="V366" s="91">
        <v>0</v>
      </c>
      <c r="W366" s="91">
        <v>0</v>
      </c>
      <c r="X366" s="91">
        <v>13</v>
      </c>
      <c r="Y366" s="91">
        <v>0</v>
      </c>
      <c r="Z366" s="91">
        <v>12</v>
      </c>
      <c r="AA366" s="92">
        <f t="shared" si="84"/>
        <v>83</v>
      </c>
      <c r="AB366" s="284">
        <f t="shared" si="72"/>
        <v>4</v>
      </c>
      <c r="AC366" s="284">
        <f t="shared" si="73"/>
        <v>2</v>
      </c>
      <c r="AD366" s="284">
        <f t="shared" si="74"/>
        <v>46</v>
      </c>
      <c r="AE366" s="284">
        <f t="shared" si="75"/>
        <v>6</v>
      </c>
      <c r="AF366" s="284">
        <f t="shared" si="76"/>
        <v>27</v>
      </c>
      <c r="AG366" s="284">
        <f t="shared" si="85"/>
        <v>14</v>
      </c>
      <c r="AH366" s="4">
        <f t="shared" si="77"/>
        <v>83</v>
      </c>
      <c r="AI366" s="254">
        <f t="shared" si="78"/>
        <v>66.666666666666657</v>
      </c>
      <c r="AJ366" s="254">
        <f t="shared" si="79"/>
        <v>100</v>
      </c>
      <c r="AK366" s="254">
        <f t="shared" si="80"/>
        <v>82.142857142857139</v>
      </c>
      <c r="AL366" s="254">
        <f t="shared" si="81"/>
        <v>100</v>
      </c>
      <c r="AM366" s="254">
        <f t="shared" si="82"/>
        <v>90</v>
      </c>
      <c r="AN366" s="254">
        <f t="shared" si="83"/>
        <v>46.666666666666664</v>
      </c>
    </row>
    <row r="367" spans="1:40" ht="30" customHeight="1" x14ac:dyDescent="0.2">
      <c r="A367" s="41">
        <f>'STUDENT NAMELIST'!A355</f>
        <v>351</v>
      </c>
      <c r="B367" s="65" t="str">
        <f>'STUDENT NAMELIST'!B355</f>
        <v>2023PEC AI 376</v>
      </c>
      <c r="C367" s="65">
        <f>'STUDENT NAMELIST'!C355</f>
        <v>211423243357</v>
      </c>
      <c r="D367" s="98" t="str">
        <f>'STUDENT NAMELIST'!D355</f>
        <v>RATNA PRASAD K</v>
      </c>
      <c r="E367" s="41">
        <v>0</v>
      </c>
      <c r="F367" s="41">
        <v>2</v>
      </c>
      <c r="G367" s="41">
        <v>2</v>
      </c>
      <c r="H367" s="41">
        <v>0</v>
      </c>
      <c r="I367" s="41">
        <v>0</v>
      </c>
      <c r="J367" s="41">
        <v>2</v>
      </c>
      <c r="K367" s="41">
        <v>2</v>
      </c>
      <c r="L367" s="41">
        <v>2</v>
      </c>
      <c r="M367" s="41">
        <v>0</v>
      </c>
      <c r="N367" s="41">
        <v>0</v>
      </c>
      <c r="O367" s="91">
        <v>0</v>
      </c>
      <c r="P367" s="91">
        <v>8</v>
      </c>
      <c r="Q367" s="91">
        <v>0</v>
      </c>
      <c r="R367" s="237">
        <v>10</v>
      </c>
      <c r="S367" s="91">
        <v>10</v>
      </c>
      <c r="T367" s="91">
        <v>0</v>
      </c>
      <c r="U367" s="91">
        <v>13</v>
      </c>
      <c r="V367" s="91">
        <v>0</v>
      </c>
      <c r="W367" s="91">
        <v>13</v>
      </c>
      <c r="X367" s="91">
        <v>0</v>
      </c>
      <c r="Y367" s="91">
        <v>0</v>
      </c>
      <c r="Z367" s="91">
        <v>15</v>
      </c>
      <c r="AA367" s="92">
        <f t="shared" si="84"/>
        <v>79</v>
      </c>
      <c r="AB367" s="284">
        <f t="shared" si="72"/>
        <v>4</v>
      </c>
      <c r="AC367" s="284">
        <f t="shared" si="73"/>
        <v>0</v>
      </c>
      <c r="AD367" s="284">
        <f t="shared" si="74"/>
        <v>41</v>
      </c>
      <c r="AE367" s="284">
        <f t="shared" si="75"/>
        <v>6</v>
      </c>
      <c r="AF367" s="284">
        <f t="shared" si="76"/>
        <v>17</v>
      </c>
      <c r="AG367" s="284">
        <f t="shared" si="85"/>
        <v>14</v>
      </c>
      <c r="AH367" s="4">
        <f t="shared" si="77"/>
        <v>79</v>
      </c>
      <c r="AI367" s="254">
        <f t="shared" si="78"/>
        <v>66.666666666666657</v>
      </c>
      <c r="AJ367" s="254">
        <f t="shared" si="79"/>
        <v>0</v>
      </c>
      <c r="AK367" s="254">
        <f t="shared" si="80"/>
        <v>73.214285714285708</v>
      </c>
      <c r="AL367" s="254">
        <f t="shared" si="81"/>
        <v>100</v>
      </c>
      <c r="AM367" s="254">
        <f t="shared" si="82"/>
        <v>100</v>
      </c>
      <c r="AN367" s="254">
        <f t="shared" si="83"/>
        <v>82.35294117647058</v>
      </c>
    </row>
    <row r="368" spans="1:40" ht="30" customHeight="1" x14ac:dyDescent="0.2">
      <c r="A368" s="41">
        <f>'STUDENT NAMELIST'!A356</f>
        <v>352</v>
      </c>
      <c r="B368" s="65" t="str">
        <f>'STUDENT NAMELIST'!B356</f>
        <v>2023PEC AI 237</v>
      </c>
      <c r="C368" s="65">
        <f>'STUDENT NAMELIST'!C356</f>
        <v>211423243358</v>
      </c>
      <c r="D368" s="98" t="str">
        <f>'STUDENT NAMELIST'!D356</f>
        <v>RAZEENA R</v>
      </c>
      <c r="E368" s="41">
        <v>2</v>
      </c>
      <c r="F368" s="41">
        <v>2</v>
      </c>
      <c r="G368" s="41">
        <v>2</v>
      </c>
      <c r="H368" s="41">
        <v>2</v>
      </c>
      <c r="I368" s="41">
        <v>2</v>
      </c>
      <c r="J368" s="41">
        <v>2</v>
      </c>
      <c r="K368" s="41">
        <v>2</v>
      </c>
      <c r="L368" s="41">
        <v>1</v>
      </c>
      <c r="M368" s="41">
        <v>0</v>
      </c>
      <c r="N368" s="41">
        <v>0</v>
      </c>
      <c r="O368" s="91">
        <v>11</v>
      </c>
      <c r="P368" s="91">
        <v>0</v>
      </c>
      <c r="Q368" s="91">
        <v>0</v>
      </c>
      <c r="R368" s="237">
        <v>11</v>
      </c>
      <c r="S368" s="91">
        <v>9</v>
      </c>
      <c r="T368" s="91">
        <v>0</v>
      </c>
      <c r="U368" s="91">
        <v>11</v>
      </c>
      <c r="V368" s="91">
        <v>0</v>
      </c>
      <c r="W368" s="91">
        <v>0</v>
      </c>
      <c r="X368" s="91">
        <v>10</v>
      </c>
      <c r="Y368" s="91">
        <v>11</v>
      </c>
      <c r="Z368" s="91">
        <v>0</v>
      </c>
      <c r="AA368" s="92">
        <f t="shared" si="84"/>
        <v>78</v>
      </c>
      <c r="AB368" s="284">
        <f t="shared" si="72"/>
        <v>6</v>
      </c>
      <c r="AC368" s="284">
        <f t="shared" si="73"/>
        <v>0</v>
      </c>
      <c r="AD368" s="284">
        <f t="shared" si="74"/>
        <v>46</v>
      </c>
      <c r="AE368" s="284">
        <f t="shared" si="75"/>
        <v>6</v>
      </c>
      <c r="AF368" s="284">
        <f t="shared" si="76"/>
        <v>12</v>
      </c>
      <c r="AG368" s="284">
        <f t="shared" si="85"/>
        <v>14</v>
      </c>
      <c r="AH368" s="4">
        <f t="shared" si="77"/>
        <v>78</v>
      </c>
      <c r="AI368" s="254">
        <f t="shared" si="78"/>
        <v>100</v>
      </c>
      <c r="AJ368" s="254">
        <f t="shared" si="79"/>
        <v>0</v>
      </c>
      <c r="AK368" s="254">
        <f t="shared" si="80"/>
        <v>82.142857142857139</v>
      </c>
      <c r="AL368" s="254">
        <f t="shared" si="81"/>
        <v>100</v>
      </c>
      <c r="AM368" s="254">
        <f t="shared" si="82"/>
        <v>80</v>
      </c>
      <c r="AN368" s="254">
        <f t="shared" si="83"/>
        <v>93.333333333333329</v>
      </c>
    </row>
    <row r="369" spans="1:40" ht="30" customHeight="1" x14ac:dyDescent="0.2">
      <c r="A369" s="41">
        <f>'STUDENT NAMELIST'!A357</f>
        <v>353</v>
      </c>
      <c r="B369" s="65" t="str">
        <f>'STUDENT NAMELIST'!B357</f>
        <v>2023PEC AI 238</v>
      </c>
      <c r="C369" s="65">
        <f>'STUDENT NAMELIST'!C357</f>
        <v>211423243359</v>
      </c>
      <c r="D369" s="98" t="str">
        <f>'STUDENT NAMELIST'!D357</f>
        <v>RIHANA R</v>
      </c>
      <c r="E369" s="41">
        <v>2</v>
      </c>
      <c r="F369" s="41">
        <v>2</v>
      </c>
      <c r="G369" s="41">
        <v>2</v>
      </c>
      <c r="H369" s="41">
        <v>2</v>
      </c>
      <c r="I369" s="41">
        <v>2</v>
      </c>
      <c r="J369" s="41">
        <v>2</v>
      </c>
      <c r="K369" s="41">
        <v>2</v>
      </c>
      <c r="L369" s="41">
        <v>1</v>
      </c>
      <c r="M369" s="41">
        <v>0</v>
      </c>
      <c r="N369" s="41">
        <v>0</v>
      </c>
      <c r="O369" s="91">
        <v>0</v>
      </c>
      <c r="P369" s="91">
        <v>10</v>
      </c>
      <c r="Q369" s="91">
        <v>11</v>
      </c>
      <c r="R369" s="237">
        <v>0</v>
      </c>
      <c r="S369" s="91">
        <v>0</v>
      </c>
      <c r="T369" s="91">
        <v>11</v>
      </c>
      <c r="U369" s="91">
        <v>0</v>
      </c>
      <c r="V369" s="91">
        <v>11</v>
      </c>
      <c r="W369" s="91">
        <v>6</v>
      </c>
      <c r="X369" s="91">
        <v>0</v>
      </c>
      <c r="Y369" s="91">
        <v>0</v>
      </c>
      <c r="Z369" s="91">
        <v>11</v>
      </c>
      <c r="AA369" s="92">
        <f t="shared" si="84"/>
        <v>75</v>
      </c>
      <c r="AB369" s="284">
        <f t="shared" si="72"/>
        <v>6</v>
      </c>
      <c r="AC369" s="284">
        <f t="shared" si="73"/>
        <v>0</v>
      </c>
      <c r="AD369" s="284">
        <f t="shared" si="74"/>
        <v>36</v>
      </c>
      <c r="AE369" s="284">
        <f t="shared" si="75"/>
        <v>6</v>
      </c>
      <c r="AF369" s="284">
        <f t="shared" si="76"/>
        <v>13</v>
      </c>
      <c r="AG369" s="284">
        <f t="shared" si="85"/>
        <v>14</v>
      </c>
      <c r="AH369" s="4">
        <f t="shared" si="77"/>
        <v>75</v>
      </c>
      <c r="AI369" s="254">
        <f t="shared" si="78"/>
        <v>100</v>
      </c>
      <c r="AJ369" s="254">
        <f t="shared" si="79"/>
        <v>0</v>
      </c>
      <c r="AK369" s="254">
        <f t="shared" si="80"/>
        <v>83.720930232558146</v>
      </c>
      <c r="AL369" s="254">
        <f t="shared" si="81"/>
        <v>100</v>
      </c>
      <c r="AM369" s="254">
        <f t="shared" si="82"/>
        <v>76.470588235294116</v>
      </c>
      <c r="AN369" s="254">
        <f t="shared" si="83"/>
        <v>82.35294117647058</v>
      </c>
    </row>
    <row r="370" spans="1:40" ht="30" customHeight="1" x14ac:dyDescent="0.2">
      <c r="A370" s="41">
        <f>'STUDENT NAMELIST'!A358</f>
        <v>354</v>
      </c>
      <c r="B370" s="65" t="str">
        <f>'STUDENT NAMELIST'!B358</f>
        <v>2023PEC AI 377</v>
      </c>
      <c r="C370" s="65">
        <f>'STUDENT NAMELIST'!C358</f>
        <v>211423243360</v>
      </c>
      <c r="D370" s="98" t="str">
        <f>'STUDENT NAMELIST'!D358</f>
        <v>RITHAN N</v>
      </c>
      <c r="E370" s="41">
        <v>1</v>
      </c>
      <c r="F370" s="41">
        <v>2</v>
      </c>
      <c r="G370" s="41">
        <v>0</v>
      </c>
      <c r="H370" s="41">
        <v>0</v>
      </c>
      <c r="I370" s="41">
        <v>2</v>
      </c>
      <c r="J370" s="41">
        <v>0</v>
      </c>
      <c r="K370" s="41">
        <v>0</v>
      </c>
      <c r="L370" s="41">
        <v>0</v>
      </c>
      <c r="M370" s="41">
        <v>0</v>
      </c>
      <c r="N370" s="41">
        <v>1</v>
      </c>
      <c r="O370" s="91">
        <v>4</v>
      </c>
      <c r="P370" s="91">
        <v>0</v>
      </c>
      <c r="Q370" s="91">
        <v>6</v>
      </c>
      <c r="R370" s="237">
        <v>0</v>
      </c>
      <c r="S370" s="91">
        <v>0</v>
      </c>
      <c r="T370" s="91">
        <v>0</v>
      </c>
      <c r="U370" s="91">
        <v>5</v>
      </c>
      <c r="V370" s="91">
        <v>0</v>
      </c>
      <c r="W370" s="91">
        <v>0</v>
      </c>
      <c r="X370" s="91">
        <v>11</v>
      </c>
      <c r="Y370" s="91">
        <v>0</v>
      </c>
      <c r="Z370" s="91">
        <v>12</v>
      </c>
      <c r="AA370" s="92">
        <f t="shared" si="84"/>
        <v>44</v>
      </c>
      <c r="AB370" s="284">
        <f t="shared" si="72"/>
        <v>3</v>
      </c>
      <c r="AC370" s="284">
        <f t="shared" si="73"/>
        <v>1</v>
      </c>
      <c r="AD370" s="284">
        <f t="shared" si="74"/>
        <v>17</v>
      </c>
      <c r="AE370" s="284">
        <f t="shared" si="75"/>
        <v>6</v>
      </c>
      <c r="AF370" s="284">
        <f t="shared" si="76"/>
        <v>25</v>
      </c>
      <c r="AG370" s="284">
        <f t="shared" si="85"/>
        <v>14</v>
      </c>
      <c r="AH370" s="4">
        <f t="shared" si="77"/>
        <v>44</v>
      </c>
      <c r="AI370" s="254">
        <f t="shared" si="78"/>
        <v>50</v>
      </c>
      <c r="AJ370" s="254">
        <f t="shared" si="79"/>
        <v>50</v>
      </c>
      <c r="AK370" s="254">
        <f t="shared" si="80"/>
        <v>39.534883720930232</v>
      </c>
      <c r="AL370" s="254">
        <f t="shared" si="81"/>
        <v>100</v>
      </c>
      <c r="AM370" s="254">
        <f t="shared" si="82"/>
        <v>83.333333333333343</v>
      </c>
      <c r="AN370" s="254">
        <f t="shared" si="83"/>
        <v>46.666666666666664</v>
      </c>
    </row>
    <row r="371" spans="1:40" ht="30" customHeight="1" x14ac:dyDescent="0.2">
      <c r="A371" s="41">
        <f>'STUDENT NAMELIST'!A359</f>
        <v>355</v>
      </c>
      <c r="B371" s="65" t="str">
        <f>'STUDENT NAMELIST'!B359</f>
        <v>2023PEC AI 289</v>
      </c>
      <c r="C371" s="65">
        <f>'STUDENT NAMELIST'!C359</f>
        <v>211423243361</v>
      </c>
      <c r="D371" s="98" t="str">
        <f>'STUDENT NAMELIST'!D359</f>
        <v>RITHICK R</v>
      </c>
      <c r="E371" s="41">
        <v>2</v>
      </c>
      <c r="F371" s="41">
        <v>2</v>
      </c>
      <c r="G371" s="41">
        <v>2</v>
      </c>
      <c r="H371" s="41">
        <v>0</v>
      </c>
      <c r="I371" s="41">
        <v>0</v>
      </c>
      <c r="J371" s="41">
        <v>0</v>
      </c>
      <c r="K371" s="41">
        <v>0</v>
      </c>
      <c r="L371" s="41">
        <v>0</v>
      </c>
      <c r="M371" s="41">
        <v>0</v>
      </c>
      <c r="N371" s="41">
        <v>0</v>
      </c>
      <c r="O371" s="91">
        <v>0</v>
      </c>
      <c r="P371" s="91">
        <v>5</v>
      </c>
      <c r="Q371" s="91">
        <v>5</v>
      </c>
      <c r="R371" s="237">
        <v>0</v>
      </c>
      <c r="S371" s="91">
        <v>0</v>
      </c>
      <c r="T371" s="91">
        <v>5</v>
      </c>
      <c r="U371" s="91">
        <v>0</v>
      </c>
      <c r="V371" s="91">
        <v>5</v>
      </c>
      <c r="W371" s="91">
        <v>0</v>
      </c>
      <c r="X371" s="91">
        <v>0</v>
      </c>
      <c r="Y371" s="91">
        <v>0</v>
      </c>
      <c r="Z371" s="91">
        <v>5</v>
      </c>
      <c r="AA371" s="92">
        <f t="shared" si="84"/>
        <v>31</v>
      </c>
      <c r="AB371" s="284">
        <f t="shared" si="72"/>
        <v>4</v>
      </c>
      <c r="AC371" s="284">
        <f t="shared" si="73"/>
        <v>0</v>
      </c>
      <c r="AD371" s="284">
        <f t="shared" si="74"/>
        <v>15</v>
      </c>
      <c r="AE371" s="284">
        <f t="shared" si="75"/>
        <v>6</v>
      </c>
      <c r="AF371" s="284">
        <f t="shared" si="76"/>
        <v>7</v>
      </c>
      <c r="AG371" s="284">
        <f t="shared" si="85"/>
        <v>14</v>
      </c>
      <c r="AH371" s="4">
        <f t="shared" si="77"/>
        <v>31</v>
      </c>
      <c r="AI371" s="254">
        <f t="shared" si="78"/>
        <v>66.666666666666657</v>
      </c>
      <c r="AJ371" s="254">
        <f t="shared" si="79"/>
        <v>0</v>
      </c>
      <c r="AK371" s="254">
        <f t="shared" si="80"/>
        <v>34.883720930232556</v>
      </c>
      <c r="AL371" s="254">
        <f t="shared" si="81"/>
        <v>100</v>
      </c>
      <c r="AM371" s="254">
        <f t="shared" si="82"/>
        <v>41.17647058823529</v>
      </c>
      <c r="AN371" s="254">
        <f t="shared" si="83"/>
        <v>82.35294117647058</v>
      </c>
    </row>
    <row r="372" spans="1:40" ht="30" customHeight="1" x14ac:dyDescent="0.2">
      <c r="A372" s="41">
        <f>'STUDENT NAMELIST'!A360</f>
        <v>356</v>
      </c>
      <c r="B372" s="65" t="str">
        <f>'STUDENT NAMELIST'!B360</f>
        <v>2023PEC AI 378</v>
      </c>
      <c r="C372" s="65">
        <f>'STUDENT NAMELIST'!C360</f>
        <v>211423243362</v>
      </c>
      <c r="D372" s="98" t="str">
        <f>'STUDENT NAMELIST'!D360</f>
        <v>RITHIKESH D</v>
      </c>
      <c r="E372" s="41">
        <v>0</v>
      </c>
      <c r="F372" s="41">
        <v>0</v>
      </c>
      <c r="G372" s="41">
        <v>0</v>
      </c>
      <c r="H372" s="41">
        <v>0</v>
      </c>
      <c r="I372" s="41">
        <v>0</v>
      </c>
      <c r="J372" s="41">
        <v>2</v>
      </c>
      <c r="K372" s="41">
        <v>0</v>
      </c>
      <c r="L372" s="41">
        <v>0</v>
      </c>
      <c r="M372" s="41">
        <v>0</v>
      </c>
      <c r="N372" s="41">
        <v>0</v>
      </c>
      <c r="O372" s="91">
        <v>13</v>
      </c>
      <c r="P372" s="91">
        <v>0</v>
      </c>
      <c r="Q372" s="91">
        <v>0</v>
      </c>
      <c r="R372" s="237">
        <v>4</v>
      </c>
      <c r="S372" s="91">
        <v>0</v>
      </c>
      <c r="T372" s="91">
        <v>0</v>
      </c>
      <c r="U372" s="91">
        <v>13</v>
      </c>
      <c r="V372" s="91">
        <v>0</v>
      </c>
      <c r="W372" s="91">
        <v>0</v>
      </c>
      <c r="X372" s="91">
        <v>10</v>
      </c>
      <c r="Y372" s="91">
        <v>6</v>
      </c>
      <c r="Z372" s="91">
        <v>0</v>
      </c>
      <c r="AA372" s="92">
        <f t="shared" si="84"/>
        <v>48</v>
      </c>
      <c r="AB372" s="284">
        <f t="shared" si="72"/>
        <v>0</v>
      </c>
      <c r="AC372" s="284">
        <f t="shared" si="73"/>
        <v>0</v>
      </c>
      <c r="AD372" s="284">
        <f t="shared" si="74"/>
        <v>30</v>
      </c>
      <c r="AE372" s="284">
        <f t="shared" si="75"/>
        <v>6</v>
      </c>
      <c r="AF372" s="284">
        <f t="shared" si="76"/>
        <v>12</v>
      </c>
      <c r="AG372" s="284">
        <f t="shared" si="85"/>
        <v>14</v>
      </c>
      <c r="AH372" s="4">
        <f t="shared" si="77"/>
        <v>48</v>
      </c>
      <c r="AI372" s="254">
        <f t="shared" si="78"/>
        <v>0</v>
      </c>
      <c r="AJ372" s="254">
        <f t="shared" si="79"/>
        <v>0</v>
      </c>
      <c r="AK372" s="254">
        <f t="shared" si="80"/>
        <v>69.767441860465112</v>
      </c>
      <c r="AL372" s="254">
        <f t="shared" si="81"/>
        <v>100</v>
      </c>
      <c r="AM372" s="254">
        <f t="shared" si="82"/>
        <v>80</v>
      </c>
      <c r="AN372" s="254">
        <f t="shared" si="83"/>
        <v>93.333333333333329</v>
      </c>
    </row>
    <row r="373" spans="1:40" ht="30" customHeight="1" x14ac:dyDescent="0.2">
      <c r="A373" s="41">
        <f>'STUDENT NAMELIST'!A361</f>
        <v>357</v>
      </c>
      <c r="B373" s="65" t="str">
        <f>'STUDENT NAMELIST'!B361</f>
        <v>2023PEC AI 379</v>
      </c>
      <c r="C373" s="65">
        <f>'STUDENT NAMELIST'!C361</f>
        <v>211423243363</v>
      </c>
      <c r="D373" s="98" t="str">
        <f>'STUDENT NAMELIST'!D361</f>
        <v>ROACH SAJU R</v>
      </c>
      <c r="E373" s="41">
        <v>0</v>
      </c>
      <c r="F373" s="41">
        <v>0</v>
      </c>
      <c r="G373" s="41">
        <v>0</v>
      </c>
      <c r="H373" s="41">
        <v>0</v>
      </c>
      <c r="I373" s="41">
        <v>0</v>
      </c>
      <c r="J373" s="41">
        <v>0</v>
      </c>
      <c r="K373" s="41">
        <v>0</v>
      </c>
      <c r="L373" s="41">
        <v>0</v>
      </c>
      <c r="M373" s="41">
        <v>0</v>
      </c>
      <c r="N373" s="41">
        <v>0</v>
      </c>
      <c r="O373" s="91">
        <v>0</v>
      </c>
      <c r="P373" s="91">
        <v>0</v>
      </c>
      <c r="Q373" s="91">
        <v>0</v>
      </c>
      <c r="R373" s="237">
        <v>0</v>
      </c>
      <c r="S373" s="91">
        <v>4</v>
      </c>
      <c r="T373" s="91">
        <v>0</v>
      </c>
      <c r="U373" s="91">
        <v>0</v>
      </c>
      <c r="V373" s="91">
        <v>5</v>
      </c>
      <c r="W373" s="91">
        <v>0</v>
      </c>
      <c r="X373" s="91">
        <v>0</v>
      </c>
      <c r="Y373" s="91">
        <v>0</v>
      </c>
      <c r="Z373" s="91">
        <v>0</v>
      </c>
      <c r="AA373" s="92">
        <f t="shared" si="84"/>
        <v>9</v>
      </c>
      <c r="AB373" s="284">
        <f t="shared" si="72"/>
        <v>0</v>
      </c>
      <c r="AC373" s="284">
        <f t="shared" si="73"/>
        <v>0</v>
      </c>
      <c r="AD373" s="284">
        <f t="shared" si="74"/>
        <v>4</v>
      </c>
      <c r="AE373" s="284">
        <f t="shared" si="75"/>
        <v>6</v>
      </c>
      <c r="AF373" s="284">
        <f t="shared" si="76"/>
        <v>2</v>
      </c>
      <c r="AG373" s="284">
        <f t="shared" si="85"/>
        <v>14</v>
      </c>
      <c r="AH373" s="4">
        <f t="shared" si="77"/>
        <v>9</v>
      </c>
      <c r="AI373" s="254">
        <f t="shared" si="78"/>
        <v>0</v>
      </c>
      <c r="AJ373" s="254">
        <f t="shared" si="79"/>
        <v>0</v>
      </c>
      <c r="AK373" s="254">
        <f t="shared" si="80"/>
        <v>23.52941176470588</v>
      </c>
      <c r="AL373" s="254">
        <f t="shared" si="81"/>
        <v>100</v>
      </c>
      <c r="AM373" s="254">
        <f t="shared" si="82"/>
        <v>100</v>
      </c>
      <c r="AN373" s="254">
        <f t="shared" si="83"/>
        <v>700</v>
      </c>
    </row>
    <row r="374" spans="1:40" ht="30" customHeight="1" x14ac:dyDescent="0.2">
      <c r="A374" s="41">
        <f>'STUDENT NAMELIST'!A362</f>
        <v>358</v>
      </c>
      <c r="B374" s="65" t="str">
        <f>'STUDENT NAMELIST'!B362</f>
        <v>2023PEC AI 380</v>
      </c>
      <c r="C374" s="65">
        <f>'STUDENT NAMELIST'!C362</f>
        <v>211423243364</v>
      </c>
      <c r="D374" s="98" t="str">
        <f>'STUDENT NAMELIST'!D362</f>
        <v>ROHINATH P</v>
      </c>
      <c r="E374" s="41">
        <v>2</v>
      </c>
      <c r="F374" s="41">
        <v>2</v>
      </c>
      <c r="G374" s="41">
        <v>0</v>
      </c>
      <c r="H374" s="41">
        <v>2</v>
      </c>
      <c r="I374" s="41">
        <v>2</v>
      </c>
      <c r="J374" s="41">
        <v>2</v>
      </c>
      <c r="K374" s="41">
        <v>1</v>
      </c>
      <c r="L374" s="41">
        <v>0</v>
      </c>
      <c r="M374" s="41">
        <v>2</v>
      </c>
      <c r="N374" s="41">
        <v>2</v>
      </c>
      <c r="O374" s="91">
        <v>13</v>
      </c>
      <c r="P374" s="91">
        <v>0</v>
      </c>
      <c r="Q374" s="91">
        <v>13</v>
      </c>
      <c r="R374" s="237">
        <v>0</v>
      </c>
      <c r="S374" s="91">
        <v>4</v>
      </c>
      <c r="T374" s="91">
        <v>0</v>
      </c>
      <c r="U374" s="91">
        <v>13</v>
      </c>
      <c r="V374" s="91">
        <v>0</v>
      </c>
      <c r="W374" s="91">
        <v>0</v>
      </c>
      <c r="X374" s="91">
        <v>13</v>
      </c>
      <c r="Y374" s="91">
        <v>0</v>
      </c>
      <c r="Z374" s="91">
        <v>12</v>
      </c>
      <c r="AA374" s="92">
        <f t="shared" si="84"/>
        <v>83</v>
      </c>
      <c r="AB374" s="284">
        <f t="shared" si="72"/>
        <v>5</v>
      </c>
      <c r="AC374" s="284">
        <f t="shared" si="73"/>
        <v>2</v>
      </c>
      <c r="AD374" s="284">
        <f t="shared" si="74"/>
        <v>47</v>
      </c>
      <c r="AE374" s="284">
        <f t="shared" si="75"/>
        <v>6</v>
      </c>
      <c r="AF374" s="284">
        <f t="shared" si="76"/>
        <v>27</v>
      </c>
      <c r="AG374" s="284">
        <f t="shared" si="85"/>
        <v>14</v>
      </c>
      <c r="AH374" s="4">
        <f t="shared" si="77"/>
        <v>83</v>
      </c>
      <c r="AI374" s="254">
        <f t="shared" si="78"/>
        <v>83.333333333333343</v>
      </c>
      <c r="AJ374" s="254">
        <f t="shared" si="79"/>
        <v>100</v>
      </c>
      <c r="AK374" s="254">
        <f t="shared" si="80"/>
        <v>83.928571428571431</v>
      </c>
      <c r="AL374" s="254">
        <f t="shared" si="81"/>
        <v>100</v>
      </c>
      <c r="AM374" s="254">
        <f t="shared" si="82"/>
        <v>90</v>
      </c>
      <c r="AN374" s="254">
        <f t="shared" si="83"/>
        <v>46.666666666666664</v>
      </c>
    </row>
    <row r="375" spans="1:40" ht="30" customHeight="1" x14ac:dyDescent="0.2">
      <c r="A375" s="41">
        <f>'STUDENT NAMELIST'!A363</f>
        <v>359</v>
      </c>
      <c r="B375" s="65" t="str">
        <f>'STUDENT NAMELIST'!B363</f>
        <v>2023PEC AI 381</v>
      </c>
      <c r="C375" s="65">
        <f>'STUDENT NAMELIST'!C363</f>
        <v>211423243365</v>
      </c>
      <c r="D375" s="98" t="str">
        <f>'STUDENT NAMELIST'!D363</f>
        <v>ROSAN AKTHAR H</v>
      </c>
      <c r="E375" s="41">
        <v>2</v>
      </c>
      <c r="F375" s="41">
        <v>2</v>
      </c>
      <c r="G375" s="41">
        <v>2</v>
      </c>
      <c r="H375" s="41">
        <v>0</v>
      </c>
      <c r="I375" s="41">
        <v>2</v>
      </c>
      <c r="J375" s="41">
        <v>0</v>
      </c>
      <c r="K375" s="41">
        <v>1</v>
      </c>
      <c r="L375" s="41">
        <v>0</v>
      </c>
      <c r="M375" s="41">
        <v>0</v>
      </c>
      <c r="N375" s="41">
        <v>0</v>
      </c>
      <c r="O375" s="91">
        <v>3</v>
      </c>
      <c r="P375" s="91">
        <v>0</v>
      </c>
      <c r="Q375" s="91">
        <v>0</v>
      </c>
      <c r="R375" s="237">
        <v>0</v>
      </c>
      <c r="S375" s="91">
        <v>8</v>
      </c>
      <c r="T375" s="91">
        <v>0</v>
      </c>
      <c r="U375" s="91">
        <v>13</v>
      </c>
      <c r="V375" s="91">
        <v>0</v>
      </c>
      <c r="W375" s="91">
        <v>0</v>
      </c>
      <c r="X375" s="91">
        <v>13</v>
      </c>
      <c r="Y375" s="91">
        <v>0</v>
      </c>
      <c r="Z375" s="91">
        <v>15</v>
      </c>
      <c r="AA375" s="92">
        <f t="shared" si="84"/>
        <v>61</v>
      </c>
      <c r="AB375" s="284">
        <f t="shared" si="72"/>
        <v>5</v>
      </c>
      <c r="AC375" s="284">
        <f t="shared" si="73"/>
        <v>0</v>
      </c>
      <c r="AD375" s="284">
        <f t="shared" si="74"/>
        <v>26</v>
      </c>
      <c r="AE375" s="284">
        <f t="shared" si="75"/>
        <v>6</v>
      </c>
      <c r="AF375" s="284">
        <f t="shared" si="76"/>
        <v>30</v>
      </c>
      <c r="AG375" s="284">
        <f t="shared" si="85"/>
        <v>14</v>
      </c>
      <c r="AH375" s="4">
        <f t="shared" si="77"/>
        <v>61</v>
      </c>
      <c r="AI375" s="254">
        <f t="shared" si="78"/>
        <v>83.333333333333343</v>
      </c>
      <c r="AJ375" s="254">
        <f t="shared" si="79"/>
        <v>0</v>
      </c>
      <c r="AK375" s="254">
        <f t="shared" si="80"/>
        <v>60.465116279069761</v>
      </c>
      <c r="AL375" s="254">
        <f t="shared" si="81"/>
        <v>100</v>
      </c>
      <c r="AM375" s="254">
        <f t="shared" si="82"/>
        <v>100</v>
      </c>
      <c r="AN375" s="254">
        <f t="shared" si="83"/>
        <v>46.666666666666664</v>
      </c>
    </row>
    <row r="376" spans="1:40" ht="30" customHeight="1" x14ac:dyDescent="0.2">
      <c r="A376" s="41">
        <f>'STUDENT NAMELIST'!A364</f>
        <v>360</v>
      </c>
      <c r="B376" s="65" t="str">
        <f>'STUDENT NAMELIST'!B364</f>
        <v>2023PEC AI 239</v>
      </c>
      <c r="C376" s="65">
        <f>'STUDENT NAMELIST'!C364</f>
        <v>211423243366</v>
      </c>
      <c r="D376" s="98" t="str">
        <f>'STUDENT NAMELIST'!D364</f>
        <v>RUBA DARSHNI J</v>
      </c>
      <c r="E376" s="41">
        <v>2</v>
      </c>
      <c r="F376" s="41">
        <v>2</v>
      </c>
      <c r="G376" s="41">
        <v>2</v>
      </c>
      <c r="H376" s="41">
        <v>2</v>
      </c>
      <c r="I376" s="41">
        <v>2</v>
      </c>
      <c r="J376" s="41">
        <v>2</v>
      </c>
      <c r="K376" s="41">
        <v>0</v>
      </c>
      <c r="L376" s="41">
        <v>0</v>
      </c>
      <c r="M376" s="41">
        <v>0</v>
      </c>
      <c r="N376" s="41">
        <v>0</v>
      </c>
      <c r="O376" s="91">
        <v>9</v>
      </c>
      <c r="P376" s="91">
        <v>0</v>
      </c>
      <c r="Q376" s="91">
        <v>0</v>
      </c>
      <c r="R376" s="237">
        <v>9</v>
      </c>
      <c r="S376" s="91">
        <v>8</v>
      </c>
      <c r="T376" s="91">
        <v>0</v>
      </c>
      <c r="U376" s="91">
        <v>9</v>
      </c>
      <c r="V376" s="91">
        <v>0</v>
      </c>
      <c r="W376" s="91">
        <v>0</v>
      </c>
      <c r="X376" s="91">
        <v>9</v>
      </c>
      <c r="Y376" s="91">
        <v>9</v>
      </c>
      <c r="Z376" s="91">
        <v>0</v>
      </c>
      <c r="AA376" s="92">
        <f t="shared" si="84"/>
        <v>65</v>
      </c>
      <c r="AB376" s="284">
        <f t="shared" si="72"/>
        <v>4</v>
      </c>
      <c r="AC376" s="284">
        <f t="shared" si="73"/>
        <v>0</v>
      </c>
      <c r="AD376" s="284">
        <f t="shared" si="74"/>
        <v>39</v>
      </c>
      <c r="AE376" s="284">
        <f t="shared" si="75"/>
        <v>6</v>
      </c>
      <c r="AF376" s="284">
        <f t="shared" si="76"/>
        <v>11</v>
      </c>
      <c r="AG376" s="284">
        <f t="shared" si="85"/>
        <v>14</v>
      </c>
      <c r="AH376" s="4">
        <f t="shared" si="77"/>
        <v>65</v>
      </c>
      <c r="AI376" s="254">
        <f t="shared" si="78"/>
        <v>66.666666666666657</v>
      </c>
      <c r="AJ376" s="254">
        <f t="shared" si="79"/>
        <v>0</v>
      </c>
      <c r="AK376" s="254">
        <f t="shared" si="80"/>
        <v>69.642857142857139</v>
      </c>
      <c r="AL376" s="254">
        <f t="shared" si="81"/>
        <v>100</v>
      </c>
      <c r="AM376" s="254">
        <f t="shared" si="82"/>
        <v>73.333333333333329</v>
      </c>
      <c r="AN376" s="254">
        <f t="shared" si="83"/>
        <v>93.333333333333329</v>
      </c>
    </row>
    <row r="377" spans="1:40" ht="30" customHeight="1" x14ac:dyDescent="0.2">
      <c r="A377" s="41">
        <f>'STUDENT NAMELIST'!A365</f>
        <v>361</v>
      </c>
      <c r="B377" s="65" t="str">
        <f>'STUDENT NAMELIST'!B365</f>
        <v>2023PEC AI 382</v>
      </c>
      <c r="C377" s="65">
        <f>'STUDENT NAMELIST'!C365</f>
        <v>211423243367</v>
      </c>
      <c r="D377" s="98" t="str">
        <f>'STUDENT NAMELIST'!D365</f>
        <v>RUBESH ADITHYA SELVARATHNAM</v>
      </c>
      <c r="E377" s="41">
        <v>2</v>
      </c>
      <c r="F377" s="41">
        <v>2</v>
      </c>
      <c r="G377" s="41">
        <v>2</v>
      </c>
      <c r="H377" s="41">
        <v>2</v>
      </c>
      <c r="I377" s="41">
        <v>2</v>
      </c>
      <c r="J377" s="41">
        <v>2</v>
      </c>
      <c r="K377" s="41">
        <v>2</v>
      </c>
      <c r="L377" s="41">
        <v>2</v>
      </c>
      <c r="M377" s="41">
        <v>2</v>
      </c>
      <c r="N377" s="41">
        <v>2</v>
      </c>
      <c r="O377" s="91">
        <v>0</v>
      </c>
      <c r="P377" s="91">
        <v>13</v>
      </c>
      <c r="Q377" s="91">
        <v>13</v>
      </c>
      <c r="R377" s="237">
        <v>0</v>
      </c>
      <c r="S377" s="91">
        <v>8</v>
      </c>
      <c r="T377" s="91">
        <v>0</v>
      </c>
      <c r="U377" s="91">
        <v>13</v>
      </c>
      <c r="V377" s="91">
        <v>0</v>
      </c>
      <c r="W377" s="91">
        <v>0</v>
      </c>
      <c r="X377" s="91">
        <v>13</v>
      </c>
      <c r="Y377" s="91">
        <v>0</v>
      </c>
      <c r="Z377" s="91">
        <v>12</v>
      </c>
      <c r="AA377" s="92">
        <f t="shared" si="84"/>
        <v>92</v>
      </c>
      <c r="AB377" s="284">
        <f t="shared" si="72"/>
        <v>6</v>
      </c>
      <c r="AC377" s="284">
        <f t="shared" si="73"/>
        <v>2</v>
      </c>
      <c r="AD377" s="284">
        <f t="shared" si="74"/>
        <v>51</v>
      </c>
      <c r="AE377" s="284">
        <f t="shared" si="75"/>
        <v>6</v>
      </c>
      <c r="AF377" s="284">
        <f t="shared" si="76"/>
        <v>27</v>
      </c>
      <c r="AG377" s="284">
        <f t="shared" si="85"/>
        <v>14</v>
      </c>
      <c r="AH377" s="4">
        <f t="shared" si="77"/>
        <v>92</v>
      </c>
      <c r="AI377" s="254">
        <f t="shared" si="78"/>
        <v>100</v>
      </c>
      <c r="AJ377" s="254">
        <f t="shared" si="79"/>
        <v>100</v>
      </c>
      <c r="AK377" s="254">
        <f t="shared" si="80"/>
        <v>91.071428571428569</v>
      </c>
      <c r="AL377" s="254">
        <f t="shared" si="81"/>
        <v>100</v>
      </c>
      <c r="AM377" s="254">
        <f t="shared" si="82"/>
        <v>90</v>
      </c>
      <c r="AN377" s="254">
        <f t="shared" si="83"/>
        <v>46.666666666666664</v>
      </c>
    </row>
    <row r="378" spans="1:40" ht="30" customHeight="1" x14ac:dyDescent="0.2">
      <c r="A378" s="41">
        <f>'STUDENT NAMELIST'!A366</f>
        <v>362</v>
      </c>
      <c r="B378" s="65" t="str">
        <f>'STUDENT NAMELIST'!B366</f>
        <v>2023PEC AI 383</v>
      </c>
      <c r="C378" s="65">
        <f>'STUDENT NAMELIST'!C366</f>
        <v>211423243368</v>
      </c>
      <c r="D378" s="98" t="str">
        <f>'STUDENT NAMELIST'!D366</f>
        <v>RUBESH B</v>
      </c>
      <c r="E378" s="41">
        <v>2</v>
      </c>
      <c r="F378" s="41">
        <v>0</v>
      </c>
      <c r="G378" s="41">
        <v>0</v>
      </c>
      <c r="H378" s="41">
        <v>0</v>
      </c>
      <c r="I378" s="41">
        <v>0</v>
      </c>
      <c r="J378" s="41">
        <v>0</v>
      </c>
      <c r="K378" s="41">
        <v>2</v>
      </c>
      <c r="L378" s="41">
        <v>0</v>
      </c>
      <c r="M378" s="41">
        <v>0</v>
      </c>
      <c r="N378" s="41">
        <v>0</v>
      </c>
      <c r="O378" s="91">
        <v>13</v>
      </c>
      <c r="P378" s="91">
        <v>0</v>
      </c>
      <c r="Q378" s="91">
        <v>0</v>
      </c>
      <c r="R378" s="237">
        <v>4</v>
      </c>
      <c r="S378" s="91">
        <v>4</v>
      </c>
      <c r="T378" s="91">
        <v>0</v>
      </c>
      <c r="U378" s="91">
        <v>13</v>
      </c>
      <c r="V378" s="91">
        <v>0</v>
      </c>
      <c r="W378" s="91">
        <v>0</v>
      </c>
      <c r="X378" s="91">
        <v>13</v>
      </c>
      <c r="Y378" s="91">
        <v>11</v>
      </c>
      <c r="Z378" s="91">
        <v>0</v>
      </c>
      <c r="AA378" s="92">
        <f t="shared" si="84"/>
        <v>62</v>
      </c>
      <c r="AB378" s="284">
        <f t="shared" si="72"/>
        <v>4</v>
      </c>
      <c r="AC378" s="284">
        <f t="shared" si="73"/>
        <v>0</v>
      </c>
      <c r="AD378" s="284">
        <f t="shared" si="74"/>
        <v>34</v>
      </c>
      <c r="AE378" s="284">
        <f t="shared" si="75"/>
        <v>6</v>
      </c>
      <c r="AF378" s="284">
        <f t="shared" si="76"/>
        <v>15</v>
      </c>
      <c r="AG378" s="284">
        <f t="shared" si="85"/>
        <v>14</v>
      </c>
      <c r="AH378" s="4">
        <f t="shared" si="77"/>
        <v>62</v>
      </c>
      <c r="AI378" s="254">
        <f t="shared" si="78"/>
        <v>66.666666666666657</v>
      </c>
      <c r="AJ378" s="254">
        <f t="shared" si="79"/>
        <v>0</v>
      </c>
      <c r="AK378" s="254">
        <f t="shared" si="80"/>
        <v>60.714285714285708</v>
      </c>
      <c r="AL378" s="254">
        <f t="shared" si="81"/>
        <v>100</v>
      </c>
      <c r="AM378" s="254">
        <f t="shared" si="82"/>
        <v>100</v>
      </c>
      <c r="AN378" s="254">
        <f t="shared" si="83"/>
        <v>93.333333333333329</v>
      </c>
    </row>
    <row r="379" spans="1:40" ht="30" customHeight="1" x14ac:dyDescent="0.2">
      <c r="A379" s="41">
        <f>'STUDENT NAMELIST'!A367</f>
        <v>363</v>
      </c>
      <c r="B379" s="65" t="str">
        <f>'STUDENT NAMELIST'!B367</f>
        <v>2023PEC AI 384</v>
      </c>
      <c r="C379" s="65">
        <f>'STUDENT NAMELIST'!C367</f>
        <v>211423243369</v>
      </c>
      <c r="D379" s="98" t="str">
        <f>'STUDENT NAMELIST'!D367</f>
        <v>RUDHRAN V</v>
      </c>
      <c r="E379" s="41">
        <v>2</v>
      </c>
      <c r="F379" s="41">
        <v>2</v>
      </c>
      <c r="G379" s="41">
        <v>2</v>
      </c>
      <c r="H379" s="41">
        <v>2</v>
      </c>
      <c r="I379" s="41">
        <v>2</v>
      </c>
      <c r="J379" s="41">
        <v>2</v>
      </c>
      <c r="K379" s="41">
        <v>2</v>
      </c>
      <c r="L379" s="41">
        <v>0</v>
      </c>
      <c r="M379" s="41">
        <v>0</v>
      </c>
      <c r="N379" s="41">
        <v>2</v>
      </c>
      <c r="O379" s="91">
        <v>13</v>
      </c>
      <c r="P379" s="91">
        <v>0</v>
      </c>
      <c r="Q379" s="91">
        <v>0</v>
      </c>
      <c r="R379" s="237">
        <v>4</v>
      </c>
      <c r="S379" s="91">
        <v>4</v>
      </c>
      <c r="T379" s="91">
        <v>0</v>
      </c>
      <c r="U379" s="91">
        <v>13</v>
      </c>
      <c r="V379" s="91">
        <v>0</v>
      </c>
      <c r="W379" s="91">
        <v>0</v>
      </c>
      <c r="X379" s="91">
        <v>13</v>
      </c>
      <c r="Y379" s="91">
        <v>0</v>
      </c>
      <c r="Z379" s="91">
        <v>8</v>
      </c>
      <c r="AA379" s="92">
        <f t="shared" si="84"/>
        <v>71</v>
      </c>
      <c r="AB379" s="284">
        <f t="shared" si="72"/>
        <v>6</v>
      </c>
      <c r="AC379" s="284">
        <f t="shared" si="73"/>
        <v>2</v>
      </c>
      <c r="AD379" s="284">
        <f t="shared" si="74"/>
        <v>38</v>
      </c>
      <c r="AE379" s="284">
        <f t="shared" si="75"/>
        <v>6</v>
      </c>
      <c r="AF379" s="284">
        <f t="shared" si="76"/>
        <v>23</v>
      </c>
      <c r="AG379" s="284">
        <f t="shared" si="85"/>
        <v>14</v>
      </c>
      <c r="AH379" s="4">
        <f t="shared" si="77"/>
        <v>71</v>
      </c>
      <c r="AI379" s="254">
        <f t="shared" si="78"/>
        <v>100</v>
      </c>
      <c r="AJ379" s="254">
        <f t="shared" si="79"/>
        <v>100</v>
      </c>
      <c r="AK379" s="254">
        <f t="shared" si="80"/>
        <v>67.857142857142861</v>
      </c>
      <c r="AL379" s="254">
        <f t="shared" si="81"/>
        <v>100</v>
      </c>
      <c r="AM379" s="254">
        <f t="shared" si="82"/>
        <v>76.666666666666671</v>
      </c>
      <c r="AN379" s="254">
        <f t="shared" si="83"/>
        <v>46.666666666666664</v>
      </c>
    </row>
    <row r="380" spans="1:40" ht="30" customHeight="1" x14ac:dyDescent="0.2">
      <c r="A380" s="41">
        <f>'STUDENT NAMELIST'!A368</f>
        <v>364</v>
      </c>
      <c r="B380" s="65" t="str">
        <f>'STUDENT NAMELIST'!B368</f>
        <v>2023PEC AI 385</v>
      </c>
      <c r="C380" s="65">
        <f>'STUDENT NAMELIST'!C368</f>
        <v>211423243370</v>
      </c>
      <c r="D380" s="98" t="str">
        <f>'STUDENT NAMELIST'!D368</f>
        <v>SAARUKESHWARAN S</v>
      </c>
      <c r="E380" s="41">
        <v>2</v>
      </c>
      <c r="F380" s="41">
        <v>2</v>
      </c>
      <c r="G380" s="41">
        <v>2</v>
      </c>
      <c r="H380" s="41">
        <v>2</v>
      </c>
      <c r="I380" s="41">
        <v>2</v>
      </c>
      <c r="J380" s="41">
        <v>2</v>
      </c>
      <c r="K380" s="41">
        <v>2</v>
      </c>
      <c r="L380" s="41">
        <v>2</v>
      </c>
      <c r="M380" s="41">
        <v>0</v>
      </c>
      <c r="N380" s="41">
        <v>0</v>
      </c>
      <c r="O380" s="91">
        <v>12</v>
      </c>
      <c r="P380" s="91">
        <v>0</v>
      </c>
      <c r="Q380" s="91">
        <v>0</v>
      </c>
      <c r="R380" s="237">
        <v>12</v>
      </c>
      <c r="S380" s="91">
        <v>10</v>
      </c>
      <c r="T380" s="91">
        <v>0</v>
      </c>
      <c r="U380" s="91">
        <v>12</v>
      </c>
      <c r="V380" s="91">
        <v>0</v>
      </c>
      <c r="W380" s="91">
        <v>0</v>
      </c>
      <c r="X380" s="91">
        <v>7</v>
      </c>
      <c r="Y380" s="91">
        <v>12</v>
      </c>
      <c r="Z380" s="91">
        <v>0</v>
      </c>
      <c r="AA380" s="92">
        <f t="shared" si="84"/>
        <v>81</v>
      </c>
      <c r="AB380" s="284">
        <f t="shared" si="72"/>
        <v>6</v>
      </c>
      <c r="AC380" s="284">
        <f t="shared" si="73"/>
        <v>0</v>
      </c>
      <c r="AD380" s="284">
        <f t="shared" si="74"/>
        <v>50</v>
      </c>
      <c r="AE380" s="284">
        <f t="shared" si="75"/>
        <v>6</v>
      </c>
      <c r="AF380" s="284">
        <f t="shared" si="76"/>
        <v>9</v>
      </c>
      <c r="AG380" s="284">
        <f t="shared" si="85"/>
        <v>14</v>
      </c>
      <c r="AH380" s="4">
        <f t="shared" si="77"/>
        <v>81</v>
      </c>
      <c r="AI380" s="254">
        <f t="shared" si="78"/>
        <v>100</v>
      </c>
      <c r="AJ380" s="254">
        <f t="shared" si="79"/>
        <v>0</v>
      </c>
      <c r="AK380" s="254">
        <f t="shared" si="80"/>
        <v>89.285714285714292</v>
      </c>
      <c r="AL380" s="254">
        <f t="shared" si="81"/>
        <v>100</v>
      </c>
      <c r="AM380" s="254">
        <f t="shared" si="82"/>
        <v>60</v>
      </c>
      <c r="AN380" s="254">
        <f t="shared" si="83"/>
        <v>93.333333333333329</v>
      </c>
    </row>
    <row r="381" spans="1:40" ht="30" customHeight="1" x14ac:dyDescent="0.2">
      <c r="A381" s="41">
        <f>'STUDENT NAMELIST'!A369</f>
        <v>365</v>
      </c>
      <c r="B381" s="65" t="str">
        <f>'STUDENT NAMELIST'!B369</f>
        <v>2023PEC AI 386</v>
      </c>
      <c r="C381" s="65">
        <f>'STUDENT NAMELIST'!C369</f>
        <v>211423243371</v>
      </c>
      <c r="D381" s="98" t="str">
        <f>'STUDENT NAMELIST'!D369</f>
        <v>SACHIN C J</v>
      </c>
      <c r="E381" s="41">
        <v>2</v>
      </c>
      <c r="F381" s="41">
        <v>2</v>
      </c>
      <c r="G381" s="41">
        <v>0</v>
      </c>
      <c r="H381" s="41">
        <v>0</v>
      </c>
      <c r="I381" s="41">
        <v>2</v>
      </c>
      <c r="J381" s="41">
        <v>0</v>
      </c>
      <c r="K381" s="41">
        <v>0</v>
      </c>
      <c r="L381" s="41">
        <v>0</v>
      </c>
      <c r="M381" s="41">
        <v>2</v>
      </c>
      <c r="N381" s="41">
        <v>2</v>
      </c>
      <c r="O381" s="91">
        <v>13</v>
      </c>
      <c r="P381" s="91">
        <v>0</v>
      </c>
      <c r="Q381" s="91">
        <v>0</v>
      </c>
      <c r="R381" s="237">
        <v>8</v>
      </c>
      <c r="S381" s="91">
        <v>4</v>
      </c>
      <c r="T381" s="91">
        <v>0</v>
      </c>
      <c r="U381" s="91">
        <v>10</v>
      </c>
      <c r="V381" s="91">
        <v>0</v>
      </c>
      <c r="W381" s="91">
        <v>0</v>
      </c>
      <c r="X381" s="91">
        <v>10</v>
      </c>
      <c r="Y381" s="91">
        <v>11</v>
      </c>
      <c r="Z381" s="91">
        <v>0</v>
      </c>
      <c r="AA381" s="92">
        <f t="shared" si="84"/>
        <v>66</v>
      </c>
      <c r="AB381" s="284">
        <f t="shared" si="72"/>
        <v>4</v>
      </c>
      <c r="AC381" s="284">
        <f t="shared" si="73"/>
        <v>2</v>
      </c>
      <c r="AD381" s="284">
        <f t="shared" si="74"/>
        <v>37</v>
      </c>
      <c r="AE381" s="284">
        <f t="shared" si="75"/>
        <v>6</v>
      </c>
      <c r="AF381" s="284">
        <f t="shared" si="76"/>
        <v>12</v>
      </c>
      <c r="AG381" s="284">
        <f t="shared" si="85"/>
        <v>14</v>
      </c>
      <c r="AH381" s="4">
        <f t="shared" si="77"/>
        <v>66</v>
      </c>
      <c r="AI381" s="254">
        <f t="shared" si="78"/>
        <v>66.666666666666657</v>
      </c>
      <c r="AJ381" s="254">
        <f t="shared" si="79"/>
        <v>100</v>
      </c>
      <c r="AK381" s="254">
        <f t="shared" si="80"/>
        <v>66.071428571428569</v>
      </c>
      <c r="AL381" s="254">
        <f t="shared" si="81"/>
        <v>100</v>
      </c>
      <c r="AM381" s="254">
        <f t="shared" si="82"/>
        <v>80</v>
      </c>
      <c r="AN381" s="254">
        <f t="shared" si="83"/>
        <v>93.333333333333329</v>
      </c>
    </row>
    <row r="382" spans="1:40" ht="30" customHeight="1" x14ac:dyDescent="0.2">
      <c r="A382" s="41">
        <f>'STUDENT NAMELIST'!A370</f>
        <v>366</v>
      </c>
      <c r="B382" s="65" t="str">
        <f>'STUDENT NAMELIST'!B370</f>
        <v>2023PEC AI 240</v>
      </c>
      <c r="C382" s="65">
        <f>'STUDENT NAMELIST'!C370</f>
        <v>211423243372</v>
      </c>
      <c r="D382" s="98" t="str">
        <f>'STUDENT NAMELIST'!D370</f>
        <v>SAFANA YASMIN S</v>
      </c>
      <c r="E382" s="41">
        <v>2</v>
      </c>
      <c r="F382" s="41">
        <v>2</v>
      </c>
      <c r="G382" s="41">
        <v>2</v>
      </c>
      <c r="H382" s="41">
        <v>2</v>
      </c>
      <c r="I382" s="41">
        <v>2</v>
      </c>
      <c r="J382" s="41">
        <v>2</v>
      </c>
      <c r="K382" s="41">
        <v>2</v>
      </c>
      <c r="L382" s="41">
        <v>2</v>
      </c>
      <c r="M382" s="41">
        <v>2</v>
      </c>
      <c r="N382" s="41">
        <v>1</v>
      </c>
      <c r="O382" s="91">
        <v>13</v>
      </c>
      <c r="P382" s="91">
        <v>0</v>
      </c>
      <c r="Q382" s="91">
        <v>0</v>
      </c>
      <c r="R382" s="237">
        <v>13</v>
      </c>
      <c r="S382" s="91">
        <v>12</v>
      </c>
      <c r="T382" s="91">
        <v>0</v>
      </c>
      <c r="U382" s="91">
        <v>13</v>
      </c>
      <c r="V382" s="91">
        <v>0</v>
      </c>
      <c r="W382" s="91">
        <v>0</v>
      </c>
      <c r="X382" s="91">
        <v>10</v>
      </c>
      <c r="Y382" s="91">
        <v>14</v>
      </c>
      <c r="Z382" s="91">
        <v>0</v>
      </c>
      <c r="AA382" s="92">
        <f t="shared" si="84"/>
        <v>94</v>
      </c>
      <c r="AB382" s="284">
        <f t="shared" si="72"/>
        <v>6</v>
      </c>
      <c r="AC382" s="284">
        <f t="shared" si="73"/>
        <v>1</v>
      </c>
      <c r="AD382" s="284">
        <f t="shared" si="74"/>
        <v>55</v>
      </c>
      <c r="AE382" s="284">
        <f t="shared" si="75"/>
        <v>6</v>
      </c>
      <c r="AF382" s="284">
        <f t="shared" si="76"/>
        <v>12</v>
      </c>
      <c r="AG382" s="284">
        <f t="shared" si="85"/>
        <v>14</v>
      </c>
      <c r="AH382" s="4">
        <f t="shared" si="77"/>
        <v>94</v>
      </c>
      <c r="AI382" s="254">
        <f t="shared" si="78"/>
        <v>100</v>
      </c>
      <c r="AJ382" s="254">
        <f t="shared" si="79"/>
        <v>50</v>
      </c>
      <c r="AK382" s="254">
        <f t="shared" si="80"/>
        <v>98.214285714285708</v>
      </c>
      <c r="AL382" s="254">
        <f t="shared" si="81"/>
        <v>100</v>
      </c>
      <c r="AM382" s="254">
        <f t="shared" si="82"/>
        <v>80</v>
      </c>
      <c r="AN382" s="254">
        <f t="shared" si="83"/>
        <v>93.333333333333329</v>
      </c>
    </row>
    <row r="383" spans="1:40" ht="30" customHeight="1" x14ac:dyDescent="0.2">
      <c r="A383" s="41">
        <f>'STUDENT NAMELIST'!A371</f>
        <v>367</v>
      </c>
      <c r="B383" s="65" t="str">
        <f>'STUDENT NAMELIST'!B371</f>
        <v>2023PEC AI 387</v>
      </c>
      <c r="C383" s="65">
        <f>'STUDENT NAMELIST'!C371</f>
        <v>211423243373</v>
      </c>
      <c r="D383" s="98" t="str">
        <f>'STUDENT NAMELIST'!D371</f>
        <v>SAI KRISHNA P</v>
      </c>
      <c r="E383" s="41">
        <v>1</v>
      </c>
      <c r="F383" s="41">
        <v>2</v>
      </c>
      <c r="G383" s="41">
        <v>0</v>
      </c>
      <c r="H383" s="41">
        <v>0</v>
      </c>
      <c r="I383" s="41">
        <v>2</v>
      </c>
      <c r="J383" s="41">
        <v>2</v>
      </c>
      <c r="K383" s="41">
        <v>2</v>
      </c>
      <c r="L383" s="41">
        <v>2</v>
      </c>
      <c r="M383" s="41">
        <v>2</v>
      </c>
      <c r="N383" s="41">
        <v>2</v>
      </c>
      <c r="O383" s="91">
        <v>13</v>
      </c>
      <c r="P383" s="91">
        <v>0</v>
      </c>
      <c r="Q383" s="91">
        <v>0</v>
      </c>
      <c r="R383" s="237">
        <v>2</v>
      </c>
      <c r="S383" s="91">
        <v>4</v>
      </c>
      <c r="T383" s="91">
        <v>0</v>
      </c>
      <c r="U383" s="91">
        <v>13</v>
      </c>
      <c r="V383" s="91">
        <v>0</v>
      </c>
      <c r="W383" s="91">
        <v>0</v>
      </c>
      <c r="X383" s="91">
        <v>13</v>
      </c>
      <c r="Y383" s="91">
        <v>0</v>
      </c>
      <c r="Z383" s="91">
        <v>13</v>
      </c>
      <c r="AA383" s="92">
        <f t="shared" si="84"/>
        <v>73</v>
      </c>
      <c r="AB383" s="284">
        <f t="shared" si="72"/>
        <v>5</v>
      </c>
      <c r="AC383" s="284">
        <f t="shared" si="73"/>
        <v>2</v>
      </c>
      <c r="AD383" s="284">
        <f t="shared" si="74"/>
        <v>34</v>
      </c>
      <c r="AE383" s="284">
        <f t="shared" si="75"/>
        <v>6</v>
      </c>
      <c r="AF383" s="284">
        <f t="shared" si="76"/>
        <v>28</v>
      </c>
      <c r="AG383" s="284">
        <f t="shared" si="85"/>
        <v>14</v>
      </c>
      <c r="AH383" s="4">
        <f t="shared" si="77"/>
        <v>73</v>
      </c>
      <c r="AI383" s="254">
        <f t="shared" si="78"/>
        <v>83.333333333333343</v>
      </c>
      <c r="AJ383" s="254">
        <f t="shared" si="79"/>
        <v>100</v>
      </c>
      <c r="AK383" s="254">
        <f t="shared" si="80"/>
        <v>60.714285714285708</v>
      </c>
      <c r="AL383" s="254">
        <f t="shared" si="81"/>
        <v>100</v>
      </c>
      <c r="AM383" s="254">
        <f t="shared" si="82"/>
        <v>93.333333333333329</v>
      </c>
      <c r="AN383" s="254">
        <f t="shared" si="83"/>
        <v>46.666666666666664</v>
      </c>
    </row>
    <row r="384" spans="1:40" ht="30" customHeight="1" x14ac:dyDescent="0.2">
      <c r="A384" s="41">
        <f>'STUDENT NAMELIST'!A372</f>
        <v>368</v>
      </c>
      <c r="B384" s="65" t="str">
        <f>'STUDENT NAMELIST'!B372</f>
        <v>2023PEC AI 241</v>
      </c>
      <c r="C384" s="65">
        <f>'STUDENT NAMELIST'!C372</f>
        <v>211423243374</v>
      </c>
      <c r="D384" s="98" t="str">
        <f>'STUDENT NAMELIST'!D372</f>
        <v>SAISUSMITHA P</v>
      </c>
      <c r="E384" s="41">
        <v>2</v>
      </c>
      <c r="F384" s="41">
        <v>2</v>
      </c>
      <c r="G384" s="41">
        <v>2</v>
      </c>
      <c r="H384" s="41">
        <v>2</v>
      </c>
      <c r="I384" s="41">
        <v>2</v>
      </c>
      <c r="J384" s="41">
        <v>2</v>
      </c>
      <c r="K384" s="41">
        <v>2</v>
      </c>
      <c r="L384" s="41">
        <v>2</v>
      </c>
      <c r="M384" s="41">
        <v>2</v>
      </c>
      <c r="N384" s="41">
        <v>0</v>
      </c>
      <c r="O384" s="91">
        <v>13</v>
      </c>
      <c r="P384" s="91">
        <v>0</v>
      </c>
      <c r="Q384" s="91">
        <v>0</v>
      </c>
      <c r="R384" s="237">
        <v>13</v>
      </c>
      <c r="S384" s="91">
        <v>11</v>
      </c>
      <c r="T384" s="91">
        <v>0</v>
      </c>
      <c r="U384" s="91">
        <v>13</v>
      </c>
      <c r="V384" s="91">
        <v>0</v>
      </c>
      <c r="W384" s="91">
        <v>0</v>
      </c>
      <c r="X384" s="91">
        <v>8</v>
      </c>
      <c r="Y384" s="91">
        <v>13</v>
      </c>
      <c r="Z384" s="91">
        <v>0</v>
      </c>
      <c r="AA384" s="92">
        <f t="shared" si="84"/>
        <v>89</v>
      </c>
      <c r="AB384" s="284">
        <f t="shared" si="72"/>
        <v>6</v>
      </c>
      <c r="AC384" s="284">
        <f t="shared" si="73"/>
        <v>0</v>
      </c>
      <c r="AD384" s="284">
        <f t="shared" si="74"/>
        <v>54</v>
      </c>
      <c r="AE384" s="284">
        <f t="shared" si="75"/>
        <v>6</v>
      </c>
      <c r="AF384" s="284">
        <f t="shared" si="76"/>
        <v>10</v>
      </c>
      <c r="AG384" s="284">
        <f t="shared" si="85"/>
        <v>14</v>
      </c>
      <c r="AH384" s="4">
        <f t="shared" si="77"/>
        <v>89</v>
      </c>
      <c r="AI384" s="254">
        <f t="shared" si="78"/>
        <v>100</v>
      </c>
      <c r="AJ384" s="254">
        <f t="shared" si="79"/>
        <v>0</v>
      </c>
      <c r="AK384" s="254">
        <f t="shared" si="80"/>
        <v>96.428571428571431</v>
      </c>
      <c r="AL384" s="254">
        <f t="shared" si="81"/>
        <v>100</v>
      </c>
      <c r="AM384" s="254">
        <f t="shared" si="82"/>
        <v>66.666666666666657</v>
      </c>
      <c r="AN384" s="254">
        <f t="shared" si="83"/>
        <v>93.333333333333329</v>
      </c>
    </row>
    <row r="385" spans="1:40" ht="30" customHeight="1" x14ac:dyDescent="0.2">
      <c r="A385" s="41">
        <f>'STUDENT NAMELIST'!A373</f>
        <v>369</v>
      </c>
      <c r="B385" s="65" t="str">
        <f>'STUDENT NAMELIST'!B373</f>
        <v>2023PEC AI 388</v>
      </c>
      <c r="C385" s="65">
        <f>'STUDENT NAMELIST'!C373</f>
        <v>211423243375</v>
      </c>
      <c r="D385" s="98" t="str">
        <f>'STUDENT NAMELIST'!D373</f>
        <v xml:space="preserve">SAKTHINARAYANAN V </v>
      </c>
      <c r="E385" s="41">
        <v>2</v>
      </c>
      <c r="F385" s="41">
        <v>2</v>
      </c>
      <c r="G385" s="41">
        <v>2</v>
      </c>
      <c r="H385" s="41">
        <v>0</v>
      </c>
      <c r="I385" s="41">
        <v>2</v>
      </c>
      <c r="J385" s="41">
        <v>2</v>
      </c>
      <c r="K385" s="41">
        <v>2</v>
      </c>
      <c r="L385" s="41">
        <v>0</v>
      </c>
      <c r="M385" s="41">
        <v>0</v>
      </c>
      <c r="N385" s="41">
        <v>1</v>
      </c>
      <c r="O385" s="91">
        <v>13</v>
      </c>
      <c r="P385" s="91">
        <v>0</v>
      </c>
      <c r="Q385" s="91">
        <v>0</v>
      </c>
      <c r="R385" s="237">
        <v>3</v>
      </c>
      <c r="S385" s="91">
        <v>4</v>
      </c>
      <c r="T385" s="91">
        <v>0</v>
      </c>
      <c r="U385" s="91">
        <v>13</v>
      </c>
      <c r="V385" s="91">
        <v>0</v>
      </c>
      <c r="W385" s="91">
        <v>0</v>
      </c>
      <c r="X385" s="91">
        <v>13</v>
      </c>
      <c r="Y385" s="91">
        <v>0</v>
      </c>
      <c r="Z385" s="91">
        <v>14</v>
      </c>
      <c r="AA385" s="92">
        <f t="shared" si="84"/>
        <v>73</v>
      </c>
      <c r="AB385" s="284">
        <f t="shared" si="72"/>
        <v>6</v>
      </c>
      <c r="AC385" s="284">
        <f t="shared" si="73"/>
        <v>1</v>
      </c>
      <c r="AD385" s="284">
        <f t="shared" si="74"/>
        <v>35</v>
      </c>
      <c r="AE385" s="284">
        <f t="shared" si="75"/>
        <v>6</v>
      </c>
      <c r="AF385" s="284">
        <f t="shared" si="76"/>
        <v>29</v>
      </c>
      <c r="AG385" s="284">
        <f t="shared" si="85"/>
        <v>14</v>
      </c>
      <c r="AH385" s="4">
        <f t="shared" si="77"/>
        <v>73</v>
      </c>
      <c r="AI385" s="254">
        <f t="shared" si="78"/>
        <v>100</v>
      </c>
      <c r="AJ385" s="254">
        <f t="shared" si="79"/>
        <v>50</v>
      </c>
      <c r="AK385" s="254">
        <f t="shared" si="80"/>
        <v>62.5</v>
      </c>
      <c r="AL385" s="254">
        <f t="shared" si="81"/>
        <v>100</v>
      </c>
      <c r="AM385" s="254">
        <f t="shared" si="82"/>
        <v>96.666666666666671</v>
      </c>
      <c r="AN385" s="254">
        <f t="shared" si="83"/>
        <v>46.666666666666664</v>
      </c>
    </row>
    <row r="386" spans="1:40" ht="30" customHeight="1" x14ac:dyDescent="0.2">
      <c r="A386" s="41">
        <f>'STUDENT NAMELIST'!A374</f>
        <v>370</v>
      </c>
      <c r="B386" s="65" t="str">
        <f>'STUDENT NAMELIST'!B374</f>
        <v>2023PEC AI 389</v>
      </c>
      <c r="C386" s="65">
        <f>'STUDENT NAMELIST'!C374</f>
        <v>211423243376</v>
      </c>
      <c r="D386" s="98" t="str">
        <f>'STUDENT NAMELIST'!D374</f>
        <v>SALWIN M</v>
      </c>
      <c r="E386" s="41">
        <v>2</v>
      </c>
      <c r="F386" s="41">
        <v>0</v>
      </c>
      <c r="G386" s="41">
        <v>0</v>
      </c>
      <c r="H386" s="41">
        <v>0</v>
      </c>
      <c r="I386" s="41">
        <v>2</v>
      </c>
      <c r="J386" s="41">
        <v>1</v>
      </c>
      <c r="K386" s="41">
        <v>2</v>
      </c>
      <c r="L386" s="41">
        <v>0</v>
      </c>
      <c r="M386" s="41">
        <v>0</v>
      </c>
      <c r="N386" s="41">
        <v>0</v>
      </c>
      <c r="O386" s="91">
        <v>0</v>
      </c>
      <c r="P386" s="91">
        <v>0</v>
      </c>
      <c r="Q386" s="91">
        <v>0</v>
      </c>
      <c r="R386" s="237">
        <v>4</v>
      </c>
      <c r="S386" s="91">
        <v>4</v>
      </c>
      <c r="T386" s="91">
        <v>0</v>
      </c>
      <c r="U386" s="91">
        <v>13</v>
      </c>
      <c r="V386" s="91">
        <v>0</v>
      </c>
      <c r="W386" s="91">
        <v>0</v>
      </c>
      <c r="X386" s="91">
        <v>13</v>
      </c>
      <c r="Y386" s="91">
        <v>13</v>
      </c>
      <c r="Z386" s="91">
        <v>0</v>
      </c>
      <c r="AA386" s="92">
        <f t="shared" si="84"/>
        <v>54</v>
      </c>
      <c r="AB386" s="284">
        <f t="shared" si="72"/>
        <v>4</v>
      </c>
      <c r="AC386" s="284">
        <f t="shared" si="73"/>
        <v>0</v>
      </c>
      <c r="AD386" s="284">
        <f t="shared" si="74"/>
        <v>23</v>
      </c>
      <c r="AE386" s="284">
        <f t="shared" si="75"/>
        <v>6</v>
      </c>
      <c r="AF386" s="284">
        <f t="shared" si="76"/>
        <v>15</v>
      </c>
      <c r="AG386" s="284">
        <f t="shared" si="85"/>
        <v>14</v>
      </c>
      <c r="AH386" s="4">
        <f t="shared" si="77"/>
        <v>54</v>
      </c>
      <c r="AI386" s="254">
        <f t="shared" si="78"/>
        <v>66.666666666666657</v>
      </c>
      <c r="AJ386" s="254">
        <f t="shared" si="79"/>
        <v>0</v>
      </c>
      <c r="AK386" s="254">
        <f t="shared" si="80"/>
        <v>53.488372093023251</v>
      </c>
      <c r="AL386" s="254">
        <f t="shared" si="81"/>
        <v>100</v>
      </c>
      <c r="AM386" s="254">
        <f t="shared" si="82"/>
        <v>100</v>
      </c>
      <c r="AN386" s="254">
        <f t="shared" si="83"/>
        <v>93.333333333333329</v>
      </c>
    </row>
    <row r="387" spans="1:40" ht="30" customHeight="1" x14ac:dyDescent="0.2">
      <c r="A387" s="41">
        <f>'STUDENT NAMELIST'!A375</f>
        <v>371</v>
      </c>
      <c r="B387" s="65" t="str">
        <f>'STUDENT NAMELIST'!B375</f>
        <v>2023PEC AI 242</v>
      </c>
      <c r="C387" s="65">
        <f>'STUDENT NAMELIST'!C375</f>
        <v>211423243377</v>
      </c>
      <c r="D387" s="98" t="str">
        <f>'STUDENT NAMELIST'!D375</f>
        <v>SAMEEHA ANVAR ALI</v>
      </c>
      <c r="E387" s="41">
        <v>2</v>
      </c>
      <c r="F387" s="41">
        <v>2</v>
      </c>
      <c r="G387" s="41">
        <v>2</v>
      </c>
      <c r="H387" s="41">
        <v>2</v>
      </c>
      <c r="I387" s="41">
        <v>2</v>
      </c>
      <c r="J387" s="41">
        <v>2</v>
      </c>
      <c r="K387" s="41">
        <v>2</v>
      </c>
      <c r="L387" s="41">
        <v>2</v>
      </c>
      <c r="M387" s="41">
        <v>2</v>
      </c>
      <c r="N387" s="41">
        <v>0</v>
      </c>
      <c r="O387" s="91">
        <v>0</v>
      </c>
      <c r="P387" s="91">
        <v>12</v>
      </c>
      <c r="Q387" s="91">
        <v>13</v>
      </c>
      <c r="R387" s="237">
        <v>0</v>
      </c>
      <c r="S387" s="91">
        <v>0</v>
      </c>
      <c r="T387" s="91">
        <v>13</v>
      </c>
      <c r="U387" s="91">
        <v>0</v>
      </c>
      <c r="V387" s="91">
        <v>13</v>
      </c>
      <c r="W387" s="91">
        <v>7</v>
      </c>
      <c r="X387" s="91">
        <v>0</v>
      </c>
      <c r="Y387" s="91">
        <v>0</v>
      </c>
      <c r="Z387" s="91">
        <v>14</v>
      </c>
      <c r="AA387" s="92">
        <f t="shared" si="84"/>
        <v>90</v>
      </c>
      <c r="AB387" s="284">
        <f t="shared" si="72"/>
        <v>6</v>
      </c>
      <c r="AC387" s="284">
        <f t="shared" si="73"/>
        <v>0</v>
      </c>
      <c r="AD387" s="284">
        <f t="shared" si="74"/>
        <v>42</v>
      </c>
      <c r="AE387" s="284">
        <f t="shared" si="75"/>
        <v>6</v>
      </c>
      <c r="AF387" s="284">
        <f t="shared" si="76"/>
        <v>16</v>
      </c>
      <c r="AG387" s="284">
        <f t="shared" si="85"/>
        <v>14</v>
      </c>
      <c r="AH387" s="4">
        <f t="shared" si="77"/>
        <v>90</v>
      </c>
      <c r="AI387" s="254">
        <f t="shared" si="78"/>
        <v>100</v>
      </c>
      <c r="AJ387" s="254">
        <f t="shared" si="79"/>
        <v>0</v>
      </c>
      <c r="AK387" s="254">
        <f t="shared" si="80"/>
        <v>97.674418604651152</v>
      </c>
      <c r="AL387" s="254">
        <f t="shared" si="81"/>
        <v>100</v>
      </c>
      <c r="AM387" s="254">
        <f t="shared" si="82"/>
        <v>94.117647058823522</v>
      </c>
      <c r="AN387" s="254">
        <f t="shared" si="83"/>
        <v>82.35294117647058</v>
      </c>
    </row>
    <row r="388" spans="1:40" ht="30" customHeight="1" x14ac:dyDescent="0.2">
      <c r="A388" s="41">
        <f>'STUDENT NAMELIST'!A376</f>
        <v>372</v>
      </c>
      <c r="B388" s="65" t="str">
        <f>'STUDENT NAMELIST'!B376</f>
        <v>2023PEC AI 243</v>
      </c>
      <c r="C388" s="65">
        <f>'STUDENT NAMELIST'!C376</f>
        <v>211423243378</v>
      </c>
      <c r="D388" s="98" t="str">
        <f>'STUDENT NAMELIST'!D376</f>
        <v>SANCHANAA P</v>
      </c>
      <c r="E388" s="41">
        <v>2</v>
      </c>
      <c r="F388" s="41">
        <v>2</v>
      </c>
      <c r="G388" s="41">
        <v>2</v>
      </c>
      <c r="H388" s="41">
        <v>2</v>
      </c>
      <c r="I388" s="41">
        <v>2</v>
      </c>
      <c r="J388" s="41">
        <v>2</v>
      </c>
      <c r="K388" s="41">
        <v>2</v>
      </c>
      <c r="L388" s="41">
        <v>0</v>
      </c>
      <c r="M388" s="41">
        <v>0</v>
      </c>
      <c r="N388" s="41">
        <v>0</v>
      </c>
      <c r="O388" s="91">
        <v>11</v>
      </c>
      <c r="P388" s="91">
        <v>0</v>
      </c>
      <c r="Q388" s="91">
        <v>0</v>
      </c>
      <c r="R388" s="237">
        <v>11</v>
      </c>
      <c r="S388" s="91">
        <v>9</v>
      </c>
      <c r="T388" s="91">
        <v>0</v>
      </c>
      <c r="U388" s="91">
        <v>11</v>
      </c>
      <c r="V388" s="91">
        <v>0</v>
      </c>
      <c r="W388" s="91">
        <v>0</v>
      </c>
      <c r="X388" s="91">
        <v>11</v>
      </c>
      <c r="Y388" s="91">
        <v>11</v>
      </c>
      <c r="Z388" s="91">
        <v>0</v>
      </c>
      <c r="AA388" s="92">
        <f t="shared" si="84"/>
        <v>78</v>
      </c>
      <c r="AB388" s="284">
        <f t="shared" si="72"/>
        <v>6</v>
      </c>
      <c r="AC388" s="284">
        <f t="shared" si="73"/>
        <v>0</v>
      </c>
      <c r="AD388" s="284">
        <f t="shared" si="74"/>
        <v>46</v>
      </c>
      <c r="AE388" s="284">
        <f t="shared" si="75"/>
        <v>6</v>
      </c>
      <c r="AF388" s="284">
        <f t="shared" si="76"/>
        <v>13</v>
      </c>
      <c r="AG388" s="284">
        <f t="shared" si="85"/>
        <v>14</v>
      </c>
      <c r="AH388" s="4">
        <f t="shared" si="77"/>
        <v>78</v>
      </c>
      <c r="AI388" s="254">
        <f t="shared" si="78"/>
        <v>100</v>
      </c>
      <c r="AJ388" s="254">
        <f t="shared" si="79"/>
        <v>0</v>
      </c>
      <c r="AK388" s="254">
        <f t="shared" si="80"/>
        <v>82.142857142857139</v>
      </c>
      <c r="AL388" s="254">
        <f t="shared" si="81"/>
        <v>100</v>
      </c>
      <c r="AM388" s="254">
        <f t="shared" si="82"/>
        <v>86.666666666666671</v>
      </c>
      <c r="AN388" s="254">
        <f t="shared" si="83"/>
        <v>93.333333333333329</v>
      </c>
    </row>
    <row r="389" spans="1:40" ht="30" customHeight="1" x14ac:dyDescent="0.2">
      <c r="A389" s="41">
        <f>'STUDENT NAMELIST'!A377</f>
        <v>373</v>
      </c>
      <c r="B389" s="65" t="str">
        <f>'STUDENT NAMELIST'!B377</f>
        <v>2023PEC AI 244</v>
      </c>
      <c r="C389" s="65">
        <f>'STUDENT NAMELIST'!C377</f>
        <v>211423243379</v>
      </c>
      <c r="D389" s="98" t="str">
        <f>'STUDENT NAMELIST'!D377</f>
        <v>SANCTA FANNIE S</v>
      </c>
      <c r="E389" s="41">
        <v>2</v>
      </c>
      <c r="F389" s="41">
        <v>2</v>
      </c>
      <c r="G389" s="41">
        <v>2</v>
      </c>
      <c r="H389" s="41">
        <v>2</v>
      </c>
      <c r="I389" s="41">
        <v>2</v>
      </c>
      <c r="J389" s="41">
        <v>2</v>
      </c>
      <c r="K389" s="41">
        <v>2</v>
      </c>
      <c r="L389" s="41">
        <v>1</v>
      </c>
      <c r="M389" s="41">
        <v>0</v>
      </c>
      <c r="N389" s="41">
        <v>0</v>
      </c>
      <c r="O389" s="91">
        <v>0</v>
      </c>
      <c r="P389" s="91">
        <v>11</v>
      </c>
      <c r="Q389" s="91">
        <v>11</v>
      </c>
      <c r="R389" s="237">
        <v>0</v>
      </c>
      <c r="S389" s="91">
        <v>0</v>
      </c>
      <c r="T389" s="91">
        <v>11</v>
      </c>
      <c r="U389" s="91">
        <v>0</v>
      </c>
      <c r="V389" s="91">
        <v>11</v>
      </c>
      <c r="W389" s="91">
        <v>6</v>
      </c>
      <c r="X389" s="91">
        <v>0</v>
      </c>
      <c r="Y389" s="91">
        <v>0</v>
      </c>
      <c r="Z389" s="91">
        <v>12</v>
      </c>
      <c r="AA389" s="92">
        <f t="shared" si="84"/>
        <v>77</v>
      </c>
      <c r="AB389" s="284">
        <f t="shared" si="72"/>
        <v>6</v>
      </c>
      <c r="AC389" s="284">
        <f t="shared" si="73"/>
        <v>0</v>
      </c>
      <c r="AD389" s="284">
        <f t="shared" si="74"/>
        <v>37</v>
      </c>
      <c r="AE389" s="284">
        <f t="shared" si="75"/>
        <v>6</v>
      </c>
      <c r="AF389" s="284">
        <f t="shared" si="76"/>
        <v>14</v>
      </c>
      <c r="AG389" s="284">
        <f t="shared" si="85"/>
        <v>14</v>
      </c>
      <c r="AH389" s="4">
        <f t="shared" si="77"/>
        <v>77</v>
      </c>
      <c r="AI389" s="254">
        <f t="shared" si="78"/>
        <v>100</v>
      </c>
      <c r="AJ389" s="254">
        <f t="shared" si="79"/>
        <v>0</v>
      </c>
      <c r="AK389" s="254">
        <f t="shared" si="80"/>
        <v>86.04651162790698</v>
      </c>
      <c r="AL389" s="254">
        <f t="shared" si="81"/>
        <v>100</v>
      </c>
      <c r="AM389" s="254">
        <f t="shared" si="82"/>
        <v>82.35294117647058</v>
      </c>
      <c r="AN389" s="254">
        <f t="shared" si="83"/>
        <v>82.35294117647058</v>
      </c>
    </row>
    <row r="390" spans="1:40" ht="30" customHeight="1" x14ac:dyDescent="0.2">
      <c r="A390" s="41">
        <f>'STUDENT NAMELIST'!A378</f>
        <v>374</v>
      </c>
      <c r="B390" s="65" t="str">
        <f>'STUDENT NAMELIST'!B378</f>
        <v>2023PEC AI 245</v>
      </c>
      <c r="C390" s="65">
        <f>'STUDENT NAMELIST'!C378</f>
        <v>211423243380</v>
      </c>
      <c r="D390" s="98" t="str">
        <f>'STUDENT NAMELIST'!D378</f>
        <v>SANDHIYA E</v>
      </c>
      <c r="E390" s="41">
        <v>2</v>
      </c>
      <c r="F390" s="41">
        <v>2</v>
      </c>
      <c r="G390" s="41">
        <v>2</v>
      </c>
      <c r="H390" s="41">
        <v>2</v>
      </c>
      <c r="I390" s="41">
        <v>2</v>
      </c>
      <c r="J390" s="41">
        <v>2</v>
      </c>
      <c r="K390" s="41">
        <v>0</v>
      </c>
      <c r="L390" s="41">
        <v>0</v>
      </c>
      <c r="M390" s="41">
        <v>0</v>
      </c>
      <c r="N390" s="41">
        <v>0</v>
      </c>
      <c r="O390" s="91">
        <v>9</v>
      </c>
      <c r="P390" s="91">
        <v>0</v>
      </c>
      <c r="Q390" s="91">
        <v>0</v>
      </c>
      <c r="R390" s="237">
        <v>9</v>
      </c>
      <c r="S390" s="91">
        <v>8</v>
      </c>
      <c r="T390" s="91">
        <v>0</v>
      </c>
      <c r="U390" s="91">
        <v>9</v>
      </c>
      <c r="V390" s="91">
        <v>0</v>
      </c>
      <c r="W390" s="91">
        <v>0</v>
      </c>
      <c r="X390" s="91">
        <v>11</v>
      </c>
      <c r="Y390" s="91">
        <v>9</v>
      </c>
      <c r="Z390" s="91">
        <v>0</v>
      </c>
      <c r="AA390" s="92">
        <f t="shared" si="84"/>
        <v>67</v>
      </c>
      <c r="AB390" s="284">
        <f t="shared" si="72"/>
        <v>4</v>
      </c>
      <c r="AC390" s="284">
        <f t="shared" si="73"/>
        <v>0</v>
      </c>
      <c r="AD390" s="284">
        <f t="shared" si="74"/>
        <v>39</v>
      </c>
      <c r="AE390" s="284">
        <f t="shared" si="75"/>
        <v>6</v>
      </c>
      <c r="AF390" s="284">
        <f t="shared" si="76"/>
        <v>13</v>
      </c>
      <c r="AG390" s="284">
        <f t="shared" si="85"/>
        <v>14</v>
      </c>
      <c r="AH390" s="4">
        <f t="shared" si="77"/>
        <v>67</v>
      </c>
      <c r="AI390" s="254">
        <f t="shared" si="78"/>
        <v>66.666666666666657</v>
      </c>
      <c r="AJ390" s="254">
        <f t="shared" si="79"/>
        <v>0</v>
      </c>
      <c r="AK390" s="254">
        <f t="shared" si="80"/>
        <v>69.642857142857139</v>
      </c>
      <c r="AL390" s="254">
        <f t="shared" si="81"/>
        <v>100</v>
      </c>
      <c r="AM390" s="254">
        <f t="shared" si="82"/>
        <v>86.666666666666671</v>
      </c>
      <c r="AN390" s="254">
        <f t="shared" si="83"/>
        <v>93.333333333333329</v>
      </c>
    </row>
    <row r="391" spans="1:40" ht="30" customHeight="1" x14ac:dyDescent="0.2">
      <c r="A391" s="41">
        <f>'STUDENT NAMELIST'!A379</f>
        <v>375</v>
      </c>
      <c r="B391" s="65" t="str">
        <f>'STUDENT NAMELIST'!B379</f>
        <v>2023PEC AI 246</v>
      </c>
      <c r="C391" s="65">
        <f>'STUDENT NAMELIST'!C379</f>
        <v>211423243381</v>
      </c>
      <c r="D391" s="98" t="str">
        <f>'STUDENT NAMELIST'!D379</f>
        <v>SANDHIYA R</v>
      </c>
      <c r="E391" s="41">
        <v>2</v>
      </c>
      <c r="F391" s="41">
        <v>2</v>
      </c>
      <c r="G391" s="41">
        <v>2</v>
      </c>
      <c r="H391" s="41">
        <v>2</v>
      </c>
      <c r="I391" s="41">
        <v>2</v>
      </c>
      <c r="J391" s="41">
        <v>2</v>
      </c>
      <c r="K391" s="41">
        <v>2</v>
      </c>
      <c r="L391" s="41">
        <v>2</v>
      </c>
      <c r="M391" s="41">
        <v>2</v>
      </c>
      <c r="N391" s="41">
        <v>1</v>
      </c>
      <c r="O391" s="91">
        <v>0</v>
      </c>
      <c r="P391" s="91">
        <v>13</v>
      </c>
      <c r="Q391" s="91">
        <v>13</v>
      </c>
      <c r="R391" s="237">
        <v>0</v>
      </c>
      <c r="S391" s="91">
        <v>0</v>
      </c>
      <c r="T391" s="91">
        <v>13</v>
      </c>
      <c r="U391" s="91">
        <v>0</v>
      </c>
      <c r="V391" s="91">
        <v>13</v>
      </c>
      <c r="W391" s="91">
        <v>8</v>
      </c>
      <c r="X391" s="91">
        <v>0</v>
      </c>
      <c r="Y391" s="91">
        <v>0</v>
      </c>
      <c r="Z391" s="91">
        <v>14</v>
      </c>
      <c r="AA391" s="92">
        <f t="shared" si="84"/>
        <v>93</v>
      </c>
      <c r="AB391" s="284">
        <f t="shared" si="72"/>
        <v>6</v>
      </c>
      <c r="AC391" s="284">
        <f t="shared" si="73"/>
        <v>1</v>
      </c>
      <c r="AD391" s="284">
        <f t="shared" si="74"/>
        <v>43</v>
      </c>
      <c r="AE391" s="284">
        <f t="shared" si="75"/>
        <v>6</v>
      </c>
      <c r="AF391" s="284">
        <f t="shared" si="76"/>
        <v>16</v>
      </c>
      <c r="AG391" s="284">
        <f t="shared" si="85"/>
        <v>14</v>
      </c>
      <c r="AH391" s="4">
        <f t="shared" si="77"/>
        <v>93</v>
      </c>
      <c r="AI391" s="254">
        <f t="shared" si="78"/>
        <v>100</v>
      </c>
      <c r="AJ391" s="254">
        <f t="shared" si="79"/>
        <v>50</v>
      </c>
      <c r="AK391" s="254">
        <f t="shared" si="80"/>
        <v>100</v>
      </c>
      <c r="AL391" s="254">
        <f t="shared" si="81"/>
        <v>100</v>
      </c>
      <c r="AM391" s="254">
        <f t="shared" si="82"/>
        <v>94.117647058823522</v>
      </c>
      <c r="AN391" s="254">
        <f t="shared" si="83"/>
        <v>82.35294117647058</v>
      </c>
    </row>
    <row r="392" spans="1:40" ht="30" customHeight="1" x14ac:dyDescent="0.2">
      <c r="A392" s="41">
        <f>'STUDENT NAMELIST'!A380</f>
        <v>376</v>
      </c>
      <c r="B392" s="65" t="str">
        <f>'STUDENT NAMELIST'!B380</f>
        <v>2023PEC AI 248</v>
      </c>
      <c r="C392" s="65">
        <f>'STUDENT NAMELIST'!C380</f>
        <v>211423243382</v>
      </c>
      <c r="D392" s="98" t="str">
        <f>'STUDENT NAMELIST'!D380</f>
        <v>SANDHYA C V</v>
      </c>
      <c r="E392" s="41">
        <v>2</v>
      </c>
      <c r="F392" s="41">
        <v>2</v>
      </c>
      <c r="G392" s="41">
        <v>2</v>
      </c>
      <c r="H392" s="41">
        <v>2</v>
      </c>
      <c r="I392" s="41">
        <v>2</v>
      </c>
      <c r="J392" s="41">
        <v>2</v>
      </c>
      <c r="K392" s="41">
        <v>0</v>
      </c>
      <c r="L392" s="41">
        <v>0</v>
      </c>
      <c r="M392" s="41">
        <v>0</v>
      </c>
      <c r="N392" s="41">
        <v>0</v>
      </c>
      <c r="O392" s="91">
        <v>9</v>
      </c>
      <c r="P392" s="91">
        <v>0</v>
      </c>
      <c r="Q392" s="91">
        <v>0</v>
      </c>
      <c r="R392" s="237">
        <v>9</v>
      </c>
      <c r="S392" s="91">
        <v>8</v>
      </c>
      <c r="T392" s="91">
        <v>0</v>
      </c>
      <c r="U392" s="91">
        <v>9</v>
      </c>
      <c r="V392" s="91">
        <v>0</v>
      </c>
      <c r="W392" s="91">
        <v>0</v>
      </c>
      <c r="X392" s="91">
        <v>11</v>
      </c>
      <c r="Y392" s="91">
        <v>9</v>
      </c>
      <c r="Z392" s="91">
        <v>0</v>
      </c>
      <c r="AA392" s="92">
        <f t="shared" si="84"/>
        <v>67</v>
      </c>
      <c r="AB392" s="284">
        <f t="shared" si="72"/>
        <v>4</v>
      </c>
      <c r="AC392" s="284">
        <f t="shared" si="73"/>
        <v>0</v>
      </c>
      <c r="AD392" s="284">
        <f t="shared" si="74"/>
        <v>39</v>
      </c>
      <c r="AE392" s="284">
        <f t="shared" si="75"/>
        <v>6</v>
      </c>
      <c r="AF392" s="284">
        <f t="shared" si="76"/>
        <v>13</v>
      </c>
      <c r="AG392" s="284">
        <f t="shared" si="85"/>
        <v>14</v>
      </c>
      <c r="AH392" s="4">
        <f t="shared" si="77"/>
        <v>67</v>
      </c>
      <c r="AI392" s="254">
        <f t="shared" si="78"/>
        <v>66.666666666666657</v>
      </c>
      <c r="AJ392" s="254">
        <f t="shared" si="79"/>
        <v>0</v>
      </c>
      <c r="AK392" s="254">
        <f t="shared" si="80"/>
        <v>69.642857142857139</v>
      </c>
      <c r="AL392" s="254">
        <f t="shared" si="81"/>
        <v>100</v>
      </c>
      <c r="AM392" s="254">
        <f t="shared" si="82"/>
        <v>86.666666666666671</v>
      </c>
      <c r="AN392" s="254">
        <f t="shared" si="83"/>
        <v>93.333333333333329</v>
      </c>
    </row>
    <row r="393" spans="1:40" ht="30" customHeight="1" x14ac:dyDescent="0.2">
      <c r="A393" s="41">
        <f>'STUDENT NAMELIST'!A381</f>
        <v>377</v>
      </c>
      <c r="B393" s="65" t="str">
        <f>'STUDENT NAMELIST'!B381</f>
        <v>2023PEC AI 390</v>
      </c>
      <c r="C393" s="65">
        <f>'STUDENT NAMELIST'!C381</f>
        <v>211423243383</v>
      </c>
      <c r="D393" s="98" t="str">
        <f>'STUDENT NAMELIST'!D381</f>
        <v>SANJAI P</v>
      </c>
      <c r="E393" s="41">
        <v>0</v>
      </c>
      <c r="F393" s="41">
        <v>0</v>
      </c>
      <c r="G393" s="41">
        <v>0</v>
      </c>
      <c r="H393" s="41">
        <v>0</v>
      </c>
      <c r="I393" s="41">
        <v>0</v>
      </c>
      <c r="J393" s="41">
        <v>0</v>
      </c>
      <c r="K393" s="41">
        <v>0</v>
      </c>
      <c r="L393" s="41">
        <v>0</v>
      </c>
      <c r="M393" s="41">
        <v>0</v>
      </c>
      <c r="N393" s="41">
        <v>0</v>
      </c>
      <c r="O393" s="91">
        <v>0</v>
      </c>
      <c r="P393" s="91">
        <v>10</v>
      </c>
      <c r="Q393" s="91">
        <v>0</v>
      </c>
      <c r="R393" s="237">
        <v>10</v>
      </c>
      <c r="S393" s="91">
        <v>2</v>
      </c>
      <c r="T393" s="91">
        <v>0</v>
      </c>
      <c r="U393" s="91">
        <v>0</v>
      </c>
      <c r="V393" s="91">
        <v>0</v>
      </c>
      <c r="W393" s="91">
        <v>0</v>
      </c>
      <c r="X393" s="91">
        <v>13</v>
      </c>
      <c r="Y393" s="91">
        <v>0</v>
      </c>
      <c r="Z393" s="91">
        <v>0</v>
      </c>
      <c r="AA393" s="92">
        <f t="shared" si="84"/>
        <v>35</v>
      </c>
      <c r="AB393" s="284">
        <f t="shared" si="72"/>
        <v>0</v>
      </c>
      <c r="AC393" s="284">
        <f t="shared" si="73"/>
        <v>0</v>
      </c>
      <c r="AD393" s="284">
        <f t="shared" si="74"/>
        <v>22</v>
      </c>
      <c r="AE393" s="284">
        <f t="shared" si="75"/>
        <v>6</v>
      </c>
      <c r="AF393" s="284">
        <f t="shared" si="76"/>
        <v>15</v>
      </c>
      <c r="AG393" s="284">
        <f t="shared" si="85"/>
        <v>14</v>
      </c>
      <c r="AH393" s="4">
        <f t="shared" si="77"/>
        <v>35</v>
      </c>
      <c r="AI393" s="254">
        <f t="shared" si="78"/>
        <v>0</v>
      </c>
      <c r="AJ393" s="254">
        <f t="shared" si="79"/>
        <v>0</v>
      </c>
      <c r="AK393" s="254">
        <f t="shared" si="80"/>
        <v>51.162790697674424</v>
      </c>
      <c r="AL393" s="254">
        <f t="shared" si="81"/>
        <v>100</v>
      </c>
      <c r="AM393" s="254">
        <f t="shared" si="82"/>
        <v>100</v>
      </c>
      <c r="AN393" s="254">
        <f t="shared" si="83"/>
        <v>93.333333333333329</v>
      </c>
    </row>
    <row r="394" spans="1:40" ht="30" customHeight="1" x14ac:dyDescent="0.2">
      <c r="A394" s="41">
        <f>'STUDENT NAMELIST'!A382</f>
        <v>378</v>
      </c>
      <c r="B394" s="65" t="str">
        <f>'STUDENT NAMELIST'!B382</f>
        <v>2023PEC AI 391</v>
      </c>
      <c r="C394" s="65">
        <f>'STUDENT NAMELIST'!C382</f>
        <v>211423243384</v>
      </c>
      <c r="D394" s="98" t="str">
        <f>'STUDENT NAMELIST'!D382</f>
        <v>SANJAY KARTHI A</v>
      </c>
      <c r="E394" s="41">
        <v>0</v>
      </c>
      <c r="F394" s="41">
        <v>2</v>
      </c>
      <c r="G394" s="41">
        <v>0</v>
      </c>
      <c r="H394" s="41">
        <v>0</v>
      </c>
      <c r="I394" s="41">
        <v>0</v>
      </c>
      <c r="J394" s="41">
        <v>0</v>
      </c>
      <c r="K394" s="41">
        <v>0</v>
      </c>
      <c r="L394" s="41">
        <v>1</v>
      </c>
      <c r="M394" s="41">
        <v>0</v>
      </c>
      <c r="N394" s="41">
        <v>2</v>
      </c>
      <c r="O394" s="91">
        <v>13</v>
      </c>
      <c r="P394" s="91">
        <v>0</v>
      </c>
      <c r="Q394" s="91">
        <v>0</v>
      </c>
      <c r="R394" s="237">
        <v>0</v>
      </c>
      <c r="S394" s="91">
        <v>4</v>
      </c>
      <c r="T394" s="91">
        <v>0</v>
      </c>
      <c r="U394" s="91">
        <v>13</v>
      </c>
      <c r="V394" s="91">
        <v>0</v>
      </c>
      <c r="W394" s="91">
        <v>13</v>
      </c>
      <c r="X394" s="91">
        <v>0</v>
      </c>
      <c r="Y394" s="91">
        <v>0</v>
      </c>
      <c r="Z394" s="91">
        <v>10</v>
      </c>
      <c r="AA394" s="92">
        <f t="shared" si="84"/>
        <v>58</v>
      </c>
      <c r="AB394" s="284">
        <f t="shared" si="72"/>
        <v>2</v>
      </c>
      <c r="AC394" s="284">
        <f t="shared" si="73"/>
        <v>2</v>
      </c>
      <c r="AD394" s="284">
        <f t="shared" si="74"/>
        <v>30</v>
      </c>
      <c r="AE394" s="284">
        <f t="shared" si="75"/>
        <v>6</v>
      </c>
      <c r="AF394" s="284">
        <f t="shared" si="76"/>
        <v>12</v>
      </c>
      <c r="AG394" s="284">
        <f t="shared" si="85"/>
        <v>14</v>
      </c>
      <c r="AH394" s="4">
        <f t="shared" si="77"/>
        <v>58</v>
      </c>
      <c r="AI394" s="254">
        <f t="shared" si="78"/>
        <v>33.333333333333329</v>
      </c>
      <c r="AJ394" s="254">
        <f t="shared" si="79"/>
        <v>100</v>
      </c>
      <c r="AK394" s="254">
        <f t="shared" si="80"/>
        <v>69.767441860465112</v>
      </c>
      <c r="AL394" s="254">
        <f t="shared" si="81"/>
        <v>100</v>
      </c>
      <c r="AM394" s="254">
        <f t="shared" si="82"/>
        <v>70.588235294117652</v>
      </c>
      <c r="AN394" s="254">
        <f t="shared" si="83"/>
        <v>82.35294117647058</v>
      </c>
    </row>
    <row r="395" spans="1:40" ht="30" customHeight="1" x14ac:dyDescent="0.2">
      <c r="A395" s="41">
        <f>'STUDENT NAMELIST'!A383</f>
        <v>379</v>
      </c>
      <c r="B395" s="65" t="str">
        <f>'STUDENT NAMELIST'!B383</f>
        <v>2023PEC AI 392</v>
      </c>
      <c r="C395" s="65">
        <f>'STUDENT NAMELIST'!C383</f>
        <v>211423243385</v>
      </c>
      <c r="D395" s="98" t="str">
        <f>'STUDENT NAMELIST'!D383</f>
        <v>SANJAY M</v>
      </c>
      <c r="E395" s="41">
        <v>2</v>
      </c>
      <c r="F395" s="41">
        <v>2</v>
      </c>
      <c r="G395" s="41">
        <v>2</v>
      </c>
      <c r="H395" s="41">
        <v>1</v>
      </c>
      <c r="I395" s="41">
        <v>0</v>
      </c>
      <c r="J395" s="41">
        <v>0</v>
      </c>
      <c r="K395" s="41">
        <v>0</v>
      </c>
      <c r="L395" s="41">
        <v>0</v>
      </c>
      <c r="M395" s="41">
        <v>0</v>
      </c>
      <c r="N395" s="41">
        <v>0</v>
      </c>
      <c r="O395" s="91">
        <v>0</v>
      </c>
      <c r="P395" s="91">
        <v>5</v>
      </c>
      <c r="Q395" s="91">
        <v>6</v>
      </c>
      <c r="R395" s="237">
        <v>0</v>
      </c>
      <c r="S395" s="91">
        <v>0</v>
      </c>
      <c r="T395" s="91">
        <v>6</v>
      </c>
      <c r="U395" s="91">
        <v>0</v>
      </c>
      <c r="V395" s="91">
        <v>6</v>
      </c>
      <c r="W395" s="91">
        <v>1</v>
      </c>
      <c r="X395" s="91">
        <v>0</v>
      </c>
      <c r="Y395" s="91">
        <v>0</v>
      </c>
      <c r="Z395" s="91">
        <v>10</v>
      </c>
      <c r="AA395" s="92">
        <f t="shared" si="84"/>
        <v>41</v>
      </c>
      <c r="AB395" s="284">
        <f t="shared" si="72"/>
        <v>4</v>
      </c>
      <c r="AC395" s="284">
        <f t="shared" si="73"/>
        <v>0</v>
      </c>
      <c r="AD395" s="284">
        <f t="shared" si="74"/>
        <v>18</v>
      </c>
      <c r="AE395" s="284">
        <f t="shared" si="75"/>
        <v>6</v>
      </c>
      <c r="AF395" s="284">
        <f t="shared" si="76"/>
        <v>12</v>
      </c>
      <c r="AG395" s="284">
        <f t="shared" si="85"/>
        <v>14</v>
      </c>
      <c r="AH395" s="4">
        <f t="shared" si="77"/>
        <v>41</v>
      </c>
      <c r="AI395" s="254">
        <f t="shared" si="78"/>
        <v>66.666666666666657</v>
      </c>
      <c r="AJ395" s="254">
        <f t="shared" si="79"/>
        <v>0</v>
      </c>
      <c r="AK395" s="254">
        <f t="shared" si="80"/>
        <v>41.860465116279073</v>
      </c>
      <c r="AL395" s="254">
        <f t="shared" si="81"/>
        <v>100</v>
      </c>
      <c r="AM395" s="254">
        <f t="shared" si="82"/>
        <v>70.588235294117652</v>
      </c>
      <c r="AN395" s="254">
        <f t="shared" si="83"/>
        <v>82.35294117647058</v>
      </c>
    </row>
    <row r="396" spans="1:40" ht="30" customHeight="1" x14ac:dyDescent="0.2">
      <c r="A396" s="41">
        <f>'STUDENT NAMELIST'!A384</f>
        <v>380</v>
      </c>
      <c r="B396" s="65" t="str">
        <f>'STUDENT NAMELIST'!B384</f>
        <v>2023PEC AI 393</v>
      </c>
      <c r="C396" s="65">
        <f>'STUDENT NAMELIST'!C384</f>
        <v>211423243386</v>
      </c>
      <c r="D396" s="98" t="str">
        <f>'STUDENT NAMELIST'!D384</f>
        <v>SANJEEV S</v>
      </c>
      <c r="E396" s="41">
        <v>2</v>
      </c>
      <c r="F396" s="41">
        <v>2</v>
      </c>
      <c r="G396" s="41">
        <v>0</v>
      </c>
      <c r="H396" s="41">
        <v>0</v>
      </c>
      <c r="I396" s="41">
        <v>2</v>
      </c>
      <c r="J396" s="41">
        <v>2</v>
      </c>
      <c r="K396" s="41">
        <v>2</v>
      </c>
      <c r="L396" s="41">
        <v>2</v>
      </c>
      <c r="M396" s="41">
        <v>2</v>
      </c>
      <c r="N396" s="41">
        <v>2</v>
      </c>
      <c r="O396" s="91">
        <v>13</v>
      </c>
      <c r="P396" s="91">
        <v>0</v>
      </c>
      <c r="Q396" s="91">
        <v>0</v>
      </c>
      <c r="R396" s="237">
        <v>0</v>
      </c>
      <c r="S396" s="91">
        <v>4</v>
      </c>
      <c r="T396" s="91">
        <v>0</v>
      </c>
      <c r="U396" s="91">
        <v>13</v>
      </c>
      <c r="V396" s="91">
        <v>0</v>
      </c>
      <c r="W396" s="91">
        <v>0</v>
      </c>
      <c r="X396" s="91">
        <v>13</v>
      </c>
      <c r="Y396" s="91">
        <v>0</v>
      </c>
      <c r="Z396" s="91">
        <v>15</v>
      </c>
      <c r="AA396" s="92">
        <f t="shared" si="84"/>
        <v>74</v>
      </c>
      <c r="AB396" s="284">
        <f t="shared" si="72"/>
        <v>6</v>
      </c>
      <c r="AC396" s="284">
        <f t="shared" si="73"/>
        <v>2</v>
      </c>
      <c r="AD396" s="284">
        <f t="shared" si="74"/>
        <v>32</v>
      </c>
      <c r="AE396" s="284">
        <f t="shared" si="75"/>
        <v>6</v>
      </c>
      <c r="AF396" s="284">
        <f t="shared" si="76"/>
        <v>30</v>
      </c>
      <c r="AG396" s="284">
        <f t="shared" si="85"/>
        <v>14</v>
      </c>
      <c r="AH396" s="4">
        <f t="shared" si="77"/>
        <v>74</v>
      </c>
      <c r="AI396" s="254">
        <f t="shared" si="78"/>
        <v>100</v>
      </c>
      <c r="AJ396" s="254">
        <f t="shared" si="79"/>
        <v>100</v>
      </c>
      <c r="AK396" s="254">
        <f t="shared" si="80"/>
        <v>74.418604651162795</v>
      </c>
      <c r="AL396" s="254">
        <f t="shared" si="81"/>
        <v>100</v>
      </c>
      <c r="AM396" s="254">
        <f t="shared" si="82"/>
        <v>100</v>
      </c>
      <c r="AN396" s="254">
        <f t="shared" si="83"/>
        <v>46.666666666666664</v>
      </c>
    </row>
    <row r="397" spans="1:40" ht="30" customHeight="1" x14ac:dyDescent="0.2">
      <c r="A397" s="41">
        <f>'STUDENT NAMELIST'!A385</f>
        <v>381</v>
      </c>
      <c r="B397" s="65" t="str">
        <f>'STUDENT NAMELIST'!B385</f>
        <v>2023PEC AI 247</v>
      </c>
      <c r="C397" s="65">
        <f>'STUDENT NAMELIST'!C385</f>
        <v>211423243387</v>
      </c>
      <c r="D397" s="98" t="str">
        <f>'STUDENT NAMELIST'!D385</f>
        <v xml:space="preserve">SANTHIYA R </v>
      </c>
      <c r="E397" s="41">
        <v>2</v>
      </c>
      <c r="F397" s="41">
        <v>0</v>
      </c>
      <c r="G397" s="41">
        <v>0</v>
      </c>
      <c r="H397" s="41">
        <v>0</v>
      </c>
      <c r="I397" s="41">
        <v>0</v>
      </c>
      <c r="J397" s="41">
        <v>1</v>
      </c>
      <c r="K397" s="41">
        <v>2</v>
      </c>
      <c r="L397" s="41">
        <v>0</v>
      </c>
      <c r="M397" s="41">
        <v>0</v>
      </c>
      <c r="N397" s="41">
        <v>0</v>
      </c>
      <c r="O397" s="91">
        <v>0</v>
      </c>
      <c r="P397" s="91">
        <v>0</v>
      </c>
      <c r="Q397" s="91">
        <v>0</v>
      </c>
      <c r="R397" s="237">
        <v>6</v>
      </c>
      <c r="S397" s="91">
        <v>4</v>
      </c>
      <c r="T397" s="91">
        <v>0</v>
      </c>
      <c r="U397" s="91">
        <v>8</v>
      </c>
      <c r="V397" s="91">
        <v>0</v>
      </c>
      <c r="W397" s="91">
        <v>0</v>
      </c>
      <c r="X397" s="91">
        <v>0</v>
      </c>
      <c r="Y397" s="91">
        <v>0</v>
      </c>
      <c r="Z397" s="91">
        <v>14</v>
      </c>
      <c r="AA397" s="92">
        <f t="shared" si="84"/>
        <v>37</v>
      </c>
      <c r="AB397" s="284">
        <f t="shared" si="72"/>
        <v>4</v>
      </c>
      <c r="AC397" s="284">
        <f t="shared" si="73"/>
        <v>0</v>
      </c>
      <c r="AD397" s="284">
        <f t="shared" si="74"/>
        <v>18</v>
      </c>
      <c r="AE397" s="284">
        <f t="shared" si="75"/>
        <v>6</v>
      </c>
      <c r="AF397" s="284">
        <f t="shared" si="76"/>
        <v>16</v>
      </c>
      <c r="AG397" s="284">
        <f t="shared" si="85"/>
        <v>14</v>
      </c>
      <c r="AH397" s="4">
        <f t="shared" si="77"/>
        <v>37</v>
      </c>
      <c r="AI397" s="254">
        <f t="shared" si="78"/>
        <v>66.666666666666657</v>
      </c>
      <c r="AJ397" s="254">
        <f t="shared" si="79"/>
        <v>0</v>
      </c>
      <c r="AK397" s="254">
        <f t="shared" si="80"/>
        <v>41.860465116279073</v>
      </c>
      <c r="AL397" s="254">
        <f t="shared" si="81"/>
        <v>100</v>
      </c>
      <c r="AM397" s="254">
        <f t="shared" si="82"/>
        <v>94.117647058823522</v>
      </c>
      <c r="AN397" s="254">
        <f t="shared" si="83"/>
        <v>82.35294117647058</v>
      </c>
    </row>
    <row r="398" spans="1:40" ht="30" customHeight="1" x14ac:dyDescent="0.2">
      <c r="A398" s="41">
        <f>'STUDENT NAMELIST'!A386</f>
        <v>382</v>
      </c>
      <c r="B398" s="65" t="str">
        <f>'STUDENT NAMELIST'!B386</f>
        <v>2023PEC AI 394</v>
      </c>
      <c r="C398" s="65">
        <f>'STUDENT NAMELIST'!C386</f>
        <v>211423243388</v>
      </c>
      <c r="D398" s="98" t="str">
        <f>'STUDENT NAMELIST'!D386</f>
        <v>SANTHOSH D</v>
      </c>
      <c r="E398" s="41">
        <v>2</v>
      </c>
      <c r="F398" s="41">
        <v>2</v>
      </c>
      <c r="G398" s="41">
        <v>2</v>
      </c>
      <c r="H398" s="41">
        <v>2</v>
      </c>
      <c r="I398" s="41">
        <v>2</v>
      </c>
      <c r="J398" s="41">
        <v>2</v>
      </c>
      <c r="K398" s="41">
        <v>2</v>
      </c>
      <c r="L398" s="41">
        <v>0</v>
      </c>
      <c r="M398" s="41">
        <v>2</v>
      </c>
      <c r="N398" s="41">
        <v>2</v>
      </c>
      <c r="O398" s="91">
        <v>13</v>
      </c>
      <c r="P398" s="91">
        <v>0</v>
      </c>
      <c r="Q398" s="91">
        <v>0</v>
      </c>
      <c r="R398" s="237">
        <v>13</v>
      </c>
      <c r="S398" s="91">
        <v>13</v>
      </c>
      <c r="T398" s="91">
        <v>0</v>
      </c>
      <c r="U398" s="91">
        <v>13</v>
      </c>
      <c r="V398" s="91">
        <v>0</v>
      </c>
      <c r="W398" s="91">
        <v>0</v>
      </c>
      <c r="X398" s="91">
        <v>13</v>
      </c>
      <c r="Y398" s="91">
        <v>0</v>
      </c>
      <c r="Z398" s="91">
        <v>12</v>
      </c>
      <c r="AA398" s="92">
        <f t="shared" si="84"/>
        <v>95</v>
      </c>
      <c r="AB398" s="284">
        <f t="shared" si="72"/>
        <v>6</v>
      </c>
      <c r="AC398" s="284">
        <f t="shared" si="73"/>
        <v>2</v>
      </c>
      <c r="AD398" s="284">
        <f t="shared" si="74"/>
        <v>56</v>
      </c>
      <c r="AE398" s="284">
        <f t="shared" si="75"/>
        <v>6</v>
      </c>
      <c r="AF398" s="284">
        <f t="shared" si="76"/>
        <v>27</v>
      </c>
      <c r="AG398" s="284">
        <f t="shared" si="85"/>
        <v>14</v>
      </c>
      <c r="AH398" s="4">
        <f t="shared" si="77"/>
        <v>95</v>
      </c>
      <c r="AI398" s="254">
        <f t="shared" si="78"/>
        <v>100</v>
      </c>
      <c r="AJ398" s="254">
        <f t="shared" si="79"/>
        <v>100</v>
      </c>
      <c r="AK398" s="254">
        <f t="shared" si="80"/>
        <v>100</v>
      </c>
      <c r="AL398" s="254">
        <f t="shared" si="81"/>
        <v>100</v>
      </c>
      <c r="AM398" s="254">
        <f t="shared" si="82"/>
        <v>90</v>
      </c>
      <c r="AN398" s="254">
        <f t="shared" si="83"/>
        <v>46.666666666666664</v>
      </c>
    </row>
    <row r="399" spans="1:40" ht="30" customHeight="1" x14ac:dyDescent="0.2">
      <c r="A399" s="41">
        <f>'STUDENT NAMELIST'!A387</f>
        <v>383</v>
      </c>
      <c r="B399" s="65" t="str">
        <f>'STUDENT NAMELIST'!B387</f>
        <v>2023PEC AI 395</v>
      </c>
      <c r="C399" s="65">
        <f>'STUDENT NAMELIST'!C387</f>
        <v>211423243389</v>
      </c>
      <c r="D399" s="98" t="str">
        <f>'STUDENT NAMELIST'!D387</f>
        <v>SANTHOSH KUMAR M</v>
      </c>
      <c r="E399" s="41">
        <v>2</v>
      </c>
      <c r="F399" s="41">
        <v>2</v>
      </c>
      <c r="G399" s="41">
        <v>2</v>
      </c>
      <c r="H399" s="41">
        <v>0</v>
      </c>
      <c r="I399" s="41">
        <v>2</v>
      </c>
      <c r="J399" s="41">
        <v>2</v>
      </c>
      <c r="K399" s="41">
        <v>1</v>
      </c>
      <c r="L399" s="41">
        <v>2</v>
      </c>
      <c r="M399" s="41">
        <v>2</v>
      </c>
      <c r="N399" s="41">
        <v>0</v>
      </c>
      <c r="O399" s="91">
        <v>13</v>
      </c>
      <c r="P399" s="91">
        <v>0</v>
      </c>
      <c r="Q399" s="91">
        <v>0</v>
      </c>
      <c r="R399" s="237">
        <v>4</v>
      </c>
      <c r="S399" s="91">
        <v>4</v>
      </c>
      <c r="T399" s="91">
        <v>0</v>
      </c>
      <c r="U399" s="91">
        <v>13</v>
      </c>
      <c r="V399" s="91">
        <v>0</v>
      </c>
      <c r="W399" s="91">
        <v>0</v>
      </c>
      <c r="X399" s="91">
        <v>13</v>
      </c>
      <c r="Y399" s="91">
        <v>0</v>
      </c>
      <c r="Z399" s="91">
        <v>15</v>
      </c>
      <c r="AA399" s="92">
        <f t="shared" si="84"/>
        <v>77</v>
      </c>
      <c r="AB399" s="284">
        <f t="shared" si="72"/>
        <v>5</v>
      </c>
      <c r="AC399" s="284">
        <f t="shared" si="73"/>
        <v>0</v>
      </c>
      <c r="AD399" s="284">
        <f t="shared" si="74"/>
        <v>36</v>
      </c>
      <c r="AE399" s="284">
        <f t="shared" si="75"/>
        <v>6</v>
      </c>
      <c r="AF399" s="284">
        <f t="shared" si="76"/>
        <v>30</v>
      </c>
      <c r="AG399" s="284">
        <f t="shared" si="85"/>
        <v>14</v>
      </c>
      <c r="AH399" s="4">
        <f t="shared" si="77"/>
        <v>77</v>
      </c>
      <c r="AI399" s="254">
        <f t="shared" si="78"/>
        <v>83.333333333333343</v>
      </c>
      <c r="AJ399" s="254">
        <f t="shared" si="79"/>
        <v>0</v>
      </c>
      <c r="AK399" s="254">
        <f t="shared" si="80"/>
        <v>64.285714285714292</v>
      </c>
      <c r="AL399" s="254">
        <f t="shared" si="81"/>
        <v>100</v>
      </c>
      <c r="AM399" s="254">
        <f t="shared" si="82"/>
        <v>100</v>
      </c>
      <c r="AN399" s="254">
        <f t="shared" si="83"/>
        <v>46.666666666666664</v>
      </c>
    </row>
    <row r="400" spans="1:40" ht="30" customHeight="1" x14ac:dyDescent="0.2">
      <c r="A400" s="41">
        <f>'STUDENT NAMELIST'!A388</f>
        <v>384</v>
      </c>
      <c r="B400" s="65" t="str">
        <f>'STUDENT NAMELIST'!B388</f>
        <v>2023PEC AI 396</v>
      </c>
      <c r="C400" s="65">
        <f>'STUDENT NAMELIST'!C388</f>
        <v>211423243390</v>
      </c>
      <c r="D400" s="98" t="str">
        <f>'STUDENT NAMELIST'!D388</f>
        <v xml:space="preserve">SANTHOSH M </v>
      </c>
      <c r="E400" s="41">
        <v>0</v>
      </c>
      <c r="F400" s="41">
        <v>0</v>
      </c>
      <c r="G400" s="41">
        <v>0</v>
      </c>
      <c r="H400" s="41">
        <v>0</v>
      </c>
      <c r="I400" s="41">
        <v>0</v>
      </c>
      <c r="J400" s="41">
        <v>0</v>
      </c>
      <c r="K400" s="41">
        <v>0</v>
      </c>
      <c r="L400" s="41">
        <v>0</v>
      </c>
      <c r="M400" s="41">
        <v>0</v>
      </c>
      <c r="N400" s="41">
        <v>2</v>
      </c>
      <c r="O400" s="91">
        <v>0</v>
      </c>
      <c r="P400" s="91">
        <v>0</v>
      </c>
      <c r="Q400" s="91">
        <v>0</v>
      </c>
      <c r="R400" s="237">
        <v>13</v>
      </c>
      <c r="S400" s="91">
        <v>0</v>
      </c>
      <c r="T400" s="91">
        <v>0</v>
      </c>
      <c r="U400" s="91">
        <v>13</v>
      </c>
      <c r="V400" s="91">
        <v>0</v>
      </c>
      <c r="W400" s="91">
        <v>0</v>
      </c>
      <c r="X400" s="91">
        <v>3</v>
      </c>
      <c r="Y400" s="91">
        <v>0</v>
      </c>
      <c r="Z400" s="91">
        <v>12</v>
      </c>
      <c r="AA400" s="92">
        <f t="shared" si="84"/>
        <v>43</v>
      </c>
      <c r="AB400" s="284">
        <f t="shared" si="72"/>
        <v>0</v>
      </c>
      <c r="AC400" s="284">
        <f t="shared" si="73"/>
        <v>2</v>
      </c>
      <c r="AD400" s="284">
        <f t="shared" si="74"/>
        <v>26</v>
      </c>
      <c r="AE400" s="284">
        <f t="shared" si="75"/>
        <v>6</v>
      </c>
      <c r="AF400" s="284">
        <f t="shared" si="76"/>
        <v>17</v>
      </c>
      <c r="AG400" s="284">
        <f t="shared" si="85"/>
        <v>14</v>
      </c>
      <c r="AH400" s="4">
        <f t="shared" si="77"/>
        <v>43</v>
      </c>
      <c r="AI400" s="254">
        <f t="shared" si="78"/>
        <v>0</v>
      </c>
      <c r="AJ400" s="254">
        <f t="shared" si="79"/>
        <v>100</v>
      </c>
      <c r="AK400" s="254">
        <f t="shared" si="80"/>
        <v>86.666666666666671</v>
      </c>
      <c r="AL400" s="254">
        <f t="shared" si="81"/>
        <v>100</v>
      </c>
      <c r="AM400" s="254">
        <f t="shared" si="82"/>
        <v>56.666666666666664</v>
      </c>
      <c r="AN400" s="254">
        <f t="shared" si="83"/>
        <v>46.666666666666664</v>
      </c>
    </row>
    <row r="401" spans="1:40" ht="30" customHeight="1" x14ac:dyDescent="0.2">
      <c r="A401" s="41">
        <f>'STUDENT NAMELIST'!A389</f>
        <v>385</v>
      </c>
      <c r="B401" s="65" t="str">
        <f>'STUDENT NAMELIST'!B389</f>
        <v>2023PEC AI 397</v>
      </c>
      <c r="C401" s="65">
        <f>'STUDENT NAMELIST'!C389</f>
        <v>211423243391</v>
      </c>
      <c r="D401" s="98" t="str">
        <f>'STUDENT NAMELIST'!D389</f>
        <v>SANTHOSH V</v>
      </c>
      <c r="E401" s="41">
        <v>2</v>
      </c>
      <c r="F401" s="41">
        <v>0</v>
      </c>
      <c r="G401" s="41">
        <v>2</v>
      </c>
      <c r="H401" s="41">
        <v>2</v>
      </c>
      <c r="I401" s="41">
        <v>0</v>
      </c>
      <c r="J401" s="41">
        <v>2</v>
      </c>
      <c r="K401" s="41">
        <v>2</v>
      </c>
      <c r="L401" s="41">
        <v>2</v>
      </c>
      <c r="M401" s="41">
        <v>0</v>
      </c>
      <c r="N401" s="41">
        <v>0</v>
      </c>
      <c r="O401" s="91">
        <v>0</v>
      </c>
      <c r="P401" s="91">
        <v>6</v>
      </c>
      <c r="Q401" s="91">
        <v>10</v>
      </c>
      <c r="R401" s="237">
        <v>0</v>
      </c>
      <c r="S401" s="91">
        <v>4</v>
      </c>
      <c r="T401" s="91">
        <v>0</v>
      </c>
      <c r="U401" s="91">
        <v>13</v>
      </c>
      <c r="V401" s="91">
        <v>0</v>
      </c>
      <c r="W401" s="91">
        <v>13</v>
      </c>
      <c r="X401" s="91">
        <v>0</v>
      </c>
      <c r="Y401" s="91">
        <v>0</v>
      </c>
      <c r="Z401" s="91">
        <v>12</v>
      </c>
      <c r="AA401" s="92">
        <f t="shared" si="84"/>
        <v>70</v>
      </c>
      <c r="AB401" s="284">
        <f t="shared" si="72"/>
        <v>4</v>
      </c>
      <c r="AC401" s="284">
        <f t="shared" si="73"/>
        <v>0</v>
      </c>
      <c r="AD401" s="284">
        <f t="shared" si="74"/>
        <v>35</v>
      </c>
      <c r="AE401" s="284">
        <f t="shared" si="75"/>
        <v>6</v>
      </c>
      <c r="AF401" s="284">
        <f t="shared" si="76"/>
        <v>14</v>
      </c>
      <c r="AG401" s="284">
        <f t="shared" si="85"/>
        <v>14</v>
      </c>
      <c r="AH401" s="4">
        <f t="shared" si="77"/>
        <v>70</v>
      </c>
      <c r="AI401" s="254">
        <f t="shared" si="78"/>
        <v>66.666666666666657</v>
      </c>
      <c r="AJ401" s="254">
        <f t="shared" si="79"/>
        <v>0</v>
      </c>
      <c r="AK401" s="254">
        <f t="shared" si="80"/>
        <v>62.5</v>
      </c>
      <c r="AL401" s="254">
        <f t="shared" si="81"/>
        <v>100</v>
      </c>
      <c r="AM401" s="254">
        <f t="shared" si="82"/>
        <v>82.35294117647058</v>
      </c>
      <c r="AN401" s="254">
        <f t="shared" si="83"/>
        <v>82.35294117647058</v>
      </c>
    </row>
    <row r="402" spans="1:40" ht="30" customHeight="1" x14ac:dyDescent="0.2">
      <c r="A402" s="41">
        <f>'STUDENT NAMELIST'!A390</f>
        <v>386</v>
      </c>
      <c r="B402" s="65" t="str">
        <f>'STUDENT NAMELIST'!B390</f>
        <v>2023PEC AI 398</v>
      </c>
      <c r="C402" s="65">
        <f>'STUDENT NAMELIST'!C390</f>
        <v>211423243392</v>
      </c>
      <c r="D402" s="98" t="str">
        <f>'STUDENT NAMELIST'!D390</f>
        <v>SANTHOSH V</v>
      </c>
      <c r="E402" s="41">
        <v>2</v>
      </c>
      <c r="F402" s="41">
        <v>2</v>
      </c>
      <c r="G402" s="41">
        <v>2</v>
      </c>
      <c r="H402" s="41">
        <v>2</v>
      </c>
      <c r="I402" s="41">
        <v>2</v>
      </c>
      <c r="J402" s="41">
        <v>2</v>
      </c>
      <c r="K402" s="41">
        <v>2</v>
      </c>
      <c r="L402" s="41">
        <v>2</v>
      </c>
      <c r="M402" s="41">
        <v>0</v>
      </c>
      <c r="N402" s="41">
        <v>2</v>
      </c>
      <c r="O402" s="91">
        <v>13</v>
      </c>
      <c r="P402" s="91">
        <v>0</v>
      </c>
      <c r="Q402" s="91">
        <v>0</v>
      </c>
      <c r="R402" s="237">
        <v>10</v>
      </c>
      <c r="S402" s="91">
        <v>10</v>
      </c>
      <c r="T402" s="91">
        <v>0</v>
      </c>
      <c r="U402" s="91">
        <v>13</v>
      </c>
      <c r="V402" s="91">
        <v>0</v>
      </c>
      <c r="W402" s="91">
        <v>0</v>
      </c>
      <c r="X402" s="91">
        <v>13</v>
      </c>
      <c r="Y402" s="91">
        <v>0</v>
      </c>
      <c r="Z402" s="91">
        <v>15</v>
      </c>
      <c r="AA402" s="92">
        <f t="shared" si="84"/>
        <v>92</v>
      </c>
      <c r="AB402" s="284">
        <f t="shared" ref="AB402:AB465" si="86">SUMIF($E$14:$N$14,"CO1",E402:N402)+IF(O402&gt;=0,SUMPRODUCT(($O$14:$Z$14="CO1")*(O402:Z402)*MOD(COLUMN($O$14:$Z$14)-COLUMN($O$14)+1,2))+SUMPRODUCT(($P$14:$Z$14="CO1")*(P402:Z402)*MOD(COLUMN($P$14:$Z$14)-COLUMN($P$14)+1,2)))</f>
        <v>6</v>
      </c>
      <c r="AC402" s="284">
        <f t="shared" ref="AC402:AC465" si="87">SUMIF($E$14:$N$14,"CO2",E402:N402)+IF(O402&gt;=0,SUMPRODUCT(($O$14:$Z$14="CO2")*(O402:Z402)*MOD(COLUMN($O$14:$Z$14)-COLUMN($O$14)+1,2))+SUMPRODUCT(($P$14:$Z$14="CO2")*(Q402:AA402)*MOD(COLUMN($P$14:$Z$14)-COLUMN($P$14)+1,2)))</f>
        <v>2</v>
      </c>
      <c r="AD402" s="284">
        <f t="shared" ref="AD402:AD465" si="88">SUMIF($E$14:$N$14,"CO3",E402:N402)+IF(O402&gt;=0,    SUMPRODUCT(($O$14:$Z$14="CO3")*(O402:Z402)*MOD(COLUMN($O$14:$Z$14)-COLUMN($O$14)+1,2))+    SUMPRODUCT(($P$14:$Z$14="CO3")*(P402:Z402)*MOD(COLUMN($P$14:$Z$14)-COLUMN($P$14)+1,2)))</f>
        <v>50</v>
      </c>
      <c r="AE402" s="284">
        <f t="shared" ref="AE402:AE465" si="89">SUMIF($E$14:$N$14,"CO4",$E$17:$N$17) + IF(O402&gt;=0,    SUMPRODUCT(($O$14:$Z$14="CO4")*(O402:Z402)*MOD(COLUMN($O$14:$Z$14)-COLUMN($O$14)+1,2))+    SUMPRODUCT(($P$14:$Z$14="CO4")*(P402:Z402)*MOD(COLUMN($P$14:$Z$14)-COLUMN($P$14)+1,2)))</f>
        <v>6</v>
      </c>
      <c r="AF402" s="284">
        <f t="shared" ref="AF402:AF465" si="90">SUMIF($E$14:$N$14,"CO5",$E$17:$N$17) + IF(O402&gt;=0,    SUMPRODUCT(($O$14:$Z$14="CO5")*(O402:Z402)*MOD(COLUMN($O$14:$Z$14)-COLUMN($O$14)+1,2))+    SUMPRODUCT(($P$14:$Z$14="CO5")*(P402:Z402)*MOD(COLUMN($P$14:$Z$14)-COLUMN($P$14)+1,2)) )</f>
        <v>30</v>
      </c>
      <c r="AG402" s="284">
        <f t="shared" si="85"/>
        <v>14</v>
      </c>
      <c r="AH402" s="4">
        <f t="shared" ref="AH402:AH465" si="91">SUM(E402:Z402)</f>
        <v>92</v>
      </c>
      <c r="AI402" s="254">
        <f t="shared" ref="AI402:AI465" si="92">AB402/(SUMIF($E$14:$N$14,"CO1",$E$13:$N$13)+SUMPRODUCT(($O$14:$Z$14="CO1")*($O402:$Z402&gt;0)*($O$13:$Z$13)))*100</f>
        <v>100</v>
      </c>
      <c r="AJ402" s="254">
        <f t="shared" ref="AJ402:AJ465" si="93">AC402/(SUMIF($E$14:$N$14,"CO2",$E$13:$N$13)+SUMPRODUCT(($O$14:$Z$14="CO2")*($O402:$Z402&gt;0)*($O$13:$Z$13)))*100</f>
        <v>100</v>
      </c>
      <c r="AK402" s="254">
        <f t="shared" ref="AK402:AK465" si="94">AD402/(SUMIF($E$14:$N$14,"CO3",$E$13:$N$13)+SUMPRODUCT(($O$14:$Z$14="CO3")*($O402:$Z402&gt;0)*($O$13:$Z$13)))*100</f>
        <v>89.285714285714292</v>
      </c>
      <c r="AL402" s="254">
        <f t="shared" ref="AL402:AL465" si="95">AE402/(SUMIF($E$14:$N$14,"CO4",$E$13:$N$13)+SUMPRODUCT(($O$14:$Z$14="CO4")*($O402:$Z402&gt;0)*($O$13:$Z$13)))*100</f>
        <v>100</v>
      </c>
      <c r="AM402" s="254">
        <f t="shared" ref="AM402:AM465" si="96">AF402/(SUMIF($E$14:$N$14,"CO5",$E$13:$N$13)+SUMPRODUCT(($O$14:$Z$14="CO5")*($O402:$Z402&gt;0)*($O$13:$Z$13)))*100</f>
        <v>100</v>
      </c>
      <c r="AN402" s="254">
        <f t="shared" ref="AN402:AN465" si="97">AG402/(SUMIF($E$14:$N$14,"CO5",$E$13:$N$13)+SUMPRODUCT(($O$14:$Z$14="CO5")*($O402:$Z402&gt;0)*($O$13:$Z$13)))*100</f>
        <v>46.666666666666664</v>
      </c>
    </row>
    <row r="403" spans="1:40" ht="30" customHeight="1" x14ac:dyDescent="0.2">
      <c r="A403" s="41">
        <f>'STUDENT NAMELIST'!A391</f>
        <v>387</v>
      </c>
      <c r="B403" s="65" t="str">
        <f>'STUDENT NAMELIST'!B391</f>
        <v>2023PEC AI 249</v>
      </c>
      <c r="C403" s="65">
        <f>'STUDENT NAMELIST'!C391</f>
        <v>211423243393</v>
      </c>
      <c r="D403" s="98" t="str">
        <f>'STUDENT NAMELIST'!D391</f>
        <v>SANTHYA R</v>
      </c>
      <c r="E403" s="41">
        <v>2</v>
      </c>
      <c r="F403" s="41">
        <v>2</v>
      </c>
      <c r="G403" s="41">
        <v>2</v>
      </c>
      <c r="H403" s="41">
        <v>2</v>
      </c>
      <c r="I403" s="41">
        <v>2</v>
      </c>
      <c r="J403" s="41">
        <v>2</v>
      </c>
      <c r="K403" s="41">
        <v>0</v>
      </c>
      <c r="L403" s="41">
        <v>0</v>
      </c>
      <c r="M403" s="41">
        <v>0</v>
      </c>
      <c r="N403" s="41">
        <v>0</v>
      </c>
      <c r="O403" s="91">
        <v>0</v>
      </c>
      <c r="P403" s="91">
        <v>8</v>
      </c>
      <c r="Q403" s="91">
        <v>9</v>
      </c>
      <c r="R403" s="237">
        <v>0</v>
      </c>
      <c r="S403" s="91">
        <v>0</v>
      </c>
      <c r="T403" s="91">
        <v>9</v>
      </c>
      <c r="U403" s="91">
        <v>0</v>
      </c>
      <c r="V403" s="91">
        <v>9</v>
      </c>
      <c r="W403" s="91">
        <v>10</v>
      </c>
      <c r="X403" s="91">
        <v>0</v>
      </c>
      <c r="Y403" s="91">
        <v>0</v>
      </c>
      <c r="Z403" s="91">
        <v>9</v>
      </c>
      <c r="AA403" s="92">
        <f t="shared" ref="AA403:AA466" si="98">SUM(E403,F403,G403,H403,I403,J403,K403,L403,M403,N403,O403,P403,Q403,R403,S403,T403,U403,V403,W403,X403,Y403,Z403)</f>
        <v>66</v>
      </c>
      <c r="AB403" s="284">
        <f t="shared" si="86"/>
        <v>4</v>
      </c>
      <c r="AC403" s="284">
        <f t="shared" si="87"/>
        <v>0</v>
      </c>
      <c r="AD403" s="284">
        <f t="shared" si="88"/>
        <v>30</v>
      </c>
      <c r="AE403" s="284">
        <f t="shared" si="89"/>
        <v>6</v>
      </c>
      <c r="AF403" s="284">
        <f t="shared" si="90"/>
        <v>11</v>
      </c>
      <c r="AG403" s="284">
        <f t="shared" si="85"/>
        <v>14</v>
      </c>
      <c r="AH403" s="4">
        <f t="shared" si="91"/>
        <v>66</v>
      </c>
      <c r="AI403" s="254">
        <f t="shared" si="92"/>
        <v>66.666666666666657</v>
      </c>
      <c r="AJ403" s="254">
        <f t="shared" si="93"/>
        <v>0</v>
      </c>
      <c r="AK403" s="254">
        <f t="shared" si="94"/>
        <v>69.767441860465112</v>
      </c>
      <c r="AL403" s="254">
        <f t="shared" si="95"/>
        <v>100</v>
      </c>
      <c r="AM403" s="254">
        <f t="shared" si="96"/>
        <v>64.705882352941174</v>
      </c>
      <c r="AN403" s="254">
        <f t="shared" si="97"/>
        <v>82.35294117647058</v>
      </c>
    </row>
    <row r="404" spans="1:40" ht="30" customHeight="1" x14ac:dyDescent="0.2">
      <c r="A404" s="41">
        <f>'STUDENT NAMELIST'!A392</f>
        <v>388</v>
      </c>
      <c r="B404" s="65" t="str">
        <f>'STUDENT NAMELIST'!B392</f>
        <v>2023PEC AI 399</v>
      </c>
      <c r="C404" s="65">
        <f>'STUDENT NAMELIST'!C392</f>
        <v>211423243394</v>
      </c>
      <c r="D404" s="98" t="str">
        <f>'STUDENT NAMELIST'!D392</f>
        <v>SARAVANAN M</v>
      </c>
      <c r="E404" s="41">
        <v>0</v>
      </c>
      <c r="F404" s="41">
        <v>0</v>
      </c>
      <c r="G404" s="41">
        <v>0</v>
      </c>
      <c r="H404" s="41">
        <v>0</v>
      </c>
      <c r="I404" s="41">
        <v>0</v>
      </c>
      <c r="J404" s="41">
        <v>0</v>
      </c>
      <c r="K404" s="41">
        <v>0</v>
      </c>
      <c r="L404" s="41">
        <v>2</v>
      </c>
      <c r="M404" s="41">
        <v>0</v>
      </c>
      <c r="N404" s="41">
        <v>0</v>
      </c>
      <c r="O404" s="91">
        <v>13</v>
      </c>
      <c r="P404" s="91">
        <v>0</v>
      </c>
      <c r="Q404" s="91">
        <v>0</v>
      </c>
      <c r="R404" s="237">
        <v>4</v>
      </c>
      <c r="S404" s="91">
        <v>5</v>
      </c>
      <c r="T404" s="91">
        <v>0</v>
      </c>
      <c r="U404" s="91">
        <v>13</v>
      </c>
      <c r="V404" s="91">
        <v>0</v>
      </c>
      <c r="W404" s="91">
        <v>0</v>
      </c>
      <c r="X404" s="91">
        <v>13</v>
      </c>
      <c r="Y404" s="91">
        <v>0</v>
      </c>
      <c r="Z404" s="91">
        <v>0</v>
      </c>
      <c r="AA404" s="92">
        <f t="shared" si="98"/>
        <v>50</v>
      </c>
      <c r="AB404" s="284">
        <f t="shared" si="86"/>
        <v>0</v>
      </c>
      <c r="AC404" s="284">
        <f t="shared" si="87"/>
        <v>0</v>
      </c>
      <c r="AD404" s="284">
        <f t="shared" si="88"/>
        <v>35</v>
      </c>
      <c r="AE404" s="284">
        <f t="shared" si="89"/>
        <v>6</v>
      </c>
      <c r="AF404" s="284">
        <f t="shared" si="90"/>
        <v>15</v>
      </c>
      <c r="AG404" s="284">
        <f t="shared" si="85"/>
        <v>14</v>
      </c>
      <c r="AH404" s="4">
        <f t="shared" si="91"/>
        <v>50</v>
      </c>
      <c r="AI404" s="254">
        <f t="shared" si="92"/>
        <v>0</v>
      </c>
      <c r="AJ404" s="254">
        <f t="shared" si="93"/>
        <v>0</v>
      </c>
      <c r="AK404" s="254">
        <f t="shared" si="94"/>
        <v>62.5</v>
      </c>
      <c r="AL404" s="254">
        <f t="shared" si="95"/>
        <v>100</v>
      </c>
      <c r="AM404" s="254">
        <f t="shared" si="96"/>
        <v>100</v>
      </c>
      <c r="AN404" s="254">
        <f t="shared" si="97"/>
        <v>93.333333333333329</v>
      </c>
    </row>
    <row r="405" spans="1:40" ht="30" customHeight="1" x14ac:dyDescent="0.2">
      <c r="A405" s="41">
        <f>'STUDENT NAMELIST'!A393</f>
        <v>389</v>
      </c>
      <c r="B405" s="65" t="str">
        <f>'STUDENT NAMELIST'!B393</f>
        <v>2023PEC AI 400</v>
      </c>
      <c r="C405" s="65">
        <f>'STUDENT NAMELIST'!C393</f>
        <v>211423243395</v>
      </c>
      <c r="D405" s="98" t="str">
        <f>'STUDENT NAMELIST'!D393</f>
        <v>SARAVANAN N</v>
      </c>
      <c r="E405" s="41">
        <v>2</v>
      </c>
      <c r="F405" s="41">
        <v>2</v>
      </c>
      <c r="G405" s="41">
        <v>2</v>
      </c>
      <c r="H405" s="41">
        <v>2</v>
      </c>
      <c r="I405" s="41">
        <v>0</v>
      </c>
      <c r="J405" s="41">
        <v>0</v>
      </c>
      <c r="K405" s="41">
        <v>2</v>
      </c>
      <c r="L405" s="41">
        <v>2</v>
      </c>
      <c r="M405" s="41">
        <v>2</v>
      </c>
      <c r="N405" s="41">
        <v>2</v>
      </c>
      <c r="O405" s="91">
        <v>13</v>
      </c>
      <c r="P405" s="91">
        <v>0</v>
      </c>
      <c r="Q405" s="91">
        <v>0</v>
      </c>
      <c r="R405" s="237">
        <v>13</v>
      </c>
      <c r="S405" s="91">
        <v>10</v>
      </c>
      <c r="T405" s="91">
        <v>0</v>
      </c>
      <c r="U405" s="91">
        <v>13</v>
      </c>
      <c r="V405" s="91">
        <v>0</v>
      </c>
      <c r="W405" s="91">
        <v>0</v>
      </c>
      <c r="X405" s="91">
        <v>13</v>
      </c>
      <c r="Y405" s="91">
        <v>0</v>
      </c>
      <c r="Z405" s="91">
        <v>13</v>
      </c>
      <c r="AA405" s="92">
        <f t="shared" si="98"/>
        <v>91</v>
      </c>
      <c r="AB405" s="284">
        <f t="shared" si="86"/>
        <v>6</v>
      </c>
      <c r="AC405" s="284">
        <f t="shared" si="87"/>
        <v>2</v>
      </c>
      <c r="AD405" s="284">
        <f t="shared" si="88"/>
        <v>51</v>
      </c>
      <c r="AE405" s="284">
        <f t="shared" si="89"/>
        <v>6</v>
      </c>
      <c r="AF405" s="284">
        <f t="shared" si="90"/>
        <v>28</v>
      </c>
      <c r="AG405" s="284">
        <f t="shared" ref="AG405:AG468" si="99">SUMIF($E$14:$N$14,"CO6",$E$17:$N$17) + IF(O405&gt;=0,    SUMPRODUCT(($O$14:$Z$14="CO6")*($O$17:$Z$17)*MOD(COLUMN($O$14:$Z$14)-COLUMN($O$14)+1,2))+    SUMPRODUCT(($P$14:$Z$14="CO6")*($P$17:$Z$17)*MOD(COLUMN($P$14:$Z$14)-COLUMN($P$14)+1,2)) )</f>
        <v>14</v>
      </c>
      <c r="AH405" s="4">
        <f t="shared" si="91"/>
        <v>91</v>
      </c>
      <c r="AI405" s="254">
        <f t="shared" si="92"/>
        <v>100</v>
      </c>
      <c r="AJ405" s="254">
        <f t="shared" si="93"/>
        <v>100</v>
      </c>
      <c r="AK405" s="254">
        <f t="shared" si="94"/>
        <v>91.071428571428569</v>
      </c>
      <c r="AL405" s="254">
        <f t="shared" si="95"/>
        <v>100</v>
      </c>
      <c r="AM405" s="254">
        <f t="shared" si="96"/>
        <v>93.333333333333329</v>
      </c>
      <c r="AN405" s="254">
        <f t="shared" si="97"/>
        <v>46.666666666666664</v>
      </c>
    </row>
    <row r="406" spans="1:40" ht="30" customHeight="1" x14ac:dyDescent="0.2">
      <c r="A406" s="41">
        <f>'STUDENT NAMELIST'!A394</f>
        <v>390</v>
      </c>
      <c r="B406" s="65" t="str">
        <f>'STUDENT NAMELIST'!B394</f>
        <v>2023PEC AI 401</v>
      </c>
      <c r="C406" s="65">
        <f>'STUDENT NAMELIST'!C394</f>
        <v>211423243396</v>
      </c>
      <c r="D406" s="98" t="str">
        <f>'STUDENT NAMELIST'!D394</f>
        <v>SARAVANAN P</v>
      </c>
      <c r="E406" s="41">
        <v>2</v>
      </c>
      <c r="F406" s="41">
        <v>2</v>
      </c>
      <c r="G406" s="41">
        <v>2</v>
      </c>
      <c r="H406" s="41">
        <v>2</v>
      </c>
      <c r="I406" s="41">
        <v>0</v>
      </c>
      <c r="J406" s="41">
        <v>2</v>
      </c>
      <c r="K406" s="41">
        <v>0</v>
      </c>
      <c r="L406" s="41">
        <v>2</v>
      </c>
      <c r="M406" s="41">
        <v>2</v>
      </c>
      <c r="N406" s="41">
        <v>0</v>
      </c>
      <c r="O406" s="91">
        <v>13</v>
      </c>
      <c r="P406" s="91">
        <v>0</v>
      </c>
      <c r="Q406" s="91">
        <v>0</v>
      </c>
      <c r="R406" s="237">
        <v>13</v>
      </c>
      <c r="S406" s="91">
        <v>6</v>
      </c>
      <c r="T406" s="91">
        <v>0</v>
      </c>
      <c r="U406" s="91">
        <v>13</v>
      </c>
      <c r="V406" s="91">
        <v>0</v>
      </c>
      <c r="W406" s="91">
        <v>0</v>
      </c>
      <c r="X406" s="91">
        <v>13</v>
      </c>
      <c r="Y406" s="91">
        <v>15</v>
      </c>
      <c r="Z406" s="91">
        <v>0</v>
      </c>
      <c r="AA406" s="92">
        <f t="shared" si="98"/>
        <v>87</v>
      </c>
      <c r="AB406" s="284">
        <f t="shared" si="86"/>
        <v>4</v>
      </c>
      <c r="AC406" s="284">
        <f t="shared" si="87"/>
        <v>0</v>
      </c>
      <c r="AD406" s="284">
        <f t="shared" si="88"/>
        <v>47</v>
      </c>
      <c r="AE406" s="284">
        <f t="shared" si="89"/>
        <v>6</v>
      </c>
      <c r="AF406" s="284">
        <f t="shared" si="90"/>
        <v>15</v>
      </c>
      <c r="AG406" s="284">
        <f t="shared" si="99"/>
        <v>14</v>
      </c>
      <c r="AH406" s="4">
        <f t="shared" si="91"/>
        <v>87</v>
      </c>
      <c r="AI406" s="254">
        <f t="shared" si="92"/>
        <v>66.666666666666657</v>
      </c>
      <c r="AJ406" s="254">
        <f t="shared" si="93"/>
        <v>0</v>
      </c>
      <c r="AK406" s="254">
        <f t="shared" si="94"/>
        <v>83.928571428571431</v>
      </c>
      <c r="AL406" s="254">
        <f t="shared" si="95"/>
        <v>100</v>
      </c>
      <c r="AM406" s="254">
        <f t="shared" si="96"/>
        <v>100</v>
      </c>
      <c r="AN406" s="254">
        <f t="shared" si="97"/>
        <v>93.333333333333329</v>
      </c>
    </row>
    <row r="407" spans="1:40" ht="30" customHeight="1" x14ac:dyDescent="0.2">
      <c r="A407" s="41">
        <f>'STUDENT NAMELIST'!A395</f>
        <v>391</v>
      </c>
      <c r="B407" s="65" t="str">
        <f>'STUDENT NAMELIST'!B395</f>
        <v>2023PEC AI 402</v>
      </c>
      <c r="C407" s="65">
        <f>'STUDENT NAMELIST'!C395</f>
        <v>211423243397</v>
      </c>
      <c r="D407" s="98" t="str">
        <f>'STUDENT NAMELIST'!D395</f>
        <v>SARVESHWARAN C</v>
      </c>
      <c r="E407" s="41">
        <v>2</v>
      </c>
      <c r="F407" s="41">
        <v>0</v>
      </c>
      <c r="G407" s="41">
        <v>2</v>
      </c>
      <c r="H407" s="41">
        <v>2</v>
      </c>
      <c r="I407" s="41">
        <v>2</v>
      </c>
      <c r="J407" s="41">
        <v>2</v>
      </c>
      <c r="K407" s="41">
        <v>2</v>
      </c>
      <c r="L407" s="41">
        <v>0</v>
      </c>
      <c r="M407" s="41">
        <v>2</v>
      </c>
      <c r="N407" s="41">
        <v>2</v>
      </c>
      <c r="O407" s="91">
        <v>13</v>
      </c>
      <c r="P407" s="91">
        <v>0</v>
      </c>
      <c r="Q407" s="91">
        <v>0</v>
      </c>
      <c r="R407" s="237">
        <v>8</v>
      </c>
      <c r="S407" s="91">
        <v>0</v>
      </c>
      <c r="T407" s="91">
        <v>0</v>
      </c>
      <c r="U407" s="91">
        <v>13</v>
      </c>
      <c r="V407" s="91">
        <v>0</v>
      </c>
      <c r="W407" s="91">
        <v>0</v>
      </c>
      <c r="X407" s="91">
        <v>13</v>
      </c>
      <c r="Y407" s="91">
        <v>0</v>
      </c>
      <c r="Z407" s="91">
        <v>10</v>
      </c>
      <c r="AA407" s="92">
        <f t="shared" si="98"/>
        <v>73</v>
      </c>
      <c r="AB407" s="284">
        <f t="shared" si="86"/>
        <v>4</v>
      </c>
      <c r="AC407" s="284">
        <f t="shared" si="87"/>
        <v>2</v>
      </c>
      <c r="AD407" s="284">
        <f t="shared" si="88"/>
        <v>38</v>
      </c>
      <c r="AE407" s="284">
        <f t="shared" si="89"/>
        <v>6</v>
      </c>
      <c r="AF407" s="284">
        <f t="shared" si="90"/>
        <v>25</v>
      </c>
      <c r="AG407" s="284">
        <f t="shared" si="99"/>
        <v>14</v>
      </c>
      <c r="AH407" s="4">
        <f t="shared" si="91"/>
        <v>73</v>
      </c>
      <c r="AI407" s="254">
        <f t="shared" si="92"/>
        <v>66.666666666666657</v>
      </c>
      <c r="AJ407" s="254">
        <f t="shared" si="93"/>
        <v>100</v>
      </c>
      <c r="AK407" s="254">
        <f t="shared" si="94"/>
        <v>88.372093023255815</v>
      </c>
      <c r="AL407" s="254">
        <f t="shared" si="95"/>
        <v>100</v>
      </c>
      <c r="AM407" s="254">
        <f t="shared" si="96"/>
        <v>83.333333333333343</v>
      </c>
      <c r="AN407" s="254">
        <f t="shared" si="97"/>
        <v>46.666666666666664</v>
      </c>
    </row>
    <row r="408" spans="1:40" ht="30" customHeight="1" x14ac:dyDescent="0.2">
      <c r="A408" s="41">
        <f>'STUDENT NAMELIST'!A396</f>
        <v>392</v>
      </c>
      <c r="B408" s="65" t="str">
        <f>'STUDENT NAMELIST'!B396</f>
        <v>2023PEC AI 250</v>
      </c>
      <c r="C408" s="65">
        <f>'STUDENT NAMELIST'!C396</f>
        <v>211423243398</v>
      </c>
      <c r="D408" s="98" t="str">
        <f>'STUDENT NAMELIST'!D396</f>
        <v>SASIREKHA S</v>
      </c>
      <c r="E408" s="41">
        <v>2</v>
      </c>
      <c r="F408" s="41">
        <v>2</v>
      </c>
      <c r="G408" s="41">
        <v>2</v>
      </c>
      <c r="H408" s="41">
        <v>2</v>
      </c>
      <c r="I408" s="41">
        <v>2</v>
      </c>
      <c r="J408" s="41">
        <v>2</v>
      </c>
      <c r="K408" s="41">
        <v>2</v>
      </c>
      <c r="L408" s="41">
        <v>2</v>
      </c>
      <c r="M408" s="41">
        <v>0</v>
      </c>
      <c r="N408" s="41">
        <v>0</v>
      </c>
      <c r="O408" s="91">
        <v>12</v>
      </c>
      <c r="P408" s="91">
        <v>0</v>
      </c>
      <c r="Q408" s="91">
        <v>0</v>
      </c>
      <c r="R408" s="237">
        <v>12</v>
      </c>
      <c r="S408" s="91">
        <v>10</v>
      </c>
      <c r="T408" s="91">
        <v>0</v>
      </c>
      <c r="U408" s="91">
        <v>12</v>
      </c>
      <c r="V408" s="91">
        <v>0</v>
      </c>
      <c r="W408" s="91">
        <v>0</v>
      </c>
      <c r="X408" s="91">
        <v>8</v>
      </c>
      <c r="Y408" s="91">
        <v>12</v>
      </c>
      <c r="Z408" s="91">
        <v>0</v>
      </c>
      <c r="AA408" s="92">
        <f t="shared" si="98"/>
        <v>82</v>
      </c>
      <c r="AB408" s="284">
        <f t="shared" si="86"/>
        <v>6</v>
      </c>
      <c r="AC408" s="284">
        <f t="shared" si="87"/>
        <v>0</v>
      </c>
      <c r="AD408" s="284">
        <f t="shared" si="88"/>
        <v>50</v>
      </c>
      <c r="AE408" s="284">
        <f t="shared" si="89"/>
        <v>6</v>
      </c>
      <c r="AF408" s="284">
        <f t="shared" si="90"/>
        <v>10</v>
      </c>
      <c r="AG408" s="284">
        <f t="shared" si="99"/>
        <v>14</v>
      </c>
      <c r="AH408" s="4">
        <f t="shared" si="91"/>
        <v>82</v>
      </c>
      <c r="AI408" s="254">
        <f t="shared" si="92"/>
        <v>100</v>
      </c>
      <c r="AJ408" s="254">
        <f t="shared" si="93"/>
        <v>0</v>
      </c>
      <c r="AK408" s="254">
        <f t="shared" si="94"/>
        <v>89.285714285714292</v>
      </c>
      <c r="AL408" s="254">
        <f t="shared" si="95"/>
        <v>100</v>
      </c>
      <c r="AM408" s="254">
        <f t="shared" si="96"/>
        <v>66.666666666666657</v>
      </c>
      <c r="AN408" s="254">
        <f t="shared" si="97"/>
        <v>93.333333333333329</v>
      </c>
    </row>
    <row r="409" spans="1:40" ht="30" customHeight="1" x14ac:dyDescent="0.2">
      <c r="A409" s="41">
        <f>'STUDENT NAMELIST'!A397</f>
        <v>393</v>
      </c>
      <c r="B409" s="65" t="str">
        <f>'STUDENT NAMELIST'!B397</f>
        <v>2023PEC AI 403</v>
      </c>
      <c r="C409" s="65">
        <f>'STUDENT NAMELIST'!C397</f>
        <v>211423243399</v>
      </c>
      <c r="D409" s="98" t="str">
        <f>'STUDENT NAMELIST'!D397</f>
        <v>SATHISH B</v>
      </c>
      <c r="E409" s="41">
        <v>2</v>
      </c>
      <c r="F409" s="41">
        <v>2</v>
      </c>
      <c r="G409" s="41">
        <v>2</v>
      </c>
      <c r="H409" s="41">
        <v>2</v>
      </c>
      <c r="I409" s="41">
        <v>2</v>
      </c>
      <c r="J409" s="41">
        <v>2</v>
      </c>
      <c r="K409" s="41">
        <v>2</v>
      </c>
      <c r="L409" s="41">
        <v>2</v>
      </c>
      <c r="M409" s="41">
        <v>2</v>
      </c>
      <c r="N409" s="41">
        <v>2</v>
      </c>
      <c r="O409" s="91">
        <v>0</v>
      </c>
      <c r="P409" s="91">
        <v>13</v>
      </c>
      <c r="Q409" s="91">
        <v>13</v>
      </c>
      <c r="R409" s="237">
        <v>0</v>
      </c>
      <c r="S409" s="91">
        <v>0</v>
      </c>
      <c r="T409" s="91">
        <v>13</v>
      </c>
      <c r="U409" s="91">
        <v>0</v>
      </c>
      <c r="V409" s="91">
        <v>13</v>
      </c>
      <c r="W409" s="91">
        <v>13</v>
      </c>
      <c r="X409" s="91">
        <v>0</v>
      </c>
      <c r="Y409" s="91">
        <v>0</v>
      </c>
      <c r="Z409" s="91">
        <v>15</v>
      </c>
      <c r="AA409" s="92">
        <f t="shared" si="98"/>
        <v>100</v>
      </c>
      <c r="AB409" s="284">
        <f t="shared" si="86"/>
        <v>6</v>
      </c>
      <c r="AC409" s="284">
        <f t="shared" si="87"/>
        <v>2</v>
      </c>
      <c r="AD409" s="284">
        <f t="shared" si="88"/>
        <v>43</v>
      </c>
      <c r="AE409" s="284">
        <f t="shared" si="89"/>
        <v>6</v>
      </c>
      <c r="AF409" s="284">
        <f t="shared" si="90"/>
        <v>17</v>
      </c>
      <c r="AG409" s="284">
        <f t="shared" si="99"/>
        <v>14</v>
      </c>
      <c r="AH409" s="4">
        <f t="shared" si="91"/>
        <v>100</v>
      </c>
      <c r="AI409" s="254">
        <f t="shared" si="92"/>
        <v>100</v>
      </c>
      <c r="AJ409" s="254">
        <f t="shared" si="93"/>
        <v>100</v>
      </c>
      <c r="AK409" s="254">
        <f t="shared" si="94"/>
        <v>100</v>
      </c>
      <c r="AL409" s="254">
        <f t="shared" si="95"/>
        <v>100</v>
      </c>
      <c r="AM409" s="254">
        <f t="shared" si="96"/>
        <v>100</v>
      </c>
      <c r="AN409" s="254">
        <f t="shared" si="97"/>
        <v>82.35294117647058</v>
      </c>
    </row>
    <row r="410" spans="1:40" ht="30" customHeight="1" x14ac:dyDescent="0.2">
      <c r="A410" s="41">
        <f>'STUDENT NAMELIST'!A398</f>
        <v>394</v>
      </c>
      <c r="B410" s="65" t="str">
        <f>'STUDENT NAMELIST'!B398</f>
        <v>2023PEC AI 404</v>
      </c>
      <c r="C410" s="65">
        <f>'STUDENT NAMELIST'!C398</f>
        <v>211423243400</v>
      </c>
      <c r="D410" s="98" t="str">
        <f>'STUDENT NAMELIST'!D398</f>
        <v>SATHRIYAN M</v>
      </c>
      <c r="E410" s="41">
        <v>0</v>
      </c>
      <c r="F410" s="41">
        <v>2</v>
      </c>
      <c r="G410" s="41">
        <v>2</v>
      </c>
      <c r="H410" s="41">
        <v>0</v>
      </c>
      <c r="I410" s="41">
        <v>0</v>
      </c>
      <c r="J410" s="41">
        <v>0</v>
      </c>
      <c r="K410" s="41">
        <v>0</v>
      </c>
      <c r="L410" s="41">
        <v>0</v>
      </c>
      <c r="M410" s="41">
        <v>0</v>
      </c>
      <c r="N410" s="41">
        <v>0</v>
      </c>
      <c r="O410" s="91">
        <v>6</v>
      </c>
      <c r="P410" s="91">
        <v>0</v>
      </c>
      <c r="Q410" s="91">
        <v>0</v>
      </c>
      <c r="R410" s="237">
        <v>13</v>
      </c>
      <c r="S410" s="91">
        <v>13</v>
      </c>
      <c r="T410" s="91">
        <v>0</v>
      </c>
      <c r="U410" s="91">
        <v>0</v>
      </c>
      <c r="V410" s="91">
        <v>0</v>
      </c>
      <c r="W410" s="91">
        <v>0</v>
      </c>
      <c r="X410" s="91">
        <v>13</v>
      </c>
      <c r="Y410" s="91">
        <v>6</v>
      </c>
      <c r="Z410" s="91">
        <v>0</v>
      </c>
      <c r="AA410" s="92">
        <f t="shared" si="98"/>
        <v>55</v>
      </c>
      <c r="AB410" s="284">
        <f t="shared" si="86"/>
        <v>2</v>
      </c>
      <c r="AC410" s="284">
        <f t="shared" si="87"/>
        <v>0</v>
      </c>
      <c r="AD410" s="284">
        <f t="shared" si="88"/>
        <v>32</v>
      </c>
      <c r="AE410" s="284">
        <f t="shared" si="89"/>
        <v>6</v>
      </c>
      <c r="AF410" s="284">
        <f t="shared" si="90"/>
        <v>15</v>
      </c>
      <c r="AG410" s="284">
        <f t="shared" si="99"/>
        <v>14</v>
      </c>
      <c r="AH410" s="4">
        <f t="shared" si="91"/>
        <v>55</v>
      </c>
      <c r="AI410" s="254">
        <f t="shared" si="92"/>
        <v>33.333333333333329</v>
      </c>
      <c r="AJ410" s="254">
        <f t="shared" si="93"/>
        <v>0</v>
      </c>
      <c r="AK410" s="254">
        <f t="shared" si="94"/>
        <v>74.418604651162795</v>
      </c>
      <c r="AL410" s="254">
        <f t="shared" si="95"/>
        <v>100</v>
      </c>
      <c r="AM410" s="254">
        <f t="shared" si="96"/>
        <v>100</v>
      </c>
      <c r="AN410" s="254">
        <f t="shared" si="97"/>
        <v>93.333333333333329</v>
      </c>
    </row>
    <row r="411" spans="1:40" ht="30" customHeight="1" x14ac:dyDescent="0.2">
      <c r="A411" s="41">
        <f>'STUDENT NAMELIST'!A399</f>
        <v>395</v>
      </c>
      <c r="B411" s="65" t="str">
        <f>'STUDENT NAMELIST'!B399</f>
        <v>2023PEC AI 251</v>
      </c>
      <c r="C411" s="65">
        <f>'STUDENT NAMELIST'!C399</f>
        <v>211423243401</v>
      </c>
      <c r="D411" s="98" t="str">
        <f>'STUDENT NAMELIST'!D399</f>
        <v>SEENI PRIYAMANI C</v>
      </c>
      <c r="E411" s="41">
        <v>2</v>
      </c>
      <c r="F411" s="41">
        <v>2</v>
      </c>
      <c r="G411" s="41">
        <v>2</v>
      </c>
      <c r="H411" s="41">
        <v>2</v>
      </c>
      <c r="I411" s="41">
        <v>2</v>
      </c>
      <c r="J411" s="41">
        <v>2</v>
      </c>
      <c r="K411" s="41">
        <v>1</v>
      </c>
      <c r="L411" s="41">
        <v>0</v>
      </c>
      <c r="M411" s="41">
        <v>0</v>
      </c>
      <c r="N411" s="41">
        <v>0</v>
      </c>
      <c r="O411" s="91">
        <v>0</v>
      </c>
      <c r="P411" s="91">
        <v>9</v>
      </c>
      <c r="Q411" s="91">
        <v>9</v>
      </c>
      <c r="R411" s="237">
        <v>0</v>
      </c>
      <c r="S411" s="91">
        <v>0</v>
      </c>
      <c r="T411" s="91">
        <v>9</v>
      </c>
      <c r="U411" s="91">
        <v>0</v>
      </c>
      <c r="V411" s="91">
        <v>9</v>
      </c>
      <c r="W411" s="91">
        <v>8</v>
      </c>
      <c r="X411" s="91">
        <v>0</v>
      </c>
      <c r="Y411" s="91">
        <v>0</v>
      </c>
      <c r="Z411" s="91">
        <v>10</v>
      </c>
      <c r="AA411" s="92">
        <f t="shared" si="98"/>
        <v>67</v>
      </c>
      <c r="AB411" s="284">
        <f t="shared" si="86"/>
        <v>5</v>
      </c>
      <c r="AC411" s="284">
        <f t="shared" si="87"/>
        <v>0</v>
      </c>
      <c r="AD411" s="284">
        <f t="shared" si="88"/>
        <v>31</v>
      </c>
      <c r="AE411" s="284">
        <f t="shared" si="89"/>
        <v>6</v>
      </c>
      <c r="AF411" s="284">
        <f t="shared" si="90"/>
        <v>12</v>
      </c>
      <c r="AG411" s="284">
        <f t="shared" si="99"/>
        <v>14</v>
      </c>
      <c r="AH411" s="4">
        <f t="shared" si="91"/>
        <v>67</v>
      </c>
      <c r="AI411" s="254">
        <f t="shared" si="92"/>
        <v>83.333333333333343</v>
      </c>
      <c r="AJ411" s="254">
        <f t="shared" si="93"/>
        <v>0</v>
      </c>
      <c r="AK411" s="254">
        <f t="shared" si="94"/>
        <v>72.093023255813947</v>
      </c>
      <c r="AL411" s="254">
        <f t="shared" si="95"/>
        <v>100</v>
      </c>
      <c r="AM411" s="254">
        <f t="shared" si="96"/>
        <v>70.588235294117652</v>
      </c>
      <c r="AN411" s="254">
        <f t="shared" si="97"/>
        <v>82.35294117647058</v>
      </c>
    </row>
    <row r="412" spans="1:40" ht="30" customHeight="1" x14ac:dyDescent="0.2">
      <c r="A412" s="41">
        <f>'STUDENT NAMELIST'!A400</f>
        <v>396</v>
      </c>
      <c r="B412" s="65" t="str">
        <f>'STUDENT NAMELIST'!B400</f>
        <v>2023PEC AI 405</v>
      </c>
      <c r="C412" s="65">
        <f>'STUDENT NAMELIST'!C400</f>
        <v>211423243402</v>
      </c>
      <c r="D412" s="98" t="str">
        <f>'STUDENT NAMELIST'!D400</f>
        <v>SHACHIN J</v>
      </c>
      <c r="E412" s="41">
        <v>0</v>
      </c>
      <c r="F412" s="41">
        <v>1</v>
      </c>
      <c r="G412" s="41">
        <v>2</v>
      </c>
      <c r="H412" s="41">
        <v>0</v>
      </c>
      <c r="I412" s="41">
        <v>2</v>
      </c>
      <c r="J412" s="41">
        <v>2</v>
      </c>
      <c r="K412" s="41">
        <v>2</v>
      </c>
      <c r="L412" s="41">
        <v>2</v>
      </c>
      <c r="M412" s="41">
        <v>0</v>
      </c>
      <c r="N412" s="41">
        <v>0</v>
      </c>
      <c r="O412" s="91">
        <v>0</v>
      </c>
      <c r="P412" s="91">
        <v>4</v>
      </c>
      <c r="Q412" s="91">
        <v>6</v>
      </c>
      <c r="R412" s="237">
        <v>0</v>
      </c>
      <c r="S412" s="91">
        <v>4</v>
      </c>
      <c r="T412" s="91">
        <v>0</v>
      </c>
      <c r="U412" s="91">
        <v>0</v>
      </c>
      <c r="V412" s="91">
        <v>13</v>
      </c>
      <c r="W412" s="91">
        <v>0</v>
      </c>
      <c r="X412" s="91">
        <v>13</v>
      </c>
      <c r="Y412" s="91">
        <v>0</v>
      </c>
      <c r="Z412" s="91">
        <v>0</v>
      </c>
      <c r="AA412" s="92">
        <f t="shared" si="98"/>
        <v>51</v>
      </c>
      <c r="AB412" s="284">
        <f t="shared" si="86"/>
        <v>3</v>
      </c>
      <c r="AC412" s="284">
        <f t="shared" si="87"/>
        <v>0</v>
      </c>
      <c r="AD412" s="284">
        <f t="shared" si="88"/>
        <v>16</v>
      </c>
      <c r="AE412" s="284">
        <f t="shared" si="89"/>
        <v>6</v>
      </c>
      <c r="AF412" s="284">
        <f t="shared" si="90"/>
        <v>15</v>
      </c>
      <c r="AG412" s="284">
        <f t="shared" si="99"/>
        <v>14</v>
      </c>
      <c r="AH412" s="4">
        <f t="shared" si="91"/>
        <v>51</v>
      </c>
      <c r="AI412" s="254">
        <f t="shared" si="92"/>
        <v>50</v>
      </c>
      <c r="AJ412" s="254">
        <f t="shared" si="93"/>
        <v>0</v>
      </c>
      <c r="AK412" s="254">
        <f t="shared" si="94"/>
        <v>37.209302325581397</v>
      </c>
      <c r="AL412" s="254">
        <f t="shared" si="95"/>
        <v>100</v>
      </c>
      <c r="AM412" s="254">
        <f t="shared" si="96"/>
        <v>100</v>
      </c>
      <c r="AN412" s="254">
        <f t="shared" si="97"/>
        <v>93.333333333333329</v>
      </c>
    </row>
    <row r="413" spans="1:40" ht="30" customHeight="1" x14ac:dyDescent="0.2">
      <c r="A413" s="41">
        <f>'STUDENT NAMELIST'!A401</f>
        <v>397</v>
      </c>
      <c r="B413" s="65" t="str">
        <f>'STUDENT NAMELIST'!B401</f>
        <v>2023PEC AI 406</v>
      </c>
      <c r="C413" s="65">
        <f>'STUDENT NAMELIST'!C401</f>
        <v>211423243403</v>
      </c>
      <c r="D413" s="98" t="str">
        <f>'STUDENT NAMELIST'!D401</f>
        <v>SHAILESH S</v>
      </c>
      <c r="E413" s="41">
        <v>2</v>
      </c>
      <c r="F413" s="41">
        <v>0</v>
      </c>
      <c r="G413" s="41">
        <v>2</v>
      </c>
      <c r="H413" s="41">
        <v>2</v>
      </c>
      <c r="I413" s="41">
        <v>0</v>
      </c>
      <c r="J413" s="41">
        <v>2</v>
      </c>
      <c r="K413" s="41">
        <v>2</v>
      </c>
      <c r="L413" s="41">
        <v>2</v>
      </c>
      <c r="M413" s="41">
        <v>0</v>
      </c>
      <c r="N413" s="41">
        <v>0</v>
      </c>
      <c r="O413" s="91">
        <v>0</v>
      </c>
      <c r="P413" s="91">
        <v>6</v>
      </c>
      <c r="Q413" s="91">
        <v>0</v>
      </c>
      <c r="R413" s="237">
        <v>6</v>
      </c>
      <c r="S413" s="91">
        <v>6</v>
      </c>
      <c r="T413" s="91">
        <v>0</v>
      </c>
      <c r="U413" s="91">
        <v>13</v>
      </c>
      <c r="V413" s="91">
        <v>0</v>
      </c>
      <c r="W413" s="91">
        <v>0</v>
      </c>
      <c r="X413" s="91">
        <v>13</v>
      </c>
      <c r="Y413" s="91">
        <v>0</v>
      </c>
      <c r="Z413" s="91">
        <v>10</v>
      </c>
      <c r="AA413" s="92">
        <f t="shared" si="98"/>
        <v>66</v>
      </c>
      <c r="AB413" s="284">
        <f t="shared" si="86"/>
        <v>4</v>
      </c>
      <c r="AC413" s="284">
        <f t="shared" si="87"/>
        <v>0</v>
      </c>
      <c r="AD413" s="284">
        <f t="shared" si="88"/>
        <v>33</v>
      </c>
      <c r="AE413" s="284">
        <f t="shared" si="89"/>
        <v>6</v>
      </c>
      <c r="AF413" s="284">
        <f t="shared" si="90"/>
        <v>25</v>
      </c>
      <c r="AG413" s="284">
        <f t="shared" si="99"/>
        <v>14</v>
      </c>
      <c r="AH413" s="4">
        <f t="shared" si="91"/>
        <v>66</v>
      </c>
      <c r="AI413" s="254">
        <f t="shared" si="92"/>
        <v>66.666666666666657</v>
      </c>
      <c r="AJ413" s="254">
        <f t="shared" si="93"/>
        <v>0</v>
      </c>
      <c r="AK413" s="254">
        <f t="shared" si="94"/>
        <v>58.928571428571431</v>
      </c>
      <c r="AL413" s="254">
        <f t="shared" si="95"/>
        <v>100</v>
      </c>
      <c r="AM413" s="254">
        <f t="shared" si="96"/>
        <v>83.333333333333343</v>
      </c>
      <c r="AN413" s="254">
        <f t="shared" si="97"/>
        <v>46.666666666666664</v>
      </c>
    </row>
    <row r="414" spans="1:40" ht="30" customHeight="1" x14ac:dyDescent="0.2">
      <c r="A414" s="41">
        <f>'STUDENT NAMELIST'!A402</f>
        <v>398</v>
      </c>
      <c r="B414" s="65" t="str">
        <f>'STUDENT NAMELIST'!B402</f>
        <v>2023PEC AI 407</v>
      </c>
      <c r="C414" s="65">
        <f>'STUDENT NAMELIST'!C402</f>
        <v>211423243404</v>
      </c>
      <c r="D414" s="98" t="str">
        <f>'STUDENT NAMELIST'!D402</f>
        <v>SHANMUGAPRIYAN J</v>
      </c>
      <c r="E414" s="41">
        <v>0</v>
      </c>
      <c r="F414" s="41">
        <v>0</v>
      </c>
      <c r="G414" s="41">
        <v>0</v>
      </c>
      <c r="H414" s="41">
        <v>0</v>
      </c>
      <c r="I414" s="41">
        <v>0</v>
      </c>
      <c r="J414" s="41">
        <v>0</v>
      </c>
      <c r="K414" s="41">
        <v>2</v>
      </c>
      <c r="L414" s="41">
        <v>0</v>
      </c>
      <c r="M414" s="41">
        <v>0</v>
      </c>
      <c r="N414" s="41">
        <v>0</v>
      </c>
      <c r="O414" s="91">
        <v>3</v>
      </c>
      <c r="P414" s="91">
        <v>0</v>
      </c>
      <c r="Q414" s="91">
        <v>0</v>
      </c>
      <c r="R414" s="237">
        <v>4</v>
      </c>
      <c r="S414" s="91">
        <v>4</v>
      </c>
      <c r="T414" s="91">
        <v>0</v>
      </c>
      <c r="U414" s="91">
        <v>10</v>
      </c>
      <c r="V414" s="91">
        <v>0</v>
      </c>
      <c r="W414" s="91">
        <v>0</v>
      </c>
      <c r="X414" s="91">
        <v>0</v>
      </c>
      <c r="Y414" s="91">
        <v>10</v>
      </c>
      <c r="Z414" s="91">
        <v>0</v>
      </c>
      <c r="AA414" s="92">
        <f t="shared" si="98"/>
        <v>33</v>
      </c>
      <c r="AB414" s="284">
        <f t="shared" si="86"/>
        <v>2</v>
      </c>
      <c r="AC414" s="284">
        <f t="shared" si="87"/>
        <v>0</v>
      </c>
      <c r="AD414" s="284">
        <f t="shared" si="88"/>
        <v>21</v>
      </c>
      <c r="AE414" s="284">
        <f t="shared" si="89"/>
        <v>6</v>
      </c>
      <c r="AF414" s="284">
        <f t="shared" si="90"/>
        <v>2</v>
      </c>
      <c r="AG414" s="284">
        <f t="shared" si="99"/>
        <v>14</v>
      </c>
      <c r="AH414" s="4">
        <f t="shared" si="91"/>
        <v>33</v>
      </c>
      <c r="AI414" s="254">
        <f t="shared" si="92"/>
        <v>33.333333333333329</v>
      </c>
      <c r="AJ414" s="254">
        <f t="shared" si="93"/>
        <v>0</v>
      </c>
      <c r="AK414" s="254">
        <f t="shared" si="94"/>
        <v>37.5</v>
      </c>
      <c r="AL414" s="254">
        <f t="shared" si="95"/>
        <v>100</v>
      </c>
      <c r="AM414" s="254">
        <f t="shared" si="96"/>
        <v>100</v>
      </c>
      <c r="AN414" s="254">
        <f t="shared" si="97"/>
        <v>700</v>
      </c>
    </row>
    <row r="415" spans="1:40" ht="30" customHeight="1" x14ac:dyDescent="0.2">
      <c r="A415" s="41">
        <f>'STUDENT NAMELIST'!A403</f>
        <v>399</v>
      </c>
      <c r="B415" s="65" t="str">
        <f>'STUDENT NAMELIST'!B403</f>
        <v>2023PEC AI 408</v>
      </c>
      <c r="C415" s="65">
        <f>'STUDENT NAMELIST'!C403</f>
        <v>211423243405</v>
      </c>
      <c r="D415" s="98" t="str">
        <f>'STUDENT NAMELIST'!D403</f>
        <v>SHARAN RAJ P</v>
      </c>
      <c r="E415" s="41">
        <v>2</v>
      </c>
      <c r="F415" s="41">
        <v>2</v>
      </c>
      <c r="G415" s="41">
        <v>2</v>
      </c>
      <c r="H415" s="41">
        <v>2</v>
      </c>
      <c r="I415" s="41">
        <v>2</v>
      </c>
      <c r="J415" s="41">
        <v>2</v>
      </c>
      <c r="K415" s="41">
        <v>2</v>
      </c>
      <c r="L415" s="41">
        <v>0</v>
      </c>
      <c r="M415" s="41">
        <v>1</v>
      </c>
      <c r="N415" s="41">
        <v>2</v>
      </c>
      <c r="O415" s="91">
        <v>13</v>
      </c>
      <c r="P415" s="91">
        <v>0</v>
      </c>
      <c r="Q415" s="91">
        <v>0</v>
      </c>
      <c r="R415" s="237">
        <v>13</v>
      </c>
      <c r="S415" s="91">
        <v>13</v>
      </c>
      <c r="T415" s="91">
        <v>0</v>
      </c>
      <c r="U415" s="91">
        <v>13</v>
      </c>
      <c r="V415" s="91">
        <v>0</v>
      </c>
      <c r="W415" s="91">
        <v>0</v>
      </c>
      <c r="X415" s="91">
        <v>13</v>
      </c>
      <c r="Y415" s="91">
        <v>0</v>
      </c>
      <c r="Z415" s="91">
        <v>15</v>
      </c>
      <c r="AA415" s="92">
        <f t="shared" si="98"/>
        <v>97</v>
      </c>
      <c r="AB415" s="284">
        <f t="shared" si="86"/>
        <v>6</v>
      </c>
      <c r="AC415" s="284">
        <f t="shared" si="87"/>
        <v>2</v>
      </c>
      <c r="AD415" s="284">
        <f t="shared" si="88"/>
        <v>56</v>
      </c>
      <c r="AE415" s="284">
        <f t="shared" si="89"/>
        <v>6</v>
      </c>
      <c r="AF415" s="284">
        <f t="shared" si="90"/>
        <v>30</v>
      </c>
      <c r="AG415" s="284">
        <f t="shared" si="99"/>
        <v>14</v>
      </c>
      <c r="AH415" s="4">
        <f t="shared" si="91"/>
        <v>97</v>
      </c>
      <c r="AI415" s="254">
        <f t="shared" si="92"/>
        <v>100</v>
      </c>
      <c r="AJ415" s="254">
        <f t="shared" si="93"/>
        <v>100</v>
      </c>
      <c r="AK415" s="254">
        <f t="shared" si="94"/>
        <v>100</v>
      </c>
      <c r="AL415" s="254">
        <f t="shared" si="95"/>
        <v>100</v>
      </c>
      <c r="AM415" s="254">
        <f t="shared" si="96"/>
        <v>100</v>
      </c>
      <c r="AN415" s="254">
        <f t="shared" si="97"/>
        <v>46.666666666666664</v>
      </c>
    </row>
    <row r="416" spans="1:40" ht="30" customHeight="1" x14ac:dyDescent="0.2">
      <c r="A416" s="41">
        <f>'STUDENT NAMELIST'!A404</f>
        <v>400</v>
      </c>
      <c r="B416" s="65" t="str">
        <f>'STUDENT NAMELIST'!B404</f>
        <v>2023PEC AI 409</v>
      </c>
      <c r="C416" s="65">
        <f>'STUDENT NAMELIST'!C404</f>
        <v>211423243406</v>
      </c>
      <c r="D416" s="98" t="str">
        <f>'STUDENT NAMELIST'!D404</f>
        <v>SHARANRAJ T</v>
      </c>
      <c r="E416" s="41">
        <v>2</v>
      </c>
      <c r="F416" s="41">
        <v>2</v>
      </c>
      <c r="G416" s="41">
        <v>2</v>
      </c>
      <c r="H416" s="41">
        <v>2</v>
      </c>
      <c r="I416" s="41">
        <v>2</v>
      </c>
      <c r="J416" s="41">
        <v>2</v>
      </c>
      <c r="K416" s="41">
        <v>2</v>
      </c>
      <c r="L416" s="41">
        <v>2</v>
      </c>
      <c r="M416" s="41">
        <v>0</v>
      </c>
      <c r="N416" s="41">
        <v>2</v>
      </c>
      <c r="O416" s="91">
        <v>13</v>
      </c>
      <c r="P416" s="91">
        <v>0</v>
      </c>
      <c r="Q416" s="91">
        <v>0</v>
      </c>
      <c r="R416" s="237">
        <v>13</v>
      </c>
      <c r="S416" s="91">
        <v>13</v>
      </c>
      <c r="T416" s="91">
        <v>0</v>
      </c>
      <c r="U416" s="91">
        <v>10</v>
      </c>
      <c r="V416" s="91">
        <v>0</v>
      </c>
      <c r="W416" s="91">
        <v>0</v>
      </c>
      <c r="X416" s="91">
        <v>10</v>
      </c>
      <c r="Y416" s="91">
        <v>0</v>
      </c>
      <c r="Z416" s="91">
        <v>15</v>
      </c>
      <c r="AA416" s="92">
        <f t="shared" si="98"/>
        <v>92</v>
      </c>
      <c r="AB416" s="284">
        <f t="shared" si="86"/>
        <v>6</v>
      </c>
      <c r="AC416" s="284">
        <f t="shared" si="87"/>
        <v>2</v>
      </c>
      <c r="AD416" s="284">
        <f t="shared" si="88"/>
        <v>53</v>
      </c>
      <c r="AE416" s="284">
        <f t="shared" si="89"/>
        <v>6</v>
      </c>
      <c r="AF416" s="284">
        <f t="shared" si="90"/>
        <v>27</v>
      </c>
      <c r="AG416" s="284">
        <f t="shared" si="99"/>
        <v>14</v>
      </c>
      <c r="AH416" s="4">
        <f t="shared" si="91"/>
        <v>92</v>
      </c>
      <c r="AI416" s="254">
        <f t="shared" si="92"/>
        <v>100</v>
      </c>
      <c r="AJ416" s="254">
        <f t="shared" si="93"/>
        <v>100</v>
      </c>
      <c r="AK416" s="254">
        <f t="shared" si="94"/>
        <v>94.642857142857139</v>
      </c>
      <c r="AL416" s="254">
        <f t="shared" si="95"/>
        <v>100</v>
      </c>
      <c r="AM416" s="254">
        <f t="shared" si="96"/>
        <v>90</v>
      </c>
      <c r="AN416" s="254">
        <f t="shared" si="97"/>
        <v>46.666666666666664</v>
      </c>
    </row>
    <row r="417" spans="1:40" ht="30" customHeight="1" x14ac:dyDescent="0.2">
      <c r="A417" s="41">
        <f>'STUDENT NAMELIST'!A405</f>
        <v>401</v>
      </c>
      <c r="B417" s="65" t="str">
        <f>'STUDENT NAMELIST'!B405</f>
        <v>2023PEC AI 410</v>
      </c>
      <c r="C417" s="65">
        <f>'STUDENT NAMELIST'!C405</f>
        <v>211423243407</v>
      </c>
      <c r="D417" s="98" t="str">
        <f>'STUDENT NAMELIST'!D405</f>
        <v>SHARATH A</v>
      </c>
      <c r="E417" s="41">
        <v>0</v>
      </c>
      <c r="F417" s="41">
        <v>1</v>
      </c>
      <c r="G417" s="41">
        <v>1</v>
      </c>
      <c r="H417" s="41">
        <v>2</v>
      </c>
      <c r="I417" s="41">
        <v>0</v>
      </c>
      <c r="J417" s="41">
        <v>0</v>
      </c>
      <c r="K417" s="41">
        <v>1</v>
      </c>
      <c r="L417" s="41">
        <v>0</v>
      </c>
      <c r="M417" s="41">
        <v>0</v>
      </c>
      <c r="N417" s="41">
        <v>0</v>
      </c>
      <c r="O417" s="91">
        <v>0</v>
      </c>
      <c r="P417" s="91">
        <v>0</v>
      </c>
      <c r="Q417" s="91">
        <v>0</v>
      </c>
      <c r="R417" s="237">
        <v>2</v>
      </c>
      <c r="S417" s="91">
        <v>0</v>
      </c>
      <c r="T417" s="91">
        <v>2</v>
      </c>
      <c r="U417" s="91">
        <v>0</v>
      </c>
      <c r="V417" s="91">
        <v>0</v>
      </c>
      <c r="W417" s="91">
        <v>0</v>
      </c>
      <c r="X417" s="91">
        <v>5</v>
      </c>
      <c r="Y417" s="91">
        <v>0</v>
      </c>
      <c r="Z417" s="91">
        <v>0</v>
      </c>
      <c r="AA417" s="92">
        <f t="shared" si="98"/>
        <v>14</v>
      </c>
      <c r="AB417" s="284">
        <f t="shared" si="86"/>
        <v>2</v>
      </c>
      <c r="AC417" s="284">
        <f t="shared" si="87"/>
        <v>0</v>
      </c>
      <c r="AD417" s="284">
        <f t="shared" si="88"/>
        <v>6</v>
      </c>
      <c r="AE417" s="284">
        <f t="shared" si="89"/>
        <v>6</v>
      </c>
      <c r="AF417" s="284">
        <f t="shared" si="90"/>
        <v>7</v>
      </c>
      <c r="AG417" s="284">
        <f t="shared" si="99"/>
        <v>14</v>
      </c>
      <c r="AH417" s="4">
        <f t="shared" si="91"/>
        <v>14</v>
      </c>
      <c r="AI417" s="254">
        <f t="shared" si="92"/>
        <v>33.333333333333329</v>
      </c>
      <c r="AJ417" s="254">
        <f t="shared" si="93"/>
        <v>0</v>
      </c>
      <c r="AK417" s="254">
        <f t="shared" si="94"/>
        <v>20</v>
      </c>
      <c r="AL417" s="254">
        <f t="shared" si="95"/>
        <v>100</v>
      </c>
      <c r="AM417" s="254">
        <f t="shared" si="96"/>
        <v>46.666666666666664</v>
      </c>
      <c r="AN417" s="254">
        <f t="shared" si="97"/>
        <v>93.333333333333329</v>
      </c>
    </row>
    <row r="418" spans="1:40" ht="30" customHeight="1" x14ac:dyDescent="0.2">
      <c r="A418" s="41">
        <f>'STUDENT NAMELIST'!A406</f>
        <v>402</v>
      </c>
      <c r="B418" s="65" t="str">
        <f>'STUDENT NAMELIST'!B406</f>
        <v>2023PEC AI 411</v>
      </c>
      <c r="C418" s="65">
        <f>'STUDENT NAMELIST'!C406</f>
        <v>211423243408</v>
      </c>
      <c r="D418" s="98" t="str">
        <f>'STUDENT NAMELIST'!D406</f>
        <v>SHARATH G V S</v>
      </c>
      <c r="E418" s="41">
        <v>2</v>
      </c>
      <c r="F418" s="41">
        <v>2</v>
      </c>
      <c r="G418" s="41">
        <v>0</v>
      </c>
      <c r="H418" s="41">
        <v>2</v>
      </c>
      <c r="I418" s="41">
        <v>1</v>
      </c>
      <c r="J418" s="41">
        <v>2</v>
      </c>
      <c r="K418" s="41">
        <v>2</v>
      </c>
      <c r="L418" s="41">
        <v>2</v>
      </c>
      <c r="M418" s="41">
        <v>0</v>
      </c>
      <c r="N418" s="41">
        <v>2</v>
      </c>
      <c r="O418" s="91">
        <v>0</v>
      </c>
      <c r="P418" s="91">
        <v>6</v>
      </c>
      <c r="Q418" s="91">
        <v>0</v>
      </c>
      <c r="R418" s="237">
        <v>5</v>
      </c>
      <c r="S418" s="91">
        <v>4</v>
      </c>
      <c r="T418" s="91">
        <v>0</v>
      </c>
      <c r="U418" s="91">
        <v>10</v>
      </c>
      <c r="V418" s="91">
        <v>0</v>
      </c>
      <c r="W418" s="91">
        <v>10</v>
      </c>
      <c r="X418" s="91">
        <v>0</v>
      </c>
      <c r="Y418" s="91">
        <v>0</v>
      </c>
      <c r="Z418" s="91">
        <v>0</v>
      </c>
      <c r="AA418" s="92">
        <f t="shared" si="98"/>
        <v>50</v>
      </c>
      <c r="AB418" s="284">
        <f t="shared" si="86"/>
        <v>6</v>
      </c>
      <c r="AC418" s="284">
        <f t="shared" si="87"/>
        <v>2</v>
      </c>
      <c r="AD418" s="284">
        <f t="shared" si="88"/>
        <v>28</v>
      </c>
      <c r="AE418" s="284">
        <f t="shared" si="89"/>
        <v>6</v>
      </c>
      <c r="AF418" s="284">
        <f t="shared" si="90"/>
        <v>2</v>
      </c>
      <c r="AG418" s="284">
        <f t="shared" si="99"/>
        <v>14</v>
      </c>
      <c r="AH418" s="4">
        <f t="shared" si="91"/>
        <v>50</v>
      </c>
      <c r="AI418" s="254">
        <f t="shared" si="92"/>
        <v>100</v>
      </c>
      <c r="AJ418" s="254">
        <f t="shared" si="93"/>
        <v>100</v>
      </c>
      <c r="AK418" s="254">
        <f t="shared" si="94"/>
        <v>50</v>
      </c>
      <c r="AL418" s="254">
        <f t="shared" si="95"/>
        <v>100</v>
      </c>
      <c r="AM418" s="254">
        <f t="shared" si="96"/>
        <v>100</v>
      </c>
      <c r="AN418" s="254">
        <f t="shared" si="97"/>
        <v>700</v>
      </c>
    </row>
    <row r="419" spans="1:40" ht="30" customHeight="1" x14ac:dyDescent="0.2">
      <c r="A419" s="41">
        <f>'STUDENT NAMELIST'!A407</f>
        <v>403</v>
      </c>
      <c r="B419" s="65" t="str">
        <f>'STUDENT NAMELIST'!B407</f>
        <v>2023PEC AI 252</v>
      </c>
      <c r="C419" s="65">
        <f>'STUDENT NAMELIST'!C407</f>
        <v>211423243409</v>
      </c>
      <c r="D419" s="98" t="str">
        <f>'STUDENT NAMELIST'!D407</f>
        <v>SHARMILA J</v>
      </c>
      <c r="E419" s="41">
        <v>2</v>
      </c>
      <c r="F419" s="41">
        <v>2</v>
      </c>
      <c r="G419" s="41">
        <v>2</v>
      </c>
      <c r="H419" s="41">
        <v>2</v>
      </c>
      <c r="I419" s="41">
        <v>2</v>
      </c>
      <c r="J419" s="41">
        <v>2</v>
      </c>
      <c r="K419" s="41">
        <v>2</v>
      </c>
      <c r="L419" s="41">
        <v>2</v>
      </c>
      <c r="M419" s="41">
        <v>1</v>
      </c>
      <c r="N419" s="41">
        <v>0</v>
      </c>
      <c r="O419" s="91">
        <v>0</v>
      </c>
      <c r="P419" s="91">
        <v>12</v>
      </c>
      <c r="Q419" s="91">
        <v>12</v>
      </c>
      <c r="R419" s="237">
        <v>0</v>
      </c>
      <c r="S419" s="91">
        <v>0</v>
      </c>
      <c r="T419" s="91">
        <v>12</v>
      </c>
      <c r="U419" s="91">
        <v>0</v>
      </c>
      <c r="V419" s="91">
        <v>12</v>
      </c>
      <c r="W419" s="91">
        <v>7</v>
      </c>
      <c r="X419" s="91">
        <v>0</v>
      </c>
      <c r="Y419" s="91">
        <v>0</v>
      </c>
      <c r="Z419" s="91">
        <v>13</v>
      </c>
      <c r="AA419" s="92">
        <f t="shared" si="98"/>
        <v>85</v>
      </c>
      <c r="AB419" s="284">
        <f t="shared" si="86"/>
        <v>6</v>
      </c>
      <c r="AC419" s="284">
        <f t="shared" si="87"/>
        <v>0</v>
      </c>
      <c r="AD419" s="284">
        <f t="shared" si="88"/>
        <v>40</v>
      </c>
      <c r="AE419" s="284">
        <f t="shared" si="89"/>
        <v>6</v>
      </c>
      <c r="AF419" s="284">
        <f t="shared" si="90"/>
        <v>15</v>
      </c>
      <c r="AG419" s="284">
        <f t="shared" si="99"/>
        <v>14</v>
      </c>
      <c r="AH419" s="4">
        <f t="shared" si="91"/>
        <v>85</v>
      </c>
      <c r="AI419" s="254">
        <f t="shared" si="92"/>
        <v>100</v>
      </c>
      <c r="AJ419" s="254">
        <f t="shared" si="93"/>
        <v>0</v>
      </c>
      <c r="AK419" s="254">
        <f t="shared" si="94"/>
        <v>93.023255813953483</v>
      </c>
      <c r="AL419" s="254">
        <f t="shared" si="95"/>
        <v>100</v>
      </c>
      <c r="AM419" s="254">
        <f t="shared" si="96"/>
        <v>88.235294117647058</v>
      </c>
      <c r="AN419" s="254">
        <f t="shared" si="97"/>
        <v>82.35294117647058</v>
      </c>
    </row>
    <row r="420" spans="1:40" ht="30" customHeight="1" x14ac:dyDescent="0.2">
      <c r="A420" s="41">
        <f>'STUDENT NAMELIST'!A408</f>
        <v>404</v>
      </c>
      <c r="B420" s="65" t="str">
        <f>'STUDENT NAMELIST'!B408</f>
        <v>2023PEC AI 253</v>
      </c>
      <c r="C420" s="65">
        <f>'STUDENT NAMELIST'!C408</f>
        <v>211423243410</v>
      </c>
      <c r="D420" s="98" t="str">
        <f>'STUDENT NAMELIST'!D408</f>
        <v>SHARMITHA SRI M</v>
      </c>
      <c r="E420" s="41">
        <v>2</v>
      </c>
      <c r="F420" s="41">
        <v>2</v>
      </c>
      <c r="G420" s="41">
        <v>2</v>
      </c>
      <c r="H420" s="41">
        <v>2</v>
      </c>
      <c r="I420" s="41">
        <v>2</v>
      </c>
      <c r="J420" s="41">
        <v>2</v>
      </c>
      <c r="K420" s="41">
        <v>2</v>
      </c>
      <c r="L420" s="41">
        <v>2</v>
      </c>
      <c r="M420" s="41">
        <v>0</v>
      </c>
      <c r="N420" s="41">
        <v>0</v>
      </c>
      <c r="O420" s="91">
        <v>12</v>
      </c>
      <c r="P420" s="91">
        <v>0</v>
      </c>
      <c r="Q420" s="91">
        <v>0</v>
      </c>
      <c r="R420" s="237">
        <v>12</v>
      </c>
      <c r="S420" s="91">
        <v>10</v>
      </c>
      <c r="T420" s="91">
        <v>0</v>
      </c>
      <c r="U420" s="91">
        <v>12</v>
      </c>
      <c r="V420" s="91">
        <v>0</v>
      </c>
      <c r="W420" s="91">
        <v>0</v>
      </c>
      <c r="X420" s="91">
        <v>10</v>
      </c>
      <c r="Y420" s="91">
        <v>12</v>
      </c>
      <c r="Z420" s="91">
        <v>0</v>
      </c>
      <c r="AA420" s="92">
        <f t="shared" si="98"/>
        <v>84</v>
      </c>
      <c r="AB420" s="284">
        <f t="shared" si="86"/>
        <v>6</v>
      </c>
      <c r="AC420" s="284">
        <f t="shared" si="87"/>
        <v>0</v>
      </c>
      <c r="AD420" s="284">
        <f t="shared" si="88"/>
        <v>50</v>
      </c>
      <c r="AE420" s="284">
        <f t="shared" si="89"/>
        <v>6</v>
      </c>
      <c r="AF420" s="284">
        <f t="shared" si="90"/>
        <v>12</v>
      </c>
      <c r="AG420" s="284">
        <f t="shared" si="99"/>
        <v>14</v>
      </c>
      <c r="AH420" s="4">
        <f t="shared" si="91"/>
        <v>84</v>
      </c>
      <c r="AI420" s="254">
        <f t="shared" si="92"/>
        <v>100</v>
      </c>
      <c r="AJ420" s="254">
        <f t="shared" si="93"/>
        <v>0</v>
      </c>
      <c r="AK420" s="254">
        <f t="shared" si="94"/>
        <v>89.285714285714292</v>
      </c>
      <c r="AL420" s="254">
        <f t="shared" si="95"/>
        <v>100</v>
      </c>
      <c r="AM420" s="254">
        <f t="shared" si="96"/>
        <v>80</v>
      </c>
      <c r="AN420" s="254">
        <f t="shared" si="97"/>
        <v>93.333333333333329</v>
      </c>
    </row>
    <row r="421" spans="1:40" ht="30" customHeight="1" x14ac:dyDescent="0.2">
      <c r="A421" s="41">
        <f>'STUDENT NAMELIST'!A409</f>
        <v>405</v>
      </c>
      <c r="B421" s="65" t="str">
        <f>'STUDENT NAMELIST'!B409</f>
        <v>2023PEC AI 254</v>
      </c>
      <c r="C421" s="65">
        <f>'STUDENT NAMELIST'!C409</f>
        <v>211423243411</v>
      </c>
      <c r="D421" s="98" t="str">
        <f>'STUDENT NAMELIST'!D409</f>
        <v>SHARWANGI M</v>
      </c>
      <c r="E421" s="41">
        <v>2</v>
      </c>
      <c r="F421" s="41">
        <v>2</v>
      </c>
      <c r="G421" s="41">
        <v>2</v>
      </c>
      <c r="H421" s="41">
        <v>2</v>
      </c>
      <c r="I421" s="41">
        <v>2</v>
      </c>
      <c r="J421" s="41">
        <v>2</v>
      </c>
      <c r="K421" s="41">
        <v>2</v>
      </c>
      <c r="L421" s="41">
        <v>2</v>
      </c>
      <c r="M421" s="41">
        <v>2</v>
      </c>
      <c r="N421" s="41">
        <v>0</v>
      </c>
      <c r="O421" s="91">
        <v>0</v>
      </c>
      <c r="P421" s="91">
        <v>12</v>
      </c>
      <c r="Q421" s="91">
        <v>13</v>
      </c>
      <c r="R421" s="237">
        <v>0</v>
      </c>
      <c r="S421" s="91">
        <v>0</v>
      </c>
      <c r="T421" s="91">
        <v>13</v>
      </c>
      <c r="U421" s="91">
        <v>0</v>
      </c>
      <c r="V421" s="91">
        <v>13</v>
      </c>
      <c r="W421" s="91">
        <v>9</v>
      </c>
      <c r="X421" s="91">
        <v>0</v>
      </c>
      <c r="Y421" s="91">
        <v>0</v>
      </c>
      <c r="Z421" s="91">
        <v>14</v>
      </c>
      <c r="AA421" s="92">
        <f t="shared" si="98"/>
        <v>92</v>
      </c>
      <c r="AB421" s="284">
        <f t="shared" si="86"/>
        <v>6</v>
      </c>
      <c r="AC421" s="284">
        <f t="shared" si="87"/>
        <v>0</v>
      </c>
      <c r="AD421" s="284">
        <f t="shared" si="88"/>
        <v>42</v>
      </c>
      <c r="AE421" s="284">
        <f t="shared" si="89"/>
        <v>6</v>
      </c>
      <c r="AF421" s="284">
        <f t="shared" si="90"/>
        <v>16</v>
      </c>
      <c r="AG421" s="284">
        <f t="shared" si="99"/>
        <v>14</v>
      </c>
      <c r="AH421" s="4">
        <f t="shared" si="91"/>
        <v>92</v>
      </c>
      <c r="AI421" s="254">
        <f t="shared" si="92"/>
        <v>100</v>
      </c>
      <c r="AJ421" s="254">
        <f t="shared" si="93"/>
        <v>0</v>
      </c>
      <c r="AK421" s="254">
        <f t="shared" si="94"/>
        <v>97.674418604651152</v>
      </c>
      <c r="AL421" s="254">
        <f t="shared" si="95"/>
        <v>100</v>
      </c>
      <c r="AM421" s="254">
        <f t="shared" si="96"/>
        <v>94.117647058823522</v>
      </c>
      <c r="AN421" s="254">
        <f t="shared" si="97"/>
        <v>82.35294117647058</v>
      </c>
    </row>
    <row r="422" spans="1:40" ht="30" customHeight="1" x14ac:dyDescent="0.2">
      <c r="A422" s="41">
        <f>'STUDENT NAMELIST'!A410</f>
        <v>406</v>
      </c>
      <c r="B422" s="65" t="str">
        <f>'STUDENT NAMELIST'!B410</f>
        <v>2023PEC AI 290</v>
      </c>
      <c r="C422" s="65">
        <f>'STUDENT NAMELIST'!C410</f>
        <v>211423243412</v>
      </c>
      <c r="D422" s="98" t="str">
        <f>'STUDENT NAMELIST'!D410</f>
        <v>SHASTIV PRAKASH A</v>
      </c>
      <c r="E422" s="41">
        <v>2</v>
      </c>
      <c r="F422" s="41">
        <v>2</v>
      </c>
      <c r="G422" s="41">
        <v>2</v>
      </c>
      <c r="H422" s="41">
        <v>2</v>
      </c>
      <c r="I422" s="41">
        <v>0</v>
      </c>
      <c r="J422" s="41">
        <v>0</v>
      </c>
      <c r="K422" s="41">
        <v>0</v>
      </c>
      <c r="L422" s="41">
        <v>0</v>
      </c>
      <c r="M422" s="41">
        <v>0</v>
      </c>
      <c r="N422" s="41">
        <v>0</v>
      </c>
      <c r="O422" s="91">
        <v>6</v>
      </c>
      <c r="P422" s="91">
        <v>0</v>
      </c>
      <c r="Q422" s="91">
        <v>0</v>
      </c>
      <c r="R422" s="237">
        <v>6</v>
      </c>
      <c r="S422" s="91">
        <v>5</v>
      </c>
      <c r="T422" s="91">
        <v>0</v>
      </c>
      <c r="U422" s="91">
        <v>7</v>
      </c>
      <c r="V422" s="91">
        <v>0</v>
      </c>
      <c r="W422" s="91">
        <v>0</v>
      </c>
      <c r="X422" s="91">
        <v>12</v>
      </c>
      <c r="Y422" s="91">
        <v>6</v>
      </c>
      <c r="Z422" s="91">
        <v>0</v>
      </c>
      <c r="AA422" s="92">
        <f t="shared" si="98"/>
        <v>50</v>
      </c>
      <c r="AB422" s="284">
        <f t="shared" si="86"/>
        <v>4</v>
      </c>
      <c r="AC422" s="284">
        <f t="shared" si="87"/>
        <v>0</v>
      </c>
      <c r="AD422" s="284">
        <f t="shared" si="88"/>
        <v>26</v>
      </c>
      <c r="AE422" s="284">
        <f t="shared" si="89"/>
        <v>6</v>
      </c>
      <c r="AF422" s="284">
        <f t="shared" si="90"/>
        <v>14</v>
      </c>
      <c r="AG422" s="284">
        <f t="shared" si="99"/>
        <v>14</v>
      </c>
      <c r="AH422" s="4">
        <f t="shared" si="91"/>
        <v>50</v>
      </c>
      <c r="AI422" s="254">
        <f t="shared" si="92"/>
        <v>66.666666666666657</v>
      </c>
      <c r="AJ422" s="254">
        <f t="shared" si="93"/>
        <v>0</v>
      </c>
      <c r="AK422" s="254">
        <f t="shared" si="94"/>
        <v>46.428571428571431</v>
      </c>
      <c r="AL422" s="254">
        <f t="shared" si="95"/>
        <v>100</v>
      </c>
      <c r="AM422" s="254">
        <f t="shared" si="96"/>
        <v>93.333333333333329</v>
      </c>
      <c r="AN422" s="254">
        <f t="shared" si="97"/>
        <v>93.333333333333329</v>
      </c>
    </row>
    <row r="423" spans="1:40" ht="30" customHeight="1" x14ac:dyDescent="0.2">
      <c r="A423" s="41">
        <f>'STUDENT NAMELIST'!A411</f>
        <v>407</v>
      </c>
      <c r="B423" s="65" t="str">
        <f>'STUDENT NAMELIST'!B411</f>
        <v>2023PEC AI 412</v>
      </c>
      <c r="C423" s="65">
        <f>'STUDENT NAMELIST'!C411</f>
        <v>211423243413</v>
      </c>
      <c r="D423" s="98" t="str">
        <f>'STUDENT NAMELIST'!D411</f>
        <v>SHAUNJAY ROSHAN T</v>
      </c>
      <c r="E423" s="41">
        <v>2</v>
      </c>
      <c r="F423" s="41">
        <v>2</v>
      </c>
      <c r="G423" s="41">
        <v>1</v>
      </c>
      <c r="H423" s="41">
        <v>1</v>
      </c>
      <c r="I423" s="41">
        <v>2</v>
      </c>
      <c r="J423" s="41">
        <v>0</v>
      </c>
      <c r="K423" s="41">
        <v>2</v>
      </c>
      <c r="L423" s="41">
        <v>1</v>
      </c>
      <c r="M423" s="41">
        <v>2</v>
      </c>
      <c r="N423" s="41">
        <v>2</v>
      </c>
      <c r="O423" s="91">
        <v>13</v>
      </c>
      <c r="P423" s="91">
        <v>0</v>
      </c>
      <c r="Q423" s="91">
        <v>0</v>
      </c>
      <c r="R423" s="237">
        <v>4</v>
      </c>
      <c r="S423" s="91">
        <v>5</v>
      </c>
      <c r="T423" s="91">
        <v>0</v>
      </c>
      <c r="U423" s="91">
        <v>13</v>
      </c>
      <c r="V423" s="91">
        <v>0</v>
      </c>
      <c r="W423" s="91">
        <v>0</v>
      </c>
      <c r="X423" s="91">
        <v>13</v>
      </c>
      <c r="Y423" s="91">
        <v>0</v>
      </c>
      <c r="Z423" s="91">
        <v>8</v>
      </c>
      <c r="AA423" s="92">
        <f t="shared" si="98"/>
        <v>71</v>
      </c>
      <c r="AB423" s="284">
        <f t="shared" si="86"/>
        <v>6</v>
      </c>
      <c r="AC423" s="284">
        <f t="shared" si="87"/>
        <v>2</v>
      </c>
      <c r="AD423" s="284">
        <f t="shared" si="88"/>
        <v>38</v>
      </c>
      <c r="AE423" s="284">
        <f t="shared" si="89"/>
        <v>6</v>
      </c>
      <c r="AF423" s="284">
        <f t="shared" si="90"/>
        <v>23</v>
      </c>
      <c r="AG423" s="284">
        <f t="shared" si="99"/>
        <v>14</v>
      </c>
      <c r="AH423" s="4">
        <f t="shared" si="91"/>
        <v>71</v>
      </c>
      <c r="AI423" s="254">
        <f t="shared" si="92"/>
        <v>100</v>
      </c>
      <c r="AJ423" s="254">
        <f t="shared" si="93"/>
        <v>100</v>
      </c>
      <c r="AK423" s="254">
        <f t="shared" si="94"/>
        <v>67.857142857142861</v>
      </c>
      <c r="AL423" s="254">
        <f t="shared" si="95"/>
        <v>100</v>
      </c>
      <c r="AM423" s="254">
        <f t="shared" si="96"/>
        <v>76.666666666666671</v>
      </c>
      <c r="AN423" s="254">
        <f t="shared" si="97"/>
        <v>46.666666666666664</v>
      </c>
    </row>
    <row r="424" spans="1:40" ht="30" customHeight="1" x14ac:dyDescent="0.2">
      <c r="A424" s="41">
        <f>'STUDENT NAMELIST'!A412</f>
        <v>408</v>
      </c>
      <c r="B424" s="65" t="str">
        <f>'STUDENT NAMELIST'!B412</f>
        <v>2023PEC AI 255</v>
      </c>
      <c r="C424" s="65">
        <f>'STUDENT NAMELIST'!C412</f>
        <v>211423243414</v>
      </c>
      <c r="D424" s="98" t="str">
        <f>'STUDENT NAMELIST'!D412</f>
        <v>SHRUTHI S S</v>
      </c>
      <c r="E424" s="41">
        <v>2</v>
      </c>
      <c r="F424" s="41">
        <v>2</v>
      </c>
      <c r="G424" s="41">
        <v>2</v>
      </c>
      <c r="H424" s="41">
        <v>2</v>
      </c>
      <c r="I424" s="41">
        <v>2</v>
      </c>
      <c r="J424" s="41">
        <v>2</v>
      </c>
      <c r="K424" s="41">
        <v>1</v>
      </c>
      <c r="L424" s="41">
        <v>0</v>
      </c>
      <c r="M424" s="41">
        <v>0</v>
      </c>
      <c r="N424" s="41">
        <v>0</v>
      </c>
      <c r="O424" s="91">
        <v>9</v>
      </c>
      <c r="P424" s="91">
        <v>0</v>
      </c>
      <c r="Q424" s="91">
        <v>0</v>
      </c>
      <c r="R424" s="237">
        <v>9</v>
      </c>
      <c r="S424" s="91">
        <v>8</v>
      </c>
      <c r="T424" s="91">
        <v>0</v>
      </c>
      <c r="U424" s="91">
        <v>9</v>
      </c>
      <c r="V424" s="91">
        <v>0</v>
      </c>
      <c r="W424" s="91">
        <v>0</v>
      </c>
      <c r="X424" s="91">
        <v>11</v>
      </c>
      <c r="Y424" s="91">
        <v>9</v>
      </c>
      <c r="Z424" s="91">
        <v>0</v>
      </c>
      <c r="AA424" s="92">
        <f t="shared" si="98"/>
        <v>68</v>
      </c>
      <c r="AB424" s="284">
        <f t="shared" si="86"/>
        <v>5</v>
      </c>
      <c r="AC424" s="284">
        <f t="shared" si="87"/>
        <v>0</v>
      </c>
      <c r="AD424" s="284">
        <f t="shared" si="88"/>
        <v>39</v>
      </c>
      <c r="AE424" s="284">
        <f t="shared" si="89"/>
        <v>6</v>
      </c>
      <c r="AF424" s="284">
        <f t="shared" si="90"/>
        <v>13</v>
      </c>
      <c r="AG424" s="284">
        <f t="shared" si="99"/>
        <v>14</v>
      </c>
      <c r="AH424" s="4">
        <f t="shared" si="91"/>
        <v>68</v>
      </c>
      <c r="AI424" s="254">
        <f t="shared" si="92"/>
        <v>83.333333333333343</v>
      </c>
      <c r="AJ424" s="254">
        <f t="shared" si="93"/>
        <v>0</v>
      </c>
      <c r="AK424" s="254">
        <f t="shared" si="94"/>
        <v>69.642857142857139</v>
      </c>
      <c r="AL424" s="254">
        <f t="shared" si="95"/>
        <v>100</v>
      </c>
      <c r="AM424" s="254">
        <f t="shared" si="96"/>
        <v>86.666666666666671</v>
      </c>
      <c r="AN424" s="254">
        <f t="shared" si="97"/>
        <v>93.333333333333329</v>
      </c>
    </row>
    <row r="425" spans="1:40" ht="30" customHeight="1" x14ac:dyDescent="0.2">
      <c r="A425" s="41">
        <f>'STUDENT NAMELIST'!A413</f>
        <v>409</v>
      </c>
      <c r="B425" s="65" t="str">
        <f>'STUDENT NAMELIST'!B413</f>
        <v>2023PEC AI 256</v>
      </c>
      <c r="C425" s="65">
        <f>'STUDENT NAMELIST'!C413</f>
        <v>211423243415</v>
      </c>
      <c r="D425" s="98" t="str">
        <f>'STUDENT NAMELIST'!D413</f>
        <v>SHURUTHIKA P</v>
      </c>
      <c r="E425" s="41">
        <v>2</v>
      </c>
      <c r="F425" s="41">
        <v>2</v>
      </c>
      <c r="G425" s="41">
        <v>2</v>
      </c>
      <c r="H425" s="41">
        <v>2</v>
      </c>
      <c r="I425" s="41">
        <v>2</v>
      </c>
      <c r="J425" s="41">
        <v>2</v>
      </c>
      <c r="K425" s="41">
        <v>2</v>
      </c>
      <c r="L425" s="41">
        <v>2</v>
      </c>
      <c r="M425" s="41">
        <v>2</v>
      </c>
      <c r="N425" s="41">
        <v>1</v>
      </c>
      <c r="O425" s="91">
        <v>0</v>
      </c>
      <c r="P425" s="91">
        <v>13</v>
      </c>
      <c r="Q425" s="91">
        <v>13</v>
      </c>
      <c r="R425" s="237">
        <v>0</v>
      </c>
      <c r="S425" s="91">
        <v>0</v>
      </c>
      <c r="T425" s="91">
        <v>13</v>
      </c>
      <c r="U425" s="91">
        <v>0</v>
      </c>
      <c r="V425" s="91">
        <v>13</v>
      </c>
      <c r="W425" s="91">
        <v>9</v>
      </c>
      <c r="X425" s="91">
        <v>0</v>
      </c>
      <c r="Y425" s="91">
        <v>0</v>
      </c>
      <c r="Z425" s="91">
        <v>14</v>
      </c>
      <c r="AA425" s="92">
        <f t="shared" si="98"/>
        <v>94</v>
      </c>
      <c r="AB425" s="284">
        <f t="shared" si="86"/>
        <v>6</v>
      </c>
      <c r="AC425" s="284">
        <f t="shared" si="87"/>
        <v>1</v>
      </c>
      <c r="AD425" s="284">
        <f t="shared" si="88"/>
        <v>43</v>
      </c>
      <c r="AE425" s="284">
        <f t="shared" si="89"/>
        <v>6</v>
      </c>
      <c r="AF425" s="284">
        <f t="shared" si="90"/>
        <v>16</v>
      </c>
      <c r="AG425" s="284">
        <f t="shared" si="99"/>
        <v>14</v>
      </c>
      <c r="AH425" s="4">
        <f t="shared" si="91"/>
        <v>94</v>
      </c>
      <c r="AI425" s="254">
        <f t="shared" si="92"/>
        <v>100</v>
      </c>
      <c r="AJ425" s="254">
        <f t="shared" si="93"/>
        <v>50</v>
      </c>
      <c r="AK425" s="254">
        <f t="shared" si="94"/>
        <v>100</v>
      </c>
      <c r="AL425" s="254">
        <f t="shared" si="95"/>
        <v>100</v>
      </c>
      <c r="AM425" s="254">
        <f t="shared" si="96"/>
        <v>94.117647058823522</v>
      </c>
      <c r="AN425" s="254">
        <f t="shared" si="97"/>
        <v>82.35294117647058</v>
      </c>
    </row>
    <row r="426" spans="1:40" ht="30" customHeight="1" x14ac:dyDescent="0.2">
      <c r="A426" s="41">
        <f>'STUDENT NAMELIST'!A414</f>
        <v>410</v>
      </c>
      <c r="B426" s="65" t="str">
        <f>'STUDENT NAMELIST'!B414</f>
        <v>2023PEC AI 413</v>
      </c>
      <c r="C426" s="65">
        <f>'STUDENT NAMELIST'!C414</f>
        <v>211423243416</v>
      </c>
      <c r="D426" s="98" t="str">
        <f>'STUDENT NAMELIST'!D414</f>
        <v>SHYAAM SUNDAR P</v>
      </c>
      <c r="E426" s="41">
        <v>2</v>
      </c>
      <c r="F426" s="41">
        <v>2</v>
      </c>
      <c r="G426" s="41">
        <v>0</v>
      </c>
      <c r="H426" s="41">
        <v>0</v>
      </c>
      <c r="I426" s="41">
        <v>0</v>
      </c>
      <c r="J426" s="41">
        <v>0</v>
      </c>
      <c r="K426" s="41">
        <v>0</v>
      </c>
      <c r="L426" s="41">
        <v>0</v>
      </c>
      <c r="M426" s="41">
        <v>0</v>
      </c>
      <c r="N426" s="41">
        <v>0</v>
      </c>
      <c r="O426" s="91">
        <v>0</v>
      </c>
      <c r="P426" s="91">
        <v>3</v>
      </c>
      <c r="Q426" s="91">
        <v>0</v>
      </c>
      <c r="R426" s="237">
        <v>4</v>
      </c>
      <c r="S426" s="91">
        <v>4</v>
      </c>
      <c r="T426" s="91">
        <v>0</v>
      </c>
      <c r="U426" s="91">
        <v>10</v>
      </c>
      <c r="V426" s="91">
        <v>0</v>
      </c>
      <c r="W426" s="91">
        <v>0</v>
      </c>
      <c r="X426" s="91">
        <v>10</v>
      </c>
      <c r="Y426" s="91">
        <v>0</v>
      </c>
      <c r="Z426" s="91">
        <v>6</v>
      </c>
      <c r="AA426" s="92">
        <f t="shared" si="98"/>
        <v>41</v>
      </c>
      <c r="AB426" s="284">
        <f t="shared" si="86"/>
        <v>4</v>
      </c>
      <c r="AC426" s="284">
        <f t="shared" si="87"/>
        <v>0</v>
      </c>
      <c r="AD426" s="284">
        <f t="shared" si="88"/>
        <v>21</v>
      </c>
      <c r="AE426" s="284">
        <f t="shared" si="89"/>
        <v>6</v>
      </c>
      <c r="AF426" s="284">
        <f t="shared" si="90"/>
        <v>18</v>
      </c>
      <c r="AG426" s="284">
        <f t="shared" si="99"/>
        <v>14</v>
      </c>
      <c r="AH426" s="4">
        <f t="shared" si="91"/>
        <v>41</v>
      </c>
      <c r="AI426" s="254">
        <f t="shared" si="92"/>
        <v>66.666666666666657</v>
      </c>
      <c r="AJ426" s="254">
        <f t="shared" si="93"/>
        <v>0</v>
      </c>
      <c r="AK426" s="254">
        <f t="shared" si="94"/>
        <v>37.5</v>
      </c>
      <c r="AL426" s="254">
        <f t="shared" si="95"/>
        <v>100</v>
      </c>
      <c r="AM426" s="254">
        <f t="shared" si="96"/>
        <v>60</v>
      </c>
      <c r="AN426" s="254">
        <f t="shared" si="97"/>
        <v>46.666666666666664</v>
      </c>
    </row>
    <row r="427" spans="1:40" ht="30" customHeight="1" x14ac:dyDescent="0.2">
      <c r="A427" s="41">
        <f>'STUDENT NAMELIST'!A415</f>
        <v>411</v>
      </c>
      <c r="B427" s="65" t="str">
        <f>'STUDENT NAMELIST'!B415</f>
        <v>2023PEC AI 291</v>
      </c>
      <c r="C427" s="65">
        <f>'STUDENT NAMELIST'!C415</f>
        <v>211423243417</v>
      </c>
      <c r="D427" s="98" t="str">
        <f>'STUDENT NAMELIST'!D415</f>
        <v>SHYALANDRAN J</v>
      </c>
      <c r="E427" s="41">
        <v>2</v>
      </c>
      <c r="F427" s="41">
        <v>2</v>
      </c>
      <c r="G427" s="41">
        <v>2</v>
      </c>
      <c r="H427" s="41">
        <v>2</v>
      </c>
      <c r="I427" s="41">
        <v>2</v>
      </c>
      <c r="J427" s="41">
        <v>2</v>
      </c>
      <c r="K427" s="41">
        <v>2</v>
      </c>
      <c r="L427" s="41">
        <v>0</v>
      </c>
      <c r="M427" s="41">
        <v>0</v>
      </c>
      <c r="N427" s="41">
        <v>0</v>
      </c>
      <c r="O427" s="91">
        <v>0</v>
      </c>
      <c r="P427" s="91">
        <v>9</v>
      </c>
      <c r="Q427" s="91">
        <v>10</v>
      </c>
      <c r="R427" s="237">
        <v>0</v>
      </c>
      <c r="S427" s="91">
        <v>0</v>
      </c>
      <c r="T427" s="91">
        <v>10</v>
      </c>
      <c r="U427" s="91">
        <v>0</v>
      </c>
      <c r="V427" s="91">
        <v>10</v>
      </c>
      <c r="W427" s="91">
        <v>6</v>
      </c>
      <c r="X427" s="91">
        <v>0</v>
      </c>
      <c r="Y427" s="91">
        <v>0</v>
      </c>
      <c r="Z427" s="91">
        <v>10</v>
      </c>
      <c r="AA427" s="92">
        <f t="shared" si="98"/>
        <v>69</v>
      </c>
      <c r="AB427" s="284">
        <f t="shared" si="86"/>
        <v>6</v>
      </c>
      <c r="AC427" s="284">
        <f t="shared" si="87"/>
        <v>0</v>
      </c>
      <c r="AD427" s="284">
        <f t="shared" si="88"/>
        <v>33</v>
      </c>
      <c r="AE427" s="284">
        <f t="shared" si="89"/>
        <v>6</v>
      </c>
      <c r="AF427" s="284">
        <f t="shared" si="90"/>
        <v>12</v>
      </c>
      <c r="AG427" s="284">
        <f t="shared" si="99"/>
        <v>14</v>
      </c>
      <c r="AH427" s="4">
        <f t="shared" si="91"/>
        <v>69</v>
      </c>
      <c r="AI427" s="254">
        <f t="shared" si="92"/>
        <v>100</v>
      </c>
      <c r="AJ427" s="254">
        <f t="shared" si="93"/>
        <v>0</v>
      </c>
      <c r="AK427" s="254">
        <f t="shared" si="94"/>
        <v>76.744186046511629</v>
      </c>
      <c r="AL427" s="254">
        <f t="shared" si="95"/>
        <v>100</v>
      </c>
      <c r="AM427" s="254">
        <f t="shared" si="96"/>
        <v>70.588235294117652</v>
      </c>
      <c r="AN427" s="254">
        <f t="shared" si="97"/>
        <v>82.35294117647058</v>
      </c>
    </row>
    <row r="428" spans="1:40" ht="30" customHeight="1" x14ac:dyDescent="0.2">
      <c r="A428" s="41">
        <f>'STUDENT NAMELIST'!A416</f>
        <v>412</v>
      </c>
      <c r="B428" s="65" t="str">
        <f>'STUDENT NAMELIST'!B416</f>
        <v>2023PEC AI 292</v>
      </c>
      <c r="C428" s="65">
        <f>'STUDENT NAMELIST'!C416</f>
        <v>211423243418</v>
      </c>
      <c r="D428" s="98" t="str">
        <f>'STUDENT NAMELIST'!D416</f>
        <v>SHYAMKUMAR S</v>
      </c>
      <c r="E428" s="41">
        <v>2</v>
      </c>
      <c r="F428" s="41">
        <v>2</v>
      </c>
      <c r="G428" s="41">
        <v>2</v>
      </c>
      <c r="H428" s="41">
        <v>0</v>
      </c>
      <c r="I428" s="41">
        <v>0</v>
      </c>
      <c r="J428" s="41">
        <v>0</v>
      </c>
      <c r="K428" s="41">
        <v>0</v>
      </c>
      <c r="L428" s="41">
        <v>0</v>
      </c>
      <c r="M428" s="41">
        <v>0</v>
      </c>
      <c r="N428" s="41">
        <v>0</v>
      </c>
      <c r="O428" s="91">
        <v>5</v>
      </c>
      <c r="P428" s="91">
        <v>0</v>
      </c>
      <c r="Q428" s="91">
        <v>0</v>
      </c>
      <c r="R428" s="237">
        <v>5</v>
      </c>
      <c r="S428" s="91">
        <v>4</v>
      </c>
      <c r="T428" s="91">
        <v>0</v>
      </c>
      <c r="U428" s="91">
        <v>5</v>
      </c>
      <c r="V428" s="91">
        <v>0</v>
      </c>
      <c r="W428" s="91">
        <v>0</v>
      </c>
      <c r="X428" s="91">
        <v>0</v>
      </c>
      <c r="Y428" s="91">
        <v>5</v>
      </c>
      <c r="Z428" s="91">
        <v>0</v>
      </c>
      <c r="AA428" s="92">
        <f t="shared" si="98"/>
        <v>30</v>
      </c>
      <c r="AB428" s="284">
        <f t="shared" si="86"/>
        <v>4</v>
      </c>
      <c r="AC428" s="284">
        <f t="shared" si="87"/>
        <v>0</v>
      </c>
      <c r="AD428" s="284">
        <f t="shared" si="88"/>
        <v>19</v>
      </c>
      <c r="AE428" s="284">
        <f t="shared" si="89"/>
        <v>6</v>
      </c>
      <c r="AF428" s="284">
        <f t="shared" si="90"/>
        <v>2</v>
      </c>
      <c r="AG428" s="284">
        <f t="shared" si="99"/>
        <v>14</v>
      </c>
      <c r="AH428" s="4">
        <f t="shared" si="91"/>
        <v>30</v>
      </c>
      <c r="AI428" s="254">
        <f t="shared" si="92"/>
        <v>66.666666666666657</v>
      </c>
      <c r="AJ428" s="254">
        <f t="shared" si="93"/>
        <v>0</v>
      </c>
      <c r="AK428" s="254">
        <f t="shared" si="94"/>
        <v>33.928571428571431</v>
      </c>
      <c r="AL428" s="254">
        <f t="shared" si="95"/>
        <v>100</v>
      </c>
      <c r="AM428" s="254">
        <f t="shared" si="96"/>
        <v>100</v>
      </c>
      <c r="AN428" s="254">
        <f t="shared" si="97"/>
        <v>700</v>
      </c>
    </row>
    <row r="429" spans="1:40" ht="30" customHeight="1" x14ac:dyDescent="0.2">
      <c r="A429" s="41">
        <f>'STUDENT NAMELIST'!A417</f>
        <v>413</v>
      </c>
      <c r="B429" s="65" t="str">
        <f>'STUDENT NAMELIST'!B417</f>
        <v>2023PEC AI 257</v>
      </c>
      <c r="C429" s="65">
        <f>'STUDENT NAMELIST'!C417</f>
        <v>211423243419</v>
      </c>
      <c r="D429" s="98" t="str">
        <f>'STUDENT NAMELIST'!D417</f>
        <v xml:space="preserve">SIDDA GNANA CHARISHMA </v>
      </c>
      <c r="E429" s="41">
        <v>2</v>
      </c>
      <c r="F429" s="41">
        <v>2</v>
      </c>
      <c r="G429" s="41">
        <v>2</v>
      </c>
      <c r="H429" s="41">
        <v>2</v>
      </c>
      <c r="I429" s="41">
        <v>2</v>
      </c>
      <c r="J429" s="41">
        <v>2</v>
      </c>
      <c r="K429" s="41">
        <v>2</v>
      </c>
      <c r="L429" s="41">
        <v>1</v>
      </c>
      <c r="M429" s="41">
        <v>0</v>
      </c>
      <c r="N429" s="41">
        <v>0</v>
      </c>
      <c r="O429" s="91">
        <v>0</v>
      </c>
      <c r="P429" s="91">
        <v>10</v>
      </c>
      <c r="Q429" s="91">
        <v>11</v>
      </c>
      <c r="R429" s="237">
        <v>0</v>
      </c>
      <c r="S429" s="91">
        <v>0</v>
      </c>
      <c r="T429" s="91">
        <v>11</v>
      </c>
      <c r="U429" s="91">
        <v>0</v>
      </c>
      <c r="V429" s="91">
        <v>11</v>
      </c>
      <c r="W429" s="91">
        <v>7</v>
      </c>
      <c r="X429" s="91">
        <v>0</v>
      </c>
      <c r="Y429" s="91">
        <v>0</v>
      </c>
      <c r="Z429" s="91">
        <v>11</v>
      </c>
      <c r="AA429" s="92">
        <f t="shared" si="98"/>
        <v>76</v>
      </c>
      <c r="AB429" s="284">
        <f t="shared" si="86"/>
        <v>6</v>
      </c>
      <c r="AC429" s="284">
        <f t="shared" si="87"/>
        <v>0</v>
      </c>
      <c r="AD429" s="284">
        <f t="shared" si="88"/>
        <v>36</v>
      </c>
      <c r="AE429" s="284">
        <f t="shared" si="89"/>
        <v>6</v>
      </c>
      <c r="AF429" s="284">
        <f t="shared" si="90"/>
        <v>13</v>
      </c>
      <c r="AG429" s="284">
        <f t="shared" si="99"/>
        <v>14</v>
      </c>
      <c r="AH429" s="4">
        <f t="shared" si="91"/>
        <v>76</v>
      </c>
      <c r="AI429" s="254">
        <f t="shared" si="92"/>
        <v>100</v>
      </c>
      <c r="AJ429" s="254">
        <f t="shared" si="93"/>
        <v>0</v>
      </c>
      <c r="AK429" s="254">
        <f t="shared" si="94"/>
        <v>83.720930232558146</v>
      </c>
      <c r="AL429" s="254">
        <f t="shared" si="95"/>
        <v>100</v>
      </c>
      <c r="AM429" s="254">
        <f t="shared" si="96"/>
        <v>76.470588235294116</v>
      </c>
      <c r="AN429" s="254">
        <f t="shared" si="97"/>
        <v>82.35294117647058</v>
      </c>
    </row>
    <row r="430" spans="1:40" ht="30" customHeight="1" x14ac:dyDescent="0.2">
      <c r="A430" s="41">
        <f>'STUDENT NAMELIST'!A418</f>
        <v>414</v>
      </c>
      <c r="B430" s="65" t="str">
        <f>'STUDENT NAMELIST'!B418</f>
        <v>2023PEC AI 293</v>
      </c>
      <c r="C430" s="65">
        <f>'STUDENT NAMELIST'!C418</f>
        <v>211423243420</v>
      </c>
      <c r="D430" s="98" t="str">
        <f>'STUDENT NAMELIST'!D418</f>
        <v>SIVA S</v>
      </c>
      <c r="E430" s="41">
        <v>2</v>
      </c>
      <c r="F430" s="41">
        <v>2</v>
      </c>
      <c r="G430" s="41">
        <v>2</v>
      </c>
      <c r="H430" s="41">
        <v>2</v>
      </c>
      <c r="I430" s="41">
        <v>0</v>
      </c>
      <c r="J430" s="41">
        <v>0</v>
      </c>
      <c r="K430" s="41">
        <v>0</v>
      </c>
      <c r="L430" s="41">
        <v>0</v>
      </c>
      <c r="M430" s="41">
        <v>0</v>
      </c>
      <c r="N430" s="41">
        <v>0</v>
      </c>
      <c r="O430" s="91">
        <v>6</v>
      </c>
      <c r="P430" s="91">
        <v>0</v>
      </c>
      <c r="Q430" s="91">
        <v>0</v>
      </c>
      <c r="R430" s="237">
        <v>6</v>
      </c>
      <c r="S430" s="91">
        <v>5</v>
      </c>
      <c r="T430" s="91">
        <v>0</v>
      </c>
      <c r="U430" s="91">
        <v>6</v>
      </c>
      <c r="V430" s="91">
        <v>0</v>
      </c>
      <c r="W430" s="91">
        <v>0</v>
      </c>
      <c r="X430" s="91">
        <v>8</v>
      </c>
      <c r="Y430" s="91">
        <v>6</v>
      </c>
      <c r="Z430" s="91">
        <v>0</v>
      </c>
      <c r="AA430" s="92">
        <f t="shared" si="98"/>
        <v>45</v>
      </c>
      <c r="AB430" s="284">
        <f t="shared" si="86"/>
        <v>4</v>
      </c>
      <c r="AC430" s="284">
        <f t="shared" si="87"/>
        <v>0</v>
      </c>
      <c r="AD430" s="284">
        <f t="shared" si="88"/>
        <v>25</v>
      </c>
      <c r="AE430" s="284">
        <f t="shared" si="89"/>
        <v>6</v>
      </c>
      <c r="AF430" s="284">
        <f t="shared" si="90"/>
        <v>10</v>
      </c>
      <c r="AG430" s="284">
        <f t="shared" si="99"/>
        <v>14</v>
      </c>
      <c r="AH430" s="4">
        <f t="shared" si="91"/>
        <v>45</v>
      </c>
      <c r="AI430" s="254">
        <f t="shared" si="92"/>
        <v>66.666666666666657</v>
      </c>
      <c r="AJ430" s="254">
        <f t="shared" si="93"/>
        <v>0</v>
      </c>
      <c r="AK430" s="254">
        <f t="shared" si="94"/>
        <v>44.642857142857146</v>
      </c>
      <c r="AL430" s="254">
        <f t="shared" si="95"/>
        <v>100</v>
      </c>
      <c r="AM430" s="254">
        <f t="shared" si="96"/>
        <v>66.666666666666657</v>
      </c>
      <c r="AN430" s="254">
        <f t="shared" si="97"/>
        <v>93.333333333333329</v>
      </c>
    </row>
    <row r="431" spans="1:40" ht="30" customHeight="1" x14ac:dyDescent="0.2">
      <c r="A431" s="41">
        <f>'STUDENT NAMELIST'!A419</f>
        <v>415</v>
      </c>
      <c r="B431" s="65" t="str">
        <f>'STUDENT NAMELIST'!B419</f>
        <v>2023PEC AI 258</v>
      </c>
      <c r="C431" s="65">
        <f>'STUDENT NAMELIST'!C419</f>
        <v>211423243421</v>
      </c>
      <c r="D431" s="98" t="str">
        <f>'STUDENT NAMELIST'!D419</f>
        <v>SIVA SAKTHI S</v>
      </c>
      <c r="E431" s="41">
        <v>2</v>
      </c>
      <c r="F431" s="41">
        <v>2</v>
      </c>
      <c r="G431" s="41">
        <v>2</v>
      </c>
      <c r="H431" s="41">
        <v>2</v>
      </c>
      <c r="I431" s="41">
        <v>2</v>
      </c>
      <c r="J431" s="41">
        <v>2</v>
      </c>
      <c r="K431" s="41">
        <v>2</v>
      </c>
      <c r="L431" s="41">
        <v>1</v>
      </c>
      <c r="M431" s="41">
        <v>0</v>
      </c>
      <c r="N431" s="41">
        <v>0</v>
      </c>
      <c r="O431" s="91">
        <v>0</v>
      </c>
      <c r="P431" s="91">
        <v>10</v>
      </c>
      <c r="Q431" s="91">
        <v>11</v>
      </c>
      <c r="R431" s="237">
        <v>0</v>
      </c>
      <c r="S431" s="91">
        <v>0</v>
      </c>
      <c r="T431" s="91">
        <v>11</v>
      </c>
      <c r="U431" s="91">
        <v>0</v>
      </c>
      <c r="V431" s="91">
        <v>11</v>
      </c>
      <c r="W431" s="91">
        <v>6</v>
      </c>
      <c r="X431" s="91">
        <v>0</v>
      </c>
      <c r="Y431" s="91">
        <v>0</v>
      </c>
      <c r="Z431" s="91">
        <v>11</v>
      </c>
      <c r="AA431" s="92">
        <f t="shared" si="98"/>
        <v>75</v>
      </c>
      <c r="AB431" s="284">
        <f t="shared" si="86"/>
        <v>6</v>
      </c>
      <c r="AC431" s="284">
        <f t="shared" si="87"/>
        <v>0</v>
      </c>
      <c r="AD431" s="284">
        <f t="shared" si="88"/>
        <v>36</v>
      </c>
      <c r="AE431" s="284">
        <f t="shared" si="89"/>
        <v>6</v>
      </c>
      <c r="AF431" s="284">
        <f t="shared" si="90"/>
        <v>13</v>
      </c>
      <c r="AG431" s="284">
        <f t="shared" si="99"/>
        <v>14</v>
      </c>
      <c r="AH431" s="4">
        <f t="shared" si="91"/>
        <v>75</v>
      </c>
      <c r="AI431" s="254">
        <f t="shared" si="92"/>
        <v>100</v>
      </c>
      <c r="AJ431" s="254">
        <f t="shared" si="93"/>
        <v>0</v>
      </c>
      <c r="AK431" s="254">
        <f t="shared" si="94"/>
        <v>83.720930232558146</v>
      </c>
      <c r="AL431" s="254">
        <f t="shared" si="95"/>
        <v>100</v>
      </c>
      <c r="AM431" s="254">
        <f t="shared" si="96"/>
        <v>76.470588235294116</v>
      </c>
      <c r="AN431" s="254">
        <f t="shared" si="97"/>
        <v>82.35294117647058</v>
      </c>
    </row>
    <row r="432" spans="1:40" ht="30" customHeight="1" x14ac:dyDescent="0.2">
      <c r="A432" s="41">
        <f>'STUDENT NAMELIST'!A420</f>
        <v>416</v>
      </c>
      <c r="B432" s="65" t="str">
        <f>'STUDENT NAMELIST'!B420</f>
        <v>2023PEC AI 294</v>
      </c>
      <c r="C432" s="65">
        <f>'STUDENT NAMELIST'!C420</f>
        <v>211423243422</v>
      </c>
      <c r="D432" s="98" t="str">
        <f>'STUDENT NAMELIST'!D420</f>
        <v>SIVANANDHAM R</v>
      </c>
      <c r="E432" s="41">
        <v>2</v>
      </c>
      <c r="F432" s="41">
        <v>2</v>
      </c>
      <c r="G432" s="41">
        <v>2</v>
      </c>
      <c r="H432" s="41">
        <v>0</v>
      </c>
      <c r="I432" s="41">
        <v>0</v>
      </c>
      <c r="J432" s="41">
        <v>0</v>
      </c>
      <c r="K432" s="41">
        <v>0</v>
      </c>
      <c r="L432" s="41">
        <v>0</v>
      </c>
      <c r="M432" s="41">
        <v>0</v>
      </c>
      <c r="N432" s="41">
        <v>0</v>
      </c>
      <c r="O432" s="91">
        <v>5</v>
      </c>
      <c r="P432" s="91">
        <v>0</v>
      </c>
      <c r="Q432" s="91">
        <v>0</v>
      </c>
      <c r="R432" s="237">
        <v>5</v>
      </c>
      <c r="S432" s="91">
        <v>4</v>
      </c>
      <c r="T432" s="91">
        <v>0</v>
      </c>
      <c r="U432" s="91">
        <v>5</v>
      </c>
      <c r="V432" s="91">
        <v>0</v>
      </c>
      <c r="W432" s="91">
        <v>0</v>
      </c>
      <c r="X432" s="91">
        <v>6</v>
      </c>
      <c r="Y432" s="91">
        <v>5</v>
      </c>
      <c r="Z432" s="91">
        <v>0</v>
      </c>
      <c r="AA432" s="92">
        <f t="shared" si="98"/>
        <v>36</v>
      </c>
      <c r="AB432" s="284">
        <f t="shared" si="86"/>
        <v>4</v>
      </c>
      <c r="AC432" s="284">
        <f t="shared" si="87"/>
        <v>0</v>
      </c>
      <c r="AD432" s="284">
        <f t="shared" si="88"/>
        <v>19</v>
      </c>
      <c r="AE432" s="284">
        <f t="shared" si="89"/>
        <v>6</v>
      </c>
      <c r="AF432" s="284">
        <f t="shared" si="90"/>
        <v>8</v>
      </c>
      <c r="AG432" s="284">
        <f t="shared" si="99"/>
        <v>14</v>
      </c>
      <c r="AH432" s="4">
        <f t="shared" si="91"/>
        <v>36</v>
      </c>
      <c r="AI432" s="254">
        <f t="shared" si="92"/>
        <v>66.666666666666657</v>
      </c>
      <c r="AJ432" s="254">
        <f t="shared" si="93"/>
        <v>0</v>
      </c>
      <c r="AK432" s="254">
        <f t="shared" si="94"/>
        <v>33.928571428571431</v>
      </c>
      <c r="AL432" s="254">
        <f t="shared" si="95"/>
        <v>100</v>
      </c>
      <c r="AM432" s="254">
        <f t="shared" si="96"/>
        <v>53.333333333333336</v>
      </c>
      <c r="AN432" s="254">
        <f t="shared" si="97"/>
        <v>93.333333333333329</v>
      </c>
    </row>
    <row r="433" spans="1:40" ht="30" customHeight="1" x14ac:dyDescent="0.2">
      <c r="A433" s="41">
        <f>'STUDENT NAMELIST'!A421</f>
        <v>417</v>
      </c>
      <c r="B433" s="65" t="str">
        <f>'STUDENT NAMELIST'!B421</f>
        <v>2023PEC AI 295</v>
      </c>
      <c r="C433" s="65">
        <f>'STUDENT NAMELIST'!C421</f>
        <v>211423243423</v>
      </c>
      <c r="D433" s="98" t="str">
        <f>'STUDENT NAMELIST'!D421</f>
        <v>SIVANESHWARAN K</v>
      </c>
      <c r="E433" s="41">
        <v>2</v>
      </c>
      <c r="F433" s="41">
        <v>2</v>
      </c>
      <c r="G433" s="41">
        <v>2</v>
      </c>
      <c r="H433" s="41">
        <v>2</v>
      </c>
      <c r="I433" s="41">
        <v>2</v>
      </c>
      <c r="J433" s="41">
        <v>2</v>
      </c>
      <c r="K433" s="41">
        <v>2</v>
      </c>
      <c r="L433" s="41">
        <v>0</v>
      </c>
      <c r="M433" s="41">
        <v>0</v>
      </c>
      <c r="N433" s="41">
        <v>0</v>
      </c>
      <c r="O433" s="91">
        <v>0</v>
      </c>
      <c r="P433" s="91">
        <v>10</v>
      </c>
      <c r="Q433" s="91">
        <v>10</v>
      </c>
      <c r="R433" s="237">
        <v>0</v>
      </c>
      <c r="S433" s="91">
        <v>0</v>
      </c>
      <c r="T433" s="91">
        <v>10</v>
      </c>
      <c r="U433" s="91">
        <v>0</v>
      </c>
      <c r="V433" s="91">
        <v>10</v>
      </c>
      <c r="W433" s="91">
        <v>6</v>
      </c>
      <c r="X433" s="91">
        <v>0</v>
      </c>
      <c r="Y433" s="91">
        <v>0</v>
      </c>
      <c r="Z433" s="91">
        <v>11</v>
      </c>
      <c r="AA433" s="92">
        <f t="shared" si="98"/>
        <v>71</v>
      </c>
      <c r="AB433" s="284">
        <f t="shared" si="86"/>
        <v>6</v>
      </c>
      <c r="AC433" s="284">
        <f t="shared" si="87"/>
        <v>0</v>
      </c>
      <c r="AD433" s="284">
        <f t="shared" si="88"/>
        <v>34</v>
      </c>
      <c r="AE433" s="284">
        <f t="shared" si="89"/>
        <v>6</v>
      </c>
      <c r="AF433" s="284">
        <f t="shared" si="90"/>
        <v>13</v>
      </c>
      <c r="AG433" s="284">
        <f t="shared" si="99"/>
        <v>14</v>
      </c>
      <c r="AH433" s="4">
        <f t="shared" si="91"/>
        <v>71</v>
      </c>
      <c r="AI433" s="254">
        <f t="shared" si="92"/>
        <v>100</v>
      </c>
      <c r="AJ433" s="254">
        <f t="shared" si="93"/>
        <v>0</v>
      </c>
      <c r="AK433" s="254">
        <f t="shared" si="94"/>
        <v>79.069767441860463</v>
      </c>
      <c r="AL433" s="254">
        <f t="shared" si="95"/>
        <v>100</v>
      </c>
      <c r="AM433" s="254">
        <f t="shared" si="96"/>
        <v>76.470588235294116</v>
      </c>
      <c r="AN433" s="254">
        <f t="shared" si="97"/>
        <v>82.35294117647058</v>
      </c>
    </row>
    <row r="434" spans="1:40" ht="30" customHeight="1" x14ac:dyDescent="0.2">
      <c r="A434" s="41">
        <f>'STUDENT NAMELIST'!A422</f>
        <v>418</v>
      </c>
      <c r="B434" s="65" t="str">
        <f>'STUDENT NAMELIST'!B422</f>
        <v>2023PEC AI 296</v>
      </c>
      <c r="C434" s="65">
        <f>'STUDENT NAMELIST'!C422</f>
        <v>211423243424</v>
      </c>
      <c r="D434" s="98" t="str">
        <f>'STUDENT NAMELIST'!D422</f>
        <v>SIVARAJ R</v>
      </c>
      <c r="E434" s="41">
        <v>2</v>
      </c>
      <c r="F434" s="41">
        <v>2</v>
      </c>
      <c r="G434" s="41">
        <v>2</v>
      </c>
      <c r="H434" s="41">
        <v>2</v>
      </c>
      <c r="I434" s="41">
        <v>2</v>
      </c>
      <c r="J434" s="41">
        <v>0</v>
      </c>
      <c r="K434" s="41">
        <v>0</v>
      </c>
      <c r="L434" s="41">
        <v>0</v>
      </c>
      <c r="M434" s="41">
        <v>0</v>
      </c>
      <c r="N434" s="41">
        <v>0</v>
      </c>
      <c r="O434" s="91">
        <v>8</v>
      </c>
      <c r="P434" s="91">
        <v>0</v>
      </c>
      <c r="Q434" s="91">
        <v>0</v>
      </c>
      <c r="R434" s="237">
        <v>8</v>
      </c>
      <c r="S434" s="91">
        <v>7</v>
      </c>
      <c r="T434" s="91">
        <v>0</v>
      </c>
      <c r="U434" s="91">
        <v>8</v>
      </c>
      <c r="V434" s="91">
        <v>0</v>
      </c>
      <c r="W434" s="91">
        <v>0</v>
      </c>
      <c r="X434" s="91">
        <v>9</v>
      </c>
      <c r="Y434" s="91">
        <v>8</v>
      </c>
      <c r="Z434" s="91">
        <v>0</v>
      </c>
      <c r="AA434" s="92">
        <f t="shared" si="98"/>
        <v>58</v>
      </c>
      <c r="AB434" s="284">
        <f t="shared" si="86"/>
        <v>4</v>
      </c>
      <c r="AC434" s="284">
        <f t="shared" si="87"/>
        <v>0</v>
      </c>
      <c r="AD434" s="284">
        <f t="shared" si="88"/>
        <v>35</v>
      </c>
      <c r="AE434" s="284">
        <f t="shared" si="89"/>
        <v>6</v>
      </c>
      <c r="AF434" s="284">
        <f t="shared" si="90"/>
        <v>11</v>
      </c>
      <c r="AG434" s="284">
        <f t="shared" si="99"/>
        <v>14</v>
      </c>
      <c r="AH434" s="4">
        <f t="shared" si="91"/>
        <v>58</v>
      </c>
      <c r="AI434" s="254">
        <f t="shared" si="92"/>
        <v>66.666666666666657</v>
      </c>
      <c r="AJ434" s="254">
        <f t="shared" si="93"/>
        <v>0</v>
      </c>
      <c r="AK434" s="254">
        <f t="shared" si="94"/>
        <v>62.5</v>
      </c>
      <c r="AL434" s="254">
        <f t="shared" si="95"/>
        <v>100</v>
      </c>
      <c r="AM434" s="254">
        <f t="shared" si="96"/>
        <v>73.333333333333329</v>
      </c>
      <c r="AN434" s="254">
        <f t="shared" si="97"/>
        <v>93.333333333333329</v>
      </c>
    </row>
    <row r="435" spans="1:40" ht="30" customHeight="1" x14ac:dyDescent="0.2">
      <c r="A435" s="41">
        <f>'STUDENT NAMELIST'!A423</f>
        <v>419</v>
      </c>
      <c r="B435" s="65" t="str">
        <f>'STUDENT NAMELIST'!B423</f>
        <v>2023PEC AI 297</v>
      </c>
      <c r="C435" s="65">
        <f>'STUDENT NAMELIST'!C423</f>
        <v>211423243425</v>
      </c>
      <c r="D435" s="98" t="str">
        <f>'STUDENT NAMELIST'!D423</f>
        <v>SIVARAMAKRISHNAA P</v>
      </c>
      <c r="E435" s="41">
        <v>2</v>
      </c>
      <c r="F435" s="41">
        <v>2</v>
      </c>
      <c r="G435" s="41">
        <v>2</v>
      </c>
      <c r="H435" s="41">
        <v>2</v>
      </c>
      <c r="I435" s="41">
        <v>2</v>
      </c>
      <c r="J435" s="41">
        <v>2</v>
      </c>
      <c r="K435" s="41">
        <v>1</v>
      </c>
      <c r="L435" s="41">
        <v>0</v>
      </c>
      <c r="M435" s="41">
        <v>0</v>
      </c>
      <c r="N435" s="41">
        <v>0</v>
      </c>
      <c r="O435" s="91">
        <v>0</v>
      </c>
      <c r="P435" s="91">
        <v>9</v>
      </c>
      <c r="Q435" s="91">
        <v>10</v>
      </c>
      <c r="R435" s="237">
        <v>0</v>
      </c>
      <c r="S435" s="91">
        <v>0</v>
      </c>
      <c r="T435" s="91">
        <v>10</v>
      </c>
      <c r="U435" s="91">
        <v>0</v>
      </c>
      <c r="V435" s="91">
        <v>10</v>
      </c>
      <c r="W435" s="91">
        <v>3</v>
      </c>
      <c r="X435" s="91">
        <v>0</v>
      </c>
      <c r="Y435" s="91">
        <v>0</v>
      </c>
      <c r="Z435" s="91">
        <v>10</v>
      </c>
      <c r="AA435" s="92">
        <f t="shared" si="98"/>
        <v>65</v>
      </c>
      <c r="AB435" s="284">
        <f t="shared" si="86"/>
        <v>5</v>
      </c>
      <c r="AC435" s="284">
        <f t="shared" si="87"/>
        <v>0</v>
      </c>
      <c r="AD435" s="284">
        <f t="shared" si="88"/>
        <v>33</v>
      </c>
      <c r="AE435" s="284">
        <f t="shared" si="89"/>
        <v>6</v>
      </c>
      <c r="AF435" s="284">
        <f t="shared" si="90"/>
        <v>12</v>
      </c>
      <c r="AG435" s="284">
        <f t="shared" si="99"/>
        <v>14</v>
      </c>
      <c r="AH435" s="4">
        <f t="shared" si="91"/>
        <v>65</v>
      </c>
      <c r="AI435" s="254">
        <f t="shared" si="92"/>
        <v>83.333333333333343</v>
      </c>
      <c r="AJ435" s="254">
        <f t="shared" si="93"/>
        <v>0</v>
      </c>
      <c r="AK435" s="254">
        <f t="shared" si="94"/>
        <v>76.744186046511629</v>
      </c>
      <c r="AL435" s="254">
        <f t="shared" si="95"/>
        <v>100</v>
      </c>
      <c r="AM435" s="254">
        <f t="shared" si="96"/>
        <v>70.588235294117652</v>
      </c>
      <c r="AN435" s="254">
        <f t="shared" si="97"/>
        <v>82.35294117647058</v>
      </c>
    </row>
    <row r="436" spans="1:40" ht="30" customHeight="1" x14ac:dyDescent="0.2">
      <c r="A436" s="41">
        <f>'STUDENT NAMELIST'!A424</f>
        <v>420</v>
      </c>
      <c r="B436" s="65" t="str">
        <f>'STUDENT NAMELIST'!B424</f>
        <v>2023PEC AI 259</v>
      </c>
      <c r="C436" s="65">
        <f>'STUDENT NAMELIST'!C424</f>
        <v>211423243426</v>
      </c>
      <c r="D436" s="98" t="str">
        <f>'STUDENT NAMELIST'!D424</f>
        <v>SNEHA R</v>
      </c>
      <c r="E436" s="41">
        <v>2</v>
      </c>
      <c r="F436" s="41">
        <v>2</v>
      </c>
      <c r="G436" s="41">
        <v>2</v>
      </c>
      <c r="H436" s="41">
        <v>2</v>
      </c>
      <c r="I436" s="41">
        <v>2</v>
      </c>
      <c r="J436" s="41">
        <v>2</v>
      </c>
      <c r="K436" s="41">
        <v>2</v>
      </c>
      <c r="L436" s="41">
        <v>1</v>
      </c>
      <c r="M436" s="41">
        <v>0</v>
      </c>
      <c r="N436" s="41">
        <v>0</v>
      </c>
      <c r="O436" s="91">
        <v>11</v>
      </c>
      <c r="P436" s="91">
        <v>0</v>
      </c>
      <c r="Q436" s="91">
        <v>0</v>
      </c>
      <c r="R436" s="237">
        <v>11</v>
      </c>
      <c r="S436" s="91">
        <v>9</v>
      </c>
      <c r="T436" s="91">
        <v>0</v>
      </c>
      <c r="U436" s="91">
        <v>11</v>
      </c>
      <c r="V436" s="91">
        <v>0</v>
      </c>
      <c r="W436" s="91">
        <v>0</v>
      </c>
      <c r="X436" s="91">
        <v>10</v>
      </c>
      <c r="Y436" s="91">
        <v>11</v>
      </c>
      <c r="Z436" s="91">
        <v>0</v>
      </c>
      <c r="AA436" s="92">
        <f t="shared" si="98"/>
        <v>78</v>
      </c>
      <c r="AB436" s="284">
        <f t="shared" si="86"/>
        <v>6</v>
      </c>
      <c r="AC436" s="284">
        <f t="shared" si="87"/>
        <v>0</v>
      </c>
      <c r="AD436" s="284">
        <f t="shared" si="88"/>
        <v>46</v>
      </c>
      <c r="AE436" s="284">
        <f t="shared" si="89"/>
        <v>6</v>
      </c>
      <c r="AF436" s="284">
        <f t="shared" si="90"/>
        <v>12</v>
      </c>
      <c r="AG436" s="284">
        <f t="shared" si="99"/>
        <v>14</v>
      </c>
      <c r="AH436" s="4">
        <f t="shared" si="91"/>
        <v>78</v>
      </c>
      <c r="AI436" s="254">
        <f t="shared" si="92"/>
        <v>100</v>
      </c>
      <c r="AJ436" s="254">
        <f t="shared" si="93"/>
        <v>0</v>
      </c>
      <c r="AK436" s="254">
        <f t="shared" si="94"/>
        <v>82.142857142857139</v>
      </c>
      <c r="AL436" s="254">
        <f t="shared" si="95"/>
        <v>100</v>
      </c>
      <c r="AM436" s="254">
        <f t="shared" si="96"/>
        <v>80</v>
      </c>
      <c r="AN436" s="254">
        <f t="shared" si="97"/>
        <v>93.333333333333329</v>
      </c>
    </row>
    <row r="437" spans="1:40" ht="30" customHeight="1" x14ac:dyDescent="0.2">
      <c r="A437" s="41">
        <f>'STUDENT NAMELIST'!A425</f>
        <v>421</v>
      </c>
      <c r="B437" s="65" t="str">
        <f>'STUDENT NAMELIST'!B425</f>
        <v>2023PEC AI 298</v>
      </c>
      <c r="C437" s="65">
        <f>'STUDENT NAMELIST'!C425</f>
        <v>211423243427</v>
      </c>
      <c r="D437" s="98" t="str">
        <f>'STUDENT NAMELIST'!D425</f>
        <v>SREE SARAN A</v>
      </c>
      <c r="E437" s="41">
        <v>2</v>
      </c>
      <c r="F437" s="41">
        <v>2</v>
      </c>
      <c r="G437" s="41">
        <v>2</v>
      </c>
      <c r="H437" s="41">
        <v>2</v>
      </c>
      <c r="I437" s="41">
        <v>2</v>
      </c>
      <c r="J437" s="41">
        <v>0</v>
      </c>
      <c r="K437" s="41">
        <v>0</v>
      </c>
      <c r="L437" s="41">
        <v>0</v>
      </c>
      <c r="M437" s="41">
        <v>0</v>
      </c>
      <c r="N437" s="41">
        <v>0</v>
      </c>
      <c r="O437" s="91">
        <v>0</v>
      </c>
      <c r="P437" s="91">
        <v>7</v>
      </c>
      <c r="Q437" s="91">
        <v>8</v>
      </c>
      <c r="R437" s="237">
        <v>0</v>
      </c>
      <c r="S437" s="91">
        <v>0</v>
      </c>
      <c r="T437" s="91">
        <v>8</v>
      </c>
      <c r="U437" s="91">
        <v>0</v>
      </c>
      <c r="V437" s="91">
        <v>8</v>
      </c>
      <c r="W437" s="91">
        <v>2</v>
      </c>
      <c r="X437" s="91">
        <v>0</v>
      </c>
      <c r="Y437" s="91">
        <v>0</v>
      </c>
      <c r="Z437" s="91">
        <v>8</v>
      </c>
      <c r="AA437" s="92">
        <f t="shared" si="98"/>
        <v>51</v>
      </c>
      <c r="AB437" s="284">
        <f t="shared" si="86"/>
        <v>4</v>
      </c>
      <c r="AC437" s="284">
        <f t="shared" si="87"/>
        <v>0</v>
      </c>
      <c r="AD437" s="284">
        <f t="shared" si="88"/>
        <v>27</v>
      </c>
      <c r="AE437" s="284">
        <f t="shared" si="89"/>
        <v>6</v>
      </c>
      <c r="AF437" s="284">
        <f t="shared" si="90"/>
        <v>10</v>
      </c>
      <c r="AG437" s="284">
        <f t="shared" si="99"/>
        <v>14</v>
      </c>
      <c r="AH437" s="4">
        <f t="shared" si="91"/>
        <v>51</v>
      </c>
      <c r="AI437" s="254">
        <f t="shared" si="92"/>
        <v>66.666666666666657</v>
      </c>
      <c r="AJ437" s="254">
        <f t="shared" si="93"/>
        <v>0</v>
      </c>
      <c r="AK437" s="254">
        <f t="shared" si="94"/>
        <v>62.790697674418603</v>
      </c>
      <c r="AL437" s="254">
        <f t="shared" si="95"/>
        <v>100</v>
      </c>
      <c r="AM437" s="254">
        <f t="shared" si="96"/>
        <v>58.82352941176471</v>
      </c>
      <c r="AN437" s="254">
        <f t="shared" si="97"/>
        <v>82.35294117647058</v>
      </c>
    </row>
    <row r="438" spans="1:40" ht="30" customHeight="1" x14ac:dyDescent="0.2">
      <c r="A438" s="41">
        <f>'STUDENT NAMELIST'!A426</f>
        <v>422</v>
      </c>
      <c r="B438" s="65" t="str">
        <f>'STUDENT NAMELIST'!B426</f>
        <v>2023PEC AI 300</v>
      </c>
      <c r="C438" s="65">
        <f>'STUDENT NAMELIST'!C426</f>
        <v>211423243428</v>
      </c>
      <c r="D438" s="98" t="str">
        <f>'STUDENT NAMELIST'!D426</f>
        <v>SRIDHARAN S</v>
      </c>
      <c r="E438" s="41">
        <v>2</v>
      </c>
      <c r="F438" s="41">
        <v>2</v>
      </c>
      <c r="G438" s="41">
        <v>2</v>
      </c>
      <c r="H438" s="41">
        <v>2</v>
      </c>
      <c r="I438" s="41">
        <v>2</v>
      </c>
      <c r="J438" s="41">
        <v>2</v>
      </c>
      <c r="K438" s="41">
        <v>2</v>
      </c>
      <c r="L438" s="41">
        <v>2</v>
      </c>
      <c r="M438" s="41">
        <v>1</v>
      </c>
      <c r="N438" s="41">
        <v>0</v>
      </c>
      <c r="O438" s="91">
        <v>13</v>
      </c>
      <c r="P438" s="91">
        <v>0</v>
      </c>
      <c r="Q438" s="91">
        <v>0</v>
      </c>
      <c r="R438" s="237">
        <v>13</v>
      </c>
      <c r="S438" s="91">
        <v>11</v>
      </c>
      <c r="T438" s="91">
        <v>0</v>
      </c>
      <c r="U438" s="91">
        <v>13</v>
      </c>
      <c r="V438" s="91">
        <v>0</v>
      </c>
      <c r="W438" s="91">
        <v>0</v>
      </c>
      <c r="X438" s="91">
        <v>11</v>
      </c>
      <c r="Y438" s="91">
        <v>13</v>
      </c>
      <c r="Z438" s="91">
        <v>0</v>
      </c>
      <c r="AA438" s="92">
        <f t="shared" si="98"/>
        <v>91</v>
      </c>
      <c r="AB438" s="284">
        <f t="shared" si="86"/>
        <v>6</v>
      </c>
      <c r="AC438" s="284">
        <f t="shared" si="87"/>
        <v>0</v>
      </c>
      <c r="AD438" s="284">
        <f t="shared" si="88"/>
        <v>54</v>
      </c>
      <c r="AE438" s="284">
        <f t="shared" si="89"/>
        <v>6</v>
      </c>
      <c r="AF438" s="284">
        <f t="shared" si="90"/>
        <v>13</v>
      </c>
      <c r="AG438" s="284">
        <f t="shared" si="99"/>
        <v>14</v>
      </c>
      <c r="AH438" s="4">
        <f t="shared" si="91"/>
        <v>91</v>
      </c>
      <c r="AI438" s="254">
        <f t="shared" si="92"/>
        <v>100</v>
      </c>
      <c r="AJ438" s="254">
        <f t="shared" si="93"/>
        <v>0</v>
      </c>
      <c r="AK438" s="254">
        <f t="shared" si="94"/>
        <v>96.428571428571431</v>
      </c>
      <c r="AL438" s="254">
        <f t="shared" si="95"/>
        <v>100</v>
      </c>
      <c r="AM438" s="254">
        <f t="shared" si="96"/>
        <v>86.666666666666671</v>
      </c>
      <c r="AN438" s="254">
        <f t="shared" si="97"/>
        <v>93.333333333333329</v>
      </c>
    </row>
    <row r="439" spans="1:40" ht="30" customHeight="1" x14ac:dyDescent="0.2">
      <c r="A439" s="41">
        <f>'STUDENT NAMELIST'!A427</f>
        <v>423</v>
      </c>
      <c r="B439" s="65" t="str">
        <f>'STUDENT NAMELIST'!B427</f>
        <v>2023PEC AI 301</v>
      </c>
      <c r="C439" s="65">
        <f>'STUDENT NAMELIST'!C427</f>
        <v>211423243429</v>
      </c>
      <c r="D439" s="98" t="str">
        <f>'STUDENT NAMELIST'!D427</f>
        <v>SRIKANTH S</v>
      </c>
      <c r="E439" s="41">
        <v>2</v>
      </c>
      <c r="F439" s="41">
        <v>2</v>
      </c>
      <c r="G439" s="41">
        <v>2</v>
      </c>
      <c r="H439" s="41">
        <v>0</v>
      </c>
      <c r="I439" s="41">
        <v>0</v>
      </c>
      <c r="J439" s="41">
        <v>0</v>
      </c>
      <c r="K439" s="41">
        <v>0</v>
      </c>
      <c r="L439" s="41">
        <v>0</v>
      </c>
      <c r="M439" s="41">
        <v>0</v>
      </c>
      <c r="N439" s="41">
        <v>0</v>
      </c>
      <c r="O439" s="91">
        <v>0</v>
      </c>
      <c r="P439" s="91">
        <v>4</v>
      </c>
      <c r="Q439" s="91">
        <v>5</v>
      </c>
      <c r="R439" s="237">
        <v>0</v>
      </c>
      <c r="S439" s="91">
        <v>0</v>
      </c>
      <c r="T439" s="91">
        <v>5</v>
      </c>
      <c r="U439" s="91">
        <v>0</v>
      </c>
      <c r="V439" s="91">
        <v>5</v>
      </c>
      <c r="W439" s="91">
        <v>0</v>
      </c>
      <c r="X439" s="91">
        <v>0</v>
      </c>
      <c r="Y439" s="91">
        <v>0</v>
      </c>
      <c r="Z439" s="91">
        <v>5</v>
      </c>
      <c r="AA439" s="92">
        <f t="shared" si="98"/>
        <v>30</v>
      </c>
      <c r="AB439" s="284">
        <f t="shared" si="86"/>
        <v>4</v>
      </c>
      <c r="AC439" s="284">
        <f t="shared" si="87"/>
        <v>0</v>
      </c>
      <c r="AD439" s="284">
        <f t="shared" si="88"/>
        <v>14</v>
      </c>
      <c r="AE439" s="284">
        <f t="shared" si="89"/>
        <v>6</v>
      </c>
      <c r="AF439" s="284">
        <f t="shared" si="90"/>
        <v>7</v>
      </c>
      <c r="AG439" s="284">
        <f t="shared" si="99"/>
        <v>14</v>
      </c>
      <c r="AH439" s="4">
        <f t="shared" si="91"/>
        <v>30</v>
      </c>
      <c r="AI439" s="254">
        <f t="shared" si="92"/>
        <v>66.666666666666657</v>
      </c>
      <c r="AJ439" s="254">
        <f t="shared" si="93"/>
        <v>0</v>
      </c>
      <c r="AK439" s="254">
        <f t="shared" si="94"/>
        <v>32.558139534883722</v>
      </c>
      <c r="AL439" s="254">
        <f t="shared" si="95"/>
        <v>100</v>
      </c>
      <c r="AM439" s="254">
        <f t="shared" si="96"/>
        <v>41.17647058823529</v>
      </c>
      <c r="AN439" s="254">
        <f t="shared" si="97"/>
        <v>82.35294117647058</v>
      </c>
    </row>
    <row r="440" spans="1:40" ht="30" customHeight="1" x14ac:dyDescent="0.2">
      <c r="A440" s="41">
        <f>'STUDENT NAMELIST'!A428</f>
        <v>424</v>
      </c>
      <c r="B440" s="65" t="str">
        <f>'STUDENT NAMELIST'!B428</f>
        <v>2023PEC AI 299</v>
      </c>
      <c r="C440" s="65">
        <f>'STUDENT NAMELIST'!C428</f>
        <v>211423243430</v>
      </c>
      <c r="D440" s="98" t="str">
        <f>'STUDENT NAMELIST'!D428</f>
        <v>SRIKANTH V P</v>
      </c>
      <c r="E440" s="41">
        <v>2</v>
      </c>
      <c r="F440" s="41">
        <v>2</v>
      </c>
      <c r="G440" s="41">
        <v>2</v>
      </c>
      <c r="H440" s="41">
        <v>2</v>
      </c>
      <c r="I440" s="41">
        <v>2</v>
      </c>
      <c r="J440" s="41">
        <v>2</v>
      </c>
      <c r="K440" s="41">
        <v>0</v>
      </c>
      <c r="L440" s="41">
        <v>0</v>
      </c>
      <c r="M440" s="41">
        <v>0</v>
      </c>
      <c r="N440" s="41">
        <v>0</v>
      </c>
      <c r="O440" s="91">
        <v>9</v>
      </c>
      <c r="P440" s="91">
        <v>0</v>
      </c>
      <c r="Q440" s="91">
        <v>0</v>
      </c>
      <c r="R440" s="237">
        <v>9</v>
      </c>
      <c r="S440" s="91">
        <v>8</v>
      </c>
      <c r="T440" s="91">
        <v>0</v>
      </c>
      <c r="U440" s="91">
        <v>9</v>
      </c>
      <c r="V440" s="91">
        <v>0</v>
      </c>
      <c r="W440" s="91">
        <v>0</v>
      </c>
      <c r="X440" s="91">
        <v>10</v>
      </c>
      <c r="Y440" s="91">
        <v>9</v>
      </c>
      <c r="Z440" s="91">
        <v>0</v>
      </c>
      <c r="AA440" s="92">
        <f t="shared" si="98"/>
        <v>66</v>
      </c>
      <c r="AB440" s="284">
        <f t="shared" si="86"/>
        <v>4</v>
      </c>
      <c r="AC440" s="284">
        <f t="shared" si="87"/>
        <v>0</v>
      </c>
      <c r="AD440" s="284">
        <f t="shared" si="88"/>
        <v>39</v>
      </c>
      <c r="AE440" s="284">
        <f t="shared" si="89"/>
        <v>6</v>
      </c>
      <c r="AF440" s="284">
        <f t="shared" si="90"/>
        <v>12</v>
      </c>
      <c r="AG440" s="284">
        <f t="shared" si="99"/>
        <v>14</v>
      </c>
      <c r="AH440" s="4">
        <f t="shared" si="91"/>
        <v>66</v>
      </c>
      <c r="AI440" s="254">
        <f t="shared" si="92"/>
        <v>66.666666666666657</v>
      </c>
      <c r="AJ440" s="254">
        <f t="shared" si="93"/>
        <v>0</v>
      </c>
      <c r="AK440" s="254">
        <f t="shared" si="94"/>
        <v>69.642857142857139</v>
      </c>
      <c r="AL440" s="254">
        <f t="shared" si="95"/>
        <v>100</v>
      </c>
      <c r="AM440" s="254">
        <f t="shared" si="96"/>
        <v>80</v>
      </c>
      <c r="AN440" s="254">
        <f t="shared" si="97"/>
        <v>93.333333333333329</v>
      </c>
    </row>
    <row r="441" spans="1:40" ht="30" customHeight="1" x14ac:dyDescent="0.2">
      <c r="A441" s="41">
        <f>'STUDENT NAMELIST'!A429</f>
        <v>425</v>
      </c>
      <c r="B441" s="65" t="str">
        <f>'STUDENT NAMELIST'!B429</f>
        <v>2023PEC AI 260</v>
      </c>
      <c r="C441" s="65">
        <f>'STUDENT NAMELIST'!C429</f>
        <v>211423243431</v>
      </c>
      <c r="D441" s="98" t="str">
        <f>'STUDENT NAMELIST'!D429</f>
        <v xml:space="preserve">SRILEKHA S </v>
      </c>
      <c r="E441" s="41">
        <v>2</v>
      </c>
      <c r="F441" s="41">
        <v>2</v>
      </c>
      <c r="G441" s="41">
        <v>2</v>
      </c>
      <c r="H441" s="41">
        <v>2</v>
      </c>
      <c r="I441" s="41">
        <v>2</v>
      </c>
      <c r="J441" s="41">
        <v>2</v>
      </c>
      <c r="K441" s="41">
        <v>2</v>
      </c>
      <c r="L441" s="41">
        <v>2</v>
      </c>
      <c r="M441" s="41">
        <v>0</v>
      </c>
      <c r="N441" s="41">
        <v>0</v>
      </c>
      <c r="O441" s="91">
        <v>0</v>
      </c>
      <c r="P441" s="91">
        <v>11</v>
      </c>
      <c r="Q441" s="91">
        <v>12</v>
      </c>
      <c r="R441" s="237">
        <v>0</v>
      </c>
      <c r="S441" s="91">
        <v>0</v>
      </c>
      <c r="T441" s="91">
        <v>12</v>
      </c>
      <c r="U441" s="91">
        <v>0</v>
      </c>
      <c r="V441" s="91">
        <v>12</v>
      </c>
      <c r="W441" s="91">
        <v>7</v>
      </c>
      <c r="X441" s="91">
        <v>0</v>
      </c>
      <c r="Y441" s="91">
        <v>0</v>
      </c>
      <c r="Z441" s="91">
        <v>12</v>
      </c>
      <c r="AA441" s="92">
        <f t="shared" si="98"/>
        <v>82</v>
      </c>
      <c r="AB441" s="284">
        <f t="shared" si="86"/>
        <v>6</v>
      </c>
      <c r="AC441" s="284">
        <f t="shared" si="87"/>
        <v>0</v>
      </c>
      <c r="AD441" s="284">
        <f t="shared" si="88"/>
        <v>39</v>
      </c>
      <c r="AE441" s="284">
        <f t="shared" si="89"/>
        <v>6</v>
      </c>
      <c r="AF441" s="284">
        <f t="shared" si="90"/>
        <v>14</v>
      </c>
      <c r="AG441" s="284">
        <f t="shared" si="99"/>
        <v>14</v>
      </c>
      <c r="AH441" s="4">
        <f t="shared" si="91"/>
        <v>82</v>
      </c>
      <c r="AI441" s="254">
        <f t="shared" si="92"/>
        <v>100</v>
      </c>
      <c r="AJ441" s="254">
        <f t="shared" si="93"/>
        <v>0</v>
      </c>
      <c r="AK441" s="254">
        <f t="shared" si="94"/>
        <v>90.697674418604649</v>
      </c>
      <c r="AL441" s="254">
        <f t="shared" si="95"/>
        <v>100</v>
      </c>
      <c r="AM441" s="254">
        <f t="shared" si="96"/>
        <v>82.35294117647058</v>
      </c>
      <c r="AN441" s="254">
        <f t="shared" si="97"/>
        <v>82.35294117647058</v>
      </c>
    </row>
    <row r="442" spans="1:40" ht="30" customHeight="1" x14ac:dyDescent="0.2">
      <c r="A442" s="41">
        <f>'STUDENT NAMELIST'!A430</f>
        <v>426</v>
      </c>
      <c r="B442" s="65" t="str">
        <f>'STUDENT NAMELIST'!B430</f>
        <v>2023PEC AI 261</v>
      </c>
      <c r="C442" s="65">
        <f>'STUDENT NAMELIST'!C430</f>
        <v>211423243432</v>
      </c>
      <c r="D442" s="98" t="str">
        <f>'STUDENT NAMELIST'!D430</f>
        <v>SRIMATHI S</v>
      </c>
      <c r="E442" s="41">
        <v>2</v>
      </c>
      <c r="F442" s="41">
        <v>2</v>
      </c>
      <c r="G442" s="41">
        <v>2</v>
      </c>
      <c r="H442" s="41">
        <v>2</v>
      </c>
      <c r="I442" s="41">
        <v>2</v>
      </c>
      <c r="J442" s="41">
        <v>2</v>
      </c>
      <c r="K442" s="41">
        <v>2</v>
      </c>
      <c r="L442" s="41">
        <v>1</v>
      </c>
      <c r="M442" s="41">
        <v>0</v>
      </c>
      <c r="N442" s="41">
        <v>0</v>
      </c>
      <c r="O442" s="91">
        <v>11</v>
      </c>
      <c r="P442" s="91">
        <v>0</v>
      </c>
      <c r="Q442" s="91">
        <v>0</v>
      </c>
      <c r="R442" s="237">
        <v>11</v>
      </c>
      <c r="S442" s="91">
        <v>9</v>
      </c>
      <c r="T442" s="91">
        <v>0</v>
      </c>
      <c r="U442" s="91">
        <v>11</v>
      </c>
      <c r="V442" s="91">
        <v>0</v>
      </c>
      <c r="W442" s="91">
        <v>0</v>
      </c>
      <c r="X442" s="91">
        <v>10</v>
      </c>
      <c r="Y442" s="91">
        <v>11</v>
      </c>
      <c r="Z442" s="91">
        <v>0</v>
      </c>
      <c r="AA442" s="92">
        <f t="shared" si="98"/>
        <v>78</v>
      </c>
      <c r="AB442" s="284">
        <f t="shared" si="86"/>
        <v>6</v>
      </c>
      <c r="AC442" s="284">
        <f t="shared" si="87"/>
        <v>0</v>
      </c>
      <c r="AD442" s="284">
        <f t="shared" si="88"/>
        <v>46</v>
      </c>
      <c r="AE442" s="284">
        <f t="shared" si="89"/>
        <v>6</v>
      </c>
      <c r="AF442" s="284">
        <f t="shared" si="90"/>
        <v>12</v>
      </c>
      <c r="AG442" s="284">
        <f t="shared" si="99"/>
        <v>14</v>
      </c>
      <c r="AH442" s="4">
        <f t="shared" si="91"/>
        <v>78</v>
      </c>
      <c r="AI442" s="254">
        <f t="shared" si="92"/>
        <v>100</v>
      </c>
      <c r="AJ442" s="254">
        <f t="shared" si="93"/>
        <v>0</v>
      </c>
      <c r="AK442" s="254">
        <f t="shared" si="94"/>
        <v>82.142857142857139</v>
      </c>
      <c r="AL442" s="254">
        <f t="shared" si="95"/>
        <v>100</v>
      </c>
      <c r="AM442" s="254">
        <f t="shared" si="96"/>
        <v>80</v>
      </c>
      <c r="AN442" s="254">
        <f t="shared" si="97"/>
        <v>93.333333333333329</v>
      </c>
    </row>
    <row r="443" spans="1:40" ht="30" customHeight="1" x14ac:dyDescent="0.2">
      <c r="A443" s="41">
        <f>'STUDENT NAMELIST'!A431</f>
        <v>427</v>
      </c>
      <c r="B443" s="65" t="str">
        <f>'STUDENT NAMELIST'!B431</f>
        <v>2023PEC AI 302</v>
      </c>
      <c r="C443" s="65">
        <f>'STUDENT NAMELIST'!C431</f>
        <v>211423243433</v>
      </c>
      <c r="D443" s="98" t="str">
        <f>'STUDENT NAMELIST'!D431</f>
        <v>SRINATH K</v>
      </c>
      <c r="E443" s="41">
        <v>2</v>
      </c>
      <c r="F443" s="41">
        <v>2</v>
      </c>
      <c r="G443" s="41">
        <v>2</v>
      </c>
      <c r="H443" s="41">
        <v>2</v>
      </c>
      <c r="I443" s="41">
        <v>2</v>
      </c>
      <c r="J443" s="41">
        <v>2</v>
      </c>
      <c r="K443" s="41">
        <v>2</v>
      </c>
      <c r="L443" s="41">
        <v>1</v>
      </c>
      <c r="M443" s="41">
        <v>0</v>
      </c>
      <c r="N443" s="41">
        <v>0</v>
      </c>
      <c r="O443" s="91">
        <v>0</v>
      </c>
      <c r="P443" s="91">
        <v>10</v>
      </c>
      <c r="Q443" s="91">
        <v>11</v>
      </c>
      <c r="R443" s="237">
        <v>0</v>
      </c>
      <c r="S443" s="91">
        <v>0</v>
      </c>
      <c r="T443" s="91">
        <v>11</v>
      </c>
      <c r="U443" s="91">
        <v>0</v>
      </c>
      <c r="V443" s="91">
        <v>11</v>
      </c>
      <c r="W443" s="91">
        <v>7</v>
      </c>
      <c r="X443" s="91">
        <v>0</v>
      </c>
      <c r="Y443" s="91">
        <v>0</v>
      </c>
      <c r="Z443" s="91">
        <v>11</v>
      </c>
      <c r="AA443" s="92">
        <f t="shared" si="98"/>
        <v>76</v>
      </c>
      <c r="AB443" s="284">
        <f t="shared" si="86"/>
        <v>6</v>
      </c>
      <c r="AC443" s="284">
        <f t="shared" si="87"/>
        <v>0</v>
      </c>
      <c r="AD443" s="284">
        <f t="shared" si="88"/>
        <v>36</v>
      </c>
      <c r="AE443" s="284">
        <f t="shared" si="89"/>
        <v>6</v>
      </c>
      <c r="AF443" s="284">
        <f t="shared" si="90"/>
        <v>13</v>
      </c>
      <c r="AG443" s="284">
        <f t="shared" si="99"/>
        <v>14</v>
      </c>
      <c r="AH443" s="4">
        <f t="shared" si="91"/>
        <v>76</v>
      </c>
      <c r="AI443" s="254">
        <f t="shared" si="92"/>
        <v>100</v>
      </c>
      <c r="AJ443" s="254">
        <f t="shared" si="93"/>
        <v>0</v>
      </c>
      <c r="AK443" s="254">
        <f t="shared" si="94"/>
        <v>83.720930232558146</v>
      </c>
      <c r="AL443" s="254">
        <f t="shared" si="95"/>
        <v>100</v>
      </c>
      <c r="AM443" s="254">
        <f t="shared" si="96"/>
        <v>76.470588235294116</v>
      </c>
      <c r="AN443" s="254">
        <f t="shared" si="97"/>
        <v>82.35294117647058</v>
      </c>
    </row>
    <row r="444" spans="1:40" ht="30" customHeight="1" x14ac:dyDescent="0.2">
      <c r="A444" s="41">
        <f>'STUDENT NAMELIST'!A432</f>
        <v>428</v>
      </c>
      <c r="B444" s="65" t="str">
        <f>'STUDENT NAMELIST'!B432</f>
        <v>2023PEC AI 262</v>
      </c>
      <c r="C444" s="65">
        <f>'STUDENT NAMELIST'!C432</f>
        <v>211423243434</v>
      </c>
      <c r="D444" s="98" t="str">
        <f>'STUDENT NAMELIST'!D432</f>
        <v>SRINITHARAJ R</v>
      </c>
      <c r="E444" s="41">
        <v>2</v>
      </c>
      <c r="F444" s="41">
        <v>2</v>
      </c>
      <c r="G444" s="41">
        <v>2</v>
      </c>
      <c r="H444" s="41">
        <v>2</v>
      </c>
      <c r="I444" s="41">
        <v>2</v>
      </c>
      <c r="J444" s="41">
        <v>2</v>
      </c>
      <c r="K444" s="41">
        <v>2</v>
      </c>
      <c r="L444" s="41">
        <v>1</v>
      </c>
      <c r="M444" s="41">
        <v>0</v>
      </c>
      <c r="N444" s="41">
        <v>0</v>
      </c>
      <c r="O444" s="91">
        <v>11</v>
      </c>
      <c r="P444" s="91">
        <v>0</v>
      </c>
      <c r="Q444" s="91">
        <v>0</v>
      </c>
      <c r="R444" s="237">
        <v>11</v>
      </c>
      <c r="S444" s="91">
        <v>9</v>
      </c>
      <c r="T444" s="91">
        <v>0</v>
      </c>
      <c r="U444" s="91">
        <v>11</v>
      </c>
      <c r="V444" s="91">
        <v>0</v>
      </c>
      <c r="W444" s="91">
        <v>0</v>
      </c>
      <c r="X444" s="91">
        <v>11</v>
      </c>
      <c r="Y444" s="91">
        <v>11</v>
      </c>
      <c r="Z444" s="91">
        <v>0</v>
      </c>
      <c r="AA444" s="92">
        <f t="shared" si="98"/>
        <v>79</v>
      </c>
      <c r="AB444" s="284">
        <f t="shared" si="86"/>
        <v>6</v>
      </c>
      <c r="AC444" s="284">
        <f t="shared" si="87"/>
        <v>0</v>
      </c>
      <c r="AD444" s="284">
        <f t="shared" si="88"/>
        <v>46</v>
      </c>
      <c r="AE444" s="284">
        <f t="shared" si="89"/>
        <v>6</v>
      </c>
      <c r="AF444" s="284">
        <f t="shared" si="90"/>
        <v>13</v>
      </c>
      <c r="AG444" s="284">
        <f t="shared" si="99"/>
        <v>14</v>
      </c>
      <c r="AH444" s="4">
        <f t="shared" si="91"/>
        <v>79</v>
      </c>
      <c r="AI444" s="254">
        <f t="shared" si="92"/>
        <v>100</v>
      </c>
      <c r="AJ444" s="254">
        <f t="shared" si="93"/>
        <v>0</v>
      </c>
      <c r="AK444" s="254">
        <f t="shared" si="94"/>
        <v>82.142857142857139</v>
      </c>
      <c r="AL444" s="254">
        <f t="shared" si="95"/>
        <v>100</v>
      </c>
      <c r="AM444" s="254">
        <f t="shared" si="96"/>
        <v>86.666666666666671</v>
      </c>
      <c r="AN444" s="254">
        <f t="shared" si="97"/>
        <v>93.333333333333329</v>
      </c>
    </row>
    <row r="445" spans="1:40" ht="30" customHeight="1" x14ac:dyDescent="0.2">
      <c r="A445" s="41">
        <f>'STUDENT NAMELIST'!A433</f>
        <v>429</v>
      </c>
      <c r="B445" s="65" t="str">
        <f>'STUDENT NAMELIST'!B433</f>
        <v>2023PEC AI 303</v>
      </c>
      <c r="C445" s="65">
        <f>'STUDENT NAMELIST'!C433</f>
        <v>211423243435</v>
      </c>
      <c r="D445" s="98" t="str">
        <f>'STUDENT NAMELIST'!D433</f>
        <v>SRINIVASAN S S</v>
      </c>
      <c r="E445" s="41">
        <v>2</v>
      </c>
      <c r="F445" s="41">
        <v>2</v>
      </c>
      <c r="G445" s="41">
        <v>2</v>
      </c>
      <c r="H445" s="41">
        <v>2</v>
      </c>
      <c r="I445" s="41">
        <v>2</v>
      </c>
      <c r="J445" s="41">
        <v>2</v>
      </c>
      <c r="K445" s="41">
        <v>2</v>
      </c>
      <c r="L445" s="41">
        <v>2</v>
      </c>
      <c r="M445" s="41">
        <v>1</v>
      </c>
      <c r="N445" s="41">
        <v>0</v>
      </c>
      <c r="O445" s="91">
        <v>0</v>
      </c>
      <c r="P445" s="91">
        <v>11</v>
      </c>
      <c r="Q445" s="91">
        <v>12</v>
      </c>
      <c r="R445" s="237">
        <v>0</v>
      </c>
      <c r="S445" s="91">
        <v>0</v>
      </c>
      <c r="T445" s="91">
        <v>12</v>
      </c>
      <c r="U445" s="91">
        <v>0</v>
      </c>
      <c r="V445" s="91">
        <v>12</v>
      </c>
      <c r="W445" s="91">
        <v>7</v>
      </c>
      <c r="X445" s="91">
        <v>0</v>
      </c>
      <c r="Y445" s="91">
        <v>0</v>
      </c>
      <c r="Z445" s="91">
        <v>12</v>
      </c>
      <c r="AA445" s="92">
        <f t="shared" si="98"/>
        <v>83</v>
      </c>
      <c r="AB445" s="284">
        <f t="shared" si="86"/>
        <v>6</v>
      </c>
      <c r="AC445" s="284">
        <f t="shared" si="87"/>
        <v>0</v>
      </c>
      <c r="AD445" s="284">
        <f t="shared" si="88"/>
        <v>39</v>
      </c>
      <c r="AE445" s="284">
        <f t="shared" si="89"/>
        <v>6</v>
      </c>
      <c r="AF445" s="284">
        <f t="shared" si="90"/>
        <v>14</v>
      </c>
      <c r="AG445" s="284">
        <f t="shared" si="99"/>
        <v>14</v>
      </c>
      <c r="AH445" s="4">
        <f t="shared" si="91"/>
        <v>83</v>
      </c>
      <c r="AI445" s="254">
        <f t="shared" si="92"/>
        <v>100</v>
      </c>
      <c r="AJ445" s="254">
        <f t="shared" si="93"/>
        <v>0</v>
      </c>
      <c r="AK445" s="254">
        <f t="shared" si="94"/>
        <v>90.697674418604649</v>
      </c>
      <c r="AL445" s="254">
        <f t="shared" si="95"/>
        <v>100</v>
      </c>
      <c r="AM445" s="254">
        <f t="shared" si="96"/>
        <v>82.35294117647058</v>
      </c>
      <c r="AN445" s="254">
        <f t="shared" si="97"/>
        <v>82.35294117647058</v>
      </c>
    </row>
    <row r="446" spans="1:40" ht="30" customHeight="1" x14ac:dyDescent="0.2">
      <c r="A446" s="41">
        <f>'STUDENT NAMELIST'!A434</f>
        <v>430</v>
      </c>
      <c r="B446" s="65" t="str">
        <f>'STUDENT NAMELIST'!B434</f>
        <v>2023PEC AI 304</v>
      </c>
      <c r="C446" s="65">
        <f>'STUDENT NAMELIST'!C434</f>
        <v>211423243436</v>
      </c>
      <c r="D446" s="98" t="str">
        <f>'STUDENT NAMELIST'!D434</f>
        <v>SRIPARTHASARATHY R</v>
      </c>
      <c r="E446" s="41">
        <v>2</v>
      </c>
      <c r="F446" s="41">
        <v>2</v>
      </c>
      <c r="G446" s="41">
        <v>2</v>
      </c>
      <c r="H446" s="41">
        <v>2</v>
      </c>
      <c r="I446" s="41">
        <v>2</v>
      </c>
      <c r="J446" s="41">
        <v>1</v>
      </c>
      <c r="K446" s="41">
        <v>0</v>
      </c>
      <c r="L446" s="41">
        <v>0</v>
      </c>
      <c r="M446" s="41">
        <v>0</v>
      </c>
      <c r="N446" s="41">
        <v>0</v>
      </c>
      <c r="O446" s="91">
        <v>8</v>
      </c>
      <c r="P446" s="91">
        <v>0</v>
      </c>
      <c r="Q446" s="91">
        <v>0</v>
      </c>
      <c r="R446" s="237">
        <v>8</v>
      </c>
      <c r="S446" s="91">
        <v>7</v>
      </c>
      <c r="T446" s="91">
        <v>0</v>
      </c>
      <c r="U446" s="91">
        <v>8</v>
      </c>
      <c r="V446" s="91">
        <v>0</v>
      </c>
      <c r="W446" s="91">
        <v>0</v>
      </c>
      <c r="X446" s="91">
        <v>10</v>
      </c>
      <c r="Y446" s="91">
        <v>8</v>
      </c>
      <c r="Z446" s="91">
        <v>0</v>
      </c>
      <c r="AA446" s="92">
        <f t="shared" si="98"/>
        <v>60</v>
      </c>
      <c r="AB446" s="284">
        <f t="shared" si="86"/>
        <v>4</v>
      </c>
      <c r="AC446" s="284">
        <f t="shared" si="87"/>
        <v>0</v>
      </c>
      <c r="AD446" s="284">
        <f t="shared" si="88"/>
        <v>35</v>
      </c>
      <c r="AE446" s="284">
        <f t="shared" si="89"/>
        <v>6</v>
      </c>
      <c r="AF446" s="284">
        <f t="shared" si="90"/>
        <v>12</v>
      </c>
      <c r="AG446" s="284">
        <f t="shared" si="99"/>
        <v>14</v>
      </c>
      <c r="AH446" s="4">
        <f t="shared" si="91"/>
        <v>60</v>
      </c>
      <c r="AI446" s="254">
        <f t="shared" si="92"/>
        <v>66.666666666666657</v>
      </c>
      <c r="AJ446" s="254">
        <f t="shared" si="93"/>
        <v>0</v>
      </c>
      <c r="AK446" s="254">
        <f t="shared" si="94"/>
        <v>62.5</v>
      </c>
      <c r="AL446" s="254">
        <f t="shared" si="95"/>
        <v>100</v>
      </c>
      <c r="AM446" s="254">
        <f t="shared" si="96"/>
        <v>80</v>
      </c>
      <c r="AN446" s="254">
        <f t="shared" si="97"/>
        <v>93.333333333333329</v>
      </c>
    </row>
    <row r="447" spans="1:40" ht="30" customHeight="1" x14ac:dyDescent="0.2">
      <c r="A447" s="41">
        <f>'STUDENT NAMELIST'!A435</f>
        <v>431</v>
      </c>
      <c r="B447" s="65" t="str">
        <f>'STUDENT NAMELIST'!B435</f>
        <v>2023PEC AI 305</v>
      </c>
      <c r="C447" s="65">
        <f>'STUDENT NAMELIST'!C435</f>
        <v>211423243437</v>
      </c>
      <c r="D447" s="98" t="str">
        <f>'STUDENT NAMELIST'!D435</f>
        <v>SRIRAM S</v>
      </c>
      <c r="E447" s="41">
        <v>2</v>
      </c>
      <c r="F447" s="41">
        <v>2</v>
      </c>
      <c r="G447" s="41">
        <v>2</v>
      </c>
      <c r="H447" s="41">
        <v>2</v>
      </c>
      <c r="I447" s="41">
        <v>2</v>
      </c>
      <c r="J447" s="41">
        <v>2</v>
      </c>
      <c r="K447" s="41">
        <v>2</v>
      </c>
      <c r="L447" s="41">
        <v>1</v>
      </c>
      <c r="M447" s="41">
        <v>0</v>
      </c>
      <c r="N447" s="41">
        <v>0</v>
      </c>
      <c r="O447" s="91">
        <v>0</v>
      </c>
      <c r="P447" s="91">
        <v>10</v>
      </c>
      <c r="Q447" s="91">
        <v>11</v>
      </c>
      <c r="R447" s="237">
        <v>0</v>
      </c>
      <c r="S447" s="91">
        <v>0</v>
      </c>
      <c r="T447" s="91">
        <v>11</v>
      </c>
      <c r="U447" s="91">
        <v>0</v>
      </c>
      <c r="V447" s="91">
        <v>11</v>
      </c>
      <c r="W447" s="91">
        <v>6</v>
      </c>
      <c r="X447" s="91">
        <v>0</v>
      </c>
      <c r="Y447" s="91">
        <v>0</v>
      </c>
      <c r="Z447" s="91">
        <v>11</v>
      </c>
      <c r="AA447" s="92">
        <f t="shared" si="98"/>
        <v>75</v>
      </c>
      <c r="AB447" s="284">
        <f t="shared" si="86"/>
        <v>6</v>
      </c>
      <c r="AC447" s="284">
        <f t="shared" si="87"/>
        <v>0</v>
      </c>
      <c r="AD447" s="284">
        <f t="shared" si="88"/>
        <v>36</v>
      </c>
      <c r="AE447" s="284">
        <f t="shared" si="89"/>
        <v>6</v>
      </c>
      <c r="AF447" s="284">
        <f t="shared" si="90"/>
        <v>13</v>
      </c>
      <c r="AG447" s="284">
        <f t="shared" si="99"/>
        <v>14</v>
      </c>
      <c r="AH447" s="4">
        <f t="shared" si="91"/>
        <v>75</v>
      </c>
      <c r="AI447" s="254">
        <f t="shared" si="92"/>
        <v>100</v>
      </c>
      <c r="AJ447" s="254">
        <f t="shared" si="93"/>
        <v>0</v>
      </c>
      <c r="AK447" s="254">
        <f t="shared" si="94"/>
        <v>83.720930232558146</v>
      </c>
      <c r="AL447" s="254">
        <f t="shared" si="95"/>
        <v>100</v>
      </c>
      <c r="AM447" s="254">
        <f t="shared" si="96"/>
        <v>76.470588235294116</v>
      </c>
      <c r="AN447" s="254">
        <f t="shared" si="97"/>
        <v>82.35294117647058</v>
      </c>
    </row>
    <row r="448" spans="1:40" ht="30" customHeight="1" x14ac:dyDescent="0.2">
      <c r="A448" s="41">
        <f>'STUDENT NAMELIST'!A436</f>
        <v>432</v>
      </c>
      <c r="B448" s="65" t="str">
        <f>'STUDENT NAMELIST'!B436</f>
        <v>2023PEC AI 263</v>
      </c>
      <c r="C448" s="65">
        <f>'STUDENT NAMELIST'!C436</f>
        <v>211423243438</v>
      </c>
      <c r="D448" s="98" t="str">
        <f>'STUDENT NAMELIST'!D436</f>
        <v>SRUTHI KRISHNAN</v>
      </c>
      <c r="E448" s="41">
        <v>2</v>
      </c>
      <c r="F448" s="41">
        <v>2</v>
      </c>
      <c r="G448" s="41">
        <v>2</v>
      </c>
      <c r="H448" s="41">
        <v>2</v>
      </c>
      <c r="I448" s="41">
        <v>2</v>
      </c>
      <c r="J448" s="41">
        <v>2</v>
      </c>
      <c r="K448" s="41">
        <v>1</v>
      </c>
      <c r="L448" s="41">
        <v>0</v>
      </c>
      <c r="M448" s="41">
        <v>0</v>
      </c>
      <c r="N448" s="41">
        <v>0</v>
      </c>
      <c r="O448" s="91">
        <v>10</v>
      </c>
      <c r="P448" s="91">
        <v>0</v>
      </c>
      <c r="Q448" s="91">
        <v>0</v>
      </c>
      <c r="R448" s="237">
        <v>10</v>
      </c>
      <c r="S448" s="91">
        <v>8</v>
      </c>
      <c r="T448" s="91">
        <v>0</v>
      </c>
      <c r="U448" s="91">
        <v>10</v>
      </c>
      <c r="V448" s="91">
        <v>0</v>
      </c>
      <c r="W448" s="91">
        <v>0</v>
      </c>
      <c r="X448" s="91">
        <v>11</v>
      </c>
      <c r="Y448" s="91">
        <v>10</v>
      </c>
      <c r="Z448" s="91">
        <v>0</v>
      </c>
      <c r="AA448" s="92">
        <f t="shared" si="98"/>
        <v>72</v>
      </c>
      <c r="AB448" s="284">
        <f t="shared" si="86"/>
        <v>5</v>
      </c>
      <c r="AC448" s="284">
        <f t="shared" si="87"/>
        <v>0</v>
      </c>
      <c r="AD448" s="284">
        <f t="shared" si="88"/>
        <v>42</v>
      </c>
      <c r="AE448" s="284">
        <f t="shared" si="89"/>
        <v>6</v>
      </c>
      <c r="AF448" s="284">
        <f t="shared" si="90"/>
        <v>13</v>
      </c>
      <c r="AG448" s="284">
        <f t="shared" si="99"/>
        <v>14</v>
      </c>
      <c r="AH448" s="4">
        <f t="shared" si="91"/>
        <v>72</v>
      </c>
      <c r="AI448" s="254">
        <f t="shared" si="92"/>
        <v>83.333333333333343</v>
      </c>
      <c r="AJ448" s="254">
        <f t="shared" si="93"/>
        <v>0</v>
      </c>
      <c r="AK448" s="254">
        <f t="shared" si="94"/>
        <v>75</v>
      </c>
      <c r="AL448" s="254">
        <f t="shared" si="95"/>
        <v>100</v>
      </c>
      <c r="AM448" s="254">
        <f t="shared" si="96"/>
        <v>86.666666666666671</v>
      </c>
      <c r="AN448" s="254">
        <f t="shared" si="97"/>
        <v>93.333333333333329</v>
      </c>
    </row>
    <row r="449" spans="1:40" ht="30" customHeight="1" x14ac:dyDescent="0.2">
      <c r="A449" s="41">
        <f>'STUDENT NAMELIST'!A437</f>
        <v>433</v>
      </c>
      <c r="B449" s="65" t="str">
        <f>'STUDENT NAMELIST'!B437</f>
        <v>2023PEC AI 264</v>
      </c>
      <c r="C449" s="65">
        <f>'STUDENT NAMELIST'!C437</f>
        <v>211423243439</v>
      </c>
      <c r="D449" s="98" t="str">
        <f>'STUDENT NAMELIST'!D437</f>
        <v>SUBHA SRI M</v>
      </c>
      <c r="E449" s="41">
        <v>2</v>
      </c>
      <c r="F449" s="41">
        <v>2</v>
      </c>
      <c r="G449" s="41">
        <v>2</v>
      </c>
      <c r="H449" s="41">
        <v>2</v>
      </c>
      <c r="I449" s="41">
        <v>2</v>
      </c>
      <c r="J449" s="41">
        <v>2</v>
      </c>
      <c r="K449" s="41">
        <v>2</v>
      </c>
      <c r="L449" s="41">
        <v>2</v>
      </c>
      <c r="M449" s="41">
        <v>1</v>
      </c>
      <c r="N449" s="41">
        <v>0</v>
      </c>
      <c r="O449" s="91">
        <v>0</v>
      </c>
      <c r="P449" s="91">
        <v>11</v>
      </c>
      <c r="Q449" s="91">
        <v>12</v>
      </c>
      <c r="R449" s="237">
        <v>0</v>
      </c>
      <c r="S449" s="91">
        <v>0</v>
      </c>
      <c r="T449" s="91">
        <v>12</v>
      </c>
      <c r="U449" s="91">
        <v>0</v>
      </c>
      <c r="V449" s="91">
        <v>12</v>
      </c>
      <c r="W449" s="91">
        <v>7</v>
      </c>
      <c r="X449" s="91">
        <v>0</v>
      </c>
      <c r="Y449" s="91">
        <v>0</v>
      </c>
      <c r="Z449" s="91">
        <v>13</v>
      </c>
      <c r="AA449" s="92">
        <f t="shared" si="98"/>
        <v>84</v>
      </c>
      <c r="AB449" s="284">
        <f t="shared" si="86"/>
        <v>6</v>
      </c>
      <c r="AC449" s="284">
        <f t="shared" si="87"/>
        <v>0</v>
      </c>
      <c r="AD449" s="284">
        <f t="shared" si="88"/>
        <v>39</v>
      </c>
      <c r="AE449" s="284">
        <f t="shared" si="89"/>
        <v>6</v>
      </c>
      <c r="AF449" s="284">
        <f t="shared" si="90"/>
        <v>15</v>
      </c>
      <c r="AG449" s="284">
        <f t="shared" si="99"/>
        <v>14</v>
      </c>
      <c r="AH449" s="4">
        <f t="shared" si="91"/>
        <v>84</v>
      </c>
      <c r="AI449" s="254">
        <f t="shared" si="92"/>
        <v>100</v>
      </c>
      <c r="AJ449" s="254">
        <f t="shared" si="93"/>
        <v>0</v>
      </c>
      <c r="AK449" s="254">
        <f t="shared" si="94"/>
        <v>90.697674418604649</v>
      </c>
      <c r="AL449" s="254">
        <f t="shared" si="95"/>
        <v>100</v>
      </c>
      <c r="AM449" s="254">
        <f t="shared" si="96"/>
        <v>88.235294117647058</v>
      </c>
      <c r="AN449" s="254">
        <f t="shared" si="97"/>
        <v>82.35294117647058</v>
      </c>
    </row>
    <row r="450" spans="1:40" ht="30" customHeight="1" x14ac:dyDescent="0.2">
      <c r="A450" s="41">
        <f>'STUDENT NAMELIST'!A438</f>
        <v>434</v>
      </c>
      <c r="B450" s="65" t="str">
        <f>'STUDENT NAMELIST'!B438</f>
        <v>2023PEC AI 226</v>
      </c>
      <c r="C450" s="65">
        <f>'STUDENT NAMELIST'!C438</f>
        <v>211423243440</v>
      </c>
      <c r="D450" s="98" t="str">
        <f>'STUDENT NAMELIST'!D438</f>
        <v xml:space="preserve">SUBHASRI D J </v>
      </c>
      <c r="E450" s="41">
        <v>2</v>
      </c>
      <c r="F450" s="41">
        <v>2</v>
      </c>
      <c r="G450" s="41">
        <v>2</v>
      </c>
      <c r="H450" s="41">
        <v>2</v>
      </c>
      <c r="I450" s="41">
        <v>2</v>
      </c>
      <c r="J450" s="41">
        <v>2</v>
      </c>
      <c r="K450" s="41">
        <v>1</v>
      </c>
      <c r="L450" s="41">
        <v>0</v>
      </c>
      <c r="M450" s="41">
        <v>0</v>
      </c>
      <c r="N450" s="41">
        <v>0</v>
      </c>
      <c r="O450" s="91">
        <v>9</v>
      </c>
      <c r="P450" s="91">
        <v>0</v>
      </c>
      <c r="Q450" s="91">
        <v>0</v>
      </c>
      <c r="R450" s="237">
        <v>9</v>
      </c>
      <c r="S450" s="91">
        <v>8</v>
      </c>
      <c r="T450" s="91">
        <v>0</v>
      </c>
      <c r="U450" s="91">
        <v>9</v>
      </c>
      <c r="V450" s="91">
        <v>0</v>
      </c>
      <c r="W450" s="91">
        <v>0</v>
      </c>
      <c r="X450" s="91">
        <v>11</v>
      </c>
      <c r="Y450" s="91">
        <v>10</v>
      </c>
      <c r="Z450" s="91">
        <v>0</v>
      </c>
      <c r="AA450" s="92">
        <f t="shared" si="98"/>
        <v>69</v>
      </c>
      <c r="AB450" s="284">
        <f t="shared" si="86"/>
        <v>5</v>
      </c>
      <c r="AC450" s="284">
        <f t="shared" si="87"/>
        <v>0</v>
      </c>
      <c r="AD450" s="284">
        <f t="shared" si="88"/>
        <v>39</v>
      </c>
      <c r="AE450" s="284">
        <f t="shared" si="89"/>
        <v>6</v>
      </c>
      <c r="AF450" s="284">
        <f t="shared" si="90"/>
        <v>13</v>
      </c>
      <c r="AG450" s="284">
        <f t="shared" si="99"/>
        <v>14</v>
      </c>
      <c r="AH450" s="4">
        <f t="shared" si="91"/>
        <v>69</v>
      </c>
      <c r="AI450" s="254">
        <f t="shared" si="92"/>
        <v>83.333333333333343</v>
      </c>
      <c r="AJ450" s="254">
        <f t="shared" si="93"/>
        <v>0</v>
      </c>
      <c r="AK450" s="254">
        <f t="shared" si="94"/>
        <v>69.642857142857139</v>
      </c>
      <c r="AL450" s="254">
        <f t="shared" si="95"/>
        <v>100</v>
      </c>
      <c r="AM450" s="254">
        <f t="shared" si="96"/>
        <v>86.666666666666671</v>
      </c>
      <c r="AN450" s="254">
        <f t="shared" si="97"/>
        <v>93.333333333333329</v>
      </c>
    </row>
    <row r="451" spans="1:40" ht="30" customHeight="1" x14ac:dyDescent="0.2">
      <c r="A451" s="41">
        <f>'STUDENT NAMELIST'!A439</f>
        <v>435</v>
      </c>
      <c r="B451" s="65" t="str">
        <f>'STUDENT NAMELIST'!B439</f>
        <v>2023PEC AI 306</v>
      </c>
      <c r="C451" s="65">
        <f>'STUDENT NAMELIST'!C439</f>
        <v>211423243441</v>
      </c>
      <c r="D451" s="98" t="str">
        <f>'STUDENT NAMELIST'!D439</f>
        <v>SUDHARSAN R</v>
      </c>
      <c r="E451" s="41">
        <v>2</v>
      </c>
      <c r="F451" s="41">
        <v>2</v>
      </c>
      <c r="G451" s="41">
        <v>2</v>
      </c>
      <c r="H451" s="41">
        <v>0</v>
      </c>
      <c r="I451" s="41">
        <v>0</v>
      </c>
      <c r="J451" s="41">
        <v>0</v>
      </c>
      <c r="K451" s="41">
        <v>0</v>
      </c>
      <c r="L451" s="41">
        <v>0</v>
      </c>
      <c r="M451" s="41">
        <v>0</v>
      </c>
      <c r="N451" s="41">
        <v>0</v>
      </c>
      <c r="O451" s="91">
        <v>0</v>
      </c>
      <c r="P451" s="91">
        <v>4</v>
      </c>
      <c r="Q451" s="91">
        <v>5</v>
      </c>
      <c r="R451" s="237">
        <v>0</v>
      </c>
      <c r="S451" s="91">
        <v>0</v>
      </c>
      <c r="T451" s="91">
        <v>5</v>
      </c>
      <c r="U451" s="91">
        <v>0</v>
      </c>
      <c r="V451" s="91">
        <v>5</v>
      </c>
      <c r="W451" s="91">
        <v>0</v>
      </c>
      <c r="X451" s="91">
        <v>0</v>
      </c>
      <c r="Y451" s="91">
        <v>0</v>
      </c>
      <c r="Z451" s="91">
        <v>5</v>
      </c>
      <c r="AA451" s="92">
        <f t="shared" si="98"/>
        <v>30</v>
      </c>
      <c r="AB451" s="284">
        <f t="shared" si="86"/>
        <v>4</v>
      </c>
      <c r="AC451" s="284">
        <f t="shared" si="87"/>
        <v>0</v>
      </c>
      <c r="AD451" s="284">
        <f t="shared" si="88"/>
        <v>14</v>
      </c>
      <c r="AE451" s="284">
        <f t="shared" si="89"/>
        <v>6</v>
      </c>
      <c r="AF451" s="284">
        <f t="shared" si="90"/>
        <v>7</v>
      </c>
      <c r="AG451" s="284">
        <f t="shared" si="99"/>
        <v>14</v>
      </c>
      <c r="AH451" s="4">
        <f t="shared" si="91"/>
        <v>30</v>
      </c>
      <c r="AI451" s="254">
        <f t="shared" si="92"/>
        <v>66.666666666666657</v>
      </c>
      <c r="AJ451" s="254">
        <f t="shared" si="93"/>
        <v>0</v>
      </c>
      <c r="AK451" s="254">
        <f t="shared" si="94"/>
        <v>32.558139534883722</v>
      </c>
      <c r="AL451" s="254">
        <f t="shared" si="95"/>
        <v>100</v>
      </c>
      <c r="AM451" s="254">
        <f t="shared" si="96"/>
        <v>41.17647058823529</v>
      </c>
      <c r="AN451" s="254">
        <f t="shared" si="97"/>
        <v>82.35294117647058</v>
      </c>
    </row>
    <row r="452" spans="1:40" ht="30" customHeight="1" x14ac:dyDescent="0.2">
      <c r="A452" s="41">
        <f>'STUDENT NAMELIST'!A440</f>
        <v>436</v>
      </c>
      <c r="B452" s="65" t="str">
        <f>'STUDENT NAMELIST'!B440</f>
        <v>2023PEC AI 307</v>
      </c>
      <c r="C452" s="65">
        <f>'STUDENT NAMELIST'!C440</f>
        <v>211423243442</v>
      </c>
      <c r="D452" s="98" t="str">
        <f>'STUDENT NAMELIST'!D440</f>
        <v>SUDHARSHAN R</v>
      </c>
      <c r="E452" s="41">
        <v>2</v>
      </c>
      <c r="F452" s="41">
        <v>2</v>
      </c>
      <c r="G452" s="41">
        <v>2</v>
      </c>
      <c r="H452" s="41">
        <v>2</v>
      </c>
      <c r="I452" s="41">
        <v>2</v>
      </c>
      <c r="J452" s="41">
        <v>2</v>
      </c>
      <c r="K452" s="41">
        <v>1</v>
      </c>
      <c r="L452" s="41">
        <v>0</v>
      </c>
      <c r="M452" s="41">
        <v>0</v>
      </c>
      <c r="N452" s="41">
        <v>0</v>
      </c>
      <c r="O452" s="91">
        <v>10</v>
      </c>
      <c r="P452" s="91">
        <v>0</v>
      </c>
      <c r="Q452" s="91">
        <v>0</v>
      </c>
      <c r="R452" s="237">
        <v>10</v>
      </c>
      <c r="S452" s="91">
        <v>9</v>
      </c>
      <c r="T452" s="91">
        <v>0</v>
      </c>
      <c r="U452" s="91">
        <v>10</v>
      </c>
      <c r="V452" s="91">
        <v>0</v>
      </c>
      <c r="W452" s="91">
        <v>0</v>
      </c>
      <c r="X452" s="91">
        <v>11</v>
      </c>
      <c r="Y452" s="91">
        <v>10</v>
      </c>
      <c r="Z452" s="91">
        <v>0</v>
      </c>
      <c r="AA452" s="92">
        <f t="shared" si="98"/>
        <v>73</v>
      </c>
      <c r="AB452" s="284">
        <f t="shared" si="86"/>
        <v>5</v>
      </c>
      <c r="AC452" s="284">
        <f t="shared" si="87"/>
        <v>0</v>
      </c>
      <c r="AD452" s="284">
        <f t="shared" si="88"/>
        <v>43</v>
      </c>
      <c r="AE452" s="284">
        <f t="shared" si="89"/>
        <v>6</v>
      </c>
      <c r="AF452" s="284">
        <f t="shared" si="90"/>
        <v>13</v>
      </c>
      <c r="AG452" s="284">
        <f t="shared" si="99"/>
        <v>14</v>
      </c>
      <c r="AH452" s="4">
        <f t="shared" si="91"/>
        <v>73</v>
      </c>
      <c r="AI452" s="254">
        <f t="shared" si="92"/>
        <v>83.333333333333343</v>
      </c>
      <c r="AJ452" s="254">
        <f t="shared" si="93"/>
        <v>0</v>
      </c>
      <c r="AK452" s="254">
        <f t="shared" si="94"/>
        <v>76.785714285714292</v>
      </c>
      <c r="AL452" s="254">
        <f t="shared" si="95"/>
        <v>100</v>
      </c>
      <c r="AM452" s="254">
        <f t="shared" si="96"/>
        <v>86.666666666666671</v>
      </c>
      <c r="AN452" s="254">
        <f t="shared" si="97"/>
        <v>93.333333333333329</v>
      </c>
    </row>
    <row r="453" spans="1:40" ht="30" customHeight="1" x14ac:dyDescent="0.2">
      <c r="A453" s="41">
        <f>'STUDENT NAMELIST'!A441</f>
        <v>437</v>
      </c>
      <c r="B453" s="65" t="str">
        <f>'STUDENT NAMELIST'!B441</f>
        <v>2023PEC AI 308</v>
      </c>
      <c r="C453" s="65">
        <f>'STUDENT NAMELIST'!C441</f>
        <v>211423243443</v>
      </c>
      <c r="D453" s="98" t="str">
        <f>'STUDENT NAMELIST'!D441</f>
        <v>SUJITH KUMAR C</v>
      </c>
      <c r="E453" s="41">
        <v>2</v>
      </c>
      <c r="F453" s="41">
        <v>2</v>
      </c>
      <c r="G453" s="41">
        <v>2</v>
      </c>
      <c r="H453" s="41">
        <v>2</v>
      </c>
      <c r="I453" s="41">
        <v>2</v>
      </c>
      <c r="J453" s="41">
        <v>2</v>
      </c>
      <c r="K453" s="41">
        <v>2</v>
      </c>
      <c r="L453" s="41">
        <v>1</v>
      </c>
      <c r="M453" s="41">
        <v>0</v>
      </c>
      <c r="N453" s="41">
        <v>0</v>
      </c>
      <c r="O453" s="91">
        <v>0</v>
      </c>
      <c r="P453" s="91">
        <v>11</v>
      </c>
      <c r="Q453" s="91">
        <v>11</v>
      </c>
      <c r="R453" s="237">
        <v>0</v>
      </c>
      <c r="S453" s="91">
        <v>0</v>
      </c>
      <c r="T453" s="91">
        <v>11</v>
      </c>
      <c r="U453" s="91">
        <v>0</v>
      </c>
      <c r="V453" s="91">
        <v>11</v>
      </c>
      <c r="W453" s="91">
        <v>6</v>
      </c>
      <c r="X453" s="91">
        <v>0</v>
      </c>
      <c r="Y453" s="91">
        <v>0</v>
      </c>
      <c r="Z453" s="91">
        <v>12</v>
      </c>
      <c r="AA453" s="92">
        <f t="shared" si="98"/>
        <v>77</v>
      </c>
      <c r="AB453" s="284">
        <f t="shared" si="86"/>
        <v>6</v>
      </c>
      <c r="AC453" s="284">
        <f t="shared" si="87"/>
        <v>0</v>
      </c>
      <c r="AD453" s="284">
        <f t="shared" si="88"/>
        <v>37</v>
      </c>
      <c r="AE453" s="284">
        <f t="shared" si="89"/>
        <v>6</v>
      </c>
      <c r="AF453" s="284">
        <f t="shared" si="90"/>
        <v>14</v>
      </c>
      <c r="AG453" s="284">
        <f t="shared" si="99"/>
        <v>14</v>
      </c>
      <c r="AH453" s="4">
        <f t="shared" si="91"/>
        <v>77</v>
      </c>
      <c r="AI453" s="254">
        <f t="shared" si="92"/>
        <v>100</v>
      </c>
      <c r="AJ453" s="254">
        <f t="shared" si="93"/>
        <v>0</v>
      </c>
      <c r="AK453" s="254">
        <f t="shared" si="94"/>
        <v>86.04651162790698</v>
      </c>
      <c r="AL453" s="254">
        <f t="shared" si="95"/>
        <v>100</v>
      </c>
      <c r="AM453" s="254">
        <f t="shared" si="96"/>
        <v>82.35294117647058</v>
      </c>
      <c r="AN453" s="254">
        <f t="shared" si="97"/>
        <v>82.35294117647058</v>
      </c>
    </row>
    <row r="454" spans="1:40" ht="30" customHeight="1" x14ac:dyDescent="0.2">
      <c r="A454" s="41">
        <f>'STUDENT NAMELIST'!A442</f>
        <v>438</v>
      </c>
      <c r="B454" s="65" t="str">
        <f>'STUDENT NAMELIST'!B442</f>
        <v>2023PEC AI 309</v>
      </c>
      <c r="C454" s="65">
        <f>'STUDENT NAMELIST'!C442</f>
        <v>211423243444</v>
      </c>
      <c r="D454" s="98" t="str">
        <f>'STUDENT NAMELIST'!D442</f>
        <v>SUNIL S</v>
      </c>
      <c r="E454" s="41">
        <v>2</v>
      </c>
      <c r="F454" s="41">
        <v>2</v>
      </c>
      <c r="G454" s="41">
        <v>2</v>
      </c>
      <c r="H454" s="41">
        <v>2</v>
      </c>
      <c r="I454" s="41">
        <v>2</v>
      </c>
      <c r="J454" s="41">
        <v>2</v>
      </c>
      <c r="K454" s="41">
        <v>2</v>
      </c>
      <c r="L454" s="41">
        <v>2</v>
      </c>
      <c r="M454" s="41">
        <v>1</v>
      </c>
      <c r="N454" s="41">
        <v>0</v>
      </c>
      <c r="O454" s="91">
        <v>12</v>
      </c>
      <c r="P454" s="91">
        <v>0</v>
      </c>
      <c r="Q454" s="91">
        <v>0</v>
      </c>
      <c r="R454" s="237">
        <v>12</v>
      </c>
      <c r="S454" s="91">
        <v>11</v>
      </c>
      <c r="T454" s="91">
        <v>0</v>
      </c>
      <c r="U454" s="91">
        <v>12</v>
      </c>
      <c r="V454" s="91">
        <v>0</v>
      </c>
      <c r="W454" s="91">
        <v>0</v>
      </c>
      <c r="X454" s="91">
        <v>8</v>
      </c>
      <c r="Y454" s="91">
        <v>13</v>
      </c>
      <c r="Z454" s="91">
        <v>0</v>
      </c>
      <c r="AA454" s="92">
        <f t="shared" si="98"/>
        <v>85</v>
      </c>
      <c r="AB454" s="284">
        <f t="shared" si="86"/>
        <v>6</v>
      </c>
      <c r="AC454" s="284">
        <f t="shared" si="87"/>
        <v>0</v>
      </c>
      <c r="AD454" s="284">
        <f t="shared" si="88"/>
        <v>51</v>
      </c>
      <c r="AE454" s="284">
        <f t="shared" si="89"/>
        <v>6</v>
      </c>
      <c r="AF454" s="284">
        <f t="shared" si="90"/>
        <v>10</v>
      </c>
      <c r="AG454" s="284">
        <f t="shared" si="99"/>
        <v>14</v>
      </c>
      <c r="AH454" s="4">
        <f t="shared" si="91"/>
        <v>85</v>
      </c>
      <c r="AI454" s="254">
        <f t="shared" si="92"/>
        <v>100</v>
      </c>
      <c r="AJ454" s="254">
        <f t="shared" si="93"/>
        <v>0</v>
      </c>
      <c r="AK454" s="254">
        <f t="shared" si="94"/>
        <v>91.071428571428569</v>
      </c>
      <c r="AL454" s="254">
        <f t="shared" si="95"/>
        <v>100</v>
      </c>
      <c r="AM454" s="254">
        <f t="shared" si="96"/>
        <v>66.666666666666657</v>
      </c>
      <c r="AN454" s="254">
        <f t="shared" si="97"/>
        <v>93.333333333333329</v>
      </c>
    </row>
    <row r="455" spans="1:40" ht="30" customHeight="1" x14ac:dyDescent="0.2">
      <c r="A455" s="41">
        <f>'STUDENT NAMELIST'!A443</f>
        <v>439</v>
      </c>
      <c r="B455" s="65" t="str">
        <f>'STUDENT NAMELIST'!B443</f>
        <v>2023PEC AI 310</v>
      </c>
      <c r="C455" s="65">
        <f>'STUDENT NAMELIST'!C443</f>
        <v>211423243445</v>
      </c>
      <c r="D455" s="98" t="str">
        <f>'STUDENT NAMELIST'!D443</f>
        <v>SURENDHAR R A</v>
      </c>
      <c r="E455" s="41">
        <v>2</v>
      </c>
      <c r="F455" s="41">
        <v>2</v>
      </c>
      <c r="G455" s="41">
        <v>2</v>
      </c>
      <c r="H455" s="41">
        <v>2</v>
      </c>
      <c r="I455" s="41">
        <v>2</v>
      </c>
      <c r="J455" s="41">
        <v>2</v>
      </c>
      <c r="K455" s="41">
        <v>2</v>
      </c>
      <c r="L455" s="41">
        <v>2</v>
      </c>
      <c r="M455" s="41">
        <v>0</v>
      </c>
      <c r="N455" s="41">
        <v>0</v>
      </c>
      <c r="O455" s="91">
        <v>0</v>
      </c>
      <c r="P455" s="91">
        <v>11</v>
      </c>
      <c r="Q455" s="91">
        <v>12</v>
      </c>
      <c r="R455" s="237">
        <v>0</v>
      </c>
      <c r="S455" s="91">
        <v>0</v>
      </c>
      <c r="T455" s="91">
        <v>12</v>
      </c>
      <c r="U455" s="91">
        <v>0</v>
      </c>
      <c r="V455" s="91">
        <v>12</v>
      </c>
      <c r="W455" s="91">
        <v>7</v>
      </c>
      <c r="X455" s="91">
        <v>0</v>
      </c>
      <c r="Y455" s="91">
        <v>0</v>
      </c>
      <c r="Z455" s="91">
        <v>12</v>
      </c>
      <c r="AA455" s="92">
        <f t="shared" si="98"/>
        <v>82</v>
      </c>
      <c r="AB455" s="284">
        <f t="shared" si="86"/>
        <v>6</v>
      </c>
      <c r="AC455" s="284">
        <f t="shared" si="87"/>
        <v>0</v>
      </c>
      <c r="AD455" s="284">
        <f t="shared" si="88"/>
        <v>39</v>
      </c>
      <c r="AE455" s="284">
        <f t="shared" si="89"/>
        <v>6</v>
      </c>
      <c r="AF455" s="284">
        <f t="shared" si="90"/>
        <v>14</v>
      </c>
      <c r="AG455" s="284">
        <f t="shared" si="99"/>
        <v>14</v>
      </c>
      <c r="AH455" s="4">
        <f t="shared" si="91"/>
        <v>82</v>
      </c>
      <c r="AI455" s="254">
        <f t="shared" si="92"/>
        <v>100</v>
      </c>
      <c r="AJ455" s="254">
        <f t="shared" si="93"/>
        <v>0</v>
      </c>
      <c r="AK455" s="254">
        <f t="shared" si="94"/>
        <v>90.697674418604649</v>
      </c>
      <c r="AL455" s="254">
        <f t="shared" si="95"/>
        <v>100</v>
      </c>
      <c r="AM455" s="254">
        <f t="shared" si="96"/>
        <v>82.35294117647058</v>
      </c>
      <c r="AN455" s="254">
        <f t="shared" si="97"/>
        <v>82.35294117647058</v>
      </c>
    </row>
    <row r="456" spans="1:40" ht="30" customHeight="1" x14ac:dyDescent="0.2">
      <c r="A456" s="41">
        <f>'STUDENT NAMELIST'!A444</f>
        <v>440</v>
      </c>
      <c r="B456" s="65" t="str">
        <f>'STUDENT NAMELIST'!B444</f>
        <v>2023PEC AI 311</v>
      </c>
      <c r="C456" s="65">
        <f>'STUDENT NAMELIST'!C444</f>
        <v>211423243446</v>
      </c>
      <c r="D456" s="98" t="str">
        <f>'STUDENT NAMELIST'!D444</f>
        <v>SURESH J</v>
      </c>
      <c r="E456" s="41">
        <v>2</v>
      </c>
      <c r="F456" s="41">
        <v>2</v>
      </c>
      <c r="G456" s="41">
        <v>2</v>
      </c>
      <c r="H456" s="41">
        <v>2</v>
      </c>
      <c r="I456" s="41">
        <v>2</v>
      </c>
      <c r="J456" s="41">
        <v>2</v>
      </c>
      <c r="K456" s="41">
        <v>2</v>
      </c>
      <c r="L456" s="41">
        <v>2</v>
      </c>
      <c r="M456" s="41">
        <v>1</v>
      </c>
      <c r="N456" s="41">
        <v>0</v>
      </c>
      <c r="O456" s="91">
        <v>13</v>
      </c>
      <c r="P456" s="91">
        <v>0</v>
      </c>
      <c r="Q456" s="91">
        <v>0</v>
      </c>
      <c r="R456" s="237">
        <v>13</v>
      </c>
      <c r="S456" s="91">
        <v>11</v>
      </c>
      <c r="T456" s="91">
        <v>0</v>
      </c>
      <c r="U456" s="91">
        <v>13</v>
      </c>
      <c r="V456" s="91">
        <v>0</v>
      </c>
      <c r="W456" s="91">
        <v>0</v>
      </c>
      <c r="X456" s="91">
        <v>7</v>
      </c>
      <c r="Y456" s="91">
        <v>13</v>
      </c>
      <c r="Z456" s="91">
        <v>0</v>
      </c>
      <c r="AA456" s="92">
        <f t="shared" si="98"/>
        <v>87</v>
      </c>
      <c r="AB456" s="284">
        <f t="shared" si="86"/>
        <v>6</v>
      </c>
      <c r="AC456" s="284">
        <f t="shared" si="87"/>
        <v>0</v>
      </c>
      <c r="AD456" s="284">
        <f t="shared" si="88"/>
        <v>54</v>
      </c>
      <c r="AE456" s="284">
        <f t="shared" si="89"/>
        <v>6</v>
      </c>
      <c r="AF456" s="284">
        <f t="shared" si="90"/>
        <v>9</v>
      </c>
      <c r="AG456" s="284">
        <f t="shared" si="99"/>
        <v>14</v>
      </c>
      <c r="AH456" s="4">
        <f t="shared" si="91"/>
        <v>87</v>
      </c>
      <c r="AI456" s="254">
        <f t="shared" si="92"/>
        <v>100</v>
      </c>
      <c r="AJ456" s="254">
        <f t="shared" si="93"/>
        <v>0</v>
      </c>
      <c r="AK456" s="254">
        <f t="shared" si="94"/>
        <v>96.428571428571431</v>
      </c>
      <c r="AL456" s="254">
        <f t="shared" si="95"/>
        <v>100</v>
      </c>
      <c r="AM456" s="254">
        <f t="shared" si="96"/>
        <v>60</v>
      </c>
      <c r="AN456" s="254">
        <f t="shared" si="97"/>
        <v>93.333333333333329</v>
      </c>
    </row>
    <row r="457" spans="1:40" ht="30" customHeight="1" x14ac:dyDescent="0.2">
      <c r="A457" s="41">
        <f>'STUDENT NAMELIST'!A445</f>
        <v>441</v>
      </c>
      <c r="B457" s="65" t="str">
        <f>'STUDENT NAMELIST'!B445</f>
        <v>2023PEC AI 312</v>
      </c>
      <c r="C457" s="65">
        <f>'STUDENT NAMELIST'!C445</f>
        <v>211423243447</v>
      </c>
      <c r="D457" s="98" t="str">
        <f>'STUDENT NAMELIST'!D445</f>
        <v>SURESH KUMAR R</v>
      </c>
      <c r="E457" s="41">
        <v>2</v>
      </c>
      <c r="F457" s="41">
        <v>2</v>
      </c>
      <c r="G457" s="41">
        <v>2</v>
      </c>
      <c r="H457" s="41">
        <v>2</v>
      </c>
      <c r="I457" s="41">
        <v>2</v>
      </c>
      <c r="J457" s="41">
        <v>2</v>
      </c>
      <c r="K457" s="41">
        <v>0</v>
      </c>
      <c r="L457" s="41">
        <v>0</v>
      </c>
      <c r="M457" s="41">
        <v>0</v>
      </c>
      <c r="N457" s="41">
        <v>0</v>
      </c>
      <c r="O457" s="91">
        <v>0</v>
      </c>
      <c r="P457" s="91">
        <v>8</v>
      </c>
      <c r="Q457" s="91">
        <v>9</v>
      </c>
      <c r="R457" s="237">
        <v>0</v>
      </c>
      <c r="S457" s="91">
        <v>0</v>
      </c>
      <c r="T457" s="91">
        <v>9</v>
      </c>
      <c r="U457" s="91">
        <v>0</v>
      </c>
      <c r="V457" s="91">
        <v>9</v>
      </c>
      <c r="W457" s="91">
        <v>4</v>
      </c>
      <c r="X457" s="91">
        <v>0</v>
      </c>
      <c r="Y457" s="91">
        <v>0</v>
      </c>
      <c r="Z457" s="91">
        <v>9</v>
      </c>
      <c r="AA457" s="92">
        <f t="shared" si="98"/>
        <v>60</v>
      </c>
      <c r="AB457" s="284">
        <f t="shared" si="86"/>
        <v>4</v>
      </c>
      <c r="AC457" s="284">
        <f t="shared" si="87"/>
        <v>0</v>
      </c>
      <c r="AD457" s="284">
        <f t="shared" si="88"/>
        <v>30</v>
      </c>
      <c r="AE457" s="284">
        <f t="shared" si="89"/>
        <v>6</v>
      </c>
      <c r="AF457" s="284">
        <f t="shared" si="90"/>
        <v>11</v>
      </c>
      <c r="AG457" s="284">
        <f t="shared" si="99"/>
        <v>14</v>
      </c>
      <c r="AH457" s="4">
        <f t="shared" si="91"/>
        <v>60</v>
      </c>
      <c r="AI457" s="254">
        <f t="shared" si="92"/>
        <v>66.666666666666657</v>
      </c>
      <c r="AJ457" s="254">
        <f t="shared" si="93"/>
        <v>0</v>
      </c>
      <c r="AK457" s="254">
        <f t="shared" si="94"/>
        <v>69.767441860465112</v>
      </c>
      <c r="AL457" s="254">
        <f t="shared" si="95"/>
        <v>100</v>
      </c>
      <c r="AM457" s="254">
        <f t="shared" si="96"/>
        <v>64.705882352941174</v>
      </c>
      <c r="AN457" s="254">
        <f t="shared" si="97"/>
        <v>82.35294117647058</v>
      </c>
    </row>
    <row r="458" spans="1:40" ht="30" customHeight="1" x14ac:dyDescent="0.2">
      <c r="A458" s="41">
        <f>'STUDENT NAMELIST'!A446</f>
        <v>442</v>
      </c>
      <c r="B458" s="65" t="str">
        <f>'STUDENT NAMELIST'!B446</f>
        <v>2023PEC AI 313</v>
      </c>
      <c r="C458" s="65">
        <f>'STUDENT NAMELIST'!C446</f>
        <v>211423243448</v>
      </c>
      <c r="D458" s="98" t="str">
        <f>'STUDENT NAMELIST'!D446</f>
        <v>SURIYAMATHI PRABHU T R</v>
      </c>
      <c r="E458" s="41">
        <v>2</v>
      </c>
      <c r="F458" s="41">
        <v>2</v>
      </c>
      <c r="G458" s="41">
        <v>2</v>
      </c>
      <c r="H458" s="41">
        <v>2</v>
      </c>
      <c r="I458" s="41">
        <v>2</v>
      </c>
      <c r="J458" s="41">
        <v>2</v>
      </c>
      <c r="K458" s="41">
        <v>2</v>
      </c>
      <c r="L458" s="41">
        <v>1</v>
      </c>
      <c r="M458" s="41">
        <v>0</v>
      </c>
      <c r="N458" s="41">
        <v>0</v>
      </c>
      <c r="O458" s="91">
        <v>11</v>
      </c>
      <c r="P458" s="91">
        <v>0</v>
      </c>
      <c r="Q458" s="91">
        <v>0</v>
      </c>
      <c r="R458" s="237">
        <v>11</v>
      </c>
      <c r="S458" s="91">
        <v>9</v>
      </c>
      <c r="T458" s="91">
        <v>0</v>
      </c>
      <c r="U458" s="91">
        <v>11</v>
      </c>
      <c r="V458" s="91">
        <v>0</v>
      </c>
      <c r="W458" s="91">
        <v>0</v>
      </c>
      <c r="X458" s="91">
        <v>10</v>
      </c>
      <c r="Y458" s="91">
        <v>11</v>
      </c>
      <c r="Z458" s="91">
        <v>0</v>
      </c>
      <c r="AA458" s="92">
        <f t="shared" si="98"/>
        <v>78</v>
      </c>
      <c r="AB458" s="284">
        <f t="shared" si="86"/>
        <v>6</v>
      </c>
      <c r="AC458" s="284">
        <f t="shared" si="87"/>
        <v>0</v>
      </c>
      <c r="AD458" s="284">
        <f t="shared" si="88"/>
        <v>46</v>
      </c>
      <c r="AE458" s="284">
        <f t="shared" si="89"/>
        <v>6</v>
      </c>
      <c r="AF458" s="284">
        <f t="shared" si="90"/>
        <v>12</v>
      </c>
      <c r="AG458" s="284">
        <f t="shared" si="99"/>
        <v>14</v>
      </c>
      <c r="AH458" s="4">
        <f t="shared" si="91"/>
        <v>78</v>
      </c>
      <c r="AI458" s="254">
        <f t="shared" si="92"/>
        <v>100</v>
      </c>
      <c r="AJ458" s="254">
        <f t="shared" si="93"/>
        <v>0</v>
      </c>
      <c r="AK458" s="254">
        <f t="shared" si="94"/>
        <v>82.142857142857139</v>
      </c>
      <c r="AL458" s="254">
        <f t="shared" si="95"/>
        <v>100</v>
      </c>
      <c r="AM458" s="254">
        <f t="shared" si="96"/>
        <v>80</v>
      </c>
      <c r="AN458" s="254">
        <f t="shared" si="97"/>
        <v>93.333333333333329</v>
      </c>
    </row>
    <row r="459" spans="1:40" ht="30" customHeight="1" x14ac:dyDescent="0.2">
      <c r="A459" s="41">
        <f>'STUDENT NAMELIST'!A447</f>
        <v>443</v>
      </c>
      <c r="B459" s="65" t="str">
        <f>'STUDENT NAMELIST'!B447</f>
        <v>2023PEC AI 314</v>
      </c>
      <c r="C459" s="65">
        <f>'STUDENT NAMELIST'!C447</f>
        <v>211423243449</v>
      </c>
      <c r="D459" s="98" t="str">
        <f>'STUDENT NAMELIST'!D447</f>
        <v>SURYA K</v>
      </c>
      <c r="E459" s="41">
        <v>2</v>
      </c>
      <c r="F459" s="41">
        <v>2</v>
      </c>
      <c r="G459" s="41">
        <v>2</v>
      </c>
      <c r="H459" s="41">
        <v>2</v>
      </c>
      <c r="I459" s="41">
        <v>2</v>
      </c>
      <c r="J459" s="41">
        <v>1</v>
      </c>
      <c r="K459" s="41">
        <v>0</v>
      </c>
      <c r="L459" s="41">
        <v>0</v>
      </c>
      <c r="M459" s="41">
        <v>0</v>
      </c>
      <c r="N459" s="41">
        <v>0</v>
      </c>
      <c r="O459" s="91">
        <v>0</v>
      </c>
      <c r="P459" s="91">
        <v>8</v>
      </c>
      <c r="Q459" s="91">
        <v>8</v>
      </c>
      <c r="R459" s="237">
        <v>0</v>
      </c>
      <c r="S459" s="91">
        <v>0</v>
      </c>
      <c r="T459" s="91">
        <v>8</v>
      </c>
      <c r="U459" s="91">
        <v>0</v>
      </c>
      <c r="V459" s="91">
        <v>8</v>
      </c>
      <c r="W459" s="91">
        <v>5</v>
      </c>
      <c r="X459" s="91">
        <v>0</v>
      </c>
      <c r="Y459" s="91">
        <v>0</v>
      </c>
      <c r="Z459" s="91">
        <v>9</v>
      </c>
      <c r="AA459" s="92">
        <f t="shared" si="98"/>
        <v>57</v>
      </c>
      <c r="AB459" s="284">
        <f t="shared" si="86"/>
        <v>4</v>
      </c>
      <c r="AC459" s="284">
        <f t="shared" si="87"/>
        <v>0</v>
      </c>
      <c r="AD459" s="284">
        <f t="shared" si="88"/>
        <v>28</v>
      </c>
      <c r="AE459" s="284">
        <f t="shared" si="89"/>
        <v>6</v>
      </c>
      <c r="AF459" s="284">
        <f t="shared" si="90"/>
        <v>11</v>
      </c>
      <c r="AG459" s="284">
        <f t="shared" si="99"/>
        <v>14</v>
      </c>
      <c r="AH459" s="4">
        <f t="shared" si="91"/>
        <v>57</v>
      </c>
      <c r="AI459" s="254">
        <f t="shared" si="92"/>
        <v>66.666666666666657</v>
      </c>
      <c r="AJ459" s="254">
        <f t="shared" si="93"/>
        <v>0</v>
      </c>
      <c r="AK459" s="254">
        <f t="shared" si="94"/>
        <v>65.116279069767444</v>
      </c>
      <c r="AL459" s="254">
        <f t="shared" si="95"/>
        <v>100</v>
      </c>
      <c r="AM459" s="254">
        <f t="shared" si="96"/>
        <v>64.705882352941174</v>
      </c>
      <c r="AN459" s="254">
        <f t="shared" si="97"/>
        <v>82.35294117647058</v>
      </c>
    </row>
    <row r="460" spans="1:40" ht="30" customHeight="1" x14ac:dyDescent="0.2">
      <c r="A460" s="41">
        <f>'STUDENT NAMELIST'!A448</f>
        <v>444</v>
      </c>
      <c r="B460" s="65" t="str">
        <f>'STUDENT NAMELIST'!B448</f>
        <v>2023PEC AI 265</v>
      </c>
      <c r="C460" s="65">
        <f>'STUDENT NAMELIST'!C448</f>
        <v>211423243450</v>
      </c>
      <c r="D460" s="98" t="str">
        <f>'STUDENT NAMELIST'!D448</f>
        <v>SWAPNA R V</v>
      </c>
      <c r="E460" s="41">
        <v>2</v>
      </c>
      <c r="F460" s="41">
        <v>2</v>
      </c>
      <c r="G460" s="41">
        <v>2</v>
      </c>
      <c r="H460" s="41">
        <v>2</v>
      </c>
      <c r="I460" s="41">
        <v>2</v>
      </c>
      <c r="J460" s="41">
        <v>2</v>
      </c>
      <c r="K460" s="41">
        <v>2</v>
      </c>
      <c r="L460" s="41">
        <v>1</v>
      </c>
      <c r="M460" s="41">
        <v>0</v>
      </c>
      <c r="N460" s="41">
        <v>0</v>
      </c>
      <c r="O460" s="91">
        <v>11</v>
      </c>
      <c r="P460" s="91">
        <v>0</v>
      </c>
      <c r="Q460" s="91">
        <v>0</v>
      </c>
      <c r="R460" s="237">
        <v>11</v>
      </c>
      <c r="S460" s="91">
        <v>9</v>
      </c>
      <c r="T460" s="91">
        <v>0</v>
      </c>
      <c r="U460" s="91">
        <v>11</v>
      </c>
      <c r="V460" s="91">
        <v>0</v>
      </c>
      <c r="W460" s="91">
        <v>0</v>
      </c>
      <c r="X460" s="91">
        <v>11</v>
      </c>
      <c r="Y460" s="91">
        <v>11</v>
      </c>
      <c r="Z460" s="91">
        <v>0</v>
      </c>
      <c r="AA460" s="92">
        <f t="shared" si="98"/>
        <v>79</v>
      </c>
      <c r="AB460" s="284">
        <f t="shared" si="86"/>
        <v>6</v>
      </c>
      <c r="AC460" s="284">
        <f t="shared" si="87"/>
        <v>0</v>
      </c>
      <c r="AD460" s="284">
        <f t="shared" si="88"/>
        <v>46</v>
      </c>
      <c r="AE460" s="284">
        <f t="shared" si="89"/>
        <v>6</v>
      </c>
      <c r="AF460" s="284">
        <f t="shared" si="90"/>
        <v>13</v>
      </c>
      <c r="AG460" s="284">
        <f t="shared" si="99"/>
        <v>14</v>
      </c>
      <c r="AH460" s="4">
        <f t="shared" si="91"/>
        <v>79</v>
      </c>
      <c r="AI460" s="254">
        <f t="shared" si="92"/>
        <v>100</v>
      </c>
      <c r="AJ460" s="254">
        <f t="shared" si="93"/>
        <v>0</v>
      </c>
      <c r="AK460" s="254">
        <f t="shared" si="94"/>
        <v>82.142857142857139</v>
      </c>
      <c r="AL460" s="254">
        <f t="shared" si="95"/>
        <v>100</v>
      </c>
      <c r="AM460" s="254">
        <f t="shared" si="96"/>
        <v>86.666666666666671</v>
      </c>
      <c r="AN460" s="254">
        <f t="shared" si="97"/>
        <v>93.333333333333329</v>
      </c>
    </row>
    <row r="461" spans="1:40" ht="30" customHeight="1" x14ac:dyDescent="0.2">
      <c r="A461" s="41">
        <f>'STUDENT NAMELIST'!A449</f>
        <v>445</v>
      </c>
      <c r="B461" s="65" t="str">
        <f>'STUDENT NAMELIST'!B449</f>
        <v>2023PEC AI 266</v>
      </c>
      <c r="C461" s="65">
        <f>'STUDENT NAMELIST'!C449</f>
        <v>211423243451</v>
      </c>
      <c r="D461" s="98" t="str">
        <f>'STUDENT NAMELIST'!D449</f>
        <v>SWARNALAKSHMI S</v>
      </c>
      <c r="E461" s="41">
        <v>2</v>
      </c>
      <c r="F461" s="41">
        <v>2</v>
      </c>
      <c r="G461" s="41">
        <v>2</v>
      </c>
      <c r="H461" s="41">
        <v>2</v>
      </c>
      <c r="I461" s="41">
        <v>2</v>
      </c>
      <c r="J461" s="41">
        <v>2</v>
      </c>
      <c r="K461" s="41">
        <v>2</v>
      </c>
      <c r="L461" s="41">
        <v>2</v>
      </c>
      <c r="M461" s="41">
        <v>0</v>
      </c>
      <c r="N461" s="41">
        <v>0</v>
      </c>
      <c r="O461" s="91">
        <v>0</v>
      </c>
      <c r="P461" s="91">
        <v>11</v>
      </c>
      <c r="Q461" s="91">
        <v>12</v>
      </c>
      <c r="R461" s="237">
        <v>0</v>
      </c>
      <c r="S461" s="91">
        <v>0</v>
      </c>
      <c r="T461" s="91">
        <v>12</v>
      </c>
      <c r="U461" s="91">
        <v>0</v>
      </c>
      <c r="V461" s="91">
        <v>12</v>
      </c>
      <c r="W461" s="91">
        <v>5</v>
      </c>
      <c r="X461" s="91">
        <v>0</v>
      </c>
      <c r="Y461" s="91">
        <v>0</v>
      </c>
      <c r="Z461" s="91">
        <v>12</v>
      </c>
      <c r="AA461" s="92">
        <f t="shared" si="98"/>
        <v>80</v>
      </c>
      <c r="AB461" s="284">
        <f t="shared" si="86"/>
        <v>6</v>
      </c>
      <c r="AC461" s="284">
        <f t="shared" si="87"/>
        <v>0</v>
      </c>
      <c r="AD461" s="284">
        <f t="shared" si="88"/>
        <v>39</v>
      </c>
      <c r="AE461" s="284">
        <f t="shared" si="89"/>
        <v>6</v>
      </c>
      <c r="AF461" s="284">
        <f t="shared" si="90"/>
        <v>14</v>
      </c>
      <c r="AG461" s="284">
        <f t="shared" si="99"/>
        <v>14</v>
      </c>
      <c r="AH461" s="4">
        <f t="shared" si="91"/>
        <v>80</v>
      </c>
      <c r="AI461" s="254">
        <f t="shared" si="92"/>
        <v>100</v>
      </c>
      <c r="AJ461" s="254">
        <f t="shared" si="93"/>
        <v>0</v>
      </c>
      <c r="AK461" s="254">
        <f t="shared" si="94"/>
        <v>90.697674418604649</v>
      </c>
      <c r="AL461" s="254">
        <f t="shared" si="95"/>
        <v>100</v>
      </c>
      <c r="AM461" s="254">
        <f t="shared" si="96"/>
        <v>82.35294117647058</v>
      </c>
      <c r="AN461" s="254">
        <f t="shared" si="97"/>
        <v>82.35294117647058</v>
      </c>
    </row>
    <row r="462" spans="1:40" ht="30" customHeight="1" x14ac:dyDescent="0.2">
      <c r="A462" s="41">
        <f>'STUDENT NAMELIST'!A450</f>
        <v>446</v>
      </c>
      <c r="B462" s="65" t="str">
        <f>'STUDENT NAMELIST'!B450</f>
        <v>2023PEC AI 267</v>
      </c>
      <c r="C462" s="65">
        <f>'STUDENT NAMELIST'!C450</f>
        <v>211423243452</v>
      </c>
      <c r="D462" s="98" t="str">
        <f>'STUDENT NAMELIST'!D450</f>
        <v xml:space="preserve">SWEETY VINCENT </v>
      </c>
      <c r="E462" s="41">
        <v>2</v>
      </c>
      <c r="F462" s="41">
        <v>2</v>
      </c>
      <c r="G462" s="41">
        <v>2</v>
      </c>
      <c r="H462" s="41">
        <v>2</v>
      </c>
      <c r="I462" s="41">
        <v>2</v>
      </c>
      <c r="J462" s="41">
        <v>2</v>
      </c>
      <c r="K462" s="41">
        <v>2</v>
      </c>
      <c r="L462" s="41">
        <v>0</v>
      </c>
      <c r="M462" s="41">
        <v>0</v>
      </c>
      <c r="N462" s="41">
        <v>0</v>
      </c>
      <c r="O462" s="91">
        <v>10</v>
      </c>
      <c r="P462" s="91">
        <v>0</v>
      </c>
      <c r="Q462" s="91">
        <v>0</v>
      </c>
      <c r="R462" s="237">
        <v>10</v>
      </c>
      <c r="S462" s="91">
        <v>9</v>
      </c>
      <c r="T462" s="91">
        <v>0</v>
      </c>
      <c r="U462" s="91">
        <v>10</v>
      </c>
      <c r="V462" s="91">
        <v>0</v>
      </c>
      <c r="W462" s="91">
        <v>0</v>
      </c>
      <c r="X462" s="91">
        <v>11</v>
      </c>
      <c r="Y462" s="91">
        <v>10</v>
      </c>
      <c r="Z462" s="91">
        <v>0</v>
      </c>
      <c r="AA462" s="92">
        <f t="shared" si="98"/>
        <v>74</v>
      </c>
      <c r="AB462" s="284">
        <f t="shared" si="86"/>
        <v>6</v>
      </c>
      <c r="AC462" s="284">
        <f t="shared" si="87"/>
        <v>0</v>
      </c>
      <c r="AD462" s="284">
        <f t="shared" si="88"/>
        <v>43</v>
      </c>
      <c r="AE462" s="284">
        <f t="shared" si="89"/>
        <v>6</v>
      </c>
      <c r="AF462" s="284">
        <f t="shared" si="90"/>
        <v>13</v>
      </c>
      <c r="AG462" s="284">
        <f t="shared" si="99"/>
        <v>14</v>
      </c>
      <c r="AH462" s="4">
        <f t="shared" si="91"/>
        <v>74</v>
      </c>
      <c r="AI462" s="254">
        <f t="shared" si="92"/>
        <v>100</v>
      </c>
      <c r="AJ462" s="254">
        <f t="shared" si="93"/>
        <v>0</v>
      </c>
      <c r="AK462" s="254">
        <f t="shared" si="94"/>
        <v>76.785714285714292</v>
      </c>
      <c r="AL462" s="254">
        <f t="shared" si="95"/>
        <v>100</v>
      </c>
      <c r="AM462" s="254">
        <f t="shared" si="96"/>
        <v>86.666666666666671</v>
      </c>
      <c r="AN462" s="254">
        <f t="shared" si="97"/>
        <v>93.333333333333329</v>
      </c>
    </row>
    <row r="463" spans="1:40" ht="30" customHeight="1" x14ac:dyDescent="0.2">
      <c r="A463" s="41">
        <f>'STUDENT NAMELIST'!A451</f>
        <v>447</v>
      </c>
      <c r="B463" s="65" t="str">
        <f>'STUDENT NAMELIST'!B451</f>
        <v>2023PEC AI 268</v>
      </c>
      <c r="C463" s="65">
        <f>'STUDENT NAMELIST'!C451</f>
        <v>211423243453</v>
      </c>
      <c r="D463" s="98" t="str">
        <f>'STUDENT NAMELIST'!D451</f>
        <v>SWETHA B</v>
      </c>
      <c r="E463" s="41">
        <v>2</v>
      </c>
      <c r="F463" s="41">
        <v>2</v>
      </c>
      <c r="G463" s="41">
        <v>2</v>
      </c>
      <c r="H463" s="41">
        <v>2</v>
      </c>
      <c r="I463" s="41">
        <v>2</v>
      </c>
      <c r="J463" s="41">
        <v>2</v>
      </c>
      <c r="K463" s="41">
        <v>2</v>
      </c>
      <c r="L463" s="41">
        <v>2</v>
      </c>
      <c r="M463" s="41">
        <v>1</v>
      </c>
      <c r="N463" s="41">
        <v>0</v>
      </c>
      <c r="O463" s="91">
        <v>0</v>
      </c>
      <c r="P463" s="91">
        <v>11</v>
      </c>
      <c r="Q463" s="91">
        <v>12</v>
      </c>
      <c r="R463" s="237">
        <v>0</v>
      </c>
      <c r="S463" s="91">
        <v>0</v>
      </c>
      <c r="T463" s="91">
        <v>12</v>
      </c>
      <c r="U463" s="91">
        <v>0</v>
      </c>
      <c r="V463" s="91">
        <v>12</v>
      </c>
      <c r="W463" s="91">
        <v>7</v>
      </c>
      <c r="X463" s="91">
        <v>0</v>
      </c>
      <c r="Y463" s="91">
        <v>0</v>
      </c>
      <c r="Z463" s="91">
        <v>12</v>
      </c>
      <c r="AA463" s="92">
        <f t="shared" si="98"/>
        <v>83</v>
      </c>
      <c r="AB463" s="284">
        <f t="shared" si="86"/>
        <v>6</v>
      </c>
      <c r="AC463" s="284">
        <f t="shared" si="87"/>
        <v>0</v>
      </c>
      <c r="AD463" s="284">
        <f t="shared" si="88"/>
        <v>39</v>
      </c>
      <c r="AE463" s="284">
        <f t="shared" si="89"/>
        <v>6</v>
      </c>
      <c r="AF463" s="284">
        <f t="shared" si="90"/>
        <v>14</v>
      </c>
      <c r="AG463" s="284">
        <f t="shared" si="99"/>
        <v>14</v>
      </c>
      <c r="AH463" s="4">
        <f t="shared" si="91"/>
        <v>83</v>
      </c>
      <c r="AI463" s="254">
        <f t="shared" si="92"/>
        <v>100</v>
      </c>
      <c r="AJ463" s="254">
        <f t="shared" si="93"/>
        <v>0</v>
      </c>
      <c r="AK463" s="254">
        <f t="shared" si="94"/>
        <v>90.697674418604649</v>
      </c>
      <c r="AL463" s="254">
        <f t="shared" si="95"/>
        <v>100</v>
      </c>
      <c r="AM463" s="254">
        <f t="shared" si="96"/>
        <v>82.35294117647058</v>
      </c>
      <c r="AN463" s="254">
        <f t="shared" si="97"/>
        <v>82.35294117647058</v>
      </c>
    </row>
    <row r="464" spans="1:40" ht="30" customHeight="1" x14ac:dyDescent="0.2">
      <c r="A464" s="41">
        <f>'STUDENT NAMELIST'!A452</f>
        <v>448</v>
      </c>
      <c r="B464" s="65" t="str">
        <f>'STUDENT NAMELIST'!B452</f>
        <v>2023PEC AI 269</v>
      </c>
      <c r="C464" s="65">
        <f>'STUDENT NAMELIST'!C452</f>
        <v>211423243454</v>
      </c>
      <c r="D464" s="98" t="str">
        <f>'STUDENT NAMELIST'!D452</f>
        <v>SWETHA R</v>
      </c>
      <c r="E464" s="41">
        <v>2</v>
      </c>
      <c r="F464" s="41">
        <v>2</v>
      </c>
      <c r="G464" s="41">
        <v>2</v>
      </c>
      <c r="H464" s="41">
        <v>2</v>
      </c>
      <c r="I464" s="41">
        <v>2</v>
      </c>
      <c r="J464" s="41">
        <v>2</v>
      </c>
      <c r="K464" s="41">
        <v>2</v>
      </c>
      <c r="L464" s="41">
        <v>2</v>
      </c>
      <c r="M464" s="41">
        <v>0</v>
      </c>
      <c r="N464" s="41">
        <v>0</v>
      </c>
      <c r="O464" s="91">
        <v>12</v>
      </c>
      <c r="P464" s="91">
        <v>0</v>
      </c>
      <c r="Q464" s="91">
        <v>0</v>
      </c>
      <c r="R464" s="237">
        <v>12</v>
      </c>
      <c r="S464" s="91">
        <v>10</v>
      </c>
      <c r="T464" s="91">
        <v>0</v>
      </c>
      <c r="U464" s="91">
        <v>12</v>
      </c>
      <c r="V464" s="91">
        <v>0</v>
      </c>
      <c r="W464" s="91">
        <v>0</v>
      </c>
      <c r="X464" s="91">
        <v>11</v>
      </c>
      <c r="Y464" s="91">
        <v>12</v>
      </c>
      <c r="Z464" s="91">
        <v>0</v>
      </c>
      <c r="AA464" s="92">
        <f t="shared" si="98"/>
        <v>85</v>
      </c>
      <c r="AB464" s="284">
        <f t="shared" si="86"/>
        <v>6</v>
      </c>
      <c r="AC464" s="284">
        <f t="shared" si="87"/>
        <v>0</v>
      </c>
      <c r="AD464" s="284">
        <f t="shared" si="88"/>
        <v>50</v>
      </c>
      <c r="AE464" s="284">
        <f t="shared" si="89"/>
        <v>6</v>
      </c>
      <c r="AF464" s="284">
        <f t="shared" si="90"/>
        <v>13</v>
      </c>
      <c r="AG464" s="284">
        <f t="shared" si="99"/>
        <v>14</v>
      </c>
      <c r="AH464" s="4">
        <f t="shared" si="91"/>
        <v>85</v>
      </c>
      <c r="AI464" s="254">
        <f t="shared" si="92"/>
        <v>100</v>
      </c>
      <c r="AJ464" s="254">
        <f t="shared" si="93"/>
        <v>0</v>
      </c>
      <c r="AK464" s="254">
        <f t="shared" si="94"/>
        <v>89.285714285714292</v>
      </c>
      <c r="AL464" s="254">
        <f t="shared" si="95"/>
        <v>100</v>
      </c>
      <c r="AM464" s="254">
        <f t="shared" si="96"/>
        <v>86.666666666666671</v>
      </c>
      <c r="AN464" s="254">
        <f t="shared" si="97"/>
        <v>93.333333333333329</v>
      </c>
    </row>
    <row r="465" spans="1:40" ht="30" customHeight="1" x14ac:dyDescent="0.2">
      <c r="A465" s="41">
        <f>'STUDENT NAMELIST'!A453</f>
        <v>449</v>
      </c>
      <c r="B465" s="65" t="str">
        <f>'STUDENT NAMELIST'!B453</f>
        <v>2023PEC AI 270</v>
      </c>
      <c r="C465" s="65">
        <f>'STUDENT NAMELIST'!C453</f>
        <v>211423243455</v>
      </c>
      <c r="D465" s="98" t="str">
        <f>'STUDENT NAMELIST'!D453</f>
        <v>SWETHA S</v>
      </c>
      <c r="E465" s="41">
        <v>2</v>
      </c>
      <c r="F465" s="41">
        <v>2</v>
      </c>
      <c r="G465" s="41">
        <v>2</v>
      </c>
      <c r="H465" s="41">
        <v>2</v>
      </c>
      <c r="I465" s="41">
        <v>2</v>
      </c>
      <c r="J465" s="41">
        <v>1</v>
      </c>
      <c r="K465" s="41">
        <v>0</v>
      </c>
      <c r="L465" s="41">
        <v>0</v>
      </c>
      <c r="M465" s="41">
        <v>0</v>
      </c>
      <c r="N465" s="41">
        <v>0</v>
      </c>
      <c r="O465" s="91">
        <v>0</v>
      </c>
      <c r="P465" s="91">
        <v>8</v>
      </c>
      <c r="Q465" s="91">
        <v>8</v>
      </c>
      <c r="R465" s="237">
        <v>0</v>
      </c>
      <c r="S465" s="91">
        <v>0</v>
      </c>
      <c r="T465" s="91">
        <v>8</v>
      </c>
      <c r="U465" s="91">
        <v>0</v>
      </c>
      <c r="V465" s="91">
        <v>8</v>
      </c>
      <c r="W465" s="91">
        <v>5</v>
      </c>
      <c r="X465" s="91">
        <v>0</v>
      </c>
      <c r="Y465" s="91">
        <v>0</v>
      </c>
      <c r="Z465" s="91">
        <v>12</v>
      </c>
      <c r="AA465" s="92">
        <f t="shared" si="98"/>
        <v>60</v>
      </c>
      <c r="AB465" s="284">
        <f t="shared" si="86"/>
        <v>4</v>
      </c>
      <c r="AC465" s="284">
        <f t="shared" si="87"/>
        <v>0</v>
      </c>
      <c r="AD465" s="284">
        <f t="shared" si="88"/>
        <v>28</v>
      </c>
      <c r="AE465" s="284">
        <f t="shared" si="89"/>
        <v>6</v>
      </c>
      <c r="AF465" s="284">
        <f t="shared" si="90"/>
        <v>14</v>
      </c>
      <c r="AG465" s="284">
        <f t="shared" si="99"/>
        <v>14</v>
      </c>
      <c r="AH465" s="4">
        <f t="shared" si="91"/>
        <v>60</v>
      </c>
      <c r="AI465" s="254">
        <f t="shared" si="92"/>
        <v>66.666666666666657</v>
      </c>
      <c r="AJ465" s="254">
        <f t="shared" si="93"/>
        <v>0</v>
      </c>
      <c r="AK465" s="254">
        <f t="shared" si="94"/>
        <v>65.116279069767444</v>
      </c>
      <c r="AL465" s="254">
        <f t="shared" si="95"/>
        <v>100</v>
      </c>
      <c r="AM465" s="254">
        <f t="shared" si="96"/>
        <v>82.35294117647058</v>
      </c>
      <c r="AN465" s="254">
        <f t="shared" si="97"/>
        <v>82.35294117647058</v>
      </c>
    </row>
    <row r="466" spans="1:40" ht="30" customHeight="1" x14ac:dyDescent="0.2">
      <c r="A466" s="41">
        <f>'STUDENT NAMELIST'!A454</f>
        <v>450</v>
      </c>
      <c r="B466" s="65" t="str">
        <f>'STUDENT NAMELIST'!B454</f>
        <v>2023PEC AI 315</v>
      </c>
      <c r="C466" s="65">
        <f>'STUDENT NAMELIST'!C454</f>
        <v>211423243456</v>
      </c>
      <c r="D466" s="98" t="str">
        <f>'STUDENT NAMELIST'!D454</f>
        <v>TAMILARASAN G</v>
      </c>
      <c r="E466" s="41">
        <v>2</v>
      </c>
      <c r="F466" s="41">
        <v>2</v>
      </c>
      <c r="G466" s="41">
        <v>2</v>
      </c>
      <c r="H466" s="41">
        <v>1</v>
      </c>
      <c r="I466" s="41">
        <v>0</v>
      </c>
      <c r="J466" s="41">
        <v>0</v>
      </c>
      <c r="K466" s="41">
        <v>0</v>
      </c>
      <c r="L466" s="41">
        <v>0</v>
      </c>
      <c r="M466" s="41">
        <v>0</v>
      </c>
      <c r="N466" s="41">
        <v>0</v>
      </c>
      <c r="O466" s="91">
        <v>5</v>
      </c>
      <c r="P466" s="91">
        <v>0</v>
      </c>
      <c r="Q466" s="91">
        <v>0</v>
      </c>
      <c r="R466" s="237">
        <v>5</v>
      </c>
      <c r="S466" s="91">
        <v>5</v>
      </c>
      <c r="T466" s="91">
        <v>0</v>
      </c>
      <c r="U466" s="91">
        <v>5</v>
      </c>
      <c r="V466" s="91">
        <v>0</v>
      </c>
      <c r="W466" s="91">
        <v>0</v>
      </c>
      <c r="X466" s="91">
        <v>8</v>
      </c>
      <c r="Y466" s="91">
        <v>5</v>
      </c>
      <c r="Z466" s="91">
        <v>0</v>
      </c>
      <c r="AA466" s="92">
        <f t="shared" si="98"/>
        <v>40</v>
      </c>
      <c r="AB466" s="284">
        <f t="shared" ref="AB466:AB519" si="100">SUMIF($E$14:$N$14,"CO1",E466:N466)+IF(O466&gt;=0,SUMPRODUCT(($O$14:$Z$14="CO1")*(O466:Z466)*MOD(COLUMN($O$14:$Z$14)-COLUMN($O$14)+1,2))+SUMPRODUCT(($P$14:$Z$14="CO1")*(P466:Z466)*MOD(COLUMN($P$14:$Z$14)-COLUMN($P$14)+1,2)))</f>
        <v>4</v>
      </c>
      <c r="AC466" s="284">
        <f t="shared" ref="AC466:AC519" si="101">SUMIF($E$14:$N$14,"CO2",E466:N466)+IF(O466&gt;=0,SUMPRODUCT(($O$14:$Z$14="CO2")*(O466:Z466)*MOD(COLUMN($O$14:$Z$14)-COLUMN($O$14)+1,2))+SUMPRODUCT(($P$14:$Z$14="CO2")*(Q466:AA466)*MOD(COLUMN($P$14:$Z$14)-COLUMN($P$14)+1,2)))</f>
        <v>0</v>
      </c>
      <c r="AD466" s="284">
        <f t="shared" ref="AD466:AD519" si="102">SUMIF($E$14:$N$14,"CO3",E466:N466)+IF(O466&gt;=0,    SUMPRODUCT(($O$14:$Z$14="CO3")*(O466:Z466)*MOD(COLUMN($O$14:$Z$14)-COLUMN($O$14)+1,2))+    SUMPRODUCT(($P$14:$Z$14="CO3")*(P466:Z466)*MOD(COLUMN($P$14:$Z$14)-COLUMN($P$14)+1,2)))</f>
        <v>21</v>
      </c>
      <c r="AE466" s="284">
        <f t="shared" ref="AE466:AE519" si="103">SUMIF($E$14:$N$14,"CO4",$E$17:$N$17) + IF(O466&gt;=0,    SUMPRODUCT(($O$14:$Z$14="CO4")*(O466:Z466)*MOD(COLUMN($O$14:$Z$14)-COLUMN($O$14)+1,2))+    SUMPRODUCT(($P$14:$Z$14="CO4")*(P466:Z466)*MOD(COLUMN($P$14:$Z$14)-COLUMN($P$14)+1,2)))</f>
        <v>6</v>
      </c>
      <c r="AF466" s="284">
        <f t="shared" ref="AF466:AF519" si="104">SUMIF($E$14:$N$14,"CO5",$E$17:$N$17) + IF(O466&gt;=0,    SUMPRODUCT(($O$14:$Z$14="CO5")*(O466:Z466)*MOD(COLUMN($O$14:$Z$14)-COLUMN($O$14)+1,2))+    SUMPRODUCT(($P$14:$Z$14="CO5")*(P466:Z466)*MOD(COLUMN($P$14:$Z$14)-COLUMN($P$14)+1,2)) )</f>
        <v>10</v>
      </c>
      <c r="AG466" s="284">
        <f t="shared" si="99"/>
        <v>14</v>
      </c>
      <c r="AH466" s="4">
        <f t="shared" ref="AH466:AH519" si="105">SUM(E466:Z466)</f>
        <v>40</v>
      </c>
      <c r="AI466" s="254">
        <f t="shared" ref="AI466:AI519" si="106">AB466/(SUMIF($E$14:$N$14,"CO1",$E$13:$N$13)+SUMPRODUCT(($O$14:$Z$14="CO1")*($O466:$Z466&gt;0)*($O$13:$Z$13)))*100</f>
        <v>66.666666666666657</v>
      </c>
      <c r="AJ466" s="254">
        <f t="shared" ref="AJ466:AJ519" si="107">AC466/(SUMIF($E$14:$N$14,"CO2",$E$13:$N$13)+SUMPRODUCT(($O$14:$Z$14="CO2")*($O466:$Z466&gt;0)*($O$13:$Z$13)))*100</f>
        <v>0</v>
      </c>
      <c r="AK466" s="254">
        <f t="shared" ref="AK466:AK519" si="108">AD466/(SUMIF($E$14:$N$14,"CO3",$E$13:$N$13)+SUMPRODUCT(($O$14:$Z$14="CO3")*($O466:$Z466&gt;0)*($O$13:$Z$13)))*100</f>
        <v>37.5</v>
      </c>
      <c r="AL466" s="254">
        <f t="shared" ref="AL466:AL519" si="109">AE466/(SUMIF($E$14:$N$14,"CO4",$E$13:$N$13)+SUMPRODUCT(($O$14:$Z$14="CO4")*($O466:$Z466&gt;0)*($O$13:$Z$13)))*100</f>
        <v>100</v>
      </c>
      <c r="AM466" s="254">
        <f t="shared" ref="AM466:AM519" si="110">AF466/(SUMIF($E$14:$N$14,"CO5",$E$13:$N$13)+SUMPRODUCT(($O$14:$Z$14="CO5")*($O466:$Z466&gt;0)*($O$13:$Z$13)))*100</f>
        <v>66.666666666666657</v>
      </c>
      <c r="AN466" s="254">
        <f t="shared" ref="AN466:AN519" si="111">AG466/(SUMIF($E$14:$N$14,"CO5",$E$13:$N$13)+SUMPRODUCT(($O$14:$Z$14="CO5")*($O466:$Z466&gt;0)*($O$13:$Z$13)))*100</f>
        <v>93.333333333333329</v>
      </c>
    </row>
    <row r="467" spans="1:40" ht="30" customHeight="1" x14ac:dyDescent="0.2">
      <c r="A467" s="41">
        <f>'STUDENT NAMELIST'!A455</f>
        <v>451</v>
      </c>
      <c r="B467" s="65" t="str">
        <f>'STUDENT NAMELIST'!B455</f>
        <v>2023PEC AI 316</v>
      </c>
      <c r="C467" s="65">
        <f>'STUDENT NAMELIST'!C455</f>
        <v>211423243457</v>
      </c>
      <c r="D467" s="98" t="str">
        <f>'STUDENT NAMELIST'!D455</f>
        <v>TAMILARASAN S</v>
      </c>
      <c r="E467" s="41">
        <v>2</v>
      </c>
      <c r="F467" s="41">
        <v>2</v>
      </c>
      <c r="G467" s="41">
        <v>2</v>
      </c>
      <c r="H467" s="41">
        <v>2</v>
      </c>
      <c r="I467" s="41">
        <v>2</v>
      </c>
      <c r="J467" s="41">
        <v>1</v>
      </c>
      <c r="K467" s="41">
        <v>0</v>
      </c>
      <c r="L467" s="41">
        <v>0</v>
      </c>
      <c r="M467" s="41">
        <v>0</v>
      </c>
      <c r="N467" s="41">
        <v>0</v>
      </c>
      <c r="O467" s="91">
        <v>0</v>
      </c>
      <c r="P467" s="91">
        <v>8</v>
      </c>
      <c r="Q467" s="91">
        <v>8</v>
      </c>
      <c r="R467" s="237">
        <v>0</v>
      </c>
      <c r="S467" s="91">
        <v>0</v>
      </c>
      <c r="T467" s="91">
        <v>8</v>
      </c>
      <c r="U467" s="91">
        <v>0</v>
      </c>
      <c r="V467" s="91">
        <v>8</v>
      </c>
      <c r="W467" s="91">
        <v>5</v>
      </c>
      <c r="X467" s="91">
        <v>0</v>
      </c>
      <c r="Y467" s="91">
        <v>0</v>
      </c>
      <c r="Z467" s="91">
        <v>11</v>
      </c>
      <c r="AA467" s="92">
        <f t="shared" ref="AA467:AA518" si="112">SUM(E467,F467,G467,H467,I467,J467,K467,L467,M467,N467,O467,P467,Q467,R467,S467,T467,U467,V467,W467,X467,Y467,Z467)</f>
        <v>59</v>
      </c>
      <c r="AB467" s="284">
        <f t="shared" si="100"/>
        <v>4</v>
      </c>
      <c r="AC467" s="284">
        <f t="shared" si="101"/>
        <v>0</v>
      </c>
      <c r="AD467" s="284">
        <f t="shared" si="102"/>
        <v>28</v>
      </c>
      <c r="AE467" s="284">
        <f t="shared" si="103"/>
        <v>6</v>
      </c>
      <c r="AF467" s="284">
        <f t="shared" si="104"/>
        <v>13</v>
      </c>
      <c r="AG467" s="284">
        <f t="shared" si="99"/>
        <v>14</v>
      </c>
      <c r="AH467" s="4">
        <f t="shared" si="105"/>
        <v>59</v>
      </c>
      <c r="AI467" s="254">
        <f t="shared" si="106"/>
        <v>66.666666666666657</v>
      </c>
      <c r="AJ467" s="254">
        <f t="shared" si="107"/>
        <v>0</v>
      </c>
      <c r="AK467" s="254">
        <f t="shared" si="108"/>
        <v>65.116279069767444</v>
      </c>
      <c r="AL467" s="254">
        <f t="shared" si="109"/>
        <v>100</v>
      </c>
      <c r="AM467" s="254">
        <f t="shared" si="110"/>
        <v>76.470588235294116</v>
      </c>
      <c r="AN467" s="254">
        <f t="shared" si="111"/>
        <v>82.35294117647058</v>
      </c>
    </row>
    <row r="468" spans="1:40" ht="30" customHeight="1" x14ac:dyDescent="0.2">
      <c r="A468" s="41">
        <f>'STUDENT NAMELIST'!A456</f>
        <v>452</v>
      </c>
      <c r="B468" s="65" t="str">
        <f>'STUDENT NAMELIST'!B456</f>
        <v>2023PEC AI 271</v>
      </c>
      <c r="C468" s="65">
        <f>'STUDENT NAMELIST'!C456</f>
        <v>211423243458</v>
      </c>
      <c r="D468" s="98" t="str">
        <f>'STUDENT NAMELIST'!D456</f>
        <v>TANVI R</v>
      </c>
      <c r="E468" s="41">
        <v>2</v>
      </c>
      <c r="F468" s="41">
        <v>2</v>
      </c>
      <c r="G468" s="41">
        <v>2</v>
      </c>
      <c r="H468" s="41">
        <v>2</v>
      </c>
      <c r="I468" s="41">
        <v>2</v>
      </c>
      <c r="J468" s="41">
        <v>2</v>
      </c>
      <c r="K468" s="41">
        <v>2</v>
      </c>
      <c r="L468" s="41">
        <v>2</v>
      </c>
      <c r="M468" s="41">
        <v>2</v>
      </c>
      <c r="N468" s="41">
        <v>0</v>
      </c>
      <c r="O468" s="91">
        <v>13</v>
      </c>
      <c r="P468" s="91">
        <v>0</v>
      </c>
      <c r="Q468" s="91">
        <v>0</v>
      </c>
      <c r="R468" s="237">
        <v>13</v>
      </c>
      <c r="S468" s="91">
        <v>12</v>
      </c>
      <c r="T468" s="91">
        <v>0</v>
      </c>
      <c r="U468" s="91">
        <v>13</v>
      </c>
      <c r="V468" s="91">
        <v>0</v>
      </c>
      <c r="W468" s="91">
        <v>0</v>
      </c>
      <c r="X468" s="91">
        <v>12</v>
      </c>
      <c r="Y468" s="91">
        <v>14</v>
      </c>
      <c r="Z468" s="91">
        <v>0</v>
      </c>
      <c r="AA468" s="92">
        <f t="shared" si="112"/>
        <v>95</v>
      </c>
      <c r="AB468" s="284">
        <f t="shared" si="100"/>
        <v>6</v>
      </c>
      <c r="AC468" s="284">
        <f t="shared" si="101"/>
        <v>0</v>
      </c>
      <c r="AD468" s="284">
        <f t="shared" si="102"/>
        <v>55</v>
      </c>
      <c r="AE468" s="284">
        <f t="shared" si="103"/>
        <v>6</v>
      </c>
      <c r="AF468" s="284">
        <f t="shared" si="104"/>
        <v>14</v>
      </c>
      <c r="AG468" s="284">
        <f t="shared" si="99"/>
        <v>14</v>
      </c>
      <c r="AH468" s="4">
        <f t="shared" si="105"/>
        <v>95</v>
      </c>
      <c r="AI468" s="254">
        <f t="shared" si="106"/>
        <v>100</v>
      </c>
      <c r="AJ468" s="254">
        <f t="shared" si="107"/>
        <v>0</v>
      </c>
      <c r="AK468" s="254">
        <f t="shared" si="108"/>
        <v>98.214285714285708</v>
      </c>
      <c r="AL468" s="254">
        <f t="shared" si="109"/>
        <v>100</v>
      </c>
      <c r="AM468" s="254">
        <f t="shared" si="110"/>
        <v>93.333333333333329</v>
      </c>
      <c r="AN468" s="254">
        <f t="shared" si="111"/>
        <v>93.333333333333329</v>
      </c>
    </row>
    <row r="469" spans="1:40" ht="30" customHeight="1" x14ac:dyDescent="0.2">
      <c r="A469" s="41">
        <f>'STUDENT NAMELIST'!A457</f>
        <v>453</v>
      </c>
      <c r="B469" s="65" t="str">
        <f>'STUDENT NAMELIST'!B457</f>
        <v>2023PEC AI 317</v>
      </c>
      <c r="C469" s="65">
        <f>'STUDENT NAMELIST'!C457</f>
        <v>211423243459</v>
      </c>
      <c r="D469" s="98" t="str">
        <f>'STUDENT NAMELIST'!D457</f>
        <v>TARRENCE BERTINAD K</v>
      </c>
      <c r="E469" s="41">
        <v>2</v>
      </c>
      <c r="F469" s="41">
        <v>2</v>
      </c>
      <c r="G469" s="41">
        <v>2</v>
      </c>
      <c r="H469" s="41">
        <v>2</v>
      </c>
      <c r="I469" s="41">
        <v>2</v>
      </c>
      <c r="J469" s="41">
        <v>2</v>
      </c>
      <c r="K469" s="41">
        <v>0</v>
      </c>
      <c r="L469" s="41">
        <v>0</v>
      </c>
      <c r="M469" s="41">
        <v>0</v>
      </c>
      <c r="N469" s="41">
        <v>0</v>
      </c>
      <c r="O469" s="91">
        <v>0</v>
      </c>
      <c r="P469" s="91">
        <v>8</v>
      </c>
      <c r="Q469" s="91">
        <v>9</v>
      </c>
      <c r="R469" s="237">
        <v>0</v>
      </c>
      <c r="S469" s="91">
        <v>0</v>
      </c>
      <c r="T469" s="91">
        <v>9</v>
      </c>
      <c r="U469" s="91">
        <v>0</v>
      </c>
      <c r="V469" s="91">
        <v>9</v>
      </c>
      <c r="W469" s="91">
        <v>2</v>
      </c>
      <c r="X469" s="91">
        <v>0</v>
      </c>
      <c r="Y469" s="91">
        <v>0</v>
      </c>
      <c r="Z469" s="91">
        <v>9</v>
      </c>
      <c r="AA469" s="92">
        <f t="shared" si="112"/>
        <v>58</v>
      </c>
      <c r="AB469" s="284">
        <f t="shared" si="100"/>
        <v>4</v>
      </c>
      <c r="AC469" s="284">
        <f t="shared" si="101"/>
        <v>0</v>
      </c>
      <c r="AD469" s="284">
        <f t="shared" si="102"/>
        <v>30</v>
      </c>
      <c r="AE469" s="284">
        <f t="shared" si="103"/>
        <v>6</v>
      </c>
      <c r="AF469" s="284">
        <f t="shared" si="104"/>
        <v>11</v>
      </c>
      <c r="AG469" s="284">
        <f t="shared" ref="AG469:AG519" si="113">SUMIF($E$14:$N$14,"CO6",$E$17:$N$17) + IF(O469&gt;=0,    SUMPRODUCT(($O$14:$Z$14="CO6")*($O$17:$Z$17)*MOD(COLUMN($O$14:$Z$14)-COLUMN($O$14)+1,2))+    SUMPRODUCT(($P$14:$Z$14="CO6")*($P$17:$Z$17)*MOD(COLUMN($P$14:$Z$14)-COLUMN($P$14)+1,2)) )</f>
        <v>14</v>
      </c>
      <c r="AH469" s="4">
        <f t="shared" si="105"/>
        <v>58</v>
      </c>
      <c r="AI469" s="254">
        <f t="shared" si="106"/>
        <v>66.666666666666657</v>
      </c>
      <c r="AJ469" s="254">
        <f t="shared" si="107"/>
        <v>0</v>
      </c>
      <c r="AK469" s="254">
        <f t="shared" si="108"/>
        <v>69.767441860465112</v>
      </c>
      <c r="AL469" s="254">
        <f t="shared" si="109"/>
        <v>100</v>
      </c>
      <c r="AM469" s="254">
        <f t="shared" si="110"/>
        <v>64.705882352941174</v>
      </c>
      <c r="AN469" s="254">
        <f t="shared" si="111"/>
        <v>82.35294117647058</v>
      </c>
    </row>
    <row r="470" spans="1:40" ht="30" customHeight="1" x14ac:dyDescent="0.2">
      <c r="A470" s="41">
        <f>'STUDENT NAMELIST'!A458</f>
        <v>454</v>
      </c>
      <c r="B470" s="65" t="str">
        <f>'STUDENT NAMELIST'!B458</f>
        <v>2023PEC AI 272</v>
      </c>
      <c r="C470" s="65">
        <f>'STUDENT NAMELIST'!C458</f>
        <v>211423243460</v>
      </c>
      <c r="D470" s="98" t="str">
        <f>'STUDENT NAMELIST'!D458</f>
        <v>THANIKSHA G</v>
      </c>
      <c r="E470" s="41">
        <v>2</v>
      </c>
      <c r="F470" s="41">
        <v>2</v>
      </c>
      <c r="G470" s="41">
        <v>2</v>
      </c>
      <c r="H470" s="41">
        <v>2</v>
      </c>
      <c r="I470" s="41">
        <v>2</v>
      </c>
      <c r="J470" s="41">
        <v>2</v>
      </c>
      <c r="K470" s="41">
        <v>2</v>
      </c>
      <c r="L470" s="41">
        <v>2</v>
      </c>
      <c r="M470" s="41">
        <v>0</v>
      </c>
      <c r="N470" s="41">
        <v>0</v>
      </c>
      <c r="O470" s="91">
        <v>12</v>
      </c>
      <c r="P470" s="91">
        <v>0</v>
      </c>
      <c r="Q470" s="91">
        <v>0</v>
      </c>
      <c r="R470" s="237">
        <v>12</v>
      </c>
      <c r="S470" s="91">
        <v>10</v>
      </c>
      <c r="T470" s="91">
        <v>0</v>
      </c>
      <c r="U470" s="91">
        <v>12</v>
      </c>
      <c r="V470" s="91">
        <v>0</v>
      </c>
      <c r="W470" s="91">
        <v>0</v>
      </c>
      <c r="X470" s="91">
        <v>11</v>
      </c>
      <c r="Y470" s="91">
        <v>12</v>
      </c>
      <c r="Z470" s="91">
        <v>0</v>
      </c>
      <c r="AA470" s="92">
        <f t="shared" si="112"/>
        <v>85</v>
      </c>
      <c r="AB470" s="284">
        <f t="shared" si="100"/>
        <v>6</v>
      </c>
      <c r="AC470" s="284">
        <f t="shared" si="101"/>
        <v>0</v>
      </c>
      <c r="AD470" s="284">
        <f t="shared" si="102"/>
        <v>50</v>
      </c>
      <c r="AE470" s="284">
        <f t="shared" si="103"/>
        <v>6</v>
      </c>
      <c r="AF470" s="284">
        <f t="shared" si="104"/>
        <v>13</v>
      </c>
      <c r="AG470" s="284">
        <f t="shared" si="113"/>
        <v>14</v>
      </c>
      <c r="AH470" s="4">
        <f t="shared" si="105"/>
        <v>85</v>
      </c>
      <c r="AI470" s="254">
        <f t="shared" si="106"/>
        <v>100</v>
      </c>
      <c r="AJ470" s="254">
        <f t="shared" si="107"/>
        <v>0</v>
      </c>
      <c r="AK470" s="254">
        <f t="shared" si="108"/>
        <v>89.285714285714292</v>
      </c>
      <c r="AL470" s="254">
        <f t="shared" si="109"/>
        <v>100</v>
      </c>
      <c r="AM470" s="254">
        <f t="shared" si="110"/>
        <v>86.666666666666671</v>
      </c>
      <c r="AN470" s="254">
        <f t="shared" si="111"/>
        <v>93.333333333333329</v>
      </c>
    </row>
    <row r="471" spans="1:40" ht="30" customHeight="1" x14ac:dyDescent="0.2">
      <c r="A471" s="41">
        <f>'STUDENT NAMELIST'!A459</f>
        <v>455</v>
      </c>
      <c r="B471" s="65" t="str">
        <f>'STUDENT NAMELIST'!B459</f>
        <v>2023PEC AI 318</v>
      </c>
      <c r="C471" s="65">
        <f>'STUDENT NAMELIST'!C459</f>
        <v>211423243461</v>
      </c>
      <c r="D471" s="98" t="str">
        <f>'STUDENT NAMELIST'!D459</f>
        <v>THANUSH C A</v>
      </c>
      <c r="E471" s="41">
        <v>2</v>
      </c>
      <c r="F471" s="41">
        <v>2</v>
      </c>
      <c r="G471" s="41">
        <v>2</v>
      </c>
      <c r="H471" s="41">
        <v>2</v>
      </c>
      <c r="I471" s="41">
        <v>2</v>
      </c>
      <c r="J471" s="41">
        <v>2</v>
      </c>
      <c r="K471" s="41">
        <v>0</v>
      </c>
      <c r="L471" s="41">
        <v>0</v>
      </c>
      <c r="M471" s="41">
        <v>0</v>
      </c>
      <c r="N471" s="41">
        <v>0</v>
      </c>
      <c r="O471" s="91">
        <v>0</v>
      </c>
      <c r="P471" s="91">
        <v>8</v>
      </c>
      <c r="Q471" s="91">
        <v>9</v>
      </c>
      <c r="R471" s="237">
        <v>0</v>
      </c>
      <c r="S471" s="91">
        <v>0</v>
      </c>
      <c r="T471" s="91">
        <v>9</v>
      </c>
      <c r="U471" s="91">
        <v>0</v>
      </c>
      <c r="V471" s="91">
        <v>9</v>
      </c>
      <c r="W471" s="91">
        <v>3</v>
      </c>
      <c r="X471" s="91">
        <v>0</v>
      </c>
      <c r="Y471" s="91">
        <v>0</v>
      </c>
      <c r="Z471" s="91">
        <v>9</v>
      </c>
      <c r="AA471" s="92">
        <f t="shared" si="112"/>
        <v>59</v>
      </c>
      <c r="AB471" s="284">
        <f t="shared" si="100"/>
        <v>4</v>
      </c>
      <c r="AC471" s="284">
        <f t="shared" si="101"/>
        <v>0</v>
      </c>
      <c r="AD471" s="284">
        <f t="shared" si="102"/>
        <v>30</v>
      </c>
      <c r="AE471" s="284">
        <f t="shared" si="103"/>
        <v>6</v>
      </c>
      <c r="AF471" s="284">
        <f t="shared" si="104"/>
        <v>11</v>
      </c>
      <c r="AG471" s="284">
        <f t="shared" si="113"/>
        <v>14</v>
      </c>
      <c r="AH471" s="4">
        <f t="shared" si="105"/>
        <v>59</v>
      </c>
      <c r="AI471" s="254">
        <f t="shared" si="106"/>
        <v>66.666666666666657</v>
      </c>
      <c r="AJ471" s="254">
        <f t="shared" si="107"/>
        <v>0</v>
      </c>
      <c r="AK471" s="254">
        <f t="shared" si="108"/>
        <v>69.767441860465112</v>
      </c>
      <c r="AL471" s="254">
        <f t="shared" si="109"/>
        <v>100</v>
      </c>
      <c r="AM471" s="254">
        <f t="shared" si="110"/>
        <v>64.705882352941174</v>
      </c>
      <c r="AN471" s="254">
        <f t="shared" si="111"/>
        <v>82.35294117647058</v>
      </c>
    </row>
    <row r="472" spans="1:40" ht="30" customHeight="1" x14ac:dyDescent="0.2">
      <c r="A472" s="41">
        <f>'STUDENT NAMELIST'!A460</f>
        <v>456</v>
      </c>
      <c r="B472" s="65" t="str">
        <f>'STUDENT NAMELIST'!B460</f>
        <v>2023PEC AI 273</v>
      </c>
      <c r="C472" s="65">
        <f>'STUDENT NAMELIST'!C460</f>
        <v>211423243462</v>
      </c>
      <c r="D472" s="98" t="str">
        <f>'STUDENT NAMELIST'!D460</f>
        <v xml:space="preserve">THANUSREE K S </v>
      </c>
      <c r="E472" s="41">
        <v>2</v>
      </c>
      <c r="F472" s="41">
        <v>2</v>
      </c>
      <c r="G472" s="41">
        <v>2</v>
      </c>
      <c r="H472" s="41">
        <v>2</v>
      </c>
      <c r="I472" s="41">
        <v>2</v>
      </c>
      <c r="J472" s="41">
        <v>2</v>
      </c>
      <c r="K472" s="41">
        <v>2</v>
      </c>
      <c r="L472" s="41">
        <v>1</v>
      </c>
      <c r="M472" s="41">
        <v>0</v>
      </c>
      <c r="N472" s="41">
        <v>0</v>
      </c>
      <c r="O472" s="91">
        <v>11</v>
      </c>
      <c r="P472" s="91">
        <v>0</v>
      </c>
      <c r="Q472" s="91">
        <v>0</v>
      </c>
      <c r="R472" s="237">
        <v>11</v>
      </c>
      <c r="S472" s="91">
        <v>10</v>
      </c>
      <c r="T472" s="91">
        <v>0</v>
      </c>
      <c r="U472" s="91">
        <v>11</v>
      </c>
      <c r="V472" s="91">
        <v>0</v>
      </c>
      <c r="W472" s="91">
        <v>0</v>
      </c>
      <c r="X472" s="91">
        <v>11</v>
      </c>
      <c r="Y472" s="91">
        <v>11</v>
      </c>
      <c r="Z472" s="91">
        <v>0</v>
      </c>
      <c r="AA472" s="92">
        <f t="shared" si="112"/>
        <v>80</v>
      </c>
      <c r="AB472" s="284">
        <f t="shared" si="100"/>
        <v>6</v>
      </c>
      <c r="AC472" s="284">
        <f t="shared" si="101"/>
        <v>0</v>
      </c>
      <c r="AD472" s="284">
        <f t="shared" si="102"/>
        <v>47</v>
      </c>
      <c r="AE472" s="284">
        <f t="shared" si="103"/>
        <v>6</v>
      </c>
      <c r="AF472" s="284">
        <f t="shared" si="104"/>
        <v>13</v>
      </c>
      <c r="AG472" s="284">
        <f t="shared" si="113"/>
        <v>14</v>
      </c>
      <c r="AH472" s="4">
        <f t="shared" si="105"/>
        <v>80</v>
      </c>
      <c r="AI472" s="254">
        <f t="shared" si="106"/>
        <v>100</v>
      </c>
      <c r="AJ472" s="254">
        <f t="shared" si="107"/>
        <v>0</v>
      </c>
      <c r="AK472" s="254">
        <f t="shared" si="108"/>
        <v>83.928571428571431</v>
      </c>
      <c r="AL472" s="254">
        <f t="shared" si="109"/>
        <v>100</v>
      </c>
      <c r="AM472" s="254">
        <f t="shared" si="110"/>
        <v>86.666666666666671</v>
      </c>
      <c r="AN472" s="254">
        <f t="shared" si="111"/>
        <v>93.333333333333329</v>
      </c>
    </row>
    <row r="473" spans="1:40" ht="30" customHeight="1" x14ac:dyDescent="0.2">
      <c r="A473" s="41">
        <f>'STUDENT NAMELIST'!A461</f>
        <v>457</v>
      </c>
      <c r="B473" s="65" t="str">
        <f>'STUDENT NAMELIST'!B461</f>
        <v>2023PEC AI 319</v>
      </c>
      <c r="C473" s="65">
        <f>'STUDENT NAMELIST'!C461</f>
        <v>211423243463</v>
      </c>
      <c r="D473" s="98" t="str">
        <f>'STUDENT NAMELIST'!D461</f>
        <v>THARUN KUMAR C</v>
      </c>
      <c r="E473" s="41">
        <v>2</v>
      </c>
      <c r="F473" s="41">
        <v>2</v>
      </c>
      <c r="G473" s="41">
        <v>2</v>
      </c>
      <c r="H473" s="41">
        <v>2</v>
      </c>
      <c r="I473" s="41">
        <v>2</v>
      </c>
      <c r="J473" s="41">
        <v>2</v>
      </c>
      <c r="K473" s="41">
        <v>0</v>
      </c>
      <c r="L473" s="41">
        <v>0</v>
      </c>
      <c r="M473" s="41">
        <v>0</v>
      </c>
      <c r="N473" s="41">
        <v>0</v>
      </c>
      <c r="O473" s="91">
        <v>0</v>
      </c>
      <c r="P473" s="91">
        <v>9</v>
      </c>
      <c r="Q473" s="91">
        <v>9</v>
      </c>
      <c r="R473" s="237">
        <v>0</v>
      </c>
      <c r="S473" s="91">
        <v>0</v>
      </c>
      <c r="T473" s="91">
        <v>9</v>
      </c>
      <c r="U473" s="91">
        <v>0</v>
      </c>
      <c r="V473" s="91">
        <v>9</v>
      </c>
      <c r="W473" s="91">
        <v>5</v>
      </c>
      <c r="X473" s="91">
        <v>0</v>
      </c>
      <c r="Y473" s="91">
        <v>0</v>
      </c>
      <c r="Z473" s="91">
        <v>9</v>
      </c>
      <c r="AA473" s="92">
        <f t="shared" si="112"/>
        <v>62</v>
      </c>
      <c r="AB473" s="284">
        <f t="shared" si="100"/>
        <v>4</v>
      </c>
      <c r="AC473" s="284">
        <f t="shared" si="101"/>
        <v>0</v>
      </c>
      <c r="AD473" s="284">
        <f t="shared" si="102"/>
        <v>31</v>
      </c>
      <c r="AE473" s="284">
        <f t="shared" si="103"/>
        <v>6</v>
      </c>
      <c r="AF473" s="284">
        <f t="shared" si="104"/>
        <v>11</v>
      </c>
      <c r="AG473" s="284">
        <f t="shared" si="113"/>
        <v>14</v>
      </c>
      <c r="AH473" s="4">
        <f t="shared" si="105"/>
        <v>62</v>
      </c>
      <c r="AI473" s="254">
        <f t="shared" si="106"/>
        <v>66.666666666666657</v>
      </c>
      <c r="AJ473" s="254">
        <f t="shared" si="107"/>
        <v>0</v>
      </c>
      <c r="AK473" s="254">
        <f t="shared" si="108"/>
        <v>72.093023255813947</v>
      </c>
      <c r="AL473" s="254">
        <f t="shared" si="109"/>
        <v>100</v>
      </c>
      <c r="AM473" s="254">
        <f t="shared" si="110"/>
        <v>64.705882352941174</v>
      </c>
      <c r="AN473" s="254">
        <f t="shared" si="111"/>
        <v>82.35294117647058</v>
      </c>
    </row>
    <row r="474" spans="1:40" ht="30" customHeight="1" x14ac:dyDescent="0.2">
      <c r="A474" s="41">
        <f>'STUDENT NAMELIST'!A462</f>
        <v>458</v>
      </c>
      <c r="B474" s="65" t="str">
        <f>'STUDENT NAMELIST'!B462</f>
        <v>2023PEC AI 320</v>
      </c>
      <c r="C474" s="65">
        <f>'STUDENT NAMELIST'!C462</f>
        <v>211423243464</v>
      </c>
      <c r="D474" s="98" t="str">
        <f>'STUDENT NAMELIST'!D462</f>
        <v>THILAK R C</v>
      </c>
      <c r="E474" s="41">
        <v>2</v>
      </c>
      <c r="F474" s="41">
        <v>2</v>
      </c>
      <c r="G474" s="41">
        <v>2</v>
      </c>
      <c r="H474" s="41">
        <v>0</v>
      </c>
      <c r="I474" s="41">
        <v>0</v>
      </c>
      <c r="J474" s="41">
        <v>0</v>
      </c>
      <c r="K474" s="41">
        <v>0</v>
      </c>
      <c r="L474" s="41">
        <v>0</v>
      </c>
      <c r="M474" s="41">
        <v>0</v>
      </c>
      <c r="N474" s="41">
        <v>0</v>
      </c>
      <c r="O474" s="91">
        <v>5</v>
      </c>
      <c r="P474" s="91">
        <v>0</v>
      </c>
      <c r="Q474" s="91">
        <v>0</v>
      </c>
      <c r="R474" s="237">
        <v>5</v>
      </c>
      <c r="S474" s="91">
        <v>4</v>
      </c>
      <c r="T474" s="91">
        <v>0</v>
      </c>
      <c r="U474" s="91">
        <v>5</v>
      </c>
      <c r="V474" s="91">
        <v>0</v>
      </c>
      <c r="W474" s="91">
        <v>0</v>
      </c>
      <c r="X474" s="91">
        <v>0</v>
      </c>
      <c r="Y474" s="91">
        <v>5</v>
      </c>
      <c r="Z474" s="91">
        <v>0</v>
      </c>
      <c r="AA474" s="92">
        <f t="shared" si="112"/>
        <v>30</v>
      </c>
      <c r="AB474" s="284">
        <f t="shared" si="100"/>
        <v>4</v>
      </c>
      <c r="AC474" s="284">
        <f t="shared" si="101"/>
        <v>0</v>
      </c>
      <c r="AD474" s="284">
        <f t="shared" si="102"/>
        <v>19</v>
      </c>
      <c r="AE474" s="284">
        <f t="shared" si="103"/>
        <v>6</v>
      </c>
      <c r="AF474" s="284">
        <f t="shared" si="104"/>
        <v>2</v>
      </c>
      <c r="AG474" s="284">
        <f t="shared" si="113"/>
        <v>14</v>
      </c>
      <c r="AH474" s="4">
        <f t="shared" si="105"/>
        <v>30</v>
      </c>
      <c r="AI474" s="254">
        <f t="shared" si="106"/>
        <v>66.666666666666657</v>
      </c>
      <c r="AJ474" s="254">
        <f t="shared" si="107"/>
        <v>0</v>
      </c>
      <c r="AK474" s="254">
        <f t="shared" si="108"/>
        <v>33.928571428571431</v>
      </c>
      <c r="AL474" s="254">
        <f t="shared" si="109"/>
        <v>100</v>
      </c>
      <c r="AM474" s="254">
        <f t="shared" si="110"/>
        <v>100</v>
      </c>
      <c r="AN474" s="254">
        <f t="shared" si="111"/>
        <v>700</v>
      </c>
    </row>
    <row r="475" spans="1:40" ht="30" customHeight="1" x14ac:dyDescent="0.2">
      <c r="A475" s="41">
        <f>'STUDENT NAMELIST'!A463</f>
        <v>459</v>
      </c>
      <c r="B475" s="65" t="str">
        <f>'STUDENT NAMELIST'!B463</f>
        <v>2023PEC AI 274</v>
      </c>
      <c r="C475" s="65">
        <f>'STUDENT NAMELIST'!C463</f>
        <v>211423243465</v>
      </c>
      <c r="D475" s="98" t="str">
        <f>'STUDENT NAMELIST'!D463</f>
        <v>THIRUMALINI J</v>
      </c>
      <c r="E475" s="41">
        <v>2</v>
      </c>
      <c r="F475" s="41">
        <v>2</v>
      </c>
      <c r="G475" s="41">
        <v>2</v>
      </c>
      <c r="H475" s="41">
        <v>2</v>
      </c>
      <c r="I475" s="41">
        <v>2</v>
      </c>
      <c r="J475" s="41">
        <v>2</v>
      </c>
      <c r="K475" s="41">
        <v>2</v>
      </c>
      <c r="L475" s="41">
        <v>0</v>
      </c>
      <c r="M475" s="41">
        <v>0</v>
      </c>
      <c r="N475" s="41">
        <v>0</v>
      </c>
      <c r="O475" s="91">
        <v>0</v>
      </c>
      <c r="P475" s="91">
        <v>9</v>
      </c>
      <c r="Q475" s="91">
        <v>10</v>
      </c>
      <c r="R475" s="237">
        <v>0</v>
      </c>
      <c r="S475" s="91">
        <v>0</v>
      </c>
      <c r="T475" s="91">
        <v>10</v>
      </c>
      <c r="U475" s="91">
        <v>0</v>
      </c>
      <c r="V475" s="91">
        <v>10</v>
      </c>
      <c r="W475" s="91">
        <v>6</v>
      </c>
      <c r="X475" s="91">
        <v>0</v>
      </c>
      <c r="Y475" s="91">
        <v>0</v>
      </c>
      <c r="Z475" s="91">
        <v>10</v>
      </c>
      <c r="AA475" s="92">
        <f t="shared" si="112"/>
        <v>69</v>
      </c>
      <c r="AB475" s="284">
        <f t="shared" si="100"/>
        <v>6</v>
      </c>
      <c r="AC475" s="284">
        <f t="shared" si="101"/>
        <v>0</v>
      </c>
      <c r="AD475" s="284">
        <f t="shared" si="102"/>
        <v>33</v>
      </c>
      <c r="AE475" s="284">
        <f t="shared" si="103"/>
        <v>6</v>
      </c>
      <c r="AF475" s="284">
        <f t="shared" si="104"/>
        <v>12</v>
      </c>
      <c r="AG475" s="284">
        <f t="shared" si="113"/>
        <v>14</v>
      </c>
      <c r="AH475" s="4">
        <f t="shared" si="105"/>
        <v>69</v>
      </c>
      <c r="AI475" s="254">
        <f t="shared" si="106"/>
        <v>100</v>
      </c>
      <c r="AJ475" s="254">
        <f t="shared" si="107"/>
        <v>0</v>
      </c>
      <c r="AK475" s="254">
        <f t="shared" si="108"/>
        <v>76.744186046511629</v>
      </c>
      <c r="AL475" s="254">
        <f t="shared" si="109"/>
        <v>100</v>
      </c>
      <c r="AM475" s="254">
        <f t="shared" si="110"/>
        <v>70.588235294117652</v>
      </c>
      <c r="AN475" s="254">
        <f t="shared" si="111"/>
        <v>82.35294117647058</v>
      </c>
    </row>
    <row r="476" spans="1:40" ht="30" customHeight="1" x14ac:dyDescent="0.2">
      <c r="A476" s="41">
        <f>'STUDENT NAMELIST'!A464</f>
        <v>460</v>
      </c>
      <c r="B476" s="65" t="str">
        <f>'STUDENT NAMELIST'!B464</f>
        <v>2023PEC AI 321</v>
      </c>
      <c r="C476" s="65">
        <f>'STUDENT NAMELIST'!C464</f>
        <v>211423243466</v>
      </c>
      <c r="D476" s="98" t="str">
        <f>'STUDENT NAMELIST'!D464</f>
        <v>THUSHANTHAN R</v>
      </c>
      <c r="E476" s="41">
        <v>2</v>
      </c>
      <c r="F476" s="41">
        <v>2</v>
      </c>
      <c r="G476" s="41">
        <v>2</v>
      </c>
      <c r="H476" s="41">
        <v>2</v>
      </c>
      <c r="I476" s="41">
        <v>2</v>
      </c>
      <c r="J476" s="41">
        <v>1</v>
      </c>
      <c r="K476" s="41">
        <v>0</v>
      </c>
      <c r="L476" s="41">
        <v>0</v>
      </c>
      <c r="M476" s="41">
        <v>0</v>
      </c>
      <c r="N476" s="41">
        <v>0</v>
      </c>
      <c r="O476" s="91">
        <v>8</v>
      </c>
      <c r="P476" s="91">
        <v>0</v>
      </c>
      <c r="Q476" s="91">
        <v>0</v>
      </c>
      <c r="R476" s="237">
        <v>8</v>
      </c>
      <c r="S476" s="91">
        <v>7</v>
      </c>
      <c r="T476" s="91">
        <v>0</v>
      </c>
      <c r="U476" s="91">
        <v>8</v>
      </c>
      <c r="V476" s="91">
        <v>0</v>
      </c>
      <c r="W476" s="91">
        <v>0</v>
      </c>
      <c r="X476" s="91">
        <v>6</v>
      </c>
      <c r="Y476" s="91">
        <v>8</v>
      </c>
      <c r="Z476" s="91">
        <v>0</v>
      </c>
      <c r="AA476" s="92">
        <f t="shared" si="112"/>
        <v>56</v>
      </c>
      <c r="AB476" s="284">
        <f t="shared" si="100"/>
        <v>4</v>
      </c>
      <c r="AC476" s="284">
        <f t="shared" si="101"/>
        <v>0</v>
      </c>
      <c r="AD476" s="284">
        <f t="shared" si="102"/>
        <v>35</v>
      </c>
      <c r="AE476" s="284">
        <f t="shared" si="103"/>
        <v>6</v>
      </c>
      <c r="AF476" s="284">
        <f t="shared" si="104"/>
        <v>8</v>
      </c>
      <c r="AG476" s="284">
        <f t="shared" si="113"/>
        <v>14</v>
      </c>
      <c r="AH476" s="4">
        <f t="shared" si="105"/>
        <v>56</v>
      </c>
      <c r="AI476" s="254">
        <f t="shared" si="106"/>
        <v>66.666666666666657</v>
      </c>
      <c r="AJ476" s="254">
        <f t="shared" si="107"/>
        <v>0</v>
      </c>
      <c r="AK476" s="254">
        <f t="shared" si="108"/>
        <v>62.5</v>
      </c>
      <c r="AL476" s="254">
        <f t="shared" si="109"/>
        <v>100</v>
      </c>
      <c r="AM476" s="254">
        <f t="shared" si="110"/>
        <v>53.333333333333336</v>
      </c>
      <c r="AN476" s="254">
        <f t="shared" si="111"/>
        <v>93.333333333333329</v>
      </c>
    </row>
    <row r="477" spans="1:40" ht="30" customHeight="1" x14ac:dyDescent="0.2">
      <c r="A477" s="41">
        <f>'STUDENT NAMELIST'!A465</f>
        <v>461</v>
      </c>
      <c r="B477" s="65" t="str">
        <f>'STUDENT NAMELIST'!B465</f>
        <v>2023PEC AI 322</v>
      </c>
      <c r="C477" s="65">
        <f>'STUDENT NAMELIST'!C465</f>
        <v>211423243467</v>
      </c>
      <c r="D477" s="98" t="str">
        <f>'STUDENT NAMELIST'!D465</f>
        <v>THUVARAGESH PANDIAN V</v>
      </c>
      <c r="E477" s="41">
        <v>2</v>
      </c>
      <c r="F477" s="41">
        <v>2</v>
      </c>
      <c r="G477" s="41">
        <v>2</v>
      </c>
      <c r="H477" s="41">
        <v>2</v>
      </c>
      <c r="I477" s="41">
        <v>2</v>
      </c>
      <c r="J477" s="41">
        <v>2</v>
      </c>
      <c r="K477" s="41">
        <v>0</v>
      </c>
      <c r="L477" s="41">
        <v>0</v>
      </c>
      <c r="M477" s="41">
        <v>0</v>
      </c>
      <c r="N477" s="41">
        <v>0</v>
      </c>
      <c r="O477" s="91">
        <v>0</v>
      </c>
      <c r="P477" s="91">
        <v>8</v>
      </c>
      <c r="Q477" s="91">
        <v>9</v>
      </c>
      <c r="R477" s="237">
        <v>0</v>
      </c>
      <c r="S477" s="91">
        <v>0</v>
      </c>
      <c r="T477" s="91">
        <v>9</v>
      </c>
      <c r="U477" s="91">
        <v>0</v>
      </c>
      <c r="V477" s="91">
        <v>9</v>
      </c>
      <c r="W477" s="91">
        <v>4</v>
      </c>
      <c r="X477" s="91">
        <v>0</v>
      </c>
      <c r="Y477" s="91">
        <v>0</v>
      </c>
      <c r="Z477" s="91">
        <v>9</v>
      </c>
      <c r="AA477" s="92">
        <f t="shared" si="112"/>
        <v>60</v>
      </c>
      <c r="AB477" s="284">
        <f t="shared" si="100"/>
        <v>4</v>
      </c>
      <c r="AC477" s="284">
        <f t="shared" si="101"/>
        <v>0</v>
      </c>
      <c r="AD477" s="284">
        <f t="shared" si="102"/>
        <v>30</v>
      </c>
      <c r="AE477" s="284">
        <f t="shared" si="103"/>
        <v>6</v>
      </c>
      <c r="AF477" s="284">
        <f t="shared" si="104"/>
        <v>11</v>
      </c>
      <c r="AG477" s="284">
        <f t="shared" si="113"/>
        <v>14</v>
      </c>
      <c r="AH477" s="4">
        <f t="shared" si="105"/>
        <v>60</v>
      </c>
      <c r="AI477" s="254">
        <f t="shared" si="106"/>
        <v>66.666666666666657</v>
      </c>
      <c r="AJ477" s="254">
        <f t="shared" si="107"/>
        <v>0</v>
      </c>
      <c r="AK477" s="254">
        <f t="shared" si="108"/>
        <v>69.767441860465112</v>
      </c>
      <c r="AL477" s="254">
        <f t="shared" si="109"/>
        <v>100</v>
      </c>
      <c r="AM477" s="254">
        <f t="shared" si="110"/>
        <v>64.705882352941174</v>
      </c>
      <c r="AN477" s="254">
        <f t="shared" si="111"/>
        <v>82.35294117647058</v>
      </c>
    </row>
    <row r="478" spans="1:40" ht="30" customHeight="1" x14ac:dyDescent="0.2">
      <c r="A478" s="41">
        <f>'STUDENT NAMELIST'!A466</f>
        <v>462</v>
      </c>
      <c r="B478" s="65" t="str">
        <f>'STUDENT NAMELIST'!B466</f>
        <v>2023PEC AI 323</v>
      </c>
      <c r="C478" s="65">
        <f>'STUDENT NAMELIST'!C466</f>
        <v>211423243468</v>
      </c>
      <c r="D478" s="98" t="str">
        <f>'STUDENT NAMELIST'!D466</f>
        <v>UMESH I</v>
      </c>
      <c r="E478" s="41">
        <v>2</v>
      </c>
      <c r="F478" s="41">
        <v>2</v>
      </c>
      <c r="G478" s="41">
        <v>2</v>
      </c>
      <c r="H478" s="41">
        <v>0</v>
      </c>
      <c r="I478" s="41">
        <v>0</v>
      </c>
      <c r="J478" s="41">
        <v>0</v>
      </c>
      <c r="K478" s="41">
        <v>0</v>
      </c>
      <c r="L478" s="41">
        <v>0</v>
      </c>
      <c r="M478" s="41">
        <v>0</v>
      </c>
      <c r="N478" s="41">
        <v>0</v>
      </c>
      <c r="O478" s="91">
        <v>5</v>
      </c>
      <c r="P478" s="91">
        <v>0</v>
      </c>
      <c r="Q478" s="91">
        <v>0</v>
      </c>
      <c r="R478" s="237">
        <v>5</v>
      </c>
      <c r="S478" s="91">
        <v>4</v>
      </c>
      <c r="T478" s="91">
        <v>0</v>
      </c>
      <c r="U478" s="91">
        <v>5</v>
      </c>
      <c r="V478" s="91">
        <v>0</v>
      </c>
      <c r="W478" s="91">
        <v>0</v>
      </c>
      <c r="X478" s="91">
        <v>0</v>
      </c>
      <c r="Y478" s="91">
        <v>5</v>
      </c>
      <c r="Z478" s="91">
        <v>0</v>
      </c>
      <c r="AA478" s="92">
        <f t="shared" si="112"/>
        <v>30</v>
      </c>
      <c r="AB478" s="284">
        <f t="shared" si="100"/>
        <v>4</v>
      </c>
      <c r="AC478" s="284">
        <f t="shared" si="101"/>
        <v>0</v>
      </c>
      <c r="AD478" s="284">
        <f t="shared" si="102"/>
        <v>19</v>
      </c>
      <c r="AE478" s="284">
        <f t="shared" si="103"/>
        <v>6</v>
      </c>
      <c r="AF478" s="284">
        <f t="shared" si="104"/>
        <v>2</v>
      </c>
      <c r="AG478" s="284">
        <f t="shared" si="113"/>
        <v>14</v>
      </c>
      <c r="AH478" s="4">
        <f t="shared" si="105"/>
        <v>30</v>
      </c>
      <c r="AI478" s="254">
        <f t="shared" si="106"/>
        <v>66.666666666666657</v>
      </c>
      <c r="AJ478" s="254">
        <f t="shared" si="107"/>
        <v>0</v>
      </c>
      <c r="AK478" s="254">
        <f t="shared" si="108"/>
        <v>33.928571428571431</v>
      </c>
      <c r="AL478" s="254">
        <f t="shared" si="109"/>
        <v>100</v>
      </c>
      <c r="AM478" s="254">
        <f t="shared" si="110"/>
        <v>100</v>
      </c>
      <c r="AN478" s="254">
        <f t="shared" si="111"/>
        <v>700</v>
      </c>
    </row>
    <row r="479" spans="1:40" ht="30" customHeight="1" x14ac:dyDescent="0.2">
      <c r="A479" s="41">
        <f>'STUDENT NAMELIST'!A467</f>
        <v>463</v>
      </c>
      <c r="B479" s="65" t="str">
        <f>'STUDENT NAMELIST'!B467</f>
        <v>2023PEC AI 275</v>
      </c>
      <c r="C479" s="65">
        <f>'STUDENT NAMELIST'!C467</f>
        <v>211423243469</v>
      </c>
      <c r="D479" s="98" t="str">
        <f>'STUDENT NAMELIST'!D467</f>
        <v>UVASRI R</v>
      </c>
      <c r="E479" s="41">
        <v>2</v>
      </c>
      <c r="F479" s="41">
        <v>2</v>
      </c>
      <c r="G479" s="41">
        <v>2</v>
      </c>
      <c r="H479" s="41">
        <v>2</v>
      </c>
      <c r="I479" s="41">
        <v>2</v>
      </c>
      <c r="J479" s="41">
        <v>2</v>
      </c>
      <c r="K479" s="41">
        <v>0</v>
      </c>
      <c r="L479" s="41">
        <v>0</v>
      </c>
      <c r="M479" s="41">
        <v>0</v>
      </c>
      <c r="N479" s="41">
        <v>0</v>
      </c>
      <c r="O479" s="91">
        <v>0</v>
      </c>
      <c r="P479" s="91">
        <v>8</v>
      </c>
      <c r="Q479" s="91">
        <v>9</v>
      </c>
      <c r="R479" s="237">
        <v>0</v>
      </c>
      <c r="S479" s="91">
        <v>0</v>
      </c>
      <c r="T479" s="91">
        <v>9</v>
      </c>
      <c r="U479" s="91">
        <v>0</v>
      </c>
      <c r="V479" s="91">
        <v>9</v>
      </c>
      <c r="W479" s="91">
        <v>4</v>
      </c>
      <c r="X479" s="91">
        <v>0</v>
      </c>
      <c r="Y479" s="91">
        <v>0</v>
      </c>
      <c r="Z479" s="91">
        <v>11</v>
      </c>
      <c r="AA479" s="92">
        <f t="shared" si="112"/>
        <v>62</v>
      </c>
      <c r="AB479" s="284">
        <f t="shared" si="100"/>
        <v>4</v>
      </c>
      <c r="AC479" s="284">
        <f t="shared" si="101"/>
        <v>0</v>
      </c>
      <c r="AD479" s="284">
        <f t="shared" si="102"/>
        <v>30</v>
      </c>
      <c r="AE479" s="284">
        <f t="shared" si="103"/>
        <v>6</v>
      </c>
      <c r="AF479" s="284">
        <f t="shared" si="104"/>
        <v>13</v>
      </c>
      <c r="AG479" s="284">
        <f t="shared" si="113"/>
        <v>14</v>
      </c>
      <c r="AH479" s="4">
        <f t="shared" si="105"/>
        <v>62</v>
      </c>
      <c r="AI479" s="254">
        <f t="shared" si="106"/>
        <v>66.666666666666657</v>
      </c>
      <c r="AJ479" s="254">
        <f t="shared" si="107"/>
        <v>0</v>
      </c>
      <c r="AK479" s="254">
        <f t="shared" si="108"/>
        <v>69.767441860465112</v>
      </c>
      <c r="AL479" s="254">
        <f t="shared" si="109"/>
        <v>100</v>
      </c>
      <c r="AM479" s="254">
        <f t="shared" si="110"/>
        <v>76.470588235294116</v>
      </c>
      <c r="AN479" s="254">
        <f t="shared" si="111"/>
        <v>82.35294117647058</v>
      </c>
    </row>
    <row r="480" spans="1:40" ht="30" customHeight="1" x14ac:dyDescent="0.2">
      <c r="A480" s="41">
        <f>'STUDENT NAMELIST'!A468</f>
        <v>464</v>
      </c>
      <c r="B480" s="65" t="str">
        <f>'STUDENT NAMELIST'!B468</f>
        <v>2023PEC AI 276</v>
      </c>
      <c r="C480" s="65">
        <f>'STUDENT NAMELIST'!C468</f>
        <v>211423243470</v>
      </c>
      <c r="D480" s="98" t="str">
        <f>'STUDENT NAMELIST'!D468</f>
        <v>VAISHALI R</v>
      </c>
      <c r="E480" s="41">
        <v>2</v>
      </c>
      <c r="F480" s="41">
        <v>2</v>
      </c>
      <c r="G480" s="41">
        <v>2</v>
      </c>
      <c r="H480" s="41">
        <v>2</v>
      </c>
      <c r="I480" s="41">
        <v>2</v>
      </c>
      <c r="J480" s="41">
        <v>1</v>
      </c>
      <c r="K480" s="41">
        <v>0</v>
      </c>
      <c r="L480" s="41">
        <v>0</v>
      </c>
      <c r="M480" s="41">
        <v>0</v>
      </c>
      <c r="N480" s="41">
        <v>0</v>
      </c>
      <c r="O480" s="91">
        <v>8</v>
      </c>
      <c r="P480" s="91">
        <v>0</v>
      </c>
      <c r="Q480" s="91">
        <v>0</v>
      </c>
      <c r="R480" s="237">
        <v>8</v>
      </c>
      <c r="S480" s="91">
        <v>7</v>
      </c>
      <c r="T480" s="91">
        <v>0</v>
      </c>
      <c r="U480" s="91">
        <v>8</v>
      </c>
      <c r="V480" s="91">
        <v>0</v>
      </c>
      <c r="W480" s="91">
        <v>0</v>
      </c>
      <c r="X480" s="91">
        <v>6</v>
      </c>
      <c r="Y480" s="91">
        <v>9</v>
      </c>
      <c r="Z480" s="91">
        <v>0</v>
      </c>
      <c r="AA480" s="92">
        <f t="shared" si="112"/>
        <v>57</v>
      </c>
      <c r="AB480" s="284">
        <f t="shared" si="100"/>
        <v>4</v>
      </c>
      <c r="AC480" s="284">
        <f t="shared" si="101"/>
        <v>0</v>
      </c>
      <c r="AD480" s="284">
        <f t="shared" si="102"/>
        <v>35</v>
      </c>
      <c r="AE480" s="284">
        <f t="shared" si="103"/>
        <v>6</v>
      </c>
      <c r="AF480" s="284">
        <f t="shared" si="104"/>
        <v>8</v>
      </c>
      <c r="AG480" s="284">
        <f t="shared" si="113"/>
        <v>14</v>
      </c>
      <c r="AH480" s="4">
        <f t="shared" si="105"/>
        <v>57</v>
      </c>
      <c r="AI480" s="254">
        <f t="shared" si="106"/>
        <v>66.666666666666657</v>
      </c>
      <c r="AJ480" s="254">
        <f t="shared" si="107"/>
        <v>0</v>
      </c>
      <c r="AK480" s="254">
        <f t="shared" si="108"/>
        <v>62.5</v>
      </c>
      <c r="AL480" s="254">
        <f t="shared" si="109"/>
        <v>100</v>
      </c>
      <c r="AM480" s="254">
        <f t="shared" si="110"/>
        <v>53.333333333333336</v>
      </c>
      <c r="AN480" s="254">
        <f t="shared" si="111"/>
        <v>93.333333333333329</v>
      </c>
    </row>
    <row r="481" spans="1:40" ht="30" customHeight="1" x14ac:dyDescent="0.2">
      <c r="A481" s="41">
        <f>'STUDENT NAMELIST'!A469</f>
        <v>465</v>
      </c>
      <c r="B481" s="65" t="str">
        <f>'STUDENT NAMELIST'!B469</f>
        <v>2023PEC AI 277</v>
      </c>
      <c r="C481" s="65">
        <f>'STUDENT NAMELIST'!C469</f>
        <v>211423243471</v>
      </c>
      <c r="D481" s="98" t="str">
        <f>'STUDENT NAMELIST'!D469</f>
        <v>VAISHNAVI V</v>
      </c>
      <c r="E481" s="41">
        <v>2</v>
      </c>
      <c r="F481" s="41">
        <v>2</v>
      </c>
      <c r="G481" s="41">
        <v>2</v>
      </c>
      <c r="H481" s="41">
        <v>2</v>
      </c>
      <c r="I481" s="41">
        <v>2</v>
      </c>
      <c r="J481" s="41">
        <v>2</v>
      </c>
      <c r="K481" s="41">
        <v>2</v>
      </c>
      <c r="L481" s="41">
        <v>2</v>
      </c>
      <c r="M481" s="41">
        <v>0</v>
      </c>
      <c r="N481" s="41">
        <v>0</v>
      </c>
      <c r="O481" s="91">
        <v>0</v>
      </c>
      <c r="P481" s="91">
        <v>11</v>
      </c>
      <c r="Q481" s="91">
        <v>12</v>
      </c>
      <c r="R481" s="237">
        <v>0</v>
      </c>
      <c r="S481" s="91">
        <v>0</v>
      </c>
      <c r="T481" s="91">
        <v>12</v>
      </c>
      <c r="U481" s="91">
        <v>0</v>
      </c>
      <c r="V481" s="91">
        <v>12</v>
      </c>
      <c r="W481" s="91">
        <v>5</v>
      </c>
      <c r="X481" s="91">
        <v>0</v>
      </c>
      <c r="Y481" s="91">
        <v>0</v>
      </c>
      <c r="Z481" s="91">
        <v>12</v>
      </c>
      <c r="AA481" s="92">
        <f t="shared" si="112"/>
        <v>80</v>
      </c>
      <c r="AB481" s="284">
        <f t="shared" si="100"/>
        <v>6</v>
      </c>
      <c r="AC481" s="284">
        <f t="shared" si="101"/>
        <v>0</v>
      </c>
      <c r="AD481" s="284">
        <f t="shared" si="102"/>
        <v>39</v>
      </c>
      <c r="AE481" s="284">
        <f t="shared" si="103"/>
        <v>6</v>
      </c>
      <c r="AF481" s="284">
        <f t="shared" si="104"/>
        <v>14</v>
      </c>
      <c r="AG481" s="284">
        <f t="shared" si="113"/>
        <v>14</v>
      </c>
      <c r="AH481" s="4">
        <f t="shared" si="105"/>
        <v>80</v>
      </c>
      <c r="AI481" s="254">
        <f t="shared" si="106"/>
        <v>100</v>
      </c>
      <c r="AJ481" s="254">
        <f t="shared" si="107"/>
        <v>0</v>
      </c>
      <c r="AK481" s="254">
        <f t="shared" si="108"/>
        <v>90.697674418604649</v>
      </c>
      <c r="AL481" s="254">
        <f t="shared" si="109"/>
        <v>100</v>
      </c>
      <c r="AM481" s="254">
        <f t="shared" si="110"/>
        <v>82.35294117647058</v>
      </c>
      <c r="AN481" s="254">
        <f t="shared" si="111"/>
        <v>82.35294117647058</v>
      </c>
    </row>
    <row r="482" spans="1:40" ht="30" customHeight="1" x14ac:dyDescent="0.2">
      <c r="A482" s="41">
        <f>'STUDENT NAMELIST'!A470</f>
        <v>466</v>
      </c>
      <c r="B482" s="65" t="str">
        <f>'STUDENT NAMELIST'!B470</f>
        <v>2023PEC AI 278</v>
      </c>
      <c r="C482" s="65">
        <f>'STUDENT NAMELIST'!C470</f>
        <v>211423243472</v>
      </c>
      <c r="D482" s="98" t="str">
        <f>'STUDENT NAMELIST'!D470</f>
        <v>VARSHA K</v>
      </c>
      <c r="E482" s="41">
        <v>2</v>
      </c>
      <c r="F482" s="41">
        <v>2</v>
      </c>
      <c r="G482" s="41">
        <v>2</v>
      </c>
      <c r="H482" s="41">
        <v>1</v>
      </c>
      <c r="I482" s="41">
        <v>0</v>
      </c>
      <c r="J482" s="41">
        <v>0</v>
      </c>
      <c r="K482" s="41">
        <v>0</v>
      </c>
      <c r="L482" s="41">
        <v>0</v>
      </c>
      <c r="M482" s="41">
        <v>0</v>
      </c>
      <c r="N482" s="41">
        <v>0</v>
      </c>
      <c r="O482" s="91">
        <v>5</v>
      </c>
      <c r="P482" s="91">
        <v>0</v>
      </c>
      <c r="Q482" s="91">
        <v>0</v>
      </c>
      <c r="R482" s="237">
        <v>5</v>
      </c>
      <c r="S482" s="91">
        <v>5</v>
      </c>
      <c r="T482" s="91">
        <v>0</v>
      </c>
      <c r="U482" s="91">
        <v>5</v>
      </c>
      <c r="V482" s="91">
        <v>0</v>
      </c>
      <c r="W482" s="91">
        <v>0</v>
      </c>
      <c r="X482" s="91">
        <v>8</v>
      </c>
      <c r="Y482" s="91">
        <v>5</v>
      </c>
      <c r="Z482" s="91">
        <v>0</v>
      </c>
      <c r="AA482" s="92">
        <f t="shared" si="112"/>
        <v>40</v>
      </c>
      <c r="AB482" s="284">
        <f t="shared" si="100"/>
        <v>4</v>
      </c>
      <c r="AC482" s="284">
        <f t="shared" si="101"/>
        <v>0</v>
      </c>
      <c r="AD482" s="284">
        <f t="shared" si="102"/>
        <v>21</v>
      </c>
      <c r="AE482" s="284">
        <f t="shared" si="103"/>
        <v>6</v>
      </c>
      <c r="AF482" s="284">
        <f t="shared" si="104"/>
        <v>10</v>
      </c>
      <c r="AG482" s="284">
        <f t="shared" si="113"/>
        <v>14</v>
      </c>
      <c r="AH482" s="4">
        <f t="shared" si="105"/>
        <v>40</v>
      </c>
      <c r="AI482" s="254">
        <f t="shared" si="106"/>
        <v>66.666666666666657</v>
      </c>
      <c r="AJ482" s="254">
        <f t="shared" si="107"/>
        <v>0</v>
      </c>
      <c r="AK482" s="254">
        <f t="shared" si="108"/>
        <v>37.5</v>
      </c>
      <c r="AL482" s="254">
        <f t="shared" si="109"/>
        <v>100</v>
      </c>
      <c r="AM482" s="254">
        <f t="shared" si="110"/>
        <v>66.666666666666657</v>
      </c>
      <c r="AN482" s="254">
        <f t="shared" si="111"/>
        <v>93.333333333333329</v>
      </c>
    </row>
    <row r="483" spans="1:40" ht="30" customHeight="1" x14ac:dyDescent="0.2">
      <c r="A483" s="41">
        <f>'STUDENT NAMELIST'!A471</f>
        <v>467</v>
      </c>
      <c r="B483" s="65" t="str">
        <f>'STUDENT NAMELIST'!B471</f>
        <v>2023PEC AI 324</v>
      </c>
      <c r="C483" s="65">
        <f>'STUDENT NAMELIST'!C471</f>
        <v>211423243473</v>
      </c>
      <c r="D483" s="98" t="str">
        <f>'STUDENT NAMELIST'!D471</f>
        <v>VARUN M</v>
      </c>
      <c r="E483" s="41">
        <v>2</v>
      </c>
      <c r="F483" s="41">
        <v>2</v>
      </c>
      <c r="G483" s="41">
        <v>2</v>
      </c>
      <c r="H483" s="41">
        <v>2</v>
      </c>
      <c r="I483" s="41">
        <v>2</v>
      </c>
      <c r="J483" s="41">
        <v>2</v>
      </c>
      <c r="K483" s="41">
        <v>2</v>
      </c>
      <c r="L483" s="41">
        <v>2</v>
      </c>
      <c r="M483" s="41">
        <v>2</v>
      </c>
      <c r="N483" s="41">
        <v>1</v>
      </c>
      <c r="O483" s="91">
        <v>0</v>
      </c>
      <c r="P483" s="91">
        <v>13</v>
      </c>
      <c r="Q483" s="91">
        <v>13</v>
      </c>
      <c r="R483" s="237">
        <v>0</v>
      </c>
      <c r="S483" s="91">
        <v>0</v>
      </c>
      <c r="T483" s="91">
        <v>13</v>
      </c>
      <c r="U483" s="91">
        <v>0</v>
      </c>
      <c r="V483" s="91">
        <v>13</v>
      </c>
      <c r="W483" s="91">
        <v>8</v>
      </c>
      <c r="X483" s="91">
        <v>0</v>
      </c>
      <c r="Y483" s="91">
        <v>0</v>
      </c>
      <c r="Z483" s="91">
        <v>14</v>
      </c>
      <c r="AA483" s="92">
        <f t="shared" si="112"/>
        <v>93</v>
      </c>
      <c r="AB483" s="284">
        <f t="shared" si="100"/>
        <v>6</v>
      </c>
      <c r="AC483" s="284">
        <f t="shared" si="101"/>
        <v>1</v>
      </c>
      <c r="AD483" s="284">
        <f t="shared" si="102"/>
        <v>43</v>
      </c>
      <c r="AE483" s="284">
        <f t="shared" si="103"/>
        <v>6</v>
      </c>
      <c r="AF483" s="284">
        <f t="shared" si="104"/>
        <v>16</v>
      </c>
      <c r="AG483" s="284">
        <f t="shared" si="113"/>
        <v>14</v>
      </c>
      <c r="AH483" s="4">
        <f t="shared" si="105"/>
        <v>93</v>
      </c>
      <c r="AI483" s="254">
        <f t="shared" si="106"/>
        <v>100</v>
      </c>
      <c r="AJ483" s="254">
        <f t="shared" si="107"/>
        <v>50</v>
      </c>
      <c r="AK483" s="254">
        <f t="shared" si="108"/>
        <v>100</v>
      </c>
      <c r="AL483" s="254">
        <f t="shared" si="109"/>
        <v>100</v>
      </c>
      <c r="AM483" s="254">
        <f t="shared" si="110"/>
        <v>94.117647058823522</v>
      </c>
      <c r="AN483" s="254">
        <f t="shared" si="111"/>
        <v>82.35294117647058</v>
      </c>
    </row>
    <row r="484" spans="1:40" ht="30" customHeight="1" x14ac:dyDescent="0.2">
      <c r="A484" s="41">
        <f>'STUDENT NAMELIST'!A472</f>
        <v>468</v>
      </c>
      <c r="B484" s="65" t="str">
        <f>'STUDENT NAMELIST'!B472</f>
        <v>2023PEC AI 325</v>
      </c>
      <c r="C484" s="65">
        <f>'STUDENT NAMELIST'!C472</f>
        <v>211423243474</v>
      </c>
      <c r="D484" s="98" t="str">
        <f>'STUDENT NAMELIST'!D472</f>
        <v>VELMURUGAN ARUN</v>
      </c>
      <c r="E484" s="41">
        <v>2</v>
      </c>
      <c r="F484" s="41">
        <v>2</v>
      </c>
      <c r="G484" s="41">
        <v>2</v>
      </c>
      <c r="H484" s="41">
        <v>2</v>
      </c>
      <c r="I484" s="41">
        <v>2</v>
      </c>
      <c r="J484" s="41">
        <v>2</v>
      </c>
      <c r="K484" s="41">
        <v>0</v>
      </c>
      <c r="L484" s="41">
        <v>0</v>
      </c>
      <c r="M484" s="41">
        <v>0</v>
      </c>
      <c r="N484" s="41">
        <v>0</v>
      </c>
      <c r="O484" s="91">
        <v>9</v>
      </c>
      <c r="P484" s="91">
        <v>0</v>
      </c>
      <c r="Q484" s="91">
        <v>0</v>
      </c>
      <c r="R484" s="237">
        <v>9</v>
      </c>
      <c r="S484" s="91">
        <v>8</v>
      </c>
      <c r="T484" s="91">
        <v>0</v>
      </c>
      <c r="U484" s="91">
        <v>9</v>
      </c>
      <c r="V484" s="91">
        <v>0</v>
      </c>
      <c r="W484" s="91">
        <v>0</v>
      </c>
      <c r="X484" s="91">
        <v>4</v>
      </c>
      <c r="Y484" s="91">
        <v>9</v>
      </c>
      <c r="Z484" s="91">
        <v>0</v>
      </c>
      <c r="AA484" s="92">
        <f t="shared" si="112"/>
        <v>60</v>
      </c>
      <c r="AB484" s="284">
        <f t="shared" si="100"/>
        <v>4</v>
      </c>
      <c r="AC484" s="284">
        <f t="shared" si="101"/>
        <v>0</v>
      </c>
      <c r="AD484" s="284">
        <f t="shared" si="102"/>
        <v>39</v>
      </c>
      <c r="AE484" s="284">
        <f t="shared" si="103"/>
        <v>6</v>
      </c>
      <c r="AF484" s="284">
        <f t="shared" si="104"/>
        <v>6</v>
      </c>
      <c r="AG484" s="284">
        <f t="shared" si="113"/>
        <v>14</v>
      </c>
      <c r="AH484" s="4">
        <f t="shared" si="105"/>
        <v>60</v>
      </c>
      <c r="AI484" s="254">
        <f t="shared" si="106"/>
        <v>66.666666666666657</v>
      </c>
      <c r="AJ484" s="254">
        <f t="shared" si="107"/>
        <v>0</v>
      </c>
      <c r="AK484" s="254">
        <f t="shared" si="108"/>
        <v>69.642857142857139</v>
      </c>
      <c r="AL484" s="254">
        <f t="shared" si="109"/>
        <v>100</v>
      </c>
      <c r="AM484" s="254">
        <f t="shared" si="110"/>
        <v>40</v>
      </c>
      <c r="AN484" s="254">
        <f t="shared" si="111"/>
        <v>93.333333333333329</v>
      </c>
    </row>
    <row r="485" spans="1:40" ht="30" customHeight="1" x14ac:dyDescent="0.2">
      <c r="A485" s="41">
        <f>'STUDENT NAMELIST'!A473</f>
        <v>469</v>
      </c>
      <c r="B485" s="65" t="str">
        <f>'STUDENT NAMELIST'!B473</f>
        <v>2023PEC AI 326</v>
      </c>
      <c r="C485" s="65">
        <f>'STUDENT NAMELIST'!C473</f>
        <v>211423243475</v>
      </c>
      <c r="D485" s="98" t="str">
        <f>'STUDENT NAMELIST'!D473</f>
        <v>VENKATA KOUSHIK A</v>
      </c>
      <c r="E485" s="41">
        <v>2</v>
      </c>
      <c r="F485" s="41">
        <v>2</v>
      </c>
      <c r="G485" s="41">
        <v>2</v>
      </c>
      <c r="H485" s="41">
        <v>2</v>
      </c>
      <c r="I485" s="41">
        <v>2</v>
      </c>
      <c r="J485" s="41">
        <v>2</v>
      </c>
      <c r="K485" s="41">
        <v>1</v>
      </c>
      <c r="L485" s="41">
        <v>0</v>
      </c>
      <c r="M485" s="41">
        <v>0</v>
      </c>
      <c r="N485" s="41">
        <v>0</v>
      </c>
      <c r="O485" s="91">
        <v>0</v>
      </c>
      <c r="P485" s="91">
        <v>9</v>
      </c>
      <c r="Q485" s="91">
        <v>9</v>
      </c>
      <c r="R485" s="237">
        <v>0</v>
      </c>
      <c r="S485" s="91">
        <v>0</v>
      </c>
      <c r="T485" s="91">
        <v>9</v>
      </c>
      <c r="U485" s="91">
        <v>0</v>
      </c>
      <c r="V485" s="91">
        <v>9</v>
      </c>
      <c r="W485" s="91">
        <v>5</v>
      </c>
      <c r="X485" s="91">
        <v>0</v>
      </c>
      <c r="Y485" s="91">
        <v>0</v>
      </c>
      <c r="Z485" s="91">
        <v>9</v>
      </c>
      <c r="AA485" s="92">
        <f t="shared" si="112"/>
        <v>63</v>
      </c>
      <c r="AB485" s="284">
        <f t="shared" si="100"/>
        <v>5</v>
      </c>
      <c r="AC485" s="284">
        <f t="shared" si="101"/>
        <v>0</v>
      </c>
      <c r="AD485" s="284">
        <f t="shared" si="102"/>
        <v>31</v>
      </c>
      <c r="AE485" s="284">
        <f t="shared" si="103"/>
        <v>6</v>
      </c>
      <c r="AF485" s="284">
        <f t="shared" si="104"/>
        <v>11</v>
      </c>
      <c r="AG485" s="284">
        <f t="shared" si="113"/>
        <v>14</v>
      </c>
      <c r="AH485" s="4">
        <f t="shared" si="105"/>
        <v>63</v>
      </c>
      <c r="AI485" s="254">
        <f t="shared" si="106"/>
        <v>83.333333333333343</v>
      </c>
      <c r="AJ485" s="254">
        <f t="shared" si="107"/>
        <v>0</v>
      </c>
      <c r="AK485" s="254">
        <f t="shared" si="108"/>
        <v>72.093023255813947</v>
      </c>
      <c r="AL485" s="254">
        <f t="shared" si="109"/>
        <v>100</v>
      </c>
      <c r="AM485" s="254">
        <f t="shared" si="110"/>
        <v>64.705882352941174</v>
      </c>
      <c r="AN485" s="254">
        <f t="shared" si="111"/>
        <v>82.35294117647058</v>
      </c>
    </row>
    <row r="486" spans="1:40" ht="30" customHeight="1" x14ac:dyDescent="0.2">
      <c r="A486" s="41">
        <f>'STUDENT NAMELIST'!A474</f>
        <v>470</v>
      </c>
      <c r="B486" s="65" t="str">
        <f>'STUDENT NAMELIST'!B474</f>
        <v>2023PEC AI 279</v>
      </c>
      <c r="C486" s="65">
        <f>'STUDENT NAMELIST'!C474</f>
        <v>211423243476</v>
      </c>
      <c r="D486" s="98" t="str">
        <f>'STUDENT NAMELIST'!D474</f>
        <v>VIDHYA SHREE M</v>
      </c>
      <c r="E486" s="41">
        <v>2</v>
      </c>
      <c r="F486" s="41">
        <v>2</v>
      </c>
      <c r="G486" s="41">
        <v>2</v>
      </c>
      <c r="H486" s="41">
        <v>2</v>
      </c>
      <c r="I486" s="41">
        <v>2</v>
      </c>
      <c r="J486" s="41">
        <v>2</v>
      </c>
      <c r="K486" s="41">
        <v>2</v>
      </c>
      <c r="L486" s="41">
        <v>2</v>
      </c>
      <c r="M486" s="41">
        <v>0</v>
      </c>
      <c r="N486" s="41">
        <v>0</v>
      </c>
      <c r="O486" s="91">
        <v>12</v>
      </c>
      <c r="P486" s="91">
        <v>0</v>
      </c>
      <c r="Q486" s="91">
        <v>0</v>
      </c>
      <c r="R486" s="237">
        <v>12</v>
      </c>
      <c r="S486" s="91">
        <v>10</v>
      </c>
      <c r="T486" s="91">
        <v>0</v>
      </c>
      <c r="U486" s="91">
        <v>12</v>
      </c>
      <c r="V486" s="91">
        <v>0</v>
      </c>
      <c r="W486" s="91">
        <v>0</v>
      </c>
      <c r="X486" s="91">
        <v>10</v>
      </c>
      <c r="Y486" s="91">
        <v>12</v>
      </c>
      <c r="Z486" s="91">
        <v>0</v>
      </c>
      <c r="AA486" s="92">
        <f t="shared" si="112"/>
        <v>84</v>
      </c>
      <c r="AB486" s="284">
        <f t="shared" si="100"/>
        <v>6</v>
      </c>
      <c r="AC486" s="284">
        <f t="shared" si="101"/>
        <v>0</v>
      </c>
      <c r="AD486" s="284">
        <f t="shared" si="102"/>
        <v>50</v>
      </c>
      <c r="AE486" s="284">
        <f t="shared" si="103"/>
        <v>6</v>
      </c>
      <c r="AF486" s="284">
        <f t="shared" si="104"/>
        <v>12</v>
      </c>
      <c r="AG486" s="284">
        <f t="shared" si="113"/>
        <v>14</v>
      </c>
      <c r="AH486" s="4">
        <f t="shared" si="105"/>
        <v>84</v>
      </c>
      <c r="AI486" s="254">
        <f t="shared" si="106"/>
        <v>100</v>
      </c>
      <c r="AJ486" s="254">
        <f t="shared" si="107"/>
        <v>0</v>
      </c>
      <c r="AK486" s="254">
        <f t="shared" si="108"/>
        <v>89.285714285714292</v>
      </c>
      <c r="AL486" s="254">
        <f t="shared" si="109"/>
        <v>100</v>
      </c>
      <c r="AM486" s="254">
        <f t="shared" si="110"/>
        <v>80</v>
      </c>
      <c r="AN486" s="254">
        <f t="shared" si="111"/>
        <v>93.333333333333329</v>
      </c>
    </row>
    <row r="487" spans="1:40" ht="30" customHeight="1" x14ac:dyDescent="0.2">
      <c r="A487" s="41">
        <f>'STUDENT NAMELIST'!A475</f>
        <v>471</v>
      </c>
      <c r="B487" s="65" t="str">
        <f>'STUDENT NAMELIST'!B475</f>
        <v>2023PEC AI 327</v>
      </c>
      <c r="C487" s="65">
        <f>'STUDENT NAMELIST'!C475</f>
        <v>211423243477</v>
      </c>
      <c r="D487" s="98" t="str">
        <f>'STUDENT NAMELIST'!D475</f>
        <v>VIGNESH A P</v>
      </c>
      <c r="E487" s="41">
        <v>2</v>
      </c>
      <c r="F487" s="41">
        <v>2</v>
      </c>
      <c r="G487" s="41">
        <v>2</v>
      </c>
      <c r="H487" s="41">
        <v>2</v>
      </c>
      <c r="I487" s="41">
        <v>2</v>
      </c>
      <c r="J487" s="41">
        <v>1</v>
      </c>
      <c r="K487" s="41">
        <v>0</v>
      </c>
      <c r="L487" s="41">
        <v>0</v>
      </c>
      <c r="M487" s="41">
        <v>0</v>
      </c>
      <c r="N487" s="41">
        <v>0</v>
      </c>
      <c r="O487" s="91">
        <v>0</v>
      </c>
      <c r="P487" s="91">
        <v>8</v>
      </c>
      <c r="Q487" s="91">
        <v>8</v>
      </c>
      <c r="R487" s="237">
        <v>0</v>
      </c>
      <c r="S487" s="91">
        <v>0</v>
      </c>
      <c r="T487" s="91">
        <v>8</v>
      </c>
      <c r="U487" s="91">
        <v>0</v>
      </c>
      <c r="V487" s="91">
        <v>8</v>
      </c>
      <c r="W487" s="91">
        <v>5</v>
      </c>
      <c r="X487" s="91">
        <v>0</v>
      </c>
      <c r="Y487" s="91">
        <v>0</v>
      </c>
      <c r="Z487" s="91">
        <v>9</v>
      </c>
      <c r="AA487" s="92">
        <f t="shared" si="112"/>
        <v>57</v>
      </c>
      <c r="AB487" s="284">
        <f t="shared" si="100"/>
        <v>4</v>
      </c>
      <c r="AC487" s="284">
        <f t="shared" si="101"/>
        <v>0</v>
      </c>
      <c r="AD487" s="284">
        <f t="shared" si="102"/>
        <v>28</v>
      </c>
      <c r="AE487" s="284">
        <f t="shared" si="103"/>
        <v>6</v>
      </c>
      <c r="AF487" s="284">
        <f t="shared" si="104"/>
        <v>11</v>
      </c>
      <c r="AG487" s="284">
        <f t="shared" si="113"/>
        <v>14</v>
      </c>
      <c r="AH487" s="4">
        <f t="shared" si="105"/>
        <v>57</v>
      </c>
      <c r="AI487" s="254">
        <f t="shared" si="106"/>
        <v>66.666666666666657</v>
      </c>
      <c r="AJ487" s="254">
        <f t="shared" si="107"/>
        <v>0</v>
      </c>
      <c r="AK487" s="254">
        <f t="shared" si="108"/>
        <v>65.116279069767444</v>
      </c>
      <c r="AL487" s="254">
        <f t="shared" si="109"/>
        <v>100</v>
      </c>
      <c r="AM487" s="254">
        <f t="shared" si="110"/>
        <v>64.705882352941174</v>
      </c>
      <c r="AN487" s="254">
        <f t="shared" si="111"/>
        <v>82.35294117647058</v>
      </c>
    </row>
    <row r="488" spans="1:40" ht="30" customHeight="1" x14ac:dyDescent="0.2">
      <c r="A488" s="41">
        <f>'STUDENT NAMELIST'!A476</f>
        <v>472</v>
      </c>
      <c r="B488" s="65" t="str">
        <f>'STUDENT NAMELIST'!B476</f>
        <v>2023PEC AI 328</v>
      </c>
      <c r="C488" s="65">
        <f>'STUDENT NAMELIST'!C476</f>
        <v>211423243478</v>
      </c>
      <c r="D488" s="98" t="str">
        <f>'STUDENT NAMELIST'!D476</f>
        <v>VIGNESH P N</v>
      </c>
      <c r="E488" s="41">
        <v>2</v>
      </c>
      <c r="F488" s="41">
        <v>2</v>
      </c>
      <c r="G488" s="41">
        <v>2</v>
      </c>
      <c r="H488" s="41">
        <v>2</v>
      </c>
      <c r="I488" s="41">
        <v>2</v>
      </c>
      <c r="J488" s="41">
        <v>1</v>
      </c>
      <c r="K488" s="41">
        <v>0</v>
      </c>
      <c r="L488" s="41">
        <v>0</v>
      </c>
      <c r="M488" s="41">
        <v>0</v>
      </c>
      <c r="N488" s="41">
        <v>0</v>
      </c>
      <c r="O488" s="91">
        <v>8</v>
      </c>
      <c r="P488" s="91">
        <v>0</v>
      </c>
      <c r="Q488" s="91">
        <v>0</v>
      </c>
      <c r="R488" s="237">
        <v>8</v>
      </c>
      <c r="S488" s="91">
        <v>7</v>
      </c>
      <c r="T488" s="91">
        <v>0</v>
      </c>
      <c r="U488" s="91">
        <v>8</v>
      </c>
      <c r="V488" s="91">
        <v>0</v>
      </c>
      <c r="W488" s="91">
        <v>0</v>
      </c>
      <c r="X488" s="91">
        <v>11</v>
      </c>
      <c r="Y488" s="91">
        <v>8</v>
      </c>
      <c r="Z488" s="91">
        <v>0</v>
      </c>
      <c r="AA488" s="92">
        <f t="shared" si="112"/>
        <v>61</v>
      </c>
      <c r="AB488" s="284">
        <f t="shared" si="100"/>
        <v>4</v>
      </c>
      <c r="AC488" s="284">
        <f t="shared" si="101"/>
        <v>0</v>
      </c>
      <c r="AD488" s="284">
        <f t="shared" si="102"/>
        <v>35</v>
      </c>
      <c r="AE488" s="284">
        <f t="shared" si="103"/>
        <v>6</v>
      </c>
      <c r="AF488" s="284">
        <f t="shared" si="104"/>
        <v>13</v>
      </c>
      <c r="AG488" s="284">
        <f t="shared" si="113"/>
        <v>14</v>
      </c>
      <c r="AH488" s="4">
        <f t="shared" si="105"/>
        <v>61</v>
      </c>
      <c r="AI488" s="254">
        <f t="shared" si="106"/>
        <v>66.666666666666657</v>
      </c>
      <c r="AJ488" s="254">
        <f t="shared" si="107"/>
        <v>0</v>
      </c>
      <c r="AK488" s="254">
        <f t="shared" si="108"/>
        <v>62.5</v>
      </c>
      <c r="AL488" s="254">
        <f t="shared" si="109"/>
        <v>100</v>
      </c>
      <c r="AM488" s="254">
        <f t="shared" si="110"/>
        <v>86.666666666666671</v>
      </c>
      <c r="AN488" s="254">
        <f t="shared" si="111"/>
        <v>93.333333333333329</v>
      </c>
    </row>
    <row r="489" spans="1:40" ht="30" customHeight="1" x14ac:dyDescent="0.2">
      <c r="A489" s="41">
        <f>'STUDENT NAMELIST'!A477</f>
        <v>473</v>
      </c>
      <c r="B489" s="65" t="str">
        <f>'STUDENT NAMELIST'!B477</f>
        <v>2023PEC AI 329</v>
      </c>
      <c r="C489" s="65">
        <f>'STUDENT NAMELIST'!C477</f>
        <v>211423243479</v>
      </c>
      <c r="D489" s="98" t="str">
        <f>'STUDENT NAMELIST'!D477</f>
        <v>VIGNESHRAJAN V R</v>
      </c>
      <c r="E489" s="41">
        <v>2</v>
      </c>
      <c r="F489" s="41">
        <v>2</v>
      </c>
      <c r="G489" s="41">
        <v>2</v>
      </c>
      <c r="H489" s="41">
        <v>2</v>
      </c>
      <c r="I489" s="41">
        <v>2</v>
      </c>
      <c r="J489" s="41">
        <v>0</v>
      </c>
      <c r="K489" s="41">
        <v>0</v>
      </c>
      <c r="L489" s="41">
        <v>0</v>
      </c>
      <c r="M489" s="41">
        <v>0</v>
      </c>
      <c r="N489" s="41">
        <v>0</v>
      </c>
      <c r="O489" s="91">
        <v>0</v>
      </c>
      <c r="P489" s="91">
        <v>7</v>
      </c>
      <c r="Q489" s="91">
        <v>7</v>
      </c>
      <c r="R489" s="237">
        <v>0</v>
      </c>
      <c r="S489" s="91">
        <v>0</v>
      </c>
      <c r="T489" s="91">
        <v>7</v>
      </c>
      <c r="U489" s="91">
        <v>0</v>
      </c>
      <c r="V489" s="91">
        <v>7</v>
      </c>
      <c r="W489" s="91">
        <v>4</v>
      </c>
      <c r="X489" s="91">
        <v>0</v>
      </c>
      <c r="Y489" s="91">
        <v>0</v>
      </c>
      <c r="Z489" s="91">
        <v>8</v>
      </c>
      <c r="AA489" s="92">
        <f t="shared" si="112"/>
        <v>50</v>
      </c>
      <c r="AB489" s="284">
        <f t="shared" si="100"/>
        <v>4</v>
      </c>
      <c r="AC489" s="284">
        <f t="shared" si="101"/>
        <v>0</v>
      </c>
      <c r="AD489" s="284">
        <f t="shared" si="102"/>
        <v>25</v>
      </c>
      <c r="AE489" s="284">
        <f t="shared" si="103"/>
        <v>6</v>
      </c>
      <c r="AF489" s="284">
        <f t="shared" si="104"/>
        <v>10</v>
      </c>
      <c r="AG489" s="284">
        <f t="shared" si="113"/>
        <v>14</v>
      </c>
      <c r="AH489" s="4">
        <f t="shared" si="105"/>
        <v>50</v>
      </c>
      <c r="AI489" s="254">
        <f t="shared" si="106"/>
        <v>66.666666666666657</v>
      </c>
      <c r="AJ489" s="254">
        <f t="shared" si="107"/>
        <v>0</v>
      </c>
      <c r="AK489" s="254">
        <f t="shared" si="108"/>
        <v>58.139534883720934</v>
      </c>
      <c r="AL489" s="254">
        <f t="shared" si="109"/>
        <v>100</v>
      </c>
      <c r="AM489" s="254">
        <f t="shared" si="110"/>
        <v>58.82352941176471</v>
      </c>
      <c r="AN489" s="254">
        <f t="shared" si="111"/>
        <v>82.35294117647058</v>
      </c>
    </row>
    <row r="490" spans="1:40" ht="30" customHeight="1" x14ac:dyDescent="0.2">
      <c r="A490" s="41">
        <f>'STUDENT NAMELIST'!A478</f>
        <v>474</v>
      </c>
      <c r="B490" s="65" t="str">
        <f>'STUDENT NAMELIST'!B478</f>
        <v>2023PEC AI 330</v>
      </c>
      <c r="C490" s="65">
        <f>'STUDENT NAMELIST'!C478</f>
        <v>211423243480</v>
      </c>
      <c r="D490" s="98" t="str">
        <f>'STUDENT NAMELIST'!D478</f>
        <v>VIGNESHWAR V</v>
      </c>
      <c r="E490" s="41">
        <v>2</v>
      </c>
      <c r="F490" s="41">
        <v>2</v>
      </c>
      <c r="G490" s="41">
        <v>2</v>
      </c>
      <c r="H490" s="41">
        <v>2</v>
      </c>
      <c r="I490" s="41">
        <v>2</v>
      </c>
      <c r="J490" s="41">
        <v>1</v>
      </c>
      <c r="K490" s="41">
        <v>0</v>
      </c>
      <c r="L490" s="41">
        <v>0</v>
      </c>
      <c r="M490" s="41">
        <v>0</v>
      </c>
      <c r="N490" s="41">
        <v>0</v>
      </c>
      <c r="O490" s="91">
        <v>8</v>
      </c>
      <c r="P490" s="91">
        <v>0</v>
      </c>
      <c r="Q490" s="91">
        <v>0</v>
      </c>
      <c r="R490" s="237">
        <v>8</v>
      </c>
      <c r="S490" s="91">
        <v>7</v>
      </c>
      <c r="T490" s="91">
        <v>0</v>
      </c>
      <c r="U490" s="91">
        <v>8</v>
      </c>
      <c r="V490" s="91">
        <v>0</v>
      </c>
      <c r="W490" s="91">
        <v>0</v>
      </c>
      <c r="X490" s="91">
        <v>11</v>
      </c>
      <c r="Y490" s="91">
        <v>8</v>
      </c>
      <c r="Z490" s="91">
        <v>0</v>
      </c>
      <c r="AA490" s="92">
        <f t="shared" si="112"/>
        <v>61</v>
      </c>
      <c r="AB490" s="284">
        <f t="shared" si="100"/>
        <v>4</v>
      </c>
      <c r="AC490" s="284">
        <f t="shared" si="101"/>
        <v>0</v>
      </c>
      <c r="AD490" s="284">
        <f t="shared" si="102"/>
        <v>35</v>
      </c>
      <c r="AE490" s="284">
        <f t="shared" si="103"/>
        <v>6</v>
      </c>
      <c r="AF490" s="284">
        <f t="shared" si="104"/>
        <v>13</v>
      </c>
      <c r="AG490" s="284">
        <f t="shared" si="113"/>
        <v>14</v>
      </c>
      <c r="AH490" s="4">
        <f t="shared" si="105"/>
        <v>61</v>
      </c>
      <c r="AI490" s="254">
        <f t="shared" si="106"/>
        <v>66.666666666666657</v>
      </c>
      <c r="AJ490" s="254">
        <f t="shared" si="107"/>
        <v>0</v>
      </c>
      <c r="AK490" s="254">
        <f t="shared" si="108"/>
        <v>62.5</v>
      </c>
      <c r="AL490" s="254">
        <f t="shared" si="109"/>
        <v>100</v>
      </c>
      <c r="AM490" s="254">
        <f t="shared" si="110"/>
        <v>86.666666666666671</v>
      </c>
      <c r="AN490" s="254">
        <f t="shared" si="111"/>
        <v>93.333333333333329</v>
      </c>
    </row>
    <row r="491" spans="1:40" ht="30" customHeight="1" x14ac:dyDescent="0.2">
      <c r="A491" s="41">
        <f>'STUDENT NAMELIST'!A479</f>
        <v>475</v>
      </c>
      <c r="B491" s="65" t="str">
        <f>'STUDENT NAMELIST'!B479</f>
        <v>2023PEC AI 331</v>
      </c>
      <c r="C491" s="65">
        <f>'STUDENT NAMELIST'!C479</f>
        <v>211423243481</v>
      </c>
      <c r="D491" s="98" t="str">
        <f>'STUDENT NAMELIST'!D479</f>
        <v>VIJAYA KRISHNAN N A</v>
      </c>
      <c r="E491" s="41">
        <v>2</v>
      </c>
      <c r="F491" s="41">
        <v>2</v>
      </c>
      <c r="G491" s="41">
        <v>2</v>
      </c>
      <c r="H491" s="41">
        <v>2</v>
      </c>
      <c r="I491" s="41">
        <v>2</v>
      </c>
      <c r="J491" s="41">
        <v>2</v>
      </c>
      <c r="K491" s="41">
        <v>2</v>
      </c>
      <c r="L491" s="41">
        <v>2</v>
      </c>
      <c r="M491" s="41">
        <v>1</v>
      </c>
      <c r="N491" s="41">
        <v>0</v>
      </c>
      <c r="O491" s="91">
        <v>0</v>
      </c>
      <c r="P491" s="91">
        <v>11</v>
      </c>
      <c r="Q491" s="91">
        <v>12</v>
      </c>
      <c r="R491" s="237">
        <v>0</v>
      </c>
      <c r="S491" s="91">
        <v>0</v>
      </c>
      <c r="T491" s="91">
        <v>12</v>
      </c>
      <c r="U491" s="91">
        <v>0</v>
      </c>
      <c r="V491" s="91">
        <v>12</v>
      </c>
      <c r="W491" s="91">
        <v>7</v>
      </c>
      <c r="X491" s="91">
        <v>0</v>
      </c>
      <c r="Y491" s="91">
        <v>0</v>
      </c>
      <c r="Z491" s="91">
        <v>13</v>
      </c>
      <c r="AA491" s="92">
        <f t="shared" si="112"/>
        <v>84</v>
      </c>
      <c r="AB491" s="284">
        <f t="shared" si="100"/>
        <v>6</v>
      </c>
      <c r="AC491" s="284">
        <f t="shared" si="101"/>
        <v>0</v>
      </c>
      <c r="AD491" s="284">
        <f t="shared" si="102"/>
        <v>39</v>
      </c>
      <c r="AE491" s="284">
        <f t="shared" si="103"/>
        <v>6</v>
      </c>
      <c r="AF491" s="284">
        <f t="shared" si="104"/>
        <v>15</v>
      </c>
      <c r="AG491" s="284">
        <f t="shared" si="113"/>
        <v>14</v>
      </c>
      <c r="AH491" s="4">
        <f t="shared" si="105"/>
        <v>84</v>
      </c>
      <c r="AI491" s="254">
        <f t="shared" si="106"/>
        <v>100</v>
      </c>
      <c r="AJ491" s="254">
        <f t="shared" si="107"/>
        <v>0</v>
      </c>
      <c r="AK491" s="254">
        <f t="shared" si="108"/>
        <v>90.697674418604649</v>
      </c>
      <c r="AL491" s="254">
        <f t="shared" si="109"/>
        <v>100</v>
      </c>
      <c r="AM491" s="254">
        <f t="shared" si="110"/>
        <v>88.235294117647058</v>
      </c>
      <c r="AN491" s="254">
        <f t="shared" si="111"/>
        <v>82.35294117647058</v>
      </c>
    </row>
    <row r="492" spans="1:40" ht="30" customHeight="1" x14ac:dyDescent="0.2">
      <c r="A492" s="41">
        <f>'STUDENT NAMELIST'!A480</f>
        <v>476</v>
      </c>
      <c r="B492" s="65" t="str">
        <f>'STUDENT NAMELIST'!B480</f>
        <v>2023PEC AI 332</v>
      </c>
      <c r="C492" s="65">
        <f>'STUDENT NAMELIST'!C480</f>
        <v>211423243482</v>
      </c>
      <c r="D492" s="98" t="str">
        <f>'STUDENT NAMELIST'!D480</f>
        <v>VIKNESH S</v>
      </c>
      <c r="E492" s="41">
        <v>2</v>
      </c>
      <c r="F492" s="41">
        <v>2</v>
      </c>
      <c r="G492" s="41">
        <v>2</v>
      </c>
      <c r="H492" s="41">
        <v>0</v>
      </c>
      <c r="I492" s="41">
        <v>0</v>
      </c>
      <c r="J492" s="41">
        <v>0</v>
      </c>
      <c r="K492" s="41">
        <v>0</v>
      </c>
      <c r="L492" s="41">
        <v>0</v>
      </c>
      <c r="M492" s="41">
        <v>0</v>
      </c>
      <c r="N492" s="41">
        <v>0</v>
      </c>
      <c r="O492" s="91">
        <v>5</v>
      </c>
      <c r="P492" s="91">
        <v>0</v>
      </c>
      <c r="Q492" s="91">
        <v>0</v>
      </c>
      <c r="R492" s="237">
        <v>5</v>
      </c>
      <c r="S492" s="91">
        <v>4</v>
      </c>
      <c r="T492" s="91">
        <v>0</v>
      </c>
      <c r="U492" s="91">
        <v>5</v>
      </c>
      <c r="V492" s="91">
        <v>0</v>
      </c>
      <c r="W492" s="91">
        <v>0</v>
      </c>
      <c r="X492" s="91">
        <v>0</v>
      </c>
      <c r="Y492" s="91">
        <v>5</v>
      </c>
      <c r="Z492" s="91">
        <v>0</v>
      </c>
      <c r="AA492" s="92">
        <f t="shared" si="112"/>
        <v>30</v>
      </c>
      <c r="AB492" s="284">
        <f t="shared" si="100"/>
        <v>4</v>
      </c>
      <c r="AC492" s="284">
        <f t="shared" si="101"/>
        <v>0</v>
      </c>
      <c r="AD492" s="284">
        <f t="shared" si="102"/>
        <v>19</v>
      </c>
      <c r="AE492" s="284">
        <f t="shared" si="103"/>
        <v>6</v>
      </c>
      <c r="AF492" s="284">
        <f t="shared" si="104"/>
        <v>2</v>
      </c>
      <c r="AG492" s="284">
        <f t="shared" si="113"/>
        <v>14</v>
      </c>
      <c r="AH492" s="4">
        <f t="shared" si="105"/>
        <v>30</v>
      </c>
      <c r="AI492" s="254">
        <f t="shared" si="106"/>
        <v>66.666666666666657</v>
      </c>
      <c r="AJ492" s="254">
        <f t="shared" si="107"/>
        <v>0</v>
      </c>
      <c r="AK492" s="254">
        <f t="shared" si="108"/>
        <v>33.928571428571431</v>
      </c>
      <c r="AL492" s="254">
        <f t="shared" si="109"/>
        <v>100</v>
      </c>
      <c r="AM492" s="254">
        <f t="shared" si="110"/>
        <v>100</v>
      </c>
      <c r="AN492" s="254">
        <f t="shared" si="111"/>
        <v>700</v>
      </c>
    </row>
    <row r="493" spans="1:40" ht="30" customHeight="1" x14ac:dyDescent="0.2">
      <c r="A493" s="41">
        <f>'STUDENT NAMELIST'!A481</f>
        <v>477</v>
      </c>
      <c r="B493" s="65" t="str">
        <f>'STUDENT NAMELIST'!B481</f>
        <v>2023PEC AI 333</v>
      </c>
      <c r="C493" s="65">
        <f>'STUDENT NAMELIST'!C481</f>
        <v>211423243483</v>
      </c>
      <c r="D493" s="98" t="str">
        <f>'STUDENT NAMELIST'!D481</f>
        <v xml:space="preserve">VIMALRAJ GOVINDARAJ </v>
      </c>
      <c r="E493" s="41">
        <v>2</v>
      </c>
      <c r="F493" s="41">
        <v>2</v>
      </c>
      <c r="G493" s="41">
        <v>2</v>
      </c>
      <c r="H493" s="41">
        <v>2</v>
      </c>
      <c r="I493" s="41">
        <v>2</v>
      </c>
      <c r="J493" s="41">
        <v>0</v>
      </c>
      <c r="K493" s="41">
        <v>0</v>
      </c>
      <c r="L493" s="41">
        <v>0</v>
      </c>
      <c r="M493" s="41">
        <v>0</v>
      </c>
      <c r="N493" s="41">
        <v>0</v>
      </c>
      <c r="O493" s="91">
        <v>0</v>
      </c>
      <c r="P493" s="91">
        <v>7</v>
      </c>
      <c r="Q493" s="91">
        <v>7</v>
      </c>
      <c r="R493" s="237">
        <v>0</v>
      </c>
      <c r="S493" s="91">
        <v>0</v>
      </c>
      <c r="T493" s="91">
        <v>7</v>
      </c>
      <c r="U493" s="91">
        <v>0</v>
      </c>
      <c r="V493" s="91">
        <v>7</v>
      </c>
      <c r="W493" s="91">
        <v>4</v>
      </c>
      <c r="X493" s="91">
        <v>0</v>
      </c>
      <c r="Y493" s="91">
        <v>0</v>
      </c>
      <c r="Z493" s="91">
        <v>11</v>
      </c>
      <c r="AA493" s="92">
        <f t="shared" si="112"/>
        <v>53</v>
      </c>
      <c r="AB493" s="284">
        <f t="shared" si="100"/>
        <v>4</v>
      </c>
      <c r="AC493" s="284">
        <f t="shared" si="101"/>
        <v>0</v>
      </c>
      <c r="AD493" s="284">
        <f t="shared" si="102"/>
        <v>25</v>
      </c>
      <c r="AE493" s="284">
        <f t="shared" si="103"/>
        <v>6</v>
      </c>
      <c r="AF493" s="284">
        <f t="shared" si="104"/>
        <v>13</v>
      </c>
      <c r="AG493" s="284">
        <f t="shared" si="113"/>
        <v>14</v>
      </c>
      <c r="AH493" s="4">
        <f t="shared" si="105"/>
        <v>53</v>
      </c>
      <c r="AI493" s="254">
        <f t="shared" si="106"/>
        <v>66.666666666666657</v>
      </c>
      <c r="AJ493" s="254">
        <f t="shared" si="107"/>
        <v>0</v>
      </c>
      <c r="AK493" s="254">
        <f t="shared" si="108"/>
        <v>58.139534883720934</v>
      </c>
      <c r="AL493" s="254">
        <f t="shared" si="109"/>
        <v>100</v>
      </c>
      <c r="AM493" s="254">
        <f t="shared" si="110"/>
        <v>76.470588235294116</v>
      </c>
      <c r="AN493" s="254">
        <f t="shared" si="111"/>
        <v>82.35294117647058</v>
      </c>
    </row>
    <row r="494" spans="1:40" ht="30" customHeight="1" x14ac:dyDescent="0.2">
      <c r="A494" s="41">
        <f>'STUDENT NAMELIST'!A482</f>
        <v>478</v>
      </c>
      <c r="B494" s="65" t="str">
        <f>'STUDENT NAMELIST'!B482</f>
        <v>2023PEC AI 335</v>
      </c>
      <c r="C494" s="65">
        <f>'STUDENT NAMELIST'!C482</f>
        <v>211423243485</v>
      </c>
      <c r="D494" s="98" t="str">
        <f>'STUDENT NAMELIST'!D482</f>
        <v>VISHAAL S</v>
      </c>
      <c r="E494" s="41">
        <v>2</v>
      </c>
      <c r="F494" s="41">
        <v>2</v>
      </c>
      <c r="G494" s="41">
        <v>2</v>
      </c>
      <c r="H494" s="41">
        <v>0</v>
      </c>
      <c r="I494" s="41">
        <v>0</v>
      </c>
      <c r="J494" s="41">
        <v>0</v>
      </c>
      <c r="K494" s="41">
        <v>0</v>
      </c>
      <c r="L494" s="41">
        <v>0</v>
      </c>
      <c r="M494" s="41">
        <v>0</v>
      </c>
      <c r="N494" s="41">
        <v>0</v>
      </c>
      <c r="O494" s="91">
        <v>5</v>
      </c>
      <c r="P494" s="91">
        <v>0</v>
      </c>
      <c r="Q494" s="91">
        <v>0</v>
      </c>
      <c r="R494" s="237">
        <v>5</v>
      </c>
      <c r="S494" s="91">
        <v>4</v>
      </c>
      <c r="T494" s="91">
        <v>0</v>
      </c>
      <c r="U494" s="91">
        <v>5</v>
      </c>
      <c r="V494" s="91">
        <v>0</v>
      </c>
      <c r="W494" s="91">
        <v>0</v>
      </c>
      <c r="X494" s="91">
        <v>0</v>
      </c>
      <c r="Y494" s="91">
        <v>5</v>
      </c>
      <c r="Z494" s="91">
        <v>0</v>
      </c>
      <c r="AA494" s="92">
        <f t="shared" si="112"/>
        <v>30</v>
      </c>
      <c r="AB494" s="284">
        <f t="shared" si="100"/>
        <v>4</v>
      </c>
      <c r="AC494" s="284">
        <f t="shared" si="101"/>
        <v>0</v>
      </c>
      <c r="AD494" s="284">
        <f t="shared" si="102"/>
        <v>19</v>
      </c>
      <c r="AE494" s="284">
        <f t="shared" si="103"/>
        <v>6</v>
      </c>
      <c r="AF494" s="284">
        <f t="shared" si="104"/>
        <v>2</v>
      </c>
      <c r="AG494" s="284">
        <f t="shared" si="113"/>
        <v>14</v>
      </c>
      <c r="AH494" s="4">
        <f t="shared" si="105"/>
        <v>30</v>
      </c>
      <c r="AI494" s="254">
        <f t="shared" si="106"/>
        <v>66.666666666666657</v>
      </c>
      <c r="AJ494" s="254">
        <f t="shared" si="107"/>
        <v>0</v>
      </c>
      <c r="AK494" s="254">
        <f t="shared" si="108"/>
        <v>33.928571428571431</v>
      </c>
      <c r="AL494" s="254">
        <f t="shared" si="109"/>
        <v>100</v>
      </c>
      <c r="AM494" s="254">
        <f t="shared" si="110"/>
        <v>100</v>
      </c>
      <c r="AN494" s="254">
        <f t="shared" si="111"/>
        <v>700</v>
      </c>
    </row>
    <row r="495" spans="1:40" ht="30" customHeight="1" x14ac:dyDescent="0.2">
      <c r="A495" s="41">
        <f>'STUDENT NAMELIST'!A483</f>
        <v>479</v>
      </c>
      <c r="B495" s="65" t="str">
        <f>'STUDENT NAMELIST'!B483</f>
        <v>2023PEC AI 336</v>
      </c>
      <c r="C495" s="65">
        <f>'STUDENT NAMELIST'!C483</f>
        <v>211423243486</v>
      </c>
      <c r="D495" s="98" t="str">
        <f>'STUDENT NAMELIST'!D483</f>
        <v>VISHAL BABU B</v>
      </c>
      <c r="E495" s="41">
        <v>2</v>
      </c>
      <c r="F495" s="41">
        <v>2</v>
      </c>
      <c r="G495" s="41">
        <v>2</v>
      </c>
      <c r="H495" s="41">
        <v>2</v>
      </c>
      <c r="I495" s="41">
        <v>2</v>
      </c>
      <c r="J495" s="41">
        <v>1</v>
      </c>
      <c r="K495" s="41">
        <v>0</v>
      </c>
      <c r="L495" s="41">
        <v>0</v>
      </c>
      <c r="M495" s="41">
        <v>0</v>
      </c>
      <c r="N495" s="41">
        <v>0</v>
      </c>
      <c r="O495" s="91">
        <v>0</v>
      </c>
      <c r="P495" s="91">
        <v>8</v>
      </c>
      <c r="Q495" s="91">
        <v>8</v>
      </c>
      <c r="R495" s="237">
        <v>0</v>
      </c>
      <c r="S495" s="91">
        <v>0</v>
      </c>
      <c r="T495" s="91">
        <v>8</v>
      </c>
      <c r="U495" s="91">
        <v>0</v>
      </c>
      <c r="V495" s="91">
        <v>8</v>
      </c>
      <c r="W495" s="91">
        <v>5</v>
      </c>
      <c r="X495" s="91">
        <v>0</v>
      </c>
      <c r="Y495" s="91">
        <v>0</v>
      </c>
      <c r="Z495" s="91">
        <v>11</v>
      </c>
      <c r="AA495" s="92">
        <f t="shared" si="112"/>
        <v>59</v>
      </c>
      <c r="AB495" s="284">
        <f t="shared" si="100"/>
        <v>4</v>
      </c>
      <c r="AC495" s="284">
        <f t="shared" si="101"/>
        <v>0</v>
      </c>
      <c r="AD495" s="284">
        <f t="shared" si="102"/>
        <v>28</v>
      </c>
      <c r="AE495" s="284">
        <f t="shared" si="103"/>
        <v>6</v>
      </c>
      <c r="AF495" s="284">
        <f t="shared" si="104"/>
        <v>13</v>
      </c>
      <c r="AG495" s="284">
        <f t="shared" si="113"/>
        <v>14</v>
      </c>
      <c r="AH495" s="4">
        <f t="shared" si="105"/>
        <v>59</v>
      </c>
      <c r="AI495" s="254">
        <f t="shared" si="106"/>
        <v>66.666666666666657</v>
      </c>
      <c r="AJ495" s="254">
        <f t="shared" si="107"/>
        <v>0</v>
      </c>
      <c r="AK495" s="254">
        <f t="shared" si="108"/>
        <v>65.116279069767444</v>
      </c>
      <c r="AL495" s="254">
        <f t="shared" si="109"/>
        <v>100</v>
      </c>
      <c r="AM495" s="254">
        <f t="shared" si="110"/>
        <v>76.470588235294116</v>
      </c>
      <c r="AN495" s="254">
        <f t="shared" si="111"/>
        <v>82.35294117647058</v>
      </c>
    </row>
    <row r="496" spans="1:40" ht="30" customHeight="1" x14ac:dyDescent="0.2">
      <c r="A496" s="41">
        <f>'STUDENT NAMELIST'!A484</f>
        <v>480</v>
      </c>
      <c r="B496" s="65" t="str">
        <f>'STUDENT NAMELIST'!B484</f>
        <v>2023PEC AI 337</v>
      </c>
      <c r="C496" s="65">
        <f>'STUDENT NAMELIST'!C484</f>
        <v>211423243487</v>
      </c>
      <c r="D496" s="98" t="str">
        <f>'STUDENT NAMELIST'!D484</f>
        <v>VISHAL J</v>
      </c>
      <c r="E496" s="41">
        <v>2</v>
      </c>
      <c r="F496" s="41">
        <v>2</v>
      </c>
      <c r="G496" s="41">
        <v>2</v>
      </c>
      <c r="H496" s="41">
        <v>2</v>
      </c>
      <c r="I496" s="41">
        <v>2</v>
      </c>
      <c r="J496" s="41">
        <v>2</v>
      </c>
      <c r="K496" s="41">
        <v>1</v>
      </c>
      <c r="L496" s="41">
        <v>0</v>
      </c>
      <c r="M496" s="41">
        <v>0</v>
      </c>
      <c r="N496" s="41">
        <v>0</v>
      </c>
      <c r="O496" s="91">
        <v>10</v>
      </c>
      <c r="P496" s="91">
        <v>0</v>
      </c>
      <c r="Q496" s="91">
        <v>0</v>
      </c>
      <c r="R496" s="237">
        <v>10</v>
      </c>
      <c r="S496" s="91">
        <v>9</v>
      </c>
      <c r="T496" s="91">
        <v>0</v>
      </c>
      <c r="U496" s="91">
        <v>10</v>
      </c>
      <c r="V496" s="91">
        <v>0</v>
      </c>
      <c r="W496" s="91">
        <v>0</v>
      </c>
      <c r="X496" s="91">
        <v>5</v>
      </c>
      <c r="Y496" s="91">
        <v>10</v>
      </c>
      <c r="Z496" s="91">
        <v>0</v>
      </c>
      <c r="AA496" s="92">
        <f t="shared" si="112"/>
        <v>67</v>
      </c>
      <c r="AB496" s="284">
        <f t="shared" si="100"/>
        <v>5</v>
      </c>
      <c r="AC496" s="284">
        <f t="shared" si="101"/>
        <v>0</v>
      </c>
      <c r="AD496" s="284">
        <f t="shared" si="102"/>
        <v>43</v>
      </c>
      <c r="AE496" s="284">
        <f t="shared" si="103"/>
        <v>6</v>
      </c>
      <c r="AF496" s="284">
        <f t="shared" si="104"/>
        <v>7</v>
      </c>
      <c r="AG496" s="284">
        <f t="shared" si="113"/>
        <v>14</v>
      </c>
      <c r="AH496" s="4">
        <f t="shared" si="105"/>
        <v>67</v>
      </c>
      <c r="AI496" s="254">
        <f t="shared" si="106"/>
        <v>83.333333333333343</v>
      </c>
      <c r="AJ496" s="254">
        <f t="shared" si="107"/>
        <v>0</v>
      </c>
      <c r="AK496" s="254">
        <f t="shared" si="108"/>
        <v>76.785714285714292</v>
      </c>
      <c r="AL496" s="254">
        <f t="shared" si="109"/>
        <v>100</v>
      </c>
      <c r="AM496" s="254">
        <f t="shared" si="110"/>
        <v>46.666666666666664</v>
      </c>
      <c r="AN496" s="254">
        <f t="shared" si="111"/>
        <v>93.333333333333329</v>
      </c>
    </row>
    <row r="497" spans="1:40" ht="30" customHeight="1" x14ac:dyDescent="0.2">
      <c r="A497" s="41">
        <f>'STUDENT NAMELIST'!A485</f>
        <v>481</v>
      </c>
      <c r="B497" s="65" t="str">
        <f>'STUDENT NAMELIST'!B485</f>
        <v>2023PEC AI 280</v>
      </c>
      <c r="C497" s="65">
        <f>'STUDENT NAMELIST'!C485</f>
        <v>211423243488</v>
      </c>
      <c r="D497" s="98" t="str">
        <f>'STUDENT NAMELIST'!D485</f>
        <v>VISHVA DHARSHINI R</v>
      </c>
      <c r="E497" s="41">
        <v>2</v>
      </c>
      <c r="F497" s="41">
        <v>2</v>
      </c>
      <c r="G497" s="41">
        <v>2</v>
      </c>
      <c r="H497" s="41">
        <v>2</v>
      </c>
      <c r="I497" s="41">
        <v>2</v>
      </c>
      <c r="J497" s="41">
        <v>2</v>
      </c>
      <c r="K497" s="41">
        <v>2</v>
      </c>
      <c r="L497" s="41">
        <v>2</v>
      </c>
      <c r="M497" s="41">
        <v>0</v>
      </c>
      <c r="N497" s="41">
        <v>0</v>
      </c>
      <c r="O497" s="91">
        <v>0</v>
      </c>
      <c r="P497" s="91">
        <v>11</v>
      </c>
      <c r="Q497" s="91">
        <v>12</v>
      </c>
      <c r="R497" s="237">
        <v>0</v>
      </c>
      <c r="S497" s="91">
        <v>0</v>
      </c>
      <c r="T497" s="91">
        <v>12</v>
      </c>
      <c r="U497" s="91">
        <v>0</v>
      </c>
      <c r="V497" s="91">
        <v>12</v>
      </c>
      <c r="W497" s="91">
        <v>7</v>
      </c>
      <c r="X497" s="91">
        <v>0</v>
      </c>
      <c r="Y497" s="91">
        <v>0</v>
      </c>
      <c r="Z497" s="91">
        <v>12</v>
      </c>
      <c r="AA497" s="92">
        <f t="shared" si="112"/>
        <v>82</v>
      </c>
      <c r="AB497" s="284">
        <f t="shared" si="100"/>
        <v>6</v>
      </c>
      <c r="AC497" s="284">
        <f t="shared" si="101"/>
        <v>0</v>
      </c>
      <c r="AD497" s="284">
        <f t="shared" si="102"/>
        <v>39</v>
      </c>
      <c r="AE497" s="284">
        <f t="shared" si="103"/>
        <v>6</v>
      </c>
      <c r="AF497" s="284">
        <f t="shared" si="104"/>
        <v>14</v>
      </c>
      <c r="AG497" s="284">
        <f t="shared" si="113"/>
        <v>14</v>
      </c>
      <c r="AH497" s="4">
        <f t="shared" si="105"/>
        <v>82</v>
      </c>
      <c r="AI497" s="254">
        <f t="shared" si="106"/>
        <v>100</v>
      </c>
      <c r="AJ497" s="254">
        <f t="shared" si="107"/>
        <v>0</v>
      </c>
      <c r="AK497" s="254">
        <f t="shared" si="108"/>
        <v>90.697674418604649</v>
      </c>
      <c r="AL497" s="254">
        <f t="shared" si="109"/>
        <v>100</v>
      </c>
      <c r="AM497" s="254">
        <f t="shared" si="110"/>
        <v>82.35294117647058</v>
      </c>
      <c r="AN497" s="254">
        <f t="shared" si="111"/>
        <v>82.35294117647058</v>
      </c>
    </row>
    <row r="498" spans="1:40" ht="30" customHeight="1" x14ac:dyDescent="0.2">
      <c r="A498" s="41">
        <f>'STUDENT NAMELIST'!A486</f>
        <v>482</v>
      </c>
      <c r="B498" s="65" t="str">
        <f>'STUDENT NAMELIST'!B486</f>
        <v>2023PEC AI 338</v>
      </c>
      <c r="C498" s="65">
        <f>'STUDENT NAMELIST'!C486</f>
        <v>211423243489</v>
      </c>
      <c r="D498" s="98" t="str">
        <f>'STUDENT NAMELIST'!D486</f>
        <v>VISHWA RAVI T</v>
      </c>
      <c r="E498" s="41">
        <v>2</v>
      </c>
      <c r="F498" s="41">
        <v>2</v>
      </c>
      <c r="G498" s="41">
        <v>2</v>
      </c>
      <c r="H498" s="41">
        <v>1</v>
      </c>
      <c r="I498" s="41">
        <v>0</v>
      </c>
      <c r="J498" s="41">
        <v>0</v>
      </c>
      <c r="K498" s="41">
        <v>0</v>
      </c>
      <c r="L498" s="41">
        <v>0</v>
      </c>
      <c r="M498" s="41">
        <v>0</v>
      </c>
      <c r="N498" s="41">
        <v>0</v>
      </c>
      <c r="O498" s="91">
        <v>6</v>
      </c>
      <c r="P498" s="91">
        <v>0</v>
      </c>
      <c r="Q498" s="91">
        <v>0</v>
      </c>
      <c r="R498" s="237">
        <v>6</v>
      </c>
      <c r="S498" s="91">
        <v>5</v>
      </c>
      <c r="T498" s="91">
        <v>0</v>
      </c>
      <c r="U498" s="91">
        <v>6</v>
      </c>
      <c r="V498" s="91">
        <v>0</v>
      </c>
      <c r="W498" s="91">
        <v>0</v>
      </c>
      <c r="X498" s="91">
        <v>4</v>
      </c>
      <c r="Y498" s="91">
        <v>5</v>
      </c>
      <c r="Z498" s="91">
        <v>0</v>
      </c>
      <c r="AA498" s="92">
        <f t="shared" si="112"/>
        <v>39</v>
      </c>
      <c r="AB498" s="284">
        <f t="shared" si="100"/>
        <v>4</v>
      </c>
      <c r="AC498" s="284">
        <f t="shared" si="101"/>
        <v>0</v>
      </c>
      <c r="AD498" s="284">
        <f t="shared" si="102"/>
        <v>24</v>
      </c>
      <c r="AE498" s="284">
        <f t="shared" si="103"/>
        <v>6</v>
      </c>
      <c r="AF498" s="284">
        <f t="shared" si="104"/>
        <v>6</v>
      </c>
      <c r="AG498" s="284">
        <f t="shared" si="113"/>
        <v>14</v>
      </c>
      <c r="AH498" s="4">
        <f t="shared" si="105"/>
        <v>39</v>
      </c>
      <c r="AI498" s="254">
        <f t="shared" si="106"/>
        <v>66.666666666666657</v>
      </c>
      <c r="AJ498" s="254">
        <f t="shared" si="107"/>
        <v>0</v>
      </c>
      <c r="AK498" s="254">
        <f t="shared" si="108"/>
        <v>42.857142857142854</v>
      </c>
      <c r="AL498" s="254">
        <f t="shared" si="109"/>
        <v>100</v>
      </c>
      <c r="AM498" s="254">
        <f t="shared" si="110"/>
        <v>40</v>
      </c>
      <c r="AN498" s="254">
        <f t="shared" si="111"/>
        <v>93.333333333333329</v>
      </c>
    </row>
    <row r="499" spans="1:40" ht="30" customHeight="1" x14ac:dyDescent="0.2">
      <c r="A499" s="41">
        <f>'STUDENT NAMELIST'!A487</f>
        <v>483</v>
      </c>
      <c r="B499" s="65" t="str">
        <f>'STUDENT NAMELIST'!B487</f>
        <v>2023PEC AI 339</v>
      </c>
      <c r="C499" s="65">
        <f>'STUDENT NAMELIST'!C487</f>
        <v>211423243491</v>
      </c>
      <c r="D499" s="98" t="str">
        <f>'STUDENT NAMELIST'!D487</f>
        <v>VUCHURU BHARATH</v>
      </c>
      <c r="E499" s="41">
        <v>2</v>
      </c>
      <c r="F499" s="41">
        <v>2</v>
      </c>
      <c r="G499" s="41">
        <v>2</v>
      </c>
      <c r="H499" s="41">
        <v>2</v>
      </c>
      <c r="I499" s="41">
        <v>2</v>
      </c>
      <c r="J499" s="41">
        <v>0</v>
      </c>
      <c r="K499" s="41">
        <v>0</v>
      </c>
      <c r="L499" s="41">
        <v>0</v>
      </c>
      <c r="M499" s="41">
        <v>0</v>
      </c>
      <c r="N499" s="41">
        <v>0</v>
      </c>
      <c r="O499" s="91">
        <v>0</v>
      </c>
      <c r="P499" s="91">
        <v>7</v>
      </c>
      <c r="Q499" s="91">
        <v>7</v>
      </c>
      <c r="R499" s="237">
        <v>0</v>
      </c>
      <c r="S499" s="91">
        <v>0</v>
      </c>
      <c r="T499" s="91">
        <v>7</v>
      </c>
      <c r="U499" s="91">
        <v>0</v>
      </c>
      <c r="V499" s="91">
        <v>7</v>
      </c>
      <c r="W499" s="91">
        <v>4</v>
      </c>
      <c r="X499" s="91">
        <v>0</v>
      </c>
      <c r="Y499" s="91">
        <v>0</v>
      </c>
      <c r="Z499" s="91">
        <v>12</v>
      </c>
      <c r="AA499" s="92">
        <f t="shared" si="112"/>
        <v>54</v>
      </c>
      <c r="AB499" s="284">
        <f t="shared" si="100"/>
        <v>4</v>
      </c>
      <c r="AC499" s="284">
        <f t="shared" si="101"/>
        <v>0</v>
      </c>
      <c r="AD499" s="284">
        <f t="shared" si="102"/>
        <v>25</v>
      </c>
      <c r="AE499" s="284">
        <f t="shared" si="103"/>
        <v>6</v>
      </c>
      <c r="AF499" s="284">
        <f t="shared" si="104"/>
        <v>14</v>
      </c>
      <c r="AG499" s="284">
        <f t="shared" si="113"/>
        <v>14</v>
      </c>
      <c r="AH499" s="4">
        <f t="shared" si="105"/>
        <v>54</v>
      </c>
      <c r="AI499" s="254">
        <f t="shared" si="106"/>
        <v>66.666666666666657</v>
      </c>
      <c r="AJ499" s="254">
        <f t="shared" si="107"/>
        <v>0</v>
      </c>
      <c r="AK499" s="254">
        <f t="shared" si="108"/>
        <v>58.139534883720934</v>
      </c>
      <c r="AL499" s="254">
        <f t="shared" si="109"/>
        <v>100</v>
      </c>
      <c r="AM499" s="254">
        <f t="shared" si="110"/>
        <v>82.35294117647058</v>
      </c>
      <c r="AN499" s="254">
        <f t="shared" si="111"/>
        <v>82.35294117647058</v>
      </c>
    </row>
    <row r="500" spans="1:40" ht="30" customHeight="1" x14ac:dyDescent="0.2">
      <c r="A500" s="41">
        <f>'STUDENT NAMELIST'!A488</f>
        <v>484</v>
      </c>
      <c r="B500" s="65" t="str">
        <f>'STUDENT NAMELIST'!B488</f>
        <v>2023PEC AI 340</v>
      </c>
      <c r="C500" s="65">
        <f>'STUDENT NAMELIST'!C488</f>
        <v>211423243492</v>
      </c>
      <c r="D500" s="98" t="str">
        <f>'STUDENT NAMELIST'!D488</f>
        <v>YASHWANTH S</v>
      </c>
      <c r="E500" s="41">
        <v>2</v>
      </c>
      <c r="F500" s="41">
        <v>2</v>
      </c>
      <c r="G500" s="41">
        <v>2</v>
      </c>
      <c r="H500" s="41">
        <v>2</v>
      </c>
      <c r="I500" s="41">
        <v>2</v>
      </c>
      <c r="J500" s="41">
        <v>2</v>
      </c>
      <c r="K500" s="41">
        <v>2</v>
      </c>
      <c r="L500" s="41">
        <v>0</v>
      </c>
      <c r="M500" s="41">
        <v>0</v>
      </c>
      <c r="N500" s="41">
        <v>0</v>
      </c>
      <c r="O500" s="91">
        <v>10</v>
      </c>
      <c r="P500" s="91">
        <v>0</v>
      </c>
      <c r="Q500" s="91">
        <v>0</v>
      </c>
      <c r="R500" s="237">
        <v>10</v>
      </c>
      <c r="S500" s="91">
        <v>9</v>
      </c>
      <c r="T500" s="91">
        <v>0</v>
      </c>
      <c r="U500" s="91">
        <v>10</v>
      </c>
      <c r="V500" s="91">
        <v>0</v>
      </c>
      <c r="W500" s="91">
        <v>0</v>
      </c>
      <c r="X500" s="91">
        <v>12</v>
      </c>
      <c r="Y500" s="91">
        <v>10</v>
      </c>
      <c r="Z500" s="91">
        <v>0</v>
      </c>
      <c r="AA500" s="92">
        <f t="shared" si="112"/>
        <v>75</v>
      </c>
      <c r="AB500" s="284">
        <f t="shared" si="100"/>
        <v>6</v>
      </c>
      <c r="AC500" s="284">
        <f t="shared" si="101"/>
        <v>0</v>
      </c>
      <c r="AD500" s="284">
        <f t="shared" si="102"/>
        <v>43</v>
      </c>
      <c r="AE500" s="284">
        <f t="shared" si="103"/>
        <v>6</v>
      </c>
      <c r="AF500" s="284">
        <f t="shared" si="104"/>
        <v>14</v>
      </c>
      <c r="AG500" s="284">
        <f t="shared" si="113"/>
        <v>14</v>
      </c>
      <c r="AH500" s="4">
        <f t="shared" si="105"/>
        <v>75</v>
      </c>
      <c r="AI500" s="254">
        <f t="shared" si="106"/>
        <v>100</v>
      </c>
      <c r="AJ500" s="254">
        <f t="shared" si="107"/>
        <v>0</v>
      </c>
      <c r="AK500" s="254">
        <f t="shared" si="108"/>
        <v>76.785714285714292</v>
      </c>
      <c r="AL500" s="254">
        <f t="shared" si="109"/>
        <v>100</v>
      </c>
      <c r="AM500" s="254">
        <f t="shared" si="110"/>
        <v>93.333333333333329</v>
      </c>
      <c r="AN500" s="254">
        <f t="shared" si="111"/>
        <v>93.333333333333329</v>
      </c>
    </row>
    <row r="501" spans="1:40" ht="30" customHeight="1" x14ac:dyDescent="0.2">
      <c r="A501" s="41">
        <f>'STUDENT NAMELIST'!A489</f>
        <v>485</v>
      </c>
      <c r="B501" s="65" t="str">
        <f>'STUDENT NAMELIST'!B489</f>
        <v>2023PEC AI 341</v>
      </c>
      <c r="C501" s="65">
        <f>'STUDENT NAMELIST'!C489</f>
        <v>211423243493</v>
      </c>
      <c r="D501" s="98" t="str">
        <f>'STUDENT NAMELIST'!D489</f>
        <v>YESHWANTH C</v>
      </c>
      <c r="E501" s="41">
        <v>2</v>
      </c>
      <c r="F501" s="41">
        <v>2</v>
      </c>
      <c r="G501" s="41">
        <v>2</v>
      </c>
      <c r="H501" s="41">
        <v>2</v>
      </c>
      <c r="I501" s="41">
        <v>2</v>
      </c>
      <c r="J501" s="41">
        <v>0</v>
      </c>
      <c r="K501" s="41">
        <v>0</v>
      </c>
      <c r="L501" s="41">
        <v>0</v>
      </c>
      <c r="M501" s="41">
        <v>0</v>
      </c>
      <c r="N501" s="41">
        <v>0</v>
      </c>
      <c r="O501" s="91">
        <v>0</v>
      </c>
      <c r="P501" s="91">
        <v>7</v>
      </c>
      <c r="Q501" s="91">
        <v>7</v>
      </c>
      <c r="R501" s="237">
        <v>0</v>
      </c>
      <c r="S501" s="91">
        <v>0</v>
      </c>
      <c r="T501" s="91">
        <v>7</v>
      </c>
      <c r="U501" s="91">
        <v>0</v>
      </c>
      <c r="V501" s="91">
        <v>7</v>
      </c>
      <c r="W501" s="91">
        <v>4</v>
      </c>
      <c r="X501" s="91">
        <v>0</v>
      </c>
      <c r="Y501" s="91">
        <v>0</v>
      </c>
      <c r="Z501" s="91">
        <v>8</v>
      </c>
      <c r="AA501" s="92">
        <f t="shared" si="112"/>
        <v>50</v>
      </c>
      <c r="AB501" s="284">
        <f t="shared" si="100"/>
        <v>4</v>
      </c>
      <c r="AC501" s="284">
        <f t="shared" si="101"/>
        <v>0</v>
      </c>
      <c r="AD501" s="284">
        <f t="shared" si="102"/>
        <v>25</v>
      </c>
      <c r="AE501" s="284">
        <f t="shared" si="103"/>
        <v>6</v>
      </c>
      <c r="AF501" s="284">
        <f t="shared" si="104"/>
        <v>10</v>
      </c>
      <c r="AG501" s="284">
        <f t="shared" si="113"/>
        <v>14</v>
      </c>
      <c r="AH501" s="4">
        <f t="shared" si="105"/>
        <v>50</v>
      </c>
      <c r="AI501" s="254">
        <f t="shared" si="106"/>
        <v>66.666666666666657</v>
      </c>
      <c r="AJ501" s="254">
        <f t="shared" si="107"/>
        <v>0</v>
      </c>
      <c r="AK501" s="254">
        <f t="shared" si="108"/>
        <v>58.139534883720934</v>
      </c>
      <c r="AL501" s="254">
        <f t="shared" si="109"/>
        <v>100</v>
      </c>
      <c r="AM501" s="254">
        <f t="shared" si="110"/>
        <v>58.82352941176471</v>
      </c>
      <c r="AN501" s="254">
        <f t="shared" si="111"/>
        <v>82.35294117647058</v>
      </c>
    </row>
    <row r="502" spans="1:40" ht="30" customHeight="1" x14ac:dyDescent="0.2">
      <c r="A502" s="41">
        <f>'STUDENT NAMELIST'!A490</f>
        <v>486</v>
      </c>
      <c r="B502" s="65" t="str">
        <f>'STUDENT NAMELIST'!B490</f>
        <v>2023PEC AI 342</v>
      </c>
      <c r="C502" s="65">
        <f>'STUDENT NAMELIST'!C490</f>
        <v>211423243494</v>
      </c>
      <c r="D502" s="98" t="str">
        <f>'STUDENT NAMELIST'!D490</f>
        <v>YESHWANTH V</v>
      </c>
      <c r="E502" s="41">
        <v>2</v>
      </c>
      <c r="F502" s="41">
        <v>2</v>
      </c>
      <c r="G502" s="41">
        <v>2</v>
      </c>
      <c r="H502" s="41">
        <v>2</v>
      </c>
      <c r="I502" s="41">
        <v>0</v>
      </c>
      <c r="J502" s="41">
        <v>0</v>
      </c>
      <c r="K502" s="41">
        <v>0</v>
      </c>
      <c r="L502" s="41">
        <v>0</v>
      </c>
      <c r="M502" s="41">
        <v>0</v>
      </c>
      <c r="N502" s="41">
        <v>0</v>
      </c>
      <c r="O502" s="91">
        <v>6</v>
      </c>
      <c r="P502" s="91">
        <v>0</v>
      </c>
      <c r="Q502" s="91">
        <v>0</v>
      </c>
      <c r="R502" s="237">
        <v>6</v>
      </c>
      <c r="S502" s="91">
        <v>5</v>
      </c>
      <c r="T502" s="91">
        <v>0</v>
      </c>
      <c r="U502" s="91">
        <v>6</v>
      </c>
      <c r="V502" s="91">
        <v>0</v>
      </c>
      <c r="W502" s="91">
        <v>0</v>
      </c>
      <c r="X502" s="91">
        <v>8</v>
      </c>
      <c r="Y502" s="91">
        <v>6</v>
      </c>
      <c r="Z502" s="91">
        <v>0</v>
      </c>
      <c r="AA502" s="92">
        <f t="shared" si="112"/>
        <v>45</v>
      </c>
      <c r="AB502" s="284">
        <f t="shared" si="100"/>
        <v>4</v>
      </c>
      <c r="AC502" s="284">
        <f t="shared" si="101"/>
        <v>0</v>
      </c>
      <c r="AD502" s="284">
        <f t="shared" si="102"/>
        <v>25</v>
      </c>
      <c r="AE502" s="284">
        <f t="shared" si="103"/>
        <v>6</v>
      </c>
      <c r="AF502" s="284">
        <f t="shared" si="104"/>
        <v>10</v>
      </c>
      <c r="AG502" s="284">
        <f t="shared" si="113"/>
        <v>14</v>
      </c>
      <c r="AH502" s="4">
        <f t="shared" si="105"/>
        <v>45</v>
      </c>
      <c r="AI502" s="254">
        <f t="shared" si="106"/>
        <v>66.666666666666657</v>
      </c>
      <c r="AJ502" s="254">
        <f t="shared" si="107"/>
        <v>0</v>
      </c>
      <c r="AK502" s="254">
        <f t="shared" si="108"/>
        <v>44.642857142857146</v>
      </c>
      <c r="AL502" s="254">
        <f t="shared" si="109"/>
        <v>100</v>
      </c>
      <c r="AM502" s="254">
        <f t="shared" si="110"/>
        <v>66.666666666666657</v>
      </c>
      <c r="AN502" s="254">
        <f t="shared" si="111"/>
        <v>93.333333333333329</v>
      </c>
    </row>
    <row r="503" spans="1:40" ht="30" customHeight="1" x14ac:dyDescent="0.2">
      <c r="A503" s="41">
        <f>'STUDENT NAMELIST'!A491</f>
        <v>487</v>
      </c>
      <c r="B503" s="65" t="str">
        <f>'STUDENT NAMELIST'!B491</f>
        <v>2023PEC AI 343</v>
      </c>
      <c r="C503" s="65">
        <f>'STUDENT NAMELIST'!C491</f>
        <v>211423243495</v>
      </c>
      <c r="D503" s="98" t="str">
        <f>'STUDENT NAMELIST'!D491</f>
        <v>YESVANTH K</v>
      </c>
      <c r="E503" s="41">
        <v>2</v>
      </c>
      <c r="F503" s="41">
        <v>2</v>
      </c>
      <c r="G503" s="41">
        <v>2</v>
      </c>
      <c r="H503" s="41">
        <v>2</v>
      </c>
      <c r="I503" s="41">
        <v>2</v>
      </c>
      <c r="J503" s="41">
        <v>1</v>
      </c>
      <c r="K503" s="41">
        <v>0</v>
      </c>
      <c r="L503" s="41">
        <v>0</v>
      </c>
      <c r="M503" s="41">
        <v>0</v>
      </c>
      <c r="N503" s="41">
        <v>0</v>
      </c>
      <c r="O503" s="91">
        <v>0</v>
      </c>
      <c r="P503" s="91">
        <v>8</v>
      </c>
      <c r="Q503" s="91">
        <v>8</v>
      </c>
      <c r="R503" s="237">
        <v>0</v>
      </c>
      <c r="S503" s="91">
        <v>0</v>
      </c>
      <c r="T503" s="91">
        <v>8</v>
      </c>
      <c r="U503" s="91">
        <v>0</v>
      </c>
      <c r="V503" s="91">
        <v>8</v>
      </c>
      <c r="W503" s="91">
        <v>5</v>
      </c>
      <c r="X503" s="91">
        <v>0</v>
      </c>
      <c r="Y503" s="91">
        <v>0</v>
      </c>
      <c r="Z503" s="91">
        <v>10</v>
      </c>
      <c r="AA503" s="92">
        <f t="shared" si="112"/>
        <v>58</v>
      </c>
      <c r="AB503" s="284">
        <f t="shared" si="100"/>
        <v>4</v>
      </c>
      <c r="AC503" s="284">
        <f t="shared" si="101"/>
        <v>0</v>
      </c>
      <c r="AD503" s="284">
        <f t="shared" si="102"/>
        <v>28</v>
      </c>
      <c r="AE503" s="284">
        <f t="shared" si="103"/>
        <v>6</v>
      </c>
      <c r="AF503" s="284">
        <f t="shared" si="104"/>
        <v>12</v>
      </c>
      <c r="AG503" s="284">
        <f t="shared" si="113"/>
        <v>14</v>
      </c>
      <c r="AH503" s="4">
        <f t="shared" si="105"/>
        <v>58</v>
      </c>
      <c r="AI503" s="254">
        <f t="shared" si="106"/>
        <v>66.666666666666657</v>
      </c>
      <c r="AJ503" s="254">
        <f t="shared" si="107"/>
        <v>0</v>
      </c>
      <c r="AK503" s="254">
        <f t="shared" si="108"/>
        <v>65.116279069767444</v>
      </c>
      <c r="AL503" s="254">
        <f t="shared" si="109"/>
        <v>100</v>
      </c>
      <c r="AM503" s="254">
        <f t="shared" si="110"/>
        <v>70.588235294117652</v>
      </c>
      <c r="AN503" s="254">
        <f t="shared" si="111"/>
        <v>82.35294117647058</v>
      </c>
    </row>
    <row r="504" spans="1:40" ht="30" customHeight="1" x14ac:dyDescent="0.2">
      <c r="A504" s="41">
        <f>'STUDENT NAMELIST'!A492</f>
        <v>488</v>
      </c>
      <c r="B504" s="65" t="str">
        <f>'STUDENT NAMELIST'!B492</f>
        <v>2023PEC AI 344</v>
      </c>
      <c r="C504" s="65">
        <f>'STUDENT NAMELIST'!C492</f>
        <v>211423243496</v>
      </c>
      <c r="D504" s="98" t="str">
        <f>'STUDENT NAMELIST'!D492</f>
        <v>G YESWANTH</v>
      </c>
      <c r="E504" s="41">
        <v>2</v>
      </c>
      <c r="F504" s="41">
        <v>2</v>
      </c>
      <c r="G504" s="41">
        <v>2</v>
      </c>
      <c r="H504" s="41">
        <v>2</v>
      </c>
      <c r="I504" s="41">
        <v>2</v>
      </c>
      <c r="J504" s="41">
        <v>2</v>
      </c>
      <c r="K504" s="41">
        <v>2</v>
      </c>
      <c r="L504" s="41">
        <v>1</v>
      </c>
      <c r="M504" s="41">
        <v>0</v>
      </c>
      <c r="N504" s="41">
        <v>0</v>
      </c>
      <c r="O504" s="91">
        <v>11</v>
      </c>
      <c r="P504" s="91">
        <v>0</v>
      </c>
      <c r="Q504" s="91">
        <v>0</v>
      </c>
      <c r="R504" s="237">
        <v>11</v>
      </c>
      <c r="S504" s="91">
        <v>10</v>
      </c>
      <c r="T504" s="91">
        <v>0</v>
      </c>
      <c r="U504" s="91">
        <v>11</v>
      </c>
      <c r="V504" s="91">
        <v>0</v>
      </c>
      <c r="W504" s="91">
        <v>0</v>
      </c>
      <c r="X504" s="91">
        <v>12</v>
      </c>
      <c r="Y504" s="91">
        <v>11</v>
      </c>
      <c r="Z504" s="91">
        <v>0</v>
      </c>
      <c r="AA504" s="92">
        <f t="shared" si="112"/>
        <v>81</v>
      </c>
      <c r="AB504" s="284">
        <f t="shared" si="100"/>
        <v>6</v>
      </c>
      <c r="AC504" s="284">
        <f t="shared" si="101"/>
        <v>0</v>
      </c>
      <c r="AD504" s="284">
        <f t="shared" si="102"/>
        <v>47</v>
      </c>
      <c r="AE504" s="284">
        <f t="shared" si="103"/>
        <v>6</v>
      </c>
      <c r="AF504" s="284">
        <f t="shared" si="104"/>
        <v>14</v>
      </c>
      <c r="AG504" s="284">
        <f t="shared" si="113"/>
        <v>14</v>
      </c>
      <c r="AH504" s="4">
        <f t="shared" si="105"/>
        <v>81</v>
      </c>
      <c r="AI504" s="254">
        <f t="shared" si="106"/>
        <v>100</v>
      </c>
      <c r="AJ504" s="254">
        <f t="shared" si="107"/>
        <v>0</v>
      </c>
      <c r="AK504" s="254">
        <f t="shared" si="108"/>
        <v>83.928571428571431</v>
      </c>
      <c r="AL504" s="254">
        <f t="shared" si="109"/>
        <v>100</v>
      </c>
      <c r="AM504" s="254">
        <f t="shared" si="110"/>
        <v>93.333333333333329</v>
      </c>
      <c r="AN504" s="254">
        <f t="shared" si="111"/>
        <v>93.333333333333329</v>
      </c>
    </row>
    <row r="505" spans="1:40" ht="30" customHeight="1" x14ac:dyDescent="0.2">
      <c r="A505" s="41">
        <f>'STUDENT NAMELIST'!A493</f>
        <v>489</v>
      </c>
      <c r="B505" s="65" t="str">
        <f>'STUDENT NAMELIST'!B493</f>
        <v>2023PEC AI 345</v>
      </c>
      <c r="C505" s="65">
        <f>'STUDENT NAMELIST'!C493</f>
        <v>211423243497</v>
      </c>
      <c r="D505" s="98" t="str">
        <f>'STUDENT NAMELIST'!D493</f>
        <v>YOGESH M P</v>
      </c>
      <c r="E505" s="41">
        <v>2</v>
      </c>
      <c r="F505" s="41">
        <v>2</v>
      </c>
      <c r="G505" s="41">
        <v>2</v>
      </c>
      <c r="H505" s="41">
        <v>2</v>
      </c>
      <c r="I505" s="41">
        <v>2</v>
      </c>
      <c r="J505" s="41">
        <v>0</v>
      </c>
      <c r="K505" s="41">
        <v>0</v>
      </c>
      <c r="L505" s="41">
        <v>0</v>
      </c>
      <c r="M505" s="41">
        <v>0</v>
      </c>
      <c r="N505" s="41">
        <v>0</v>
      </c>
      <c r="O505" s="91">
        <v>0</v>
      </c>
      <c r="P505" s="91">
        <v>7</v>
      </c>
      <c r="Q505" s="91">
        <v>7</v>
      </c>
      <c r="R505" s="237">
        <v>0</v>
      </c>
      <c r="S505" s="91">
        <v>0</v>
      </c>
      <c r="T505" s="91">
        <v>7</v>
      </c>
      <c r="U505" s="91">
        <v>0</v>
      </c>
      <c r="V505" s="91">
        <v>7</v>
      </c>
      <c r="W505" s="91">
        <v>4</v>
      </c>
      <c r="X505" s="91">
        <v>0</v>
      </c>
      <c r="Y505" s="91">
        <v>0</v>
      </c>
      <c r="Z505" s="91">
        <v>8</v>
      </c>
      <c r="AA505" s="92">
        <f t="shared" si="112"/>
        <v>50</v>
      </c>
      <c r="AB505" s="284">
        <f t="shared" si="100"/>
        <v>4</v>
      </c>
      <c r="AC505" s="284">
        <f t="shared" si="101"/>
        <v>0</v>
      </c>
      <c r="AD505" s="284">
        <f t="shared" si="102"/>
        <v>25</v>
      </c>
      <c r="AE505" s="284">
        <f t="shared" si="103"/>
        <v>6</v>
      </c>
      <c r="AF505" s="284">
        <f t="shared" si="104"/>
        <v>10</v>
      </c>
      <c r="AG505" s="284">
        <f t="shared" si="113"/>
        <v>14</v>
      </c>
      <c r="AH505" s="4">
        <f t="shared" si="105"/>
        <v>50</v>
      </c>
      <c r="AI505" s="254">
        <f t="shared" si="106"/>
        <v>66.666666666666657</v>
      </c>
      <c r="AJ505" s="254">
        <f t="shared" si="107"/>
        <v>0</v>
      </c>
      <c r="AK505" s="254">
        <f t="shared" si="108"/>
        <v>58.139534883720934</v>
      </c>
      <c r="AL505" s="254">
        <f t="shared" si="109"/>
        <v>100</v>
      </c>
      <c r="AM505" s="254">
        <f t="shared" si="110"/>
        <v>58.82352941176471</v>
      </c>
      <c r="AN505" s="254">
        <f t="shared" si="111"/>
        <v>82.35294117647058</v>
      </c>
    </row>
    <row r="506" spans="1:40" ht="30" customHeight="1" x14ac:dyDescent="0.2">
      <c r="A506" s="41">
        <f>'STUDENT NAMELIST'!A494</f>
        <v>490</v>
      </c>
      <c r="B506" s="65" t="str">
        <f>'STUDENT NAMELIST'!B494</f>
        <v>2023PEC AI 346</v>
      </c>
      <c r="C506" s="65">
        <f>'STUDENT NAMELIST'!C494</f>
        <v>211423243498</v>
      </c>
      <c r="D506" s="98" t="str">
        <f>'STUDENT NAMELIST'!D494</f>
        <v>YOGESH T</v>
      </c>
      <c r="E506" s="41">
        <v>2</v>
      </c>
      <c r="F506" s="41">
        <v>2</v>
      </c>
      <c r="G506" s="41">
        <v>2</v>
      </c>
      <c r="H506" s="41">
        <v>2</v>
      </c>
      <c r="I506" s="41">
        <v>2</v>
      </c>
      <c r="J506" s="41">
        <v>2</v>
      </c>
      <c r="K506" s="41">
        <v>2</v>
      </c>
      <c r="L506" s="41">
        <v>2</v>
      </c>
      <c r="M506" s="41">
        <v>1</v>
      </c>
      <c r="N506" s="41">
        <v>0</v>
      </c>
      <c r="O506" s="91">
        <v>13</v>
      </c>
      <c r="P506" s="91">
        <v>0</v>
      </c>
      <c r="Q506" s="91">
        <v>0</v>
      </c>
      <c r="R506" s="237">
        <v>13</v>
      </c>
      <c r="S506" s="91">
        <v>11</v>
      </c>
      <c r="T506" s="91">
        <v>0</v>
      </c>
      <c r="U506" s="91">
        <v>13</v>
      </c>
      <c r="V506" s="91">
        <v>0</v>
      </c>
      <c r="W506" s="91">
        <v>0</v>
      </c>
      <c r="X506" s="91">
        <v>12</v>
      </c>
      <c r="Y506" s="91">
        <v>13</v>
      </c>
      <c r="Z506" s="91">
        <v>0</v>
      </c>
      <c r="AA506" s="92">
        <f t="shared" si="112"/>
        <v>92</v>
      </c>
      <c r="AB506" s="284">
        <f t="shared" si="100"/>
        <v>6</v>
      </c>
      <c r="AC506" s="284">
        <f t="shared" si="101"/>
        <v>0</v>
      </c>
      <c r="AD506" s="284">
        <f t="shared" si="102"/>
        <v>54</v>
      </c>
      <c r="AE506" s="284">
        <f t="shared" si="103"/>
        <v>6</v>
      </c>
      <c r="AF506" s="284">
        <f t="shared" si="104"/>
        <v>14</v>
      </c>
      <c r="AG506" s="284">
        <f t="shared" si="113"/>
        <v>14</v>
      </c>
      <c r="AH506" s="4">
        <f t="shared" si="105"/>
        <v>92</v>
      </c>
      <c r="AI506" s="254">
        <f t="shared" si="106"/>
        <v>100</v>
      </c>
      <c r="AJ506" s="254">
        <f t="shared" si="107"/>
        <v>0</v>
      </c>
      <c r="AK506" s="254">
        <f t="shared" si="108"/>
        <v>96.428571428571431</v>
      </c>
      <c r="AL506" s="254">
        <f t="shared" si="109"/>
        <v>100</v>
      </c>
      <c r="AM506" s="254">
        <f t="shared" si="110"/>
        <v>93.333333333333329</v>
      </c>
      <c r="AN506" s="254">
        <f t="shared" si="111"/>
        <v>93.333333333333329</v>
      </c>
    </row>
    <row r="507" spans="1:40" ht="30" customHeight="1" x14ac:dyDescent="0.2">
      <c r="A507" s="41">
        <f>'STUDENT NAMELIST'!A495</f>
        <v>491</v>
      </c>
      <c r="B507" s="65" t="str">
        <f>'STUDENT NAMELIST'!B495</f>
        <v>2023PEC AI 347</v>
      </c>
      <c r="C507" s="65">
        <f>'STUDENT NAMELIST'!C495</f>
        <v>211423243499</v>
      </c>
      <c r="D507" s="98" t="str">
        <f>'STUDENT NAMELIST'!D495</f>
        <v>YOGESHWARAN S</v>
      </c>
      <c r="E507" s="41">
        <v>2</v>
      </c>
      <c r="F507" s="41">
        <v>2</v>
      </c>
      <c r="G507" s="41">
        <v>2</v>
      </c>
      <c r="H507" s="41">
        <v>1</v>
      </c>
      <c r="I507" s="41">
        <v>0</v>
      </c>
      <c r="J507" s="41">
        <v>0</v>
      </c>
      <c r="K507" s="41">
        <v>0</v>
      </c>
      <c r="L507" s="41">
        <v>0</v>
      </c>
      <c r="M507" s="41">
        <v>0</v>
      </c>
      <c r="N507" s="41">
        <v>0</v>
      </c>
      <c r="O507" s="91">
        <v>0</v>
      </c>
      <c r="P507" s="91">
        <v>5</v>
      </c>
      <c r="Q507" s="91">
        <v>5</v>
      </c>
      <c r="R507" s="237">
        <v>0</v>
      </c>
      <c r="S507" s="91">
        <v>0</v>
      </c>
      <c r="T507" s="91">
        <v>5</v>
      </c>
      <c r="U507" s="91">
        <v>0</v>
      </c>
      <c r="V507" s="91">
        <v>5</v>
      </c>
      <c r="W507" s="91">
        <v>3</v>
      </c>
      <c r="X507" s="91">
        <v>0</v>
      </c>
      <c r="Y507" s="91">
        <v>0</v>
      </c>
      <c r="Z507" s="91">
        <v>5</v>
      </c>
      <c r="AA507" s="92">
        <f t="shared" si="112"/>
        <v>35</v>
      </c>
      <c r="AB507" s="284">
        <f t="shared" si="100"/>
        <v>4</v>
      </c>
      <c r="AC507" s="284">
        <f t="shared" si="101"/>
        <v>0</v>
      </c>
      <c r="AD507" s="284">
        <f t="shared" si="102"/>
        <v>16</v>
      </c>
      <c r="AE507" s="284">
        <f t="shared" si="103"/>
        <v>6</v>
      </c>
      <c r="AF507" s="284">
        <f t="shared" si="104"/>
        <v>7</v>
      </c>
      <c r="AG507" s="284">
        <f t="shared" si="113"/>
        <v>14</v>
      </c>
      <c r="AH507" s="4">
        <f t="shared" si="105"/>
        <v>35</v>
      </c>
      <c r="AI507" s="254">
        <f t="shared" si="106"/>
        <v>66.666666666666657</v>
      </c>
      <c r="AJ507" s="254">
        <f t="shared" si="107"/>
        <v>0</v>
      </c>
      <c r="AK507" s="254">
        <f t="shared" si="108"/>
        <v>37.209302325581397</v>
      </c>
      <c r="AL507" s="254">
        <f t="shared" si="109"/>
        <v>100</v>
      </c>
      <c r="AM507" s="254">
        <f t="shared" si="110"/>
        <v>41.17647058823529</v>
      </c>
      <c r="AN507" s="254">
        <f t="shared" si="111"/>
        <v>82.35294117647058</v>
      </c>
    </row>
    <row r="508" spans="1:40" ht="30" customHeight="1" x14ac:dyDescent="0.2">
      <c r="A508" s="41">
        <f>'STUDENT NAMELIST'!A496</f>
        <v>492</v>
      </c>
      <c r="B508" s="65" t="str">
        <f>'STUDENT NAMELIST'!B496</f>
        <v>2023PEC AI 348</v>
      </c>
      <c r="C508" s="65">
        <f>'STUDENT NAMELIST'!C496</f>
        <v>211423243500</v>
      </c>
      <c r="D508" s="98" t="str">
        <f>'STUDENT NAMELIST'!D496</f>
        <v xml:space="preserve">YUGANDHAR E </v>
      </c>
      <c r="E508" s="41">
        <v>2</v>
      </c>
      <c r="F508" s="41">
        <v>2</v>
      </c>
      <c r="G508" s="41">
        <v>2</v>
      </c>
      <c r="H508" s="41">
        <v>2</v>
      </c>
      <c r="I508" s="41">
        <v>2</v>
      </c>
      <c r="J508" s="41">
        <v>2</v>
      </c>
      <c r="K508" s="41">
        <v>2</v>
      </c>
      <c r="L508" s="41">
        <v>0</v>
      </c>
      <c r="M508" s="41">
        <v>0</v>
      </c>
      <c r="N508" s="41">
        <v>0</v>
      </c>
      <c r="O508" s="91">
        <v>10</v>
      </c>
      <c r="P508" s="91">
        <v>0</v>
      </c>
      <c r="Q508" s="91">
        <v>0</v>
      </c>
      <c r="R508" s="237">
        <v>10</v>
      </c>
      <c r="S508" s="91">
        <v>9</v>
      </c>
      <c r="T508" s="91">
        <v>0</v>
      </c>
      <c r="U508" s="91">
        <v>10</v>
      </c>
      <c r="V508" s="91">
        <v>0</v>
      </c>
      <c r="W508" s="91">
        <v>0</v>
      </c>
      <c r="X508" s="91">
        <v>11</v>
      </c>
      <c r="Y508" s="91">
        <v>11</v>
      </c>
      <c r="Z508" s="91">
        <v>0</v>
      </c>
      <c r="AA508" s="92">
        <f t="shared" si="112"/>
        <v>75</v>
      </c>
      <c r="AB508" s="284">
        <f t="shared" si="100"/>
        <v>6</v>
      </c>
      <c r="AC508" s="284">
        <f t="shared" si="101"/>
        <v>0</v>
      </c>
      <c r="AD508" s="284">
        <f t="shared" si="102"/>
        <v>43</v>
      </c>
      <c r="AE508" s="284">
        <f t="shared" si="103"/>
        <v>6</v>
      </c>
      <c r="AF508" s="284">
        <f t="shared" si="104"/>
        <v>13</v>
      </c>
      <c r="AG508" s="284">
        <f t="shared" si="113"/>
        <v>14</v>
      </c>
      <c r="AH508" s="4">
        <f t="shared" si="105"/>
        <v>75</v>
      </c>
      <c r="AI508" s="254">
        <f t="shared" si="106"/>
        <v>100</v>
      </c>
      <c r="AJ508" s="254">
        <f t="shared" si="107"/>
        <v>0</v>
      </c>
      <c r="AK508" s="254">
        <f t="shared" si="108"/>
        <v>76.785714285714292</v>
      </c>
      <c r="AL508" s="254">
        <f t="shared" si="109"/>
        <v>100</v>
      </c>
      <c r="AM508" s="254">
        <f t="shared" si="110"/>
        <v>86.666666666666671</v>
      </c>
      <c r="AN508" s="254">
        <f t="shared" si="111"/>
        <v>93.333333333333329</v>
      </c>
    </row>
    <row r="509" spans="1:40" ht="30" customHeight="1" x14ac:dyDescent="0.2">
      <c r="A509" s="41">
        <f>'STUDENT NAMELIST'!A497</f>
        <v>493</v>
      </c>
      <c r="B509" s="65" t="str">
        <f>'STUDENT NAMELIST'!B497</f>
        <v>2023PEC AI 349</v>
      </c>
      <c r="C509" s="65">
        <f>'STUDENT NAMELIST'!C497</f>
        <v>211423243501</v>
      </c>
      <c r="D509" s="98" t="str">
        <f>'STUDENT NAMELIST'!D497</f>
        <v>YUGANDRAN D</v>
      </c>
      <c r="E509" s="82">
        <v>2</v>
      </c>
      <c r="F509" s="82">
        <v>2</v>
      </c>
      <c r="G509" s="82">
        <v>1</v>
      </c>
      <c r="H509" s="82">
        <v>1</v>
      </c>
      <c r="I509" s="82">
        <v>2</v>
      </c>
      <c r="J509" s="82">
        <v>2</v>
      </c>
      <c r="K509" s="82">
        <v>2</v>
      </c>
      <c r="L509" s="82">
        <v>2</v>
      </c>
      <c r="M509" s="82">
        <v>0</v>
      </c>
      <c r="N509" s="83">
        <v>2</v>
      </c>
      <c r="O509" s="84">
        <v>13</v>
      </c>
      <c r="P509" s="91">
        <v>0</v>
      </c>
      <c r="Q509" s="91">
        <v>13</v>
      </c>
      <c r="R509" s="237">
        <v>0</v>
      </c>
      <c r="S509" s="91">
        <v>13</v>
      </c>
      <c r="T509" s="91">
        <v>0</v>
      </c>
      <c r="U509" s="91">
        <v>13</v>
      </c>
      <c r="V509" s="91">
        <v>0</v>
      </c>
      <c r="W509" s="91">
        <v>0</v>
      </c>
      <c r="X509" s="91">
        <v>13</v>
      </c>
      <c r="Y509" s="91">
        <v>0</v>
      </c>
      <c r="Z509" s="91">
        <v>15</v>
      </c>
      <c r="AA509" s="92">
        <f t="shared" si="112"/>
        <v>96</v>
      </c>
      <c r="AB509" s="284">
        <f t="shared" si="100"/>
        <v>6</v>
      </c>
      <c r="AC509" s="284">
        <f t="shared" si="101"/>
        <v>2</v>
      </c>
      <c r="AD509" s="284">
        <f t="shared" si="102"/>
        <v>55</v>
      </c>
      <c r="AE509" s="284">
        <f t="shared" si="103"/>
        <v>6</v>
      </c>
      <c r="AF509" s="284">
        <f t="shared" si="104"/>
        <v>30</v>
      </c>
      <c r="AG509" s="284">
        <f t="shared" si="113"/>
        <v>14</v>
      </c>
      <c r="AH509" s="4">
        <f t="shared" si="105"/>
        <v>96</v>
      </c>
      <c r="AI509" s="254">
        <f t="shared" si="106"/>
        <v>100</v>
      </c>
      <c r="AJ509" s="254">
        <f t="shared" si="107"/>
        <v>100</v>
      </c>
      <c r="AK509" s="254">
        <f t="shared" si="108"/>
        <v>98.214285714285708</v>
      </c>
      <c r="AL509" s="254">
        <f t="shared" si="109"/>
        <v>100</v>
      </c>
      <c r="AM509" s="254">
        <f t="shared" si="110"/>
        <v>100</v>
      </c>
      <c r="AN509" s="254">
        <f t="shared" si="111"/>
        <v>46.666666666666664</v>
      </c>
    </row>
    <row r="510" spans="1:40" ht="30" customHeight="1" x14ac:dyDescent="0.2">
      <c r="A510" s="41">
        <f>'STUDENT NAMELIST'!A498</f>
        <v>494</v>
      </c>
      <c r="B510" s="65" t="str">
        <f>'STUDENT NAMELIST'!B498</f>
        <v>2023PEC AI 281</v>
      </c>
      <c r="C510" s="65">
        <f>'STUDENT NAMELIST'!C498</f>
        <v>211423243502</v>
      </c>
      <c r="D510" s="98" t="str">
        <f>'STUDENT NAMELIST'!D498</f>
        <v>YUVABHARATHI V</v>
      </c>
      <c r="E510" s="41">
        <v>2</v>
      </c>
      <c r="F510" s="41">
        <v>2</v>
      </c>
      <c r="G510" s="41">
        <v>2</v>
      </c>
      <c r="H510" s="41">
        <v>2</v>
      </c>
      <c r="I510" s="41">
        <v>2</v>
      </c>
      <c r="J510" s="41">
        <v>2</v>
      </c>
      <c r="K510" s="41">
        <v>2</v>
      </c>
      <c r="L510" s="41">
        <v>2</v>
      </c>
      <c r="M510" s="41">
        <v>2</v>
      </c>
      <c r="N510" s="41">
        <v>1</v>
      </c>
      <c r="O510" s="91">
        <v>13</v>
      </c>
      <c r="P510" s="91">
        <v>0</v>
      </c>
      <c r="Q510" s="91">
        <v>0</v>
      </c>
      <c r="R510" s="237">
        <v>13</v>
      </c>
      <c r="S510" s="91">
        <v>12</v>
      </c>
      <c r="T510" s="91">
        <v>0</v>
      </c>
      <c r="U510" s="91">
        <v>13</v>
      </c>
      <c r="V510" s="91">
        <v>0</v>
      </c>
      <c r="W510" s="91">
        <v>0</v>
      </c>
      <c r="X510" s="91">
        <v>10</v>
      </c>
      <c r="Y510" s="91">
        <v>14</v>
      </c>
      <c r="Z510" s="91">
        <v>0</v>
      </c>
      <c r="AA510" s="92">
        <f t="shared" si="112"/>
        <v>94</v>
      </c>
      <c r="AB510" s="284">
        <f t="shared" si="100"/>
        <v>6</v>
      </c>
      <c r="AC510" s="284">
        <f t="shared" si="101"/>
        <v>1</v>
      </c>
      <c r="AD510" s="284">
        <f t="shared" si="102"/>
        <v>55</v>
      </c>
      <c r="AE510" s="284">
        <f t="shared" si="103"/>
        <v>6</v>
      </c>
      <c r="AF510" s="284">
        <f t="shared" si="104"/>
        <v>12</v>
      </c>
      <c r="AG510" s="284">
        <f t="shared" si="113"/>
        <v>14</v>
      </c>
      <c r="AH510" s="4">
        <f t="shared" si="105"/>
        <v>94</v>
      </c>
      <c r="AI510" s="254">
        <f t="shared" si="106"/>
        <v>100</v>
      </c>
      <c r="AJ510" s="254">
        <f t="shared" si="107"/>
        <v>50</v>
      </c>
      <c r="AK510" s="254">
        <f t="shared" si="108"/>
        <v>98.214285714285708</v>
      </c>
      <c r="AL510" s="254">
        <f t="shared" si="109"/>
        <v>100</v>
      </c>
      <c r="AM510" s="254">
        <f t="shared" si="110"/>
        <v>80</v>
      </c>
      <c r="AN510" s="254">
        <f t="shared" si="111"/>
        <v>93.333333333333329</v>
      </c>
    </row>
    <row r="511" spans="1:40" ht="30" customHeight="1" x14ac:dyDescent="0.2">
      <c r="A511" s="41">
        <f>'STUDENT NAMELIST'!A499</f>
        <v>495</v>
      </c>
      <c r="B511" s="65" t="str">
        <f>'STUDENT NAMELIST'!B499</f>
        <v>2023PEC AI 350</v>
      </c>
      <c r="C511" s="65">
        <f>'STUDENT NAMELIST'!C499</f>
        <v>211423243503</v>
      </c>
      <c r="D511" s="98" t="str">
        <f>'STUDENT NAMELIST'!D499</f>
        <v>YUVAN SHANKAR G</v>
      </c>
      <c r="E511" s="41">
        <v>2</v>
      </c>
      <c r="F511" s="41">
        <v>0</v>
      </c>
      <c r="G511" s="41">
        <v>2</v>
      </c>
      <c r="H511" s="41">
        <v>2</v>
      </c>
      <c r="I511" s="41">
        <v>2</v>
      </c>
      <c r="J511" s="41">
        <v>0</v>
      </c>
      <c r="K511" s="41">
        <v>2</v>
      </c>
      <c r="L511" s="41">
        <v>0</v>
      </c>
      <c r="M511" s="41">
        <v>0</v>
      </c>
      <c r="N511" s="41">
        <v>2</v>
      </c>
      <c r="O511" s="91">
        <v>0</v>
      </c>
      <c r="P511" s="91">
        <v>13</v>
      </c>
      <c r="Q511" s="91">
        <v>0</v>
      </c>
      <c r="R511" s="237">
        <v>2</v>
      </c>
      <c r="S511" s="91">
        <v>2</v>
      </c>
      <c r="T511" s="91">
        <v>0</v>
      </c>
      <c r="U511" s="91">
        <v>13</v>
      </c>
      <c r="V511" s="91">
        <v>0</v>
      </c>
      <c r="W511" s="91">
        <v>0</v>
      </c>
      <c r="X511" s="91">
        <v>13</v>
      </c>
      <c r="Y511" s="91">
        <v>0</v>
      </c>
      <c r="Z511" s="91">
        <v>12</v>
      </c>
      <c r="AA511" s="92">
        <f t="shared" si="112"/>
        <v>67</v>
      </c>
      <c r="AB511" s="284">
        <f t="shared" si="100"/>
        <v>4</v>
      </c>
      <c r="AC511" s="284">
        <f t="shared" si="101"/>
        <v>2</v>
      </c>
      <c r="AD511" s="284">
        <f t="shared" si="102"/>
        <v>34</v>
      </c>
      <c r="AE511" s="284">
        <f t="shared" si="103"/>
        <v>6</v>
      </c>
      <c r="AF511" s="284">
        <f t="shared" si="104"/>
        <v>27</v>
      </c>
      <c r="AG511" s="284">
        <f t="shared" si="113"/>
        <v>14</v>
      </c>
      <c r="AH511" s="4">
        <f t="shared" si="105"/>
        <v>67</v>
      </c>
      <c r="AI511" s="254">
        <f t="shared" si="106"/>
        <v>66.666666666666657</v>
      </c>
      <c r="AJ511" s="254">
        <f t="shared" si="107"/>
        <v>100</v>
      </c>
      <c r="AK511" s="254">
        <f t="shared" si="108"/>
        <v>60.714285714285708</v>
      </c>
      <c r="AL511" s="254">
        <f t="shared" si="109"/>
        <v>100</v>
      </c>
      <c r="AM511" s="254">
        <f t="shared" si="110"/>
        <v>90</v>
      </c>
      <c r="AN511" s="254">
        <f t="shared" si="111"/>
        <v>46.666666666666664</v>
      </c>
    </row>
    <row r="512" spans="1:40" ht="30" customHeight="1" x14ac:dyDescent="0.2">
      <c r="A512" s="41">
        <f>'STUDENT NAMELIST'!A500</f>
        <v>496</v>
      </c>
      <c r="B512" s="65" t="str">
        <f>'STUDENT NAMELIST'!B500</f>
        <v>2023PEC AI 282</v>
      </c>
      <c r="C512" s="65">
        <f>'STUDENT NAMELIST'!C500</f>
        <v>211423243504</v>
      </c>
      <c r="D512" s="98" t="str">
        <f>'STUDENT NAMELIST'!D500</f>
        <v xml:space="preserve">YUVASRI V </v>
      </c>
      <c r="E512" s="41">
        <v>2</v>
      </c>
      <c r="F512" s="41">
        <v>2</v>
      </c>
      <c r="G512" s="41">
        <v>2</v>
      </c>
      <c r="H512" s="41">
        <v>2</v>
      </c>
      <c r="I512" s="41">
        <v>2</v>
      </c>
      <c r="J512" s="41">
        <v>2</v>
      </c>
      <c r="K512" s="41">
        <v>2</v>
      </c>
      <c r="L512" s="41">
        <v>2</v>
      </c>
      <c r="M512" s="41">
        <v>1</v>
      </c>
      <c r="N512" s="41">
        <v>0</v>
      </c>
      <c r="O512" s="91">
        <v>13</v>
      </c>
      <c r="P512" s="91">
        <v>0</v>
      </c>
      <c r="Q512" s="91">
        <v>0</v>
      </c>
      <c r="R512" s="237">
        <v>13</v>
      </c>
      <c r="S512" s="91">
        <v>11</v>
      </c>
      <c r="T512" s="91">
        <v>0</v>
      </c>
      <c r="U512" s="91">
        <v>13</v>
      </c>
      <c r="V512" s="91">
        <v>0</v>
      </c>
      <c r="W512" s="91">
        <v>0</v>
      </c>
      <c r="X512" s="91">
        <v>11</v>
      </c>
      <c r="Y512" s="91">
        <v>13</v>
      </c>
      <c r="Z512" s="91">
        <v>0</v>
      </c>
      <c r="AA512" s="92">
        <f t="shared" si="112"/>
        <v>91</v>
      </c>
      <c r="AB512" s="284">
        <f t="shared" si="100"/>
        <v>6</v>
      </c>
      <c r="AC512" s="284">
        <f t="shared" si="101"/>
        <v>0</v>
      </c>
      <c r="AD512" s="284">
        <f t="shared" si="102"/>
        <v>54</v>
      </c>
      <c r="AE512" s="284">
        <f t="shared" si="103"/>
        <v>6</v>
      </c>
      <c r="AF512" s="284">
        <f t="shared" si="104"/>
        <v>13</v>
      </c>
      <c r="AG512" s="284">
        <f t="shared" si="113"/>
        <v>14</v>
      </c>
      <c r="AH512" s="4">
        <f t="shared" si="105"/>
        <v>91</v>
      </c>
      <c r="AI512" s="254">
        <f t="shared" si="106"/>
        <v>100</v>
      </c>
      <c r="AJ512" s="254">
        <f t="shared" si="107"/>
        <v>0</v>
      </c>
      <c r="AK512" s="254">
        <f t="shared" si="108"/>
        <v>96.428571428571431</v>
      </c>
      <c r="AL512" s="254">
        <f t="shared" si="109"/>
        <v>100</v>
      </c>
      <c r="AM512" s="254">
        <f t="shared" si="110"/>
        <v>86.666666666666671</v>
      </c>
      <c r="AN512" s="254">
        <f t="shared" si="111"/>
        <v>93.333333333333329</v>
      </c>
    </row>
    <row r="513" spans="1:40" ht="30" customHeight="1" x14ac:dyDescent="0.2">
      <c r="A513" s="41">
        <f>'STUDENT NAMELIST'!A501</f>
        <v>497</v>
      </c>
      <c r="B513" s="65">
        <f>'STUDENT NAMELIST'!B501</f>
        <v>0</v>
      </c>
      <c r="C513" s="65">
        <f>'STUDENT NAMELIST'!C501</f>
        <v>211423243901</v>
      </c>
      <c r="D513" s="98" t="str">
        <f>'STUDENT NAMELIST'!D501</f>
        <v>ALDRIN DENISTON N</v>
      </c>
      <c r="E513" s="41">
        <v>2</v>
      </c>
      <c r="F513" s="41">
        <v>2</v>
      </c>
      <c r="G513" s="41">
        <v>2</v>
      </c>
      <c r="H513" s="41">
        <v>2</v>
      </c>
      <c r="I513" s="41">
        <v>2</v>
      </c>
      <c r="J513" s="41">
        <v>2</v>
      </c>
      <c r="K513" s="41">
        <v>0</v>
      </c>
      <c r="L513" s="41">
        <v>0</v>
      </c>
      <c r="M513" s="41">
        <v>0</v>
      </c>
      <c r="N513" s="41">
        <v>0</v>
      </c>
      <c r="O513" s="91">
        <v>0</v>
      </c>
      <c r="P513" s="91">
        <v>8</v>
      </c>
      <c r="Q513" s="91">
        <v>9</v>
      </c>
      <c r="R513" s="237">
        <v>0</v>
      </c>
      <c r="S513" s="91">
        <v>0</v>
      </c>
      <c r="T513" s="91">
        <v>9</v>
      </c>
      <c r="U513" s="91">
        <v>0</v>
      </c>
      <c r="V513" s="91">
        <v>9</v>
      </c>
      <c r="W513" s="91">
        <v>4</v>
      </c>
      <c r="X513" s="91">
        <v>0</v>
      </c>
      <c r="Y513" s="91">
        <v>0</v>
      </c>
      <c r="Z513" s="91">
        <v>9</v>
      </c>
      <c r="AA513" s="92">
        <f t="shared" si="112"/>
        <v>60</v>
      </c>
      <c r="AB513" s="284">
        <f t="shared" si="100"/>
        <v>4</v>
      </c>
      <c r="AC513" s="284">
        <f t="shared" si="101"/>
        <v>0</v>
      </c>
      <c r="AD513" s="284">
        <f t="shared" si="102"/>
        <v>30</v>
      </c>
      <c r="AE513" s="284">
        <f t="shared" si="103"/>
        <v>6</v>
      </c>
      <c r="AF513" s="284">
        <f t="shared" si="104"/>
        <v>11</v>
      </c>
      <c r="AG513" s="284">
        <f t="shared" si="113"/>
        <v>14</v>
      </c>
      <c r="AH513" s="4">
        <f t="shared" si="105"/>
        <v>60</v>
      </c>
      <c r="AI513" s="254">
        <f t="shared" si="106"/>
        <v>66.666666666666657</v>
      </c>
      <c r="AJ513" s="254">
        <f t="shared" si="107"/>
        <v>0</v>
      </c>
      <c r="AK513" s="254">
        <f t="shared" si="108"/>
        <v>69.767441860465112</v>
      </c>
      <c r="AL513" s="254">
        <f t="shared" si="109"/>
        <v>100</v>
      </c>
      <c r="AM513" s="254">
        <f t="shared" si="110"/>
        <v>64.705882352941174</v>
      </c>
      <c r="AN513" s="254">
        <f t="shared" si="111"/>
        <v>82.35294117647058</v>
      </c>
    </row>
    <row r="514" spans="1:40" ht="30" customHeight="1" x14ac:dyDescent="0.2">
      <c r="A514" s="41">
        <f>'STUDENT NAMELIST'!A502</f>
        <v>498</v>
      </c>
      <c r="B514" s="65">
        <f>'STUDENT NAMELIST'!B502</f>
        <v>0</v>
      </c>
      <c r="C514" s="65">
        <f>'STUDENT NAMELIST'!C502</f>
        <v>211423243902</v>
      </c>
      <c r="D514" s="98" t="str">
        <f>'STUDENT NAMELIST'!D502</f>
        <v>DIYANATH K</v>
      </c>
      <c r="E514" s="41">
        <v>2</v>
      </c>
      <c r="F514" s="41">
        <v>2</v>
      </c>
      <c r="G514" s="41">
        <v>2</v>
      </c>
      <c r="H514" s="41">
        <v>2</v>
      </c>
      <c r="I514" s="41">
        <v>0</v>
      </c>
      <c r="J514" s="41">
        <v>0</v>
      </c>
      <c r="K514" s="41">
        <v>0</v>
      </c>
      <c r="L514" s="41">
        <v>0</v>
      </c>
      <c r="M514" s="41">
        <v>0</v>
      </c>
      <c r="N514" s="41">
        <v>0</v>
      </c>
      <c r="O514" s="91">
        <v>6</v>
      </c>
      <c r="P514" s="91">
        <v>0</v>
      </c>
      <c r="Q514" s="91">
        <v>0</v>
      </c>
      <c r="R514" s="237">
        <v>6</v>
      </c>
      <c r="S514" s="91">
        <v>5</v>
      </c>
      <c r="T514" s="91">
        <v>0</v>
      </c>
      <c r="U514" s="91">
        <v>6</v>
      </c>
      <c r="V514" s="91">
        <v>0</v>
      </c>
      <c r="W514" s="91">
        <v>0</v>
      </c>
      <c r="X514" s="91">
        <v>11</v>
      </c>
      <c r="Y514" s="91">
        <v>6</v>
      </c>
      <c r="Z514" s="91">
        <v>0</v>
      </c>
      <c r="AA514" s="92">
        <f t="shared" si="112"/>
        <v>48</v>
      </c>
      <c r="AB514" s="284">
        <f t="shared" si="100"/>
        <v>4</v>
      </c>
      <c r="AC514" s="284">
        <f t="shared" si="101"/>
        <v>0</v>
      </c>
      <c r="AD514" s="284">
        <f t="shared" si="102"/>
        <v>25</v>
      </c>
      <c r="AE514" s="284">
        <f t="shared" si="103"/>
        <v>6</v>
      </c>
      <c r="AF514" s="284">
        <f t="shared" si="104"/>
        <v>13</v>
      </c>
      <c r="AG514" s="284">
        <f t="shared" si="113"/>
        <v>14</v>
      </c>
      <c r="AH514" s="4">
        <f t="shared" si="105"/>
        <v>48</v>
      </c>
      <c r="AI514" s="254">
        <f t="shared" si="106"/>
        <v>66.666666666666657</v>
      </c>
      <c r="AJ514" s="254">
        <f t="shared" si="107"/>
        <v>0</v>
      </c>
      <c r="AK514" s="254">
        <f t="shared" si="108"/>
        <v>44.642857142857146</v>
      </c>
      <c r="AL514" s="254">
        <f t="shared" si="109"/>
        <v>100</v>
      </c>
      <c r="AM514" s="254">
        <f t="shared" si="110"/>
        <v>86.666666666666671</v>
      </c>
      <c r="AN514" s="254">
        <f t="shared" si="111"/>
        <v>93.333333333333329</v>
      </c>
    </row>
    <row r="515" spans="1:40" ht="30" customHeight="1" x14ac:dyDescent="0.2">
      <c r="A515" s="41">
        <f>'STUDENT NAMELIST'!A503</f>
        <v>499</v>
      </c>
      <c r="B515" s="65">
        <f>'STUDENT NAMELIST'!B503</f>
        <v>0</v>
      </c>
      <c r="C515" s="65">
        <f>'STUDENT NAMELIST'!C503</f>
        <v>211423243903</v>
      </c>
      <c r="D515" s="98" t="str">
        <f>'STUDENT NAMELIST'!D503</f>
        <v>KAVIVARSHINI G</v>
      </c>
      <c r="E515" s="41">
        <v>2</v>
      </c>
      <c r="F515" s="41">
        <v>2</v>
      </c>
      <c r="G515" s="41">
        <v>2</v>
      </c>
      <c r="H515" s="41">
        <v>2</v>
      </c>
      <c r="I515" s="41">
        <v>2</v>
      </c>
      <c r="J515" s="41">
        <v>2</v>
      </c>
      <c r="K515" s="41">
        <v>2</v>
      </c>
      <c r="L515" s="41">
        <v>0</v>
      </c>
      <c r="M515" s="41">
        <v>0</v>
      </c>
      <c r="N515" s="41">
        <v>0</v>
      </c>
      <c r="O515" s="91">
        <v>0</v>
      </c>
      <c r="P515" s="91">
        <v>9</v>
      </c>
      <c r="Q515" s="91">
        <v>10</v>
      </c>
      <c r="R515" s="237">
        <v>0</v>
      </c>
      <c r="S515" s="91">
        <v>0</v>
      </c>
      <c r="T515" s="91">
        <v>10</v>
      </c>
      <c r="U515" s="91">
        <v>0</v>
      </c>
      <c r="V515" s="91">
        <v>10</v>
      </c>
      <c r="W515" s="91">
        <v>5</v>
      </c>
      <c r="X515" s="91">
        <v>0</v>
      </c>
      <c r="Y515" s="91">
        <v>0</v>
      </c>
      <c r="Z515" s="91">
        <v>10</v>
      </c>
      <c r="AA515" s="92">
        <f t="shared" si="112"/>
        <v>68</v>
      </c>
      <c r="AB515" s="284">
        <f t="shared" si="100"/>
        <v>6</v>
      </c>
      <c r="AC515" s="284">
        <f t="shared" si="101"/>
        <v>0</v>
      </c>
      <c r="AD515" s="284">
        <f t="shared" si="102"/>
        <v>33</v>
      </c>
      <c r="AE515" s="284">
        <f t="shared" si="103"/>
        <v>6</v>
      </c>
      <c r="AF515" s="284">
        <f t="shared" si="104"/>
        <v>12</v>
      </c>
      <c r="AG515" s="284">
        <f t="shared" si="113"/>
        <v>14</v>
      </c>
      <c r="AH515" s="4">
        <f t="shared" si="105"/>
        <v>68</v>
      </c>
      <c r="AI515" s="254">
        <f t="shared" si="106"/>
        <v>100</v>
      </c>
      <c r="AJ515" s="254">
        <f t="shared" si="107"/>
        <v>0</v>
      </c>
      <c r="AK515" s="254">
        <f t="shared" si="108"/>
        <v>76.744186046511629</v>
      </c>
      <c r="AL515" s="254">
        <f t="shared" si="109"/>
        <v>100</v>
      </c>
      <c r="AM515" s="254">
        <f t="shared" si="110"/>
        <v>70.588235294117652</v>
      </c>
      <c r="AN515" s="254">
        <f t="shared" si="111"/>
        <v>82.35294117647058</v>
      </c>
    </row>
    <row r="516" spans="1:40" ht="30" customHeight="1" x14ac:dyDescent="0.2">
      <c r="A516" s="41">
        <f>'STUDENT NAMELIST'!A504</f>
        <v>500</v>
      </c>
      <c r="B516" s="65">
        <f>'STUDENT NAMELIST'!B504</f>
        <v>0</v>
      </c>
      <c r="C516" s="65">
        <f>'STUDENT NAMELIST'!C504</f>
        <v>211423243904</v>
      </c>
      <c r="D516" s="98" t="str">
        <f>'STUDENT NAMELIST'!D504</f>
        <v>KEERTHIVASAN S</v>
      </c>
      <c r="E516" s="41">
        <v>2</v>
      </c>
      <c r="F516" s="41">
        <v>2</v>
      </c>
      <c r="G516" s="41">
        <v>2</v>
      </c>
      <c r="H516" s="41">
        <v>1</v>
      </c>
      <c r="I516" s="41">
        <v>0</v>
      </c>
      <c r="J516" s="41">
        <v>0</v>
      </c>
      <c r="K516" s="41">
        <v>0</v>
      </c>
      <c r="L516" s="41">
        <v>0</v>
      </c>
      <c r="M516" s="41">
        <v>0</v>
      </c>
      <c r="N516" s="41">
        <v>0</v>
      </c>
      <c r="O516" s="91">
        <v>6</v>
      </c>
      <c r="P516" s="91">
        <v>0</v>
      </c>
      <c r="Q516" s="91">
        <v>0</v>
      </c>
      <c r="R516" s="237">
        <v>6</v>
      </c>
      <c r="S516" s="91">
        <v>5</v>
      </c>
      <c r="T516" s="91">
        <v>0</v>
      </c>
      <c r="U516" s="91">
        <v>6</v>
      </c>
      <c r="V516" s="91">
        <v>0</v>
      </c>
      <c r="W516" s="91">
        <v>0</v>
      </c>
      <c r="X516" s="91">
        <v>8</v>
      </c>
      <c r="Y516" s="91">
        <v>6</v>
      </c>
      <c r="Z516" s="91">
        <v>0</v>
      </c>
      <c r="AA516" s="92">
        <f t="shared" si="112"/>
        <v>44</v>
      </c>
      <c r="AB516" s="284">
        <f t="shared" si="100"/>
        <v>4</v>
      </c>
      <c r="AC516" s="284">
        <f t="shared" si="101"/>
        <v>0</v>
      </c>
      <c r="AD516" s="284">
        <f t="shared" si="102"/>
        <v>24</v>
      </c>
      <c r="AE516" s="284">
        <f t="shared" si="103"/>
        <v>6</v>
      </c>
      <c r="AF516" s="284">
        <f t="shared" si="104"/>
        <v>10</v>
      </c>
      <c r="AG516" s="284">
        <f t="shared" si="113"/>
        <v>14</v>
      </c>
      <c r="AH516" s="4">
        <f t="shared" si="105"/>
        <v>44</v>
      </c>
      <c r="AI516" s="254">
        <f t="shared" si="106"/>
        <v>66.666666666666657</v>
      </c>
      <c r="AJ516" s="254">
        <f t="shared" si="107"/>
        <v>0</v>
      </c>
      <c r="AK516" s="254">
        <f t="shared" si="108"/>
        <v>42.857142857142854</v>
      </c>
      <c r="AL516" s="254">
        <f t="shared" si="109"/>
        <v>100</v>
      </c>
      <c r="AM516" s="254">
        <f t="shared" si="110"/>
        <v>66.666666666666657</v>
      </c>
      <c r="AN516" s="254">
        <f t="shared" si="111"/>
        <v>93.333333333333329</v>
      </c>
    </row>
    <row r="517" spans="1:40" ht="30" customHeight="1" x14ac:dyDescent="0.2">
      <c r="A517" s="41">
        <f>'STUDENT NAMELIST'!A505</f>
        <v>501</v>
      </c>
      <c r="B517" s="65">
        <f>'STUDENT NAMELIST'!B505</f>
        <v>0</v>
      </c>
      <c r="C517" s="65">
        <f>'STUDENT NAMELIST'!C505</f>
        <v>211423243905</v>
      </c>
      <c r="D517" s="98" t="str">
        <f>'STUDENT NAMELIST'!D505</f>
        <v>KRISHNA AKSHAI M</v>
      </c>
      <c r="E517" s="41">
        <v>2</v>
      </c>
      <c r="F517" s="41">
        <v>2</v>
      </c>
      <c r="G517" s="41">
        <v>2</v>
      </c>
      <c r="H517" s="41">
        <v>1</v>
      </c>
      <c r="I517" s="41">
        <v>0</v>
      </c>
      <c r="J517" s="41">
        <v>0</v>
      </c>
      <c r="K517" s="41">
        <v>0</v>
      </c>
      <c r="L517" s="41">
        <v>0</v>
      </c>
      <c r="M517" s="41">
        <v>0</v>
      </c>
      <c r="N517" s="41">
        <v>0</v>
      </c>
      <c r="O517" s="91">
        <v>0</v>
      </c>
      <c r="P517" s="91">
        <v>5</v>
      </c>
      <c r="Q517" s="91">
        <v>6</v>
      </c>
      <c r="R517" s="237">
        <v>0</v>
      </c>
      <c r="S517" s="91">
        <v>0</v>
      </c>
      <c r="T517" s="91">
        <v>6</v>
      </c>
      <c r="U517" s="91">
        <v>0</v>
      </c>
      <c r="V517" s="91">
        <v>6</v>
      </c>
      <c r="W517" s="91">
        <v>1</v>
      </c>
      <c r="X517" s="91">
        <v>0</v>
      </c>
      <c r="Y517" s="91">
        <v>0</v>
      </c>
      <c r="Z517" s="91">
        <v>6</v>
      </c>
      <c r="AA517" s="92">
        <f t="shared" si="112"/>
        <v>37</v>
      </c>
      <c r="AB517" s="284">
        <f t="shared" si="100"/>
        <v>4</v>
      </c>
      <c r="AC517" s="284">
        <f t="shared" si="101"/>
        <v>0</v>
      </c>
      <c r="AD517" s="284">
        <f t="shared" si="102"/>
        <v>18</v>
      </c>
      <c r="AE517" s="284">
        <f t="shared" si="103"/>
        <v>6</v>
      </c>
      <c r="AF517" s="284">
        <f t="shared" si="104"/>
        <v>8</v>
      </c>
      <c r="AG517" s="284">
        <f t="shared" si="113"/>
        <v>14</v>
      </c>
      <c r="AH517" s="4">
        <f t="shared" si="105"/>
        <v>37</v>
      </c>
      <c r="AI517" s="254">
        <f t="shared" si="106"/>
        <v>66.666666666666657</v>
      </c>
      <c r="AJ517" s="254">
        <f t="shared" si="107"/>
        <v>0</v>
      </c>
      <c r="AK517" s="254">
        <f t="shared" si="108"/>
        <v>41.860465116279073</v>
      </c>
      <c r="AL517" s="254">
        <f t="shared" si="109"/>
        <v>100</v>
      </c>
      <c r="AM517" s="254">
        <f t="shared" si="110"/>
        <v>47.058823529411761</v>
      </c>
      <c r="AN517" s="254">
        <f t="shared" si="111"/>
        <v>82.35294117647058</v>
      </c>
    </row>
    <row r="518" spans="1:40" ht="30" customHeight="1" x14ac:dyDescent="0.2">
      <c r="A518" s="41">
        <f>'STUDENT NAMELIST'!A506</f>
        <v>502</v>
      </c>
      <c r="B518" s="65">
        <f>'STUDENT NAMELIST'!B506</f>
        <v>0</v>
      </c>
      <c r="C518" s="65">
        <f>'STUDENT NAMELIST'!C506</f>
        <v>211423243906</v>
      </c>
      <c r="D518" s="98" t="str">
        <f>'STUDENT NAMELIST'!D506</f>
        <v>NIRANJAN N</v>
      </c>
      <c r="E518" s="41">
        <v>2</v>
      </c>
      <c r="F518" s="41">
        <v>2</v>
      </c>
      <c r="G518" s="41">
        <v>2</v>
      </c>
      <c r="H518" s="41">
        <v>2</v>
      </c>
      <c r="I518" s="41">
        <v>0</v>
      </c>
      <c r="J518" s="41">
        <v>0</v>
      </c>
      <c r="K518" s="41">
        <v>0</v>
      </c>
      <c r="L518" s="41">
        <v>0</v>
      </c>
      <c r="M518" s="41">
        <v>0</v>
      </c>
      <c r="N518" s="41">
        <v>0</v>
      </c>
      <c r="O518" s="91">
        <v>6</v>
      </c>
      <c r="P518" s="91">
        <v>0</v>
      </c>
      <c r="Q518" s="91">
        <v>0</v>
      </c>
      <c r="R518" s="237">
        <v>6</v>
      </c>
      <c r="S518" s="91">
        <v>5</v>
      </c>
      <c r="T518" s="91">
        <v>0</v>
      </c>
      <c r="U518" s="91">
        <v>6</v>
      </c>
      <c r="V518" s="91">
        <v>0</v>
      </c>
      <c r="W518" s="91">
        <v>0</v>
      </c>
      <c r="X518" s="91">
        <v>10</v>
      </c>
      <c r="Y518" s="91">
        <v>6</v>
      </c>
      <c r="Z518" s="91">
        <v>0</v>
      </c>
      <c r="AA518" s="92">
        <f t="shared" si="112"/>
        <v>47</v>
      </c>
      <c r="AB518" s="284">
        <f t="shared" si="100"/>
        <v>4</v>
      </c>
      <c r="AC518" s="284">
        <f t="shared" si="101"/>
        <v>0</v>
      </c>
      <c r="AD518" s="284">
        <f t="shared" si="102"/>
        <v>25</v>
      </c>
      <c r="AE518" s="284">
        <f t="shared" si="103"/>
        <v>6</v>
      </c>
      <c r="AF518" s="284">
        <f t="shared" si="104"/>
        <v>12</v>
      </c>
      <c r="AG518" s="284">
        <f t="shared" si="113"/>
        <v>14</v>
      </c>
      <c r="AH518" s="4">
        <f t="shared" si="105"/>
        <v>47</v>
      </c>
      <c r="AI518" s="254">
        <f t="shared" si="106"/>
        <v>66.666666666666657</v>
      </c>
      <c r="AJ518" s="254">
        <f t="shared" si="107"/>
        <v>0</v>
      </c>
      <c r="AK518" s="254">
        <f t="shared" si="108"/>
        <v>44.642857142857146</v>
      </c>
      <c r="AL518" s="254">
        <f t="shared" si="109"/>
        <v>100</v>
      </c>
      <c r="AM518" s="254">
        <f t="shared" si="110"/>
        <v>80</v>
      </c>
      <c r="AN518" s="254">
        <f t="shared" si="111"/>
        <v>93.333333333333329</v>
      </c>
    </row>
    <row r="519" spans="1:40" ht="30" customHeight="1" x14ac:dyDescent="0.2">
      <c r="A519" s="50">
        <f>'STUDENT NAMELIST'!A507</f>
        <v>503</v>
      </c>
      <c r="B519" s="96">
        <f>'STUDENT NAMELIST'!B507</f>
        <v>0</v>
      </c>
      <c r="C519" s="96">
        <f>'STUDENT NAMELIST'!C507</f>
        <v>211423243907</v>
      </c>
      <c r="D519" s="97" t="str">
        <f>'STUDENT NAMELIST'!D507</f>
        <v>PRASANTH N</v>
      </c>
      <c r="E519" s="41">
        <v>2</v>
      </c>
      <c r="F519" s="41">
        <v>2</v>
      </c>
      <c r="G519" s="41">
        <v>2</v>
      </c>
      <c r="H519" s="41">
        <v>0</v>
      </c>
      <c r="I519" s="41">
        <v>0</v>
      </c>
      <c r="J519" s="41">
        <v>0</v>
      </c>
      <c r="K519" s="41">
        <v>0</v>
      </c>
      <c r="L519" s="41">
        <v>0</v>
      </c>
      <c r="M519" s="41">
        <v>0</v>
      </c>
      <c r="N519" s="41">
        <v>0</v>
      </c>
      <c r="O519" s="91">
        <v>0</v>
      </c>
      <c r="P519" s="91">
        <v>4</v>
      </c>
      <c r="Q519" s="91">
        <v>5</v>
      </c>
      <c r="R519" s="237">
        <v>0</v>
      </c>
      <c r="S519" s="91">
        <v>0</v>
      </c>
      <c r="T519" s="91">
        <v>5</v>
      </c>
      <c r="U519" s="91">
        <v>0</v>
      </c>
      <c r="V519" s="91">
        <v>5</v>
      </c>
      <c r="W519" s="91">
        <v>0</v>
      </c>
      <c r="X519" s="91">
        <v>0</v>
      </c>
      <c r="Y519" s="91">
        <v>0</v>
      </c>
      <c r="Z519" s="91">
        <v>5</v>
      </c>
      <c r="AB519" s="284">
        <f t="shared" si="100"/>
        <v>4</v>
      </c>
      <c r="AC519" s="284">
        <f t="shared" si="101"/>
        <v>0</v>
      </c>
      <c r="AD519" s="284">
        <f t="shared" si="102"/>
        <v>14</v>
      </c>
      <c r="AE519" s="284">
        <f t="shared" si="103"/>
        <v>6</v>
      </c>
      <c r="AF519" s="284">
        <f t="shared" si="104"/>
        <v>7</v>
      </c>
      <c r="AG519" s="284">
        <f t="shared" si="113"/>
        <v>14</v>
      </c>
      <c r="AH519" s="4">
        <f t="shared" si="105"/>
        <v>30</v>
      </c>
      <c r="AI519" s="254">
        <f t="shared" si="106"/>
        <v>66.666666666666657</v>
      </c>
      <c r="AJ519" s="254">
        <f t="shared" si="107"/>
        <v>0</v>
      </c>
      <c r="AK519" s="254">
        <f t="shared" si="108"/>
        <v>32.558139534883722</v>
      </c>
      <c r="AL519" s="254">
        <f t="shared" si="109"/>
        <v>100</v>
      </c>
      <c r="AM519" s="254">
        <f t="shared" si="110"/>
        <v>41.17647058823529</v>
      </c>
      <c r="AN519" s="254">
        <f t="shared" si="111"/>
        <v>82.35294117647058</v>
      </c>
    </row>
    <row r="520" spans="1:40" x14ac:dyDescent="0.2">
      <c r="B520" s="65"/>
      <c r="C520" s="65"/>
      <c r="D520" s="98"/>
      <c r="P520" s="91"/>
      <c r="Q520" s="91"/>
      <c r="R520" s="237"/>
      <c r="S520" s="91"/>
      <c r="T520" s="91"/>
      <c r="U520" s="91"/>
      <c r="V520" s="91"/>
      <c r="W520" s="91"/>
      <c r="X520" s="91"/>
      <c r="Y520" s="91"/>
      <c r="Z520" s="91"/>
      <c r="AB520" s="41"/>
      <c r="AC520" s="41"/>
      <c r="AE520" s="41"/>
      <c r="AF520" s="41"/>
      <c r="AG520" s="41"/>
      <c r="AH520" s="4"/>
    </row>
    <row r="521" spans="1:40" x14ac:dyDescent="0.2">
      <c r="A521" s="50"/>
      <c r="B521" s="65"/>
      <c r="C521" s="65"/>
      <c r="D521" s="98"/>
      <c r="P521" s="91"/>
      <c r="Q521" s="91"/>
      <c r="R521" s="237"/>
      <c r="S521" s="91"/>
      <c r="T521" s="91"/>
      <c r="U521" s="91"/>
      <c r="V521" s="91"/>
      <c r="W521" s="91"/>
      <c r="X521" s="91"/>
      <c r="Y521" s="91"/>
      <c r="Z521" s="91"/>
      <c r="AC521" s="239"/>
      <c r="AE521" s="41"/>
      <c r="AF521" s="4"/>
      <c r="AG521" s="4"/>
      <c r="AH521" s="4"/>
    </row>
    <row r="522" spans="1:40" x14ac:dyDescent="0.2">
      <c r="B522" s="96"/>
      <c r="C522" s="96"/>
      <c r="D522" s="97"/>
      <c r="P522" s="91"/>
      <c r="Q522" s="91"/>
      <c r="R522" s="237"/>
      <c r="S522" s="91"/>
      <c r="T522" s="91"/>
      <c r="U522" s="91"/>
      <c r="V522" s="91"/>
      <c r="W522" s="91"/>
      <c r="X522" s="91"/>
      <c r="Y522" s="91"/>
      <c r="Z522" s="91"/>
      <c r="AC522" s="239"/>
      <c r="AE522" s="41"/>
      <c r="AF522" s="4"/>
      <c r="AG522" s="4"/>
      <c r="AH522" s="4"/>
    </row>
    <row r="523" spans="1:40" x14ac:dyDescent="0.2">
      <c r="A523" s="50"/>
      <c r="B523" s="65"/>
      <c r="C523" s="65"/>
      <c r="D523" s="98"/>
      <c r="P523" s="91"/>
      <c r="Q523" s="91"/>
      <c r="R523" s="237"/>
      <c r="S523" s="91"/>
      <c r="T523" s="91"/>
      <c r="U523" s="91"/>
      <c r="V523" s="91"/>
      <c r="W523" s="91"/>
      <c r="X523" s="91"/>
      <c r="Y523" s="91"/>
      <c r="Z523" s="91"/>
      <c r="AC523" s="239"/>
      <c r="AE523" s="41"/>
      <c r="AF523" s="4"/>
      <c r="AG523" s="4"/>
      <c r="AH523" s="4"/>
    </row>
    <row r="524" spans="1:40" x14ac:dyDescent="0.2">
      <c r="P524" s="91"/>
      <c r="Q524" s="91"/>
      <c r="R524" s="237"/>
      <c r="S524" s="91"/>
      <c r="T524" s="91"/>
      <c r="U524" s="91"/>
      <c r="V524" s="91"/>
      <c r="W524" s="91"/>
      <c r="X524" s="91"/>
      <c r="Y524" s="91"/>
      <c r="Z524" s="91"/>
      <c r="AC524" s="239"/>
      <c r="AE524" s="41"/>
      <c r="AF524" s="4"/>
      <c r="AG524" s="4"/>
      <c r="AH524" s="4"/>
    </row>
    <row r="525" spans="1:40" x14ac:dyDescent="0.2">
      <c r="Q525" s="76"/>
      <c r="S525" s="76"/>
      <c r="T525" s="76"/>
      <c r="U525" s="76"/>
      <c r="V525" s="76"/>
      <c r="X525" s="91"/>
      <c r="Y525" s="91"/>
    </row>
    <row r="526" spans="1:40" x14ac:dyDescent="0.2">
      <c r="Q526" s="76"/>
      <c r="S526" s="76"/>
      <c r="T526" s="76"/>
      <c r="U526" s="76"/>
      <c r="V526" s="76"/>
      <c r="X526" s="91"/>
      <c r="Y526" s="91"/>
    </row>
    <row r="527" spans="1:40" x14ac:dyDescent="0.2">
      <c r="Q527" s="76"/>
      <c r="S527" s="76"/>
      <c r="T527" s="76"/>
      <c r="U527" s="76"/>
      <c r="V527" s="76"/>
      <c r="X527" s="91"/>
      <c r="Y527" s="91"/>
    </row>
    <row r="528" spans="1:40" x14ac:dyDescent="0.2">
      <c r="Q528" s="76"/>
      <c r="S528" s="76"/>
      <c r="T528" s="76"/>
      <c r="U528" s="76"/>
      <c r="V528" s="76"/>
      <c r="X528" s="91"/>
      <c r="Y528" s="91"/>
    </row>
    <row r="529" spans="17:25" x14ac:dyDescent="0.2">
      <c r="Q529" s="76"/>
      <c r="S529" s="76"/>
      <c r="T529" s="76"/>
      <c r="U529" s="76"/>
      <c r="V529" s="76"/>
      <c r="X529" s="91"/>
      <c r="Y529" s="91"/>
    </row>
    <row r="530" spans="17:25" x14ac:dyDescent="0.2">
      <c r="Q530" s="76"/>
      <c r="S530" s="76"/>
      <c r="T530" s="76"/>
      <c r="U530" s="76"/>
      <c r="V530" s="76"/>
      <c r="X530" s="91"/>
      <c r="Y530" s="91"/>
    </row>
    <row r="531" spans="17:25" x14ac:dyDescent="0.2">
      <c r="Q531" s="76"/>
      <c r="S531" s="76"/>
      <c r="T531" s="76"/>
      <c r="U531" s="76"/>
      <c r="V531" s="76"/>
      <c r="X531" s="91"/>
      <c r="Y531" s="91"/>
    </row>
    <row r="532" spans="17:25" x14ac:dyDescent="0.2">
      <c r="Q532" s="76"/>
      <c r="S532" s="76"/>
      <c r="T532" s="76"/>
      <c r="U532" s="76"/>
      <c r="V532" s="76"/>
      <c r="X532" s="91"/>
      <c r="Y532" s="91"/>
    </row>
    <row r="533" spans="17:25" x14ac:dyDescent="0.2">
      <c r="Q533" s="76"/>
      <c r="S533" s="76"/>
      <c r="T533" s="76"/>
      <c r="U533" s="76"/>
      <c r="V533" s="76"/>
      <c r="X533" s="91"/>
      <c r="Y533" s="91"/>
    </row>
    <row r="534" spans="17:25" x14ac:dyDescent="0.2">
      <c r="Q534" s="76"/>
      <c r="S534" s="76"/>
      <c r="T534" s="76"/>
      <c r="U534" s="76"/>
      <c r="V534" s="76"/>
      <c r="X534" s="91"/>
      <c r="Y534" s="91"/>
    </row>
    <row r="535" spans="17:25" x14ac:dyDescent="0.2">
      <c r="Q535" s="76"/>
      <c r="S535" s="76"/>
      <c r="T535" s="76"/>
      <c r="U535" s="76"/>
      <c r="V535" s="76"/>
      <c r="X535" s="91"/>
      <c r="Y535" s="91"/>
    </row>
    <row r="536" spans="17:25" x14ac:dyDescent="0.2">
      <c r="Q536" s="76"/>
      <c r="S536" s="76"/>
      <c r="T536" s="76"/>
      <c r="U536" s="76"/>
      <c r="V536" s="76"/>
      <c r="X536" s="91"/>
      <c r="Y536" s="91"/>
    </row>
    <row r="537" spans="17:25" x14ac:dyDescent="0.2">
      <c r="Q537" s="76"/>
      <c r="S537" s="76"/>
      <c r="T537" s="76"/>
      <c r="U537" s="76"/>
      <c r="V537" s="76"/>
      <c r="X537" s="91"/>
      <c r="Y537" s="91"/>
    </row>
    <row r="538" spans="17:25" x14ac:dyDescent="0.2">
      <c r="Q538" s="76"/>
      <c r="S538" s="76"/>
      <c r="T538" s="76"/>
      <c r="U538" s="76"/>
      <c r="V538" s="76"/>
      <c r="X538" s="91"/>
      <c r="Y538" s="91"/>
    </row>
    <row r="539" spans="17:25" x14ac:dyDescent="0.2">
      <c r="Q539" s="76"/>
      <c r="S539" s="76"/>
      <c r="T539" s="76"/>
      <c r="U539" s="76"/>
      <c r="V539" s="76"/>
      <c r="X539" s="91"/>
      <c r="Y539" s="91"/>
    </row>
    <row r="540" spans="17:25" x14ac:dyDescent="0.2">
      <c r="Q540" s="76"/>
      <c r="S540" s="76"/>
      <c r="T540" s="76"/>
      <c r="U540" s="76"/>
      <c r="V540" s="76"/>
      <c r="X540" s="91"/>
      <c r="Y540" s="91"/>
    </row>
    <row r="541" spans="17:25" x14ac:dyDescent="0.2">
      <c r="Q541" s="76"/>
      <c r="S541" s="76"/>
      <c r="T541" s="76"/>
      <c r="U541" s="76"/>
      <c r="V541" s="76"/>
      <c r="X541" s="91"/>
      <c r="Y541" s="91"/>
    </row>
    <row r="542" spans="17:25" x14ac:dyDescent="0.2">
      <c r="Q542" s="76"/>
      <c r="S542" s="76"/>
      <c r="T542" s="76"/>
      <c r="U542" s="76"/>
      <c r="V542" s="76"/>
      <c r="X542" s="91"/>
      <c r="Y542" s="91"/>
    </row>
    <row r="543" spans="17:25" x14ac:dyDescent="0.2">
      <c r="Q543" s="76"/>
      <c r="S543" s="76"/>
      <c r="T543" s="76"/>
      <c r="U543" s="76"/>
      <c r="V543" s="76"/>
      <c r="X543" s="91"/>
      <c r="Y543" s="91"/>
    </row>
    <row r="544" spans="17:25" x14ac:dyDescent="0.2">
      <c r="Q544" s="76"/>
      <c r="S544" s="76"/>
      <c r="T544" s="76"/>
      <c r="U544" s="76"/>
      <c r="V544" s="76"/>
      <c r="X544" s="91"/>
      <c r="Y544" s="91"/>
    </row>
    <row r="545" spans="17:25" x14ac:dyDescent="0.2">
      <c r="Q545" s="76"/>
      <c r="S545" s="76"/>
      <c r="T545" s="76"/>
      <c r="U545" s="76"/>
      <c r="V545" s="76"/>
      <c r="X545" s="91"/>
      <c r="Y545" s="91"/>
    </row>
    <row r="546" spans="17:25" x14ac:dyDescent="0.2">
      <c r="Q546" s="76"/>
      <c r="S546" s="76"/>
      <c r="T546" s="76"/>
      <c r="U546" s="76"/>
      <c r="V546" s="76"/>
      <c r="X546" s="91"/>
      <c r="Y546" s="91"/>
    </row>
    <row r="547" spans="17:25" x14ac:dyDescent="0.2">
      <c r="Q547" s="76"/>
      <c r="S547" s="76"/>
      <c r="T547" s="76"/>
      <c r="U547" s="76"/>
      <c r="V547" s="76"/>
      <c r="X547" s="91"/>
      <c r="Y547" s="91"/>
    </row>
    <row r="548" spans="17:25" x14ac:dyDescent="0.2">
      <c r="Q548" s="76"/>
      <c r="S548" s="76"/>
      <c r="T548" s="76"/>
      <c r="U548" s="76"/>
      <c r="V548" s="76"/>
      <c r="X548" s="91"/>
      <c r="Y548" s="91"/>
    </row>
    <row r="549" spans="17:25" x14ac:dyDescent="0.2">
      <c r="Q549" s="76"/>
      <c r="S549" s="76"/>
      <c r="T549" s="76"/>
      <c r="U549" s="76"/>
      <c r="V549" s="76"/>
      <c r="X549" s="91"/>
      <c r="Y549" s="91"/>
    </row>
    <row r="550" spans="17:25" x14ac:dyDescent="0.2">
      <c r="Q550" s="76"/>
      <c r="S550" s="76"/>
      <c r="T550" s="76"/>
      <c r="U550" s="76"/>
      <c r="V550" s="76"/>
      <c r="X550" s="91"/>
      <c r="Y550" s="91"/>
    </row>
    <row r="551" spans="17:25" x14ac:dyDescent="0.2">
      <c r="Q551" s="76"/>
      <c r="S551" s="76"/>
      <c r="T551" s="76"/>
      <c r="U551" s="76"/>
      <c r="V551" s="76"/>
      <c r="X551" s="91"/>
      <c r="Y551" s="91"/>
    </row>
    <row r="552" spans="17:25" x14ac:dyDescent="0.2">
      <c r="Q552" s="76"/>
      <c r="S552" s="76"/>
      <c r="T552" s="76"/>
      <c r="U552" s="76"/>
      <c r="V552" s="76"/>
      <c r="X552" s="91"/>
      <c r="Y552" s="91"/>
    </row>
    <row r="553" spans="17:25" x14ac:dyDescent="0.2">
      <c r="Q553" s="76"/>
      <c r="S553" s="76"/>
      <c r="T553" s="76"/>
      <c r="U553" s="76"/>
      <c r="V553" s="76"/>
      <c r="X553" s="91"/>
      <c r="Y553" s="91"/>
    </row>
    <row r="554" spans="17:25" x14ac:dyDescent="0.2">
      <c r="Q554" s="76"/>
      <c r="S554" s="76"/>
      <c r="T554" s="76"/>
      <c r="U554" s="76"/>
      <c r="V554" s="76"/>
      <c r="X554" s="91"/>
      <c r="Y554" s="91"/>
    </row>
    <row r="555" spans="17:25" x14ac:dyDescent="0.2">
      <c r="Q555" s="76"/>
      <c r="S555" s="76"/>
      <c r="T555" s="76"/>
      <c r="U555" s="76"/>
      <c r="V555" s="76"/>
      <c r="X555" s="91"/>
      <c r="Y555" s="91"/>
    </row>
    <row r="556" spans="17:25" x14ac:dyDescent="0.2">
      <c r="Q556" s="76"/>
      <c r="S556" s="76"/>
      <c r="T556" s="76"/>
      <c r="U556" s="76"/>
      <c r="V556" s="76"/>
      <c r="X556" s="91"/>
      <c r="Y556" s="91"/>
    </row>
    <row r="557" spans="17:25" x14ac:dyDescent="0.2">
      <c r="Q557" s="76"/>
      <c r="S557" s="76"/>
      <c r="T557" s="76"/>
      <c r="U557" s="76"/>
      <c r="V557" s="76"/>
      <c r="X557" s="91"/>
      <c r="Y557" s="91"/>
    </row>
    <row r="558" spans="17:25" x14ac:dyDescent="0.2">
      <c r="Q558" s="76"/>
      <c r="S558" s="76"/>
      <c r="T558" s="76"/>
      <c r="U558" s="76"/>
      <c r="V558" s="76"/>
      <c r="X558" s="91"/>
      <c r="Y558" s="91"/>
    </row>
    <row r="559" spans="17:25" x14ac:dyDescent="0.2">
      <c r="Q559" s="76"/>
      <c r="S559" s="76"/>
      <c r="T559" s="76"/>
      <c r="U559" s="76"/>
      <c r="V559" s="76"/>
      <c r="X559" s="91"/>
      <c r="Y559" s="91"/>
    </row>
    <row r="560" spans="17:25" x14ac:dyDescent="0.2">
      <c r="Q560" s="76"/>
      <c r="S560" s="76"/>
      <c r="T560" s="76"/>
      <c r="U560" s="76"/>
      <c r="V560" s="76"/>
      <c r="X560" s="91"/>
      <c r="Y560" s="91"/>
    </row>
    <row r="561" spans="17:25" x14ac:dyDescent="0.2">
      <c r="Q561" s="76"/>
      <c r="S561" s="76"/>
      <c r="T561" s="76"/>
      <c r="U561" s="76"/>
      <c r="V561" s="76"/>
      <c r="X561" s="91"/>
      <c r="Y561" s="91"/>
    </row>
    <row r="562" spans="17:25" x14ac:dyDescent="0.2">
      <c r="Q562" s="76"/>
      <c r="S562" s="76"/>
      <c r="T562" s="76"/>
      <c r="U562" s="76"/>
      <c r="V562" s="76"/>
      <c r="X562" s="91"/>
      <c r="Y562" s="91"/>
    </row>
    <row r="563" spans="17:25" x14ac:dyDescent="0.2">
      <c r="Q563" s="76"/>
      <c r="S563" s="76"/>
      <c r="T563" s="76"/>
      <c r="U563" s="76"/>
      <c r="V563" s="76"/>
      <c r="X563" s="91"/>
      <c r="Y563" s="91"/>
    </row>
    <row r="564" spans="17:25" x14ac:dyDescent="0.2">
      <c r="Q564" s="76"/>
      <c r="S564" s="76"/>
      <c r="T564" s="76"/>
      <c r="U564" s="76"/>
      <c r="V564" s="76"/>
      <c r="X564" s="91"/>
      <c r="Y564" s="91"/>
    </row>
    <row r="565" spans="17:25" x14ac:dyDescent="0.2">
      <c r="Q565" s="76"/>
      <c r="S565" s="76"/>
      <c r="T565" s="76"/>
      <c r="U565" s="76"/>
      <c r="V565" s="76"/>
      <c r="X565" s="91"/>
      <c r="Y565" s="91"/>
    </row>
    <row r="566" spans="17:25" x14ac:dyDescent="0.2">
      <c r="Q566" s="76"/>
      <c r="S566" s="76"/>
      <c r="T566" s="76"/>
      <c r="U566" s="76"/>
      <c r="V566" s="76"/>
      <c r="X566" s="91"/>
      <c r="Y566" s="91"/>
    </row>
    <row r="567" spans="17:25" x14ac:dyDescent="0.2">
      <c r="Q567" s="76"/>
      <c r="S567" s="76"/>
      <c r="T567" s="76"/>
      <c r="U567" s="76"/>
      <c r="V567" s="76"/>
      <c r="X567" s="91"/>
      <c r="Y567" s="91"/>
    </row>
    <row r="568" spans="17:25" x14ac:dyDescent="0.2">
      <c r="Q568" s="76"/>
      <c r="S568" s="76"/>
      <c r="T568" s="76"/>
      <c r="U568" s="76"/>
      <c r="V568" s="76"/>
      <c r="X568" s="91"/>
      <c r="Y568" s="91"/>
    </row>
    <row r="569" spans="17:25" x14ac:dyDescent="0.2">
      <c r="Q569" s="76"/>
      <c r="S569" s="76"/>
      <c r="T569" s="76"/>
      <c r="U569" s="76"/>
      <c r="V569" s="76"/>
      <c r="X569" s="91"/>
      <c r="Y569" s="91"/>
    </row>
    <row r="570" spans="17:25" x14ac:dyDescent="0.2">
      <c r="Q570" s="76"/>
      <c r="S570" s="76"/>
      <c r="T570" s="76"/>
      <c r="U570" s="76"/>
      <c r="V570" s="76"/>
      <c r="X570" s="91"/>
      <c r="Y570" s="91"/>
    </row>
    <row r="571" spans="17:25" x14ac:dyDescent="0.2">
      <c r="Q571" s="76"/>
      <c r="S571" s="76"/>
      <c r="T571" s="76"/>
      <c r="U571" s="76"/>
      <c r="V571" s="76"/>
      <c r="X571" s="91"/>
      <c r="Y571" s="91"/>
    </row>
    <row r="572" spans="17:25" x14ac:dyDescent="0.2">
      <c r="Q572" s="76"/>
      <c r="S572" s="76"/>
      <c r="T572" s="76"/>
      <c r="U572" s="76"/>
      <c r="V572" s="76"/>
      <c r="X572" s="91"/>
      <c r="Y572" s="91"/>
    </row>
    <row r="573" spans="17:25" x14ac:dyDescent="0.2">
      <c r="Q573" s="76"/>
      <c r="S573" s="76"/>
      <c r="T573" s="76"/>
      <c r="U573" s="76"/>
      <c r="V573" s="76"/>
      <c r="X573" s="91"/>
      <c r="Y573" s="91"/>
    </row>
    <row r="574" spans="17:25" x14ac:dyDescent="0.2">
      <c r="Q574" s="76"/>
      <c r="S574" s="76"/>
      <c r="T574" s="76"/>
      <c r="U574" s="76"/>
      <c r="V574" s="76"/>
      <c r="X574" s="91"/>
      <c r="Y574" s="91"/>
    </row>
    <row r="575" spans="17:25" x14ac:dyDescent="0.2">
      <c r="Q575" s="76"/>
      <c r="S575" s="76"/>
      <c r="T575" s="76"/>
      <c r="U575" s="76"/>
      <c r="V575" s="76"/>
      <c r="X575" s="91"/>
      <c r="Y575" s="91"/>
    </row>
    <row r="576" spans="17:25" x14ac:dyDescent="0.2">
      <c r="Q576" s="76"/>
      <c r="S576" s="76"/>
      <c r="T576" s="76"/>
      <c r="U576" s="76"/>
      <c r="V576" s="76"/>
      <c r="X576" s="91"/>
      <c r="Y576" s="91"/>
    </row>
    <row r="577" spans="17:25" x14ac:dyDescent="0.2">
      <c r="Q577" s="76"/>
      <c r="S577" s="76"/>
      <c r="T577" s="76"/>
      <c r="U577" s="76"/>
      <c r="V577" s="76"/>
      <c r="X577" s="91"/>
      <c r="Y577" s="91"/>
    </row>
    <row r="578" spans="17:25" x14ac:dyDescent="0.2">
      <c r="Q578" s="76"/>
      <c r="S578" s="76"/>
      <c r="T578" s="76"/>
      <c r="U578" s="76"/>
      <c r="V578" s="76"/>
      <c r="X578" s="91"/>
      <c r="Y578" s="91"/>
    </row>
    <row r="579" spans="17:25" x14ac:dyDescent="0.2">
      <c r="Q579" s="76"/>
      <c r="S579" s="76"/>
      <c r="T579" s="76"/>
      <c r="U579" s="76"/>
      <c r="V579" s="76"/>
      <c r="X579" s="91"/>
      <c r="Y579" s="91"/>
    </row>
    <row r="580" spans="17:25" x14ac:dyDescent="0.2">
      <c r="Q580" s="76"/>
      <c r="S580" s="76"/>
      <c r="T580" s="76"/>
      <c r="U580" s="76"/>
      <c r="V580" s="76"/>
      <c r="X580" s="91"/>
      <c r="Y580" s="91"/>
    </row>
    <row r="581" spans="17:25" x14ac:dyDescent="0.2">
      <c r="Q581" s="76"/>
      <c r="S581" s="76"/>
      <c r="T581" s="76"/>
      <c r="U581" s="76"/>
      <c r="V581" s="76"/>
      <c r="X581" s="91"/>
      <c r="Y581" s="91"/>
    </row>
    <row r="582" spans="17:25" x14ac:dyDescent="0.2">
      <c r="Q582" s="76"/>
      <c r="S582" s="76"/>
      <c r="T582" s="76"/>
      <c r="U582" s="76"/>
      <c r="V582" s="76"/>
      <c r="X582" s="91"/>
      <c r="Y582" s="91"/>
    </row>
    <row r="583" spans="17:25" x14ac:dyDescent="0.2">
      <c r="Q583" s="76"/>
      <c r="S583" s="76"/>
      <c r="T583" s="76"/>
      <c r="U583" s="76"/>
      <c r="V583" s="76"/>
      <c r="X583" s="91"/>
      <c r="Y583" s="91"/>
    </row>
    <row r="584" spans="17:25" x14ac:dyDescent="0.2">
      <c r="Q584" s="76"/>
      <c r="S584" s="76"/>
      <c r="T584" s="76"/>
      <c r="U584" s="76"/>
      <c r="V584" s="76"/>
      <c r="X584" s="91"/>
      <c r="Y584" s="91"/>
    </row>
    <row r="585" spans="17:25" x14ac:dyDescent="0.2">
      <c r="Q585" s="76"/>
      <c r="S585" s="76"/>
      <c r="T585" s="76"/>
      <c r="U585" s="76"/>
      <c r="V585" s="76"/>
      <c r="X585" s="91"/>
      <c r="Y585" s="91"/>
    </row>
    <row r="586" spans="17:25" x14ac:dyDescent="0.2">
      <c r="Q586" s="76"/>
      <c r="S586" s="76"/>
      <c r="T586" s="76"/>
      <c r="U586" s="76"/>
      <c r="V586" s="76"/>
      <c r="X586" s="91"/>
      <c r="Y586" s="91"/>
    </row>
    <row r="587" spans="17:25" x14ac:dyDescent="0.2">
      <c r="Q587" s="76"/>
      <c r="S587" s="76"/>
      <c r="T587" s="76"/>
      <c r="U587" s="76"/>
      <c r="V587" s="76"/>
      <c r="X587" s="91"/>
      <c r="Y587" s="91"/>
    </row>
    <row r="588" spans="17:25" x14ac:dyDescent="0.2">
      <c r="Q588" s="76"/>
      <c r="S588" s="76"/>
      <c r="T588" s="76"/>
      <c r="U588" s="76"/>
      <c r="V588" s="76"/>
      <c r="X588" s="91"/>
      <c r="Y588" s="91"/>
    </row>
    <row r="589" spans="17:25" x14ac:dyDescent="0.2">
      <c r="Q589" s="76"/>
      <c r="S589" s="76"/>
      <c r="T589" s="76"/>
      <c r="U589" s="76"/>
      <c r="V589" s="76"/>
      <c r="X589" s="91"/>
      <c r="Y589" s="91"/>
    </row>
    <row r="590" spans="17:25" x14ac:dyDescent="0.2">
      <c r="Q590" s="76"/>
      <c r="S590" s="76"/>
      <c r="T590" s="76"/>
      <c r="U590" s="76"/>
      <c r="V590" s="76"/>
      <c r="X590" s="91"/>
      <c r="Y590" s="91"/>
    </row>
    <row r="591" spans="17:25" x14ac:dyDescent="0.2">
      <c r="Q591" s="76"/>
      <c r="S591" s="76"/>
      <c r="T591" s="76"/>
      <c r="U591" s="76"/>
      <c r="V591" s="76"/>
      <c r="X591" s="91"/>
      <c r="Y591" s="91"/>
    </row>
    <row r="592" spans="17:25" x14ac:dyDescent="0.2">
      <c r="Q592" s="76"/>
      <c r="S592" s="76"/>
      <c r="T592" s="76"/>
      <c r="U592" s="76"/>
      <c r="V592" s="76"/>
      <c r="X592" s="91"/>
      <c r="Y592" s="91"/>
    </row>
    <row r="593" spans="17:25" x14ac:dyDescent="0.2">
      <c r="Q593" s="76"/>
      <c r="S593" s="76"/>
      <c r="T593" s="76"/>
      <c r="U593" s="76"/>
      <c r="V593" s="76"/>
      <c r="X593" s="91"/>
      <c r="Y593" s="91"/>
    </row>
    <row r="594" spans="17:25" x14ac:dyDescent="0.2">
      <c r="Q594" s="76"/>
      <c r="S594" s="76"/>
      <c r="T594" s="76"/>
      <c r="U594" s="76"/>
      <c r="V594" s="76"/>
      <c r="X594" s="91"/>
      <c r="Y594" s="91"/>
    </row>
    <row r="595" spans="17:25" x14ac:dyDescent="0.2">
      <c r="Q595" s="76"/>
      <c r="S595" s="76"/>
      <c r="T595" s="76"/>
      <c r="U595" s="76"/>
      <c r="V595" s="76"/>
      <c r="X595" s="91"/>
      <c r="Y595" s="91"/>
    </row>
    <row r="596" spans="17:25" x14ac:dyDescent="0.2">
      <c r="Q596" s="76"/>
      <c r="S596" s="76"/>
      <c r="T596" s="76"/>
      <c r="U596" s="76"/>
      <c r="V596" s="76"/>
      <c r="X596" s="91"/>
      <c r="Y596" s="91"/>
    </row>
    <row r="597" spans="17:25" x14ac:dyDescent="0.2">
      <c r="Q597" s="76"/>
      <c r="S597" s="76"/>
      <c r="T597" s="76"/>
      <c r="U597" s="76"/>
      <c r="V597" s="76"/>
      <c r="X597" s="91"/>
      <c r="Y597" s="91"/>
    </row>
    <row r="598" spans="17:25" x14ac:dyDescent="0.2">
      <c r="Q598" s="76"/>
      <c r="S598" s="76"/>
      <c r="T598" s="76"/>
      <c r="U598" s="76"/>
      <c r="V598" s="76"/>
      <c r="X598" s="91"/>
      <c r="Y598" s="91"/>
    </row>
    <row r="599" spans="17:25" x14ac:dyDescent="0.2">
      <c r="Q599" s="76"/>
      <c r="S599" s="76"/>
      <c r="T599" s="76"/>
      <c r="U599" s="76"/>
      <c r="V599" s="76"/>
      <c r="X599" s="91"/>
      <c r="Y599" s="91"/>
    </row>
    <row r="600" spans="17:25" x14ac:dyDescent="0.2">
      <c r="Q600" s="76"/>
      <c r="S600" s="76"/>
      <c r="T600" s="76"/>
      <c r="U600" s="76"/>
      <c r="V600" s="76"/>
      <c r="X600" s="91"/>
      <c r="Y600" s="91"/>
    </row>
    <row r="601" spans="17:25" x14ac:dyDescent="0.2">
      <c r="Q601" s="76"/>
      <c r="S601" s="76"/>
      <c r="T601" s="76"/>
      <c r="U601" s="76"/>
      <c r="V601" s="76"/>
      <c r="X601" s="91"/>
      <c r="Y601" s="91"/>
    </row>
    <row r="602" spans="17:25" x14ac:dyDescent="0.2">
      <c r="Q602" s="76"/>
      <c r="S602" s="76"/>
      <c r="T602" s="76"/>
      <c r="U602" s="76"/>
      <c r="V602" s="76"/>
      <c r="X602" s="91"/>
      <c r="Y602" s="91"/>
    </row>
    <row r="603" spans="17:25" x14ac:dyDescent="0.2">
      <c r="Q603" s="76"/>
      <c r="S603" s="76"/>
      <c r="T603" s="76"/>
      <c r="U603" s="76"/>
      <c r="V603" s="76"/>
      <c r="X603" s="91"/>
      <c r="Y603" s="91"/>
    </row>
    <row r="604" spans="17:25" x14ac:dyDescent="0.2">
      <c r="Q604" s="76"/>
      <c r="S604" s="76"/>
      <c r="T604" s="76"/>
      <c r="U604" s="76"/>
      <c r="V604" s="76"/>
      <c r="X604" s="91"/>
      <c r="Y604" s="91"/>
    </row>
    <row r="605" spans="17:25" x14ac:dyDescent="0.2">
      <c r="Q605" s="76"/>
      <c r="S605" s="76"/>
      <c r="T605" s="76"/>
      <c r="U605" s="76"/>
      <c r="V605" s="76"/>
      <c r="X605" s="91"/>
      <c r="Y605" s="91"/>
    </row>
    <row r="606" spans="17:25" x14ac:dyDescent="0.2">
      <c r="Q606" s="76"/>
      <c r="S606" s="76"/>
      <c r="T606" s="76"/>
      <c r="U606" s="76"/>
      <c r="V606" s="76"/>
      <c r="X606" s="91"/>
      <c r="Y606" s="91"/>
    </row>
    <row r="607" spans="17:25" x14ac:dyDescent="0.2">
      <c r="Q607" s="76"/>
      <c r="S607" s="76"/>
      <c r="T607" s="76"/>
      <c r="U607" s="76"/>
      <c r="V607" s="76"/>
      <c r="X607" s="91"/>
      <c r="Y607" s="91"/>
    </row>
    <row r="608" spans="17:25" x14ac:dyDescent="0.2">
      <c r="Q608" s="76"/>
      <c r="S608" s="76"/>
      <c r="T608" s="76"/>
      <c r="U608" s="76"/>
      <c r="V608" s="76"/>
      <c r="X608" s="91"/>
      <c r="Y608" s="91"/>
    </row>
    <row r="609" spans="17:25" x14ac:dyDescent="0.2">
      <c r="Q609" s="76"/>
      <c r="S609" s="76"/>
      <c r="T609" s="76"/>
      <c r="U609" s="76"/>
      <c r="V609" s="76"/>
      <c r="X609" s="91"/>
      <c r="Y609" s="91"/>
    </row>
    <row r="610" spans="17:25" x14ac:dyDescent="0.2">
      <c r="Q610" s="76"/>
      <c r="S610" s="76"/>
      <c r="T610" s="76"/>
      <c r="U610" s="76"/>
      <c r="V610" s="76"/>
      <c r="X610" s="91"/>
      <c r="Y610" s="91"/>
    </row>
    <row r="611" spans="17:25" x14ac:dyDescent="0.2">
      <c r="Q611" s="76"/>
      <c r="S611" s="76"/>
      <c r="T611" s="76"/>
      <c r="U611" s="76"/>
      <c r="V611" s="76"/>
      <c r="X611" s="91"/>
      <c r="Y611" s="91"/>
    </row>
    <row r="612" spans="17:25" x14ac:dyDescent="0.2">
      <c r="Q612" s="76"/>
      <c r="S612" s="76"/>
      <c r="T612" s="76"/>
      <c r="U612" s="76"/>
      <c r="V612" s="76"/>
      <c r="X612" s="91"/>
      <c r="Y612" s="91"/>
    </row>
    <row r="613" spans="17:25" x14ac:dyDescent="0.2">
      <c r="Q613" s="76"/>
      <c r="S613" s="76"/>
      <c r="T613" s="76"/>
      <c r="U613" s="76"/>
      <c r="V613" s="76"/>
      <c r="X613" s="91"/>
      <c r="Y613" s="91"/>
    </row>
    <row r="614" spans="17:25" x14ac:dyDescent="0.2">
      <c r="Q614" s="76"/>
      <c r="S614" s="76"/>
      <c r="T614" s="76"/>
      <c r="U614" s="76"/>
      <c r="V614" s="76"/>
      <c r="X614" s="91"/>
      <c r="Y614" s="91"/>
    </row>
    <row r="615" spans="17:25" x14ac:dyDescent="0.2">
      <c r="Q615" s="76"/>
      <c r="S615" s="76"/>
      <c r="T615" s="76"/>
      <c r="U615" s="76"/>
      <c r="V615" s="76"/>
      <c r="X615" s="91"/>
      <c r="Y615" s="91"/>
    </row>
    <row r="616" spans="17:25" x14ac:dyDescent="0.2">
      <c r="Q616" s="76"/>
      <c r="S616" s="76"/>
      <c r="T616" s="76"/>
      <c r="U616" s="76"/>
      <c r="V616" s="76"/>
      <c r="X616" s="91"/>
      <c r="Y616" s="91"/>
    </row>
    <row r="617" spans="17:25" x14ac:dyDescent="0.2">
      <c r="Q617" s="76"/>
      <c r="S617" s="76"/>
      <c r="T617" s="76"/>
      <c r="U617" s="76"/>
      <c r="V617" s="76"/>
      <c r="X617" s="91"/>
      <c r="Y617" s="91"/>
    </row>
    <row r="618" spans="17:25" x14ac:dyDescent="0.2">
      <c r="Q618" s="76"/>
      <c r="S618" s="76"/>
      <c r="T618" s="76"/>
      <c r="U618" s="76"/>
      <c r="V618" s="76"/>
      <c r="X618" s="91"/>
      <c r="Y618" s="91"/>
    </row>
    <row r="619" spans="17:25" x14ac:dyDescent="0.2">
      <c r="Q619" s="76"/>
      <c r="S619" s="76"/>
      <c r="T619" s="76"/>
      <c r="U619" s="76"/>
      <c r="V619" s="76"/>
      <c r="X619" s="91"/>
      <c r="Y619" s="91"/>
    </row>
    <row r="620" spans="17:25" x14ac:dyDescent="0.2">
      <c r="Q620" s="76"/>
      <c r="S620" s="76"/>
      <c r="T620" s="76"/>
      <c r="U620" s="76"/>
      <c r="V620" s="76"/>
      <c r="X620" s="91"/>
      <c r="Y620" s="91"/>
    </row>
    <row r="621" spans="17:25" x14ac:dyDescent="0.2">
      <c r="Q621" s="76"/>
      <c r="S621" s="76"/>
      <c r="T621" s="76"/>
      <c r="U621" s="76"/>
      <c r="V621" s="76"/>
      <c r="X621" s="91"/>
      <c r="Y621" s="91"/>
    </row>
    <row r="622" spans="17:25" x14ac:dyDescent="0.2">
      <c r="Q622" s="76"/>
      <c r="S622" s="76"/>
      <c r="T622" s="76"/>
      <c r="U622" s="76"/>
      <c r="V622" s="76"/>
      <c r="X622" s="91"/>
      <c r="Y622" s="91"/>
    </row>
    <row r="623" spans="17:25" x14ac:dyDescent="0.2">
      <c r="Q623" s="76"/>
      <c r="S623" s="76"/>
      <c r="T623" s="76"/>
      <c r="U623" s="76"/>
      <c r="V623" s="76"/>
      <c r="X623" s="91"/>
      <c r="Y623" s="91"/>
    </row>
    <row r="624" spans="17:25" x14ac:dyDescent="0.2">
      <c r="Q624" s="76"/>
      <c r="S624" s="76"/>
      <c r="T624" s="76"/>
      <c r="U624" s="76"/>
      <c r="V624" s="76"/>
      <c r="X624" s="91"/>
      <c r="Y624" s="91"/>
    </row>
    <row r="625" spans="17:25" x14ac:dyDescent="0.2">
      <c r="Q625" s="76"/>
      <c r="S625" s="76"/>
      <c r="T625" s="76"/>
      <c r="U625" s="76"/>
      <c r="V625" s="76"/>
      <c r="X625" s="91"/>
      <c r="Y625" s="91"/>
    </row>
    <row r="626" spans="17:25" x14ac:dyDescent="0.2">
      <c r="Q626" s="76"/>
      <c r="S626" s="76"/>
      <c r="T626" s="76"/>
      <c r="U626" s="76"/>
      <c r="V626" s="76"/>
      <c r="X626" s="91"/>
      <c r="Y626" s="91"/>
    </row>
    <row r="627" spans="17:25" x14ac:dyDescent="0.2">
      <c r="Q627" s="76"/>
      <c r="S627" s="76"/>
      <c r="T627" s="76"/>
      <c r="U627" s="76"/>
      <c r="V627" s="76"/>
      <c r="X627" s="91"/>
      <c r="Y627" s="91"/>
    </row>
    <row r="628" spans="17:25" x14ac:dyDescent="0.2">
      <c r="Q628" s="76"/>
      <c r="S628" s="76"/>
      <c r="T628" s="76"/>
      <c r="U628" s="76"/>
      <c r="V628" s="76"/>
      <c r="X628" s="91"/>
      <c r="Y628" s="91"/>
    </row>
    <row r="629" spans="17:25" x14ac:dyDescent="0.2">
      <c r="Q629" s="76"/>
      <c r="S629" s="76"/>
      <c r="T629" s="76"/>
      <c r="U629" s="76"/>
      <c r="V629" s="76"/>
      <c r="X629" s="91"/>
      <c r="Y629" s="91"/>
    </row>
    <row r="630" spans="17:25" x14ac:dyDescent="0.2">
      <c r="Q630" s="76"/>
      <c r="S630" s="76"/>
      <c r="T630" s="76"/>
      <c r="U630" s="76"/>
      <c r="V630" s="76"/>
      <c r="X630" s="91"/>
      <c r="Y630" s="91"/>
    </row>
    <row r="631" spans="17:25" x14ac:dyDescent="0.2">
      <c r="Q631" s="76"/>
      <c r="S631" s="76"/>
      <c r="T631" s="76"/>
      <c r="U631" s="76"/>
      <c r="V631" s="76"/>
      <c r="X631" s="91"/>
      <c r="Y631" s="91"/>
    </row>
    <row r="632" spans="17:25" x14ac:dyDescent="0.2">
      <c r="Q632" s="76"/>
      <c r="S632" s="76"/>
      <c r="T632" s="76"/>
      <c r="U632" s="76"/>
      <c r="V632" s="76"/>
      <c r="X632" s="91"/>
      <c r="Y632" s="91"/>
    </row>
    <row r="633" spans="17:25" x14ac:dyDescent="0.2">
      <c r="Q633" s="76"/>
      <c r="S633" s="76"/>
      <c r="T633" s="76"/>
      <c r="U633" s="76"/>
      <c r="V633" s="76"/>
      <c r="X633" s="91"/>
      <c r="Y633" s="91"/>
    </row>
    <row r="634" spans="17:25" x14ac:dyDescent="0.2">
      <c r="Q634" s="76"/>
      <c r="S634" s="76"/>
      <c r="T634" s="76"/>
      <c r="U634" s="76"/>
      <c r="V634" s="76"/>
      <c r="X634" s="91"/>
      <c r="Y634" s="91"/>
    </row>
    <row r="635" spans="17:25" x14ac:dyDescent="0.2">
      <c r="Q635" s="76"/>
      <c r="S635" s="76"/>
      <c r="T635" s="76"/>
      <c r="U635" s="76"/>
      <c r="V635" s="76"/>
      <c r="X635" s="91"/>
      <c r="Y635" s="91"/>
    </row>
    <row r="636" spans="17:25" x14ac:dyDescent="0.2">
      <c r="Q636" s="76"/>
      <c r="S636" s="76"/>
      <c r="T636" s="76"/>
      <c r="U636" s="76"/>
      <c r="V636" s="76"/>
      <c r="X636" s="91"/>
      <c r="Y636" s="91"/>
    </row>
    <row r="637" spans="17:25" x14ac:dyDescent="0.2">
      <c r="Q637" s="76"/>
      <c r="S637" s="76"/>
      <c r="T637" s="76"/>
      <c r="U637" s="76"/>
      <c r="V637" s="76"/>
      <c r="X637" s="91"/>
      <c r="Y637" s="91"/>
    </row>
    <row r="638" spans="17:25" x14ac:dyDescent="0.2">
      <c r="Q638" s="76"/>
      <c r="S638" s="76"/>
      <c r="T638" s="76"/>
      <c r="U638" s="76"/>
      <c r="V638" s="76"/>
      <c r="X638" s="91"/>
      <c r="Y638" s="91"/>
    </row>
    <row r="639" spans="17:25" x14ac:dyDescent="0.2">
      <c r="Q639" s="76"/>
      <c r="S639" s="76"/>
      <c r="T639" s="76"/>
      <c r="U639" s="76"/>
      <c r="V639" s="76"/>
      <c r="X639" s="91"/>
      <c r="Y639" s="91"/>
    </row>
    <row r="640" spans="17:25" x14ac:dyDescent="0.2">
      <c r="Q640" s="76"/>
      <c r="S640" s="76"/>
      <c r="T640" s="76"/>
      <c r="U640" s="76"/>
      <c r="V640" s="76"/>
      <c r="X640" s="91"/>
      <c r="Y640" s="91"/>
    </row>
    <row r="641" spans="17:25" x14ac:dyDescent="0.2">
      <c r="Q641" s="76"/>
      <c r="S641" s="76"/>
      <c r="T641" s="76"/>
      <c r="U641" s="76"/>
      <c r="V641" s="76"/>
      <c r="X641" s="91"/>
      <c r="Y641" s="91"/>
    </row>
    <row r="642" spans="17:25" x14ac:dyDescent="0.2">
      <c r="Q642" s="76"/>
      <c r="S642" s="76"/>
      <c r="T642" s="76"/>
      <c r="U642" s="76"/>
      <c r="V642" s="76"/>
      <c r="X642" s="91"/>
      <c r="Y642" s="91"/>
    </row>
    <row r="643" spans="17:25" x14ac:dyDescent="0.2">
      <c r="Q643" s="76"/>
      <c r="S643" s="76"/>
      <c r="T643" s="76"/>
      <c r="U643" s="76"/>
      <c r="V643" s="76"/>
      <c r="X643" s="91"/>
      <c r="Y643" s="91"/>
    </row>
    <row r="644" spans="17:25" x14ac:dyDescent="0.2">
      <c r="Q644" s="76"/>
      <c r="S644" s="76"/>
      <c r="T644" s="76"/>
      <c r="U644" s="76"/>
      <c r="V644" s="76"/>
      <c r="X644" s="91"/>
      <c r="Y644" s="91"/>
    </row>
    <row r="645" spans="17:25" x14ac:dyDescent="0.2">
      <c r="Q645" s="76"/>
      <c r="S645" s="76"/>
      <c r="T645" s="76"/>
      <c r="U645" s="76"/>
      <c r="V645" s="76"/>
      <c r="X645" s="91"/>
      <c r="Y645" s="91"/>
    </row>
    <row r="646" spans="17:25" x14ac:dyDescent="0.2">
      <c r="Q646" s="76"/>
      <c r="S646" s="76"/>
      <c r="T646" s="76"/>
      <c r="U646" s="76"/>
      <c r="V646" s="76"/>
      <c r="X646" s="91"/>
      <c r="Y646" s="91"/>
    </row>
    <row r="647" spans="17:25" x14ac:dyDescent="0.2">
      <c r="Q647" s="76"/>
      <c r="S647" s="76"/>
      <c r="T647" s="76"/>
      <c r="U647" s="76"/>
      <c r="V647" s="76"/>
      <c r="X647" s="91"/>
      <c r="Y647" s="91"/>
    </row>
    <row r="648" spans="17:25" x14ac:dyDescent="0.2">
      <c r="Q648" s="76"/>
      <c r="S648" s="76"/>
      <c r="T648" s="76"/>
      <c r="U648" s="76"/>
      <c r="V648" s="76"/>
      <c r="X648" s="91"/>
      <c r="Y648" s="91"/>
    </row>
    <row r="649" spans="17:25" x14ac:dyDescent="0.2">
      <c r="Q649" s="76"/>
      <c r="S649" s="76"/>
      <c r="T649" s="76"/>
      <c r="U649" s="76"/>
      <c r="V649" s="76"/>
      <c r="X649" s="91"/>
      <c r="Y649" s="91"/>
    </row>
    <row r="650" spans="17:25" x14ac:dyDescent="0.2">
      <c r="Q650" s="76"/>
      <c r="S650" s="76"/>
      <c r="T650" s="76"/>
      <c r="U650" s="76"/>
      <c r="V650" s="76"/>
      <c r="X650" s="91"/>
      <c r="Y650" s="91"/>
    </row>
    <row r="651" spans="17:25" x14ac:dyDescent="0.2">
      <c r="Q651" s="76"/>
      <c r="S651" s="76"/>
      <c r="T651" s="76"/>
      <c r="U651" s="76"/>
      <c r="V651" s="76"/>
      <c r="X651" s="91"/>
      <c r="Y651" s="91"/>
    </row>
    <row r="652" spans="17:25" x14ac:dyDescent="0.2">
      <c r="Q652" s="76"/>
      <c r="S652" s="76"/>
      <c r="T652" s="76"/>
      <c r="U652" s="76"/>
      <c r="V652" s="76"/>
      <c r="X652" s="91"/>
      <c r="Y652" s="91"/>
    </row>
    <row r="653" spans="17:25" x14ac:dyDescent="0.2">
      <c r="Q653" s="76"/>
      <c r="S653" s="76"/>
      <c r="T653" s="76"/>
      <c r="U653" s="76"/>
      <c r="V653" s="76"/>
      <c r="X653" s="91"/>
      <c r="Y653" s="91"/>
    </row>
    <row r="654" spans="17:25" x14ac:dyDescent="0.2">
      <c r="Q654" s="76"/>
      <c r="S654" s="76"/>
      <c r="T654" s="76"/>
      <c r="U654" s="76"/>
      <c r="V654" s="76"/>
      <c r="X654" s="91"/>
      <c r="Y654" s="91"/>
    </row>
    <row r="655" spans="17:25" x14ac:dyDescent="0.2">
      <c r="Q655" s="76"/>
      <c r="S655" s="76"/>
      <c r="T655" s="76"/>
      <c r="U655" s="76"/>
      <c r="V655" s="76"/>
      <c r="X655" s="91"/>
      <c r="Y655" s="91"/>
    </row>
    <row r="656" spans="17:25" x14ac:dyDescent="0.2">
      <c r="Q656" s="76"/>
      <c r="S656" s="76"/>
      <c r="T656" s="76"/>
      <c r="U656" s="76"/>
      <c r="V656" s="76"/>
      <c r="X656" s="91"/>
      <c r="Y656" s="91"/>
    </row>
    <row r="657" spans="17:25" x14ac:dyDescent="0.2">
      <c r="Q657" s="76"/>
      <c r="S657" s="76"/>
      <c r="T657" s="76"/>
      <c r="U657" s="76"/>
      <c r="V657" s="76"/>
      <c r="X657" s="91"/>
      <c r="Y657" s="91"/>
    </row>
    <row r="658" spans="17:25" x14ac:dyDescent="0.2">
      <c r="Q658" s="76"/>
      <c r="S658" s="76"/>
      <c r="T658" s="76"/>
      <c r="U658" s="76"/>
      <c r="V658" s="76"/>
      <c r="X658" s="91"/>
      <c r="Y658" s="91"/>
    </row>
    <row r="659" spans="17:25" x14ac:dyDescent="0.2">
      <c r="Q659" s="76"/>
      <c r="S659" s="76"/>
      <c r="T659" s="76"/>
      <c r="U659" s="76"/>
      <c r="V659" s="76"/>
      <c r="X659" s="91"/>
      <c r="Y659" s="91"/>
    </row>
    <row r="660" spans="17:25" x14ac:dyDescent="0.2">
      <c r="Q660" s="76"/>
      <c r="S660" s="76"/>
      <c r="T660" s="76"/>
      <c r="U660" s="76"/>
      <c r="V660" s="76"/>
      <c r="X660" s="91"/>
      <c r="Y660" s="91"/>
    </row>
    <row r="661" spans="17:25" x14ac:dyDescent="0.2">
      <c r="Q661" s="76"/>
      <c r="S661" s="76"/>
      <c r="T661" s="76"/>
      <c r="U661" s="76"/>
      <c r="V661" s="76"/>
      <c r="X661" s="91"/>
      <c r="Y661" s="91"/>
    </row>
    <row r="662" spans="17:25" x14ac:dyDescent="0.2">
      <c r="Q662" s="76"/>
      <c r="S662" s="76"/>
      <c r="T662" s="76"/>
      <c r="U662" s="76"/>
      <c r="V662" s="76"/>
      <c r="X662" s="91"/>
      <c r="Y662" s="91"/>
    </row>
    <row r="663" spans="17:25" x14ac:dyDescent="0.2">
      <c r="Q663" s="76"/>
      <c r="S663" s="76"/>
      <c r="T663" s="76"/>
      <c r="U663" s="76"/>
      <c r="V663" s="76"/>
      <c r="X663" s="91"/>
      <c r="Y663" s="91"/>
    </row>
    <row r="664" spans="17:25" x14ac:dyDescent="0.2">
      <c r="Q664" s="76"/>
      <c r="S664" s="76"/>
      <c r="T664" s="76"/>
      <c r="U664" s="76"/>
      <c r="V664" s="76"/>
      <c r="X664" s="91"/>
      <c r="Y664" s="91"/>
    </row>
    <row r="665" spans="17:25" x14ac:dyDescent="0.2">
      <c r="Q665" s="76"/>
      <c r="S665" s="76"/>
      <c r="T665" s="76"/>
      <c r="U665" s="76"/>
      <c r="V665" s="76"/>
      <c r="X665" s="91"/>
      <c r="Y665" s="91"/>
    </row>
    <row r="666" spans="17:25" x14ac:dyDescent="0.2">
      <c r="Q666" s="76"/>
      <c r="S666" s="76"/>
      <c r="T666" s="76"/>
      <c r="U666" s="76"/>
      <c r="V666" s="76"/>
      <c r="X666" s="91"/>
      <c r="Y666" s="91"/>
    </row>
    <row r="667" spans="17:25" x14ac:dyDescent="0.2">
      <c r="Q667" s="76"/>
      <c r="S667" s="76"/>
      <c r="T667" s="76"/>
      <c r="U667" s="76"/>
      <c r="V667" s="76"/>
      <c r="X667" s="91"/>
      <c r="Y667" s="91"/>
    </row>
    <row r="668" spans="17:25" x14ac:dyDescent="0.2">
      <c r="Q668" s="76"/>
      <c r="S668" s="76"/>
      <c r="T668" s="76"/>
      <c r="U668" s="76"/>
      <c r="V668" s="76"/>
      <c r="X668" s="91"/>
      <c r="Y668" s="91"/>
    </row>
    <row r="669" spans="17:25" x14ac:dyDescent="0.2">
      <c r="Q669" s="76"/>
      <c r="S669" s="76"/>
      <c r="T669" s="76"/>
      <c r="U669" s="76"/>
      <c r="V669" s="76"/>
      <c r="X669" s="91"/>
      <c r="Y669" s="91"/>
    </row>
    <row r="670" spans="17:25" x14ac:dyDescent="0.2">
      <c r="Q670" s="76"/>
      <c r="S670" s="76"/>
      <c r="T670" s="76"/>
      <c r="U670" s="76"/>
      <c r="V670" s="76"/>
      <c r="X670" s="91"/>
      <c r="Y670" s="91"/>
    </row>
    <row r="671" spans="17:25" x14ac:dyDescent="0.2">
      <c r="Q671" s="76"/>
      <c r="S671" s="76"/>
      <c r="T671" s="76"/>
      <c r="U671" s="76"/>
      <c r="V671" s="76"/>
      <c r="X671" s="91"/>
      <c r="Y671" s="91"/>
    </row>
    <row r="672" spans="17:25" x14ac:dyDescent="0.2">
      <c r="Q672" s="76"/>
      <c r="S672" s="76"/>
      <c r="T672" s="76"/>
      <c r="U672" s="76"/>
      <c r="V672" s="76"/>
      <c r="X672" s="91"/>
      <c r="Y672" s="91"/>
    </row>
    <row r="673" spans="17:25" x14ac:dyDescent="0.2">
      <c r="Q673" s="76"/>
      <c r="S673" s="76"/>
      <c r="T673" s="76"/>
      <c r="U673" s="76"/>
      <c r="V673" s="76"/>
      <c r="X673" s="91"/>
      <c r="Y673" s="91"/>
    </row>
    <row r="674" spans="17:25" x14ac:dyDescent="0.2">
      <c r="Q674" s="76"/>
      <c r="S674" s="76"/>
      <c r="T674" s="76"/>
      <c r="U674" s="76"/>
      <c r="V674" s="76"/>
      <c r="X674" s="91"/>
      <c r="Y674" s="91"/>
    </row>
    <row r="675" spans="17:25" x14ac:dyDescent="0.2">
      <c r="Q675" s="76"/>
      <c r="S675" s="76"/>
      <c r="T675" s="76"/>
      <c r="U675" s="76"/>
      <c r="V675" s="76"/>
      <c r="X675" s="91"/>
      <c r="Y675" s="91"/>
    </row>
    <row r="676" spans="17:25" x14ac:dyDescent="0.2">
      <c r="Q676" s="76"/>
      <c r="S676" s="76"/>
      <c r="T676" s="76"/>
      <c r="U676" s="76"/>
      <c r="V676" s="76"/>
      <c r="X676" s="91"/>
      <c r="Y676" s="91"/>
    </row>
    <row r="677" spans="17:25" x14ac:dyDescent="0.2">
      <c r="Q677" s="76"/>
      <c r="S677" s="76"/>
      <c r="T677" s="76"/>
      <c r="U677" s="76"/>
      <c r="V677" s="76"/>
      <c r="X677" s="91"/>
      <c r="Y677" s="91"/>
    </row>
    <row r="678" spans="17:25" x14ac:dyDescent="0.2">
      <c r="Q678" s="76"/>
      <c r="S678" s="76"/>
      <c r="T678" s="76"/>
      <c r="U678" s="76"/>
      <c r="V678" s="76"/>
      <c r="X678" s="91"/>
      <c r="Y678" s="91"/>
    </row>
    <row r="679" spans="17:25" x14ac:dyDescent="0.2">
      <c r="Q679" s="76"/>
      <c r="S679" s="76"/>
      <c r="T679" s="76"/>
      <c r="U679" s="76"/>
      <c r="V679" s="76"/>
      <c r="X679" s="91"/>
      <c r="Y679" s="91"/>
    </row>
    <row r="680" spans="17:25" x14ac:dyDescent="0.2">
      <c r="Q680" s="76"/>
      <c r="S680" s="76"/>
      <c r="T680" s="76"/>
      <c r="U680" s="76"/>
      <c r="V680" s="76"/>
      <c r="X680" s="91"/>
      <c r="Y680" s="91"/>
    </row>
    <row r="681" spans="17:25" x14ac:dyDescent="0.2">
      <c r="Q681" s="76"/>
      <c r="S681" s="76"/>
      <c r="T681" s="76"/>
      <c r="U681" s="76"/>
      <c r="V681" s="76"/>
      <c r="X681" s="91"/>
      <c r="Y681" s="91"/>
    </row>
    <row r="682" spans="17:25" x14ac:dyDescent="0.2">
      <c r="Q682" s="76"/>
      <c r="S682" s="76"/>
      <c r="T682" s="76"/>
      <c r="U682" s="76"/>
      <c r="V682" s="76"/>
      <c r="X682" s="91"/>
      <c r="Y682" s="91"/>
    </row>
    <row r="683" spans="17:25" x14ac:dyDescent="0.2">
      <c r="Q683" s="76"/>
      <c r="S683" s="76"/>
      <c r="T683" s="76"/>
      <c r="U683" s="76"/>
      <c r="V683" s="76"/>
      <c r="X683" s="91"/>
      <c r="Y683" s="91"/>
    </row>
    <row r="684" spans="17:25" x14ac:dyDescent="0.2">
      <c r="Q684" s="76"/>
      <c r="S684" s="76"/>
      <c r="T684" s="76"/>
      <c r="U684" s="76"/>
      <c r="V684" s="76"/>
      <c r="X684" s="91"/>
      <c r="Y684" s="91"/>
    </row>
    <row r="685" spans="17:25" x14ac:dyDescent="0.2">
      <c r="Q685" s="76"/>
      <c r="S685" s="76"/>
      <c r="T685" s="76"/>
      <c r="U685" s="76"/>
      <c r="V685" s="76"/>
      <c r="X685" s="91"/>
      <c r="Y685" s="91"/>
    </row>
    <row r="686" spans="17:25" x14ac:dyDescent="0.2">
      <c r="Q686" s="76"/>
      <c r="S686" s="76"/>
      <c r="T686" s="76"/>
      <c r="U686" s="76"/>
      <c r="V686" s="76"/>
      <c r="X686" s="91"/>
      <c r="Y686" s="91"/>
    </row>
    <row r="687" spans="17:25" x14ac:dyDescent="0.2">
      <c r="Q687" s="76"/>
      <c r="S687" s="76"/>
      <c r="T687" s="76"/>
      <c r="U687" s="76"/>
      <c r="V687" s="76"/>
      <c r="X687" s="91"/>
      <c r="Y687" s="91"/>
    </row>
    <row r="688" spans="17:25" x14ac:dyDescent="0.2">
      <c r="Q688" s="76"/>
      <c r="S688" s="76"/>
      <c r="T688" s="76"/>
      <c r="U688" s="76"/>
      <c r="V688" s="76"/>
      <c r="X688" s="91"/>
      <c r="Y688" s="91"/>
    </row>
    <row r="689" spans="17:25" x14ac:dyDescent="0.2">
      <c r="Q689" s="76"/>
      <c r="S689" s="76"/>
      <c r="T689" s="76"/>
      <c r="U689" s="76"/>
      <c r="V689" s="76"/>
      <c r="X689" s="91"/>
      <c r="Y689" s="91"/>
    </row>
    <row r="690" spans="17:25" x14ac:dyDescent="0.2">
      <c r="Q690" s="76"/>
      <c r="S690" s="76"/>
      <c r="T690" s="76"/>
      <c r="U690" s="76"/>
      <c r="V690" s="76"/>
      <c r="X690" s="91"/>
      <c r="Y690" s="91"/>
    </row>
    <row r="691" spans="17:25" x14ac:dyDescent="0.2">
      <c r="Q691" s="76"/>
      <c r="S691" s="76"/>
      <c r="T691" s="76"/>
      <c r="U691" s="76"/>
      <c r="V691" s="76"/>
      <c r="X691" s="91"/>
      <c r="Y691" s="91"/>
    </row>
    <row r="692" spans="17:25" x14ac:dyDescent="0.2">
      <c r="Q692" s="76"/>
      <c r="S692" s="76"/>
      <c r="T692" s="76"/>
      <c r="U692" s="76"/>
      <c r="V692" s="76"/>
      <c r="X692" s="91"/>
      <c r="Y692" s="91"/>
    </row>
    <row r="693" spans="17:25" x14ac:dyDescent="0.2">
      <c r="Q693" s="76"/>
      <c r="S693" s="76"/>
      <c r="T693" s="76"/>
      <c r="U693" s="76"/>
      <c r="V693" s="76"/>
      <c r="X693" s="91"/>
      <c r="Y693" s="91"/>
    </row>
    <row r="694" spans="17:25" x14ac:dyDescent="0.2">
      <c r="Q694" s="76"/>
      <c r="S694" s="76"/>
      <c r="T694" s="76"/>
      <c r="U694" s="76"/>
      <c r="V694" s="76"/>
      <c r="X694" s="91"/>
      <c r="Y694" s="91"/>
    </row>
    <row r="695" spans="17:25" x14ac:dyDescent="0.2">
      <c r="Q695" s="76"/>
      <c r="S695" s="76"/>
      <c r="T695" s="76"/>
      <c r="U695" s="76"/>
      <c r="V695" s="76"/>
      <c r="X695" s="91"/>
      <c r="Y695" s="91"/>
    </row>
    <row r="696" spans="17:25" x14ac:dyDescent="0.2">
      <c r="Q696" s="76"/>
      <c r="S696" s="76"/>
      <c r="T696" s="76"/>
      <c r="U696" s="76"/>
      <c r="V696" s="76"/>
      <c r="X696" s="91"/>
      <c r="Y696" s="91"/>
    </row>
    <row r="697" spans="17:25" x14ac:dyDescent="0.2">
      <c r="Q697" s="76"/>
      <c r="S697" s="76"/>
      <c r="T697" s="76"/>
      <c r="U697" s="76"/>
      <c r="V697" s="76"/>
      <c r="X697" s="91"/>
      <c r="Y697" s="91"/>
    </row>
    <row r="698" spans="17:25" x14ac:dyDescent="0.2">
      <c r="Q698" s="76"/>
      <c r="S698" s="76"/>
      <c r="T698" s="76"/>
      <c r="U698" s="76"/>
      <c r="V698" s="76"/>
      <c r="X698" s="91"/>
      <c r="Y698" s="91"/>
    </row>
    <row r="699" spans="17:25" x14ac:dyDescent="0.2">
      <c r="Q699" s="76"/>
      <c r="S699" s="76"/>
      <c r="T699" s="76"/>
      <c r="U699" s="76"/>
      <c r="V699" s="76"/>
      <c r="X699" s="91"/>
      <c r="Y699" s="91"/>
    </row>
    <row r="700" spans="17:25" x14ac:dyDescent="0.2">
      <c r="Q700" s="76"/>
      <c r="S700" s="76"/>
      <c r="T700" s="76"/>
      <c r="U700" s="76"/>
      <c r="V700" s="76"/>
      <c r="X700" s="91"/>
      <c r="Y700" s="91"/>
    </row>
    <row r="701" spans="17:25" x14ac:dyDescent="0.2">
      <c r="Q701" s="76"/>
      <c r="S701" s="76"/>
      <c r="T701" s="76"/>
      <c r="U701" s="76"/>
      <c r="V701" s="76"/>
      <c r="X701" s="91"/>
      <c r="Y701" s="91"/>
    </row>
    <row r="702" spans="17:25" x14ac:dyDescent="0.2">
      <c r="Q702" s="76"/>
      <c r="S702" s="76"/>
      <c r="T702" s="76"/>
      <c r="U702" s="76"/>
      <c r="V702" s="76"/>
      <c r="X702" s="91"/>
      <c r="Y702" s="91"/>
    </row>
    <row r="703" spans="17:25" x14ac:dyDescent="0.2">
      <c r="Q703" s="76"/>
      <c r="S703" s="76"/>
      <c r="T703" s="76"/>
      <c r="U703" s="76"/>
      <c r="V703" s="76"/>
      <c r="X703" s="91"/>
      <c r="Y703" s="91"/>
    </row>
    <row r="704" spans="17:25" x14ac:dyDescent="0.2">
      <c r="Q704" s="76"/>
      <c r="S704" s="76"/>
      <c r="T704" s="76"/>
      <c r="U704" s="76"/>
      <c r="V704" s="76"/>
      <c r="X704" s="91"/>
      <c r="Y704" s="91"/>
    </row>
    <row r="705" spans="17:25" x14ac:dyDescent="0.2">
      <c r="Q705" s="76"/>
      <c r="S705" s="76"/>
      <c r="T705" s="76"/>
      <c r="U705" s="76"/>
      <c r="V705" s="76"/>
      <c r="X705" s="91"/>
      <c r="Y705" s="91"/>
    </row>
    <row r="706" spans="17:25" x14ac:dyDescent="0.2">
      <c r="Q706" s="76"/>
      <c r="S706" s="76"/>
      <c r="T706" s="76"/>
      <c r="U706" s="76"/>
      <c r="V706" s="76"/>
      <c r="X706" s="91"/>
      <c r="Y706" s="91"/>
    </row>
    <row r="707" spans="17:25" x14ac:dyDescent="0.2">
      <c r="Q707" s="76"/>
      <c r="S707" s="76"/>
      <c r="T707" s="76"/>
      <c r="U707" s="76"/>
      <c r="V707" s="76"/>
      <c r="X707" s="91"/>
      <c r="Y707" s="91"/>
    </row>
    <row r="708" spans="17:25" x14ac:dyDescent="0.2">
      <c r="Q708" s="76"/>
      <c r="S708" s="76"/>
      <c r="T708" s="76"/>
      <c r="U708" s="76"/>
      <c r="V708" s="76"/>
      <c r="X708" s="91"/>
      <c r="Y708" s="91"/>
    </row>
    <row r="709" spans="17:25" x14ac:dyDescent="0.2">
      <c r="Q709" s="76"/>
      <c r="S709" s="76"/>
      <c r="T709" s="76"/>
      <c r="U709" s="76"/>
      <c r="V709" s="76"/>
      <c r="X709" s="91"/>
      <c r="Y709" s="91"/>
    </row>
    <row r="710" spans="17:25" x14ac:dyDescent="0.2">
      <c r="Q710" s="76"/>
      <c r="S710" s="76"/>
      <c r="T710" s="76"/>
      <c r="U710" s="76"/>
      <c r="V710" s="76"/>
      <c r="X710" s="91"/>
      <c r="Y710" s="91"/>
    </row>
    <row r="711" spans="17:25" x14ac:dyDescent="0.2">
      <c r="Q711" s="76"/>
      <c r="S711" s="76"/>
      <c r="T711" s="76"/>
      <c r="U711" s="76"/>
      <c r="V711" s="76"/>
      <c r="X711" s="91"/>
      <c r="Y711" s="91"/>
    </row>
    <row r="712" spans="17:25" x14ac:dyDescent="0.2">
      <c r="Q712" s="76"/>
      <c r="S712" s="76"/>
      <c r="T712" s="76"/>
      <c r="U712" s="76"/>
      <c r="V712" s="76"/>
      <c r="X712" s="91"/>
      <c r="Y712" s="91"/>
    </row>
    <row r="713" spans="17:25" x14ac:dyDescent="0.2">
      <c r="Q713" s="76"/>
      <c r="S713" s="76"/>
      <c r="T713" s="76"/>
      <c r="U713" s="76"/>
      <c r="V713" s="76"/>
      <c r="X713" s="91"/>
      <c r="Y713" s="91"/>
    </row>
    <row r="714" spans="17:25" x14ac:dyDescent="0.2">
      <c r="Q714" s="76"/>
      <c r="S714" s="76"/>
      <c r="T714" s="76"/>
      <c r="U714" s="76"/>
      <c r="V714" s="76"/>
      <c r="X714" s="91"/>
      <c r="Y714" s="91"/>
    </row>
    <row r="715" spans="17:25" x14ac:dyDescent="0.2">
      <c r="Q715" s="76"/>
      <c r="S715" s="76"/>
      <c r="T715" s="76"/>
      <c r="U715" s="76"/>
      <c r="V715" s="76"/>
      <c r="X715" s="91"/>
      <c r="Y715" s="91"/>
    </row>
    <row r="716" spans="17:25" x14ac:dyDescent="0.2">
      <c r="Q716" s="76"/>
      <c r="S716" s="76"/>
      <c r="T716" s="76"/>
      <c r="U716" s="76"/>
      <c r="V716" s="76"/>
      <c r="X716" s="91"/>
      <c r="Y716" s="91"/>
    </row>
    <row r="717" spans="17:25" x14ac:dyDescent="0.2">
      <c r="Q717" s="76"/>
      <c r="S717" s="76"/>
      <c r="T717" s="76"/>
      <c r="U717" s="76"/>
      <c r="V717" s="76"/>
      <c r="X717" s="91"/>
      <c r="Y717" s="91"/>
    </row>
    <row r="718" spans="17:25" x14ac:dyDescent="0.2">
      <c r="Q718" s="76"/>
      <c r="S718" s="76"/>
      <c r="T718" s="76"/>
      <c r="U718" s="76"/>
      <c r="V718" s="76"/>
      <c r="X718" s="91"/>
      <c r="Y718" s="91"/>
    </row>
    <row r="719" spans="17:25" x14ac:dyDescent="0.2">
      <c r="Q719" s="76"/>
      <c r="S719" s="76"/>
      <c r="T719" s="76"/>
      <c r="U719" s="76"/>
      <c r="V719" s="76"/>
      <c r="X719" s="91"/>
      <c r="Y719" s="91"/>
    </row>
    <row r="720" spans="17:25" x14ac:dyDescent="0.2">
      <c r="Q720" s="76"/>
      <c r="S720" s="76"/>
      <c r="T720" s="76"/>
      <c r="U720" s="76"/>
      <c r="V720" s="76"/>
      <c r="X720" s="91"/>
      <c r="Y720" s="91"/>
    </row>
    <row r="721" spans="17:25" x14ac:dyDescent="0.2">
      <c r="Q721" s="76"/>
      <c r="S721" s="76"/>
      <c r="T721" s="76"/>
      <c r="U721" s="76"/>
      <c r="V721" s="76"/>
      <c r="X721" s="91"/>
      <c r="Y721" s="91"/>
    </row>
    <row r="722" spans="17:25" x14ac:dyDescent="0.2">
      <c r="Q722" s="76"/>
      <c r="S722" s="76"/>
      <c r="T722" s="76"/>
      <c r="U722" s="76"/>
      <c r="V722" s="76"/>
      <c r="X722" s="91"/>
      <c r="Y722" s="91"/>
    </row>
    <row r="723" spans="17:25" x14ac:dyDescent="0.2">
      <c r="Q723" s="76"/>
      <c r="S723" s="76"/>
      <c r="T723" s="76"/>
      <c r="U723" s="76"/>
      <c r="V723" s="76"/>
      <c r="X723" s="91"/>
      <c r="Y723" s="91"/>
    </row>
    <row r="724" spans="17:25" x14ac:dyDescent="0.2">
      <c r="Q724" s="76"/>
      <c r="S724" s="76"/>
      <c r="T724" s="76"/>
      <c r="U724" s="76"/>
      <c r="V724" s="76"/>
      <c r="X724" s="91"/>
      <c r="Y724" s="91"/>
    </row>
    <row r="725" spans="17:25" x14ac:dyDescent="0.2">
      <c r="Q725" s="76"/>
      <c r="S725" s="76"/>
      <c r="T725" s="76"/>
      <c r="U725" s="76"/>
      <c r="V725" s="76"/>
      <c r="X725" s="91"/>
      <c r="Y725" s="91"/>
    </row>
    <row r="726" spans="17:25" x14ac:dyDescent="0.2">
      <c r="Q726" s="76"/>
      <c r="S726" s="76"/>
      <c r="T726" s="76"/>
      <c r="U726" s="76"/>
      <c r="V726" s="76"/>
      <c r="X726" s="91"/>
      <c r="Y726" s="91"/>
    </row>
    <row r="727" spans="17:25" x14ac:dyDescent="0.2">
      <c r="Q727" s="76"/>
      <c r="S727" s="76"/>
      <c r="T727" s="76"/>
      <c r="U727" s="76"/>
      <c r="V727" s="76"/>
      <c r="X727" s="91"/>
      <c r="Y727" s="91"/>
    </row>
    <row r="728" spans="17:25" x14ac:dyDescent="0.2">
      <c r="Q728" s="76"/>
      <c r="S728" s="76"/>
      <c r="T728" s="76"/>
      <c r="U728" s="76"/>
      <c r="V728" s="76"/>
      <c r="X728" s="91"/>
      <c r="Y728" s="91"/>
    </row>
    <row r="729" spans="17:25" x14ac:dyDescent="0.2">
      <c r="Q729" s="76"/>
      <c r="S729" s="76"/>
      <c r="T729" s="76"/>
      <c r="U729" s="76"/>
      <c r="V729" s="76"/>
      <c r="X729" s="91"/>
      <c r="Y729" s="91"/>
    </row>
    <row r="730" spans="17:25" x14ac:dyDescent="0.2">
      <c r="Q730" s="76"/>
      <c r="S730" s="76"/>
      <c r="T730" s="76"/>
      <c r="U730" s="76"/>
      <c r="V730" s="76"/>
      <c r="X730" s="91"/>
      <c r="Y730" s="91"/>
    </row>
    <row r="731" spans="17:25" x14ac:dyDescent="0.2">
      <c r="Q731" s="76"/>
      <c r="S731" s="76"/>
      <c r="T731" s="76"/>
      <c r="U731" s="76"/>
      <c r="V731" s="76"/>
      <c r="X731" s="91"/>
      <c r="Y731" s="91"/>
    </row>
    <row r="732" spans="17:25" x14ac:dyDescent="0.2">
      <c r="Q732" s="76"/>
      <c r="S732" s="76"/>
      <c r="T732" s="76"/>
      <c r="U732" s="76"/>
      <c r="V732" s="76"/>
      <c r="X732" s="91"/>
      <c r="Y732" s="91"/>
    </row>
    <row r="733" spans="17:25" x14ac:dyDescent="0.2">
      <c r="Q733" s="76"/>
      <c r="S733" s="76"/>
      <c r="T733" s="76"/>
      <c r="U733" s="76"/>
      <c r="V733" s="76"/>
      <c r="X733" s="91"/>
      <c r="Y733" s="91"/>
    </row>
    <row r="734" spans="17:25" x14ac:dyDescent="0.2">
      <c r="Q734" s="76"/>
      <c r="S734" s="76"/>
      <c r="T734" s="76"/>
      <c r="U734" s="76"/>
      <c r="V734" s="76"/>
      <c r="X734" s="91"/>
      <c r="Y734" s="91"/>
    </row>
    <row r="735" spans="17:25" x14ac:dyDescent="0.2">
      <c r="Q735" s="76"/>
      <c r="S735" s="76"/>
      <c r="T735" s="76"/>
      <c r="U735" s="76"/>
      <c r="V735" s="76"/>
      <c r="X735" s="91"/>
      <c r="Y735" s="91"/>
    </row>
    <row r="736" spans="17:25" x14ac:dyDescent="0.2">
      <c r="Q736" s="76"/>
      <c r="S736" s="76"/>
      <c r="T736" s="76"/>
      <c r="U736" s="76"/>
      <c r="V736" s="76"/>
      <c r="X736" s="91"/>
      <c r="Y736" s="91"/>
    </row>
    <row r="737" spans="17:25" x14ac:dyDescent="0.2">
      <c r="Q737" s="76"/>
      <c r="S737" s="76"/>
      <c r="T737" s="76"/>
      <c r="U737" s="76"/>
      <c r="V737" s="76"/>
      <c r="X737" s="91"/>
      <c r="Y737" s="91"/>
    </row>
    <row r="738" spans="17:25" x14ac:dyDescent="0.2">
      <c r="Q738" s="76"/>
      <c r="S738" s="76"/>
      <c r="T738" s="76"/>
      <c r="U738" s="76"/>
      <c r="V738" s="76"/>
      <c r="X738" s="91"/>
      <c r="Y738" s="91"/>
    </row>
    <row r="739" spans="17:25" x14ac:dyDescent="0.2">
      <c r="Q739" s="76"/>
      <c r="S739" s="76"/>
      <c r="T739" s="76"/>
      <c r="U739" s="76"/>
      <c r="V739" s="76"/>
      <c r="X739" s="91"/>
      <c r="Y739" s="91"/>
    </row>
    <row r="740" spans="17:25" x14ac:dyDescent="0.2">
      <c r="Q740" s="76"/>
      <c r="S740" s="76"/>
      <c r="T740" s="76"/>
      <c r="U740" s="76"/>
      <c r="V740" s="76"/>
      <c r="X740" s="91"/>
      <c r="Y740" s="91"/>
    </row>
    <row r="741" spans="17:25" x14ac:dyDescent="0.2">
      <c r="Q741" s="76"/>
      <c r="S741" s="76"/>
      <c r="T741" s="76"/>
      <c r="U741" s="76"/>
      <c r="V741" s="76"/>
      <c r="X741" s="91"/>
      <c r="Y741" s="91"/>
    </row>
    <row r="742" spans="17:25" x14ac:dyDescent="0.2">
      <c r="Q742" s="76"/>
      <c r="S742" s="76"/>
      <c r="T742" s="76"/>
      <c r="U742" s="76"/>
      <c r="V742" s="76"/>
      <c r="X742" s="91"/>
      <c r="Y742" s="91"/>
    </row>
    <row r="743" spans="17:25" x14ac:dyDescent="0.2">
      <c r="Q743" s="76"/>
      <c r="S743" s="76"/>
      <c r="T743" s="76"/>
      <c r="U743" s="76"/>
      <c r="V743" s="76"/>
      <c r="X743" s="91"/>
      <c r="Y743" s="91"/>
    </row>
    <row r="744" spans="17:25" x14ac:dyDescent="0.2">
      <c r="Q744" s="76"/>
      <c r="S744" s="76"/>
      <c r="T744" s="76"/>
      <c r="U744" s="76"/>
      <c r="V744" s="76"/>
      <c r="X744" s="91"/>
      <c r="Y744" s="91"/>
    </row>
    <row r="745" spans="17:25" x14ac:dyDescent="0.2">
      <c r="Q745" s="76"/>
      <c r="S745" s="76"/>
      <c r="T745" s="76"/>
      <c r="U745" s="76"/>
      <c r="V745" s="76"/>
      <c r="X745" s="91"/>
      <c r="Y745" s="91"/>
    </row>
    <row r="746" spans="17:25" x14ac:dyDescent="0.2">
      <c r="Q746" s="76"/>
      <c r="S746" s="76"/>
      <c r="T746" s="76"/>
      <c r="U746" s="76"/>
      <c r="V746" s="76"/>
      <c r="X746" s="91"/>
      <c r="Y746" s="91"/>
    </row>
    <row r="747" spans="17:25" x14ac:dyDescent="0.2">
      <c r="Q747" s="76"/>
      <c r="S747" s="76"/>
      <c r="T747" s="76"/>
      <c r="U747" s="76"/>
      <c r="V747" s="76"/>
      <c r="X747" s="91"/>
      <c r="Y747" s="91"/>
    </row>
    <row r="748" spans="17:25" x14ac:dyDescent="0.2">
      <c r="Q748" s="76"/>
      <c r="S748" s="76"/>
      <c r="T748" s="76"/>
      <c r="U748" s="76"/>
      <c r="V748" s="76"/>
      <c r="X748" s="91"/>
      <c r="Y748" s="91"/>
    </row>
    <row r="749" spans="17:25" x14ac:dyDescent="0.2">
      <c r="Q749" s="76"/>
      <c r="S749" s="76"/>
      <c r="T749" s="76"/>
      <c r="U749" s="76"/>
      <c r="V749" s="76"/>
      <c r="X749" s="91"/>
      <c r="Y749" s="91"/>
    </row>
    <row r="750" spans="17:25" x14ac:dyDescent="0.2">
      <c r="Q750" s="76"/>
      <c r="S750" s="76"/>
      <c r="T750" s="76"/>
      <c r="U750" s="76"/>
      <c r="V750" s="76"/>
      <c r="X750" s="91"/>
      <c r="Y750" s="91"/>
    </row>
    <row r="751" spans="17:25" x14ac:dyDescent="0.2">
      <c r="Q751" s="76"/>
      <c r="S751" s="76"/>
      <c r="T751" s="76"/>
      <c r="U751" s="76"/>
      <c r="V751" s="76"/>
      <c r="X751" s="91"/>
      <c r="Y751" s="91"/>
    </row>
    <row r="752" spans="17:25" x14ac:dyDescent="0.2">
      <c r="Q752" s="76"/>
      <c r="S752" s="76"/>
      <c r="T752" s="76"/>
      <c r="U752" s="76"/>
      <c r="V752" s="76"/>
      <c r="X752" s="91"/>
      <c r="Y752" s="91"/>
    </row>
    <row r="753" spans="17:25" x14ac:dyDescent="0.2">
      <c r="Q753" s="76"/>
      <c r="S753" s="76"/>
      <c r="T753" s="76"/>
      <c r="U753" s="76"/>
      <c r="V753" s="76"/>
      <c r="X753" s="91"/>
      <c r="Y753" s="91"/>
    </row>
    <row r="754" spans="17:25" x14ac:dyDescent="0.2">
      <c r="Q754" s="76"/>
      <c r="S754" s="76"/>
      <c r="T754" s="76"/>
      <c r="U754" s="76"/>
      <c r="V754" s="76"/>
      <c r="X754" s="91"/>
      <c r="Y754" s="91"/>
    </row>
    <row r="755" spans="17:25" x14ac:dyDescent="0.2">
      <c r="Q755" s="76"/>
      <c r="S755" s="76"/>
      <c r="T755" s="76"/>
      <c r="U755" s="76"/>
      <c r="V755" s="76"/>
      <c r="X755" s="91"/>
      <c r="Y755" s="91"/>
    </row>
    <row r="756" spans="17:25" x14ac:dyDescent="0.2">
      <c r="Q756" s="76"/>
      <c r="S756" s="76"/>
      <c r="T756" s="76"/>
      <c r="U756" s="76"/>
      <c r="V756" s="76"/>
      <c r="X756" s="91"/>
      <c r="Y756" s="91"/>
    </row>
    <row r="757" spans="17:25" x14ac:dyDescent="0.2">
      <c r="Q757" s="76"/>
      <c r="S757" s="76"/>
      <c r="T757" s="76"/>
      <c r="U757" s="76"/>
      <c r="V757" s="76"/>
      <c r="X757" s="91"/>
      <c r="Y757" s="91"/>
    </row>
    <row r="758" spans="17:25" x14ac:dyDescent="0.2">
      <c r="Q758" s="76"/>
      <c r="S758" s="76"/>
      <c r="T758" s="76"/>
      <c r="U758" s="76"/>
      <c r="V758" s="76"/>
      <c r="X758" s="91"/>
      <c r="Y758" s="91"/>
    </row>
    <row r="759" spans="17:25" x14ac:dyDescent="0.2">
      <c r="Q759" s="76"/>
      <c r="S759" s="76"/>
      <c r="T759" s="76"/>
      <c r="U759" s="76"/>
      <c r="V759" s="76"/>
      <c r="X759" s="91"/>
      <c r="Y759" s="91"/>
    </row>
    <row r="760" spans="17:25" x14ac:dyDescent="0.2">
      <c r="Q760" s="76"/>
      <c r="S760" s="76"/>
      <c r="T760" s="76"/>
      <c r="U760" s="76"/>
      <c r="V760" s="76"/>
      <c r="X760" s="91"/>
      <c r="Y760" s="91"/>
    </row>
    <row r="761" spans="17:25" x14ac:dyDescent="0.2">
      <c r="Q761" s="76"/>
      <c r="S761" s="76"/>
      <c r="T761" s="76"/>
      <c r="U761" s="76"/>
      <c r="V761" s="76"/>
      <c r="X761" s="91"/>
      <c r="Y761" s="91"/>
    </row>
    <row r="762" spans="17:25" x14ac:dyDescent="0.2">
      <c r="Q762" s="76"/>
      <c r="S762" s="76"/>
      <c r="T762" s="76"/>
      <c r="U762" s="76"/>
      <c r="V762" s="76"/>
      <c r="X762" s="91"/>
      <c r="Y762" s="91"/>
    </row>
    <row r="763" spans="17:25" x14ac:dyDescent="0.2">
      <c r="Q763" s="76"/>
      <c r="S763" s="76"/>
      <c r="T763" s="76"/>
      <c r="U763" s="76"/>
      <c r="V763" s="76"/>
      <c r="X763" s="91"/>
      <c r="Y763" s="91"/>
    </row>
    <row r="764" spans="17:25" x14ac:dyDescent="0.2">
      <c r="Q764" s="76"/>
      <c r="S764" s="76"/>
      <c r="T764" s="76"/>
      <c r="U764" s="76"/>
      <c r="V764" s="76"/>
      <c r="X764" s="91"/>
      <c r="Y764" s="91"/>
    </row>
    <row r="765" spans="17:25" x14ac:dyDescent="0.2">
      <c r="Q765" s="76"/>
      <c r="S765" s="76"/>
      <c r="T765" s="76"/>
      <c r="U765" s="76"/>
      <c r="V765" s="76"/>
      <c r="X765" s="91"/>
      <c r="Y765" s="91"/>
    </row>
    <row r="766" spans="17:25" x14ac:dyDescent="0.2">
      <c r="Q766" s="76"/>
      <c r="S766" s="76"/>
      <c r="T766" s="76"/>
      <c r="U766" s="76"/>
      <c r="V766" s="76"/>
      <c r="X766" s="91"/>
      <c r="Y766" s="91"/>
    </row>
    <row r="767" spans="17:25" x14ac:dyDescent="0.2">
      <c r="Q767" s="76"/>
      <c r="S767" s="76"/>
      <c r="T767" s="76"/>
      <c r="U767" s="76"/>
      <c r="V767" s="76"/>
      <c r="X767" s="91"/>
      <c r="Y767" s="91"/>
    </row>
    <row r="768" spans="17:25" x14ac:dyDescent="0.2">
      <c r="Q768" s="76"/>
      <c r="S768" s="76"/>
      <c r="T768" s="76"/>
      <c r="U768" s="76"/>
      <c r="V768" s="76"/>
      <c r="X768" s="91"/>
      <c r="Y768" s="91"/>
    </row>
    <row r="769" spans="17:25" x14ac:dyDescent="0.2">
      <c r="Q769" s="76"/>
      <c r="S769" s="76"/>
      <c r="T769" s="76"/>
      <c r="U769" s="76"/>
      <c r="V769" s="76"/>
      <c r="X769" s="91"/>
      <c r="Y769" s="91"/>
    </row>
    <row r="770" spans="17:25" x14ac:dyDescent="0.2">
      <c r="Q770" s="76"/>
      <c r="S770" s="76"/>
      <c r="T770" s="76"/>
      <c r="U770" s="76"/>
      <c r="V770" s="76"/>
      <c r="X770" s="91"/>
      <c r="Y770" s="91"/>
    </row>
    <row r="771" spans="17:25" x14ac:dyDescent="0.2">
      <c r="Q771" s="76"/>
      <c r="S771" s="76"/>
      <c r="T771" s="76"/>
      <c r="U771" s="76"/>
      <c r="V771" s="76"/>
      <c r="X771" s="91"/>
      <c r="Y771" s="91"/>
    </row>
    <row r="772" spans="17:25" x14ac:dyDescent="0.2">
      <c r="Q772" s="76"/>
      <c r="S772" s="76"/>
      <c r="T772" s="76"/>
      <c r="U772" s="76"/>
      <c r="V772" s="76"/>
      <c r="X772" s="91"/>
      <c r="Y772" s="91"/>
    </row>
    <row r="773" spans="17:25" x14ac:dyDescent="0.2">
      <c r="Q773" s="76"/>
      <c r="S773" s="76"/>
      <c r="T773" s="76"/>
      <c r="U773" s="76"/>
      <c r="V773" s="76"/>
      <c r="X773" s="91"/>
      <c r="Y773" s="91"/>
    </row>
    <row r="774" spans="17:25" x14ac:dyDescent="0.2">
      <c r="Q774" s="76"/>
      <c r="S774" s="76"/>
      <c r="T774" s="76"/>
      <c r="U774" s="76"/>
      <c r="V774" s="76"/>
      <c r="X774" s="91"/>
      <c r="Y774" s="91"/>
    </row>
    <row r="775" spans="17:25" x14ac:dyDescent="0.2">
      <c r="Q775" s="76"/>
      <c r="S775" s="76"/>
      <c r="T775" s="76"/>
      <c r="U775" s="76"/>
      <c r="V775" s="76"/>
      <c r="X775" s="91"/>
      <c r="Y775" s="91"/>
    </row>
    <row r="776" spans="17:25" x14ac:dyDescent="0.2">
      <c r="Q776" s="76"/>
      <c r="S776" s="76"/>
      <c r="T776" s="76"/>
      <c r="U776" s="76"/>
      <c r="V776" s="76"/>
      <c r="X776" s="91"/>
      <c r="Y776" s="91"/>
    </row>
    <row r="777" spans="17:25" x14ac:dyDescent="0.2">
      <c r="Q777" s="76"/>
      <c r="S777" s="76"/>
      <c r="T777" s="76"/>
      <c r="U777" s="76"/>
      <c r="V777" s="76"/>
      <c r="X777" s="91"/>
      <c r="Y777" s="91"/>
    </row>
    <row r="778" spans="17:25" x14ac:dyDescent="0.2">
      <c r="Q778" s="76"/>
      <c r="S778" s="76"/>
      <c r="T778" s="76"/>
      <c r="U778" s="76"/>
      <c r="V778" s="76"/>
      <c r="X778" s="91"/>
      <c r="Y778" s="91"/>
    </row>
    <row r="779" spans="17:25" x14ac:dyDescent="0.2">
      <c r="Q779" s="76"/>
      <c r="S779" s="76"/>
      <c r="T779" s="76"/>
      <c r="U779" s="76"/>
      <c r="V779" s="76"/>
      <c r="X779" s="91"/>
      <c r="Y779" s="91"/>
    </row>
    <row r="780" spans="17:25" x14ac:dyDescent="0.2">
      <c r="Q780" s="76"/>
      <c r="S780" s="76"/>
      <c r="T780" s="76"/>
      <c r="U780" s="76"/>
      <c r="V780" s="76"/>
      <c r="X780" s="91"/>
      <c r="Y780" s="91"/>
    </row>
    <row r="781" spans="17:25" x14ac:dyDescent="0.2">
      <c r="Q781" s="76"/>
      <c r="S781" s="76"/>
      <c r="T781" s="76"/>
      <c r="U781" s="76"/>
      <c r="V781" s="76"/>
      <c r="X781" s="91"/>
      <c r="Y781" s="91"/>
    </row>
    <row r="782" spans="17:25" x14ac:dyDescent="0.2">
      <c r="Q782" s="76"/>
      <c r="S782" s="76"/>
      <c r="T782" s="76"/>
      <c r="U782" s="76"/>
      <c r="V782" s="76"/>
      <c r="X782" s="91"/>
      <c r="Y782" s="91"/>
    </row>
    <row r="783" spans="17:25" x14ac:dyDescent="0.2">
      <c r="Q783" s="76"/>
      <c r="S783" s="76"/>
      <c r="T783" s="76"/>
      <c r="U783" s="76"/>
      <c r="V783" s="76"/>
      <c r="X783" s="91"/>
      <c r="Y783" s="91"/>
    </row>
    <row r="784" spans="17:25" x14ac:dyDescent="0.2">
      <c r="Q784" s="76"/>
      <c r="S784" s="76"/>
      <c r="T784" s="76"/>
      <c r="U784" s="76"/>
      <c r="V784" s="76"/>
      <c r="X784" s="91"/>
      <c r="Y784" s="91"/>
    </row>
    <row r="785" spans="17:25" x14ac:dyDescent="0.2">
      <c r="Q785" s="76"/>
      <c r="S785" s="76"/>
      <c r="T785" s="76"/>
      <c r="U785" s="76"/>
      <c r="V785" s="76"/>
      <c r="X785" s="91"/>
      <c r="Y785" s="91"/>
    </row>
    <row r="786" spans="17:25" x14ac:dyDescent="0.2">
      <c r="Q786" s="76"/>
      <c r="S786" s="76"/>
      <c r="T786" s="76"/>
      <c r="U786" s="76"/>
      <c r="V786" s="76"/>
      <c r="X786" s="91"/>
      <c r="Y786" s="91"/>
    </row>
    <row r="787" spans="17:25" x14ac:dyDescent="0.2">
      <c r="Q787" s="76"/>
      <c r="S787" s="76"/>
      <c r="T787" s="76"/>
      <c r="U787" s="76"/>
      <c r="V787" s="76"/>
      <c r="X787" s="91"/>
      <c r="Y787" s="91"/>
    </row>
    <row r="788" spans="17:25" x14ac:dyDescent="0.2">
      <c r="Q788" s="76"/>
      <c r="S788" s="76"/>
      <c r="T788" s="76"/>
      <c r="U788" s="76"/>
      <c r="V788" s="76"/>
      <c r="X788" s="91"/>
      <c r="Y788" s="91"/>
    </row>
    <row r="789" spans="17:25" x14ac:dyDescent="0.2">
      <c r="Q789" s="76"/>
      <c r="S789" s="76"/>
      <c r="T789" s="76"/>
      <c r="U789" s="76"/>
      <c r="V789" s="76"/>
      <c r="X789" s="91"/>
      <c r="Y789" s="91"/>
    </row>
    <row r="790" spans="17:25" x14ac:dyDescent="0.2">
      <c r="Q790" s="76"/>
      <c r="S790" s="76"/>
      <c r="T790" s="76"/>
      <c r="U790" s="76"/>
      <c r="V790" s="76"/>
      <c r="X790" s="91"/>
      <c r="Y790" s="91"/>
    </row>
    <row r="791" spans="17:25" x14ac:dyDescent="0.2">
      <c r="Q791" s="76"/>
      <c r="S791" s="76"/>
      <c r="T791" s="76"/>
      <c r="U791" s="76"/>
      <c r="V791" s="76"/>
      <c r="X791" s="91"/>
      <c r="Y791" s="91"/>
    </row>
    <row r="792" spans="17:25" x14ac:dyDescent="0.2">
      <c r="Q792" s="76"/>
      <c r="S792" s="76"/>
      <c r="T792" s="76"/>
      <c r="U792" s="76"/>
      <c r="V792" s="76"/>
      <c r="X792" s="91"/>
      <c r="Y792" s="91"/>
    </row>
    <row r="793" spans="17:25" x14ac:dyDescent="0.2">
      <c r="Q793" s="76"/>
      <c r="S793" s="76"/>
      <c r="T793" s="76"/>
      <c r="U793" s="76"/>
      <c r="V793" s="76"/>
      <c r="X793" s="91"/>
      <c r="Y793" s="91"/>
    </row>
    <row r="794" spans="17:25" x14ac:dyDescent="0.2">
      <c r="Q794" s="76"/>
      <c r="S794" s="76"/>
      <c r="T794" s="76"/>
      <c r="U794" s="76"/>
      <c r="V794" s="76"/>
      <c r="X794" s="91"/>
      <c r="Y794" s="91"/>
    </row>
    <row r="795" spans="17:25" x14ac:dyDescent="0.2">
      <c r="Q795" s="76"/>
      <c r="S795" s="76"/>
      <c r="T795" s="76"/>
      <c r="U795" s="76"/>
      <c r="V795" s="76"/>
      <c r="X795" s="91"/>
      <c r="Y795" s="91"/>
    </row>
    <row r="796" spans="17:25" x14ac:dyDescent="0.2">
      <c r="Q796" s="76"/>
      <c r="S796" s="76"/>
      <c r="T796" s="76"/>
      <c r="U796" s="76"/>
      <c r="V796" s="76"/>
      <c r="X796" s="91"/>
      <c r="Y796" s="91"/>
    </row>
    <row r="797" spans="17:25" x14ac:dyDescent="0.2">
      <c r="Q797" s="76"/>
      <c r="S797" s="76"/>
      <c r="T797" s="76"/>
      <c r="U797" s="76"/>
      <c r="V797" s="76"/>
      <c r="X797" s="91"/>
      <c r="Y797" s="91"/>
    </row>
    <row r="798" spans="17:25" x14ac:dyDescent="0.2">
      <c r="Q798" s="76"/>
      <c r="S798" s="76"/>
      <c r="T798" s="76"/>
      <c r="U798" s="76"/>
      <c r="V798" s="76"/>
      <c r="X798" s="91"/>
      <c r="Y798" s="91"/>
    </row>
    <row r="799" spans="17:25" x14ac:dyDescent="0.2">
      <c r="Q799" s="76"/>
      <c r="S799" s="76"/>
      <c r="T799" s="76"/>
      <c r="U799" s="76"/>
      <c r="V799" s="76"/>
      <c r="X799" s="91"/>
      <c r="Y799" s="91"/>
    </row>
    <row r="800" spans="17:25" x14ac:dyDescent="0.2">
      <c r="Q800" s="76"/>
      <c r="S800" s="76"/>
      <c r="T800" s="76"/>
      <c r="U800" s="76"/>
      <c r="V800" s="76"/>
      <c r="X800" s="91"/>
      <c r="Y800" s="91"/>
    </row>
    <row r="801" spans="17:25" x14ac:dyDescent="0.2">
      <c r="Q801" s="76"/>
      <c r="S801" s="76"/>
      <c r="T801" s="76"/>
      <c r="U801" s="76"/>
      <c r="V801" s="76"/>
      <c r="X801" s="91"/>
      <c r="Y801" s="91"/>
    </row>
    <row r="802" spans="17:25" x14ac:dyDescent="0.2">
      <c r="Q802" s="76"/>
      <c r="S802" s="76"/>
      <c r="T802" s="76"/>
      <c r="U802" s="76"/>
      <c r="V802" s="76"/>
      <c r="X802" s="91"/>
      <c r="Y802" s="91"/>
    </row>
    <row r="803" spans="17:25" x14ac:dyDescent="0.2">
      <c r="Q803" s="76"/>
      <c r="S803" s="76"/>
      <c r="T803" s="76"/>
      <c r="U803" s="76"/>
      <c r="V803" s="76"/>
      <c r="X803" s="91"/>
      <c r="Y803" s="91"/>
    </row>
    <row r="804" spans="17:25" x14ac:dyDescent="0.2">
      <c r="Q804" s="76"/>
      <c r="S804" s="76"/>
      <c r="T804" s="76"/>
      <c r="U804" s="76"/>
      <c r="V804" s="76"/>
      <c r="X804" s="91"/>
      <c r="Y804" s="91"/>
    </row>
    <row r="805" spans="17:25" x14ac:dyDescent="0.2">
      <c r="Q805" s="76"/>
      <c r="S805" s="76"/>
      <c r="T805" s="76"/>
      <c r="U805" s="76"/>
      <c r="V805" s="76"/>
      <c r="X805" s="91"/>
      <c r="Y805" s="91"/>
    </row>
    <row r="806" spans="17:25" x14ac:dyDescent="0.2">
      <c r="Q806" s="76"/>
      <c r="S806" s="76"/>
      <c r="T806" s="76"/>
      <c r="U806" s="76"/>
      <c r="V806" s="76"/>
      <c r="X806" s="91"/>
      <c r="Y806" s="91"/>
    </row>
    <row r="807" spans="17:25" x14ac:dyDescent="0.2">
      <c r="Q807" s="76"/>
      <c r="S807" s="76"/>
      <c r="T807" s="76"/>
      <c r="U807" s="76"/>
      <c r="V807" s="76"/>
      <c r="X807" s="91"/>
      <c r="Y807" s="91"/>
    </row>
    <row r="808" spans="17:25" x14ac:dyDescent="0.2">
      <c r="Q808" s="76"/>
      <c r="S808" s="76"/>
      <c r="T808" s="76"/>
      <c r="U808" s="76"/>
      <c r="V808" s="76"/>
      <c r="X808" s="91"/>
      <c r="Y808" s="91"/>
    </row>
    <row r="809" spans="17:25" x14ac:dyDescent="0.2">
      <c r="Q809" s="76"/>
      <c r="S809" s="76"/>
      <c r="T809" s="76"/>
      <c r="U809" s="76"/>
      <c r="V809" s="76"/>
      <c r="X809" s="91"/>
      <c r="Y809" s="91"/>
    </row>
    <row r="810" spans="17:25" x14ac:dyDescent="0.2">
      <c r="Q810" s="76"/>
      <c r="S810" s="76"/>
      <c r="T810" s="76"/>
      <c r="U810" s="76"/>
      <c r="V810" s="76"/>
      <c r="X810" s="91"/>
      <c r="Y810" s="91"/>
    </row>
    <row r="811" spans="17:25" x14ac:dyDescent="0.2">
      <c r="Q811" s="76"/>
      <c r="S811" s="76"/>
      <c r="T811" s="76"/>
      <c r="U811" s="76"/>
      <c r="V811" s="76"/>
      <c r="X811" s="91"/>
      <c r="Y811" s="91"/>
    </row>
    <row r="812" spans="17:25" x14ac:dyDescent="0.2">
      <c r="Q812" s="76"/>
      <c r="S812" s="76"/>
      <c r="T812" s="76"/>
      <c r="U812" s="76"/>
      <c r="V812" s="76"/>
      <c r="X812" s="91"/>
      <c r="Y812" s="91"/>
    </row>
    <row r="813" spans="17:25" x14ac:dyDescent="0.2">
      <c r="Q813" s="76"/>
      <c r="S813" s="76"/>
      <c r="T813" s="76"/>
      <c r="U813" s="76"/>
      <c r="V813" s="76"/>
      <c r="X813" s="91"/>
      <c r="Y813" s="91"/>
    </row>
    <row r="814" spans="17:25" x14ac:dyDescent="0.2">
      <c r="Q814" s="76"/>
      <c r="S814" s="76"/>
      <c r="T814" s="76"/>
      <c r="U814" s="76"/>
      <c r="V814" s="76"/>
      <c r="X814" s="91"/>
      <c r="Y814" s="91"/>
    </row>
    <row r="815" spans="17:25" x14ac:dyDescent="0.2">
      <c r="Q815" s="76"/>
      <c r="S815" s="76"/>
      <c r="T815" s="76"/>
      <c r="U815" s="76"/>
      <c r="V815" s="76"/>
      <c r="X815" s="91"/>
      <c r="Y815" s="91"/>
    </row>
    <row r="816" spans="17:25" x14ac:dyDescent="0.2">
      <c r="Q816" s="76"/>
      <c r="S816" s="76"/>
      <c r="T816" s="76"/>
      <c r="U816" s="76"/>
      <c r="V816" s="76"/>
      <c r="X816" s="91"/>
      <c r="Y816" s="91"/>
    </row>
    <row r="817" spans="17:25" x14ac:dyDescent="0.2">
      <c r="Q817" s="76"/>
      <c r="S817" s="76"/>
      <c r="T817" s="76"/>
      <c r="U817" s="76"/>
      <c r="V817" s="76"/>
      <c r="X817" s="91"/>
      <c r="Y817" s="91"/>
    </row>
    <row r="818" spans="17:25" x14ac:dyDescent="0.2">
      <c r="Q818" s="76"/>
      <c r="S818" s="76"/>
      <c r="T818" s="76"/>
      <c r="U818" s="76"/>
      <c r="V818" s="76"/>
      <c r="X818" s="91"/>
      <c r="Y818" s="91"/>
    </row>
    <row r="819" spans="17:25" x14ac:dyDescent="0.2">
      <c r="Q819" s="76"/>
      <c r="S819" s="76"/>
      <c r="T819" s="76"/>
      <c r="U819" s="76"/>
      <c r="V819" s="76"/>
      <c r="X819" s="91"/>
      <c r="Y819" s="91"/>
    </row>
    <row r="820" spans="17:25" x14ac:dyDescent="0.2">
      <c r="Q820" s="76"/>
      <c r="S820" s="76"/>
      <c r="T820" s="76"/>
      <c r="U820" s="76"/>
      <c r="V820" s="76"/>
      <c r="X820" s="91"/>
      <c r="Y820" s="91"/>
    </row>
    <row r="821" spans="17:25" x14ac:dyDescent="0.2">
      <c r="Q821" s="76"/>
      <c r="S821" s="76"/>
      <c r="T821" s="76"/>
      <c r="U821" s="76"/>
      <c r="V821" s="76"/>
      <c r="X821" s="91"/>
      <c r="Y821" s="91"/>
    </row>
    <row r="822" spans="17:25" x14ac:dyDescent="0.2">
      <c r="Q822" s="76"/>
      <c r="S822" s="76"/>
      <c r="T822" s="76"/>
      <c r="U822" s="76"/>
      <c r="V822" s="76"/>
      <c r="X822" s="91"/>
      <c r="Y822" s="91"/>
    </row>
    <row r="823" spans="17:25" x14ac:dyDescent="0.2">
      <c r="Q823" s="76"/>
      <c r="S823" s="76"/>
      <c r="T823" s="76"/>
      <c r="U823" s="76"/>
      <c r="V823" s="76"/>
      <c r="X823" s="91"/>
      <c r="Y823" s="91"/>
    </row>
    <row r="824" spans="17:25" x14ac:dyDescent="0.2">
      <c r="Q824" s="76"/>
      <c r="S824" s="76"/>
      <c r="T824" s="76"/>
      <c r="U824" s="76"/>
      <c r="V824" s="76"/>
      <c r="X824" s="91"/>
      <c r="Y824" s="91"/>
    </row>
    <row r="825" spans="17:25" x14ac:dyDescent="0.2">
      <c r="Q825" s="76"/>
      <c r="S825" s="76"/>
      <c r="T825" s="76"/>
      <c r="U825" s="76"/>
      <c r="V825" s="76"/>
      <c r="X825" s="91"/>
      <c r="Y825" s="91"/>
    </row>
    <row r="826" spans="17:25" x14ac:dyDescent="0.2">
      <c r="Q826" s="76"/>
      <c r="S826" s="76"/>
      <c r="T826" s="76"/>
      <c r="U826" s="76"/>
      <c r="V826" s="76"/>
      <c r="X826" s="91"/>
      <c r="Y826" s="91"/>
    </row>
    <row r="827" spans="17:25" x14ac:dyDescent="0.2">
      <c r="Q827" s="76"/>
      <c r="S827" s="76"/>
      <c r="T827" s="76"/>
      <c r="U827" s="76"/>
      <c r="V827" s="76"/>
      <c r="X827" s="91"/>
      <c r="Y827" s="91"/>
    </row>
    <row r="828" spans="17:25" x14ac:dyDescent="0.2">
      <c r="Q828" s="76"/>
      <c r="S828" s="76"/>
      <c r="T828" s="76"/>
      <c r="U828" s="76"/>
      <c r="V828" s="76"/>
      <c r="X828" s="91"/>
      <c r="Y828" s="91"/>
    </row>
    <row r="829" spans="17:25" x14ac:dyDescent="0.2">
      <c r="Q829" s="76"/>
      <c r="S829" s="76"/>
      <c r="T829" s="76"/>
      <c r="U829" s="76"/>
      <c r="V829" s="76"/>
      <c r="X829" s="91"/>
      <c r="Y829" s="91"/>
    </row>
    <row r="830" spans="17:25" x14ac:dyDescent="0.2">
      <c r="Q830" s="76"/>
      <c r="S830" s="76"/>
      <c r="T830" s="76"/>
      <c r="U830" s="76"/>
      <c r="V830" s="76"/>
      <c r="X830" s="91"/>
      <c r="Y830" s="91"/>
    </row>
    <row r="831" spans="17:25" x14ac:dyDescent="0.2">
      <c r="Q831" s="76"/>
      <c r="S831" s="76"/>
      <c r="T831" s="76"/>
      <c r="U831" s="76"/>
      <c r="V831" s="76"/>
      <c r="X831" s="91"/>
      <c r="Y831" s="91"/>
    </row>
    <row r="832" spans="17:25" x14ac:dyDescent="0.2">
      <c r="Q832" s="76"/>
      <c r="S832" s="76"/>
      <c r="T832" s="76"/>
      <c r="U832" s="76"/>
      <c r="V832" s="76"/>
      <c r="X832" s="91"/>
      <c r="Y832" s="91"/>
    </row>
    <row r="833" spans="17:25" x14ac:dyDescent="0.2">
      <c r="Q833" s="76"/>
      <c r="S833" s="76"/>
      <c r="T833" s="76"/>
      <c r="U833" s="76"/>
      <c r="V833" s="76"/>
      <c r="X833" s="91"/>
      <c r="Y833" s="91"/>
    </row>
    <row r="834" spans="17:25" x14ac:dyDescent="0.2">
      <c r="Q834" s="76"/>
      <c r="S834" s="76"/>
      <c r="T834" s="76"/>
      <c r="U834" s="76"/>
      <c r="V834" s="76"/>
      <c r="X834" s="91"/>
      <c r="Y834" s="91"/>
    </row>
    <row r="835" spans="17:25" x14ac:dyDescent="0.2">
      <c r="Q835" s="76"/>
      <c r="S835" s="76"/>
      <c r="T835" s="76"/>
      <c r="U835" s="76"/>
      <c r="V835" s="76"/>
      <c r="X835" s="91"/>
      <c r="Y835" s="91"/>
    </row>
    <row r="836" spans="17:25" x14ac:dyDescent="0.2">
      <c r="Q836" s="76"/>
      <c r="S836" s="76"/>
      <c r="T836" s="76"/>
      <c r="U836" s="76"/>
      <c r="V836" s="76"/>
      <c r="X836" s="91"/>
      <c r="Y836" s="91"/>
    </row>
    <row r="837" spans="17:25" x14ac:dyDescent="0.2">
      <c r="Q837" s="76"/>
      <c r="S837" s="76"/>
      <c r="T837" s="76"/>
      <c r="U837" s="76"/>
      <c r="V837" s="76"/>
      <c r="X837" s="91"/>
      <c r="Y837" s="91"/>
    </row>
    <row r="838" spans="17:25" x14ac:dyDescent="0.2">
      <c r="Q838" s="76"/>
      <c r="S838" s="76"/>
      <c r="T838" s="76"/>
      <c r="U838" s="76"/>
      <c r="V838" s="76"/>
      <c r="X838" s="91"/>
      <c r="Y838" s="91"/>
    </row>
    <row r="839" spans="17:25" x14ac:dyDescent="0.2">
      <c r="Q839" s="76"/>
      <c r="S839" s="76"/>
      <c r="T839" s="76"/>
      <c r="U839" s="76"/>
      <c r="V839" s="76"/>
      <c r="X839" s="91"/>
      <c r="Y839" s="91"/>
    </row>
    <row r="840" spans="17:25" x14ac:dyDescent="0.2">
      <c r="Q840" s="76"/>
      <c r="S840" s="76"/>
      <c r="T840" s="76"/>
      <c r="U840" s="76"/>
      <c r="V840" s="76"/>
      <c r="X840" s="91"/>
      <c r="Y840" s="91"/>
    </row>
    <row r="841" spans="17:25" x14ac:dyDescent="0.2">
      <c r="Q841" s="76"/>
      <c r="S841" s="76"/>
      <c r="T841" s="76"/>
      <c r="U841" s="76"/>
      <c r="V841" s="76"/>
      <c r="X841" s="91"/>
      <c r="Y841" s="91"/>
    </row>
    <row r="842" spans="17:25" x14ac:dyDescent="0.2">
      <c r="Q842" s="76"/>
      <c r="S842" s="76"/>
      <c r="T842" s="76"/>
      <c r="U842" s="76"/>
      <c r="V842" s="76"/>
      <c r="X842" s="91"/>
      <c r="Y842" s="91"/>
    </row>
    <row r="843" spans="17:25" x14ac:dyDescent="0.2">
      <c r="Q843" s="76"/>
      <c r="S843" s="76"/>
      <c r="T843" s="76"/>
      <c r="U843" s="76"/>
      <c r="V843" s="76"/>
      <c r="X843" s="91"/>
      <c r="Y843" s="91"/>
    </row>
    <row r="844" spans="17:25" x14ac:dyDescent="0.2">
      <c r="Q844" s="76"/>
      <c r="S844" s="76"/>
      <c r="T844" s="76"/>
      <c r="U844" s="76"/>
      <c r="V844" s="76"/>
      <c r="X844" s="91"/>
      <c r="Y844" s="91"/>
    </row>
    <row r="845" spans="17:25" x14ac:dyDescent="0.2">
      <c r="Q845" s="76"/>
      <c r="S845" s="76"/>
      <c r="T845" s="76"/>
      <c r="U845" s="76"/>
      <c r="V845" s="76"/>
      <c r="X845" s="91"/>
      <c r="Y845" s="91"/>
    </row>
    <row r="846" spans="17:25" x14ac:dyDescent="0.2">
      <c r="Q846" s="76"/>
      <c r="S846" s="76"/>
      <c r="T846" s="76"/>
      <c r="U846" s="76"/>
      <c r="V846" s="76"/>
      <c r="X846" s="91"/>
      <c r="Y846" s="91"/>
    </row>
    <row r="847" spans="17:25" x14ac:dyDescent="0.2">
      <c r="Q847" s="76"/>
      <c r="S847" s="76"/>
      <c r="T847" s="76"/>
      <c r="U847" s="76"/>
      <c r="V847" s="76"/>
      <c r="X847" s="91"/>
      <c r="Y847" s="91"/>
    </row>
    <row r="848" spans="17:25" x14ac:dyDescent="0.2">
      <c r="Q848" s="76"/>
      <c r="S848" s="76"/>
      <c r="T848" s="76"/>
      <c r="U848" s="76"/>
      <c r="V848" s="76"/>
      <c r="X848" s="91"/>
      <c r="Y848" s="91"/>
    </row>
    <row r="849" spans="17:25" x14ac:dyDescent="0.2">
      <c r="Q849" s="76"/>
      <c r="S849" s="76"/>
      <c r="T849" s="76"/>
      <c r="U849" s="76"/>
      <c r="V849" s="76"/>
      <c r="X849" s="91"/>
      <c r="Y849" s="91"/>
    </row>
    <row r="850" spans="17:25" x14ac:dyDescent="0.2">
      <c r="Q850" s="76"/>
      <c r="S850" s="76"/>
      <c r="T850" s="76"/>
      <c r="U850" s="76"/>
      <c r="V850" s="76"/>
      <c r="X850" s="91"/>
      <c r="Y850" s="91"/>
    </row>
    <row r="851" spans="17:25" x14ac:dyDescent="0.2">
      <c r="Q851" s="76"/>
      <c r="S851" s="76"/>
      <c r="T851" s="76"/>
      <c r="U851" s="76"/>
      <c r="V851" s="76"/>
      <c r="X851" s="91"/>
      <c r="Y851" s="91"/>
    </row>
    <row r="852" spans="17:25" x14ac:dyDescent="0.2">
      <c r="Q852" s="76"/>
      <c r="S852" s="76"/>
      <c r="T852" s="76"/>
      <c r="U852" s="76"/>
      <c r="V852" s="76"/>
      <c r="X852" s="91"/>
      <c r="Y852" s="91"/>
    </row>
    <row r="853" spans="17:25" x14ac:dyDescent="0.2">
      <c r="Q853" s="76"/>
      <c r="S853" s="76"/>
      <c r="T853" s="76"/>
      <c r="U853" s="76"/>
      <c r="V853" s="76"/>
      <c r="X853" s="91"/>
      <c r="Y853" s="91"/>
    </row>
    <row r="854" spans="17:25" x14ac:dyDescent="0.2">
      <c r="Q854" s="76"/>
      <c r="S854" s="76"/>
      <c r="T854" s="76"/>
      <c r="U854" s="76"/>
      <c r="V854" s="76"/>
      <c r="X854" s="91"/>
      <c r="Y854" s="91"/>
    </row>
    <row r="855" spans="17:25" x14ac:dyDescent="0.2">
      <c r="Q855" s="76"/>
      <c r="S855" s="76"/>
      <c r="T855" s="76"/>
      <c r="U855" s="76"/>
      <c r="V855" s="76"/>
      <c r="X855" s="91"/>
      <c r="Y855" s="91"/>
    </row>
    <row r="856" spans="17:25" x14ac:dyDescent="0.2">
      <c r="Q856" s="76"/>
      <c r="S856" s="76"/>
      <c r="T856" s="76"/>
      <c r="U856" s="76"/>
      <c r="V856" s="76"/>
      <c r="X856" s="91"/>
      <c r="Y856" s="91"/>
    </row>
    <row r="857" spans="17:25" x14ac:dyDescent="0.2">
      <c r="Q857" s="76"/>
      <c r="S857" s="76"/>
      <c r="T857" s="76"/>
      <c r="U857" s="76"/>
      <c r="V857" s="76"/>
      <c r="X857" s="91"/>
      <c r="Y857" s="91"/>
    </row>
    <row r="858" spans="17:25" x14ac:dyDescent="0.2">
      <c r="Q858" s="76"/>
      <c r="S858" s="76"/>
      <c r="T858" s="76"/>
      <c r="U858" s="76"/>
      <c r="V858" s="76"/>
      <c r="X858" s="91"/>
      <c r="Y858" s="91"/>
    </row>
    <row r="859" spans="17:25" x14ac:dyDescent="0.2">
      <c r="Q859" s="76"/>
      <c r="S859" s="76"/>
      <c r="T859" s="76"/>
      <c r="U859" s="76"/>
      <c r="V859" s="76"/>
      <c r="X859" s="91"/>
      <c r="Y859" s="91"/>
    </row>
    <row r="860" spans="17:25" x14ac:dyDescent="0.2">
      <c r="Q860" s="76"/>
      <c r="S860" s="76"/>
      <c r="T860" s="76"/>
      <c r="U860" s="76"/>
      <c r="V860" s="76"/>
      <c r="X860" s="91"/>
      <c r="Y860" s="91"/>
    </row>
    <row r="861" spans="17:25" x14ac:dyDescent="0.2">
      <c r="Q861" s="76"/>
      <c r="S861" s="76"/>
      <c r="T861" s="76"/>
      <c r="U861" s="76"/>
      <c r="V861" s="76"/>
      <c r="X861" s="91"/>
      <c r="Y861" s="91"/>
    </row>
    <row r="862" spans="17:25" x14ac:dyDescent="0.2">
      <c r="Q862" s="76"/>
      <c r="S862" s="76"/>
      <c r="T862" s="76"/>
      <c r="U862" s="76"/>
      <c r="V862" s="76"/>
      <c r="X862" s="91"/>
      <c r="Y862" s="91"/>
    </row>
    <row r="863" spans="17:25" x14ac:dyDescent="0.2">
      <c r="Q863" s="76"/>
      <c r="S863" s="76"/>
      <c r="T863" s="76"/>
      <c r="U863" s="76"/>
      <c r="V863" s="76"/>
      <c r="X863" s="91"/>
      <c r="Y863" s="91"/>
    </row>
    <row r="864" spans="17:25" x14ac:dyDescent="0.2">
      <c r="Q864" s="76"/>
      <c r="S864" s="76"/>
      <c r="T864" s="76"/>
      <c r="U864" s="76"/>
      <c r="V864" s="76"/>
      <c r="X864" s="91"/>
      <c r="Y864" s="91"/>
    </row>
    <row r="865" spans="17:25" x14ac:dyDescent="0.2">
      <c r="Q865" s="76"/>
      <c r="S865" s="76"/>
      <c r="T865" s="76"/>
      <c r="U865" s="76"/>
      <c r="V865" s="76"/>
      <c r="X865" s="91"/>
      <c r="Y865" s="91"/>
    </row>
    <row r="866" spans="17:25" x14ac:dyDescent="0.2">
      <c r="Q866" s="76"/>
      <c r="S866" s="76"/>
      <c r="T866" s="76"/>
      <c r="U866" s="76"/>
      <c r="V866" s="76"/>
      <c r="X866" s="91"/>
      <c r="Y866" s="91"/>
    </row>
    <row r="867" spans="17:25" x14ac:dyDescent="0.2">
      <c r="Q867" s="76"/>
      <c r="S867" s="76"/>
      <c r="T867" s="76"/>
      <c r="U867" s="76"/>
      <c r="V867" s="76"/>
      <c r="X867" s="91"/>
      <c r="Y867" s="91"/>
    </row>
    <row r="868" spans="17:25" x14ac:dyDescent="0.2">
      <c r="Q868" s="76"/>
      <c r="S868" s="76"/>
      <c r="T868" s="76"/>
      <c r="U868" s="76"/>
      <c r="V868" s="76"/>
      <c r="X868" s="91"/>
      <c r="Y868" s="91"/>
    </row>
    <row r="869" spans="17:25" x14ac:dyDescent="0.2">
      <c r="Q869" s="76"/>
      <c r="S869" s="76"/>
      <c r="T869" s="76"/>
      <c r="U869" s="76"/>
      <c r="V869" s="76"/>
      <c r="X869" s="91"/>
      <c r="Y869" s="91"/>
    </row>
    <row r="870" spans="17:25" x14ac:dyDescent="0.2">
      <c r="Q870" s="76"/>
      <c r="S870" s="76"/>
      <c r="T870" s="76"/>
      <c r="U870" s="76"/>
      <c r="V870" s="76"/>
      <c r="X870" s="91"/>
      <c r="Y870" s="91"/>
    </row>
    <row r="871" spans="17:25" x14ac:dyDescent="0.2">
      <c r="Q871" s="76"/>
      <c r="S871" s="76"/>
      <c r="T871" s="76"/>
      <c r="U871" s="76"/>
      <c r="V871" s="76"/>
      <c r="X871" s="91"/>
      <c r="Y871" s="91"/>
    </row>
    <row r="872" spans="17:25" x14ac:dyDescent="0.2">
      <c r="Q872" s="76"/>
      <c r="S872" s="76"/>
      <c r="T872" s="76"/>
      <c r="U872" s="76"/>
      <c r="V872" s="76"/>
      <c r="X872" s="91"/>
      <c r="Y872" s="91"/>
    </row>
    <row r="873" spans="17:25" x14ac:dyDescent="0.2">
      <c r="Q873" s="76"/>
      <c r="S873" s="76"/>
      <c r="T873" s="76"/>
      <c r="U873" s="76"/>
      <c r="V873" s="76"/>
      <c r="X873" s="91"/>
      <c r="Y873" s="91"/>
    </row>
    <row r="874" spans="17:25" x14ac:dyDescent="0.2">
      <c r="Q874" s="76"/>
      <c r="S874" s="76"/>
      <c r="T874" s="76"/>
      <c r="U874" s="76"/>
      <c r="V874" s="76"/>
      <c r="X874" s="91"/>
      <c r="Y874" s="91"/>
    </row>
    <row r="875" spans="17:25" x14ac:dyDescent="0.2">
      <c r="Q875" s="76"/>
      <c r="S875" s="76"/>
      <c r="T875" s="76"/>
      <c r="U875" s="76"/>
      <c r="V875" s="76"/>
      <c r="X875" s="91"/>
      <c r="Y875" s="91"/>
    </row>
    <row r="876" spans="17:25" x14ac:dyDescent="0.2">
      <c r="Q876" s="76"/>
      <c r="S876" s="76"/>
      <c r="T876" s="76"/>
      <c r="U876" s="76"/>
      <c r="V876" s="76"/>
      <c r="X876" s="91"/>
      <c r="Y876" s="91"/>
    </row>
    <row r="877" spans="17:25" x14ac:dyDescent="0.2">
      <c r="Q877" s="76"/>
      <c r="S877" s="76"/>
      <c r="T877" s="76"/>
      <c r="U877" s="76"/>
      <c r="V877" s="76"/>
      <c r="X877" s="91"/>
      <c r="Y877" s="91"/>
    </row>
    <row r="878" spans="17:25" x14ac:dyDescent="0.2">
      <c r="Q878" s="76"/>
      <c r="S878" s="76"/>
      <c r="T878" s="76"/>
      <c r="U878" s="76"/>
      <c r="V878" s="76"/>
      <c r="X878" s="91"/>
      <c r="Y878" s="91"/>
    </row>
    <row r="879" spans="17:25" x14ac:dyDescent="0.2">
      <c r="Q879" s="76"/>
      <c r="S879" s="76"/>
      <c r="T879" s="76"/>
      <c r="U879" s="76"/>
      <c r="V879" s="76"/>
      <c r="X879" s="91"/>
      <c r="Y879" s="91"/>
    </row>
    <row r="880" spans="17:25" x14ac:dyDescent="0.2">
      <c r="Q880" s="76"/>
      <c r="S880" s="76"/>
      <c r="T880" s="76"/>
      <c r="U880" s="76"/>
      <c r="V880" s="76"/>
      <c r="X880" s="91"/>
      <c r="Y880" s="91"/>
    </row>
    <row r="881" spans="17:25" x14ac:dyDescent="0.2">
      <c r="Q881" s="76"/>
      <c r="S881" s="76"/>
      <c r="T881" s="76"/>
      <c r="U881" s="76"/>
      <c r="V881" s="76"/>
      <c r="X881" s="91"/>
      <c r="Y881" s="91"/>
    </row>
    <row r="882" spans="17:25" x14ac:dyDescent="0.2">
      <c r="Q882" s="76"/>
      <c r="S882" s="76"/>
      <c r="T882" s="76"/>
      <c r="U882" s="76"/>
      <c r="V882" s="76"/>
      <c r="X882" s="91"/>
      <c r="Y882" s="91"/>
    </row>
    <row r="883" spans="17:25" x14ac:dyDescent="0.2">
      <c r="Q883" s="76"/>
      <c r="S883" s="76"/>
      <c r="T883" s="76"/>
      <c r="U883" s="76"/>
      <c r="V883" s="76"/>
      <c r="X883" s="91"/>
      <c r="Y883" s="91"/>
    </row>
    <row r="884" spans="17:25" x14ac:dyDescent="0.2">
      <c r="Q884" s="76"/>
      <c r="S884" s="76"/>
      <c r="T884" s="76"/>
      <c r="U884" s="76"/>
      <c r="V884" s="76"/>
      <c r="X884" s="91"/>
      <c r="Y884" s="91"/>
    </row>
    <row r="885" spans="17:25" x14ac:dyDescent="0.2">
      <c r="Q885" s="76"/>
      <c r="S885" s="76"/>
      <c r="T885" s="76"/>
      <c r="U885" s="76"/>
      <c r="V885" s="76"/>
      <c r="X885" s="91"/>
      <c r="Y885" s="91"/>
    </row>
    <row r="886" spans="17:25" x14ac:dyDescent="0.2">
      <c r="Q886" s="76"/>
      <c r="S886" s="76"/>
      <c r="T886" s="76"/>
      <c r="U886" s="76"/>
      <c r="V886" s="76"/>
      <c r="X886" s="91"/>
      <c r="Y886" s="91"/>
    </row>
    <row r="887" spans="17:25" x14ac:dyDescent="0.2">
      <c r="Q887" s="76"/>
      <c r="S887" s="76"/>
      <c r="T887" s="76"/>
      <c r="U887" s="76"/>
      <c r="V887" s="76"/>
      <c r="X887" s="91"/>
      <c r="Y887" s="91"/>
    </row>
    <row r="888" spans="17:25" x14ac:dyDescent="0.2">
      <c r="Q888" s="76"/>
      <c r="S888" s="76"/>
      <c r="T888" s="76"/>
      <c r="U888" s="76"/>
      <c r="V888" s="76"/>
      <c r="X888" s="91"/>
      <c r="Y888" s="91"/>
    </row>
    <row r="889" spans="17:25" x14ac:dyDescent="0.2">
      <c r="Q889" s="76"/>
      <c r="S889" s="76"/>
      <c r="T889" s="76"/>
      <c r="U889" s="76"/>
      <c r="V889" s="76"/>
      <c r="X889" s="91"/>
      <c r="Y889" s="91"/>
    </row>
    <row r="890" spans="17:25" x14ac:dyDescent="0.2">
      <c r="Q890" s="76"/>
      <c r="S890" s="76"/>
      <c r="T890" s="76"/>
      <c r="U890" s="76"/>
      <c r="V890" s="76"/>
      <c r="X890" s="91"/>
      <c r="Y890" s="91"/>
    </row>
    <row r="891" spans="17:25" x14ac:dyDescent="0.2">
      <c r="Q891" s="76"/>
      <c r="S891" s="76"/>
      <c r="T891" s="76"/>
      <c r="U891" s="76"/>
      <c r="V891" s="76"/>
      <c r="X891" s="91"/>
      <c r="Y891" s="91"/>
    </row>
    <row r="892" spans="17:25" x14ac:dyDescent="0.2">
      <c r="Q892" s="76"/>
      <c r="S892" s="76"/>
      <c r="T892" s="76"/>
      <c r="U892" s="76"/>
      <c r="V892" s="76"/>
      <c r="X892" s="91"/>
      <c r="Y892" s="91"/>
    </row>
    <row r="893" spans="17:25" x14ac:dyDescent="0.2">
      <c r="Q893" s="76"/>
      <c r="S893" s="76"/>
      <c r="T893" s="76"/>
      <c r="U893" s="76"/>
      <c r="V893" s="76"/>
      <c r="X893" s="91"/>
      <c r="Y893" s="91"/>
    </row>
    <row r="894" spans="17:25" x14ac:dyDescent="0.2">
      <c r="Q894" s="76"/>
      <c r="S894" s="76"/>
      <c r="T894" s="76"/>
      <c r="U894" s="76"/>
      <c r="V894" s="76"/>
      <c r="X894" s="91"/>
      <c r="Y894" s="91"/>
    </row>
    <row r="895" spans="17:25" x14ac:dyDescent="0.2">
      <c r="Q895" s="76"/>
      <c r="S895" s="76"/>
      <c r="T895" s="76"/>
      <c r="U895" s="76"/>
      <c r="V895" s="76"/>
      <c r="X895" s="91"/>
      <c r="Y895" s="91"/>
    </row>
    <row r="896" spans="17:25" x14ac:dyDescent="0.2">
      <c r="Q896" s="76"/>
      <c r="S896" s="76"/>
      <c r="T896" s="76"/>
      <c r="U896" s="76"/>
      <c r="V896" s="76"/>
      <c r="X896" s="91"/>
      <c r="Y896" s="91"/>
    </row>
    <row r="897" spans="17:25" x14ac:dyDescent="0.2">
      <c r="Q897" s="76"/>
      <c r="S897" s="76"/>
      <c r="T897" s="76"/>
      <c r="U897" s="76"/>
      <c r="V897" s="76"/>
      <c r="X897" s="91"/>
      <c r="Y897" s="91"/>
    </row>
    <row r="898" spans="17:25" x14ac:dyDescent="0.2">
      <c r="Q898" s="76"/>
      <c r="S898" s="76"/>
      <c r="T898" s="76"/>
      <c r="U898" s="76"/>
      <c r="V898" s="76"/>
      <c r="X898" s="91"/>
      <c r="Y898" s="91"/>
    </row>
    <row r="899" spans="17:25" x14ac:dyDescent="0.2">
      <c r="Q899" s="76"/>
      <c r="S899" s="76"/>
      <c r="T899" s="76"/>
      <c r="U899" s="76"/>
      <c r="V899" s="76"/>
      <c r="X899" s="91"/>
      <c r="Y899" s="91"/>
    </row>
    <row r="900" spans="17:25" x14ac:dyDescent="0.2">
      <c r="Q900" s="76"/>
      <c r="S900" s="76"/>
      <c r="T900" s="76"/>
      <c r="U900" s="76"/>
      <c r="V900" s="76"/>
      <c r="X900" s="91"/>
      <c r="Y900" s="91"/>
    </row>
    <row r="901" spans="17:25" x14ac:dyDescent="0.2">
      <c r="Q901" s="76"/>
      <c r="S901" s="76"/>
      <c r="T901" s="76"/>
      <c r="U901" s="76"/>
      <c r="V901" s="76"/>
      <c r="X901" s="91"/>
      <c r="Y901" s="91"/>
    </row>
    <row r="902" spans="17:25" x14ac:dyDescent="0.2">
      <c r="Q902" s="76"/>
      <c r="S902" s="76"/>
      <c r="T902" s="76"/>
      <c r="U902" s="76"/>
      <c r="V902" s="76"/>
      <c r="X902" s="91"/>
      <c r="Y902" s="91"/>
    </row>
    <row r="903" spans="17:25" x14ac:dyDescent="0.2">
      <c r="Q903" s="76"/>
      <c r="S903" s="76"/>
      <c r="T903" s="76"/>
      <c r="U903" s="76"/>
      <c r="V903" s="76"/>
      <c r="X903" s="91"/>
      <c r="Y903" s="91"/>
    </row>
    <row r="904" spans="17:25" x14ac:dyDescent="0.2">
      <c r="Q904" s="76"/>
      <c r="S904" s="76"/>
      <c r="T904" s="76"/>
      <c r="U904" s="76"/>
      <c r="V904" s="76"/>
      <c r="X904" s="91"/>
      <c r="Y904" s="91"/>
    </row>
    <row r="905" spans="17:25" x14ac:dyDescent="0.2">
      <c r="Q905" s="76"/>
      <c r="S905" s="76"/>
      <c r="T905" s="76"/>
      <c r="U905" s="76"/>
      <c r="V905" s="76"/>
      <c r="X905" s="91"/>
      <c r="Y905" s="91"/>
    </row>
    <row r="906" spans="17:25" x14ac:dyDescent="0.2">
      <c r="Q906" s="76"/>
      <c r="S906" s="76"/>
      <c r="T906" s="76"/>
      <c r="U906" s="76"/>
      <c r="V906" s="76"/>
      <c r="X906" s="91"/>
      <c r="Y906" s="91"/>
    </row>
    <row r="907" spans="17:25" x14ac:dyDescent="0.2">
      <c r="Q907" s="76"/>
      <c r="S907" s="76"/>
      <c r="T907" s="76"/>
      <c r="U907" s="76"/>
      <c r="V907" s="76"/>
      <c r="X907" s="91"/>
      <c r="Y907" s="91"/>
    </row>
    <row r="908" spans="17:25" x14ac:dyDescent="0.2">
      <c r="Q908" s="76"/>
      <c r="S908" s="76"/>
      <c r="T908" s="76"/>
      <c r="U908" s="76"/>
      <c r="V908" s="76"/>
      <c r="X908" s="91"/>
      <c r="Y908" s="91"/>
    </row>
    <row r="909" spans="17:25" x14ac:dyDescent="0.2">
      <c r="Q909" s="76"/>
      <c r="S909" s="76"/>
      <c r="T909" s="76"/>
      <c r="U909" s="76"/>
      <c r="V909" s="76"/>
      <c r="X909" s="91"/>
      <c r="Y909" s="91"/>
    </row>
    <row r="910" spans="17:25" x14ac:dyDescent="0.2">
      <c r="Q910" s="76"/>
      <c r="S910" s="76"/>
      <c r="T910" s="76"/>
      <c r="U910" s="76"/>
      <c r="V910" s="76"/>
      <c r="X910" s="91"/>
      <c r="Y910" s="91"/>
    </row>
    <row r="911" spans="17:25" x14ac:dyDescent="0.2">
      <c r="Q911" s="76"/>
      <c r="S911" s="76"/>
      <c r="T911" s="76"/>
      <c r="U911" s="76"/>
      <c r="V911" s="76"/>
      <c r="X911" s="91"/>
      <c r="Y911" s="91"/>
    </row>
    <row r="912" spans="17:25" x14ac:dyDescent="0.2">
      <c r="Q912" s="76"/>
      <c r="S912" s="76"/>
      <c r="T912" s="76"/>
      <c r="U912" s="76"/>
      <c r="V912" s="76"/>
      <c r="X912" s="91"/>
      <c r="Y912" s="91"/>
    </row>
    <row r="913" spans="17:25" x14ac:dyDescent="0.2">
      <c r="Q913" s="76"/>
      <c r="S913" s="76"/>
      <c r="T913" s="76"/>
      <c r="U913" s="76"/>
      <c r="V913" s="76"/>
      <c r="X913" s="91"/>
      <c r="Y913" s="91"/>
    </row>
    <row r="914" spans="17:25" x14ac:dyDescent="0.2">
      <c r="Q914" s="76"/>
      <c r="S914" s="76"/>
      <c r="T914" s="76"/>
      <c r="U914" s="76"/>
      <c r="V914" s="76"/>
      <c r="X914" s="91"/>
      <c r="Y914" s="91"/>
    </row>
    <row r="915" spans="17:25" x14ac:dyDescent="0.2">
      <c r="Q915" s="76"/>
      <c r="S915" s="76"/>
      <c r="T915" s="76"/>
      <c r="U915" s="76"/>
      <c r="V915" s="76"/>
      <c r="X915" s="91"/>
      <c r="Y915" s="91"/>
    </row>
    <row r="916" spans="17:25" x14ac:dyDescent="0.2">
      <c r="Q916" s="76"/>
      <c r="S916" s="76"/>
      <c r="T916" s="76"/>
      <c r="U916" s="76"/>
      <c r="V916" s="76"/>
      <c r="X916" s="91"/>
      <c r="Y916" s="91"/>
    </row>
    <row r="917" spans="17:25" x14ac:dyDescent="0.2">
      <c r="Q917" s="76"/>
      <c r="S917" s="76"/>
      <c r="T917" s="76"/>
      <c r="U917" s="76"/>
      <c r="V917" s="76"/>
      <c r="X917" s="91"/>
      <c r="Y917" s="91"/>
    </row>
    <row r="918" spans="17:25" x14ac:dyDescent="0.2">
      <c r="Q918" s="76"/>
      <c r="S918" s="76"/>
      <c r="T918" s="76"/>
      <c r="U918" s="76"/>
      <c r="V918" s="76"/>
      <c r="X918" s="91"/>
      <c r="Y918" s="91"/>
    </row>
    <row r="919" spans="17:25" x14ac:dyDescent="0.2">
      <c r="Q919" s="76"/>
      <c r="S919" s="76"/>
      <c r="T919" s="76"/>
      <c r="U919" s="76"/>
      <c r="V919" s="76"/>
      <c r="X919" s="91"/>
      <c r="Y919" s="91"/>
    </row>
    <row r="920" spans="17:25" x14ac:dyDescent="0.2">
      <c r="Q920" s="76"/>
      <c r="S920" s="76"/>
      <c r="T920" s="76"/>
      <c r="U920" s="76"/>
      <c r="V920" s="76"/>
      <c r="X920" s="91"/>
      <c r="Y920" s="91"/>
    </row>
    <row r="921" spans="17:25" x14ac:dyDescent="0.2">
      <c r="Q921" s="76"/>
      <c r="S921" s="76"/>
      <c r="T921" s="76"/>
      <c r="U921" s="76"/>
      <c r="V921" s="76"/>
      <c r="X921" s="91"/>
      <c r="Y921" s="91"/>
    </row>
    <row r="922" spans="17:25" x14ac:dyDescent="0.2">
      <c r="Q922" s="76"/>
      <c r="S922" s="76"/>
      <c r="T922" s="76"/>
      <c r="U922" s="76"/>
      <c r="V922" s="76"/>
      <c r="X922" s="91"/>
      <c r="Y922" s="91"/>
    </row>
    <row r="923" spans="17:25" x14ac:dyDescent="0.2">
      <c r="Q923" s="76"/>
      <c r="S923" s="76"/>
      <c r="T923" s="76"/>
      <c r="U923" s="76"/>
      <c r="V923" s="76"/>
      <c r="X923" s="91"/>
      <c r="Y923" s="91"/>
    </row>
    <row r="924" spans="17:25" x14ac:dyDescent="0.2">
      <c r="Q924" s="76"/>
      <c r="S924" s="76"/>
      <c r="T924" s="76"/>
      <c r="U924" s="76"/>
      <c r="V924" s="76"/>
      <c r="X924" s="91"/>
      <c r="Y924" s="91"/>
    </row>
    <row r="925" spans="17:25" x14ac:dyDescent="0.2">
      <c r="Q925" s="76"/>
      <c r="S925" s="76"/>
      <c r="T925" s="76"/>
      <c r="U925" s="76"/>
      <c r="V925" s="76"/>
      <c r="X925" s="91"/>
      <c r="Y925" s="91"/>
    </row>
    <row r="926" spans="17:25" x14ac:dyDescent="0.2">
      <c r="Q926" s="76"/>
      <c r="S926" s="76"/>
      <c r="T926" s="76"/>
      <c r="U926" s="76"/>
      <c r="V926" s="76"/>
      <c r="X926" s="91"/>
      <c r="Y926" s="91"/>
    </row>
    <row r="927" spans="17:25" x14ac:dyDescent="0.2">
      <c r="Q927" s="76"/>
      <c r="S927" s="76"/>
      <c r="T927" s="76"/>
      <c r="U927" s="76"/>
      <c r="V927" s="76"/>
      <c r="X927" s="91"/>
      <c r="Y927" s="91"/>
    </row>
    <row r="928" spans="17:25" x14ac:dyDescent="0.2">
      <c r="Q928" s="76"/>
      <c r="S928" s="76"/>
      <c r="T928" s="76"/>
      <c r="U928" s="76"/>
      <c r="V928" s="76"/>
      <c r="X928" s="91"/>
      <c r="Y928" s="91"/>
    </row>
    <row r="929" spans="17:25" x14ac:dyDescent="0.2">
      <c r="Q929" s="76"/>
      <c r="S929" s="76"/>
      <c r="T929" s="76"/>
      <c r="U929" s="76"/>
      <c r="V929" s="76"/>
      <c r="X929" s="91"/>
      <c r="Y929" s="91"/>
    </row>
    <row r="930" spans="17:25" x14ac:dyDescent="0.2">
      <c r="Q930" s="76"/>
      <c r="S930" s="76"/>
      <c r="T930" s="76"/>
      <c r="U930" s="76"/>
      <c r="V930" s="76"/>
      <c r="X930" s="91"/>
      <c r="Y930" s="91"/>
    </row>
    <row r="931" spans="17:25" x14ac:dyDescent="0.2">
      <c r="Q931" s="76"/>
      <c r="S931" s="76"/>
      <c r="T931" s="76"/>
      <c r="U931" s="76"/>
      <c r="V931" s="76"/>
      <c r="X931" s="91"/>
      <c r="Y931" s="91"/>
    </row>
    <row r="932" spans="17:25" x14ac:dyDescent="0.2">
      <c r="Q932" s="76"/>
      <c r="S932" s="76"/>
      <c r="T932" s="76"/>
      <c r="U932" s="76"/>
      <c r="V932" s="76"/>
      <c r="X932" s="91"/>
      <c r="Y932" s="91"/>
    </row>
    <row r="933" spans="17:25" x14ac:dyDescent="0.2">
      <c r="Q933" s="76"/>
      <c r="S933" s="76"/>
      <c r="T933" s="76"/>
      <c r="U933" s="76"/>
      <c r="V933" s="76"/>
      <c r="X933" s="91"/>
      <c r="Y933" s="91"/>
    </row>
    <row r="934" spans="17:25" x14ac:dyDescent="0.2">
      <c r="Q934" s="76"/>
      <c r="S934" s="76"/>
      <c r="T934" s="76"/>
      <c r="U934" s="76"/>
      <c r="V934" s="76"/>
      <c r="X934" s="91"/>
      <c r="Y934" s="91"/>
    </row>
    <row r="935" spans="17:25" x14ac:dyDescent="0.2">
      <c r="Q935" s="76"/>
      <c r="S935" s="76"/>
      <c r="T935" s="76"/>
      <c r="U935" s="76"/>
      <c r="V935" s="76"/>
      <c r="X935" s="91"/>
      <c r="Y935" s="91"/>
    </row>
    <row r="936" spans="17:25" x14ac:dyDescent="0.2">
      <c r="Q936" s="76"/>
      <c r="S936" s="76"/>
      <c r="T936" s="76"/>
      <c r="U936" s="76"/>
      <c r="V936" s="76"/>
      <c r="X936" s="91"/>
      <c r="Y936" s="91"/>
    </row>
    <row r="937" spans="17:25" x14ac:dyDescent="0.2">
      <c r="Q937" s="76"/>
      <c r="S937" s="76"/>
      <c r="T937" s="76"/>
      <c r="U937" s="76"/>
      <c r="V937" s="76"/>
      <c r="X937" s="91"/>
      <c r="Y937" s="91"/>
    </row>
    <row r="938" spans="17:25" x14ac:dyDescent="0.2">
      <c r="Q938" s="76"/>
      <c r="S938" s="76"/>
      <c r="T938" s="76"/>
      <c r="U938" s="76"/>
      <c r="V938" s="76"/>
      <c r="X938" s="91"/>
      <c r="Y938" s="91"/>
    </row>
    <row r="939" spans="17:25" x14ac:dyDescent="0.2">
      <c r="Q939" s="76"/>
      <c r="S939" s="76"/>
      <c r="T939" s="76"/>
      <c r="U939" s="76"/>
      <c r="V939" s="76"/>
      <c r="X939" s="91"/>
      <c r="Y939" s="91"/>
    </row>
    <row r="940" spans="17:25" x14ac:dyDescent="0.2">
      <c r="Q940" s="76"/>
      <c r="S940" s="76"/>
      <c r="T940" s="76"/>
      <c r="U940" s="76"/>
      <c r="V940" s="76"/>
      <c r="X940" s="91"/>
      <c r="Y940" s="91"/>
    </row>
    <row r="941" spans="17:25" x14ac:dyDescent="0.2">
      <c r="Q941" s="76"/>
      <c r="S941" s="76"/>
      <c r="T941" s="76"/>
      <c r="U941" s="76"/>
      <c r="V941" s="76"/>
      <c r="X941" s="91"/>
      <c r="Y941" s="91"/>
    </row>
    <row r="942" spans="17:25" x14ac:dyDescent="0.2">
      <c r="Q942" s="76"/>
      <c r="S942" s="76"/>
      <c r="T942" s="76"/>
      <c r="U942" s="76"/>
      <c r="V942" s="76"/>
      <c r="X942" s="91"/>
      <c r="Y942" s="91"/>
    </row>
    <row r="943" spans="17:25" x14ac:dyDescent="0.2">
      <c r="Q943" s="76"/>
      <c r="S943" s="76"/>
      <c r="T943" s="76"/>
      <c r="U943" s="76"/>
      <c r="V943" s="76"/>
      <c r="X943" s="91"/>
      <c r="Y943" s="91"/>
    </row>
    <row r="944" spans="17:25" x14ac:dyDescent="0.2">
      <c r="Q944" s="76"/>
      <c r="S944" s="76"/>
      <c r="T944" s="76"/>
      <c r="U944" s="76"/>
      <c r="V944" s="76"/>
      <c r="X944" s="91"/>
      <c r="Y944" s="91"/>
    </row>
    <row r="945" spans="17:25" x14ac:dyDescent="0.2">
      <c r="Q945" s="76"/>
      <c r="S945" s="76"/>
      <c r="T945" s="76"/>
      <c r="U945" s="76"/>
      <c r="V945" s="76"/>
      <c r="X945" s="91"/>
      <c r="Y945" s="91"/>
    </row>
    <row r="946" spans="17:25" x14ac:dyDescent="0.2">
      <c r="Q946" s="76"/>
      <c r="S946" s="76"/>
      <c r="T946" s="76"/>
      <c r="U946" s="76"/>
      <c r="V946" s="76"/>
      <c r="X946" s="91"/>
      <c r="Y946" s="91"/>
    </row>
    <row r="947" spans="17:25" x14ac:dyDescent="0.2">
      <c r="Q947" s="76"/>
      <c r="S947" s="76"/>
      <c r="T947" s="76"/>
      <c r="U947" s="76"/>
      <c r="V947" s="76"/>
      <c r="X947" s="91"/>
      <c r="Y947" s="91"/>
    </row>
    <row r="948" spans="17:25" x14ac:dyDescent="0.2">
      <c r="Q948" s="76"/>
      <c r="S948" s="76"/>
      <c r="T948" s="76"/>
      <c r="U948" s="76"/>
      <c r="V948" s="76"/>
      <c r="X948" s="91"/>
      <c r="Y948" s="91"/>
    </row>
    <row r="949" spans="17:25" x14ac:dyDescent="0.2">
      <c r="Q949" s="76"/>
      <c r="S949" s="76"/>
      <c r="T949" s="76"/>
      <c r="U949" s="76"/>
      <c r="V949" s="76"/>
      <c r="X949" s="91"/>
      <c r="Y949" s="91"/>
    </row>
    <row r="950" spans="17:25" x14ac:dyDescent="0.2">
      <c r="Q950" s="76"/>
      <c r="S950" s="76"/>
      <c r="T950" s="76"/>
      <c r="U950" s="76"/>
      <c r="V950" s="76"/>
      <c r="X950" s="91"/>
      <c r="Y950" s="91"/>
    </row>
    <row r="951" spans="17:25" x14ac:dyDescent="0.2">
      <c r="Q951" s="76"/>
      <c r="S951" s="76"/>
      <c r="T951" s="76"/>
      <c r="U951" s="76"/>
      <c r="V951" s="76"/>
      <c r="X951" s="91"/>
      <c r="Y951" s="91"/>
    </row>
    <row r="952" spans="17:25" x14ac:dyDescent="0.2">
      <c r="Q952" s="76"/>
      <c r="S952" s="76"/>
      <c r="T952" s="76"/>
      <c r="U952" s="76"/>
      <c r="V952" s="76"/>
      <c r="X952" s="91"/>
      <c r="Y952" s="91"/>
    </row>
    <row r="953" spans="17:25" x14ac:dyDescent="0.2">
      <c r="Q953" s="76"/>
      <c r="S953" s="76"/>
      <c r="T953" s="76"/>
      <c r="U953" s="76"/>
      <c r="V953" s="76"/>
      <c r="X953" s="91"/>
      <c r="Y953" s="91"/>
    </row>
    <row r="954" spans="17:25" x14ac:dyDescent="0.2">
      <c r="Q954" s="76"/>
      <c r="S954" s="76"/>
      <c r="T954" s="76"/>
      <c r="U954" s="76"/>
      <c r="V954" s="76"/>
      <c r="X954" s="91"/>
      <c r="Y954" s="91"/>
    </row>
    <row r="955" spans="17:25" x14ac:dyDescent="0.2">
      <c r="Q955" s="76"/>
      <c r="S955" s="76"/>
      <c r="T955" s="76"/>
      <c r="U955" s="76"/>
      <c r="V955" s="76"/>
      <c r="X955" s="91"/>
      <c r="Y955" s="91"/>
    </row>
    <row r="956" spans="17:25" x14ac:dyDescent="0.2">
      <c r="Q956" s="76"/>
      <c r="S956" s="76"/>
      <c r="T956" s="76"/>
      <c r="U956" s="76"/>
      <c r="V956" s="76"/>
      <c r="X956" s="91"/>
      <c r="Y956" s="91"/>
    </row>
    <row r="957" spans="17:25" x14ac:dyDescent="0.2">
      <c r="Q957" s="76"/>
      <c r="S957" s="76"/>
      <c r="T957" s="76"/>
      <c r="U957" s="76"/>
      <c r="V957" s="76"/>
      <c r="X957" s="91"/>
      <c r="Y957" s="91"/>
    </row>
    <row r="958" spans="17:25" x14ac:dyDescent="0.2">
      <c r="Q958" s="76"/>
      <c r="S958" s="76"/>
      <c r="T958" s="76"/>
      <c r="U958" s="76"/>
      <c r="V958" s="76"/>
      <c r="X958" s="91"/>
      <c r="Y958" s="91"/>
    </row>
    <row r="959" spans="17:25" x14ac:dyDescent="0.2">
      <c r="Q959" s="76"/>
      <c r="S959" s="76"/>
      <c r="T959" s="76"/>
      <c r="U959" s="76"/>
      <c r="V959" s="76"/>
      <c r="X959" s="91"/>
      <c r="Y959" s="91"/>
    </row>
    <row r="960" spans="17:25" x14ac:dyDescent="0.2">
      <c r="Q960" s="76"/>
      <c r="S960" s="76"/>
      <c r="T960" s="76"/>
      <c r="U960" s="76"/>
      <c r="V960" s="76"/>
      <c r="X960" s="91"/>
      <c r="Y960" s="91"/>
    </row>
    <row r="961" spans="17:25" x14ac:dyDescent="0.2">
      <c r="Q961" s="76"/>
      <c r="S961" s="76"/>
      <c r="T961" s="76"/>
      <c r="U961" s="76"/>
      <c r="V961" s="76"/>
      <c r="X961" s="91"/>
      <c r="Y961" s="91"/>
    </row>
    <row r="962" spans="17:25" x14ac:dyDescent="0.2">
      <c r="Q962" s="76"/>
      <c r="S962" s="76"/>
      <c r="T962" s="76"/>
      <c r="U962" s="76"/>
      <c r="V962" s="76"/>
      <c r="X962" s="91"/>
      <c r="Y962" s="91"/>
    </row>
    <row r="963" spans="17:25" x14ac:dyDescent="0.2">
      <c r="Q963" s="76"/>
      <c r="S963" s="76"/>
      <c r="T963" s="76"/>
      <c r="U963" s="76"/>
      <c r="V963" s="76"/>
      <c r="X963" s="91"/>
      <c r="Y963" s="91"/>
    </row>
    <row r="964" spans="17:25" x14ac:dyDescent="0.2">
      <c r="Q964" s="76"/>
      <c r="S964" s="76"/>
      <c r="T964" s="76"/>
      <c r="U964" s="76"/>
      <c r="V964" s="76"/>
      <c r="X964" s="91"/>
      <c r="Y964" s="91"/>
    </row>
    <row r="965" spans="17:25" x14ac:dyDescent="0.2">
      <c r="Q965" s="76"/>
      <c r="S965" s="76"/>
      <c r="T965" s="76"/>
      <c r="U965" s="76"/>
      <c r="V965" s="76"/>
      <c r="X965" s="91"/>
      <c r="Y965" s="91"/>
    </row>
    <row r="966" spans="17:25" x14ac:dyDescent="0.2">
      <c r="Q966" s="76"/>
      <c r="S966" s="76"/>
      <c r="T966" s="76"/>
      <c r="U966" s="76"/>
      <c r="V966" s="76"/>
      <c r="X966" s="91"/>
      <c r="Y966" s="91"/>
    </row>
    <row r="967" spans="17:25" x14ac:dyDescent="0.2">
      <c r="Q967" s="76"/>
      <c r="S967" s="76"/>
      <c r="T967" s="76"/>
      <c r="U967" s="76"/>
      <c r="V967" s="76"/>
      <c r="X967" s="91"/>
      <c r="Y967" s="91"/>
    </row>
    <row r="968" spans="17:25" x14ac:dyDescent="0.2">
      <c r="Q968" s="76"/>
      <c r="S968" s="76"/>
      <c r="T968" s="76"/>
      <c r="U968" s="76"/>
      <c r="V968" s="76"/>
      <c r="X968" s="91"/>
      <c r="Y968" s="91"/>
    </row>
    <row r="969" spans="17:25" x14ac:dyDescent="0.2">
      <c r="Q969" s="76"/>
      <c r="S969" s="76"/>
      <c r="T969" s="76"/>
      <c r="U969" s="76"/>
      <c r="V969" s="76"/>
      <c r="X969" s="91"/>
      <c r="Y969" s="91"/>
    </row>
    <row r="970" spans="17:25" x14ac:dyDescent="0.2">
      <c r="Q970" s="76"/>
      <c r="S970" s="76"/>
      <c r="T970" s="76"/>
      <c r="U970" s="76"/>
      <c r="V970" s="76"/>
      <c r="X970" s="91"/>
      <c r="Y970" s="91"/>
    </row>
    <row r="971" spans="17:25" x14ac:dyDescent="0.2">
      <c r="Q971" s="76"/>
      <c r="S971" s="76"/>
      <c r="T971" s="76"/>
      <c r="U971" s="76"/>
      <c r="V971" s="76"/>
      <c r="X971" s="91"/>
      <c r="Y971" s="91"/>
    </row>
    <row r="972" spans="17:25" x14ac:dyDescent="0.2">
      <c r="Q972" s="76"/>
      <c r="S972" s="76"/>
      <c r="T972" s="76"/>
      <c r="U972" s="76"/>
      <c r="V972" s="76"/>
      <c r="X972" s="91"/>
      <c r="Y972" s="91"/>
    </row>
    <row r="973" spans="17:25" x14ac:dyDescent="0.2">
      <c r="Q973" s="76"/>
      <c r="S973" s="76"/>
      <c r="T973" s="76"/>
      <c r="U973" s="76"/>
      <c r="V973" s="76"/>
      <c r="X973" s="91"/>
      <c r="Y973" s="91"/>
    </row>
    <row r="974" spans="17:25" x14ac:dyDescent="0.2">
      <c r="Q974" s="76"/>
      <c r="S974" s="76"/>
      <c r="T974" s="76"/>
      <c r="U974" s="76"/>
      <c r="V974" s="76"/>
      <c r="X974" s="91"/>
      <c r="Y974" s="91"/>
    </row>
    <row r="975" spans="17:25" x14ac:dyDescent="0.2">
      <c r="Q975" s="76"/>
      <c r="S975" s="76"/>
      <c r="T975" s="76"/>
      <c r="U975" s="76"/>
      <c r="V975" s="76"/>
      <c r="X975" s="91"/>
      <c r="Y975" s="91"/>
    </row>
    <row r="976" spans="17:25" x14ac:dyDescent="0.2">
      <c r="Q976" s="76"/>
      <c r="S976" s="76"/>
      <c r="T976" s="76"/>
      <c r="U976" s="76"/>
      <c r="V976" s="76"/>
      <c r="X976" s="91"/>
      <c r="Y976" s="91"/>
    </row>
    <row r="977" spans="17:25" x14ac:dyDescent="0.2">
      <c r="Q977" s="76"/>
      <c r="S977" s="76"/>
      <c r="T977" s="76"/>
      <c r="U977" s="76"/>
      <c r="V977" s="76"/>
      <c r="X977" s="91"/>
      <c r="Y977" s="91"/>
    </row>
    <row r="978" spans="17:25" x14ac:dyDescent="0.2">
      <c r="Q978" s="76"/>
      <c r="S978" s="76"/>
      <c r="T978" s="76"/>
      <c r="U978" s="76"/>
      <c r="V978" s="76"/>
      <c r="X978" s="91"/>
      <c r="Y978" s="91"/>
    </row>
    <row r="979" spans="17:25" x14ac:dyDescent="0.2">
      <c r="Q979" s="76"/>
      <c r="S979" s="76"/>
      <c r="T979" s="76"/>
      <c r="U979" s="76"/>
      <c r="V979" s="76"/>
      <c r="X979" s="91"/>
      <c r="Y979" s="91"/>
    </row>
    <row r="980" spans="17:25" x14ac:dyDescent="0.2">
      <c r="Q980" s="76"/>
      <c r="S980" s="76"/>
      <c r="T980" s="76"/>
      <c r="U980" s="76"/>
      <c r="V980" s="76"/>
      <c r="X980" s="91"/>
      <c r="Y980" s="91"/>
    </row>
    <row r="981" spans="17:25" x14ac:dyDescent="0.2">
      <c r="Q981" s="76"/>
      <c r="S981" s="76"/>
      <c r="T981" s="76"/>
      <c r="U981" s="76"/>
      <c r="V981" s="76"/>
      <c r="X981" s="91"/>
      <c r="Y981" s="91"/>
    </row>
    <row r="982" spans="17:25" x14ac:dyDescent="0.2">
      <c r="Q982" s="76"/>
      <c r="S982" s="76"/>
      <c r="T982" s="76"/>
      <c r="U982" s="76"/>
      <c r="V982" s="76"/>
      <c r="X982" s="91"/>
      <c r="Y982" s="91"/>
    </row>
    <row r="983" spans="17:25" x14ac:dyDescent="0.2">
      <c r="Q983" s="76"/>
      <c r="S983" s="76"/>
      <c r="T983" s="76"/>
      <c r="U983" s="76"/>
      <c r="V983" s="76"/>
      <c r="X983" s="91"/>
      <c r="Y983" s="91"/>
    </row>
    <row r="984" spans="17:25" x14ac:dyDescent="0.2">
      <c r="Q984" s="76"/>
      <c r="S984" s="76"/>
      <c r="T984" s="76"/>
      <c r="U984" s="76"/>
      <c r="V984" s="76"/>
      <c r="X984" s="91"/>
      <c r="Y984" s="91"/>
    </row>
    <row r="985" spans="17:25" x14ac:dyDescent="0.2">
      <c r="Q985" s="76"/>
      <c r="S985" s="76"/>
      <c r="T985" s="76"/>
      <c r="U985" s="76"/>
      <c r="V985" s="76"/>
      <c r="X985" s="91"/>
      <c r="Y985" s="91"/>
    </row>
    <row r="986" spans="17:25" x14ac:dyDescent="0.2">
      <c r="Q986" s="76"/>
      <c r="S986" s="76"/>
      <c r="T986" s="76"/>
      <c r="U986" s="76"/>
      <c r="V986" s="76"/>
      <c r="X986" s="91"/>
      <c r="Y986" s="91"/>
    </row>
    <row r="987" spans="17:25" x14ac:dyDescent="0.2">
      <c r="Q987" s="76"/>
      <c r="S987" s="76"/>
      <c r="T987" s="76"/>
      <c r="U987" s="76"/>
      <c r="V987" s="76"/>
      <c r="X987" s="91"/>
      <c r="Y987" s="91"/>
    </row>
    <row r="988" spans="17:25" x14ac:dyDescent="0.2">
      <c r="Q988" s="76"/>
      <c r="S988" s="76"/>
      <c r="T988" s="76"/>
      <c r="U988" s="76"/>
      <c r="V988" s="76"/>
      <c r="X988" s="91"/>
      <c r="Y988" s="91"/>
    </row>
    <row r="989" spans="17:25" x14ac:dyDescent="0.2">
      <c r="Q989" s="76"/>
      <c r="S989" s="76"/>
      <c r="T989" s="76"/>
      <c r="U989" s="76"/>
      <c r="V989" s="76"/>
      <c r="X989" s="91"/>
      <c r="Y989" s="91"/>
    </row>
    <row r="990" spans="17:25" x14ac:dyDescent="0.2">
      <c r="Q990" s="76"/>
      <c r="S990" s="76"/>
      <c r="T990" s="76"/>
      <c r="U990" s="76"/>
      <c r="V990" s="76"/>
      <c r="X990" s="91"/>
      <c r="Y990" s="91"/>
    </row>
    <row r="991" spans="17:25" x14ac:dyDescent="0.2">
      <c r="Q991" s="76"/>
      <c r="S991" s="76"/>
      <c r="T991" s="76"/>
      <c r="U991" s="76"/>
      <c r="V991" s="76"/>
      <c r="X991" s="91"/>
      <c r="Y991" s="91"/>
    </row>
    <row r="992" spans="17:25" x14ac:dyDescent="0.2">
      <c r="Q992" s="76"/>
      <c r="S992" s="76"/>
      <c r="T992" s="76"/>
      <c r="U992" s="76"/>
      <c r="V992" s="76"/>
      <c r="X992" s="91"/>
      <c r="Y992" s="91"/>
    </row>
    <row r="993" spans="17:25" x14ac:dyDescent="0.2">
      <c r="Q993" s="76"/>
      <c r="S993" s="76"/>
      <c r="T993" s="76"/>
      <c r="U993" s="76"/>
      <c r="V993" s="76"/>
      <c r="X993" s="91"/>
      <c r="Y993" s="91"/>
    </row>
    <row r="994" spans="17:25" x14ac:dyDescent="0.2">
      <c r="Q994" s="76"/>
      <c r="S994" s="76"/>
      <c r="T994" s="76"/>
      <c r="U994" s="76"/>
      <c r="V994" s="76"/>
      <c r="X994" s="91"/>
      <c r="Y994" s="91"/>
    </row>
    <row r="995" spans="17:25" x14ac:dyDescent="0.2">
      <c r="Q995" s="76"/>
      <c r="S995" s="76"/>
      <c r="T995" s="76"/>
      <c r="U995" s="76"/>
      <c r="V995" s="76"/>
      <c r="X995" s="91"/>
      <c r="Y995" s="91"/>
    </row>
    <row r="996" spans="17:25" x14ac:dyDescent="0.2">
      <c r="Q996" s="76"/>
      <c r="S996" s="76"/>
      <c r="T996" s="76"/>
      <c r="U996" s="76"/>
      <c r="V996" s="76"/>
      <c r="X996" s="91"/>
      <c r="Y996" s="91"/>
    </row>
    <row r="997" spans="17:25" x14ac:dyDescent="0.2">
      <c r="Q997" s="76"/>
      <c r="S997" s="76"/>
      <c r="T997" s="76"/>
      <c r="U997" s="76"/>
      <c r="V997" s="76"/>
      <c r="X997" s="91"/>
      <c r="Y997" s="91"/>
    </row>
    <row r="998" spans="17:25" x14ac:dyDescent="0.2">
      <c r="Q998" s="76"/>
      <c r="S998" s="76"/>
      <c r="T998" s="76"/>
      <c r="U998" s="76"/>
      <c r="V998" s="76"/>
      <c r="X998" s="91"/>
      <c r="Y998" s="91"/>
    </row>
    <row r="999" spans="17:25" x14ac:dyDescent="0.2">
      <c r="Q999" s="76"/>
      <c r="S999" s="76"/>
      <c r="T999" s="76"/>
      <c r="U999" s="76"/>
      <c r="V999" s="76"/>
      <c r="X999" s="91"/>
      <c r="Y999" s="91"/>
    </row>
    <row r="1000" spans="17:25" x14ac:dyDescent="0.2">
      <c r="Q1000" s="76"/>
      <c r="S1000" s="76"/>
      <c r="T1000" s="76"/>
      <c r="U1000" s="76"/>
      <c r="V1000" s="76"/>
      <c r="X1000" s="91"/>
      <c r="Y1000" s="91"/>
    </row>
    <row r="1001" spans="17:25" x14ac:dyDescent="0.2">
      <c r="Q1001" s="76"/>
      <c r="S1001" s="76"/>
      <c r="T1001" s="76"/>
      <c r="U1001" s="76"/>
      <c r="V1001" s="76"/>
      <c r="X1001" s="91"/>
      <c r="Y1001" s="91"/>
    </row>
    <row r="1002" spans="17:25" x14ac:dyDescent="0.2">
      <c r="Q1002" s="76"/>
      <c r="S1002" s="76"/>
      <c r="T1002" s="76"/>
      <c r="U1002" s="76"/>
      <c r="V1002" s="76"/>
      <c r="X1002" s="91"/>
      <c r="Y1002" s="91"/>
    </row>
    <row r="1003" spans="17:25" x14ac:dyDescent="0.2">
      <c r="Q1003" s="76"/>
      <c r="S1003" s="76"/>
      <c r="T1003" s="76"/>
      <c r="U1003" s="76"/>
      <c r="V1003" s="76"/>
      <c r="X1003" s="91"/>
      <c r="Y1003" s="91"/>
    </row>
    <row r="1004" spans="17:25" x14ac:dyDescent="0.2">
      <c r="Q1004" s="76"/>
      <c r="S1004" s="76"/>
      <c r="T1004" s="76"/>
      <c r="U1004" s="76"/>
      <c r="V1004" s="76"/>
      <c r="X1004" s="91"/>
      <c r="Y1004" s="91"/>
    </row>
    <row r="1005" spans="17:25" x14ac:dyDescent="0.2">
      <c r="Q1005" s="76"/>
      <c r="S1005" s="76"/>
      <c r="T1005" s="76"/>
      <c r="U1005" s="76"/>
      <c r="V1005" s="76"/>
      <c r="X1005" s="91"/>
      <c r="Y1005" s="91"/>
    </row>
    <row r="1006" spans="17:25" x14ac:dyDescent="0.2">
      <c r="Q1006" s="76"/>
      <c r="S1006" s="76"/>
      <c r="T1006" s="76"/>
      <c r="U1006" s="76"/>
      <c r="V1006" s="76"/>
      <c r="X1006" s="91"/>
      <c r="Y1006" s="91"/>
    </row>
    <row r="1007" spans="17:25" x14ac:dyDescent="0.2">
      <c r="Q1007" s="76"/>
      <c r="S1007" s="76"/>
      <c r="T1007" s="76"/>
      <c r="U1007" s="76"/>
      <c r="V1007" s="76"/>
      <c r="X1007" s="91"/>
      <c r="Y1007" s="91"/>
    </row>
    <row r="1008" spans="17:25" x14ac:dyDescent="0.2">
      <c r="Q1008" s="76"/>
      <c r="S1008" s="76"/>
      <c r="T1008" s="76"/>
      <c r="U1008" s="76"/>
      <c r="V1008" s="76"/>
      <c r="X1008" s="91"/>
      <c r="Y1008" s="91"/>
    </row>
    <row r="1009" spans="17:25" x14ac:dyDescent="0.2">
      <c r="Q1009" s="76"/>
      <c r="S1009" s="76"/>
      <c r="T1009" s="76"/>
      <c r="U1009" s="76"/>
      <c r="V1009" s="76"/>
      <c r="X1009" s="91"/>
      <c r="Y1009" s="91"/>
    </row>
    <row r="1010" spans="17:25" x14ac:dyDescent="0.2">
      <c r="Q1010" s="76"/>
      <c r="S1010" s="76"/>
      <c r="T1010" s="76"/>
      <c r="U1010" s="76"/>
      <c r="V1010" s="76"/>
      <c r="X1010" s="91"/>
      <c r="Y1010" s="91"/>
    </row>
    <row r="1011" spans="17:25" x14ac:dyDescent="0.2">
      <c r="Q1011" s="76"/>
      <c r="S1011" s="76"/>
      <c r="T1011" s="76"/>
      <c r="U1011" s="76"/>
      <c r="V1011" s="76"/>
      <c r="X1011" s="91"/>
      <c r="Y1011" s="91"/>
    </row>
    <row r="1012" spans="17:25" x14ac:dyDescent="0.2">
      <c r="Q1012" s="76"/>
      <c r="S1012" s="76"/>
      <c r="T1012" s="76"/>
      <c r="U1012" s="76"/>
      <c r="V1012" s="76"/>
      <c r="X1012" s="91"/>
      <c r="Y1012" s="91"/>
    </row>
    <row r="1013" spans="17:25" x14ac:dyDescent="0.2">
      <c r="Q1013" s="76"/>
      <c r="S1013" s="76"/>
      <c r="T1013" s="76"/>
      <c r="U1013" s="76"/>
      <c r="V1013" s="76"/>
      <c r="X1013" s="91"/>
      <c r="Y1013" s="91"/>
    </row>
    <row r="1014" spans="17:25" x14ac:dyDescent="0.2">
      <c r="Q1014" s="76"/>
      <c r="S1014" s="76"/>
      <c r="T1014" s="76"/>
      <c r="U1014" s="76"/>
      <c r="V1014" s="76"/>
      <c r="X1014" s="91"/>
      <c r="Y1014" s="91"/>
    </row>
    <row r="1015" spans="17:25" x14ac:dyDescent="0.2">
      <c r="Q1015" s="76"/>
      <c r="S1015" s="76"/>
      <c r="T1015" s="76"/>
      <c r="U1015" s="76"/>
      <c r="V1015" s="76"/>
      <c r="X1015" s="91"/>
      <c r="Y1015" s="91"/>
    </row>
    <row r="1016" spans="17:25" x14ac:dyDescent="0.2">
      <c r="Q1016" s="76"/>
      <c r="S1016" s="76"/>
      <c r="T1016" s="76"/>
      <c r="U1016" s="76"/>
      <c r="V1016" s="76"/>
      <c r="X1016" s="91"/>
      <c r="Y1016" s="91"/>
    </row>
    <row r="1017" spans="17:25" x14ac:dyDescent="0.2">
      <c r="Q1017" s="76"/>
      <c r="S1017" s="76"/>
      <c r="T1017" s="76"/>
      <c r="U1017" s="76"/>
      <c r="V1017" s="76"/>
      <c r="X1017" s="91"/>
      <c r="Y1017" s="91"/>
    </row>
    <row r="1018" spans="17:25" x14ac:dyDescent="0.2">
      <c r="Q1018" s="76"/>
      <c r="S1018" s="76"/>
      <c r="T1018" s="76"/>
      <c r="U1018" s="76"/>
      <c r="V1018" s="76"/>
      <c r="X1018" s="91"/>
      <c r="Y1018" s="91"/>
    </row>
    <row r="1019" spans="17:25" x14ac:dyDescent="0.2">
      <c r="Q1019" s="76"/>
      <c r="S1019" s="76"/>
      <c r="T1019" s="76"/>
      <c r="U1019" s="76"/>
      <c r="V1019" s="76"/>
      <c r="X1019" s="91"/>
      <c r="Y1019" s="91"/>
    </row>
    <row r="1020" spans="17:25" x14ac:dyDescent="0.2">
      <c r="Q1020" s="76"/>
      <c r="S1020" s="76"/>
      <c r="T1020" s="76"/>
      <c r="U1020" s="76"/>
      <c r="V1020" s="76"/>
      <c r="X1020" s="91"/>
      <c r="Y1020" s="91"/>
    </row>
    <row r="1021" spans="17:25" x14ac:dyDescent="0.2">
      <c r="Q1021" s="76"/>
      <c r="S1021" s="76"/>
      <c r="T1021" s="76"/>
      <c r="U1021" s="76"/>
      <c r="V1021" s="76"/>
      <c r="X1021" s="91"/>
      <c r="Y1021" s="91"/>
    </row>
    <row r="1022" spans="17:25" x14ac:dyDescent="0.2">
      <c r="Q1022" s="76"/>
      <c r="S1022" s="76"/>
      <c r="T1022" s="76"/>
      <c r="U1022" s="76"/>
      <c r="V1022" s="76"/>
      <c r="X1022" s="91"/>
      <c r="Y1022" s="91"/>
    </row>
    <row r="1023" spans="17:25" x14ac:dyDescent="0.2">
      <c r="Q1023" s="76"/>
      <c r="S1023" s="76"/>
      <c r="T1023" s="76"/>
      <c r="U1023" s="76"/>
      <c r="V1023" s="76"/>
      <c r="X1023" s="91"/>
      <c r="Y1023" s="91"/>
    </row>
    <row r="1024" spans="17:25" x14ac:dyDescent="0.2">
      <c r="Q1024" s="76"/>
      <c r="S1024" s="76"/>
      <c r="T1024" s="76"/>
      <c r="U1024" s="76"/>
      <c r="V1024" s="76"/>
      <c r="X1024" s="91"/>
      <c r="Y1024" s="91"/>
    </row>
    <row r="1025" spans="17:25" x14ac:dyDescent="0.2">
      <c r="Q1025" s="76"/>
      <c r="S1025" s="76"/>
      <c r="T1025" s="76"/>
      <c r="U1025" s="76"/>
      <c r="V1025" s="76"/>
      <c r="X1025" s="91"/>
      <c r="Y1025" s="91"/>
    </row>
    <row r="1026" spans="17:25" x14ac:dyDescent="0.2">
      <c r="Q1026" s="76"/>
      <c r="S1026" s="76"/>
      <c r="T1026" s="76"/>
      <c r="U1026" s="76"/>
      <c r="V1026" s="76"/>
      <c r="X1026" s="91"/>
      <c r="Y1026" s="91"/>
    </row>
    <row r="1027" spans="17:25" x14ac:dyDescent="0.2">
      <c r="Q1027" s="76"/>
      <c r="S1027" s="76"/>
      <c r="T1027" s="76"/>
      <c r="U1027" s="76"/>
      <c r="V1027" s="76"/>
      <c r="X1027" s="91"/>
      <c r="Y1027" s="91"/>
    </row>
    <row r="1028" spans="17:25" x14ac:dyDescent="0.2">
      <c r="Q1028" s="76"/>
      <c r="S1028" s="76"/>
      <c r="T1028" s="76"/>
      <c r="U1028" s="76"/>
      <c r="V1028" s="76"/>
      <c r="X1028" s="91"/>
      <c r="Y1028" s="91"/>
    </row>
    <row r="1029" spans="17:25" x14ac:dyDescent="0.2">
      <c r="Q1029" s="76"/>
      <c r="S1029" s="76"/>
      <c r="T1029" s="76"/>
      <c r="U1029" s="76"/>
      <c r="V1029" s="76"/>
      <c r="X1029" s="91"/>
      <c r="Y1029" s="91"/>
    </row>
    <row r="1030" spans="17:25" x14ac:dyDescent="0.2">
      <c r="Q1030" s="76"/>
      <c r="S1030" s="76"/>
      <c r="T1030" s="76"/>
      <c r="U1030" s="76"/>
      <c r="V1030" s="76"/>
      <c r="X1030" s="91"/>
      <c r="Y1030" s="91"/>
    </row>
    <row r="1031" spans="17:25" x14ac:dyDescent="0.2">
      <c r="Q1031" s="76"/>
      <c r="S1031" s="76"/>
      <c r="T1031" s="76"/>
      <c r="U1031" s="76"/>
      <c r="V1031" s="76"/>
      <c r="X1031" s="91"/>
      <c r="Y1031" s="91"/>
    </row>
    <row r="1032" spans="17:25" x14ac:dyDescent="0.2">
      <c r="Q1032" s="76"/>
      <c r="S1032" s="76"/>
      <c r="T1032" s="76"/>
      <c r="U1032" s="76"/>
      <c r="V1032" s="76"/>
      <c r="X1032" s="91"/>
      <c r="Y1032" s="91"/>
    </row>
    <row r="1033" spans="17:25" x14ac:dyDescent="0.2">
      <c r="Q1033" s="76"/>
      <c r="S1033" s="76"/>
      <c r="T1033" s="76"/>
      <c r="U1033" s="76"/>
      <c r="V1033" s="76"/>
      <c r="X1033" s="91"/>
      <c r="Y1033" s="91"/>
    </row>
    <row r="1034" spans="17:25" x14ac:dyDescent="0.2">
      <c r="Q1034" s="76"/>
      <c r="S1034" s="76"/>
      <c r="T1034" s="76"/>
      <c r="U1034" s="76"/>
      <c r="V1034" s="76"/>
      <c r="X1034" s="91"/>
      <c r="Y1034" s="91"/>
    </row>
    <row r="1035" spans="17:25" x14ac:dyDescent="0.2">
      <c r="Q1035" s="76"/>
      <c r="S1035" s="76"/>
      <c r="T1035" s="76"/>
      <c r="U1035" s="76"/>
      <c r="V1035" s="76"/>
      <c r="X1035" s="91"/>
      <c r="Y1035" s="91"/>
    </row>
    <row r="1036" spans="17:25" x14ac:dyDescent="0.2">
      <c r="Q1036" s="76"/>
      <c r="S1036" s="76"/>
      <c r="T1036" s="76"/>
      <c r="U1036" s="76"/>
      <c r="V1036" s="76"/>
      <c r="X1036" s="91"/>
      <c r="Y1036" s="91"/>
    </row>
    <row r="1037" spans="17:25" x14ac:dyDescent="0.2">
      <c r="Q1037" s="76"/>
      <c r="S1037" s="76"/>
      <c r="T1037" s="76"/>
      <c r="U1037" s="76"/>
      <c r="V1037" s="76"/>
      <c r="X1037" s="91"/>
      <c r="Y1037" s="91"/>
    </row>
    <row r="1038" spans="17:25" x14ac:dyDescent="0.2">
      <c r="Q1038" s="76"/>
      <c r="S1038" s="76"/>
      <c r="T1038" s="76"/>
      <c r="U1038" s="76"/>
      <c r="V1038" s="76"/>
      <c r="X1038" s="91"/>
      <c r="Y1038" s="91"/>
    </row>
    <row r="1039" spans="17:25" x14ac:dyDescent="0.2">
      <c r="Q1039" s="76"/>
      <c r="S1039" s="76"/>
      <c r="T1039" s="76"/>
      <c r="U1039" s="76"/>
      <c r="V1039" s="76"/>
      <c r="X1039" s="91"/>
      <c r="Y1039" s="91"/>
    </row>
    <row r="1040" spans="17:25" x14ac:dyDescent="0.2">
      <c r="Q1040" s="76"/>
      <c r="S1040" s="76"/>
      <c r="T1040" s="76"/>
      <c r="U1040" s="76"/>
      <c r="V1040" s="76"/>
      <c r="X1040" s="91"/>
      <c r="Y1040" s="91"/>
    </row>
    <row r="1041" spans="17:25" x14ac:dyDescent="0.2">
      <c r="Q1041" s="76"/>
      <c r="S1041" s="76"/>
      <c r="T1041" s="76"/>
      <c r="U1041" s="76"/>
      <c r="V1041" s="76"/>
      <c r="X1041" s="91"/>
      <c r="Y1041" s="91"/>
    </row>
    <row r="1042" spans="17:25" x14ac:dyDescent="0.2">
      <c r="Q1042" s="76"/>
      <c r="S1042" s="76"/>
      <c r="T1042" s="76"/>
      <c r="U1042" s="76"/>
      <c r="V1042" s="76"/>
      <c r="X1042" s="91"/>
      <c r="Y1042" s="91"/>
    </row>
    <row r="1043" spans="17:25" x14ac:dyDescent="0.2">
      <c r="Q1043" s="76"/>
      <c r="S1043" s="76"/>
      <c r="T1043" s="76"/>
      <c r="U1043" s="76"/>
      <c r="V1043" s="76"/>
      <c r="X1043" s="91"/>
      <c r="Y1043" s="91"/>
    </row>
    <row r="1044" spans="17:25" x14ac:dyDescent="0.2">
      <c r="Q1044" s="76"/>
      <c r="S1044" s="76"/>
      <c r="T1044" s="76"/>
      <c r="U1044" s="76"/>
      <c r="V1044" s="76"/>
      <c r="X1044" s="91"/>
      <c r="Y1044" s="91"/>
    </row>
    <row r="1045" spans="17:25" x14ac:dyDescent="0.2">
      <c r="Q1045" s="76"/>
      <c r="S1045" s="76"/>
      <c r="T1045" s="76"/>
      <c r="U1045" s="76"/>
      <c r="V1045" s="76"/>
      <c r="X1045" s="91"/>
      <c r="Y1045" s="91"/>
    </row>
    <row r="1046" spans="17:25" x14ac:dyDescent="0.2">
      <c r="Q1046" s="76"/>
      <c r="S1046" s="76"/>
      <c r="T1046" s="76"/>
      <c r="U1046" s="76"/>
      <c r="V1046" s="76"/>
      <c r="X1046" s="91"/>
      <c r="Y1046" s="91"/>
    </row>
    <row r="1047" spans="17:25" x14ac:dyDescent="0.2">
      <c r="Q1047" s="76"/>
      <c r="S1047" s="76"/>
      <c r="T1047" s="76"/>
      <c r="U1047" s="76"/>
      <c r="V1047" s="76"/>
      <c r="X1047" s="91"/>
      <c r="Y1047" s="91"/>
    </row>
    <row r="1048" spans="17:25" x14ac:dyDescent="0.2">
      <c r="Q1048" s="76"/>
      <c r="S1048" s="76"/>
      <c r="T1048" s="76"/>
      <c r="U1048" s="76"/>
      <c r="V1048" s="76"/>
      <c r="X1048" s="91"/>
      <c r="Y1048" s="91"/>
    </row>
    <row r="1049" spans="17:25" x14ac:dyDescent="0.2">
      <c r="Q1049" s="76"/>
      <c r="S1049" s="76"/>
      <c r="T1049" s="76"/>
      <c r="U1049" s="76"/>
      <c r="V1049" s="76"/>
      <c r="X1049" s="91"/>
      <c r="Y1049" s="91"/>
    </row>
    <row r="1050" spans="17:25" x14ac:dyDescent="0.2">
      <c r="Q1050" s="76"/>
      <c r="S1050" s="76"/>
      <c r="T1050" s="76"/>
      <c r="U1050" s="76"/>
      <c r="V1050" s="76"/>
      <c r="X1050" s="91"/>
      <c r="Y1050" s="91"/>
    </row>
    <row r="1051" spans="17:25" x14ac:dyDescent="0.2">
      <c r="Q1051" s="76"/>
      <c r="S1051" s="76"/>
      <c r="T1051" s="76"/>
      <c r="U1051" s="76"/>
      <c r="V1051" s="76"/>
      <c r="X1051" s="91"/>
      <c r="Y1051" s="91"/>
    </row>
    <row r="1052" spans="17:25" x14ac:dyDescent="0.2">
      <c r="Q1052" s="76"/>
      <c r="S1052" s="76"/>
      <c r="T1052" s="76"/>
      <c r="U1052" s="76"/>
      <c r="V1052" s="76"/>
      <c r="X1052" s="91"/>
      <c r="Y1052" s="91"/>
    </row>
    <row r="1053" spans="17:25" x14ac:dyDescent="0.2">
      <c r="Q1053" s="76"/>
      <c r="S1053" s="76"/>
      <c r="T1053" s="76"/>
      <c r="U1053" s="76"/>
      <c r="V1053" s="76"/>
      <c r="X1053" s="91"/>
      <c r="Y1053" s="91"/>
    </row>
    <row r="1054" spans="17:25" x14ac:dyDescent="0.2">
      <c r="Q1054" s="76"/>
      <c r="S1054" s="76"/>
      <c r="T1054" s="76"/>
      <c r="U1054" s="76"/>
      <c r="V1054" s="76"/>
      <c r="X1054" s="91"/>
      <c r="Y1054" s="91"/>
    </row>
    <row r="1055" spans="17:25" x14ac:dyDescent="0.2">
      <c r="Q1055" s="76"/>
      <c r="S1055" s="76"/>
      <c r="T1055" s="76"/>
      <c r="U1055" s="76"/>
      <c r="V1055" s="76"/>
      <c r="X1055" s="91"/>
      <c r="Y1055" s="91"/>
    </row>
    <row r="1056" spans="17:25" x14ac:dyDescent="0.2">
      <c r="Q1056" s="76"/>
      <c r="S1056" s="76"/>
      <c r="T1056" s="76"/>
      <c r="U1056" s="76"/>
      <c r="V1056" s="76"/>
      <c r="X1056" s="91"/>
      <c r="Y1056" s="91"/>
    </row>
    <row r="1057" spans="17:25" x14ac:dyDescent="0.2">
      <c r="Q1057" s="76"/>
      <c r="S1057" s="76"/>
      <c r="T1057" s="76"/>
      <c r="U1057" s="76"/>
      <c r="V1057" s="76"/>
      <c r="X1057" s="91"/>
      <c r="Y1057" s="91"/>
    </row>
    <row r="1058" spans="17:25" x14ac:dyDescent="0.2">
      <c r="Q1058" s="76"/>
      <c r="S1058" s="76"/>
      <c r="T1058" s="76"/>
      <c r="U1058" s="76"/>
      <c r="V1058" s="76"/>
      <c r="X1058" s="91"/>
      <c r="Y1058" s="91"/>
    </row>
    <row r="1059" spans="17:25" x14ac:dyDescent="0.2">
      <c r="Q1059" s="76"/>
      <c r="S1059" s="76"/>
      <c r="T1059" s="76"/>
      <c r="U1059" s="76"/>
      <c r="V1059" s="76"/>
      <c r="X1059" s="91"/>
      <c r="Y1059" s="91"/>
    </row>
    <row r="1060" spans="17:25" x14ac:dyDescent="0.2">
      <c r="Q1060" s="76"/>
      <c r="S1060" s="76"/>
      <c r="T1060" s="76"/>
      <c r="U1060" s="76"/>
      <c r="V1060" s="76"/>
      <c r="X1060" s="91"/>
      <c r="Y1060" s="91"/>
    </row>
    <row r="1061" spans="17:25" x14ac:dyDescent="0.2">
      <c r="Q1061" s="76"/>
      <c r="S1061" s="76"/>
      <c r="T1061" s="76"/>
      <c r="U1061" s="76"/>
      <c r="V1061" s="76"/>
      <c r="X1061" s="91"/>
      <c r="Y1061" s="91"/>
    </row>
    <row r="1062" spans="17:25" x14ac:dyDescent="0.2">
      <c r="Q1062" s="76"/>
      <c r="S1062" s="76"/>
      <c r="T1062" s="76"/>
      <c r="U1062" s="76"/>
      <c r="V1062" s="76"/>
      <c r="X1062" s="91"/>
      <c r="Y1062" s="91"/>
    </row>
    <row r="1063" spans="17:25" x14ac:dyDescent="0.2">
      <c r="Q1063" s="76"/>
      <c r="S1063" s="76"/>
      <c r="T1063" s="76"/>
      <c r="U1063" s="76"/>
      <c r="V1063" s="76"/>
      <c r="X1063" s="91"/>
      <c r="Y1063" s="91"/>
    </row>
    <row r="1064" spans="17:25" x14ac:dyDescent="0.2">
      <c r="Q1064" s="76"/>
      <c r="S1064" s="76"/>
      <c r="T1064" s="76"/>
      <c r="U1064" s="76"/>
      <c r="V1064" s="76"/>
      <c r="X1064" s="91"/>
      <c r="Y1064" s="91"/>
    </row>
    <row r="1065" spans="17:25" x14ac:dyDescent="0.2">
      <c r="Q1065" s="76"/>
      <c r="S1065" s="76"/>
      <c r="T1065" s="76"/>
      <c r="U1065" s="76"/>
      <c r="V1065" s="76"/>
      <c r="X1065" s="91"/>
      <c r="Y1065" s="91"/>
    </row>
    <row r="1066" spans="17:25" x14ac:dyDescent="0.2">
      <c r="Q1066" s="76"/>
      <c r="S1066" s="76"/>
      <c r="T1066" s="76"/>
      <c r="U1066" s="76"/>
      <c r="V1066" s="76"/>
      <c r="X1066" s="91"/>
      <c r="Y1066" s="91"/>
    </row>
    <row r="1067" spans="17:25" x14ac:dyDescent="0.2">
      <c r="Q1067" s="76"/>
      <c r="S1067" s="76"/>
      <c r="T1067" s="76"/>
      <c r="U1067" s="76"/>
      <c r="V1067" s="76"/>
      <c r="X1067" s="91"/>
      <c r="Y1067" s="91"/>
    </row>
    <row r="1068" spans="17:25" x14ac:dyDescent="0.2">
      <c r="Q1068" s="76"/>
      <c r="S1068" s="76"/>
      <c r="T1068" s="76"/>
      <c r="U1068" s="76"/>
      <c r="V1068" s="76"/>
      <c r="X1068" s="91"/>
      <c r="Y1068" s="91"/>
    </row>
    <row r="1069" spans="17:25" x14ac:dyDescent="0.2">
      <c r="Q1069" s="76"/>
      <c r="S1069" s="76"/>
      <c r="T1069" s="76"/>
      <c r="U1069" s="76"/>
      <c r="V1069" s="76"/>
      <c r="X1069" s="91"/>
      <c r="Y1069" s="91"/>
    </row>
    <row r="1070" spans="17:25" x14ac:dyDescent="0.2">
      <c r="Q1070" s="76"/>
      <c r="S1070" s="76"/>
      <c r="T1070" s="76"/>
      <c r="U1070" s="76"/>
      <c r="V1070" s="76"/>
      <c r="X1070" s="91"/>
      <c r="Y1070" s="91"/>
    </row>
    <row r="1071" spans="17:25" x14ac:dyDescent="0.2">
      <c r="Q1071" s="76"/>
      <c r="S1071" s="76"/>
      <c r="T1071" s="76"/>
      <c r="U1071" s="76"/>
      <c r="V1071" s="76"/>
      <c r="X1071" s="91"/>
      <c r="Y1071" s="91"/>
    </row>
    <row r="1072" spans="17:25" x14ac:dyDescent="0.2">
      <c r="Q1072" s="76"/>
      <c r="S1072" s="76"/>
      <c r="T1072" s="76"/>
      <c r="U1072" s="76"/>
      <c r="V1072" s="76"/>
      <c r="X1072" s="91"/>
      <c r="Y1072" s="91"/>
    </row>
    <row r="1073" spans="17:25" x14ac:dyDescent="0.2">
      <c r="Q1073" s="76"/>
      <c r="S1073" s="76"/>
      <c r="T1073" s="76"/>
      <c r="U1073" s="76"/>
      <c r="V1073" s="76"/>
      <c r="X1073" s="91"/>
      <c r="Y1073" s="91"/>
    </row>
    <row r="1074" spans="17:25" x14ac:dyDescent="0.2">
      <c r="Q1074" s="76"/>
      <c r="S1074" s="76"/>
      <c r="T1074" s="76"/>
      <c r="U1074" s="76"/>
      <c r="V1074" s="76"/>
      <c r="X1074" s="91"/>
      <c r="Y1074" s="91"/>
    </row>
    <row r="1075" spans="17:25" x14ac:dyDescent="0.2">
      <c r="Q1075" s="76"/>
      <c r="S1075" s="76"/>
      <c r="T1075" s="76"/>
      <c r="U1075" s="76"/>
      <c r="V1075" s="76"/>
      <c r="X1075" s="91"/>
      <c r="Y1075" s="91"/>
    </row>
    <row r="1076" spans="17:25" x14ac:dyDescent="0.2">
      <c r="Q1076" s="76"/>
      <c r="S1076" s="76"/>
      <c r="T1076" s="76"/>
      <c r="U1076" s="76"/>
      <c r="V1076" s="76"/>
      <c r="X1076" s="91"/>
      <c r="Y1076" s="91"/>
    </row>
    <row r="1077" spans="17:25" x14ac:dyDescent="0.2">
      <c r="Q1077" s="76"/>
      <c r="S1077" s="76"/>
      <c r="T1077" s="76"/>
      <c r="U1077" s="76"/>
      <c r="V1077" s="76"/>
      <c r="X1077" s="91"/>
      <c r="Y1077" s="91"/>
    </row>
    <row r="1078" spans="17:25" x14ac:dyDescent="0.2">
      <c r="Q1078" s="76"/>
      <c r="S1078" s="76"/>
      <c r="T1078" s="76"/>
      <c r="U1078" s="76"/>
      <c r="V1078" s="76"/>
      <c r="X1078" s="91"/>
      <c r="Y1078" s="91"/>
    </row>
    <row r="1079" spans="17:25" x14ac:dyDescent="0.2">
      <c r="Q1079" s="76"/>
      <c r="S1079" s="76"/>
      <c r="T1079" s="76"/>
      <c r="U1079" s="76"/>
      <c r="V1079" s="76"/>
      <c r="X1079" s="91"/>
      <c r="Y1079" s="91"/>
    </row>
    <row r="1080" spans="17:25" x14ac:dyDescent="0.2">
      <c r="Q1080" s="76"/>
      <c r="S1080" s="76"/>
      <c r="T1080" s="76"/>
      <c r="U1080" s="76"/>
      <c r="V1080" s="76"/>
      <c r="X1080" s="91"/>
      <c r="Y1080" s="91"/>
    </row>
    <row r="1081" spans="17:25" x14ac:dyDescent="0.2">
      <c r="Q1081" s="76"/>
      <c r="S1081" s="76"/>
      <c r="T1081" s="76"/>
      <c r="U1081" s="76"/>
      <c r="V1081" s="76"/>
      <c r="X1081" s="91"/>
      <c r="Y1081" s="91"/>
    </row>
    <row r="1082" spans="17:25" x14ac:dyDescent="0.2">
      <c r="Q1082" s="76"/>
      <c r="S1082" s="76"/>
      <c r="T1082" s="76"/>
      <c r="U1082" s="76"/>
      <c r="V1082" s="76"/>
      <c r="X1082" s="91"/>
      <c r="Y1082" s="91"/>
    </row>
    <row r="1083" spans="17:25" x14ac:dyDescent="0.2">
      <c r="Q1083" s="76"/>
      <c r="S1083" s="76"/>
      <c r="T1083" s="76"/>
      <c r="U1083" s="76"/>
      <c r="V1083" s="76"/>
      <c r="X1083" s="91"/>
      <c r="Y1083" s="91"/>
    </row>
    <row r="1084" spans="17:25" x14ac:dyDescent="0.2">
      <c r="Q1084" s="76"/>
      <c r="S1084" s="76"/>
      <c r="T1084" s="76"/>
      <c r="U1084" s="76"/>
      <c r="V1084" s="76"/>
      <c r="X1084" s="91"/>
      <c r="Y1084" s="91"/>
    </row>
    <row r="1085" spans="17:25" x14ac:dyDescent="0.2">
      <c r="Q1085" s="76"/>
      <c r="S1085" s="76"/>
      <c r="T1085" s="76"/>
      <c r="U1085" s="76"/>
      <c r="V1085" s="76"/>
      <c r="X1085" s="91"/>
      <c r="Y1085" s="91"/>
    </row>
    <row r="1086" spans="17:25" x14ac:dyDescent="0.2">
      <c r="Q1086" s="76"/>
      <c r="S1086" s="76"/>
      <c r="T1086" s="76"/>
      <c r="U1086" s="76"/>
      <c r="V1086" s="76"/>
      <c r="X1086" s="91"/>
      <c r="Y1086" s="91"/>
    </row>
    <row r="1087" spans="17:25" x14ac:dyDescent="0.2">
      <c r="Q1087" s="76"/>
      <c r="S1087" s="76"/>
      <c r="T1087" s="76"/>
      <c r="U1087" s="76"/>
      <c r="V1087" s="76"/>
      <c r="X1087" s="91"/>
      <c r="Y1087" s="91"/>
    </row>
    <row r="1088" spans="17:25" x14ac:dyDescent="0.2">
      <c r="Q1088" s="76"/>
      <c r="S1088" s="76"/>
      <c r="T1088" s="76"/>
      <c r="U1088" s="76"/>
      <c r="V1088" s="76"/>
      <c r="X1088" s="91"/>
      <c r="Y1088" s="91"/>
    </row>
    <row r="1089" spans="17:25" x14ac:dyDescent="0.2">
      <c r="Q1089" s="76"/>
      <c r="S1089" s="76"/>
      <c r="T1089" s="76"/>
      <c r="U1089" s="76"/>
      <c r="V1089" s="76"/>
      <c r="X1089" s="91"/>
      <c r="Y1089" s="91"/>
    </row>
    <row r="1090" spans="17:25" x14ac:dyDescent="0.2">
      <c r="Q1090" s="76"/>
      <c r="S1090" s="76"/>
      <c r="T1090" s="76"/>
      <c r="U1090" s="76"/>
      <c r="V1090" s="76"/>
      <c r="X1090" s="91"/>
      <c r="Y1090" s="91"/>
    </row>
    <row r="1091" spans="17:25" x14ac:dyDescent="0.2">
      <c r="Q1091" s="76"/>
      <c r="S1091" s="76"/>
      <c r="T1091" s="76"/>
      <c r="U1091" s="76"/>
      <c r="V1091" s="76"/>
      <c r="X1091" s="91"/>
      <c r="Y1091" s="91"/>
    </row>
    <row r="1092" spans="17:25" x14ac:dyDescent="0.2">
      <c r="Q1092" s="76"/>
      <c r="S1092" s="76"/>
      <c r="T1092" s="76"/>
      <c r="U1092" s="76"/>
      <c r="V1092" s="76"/>
      <c r="X1092" s="91"/>
      <c r="Y1092" s="91"/>
    </row>
    <row r="1093" spans="17:25" x14ac:dyDescent="0.2">
      <c r="Q1093" s="76"/>
      <c r="S1093" s="76"/>
      <c r="T1093" s="76"/>
      <c r="U1093" s="76"/>
      <c r="V1093" s="76"/>
      <c r="X1093" s="91"/>
      <c r="Y1093" s="91"/>
    </row>
    <row r="1094" spans="17:25" x14ac:dyDescent="0.2">
      <c r="Q1094" s="76"/>
      <c r="S1094" s="76"/>
      <c r="T1094" s="76"/>
      <c r="U1094" s="76"/>
      <c r="V1094" s="76"/>
      <c r="X1094" s="91"/>
      <c r="Y1094" s="91"/>
    </row>
    <row r="1095" spans="17:25" x14ac:dyDescent="0.2">
      <c r="Q1095" s="76"/>
      <c r="S1095" s="76"/>
      <c r="T1095" s="76"/>
      <c r="U1095" s="76"/>
      <c r="V1095" s="76"/>
      <c r="X1095" s="91"/>
      <c r="Y1095" s="91"/>
    </row>
    <row r="1096" spans="17:25" x14ac:dyDescent="0.2">
      <c r="Q1096" s="76"/>
      <c r="S1096" s="76"/>
      <c r="T1096" s="76"/>
      <c r="U1096" s="76"/>
      <c r="V1096" s="76"/>
      <c r="X1096" s="91"/>
      <c r="Y1096" s="91"/>
    </row>
    <row r="1097" spans="17:25" x14ac:dyDescent="0.2">
      <c r="Q1097" s="76"/>
      <c r="S1097" s="76"/>
      <c r="T1097" s="76"/>
      <c r="U1097" s="76"/>
      <c r="V1097" s="76"/>
      <c r="X1097" s="91"/>
      <c r="Y1097" s="91"/>
    </row>
    <row r="1098" spans="17:25" x14ac:dyDescent="0.2">
      <c r="Q1098" s="76"/>
      <c r="S1098" s="76"/>
      <c r="T1098" s="76"/>
      <c r="U1098" s="76"/>
      <c r="V1098" s="76"/>
      <c r="X1098" s="91"/>
      <c r="Y1098" s="91"/>
    </row>
    <row r="1099" spans="17:25" x14ac:dyDescent="0.2">
      <c r="Q1099" s="76"/>
      <c r="S1099" s="76"/>
      <c r="T1099" s="76"/>
      <c r="U1099" s="76"/>
      <c r="V1099" s="76"/>
      <c r="X1099" s="91"/>
      <c r="Y1099" s="91"/>
    </row>
    <row r="1100" spans="17:25" x14ac:dyDescent="0.2">
      <c r="Q1100" s="76"/>
      <c r="S1100" s="76"/>
      <c r="T1100" s="76"/>
      <c r="U1100" s="76"/>
      <c r="V1100" s="76"/>
      <c r="X1100" s="91"/>
      <c r="Y1100" s="91"/>
    </row>
    <row r="1101" spans="17:25" x14ac:dyDescent="0.2">
      <c r="Q1101" s="76"/>
      <c r="S1101" s="76"/>
      <c r="T1101" s="76"/>
      <c r="U1101" s="76"/>
      <c r="V1101" s="76"/>
      <c r="X1101" s="91"/>
      <c r="Y1101" s="91"/>
    </row>
    <row r="1102" spans="17:25" x14ac:dyDescent="0.2">
      <c r="Q1102" s="76"/>
      <c r="S1102" s="76"/>
      <c r="T1102" s="76"/>
      <c r="U1102" s="76"/>
      <c r="V1102" s="76"/>
      <c r="X1102" s="91"/>
      <c r="Y1102" s="91"/>
    </row>
    <row r="1103" spans="17:25" x14ac:dyDescent="0.2">
      <c r="Q1103" s="76"/>
      <c r="S1103" s="76"/>
      <c r="T1103" s="76"/>
      <c r="U1103" s="76"/>
      <c r="V1103" s="76"/>
      <c r="X1103" s="91"/>
      <c r="Y1103" s="91"/>
    </row>
    <row r="1104" spans="17:25" x14ac:dyDescent="0.2">
      <c r="Q1104" s="76"/>
      <c r="S1104" s="76"/>
      <c r="T1104" s="76"/>
      <c r="U1104" s="76"/>
      <c r="V1104" s="76"/>
      <c r="X1104" s="91"/>
      <c r="Y1104" s="91"/>
    </row>
    <row r="1105" spans="17:25" x14ac:dyDescent="0.2">
      <c r="Q1105" s="76"/>
      <c r="S1105" s="76"/>
      <c r="T1105" s="76"/>
      <c r="U1105" s="76"/>
      <c r="V1105" s="76"/>
      <c r="X1105" s="91"/>
      <c r="Y1105" s="91"/>
    </row>
    <row r="1106" spans="17:25" x14ac:dyDescent="0.2">
      <c r="Q1106" s="76"/>
      <c r="S1106" s="76"/>
      <c r="T1106" s="76"/>
      <c r="U1106" s="76"/>
      <c r="V1106" s="76"/>
      <c r="X1106" s="91"/>
      <c r="Y1106" s="91"/>
    </row>
    <row r="1107" spans="17:25" x14ac:dyDescent="0.2">
      <c r="Q1107" s="76"/>
      <c r="S1107" s="76"/>
      <c r="T1107" s="76"/>
      <c r="U1107" s="76"/>
      <c r="V1107" s="76"/>
      <c r="X1107" s="91"/>
      <c r="Y1107" s="91"/>
    </row>
    <row r="1108" spans="17:25" x14ac:dyDescent="0.2">
      <c r="Q1108" s="76"/>
      <c r="S1108" s="76"/>
      <c r="T1108" s="76"/>
      <c r="U1108" s="76"/>
      <c r="V1108" s="76"/>
      <c r="X1108" s="91"/>
      <c r="Y1108" s="91"/>
    </row>
    <row r="1109" spans="17:25" x14ac:dyDescent="0.2">
      <c r="Q1109" s="76"/>
      <c r="S1109" s="76"/>
      <c r="T1109" s="76"/>
      <c r="U1109" s="76"/>
      <c r="V1109" s="76"/>
      <c r="X1109" s="91"/>
      <c r="Y1109" s="91"/>
    </row>
    <row r="1110" spans="17:25" x14ac:dyDescent="0.2">
      <c r="Q1110" s="76"/>
      <c r="S1110" s="76"/>
      <c r="T1110" s="76"/>
      <c r="U1110" s="76"/>
      <c r="V1110" s="76"/>
      <c r="X1110" s="91"/>
      <c r="Y1110" s="91"/>
    </row>
    <row r="1111" spans="17:25" x14ac:dyDescent="0.2">
      <c r="Q1111" s="76"/>
      <c r="S1111" s="76"/>
      <c r="T1111" s="76"/>
      <c r="U1111" s="76"/>
      <c r="V1111" s="76"/>
      <c r="X1111" s="91"/>
      <c r="Y1111" s="91"/>
    </row>
    <row r="1112" spans="17:25" x14ac:dyDescent="0.2">
      <c r="Q1112" s="76"/>
      <c r="S1112" s="76"/>
      <c r="T1112" s="76"/>
      <c r="U1112" s="76"/>
      <c r="V1112" s="76"/>
      <c r="X1112" s="91"/>
      <c r="Y1112" s="91"/>
    </row>
    <row r="1113" spans="17:25" x14ac:dyDescent="0.2">
      <c r="Q1113" s="76"/>
      <c r="S1113" s="76"/>
      <c r="T1113" s="76"/>
      <c r="U1113" s="76"/>
      <c r="V1113" s="76"/>
      <c r="X1113" s="91"/>
      <c r="Y1113" s="91"/>
    </row>
    <row r="1114" spans="17:25" x14ac:dyDescent="0.2">
      <c r="Q1114" s="76"/>
      <c r="S1114" s="76"/>
      <c r="T1114" s="76"/>
      <c r="U1114" s="76"/>
      <c r="V1114" s="76"/>
      <c r="X1114" s="91"/>
      <c r="Y1114" s="91"/>
    </row>
    <row r="1115" spans="17:25" x14ac:dyDescent="0.2">
      <c r="Q1115" s="76"/>
      <c r="S1115" s="76"/>
      <c r="T1115" s="76"/>
      <c r="U1115" s="76"/>
      <c r="V1115" s="76"/>
      <c r="X1115" s="91"/>
      <c r="Y1115" s="91"/>
    </row>
    <row r="1116" spans="17:25" x14ac:dyDescent="0.2">
      <c r="Q1116" s="76"/>
      <c r="S1116" s="76"/>
      <c r="T1116" s="76"/>
      <c r="U1116" s="76"/>
      <c r="V1116" s="76"/>
      <c r="X1116" s="91"/>
      <c r="Y1116" s="91"/>
    </row>
    <row r="1117" spans="17:25" x14ac:dyDescent="0.2">
      <c r="Q1117" s="76"/>
      <c r="S1117" s="76"/>
      <c r="T1117" s="76"/>
      <c r="U1117" s="76"/>
      <c r="V1117" s="76"/>
      <c r="X1117" s="91"/>
      <c r="Y1117" s="91"/>
    </row>
    <row r="1118" spans="17:25" x14ac:dyDescent="0.2">
      <c r="Q1118" s="76"/>
      <c r="S1118" s="76"/>
      <c r="T1118" s="76"/>
      <c r="U1118" s="76"/>
      <c r="V1118" s="76"/>
      <c r="X1118" s="91"/>
      <c r="Y1118" s="91"/>
    </row>
    <row r="1119" spans="17:25" x14ac:dyDescent="0.2">
      <c r="Q1119" s="76"/>
      <c r="S1119" s="76"/>
      <c r="T1119" s="76"/>
      <c r="U1119" s="76"/>
      <c r="V1119" s="76"/>
      <c r="X1119" s="91"/>
      <c r="Y1119" s="91"/>
    </row>
    <row r="1120" spans="17:25" x14ac:dyDescent="0.2">
      <c r="Q1120" s="76"/>
      <c r="S1120" s="76"/>
      <c r="T1120" s="76"/>
      <c r="U1120" s="76"/>
      <c r="V1120" s="76"/>
      <c r="X1120" s="91"/>
      <c r="Y1120" s="91"/>
    </row>
    <row r="1121" spans="17:25" x14ac:dyDescent="0.2">
      <c r="Q1121" s="76"/>
      <c r="S1121" s="76"/>
      <c r="T1121" s="76"/>
      <c r="U1121" s="76"/>
      <c r="V1121" s="76"/>
      <c r="X1121" s="91"/>
      <c r="Y1121" s="91"/>
    </row>
    <row r="1122" spans="17:25" x14ac:dyDescent="0.2">
      <c r="Q1122" s="76"/>
      <c r="S1122" s="76"/>
      <c r="T1122" s="76"/>
      <c r="U1122" s="76"/>
      <c r="V1122" s="76"/>
      <c r="X1122" s="91"/>
      <c r="Y1122" s="91"/>
    </row>
    <row r="1123" spans="17:25" x14ac:dyDescent="0.2">
      <c r="Q1123" s="76"/>
      <c r="S1123" s="76"/>
      <c r="T1123" s="76"/>
      <c r="U1123" s="76"/>
      <c r="V1123" s="76"/>
      <c r="X1123" s="91"/>
      <c r="Y1123" s="91"/>
    </row>
    <row r="1124" spans="17:25" x14ac:dyDescent="0.2">
      <c r="Q1124" s="76"/>
      <c r="S1124" s="76"/>
      <c r="T1124" s="76"/>
      <c r="U1124" s="76"/>
      <c r="V1124" s="76"/>
      <c r="X1124" s="91"/>
      <c r="Y1124" s="91"/>
    </row>
    <row r="1125" spans="17:25" x14ac:dyDescent="0.2">
      <c r="Q1125" s="76"/>
      <c r="S1125" s="76"/>
      <c r="T1125" s="76"/>
      <c r="U1125" s="76"/>
      <c r="V1125" s="76"/>
      <c r="X1125" s="91"/>
      <c r="Y1125" s="91"/>
    </row>
    <row r="1126" spans="17:25" x14ac:dyDescent="0.2">
      <c r="Q1126" s="76"/>
      <c r="S1126" s="76"/>
      <c r="T1126" s="76"/>
      <c r="U1126" s="76"/>
      <c r="V1126" s="76"/>
      <c r="X1126" s="91"/>
      <c r="Y1126" s="91"/>
    </row>
    <row r="1127" spans="17:25" x14ac:dyDescent="0.2">
      <c r="Q1127" s="76"/>
      <c r="S1127" s="76"/>
      <c r="T1127" s="76"/>
      <c r="U1127" s="76"/>
      <c r="V1127" s="76"/>
      <c r="X1127" s="91"/>
      <c r="Y1127" s="91"/>
    </row>
    <row r="1128" spans="17:25" x14ac:dyDescent="0.2">
      <c r="Q1128" s="76"/>
      <c r="S1128" s="76"/>
      <c r="T1128" s="76"/>
      <c r="U1128" s="76"/>
      <c r="V1128" s="76"/>
      <c r="X1128" s="91"/>
      <c r="Y1128" s="91"/>
    </row>
    <row r="1129" spans="17:25" x14ac:dyDescent="0.2">
      <c r="Q1129" s="76"/>
      <c r="S1129" s="76"/>
      <c r="T1129" s="76"/>
      <c r="U1129" s="76"/>
      <c r="V1129" s="76"/>
      <c r="X1129" s="91"/>
      <c r="Y1129" s="91"/>
    </row>
    <row r="1130" spans="17:25" x14ac:dyDescent="0.2">
      <c r="Q1130" s="76"/>
      <c r="S1130" s="76"/>
      <c r="T1130" s="76"/>
      <c r="U1130" s="76"/>
      <c r="V1130" s="76"/>
      <c r="X1130" s="91"/>
      <c r="Y1130" s="91"/>
    </row>
    <row r="1131" spans="17:25" x14ac:dyDescent="0.2">
      <c r="Q1131" s="76"/>
      <c r="S1131" s="76"/>
      <c r="T1131" s="76"/>
      <c r="U1131" s="76"/>
      <c r="V1131" s="76"/>
      <c r="X1131" s="91"/>
      <c r="Y1131" s="91"/>
    </row>
    <row r="1132" spans="17:25" x14ac:dyDescent="0.2">
      <c r="Q1132" s="76"/>
      <c r="S1132" s="76"/>
      <c r="T1132" s="76"/>
      <c r="U1132" s="76"/>
      <c r="V1132" s="76"/>
      <c r="X1132" s="91"/>
      <c r="Y1132" s="91"/>
    </row>
    <row r="1133" spans="17:25" x14ac:dyDescent="0.2">
      <c r="Q1133" s="76"/>
      <c r="S1133" s="76"/>
      <c r="T1133" s="76"/>
      <c r="U1133" s="76"/>
      <c r="V1133" s="76"/>
      <c r="X1133" s="91"/>
      <c r="Y1133" s="91"/>
    </row>
    <row r="1134" spans="17:25" x14ac:dyDescent="0.2">
      <c r="Q1134" s="76"/>
      <c r="S1134" s="76"/>
      <c r="T1134" s="76"/>
      <c r="U1134" s="76"/>
      <c r="V1134" s="76"/>
      <c r="X1134" s="91"/>
      <c r="Y1134" s="91"/>
    </row>
    <row r="1135" spans="17:25" x14ac:dyDescent="0.2">
      <c r="Q1135" s="76"/>
      <c r="S1135" s="76"/>
      <c r="T1135" s="76"/>
      <c r="U1135" s="76"/>
      <c r="V1135" s="76"/>
      <c r="X1135" s="91"/>
      <c r="Y1135" s="91"/>
    </row>
    <row r="1136" spans="17:25" x14ac:dyDescent="0.2">
      <c r="Q1136" s="76"/>
      <c r="S1136" s="76"/>
      <c r="T1136" s="76"/>
      <c r="U1136" s="76"/>
      <c r="V1136" s="76"/>
      <c r="X1136" s="91"/>
      <c r="Y1136" s="91"/>
    </row>
    <row r="1137" spans="17:25" x14ac:dyDescent="0.2">
      <c r="Q1137" s="76"/>
      <c r="S1137" s="76"/>
      <c r="T1137" s="76"/>
      <c r="U1137" s="76"/>
      <c r="V1137" s="76"/>
      <c r="X1137" s="91"/>
      <c r="Y1137" s="91"/>
    </row>
    <row r="1138" spans="17:25" x14ac:dyDescent="0.2">
      <c r="Q1138" s="76"/>
      <c r="S1138" s="76"/>
      <c r="T1138" s="76"/>
      <c r="U1138" s="76"/>
      <c r="V1138" s="76"/>
      <c r="X1138" s="91"/>
      <c r="Y1138" s="91"/>
    </row>
    <row r="1139" spans="17:25" x14ac:dyDescent="0.2">
      <c r="Q1139" s="76"/>
      <c r="S1139" s="76"/>
      <c r="T1139" s="76"/>
      <c r="U1139" s="76"/>
      <c r="V1139" s="76"/>
      <c r="X1139" s="91"/>
      <c r="Y1139" s="91"/>
    </row>
    <row r="1140" spans="17:25" x14ac:dyDescent="0.2">
      <c r="Q1140" s="76"/>
      <c r="S1140" s="76"/>
      <c r="T1140" s="76"/>
      <c r="U1140" s="76"/>
      <c r="V1140" s="76"/>
      <c r="X1140" s="91"/>
      <c r="Y1140" s="91"/>
    </row>
    <row r="1141" spans="17:25" x14ac:dyDescent="0.2">
      <c r="Q1141" s="76"/>
      <c r="S1141" s="76"/>
      <c r="T1141" s="76"/>
      <c r="U1141" s="76"/>
      <c r="V1141" s="76"/>
      <c r="X1141" s="91"/>
      <c r="Y1141" s="91"/>
    </row>
    <row r="1142" spans="17:25" x14ac:dyDescent="0.2">
      <c r="Q1142" s="76"/>
      <c r="S1142" s="76"/>
      <c r="T1142" s="76"/>
      <c r="U1142" s="76"/>
      <c r="V1142" s="76"/>
      <c r="X1142" s="91"/>
      <c r="Y1142" s="91"/>
    </row>
    <row r="1143" spans="17:25" x14ac:dyDescent="0.2">
      <c r="Q1143" s="76"/>
      <c r="S1143" s="76"/>
      <c r="T1143" s="76"/>
      <c r="U1143" s="76"/>
      <c r="V1143" s="76"/>
      <c r="X1143" s="91"/>
      <c r="Y1143" s="91"/>
    </row>
    <row r="1144" spans="17:25" x14ac:dyDescent="0.2">
      <c r="Q1144" s="76"/>
      <c r="S1144" s="76"/>
      <c r="T1144" s="76"/>
      <c r="U1144" s="76"/>
      <c r="V1144" s="76"/>
      <c r="X1144" s="91"/>
      <c r="Y1144" s="91"/>
    </row>
    <row r="1145" spans="17:25" x14ac:dyDescent="0.2">
      <c r="Q1145" s="76"/>
      <c r="S1145" s="76"/>
      <c r="T1145" s="76"/>
      <c r="U1145" s="76"/>
      <c r="V1145" s="76"/>
      <c r="X1145" s="91"/>
      <c r="Y1145" s="91"/>
    </row>
    <row r="1146" spans="17:25" x14ac:dyDescent="0.2">
      <c r="Q1146" s="76"/>
      <c r="S1146" s="76"/>
      <c r="T1146" s="76"/>
      <c r="U1146" s="76"/>
      <c r="V1146" s="76"/>
      <c r="X1146" s="91"/>
      <c r="Y1146" s="91"/>
    </row>
    <row r="1147" spans="17:25" x14ac:dyDescent="0.2">
      <c r="Q1147" s="76"/>
      <c r="S1147" s="76"/>
      <c r="T1147" s="76"/>
      <c r="U1147" s="76"/>
      <c r="V1147" s="76"/>
      <c r="X1147" s="91"/>
      <c r="Y1147" s="91"/>
    </row>
    <row r="1148" spans="17:25" x14ac:dyDescent="0.2">
      <c r="Q1148" s="76"/>
      <c r="S1148" s="76"/>
      <c r="T1148" s="76"/>
      <c r="U1148" s="76"/>
      <c r="V1148" s="76"/>
      <c r="X1148" s="91"/>
      <c r="Y1148" s="91"/>
    </row>
    <row r="1149" spans="17:25" x14ac:dyDescent="0.2">
      <c r="Q1149" s="76"/>
      <c r="S1149" s="76"/>
      <c r="T1149" s="76"/>
      <c r="U1149" s="76"/>
      <c r="V1149" s="76"/>
      <c r="X1149" s="91"/>
      <c r="Y1149" s="91"/>
    </row>
    <row r="1150" spans="17:25" x14ac:dyDescent="0.2">
      <c r="Q1150" s="76"/>
      <c r="S1150" s="76"/>
      <c r="T1150" s="76"/>
      <c r="U1150" s="76"/>
      <c r="V1150" s="76"/>
      <c r="X1150" s="91"/>
      <c r="Y1150" s="91"/>
    </row>
    <row r="1151" spans="17:25" x14ac:dyDescent="0.2">
      <c r="Q1151" s="76"/>
      <c r="S1151" s="76"/>
      <c r="T1151" s="76"/>
      <c r="U1151" s="76"/>
      <c r="V1151" s="76"/>
      <c r="X1151" s="91"/>
      <c r="Y1151" s="91"/>
    </row>
    <row r="1152" spans="17:25" x14ac:dyDescent="0.2">
      <c r="Q1152" s="76"/>
      <c r="S1152" s="76"/>
      <c r="T1152" s="76"/>
      <c r="U1152" s="76"/>
      <c r="V1152" s="76"/>
      <c r="X1152" s="91"/>
      <c r="Y1152" s="91"/>
    </row>
    <row r="1153" spans="17:25" x14ac:dyDescent="0.2">
      <c r="Q1153" s="76"/>
      <c r="S1153" s="76"/>
      <c r="T1153" s="76"/>
      <c r="U1153" s="76"/>
      <c r="V1153" s="76"/>
      <c r="X1153" s="91"/>
      <c r="Y1153" s="91"/>
    </row>
    <row r="1154" spans="17:25" x14ac:dyDescent="0.2">
      <c r="Q1154" s="76"/>
      <c r="S1154" s="76"/>
      <c r="T1154" s="76"/>
      <c r="U1154" s="76"/>
      <c r="V1154" s="76"/>
      <c r="X1154" s="91"/>
      <c r="Y1154" s="91"/>
    </row>
    <row r="1155" spans="17:25" x14ac:dyDescent="0.2">
      <c r="Q1155" s="76"/>
      <c r="S1155" s="76"/>
      <c r="T1155" s="76"/>
      <c r="U1155" s="76"/>
      <c r="V1155" s="76"/>
      <c r="X1155" s="91"/>
      <c r="Y1155" s="91"/>
    </row>
    <row r="1156" spans="17:25" x14ac:dyDescent="0.2">
      <c r="Q1156" s="76"/>
      <c r="S1156" s="76"/>
      <c r="T1156" s="76"/>
      <c r="U1156" s="76"/>
      <c r="V1156" s="76"/>
      <c r="X1156" s="91"/>
      <c r="Y1156" s="91"/>
    </row>
    <row r="1157" spans="17:25" x14ac:dyDescent="0.2">
      <c r="Q1157" s="76"/>
      <c r="S1157" s="76"/>
      <c r="T1157" s="76"/>
      <c r="U1157" s="76"/>
      <c r="V1157" s="76"/>
      <c r="X1157" s="91"/>
      <c r="Y1157" s="91"/>
    </row>
    <row r="1158" spans="17:25" x14ac:dyDescent="0.2">
      <c r="Q1158" s="76"/>
      <c r="S1158" s="76"/>
      <c r="T1158" s="76"/>
      <c r="U1158" s="76"/>
      <c r="V1158" s="76"/>
      <c r="X1158" s="91"/>
      <c r="Y1158" s="91"/>
    </row>
    <row r="1159" spans="17:25" x14ac:dyDescent="0.2">
      <c r="Q1159" s="76"/>
      <c r="S1159" s="76"/>
      <c r="T1159" s="76"/>
      <c r="U1159" s="76"/>
      <c r="V1159" s="76"/>
      <c r="X1159" s="91"/>
      <c r="Y1159" s="91"/>
    </row>
    <row r="1160" spans="17:25" x14ac:dyDescent="0.2">
      <c r="Q1160" s="76"/>
      <c r="S1160" s="76"/>
      <c r="T1160" s="76"/>
      <c r="U1160" s="76"/>
      <c r="V1160" s="76"/>
      <c r="X1160" s="91"/>
      <c r="Y1160" s="91"/>
    </row>
    <row r="1161" spans="17:25" x14ac:dyDescent="0.2">
      <c r="Q1161" s="76"/>
      <c r="S1161" s="76"/>
      <c r="T1161" s="76"/>
      <c r="U1161" s="76"/>
      <c r="V1161" s="76"/>
      <c r="X1161" s="91"/>
      <c r="Y1161" s="91"/>
    </row>
    <row r="1162" spans="17:25" x14ac:dyDescent="0.2">
      <c r="Q1162" s="76"/>
      <c r="S1162" s="76"/>
      <c r="T1162" s="76"/>
      <c r="U1162" s="76"/>
      <c r="V1162" s="76"/>
      <c r="X1162" s="91"/>
      <c r="Y1162" s="91"/>
    </row>
    <row r="1163" spans="17:25" x14ac:dyDescent="0.2">
      <c r="Q1163" s="76"/>
      <c r="S1163" s="76"/>
      <c r="T1163" s="76"/>
      <c r="U1163" s="76"/>
      <c r="V1163" s="76"/>
      <c r="X1163" s="91"/>
      <c r="Y1163" s="91"/>
    </row>
    <row r="1164" spans="17:25" x14ac:dyDescent="0.2">
      <c r="Q1164" s="76"/>
      <c r="S1164" s="76"/>
      <c r="T1164" s="76"/>
      <c r="U1164" s="76"/>
      <c r="V1164" s="76"/>
      <c r="X1164" s="91"/>
      <c r="Y1164" s="91"/>
    </row>
    <row r="1165" spans="17:25" x14ac:dyDescent="0.2">
      <c r="Q1165" s="76"/>
      <c r="S1165" s="76"/>
      <c r="T1165" s="76"/>
      <c r="U1165" s="76"/>
      <c r="V1165" s="76"/>
      <c r="X1165" s="91"/>
      <c r="Y1165" s="91"/>
    </row>
    <row r="1166" spans="17:25" x14ac:dyDescent="0.2">
      <c r="Q1166" s="76"/>
      <c r="S1166" s="76"/>
      <c r="T1166" s="76"/>
      <c r="U1166" s="76"/>
      <c r="V1166" s="76"/>
      <c r="X1166" s="91"/>
      <c r="Y1166" s="91"/>
    </row>
    <row r="1167" spans="17:25" x14ac:dyDescent="0.2">
      <c r="Q1167" s="76"/>
      <c r="S1167" s="76"/>
      <c r="T1167" s="76"/>
      <c r="U1167" s="76"/>
      <c r="V1167" s="76"/>
      <c r="X1167" s="91"/>
      <c r="Y1167" s="91"/>
    </row>
    <row r="1168" spans="17:25" x14ac:dyDescent="0.2">
      <c r="Q1168" s="76"/>
      <c r="S1168" s="76"/>
      <c r="T1168" s="76"/>
      <c r="U1168" s="76"/>
      <c r="V1168" s="76"/>
      <c r="X1168" s="91"/>
      <c r="Y1168" s="91"/>
    </row>
    <row r="1169" spans="17:25" x14ac:dyDescent="0.2">
      <c r="Q1169" s="76"/>
      <c r="S1169" s="76"/>
      <c r="T1169" s="76"/>
      <c r="U1169" s="76"/>
      <c r="V1169" s="76"/>
      <c r="X1169" s="91"/>
      <c r="Y1169" s="91"/>
    </row>
    <row r="1170" spans="17:25" x14ac:dyDescent="0.2">
      <c r="Q1170" s="76"/>
      <c r="S1170" s="76"/>
      <c r="T1170" s="76"/>
      <c r="U1170" s="76"/>
      <c r="V1170" s="76"/>
      <c r="X1170" s="91"/>
      <c r="Y1170" s="91"/>
    </row>
    <row r="1171" spans="17:25" x14ac:dyDescent="0.2">
      <c r="Q1171" s="76"/>
      <c r="S1171" s="76"/>
      <c r="T1171" s="76"/>
      <c r="U1171" s="76"/>
      <c r="V1171" s="76"/>
      <c r="X1171" s="91"/>
      <c r="Y1171" s="91"/>
    </row>
    <row r="1172" spans="17:25" x14ac:dyDescent="0.2">
      <c r="Q1172" s="76"/>
      <c r="S1172" s="76"/>
      <c r="T1172" s="76"/>
      <c r="U1172" s="76"/>
      <c r="V1172" s="76"/>
      <c r="X1172" s="91"/>
      <c r="Y1172" s="91"/>
    </row>
    <row r="1173" spans="17:25" x14ac:dyDescent="0.2">
      <c r="Q1173" s="76"/>
      <c r="S1173" s="76"/>
      <c r="T1173" s="76"/>
      <c r="U1173" s="76"/>
      <c r="V1173" s="76"/>
      <c r="X1173" s="91"/>
      <c r="Y1173" s="91"/>
    </row>
    <row r="1174" spans="17:25" x14ac:dyDescent="0.2">
      <c r="Q1174" s="76"/>
      <c r="S1174" s="76"/>
      <c r="T1174" s="76"/>
      <c r="U1174" s="76"/>
      <c r="V1174" s="76"/>
      <c r="X1174" s="91"/>
      <c r="Y1174" s="91"/>
    </row>
    <row r="1175" spans="17:25" x14ac:dyDescent="0.2">
      <c r="Q1175" s="76"/>
      <c r="S1175" s="76"/>
      <c r="T1175" s="76"/>
      <c r="U1175" s="76"/>
      <c r="V1175" s="76"/>
      <c r="X1175" s="91"/>
      <c r="Y1175" s="91"/>
    </row>
    <row r="1176" spans="17:25" x14ac:dyDescent="0.2">
      <c r="Q1176" s="76"/>
      <c r="S1176" s="76"/>
      <c r="T1176" s="76"/>
      <c r="U1176" s="76"/>
      <c r="V1176" s="76"/>
      <c r="X1176" s="91"/>
      <c r="Y1176" s="91"/>
    </row>
    <row r="1177" spans="17:25" x14ac:dyDescent="0.2">
      <c r="Q1177" s="76"/>
      <c r="S1177" s="76"/>
      <c r="T1177" s="76"/>
      <c r="U1177" s="76"/>
      <c r="V1177" s="76"/>
      <c r="X1177" s="91"/>
      <c r="Y1177" s="91"/>
    </row>
    <row r="1178" spans="17:25" x14ac:dyDescent="0.2">
      <c r="Q1178" s="76"/>
      <c r="S1178" s="76"/>
      <c r="T1178" s="76"/>
      <c r="U1178" s="76"/>
      <c r="V1178" s="76"/>
      <c r="X1178" s="91"/>
      <c r="Y1178" s="91"/>
    </row>
    <row r="1179" spans="17:25" x14ac:dyDescent="0.2">
      <c r="Q1179" s="76"/>
      <c r="S1179" s="76"/>
      <c r="T1179" s="76"/>
      <c r="U1179" s="76"/>
      <c r="V1179" s="76"/>
      <c r="X1179" s="91"/>
      <c r="Y1179" s="91"/>
    </row>
    <row r="1180" spans="17:25" x14ac:dyDescent="0.2">
      <c r="Q1180" s="76"/>
      <c r="S1180" s="76"/>
      <c r="T1180" s="76"/>
      <c r="U1180" s="76"/>
      <c r="V1180" s="76"/>
      <c r="X1180" s="91"/>
      <c r="Y1180" s="91"/>
    </row>
    <row r="1181" spans="17:25" x14ac:dyDescent="0.2">
      <c r="Q1181" s="76"/>
      <c r="S1181" s="76"/>
      <c r="T1181" s="76"/>
      <c r="U1181" s="76"/>
      <c r="V1181" s="76"/>
      <c r="X1181" s="91"/>
      <c r="Y1181" s="91"/>
    </row>
    <row r="1182" spans="17:25" x14ac:dyDescent="0.2">
      <c r="Q1182" s="76"/>
      <c r="S1182" s="76"/>
      <c r="T1182" s="76"/>
      <c r="U1182" s="76"/>
      <c r="V1182" s="76"/>
      <c r="X1182" s="91"/>
      <c r="Y1182" s="91"/>
    </row>
    <row r="1183" spans="17:25" x14ac:dyDescent="0.2">
      <c r="Q1183" s="76"/>
      <c r="S1183" s="76"/>
      <c r="T1183" s="76"/>
      <c r="U1183" s="76"/>
      <c r="V1183" s="76"/>
      <c r="X1183" s="91"/>
      <c r="Y1183" s="91"/>
    </row>
    <row r="1184" spans="17:25" x14ac:dyDescent="0.2">
      <c r="Q1184" s="76"/>
      <c r="S1184" s="76"/>
      <c r="T1184" s="76"/>
      <c r="U1184" s="76"/>
      <c r="V1184" s="76"/>
      <c r="X1184" s="91"/>
      <c r="Y1184" s="91"/>
    </row>
    <row r="1185" spans="17:25" x14ac:dyDescent="0.2">
      <c r="Q1185" s="76"/>
      <c r="S1185" s="76"/>
      <c r="T1185" s="76"/>
      <c r="U1185" s="76"/>
      <c r="V1185" s="76"/>
      <c r="X1185" s="91"/>
      <c r="Y1185" s="91"/>
    </row>
    <row r="1186" spans="17:25" x14ac:dyDescent="0.2">
      <c r="Q1186" s="76"/>
      <c r="S1186" s="76"/>
      <c r="T1186" s="76"/>
      <c r="U1186" s="76"/>
      <c r="V1186" s="76"/>
      <c r="X1186" s="91"/>
      <c r="Y1186" s="91"/>
    </row>
    <row r="1187" spans="17:25" x14ac:dyDescent="0.2">
      <c r="Q1187" s="76"/>
      <c r="S1187" s="76"/>
      <c r="T1187" s="76"/>
      <c r="U1187" s="76"/>
      <c r="V1187" s="76"/>
      <c r="X1187" s="91"/>
      <c r="Y1187" s="91"/>
    </row>
    <row r="1188" spans="17:25" x14ac:dyDescent="0.2">
      <c r="Q1188" s="76"/>
      <c r="S1188" s="76"/>
      <c r="T1188" s="76"/>
      <c r="U1188" s="76"/>
      <c r="V1188" s="76"/>
      <c r="X1188" s="91"/>
      <c r="Y1188" s="91"/>
    </row>
    <row r="1189" spans="17:25" x14ac:dyDescent="0.2">
      <c r="Q1189" s="76"/>
      <c r="S1189" s="76"/>
      <c r="T1189" s="76"/>
      <c r="U1189" s="76"/>
      <c r="V1189" s="76"/>
      <c r="X1189" s="91"/>
      <c r="Y1189" s="91"/>
    </row>
    <row r="1190" spans="17:25" x14ac:dyDescent="0.2">
      <c r="Q1190" s="76"/>
      <c r="S1190" s="76"/>
      <c r="T1190" s="76"/>
      <c r="U1190" s="76"/>
      <c r="V1190" s="76"/>
      <c r="X1190" s="91"/>
      <c r="Y1190" s="91"/>
    </row>
    <row r="1191" spans="17:25" x14ac:dyDescent="0.2">
      <c r="Q1191" s="76"/>
      <c r="S1191" s="76"/>
      <c r="T1191" s="76"/>
      <c r="U1191" s="76"/>
      <c r="V1191" s="76"/>
      <c r="X1191" s="91"/>
      <c r="Y1191" s="91"/>
    </row>
    <row r="1192" spans="17:25" x14ac:dyDescent="0.2">
      <c r="Q1192" s="76"/>
      <c r="S1192" s="76"/>
      <c r="T1192" s="76"/>
      <c r="U1192" s="76"/>
      <c r="V1192" s="76"/>
      <c r="X1192" s="91"/>
      <c r="Y1192" s="91"/>
    </row>
    <row r="1193" spans="17:25" x14ac:dyDescent="0.2">
      <c r="Q1193" s="76"/>
      <c r="S1193" s="76"/>
      <c r="T1193" s="76"/>
      <c r="U1193" s="76"/>
      <c r="V1193" s="76"/>
      <c r="X1193" s="91"/>
      <c r="Y1193" s="91"/>
    </row>
    <row r="1194" spans="17:25" x14ac:dyDescent="0.2">
      <c r="Q1194" s="76"/>
      <c r="S1194" s="76"/>
      <c r="T1194" s="76"/>
      <c r="U1194" s="76"/>
      <c r="V1194" s="76"/>
      <c r="X1194" s="91"/>
      <c r="Y1194" s="91"/>
    </row>
    <row r="1195" spans="17:25" x14ac:dyDescent="0.2">
      <c r="Q1195" s="76"/>
      <c r="S1195" s="76"/>
      <c r="T1195" s="76"/>
      <c r="U1195" s="76"/>
      <c r="V1195" s="76"/>
      <c r="X1195" s="91"/>
      <c r="Y1195" s="91"/>
    </row>
    <row r="1196" spans="17:25" x14ac:dyDescent="0.2">
      <c r="Q1196" s="76"/>
      <c r="S1196" s="76"/>
      <c r="T1196" s="76"/>
      <c r="U1196" s="76"/>
      <c r="V1196" s="76"/>
      <c r="X1196" s="91"/>
      <c r="Y1196" s="91"/>
    </row>
    <row r="1197" spans="17:25" x14ac:dyDescent="0.2">
      <c r="Q1197" s="76"/>
      <c r="S1197" s="76"/>
      <c r="T1197" s="76"/>
      <c r="U1197" s="76"/>
      <c r="V1197" s="76"/>
      <c r="X1197" s="91"/>
      <c r="Y1197" s="91"/>
    </row>
    <row r="1198" spans="17:25" x14ac:dyDescent="0.2">
      <c r="Q1198" s="76"/>
      <c r="S1198" s="76"/>
      <c r="T1198" s="76"/>
      <c r="U1198" s="76"/>
      <c r="V1198" s="76"/>
      <c r="X1198" s="91"/>
      <c r="Y1198" s="91"/>
    </row>
    <row r="1199" spans="17:25" x14ac:dyDescent="0.2">
      <c r="Q1199" s="76"/>
      <c r="S1199" s="76"/>
      <c r="T1199" s="76"/>
      <c r="U1199" s="76"/>
      <c r="V1199" s="76"/>
      <c r="X1199" s="91"/>
      <c r="Y1199" s="91"/>
    </row>
    <row r="1200" spans="17:25" x14ac:dyDescent="0.2">
      <c r="Q1200" s="76"/>
      <c r="S1200" s="76"/>
      <c r="T1200" s="76"/>
      <c r="U1200" s="76"/>
      <c r="V1200" s="76"/>
      <c r="X1200" s="91"/>
      <c r="Y1200" s="91"/>
    </row>
    <row r="1201" spans="17:25" x14ac:dyDescent="0.2">
      <c r="Q1201" s="76"/>
      <c r="S1201" s="76"/>
      <c r="T1201" s="76"/>
      <c r="U1201" s="76"/>
      <c r="V1201" s="76"/>
      <c r="X1201" s="91"/>
      <c r="Y1201" s="91"/>
    </row>
    <row r="1202" spans="17:25" x14ac:dyDescent="0.2">
      <c r="Q1202" s="76"/>
      <c r="S1202" s="76"/>
      <c r="T1202" s="76"/>
      <c r="U1202" s="76"/>
      <c r="V1202" s="76"/>
      <c r="X1202" s="91"/>
      <c r="Y1202" s="91"/>
    </row>
    <row r="1203" spans="17:25" x14ac:dyDescent="0.2">
      <c r="Q1203" s="76"/>
      <c r="S1203" s="76"/>
      <c r="T1203" s="76"/>
      <c r="U1203" s="76"/>
      <c r="V1203" s="76"/>
      <c r="X1203" s="91"/>
      <c r="Y1203" s="91"/>
    </row>
    <row r="1204" spans="17:25" x14ac:dyDescent="0.2">
      <c r="Q1204" s="76"/>
      <c r="S1204" s="76"/>
      <c r="T1204" s="76"/>
      <c r="U1204" s="76"/>
      <c r="V1204" s="76"/>
      <c r="X1204" s="91"/>
      <c r="Y1204" s="91"/>
    </row>
    <row r="1205" spans="17:25" x14ac:dyDescent="0.2">
      <c r="Q1205" s="76"/>
      <c r="S1205" s="76"/>
      <c r="T1205" s="76"/>
      <c r="U1205" s="76"/>
      <c r="V1205" s="76"/>
      <c r="X1205" s="91"/>
      <c r="Y1205" s="91"/>
    </row>
    <row r="1206" spans="17:25" x14ac:dyDescent="0.2">
      <c r="Q1206" s="76"/>
      <c r="S1206" s="76"/>
      <c r="T1206" s="76"/>
      <c r="U1206" s="76"/>
      <c r="V1206" s="76"/>
      <c r="X1206" s="91"/>
      <c r="Y1206" s="91"/>
    </row>
    <row r="1207" spans="17:25" x14ac:dyDescent="0.2">
      <c r="Q1207" s="76"/>
      <c r="S1207" s="76"/>
      <c r="T1207" s="76"/>
      <c r="U1207" s="76"/>
      <c r="V1207" s="76"/>
      <c r="X1207" s="91"/>
      <c r="Y1207" s="91"/>
    </row>
    <row r="1208" spans="17:25" x14ac:dyDescent="0.2">
      <c r="Q1208" s="76"/>
      <c r="S1208" s="76"/>
      <c r="T1208" s="76"/>
      <c r="U1208" s="76"/>
      <c r="V1208" s="76"/>
      <c r="X1208" s="91"/>
      <c r="Y1208" s="91"/>
    </row>
    <row r="1209" spans="17:25" x14ac:dyDescent="0.2">
      <c r="Q1209" s="76"/>
      <c r="S1209" s="76"/>
      <c r="T1209" s="76"/>
      <c r="U1209" s="76"/>
      <c r="V1209" s="76"/>
      <c r="X1209" s="91"/>
      <c r="Y1209" s="91"/>
    </row>
    <row r="1210" spans="17:25" x14ac:dyDescent="0.2">
      <c r="Q1210" s="76"/>
      <c r="S1210" s="76"/>
      <c r="T1210" s="76"/>
      <c r="U1210" s="76"/>
      <c r="V1210" s="76"/>
      <c r="X1210" s="91"/>
      <c r="Y1210" s="91"/>
    </row>
    <row r="1211" spans="17:25" x14ac:dyDescent="0.2">
      <c r="Q1211" s="76"/>
      <c r="S1211" s="76"/>
      <c r="T1211" s="76"/>
      <c r="U1211" s="76"/>
      <c r="V1211" s="76"/>
      <c r="X1211" s="91"/>
      <c r="Y1211" s="91"/>
    </row>
    <row r="1212" spans="17:25" x14ac:dyDescent="0.2">
      <c r="Q1212" s="76"/>
      <c r="S1212" s="76"/>
      <c r="T1212" s="76"/>
      <c r="U1212" s="76"/>
      <c r="V1212" s="76"/>
      <c r="X1212" s="91"/>
      <c r="Y1212" s="91"/>
    </row>
    <row r="1213" spans="17:25" x14ac:dyDescent="0.2">
      <c r="Q1213" s="76"/>
      <c r="S1213" s="76"/>
      <c r="T1213" s="76"/>
      <c r="U1213" s="76"/>
      <c r="V1213" s="76"/>
      <c r="X1213" s="91"/>
      <c r="Y1213" s="91"/>
    </row>
    <row r="1214" spans="17:25" x14ac:dyDescent="0.2">
      <c r="Q1214" s="76"/>
      <c r="S1214" s="76"/>
      <c r="T1214" s="76"/>
      <c r="U1214" s="76"/>
      <c r="V1214" s="76"/>
      <c r="X1214" s="91"/>
      <c r="Y1214" s="91"/>
    </row>
    <row r="1215" spans="17:25" x14ac:dyDescent="0.2">
      <c r="Q1215" s="76"/>
      <c r="S1215" s="76"/>
      <c r="T1215" s="76"/>
      <c r="U1215" s="76"/>
      <c r="V1215" s="76"/>
      <c r="X1215" s="91"/>
      <c r="Y1215" s="91"/>
    </row>
    <row r="1216" spans="17:25" x14ac:dyDescent="0.2">
      <c r="Q1216" s="76"/>
      <c r="S1216" s="76"/>
      <c r="T1216" s="76"/>
      <c r="U1216" s="76"/>
      <c r="V1216" s="76"/>
      <c r="X1216" s="91"/>
      <c r="Y1216" s="91"/>
    </row>
    <row r="1217" spans="17:25" x14ac:dyDescent="0.2">
      <c r="Q1217" s="76"/>
      <c r="S1217" s="76"/>
      <c r="T1217" s="76"/>
      <c r="U1217" s="76"/>
      <c r="V1217" s="76"/>
      <c r="X1217" s="91"/>
      <c r="Y1217" s="91"/>
    </row>
    <row r="1218" spans="17:25" x14ac:dyDescent="0.2">
      <c r="Q1218" s="76"/>
      <c r="S1218" s="76"/>
      <c r="T1218" s="76"/>
      <c r="U1218" s="76"/>
      <c r="V1218" s="76"/>
      <c r="X1218" s="91"/>
      <c r="Y1218" s="91"/>
    </row>
    <row r="1219" spans="17:25" x14ac:dyDescent="0.2">
      <c r="Q1219" s="76"/>
      <c r="S1219" s="76"/>
      <c r="T1219" s="76"/>
      <c r="U1219" s="76"/>
      <c r="V1219" s="76"/>
      <c r="X1219" s="91"/>
      <c r="Y1219" s="91"/>
    </row>
    <row r="1220" spans="17:25" x14ac:dyDescent="0.2">
      <c r="Q1220" s="76"/>
      <c r="S1220" s="76"/>
      <c r="T1220" s="76"/>
      <c r="U1220" s="76"/>
      <c r="V1220" s="76"/>
      <c r="X1220" s="91"/>
      <c r="Y1220" s="91"/>
    </row>
    <row r="1221" spans="17:25" x14ac:dyDescent="0.2">
      <c r="Q1221" s="76"/>
      <c r="S1221" s="76"/>
      <c r="T1221" s="76"/>
      <c r="U1221" s="76"/>
      <c r="V1221" s="76"/>
      <c r="X1221" s="91"/>
      <c r="Y1221" s="91"/>
    </row>
    <row r="1222" spans="17:25" x14ac:dyDescent="0.2">
      <c r="Q1222" s="76"/>
      <c r="S1222" s="76"/>
      <c r="T1222" s="76"/>
      <c r="U1222" s="76"/>
      <c r="V1222" s="76"/>
      <c r="X1222" s="91"/>
      <c r="Y1222" s="91"/>
    </row>
    <row r="1223" spans="17:25" x14ac:dyDescent="0.2">
      <c r="Q1223" s="76"/>
      <c r="S1223" s="76"/>
      <c r="T1223" s="76"/>
      <c r="U1223" s="76"/>
      <c r="V1223" s="76"/>
      <c r="X1223" s="91"/>
      <c r="Y1223" s="91"/>
    </row>
    <row r="1224" spans="17:25" x14ac:dyDescent="0.2">
      <c r="Q1224" s="76"/>
      <c r="S1224" s="76"/>
      <c r="T1224" s="76"/>
      <c r="U1224" s="76"/>
      <c r="V1224" s="76"/>
      <c r="X1224" s="91"/>
      <c r="Y1224" s="91"/>
    </row>
    <row r="1225" spans="17:25" x14ac:dyDescent="0.2">
      <c r="Q1225" s="76"/>
      <c r="S1225" s="76"/>
      <c r="T1225" s="76"/>
      <c r="U1225" s="76"/>
      <c r="V1225" s="76"/>
      <c r="X1225" s="91"/>
      <c r="Y1225" s="91"/>
    </row>
    <row r="1226" spans="17:25" x14ac:dyDescent="0.2">
      <c r="Q1226" s="76"/>
      <c r="S1226" s="76"/>
      <c r="T1226" s="76"/>
      <c r="U1226" s="76"/>
      <c r="V1226" s="76"/>
      <c r="X1226" s="91"/>
      <c r="Y1226" s="91"/>
    </row>
    <row r="1227" spans="17:25" x14ac:dyDescent="0.2">
      <c r="Q1227" s="76"/>
      <c r="S1227" s="76"/>
      <c r="T1227" s="76"/>
      <c r="U1227" s="76"/>
      <c r="V1227" s="76"/>
      <c r="X1227" s="91"/>
      <c r="Y1227" s="91"/>
    </row>
    <row r="1228" spans="17:25" x14ac:dyDescent="0.2">
      <c r="Q1228" s="76"/>
      <c r="S1228" s="76"/>
      <c r="T1228" s="76"/>
      <c r="U1228" s="76"/>
      <c r="V1228" s="76"/>
      <c r="X1228" s="91"/>
      <c r="Y1228" s="91"/>
    </row>
    <row r="1229" spans="17:25" x14ac:dyDescent="0.2">
      <c r="Q1229" s="76"/>
      <c r="S1229" s="76"/>
      <c r="T1229" s="76"/>
      <c r="U1229" s="76"/>
      <c r="V1229" s="76"/>
      <c r="X1229" s="91"/>
      <c r="Y1229" s="91"/>
    </row>
    <row r="1230" spans="17:25" x14ac:dyDescent="0.2">
      <c r="Q1230" s="76"/>
      <c r="S1230" s="76"/>
      <c r="T1230" s="76"/>
      <c r="U1230" s="76"/>
      <c r="V1230" s="76"/>
      <c r="X1230" s="91"/>
      <c r="Y1230" s="91"/>
    </row>
    <row r="1231" spans="17:25" x14ac:dyDescent="0.2">
      <c r="Q1231" s="76"/>
      <c r="S1231" s="76"/>
      <c r="T1231" s="76"/>
      <c r="U1231" s="76"/>
      <c r="V1231" s="76"/>
      <c r="X1231" s="91"/>
      <c r="Y1231" s="91"/>
    </row>
    <row r="1232" spans="17:25" x14ac:dyDescent="0.2">
      <c r="Q1232" s="76"/>
      <c r="S1232" s="76"/>
      <c r="T1232" s="76"/>
      <c r="U1232" s="76"/>
      <c r="V1232" s="76"/>
      <c r="X1232" s="91"/>
      <c r="Y1232" s="91"/>
    </row>
    <row r="1233" spans="17:25" x14ac:dyDescent="0.2">
      <c r="Q1233" s="76"/>
      <c r="S1233" s="76"/>
      <c r="T1233" s="76"/>
      <c r="U1233" s="76"/>
      <c r="V1233" s="76"/>
      <c r="X1233" s="91"/>
      <c r="Y1233" s="91"/>
    </row>
    <row r="1234" spans="17:25" x14ac:dyDescent="0.2">
      <c r="Q1234" s="76"/>
      <c r="S1234" s="76"/>
      <c r="T1234" s="76"/>
      <c r="U1234" s="76"/>
      <c r="V1234" s="76"/>
      <c r="X1234" s="91"/>
      <c r="Y1234" s="91"/>
    </row>
    <row r="1235" spans="17:25" x14ac:dyDescent="0.2">
      <c r="Q1235" s="76"/>
      <c r="S1235" s="76"/>
      <c r="T1235" s="76"/>
      <c r="U1235" s="76"/>
      <c r="V1235" s="76"/>
      <c r="X1235" s="91"/>
      <c r="Y1235" s="91"/>
    </row>
    <row r="1236" spans="17:25" x14ac:dyDescent="0.2">
      <c r="Q1236" s="76"/>
      <c r="S1236" s="76"/>
      <c r="T1236" s="76"/>
      <c r="U1236" s="76"/>
      <c r="V1236" s="76"/>
      <c r="X1236" s="91"/>
      <c r="Y1236" s="91"/>
    </row>
    <row r="1237" spans="17:25" x14ac:dyDescent="0.2">
      <c r="Q1237" s="76"/>
      <c r="S1237" s="76"/>
      <c r="T1237" s="76"/>
      <c r="U1237" s="76"/>
      <c r="V1237" s="76"/>
      <c r="X1237" s="91"/>
      <c r="Y1237" s="91"/>
    </row>
    <row r="1238" spans="17:25" x14ac:dyDescent="0.2">
      <c r="Q1238" s="76"/>
      <c r="S1238" s="76"/>
      <c r="T1238" s="76"/>
      <c r="U1238" s="76"/>
      <c r="V1238" s="76"/>
      <c r="X1238" s="91"/>
      <c r="Y1238" s="91"/>
    </row>
    <row r="1239" spans="17:25" x14ac:dyDescent="0.2">
      <c r="Q1239" s="76"/>
      <c r="S1239" s="76"/>
      <c r="T1239" s="76"/>
      <c r="U1239" s="76"/>
      <c r="V1239" s="76"/>
      <c r="X1239" s="91"/>
      <c r="Y1239" s="91"/>
    </row>
    <row r="1240" spans="17:25" x14ac:dyDescent="0.2">
      <c r="Q1240" s="76"/>
      <c r="S1240" s="76"/>
      <c r="T1240" s="76"/>
      <c r="U1240" s="76"/>
      <c r="V1240" s="76"/>
      <c r="X1240" s="91"/>
      <c r="Y1240" s="91"/>
    </row>
    <row r="1241" spans="17:25" x14ac:dyDescent="0.2">
      <c r="Q1241" s="76"/>
      <c r="S1241" s="76"/>
      <c r="T1241" s="76"/>
      <c r="U1241" s="76"/>
      <c r="V1241" s="76"/>
      <c r="X1241" s="91"/>
      <c r="Y1241" s="91"/>
    </row>
    <row r="1242" spans="17:25" x14ac:dyDescent="0.2">
      <c r="Q1242" s="76"/>
      <c r="S1242" s="76"/>
      <c r="T1242" s="76"/>
      <c r="U1242" s="76"/>
      <c r="V1242" s="76"/>
      <c r="X1242" s="91"/>
      <c r="Y1242" s="91"/>
    </row>
    <row r="1243" spans="17:25" x14ac:dyDescent="0.2">
      <c r="Q1243" s="76"/>
      <c r="S1243" s="76"/>
      <c r="T1243" s="76"/>
      <c r="U1243" s="76"/>
      <c r="V1243" s="76"/>
      <c r="X1243" s="91"/>
      <c r="Y1243" s="91"/>
    </row>
    <row r="1244" spans="17:25" x14ac:dyDescent="0.2">
      <c r="Q1244" s="76"/>
      <c r="S1244" s="76"/>
      <c r="T1244" s="76"/>
      <c r="U1244" s="76"/>
      <c r="V1244" s="76"/>
      <c r="X1244" s="91"/>
      <c r="Y1244" s="91"/>
    </row>
    <row r="1245" spans="17:25" x14ac:dyDescent="0.2">
      <c r="Q1245" s="76"/>
      <c r="S1245" s="76"/>
      <c r="T1245" s="76"/>
      <c r="U1245" s="76"/>
      <c r="V1245" s="76"/>
      <c r="X1245" s="91"/>
      <c r="Y1245" s="91"/>
    </row>
    <row r="1246" spans="17:25" x14ac:dyDescent="0.2">
      <c r="Q1246" s="76"/>
      <c r="S1246" s="76"/>
      <c r="T1246" s="76"/>
      <c r="U1246" s="76"/>
      <c r="V1246" s="76"/>
      <c r="X1246" s="91"/>
      <c r="Y1246" s="91"/>
    </row>
    <row r="1247" spans="17:25" x14ac:dyDescent="0.2">
      <c r="Q1247" s="76"/>
      <c r="S1247" s="76"/>
      <c r="T1247" s="76"/>
      <c r="U1247" s="76"/>
      <c r="V1247" s="76"/>
      <c r="X1247" s="91"/>
      <c r="Y1247" s="91"/>
    </row>
    <row r="1248" spans="17:25" x14ac:dyDescent="0.2">
      <c r="Q1248" s="76"/>
      <c r="S1248" s="76"/>
      <c r="T1248" s="76"/>
      <c r="U1248" s="76"/>
      <c r="V1248" s="76"/>
      <c r="X1248" s="91"/>
      <c r="Y1248" s="91"/>
    </row>
    <row r="1249" spans="17:25" x14ac:dyDescent="0.2">
      <c r="Q1249" s="76"/>
      <c r="S1249" s="76"/>
      <c r="T1249" s="76"/>
      <c r="U1249" s="76"/>
      <c r="V1249" s="76"/>
      <c r="X1249" s="91"/>
      <c r="Y1249" s="91"/>
    </row>
    <row r="1250" spans="17:25" x14ac:dyDescent="0.2">
      <c r="Q1250" s="76"/>
      <c r="S1250" s="76"/>
      <c r="T1250" s="76"/>
      <c r="U1250" s="76"/>
      <c r="V1250" s="76"/>
      <c r="X1250" s="91"/>
      <c r="Y1250" s="91"/>
    </row>
    <row r="1251" spans="17:25" x14ac:dyDescent="0.2">
      <c r="Q1251" s="76"/>
      <c r="S1251" s="76"/>
      <c r="T1251" s="76"/>
      <c r="U1251" s="76"/>
      <c r="V1251" s="76"/>
      <c r="X1251" s="91"/>
      <c r="Y1251" s="91"/>
    </row>
    <row r="1252" spans="17:25" x14ac:dyDescent="0.2">
      <c r="Q1252" s="76"/>
      <c r="S1252" s="76"/>
      <c r="T1252" s="76"/>
      <c r="U1252" s="76"/>
      <c r="V1252" s="76"/>
      <c r="X1252" s="91"/>
      <c r="Y1252" s="91"/>
    </row>
    <row r="1253" spans="17:25" x14ac:dyDescent="0.2">
      <c r="Q1253" s="76"/>
      <c r="S1253" s="76"/>
      <c r="T1253" s="76"/>
      <c r="U1253" s="76"/>
      <c r="V1253" s="76"/>
      <c r="X1253" s="91"/>
      <c r="Y1253" s="91"/>
    </row>
    <row r="1254" spans="17:25" x14ac:dyDescent="0.2">
      <c r="Q1254" s="76"/>
      <c r="S1254" s="76"/>
      <c r="T1254" s="76"/>
      <c r="U1254" s="76"/>
      <c r="V1254" s="76"/>
      <c r="X1254" s="91"/>
      <c r="Y1254" s="91"/>
    </row>
    <row r="1255" spans="17:25" x14ac:dyDescent="0.2">
      <c r="Q1255" s="76"/>
      <c r="S1255" s="76"/>
      <c r="T1255" s="76"/>
      <c r="U1255" s="76"/>
      <c r="V1255" s="76"/>
      <c r="X1255" s="91"/>
      <c r="Y1255" s="91"/>
    </row>
    <row r="1256" spans="17:25" x14ac:dyDescent="0.2">
      <c r="Q1256" s="76"/>
      <c r="S1256" s="76"/>
      <c r="T1256" s="76"/>
      <c r="U1256" s="76"/>
      <c r="V1256" s="76"/>
      <c r="X1256" s="91"/>
      <c r="Y1256" s="91"/>
    </row>
    <row r="1257" spans="17:25" x14ac:dyDescent="0.2">
      <c r="Q1257" s="76"/>
      <c r="S1257" s="76"/>
      <c r="T1257" s="76"/>
      <c r="U1257" s="76"/>
      <c r="V1257" s="76"/>
      <c r="X1257" s="91"/>
      <c r="Y1257" s="91"/>
    </row>
    <row r="1258" spans="17:25" x14ac:dyDescent="0.2">
      <c r="Q1258" s="76"/>
      <c r="S1258" s="76"/>
      <c r="T1258" s="76"/>
      <c r="U1258" s="76"/>
      <c r="V1258" s="76"/>
      <c r="X1258" s="91"/>
      <c r="Y1258" s="91"/>
    </row>
    <row r="1259" spans="17:25" x14ac:dyDescent="0.2">
      <c r="Q1259" s="76"/>
      <c r="S1259" s="76"/>
      <c r="T1259" s="76"/>
      <c r="U1259" s="76"/>
      <c r="V1259" s="76"/>
      <c r="X1259" s="91"/>
      <c r="Y1259" s="91"/>
    </row>
    <row r="1260" spans="17:25" x14ac:dyDescent="0.2">
      <c r="Q1260" s="76"/>
      <c r="S1260" s="76"/>
      <c r="T1260" s="76"/>
      <c r="U1260" s="76"/>
      <c r="V1260" s="76"/>
      <c r="X1260" s="91"/>
      <c r="Y1260" s="91"/>
    </row>
    <row r="1261" spans="17:25" x14ac:dyDescent="0.2">
      <c r="Q1261" s="76"/>
      <c r="S1261" s="76"/>
      <c r="T1261" s="76"/>
      <c r="U1261" s="76"/>
      <c r="V1261" s="76"/>
      <c r="X1261" s="91"/>
      <c r="Y1261" s="91"/>
    </row>
    <row r="1262" spans="17:25" x14ac:dyDescent="0.2">
      <c r="Q1262" s="76"/>
      <c r="S1262" s="76"/>
      <c r="T1262" s="76"/>
      <c r="U1262" s="76"/>
      <c r="V1262" s="76"/>
      <c r="X1262" s="91"/>
      <c r="Y1262" s="91"/>
    </row>
    <row r="1263" spans="17:25" x14ac:dyDescent="0.2">
      <c r="Q1263" s="76"/>
      <c r="S1263" s="76"/>
      <c r="T1263" s="76"/>
      <c r="U1263" s="76"/>
      <c r="V1263" s="76"/>
      <c r="X1263" s="91"/>
      <c r="Y1263" s="91"/>
    </row>
    <row r="1264" spans="17:25" x14ac:dyDescent="0.2">
      <c r="Q1264" s="76"/>
      <c r="S1264" s="76"/>
      <c r="T1264" s="76"/>
      <c r="U1264" s="76"/>
      <c r="V1264" s="76"/>
      <c r="X1264" s="91"/>
      <c r="Y1264" s="91"/>
    </row>
    <row r="1265" spans="17:25" x14ac:dyDescent="0.2">
      <c r="Q1265" s="76"/>
      <c r="S1265" s="76"/>
      <c r="T1265" s="76"/>
      <c r="U1265" s="76"/>
      <c r="V1265" s="76"/>
      <c r="X1265" s="91"/>
      <c r="Y1265" s="91"/>
    </row>
    <row r="1266" spans="17:25" x14ac:dyDescent="0.2">
      <c r="Q1266" s="76"/>
      <c r="S1266" s="76"/>
      <c r="T1266" s="76"/>
      <c r="U1266" s="76"/>
      <c r="V1266" s="76"/>
      <c r="X1266" s="91"/>
      <c r="Y1266" s="91"/>
    </row>
    <row r="1267" spans="17:25" x14ac:dyDescent="0.2">
      <c r="Q1267" s="76"/>
      <c r="S1267" s="76"/>
      <c r="T1267" s="76"/>
      <c r="U1267" s="76"/>
      <c r="V1267" s="76"/>
      <c r="X1267" s="91"/>
      <c r="Y1267" s="91"/>
    </row>
    <row r="1268" spans="17:25" x14ac:dyDescent="0.2">
      <c r="Q1268" s="76"/>
      <c r="S1268" s="76"/>
      <c r="T1268" s="76"/>
      <c r="U1268" s="76"/>
      <c r="V1268" s="76"/>
      <c r="X1268" s="91"/>
      <c r="Y1268" s="91"/>
    </row>
    <row r="1269" spans="17:25" x14ac:dyDescent="0.2">
      <c r="Q1269" s="76"/>
      <c r="S1269" s="76"/>
      <c r="T1269" s="76"/>
      <c r="U1269" s="76"/>
      <c r="V1269" s="76"/>
      <c r="X1269" s="91"/>
      <c r="Y1269" s="91"/>
    </row>
    <row r="1270" spans="17:25" x14ac:dyDescent="0.2">
      <c r="Q1270" s="76"/>
      <c r="S1270" s="76"/>
      <c r="T1270" s="76"/>
      <c r="U1270" s="76"/>
      <c r="V1270" s="76"/>
      <c r="X1270" s="91"/>
      <c r="Y1270" s="91"/>
    </row>
    <row r="1271" spans="17:25" x14ac:dyDescent="0.2">
      <c r="Q1271" s="76"/>
      <c r="S1271" s="76"/>
      <c r="T1271" s="76"/>
      <c r="U1271" s="76"/>
      <c r="V1271" s="76"/>
      <c r="X1271" s="91"/>
      <c r="Y1271" s="91"/>
    </row>
    <row r="1272" spans="17:25" x14ac:dyDescent="0.2">
      <c r="Q1272" s="76"/>
      <c r="S1272" s="76"/>
      <c r="T1272" s="76"/>
      <c r="U1272" s="76"/>
      <c r="V1272" s="76"/>
      <c r="X1272" s="91"/>
      <c r="Y1272" s="91"/>
    </row>
    <row r="1273" spans="17:25" x14ac:dyDescent="0.2">
      <c r="Q1273" s="76"/>
      <c r="S1273" s="76"/>
      <c r="T1273" s="76"/>
      <c r="U1273" s="76"/>
      <c r="V1273" s="76"/>
      <c r="X1273" s="91"/>
      <c r="Y1273" s="91"/>
    </row>
    <row r="1274" spans="17:25" x14ac:dyDescent="0.2">
      <c r="Q1274" s="76"/>
      <c r="S1274" s="76"/>
      <c r="T1274" s="76"/>
      <c r="U1274" s="76"/>
      <c r="V1274" s="76"/>
      <c r="X1274" s="91"/>
      <c r="Y1274" s="91"/>
    </row>
    <row r="1275" spans="17:25" x14ac:dyDescent="0.2">
      <c r="Q1275" s="76"/>
      <c r="S1275" s="76"/>
      <c r="T1275" s="76"/>
      <c r="U1275" s="76"/>
      <c r="V1275" s="76"/>
      <c r="X1275" s="91"/>
      <c r="Y1275" s="91"/>
    </row>
    <row r="1276" spans="17:25" x14ac:dyDescent="0.2">
      <c r="Q1276" s="76"/>
      <c r="S1276" s="76"/>
      <c r="T1276" s="76"/>
      <c r="U1276" s="76"/>
      <c r="V1276" s="76"/>
      <c r="X1276" s="91"/>
      <c r="Y1276" s="91"/>
    </row>
    <row r="1277" spans="17:25" x14ac:dyDescent="0.2">
      <c r="Q1277" s="76"/>
      <c r="S1277" s="76"/>
      <c r="T1277" s="76"/>
      <c r="U1277" s="76"/>
      <c r="V1277" s="76"/>
      <c r="X1277" s="91"/>
      <c r="Y1277" s="91"/>
    </row>
    <row r="1278" spans="17:25" x14ac:dyDescent="0.2">
      <c r="Q1278" s="76"/>
      <c r="S1278" s="76"/>
      <c r="T1278" s="76"/>
      <c r="U1278" s="76"/>
      <c r="V1278" s="76"/>
      <c r="X1278" s="91"/>
      <c r="Y1278" s="91"/>
    </row>
    <row r="1279" spans="17:25" x14ac:dyDescent="0.2">
      <c r="Q1279" s="76"/>
      <c r="S1279" s="76"/>
      <c r="T1279" s="76"/>
      <c r="U1279" s="76"/>
      <c r="V1279" s="76"/>
      <c r="X1279" s="91"/>
      <c r="Y1279" s="91"/>
    </row>
    <row r="1280" spans="17:25" x14ac:dyDescent="0.2">
      <c r="Q1280" s="76"/>
      <c r="S1280" s="76"/>
      <c r="T1280" s="76"/>
      <c r="U1280" s="76"/>
      <c r="V1280" s="76"/>
      <c r="X1280" s="91"/>
      <c r="Y1280" s="91"/>
    </row>
    <row r="1281" spans="17:25" x14ac:dyDescent="0.2">
      <c r="Q1281" s="76"/>
      <c r="S1281" s="76"/>
      <c r="T1281" s="76"/>
      <c r="U1281" s="76"/>
      <c r="V1281" s="76"/>
      <c r="X1281" s="91"/>
      <c r="Y1281" s="91"/>
    </row>
    <row r="1282" spans="17:25" x14ac:dyDescent="0.2">
      <c r="Q1282" s="76"/>
      <c r="S1282" s="76"/>
      <c r="T1282" s="76"/>
      <c r="U1282" s="76"/>
      <c r="V1282" s="76"/>
      <c r="X1282" s="91"/>
      <c r="Y1282" s="91"/>
    </row>
    <row r="1283" spans="17:25" x14ac:dyDescent="0.2">
      <c r="Q1283" s="76"/>
      <c r="S1283" s="76"/>
      <c r="T1283" s="76"/>
      <c r="U1283" s="76"/>
      <c r="V1283" s="76"/>
      <c r="X1283" s="91"/>
      <c r="Y1283" s="91"/>
    </row>
    <row r="1284" spans="17:25" x14ac:dyDescent="0.2">
      <c r="Q1284" s="76"/>
      <c r="S1284" s="76"/>
      <c r="T1284" s="76"/>
      <c r="U1284" s="76"/>
      <c r="V1284" s="76"/>
      <c r="X1284" s="91"/>
      <c r="Y1284" s="91"/>
    </row>
    <row r="1285" spans="17:25" x14ac:dyDescent="0.2">
      <c r="Q1285" s="76"/>
      <c r="S1285" s="76"/>
      <c r="T1285" s="76"/>
      <c r="U1285" s="76"/>
      <c r="V1285" s="76"/>
      <c r="X1285" s="91"/>
      <c r="Y1285" s="91"/>
    </row>
    <row r="1286" spans="17:25" x14ac:dyDescent="0.2">
      <c r="Q1286" s="76"/>
      <c r="S1286" s="76"/>
      <c r="T1286" s="76"/>
      <c r="U1286" s="76"/>
      <c r="V1286" s="76"/>
      <c r="X1286" s="91"/>
      <c r="Y1286" s="91"/>
    </row>
    <row r="1287" spans="17:25" x14ac:dyDescent="0.2">
      <c r="Q1287" s="76"/>
      <c r="S1287" s="76"/>
      <c r="T1287" s="76"/>
      <c r="U1287" s="76"/>
      <c r="V1287" s="76"/>
      <c r="X1287" s="91"/>
      <c r="Y1287" s="91"/>
    </row>
    <row r="1288" spans="17:25" x14ac:dyDescent="0.2">
      <c r="Q1288" s="76"/>
      <c r="S1288" s="76"/>
      <c r="T1288" s="76"/>
      <c r="U1288" s="76"/>
      <c r="V1288" s="76"/>
      <c r="X1288" s="91"/>
      <c r="Y1288" s="91"/>
    </row>
    <row r="1289" spans="17:25" x14ac:dyDescent="0.2">
      <c r="Q1289" s="76"/>
      <c r="S1289" s="76"/>
      <c r="T1289" s="76"/>
      <c r="U1289" s="76"/>
      <c r="V1289" s="76"/>
      <c r="X1289" s="91"/>
      <c r="Y1289" s="91"/>
    </row>
    <row r="1290" spans="17:25" x14ac:dyDescent="0.2">
      <c r="Q1290" s="76"/>
      <c r="S1290" s="76"/>
      <c r="T1290" s="76"/>
      <c r="U1290" s="76"/>
      <c r="V1290" s="76"/>
      <c r="X1290" s="91"/>
      <c r="Y1290" s="91"/>
    </row>
    <row r="1291" spans="17:25" x14ac:dyDescent="0.2">
      <c r="Q1291" s="76"/>
      <c r="S1291" s="76"/>
      <c r="T1291" s="76"/>
      <c r="U1291" s="76"/>
      <c r="V1291" s="76"/>
      <c r="X1291" s="91"/>
      <c r="Y1291" s="91"/>
    </row>
    <row r="1292" spans="17:25" x14ac:dyDescent="0.2">
      <c r="Q1292" s="76"/>
      <c r="S1292" s="76"/>
      <c r="T1292" s="76"/>
      <c r="U1292" s="76"/>
      <c r="V1292" s="76"/>
      <c r="X1292" s="91"/>
      <c r="Y1292" s="91"/>
    </row>
    <row r="1293" spans="17:25" x14ac:dyDescent="0.2">
      <c r="Q1293" s="76"/>
      <c r="S1293" s="76"/>
      <c r="T1293" s="76"/>
      <c r="U1293" s="76"/>
      <c r="V1293" s="76"/>
      <c r="X1293" s="91"/>
      <c r="Y1293" s="91"/>
    </row>
    <row r="1294" spans="17:25" x14ac:dyDescent="0.2">
      <c r="Q1294" s="76"/>
      <c r="S1294" s="76"/>
      <c r="T1294" s="76"/>
      <c r="U1294" s="76"/>
      <c r="V1294" s="76"/>
      <c r="X1294" s="91"/>
      <c r="Y1294" s="91"/>
    </row>
    <row r="1295" spans="17:25" x14ac:dyDescent="0.2">
      <c r="Q1295" s="76"/>
      <c r="S1295" s="76"/>
      <c r="T1295" s="76"/>
      <c r="U1295" s="76"/>
      <c r="V1295" s="76"/>
      <c r="X1295" s="91"/>
      <c r="Y1295" s="91"/>
    </row>
    <row r="1296" spans="17:25" x14ac:dyDescent="0.2">
      <c r="Q1296" s="76"/>
      <c r="S1296" s="76"/>
      <c r="T1296" s="76"/>
      <c r="U1296" s="76"/>
      <c r="V1296" s="76"/>
      <c r="X1296" s="91"/>
      <c r="Y1296" s="91"/>
    </row>
    <row r="1297" spans="17:25" x14ac:dyDescent="0.2">
      <c r="Q1297" s="76"/>
      <c r="S1297" s="76"/>
      <c r="T1297" s="76"/>
      <c r="U1297" s="76"/>
      <c r="V1297" s="76"/>
      <c r="X1297" s="91"/>
      <c r="Y1297" s="91"/>
    </row>
    <row r="1298" spans="17:25" x14ac:dyDescent="0.2">
      <c r="Q1298" s="76"/>
      <c r="S1298" s="76"/>
      <c r="T1298" s="76"/>
      <c r="U1298" s="76"/>
      <c r="V1298" s="76"/>
      <c r="X1298" s="91"/>
      <c r="Y1298" s="91"/>
    </row>
    <row r="1299" spans="17:25" x14ac:dyDescent="0.2">
      <c r="Q1299" s="76"/>
      <c r="S1299" s="76"/>
      <c r="T1299" s="76"/>
      <c r="U1299" s="76"/>
      <c r="V1299" s="76"/>
      <c r="X1299" s="91"/>
      <c r="Y1299" s="91"/>
    </row>
    <row r="1300" spans="17:25" x14ac:dyDescent="0.2">
      <c r="Q1300" s="76"/>
      <c r="S1300" s="76"/>
      <c r="T1300" s="76"/>
      <c r="U1300" s="76"/>
      <c r="V1300" s="76"/>
      <c r="X1300" s="91"/>
      <c r="Y1300" s="91"/>
    </row>
    <row r="1301" spans="17:25" x14ac:dyDescent="0.2">
      <c r="Q1301" s="76"/>
      <c r="S1301" s="76"/>
      <c r="T1301" s="76"/>
      <c r="U1301" s="76"/>
      <c r="V1301" s="76"/>
      <c r="X1301" s="91"/>
      <c r="Y1301" s="91"/>
    </row>
    <row r="1302" spans="17:25" x14ac:dyDescent="0.2">
      <c r="Q1302" s="76"/>
      <c r="S1302" s="76"/>
      <c r="T1302" s="76"/>
      <c r="U1302" s="76"/>
      <c r="V1302" s="76"/>
      <c r="X1302" s="91"/>
      <c r="Y1302" s="91"/>
    </row>
    <row r="1303" spans="17:25" x14ac:dyDescent="0.2">
      <c r="Q1303" s="76"/>
      <c r="S1303" s="76"/>
      <c r="T1303" s="76"/>
      <c r="U1303" s="76"/>
      <c r="V1303" s="76"/>
      <c r="X1303" s="91"/>
      <c r="Y1303" s="91"/>
    </row>
    <row r="1304" spans="17:25" x14ac:dyDescent="0.2">
      <c r="Q1304" s="76"/>
      <c r="S1304" s="76"/>
      <c r="T1304" s="76"/>
      <c r="U1304" s="76"/>
      <c r="V1304" s="76"/>
      <c r="X1304" s="91"/>
      <c r="Y1304" s="91"/>
    </row>
    <row r="1305" spans="17:25" x14ac:dyDescent="0.2">
      <c r="Q1305" s="76"/>
      <c r="S1305" s="76"/>
      <c r="T1305" s="76"/>
      <c r="U1305" s="76"/>
      <c r="V1305" s="76"/>
      <c r="X1305" s="91"/>
      <c r="Y1305" s="91"/>
    </row>
    <row r="1306" spans="17:25" x14ac:dyDescent="0.2">
      <c r="Q1306" s="76"/>
      <c r="S1306" s="76"/>
      <c r="T1306" s="76"/>
      <c r="U1306" s="76"/>
      <c r="V1306" s="76"/>
      <c r="X1306" s="91"/>
      <c r="Y1306" s="91"/>
    </row>
    <row r="1307" spans="17:25" x14ac:dyDescent="0.2">
      <c r="Q1307" s="76"/>
      <c r="S1307" s="76"/>
      <c r="T1307" s="76"/>
      <c r="U1307" s="76"/>
      <c r="V1307" s="76"/>
      <c r="X1307" s="91"/>
      <c r="Y1307" s="91"/>
    </row>
    <row r="1308" spans="17:25" x14ac:dyDescent="0.2">
      <c r="Q1308" s="76"/>
      <c r="S1308" s="76"/>
      <c r="T1308" s="76"/>
      <c r="U1308" s="76"/>
      <c r="V1308" s="76"/>
      <c r="X1308" s="91"/>
      <c r="Y1308" s="91"/>
    </row>
    <row r="1309" spans="17:25" x14ac:dyDescent="0.2">
      <c r="Q1309" s="76"/>
      <c r="S1309" s="76"/>
      <c r="T1309" s="76"/>
      <c r="U1309" s="76"/>
      <c r="V1309" s="76"/>
      <c r="X1309" s="91"/>
      <c r="Y1309" s="91"/>
    </row>
    <row r="1310" spans="17:25" x14ac:dyDescent="0.2">
      <c r="Q1310" s="76"/>
      <c r="S1310" s="76"/>
      <c r="T1310" s="76"/>
      <c r="U1310" s="76"/>
      <c r="V1310" s="76"/>
      <c r="X1310" s="91"/>
      <c r="Y1310" s="91"/>
    </row>
    <row r="1311" spans="17:25" x14ac:dyDescent="0.2">
      <c r="Q1311" s="76"/>
      <c r="S1311" s="76"/>
      <c r="T1311" s="76"/>
      <c r="U1311" s="76"/>
      <c r="V1311" s="76"/>
      <c r="X1311" s="91"/>
      <c r="Y1311" s="91"/>
    </row>
    <row r="1312" spans="17:25" x14ac:dyDescent="0.2">
      <c r="Q1312" s="76"/>
      <c r="S1312" s="76"/>
      <c r="T1312" s="76"/>
      <c r="U1312" s="76"/>
      <c r="V1312" s="76"/>
      <c r="X1312" s="91"/>
      <c r="Y1312" s="91"/>
    </row>
    <row r="1313" spans="17:25" x14ac:dyDescent="0.2">
      <c r="Q1313" s="76"/>
      <c r="S1313" s="76"/>
      <c r="T1313" s="76"/>
      <c r="U1313" s="76"/>
      <c r="V1313" s="76"/>
      <c r="X1313" s="91"/>
      <c r="Y1313" s="91"/>
    </row>
    <row r="1314" spans="17:25" x14ac:dyDescent="0.2">
      <c r="Q1314" s="76"/>
      <c r="S1314" s="76"/>
      <c r="T1314" s="76"/>
      <c r="U1314" s="76"/>
      <c r="V1314" s="76"/>
      <c r="X1314" s="91"/>
      <c r="Y1314" s="91"/>
    </row>
    <row r="1315" spans="17:25" x14ac:dyDescent="0.2">
      <c r="Q1315" s="76"/>
      <c r="S1315" s="76"/>
      <c r="T1315" s="76"/>
      <c r="U1315" s="76"/>
      <c r="V1315" s="76"/>
      <c r="X1315" s="91"/>
      <c r="Y1315" s="91"/>
    </row>
    <row r="1316" spans="17:25" x14ac:dyDescent="0.2">
      <c r="Q1316" s="76"/>
      <c r="S1316" s="76"/>
      <c r="T1316" s="76"/>
      <c r="U1316" s="76"/>
      <c r="V1316" s="76"/>
      <c r="X1316" s="91"/>
      <c r="Y1316" s="91"/>
    </row>
    <row r="1317" spans="17:25" x14ac:dyDescent="0.2">
      <c r="Q1317" s="76"/>
      <c r="S1317" s="76"/>
      <c r="T1317" s="76"/>
      <c r="U1317" s="76"/>
      <c r="V1317" s="76"/>
      <c r="X1317" s="91"/>
      <c r="Y1317" s="91"/>
    </row>
    <row r="1318" spans="17:25" x14ac:dyDescent="0.2">
      <c r="Q1318" s="76"/>
      <c r="S1318" s="76"/>
      <c r="T1318" s="76"/>
      <c r="U1318" s="76"/>
      <c r="V1318" s="76"/>
      <c r="X1318" s="91"/>
      <c r="Y1318" s="91"/>
    </row>
    <row r="1319" spans="17:25" x14ac:dyDescent="0.2">
      <c r="Q1319" s="76"/>
      <c r="S1319" s="76"/>
      <c r="T1319" s="76"/>
      <c r="U1319" s="76"/>
      <c r="V1319" s="76"/>
      <c r="X1319" s="91"/>
      <c r="Y1319" s="91"/>
    </row>
    <row r="1320" spans="17:25" x14ac:dyDescent="0.2">
      <c r="Q1320" s="76"/>
      <c r="S1320" s="76"/>
      <c r="T1320" s="76"/>
      <c r="U1320" s="76"/>
      <c r="V1320" s="76"/>
      <c r="X1320" s="91"/>
      <c r="Y1320" s="91"/>
    </row>
    <row r="1321" spans="17:25" x14ac:dyDescent="0.2">
      <c r="Q1321" s="76"/>
      <c r="S1321" s="76"/>
      <c r="T1321" s="76"/>
      <c r="U1321" s="76"/>
      <c r="V1321" s="76"/>
      <c r="X1321" s="91"/>
      <c r="Y1321" s="91"/>
    </row>
    <row r="1322" spans="17:25" x14ac:dyDescent="0.2">
      <c r="Q1322" s="76"/>
      <c r="S1322" s="76"/>
      <c r="T1322" s="76"/>
      <c r="U1322" s="76"/>
      <c r="V1322" s="76"/>
      <c r="X1322" s="91"/>
      <c r="Y1322" s="91"/>
    </row>
    <row r="1323" spans="17:25" x14ac:dyDescent="0.2">
      <c r="Q1323" s="76"/>
      <c r="S1323" s="76"/>
      <c r="T1323" s="76"/>
      <c r="U1323" s="76"/>
      <c r="V1323" s="76"/>
      <c r="X1323" s="91"/>
      <c r="Y1323" s="91"/>
    </row>
    <row r="1324" spans="17:25" x14ac:dyDescent="0.2">
      <c r="Q1324" s="76"/>
      <c r="S1324" s="76"/>
      <c r="T1324" s="76"/>
      <c r="U1324" s="76"/>
      <c r="V1324" s="76"/>
      <c r="X1324" s="91"/>
      <c r="Y1324" s="91"/>
    </row>
    <row r="1325" spans="17:25" x14ac:dyDescent="0.2">
      <c r="Q1325" s="76"/>
      <c r="S1325" s="76"/>
      <c r="T1325" s="76"/>
      <c r="U1325" s="76"/>
      <c r="V1325" s="76"/>
      <c r="X1325" s="91"/>
      <c r="Y1325" s="91"/>
    </row>
    <row r="1326" spans="17:25" x14ac:dyDescent="0.2">
      <c r="Q1326" s="76"/>
      <c r="S1326" s="76"/>
      <c r="T1326" s="76"/>
      <c r="U1326" s="76"/>
      <c r="V1326" s="76"/>
      <c r="X1326" s="91"/>
      <c r="Y1326" s="91"/>
    </row>
    <row r="1327" spans="17:25" x14ac:dyDescent="0.2">
      <c r="Q1327" s="76"/>
      <c r="S1327" s="76"/>
      <c r="T1327" s="76"/>
      <c r="U1327" s="76"/>
      <c r="V1327" s="76"/>
      <c r="X1327" s="91"/>
      <c r="Y1327" s="91"/>
    </row>
    <row r="1328" spans="17:25" x14ac:dyDescent="0.2">
      <c r="Q1328" s="76"/>
      <c r="S1328" s="76"/>
      <c r="T1328" s="76"/>
      <c r="U1328" s="76"/>
      <c r="V1328" s="76"/>
      <c r="X1328" s="91"/>
      <c r="Y1328" s="91"/>
    </row>
    <row r="1329" spans="17:25" x14ac:dyDescent="0.2">
      <c r="Q1329" s="76"/>
      <c r="S1329" s="76"/>
      <c r="T1329" s="76"/>
      <c r="U1329" s="76"/>
      <c r="V1329" s="76"/>
      <c r="X1329" s="91"/>
      <c r="Y1329" s="91"/>
    </row>
    <row r="1330" spans="17:25" x14ac:dyDescent="0.2">
      <c r="Q1330" s="76"/>
      <c r="S1330" s="76"/>
      <c r="T1330" s="76"/>
      <c r="U1330" s="76"/>
      <c r="V1330" s="76"/>
      <c r="X1330" s="91"/>
      <c r="Y1330" s="91"/>
    </row>
    <row r="1331" spans="17:25" x14ac:dyDescent="0.2">
      <c r="Q1331" s="76"/>
      <c r="S1331" s="76"/>
      <c r="T1331" s="76"/>
      <c r="U1331" s="76"/>
      <c r="V1331" s="76"/>
      <c r="X1331" s="91"/>
      <c r="Y1331" s="91"/>
    </row>
    <row r="1332" spans="17:25" x14ac:dyDescent="0.2">
      <c r="Q1332" s="76"/>
      <c r="S1332" s="76"/>
      <c r="T1332" s="76"/>
      <c r="U1332" s="76"/>
      <c r="V1332" s="76"/>
      <c r="X1332" s="91"/>
      <c r="Y1332" s="91"/>
    </row>
    <row r="1333" spans="17:25" x14ac:dyDescent="0.2">
      <c r="Q1333" s="76"/>
      <c r="S1333" s="76"/>
      <c r="T1333" s="76"/>
      <c r="U1333" s="76"/>
      <c r="V1333" s="76"/>
      <c r="X1333" s="91"/>
      <c r="Y1333" s="91"/>
    </row>
    <row r="1334" spans="17:25" x14ac:dyDescent="0.2">
      <c r="Q1334" s="76"/>
      <c r="S1334" s="76"/>
      <c r="T1334" s="76"/>
      <c r="U1334" s="76"/>
      <c r="V1334" s="76"/>
      <c r="X1334" s="91"/>
      <c r="Y1334" s="91"/>
    </row>
    <row r="1335" spans="17:25" x14ac:dyDescent="0.2">
      <c r="Q1335" s="76"/>
      <c r="S1335" s="76"/>
      <c r="T1335" s="76"/>
      <c r="U1335" s="76"/>
      <c r="V1335" s="76"/>
      <c r="X1335" s="91"/>
      <c r="Y1335" s="91"/>
    </row>
    <row r="1336" spans="17:25" x14ac:dyDescent="0.2">
      <c r="Q1336" s="76"/>
      <c r="S1336" s="76"/>
      <c r="T1336" s="76"/>
      <c r="U1336" s="76"/>
      <c r="V1336" s="76"/>
      <c r="X1336" s="91"/>
      <c r="Y1336" s="91"/>
    </row>
    <row r="1337" spans="17:25" x14ac:dyDescent="0.2">
      <c r="Q1337" s="76"/>
      <c r="S1337" s="76"/>
      <c r="T1337" s="76"/>
      <c r="U1337" s="76"/>
      <c r="V1337" s="76"/>
      <c r="X1337" s="91"/>
      <c r="Y1337" s="91"/>
    </row>
    <row r="1338" spans="17:25" x14ac:dyDescent="0.2">
      <c r="Q1338" s="76"/>
      <c r="S1338" s="76"/>
      <c r="T1338" s="76"/>
      <c r="U1338" s="76"/>
      <c r="V1338" s="76"/>
      <c r="X1338" s="91"/>
      <c r="Y1338" s="91"/>
    </row>
    <row r="1339" spans="17:25" x14ac:dyDescent="0.2">
      <c r="Q1339" s="76"/>
      <c r="S1339" s="76"/>
      <c r="T1339" s="76"/>
      <c r="U1339" s="76"/>
      <c r="V1339" s="76"/>
      <c r="X1339" s="91"/>
      <c r="Y1339" s="91"/>
    </row>
    <row r="1340" spans="17:25" x14ac:dyDescent="0.2">
      <c r="Q1340" s="76"/>
      <c r="S1340" s="76"/>
      <c r="T1340" s="76"/>
      <c r="U1340" s="76"/>
      <c r="V1340" s="76"/>
      <c r="X1340" s="91"/>
      <c r="Y1340" s="91"/>
    </row>
    <row r="1341" spans="17:25" x14ac:dyDescent="0.2">
      <c r="Q1341" s="76"/>
      <c r="S1341" s="76"/>
      <c r="T1341" s="76"/>
      <c r="U1341" s="76"/>
      <c r="V1341" s="76"/>
      <c r="X1341" s="91"/>
      <c r="Y1341" s="91"/>
    </row>
    <row r="1342" spans="17:25" x14ac:dyDescent="0.2">
      <c r="Q1342" s="76"/>
      <c r="S1342" s="76"/>
      <c r="T1342" s="76"/>
      <c r="U1342" s="76"/>
      <c r="V1342" s="76"/>
      <c r="X1342" s="91"/>
      <c r="Y1342" s="91"/>
    </row>
    <row r="1343" spans="17:25" x14ac:dyDescent="0.2">
      <c r="Q1343" s="76"/>
      <c r="S1343" s="76"/>
      <c r="T1343" s="76"/>
      <c r="U1343" s="76"/>
      <c r="V1343" s="76"/>
      <c r="X1343" s="91"/>
      <c r="Y1343" s="91"/>
    </row>
    <row r="1344" spans="17:25" x14ac:dyDescent="0.2">
      <c r="Q1344" s="76"/>
      <c r="S1344" s="76"/>
      <c r="T1344" s="76"/>
      <c r="U1344" s="76"/>
      <c r="V1344" s="76"/>
      <c r="X1344" s="91"/>
      <c r="Y1344" s="91"/>
    </row>
    <row r="1345" spans="17:25" x14ac:dyDescent="0.2">
      <c r="Q1345" s="76"/>
      <c r="S1345" s="76"/>
      <c r="T1345" s="76"/>
      <c r="U1345" s="76"/>
      <c r="V1345" s="76"/>
      <c r="X1345" s="91"/>
      <c r="Y1345" s="91"/>
    </row>
    <row r="1346" spans="17:25" x14ac:dyDescent="0.2">
      <c r="Q1346" s="76"/>
      <c r="S1346" s="76"/>
      <c r="T1346" s="76"/>
      <c r="U1346" s="76"/>
      <c r="V1346" s="76"/>
      <c r="X1346" s="91"/>
      <c r="Y1346" s="91"/>
    </row>
    <row r="1347" spans="17:25" x14ac:dyDescent="0.2">
      <c r="Q1347" s="76"/>
      <c r="S1347" s="76"/>
      <c r="T1347" s="76"/>
      <c r="U1347" s="76"/>
      <c r="V1347" s="76"/>
      <c r="X1347" s="91"/>
      <c r="Y1347" s="91"/>
    </row>
    <row r="1348" spans="17:25" x14ac:dyDescent="0.2">
      <c r="Q1348" s="76"/>
      <c r="S1348" s="76"/>
      <c r="T1348" s="76"/>
      <c r="U1348" s="76"/>
      <c r="V1348" s="76"/>
      <c r="X1348" s="91"/>
      <c r="Y1348" s="91"/>
    </row>
    <row r="1349" spans="17:25" x14ac:dyDescent="0.2">
      <c r="Q1349" s="76"/>
      <c r="S1349" s="76"/>
      <c r="T1349" s="76"/>
      <c r="U1349" s="76"/>
      <c r="V1349" s="76"/>
      <c r="X1349" s="91"/>
      <c r="Y1349" s="91"/>
    </row>
    <row r="1350" spans="17:25" x14ac:dyDescent="0.2">
      <c r="Q1350" s="76"/>
      <c r="S1350" s="76"/>
      <c r="T1350" s="76"/>
      <c r="U1350" s="76"/>
      <c r="V1350" s="76"/>
      <c r="X1350" s="91"/>
      <c r="Y1350" s="91"/>
    </row>
    <row r="1351" spans="17:25" x14ac:dyDescent="0.2">
      <c r="Q1351" s="76"/>
      <c r="S1351" s="76"/>
      <c r="T1351" s="76"/>
      <c r="U1351" s="76"/>
      <c r="V1351" s="76"/>
      <c r="X1351" s="91"/>
      <c r="Y1351" s="91"/>
    </row>
    <row r="1352" spans="17:25" x14ac:dyDescent="0.2">
      <c r="Q1352" s="76"/>
      <c r="S1352" s="76"/>
      <c r="T1352" s="76"/>
      <c r="U1352" s="76"/>
      <c r="V1352" s="76"/>
      <c r="X1352" s="91"/>
      <c r="Y1352" s="91"/>
    </row>
    <row r="1353" spans="17:25" x14ac:dyDescent="0.2">
      <c r="Q1353" s="76"/>
      <c r="S1353" s="76"/>
      <c r="T1353" s="76"/>
      <c r="U1353" s="76"/>
      <c r="V1353" s="76"/>
      <c r="X1353" s="91"/>
      <c r="Y1353" s="91"/>
    </row>
    <row r="1354" spans="17:25" x14ac:dyDescent="0.2">
      <c r="Q1354" s="76"/>
      <c r="S1354" s="76"/>
      <c r="T1354" s="76"/>
      <c r="U1354" s="76"/>
      <c r="V1354" s="76"/>
      <c r="X1354" s="91"/>
      <c r="Y1354" s="91"/>
    </row>
    <row r="1355" spans="17:25" x14ac:dyDescent="0.2">
      <c r="Q1355" s="76"/>
      <c r="S1355" s="76"/>
      <c r="T1355" s="76"/>
      <c r="U1355" s="76"/>
      <c r="V1355" s="76"/>
      <c r="X1355" s="91"/>
      <c r="Y1355" s="91"/>
    </row>
    <row r="1356" spans="17:25" x14ac:dyDescent="0.2">
      <c r="Q1356" s="76"/>
      <c r="S1356" s="76"/>
      <c r="T1356" s="76"/>
      <c r="U1356" s="76"/>
      <c r="V1356" s="76"/>
      <c r="X1356" s="91"/>
      <c r="Y1356" s="91"/>
    </row>
    <row r="1357" spans="17:25" x14ac:dyDescent="0.2">
      <c r="Q1357" s="76"/>
      <c r="S1357" s="76"/>
      <c r="T1357" s="76"/>
      <c r="U1357" s="76"/>
      <c r="V1357" s="76"/>
      <c r="X1357" s="91"/>
      <c r="Y1357" s="91"/>
    </row>
    <row r="1358" spans="17:25" x14ac:dyDescent="0.2">
      <c r="Q1358" s="76"/>
      <c r="S1358" s="76"/>
      <c r="T1358" s="76"/>
      <c r="U1358" s="76"/>
      <c r="V1358" s="76"/>
      <c r="X1358" s="91"/>
      <c r="Y1358" s="91"/>
    </row>
    <row r="1359" spans="17:25" x14ac:dyDescent="0.2">
      <c r="Q1359" s="76"/>
      <c r="S1359" s="76"/>
      <c r="T1359" s="76"/>
      <c r="U1359" s="76"/>
      <c r="V1359" s="76"/>
      <c r="X1359" s="91"/>
      <c r="Y1359" s="91"/>
    </row>
    <row r="1360" spans="17:25" x14ac:dyDescent="0.2">
      <c r="Q1360" s="76"/>
      <c r="S1360" s="76"/>
      <c r="T1360" s="76"/>
      <c r="U1360" s="76"/>
      <c r="V1360" s="76"/>
      <c r="X1360" s="91"/>
      <c r="Y1360" s="91"/>
    </row>
    <row r="1361" spans="17:25" x14ac:dyDescent="0.2">
      <c r="Q1361" s="76"/>
      <c r="S1361" s="76"/>
      <c r="T1361" s="76"/>
      <c r="U1361" s="76"/>
      <c r="V1361" s="76"/>
      <c r="X1361" s="91"/>
      <c r="Y1361" s="91"/>
    </row>
    <row r="1362" spans="17:25" x14ac:dyDescent="0.2">
      <c r="Q1362" s="76"/>
      <c r="S1362" s="76"/>
      <c r="T1362" s="76"/>
      <c r="U1362" s="76"/>
      <c r="V1362" s="76"/>
      <c r="X1362" s="91"/>
      <c r="Y1362" s="91"/>
    </row>
    <row r="1363" spans="17:25" x14ac:dyDescent="0.2">
      <c r="Q1363" s="76"/>
      <c r="S1363" s="76"/>
      <c r="T1363" s="76"/>
      <c r="U1363" s="76"/>
      <c r="V1363" s="76"/>
      <c r="X1363" s="91"/>
      <c r="Y1363" s="91"/>
    </row>
    <row r="1364" spans="17:25" x14ac:dyDescent="0.2">
      <c r="Q1364" s="76"/>
      <c r="S1364" s="76"/>
      <c r="T1364" s="76"/>
      <c r="U1364" s="76"/>
      <c r="V1364" s="76"/>
      <c r="X1364" s="91"/>
      <c r="Y1364" s="91"/>
    </row>
    <row r="1365" spans="17:25" x14ac:dyDescent="0.2">
      <c r="Q1365" s="76"/>
      <c r="S1365" s="76"/>
      <c r="T1365" s="76"/>
      <c r="U1365" s="76"/>
      <c r="V1365" s="76"/>
      <c r="X1365" s="91"/>
      <c r="Y1365" s="91"/>
    </row>
    <row r="1366" spans="17:25" x14ac:dyDescent="0.2">
      <c r="Q1366" s="76"/>
      <c r="S1366" s="76"/>
      <c r="T1366" s="76"/>
      <c r="U1366" s="76"/>
      <c r="V1366" s="76"/>
      <c r="X1366" s="91"/>
      <c r="Y1366" s="91"/>
    </row>
    <row r="1367" spans="17:25" x14ac:dyDescent="0.2">
      <c r="Q1367" s="76"/>
      <c r="S1367" s="76"/>
      <c r="T1367" s="76"/>
      <c r="U1367" s="76"/>
      <c r="V1367" s="76"/>
      <c r="X1367" s="91"/>
      <c r="Y1367" s="91"/>
    </row>
    <row r="1368" spans="17:25" x14ac:dyDescent="0.2">
      <c r="Q1368" s="76"/>
      <c r="S1368" s="76"/>
      <c r="T1368" s="76"/>
      <c r="U1368" s="76"/>
      <c r="V1368" s="76"/>
      <c r="X1368" s="91"/>
      <c r="Y1368" s="91"/>
    </row>
    <row r="1369" spans="17:25" x14ac:dyDescent="0.2">
      <c r="Q1369" s="76"/>
      <c r="S1369" s="76"/>
      <c r="T1369" s="76"/>
      <c r="U1369" s="76"/>
      <c r="V1369" s="76"/>
      <c r="X1369" s="91"/>
      <c r="Y1369" s="91"/>
    </row>
    <row r="1370" spans="17:25" x14ac:dyDescent="0.2">
      <c r="Q1370" s="76"/>
      <c r="S1370" s="76"/>
      <c r="T1370" s="76"/>
      <c r="U1370" s="76"/>
      <c r="V1370" s="76"/>
      <c r="X1370" s="91"/>
      <c r="Y1370" s="91"/>
    </row>
    <row r="1371" spans="17:25" x14ac:dyDescent="0.2">
      <c r="Q1371" s="76"/>
      <c r="S1371" s="76"/>
      <c r="T1371" s="76"/>
      <c r="U1371" s="76"/>
      <c r="V1371" s="76"/>
      <c r="X1371" s="91"/>
      <c r="Y1371" s="91"/>
    </row>
    <row r="1372" spans="17:25" x14ac:dyDescent="0.2">
      <c r="Q1372" s="76"/>
      <c r="S1372" s="76"/>
      <c r="T1372" s="76"/>
      <c r="U1372" s="76"/>
      <c r="V1372" s="76"/>
      <c r="X1372" s="91"/>
      <c r="Y1372" s="91"/>
    </row>
    <row r="1373" spans="17:25" x14ac:dyDescent="0.2">
      <c r="Q1373" s="76"/>
      <c r="S1373" s="76"/>
      <c r="T1373" s="76"/>
      <c r="U1373" s="76"/>
      <c r="V1373" s="76"/>
      <c r="X1373" s="91"/>
      <c r="Y1373" s="91"/>
    </row>
    <row r="1374" spans="17:25" x14ac:dyDescent="0.2">
      <c r="Q1374" s="76"/>
      <c r="S1374" s="76"/>
      <c r="T1374" s="76"/>
      <c r="U1374" s="76"/>
      <c r="V1374" s="76"/>
      <c r="X1374" s="91"/>
      <c r="Y1374" s="91"/>
    </row>
    <row r="1375" spans="17:25" x14ac:dyDescent="0.2">
      <c r="Q1375" s="76"/>
      <c r="S1375" s="76"/>
      <c r="T1375" s="76"/>
      <c r="U1375" s="76"/>
      <c r="V1375" s="76"/>
      <c r="X1375" s="91"/>
      <c r="Y1375" s="91"/>
    </row>
    <row r="1376" spans="17:25" x14ac:dyDescent="0.2">
      <c r="Q1376" s="76"/>
      <c r="S1376" s="76"/>
      <c r="T1376" s="76"/>
      <c r="U1376" s="76"/>
      <c r="V1376" s="76"/>
      <c r="X1376" s="91"/>
      <c r="Y1376" s="91"/>
    </row>
    <row r="1377" spans="17:25" x14ac:dyDescent="0.2">
      <c r="Q1377" s="76"/>
      <c r="S1377" s="76"/>
      <c r="T1377" s="76"/>
      <c r="U1377" s="76"/>
      <c r="V1377" s="76"/>
      <c r="X1377" s="91"/>
      <c r="Y1377" s="91"/>
    </row>
    <row r="1378" spans="17:25" x14ac:dyDescent="0.2">
      <c r="Q1378" s="76"/>
      <c r="S1378" s="76"/>
      <c r="T1378" s="76"/>
      <c r="U1378" s="76"/>
      <c r="V1378" s="76"/>
      <c r="X1378" s="91"/>
      <c r="Y1378" s="91"/>
    </row>
    <row r="1379" spans="17:25" x14ac:dyDescent="0.2">
      <c r="Q1379" s="76"/>
      <c r="S1379" s="76"/>
      <c r="T1379" s="76"/>
      <c r="U1379" s="76"/>
      <c r="V1379" s="76"/>
      <c r="X1379" s="91"/>
      <c r="Y1379" s="91"/>
    </row>
    <row r="1380" spans="17:25" x14ac:dyDescent="0.2">
      <c r="Q1380" s="76"/>
      <c r="S1380" s="76"/>
      <c r="T1380" s="76"/>
      <c r="U1380" s="76"/>
      <c r="V1380" s="76"/>
      <c r="X1380" s="91"/>
      <c r="Y1380" s="91"/>
    </row>
    <row r="1381" spans="17:25" x14ac:dyDescent="0.2">
      <c r="Q1381" s="76"/>
      <c r="S1381" s="76"/>
      <c r="T1381" s="76"/>
      <c r="U1381" s="76"/>
      <c r="V1381" s="76"/>
      <c r="X1381" s="91"/>
      <c r="Y1381" s="91"/>
    </row>
    <row r="1382" spans="17:25" x14ac:dyDescent="0.2">
      <c r="Q1382" s="76"/>
      <c r="S1382" s="76"/>
      <c r="T1382" s="76"/>
      <c r="U1382" s="76"/>
      <c r="V1382" s="76"/>
      <c r="X1382" s="91"/>
      <c r="Y1382" s="91"/>
    </row>
    <row r="1383" spans="17:25" x14ac:dyDescent="0.2">
      <c r="Q1383" s="76"/>
      <c r="S1383" s="76"/>
      <c r="T1383" s="76"/>
      <c r="U1383" s="76"/>
      <c r="V1383" s="76"/>
      <c r="X1383" s="91"/>
      <c r="Y1383" s="91"/>
    </row>
    <row r="1384" spans="17:25" x14ac:dyDescent="0.2">
      <c r="Q1384" s="76"/>
      <c r="S1384" s="76"/>
      <c r="T1384" s="76"/>
      <c r="U1384" s="76"/>
      <c r="V1384" s="76"/>
      <c r="X1384" s="91"/>
      <c r="Y1384" s="91"/>
    </row>
    <row r="1385" spans="17:25" x14ac:dyDescent="0.2">
      <c r="Q1385" s="76"/>
      <c r="S1385" s="76"/>
      <c r="T1385" s="76"/>
      <c r="U1385" s="76"/>
      <c r="V1385" s="76"/>
      <c r="X1385" s="91"/>
      <c r="Y1385" s="91"/>
    </row>
    <row r="1386" spans="17:25" x14ac:dyDescent="0.2">
      <c r="Q1386" s="76"/>
      <c r="S1386" s="76"/>
      <c r="T1386" s="76"/>
      <c r="U1386" s="76"/>
      <c r="V1386" s="76"/>
      <c r="X1386" s="91"/>
      <c r="Y1386" s="91"/>
    </row>
    <row r="1387" spans="17:25" x14ac:dyDescent="0.2">
      <c r="Q1387" s="76"/>
      <c r="S1387" s="76"/>
      <c r="T1387" s="76"/>
      <c r="U1387" s="76"/>
      <c r="V1387" s="76"/>
      <c r="X1387" s="91"/>
      <c r="Y1387" s="91"/>
    </row>
    <row r="1388" spans="17:25" x14ac:dyDescent="0.2">
      <c r="Q1388" s="76"/>
      <c r="S1388" s="76"/>
      <c r="T1388" s="76"/>
      <c r="U1388" s="76"/>
      <c r="V1388" s="76"/>
      <c r="X1388" s="91"/>
      <c r="Y1388" s="91"/>
    </row>
    <row r="1389" spans="17:25" x14ac:dyDescent="0.2">
      <c r="Q1389" s="76"/>
      <c r="S1389" s="76"/>
      <c r="T1389" s="76"/>
      <c r="U1389" s="76"/>
      <c r="V1389" s="76"/>
      <c r="X1389" s="91"/>
      <c r="Y1389" s="91"/>
    </row>
    <row r="1390" spans="17:25" x14ac:dyDescent="0.2">
      <c r="Q1390" s="76"/>
      <c r="S1390" s="76"/>
      <c r="T1390" s="76"/>
      <c r="U1390" s="76"/>
      <c r="V1390" s="76"/>
      <c r="X1390" s="91"/>
      <c r="Y1390" s="91"/>
    </row>
    <row r="1391" spans="17:25" x14ac:dyDescent="0.2">
      <c r="Q1391" s="76"/>
      <c r="S1391" s="76"/>
      <c r="T1391" s="76"/>
      <c r="U1391" s="76"/>
      <c r="V1391" s="76"/>
      <c r="X1391" s="91"/>
      <c r="Y1391" s="91"/>
    </row>
    <row r="1392" spans="17:25" x14ac:dyDescent="0.2">
      <c r="Q1392" s="76"/>
      <c r="S1392" s="76"/>
      <c r="T1392" s="76"/>
      <c r="U1392" s="76"/>
      <c r="V1392" s="76"/>
      <c r="X1392" s="91"/>
      <c r="Y1392" s="91"/>
    </row>
    <row r="1393" spans="17:25" x14ac:dyDescent="0.2">
      <c r="Q1393" s="76"/>
      <c r="S1393" s="76"/>
      <c r="T1393" s="76"/>
      <c r="U1393" s="76"/>
      <c r="V1393" s="76"/>
      <c r="X1393" s="91"/>
      <c r="Y1393" s="91"/>
    </row>
    <row r="1394" spans="17:25" x14ac:dyDescent="0.2">
      <c r="Q1394" s="76"/>
      <c r="S1394" s="76"/>
      <c r="T1394" s="76"/>
      <c r="U1394" s="76"/>
      <c r="V1394" s="76"/>
      <c r="X1394" s="91"/>
      <c r="Y1394" s="91"/>
    </row>
    <row r="1395" spans="17:25" x14ac:dyDescent="0.2">
      <c r="Q1395" s="76"/>
      <c r="S1395" s="76"/>
      <c r="T1395" s="76"/>
      <c r="U1395" s="76"/>
      <c r="V1395" s="76"/>
      <c r="X1395" s="91"/>
      <c r="Y1395" s="91"/>
    </row>
    <row r="1396" spans="17:25" x14ac:dyDescent="0.2">
      <c r="Q1396" s="76"/>
      <c r="S1396" s="76"/>
      <c r="T1396" s="76"/>
      <c r="U1396" s="76"/>
      <c r="V1396" s="76"/>
      <c r="X1396" s="91"/>
      <c r="Y1396" s="91"/>
    </row>
    <row r="1397" spans="17:25" x14ac:dyDescent="0.2">
      <c r="Q1397" s="76"/>
      <c r="S1397" s="76"/>
      <c r="T1397" s="76"/>
      <c r="U1397" s="76"/>
      <c r="V1397" s="76"/>
      <c r="X1397" s="91"/>
      <c r="Y1397" s="91"/>
    </row>
    <row r="1398" spans="17:25" x14ac:dyDescent="0.2">
      <c r="Q1398" s="76"/>
      <c r="S1398" s="76"/>
      <c r="T1398" s="76"/>
      <c r="U1398" s="76"/>
      <c r="V1398" s="76"/>
      <c r="X1398" s="91"/>
      <c r="Y1398" s="91"/>
    </row>
    <row r="1399" spans="17:25" x14ac:dyDescent="0.2">
      <c r="Q1399" s="76"/>
      <c r="S1399" s="76"/>
      <c r="T1399" s="76"/>
      <c r="U1399" s="76"/>
      <c r="V1399" s="76"/>
      <c r="X1399" s="91"/>
      <c r="Y1399" s="91"/>
    </row>
    <row r="1400" spans="17:25" x14ac:dyDescent="0.2">
      <c r="Q1400" s="76"/>
      <c r="S1400" s="76"/>
      <c r="T1400" s="76"/>
      <c r="U1400" s="76"/>
      <c r="V1400" s="76"/>
      <c r="X1400" s="91"/>
      <c r="Y1400" s="91"/>
    </row>
    <row r="1401" spans="17:25" x14ac:dyDescent="0.2">
      <c r="Q1401" s="76"/>
      <c r="S1401" s="76"/>
      <c r="T1401" s="76"/>
      <c r="U1401" s="76"/>
      <c r="V1401" s="76"/>
      <c r="X1401" s="91"/>
      <c r="Y1401" s="91"/>
    </row>
    <row r="1402" spans="17:25" x14ac:dyDescent="0.2">
      <c r="Q1402" s="76"/>
      <c r="S1402" s="76"/>
      <c r="T1402" s="76"/>
      <c r="U1402" s="76"/>
      <c r="V1402" s="76"/>
      <c r="X1402" s="91"/>
      <c r="Y1402" s="91"/>
    </row>
    <row r="1403" spans="17:25" x14ac:dyDescent="0.2">
      <c r="Q1403" s="76"/>
      <c r="S1403" s="76"/>
      <c r="T1403" s="76"/>
      <c r="U1403" s="76"/>
      <c r="V1403" s="76"/>
      <c r="X1403" s="91"/>
      <c r="Y1403" s="91"/>
    </row>
    <row r="1404" spans="17:25" x14ac:dyDescent="0.2">
      <c r="Q1404" s="76"/>
      <c r="S1404" s="76"/>
      <c r="T1404" s="76"/>
      <c r="U1404" s="76"/>
      <c r="V1404" s="76"/>
      <c r="X1404" s="91"/>
      <c r="Y1404" s="91"/>
    </row>
    <row r="1405" spans="17:25" x14ac:dyDescent="0.2">
      <c r="Q1405" s="76"/>
      <c r="S1405" s="76"/>
      <c r="T1405" s="76"/>
      <c r="U1405" s="76"/>
      <c r="V1405" s="76"/>
      <c r="X1405" s="91"/>
      <c r="Y1405" s="91"/>
    </row>
    <row r="1406" spans="17:25" x14ac:dyDescent="0.2">
      <c r="Q1406" s="76"/>
      <c r="S1406" s="76"/>
      <c r="T1406" s="76"/>
      <c r="U1406" s="76"/>
      <c r="V1406" s="76"/>
      <c r="X1406" s="91"/>
      <c r="Y1406" s="91"/>
    </row>
    <row r="1407" spans="17:25" x14ac:dyDescent="0.2">
      <c r="Q1407" s="76"/>
      <c r="S1407" s="76"/>
      <c r="T1407" s="76"/>
      <c r="U1407" s="76"/>
      <c r="V1407" s="76"/>
      <c r="X1407" s="91"/>
      <c r="Y1407" s="91"/>
    </row>
    <row r="1408" spans="17:25" x14ac:dyDescent="0.2">
      <c r="Q1408" s="76"/>
      <c r="S1408" s="76"/>
      <c r="T1408" s="76"/>
      <c r="U1408" s="76"/>
      <c r="V1408" s="76"/>
      <c r="X1408" s="91"/>
      <c r="Y1408" s="91"/>
    </row>
    <row r="1409" spans="17:25" x14ac:dyDescent="0.2">
      <c r="Q1409" s="76"/>
      <c r="S1409" s="76"/>
      <c r="T1409" s="76"/>
      <c r="U1409" s="76"/>
      <c r="V1409" s="76"/>
      <c r="X1409" s="91"/>
      <c r="Y1409" s="91"/>
    </row>
    <row r="1410" spans="17:25" x14ac:dyDescent="0.2">
      <c r="Q1410" s="76"/>
      <c r="S1410" s="76"/>
      <c r="T1410" s="76"/>
      <c r="U1410" s="76"/>
      <c r="V1410" s="76"/>
      <c r="X1410" s="91"/>
      <c r="Y1410" s="91"/>
    </row>
    <row r="1411" spans="17:25" x14ac:dyDescent="0.2">
      <c r="Q1411" s="76"/>
      <c r="S1411" s="76"/>
      <c r="T1411" s="76"/>
      <c r="U1411" s="76"/>
      <c r="V1411" s="76"/>
      <c r="X1411" s="91"/>
      <c r="Y1411" s="91"/>
    </row>
    <row r="1412" spans="17:25" x14ac:dyDescent="0.2">
      <c r="Q1412" s="76"/>
      <c r="S1412" s="76"/>
      <c r="T1412" s="76"/>
      <c r="U1412" s="76"/>
      <c r="V1412" s="76"/>
      <c r="X1412" s="91"/>
      <c r="Y1412" s="91"/>
    </row>
    <row r="1413" spans="17:25" x14ac:dyDescent="0.2">
      <c r="Q1413" s="76"/>
      <c r="S1413" s="76"/>
      <c r="T1413" s="76"/>
      <c r="U1413" s="76"/>
      <c r="V1413" s="76"/>
      <c r="X1413" s="91"/>
      <c r="Y1413" s="91"/>
    </row>
    <row r="1414" spans="17:25" x14ac:dyDescent="0.2">
      <c r="Q1414" s="76"/>
      <c r="S1414" s="76"/>
      <c r="T1414" s="76"/>
      <c r="U1414" s="76"/>
      <c r="V1414" s="76"/>
      <c r="X1414" s="91"/>
      <c r="Y1414" s="91"/>
    </row>
    <row r="1415" spans="17:25" x14ac:dyDescent="0.2">
      <c r="Q1415" s="76"/>
      <c r="S1415" s="76"/>
      <c r="T1415" s="76"/>
      <c r="U1415" s="76"/>
      <c r="V1415" s="76"/>
      <c r="X1415" s="91"/>
      <c r="Y1415" s="91"/>
    </row>
    <row r="1416" spans="17:25" x14ac:dyDescent="0.2">
      <c r="Q1416" s="76"/>
      <c r="S1416" s="76"/>
      <c r="T1416" s="76"/>
      <c r="U1416" s="76"/>
      <c r="V1416" s="76"/>
      <c r="X1416" s="91"/>
      <c r="Y1416" s="91"/>
    </row>
    <row r="1417" spans="17:25" x14ac:dyDescent="0.2">
      <c r="Q1417" s="76"/>
      <c r="S1417" s="76"/>
      <c r="T1417" s="76"/>
      <c r="U1417" s="76"/>
      <c r="V1417" s="76"/>
      <c r="X1417" s="91"/>
      <c r="Y1417" s="91"/>
    </row>
    <row r="1418" spans="17:25" x14ac:dyDescent="0.2">
      <c r="Q1418" s="76"/>
      <c r="S1418" s="76"/>
      <c r="T1418" s="76"/>
      <c r="U1418" s="76"/>
      <c r="V1418" s="76"/>
      <c r="X1418" s="91"/>
      <c r="Y1418" s="91"/>
    </row>
    <row r="1419" spans="17:25" x14ac:dyDescent="0.2">
      <c r="Q1419" s="76"/>
      <c r="S1419" s="76"/>
      <c r="T1419" s="76"/>
      <c r="U1419" s="76"/>
      <c r="V1419" s="76"/>
      <c r="X1419" s="91"/>
      <c r="Y1419" s="91"/>
    </row>
    <row r="1420" spans="17:25" x14ac:dyDescent="0.2">
      <c r="Q1420" s="76"/>
      <c r="S1420" s="76"/>
      <c r="T1420" s="76"/>
      <c r="U1420" s="76"/>
      <c r="V1420" s="76"/>
      <c r="X1420" s="91"/>
      <c r="Y1420" s="91"/>
    </row>
    <row r="1421" spans="17:25" x14ac:dyDescent="0.2">
      <c r="Q1421" s="76"/>
      <c r="S1421" s="76"/>
      <c r="T1421" s="76"/>
      <c r="U1421" s="76"/>
      <c r="V1421" s="76"/>
      <c r="X1421" s="91"/>
      <c r="Y1421" s="91"/>
    </row>
    <row r="1422" spans="17:25" x14ac:dyDescent="0.2">
      <c r="Q1422" s="76"/>
      <c r="S1422" s="76"/>
      <c r="T1422" s="76"/>
      <c r="U1422" s="76"/>
      <c r="V1422" s="76"/>
      <c r="X1422" s="91"/>
      <c r="Y1422" s="91"/>
    </row>
    <row r="1423" spans="17:25" x14ac:dyDescent="0.2">
      <c r="Q1423" s="76"/>
      <c r="S1423" s="76"/>
      <c r="T1423" s="76"/>
      <c r="U1423" s="76"/>
      <c r="V1423" s="76"/>
      <c r="X1423" s="91"/>
      <c r="Y1423" s="91"/>
    </row>
    <row r="1424" spans="17:25" x14ac:dyDescent="0.2">
      <c r="Q1424" s="76"/>
      <c r="S1424" s="76"/>
      <c r="T1424" s="76"/>
      <c r="U1424" s="76"/>
      <c r="V1424" s="76"/>
      <c r="X1424" s="91"/>
      <c r="Y1424" s="91"/>
    </row>
    <row r="1425" spans="17:25" x14ac:dyDescent="0.2">
      <c r="Q1425" s="76"/>
      <c r="S1425" s="76"/>
      <c r="T1425" s="76"/>
      <c r="U1425" s="76"/>
      <c r="V1425" s="76"/>
      <c r="X1425" s="91"/>
      <c r="Y1425" s="91"/>
    </row>
    <row r="1426" spans="17:25" x14ac:dyDescent="0.2">
      <c r="Q1426" s="76"/>
      <c r="S1426" s="76"/>
      <c r="T1426" s="76"/>
      <c r="U1426" s="76"/>
      <c r="V1426" s="76"/>
      <c r="X1426" s="91"/>
      <c r="Y1426" s="91"/>
    </row>
    <row r="1427" spans="17:25" x14ac:dyDescent="0.2">
      <c r="Q1427" s="76"/>
      <c r="S1427" s="76"/>
      <c r="T1427" s="76"/>
      <c r="U1427" s="76"/>
      <c r="V1427" s="76"/>
      <c r="X1427" s="91"/>
      <c r="Y1427" s="91"/>
    </row>
    <row r="1428" spans="17:25" x14ac:dyDescent="0.2">
      <c r="Q1428" s="76"/>
      <c r="S1428" s="76"/>
      <c r="T1428" s="76"/>
      <c r="U1428" s="76"/>
      <c r="V1428" s="76"/>
      <c r="X1428" s="91"/>
      <c r="Y1428" s="91"/>
    </row>
    <row r="1429" spans="17:25" x14ac:dyDescent="0.2">
      <c r="Q1429" s="76"/>
      <c r="S1429" s="76"/>
      <c r="T1429" s="76"/>
      <c r="U1429" s="76"/>
      <c r="V1429" s="76"/>
      <c r="X1429" s="91"/>
      <c r="Y1429" s="91"/>
    </row>
    <row r="1430" spans="17:25" x14ac:dyDescent="0.2">
      <c r="Q1430" s="76"/>
      <c r="S1430" s="76"/>
      <c r="T1430" s="76"/>
      <c r="U1430" s="76"/>
      <c r="V1430" s="76"/>
      <c r="X1430" s="91"/>
      <c r="Y1430" s="91"/>
    </row>
    <row r="1431" spans="17:25" x14ac:dyDescent="0.2">
      <c r="Q1431" s="76"/>
      <c r="S1431" s="76"/>
      <c r="T1431" s="76"/>
      <c r="U1431" s="76"/>
      <c r="V1431" s="76"/>
      <c r="X1431" s="91"/>
      <c r="Y1431" s="91"/>
    </row>
    <row r="1432" spans="17:25" x14ac:dyDescent="0.2">
      <c r="Q1432" s="76"/>
      <c r="S1432" s="76"/>
      <c r="T1432" s="76"/>
      <c r="U1432" s="76"/>
      <c r="V1432" s="76"/>
      <c r="X1432" s="91"/>
      <c r="Y1432" s="91"/>
    </row>
    <row r="1433" spans="17:25" x14ac:dyDescent="0.2">
      <c r="Q1433" s="76"/>
      <c r="S1433" s="76"/>
      <c r="T1433" s="76"/>
      <c r="U1433" s="76"/>
      <c r="V1433" s="76"/>
      <c r="X1433" s="91"/>
      <c r="Y1433" s="91"/>
    </row>
    <row r="1434" spans="17:25" x14ac:dyDescent="0.2">
      <c r="Q1434" s="76"/>
      <c r="S1434" s="76"/>
      <c r="T1434" s="76"/>
      <c r="U1434" s="76"/>
      <c r="V1434" s="76"/>
      <c r="X1434" s="91"/>
      <c r="Y1434" s="91"/>
    </row>
    <row r="1435" spans="17:25" x14ac:dyDescent="0.2">
      <c r="Q1435" s="76"/>
      <c r="S1435" s="76"/>
      <c r="T1435" s="76"/>
      <c r="U1435" s="76"/>
      <c r="V1435" s="76"/>
      <c r="X1435" s="91"/>
      <c r="Y1435" s="91"/>
    </row>
    <row r="1436" spans="17:25" x14ac:dyDescent="0.2">
      <c r="Q1436" s="76"/>
      <c r="S1436" s="76"/>
      <c r="T1436" s="76"/>
      <c r="U1436" s="76"/>
      <c r="V1436" s="76"/>
      <c r="X1436" s="91"/>
      <c r="Y1436" s="91"/>
    </row>
    <row r="1437" spans="17:25" x14ac:dyDescent="0.2">
      <c r="Q1437" s="76"/>
      <c r="S1437" s="76"/>
      <c r="T1437" s="76"/>
      <c r="U1437" s="76"/>
      <c r="V1437" s="76"/>
      <c r="X1437" s="91"/>
      <c r="Y1437" s="91"/>
    </row>
    <row r="1438" spans="17:25" x14ac:dyDescent="0.2">
      <c r="Q1438" s="76"/>
      <c r="S1438" s="76"/>
      <c r="T1438" s="76"/>
      <c r="U1438" s="76"/>
      <c r="V1438" s="76"/>
      <c r="X1438" s="91"/>
      <c r="Y1438" s="91"/>
    </row>
    <row r="1439" spans="17:25" x14ac:dyDescent="0.2">
      <c r="Q1439" s="76"/>
      <c r="S1439" s="76"/>
      <c r="T1439" s="76"/>
      <c r="U1439" s="76"/>
      <c r="V1439" s="76"/>
      <c r="X1439" s="91"/>
      <c r="Y1439" s="91"/>
    </row>
    <row r="1440" spans="17:25" x14ac:dyDescent="0.2">
      <c r="Q1440" s="76"/>
      <c r="S1440" s="76"/>
      <c r="T1440" s="76"/>
      <c r="U1440" s="76"/>
      <c r="V1440" s="76"/>
      <c r="X1440" s="91"/>
      <c r="Y1440" s="91"/>
    </row>
    <row r="1441" spans="17:25" x14ac:dyDescent="0.2">
      <c r="Q1441" s="76"/>
      <c r="S1441" s="76"/>
      <c r="T1441" s="76"/>
      <c r="U1441" s="76"/>
      <c r="V1441" s="76"/>
      <c r="X1441" s="91"/>
      <c r="Y1441" s="91"/>
    </row>
    <row r="1442" spans="17:25" x14ac:dyDescent="0.2">
      <c r="Q1442" s="76"/>
      <c r="S1442" s="76"/>
      <c r="T1442" s="76"/>
      <c r="U1442" s="76"/>
      <c r="V1442" s="76"/>
      <c r="X1442" s="91"/>
      <c r="Y1442" s="91"/>
    </row>
    <row r="1443" spans="17:25" x14ac:dyDescent="0.2">
      <c r="Q1443" s="76"/>
      <c r="S1443" s="76"/>
      <c r="T1443" s="76"/>
      <c r="U1443" s="76"/>
      <c r="V1443" s="76"/>
      <c r="X1443" s="91"/>
      <c r="Y1443" s="91"/>
    </row>
    <row r="1444" spans="17:25" x14ac:dyDescent="0.2">
      <c r="Q1444" s="76"/>
      <c r="S1444" s="76"/>
      <c r="T1444" s="76"/>
      <c r="U1444" s="76"/>
      <c r="V1444" s="76"/>
      <c r="X1444" s="91"/>
      <c r="Y1444" s="91"/>
    </row>
    <row r="1445" spans="17:25" x14ac:dyDescent="0.2">
      <c r="Q1445" s="76"/>
      <c r="S1445" s="76"/>
      <c r="T1445" s="76"/>
      <c r="U1445" s="76"/>
      <c r="V1445" s="76"/>
      <c r="X1445" s="91"/>
      <c r="Y1445" s="91"/>
    </row>
    <row r="1446" spans="17:25" x14ac:dyDescent="0.2">
      <c r="Q1446" s="76"/>
      <c r="S1446" s="76"/>
      <c r="T1446" s="76"/>
      <c r="U1446" s="76"/>
      <c r="V1446" s="76"/>
      <c r="X1446" s="91"/>
      <c r="Y1446" s="91"/>
    </row>
    <row r="1447" spans="17:25" x14ac:dyDescent="0.2">
      <c r="Q1447" s="76"/>
      <c r="S1447" s="76"/>
      <c r="T1447" s="76"/>
      <c r="U1447" s="76"/>
      <c r="V1447" s="76"/>
      <c r="X1447" s="91"/>
      <c r="Y1447" s="91"/>
    </row>
    <row r="1448" spans="17:25" x14ac:dyDescent="0.2">
      <c r="Q1448" s="76"/>
      <c r="S1448" s="76"/>
      <c r="T1448" s="76"/>
      <c r="U1448" s="76"/>
      <c r="V1448" s="76"/>
      <c r="X1448" s="91"/>
      <c r="Y1448" s="91"/>
    </row>
    <row r="1449" spans="17:25" x14ac:dyDescent="0.2">
      <c r="Q1449" s="76"/>
      <c r="S1449" s="76"/>
      <c r="T1449" s="76"/>
      <c r="U1449" s="76"/>
      <c r="V1449" s="76"/>
      <c r="X1449" s="91"/>
      <c r="Y1449" s="91"/>
    </row>
    <row r="1450" spans="17:25" x14ac:dyDescent="0.2">
      <c r="Q1450" s="76"/>
      <c r="S1450" s="76"/>
      <c r="T1450" s="76"/>
      <c r="U1450" s="76"/>
      <c r="V1450" s="76"/>
      <c r="X1450" s="91"/>
      <c r="Y1450" s="91"/>
    </row>
    <row r="1451" spans="17:25" x14ac:dyDescent="0.2">
      <c r="Q1451" s="76"/>
      <c r="S1451" s="76"/>
      <c r="T1451" s="76"/>
      <c r="U1451" s="76"/>
      <c r="V1451" s="76"/>
      <c r="X1451" s="91"/>
      <c r="Y1451" s="91"/>
    </row>
    <row r="1452" spans="17:25" x14ac:dyDescent="0.2">
      <c r="Q1452" s="76"/>
      <c r="S1452" s="76"/>
      <c r="T1452" s="76"/>
      <c r="U1452" s="76"/>
      <c r="V1452" s="76"/>
      <c r="X1452" s="91"/>
      <c r="Y1452" s="91"/>
    </row>
    <row r="1453" spans="17:25" x14ac:dyDescent="0.2">
      <c r="Q1453" s="76"/>
      <c r="S1453" s="76"/>
      <c r="T1453" s="76"/>
      <c r="U1453" s="76"/>
      <c r="V1453" s="76"/>
      <c r="X1453" s="91"/>
      <c r="Y1453" s="91"/>
    </row>
    <row r="1454" spans="17:25" x14ac:dyDescent="0.2">
      <c r="Q1454" s="76"/>
      <c r="S1454" s="76"/>
      <c r="T1454" s="76"/>
      <c r="U1454" s="76"/>
      <c r="V1454" s="76"/>
      <c r="X1454" s="91"/>
      <c r="Y1454" s="91"/>
    </row>
    <row r="1455" spans="17:25" x14ac:dyDescent="0.2">
      <c r="Q1455" s="76"/>
      <c r="S1455" s="76"/>
      <c r="T1455" s="76"/>
      <c r="U1455" s="76"/>
      <c r="V1455" s="76"/>
      <c r="X1455" s="91"/>
      <c r="Y1455" s="91"/>
    </row>
    <row r="1456" spans="17:25" x14ac:dyDescent="0.2">
      <c r="Q1456" s="76"/>
      <c r="S1456" s="76"/>
      <c r="T1456" s="76"/>
      <c r="U1456" s="76"/>
      <c r="V1456" s="76"/>
      <c r="X1456" s="91"/>
      <c r="Y1456" s="91"/>
    </row>
    <row r="1457" spans="17:25" x14ac:dyDescent="0.2">
      <c r="Q1457" s="76"/>
      <c r="S1457" s="76"/>
      <c r="T1457" s="76"/>
      <c r="U1457" s="76"/>
      <c r="V1457" s="76"/>
      <c r="X1457" s="91"/>
      <c r="Y1457" s="91"/>
    </row>
    <row r="1458" spans="17:25" x14ac:dyDescent="0.2">
      <c r="Q1458" s="76"/>
      <c r="S1458" s="76"/>
      <c r="T1458" s="76"/>
      <c r="U1458" s="76"/>
      <c r="V1458" s="76"/>
      <c r="X1458" s="91"/>
      <c r="Y1458" s="91"/>
    </row>
    <row r="1459" spans="17:25" x14ac:dyDescent="0.2">
      <c r="Q1459" s="76"/>
      <c r="S1459" s="76"/>
      <c r="T1459" s="76"/>
      <c r="U1459" s="76"/>
      <c r="V1459" s="76"/>
      <c r="X1459" s="91"/>
      <c r="Y1459" s="91"/>
    </row>
    <row r="1460" spans="17:25" x14ac:dyDescent="0.2">
      <c r="Q1460" s="76"/>
      <c r="S1460" s="76"/>
      <c r="T1460" s="76"/>
      <c r="U1460" s="76"/>
      <c r="V1460" s="76"/>
      <c r="X1460" s="91"/>
      <c r="Y1460" s="91"/>
    </row>
    <row r="1461" spans="17:25" x14ac:dyDescent="0.2">
      <c r="Q1461" s="76"/>
      <c r="S1461" s="76"/>
      <c r="T1461" s="76"/>
      <c r="U1461" s="76"/>
      <c r="V1461" s="76"/>
      <c r="X1461" s="91"/>
      <c r="Y1461" s="91"/>
    </row>
    <row r="1462" spans="17:25" x14ac:dyDescent="0.2">
      <c r="Q1462" s="76"/>
      <c r="S1462" s="76"/>
      <c r="T1462" s="76"/>
      <c r="U1462" s="76"/>
      <c r="V1462" s="76"/>
      <c r="X1462" s="91"/>
      <c r="Y1462" s="91"/>
    </row>
    <row r="1463" spans="17:25" x14ac:dyDescent="0.2">
      <c r="Q1463" s="76"/>
      <c r="S1463" s="76"/>
      <c r="T1463" s="76"/>
      <c r="U1463" s="76"/>
      <c r="V1463" s="76"/>
      <c r="X1463" s="91"/>
      <c r="Y1463" s="91"/>
    </row>
    <row r="1464" spans="17:25" x14ac:dyDescent="0.2">
      <c r="Q1464" s="76"/>
      <c r="S1464" s="76"/>
      <c r="T1464" s="76"/>
      <c r="U1464" s="76"/>
      <c r="V1464" s="76"/>
      <c r="X1464" s="91"/>
      <c r="Y1464" s="91"/>
    </row>
    <row r="1465" spans="17:25" x14ac:dyDescent="0.2">
      <c r="Q1465" s="76"/>
      <c r="S1465" s="76"/>
      <c r="T1465" s="76"/>
      <c r="U1465" s="76"/>
      <c r="V1465" s="76"/>
      <c r="X1465" s="91"/>
      <c r="Y1465" s="91"/>
    </row>
    <row r="1466" spans="17:25" x14ac:dyDescent="0.2">
      <c r="Q1466" s="76"/>
      <c r="S1466" s="76"/>
      <c r="T1466" s="76"/>
      <c r="U1466" s="76"/>
      <c r="V1466" s="76"/>
      <c r="X1466" s="91"/>
      <c r="Y1466" s="91"/>
    </row>
    <row r="1467" spans="17:25" x14ac:dyDescent="0.2">
      <c r="Q1467" s="76"/>
      <c r="S1467" s="76"/>
      <c r="T1467" s="76"/>
      <c r="U1467" s="76"/>
      <c r="V1467" s="76"/>
      <c r="X1467" s="91"/>
      <c r="Y1467" s="91"/>
    </row>
    <row r="1468" spans="17:25" x14ac:dyDescent="0.2">
      <c r="Q1468" s="76"/>
      <c r="S1468" s="76"/>
      <c r="T1468" s="76"/>
      <c r="U1468" s="76"/>
      <c r="V1468" s="76"/>
      <c r="X1468" s="91"/>
      <c r="Y1468" s="91"/>
    </row>
    <row r="1469" spans="17:25" x14ac:dyDescent="0.2">
      <c r="Q1469" s="76"/>
      <c r="S1469" s="76"/>
      <c r="T1469" s="76"/>
      <c r="U1469" s="76"/>
      <c r="V1469" s="76"/>
      <c r="X1469" s="91"/>
      <c r="Y1469" s="91"/>
    </row>
    <row r="1470" spans="17:25" x14ac:dyDescent="0.2">
      <c r="Q1470" s="76"/>
      <c r="S1470" s="76"/>
      <c r="T1470" s="76"/>
      <c r="U1470" s="76"/>
      <c r="V1470" s="76"/>
      <c r="X1470" s="91"/>
      <c r="Y1470" s="91"/>
    </row>
    <row r="1471" spans="17:25" x14ac:dyDescent="0.2">
      <c r="Q1471" s="76"/>
      <c r="S1471" s="76"/>
      <c r="T1471" s="76"/>
      <c r="U1471" s="76"/>
      <c r="V1471" s="76"/>
      <c r="X1471" s="91"/>
      <c r="Y1471" s="91"/>
    </row>
    <row r="1472" spans="17:25" x14ac:dyDescent="0.2">
      <c r="Q1472" s="76"/>
      <c r="S1472" s="76"/>
      <c r="T1472" s="76"/>
      <c r="U1472" s="76"/>
      <c r="V1472" s="76"/>
      <c r="X1472" s="91"/>
      <c r="Y1472" s="91"/>
    </row>
    <row r="1473" spans="17:25" x14ac:dyDescent="0.2">
      <c r="Q1473" s="76"/>
      <c r="S1473" s="76"/>
      <c r="T1473" s="76"/>
      <c r="U1473" s="76"/>
      <c r="V1473" s="76"/>
      <c r="X1473" s="91"/>
      <c r="Y1473" s="91"/>
    </row>
    <row r="1474" spans="17:25" x14ac:dyDescent="0.2">
      <c r="Q1474" s="76"/>
      <c r="S1474" s="76"/>
      <c r="T1474" s="76"/>
      <c r="U1474" s="76"/>
      <c r="V1474" s="76"/>
      <c r="X1474" s="91"/>
      <c r="Y1474" s="91"/>
    </row>
    <row r="1475" spans="17:25" x14ac:dyDescent="0.2">
      <c r="Q1475" s="76"/>
      <c r="S1475" s="76"/>
      <c r="T1475" s="76"/>
      <c r="U1475" s="76"/>
      <c r="V1475" s="76"/>
      <c r="X1475" s="91"/>
      <c r="Y1475" s="91"/>
    </row>
    <row r="1476" spans="17:25" x14ac:dyDescent="0.2">
      <c r="Q1476" s="76"/>
      <c r="S1476" s="76"/>
      <c r="T1476" s="76"/>
      <c r="U1476" s="76"/>
      <c r="V1476" s="76"/>
      <c r="X1476" s="91"/>
      <c r="Y1476" s="91"/>
    </row>
    <row r="1477" spans="17:25" x14ac:dyDescent="0.2">
      <c r="Q1477" s="76"/>
      <c r="S1477" s="76"/>
      <c r="T1477" s="76"/>
      <c r="U1477" s="76"/>
      <c r="V1477" s="76"/>
      <c r="X1477" s="91"/>
      <c r="Y1477" s="91"/>
    </row>
    <row r="1478" spans="17:25" x14ac:dyDescent="0.2">
      <c r="Q1478" s="76"/>
      <c r="S1478" s="76"/>
      <c r="T1478" s="76"/>
      <c r="U1478" s="76"/>
      <c r="V1478" s="76"/>
      <c r="X1478" s="91"/>
      <c r="Y1478" s="91"/>
    </row>
    <row r="1479" spans="17:25" x14ac:dyDescent="0.2">
      <c r="Q1479" s="76"/>
      <c r="S1479" s="76"/>
      <c r="T1479" s="76"/>
      <c r="U1479" s="76"/>
      <c r="V1479" s="76"/>
      <c r="X1479" s="91"/>
      <c r="Y1479" s="91"/>
    </row>
    <row r="1480" spans="17:25" x14ac:dyDescent="0.2">
      <c r="Q1480" s="76"/>
      <c r="S1480" s="76"/>
      <c r="T1480" s="76"/>
      <c r="U1480" s="76"/>
      <c r="V1480" s="76"/>
      <c r="X1480" s="91"/>
      <c r="Y1480" s="91"/>
    </row>
    <row r="1481" spans="17:25" x14ac:dyDescent="0.2">
      <c r="Q1481" s="76"/>
      <c r="S1481" s="76"/>
      <c r="T1481" s="76"/>
      <c r="U1481" s="76"/>
      <c r="V1481" s="76"/>
      <c r="X1481" s="91"/>
      <c r="Y1481" s="91"/>
    </row>
    <row r="1482" spans="17:25" x14ac:dyDescent="0.2">
      <c r="Q1482" s="76"/>
      <c r="S1482" s="76"/>
      <c r="T1482" s="76"/>
      <c r="U1482" s="76"/>
      <c r="V1482" s="76"/>
      <c r="X1482" s="91"/>
      <c r="Y1482" s="91"/>
    </row>
    <row r="1483" spans="17:25" x14ac:dyDescent="0.2">
      <c r="Q1483" s="76"/>
      <c r="S1483" s="76"/>
      <c r="T1483" s="76"/>
      <c r="U1483" s="76"/>
      <c r="V1483" s="76"/>
      <c r="X1483" s="91"/>
      <c r="Y1483" s="91"/>
    </row>
    <row r="1484" spans="17:25" x14ac:dyDescent="0.2">
      <c r="Q1484" s="76"/>
      <c r="S1484" s="76"/>
      <c r="T1484" s="76"/>
      <c r="U1484" s="76"/>
      <c r="V1484" s="76"/>
      <c r="X1484" s="91"/>
      <c r="Y1484" s="91"/>
    </row>
    <row r="1485" spans="17:25" x14ac:dyDescent="0.2">
      <c r="Q1485" s="76"/>
      <c r="S1485" s="76"/>
      <c r="T1485" s="76"/>
      <c r="U1485" s="76"/>
      <c r="V1485" s="76"/>
      <c r="X1485" s="91"/>
      <c r="Y1485" s="91"/>
    </row>
    <row r="1486" spans="17:25" x14ac:dyDescent="0.2">
      <c r="Q1486" s="76"/>
      <c r="S1486" s="76"/>
      <c r="T1486" s="76"/>
      <c r="U1486" s="76"/>
      <c r="V1486" s="76"/>
      <c r="X1486" s="91"/>
      <c r="Y1486" s="91"/>
    </row>
    <row r="1487" spans="17:25" x14ac:dyDescent="0.2">
      <c r="Q1487" s="76"/>
      <c r="S1487" s="76"/>
      <c r="T1487" s="76"/>
      <c r="U1487" s="76"/>
      <c r="V1487" s="76"/>
      <c r="X1487" s="91"/>
      <c r="Y1487" s="91"/>
    </row>
    <row r="1488" spans="17:25" x14ac:dyDescent="0.2">
      <c r="Q1488" s="76"/>
      <c r="S1488" s="76"/>
      <c r="T1488" s="76"/>
      <c r="U1488" s="76"/>
      <c r="V1488" s="76"/>
      <c r="X1488" s="91"/>
      <c r="Y1488" s="91"/>
    </row>
    <row r="1489" spans="17:25" x14ac:dyDescent="0.2">
      <c r="Q1489" s="76"/>
      <c r="S1489" s="76"/>
      <c r="T1489" s="76"/>
      <c r="U1489" s="76"/>
      <c r="V1489" s="76"/>
      <c r="X1489" s="91"/>
      <c r="Y1489" s="91"/>
    </row>
    <row r="1490" spans="17:25" x14ac:dyDescent="0.2">
      <c r="Q1490" s="76"/>
      <c r="S1490" s="76"/>
      <c r="T1490" s="76"/>
      <c r="U1490" s="76"/>
      <c r="V1490" s="76"/>
      <c r="X1490" s="91"/>
      <c r="Y1490" s="91"/>
    </row>
    <row r="1491" spans="17:25" x14ac:dyDescent="0.2">
      <c r="Q1491" s="76"/>
      <c r="S1491" s="76"/>
      <c r="T1491" s="76"/>
      <c r="U1491" s="76"/>
      <c r="V1491" s="76"/>
      <c r="X1491" s="91"/>
      <c r="Y1491" s="91"/>
    </row>
    <row r="1492" spans="17:25" x14ac:dyDescent="0.2">
      <c r="Q1492" s="76"/>
      <c r="S1492" s="76"/>
      <c r="T1492" s="76"/>
      <c r="U1492" s="76"/>
      <c r="V1492" s="76"/>
      <c r="X1492" s="91"/>
      <c r="Y1492" s="91"/>
    </row>
    <row r="1493" spans="17:25" x14ac:dyDescent="0.2">
      <c r="Q1493" s="76"/>
      <c r="S1493" s="76"/>
      <c r="T1493" s="76"/>
      <c r="U1493" s="76"/>
      <c r="V1493" s="76"/>
      <c r="X1493" s="91"/>
      <c r="Y1493" s="91"/>
    </row>
    <row r="1494" spans="17:25" x14ac:dyDescent="0.2">
      <c r="Q1494" s="76"/>
      <c r="S1494" s="76"/>
      <c r="T1494" s="76"/>
      <c r="U1494" s="76"/>
      <c r="V1494" s="76"/>
      <c r="X1494" s="91"/>
      <c r="Y1494" s="91"/>
    </row>
    <row r="1495" spans="17:25" x14ac:dyDescent="0.2">
      <c r="Q1495" s="76"/>
      <c r="S1495" s="76"/>
      <c r="T1495" s="76"/>
      <c r="U1495" s="76"/>
      <c r="V1495" s="76"/>
      <c r="X1495" s="91"/>
      <c r="Y1495" s="91"/>
    </row>
    <row r="1496" spans="17:25" x14ac:dyDescent="0.2">
      <c r="Q1496" s="76"/>
      <c r="S1496" s="76"/>
      <c r="T1496" s="76"/>
      <c r="U1496" s="76"/>
      <c r="V1496" s="76"/>
      <c r="X1496" s="91"/>
      <c r="Y1496" s="91"/>
    </row>
    <row r="1497" spans="17:25" x14ac:dyDescent="0.2">
      <c r="Q1497" s="76"/>
      <c r="S1497" s="76"/>
      <c r="T1497" s="76"/>
      <c r="U1497" s="76"/>
      <c r="V1497" s="76"/>
      <c r="X1497" s="91"/>
      <c r="Y1497" s="91"/>
    </row>
    <row r="1498" spans="17:25" x14ac:dyDescent="0.2">
      <c r="Q1498" s="76"/>
      <c r="S1498" s="76"/>
      <c r="T1498" s="76"/>
      <c r="U1498" s="76"/>
      <c r="V1498" s="76"/>
      <c r="X1498" s="91"/>
      <c r="Y1498" s="91"/>
    </row>
    <row r="1499" spans="17:25" x14ac:dyDescent="0.2">
      <c r="Q1499" s="76"/>
      <c r="S1499" s="76"/>
      <c r="T1499" s="76"/>
      <c r="U1499" s="76"/>
      <c r="V1499" s="76"/>
      <c r="X1499" s="91"/>
      <c r="Y1499" s="91"/>
    </row>
    <row r="1500" spans="17:25" x14ac:dyDescent="0.2">
      <c r="Q1500" s="76"/>
      <c r="S1500" s="76"/>
      <c r="T1500" s="76"/>
      <c r="U1500" s="76"/>
      <c r="V1500" s="76"/>
      <c r="X1500" s="91"/>
      <c r="Y1500" s="91"/>
    </row>
    <row r="1501" spans="17:25" x14ac:dyDescent="0.2">
      <c r="Q1501" s="76"/>
      <c r="S1501" s="76"/>
      <c r="T1501" s="76"/>
      <c r="U1501" s="76"/>
      <c r="V1501" s="76"/>
      <c r="X1501" s="91"/>
      <c r="Y1501" s="91"/>
    </row>
    <row r="1502" spans="17:25" x14ac:dyDescent="0.2">
      <c r="Q1502" s="76"/>
      <c r="S1502" s="76"/>
      <c r="T1502" s="76"/>
      <c r="U1502" s="76"/>
      <c r="V1502" s="76"/>
      <c r="X1502" s="91"/>
      <c r="Y1502" s="91"/>
    </row>
    <row r="1503" spans="17:25" x14ac:dyDescent="0.2">
      <c r="Q1503" s="76"/>
      <c r="S1503" s="76"/>
      <c r="T1503" s="76"/>
      <c r="U1503" s="76"/>
      <c r="V1503" s="76"/>
      <c r="X1503" s="91"/>
      <c r="Y1503" s="91"/>
    </row>
    <row r="1504" spans="17:25" x14ac:dyDescent="0.2">
      <c r="Q1504" s="76"/>
      <c r="S1504" s="76"/>
      <c r="T1504" s="76"/>
      <c r="U1504" s="76"/>
      <c r="V1504" s="76"/>
      <c r="X1504" s="91"/>
      <c r="Y1504" s="91"/>
    </row>
    <row r="1505" spans="17:25" x14ac:dyDescent="0.2">
      <c r="Q1505" s="76"/>
      <c r="S1505" s="76"/>
      <c r="T1505" s="76"/>
      <c r="U1505" s="76"/>
      <c r="V1505" s="76"/>
      <c r="X1505" s="91"/>
      <c r="Y1505" s="91"/>
    </row>
    <row r="1506" spans="17:25" x14ac:dyDescent="0.2">
      <c r="Q1506" s="76"/>
      <c r="S1506" s="76"/>
      <c r="T1506" s="76"/>
      <c r="U1506" s="76"/>
      <c r="V1506" s="76"/>
      <c r="X1506" s="91"/>
      <c r="Y1506" s="91"/>
    </row>
    <row r="1507" spans="17:25" x14ac:dyDescent="0.2">
      <c r="Q1507" s="76"/>
      <c r="S1507" s="76"/>
      <c r="T1507" s="76"/>
      <c r="U1507" s="76"/>
      <c r="V1507" s="76"/>
      <c r="X1507" s="91"/>
      <c r="Y1507" s="91"/>
    </row>
    <row r="1508" spans="17:25" x14ac:dyDescent="0.2">
      <c r="Q1508" s="76"/>
      <c r="S1508" s="76"/>
      <c r="T1508" s="76"/>
      <c r="U1508" s="76"/>
      <c r="V1508" s="76"/>
      <c r="X1508" s="91"/>
      <c r="Y1508" s="91"/>
    </row>
    <row r="1509" spans="17:25" x14ac:dyDescent="0.2">
      <c r="Q1509" s="76"/>
      <c r="S1509" s="76"/>
      <c r="T1509" s="76"/>
      <c r="U1509" s="76"/>
      <c r="V1509" s="76"/>
      <c r="X1509" s="91"/>
      <c r="Y1509" s="91"/>
    </row>
    <row r="1510" spans="17:25" x14ac:dyDescent="0.2">
      <c r="Q1510" s="76"/>
      <c r="S1510" s="76"/>
      <c r="T1510" s="76"/>
      <c r="U1510" s="76"/>
      <c r="V1510" s="76"/>
      <c r="X1510" s="91"/>
      <c r="Y1510" s="91"/>
    </row>
    <row r="1511" spans="17:25" x14ac:dyDescent="0.2">
      <c r="Q1511" s="76"/>
      <c r="S1511" s="76"/>
      <c r="T1511" s="76"/>
      <c r="U1511" s="76"/>
      <c r="V1511" s="76"/>
      <c r="X1511" s="91"/>
      <c r="Y1511" s="91"/>
    </row>
    <row r="1512" spans="17:25" x14ac:dyDescent="0.2">
      <c r="Q1512" s="76"/>
      <c r="S1512" s="76"/>
      <c r="T1512" s="76"/>
      <c r="U1512" s="76"/>
      <c r="V1512" s="76"/>
      <c r="X1512" s="91"/>
      <c r="Y1512" s="91"/>
    </row>
    <row r="1513" spans="17:25" x14ac:dyDescent="0.2">
      <c r="Q1513" s="76"/>
      <c r="S1513" s="76"/>
      <c r="T1513" s="76"/>
      <c r="U1513" s="76"/>
      <c r="V1513" s="76"/>
      <c r="X1513" s="91"/>
      <c r="Y1513" s="91"/>
    </row>
    <row r="1514" spans="17:25" x14ac:dyDescent="0.2">
      <c r="Q1514" s="76"/>
      <c r="S1514" s="76"/>
      <c r="T1514" s="76"/>
      <c r="U1514" s="76"/>
      <c r="V1514" s="76"/>
      <c r="X1514" s="91"/>
      <c r="Y1514" s="91"/>
    </row>
    <row r="1515" spans="17:25" x14ac:dyDescent="0.2">
      <c r="Q1515" s="76"/>
      <c r="S1515" s="76"/>
      <c r="T1515" s="76"/>
      <c r="U1515" s="76"/>
      <c r="V1515" s="76"/>
      <c r="X1515" s="91"/>
      <c r="Y1515" s="91"/>
    </row>
    <row r="1516" spans="17:25" x14ac:dyDescent="0.2">
      <c r="Q1516" s="76"/>
      <c r="S1516" s="76"/>
      <c r="T1516" s="76"/>
      <c r="U1516" s="76"/>
      <c r="V1516" s="76"/>
      <c r="X1516" s="91"/>
      <c r="Y1516" s="91"/>
    </row>
    <row r="1517" spans="17:25" x14ac:dyDescent="0.2">
      <c r="Q1517" s="76"/>
      <c r="S1517" s="76"/>
      <c r="T1517" s="76"/>
      <c r="U1517" s="76"/>
      <c r="V1517" s="76"/>
      <c r="X1517" s="91"/>
      <c r="Y1517" s="91"/>
    </row>
    <row r="1518" spans="17:25" x14ac:dyDescent="0.2">
      <c r="Q1518" s="76"/>
      <c r="S1518" s="76"/>
      <c r="T1518" s="76"/>
      <c r="U1518" s="76"/>
      <c r="V1518" s="76"/>
      <c r="X1518" s="91"/>
      <c r="Y1518" s="91"/>
    </row>
    <row r="1519" spans="17:25" x14ac:dyDescent="0.2">
      <c r="Q1519" s="76"/>
      <c r="S1519" s="76"/>
      <c r="T1519" s="76"/>
      <c r="U1519" s="76"/>
      <c r="V1519" s="76"/>
      <c r="X1519" s="91"/>
      <c r="Y1519" s="91"/>
    </row>
    <row r="1520" spans="17:25" x14ac:dyDescent="0.2">
      <c r="Q1520" s="76"/>
      <c r="S1520" s="76"/>
      <c r="T1520" s="76"/>
      <c r="U1520" s="76"/>
      <c r="V1520" s="76"/>
      <c r="X1520" s="91"/>
      <c r="Y1520" s="91"/>
    </row>
    <row r="1521" spans="17:25" x14ac:dyDescent="0.2">
      <c r="Q1521" s="76"/>
      <c r="S1521" s="76"/>
      <c r="T1521" s="76"/>
      <c r="U1521" s="76"/>
      <c r="V1521" s="76"/>
      <c r="X1521" s="91"/>
      <c r="Y1521" s="91"/>
    </row>
    <row r="1522" spans="17:25" x14ac:dyDescent="0.2">
      <c r="Q1522" s="76"/>
      <c r="S1522" s="76"/>
      <c r="T1522" s="76"/>
      <c r="U1522" s="76"/>
      <c r="V1522" s="76"/>
      <c r="X1522" s="91"/>
      <c r="Y1522" s="91"/>
    </row>
    <row r="1523" spans="17:25" x14ac:dyDescent="0.2">
      <c r="Q1523" s="76"/>
      <c r="S1523" s="76"/>
      <c r="T1523" s="76"/>
      <c r="U1523" s="76"/>
      <c r="V1523" s="76"/>
      <c r="X1523" s="91"/>
      <c r="Y1523" s="91"/>
    </row>
    <row r="1524" spans="17:25" x14ac:dyDescent="0.2">
      <c r="Q1524" s="76"/>
      <c r="S1524" s="76"/>
      <c r="T1524" s="76"/>
      <c r="U1524" s="76"/>
      <c r="V1524" s="76"/>
      <c r="X1524" s="91"/>
      <c r="Y1524" s="91"/>
    </row>
    <row r="1525" spans="17:25" x14ac:dyDescent="0.2">
      <c r="Q1525" s="76"/>
      <c r="S1525" s="76"/>
      <c r="T1525" s="76"/>
      <c r="U1525" s="76"/>
      <c r="V1525" s="76"/>
      <c r="X1525" s="91"/>
      <c r="Y1525" s="91"/>
    </row>
    <row r="1526" spans="17:25" x14ac:dyDescent="0.2">
      <c r="Q1526" s="76"/>
      <c r="S1526" s="76"/>
      <c r="T1526" s="76"/>
      <c r="U1526" s="76"/>
      <c r="V1526" s="76"/>
      <c r="X1526" s="91"/>
      <c r="Y1526" s="91"/>
    </row>
    <row r="1527" spans="17:25" x14ac:dyDescent="0.2">
      <c r="Q1527" s="76"/>
      <c r="S1527" s="76"/>
      <c r="T1527" s="76"/>
      <c r="U1527" s="76"/>
      <c r="V1527" s="76"/>
      <c r="X1527" s="91"/>
      <c r="Y1527" s="91"/>
    </row>
    <row r="1528" spans="17:25" x14ac:dyDescent="0.2">
      <c r="Q1528" s="76"/>
      <c r="S1528" s="76"/>
      <c r="T1528" s="76"/>
      <c r="U1528" s="76"/>
      <c r="V1528" s="76"/>
      <c r="X1528" s="91"/>
      <c r="Y1528" s="91"/>
    </row>
    <row r="1529" spans="17:25" x14ac:dyDescent="0.2">
      <c r="Q1529" s="76"/>
      <c r="S1529" s="76"/>
      <c r="T1529" s="76"/>
      <c r="U1529" s="76"/>
      <c r="V1529" s="76"/>
      <c r="X1529" s="91"/>
      <c r="Y1529" s="91"/>
    </row>
    <row r="1530" spans="17:25" x14ac:dyDescent="0.2">
      <c r="Q1530" s="76"/>
      <c r="S1530" s="76"/>
      <c r="T1530" s="76"/>
      <c r="U1530" s="76"/>
      <c r="V1530" s="76"/>
      <c r="X1530" s="91"/>
      <c r="Y1530" s="91"/>
    </row>
    <row r="1531" spans="17:25" x14ac:dyDescent="0.2">
      <c r="Q1531" s="76"/>
      <c r="S1531" s="76"/>
      <c r="T1531" s="76"/>
      <c r="U1531" s="76"/>
      <c r="V1531" s="76"/>
      <c r="X1531" s="91"/>
      <c r="Y1531" s="91"/>
    </row>
    <row r="1532" spans="17:25" x14ac:dyDescent="0.2">
      <c r="Q1532" s="76"/>
      <c r="S1532" s="76"/>
      <c r="T1532" s="76"/>
      <c r="U1532" s="76"/>
      <c r="V1532" s="76"/>
      <c r="X1532" s="91"/>
      <c r="Y1532" s="91"/>
    </row>
    <row r="1533" spans="17:25" x14ac:dyDescent="0.2">
      <c r="Q1533" s="76"/>
      <c r="S1533" s="76"/>
      <c r="T1533" s="76"/>
      <c r="U1533" s="76"/>
      <c r="V1533" s="76"/>
      <c r="X1533" s="91"/>
      <c r="Y1533" s="91"/>
    </row>
    <row r="1534" spans="17:25" x14ac:dyDescent="0.2">
      <c r="Q1534" s="76"/>
      <c r="S1534" s="76"/>
      <c r="T1534" s="76"/>
      <c r="U1534" s="76"/>
      <c r="V1534" s="76"/>
      <c r="X1534" s="91"/>
      <c r="Y1534" s="91"/>
    </row>
    <row r="1535" spans="17:25" x14ac:dyDescent="0.2">
      <c r="Q1535" s="76"/>
      <c r="S1535" s="76"/>
      <c r="T1535" s="76"/>
      <c r="U1535" s="76"/>
      <c r="V1535" s="76"/>
      <c r="X1535" s="91"/>
      <c r="Y1535" s="91"/>
    </row>
    <row r="1536" spans="17:25" x14ac:dyDescent="0.2">
      <c r="Q1536" s="76"/>
      <c r="S1536" s="76"/>
      <c r="T1536" s="76"/>
      <c r="U1536" s="76"/>
      <c r="V1536" s="76"/>
      <c r="X1536" s="91"/>
      <c r="Y1536" s="91"/>
    </row>
    <row r="1537" spans="17:25" x14ac:dyDescent="0.2">
      <c r="Q1537" s="76"/>
      <c r="S1537" s="76"/>
      <c r="T1537" s="76"/>
      <c r="U1537" s="76"/>
      <c r="V1537" s="76"/>
      <c r="X1537" s="91"/>
      <c r="Y1537" s="91"/>
    </row>
    <row r="1538" spans="17:25" x14ac:dyDescent="0.2">
      <c r="Q1538" s="76"/>
      <c r="S1538" s="76"/>
      <c r="T1538" s="76"/>
      <c r="U1538" s="76"/>
      <c r="V1538" s="76"/>
      <c r="X1538" s="91"/>
      <c r="Y1538" s="91"/>
    </row>
    <row r="1539" spans="17:25" x14ac:dyDescent="0.2">
      <c r="Q1539" s="76"/>
      <c r="S1539" s="76"/>
      <c r="T1539" s="76"/>
      <c r="U1539" s="76"/>
      <c r="V1539" s="76"/>
      <c r="X1539" s="91"/>
      <c r="Y1539" s="91"/>
    </row>
    <row r="1540" spans="17:25" x14ac:dyDescent="0.2">
      <c r="Q1540" s="76"/>
      <c r="S1540" s="76"/>
      <c r="T1540" s="76"/>
      <c r="U1540" s="76"/>
      <c r="V1540" s="76"/>
      <c r="X1540" s="91"/>
      <c r="Y1540" s="91"/>
    </row>
    <row r="1541" spans="17:25" x14ac:dyDescent="0.2">
      <c r="Q1541" s="76"/>
      <c r="S1541" s="76"/>
      <c r="T1541" s="76"/>
      <c r="U1541" s="76"/>
      <c r="V1541" s="76"/>
      <c r="X1541" s="91"/>
      <c r="Y1541" s="91"/>
    </row>
    <row r="1542" spans="17:25" x14ac:dyDescent="0.2">
      <c r="Q1542" s="76"/>
      <c r="S1542" s="76"/>
      <c r="T1542" s="76"/>
      <c r="U1542" s="76"/>
      <c r="V1542" s="76"/>
      <c r="X1542" s="91"/>
      <c r="Y1542" s="91"/>
    </row>
    <row r="1543" spans="17:25" x14ac:dyDescent="0.2">
      <c r="Q1543" s="76"/>
      <c r="S1543" s="76"/>
      <c r="T1543" s="76"/>
      <c r="U1543" s="76"/>
      <c r="V1543" s="76"/>
      <c r="X1543" s="91"/>
      <c r="Y1543" s="91"/>
    </row>
    <row r="1544" spans="17:25" x14ac:dyDescent="0.2">
      <c r="Q1544" s="76"/>
      <c r="S1544" s="76"/>
      <c r="T1544" s="76"/>
      <c r="U1544" s="76"/>
      <c r="V1544" s="76"/>
      <c r="X1544" s="91"/>
      <c r="Y1544" s="91"/>
    </row>
    <row r="1545" spans="17:25" x14ac:dyDescent="0.2">
      <c r="Q1545" s="76"/>
      <c r="S1545" s="76"/>
      <c r="T1545" s="76"/>
      <c r="U1545" s="76"/>
      <c r="V1545" s="76"/>
      <c r="X1545" s="91"/>
      <c r="Y1545" s="91"/>
    </row>
    <row r="1546" spans="17:25" x14ac:dyDescent="0.2">
      <c r="Q1546" s="76"/>
      <c r="S1546" s="76"/>
      <c r="T1546" s="76"/>
      <c r="U1546" s="76"/>
      <c r="V1546" s="76"/>
      <c r="X1546" s="91"/>
      <c r="Y1546" s="91"/>
    </row>
    <row r="1547" spans="17:25" x14ac:dyDescent="0.2">
      <c r="Q1547" s="76"/>
      <c r="S1547" s="76"/>
      <c r="T1547" s="76"/>
      <c r="U1547" s="76"/>
      <c r="V1547" s="76"/>
      <c r="X1547" s="91"/>
      <c r="Y1547" s="91"/>
    </row>
    <row r="1548" spans="17:25" x14ac:dyDescent="0.2">
      <c r="Q1548" s="76"/>
      <c r="S1548" s="76"/>
      <c r="T1548" s="76"/>
      <c r="U1548" s="76"/>
      <c r="V1548" s="76"/>
      <c r="X1548" s="91"/>
      <c r="Y1548" s="91"/>
    </row>
    <row r="1549" spans="17:25" x14ac:dyDescent="0.2">
      <c r="Q1549" s="76"/>
      <c r="S1549" s="76"/>
      <c r="T1549" s="76"/>
      <c r="U1549" s="76"/>
      <c r="V1549" s="76"/>
      <c r="X1549" s="91"/>
      <c r="Y1549" s="91"/>
    </row>
    <row r="1550" spans="17:25" x14ac:dyDescent="0.2">
      <c r="Q1550" s="76"/>
      <c r="S1550" s="76"/>
      <c r="T1550" s="76"/>
      <c r="U1550" s="76"/>
      <c r="V1550" s="76"/>
      <c r="X1550" s="91"/>
      <c r="Y1550" s="91"/>
    </row>
    <row r="1551" spans="17:25" x14ac:dyDescent="0.2">
      <c r="Q1551" s="76"/>
      <c r="S1551" s="76"/>
      <c r="T1551" s="76"/>
      <c r="U1551" s="76"/>
      <c r="V1551" s="76"/>
      <c r="X1551" s="91"/>
      <c r="Y1551" s="91"/>
    </row>
    <row r="1552" spans="17:25" x14ac:dyDescent="0.2">
      <c r="Q1552" s="76"/>
      <c r="S1552" s="76"/>
      <c r="T1552" s="76"/>
      <c r="U1552" s="76"/>
      <c r="V1552" s="76"/>
      <c r="X1552" s="91"/>
      <c r="Y1552" s="91"/>
    </row>
    <row r="1553" spans="17:25" x14ac:dyDescent="0.2">
      <c r="Q1553" s="76"/>
      <c r="S1553" s="76"/>
      <c r="T1553" s="76"/>
      <c r="U1553" s="76"/>
      <c r="V1553" s="76"/>
      <c r="X1553" s="91"/>
      <c r="Y1553" s="91"/>
    </row>
    <row r="1554" spans="17:25" x14ac:dyDescent="0.2">
      <c r="Q1554" s="76"/>
      <c r="S1554" s="76"/>
      <c r="T1554" s="76"/>
      <c r="U1554" s="76"/>
      <c r="V1554" s="76"/>
      <c r="X1554" s="91"/>
      <c r="Y1554" s="91"/>
    </row>
    <row r="1555" spans="17:25" x14ac:dyDescent="0.2">
      <c r="Q1555" s="76"/>
      <c r="S1555" s="76"/>
      <c r="T1555" s="76"/>
      <c r="U1555" s="76"/>
      <c r="V1555" s="76"/>
      <c r="X1555" s="91"/>
      <c r="Y1555" s="91"/>
    </row>
    <row r="1556" spans="17:25" x14ac:dyDescent="0.2">
      <c r="Q1556" s="76"/>
      <c r="S1556" s="76"/>
      <c r="T1556" s="76"/>
      <c r="U1556" s="76"/>
      <c r="V1556" s="76"/>
      <c r="X1556" s="91"/>
      <c r="Y1556" s="91"/>
    </row>
    <row r="1557" spans="17:25" x14ac:dyDescent="0.2">
      <c r="Q1557" s="76"/>
      <c r="S1557" s="76"/>
      <c r="T1557" s="76"/>
      <c r="U1557" s="76"/>
      <c r="V1557" s="76"/>
      <c r="X1557" s="91"/>
      <c r="Y1557" s="91"/>
    </row>
    <row r="1558" spans="17:25" x14ac:dyDescent="0.2">
      <c r="Q1558" s="76"/>
      <c r="S1558" s="76"/>
      <c r="T1558" s="76"/>
      <c r="U1558" s="76"/>
      <c r="V1558" s="76"/>
      <c r="X1558" s="91"/>
      <c r="Y1558" s="91"/>
    </row>
    <row r="1559" spans="17:25" x14ac:dyDescent="0.2">
      <c r="Q1559" s="76"/>
      <c r="S1559" s="76"/>
      <c r="T1559" s="76"/>
      <c r="U1559" s="76"/>
      <c r="V1559" s="76"/>
      <c r="X1559" s="91"/>
      <c r="Y1559" s="91"/>
    </row>
    <row r="1560" spans="17:25" x14ac:dyDescent="0.2">
      <c r="Q1560" s="76"/>
      <c r="S1560" s="76"/>
      <c r="T1560" s="76"/>
      <c r="U1560" s="76"/>
      <c r="V1560" s="76"/>
      <c r="X1560" s="91"/>
      <c r="Y1560" s="91"/>
    </row>
    <row r="1561" spans="17:25" x14ac:dyDescent="0.2">
      <c r="Q1561" s="76"/>
      <c r="S1561" s="76"/>
      <c r="T1561" s="76"/>
      <c r="U1561" s="76"/>
      <c r="V1561" s="76"/>
      <c r="X1561" s="91"/>
      <c r="Y1561" s="91"/>
    </row>
    <row r="1562" spans="17:25" x14ac:dyDescent="0.2">
      <c r="Q1562" s="76"/>
      <c r="S1562" s="76"/>
      <c r="T1562" s="76"/>
      <c r="U1562" s="76"/>
      <c r="V1562" s="76"/>
      <c r="X1562" s="91"/>
      <c r="Y1562" s="91"/>
    </row>
    <row r="1563" spans="17:25" x14ac:dyDescent="0.2">
      <c r="Q1563" s="76"/>
      <c r="S1563" s="76"/>
      <c r="T1563" s="76"/>
      <c r="U1563" s="76"/>
      <c r="V1563" s="76"/>
      <c r="X1563" s="91"/>
      <c r="Y1563" s="91"/>
    </row>
    <row r="1564" spans="17:25" x14ac:dyDescent="0.2">
      <c r="Q1564" s="76"/>
      <c r="S1564" s="76"/>
      <c r="T1564" s="76"/>
      <c r="U1564" s="76"/>
      <c r="V1564" s="76"/>
      <c r="X1564" s="91"/>
      <c r="Y1564" s="91"/>
    </row>
    <row r="1565" spans="17:25" x14ac:dyDescent="0.2">
      <c r="Q1565" s="76"/>
      <c r="S1565" s="76"/>
      <c r="T1565" s="76"/>
      <c r="U1565" s="76"/>
      <c r="V1565" s="76"/>
      <c r="X1565" s="91"/>
      <c r="Y1565" s="91"/>
    </row>
    <row r="1566" spans="17:25" x14ac:dyDescent="0.2">
      <c r="Q1566" s="76"/>
      <c r="S1566" s="76"/>
      <c r="T1566" s="76"/>
      <c r="U1566" s="76"/>
      <c r="V1566" s="76"/>
      <c r="X1566" s="91"/>
      <c r="Y1566" s="91"/>
    </row>
    <row r="1567" spans="17:25" x14ac:dyDescent="0.2">
      <c r="Q1567" s="76"/>
      <c r="S1567" s="76"/>
      <c r="T1567" s="76"/>
      <c r="U1567" s="76"/>
      <c r="V1567" s="76"/>
      <c r="X1567" s="91"/>
      <c r="Y1567" s="91"/>
    </row>
    <row r="1568" spans="17:25" x14ac:dyDescent="0.2">
      <c r="Q1568" s="76"/>
      <c r="S1568" s="76"/>
      <c r="T1568" s="76"/>
      <c r="U1568" s="76"/>
      <c r="V1568" s="76"/>
      <c r="X1568" s="91"/>
      <c r="Y1568" s="91"/>
    </row>
    <row r="1569" spans="17:25" x14ac:dyDescent="0.2">
      <c r="Q1569" s="76"/>
      <c r="S1569" s="76"/>
      <c r="T1569" s="76"/>
      <c r="U1569" s="76"/>
      <c r="V1569" s="76"/>
      <c r="X1569" s="91"/>
      <c r="Y1569" s="91"/>
    </row>
    <row r="1570" spans="17:25" x14ac:dyDescent="0.2">
      <c r="Q1570" s="76"/>
      <c r="S1570" s="76"/>
      <c r="T1570" s="76"/>
      <c r="U1570" s="76"/>
      <c r="V1570" s="76"/>
      <c r="X1570" s="91"/>
      <c r="Y1570" s="91"/>
    </row>
    <row r="1571" spans="17:25" x14ac:dyDescent="0.2">
      <c r="Q1571" s="76"/>
      <c r="S1571" s="76"/>
      <c r="T1571" s="76"/>
      <c r="U1571" s="76"/>
      <c r="V1571" s="76"/>
      <c r="X1571" s="91"/>
      <c r="Y1571" s="91"/>
    </row>
    <row r="1572" spans="17:25" x14ac:dyDescent="0.2">
      <c r="Q1572" s="76"/>
      <c r="S1572" s="76"/>
      <c r="T1572" s="76"/>
      <c r="U1572" s="76"/>
      <c r="V1572" s="76"/>
      <c r="X1572" s="91"/>
      <c r="Y1572" s="91"/>
    </row>
    <row r="1573" spans="17:25" x14ac:dyDescent="0.2">
      <c r="Q1573" s="76"/>
      <c r="S1573" s="76"/>
      <c r="T1573" s="76"/>
      <c r="U1573" s="76"/>
      <c r="V1573" s="76"/>
      <c r="X1573" s="91"/>
      <c r="Y1573" s="91"/>
    </row>
    <row r="1574" spans="17:25" x14ac:dyDescent="0.2">
      <c r="Q1574" s="76"/>
      <c r="S1574" s="76"/>
      <c r="T1574" s="76"/>
      <c r="U1574" s="76"/>
      <c r="V1574" s="76"/>
      <c r="X1574" s="91"/>
      <c r="Y1574" s="91"/>
    </row>
    <row r="1575" spans="17:25" x14ac:dyDescent="0.2">
      <c r="Q1575" s="76"/>
      <c r="S1575" s="76"/>
      <c r="T1575" s="76"/>
      <c r="U1575" s="76"/>
      <c r="V1575" s="76"/>
      <c r="X1575" s="91"/>
      <c r="Y1575" s="91"/>
    </row>
    <row r="1576" spans="17:25" x14ac:dyDescent="0.2">
      <c r="Q1576" s="76"/>
      <c r="S1576" s="76"/>
      <c r="T1576" s="76"/>
      <c r="U1576" s="76"/>
      <c r="V1576" s="76"/>
      <c r="X1576" s="91"/>
      <c r="Y1576" s="91"/>
    </row>
    <row r="1577" spans="17:25" x14ac:dyDescent="0.2">
      <c r="Q1577" s="76"/>
      <c r="S1577" s="76"/>
      <c r="T1577" s="76"/>
      <c r="U1577" s="76"/>
      <c r="V1577" s="76"/>
      <c r="X1577" s="91"/>
      <c r="Y1577" s="91"/>
    </row>
    <row r="1578" spans="17:25" x14ac:dyDescent="0.2">
      <c r="Q1578" s="76"/>
      <c r="S1578" s="76"/>
      <c r="T1578" s="76"/>
      <c r="U1578" s="76"/>
      <c r="V1578" s="76"/>
      <c r="X1578" s="91"/>
      <c r="Y1578" s="91"/>
    </row>
    <row r="1579" spans="17:25" x14ac:dyDescent="0.2">
      <c r="Q1579" s="76"/>
      <c r="S1579" s="76"/>
      <c r="T1579" s="76"/>
      <c r="U1579" s="76"/>
      <c r="V1579" s="76"/>
      <c r="X1579" s="91"/>
      <c r="Y1579" s="91"/>
    </row>
    <row r="1580" spans="17:25" x14ac:dyDescent="0.2">
      <c r="Q1580" s="76"/>
      <c r="S1580" s="76"/>
      <c r="T1580" s="76"/>
      <c r="U1580" s="76"/>
      <c r="V1580" s="76"/>
      <c r="X1580" s="91"/>
      <c r="Y1580" s="91"/>
    </row>
    <row r="1581" spans="17:25" x14ac:dyDescent="0.2">
      <c r="Q1581" s="76"/>
      <c r="S1581" s="76"/>
      <c r="T1581" s="76"/>
      <c r="U1581" s="76"/>
      <c r="V1581" s="76"/>
      <c r="X1581" s="91"/>
      <c r="Y1581" s="91"/>
    </row>
    <row r="1582" spans="17:25" x14ac:dyDescent="0.2">
      <c r="Q1582" s="76"/>
      <c r="S1582" s="76"/>
      <c r="T1582" s="76"/>
      <c r="U1582" s="76"/>
      <c r="V1582" s="76"/>
      <c r="X1582" s="91"/>
      <c r="Y1582" s="91"/>
    </row>
    <row r="1583" spans="17:25" x14ac:dyDescent="0.2">
      <c r="Q1583" s="76"/>
      <c r="S1583" s="76"/>
      <c r="T1583" s="76"/>
      <c r="U1583" s="76"/>
      <c r="V1583" s="76"/>
      <c r="X1583" s="91"/>
      <c r="Y1583" s="91"/>
    </row>
    <row r="1584" spans="17:25" x14ac:dyDescent="0.2">
      <c r="Q1584" s="76"/>
      <c r="S1584" s="76"/>
      <c r="T1584" s="76"/>
      <c r="U1584" s="76"/>
      <c r="V1584" s="76"/>
      <c r="X1584" s="91"/>
      <c r="Y1584" s="91"/>
    </row>
    <row r="1585" spans="17:25" x14ac:dyDescent="0.2">
      <c r="Q1585" s="76"/>
      <c r="S1585" s="76"/>
      <c r="T1585" s="76"/>
      <c r="U1585" s="76"/>
      <c r="V1585" s="76"/>
      <c r="X1585" s="91"/>
      <c r="Y1585" s="91"/>
    </row>
    <row r="1586" spans="17:25" x14ac:dyDescent="0.2">
      <c r="Q1586" s="76"/>
      <c r="S1586" s="76"/>
      <c r="T1586" s="76"/>
      <c r="U1586" s="76"/>
      <c r="V1586" s="76"/>
      <c r="X1586" s="91"/>
      <c r="Y1586" s="91"/>
    </row>
    <row r="1587" spans="17:25" x14ac:dyDescent="0.2">
      <c r="Q1587" s="76"/>
      <c r="S1587" s="76"/>
      <c r="T1587" s="76"/>
      <c r="U1587" s="76"/>
      <c r="V1587" s="76"/>
      <c r="X1587" s="91"/>
      <c r="Y1587" s="91"/>
    </row>
    <row r="1588" spans="17:25" x14ac:dyDescent="0.2">
      <c r="Q1588" s="76"/>
      <c r="S1588" s="76"/>
      <c r="T1588" s="76"/>
      <c r="U1588" s="76"/>
      <c r="V1588" s="76"/>
      <c r="X1588" s="91"/>
      <c r="Y1588" s="91"/>
    </row>
    <row r="1589" spans="17:25" x14ac:dyDescent="0.2">
      <c r="Q1589" s="76"/>
      <c r="S1589" s="76"/>
      <c r="T1589" s="76"/>
      <c r="U1589" s="76"/>
      <c r="V1589" s="76"/>
      <c r="X1589" s="91"/>
      <c r="Y1589" s="91"/>
    </row>
    <row r="1590" spans="17:25" x14ac:dyDescent="0.2">
      <c r="Q1590" s="76"/>
      <c r="S1590" s="76"/>
      <c r="T1590" s="76"/>
      <c r="U1590" s="76"/>
      <c r="V1590" s="76"/>
      <c r="X1590" s="91"/>
      <c r="Y1590" s="91"/>
    </row>
    <row r="1591" spans="17:25" x14ac:dyDescent="0.2">
      <c r="Q1591" s="76"/>
      <c r="S1591" s="76"/>
      <c r="T1591" s="76"/>
      <c r="U1591" s="76"/>
      <c r="V1591" s="76"/>
      <c r="X1591" s="91"/>
      <c r="Y1591" s="91"/>
    </row>
    <row r="1592" spans="17:25" x14ac:dyDescent="0.2">
      <c r="Q1592" s="76"/>
      <c r="S1592" s="76"/>
      <c r="T1592" s="76"/>
      <c r="U1592" s="76"/>
      <c r="V1592" s="76"/>
      <c r="X1592" s="91"/>
      <c r="Y1592" s="91"/>
    </row>
    <row r="1593" spans="17:25" x14ac:dyDescent="0.2">
      <c r="Q1593" s="76"/>
      <c r="S1593" s="76"/>
      <c r="T1593" s="76"/>
      <c r="U1593" s="76"/>
      <c r="V1593" s="76"/>
      <c r="X1593" s="91"/>
      <c r="Y1593" s="91"/>
    </row>
    <row r="1594" spans="17:25" x14ac:dyDescent="0.2">
      <c r="Q1594" s="76"/>
      <c r="S1594" s="76"/>
      <c r="T1594" s="76"/>
      <c r="U1594" s="76"/>
      <c r="V1594" s="76"/>
      <c r="X1594" s="91"/>
      <c r="Y1594" s="91"/>
    </row>
    <row r="1595" spans="17:25" x14ac:dyDescent="0.2">
      <c r="Q1595" s="76"/>
      <c r="S1595" s="76"/>
      <c r="T1595" s="76"/>
      <c r="U1595" s="76"/>
      <c r="V1595" s="76"/>
      <c r="X1595" s="91"/>
      <c r="Y1595" s="91"/>
    </row>
    <row r="1596" spans="17:25" x14ac:dyDescent="0.2">
      <c r="Q1596" s="76"/>
      <c r="S1596" s="76"/>
      <c r="T1596" s="76"/>
      <c r="U1596" s="76"/>
      <c r="V1596" s="76"/>
      <c r="X1596" s="91"/>
      <c r="Y1596" s="91"/>
    </row>
    <row r="1597" spans="17:25" x14ac:dyDescent="0.2">
      <c r="Q1597" s="76"/>
      <c r="S1597" s="76"/>
      <c r="T1597" s="76"/>
      <c r="U1597" s="76"/>
      <c r="V1597" s="76"/>
      <c r="X1597" s="91"/>
      <c r="Y1597" s="91"/>
    </row>
    <row r="1598" spans="17:25" x14ac:dyDescent="0.2">
      <c r="Q1598" s="76"/>
      <c r="S1598" s="76"/>
      <c r="T1598" s="76"/>
      <c r="U1598" s="76"/>
      <c r="V1598" s="76"/>
      <c r="X1598" s="91"/>
      <c r="Y1598" s="91"/>
    </row>
    <row r="1599" spans="17:25" x14ac:dyDescent="0.2">
      <c r="Q1599" s="76"/>
      <c r="S1599" s="76"/>
      <c r="T1599" s="76"/>
      <c r="U1599" s="76"/>
      <c r="V1599" s="76"/>
      <c r="X1599" s="91"/>
      <c r="Y1599" s="91"/>
    </row>
    <row r="1600" spans="17:25" x14ac:dyDescent="0.2">
      <c r="Q1600" s="76"/>
      <c r="S1600" s="76"/>
      <c r="T1600" s="76"/>
      <c r="U1600" s="76"/>
      <c r="V1600" s="76"/>
      <c r="X1600" s="91"/>
      <c r="Y1600" s="91"/>
    </row>
    <row r="1601" spans="17:25" x14ac:dyDescent="0.2">
      <c r="Q1601" s="76"/>
      <c r="S1601" s="76"/>
      <c r="T1601" s="76"/>
      <c r="U1601" s="76"/>
      <c r="V1601" s="76"/>
      <c r="X1601" s="91"/>
      <c r="Y1601" s="91"/>
    </row>
    <row r="1602" spans="17:25" x14ac:dyDescent="0.2">
      <c r="Q1602" s="76"/>
      <c r="S1602" s="76"/>
      <c r="T1602" s="76"/>
      <c r="U1602" s="76"/>
      <c r="V1602" s="76"/>
      <c r="X1602" s="91"/>
      <c r="Y1602" s="91"/>
    </row>
    <row r="1603" spans="17:25" x14ac:dyDescent="0.2">
      <c r="Q1603" s="76"/>
      <c r="S1603" s="76"/>
      <c r="T1603" s="76"/>
      <c r="U1603" s="76"/>
      <c r="V1603" s="76"/>
      <c r="X1603" s="91"/>
      <c r="Y1603" s="91"/>
    </row>
    <row r="1604" spans="17:25" x14ac:dyDescent="0.2">
      <c r="Q1604" s="76"/>
      <c r="S1604" s="76"/>
      <c r="T1604" s="76"/>
      <c r="U1604" s="76"/>
      <c r="V1604" s="76"/>
      <c r="X1604" s="91"/>
      <c r="Y1604" s="91"/>
    </row>
    <row r="1605" spans="17:25" x14ac:dyDescent="0.2">
      <c r="Q1605" s="76"/>
      <c r="S1605" s="76"/>
      <c r="T1605" s="76"/>
      <c r="U1605" s="76"/>
      <c r="V1605" s="76"/>
      <c r="X1605" s="91"/>
      <c r="Y1605" s="91"/>
    </row>
    <row r="1606" spans="17:25" x14ac:dyDescent="0.2">
      <c r="Q1606" s="76"/>
      <c r="S1606" s="76"/>
      <c r="T1606" s="76"/>
      <c r="U1606" s="76"/>
      <c r="V1606" s="76"/>
      <c r="X1606" s="91"/>
      <c r="Y1606" s="91"/>
    </row>
    <row r="1607" spans="17:25" x14ac:dyDescent="0.2">
      <c r="Q1607" s="76"/>
      <c r="S1607" s="76"/>
      <c r="T1607" s="76"/>
      <c r="U1607" s="76"/>
      <c r="V1607" s="76"/>
      <c r="X1607" s="91"/>
      <c r="Y1607" s="91"/>
    </row>
    <row r="1608" spans="17:25" x14ac:dyDescent="0.2">
      <c r="Q1608" s="76"/>
      <c r="S1608" s="76"/>
      <c r="T1608" s="76"/>
      <c r="U1608" s="76"/>
      <c r="V1608" s="76"/>
      <c r="X1608" s="91"/>
      <c r="Y1608" s="91"/>
    </row>
    <row r="1609" spans="17:25" x14ac:dyDescent="0.2">
      <c r="Q1609" s="76"/>
      <c r="S1609" s="76"/>
      <c r="T1609" s="76"/>
      <c r="U1609" s="76"/>
      <c r="V1609" s="76"/>
      <c r="X1609" s="91"/>
      <c r="Y1609" s="91"/>
    </row>
    <row r="1610" spans="17:25" x14ac:dyDescent="0.2">
      <c r="Q1610" s="76"/>
      <c r="S1610" s="76"/>
      <c r="T1610" s="76"/>
      <c r="U1610" s="76"/>
      <c r="V1610" s="76"/>
      <c r="X1610" s="91"/>
      <c r="Y1610" s="91"/>
    </row>
    <row r="1611" spans="17:25" x14ac:dyDescent="0.2">
      <c r="Q1611" s="76"/>
      <c r="S1611" s="76"/>
      <c r="T1611" s="76"/>
      <c r="U1611" s="76"/>
      <c r="V1611" s="76"/>
      <c r="X1611" s="91"/>
      <c r="Y1611" s="91"/>
    </row>
    <row r="1612" spans="17:25" x14ac:dyDescent="0.2">
      <c r="Q1612" s="76"/>
      <c r="S1612" s="76"/>
      <c r="T1612" s="76"/>
      <c r="U1612" s="76"/>
      <c r="V1612" s="76"/>
      <c r="X1612" s="91"/>
      <c r="Y1612" s="91"/>
    </row>
    <row r="1613" spans="17:25" x14ac:dyDescent="0.2">
      <c r="Q1613" s="76"/>
      <c r="S1613" s="76"/>
      <c r="T1613" s="76"/>
      <c r="U1613" s="76"/>
      <c r="V1613" s="76"/>
      <c r="X1613" s="91"/>
      <c r="Y1613" s="91"/>
    </row>
    <row r="1614" spans="17:25" x14ac:dyDescent="0.2">
      <c r="Q1614" s="76"/>
      <c r="S1614" s="76"/>
      <c r="T1614" s="76"/>
      <c r="U1614" s="76"/>
      <c r="V1614" s="76"/>
      <c r="X1614" s="91"/>
      <c r="Y1614" s="91"/>
    </row>
    <row r="1615" spans="17:25" x14ac:dyDescent="0.2">
      <c r="Q1615" s="76"/>
      <c r="S1615" s="76"/>
      <c r="T1615" s="76"/>
      <c r="U1615" s="76"/>
      <c r="V1615" s="76"/>
      <c r="X1615" s="91"/>
      <c r="Y1615" s="91"/>
    </row>
    <row r="1616" spans="17:25" x14ac:dyDescent="0.2">
      <c r="Q1616" s="76"/>
      <c r="S1616" s="76"/>
      <c r="T1616" s="76"/>
      <c r="U1616" s="76"/>
      <c r="V1616" s="76"/>
      <c r="X1616" s="91"/>
      <c r="Y1616" s="91"/>
    </row>
    <row r="1617" spans="17:25" x14ac:dyDescent="0.2">
      <c r="Q1617" s="76"/>
      <c r="S1617" s="76"/>
      <c r="T1617" s="76"/>
      <c r="U1617" s="76"/>
      <c r="V1617" s="76"/>
      <c r="X1617" s="91"/>
      <c r="Y1617" s="91"/>
    </row>
    <row r="1618" spans="17:25" x14ac:dyDescent="0.2">
      <c r="Q1618" s="76"/>
      <c r="S1618" s="76"/>
      <c r="T1618" s="76"/>
      <c r="U1618" s="76"/>
      <c r="V1618" s="76"/>
      <c r="X1618" s="91"/>
      <c r="Y1618" s="91"/>
    </row>
    <row r="1619" spans="17:25" x14ac:dyDescent="0.2">
      <c r="Q1619" s="76"/>
      <c r="S1619" s="76"/>
      <c r="T1619" s="76"/>
      <c r="U1619" s="76"/>
      <c r="V1619" s="76"/>
      <c r="X1619" s="91"/>
      <c r="Y1619" s="91"/>
    </row>
    <row r="1620" spans="17:25" x14ac:dyDescent="0.2">
      <c r="Q1620" s="76"/>
      <c r="S1620" s="76"/>
      <c r="T1620" s="76"/>
      <c r="U1620" s="76"/>
      <c r="V1620" s="76"/>
      <c r="X1620" s="91"/>
      <c r="Y1620" s="91"/>
    </row>
    <row r="1621" spans="17:25" x14ac:dyDescent="0.2">
      <c r="Q1621" s="76"/>
      <c r="S1621" s="76"/>
      <c r="T1621" s="76"/>
      <c r="U1621" s="76"/>
      <c r="V1621" s="76"/>
      <c r="X1621" s="91"/>
      <c r="Y1621" s="91"/>
    </row>
    <row r="1622" spans="17:25" x14ac:dyDescent="0.2">
      <c r="Q1622" s="76"/>
      <c r="S1622" s="76"/>
      <c r="T1622" s="76"/>
      <c r="U1622" s="76"/>
      <c r="V1622" s="76"/>
      <c r="X1622" s="91"/>
      <c r="Y1622" s="91"/>
    </row>
    <row r="1623" spans="17:25" x14ac:dyDescent="0.2">
      <c r="Q1623" s="76"/>
      <c r="S1623" s="76"/>
      <c r="T1623" s="76"/>
      <c r="U1623" s="76"/>
      <c r="V1623" s="76"/>
      <c r="X1623" s="91"/>
      <c r="Y1623" s="91"/>
    </row>
    <row r="1624" spans="17:25" x14ac:dyDescent="0.2">
      <c r="Q1624" s="76"/>
      <c r="S1624" s="76"/>
      <c r="T1624" s="76"/>
      <c r="U1624" s="76"/>
      <c r="V1624" s="76"/>
      <c r="X1624" s="91"/>
      <c r="Y1624" s="91"/>
    </row>
    <row r="1625" spans="17:25" x14ac:dyDescent="0.2">
      <c r="Q1625" s="76"/>
      <c r="S1625" s="76"/>
      <c r="T1625" s="76"/>
      <c r="U1625" s="76"/>
      <c r="V1625" s="76"/>
      <c r="X1625" s="91"/>
      <c r="Y1625" s="91"/>
    </row>
    <row r="1626" spans="17:25" x14ac:dyDescent="0.2">
      <c r="Q1626" s="76"/>
      <c r="S1626" s="76"/>
      <c r="T1626" s="76"/>
      <c r="U1626" s="76"/>
      <c r="V1626" s="76"/>
      <c r="X1626" s="91"/>
      <c r="Y1626" s="91"/>
    </row>
    <row r="1627" spans="17:25" x14ac:dyDescent="0.2">
      <c r="Q1627" s="76"/>
      <c r="S1627" s="76"/>
      <c r="T1627" s="76"/>
      <c r="U1627" s="76"/>
      <c r="V1627" s="76"/>
      <c r="X1627" s="91"/>
      <c r="Y1627" s="91"/>
    </row>
    <row r="1628" spans="17:25" x14ac:dyDescent="0.2">
      <c r="Q1628" s="76"/>
      <c r="S1628" s="76"/>
      <c r="T1628" s="76"/>
      <c r="U1628" s="76"/>
      <c r="V1628" s="76"/>
      <c r="X1628" s="91"/>
      <c r="Y1628" s="91"/>
    </row>
    <row r="1629" spans="17:25" x14ac:dyDescent="0.2">
      <c r="Q1629" s="76"/>
      <c r="S1629" s="76"/>
      <c r="T1629" s="76"/>
      <c r="U1629" s="76"/>
      <c r="V1629" s="76"/>
      <c r="X1629" s="91"/>
      <c r="Y1629" s="91"/>
    </row>
    <row r="1630" spans="17:25" x14ac:dyDescent="0.2">
      <c r="Q1630" s="76"/>
      <c r="S1630" s="76"/>
      <c r="T1630" s="76"/>
      <c r="U1630" s="76"/>
      <c r="V1630" s="76"/>
      <c r="X1630" s="91"/>
      <c r="Y1630" s="91"/>
    </row>
    <row r="1631" spans="17:25" x14ac:dyDescent="0.2">
      <c r="Q1631" s="76"/>
      <c r="S1631" s="76"/>
      <c r="T1631" s="76"/>
      <c r="U1631" s="76"/>
      <c r="V1631" s="76"/>
      <c r="X1631" s="91"/>
      <c r="Y1631" s="91"/>
    </row>
    <row r="1632" spans="17:25" x14ac:dyDescent="0.2">
      <c r="Q1632" s="76"/>
      <c r="S1632" s="76"/>
      <c r="T1632" s="76"/>
      <c r="U1632" s="76"/>
      <c r="V1632" s="76"/>
      <c r="X1632" s="91"/>
      <c r="Y1632" s="91"/>
    </row>
    <row r="1633" spans="17:25" x14ac:dyDescent="0.2">
      <c r="Q1633" s="76"/>
      <c r="S1633" s="76"/>
      <c r="T1633" s="76"/>
      <c r="U1633" s="76"/>
      <c r="V1633" s="76"/>
      <c r="X1633" s="91"/>
      <c r="Y1633" s="91"/>
    </row>
    <row r="1634" spans="17:25" x14ac:dyDescent="0.2">
      <c r="Q1634" s="76"/>
      <c r="S1634" s="76"/>
      <c r="T1634" s="76"/>
      <c r="U1634" s="76"/>
      <c r="V1634" s="76"/>
      <c r="X1634" s="91"/>
      <c r="Y1634" s="91"/>
    </row>
    <row r="1635" spans="17:25" x14ac:dyDescent="0.2">
      <c r="Q1635" s="76"/>
      <c r="S1635" s="76"/>
      <c r="T1635" s="76"/>
      <c r="U1635" s="76"/>
      <c r="V1635" s="76"/>
      <c r="X1635" s="91"/>
      <c r="Y1635" s="91"/>
    </row>
    <row r="1636" spans="17:25" x14ac:dyDescent="0.2">
      <c r="Q1636" s="76"/>
      <c r="S1636" s="76"/>
      <c r="T1636" s="76"/>
      <c r="U1636" s="76"/>
      <c r="V1636" s="76"/>
      <c r="X1636" s="91"/>
      <c r="Y1636" s="91"/>
    </row>
    <row r="1637" spans="17:25" x14ac:dyDescent="0.2">
      <c r="Q1637" s="76"/>
      <c r="S1637" s="76"/>
      <c r="T1637" s="76"/>
      <c r="U1637" s="76"/>
      <c r="V1637" s="76"/>
      <c r="X1637" s="91"/>
      <c r="Y1637" s="91"/>
    </row>
    <row r="1638" spans="17:25" x14ac:dyDescent="0.2">
      <c r="Q1638" s="76"/>
      <c r="S1638" s="76"/>
      <c r="T1638" s="76"/>
      <c r="U1638" s="76"/>
      <c r="V1638" s="76"/>
      <c r="X1638" s="91"/>
      <c r="Y1638" s="91"/>
    </row>
    <row r="1639" spans="17:25" x14ac:dyDescent="0.2">
      <c r="Q1639" s="76"/>
      <c r="S1639" s="76"/>
      <c r="T1639" s="76"/>
      <c r="U1639" s="76"/>
      <c r="V1639" s="76"/>
      <c r="X1639" s="91"/>
      <c r="Y1639" s="91"/>
    </row>
    <row r="1640" spans="17:25" x14ac:dyDescent="0.2">
      <c r="Q1640" s="76"/>
      <c r="S1640" s="76"/>
      <c r="T1640" s="76"/>
      <c r="U1640" s="76"/>
      <c r="V1640" s="76"/>
      <c r="X1640" s="91"/>
      <c r="Y1640" s="91"/>
    </row>
    <row r="1641" spans="17:25" x14ac:dyDescent="0.2">
      <c r="Q1641" s="76"/>
      <c r="S1641" s="76"/>
      <c r="T1641" s="76"/>
      <c r="U1641" s="76"/>
      <c r="V1641" s="76"/>
      <c r="X1641" s="91"/>
      <c r="Y1641" s="91"/>
    </row>
    <row r="1642" spans="17:25" x14ac:dyDescent="0.2">
      <c r="Q1642" s="76"/>
      <c r="S1642" s="76"/>
      <c r="T1642" s="76"/>
      <c r="U1642" s="76"/>
      <c r="V1642" s="76"/>
      <c r="X1642" s="91"/>
      <c r="Y1642" s="91"/>
    </row>
    <row r="1643" spans="17:25" x14ac:dyDescent="0.2">
      <c r="Q1643" s="76"/>
      <c r="S1643" s="76"/>
      <c r="T1643" s="76"/>
      <c r="U1643" s="76"/>
      <c r="V1643" s="76"/>
      <c r="X1643" s="91"/>
      <c r="Y1643" s="91"/>
    </row>
    <row r="1644" spans="17:25" x14ac:dyDescent="0.2">
      <c r="Q1644" s="76"/>
      <c r="S1644" s="76"/>
      <c r="T1644" s="76"/>
      <c r="U1644" s="76"/>
      <c r="V1644" s="76"/>
      <c r="X1644" s="91"/>
      <c r="Y1644" s="91"/>
    </row>
    <row r="1645" spans="17:25" x14ac:dyDescent="0.2">
      <c r="Q1645" s="76"/>
      <c r="S1645" s="76"/>
      <c r="T1645" s="76"/>
      <c r="U1645" s="76"/>
      <c r="V1645" s="76"/>
      <c r="X1645" s="91"/>
      <c r="Y1645" s="91"/>
    </row>
    <row r="1646" spans="17:25" x14ac:dyDescent="0.2">
      <c r="Q1646" s="76"/>
      <c r="S1646" s="76"/>
      <c r="T1646" s="76"/>
      <c r="U1646" s="76"/>
      <c r="V1646" s="76"/>
      <c r="X1646" s="91"/>
      <c r="Y1646" s="91"/>
    </row>
    <row r="1647" spans="17:25" x14ac:dyDescent="0.2">
      <c r="Q1647" s="76"/>
      <c r="S1647" s="76"/>
      <c r="T1647" s="76"/>
      <c r="U1647" s="76"/>
      <c r="V1647" s="76"/>
      <c r="X1647" s="91"/>
      <c r="Y1647" s="91"/>
    </row>
    <row r="1648" spans="17:25" x14ac:dyDescent="0.2">
      <c r="Q1648" s="76"/>
      <c r="S1648" s="76"/>
      <c r="T1648" s="76"/>
      <c r="U1648" s="76"/>
      <c r="V1648" s="76"/>
      <c r="X1648" s="91"/>
      <c r="Y1648" s="91"/>
    </row>
    <row r="1649" spans="17:25" x14ac:dyDescent="0.2">
      <c r="Q1649" s="76"/>
      <c r="S1649" s="76"/>
      <c r="T1649" s="76"/>
      <c r="U1649" s="76"/>
      <c r="V1649" s="76"/>
      <c r="X1649" s="91"/>
      <c r="Y1649" s="91"/>
    </row>
    <row r="1650" spans="17:25" x14ac:dyDescent="0.2">
      <c r="Q1650" s="76"/>
      <c r="S1650" s="76"/>
      <c r="T1650" s="76"/>
      <c r="U1650" s="76"/>
      <c r="V1650" s="76"/>
      <c r="X1650" s="91"/>
      <c r="Y1650" s="91"/>
    </row>
    <row r="1651" spans="17:25" x14ac:dyDescent="0.2">
      <c r="Q1651" s="76"/>
      <c r="S1651" s="76"/>
      <c r="T1651" s="76"/>
      <c r="U1651" s="76"/>
      <c r="V1651" s="76"/>
      <c r="X1651" s="91"/>
      <c r="Y1651" s="91"/>
    </row>
    <row r="1652" spans="17:25" x14ac:dyDescent="0.2">
      <c r="Q1652" s="76"/>
      <c r="S1652" s="76"/>
      <c r="T1652" s="76"/>
      <c r="U1652" s="76"/>
      <c r="V1652" s="76"/>
      <c r="X1652" s="91"/>
      <c r="Y1652" s="91"/>
    </row>
    <row r="1653" spans="17:25" x14ac:dyDescent="0.2">
      <c r="Q1653" s="76"/>
      <c r="S1653" s="76"/>
      <c r="T1653" s="76"/>
      <c r="U1653" s="76"/>
      <c r="V1653" s="76"/>
      <c r="X1653" s="91"/>
      <c r="Y1653" s="91"/>
    </row>
    <row r="1654" spans="17:25" x14ac:dyDescent="0.2">
      <c r="Q1654" s="76"/>
      <c r="S1654" s="76"/>
      <c r="T1654" s="76"/>
      <c r="U1654" s="76"/>
      <c r="V1654" s="76"/>
      <c r="X1654" s="91"/>
      <c r="Y1654" s="91"/>
    </row>
    <row r="1655" spans="17:25" x14ac:dyDescent="0.2">
      <c r="Q1655" s="76"/>
      <c r="S1655" s="76"/>
      <c r="T1655" s="76"/>
      <c r="U1655" s="76"/>
      <c r="V1655" s="76"/>
      <c r="X1655" s="91"/>
      <c r="Y1655" s="91"/>
    </row>
    <row r="1656" spans="17:25" x14ac:dyDescent="0.2">
      <c r="Q1656" s="76"/>
      <c r="S1656" s="76"/>
      <c r="T1656" s="76"/>
      <c r="U1656" s="76"/>
      <c r="V1656" s="76"/>
      <c r="X1656" s="91"/>
      <c r="Y1656" s="91"/>
    </row>
    <row r="1657" spans="17:25" x14ac:dyDescent="0.2">
      <c r="Q1657" s="76"/>
      <c r="S1657" s="76"/>
      <c r="T1657" s="76"/>
      <c r="U1657" s="76"/>
      <c r="V1657" s="76"/>
      <c r="X1657" s="91"/>
      <c r="Y1657" s="91"/>
    </row>
    <row r="1658" spans="17:25" x14ac:dyDescent="0.2">
      <c r="Q1658" s="76"/>
      <c r="S1658" s="76"/>
      <c r="T1658" s="76"/>
      <c r="U1658" s="76"/>
      <c r="V1658" s="76"/>
      <c r="X1658" s="91"/>
      <c r="Y1658" s="91"/>
    </row>
    <row r="1659" spans="17:25" x14ac:dyDescent="0.2">
      <c r="Q1659" s="76"/>
      <c r="S1659" s="76"/>
      <c r="T1659" s="76"/>
      <c r="U1659" s="76"/>
      <c r="V1659" s="76"/>
      <c r="X1659" s="91"/>
      <c r="Y1659" s="91"/>
    </row>
    <row r="1660" spans="17:25" x14ac:dyDescent="0.2">
      <c r="Q1660" s="76"/>
      <c r="S1660" s="76"/>
      <c r="T1660" s="76"/>
      <c r="U1660" s="76"/>
      <c r="V1660" s="76"/>
      <c r="X1660" s="91"/>
      <c r="Y1660" s="91"/>
    </row>
    <row r="1661" spans="17:25" x14ac:dyDescent="0.2">
      <c r="Q1661" s="76"/>
      <c r="S1661" s="76"/>
      <c r="T1661" s="76"/>
      <c r="U1661" s="76"/>
      <c r="V1661" s="76"/>
      <c r="X1661" s="91"/>
      <c r="Y1661" s="91"/>
    </row>
    <row r="1662" spans="17:25" x14ac:dyDescent="0.2">
      <c r="Q1662" s="76"/>
      <c r="S1662" s="76"/>
      <c r="T1662" s="76"/>
      <c r="U1662" s="76"/>
      <c r="V1662" s="76"/>
      <c r="X1662" s="91"/>
      <c r="Y1662" s="91"/>
    </row>
    <row r="1663" spans="17:25" x14ac:dyDescent="0.2">
      <c r="Q1663" s="76"/>
      <c r="S1663" s="76"/>
      <c r="T1663" s="76"/>
      <c r="U1663" s="76"/>
      <c r="V1663" s="76"/>
      <c r="X1663" s="91"/>
      <c r="Y1663" s="91"/>
    </row>
    <row r="1664" spans="17:25" x14ac:dyDescent="0.2">
      <c r="Q1664" s="76"/>
      <c r="S1664" s="76"/>
      <c r="T1664" s="76"/>
      <c r="U1664" s="76"/>
      <c r="V1664" s="76"/>
      <c r="X1664" s="91"/>
      <c r="Y1664" s="91"/>
    </row>
    <row r="1665" spans="17:25" x14ac:dyDescent="0.2">
      <c r="Q1665" s="76"/>
      <c r="S1665" s="76"/>
      <c r="T1665" s="76"/>
      <c r="U1665" s="76"/>
      <c r="V1665" s="76"/>
      <c r="X1665" s="91"/>
      <c r="Y1665" s="91"/>
    </row>
    <row r="1666" spans="17:25" x14ac:dyDescent="0.2">
      <c r="Q1666" s="76"/>
      <c r="S1666" s="76"/>
      <c r="T1666" s="76"/>
      <c r="U1666" s="76"/>
      <c r="V1666" s="76"/>
      <c r="X1666" s="91"/>
      <c r="Y1666" s="91"/>
    </row>
    <row r="1667" spans="17:25" x14ac:dyDescent="0.2">
      <c r="Q1667" s="76"/>
      <c r="S1667" s="76"/>
      <c r="T1667" s="76"/>
      <c r="U1667" s="76"/>
      <c r="V1667" s="76"/>
      <c r="X1667" s="91"/>
      <c r="Y1667" s="91"/>
    </row>
    <row r="1668" spans="17:25" x14ac:dyDescent="0.2">
      <c r="Q1668" s="76"/>
      <c r="S1668" s="76"/>
      <c r="T1668" s="76"/>
      <c r="U1668" s="76"/>
      <c r="V1668" s="76"/>
      <c r="X1668" s="91"/>
      <c r="Y1668" s="91"/>
    </row>
    <row r="1669" spans="17:25" x14ac:dyDescent="0.2">
      <c r="Q1669" s="76"/>
      <c r="S1669" s="76"/>
      <c r="T1669" s="76"/>
      <c r="U1669" s="76"/>
      <c r="V1669" s="76"/>
      <c r="X1669" s="91"/>
      <c r="Y1669" s="91"/>
    </row>
    <row r="1670" spans="17:25" x14ac:dyDescent="0.2">
      <c r="Q1670" s="76"/>
      <c r="S1670" s="76"/>
      <c r="T1670" s="76"/>
      <c r="U1670" s="76"/>
      <c r="V1670" s="76"/>
      <c r="X1670" s="91"/>
      <c r="Y1670" s="91"/>
    </row>
    <row r="1671" spans="17:25" x14ac:dyDescent="0.2">
      <c r="Q1671" s="76"/>
      <c r="S1671" s="76"/>
      <c r="T1671" s="76"/>
      <c r="U1671" s="76"/>
      <c r="V1671" s="76"/>
      <c r="X1671" s="91"/>
      <c r="Y1671" s="91"/>
    </row>
    <row r="1672" spans="17:25" x14ac:dyDescent="0.2">
      <c r="Q1672" s="76"/>
      <c r="S1672" s="76"/>
      <c r="T1672" s="76"/>
      <c r="U1672" s="76"/>
      <c r="V1672" s="76"/>
      <c r="X1672" s="91"/>
      <c r="Y1672" s="91"/>
    </row>
    <row r="1673" spans="17:25" x14ac:dyDescent="0.2">
      <c r="Q1673" s="76"/>
      <c r="S1673" s="76"/>
      <c r="T1673" s="76"/>
      <c r="U1673" s="76"/>
      <c r="V1673" s="76"/>
      <c r="X1673" s="91"/>
      <c r="Y1673" s="91"/>
    </row>
    <row r="1674" spans="17:25" x14ac:dyDescent="0.2">
      <c r="Q1674" s="76"/>
      <c r="S1674" s="76"/>
      <c r="T1674" s="76"/>
      <c r="U1674" s="76"/>
      <c r="V1674" s="76"/>
      <c r="X1674" s="91"/>
      <c r="Y1674" s="91"/>
    </row>
    <row r="1675" spans="17:25" x14ac:dyDescent="0.2">
      <c r="Q1675" s="76"/>
      <c r="S1675" s="76"/>
      <c r="T1675" s="76"/>
      <c r="U1675" s="76"/>
      <c r="V1675" s="76"/>
      <c r="X1675" s="91"/>
      <c r="Y1675" s="91"/>
    </row>
    <row r="1676" spans="17:25" x14ac:dyDescent="0.2">
      <c r="Q1676" s="76"/>
      <c r="S1676" s="76"/>
      <c r="T1676" s="76"/>
      <c r="U1676" s="76"/>
      <c r="V1676" s="76"/>
      <c r="X1676" s="91"/>
      <c r="Y1676" s="91"/>
    </row>
    <row r="1677" spans="17:25" x14ac:dyDescent="0.2">
      <c r="Q1677" s="76"/>
      <c r="S1677" s="76"/>
      <c r="T1677" s="76"/>
      <c r="U1677" s="76"/>
      <c r="V1677" s="76"/>
      <c r="X1677" s="91"/>
      <c r="Y1677" s="91"/>
    </row>
    <row r="1678" spans="17:25" x14ac:dyDescent="0.2">
      <c r="Q1678" s="76"/>
      <c r="S1678" s="76"/>
      <c r="T1678" s="76"/>
      <c r="U1678" s="76"/>
      <c r="V1678" s="76"/>
      <c r="X1678" s="91"/>
      <c r="Y1678" s="91"/>
    </row>
    <row r="1679" spans="17:25" x14ac:dyDescent="0.2">
      <c r="Q1679" s="76"/>
      <c r="S1679" s="76"/>
      <c r="T1679" s="76"/>
      <c r="U1679" s="76"/>
      <c r="V1679" s="76"/>
      <c r="X1679" s="91"/>
      <c r="Y1679" s="91"/>
    </row>
    <row r="1680" spans="17:25" x14ac:dyDescent="0.2">
      <c r="Q1680" s="76"/>
      <c r="S1680" s="76"/>
      <c r="T1680" s="76"/>
      <c r="U1680" s="76"/>
      <c r="V1680" s="76"/>
      <c r="X1680" s="91"/>
      <c r="Y1680" s="91"/>
    </row>
    <row r="1681" spans="17:25" x14ac:dyDescent="0.2">
      <c r="Q1681" s="76"/>
      <c r="S1681" s="76"/>
      <c r="T1681" s="76"/>
      <c r="U1681" s="76"/>
      <c r="V1681" s="76"/>
      <c r="X1681" s="91"/>
      <c r="Y1681" s="91"/>
    </row>
    <row r="1682" spans="17:25" x14ac:dyDescent="0.2">
      <c r="Q1682" s="76"/>
      <c r="S1682" s="76"/>
      <c r="T1682" s="76"/>
      <c r="U1682" s="76"/>
      <c r="V1682" s="76"/>
      <c r="X1682" s="91"/>
      <c r="Y1682" s="91"/>
    </row>
    <row r="1683" spans="17:25" x14ac:dyDescent="0.2">
      <c r="Q1683" s="76"/>
      <c r="S1683" s="76"/>
      <c r="T1683" s="76"/>
      <c r="U1683" s="76"/>
      <c r="V1683" s="76"/>
      <c r="X1683" s="91"/>
      <c r="Y1683" s="91"/>
    </row>
    <row r="1684" spans="17:25" x14ac:dyDescent="0.2">
      <c r="Q1684" s="76"/>
      <c r="S1684" s="76"/>
      <c r="T1684" s="76"/>
      <c r="U1684" s="76"/>
      <c r="V1684" s="76"/>
      <c r="X1684" s="91"/>
      <c r="Y1684" s="91"/>
    </row>
    <row r="1685" spans="17:25" x14ac:dyDescent="0.2">
      <c r="Q1685" s="76"/>
      <c r="S1685" s="76"/>
      <c r="T1685" s="76"/>
      <c r="U1685" s="76"/>
      <c r="V1685" s="76"/>
      <c r="X1685" s="91"/>
      <c r="Y1685" s="91"/>
    </row>
    <row r="1686" spans="17:25" x14ac:dyDescent="0.2">
      <c r="Q1686" s="76"/>
      <c r="S1686" s="76"/>
      <c r="T1686" s="76"/>
      <c r="U1686" s="76"/>
      <c r="V1686" s="76"/>
      <c r="X1686" s="91"/>
      <c r="Y1686" s="91"/>
    </row>
    <row r="1687" spans="17:25" x14ac:dyDescent="0.2">
      <c r="Q1687" s="76"/>
      <c r="S1687" s="76"/>
      <c r="T1687" s="76"/>
      <c r="U1687" s="76"/>
      <c r="V1687" s="76"/>
      <c r="X1687" s="91"/>
      <c r="Y1687" s="91"/>
    </row>
    <row r="1688" spans="17:25" x14ac:dyDescent="0.2">
      <c r="Q1688" s="76"/>
      <c r="S1688" s="76"/>
      <c r="T1688" s="76"/>
      <c r="U1688" s="76"/>
      <c r="V1688" s="76"/>
      <c r="X1688" s="91"/>
      <c r="Y1688" s="91"/>
    </row>
    <row r="1689" spans="17:25" x14ac:dyDescent="0.2">
      <c r="Q1689" s="76"/>
      <c r="S1689" s="76"/>
      <c r="T1689" s="76"/>
      <c r="U1689" s="76"/>
      <c r="V1689" s="76"/>
      <c r="X1689" s="91"/>
      <c r="Y1689" s="91"/>
    </row>
    <row r="1690" spans="17:25" x14ac:dyDescent="0.2">
      <c r="Q1690" s="76"/>
      <c r="S1690" s="76"/>
      <c r="T1690" s="76"/>
      <c r="U1690" s="76"/>
      <c r="V1690" s="76"/>
      <c r="X1690" s="91"/>
      <c r="Y1690" s="91"/>
    </row>
    <row r="1691" spans="17:25" x14ac:dyDescent="0.2">
      <c r="Q1691" s="76"/>
      <c r="S1691" s="76"/>
      <c r="T1691" s="76"/>
      <c r="U1691" s="76"/>
      <c r="V1691" s="76"/>
      <c r="X1691" s="91"/>
      <c r="Y1691" s="91"/>
    </row>
    <row r="1692" spans="17:25" x14ac:dyDescent="0.2">
      <c r="Q1692" s="76"/>
      <c r="S1692" s="76"/>
      <c r="T1692" s="76"/>
      <c r="U1692" s="76"/>
      <c r="V1692" s="76"/>
      <c r="X1692" s="91"/>
      <c r="Y1692" s="91"/>
    </row>
    <row r="1693" spans="17:25" x14ac:dyDescent="0.2">
      <c r="Q1693" s="76"/>
      <c r="S1693" s="76"/>
      <c r="T1693" s="76"/>
      <c r="U1693" s="76"/>
      <c r="V1693" s="76"/>
      <c r="X1693" s="91"/>
      <c r="Y1693" s="91"/>
    </row>
    <row r="1694" spans="17:25" x14ac:dyDescent="0.2">
      <c r="Q1694" s="76"/>
      <c r="S1694" s="76"/>
      <c r="T1694" s="76"/>
      <c r="U1694" s="76"/>
      <c r="V1694" s="76"/>
      <c r="X1694" s="91"/>
      <c r="Y1694" s="91"/>
    </row>
    <row r="1695" spans="17:25" x14ac:dyDescent="0.2">
      <c r="Q1695" s="76"/>
      <c r="S1695" s="76"/>
      <c r="T1695" s="76"/>
      <c r="U1695" s="76"/>
      <c r="V1695" s="76"/>
      <c r="X1695" s="91"/>
      <c r="Y1695" s="91"/>
    </row>
    <row r="1696" spans="17:25" x14ac:dyDescent="0.2">
      <c r="Q1696" s="76"/>
      <c r="S1696" s="76"/>
      <c r="T1696" s="76"/>
      <c r="U1696" s="76"/>
      <c r="V1696" s="76"/>
      <c r="X1696" s="91"/>
      <c r="Y1696" s="91"/>
    </row>
    <row r="1697" spans="17:25" x14ac:dyDescent="0.2">
      <c r="Q1697" s="76"/>
      <c r="S1697" s="76"/>
      <c r="T1697" s="76"/>
      <c r="U1697" s="76"/>
      <c r="V1697" s="76"/>
      <c r="X1697" s="91"/>
      <c r="Y1697" s="91"/>
    </row>
    <row r="1698" spans="17:25" x14ac:dyDescent="0.2">
      <c r="Q1698" s="76"/>
      <c r="S1698" s="76"/>
      <c r="T1698" s="76"/>
      <c r="U1698" s="76"/>
      <c r="V1698" s="76"/>
      <c r="X1698" s="91"/>
      <c r="Y1698" s="91"/>
    </row>
    <row r="1699" spans="17:25" x14ac:dyDescent="0.2">
      <c r="Q1699" s="76"/>
      <c r="S1699" s="76"/>
      <c r="T1699" s="76"/>
      <c r="U1699" s="76"/>
      <c r="V1699" s="76"/>
      <c r="X1699" s="91"/>
      <c r="Y1699" s="91"/>
    </row>
    <row r="1700" spans="17:25" x14ac:dyDescent="0.2">
      <c r="Q1700" s="76"/>
      <c r="S1700" s="76"/>
      <c r="T1700" s="76"/>
      <c r="U1700" s="76"/>
      <c r="V1700" s="76"/>
      <c r="X1700" s="91"/>
      <c r="Y1700" s="91"/>
    </row>
    <row r="1701" spans="17:25" x14ac:dyDescent="0.2">
      <c r="Q1701" s="76"/>
      <c r="S1701" s="76"/>
      <c r="T1701" s="76"/>
      <c r="U1701" s="76"/>
      <c r="V1701" s="76"/>
      <c r="X1701" s="91"/>
      <c r="Y1701" s="91"/>
    </row>
    <row r="1702" spans="17:25" x14ac:dyDescent="0.2">
      <c r="Q1702" s="76"/>
      <c r="S1702" s="76"/>
      <c r="T1702" s="76"/>
      <c r="U1702" s="76"/>
      <c r="V1702" s="76"/>
      <c r="X1702" s="91"/>
      <c r="Y1702" s="91"/>
    </row>
    <row r="1703" spans="17:25" x14ac:dyDescent="0.2">
      <c r="Q1703" s="76"/>
      <c r="S1703" s="76"/>
      <c r="T1703" s="76"/>
      <c r="U1703" s="76"/>
      <c r="V1703" s="76"/>
      <c r="X1703" s="91"/>
      <c r="Y1703" s="91"/>
    </row>
    <row r="1704" spans="17:25" x14ac:dyDescent="0.2">
      <c r="Q1704" s="76"/>
      <c r="S1704" s="76"/>
      <c r="T1704" s="76"/>
      <c r="U1704" s="76"/>
      <c r="V1704" s="76"/>
      <c r="X1704" s="91"/>
      <c r="Y1704" s="91"/>
    </row>
    <row r="1705" spans="17:25" x14ac:dyDescent="0.2">
      <c r="Q1705" s="76"/>
      <c r="S1705" s="76"/>
      <c r="T1705" s="76"/>
      <c r="U1705" s="76"/>
      <c r="V1705" s="76"/>
      <c r="X1705" s="91"/>
      <c r="Y1705" s="91"/>
    </row>
    <row r="1706" spans="17:25" x14ac:dyDescent="0.2">
      <c r="Q1706" s="76"/>
      <c r="S1706" s="76"/>
      <c r="T1706" s="76"/>
      <c r="U1706" s="76"/>
      <c r="V1706" s="76"/>
      <c r="X1706" s="91"/>
      <c r="Y1706" s="91"/>
    </row>
    <row r="1707" spans="17:25" x14ac:dyDescent="0.2">
      <c r="Q1707" s="76"/>
      <c r="S1707" s="76"/>
      <c r="T1707" s="76"/>
      <c r="U1707" s="76"/>
      <c r="V1707" s="76"/>
      <c r="X1707" s="91"/>
      <c r="Y1707" s="91"/>
    </row>
    <row r="1708" spans="17:25" x14ac:dyDescent="0.2">
      <c r="Q1708" s="76"/>
      <c r="S1708" s="76"/>
      <c r="T1708" s="76"/>
      <c r="U1708" s="76"/>
      <c r="V1708" s="76"/>
      <c r="X1708" s="91"/>
      <c r="Y1708" s="91"/>
    </row>
    <row r="1709" spans="17:25" x14ac:dyDescent="0.2">
      <c r="Q1709" s="76"/>
      <c r="S1709" s="76"/>
      <c r="T1709" s="76"/>
      <c r="U1709" s="76"/>
      <c r="V1709" s="76"/>
      <c r="X1709" s="91"/>
      <c r="Y1709" s="91"/>
    </row>
    <row r="1710" spans="17:25" x14ac:dyDescent="0.2">
      <c r="Q1710" s="76"/>
      <c r="S1710" s="76"/>
      <c r="T1710" s="76"/>
      <c r="U1710" s="76"/>
      <c r="V1710" s="76"/>
      <c r="X1710" s="91"/>
      <c r="Y1710" s="91"/>
    </row>
    <row r="1711" spans="17:25" x14ac:dyDescent="0.2">
      <c r="Q1711" s="76"/>
      <c r="S1711" s="76"/>
      <c r="T1711" s="76"/>
      <c r="U1711" s="76"/>
      <c r="V1711" s="76"/>
      <c r="X1711" s="91"/>
      <c r="Y1711" s="91"/>
    </row>
    <row r="1712" spans="17:25" x14ac:dyDescent="0.2">
      <c r="Q1712" s="76"/>
      <c r="S1712" s="76"/>
      <c r="T1712" s="76"/>
      <c r="U1712" s="76"/>
      <c r="V1712" s="76"/>
      <c r="X1712" s="91"/>
      <c r="Y1712" s="91"/>
    </row>
    <row r="1713" spans="17:25" x14ac:dyDescent="0.2">
      <c r="Q1713" s="76"/>
      <c r="S1713" s="76"/>
      <c r="T1713" s="76"/>
      <c r="U1713" s="76"/>
      <c r="V1713" s="76"/>
      <c r="X1713" s="91"/>
      <c r="Y1713" s="91"/>
    </row>
    <row r="1714" spans="17:25" x14ac:dyDescent="0.2">
      <c r="Q1714" s="76"/>
      <c r="S1714" s="76"/>
      <c r="T1714" s="76"/>
      <c r="U1714" s="76"/>
      <c r="V1714" s="76"/>
      <c r="X1714" s="91"/>
      <c r="Y1714" s="91"/>
    </row>
    <row r="1715" spans="17:25" x14ac:dyDescent="0.2">
      <c r="Q1715" s="76"/>
      <c r="S1715" s="76"/>
      <c r="T1715" s="76"/>
      <c r="U1715" s="76"/>
      <c r="V1715" s="76"/>
      <c r="X1715" s="91"/>
      <c r="Y1715" s="91"/>
    </row>
    <row r="1716" spans="17:25" x14ac:dyDescent="0.2">
      <c r="Q1716" s="76"/>
      <c r="S1716" s="76"/>
      <c r="T1716" s="76"/>
      <c r="U1716" s="76"/>
      <c r="V1716" s="76"/>
      <c r="X1716" s="91"/>
      <c r="Y1716" s="91"/>
    </row>
    <row r="1717" spans="17:25" x14ac:dyDescent="0.2">
      <c r="Q1717" s="76"/>
      <c r="S1717" s="76"/>
      <c r="T1717" s="76"/>
      <c r="U1717" s="76"/>
      <c r="V1717" s="76"/>
      <c r="X1717" s="91"/>
      <c r="Y1717" s="91"/>
    </row>
    <row r="1718" spans="17:25" x14ac:dyDescent="0.2">
      <c r="Q1718" s="76"/>
      <c r="S1718" s="76"/>
      <c r="T1718" s="76"/>
      <c r="U1718" s="76"/>
      <c r="V1718" s="76"/>
      <c r="X1718" s="91"/>
      <c r="Y1718" s="91"/>
    </row>
    <row r="1719" spans="17:25" x14ac:dyDescent="0.2">
      <c r="Q1719" s="76"/>
      <c r="S1719" s="76"/>
      <c r="T1719" s="76"/>
      <c r="U1719" s="76"/>
      <c r="V1719" s="76"/>
      <c r="X1719" s="91"/>
      <c r="Y1719" s="91"/>
    </row>
    <row r="1720" spans="17:25" x14ac:dyDescent="0.2">
      <c r="Q1720" s="76"/>
      <c r="S1720" s="76"/>
      <c r="T1720" s="76"/>
      <c r="U1720" s="76"/>
      <c r="V1720" s="76"/>
      <c r="X1720" s="91"/>
      <c r="Y1720" s="91"/>
    </row>
    <row r="1721" spans="17:25" x14ac:dyDescent="0.2">
      <c r="Q1721" s="76"/>
      <c r="S1721" s="76"/>
      <c r="T1721" s="76"/>
      <c r="U1721" s="76"/>
      <c r="V1721" s="76"/>
      <c r="X1721" s="91"/>
      <c r="Y1721" s="91"/>
    </row>
    <row r="1722" spans="17:25" x14ac:dyDescent="0.2">
      <c r="Q1722" s="76"/>
      <c r="S1722" s="76"/>
      <c r="T1722" s="76"/>
      <c r="U1722" s="76"/>
      <c r="V1722" s="76"/>
      <c r="X1722" s="91"/>
      <c r="Y1722" s="91"/>
    </row>
    <row r="1723" spans="17:25" x14ac:dyDescent="0.2">
      <c r="Q1723" s="76"/>
      <c r="S1723" s="76"/>
      <c r="T1723" s="76"/>
      <c r="U1723" s="76"/>
      <c r="V1723" s="76"/>
      <c r="X1723" s="91"/>
      <c r="Y1723" s="91"/>
    </row>
    <row r="1724" spans="17:25" x14ac:dyDescent="0.2">
      <c r="Q1724" s="76"/>
      <c r="S1724" s="76"/>
      <c r="T1724" s="76"/>
      <c r="U1724" s="76"/>
      <c r="V1724" s="76"/>
      <c r="X1724" s="91"/>
      <c r="Y1724" s="91"/>
    </row>
    <row r="1725" spans="17:25" x14ac:dyDescent="0.2">
      <c r="Q1725" s="76"/>
      <c r="S1725" s="76"/>
      <c r="T1725" s="76"/>
      <c r="U1725" s="76"/>
      <c r="V1725" s="76"/>
      <c r="X1725" s="91"/>
      <c r="Y1725" s="91"/>
    </row>
    <row r="1726" spans="17:25" x14ac:dyDescent="0.2">
      <c r="Q1726" s="76"/>
      <c r="S1726" s="76"/>
      <c r="T1726" s="76"/>
      <c r="U1726" s="76"/>
      <c r="V1726" s="76"/>
      <c r="X1726" s="91"/>
      <c r="Y1726" s="91"/>
    </row>
    <row r="1727" spans="17:25" x14ac:dyDescent="0.2">
      <c r="Q1727" s="76"/>
      <c r="S1727" s="76"/>
      <c r="T1727" s="76"/>
      <c r="U1727" s="76"/>
      <c r="V1727" s="76"/>
      <c r="X1727" s="91"/>
      <c r="Y1727" s="91"/>
    </row>
    <row r="1728" spans="17:25" x14ac:dyDescent="0.2">
      <c r="Q1728" s="76"/>
      <c r="S1728" s="76"/>
      <c r="T1728" s="76"/>
      <c r="U1728" s="76"/>
      <c r="V1728" s="76"/>
      <c r="X1728" s="91"/>
      <c r="Y1728" s="91"/>
    </row>
    <row r="1729" spans="17:25" x14ac:dyDescent="0.2">
      <c r="Q1729" s="76"/>
      <c r="S1729" s="76"/>
      <c r="T1729" s="76"/>
      <c r="U1729" s="76"/>
      <c r="V1729" s="76"/>
      <c r="X1729" s="91"/>
      <c r="Y1729" s="91"/>
    </row>
    <row r="1730" spans="17:25" x14ac:dyDescent="0.2">
      <c r="Q1730" s="76"/>
      <c r="S1730" s="76"/>
      <c r="T1730" s="76"/>
      <c r="U1730" s="76"/>
      <c r="V1730" s="76"/>
      <c r="X1730" s="91"/>
      <c r="Y1730" s="91"/>
    </row>
    <row r="1731" spans="17:25" x14ac:dyDescent="0.2">
      <c r="Q1731" s="76"/>
      <c r="S1731" s="76"/>
      <c r="T1731" s="76"/>
      <c r="U1731" s="76"/>
      <c r="V1731" s="76"/>
      <c r="X1731" s="91"/>
      <c r="Y1731" s="91"/>
    </row>
    <row r="1732" spans="17:25" x14ac:dyDescent="0.2">
      <c r="Q1732" s="76"/>
      <c r="S1732" s="76"/>
      <c r="T1732" s="76"/>
      <c r="U1732" s="76"/>
      <c r="V1732" s="76"/>
      <c r="X1732" s="91"/>
      <c r="Y1732" s="91"/>
    </row>
    <row r="1733" spans="17:25" x14ac:dyDescent="0.2">
      <c r="Q1733" s="76"/>
      <c r="S1733" s="76"/>
      <c r="T1733" s="76"/>
      <c r="U1733" s="76"/>
      <c r="V1733" s="76"/>
      <c r="X1733" s="91"/>
      <c r="Y1733" s="91"/>
    </row>
    <row r="1734" spans="17:25" x14ac:dyDescent="0.2">
      <c r="Q1734" s="76"/>
      <c r="S1734" s="76"/>
      <c r="T1734" s="76"/>
      <c r="U1734" s="76"/>
      <c r="V1734" s="76"/>
      <c r="X1734" s="91"/>
      <c r="Y1734" s="91"/>
    </row>
    <row r="1735" spans="17:25" x14ac:dyDescent="0.2">
      <c r="Q1735" s="76"/>
      <c r="S1735" s="76"/>
      <c r="T1735" s="76"/>
      <c r="U1735" s="76"/>
      <c r="V1735" s="76"/>
      <c r="X1735" s="91"/>
      <c r="Y1735" s="91"/>
    </row>
    <row r="1736" spans="17:25" x14ac:dyDescent="0.2">
      <c r="Q1736" s="76"/>
      <c r="S1736" s="76"/>
      <c r="T1736" s="76"/>
      <c r="U1736" s="76"/>
      <c r="V1736" s="76"/>
      <c r="X1736" s="91"/>
      <c r="Y1736" s="91"/>
    </row>
    <row r="1737" spans="17:25" x14ac:dyDescent="0.2">
      <c r="Q1737" s="76"/>
      <c r="S1737" s="76"/>
      <c r="T1737" s="76"/>
      <c r="U1737" s="76"/>
      <c r="V1737" s="76"/>
      <c r="X1737" s="91"/>
      <c r="Y1737" s="91"/>
    </row>
    <row r="1738" spans="17:25" x14ac:dyDescent="0.2">
      <c r="Q1738" s="76"/>
      <c r="S1738" s="76"/>
      <c r="T1738" s="76"/>
      <c r="U1738" s="76"/>
      <c r="V1738" s="76"/>
      <c r="X1738" s="91"/>
      <c r="Y1738" s="91"/>
    </row>
    <row r="1739" spans="17:25" x14ac:dyDescent="0.2">
      <c r="Q1739" s="76"/>
      <c r="S1739" s="76"/>
      <c r="T1739" s="76"/>
      <c r="U1739" s="76"/>
      <c r="V1739" s="76"/>
      <c r="X1739" s="91"/>
      <c r="Y1739" s="91"/>
    </row>
    <row r="1740" spans="17:25" x14ac:dyDescent="0.2">
      <c r="Q1740" s="76"/>
      <c r="S1740" s="76"/>
      <c r="T1740" s="76"/>
      <c r="U1740" s="76"/>
      <c r="V1740" s="76"/>
      <c r="X1740" s="91"/>
      <c r="Y1740" s="91"/>
    </row>
    <row r="1741" spans="17:25" x14ac:dyDescent="0.2">
      <c r="Q1741" s="76"/>
      <c r="S1741" s="76"/>
      <c r="T1741" s="76"/>
      <c r="U1741" s="76"/>
      <c r="V1741" s="76"/>
      <c r="X1741" s="91"/>
      <c r="Y1741" s="91"/>
    </row>
    <row r="1742" spans="17:25" x14ac:dyDescent="0.2">
      <c r="Q1742" s="76"/>
      <c r="S1742" s="76"/>
      <c r="T1742" s="76"/>
      <c r="U1742" s="76"/>
      <c r="V1742" s="76"/>
      <c r="X1742" s="91"/>
      <c r="Y1742" s="91"/>
    </row>
    <row r="1743" spans="17:25" x14ac:dyDescent="0.2">
      <c r="Q1743" s="76"/>
      <c r="S1743" s="76"/>
      <c r="T1743" s="76"/>
      <c r="U1743" s="76"/>
      <c r="V1743" s="76"/>
      <c r="X1743" s="91"/>
      <c r="Y1743" s="91"/>
    </row>
    <row r="1744" spans="17:25" x14ac:dyDescent="0.2">
      <c r="Q1744" s="76"/>
      <c r="S1744" s="76"/>
      <c r="T1744" s="76"/>
      <c r="U1744" s="76"/>
      <c r="V1744" s="76"/>
      <c r="X1744" s="91"/>
      <c r="Y1744" s="91"/>
    </row>
    <row r="1745" spans="17:25" x14ac:dyDescent="0.2">
      <c r="Q1745" s="76"/>
      <c r="S1745" s="76"/>
      <c r="T1745" s="76"/>
      <c r="U1745" s="76"/>
      <c r="V1745" s="76"/>
      <c r="X1745" s="91"/>
      <c r="Y1745" s="91"/>
    </row>
    <row r="1746" spans="17:25" x14ac:dyDescent="0.2">
      <c r="Q1746" s="76"/>
      <c r="S1746" s="76"/>
      <c r="T1746" s="76"/>
      <c r="U1746" s="76"/>
      <c r="V1746" s="76"/>
      <c r="X1746" s="91"/>
      <c r="Y1746" s="91"/>
    </row>
    <row r="1747" spans="17:25" x14ac:dyDescent="0.2">
      <c r="Q1747" s="76"/>
      <c r="S1747" s="76"/>
      <c r="T1747" s="76"/>
      <c r="U1747" s="76"/>
      <c r="V1747" s="76"/>
      <c r="X1747" s="91"/>
      <c r="Y1747" s="91"/>
    </row>
    <row r="1748" spans="17:25" x14ac:dyDescent="0.2">
      <c r="Q1748" s="76"/>
      <c r="S1748" s="76"/>
      <c r="T1748" s="76"/>
      <c r="U1748" s="76"/>
      <c r="V1748" s="76"/>
      <c r="X1748" s="91"/>
      <c r="Y1748" s="91"/>
    </row>
    <row r="1749" spans="17:25" x14ac:dyDescent="0.2">
      <c r="Q1749" s="76"/>
      <c r="S1749" s="76"/>
      <c r="T1749" s="76"/>
      <c r="U1749" s="76"/>
      <c r="V1749" s="76"/>
      <c r="X1749" s="91"/>
      <c r="Y1749" s="91"/>
    </row>
    <row r="1750" spans="17:25" x14ac:dyDescent="0.2">
      <c r="Q1750" s="76"/>
      <c r="S1750" s="76"/>
      <c r="T1750" s="76"/>
      <c r="U1750" s="76"/>
      <c r="V1750" s="76"/>
      <c r="X1750" s="91"/>
      <c r="Y1750" s="91"/>
    </row>
    <row r="1751" spans="17:25" x14ac:dyDescent="0.2">
      <c r="Q1751" s="76"/>
      <c r="S1751" s="76"/>
      <c r="T1751" s="76"/>
      <c r="U1751" s="76"/>
      <c r="V1751" s="76"/>
      <c r="X1751" s="91"/>
      <c r="Y1751" s="91"/>
    </row>
    <row r="1752" spans="17:25" x14ac:dyDescent="0.2">
      <c r="Q1752" s="76"/>
      <c r="S1752" s="76"/>
      <c r="T1752" s="76"/>
      <c r="U1752" s="76"/>
      <c r="V1752" s="76"/>
      <c r="X1752" s="91"/>
      <c r="Y1752" s="91"/>
    </row>
    <row r="1753" spans="17:25" x14ac:dyDescent="0.2">
      <c r="Q1753" s="76"/>
      <c r="S1753" s="76"/>
      <c r="T1753" s="76"/>
      <c r="U1753" s="76"/>
      <c r="V1753" s="76"/>
      <c r="X1753" s="91"/>
      <c r="Y1753" s="91"/>
    </row>
    <row r="1754" spans="17:25" x14ac:dyDescent="0.2">
      <c r="Q1754" s="76"/>
      <c r="S1754" s="76"/>
      <c r="T1754" s="76"/>
      <c r="U1754" s="76"/>
      <c r="V1754" s="76"/>
      <c r="X1754" s="91"/>
      <c r="Y1754" s="91"/>
    </row>
    <row r="1755" spans="17:25" x14ac:dyDescent="0.2">
      <c r="Q1755" s="76"/>
      <c r="S1755" s="76"/>
      <c r="T1755" s="76"/>
      <c r="U1755" s="76"/>
      <c r="V1755" s="76"/>
      <c r="X1755" s="91"/>
      <c r="Y1755" s="91"/>
    </row>
    <row r="1756" spans="17:25" x14ac:dyDescent="0.2">
      <c r="Q1756" s="76"/>
      <c r="S1756" s="76"/>
      <c r="T1756" s="76"/>
      <c r="U1756" s="76"/>
      <c r="V1756" s="76"/>
      <c r="X1756" s="91"/>
      <c r="Y1756" s="91"/>
    </row>
    <row r="1757" spans="17:25" x14ac:dyDescent="0.2">
      <c r="Q1757" s="76"/>
      <c r="S1757" s="76"/>
      <c r="T1757" s="76"/>
      <c r="U1757" s="76"/>
      <c r="V1757" s="76"/>
      <c r="X1757" s="91"/>
      <c r="Y1757" s="91"/>
    </row>
    <row r="1758" spans="17:25" x14ac:dyDescent="0.2">
      <c r="Q1758" s="76"/>
      <c r="S1758" s="76"/>
      <c r="T1758" s="76"/>
      <c r="U1758" s="76"/>
      <c r="V1758" s="76"/>
      <c r="X1758" s="91"/>
      <c r="Y1758" s="91"/>
    </row>
    <row r="1759" spans="17:25" x14ac:dyDescent="0.2">
      <c r="Q1759" s="76"/>
      <c r="S1759" s="76"/>
      <c r="T1759" s="76"/>
      <c r="U1759" s="76"/>
      <c r="V1759" s="76"/>
      <c r="X1759" s="91"/>
      <c r="Y1759" s="91"/>
    </row>
    <row r="1760" spans="17:25" x14ac:dyDescent="0.2">
      <c r="Q1760" s="76"/>
      <c r="S1760" s="76"/>
      <c r="T1760" s="76"/>
      <c r="U1760" s="76"/>
      <c r="V1760" s="76"/>
      <c r="X1760" s="91"/>
      <c r="Y1760" s="91"/>
    </row>
    <row r="1761" spans="17:25" x14ac:dyDescent="0.2">
      <c r="Q1761" s="76"/>
      <c r="S1761" s="76"/>
      <c r="T1761" s="76"/>
      <c r="U1761" s="76"/>
      <c r="V1761" s="76"/>
      <c r="X1761" s="91"/>
      <c r="Y1761" s="91"/>
    </row>
    <row r="1762" spans="17:25" x14ac:dyDescent="0.2">
      <c r="Q1762" s="76"/>
      <c r="S1762" s="76"/>
      <c r="T1762" s="76"/>
      <c r="U1762" s="76"/>
      <c r="V1762" s="76"/>
      <c r="X1762" s="91"/>
      <c r="Y1762" s="91"/>
    </row>
    <row r="1763" spans="17:25" x14ac:dyDescent="0.2">
      <c r="Q1763" s="76"/>
      <c r="S1763" s="76"/>
      <c r="T1763" s="76"/>
      <c r="U1763" s="76"/>
      <c r="V1763" s="76"/>
      <c r="X1763" s="91"/>
      <c r="Y1763" s="91"/>
    </row>
    <row r="1764" spans="17:25" x14ac:dyDescent="0.2">
      <c r="Q1764" s="76"/>
      <c r="S1764" s="76"/>
      <c r="T1764" s="76"/>
      <c r="U1764" s="76"/>
      <c r="V1764" s="76"/>
      <c r="X1764" s="91"/>
      <c r="Y1764" s="91"/>
    </row>
    <row r="1765" spans="17:25" x14ac:dyDescent="0.2">
      <c r="Q1765" s="76"/>
      <c r="S1765" s="76"/>
      <c r="T1765" s="76"/>
      <c r="U1765" s="76"/>
      <c r="V1765" s="76"/>
      <c r="X1765" s="91"/>
      <c r="Y1765" s="91"/>
    </row>
    <row r="1766" spans="17:25" x14ac:dyDescent="0.2">
      <c r="Q1766" s="76"/>
      <c r="S1766" s="76"/>
      <c r="T1766" s="76"/>
      <c r="U1766" s="76"/>
      <c r="V1766" s="76"/>
      <c r="X1766" s="91"/>
      <c r="Y1766" s="91"/>
    </row>
    <row r="1767" spans="17:25" x14ac:dyDescent="0.2">
      <c r="Q1767" s="76"/>
      <c r="S1767" s="76"/>
      <c r="T1767" s="76"/>
      <c r="U1767" s="76"/>
      <c r="V1767" s="76"/>
      <c r="X1767" s="91"/>
      <c r="Y1767" s="91"/>
    </row>
    <row r="1768" spans="17:25" x14ac:dyDescent="0.2">
      <c r="Q1768" s="76"/>
      <c r="S1768" s="76"/>
      <c r="T1768" s="76"/>
      <c r="U1768" s="76"/>
      <c r="V1768" s="76"/>
      <c r="X1768" s="91"/>
      <c r="Y1768" s="91"/>
    </row>
    <row r="1769" spans="17:25" x14ac:dyDescent="0.2">
      <c r="Q1769" s="76"/>
      <c r="S1769" s="76"/>
      <c r="T1769" s="76"/>
      <c r="U1769" s="76"/>
      <c r="V1769" s="76"/>
      <c r="X1769" s="91"/>
      <c r="Y1769" s="91"/>
    </row>
    <row r="1770" spans="17:25" x14ac:dyDescent="0.2">
      <c r="Q1770" s="76"/>
      <c r="S1770" s="76"/>
      <c r="T1770" s="76"/>
      <c r="U1770" s="76"/>
      <c r="V1770" s="76"/>
      <c r="X1770" s="91"/>
      <c r="Y1770" s="91"/>
    </row>
    <row r="1771" spans="17:25" x14ac:dyDescent="0.2">
      <c r="Q1771" s="76"/>
      <c r="S1771" s="76"/>
      <c r="T1771" s="76"/>
      <c r="U1771" s="76"/>
      <c r="V1771" s="76"/>
      <c r="X1771" s="91"/>
      <c r="Y1771" s="91"/>
    </row>
    <row r="1772" spans="17:25" x14ac:dyDescent="0.2">
      <c r="Q1772" s="76"/>
      <c r="S1772" s="76"/>
      <c r="T1772" s="76"/>
      <c r="U1772" s="76"/>
      <c r="V1772" s="76"/>
      <c r="X1772" s="91"/>
      <c r="Y1772" s="91"/>
    </row>
    <row r="1773" spans="17:25" x14ac:dyDescent="0.2">
      <c r="Q1773" s="76"/>
      <c r="S1773" s="76"/>
      <c r="T1773" s="76"/>
      <c r="U1773" s="76"/>
      <c r="V1773" s="76"/>
      <c r="X1773" s="91"/>
      <c r="Y1773" s="91"/>
    </row>
    <row r="1774" spans="17:25" x14ac:dyDescent="0.2">
      <c r="Q1774" s="76"/>
      <c r="S1774" s="76"/>
      <c r="T1774" s="76"/>
      <c r="U1774" s="76"/>
      <c r="V1774" s="76"/>
      <c r="X1774" s="91"/>
      <c r="Y1774" s="91"/>
    </row>
    <row r="1775" spans="17:25" x14ac:dyDescent="0.2">
      <c r="Q1775" s="76"/>
      <c r="S1775" s="76"/>
      <c r="T1775" s="76"/>
      <c r="U1775" s="76"/>
      <c r="V1775" s="76"/>
      <c r="X1775" s="91"/>
      <c r="Y1775" s="91"/>
    </row>
    <row r="1776" spans="17:25" x14ac:dyDescent="0.2">
      <c r="Q1776" s="76"/>
      <c r="S1776" s="76"/>
      <c r="T1776" s="76"/>
      <c r="U1776" s="76"/>
      <c r="V1776" s="76"/>
      <c r="X1776" s="91"/>
      <c r="Y1776" s="91"/>
    </row>
    <row r="1777" spans="17:25" x14ac:dyDescent="0.2">
      <c r="Q1777" s="76"/>
      <c r="S1777" s="76"/>
      <c r="T1777" s="76"/>
      <c r="U1777" s="76"/>
      <c r="V1777" s="76"/>
      <c r="X1777" s="91"/>
      <c r="Y1777" s="91"/>
    </row>
    <row r="1778" spans="17:25" x14ac:dyDescent="0.2">
      <c r="Q1778" s="76"/>
      <c r="S1778" s="76"/>
      <c r="T1778" s="76"/>
      <c r="U1778" s="76"/>
      <c r="V1778" s="76"/>
      <c r="X1778" s="91"/>
      <c r="Y1778" s="91"/>
    </row>
    <row r="1779" spans="17:25" x14ac:dyDescent="0.2">
      <c r="Q1779" s="76"/>
      <c r="S1779" s="76"/>
      <c r="T1779" s="76"/>
      <c r="U1779" s="76"/>
      <c r="V1779" s="76"/>
      <c r="X1779" s="91"/>
      <c r="Y1779" s="91"/>
    </row>
    <row r="1780" spans="17:25" x14ac:dyDescent="0.2">
      <c r="Q1780" s="76"/>
      <c r="S1780" s="76"/>
      <c r="T1780" s="76"/>
      <c r="U1780" s="76"/>
      <c r="V1780" s="76"/>
      <c r="X1780" s="91"/>
      <c r="Y1780" s="91"/>
    </row>
    <row r="1781" spans="17:25" x14ac:dyDescent="0.2">
      <c r="Q1781" s="76"/>
      <c r="S1781" s="76"/>
      <c r="T1781" s="76"/>
      <c r="U1781" s="76"/>
      <c r="V1781" s="76"/>
      <c r="X1781" s="91"/>
      <c r="Y1781" s="91"/>
    </row>
    <row r="1782" spans="17:25" x14ac:dyDescent="0.2">
      <c r="Q1782" s="76"/>
      <c r="S1782" s="76"/>
      <c r="T1782" s="76"/>
      <c r="U1782" s="76"/>
      <c r="V1782" s="76"/>
      <c r="X1782" s="91"/>
      <c r="Y1782" s="91"/>
    </row>
    <row r="1783" spans="17:25" x14ac:dyDescent="0.2">
      <c r="Q1783" s="76"/>
      <c r="S1783" s="76"/>
      <c r="T1783" s="76"/>
      <c r="U1783" s="76"/>
      <c r="V1783" s="76"/>
      <c r="X1783" s="91"/>
      <c r="Y1783" s="91"/>
    </row>
    <row r="1784" spans="17:25" x14ac:dyDescent="0.2">
      <c r="Q1784" s="76"/>
      <c r="S1784" s="76"/>
      <c r="T1784" s="76"/>
      <c r="U1784" s="76"/>
      <c r="V1784" s="76"/>
      <c r="X1784" s="91"/>
      <c r="Y1784" s="91"/>
    </row>
    <row r="1785" spans="17:25" x14ac:dyDescent="0.2">
      <c r="Q1785" s="76"/>
      <c r="S1785" s="76"/>
      <c r="T1785" s="76"/>
      <c r="U1785" s="76"/>
      <c r="V1785" s="76"/>
      <c r="X1785" s="91"/>
      <c r="Y1785" s="91"/>
    </row>
    <row r="1786" spans="17:25" x14ac:dyDescent="0.2">
      <c r="Q1786" s="76"/>
      <c r="S1786" s="76"/>
      <c r="T1786" s="76"/>
      <c r="U1786" s="76"/>
      <c r="V1786" s="76"/>
      <c r="X1786" s="91"/>
      <c r="Y1786" s="91"/>
    </row>
    <row r="1787" spans="17:25" x14ac:dyDescent="0.2">
      <c r="Q1787" s="76"/>
      <c r="S1787" s="76"/>
      <c r="T1787" s="76"/>
      <c r="U1787" s="76"/>
      <c r="V1787" s="76"/>
      <c r="X1787" s="91"/>
      <c r="Y1787" s="91"/>
    </row>
    <row r="1788" spans="17:25" x14ac:dyDescent="0.2">
      <c r="Q1788" s="76"/>
      <c r="S1788" s="76"/>
      <c r="T1788" s="76"/>
      <c r="U1788" s="76"/>
      <c r="V1788" s="76"/>
      <c r="X1788" s="91"/>
      <c r="Y1788" s="91"/>
    </row>
    <row r="1789" spans="17:25" x14ac:dyDescent="0.2">
      <c r="Q1789" s="76"/>
      <c r="S1789" s="76"/>
      <c r="T1789" s="76"/>
      <c r="U1789" s="76"/>
      <c r="V1789" s="76"/>
      <c r="X1789" s="91"/>
      <c r="Y1789" s="91"/>
    </row>
    <row r="1790" spans="17:25" x14ac:dyDescent="0.2">
      <c r="Q1790" s="76"/>
      <c r="S1790" s="76"/>
      <c r="T1790" s="76"/>
      <c r="U1790" s="76"/>
      <c r="V1790" s="76"/>
      <c r="X1790" s="91"/>
      <c r="Y1790" s="91"/>
    </row>
    <row r="1791" spans="17:25" x14ac:dyDescent="0.2">
      <c r="Q1791" s="76"/>
      <c r="S1791" s="76"/>
      <c r="T1791" s="76"/>
      <c r="U1791" s="76"/>
      <c r="V1791" s="76"/>
      <c r="X1791" s="91"/>
      <c r="Y1791" s="91"/>
    </row>
    <row r="1792" spans="17:25" x14ac:dyDescent="0.2">
      <c r="Q1792" s="76"/>
      <c r="S1792" s="76"/>
      <c r="T1792" s="76"/>
      <c r="U1792" s="76"/>
      <c r="V1792" s="76"/>
      <c r="X1792" s="91"/>
      <c r="Y1792" s="91"/>
    </row>
    <row r="1793" spans="17:25" x14ac:dyDescent="0.2">
      <c r="Q1793" s="76"/>
      <c r="S1793" s="76"/>
      <c r="T1793" s="76"/>
      <c r="U1793" s="76"/>
      <c r="V1793" s="76"/>
      <c r="X1793" s="91"/>
      <c r="Y1793" s="91"/>
    </row>
    <row r="1794" spans="17:25" x14ac:dyDescent="0.2">
      <c r="Q1794" s="76"/>
      <c r="S1794" s="76"/>
      <c r="T1794" s="76"/>
      <c r="U1794" s="76"/>
      <c r="V1794" s="76"/>
      <c r="X1794" s="91"/>
      <c r="Y1794" s="91"/>
    </row>
    <row r="1795" spans="17:25" x14ac:dyDescent="0.2">
      <c r="Q1795" s="76"/>
      <c r="S1795" s="76"/>
      <c r="T1795" s="76"/>
      <c r="U1795" s="76"/>
      <c r="V1795" s="76"/>
      <c r="X1795" s="91"/>
      <c r="Y1795" s="91"/>
    </row>
    <row r="1796" spans="17:25" x14ac:dyDescent="0.2">
      <c r="Q1796" s="76"/>
      <c r="S1796" s="76"/>
      <c r="T1796" s="76"/>
      <c r="U1796" s="76"/>
      <c r="V1796" s="76"/>
      <c r="X1796" s="91"/>
      <c r="Y1796" s="91"/>
    </row>
    <row r="1797" spans="17:25" x14ac:dyDescent="0.2">
      <c r="Q1797" s="76"/>
      <c r="S1797" s="76"/>
      <c r="T1797" s="76"/>
      <c r="U1797" s="76"/>
      <c r="V1797" s="76"/>
      <c r="X1797" s="91"/>
      <c r="Y1797" s="91"/>
    </row>
    <row r="1798" spans="17:25" x14ac:dyDescent="0.2">
      <c r="Q1798" s="76"/>
      <c r="S1798" s="76"/>
      <c r="T1798" s="76"/>
      <c r="U1798" s="76"/>
      <c r="V1798" s="76"/>
      <c r="X1798" s="91"/>
      <c r="Y1798" s="91"/>
    </row>
    <row r="1799" spans="17:25" x14ac:dyDescent="0.2">
      <c r="Q1799" s="76"/>
      <c r="S1799" s="76"/>
      <c r="T1799" s="76"/>
      <c r="U1799" s="76"/>
      <c r="V1799" s="76"/>
      <c r="X1799" s="91"/>
      <c r="Y1799" s="91"/>
    </row>
    <row r="1800" spans="17:25" x14ac:dyDescent="0.2">
      <c r="Q1800" s="76"/>
      <c r="S1800" s="76"/>
      <c r="T1800" s="76"/>
      <c r="U1800" s="76"/>
      <c r="V1800" s="76"/>
      <c r="X1800" s="91"/>
      <c r="Y1800" s="91"/>
    </row>
    <row r="1801" spans="17:25" x14ac:dyDescent="0.2">
      <c r="Q1801" s="76"/>
      <c r="S1801" s="76"/>
      <c r="T1801" s="76"/>
      <c r="U1801" s="76"/>
      <c r="V1801" s="76"/>
      <c r="X1801" s="91"/>
      <c r="Y1801" s="91"/>
    </row>
    <row r="1802" spans="17:25" x14ac:dyDescent="0.2">
      <c r="Q1802" s="76"/>
      <c r="S1802" s="76"/>
      <c r="T1802" s="76"/>
      <c r="U1802" s="76"/>
      <c r="V1802" s="76"/>
      <c r="X1802" s="91"/>
      <c r="Y1802" s="91"/>
    </row>
    <row r="1803" spans="17:25" x14ac:dyDescent="0.2">
      <c r="Q1803" s="76"/>
      <c r="S1803" s="76"/>
      <c r="T1803" s="76"/>
      <c r="U1803" s="76"/>
      <c r="V1803" s="76"/>
      <c r="X1803" s="91"/>
      <c r="Y1803" s="91"/>
    </row>
    <row r="1804" spans="17:25" x14ac:dyDescent="0.2">
      <c r="Q1804" s="76"/>
      <c r="S1804" s="76"/>
      <c r="T1804" s="76"/>
      <c r="U1804" s="76"/>
      <c r="V1804" s="76"/>
      <c r="X1804" s="91"/>
      <c r="Y1804" s="91"/>
    </row>
    <row r="1805" spans="17:25" x14ac:dyDescent="0.2">
      <c r="Q1805" s="76"/>
      <c r="S1805" s="76"/>
      <c r="T1805" s="76"/>
      <c r="U1805" s="76"/>
      <c r="V1805" s="76"/>
      <c r="X1805" s="91"/>
      <c r="Y1805" s="91"/>
    </row>
    <row r="1806" spans="17:25" x14ac:dyDescent="0.2">
      <c r="Q1806" s="76"/>
      <c r="S1806" s="76"/>
      <c r="T1806" s="76"/>
      <c r="U1806" s="76"/>
      <c r="V1806" s="76"/>
      <c r="X1806" s="91"/>
      <c r="Y1806" s="91"/>
    </row>
    <row r="1807" spans="17:25" x14ac:dyDescent="0.2">
      <c r="Q1807" s="76"/>
      <c r="S1807" s="76"/>
      <c r="T1807" s="76"/>
      <c r="U1807" s="76"/>
      <c r="V1807" s="76"/>
      <c r="X1807" s="91"/>
      <c r="Y1807" s="91"/>
    </row>
    <row r="1808" spans="17:25" x14ac:dyDescent="0.2">
      <c r="Q1808" s="76"/>
      <c r="S1808" s="76"/>
      <c r="T1808" s="76"/>
      <c r="U1808" s="76"/>
      <c r="V1808" s="76"/>
      <c r="X1808" s="91"/>
      <c r="Y1808" s="91"/>
    </row>
    <row r="1809" spans="17:25" x14ac:dyDescent="0.2">
      <c r="Q1809" s="76"/>
      <c r="S1809" s="76"/>
      <c r="T1809" s="76"/>
      <c r="U1809" s="76"/>
      <c r="V1809" s="76"/>
      <c r="X1809" s="91"/>
      <c r="Y1809" s="91"/>
    </row>
    <row r="1810" spans="17:25" x14ac:dyDescent="0.2">
      <c r="Q1810" s="76"/>
      <c r="S1810" s="76"/>
      <c r="T1810" s="76"/>
      <c r="U1810" s="76"/>
      <c r="V1810" s="76"/>
      <c r="X1810" s="91"/>
      <c r="Y1810" s="91"/>
    </row>
    <row r="1811" spans="17:25" x14ac:dyDescent="0.2">
      <c r="Q1811" s="76"/>
      <c r="S1811" s="76"/>
      <c r="T1811" s="76"/>
      <c r="U1811" s="76"/>
      <c r="V1811" s="76"/>
      <c r="X1811" s="91"/>
      <c r="Y1811" s="91"/>
    </row>
    <row r="1812" spans="17:25" x14ac:dyDescent="0.2">
      <c r="Q1812" s="76"/>
      <c r="S1812" s="76"/>
      <c r="T1812" s="76"/>
      <c r="U1812" s="76"/>
      <c r="V1812" s="76"/>
      <c r="X1812" s="91"/>
      <c r="Y1812" s="91"/>
    </row>
    <row r="1813" spans="17:25" x14ac:dyDescent="0.2">
      <c r="Q1813" s="76"/>
      <c r="S1813" s="76"/>
      <c r="T1813" s="76"/>
      <c r="U1813" s="76"/>
      <c r="V1813" s="76"/>
      <c r="X1813" s="91"/>
      <c r="Y1813" s="91"/>
    </row>
    <row r="1814" spans="17:25" x14ac:dyDescent="0.2">
      <c r="Q1814" s="76"/>
      <c r="S1814" s="76"/>
      <c r="T1814" s="76"/>
      <c r="U1814" s="76"/>
      <c r="V1814" s="76"/>
      <c r="X1814" s="91"/>
      <c r="Y1814" s="91"/>
    </row>
    <row r="1815" spans="17:25" x14ac:dyDescent="0.2">
      <c r="Q1815" s="76"/>
      <c r="S1815" s="76"/>
      <c r="T1815" s="76"/>
      <c r="U1815" s="76"/>
      <c r="V1815" s="76"/>
      <c r="X1815" s="91"/>
      <c r="Y1815" s="91"/>
    </row>
    <row r="1816" spans="17:25" x14ac:dyDescent="0.2">
      <c r="Q1816" s="76"/>
      <c r="S1816" s="76"/>
      <c r="T1816" s="76"/>
      <c r="U1816" s="76"/>
      <c r="V1816" s="76"/>
      <c r="X1816" s="91"/>
      <c r="Y1816" s="91"/>
    </row>
    <row r="1817" spans="17:25" x14ac:dyDescent="0.2">
      <c r="Q1817" s="76"/>
      <c r="S1817" s="76"/>
      <c r="T1817" s="76"/>
      <c r="U1817" s="76"/>
      <c r="V1817" s="76"/>
      <c r="X1817" s="91"/>
      <c r="Y1817" s="91"/>
    </row>
    <row r="1818" spans="17:25" x14ac:dyDescent="0.2">
      <c r="Q1818" s="76"/>
      <c r="S1818" s="76"/>
      <c r="T1818" s="76"/>
      <c r="U1818" s="76"/>
      <c r="V1818" s="76"/>
      <c r="X1818" s="91"/>
      <c r="Y1818" s="91"/>
    </row>
    <row r="1819" spans="17:25" x14ac:dyDescent="0.2">
      <c r="Q1819" s="76"/>
      <c r="S1819" s="76"/>
      <c r="T1819" s="76"/>
      <c r="U1819" s="76"/>
      <c r="V1819" s="76"/>
      <c r="X1819" s="91"/>
      <c r="Y1819" s="91"/>
    </row>
    <row r="1820" spans="17:25" x14ac:dyDescent="0.2">
      <c r="Q1820" s="76"/>
      <c r="S1820" s="76"/>
      <c r="T1820" s="76"/>
      <c r="U1820" s="76"/>
      <c r="V1820" s="76"/>
      <c r="X1820" s="91"/>
      <c r="Y1820" s="91"/>
    </row>
    <row r="1821" spans="17:25" x14ac:dyDescent="0.2">
      <c r="Q1821" s="76"/>
      <c r="S1821" s="76"/>
      <c r="T1821" s="76"/>
      <c r="U1821" s="76"/>
      <c r="V1821" s="76"/>
      <c r="X1821" s="91"/>
      <c r="Y1821" s="91"/>
    </row>
    <row r="1822" spans="17:25" x14ac:dyDescent="0.2">
      <c r="Q1822" s="76"/>
      <c r="S1822" s="76"/>
      <c r="T1822" s="76"/>
      <c r="U1822" s="76"/>
      <c r="V1822" s="76"/>
      <c r="X1822" s="91"/>
      <c r="Y1822" s="91"/>
    </row>
    <row r="1823" spans="17:25" x14ac:dyDescent="0.2">
      <c r="Q1823" s="76"/>
      <c r="S1823" s="76"/>
      <c r="T1823" s="76"/>
      <c r="U1823" s="76"/>
      <c r="V1823" s="76"/>
      <c r="X1823" s="91"/>
      <c r="Y1823" s="91"/>
    </row>
    <row r="1824" spans="17:25" x14ac:dyDescent="0.2">
      <c r="Q1824" s="76"/>
      <c r="S1824" s="76"/>
      <c r="T1824" s="76"/>
      <c r="U1824" s="76"/>
      <c r="V1824" s="76"/>
      <c r="X1824" s="91"/>
      <c r="Y1824" s="91"/>
    </row>
    <row r="1825" spans="17:25" x14ac:dyDescent="0.2">
      <c r="Q1825" s="76"/>
      <c r="S1825" s="76"/>
      <c r="T1825" s="76"/>
      <c r="U1825" s="76"/>
      <c r="V1825" s="76"/>
      <c r="X1825" s="91"/>
      <c r="Y1825" s="91"/>
    </row>
    <row r="1826" spans="17:25" x14ac:dyDescent="0.2">
      <c r="Q1826" s="76"/>
      <c r="S1826" s="76"/>
      <c r="T1826" s="76"/>
      <c r="U1826" s="76"/>
      <c r="V1826" s="76"/>
      <c r="X1826" s="91"/>
      <c r="Y1826" s="91"/>
    </row>
    <row r="1827" spans="17:25" x14ac:dyDescent="0.2">
      <c r="Q1827" s="76"/>
      <c r="S1827" s="76"/>
      <c r="T1827" s="76"/>
      <c r="U1827" s="76"/>
      <c r="V1827" s="76"/>
      <c r="X1827" s="91"/>
      <c r="Y1827" s="91"/>
    </row>
    <row r="1828" spans="17:25" x14ac:dyDescent="0.2">
      <c r="Q1828" s="76"/>
      <c r="S1828" s="76"/>
      <c r="T1828" s="76"/>
      <c r="U1828" s="76"/>
      <c r="V1828" s="76"/>
      <c r="X1828" s="91"/>
      <c r="Y1828" s="91"/>
    </row>
    <row r="1829" spans="17:25" x14ac:dyDescent="0.2">
      <c r="Q1829" s="76"/>
      <c r="S1829" s="76"/>
      <c r="T1829" s="76"/>
      <c r="U1829" s="76"/>
      <c r="V1829" s="76"/>
      <c r="X1829" s="91"/>
      <c r="Y1829" s="91"/>
    </row>
    <row r="1830" spans="17:25" x14ac:dyDescent="0.2">
      <c r="Q1830" s="76"/>
      <c r="S1830" s="76"/>
      <c r="T1830" s="76"/>
      <c r="U1830" s="76"/>
      <c r="V1830" s="76"/>
      <c r="X1830" s="91"/>
      <c r="Y1830" s="91"/>
    </row>
    <row r="1831" spans="17:25" x14ac:dyDescent="0.2">
      <c r="Q1831" s="76"/>
      <c r="S1831" s="76"/>
      <c r="T1831" s="76"/>
      <c r="U1831" s="76"/>
      <c r="V1831" s="76"/>
      <c r="X1831" s="91"/>
      <c r="Y1831" s="91"/>
    </row>
    <row r="1832" spans="17:25" x14ac:dyDescent="0.2">
      <c r="Q1832" s="76"/>
      <c r="S1832" s="76"/>
      <c r="T1832" s="76"/>
      <c r="U1832" s="76"/>
      <c r="V1832" s="76"/>
      <c r="X1832" s="91"/>
      <c r="Y1832" s="91"/>
    </row>
    <row r="1833" spans="17:25" x14ac:dyDescent="0.2">
      <c r="Q1833" s="76"/>
      <c r="S1833" s="76"/>
      <c r="T1833" s="76"/>
      <c r="U1833" s="76"/>
      <c r="V1833" s="76"/>
      <c r="X1833" s="91"/>
      <c r="Y1833" s="91"/>
    </row>
    <row r="1834" spans="17:25" x14ac:dyDescent="0.2">
      <c r="Q1834" s="76"/>
      <c r="S1834" s="76"/>
      <c r="T1834" s="76"/>
      <c r="U1834" s="76"/>
      <c r="V1834" s="76"/>
      <c r="X1834" s="91"/>
      <c r="Y1834" s="91"/>
    </row>
    <row r="1835" spans="17:25" x14ac:dyDescent="0.2">
      <c r="Q1835" s="76"/>
      <c r="S1835" s="76"/>
      <c r="T1835" s="76"/>
      <c r="U1835" s="76"/>
      <c r="V1835" s="76"/>
      <c r="X1835" s="91"/>
      <c r="Y1835" s="91"/>
    </row>
    <row r="1836" spans="17:25" x14ac:dyDescent="0.2">
      <c r="Q1836" s="76"/>
      <c r="S1836" s="76"/>
      <c r="T1836" s="76"/>
      <c r="U1836" s="76"/>
      <c r="V1836" s="76"/>
      <c r="X1836" s="91"/>
      <c r="Y1836" s="91"/>
    </row>
    <row r="1837" spans="17:25" x14ac:dyDescent="0.2">
      <c r="Q1837" s="76"/>
      <c r="S1837" s="76"/>
      <c r="T1837" s="76"/>
      <c r="U1837" s="76"/>
      <c r="V1837" s="76"/>
      <c r="X1837" s="91"/>
      <c r="Y1837" s="91"/>
    </row>
    <row r="1838" spans="17:25" x14ac:dyDescent="0.2">
      <c r="Q1838" s="76"/>
      <c r="S1838" s="76"/>
      <c r="T1838" s="76"/>
      <c r="U1838" s="76"/>
      <c r="V1838" s="76"/>
      <c r="X1838" s="91"/>
      <c r="Y1838" s="91"/>
    </row>
    <row r="1839" spans="17:25" x14ac:dyDescent="0.2">
      <c r="Q1839" s="76"/>
      <c r="S1839" s="76"/>
      <c r="T1839" s="76"/>
      <c r="U1839" s="76"/>
      <c r="V1839" s="76"/>
      <c r="X1839" s="91"/>
      <c r="Y1839" s="91"/>
    </row>
    <row r="1840" spans="17:25" x14ac:dyDescent="0.2">
      <c r="Q1840" s="76"/>
      <c r="S1840" s="76"/>
      <c r="T1840" s="76"/>
      <c r="U1840" s="76"/>
      <c r="V1840" s="76"/>
      <c r="X1840" s="91"/>
      <c r="Y1840" s="91"/>
    </row>
    <row r="1841" spans="17:25" x14ac:dyDescent="0.2">
      <c r="Q1841" s="76"/>
      <c r="S1841" s="76"/>
      <c r="T1841" s="76"/>
      <c r="U1841" s="76"/>
      <c r="V1841" s="76"/>
      <c r="X1841" s="91"/>
      <c r="Y1841" s="91"/>
    </row>
    <row r="1842" spans="17:25" x14ac:dyDescent="0.2">
      <c r="Q1842" s="76"/>
      <c r="S1842" s="76"/>
      <c r="T1842" s="76"/>
      <c r="U1842" s="76"/>
      <c r="V1842" s="76"/>
      <c r="X1842" s="91"/>
      <c r="Y1842" s="91"/>
    </row>
    <row r="1843" spans="17:25" x14ac:dyDescent="0.2">
      <c r="Q1843" s="76"/>
      <c r="S1843" s="76"/>
      <c r="T1843" s="76"/>
      <c r="U1843" s="76"/>
      <c r="V1843" s="76"/>
      <c r="X1843" s="91"/>
      <c r="Y1843" s="91"/>
    </row>
    <row r="1844" spans="17:25" x14ac:dyDescent="0.2">
      <c r="Q1844" s="76"/>
      <c r="S1844" s="76"/>
      <c r="T1844" s="76"/>
      <c r="U1844" s="76"/>
      <c r="V1844" s="76"/>
      <c r="X1844" s="91"/>
      <c r="Y1844" s="91"/>
    </row>
    <row r="1845" spans="17:25" x14ac:dyDescent="0.2">
      <c r="Q1845" s="76"/>
      <c r="S1845" s="76"/>
      <c r="T1845" s="76"/>
      <c r="U1845" s="76"/>
      <c r="V1845" s="76"/>
      <c r="X1845" s="91"/>
      <c r="Y1845" s="91"/>
    </row>
    <row r="1846" spans="17:25" x14ac:dyDescent="0.2">
      <c r="Q1846" s="76"/>
      <c r="S1846" s="76"/>
      <c r="T1846" s="76"/>
      <c r="U1846" s="76"/>
      <c r="V1846" s="76"/>
      <c r="X1846" s="91"/>
      <c r="Y1846" s="91"/>
    </row>
    <row r="1847" spans="17:25" x14ac:dyDescent="0.2">
      <c r="Q1847" s="76"/>
      <c r="S1847" s="76"/>
      <c r="T1847" s="76"/>
      <c r="U1847" s="76"/>
      <c r="V1847" s="76"/>
      <c r="X1847" s="91"/>
      <c r="Y1847" s="91"/>
    </row>
    <row r="1848" spans="17:25" x14ac:dyDescent="0.2">
      <c r="Q1848" s="76"/>
      <c r="S1848" s="76"/>
      <c r="T1848" s="76"/>
      <c r="U1848" s="76"/>
      <c r="V1848" s="76"/>
      <c r="X1848" s="91"/>
      <c r="Y1848" s="91"/>
    </row>
    <row r="1849" spans="17:25" x14ac:dyDescent="0.2">
      <c r="Q1849" s="76"/>
      <c r="S1849" s="76"/>
      <c r="T1849" s="76"/>
      <c r="U1849" s="76"/>
      <c r="V1849" s="76"/>
      <c r="X1849" s="91"/>
      <c r="Y1849" s="91"/>
    </row>
    <row r="1850" spans="17:25" x14ac:dyDescent="0.2">
      <c r="Q1850" s="76"/>
      <c r="S1850" s="76"/>
      <c r="T1850" s="76"/>
      <c r="U1850" s="76"/>
      <c r="V1850" s="76"/>
      <c r="X1850" s="91"/>
      <c r="Y1850" s="91"/>
    </row>
    <row r="1851" spans="17:25" x14ac:dyDescent="0.2">
      <c r="Q1851" s="76"/>
      <c r="S1851" s="76"/>
      <c r="T1851" s="76"/>
      <c r="U1851" s="76"/>
      <c r="V1851" s="76"/>
      <c r="X1851" s="91"/>
      <c r="Y1851" s="91"/>
    </row>
    <row r="1852" spans="17:25" x14ac:dyDescent="0.2">
      <c r="Q1852" s="76"/>
      <c r="S1852" s="76"/>
      <c r="T1852" s="76"/>
      <c r="U1852" s="76"/>
      <c r="V1852" s="76"/>
      <c r="X1852" s="91"/>
      <c r="Y1852" s="91"/>
    </row>
    <row r="1853" spans="17:25" x14ac:dyDescent="0.2">
      <c r="Q1853" s="76"/>
      <c r="S1853" s="76"/>
      <c r="T1853" s="76"/>
      <c r="U1853" s="76"/>
      <c r="V1853" s="76"/>
      <c r="X1853" s="91"/>
      <c r="Y1853" s="91"/>
    </row>
    <row r="1854" spans="17:25" x14ac:dyDescent="0.2">
      <c r="Q1854" s="76"/>
      <c r="S1854" s="76"/>
      <c r="T1854" s="76"/>
      <c r="U1854" s="76"/>
      <c r="V1854" s="76"/>
      <c r="X1854" s="91"/>
      <c r="Y1854" s="91"/>
    </row>
    <row r="1855" spans="17:25" x14ac:dyDescent="0.2">
      <c r="Q1855" s="76"/>
      <c r="S1855" s="76"/>
      <c r="T1855" s="76"/>
      <c r="U1855" s="76"/>
      <c r="V1855" s="76"/>
      <c r="X1855" s="91"/>
      <c r="Y1855" s="91"/>
    </row>
    <row r="1856" spans="17:25" x14ac:dyDescent="0.2">
      <c r="Q1856" s="76"/>
      <c r="S1856" s="76"/>
      <c r="T1856" s="76"/>
      <c r="U1856" s="76"/>
      <c r="V1856" s="76"/>
      <c r="X1856" s="91"/>
      <c r="Y1856" s="91"/>
    </row>
    <row r="1857" spans="17:25" x14ac:dyDescent="0.2">
      <c r="Q1857" s="76"/>
      <c r="S1857" s="76"/>
      <c r="T1857" s="76"/>
      <c r="U1857" s="76"/>
      <c r="V1857" s="76"/>
      <c r="X1857" s="91"/>
      <c r="Y1857" s="91"/>
    </row>
    <row r="1858" spans="17:25" x14ac:dyDescent="0.2">
      <c r="Q1858" s="76"/>
      <c r="S1858" s="76"/>
      <c r="T1858" s="76"/>
      <c r="U1858" s="76"/>
      <c r="V1858" s="76"/>
      <c r="X1858" s="91"/>
      <c r="Y1858" s="91"/>
    </row>
    <row r="1859" spans="17:25" x14ac:dyDescent="0.2">
      <c r="Q1859" s="76"/>
      <c r="S1859" s="76"/>
      <c r="T1859" s="76"/>
      <c r="U1859" s="76"/>
      <c r="V1859" s="76"/>
      <c r="X1859" s="91"/>
      <c r="Y1859" s="91"/>
    </row>
    <row r="1860" spans="17:25" x14ac:dyDescent="0.2">
      <c r="Q1860" s="76"/>
      <c r="S1860" s="76"/>
      <c r="T1860" s="76"/>
      <c r="U1860" s="76"/>
      <c r="V1860" s="76"/>
      <c r="X1860" s="91"/>
      <c r="Y1860" s="91"/>
    </row>
    <row r="1861" spans="17:25" x14ac:dyDescent="0.2">
      <c r="Q1861" s="76"/>
      <c r="S1861" s="76"/>
      <c r="T1861" s="76"/>
      <c r="U1861" s="76"/>
      <c r="V1861" s="76"/>
      <c r="X1861" s="91"/>
      <c r="Y1861" s="91"/>
    </row>
    <row r="1862" spans="17:25" x14ac:dyDescent="0.2">
      <c r="Q1862" s="76"/>
      <c r="S1862" s="76"/>
      <c r="T1862" s="76"/>
      <c r="U1862" s="76"/>
      <c r="V1862" s="76"/>
      <c r="X1862" s="91"/>
      <c r="Y1862" s="91"/>
    </row>
    <row r="1863" spans="17:25" x14ac:dyDescent="0.2">
      <c r="Q1863" s="76"/>
      <c r="S1863" s="76"/>
      <c r="T1863" s="76"/>
      <c r="U1863" s="76"/>
      <c r="V1863" s="76"/>
      <c r="X1863" s="91"/>
      <c r="Y1863" s="91"/>
    </row>
    <row r="1864" spans="17:25" x14ac:dyDescent="0.2">
      <c r="Q1864" s="76"/>
      <c r="S1864" s="76"/>
      <c r="T1864" s="76"/>
      <c r="U1864" s="76"/>
      <c r="V1864" s="76"/>
      <c r="X1864" s="91"/>
      <c r="Y1864" s="91"/>
    </row>
    <row r="1865" spans="17:25" x14ac:dyDescent="0.2">
      <c r="Q1865" s="76"/>
      <c r="S1865" s="76"/>
      <c r="T1865" s="76"/>
      <c r="U1865" s="76"/>
      <c r="V1865" s="76"/>
      <c r="X1865" s="91"/>
      <c r="Y1865" s="91"/>
    </row>
    <row r="1866" spans="17:25" x14ac:dyDescent="0.2">
      <c r="Q1866" s="76"/>
      <c r="S1866" s="76"/>
      <c r="T1866" s="76"/>
      <c r="U1866" s="76"/>
      <c r="V1866" s="76"/>
      <c r="X1866" s="91"/>
      <c r="Y1866" s="91"/>
    </row>
    <row r="1867" spans="17:25" x14ac:dyDescent="0.2">
      <c r="Q1867" s="76"/>
      <c r="S1867" s="76"/>
      <c r="T1867" s="76"/>
      <c r="U1867" s="76"/>
      <c r="V1867" s="76"/>
      <c r="X1867" s="91"/>
      <c r="Y1867" s="91"/>
    </row>
    <row r="1868" spans="17:25" x14ac:dyDescent="0.2">
      <c r="Q1868" s="76"/>
      <c r="S1868" s="76"/>
      <c r="T1868" s="76"/>
      <c r="U1868" s="76"/>
      <c r="V1868" s="76"/>
      <c r="X1868" s="91"/>
      <c r="Y1868" s="91"/>
    </row>
    <row r="1869" spans="17:25" x14ac:dyDescent="0.2">
      <c r="Q1869" s="76"/>
      <c r="S1869" s="76"/>
      <c r="T1869" s="76"/>
      <c r="U1869" s="76"/>
      <c r="V1869" s="76"/>
      <c r="X1869" s="91"/>
      <c r="Y1869" s="91"/>
    </row>
    <row r="1870" spans="17:25" x14ac:dyDescent="0.2">
      <c r="Q1870" s="76"/>
      <c r="S1870" s="76"/>
      <c r="T1870" s="76"/>
      <c r="U1870" s="76"/>
      <c r="V1870" s="76"/>
      <c r="X1870" s="91"/>
      <c r="Y1870" s="91"/>
    </row>
    <row r="1871" spans="17:25" x14ac:dyDescent="0.2">
      <c r="Q1871" s="76"/>
      <c r="S1871" s="76"/>
      <c r="T1871" s="76"/>
      <c r="U1871" s="76"/>
      <c r="V1871" s="76"/>
      <c r="X1871" s="91"/>
      <c r="Y1871" s="91"/>
    </row>
    <row r="1872" spans="17:25" x14ac:dyDescent="0.2">
      <c r="Q1872" s="76"/>
      <c r="S1872" s="76"/>
      <c r="T1872" s="76"/>
      <c r="U1872" s="76"/>
      <c r="V1872" s="76"/>
      <c r="X1872" s="91"/>
      <c r="Y1872" s="91"/>
    </row>
    <row r="1873" spans="17:25" x14ac:dyDescent="0.2">
      <c r="Q1873" s="76"/>
      <c r="S1873" s="76"/>
      <c r="T1873" s="76"/>
      <c r="U1873" s="76"/>
      <c r="V1873" s="76"/>
      <c r="X1873" s="91"/>
      <c r="Y1873" s="91"/>
    </row>
    <row r="1874" spans="17:25" x14ac:dyDescent="0.2">
      <c r="Q1874" s="76"/>
      <c r="S1874" s="76"/>
      <c r="T1874" s="76"/>
      <c r="U1874" s="76"/>
      <c r="V1874" s="76"/>
      <c r="X1874" s="91"/>
      <c r="Y1874" s="91"/>
    </row>
    <row r="1875" spans="17:25" x14ac:dyDescent="0.2">
      <c r="Q1875" s="76"/>
      <c r="S1875" s="76"/>
      <c r="T1875" s="76"/>
      <c r="U1875" s="76"/>
      <c r="V1875" s="76"/>
      <c r="X1875" s="91"/>
      <c r="Y1875" s="91"/>
    </row>
    <row r="1876" spans="17:25" x14ac:dyDescent="0.2">
      <c r="Q1876" s="76"/>
      <c r="S1876" s="76"/>
      <c r="T1876" s="76"/>
      <c r="U1876" s="76"/>
      <c r="V1876" s="76"/>
      <c r="X1876" s="91"/>
      <c r="Y1876" s="91"/>
    </row>
    <row r="1877" spans="17:25" x14ac:dyDescent="0.2">
      <c r="Q1877" s="76"/>
      <c r="S1877" s="76"/>
      <c r="T1877" s="76"/>
      <c r="U1877" s="76"/>
      <c r="V1877" s="76"/>
      <c r="X1877" s="91"/>
      <c r="Y1877" s="91"/>
    </row>
    <row r="1878" spans="17:25" x14ac:dyDescent="0.2">
      <c r="Q1878" s="76"/>
      <c r="S1878" s="76"/>
      <c r="T1878" s="76"/>
      <c r="U1878" s="76"/>
      <c r="V1878" s="76"/>
      <c r="X1878" s="91"/>
      <c r="Y1878" s="91"/>
    </row>
    <row r="1879" spans="17:25" x14ac:dyDescent="0.2">
      <c r="Q1879" s="76"/>
      <c r="S1879" s="76"/>
      <c r="T1879" s="76"/>
      <c r="U1879" s="76"/>
      <c r="V1879" s="76"/>
      <c r="X1879" s="91"/>
      <c r="Y1879" s="91"/>
    </row>
    <row r="1880" spans="17:25" x14ac:dyDescent="0.2">
      <c r="Q1880" s="76"/>
      <c r="S1880" s="76"/>
      <c r="T1880" s="76"/>
      <c r="U1880" s="76"/>
      <c r="V1880" s="76"/>
      <c r="X1880" s="91"/>
      <c r="Y1880" s="91"/>
    </row>
    <row r="1881" spans="17:25" x14ac:dyDescent="0.2">
      <c r="Q1881" s="76"/>
      <c r="S1881" s="76"/>
      <c r="T1881" s="76"/>
      <c r="U1881" s="76"/>
      <c r="V1881" s="76"/>
      <c r="X1881" s="91"/>
      <c r="Y1881" s="91"/>
    </row>
    <row r="1882" spans="17:25" x14ac:dyDescent="0.2">
      <c r="Q1882" s="76"/>
      <c r="S1882" s="76"/>
      <c r="T1882" s="76"/>
      <c r="U1882" s="76"/>
      <c r="V1882" s="76"/>
      <c r="X1882" s="91"/>
      <c r="Y1882" s="91"/>
    </row>
    <row r="1883" spans="17:25" x14ac:dyDescent="0.2">
      <c r="Q1883" s="76"/>
      <c r="S1883" s="76"/>
      <c r="T1883" s="76"/>
      <c r="U1883" s="76"/>
      <c r="V1883" s="76"/>
      <c r="X1883" s="91"/>
      <c r="Y1883" s="91"/>
    </row>
    <row r="1884" spans="17:25" x14ac:dyDescent="0.2">
      <c r="Q1884" s="76"/>
      <c r="S1884" s="76"/>
      <c r="T1884" s="76"/>
      <c r="U1884" s="76"/>
      <c r="V1884" s="76"/>
      <c r="X1884" s="91"/>
      <c r="Y1884" s="91"/>
    </row>
    <row r="1885" spans="17:25" x14ac:dyDescent="0.2">
      <c r="Q1885" s="76"/>
      <c r="S1885" s="76"/>
      <c r="T1885" s="76"/>
      <c r="U1885" s="76"/>
      <c r="V1885" s="76"/>
      <c r="X1885" s="91"/>
      <c r="Y1885" s="91"/>
    </row>
    <row r="1886" spans="17:25" x14ac:dyDescent="0.2">
      <c r="Q1886" s="76"/>
      <c r="S1886" s="76"/>
      <c r="T1886" s="76"/>
      <c r="U1886" s="76"/>
      <c r="V1886" s="76"/>
      <c r="X1886" s="91"/>
      <c r="Y1886" s="91"/>
    </row>
    <row r="1887" spans="17:25" x14ac:dyDescent="0.2">
      <c r="Q1887" s="76"/>
      <c r="S1887" s="76"/>
      <c r="T1887" s="76"/>
      <c r="U1887" s="76"/>
      <c r="V1887" s="76"/>
      <c r="X1887" s="91"/>
      <c r="Y1887" s="91"/>
    </row>
    <row r="1888" spans="17:25" x14ac:dyDescent="0.2">
      <c r="Q1888" s="76"/>
      <c r="S1888" s="76"/>
      <c r="T1888" s="76"/>
      <c r="U1888" s="76"/>
      <c r="V1888" s="76"/>
      <c r="X1888" s="91"/>
      <c r="Y1888" s="91"/>
    </row>
    <row r="1889" spans="17:25" x14ac:dyDescent="0.2">
      <c r="Q1889" s="76"/>
      <c r="S1889" s="76"/>
      <c r="T1889" s="76"/>
      <c r="U1889" s="76"/>
      <c r="V1889" s="76"/>
      <c r="X1889" s="91"/>
      <c r="Y1889" s="91"/>
    </row>
    <row r="1890" spans="17:25" x14ac:dyDescent="0.2">
      <c r="Q1890" s="76"/>
      <c r="S1890" s="76"/>
      <c r="T1890" s="76"/>
      <c r="U1890" s="76"/>
      <c r="V1890" s="76"/>
      <c r="X1890" s="91"/>
      <c r="Y1890" s="91"/>
    </row>
    <row r="1891" spans="17:25" x14ac:dyDescent="0.2">
      <c r="Q1891" s="76"/>
      <c r="S1891" s="76"/>
      <c r="T1891" s="76"/>
      <c r="U1891" s="76"/>
      <c r="V1891" s="76"/>
      <c r="X1891" s="91"/>
      <c r="Y1891" s="91"/>
    </row>
    <row r="1892" spans="17:25" x14ac:dyDescent="0.2">
      <c r="Q1892" s="76"/>
      <c r="S1892" s="76"/>
      <c r="T1892" s="76"/>
      <c r="U1892" s="76"/>
      <c r="V1892" s="76"/>
      <c r="X1892" s="91"/>
      <c r="Y1892" s="91"/>
    </row>
    <row r="1893" spans="17:25" x14ac:dyDescent="0.2">
      <c r="Q1893" s="76"/>
      <c r="S1893" s="76"/>
      <c r="T1893" s="76"/>
      <c r="U1893" s="76"/>
      <c r="V1893" s="76"/>
      <c r="X1893" s="91"/>
      <c r="Y1893" s="91"/>
    </row>
    <row r="1894" spans="17:25" x14ac:dyDescent="0.2">
      <c r="Q1894" s="76"/>
      <c r="S1894" s="76"/>
      <c r="T1894" s="76"/>
      <c r="U1894" s="76"/>
      <c r="V1894" s="76"/>
      <c r="X1894" s="91"/>
      <c r="Y1894" s="91"/>
    </row>
    <row r="1895" spans="17:25" x14ac:dyDescent="0.2">
      <c r="Q1895" s="76"/>
      <c r="S1895" s="76"/>
      <c r="T1895" s="76"/>
      <c r="U1895" s="76"/>
      <c r="V1895" s="76"/>
      <c r="X1895" s="91"/>
      <c r="Y1895" s="91"/>
    </row>
    <row r="1896" spans="17:25" x14ac:dyDescent="0.2">
      <c r="Q1896" s="76"/>
      <c r="S1896" s="76"/>
      <c r="T1896" s="76"/>
      <c r="U1896" s="76"/>
      <c r="V1896" s="76"/>
      <c r="X1896" s="91"/>
      <c r="Y1896" s="91"/>
    </row>
    <row r="1897" spans="17:25" x14ac:dyDescent="0.2">
      <c r="Q1897" s="76"/>
      <c r="S1897" s="76"/>
      <c r="T1897" s="76"/>
      <c r="U1897" s="76"/>
      <c r="V1897" s="76"/>
      <c r="X1897" s="91"/>
      <c r="Y1897" s="91"/>
    </row>
    <row r="1898" spans="17:25" x14ac:dyDescent="0.2">
      <c r="Q1898" s="76"/>
      <c r="S1898" s="76"/>
      <c r="T1898" s="76"/>
      <c r="U1898" s="76"/>
      <c r="V1898" s="76"/>
      <c r="X1898" s="91"/>
      <c r="Y1898" s="91"/>
    </row>
    <row r="1899" spans="17:25" x14ac:dyDescent="0.2">
      <c r="Q1899" s="76"/>
      <c r="S1899" s="76"/>
      <c r="T1899" s="76"/>
      <c r="U1899" s="76"/>
      <c r="V1899" s="76"/>
      <c r="X1899" s="91"/>
      <c r="Y1899" s="91"/>
    </row>
    <row r="1900" spans="17:25" x14ac:dyDescent="0.2">
      <c r="Q1900" s="76"/>
      <c r="S1900" s="76"/>
      <c r="T1900" s="76"/>
      <c r="U1900" s="76"/>
      <c r="V1900" s="76"/>
      <c r="X1900" s="91"/>
      <c r="Y1900" s="91"/>
    </row>
    <row r="1901" spans="17:25" x14ac:dyDescent="0.2">
      <c r="Q1901" s="76"/>
      <c r="S1901" s="76"/>
      <c r="T1901" s="76"/>
      <c r="U1901" s="76"/>
      <c r="V1901" s="76"/>
      <c r="X1901" s="91"/>
      <c r="Y1901" s="91"/>
    </row>
    <row r="1902" spans="17:25" x14ac:dyDescent="0.2">
      <c r="Q1902" s="76"/>
      <c r="S1902" s="76"/>
      <c r="T1902" s="76"/>
      <c r="U1902" s="76"/>
      <c r="V1902" s="76"/>
      <c r="X1902" s="91"/>
      <c r="Y1902" s="91"/>
    </row>
    <row r="1903" spans="17:25" x14ac:dyDescent="0.2">
      <c r="Q1903" s="76"/>
      <c r="S1903" s="76"/>
      <c r="T1903" s="76"/>
      <c r="U1903" s="76"/>
      <c r="V1903" s="76"/>
      <c r="X1903" s="91"/>
      <c r="Y1903" s="91"/>
    </row>
    <row r="1904" spans="17:25" x14ac:dyDescent="0.2">
      <c r="Q1904" s="76"/>
      <c r="S1904" s="76"/>
      <c r="T1904" s="76"/>
      <c r="U1904" s="76"/>
      <c r="V1904" s="76"/>
      <c r="X1904" s="91"/>
      <c r="Y1904" s="91"/>
    </row>
    <row r="1905" spans="17:25" x14ac:dyDescent="0.2">
      <c r="Q1905" s="76"/>
      <c r="S1905" s="76"/>
      <c r="T1905" s="76"/>
      <c r="U1905" s="76"/>
      <c r="V1905" s="76"/>
      <c r="X1905" s="91"/>
      <c r="Y1905" s="91"/>
    </row>
    <row r="1906" spans="17:25" x14ac:dyDescent="0.2">
      <c r="Q1906" s="76"/>
      <c r="S1906" s="76"/>
      <c r="T1906" s="76"/>
      <c r="U1906" s="76"/>
      <c r="V1906" s="76"/>
      <c r="X1906" s="91"/>
      <c r="Y1906" s="91"/>
    </row>
    <row r="1907" spans="17:25" x14ac:dyDescent="0.2">
      <c r="Q1907" s="76"/>
      <c r="S1907" s="76"/>
      <c r="T1907" s="76"/>
      <c r="U1907" s="76"/>
      <c r="V1907" s="76"/>
      <c r="X1907" s="91"/>
      <c r="Y1907" s="91"/>
    </row>
    <row r="1908" spans="17:25" x14ac:dyDescent="0.2">
      <c r="Q1908" s="76"/>
      <c r="S1908" s="76"/>
      <c r="T1908" s="76"/>
      <c r="U1908" s="76"/>
      <c r="V1908" s="76"/>
      <c r="X1908" s="91"/>
      <c r="Y1908" s="91"/>
    </row>
    <row r="1909" spans="17:25" x14ac:dyDescent="0.2">
      <c r="Q1909" s="76"/>
      <c r="S1909" s="76"/>
      <c r="T1909" s="76"/>
      <c r="U1909" s="76"/>
      <c r="V1909" s="76"/>
      <c r="X1909" s="91"/>
      <c r="Y1909" s="91"/>
    </row>
    <row r="1910" spans="17:25" x14ac:dyDescent="0.2">
      <c r="Q1910" s="76"/>
      <c r="S1910" s="76"/>
      <c r="T1910" s="76"/>
      <c r="U1910" s="76"/>
      <c r="V1910" s="76"/>
      <c r="X1910" s="91"/>
      <c r="Y1910" s="91"/>
    </row>
    <row r="1911" spans="17:25" x14ac:dyDescent="0.2">
      <c r="Q1911" s="76"/>
      <c r="S1911" s="76"/>
      <c r="T1911" s="76"/>
      <c r="U1911" s="76"/>
      <c r="V1911" s="76"/>
      <c r="X1911" s="91"/>
      <c r="Y1911" s="91"/>
    </row>
    <row r="1912" spans="17:25" x14ac:dyDescent="0.2">
      <c r="Q1912" s="76"/>
      <c r="S1912" s="76"/>
      <c r="T1912" s="76"/>
      <c r="U1912" s="76"/>
      <c r="V1912" s="76"/>
      <c r="X1912" s="91"/>
      <c r="Y1912" s="91"/>
    </row>
    <row r="1913" spans="17:25" x14ac:dyDescent="0.2">
      <c r="Q1913" s="76"/>
      <c r="S1913" s="76"/>
      <c r="T1913" s="76"/>
      <c r="U1913" s="76"/>
      <c r="V1913" s="76"/>
      <c r="X1913" s="91"/>
      <c r="Y1913" s="91"/>
    </row>
    <row r="1914" spans="17:25" x14ac:dyDescent="0.2">
      <c r="Q1914" s="76"/>
      <c r="S1914" s="76"/>
      <c r="T1914" s="76"/>
      <c r="U1914" s="76"/>
      <c r="V1914" s="76"/>
      <c r="X1914" s="91"/>
      <c r="Y1914" s="91"/>
    </row>
    <row r="1915" spans="17:25" x14ac:dyDescent="0.2">
      <c r="Q1915" s="76"/>
      <c r="S1915" s="76"/>
      <c r="T1915" s="76"/>
      <c r="U1915" s="76"/>
      <c r="V1915" s="76"/>
      <c r="X1915" s="91"/>
      <c r="Y1915" s="91"/>
    </row>
    <row r="1916" spans="17:25" x14ac:dyDescent="0.2">
      <c r="Q1916" s="76"/>
      <c r="S1916" s="76"/>
      <c r="T1916" s="76"/>
      <c r="U1916" s="76"/>
      <c r="V1916" s="76"/>
      <c r="X1916" s="91"/>
      <c r="Y1916" s="91"/>
    </row>
    <row r="1917" spans="17:25" x14ac:dyDescent="0.2">
      <c r="Q1917" s="76"/>
      <c r="S1917" s="76"/>
      <c r="T1917" s="76"/>
      <c r="U1917" s="76"/>
      <c r="V1917" s="76"/>
      <c r="X1917" s="91"/>
      <c r="Y1917" s="91"/>
    </row>
    <row r="1918" spans="17:25" x14ac:dyDescent="0.2">
      <c r="Q1918" s="76"/>
      <c r="S1918" s="76"/>
      <c r="T1918" s="76"/>
      <c r="U1918" s="76"/>
      <c r="V1918" s="76"/>
      <c r="X1918" s="91"/>
      <c r="Y1918" s="91"/>
    </row>
    <row r="1919" spans="17:25" x14ac:dyDescent="0.2">
      <c r="Q1919" s="76"/>
      <c r="S1919" s="76"/>
      <c r="T1919" s="76"/>
      <c r="U1919" s="76"/>
      <c r="V1919" s="76"/>
      <c r="X1919" s="91"/>
      <c r="Y1919" s="91"/>
    </row>
    <row r="1920" spans="17:25" x14ac:dyDescent="0.2">
      <c r="Q1920" s="76"/>
      <c r="S1920" s="76"/>
      <c r="T1920" s="76"/>
      <c r="U1920" s="76"/>
      <c r="V1920" s="76"/>
      <c r="X1920" s="91"/>
      <c r="Y1920" s="91"/>
    </row>
    <row r="1921" spans="17:25" x14ac:dyDescent="0.2">
      <c r="Q1921" s="76"/>
      <c r="S1921" s="76"/>
      <c r="T1921" s="76"/>
      <c r="U1921" s="76"/>
      <c r="V1921" s="76"/>
      <c r="X1921" s="91"/>
      <c r="Y1921" s="91"/>
    </row>
    <row r="1922" spans="17:25" x14ac:dyDescent="0.2">
      <c r="Q1922" s="76"/>
      <c r="S1922" s="76"/>
      <c r="T1922" s="76"/>
      <c r="U1922" s="76"/>
      <c r="V1922" s="76"/>
      <c r="X1922" s="91"/>
      <c r="Y1922" s="91"/>
    </row>
    <row r="1923" spans="17:25" x14ac:dyDescent="0.2">
      <c r="Q1923" s="76"/>
      <c r="S1923" s="76"/>
      <c r="T1923" s="76"/>
      <c r="U1923" s="76"/>
      <c r="V1923" s="76"/>
      <c r="X1923" s="91"/>
      <c r="Y1923" s="91"/>
    </row>
    <row r="1924" spans="17:25" x14ac:dyDescent="0.2">
      <c r="Q1924" s="76"/>
      <c r="S1924" s="76"/>
      <c r="T1924" s="76"/>
      <c r="U1924" s="76"/>
      <c r="V1924" s="76"/>
      <c r="X1924" s="91"/>
      <c r="Y1924" s="91"/>
    </row>
    <row r="1925" spans="17:25" x14ac:dyDescent="0.2">
      <c r="Q1925" s="76"/>
      <c r="S1925" s="76"/>
      <c r="T1925" s="76"/>
      <c r="U1925" s="76"/>
      <c r="V1925" s="76"/>
      <c r="X1925" s="91"/>
      <c r="Y1925" s="91"/>
    </row>
    <row r="1926" spans="17:25" x14ac:dyDescent="0.2">
      <c r="Q1926" s="76"/>
      <c r="S1926" s="76"/>
      <c r="T1926" s="76"/>
      <c r="U1926" s="76"/>
      <c r="V1926" s="76"/>
      <c r="X1926" s="91"/>
      <c r="Y1926" s="91"/>
    </row>
    <row r="1927" spans="17:25" x14ac:dyDescent="0.2">
      <c r="Q1927" s="76"/>
      <c r="S1927" s="76"/>
      <c r="T1927" s="76"/>
      <c r="U1927" s="76"/>
      <c r="V1927" s="76"/>
      <c r="X1927" s="91"/>
      <c r="Y1927" s="91"/>
    </row>
    <row r="1928" spans="17:25" x14ac:dyDescent="0.2">
      <c r="Q1928" s="76"/>
      <c r="S1928" s="76"/>
      <c r="T1928" s="76"/>
      <c r="U1928" s="76"/>
      <c r="V1928" s="76"/>
      <c r="X1928" s="91"/>
      <c r="Y1928" s="91"/>
    </row>
    <row r="1929" spans="17:25" x14ac:dyDescent="0.2">
      <c r="Q1929" s="76"/>
      <c r="S1929" s="76"/>
      <c r="T1929" s="76"/>
      <c r="U1929" s="76"/>
      <c r="V1929" s="76"/>
      <c r="X1929" s="91"/>
      <c r="Y1929" s="91"/>
    </row>
    <row r="1930" spans="17:25" x14ac:dyDescent="0.2">
      <c r="Q1930" s="76"/>
      <c r="S1930" s="76"/>
      <c r="T1930" s="76"/>
      <c r="U1930" s="76"/>
      <c r="V1930" s="76"/>
      <c r="X1930" s="91"/>
      <c r="Y1930" s="91"/>
    </row>
    <row r="1931" spans="17:25" x14ac:dyDescent="0.2">
      <c r="Q1931" s="76"/>
      <c r="S1931" s="76"/>
      <c r="T1931" s="76"/>
      <c r="U1931" s="76"/>
      <c r="V1931" s="76"/>
      <c r="X1931" s="91"/>
      <c r="Y1931" s="91"/>
    </row>
    <row r="1932" spans="17:25" x14ac:dyDescent="0.2">
      <c r="Q1932" s="76"/>
      <c r="S1932" s="76"/>
      <c r="T1932" s="76"/>
      <c r="U1932" s="76"/>
      <c r="V1932" s="76"/>
      <c r="X1932" s="91"/>
      <c r="Y1932" s="91"/>
    </row>
    <row r="1933" spans="17:25" x14ac:dyDescent="0.2">
      <c r="Q1933" s="76"/>
      <c r="S1933" s="76"/>
      <c r="T1933" s="76"/>
      <c r="U1933" s="76"/>
      <c r="V1933" s="76"/>
      <c r="X1933" s="91"/>
      <c r="Y1933" s="91"/>
    </row>
    <row r="1934" spans="17:25" x14ac:dyDescent="0.2">
      <c r="Q1934" s="76"/>
      <c r="S1934" s="76"/>
      <c r="T1934" s="76"/>
      <c r="U1934" s="76"/>
      <c r="V1934" s="76"/>
      <c r="X1934" s="91"/>
      <c r="Y1934" s="91"/>
    </row>
    <row r="1935" spans="17:25" x14ac:dyDescent="0.2">
      <c r="Q1935" s="76"/>
      <c r="S1935" s="76"/>
      <c r="T1935" s="76"/>
      <c r="U1935" s="76"/>
      <c r="V1935" s="76"/>
      <c r="X1935" s="91"/>
      <c r="Y1935" s="91"/>
    </row>
    <row r="1936" spans="17:25" x14ac:dyDescent="0.2">
      <c r="Q1936" s="76"/>
      <c r="S1936" s="76"/>
      <c r="T1936" s="76"/>
      <c r="U1936" s="76"/>
      <c r="V1936" s="76"/>
      <c r="X1936" s="91"/>
      <c r="Y1936" s="91"/>
    </row>
    <row r="1937" spans="17:25" x14ac:dyDescent="0.2">
      <c r="Q1937" s="76"/>
      <c r="S1937" s="76"/>
      <c r="T1937" s="76"/>
      <c r="U1937" s="76"/>
      <c r="V1937" s="76"/>
      <c r="X1937" s="91"/>
      <c r="Y1937" s="91"/>
    </row>
    <row r="1938" spans="17:25" x14ac:dyDescent="0.2">
      <c r="Q1938" s="76"/>
      <c r="S1938" s="76"/>
      <c r="T1938" s="76"/>
      <c r="U1938" s="76"/>
      <c r="V1938" s="76"/>
      <c r="X1938" s="91"/>
      <c r="Y1938" s="91"/>
    </row>
    <row r="1939" spans="17:25" x14ac:dyDescent="0.2">
      <c r="Q1939" s="76"/>
      <c r="S1939" s="76"/>
      <c r="T1939" s="76"/>
      <c r="U1939" s="76"/>
      <c r="V1939" s="76"/>
      <c r="X1939" s="91"/>
      <c r="Y1939" s="91"/>
    </row>
    <row r="1940" spans="17:25" x14ac:dyDescent="0.2">
      <c r="Q1940" s="76"/>
      <c r="S1940" s="76"/>
      <c r="T1940" s="76"/>
      <c r="U1940" s="76"/>
      <c r="V1940" s="76"/>
      <c r="X1940" s="91"/>
      <c r="Y1940" s="91"/>
    </row>
    <row r="1941" spans="17:25" x14ac:dyDescent="0.2">
      <c r="Q1941" s="76"/>
      <c r="S1941" s="76"/>
      <c r="T1941" s="76"/>
      <c r="U1941" s="76"/>
      <c r="V1941" s="76"/>
      <c r="X1941" s="91"/>
      <c r="Y1941" s="91"/>
    </row>
    <row r="1942" spans="17:25" x14ac:dyDescent="0.2">
      <c r="Q1942" s="76"/>
      <c r="S1942" s="76"/>
      <c r="T1942" s="76"/>
      <c r="U1942" s="76"/>
      <c r="V1942" s="76"/>
      <c r="X1942" s="91"/>
      <c r="Y1942" s="91"/>
    </row>
    <row r="1943" spans="17:25" x14ac:dyDescent="0.2">
      <c r="Q1943" s="76"/>
      <c r="S1943" s="76"/>
      <c r="T1943" s="76"/>
      <c r="U1943" s="76"/>
      <c r="V1943" s="76"/>
      <c r="X1943" s="91"/>
      <c r="Y1943" s="91"/>
    </row>
    <row r="1944" spans="17:25" x14ac:dyDescent="0.2">
      <c r="Q1944" s="76"/>
      <c r="S1944" s="76"/>
      <c r="T1944" s="76"/>
      <c r="U1944" s="76"/>
      <c r="V1944" s="76"/>
      <c r="X1944" s="91"/>
      <c r="Y1944" s="91"/>
    </row>
    <row r="1945" spans="17:25" x14ac:dyDescent="0.2">
      <c r="Q1945" s="76"/>
      <c r="S1945" s="76"/>
      <c r="T1945" s="76"/>
      <c r="U1945" s="76"/>
      <c r="V1945" s="76"/>
      <c r="X1945" s="91"/>
      <c r="Y1945" s="91"/>
    </row>
    <row r="1946" spans="17:25" x14ac:dyDescent="0.2">
      <c r="Q1946" s="76"/>
      <c r="S1946" s="76"/>
      <c r="T1946" s="76"/>
      <c r="U1946" s="76"/>
      <c r="V1946" s="76"/>
      <c r="X1946" s="91"/>
      <c r="Y1946" s="91"/>
    </row>
    <row r="1947" spans="17:25" x14ac:dyDescent="0.2">
      <c r="Q1947" s="76"/>
      <c r="S1947" s="76"/>
      <c r="T1947" s="76"/>
      <c r="U1947" s="76"/>
      <c r="V1947" s="76"/>
      <c r="X1947" s="91"/>
      <c r="Y1947" s="91"/>
    </row>
    <row r="1948" spans="17:25" x14ac:dyDescent="0.2">
      <c r="Q1948" s="76"/>
      <c r="S1948" s="76"/>
      <c r="T1948" s="76"/>
      <c r="U1948" s="76"/>
      <c r="V1948" s="76"/>
      <c r="X1948" s="91"/>
      <c r="Y1948" s="91"/>
    </row>
    <row r="1949" spans="17:25" x14ac:dyDescent="0.2">
      <c r="Q1949" s="76"/>
      <c r="S1949" s="76"/>
      <c r="T1949" s="76"/>
      <c r="U1949" s="76"/>
      <c r="V1949" s="76"/>
      <c r="X1949" s="91"/>
      <c r="Y1949" s="91"/>
    </row>
    <row r="1950" spans="17:25" x14ac:dyDescent="0.2">
      <c r="Q1950" s="76"/>
      <c r="S1950" s="76"/>
      <c r="T1950" s="76"/>
      <c r="U1950" s="76"/>
      <c r="V1950" s="76"/>
      <c r="X1950" s="91"/>
      <c r="Y1950" s="91"/>
    </row>
    <row r="1951" spans="17:25" x14ac:dyDescent="0.2">
      <c r="Q1951" s="76"/>
      <c r="S1951" s="76"/>
      <c r="T1951" s="76"/>
      <c r="U1951" s="76"/>
      <c r="V1951" s="76"/>
      <c r="X1951" s="91"/>
      <c r="Y1951" s="91"/>
    </row>
    <row r="1952" spans="17:25" x14ac:dyDescent="0.2">
      <c r="Q1952" s="76"/>
      <c r="S1952" s="76"/>
      <c r="T1952" s="76"/>
      <c r="U1952" s="76"/>
      <c r="V1952" s="76"/>
      <c r="X1952" s="91"/>
      <c r="Y1952" s="91"/>
    </row>
    <row r="1953" spans="17:25" x14ac:dyDescent="0.2">
      <c r="Q1953" s="76"/>
      <c r="S1953" s="76"/>
      <c r="T1953" s="76"/>
      <c r="U1953" s="76"/>
      <c r="V1953" s="76"/>
      <c r="X1953" s="91"/>
      <c r="Y1953" s="91"/>
    </row>
    <row r="1954" spans="17:25" x14ac:dyDescent="0.2">
      <c r="Q1954" s="76"/>
      <c r="S1954" s="76"/>
      <c r="T1954" s="76"/>
      <c r="U1954" s="76"/>
      <c r="V1954" s="76"/>
      <c r="X1954" s="91"/>
      <c r="Y1954" s="91"/>
    </row>
    <row r="1955" spans="17:25" x14ac:dyDescent="0.2">
      <c r="Q1955" s="76"/>
      <c r="S1955" s="76"/>
      <c r="T1955" s="76"/>
      <c r="U1955" s="76"/>
      <c r="V1955" s="76"/>
      <c r="X1955" s="91"/>
      <c r="Y1955" s="91"/>
    </row>
    <row r="1956" spans="17:25" x14ac:dyDescent="0.2">
      <c r="Q1956" s="76"/>
      <c r="S1956" s="76"/>
      <c r="T1956" s="76"/>
      <c r="U1956" s="76"/>
      <c r="V1956" s="76"/>
      <c r="X1956" s="91"/>
      <c r="Y1956" s="91"/>
    </row>
    <row r="1957" spans="17:25" x14ac:dyDescent="0.2">
      <c r="Q1957" s="76"/>
      <c r="S1957" s="76"/>
      <c r="T1957" s="76"/>
      <c r="U1957" s="76"/>
      <c r="V1957" s="76"/>
      <c r="X1957" s="91"/>
      <c r="Y1957" s="91"/>
    </row>
    <row r="1958" spans="17:25" x14ac:dyDescent="0.2">
      <c r="Q1958" s="76"/>
      <c r="S1958" s="76"/>
      <c r="T1958" s="76"/>
      <c r="U1958" s="76"/>
      <c r="V1958" s="76"/>
      <c r="X1958" s="91"/>
      <c r="Y1958" s="91"/>
    </row>
    <row r="1959" spans="17:25" x14ac:dyDescent="0.2">
      <c r="Q1959" s="76"/>
      <c r="S1959" s="76"/>
      <c r="T1959" s="76"/>
      <c r="U1959" s="76"/>
      <c r="V1959" s="76"/>
      <c r="X1959" s="91"/>
      <c r="Y1959" s="91"/>
    </row>
    <row r="1960" spans="17:25" x14ac:dyDescent="0.2">
      <c r="Q1960" s="76"/>
      <c r="S1960" s="76"/>
      <c r="T1960" s="76"/>
      <c r="U1960" s="76"/>
      <c r="V1960" s="76"/>
      <c r="X1960" s="91"/>
      <c r="Y1960" s="91"/>
    </row>
    <row r="1961" spans="17:25" x14ac:dyDescent="0.2">
      <c r="Q1961" s="76"/>
      <c r="S1961" s="76"/>
      <c r="T1961" s="76"/>
      <c r="U1961" s="76"/>
      <c r="V1961" s="76"/>
      <c r="X1961" s="91"/>
      <c r="Y1961" s="91"/>
    </row>
    <row r="1962" spans="17:25" x14ac:dyDescent="0.2">
      <c r="Q1962" s="76"/>
      <c r="S1962" s="76"/>
      <c r="T1962" s="76"/>
      <c r="U1962" s="76"/>
      <c r="V1962" s="76"/>
      <c r="X1962" s="91"/>
      <c r="Y1962" s="91"/>
    </row>
    <row r="1963" spans="17:25" x14ac:dyDescent="0.2">
      <c r="Q1963" s="76"/>
      <c r="S1963" s="76"/>
      <c r="T1963" s="76"/>
      <c r="U1963" s="76"/>
      <c r="V1963" s="76"/>
      <c r="X1963" s="91"/>
      <c r="Y1963" s="91"/>
    </row>
    <row r="1964" spans="17:25" x14ac:dyDescent="0.2">
      <c r="Q1964" s="76"/>
      <c r="S1964" s="76"/>
      <c r="T1964" s="76"/>
      <c r="U1964" s="76"/>
      <c r="V1964" s="76"/>
      <c r="X1964" s="91"/>
      <c r="Y1964" s="91"/>
    </row>
    <row r="1965" spans="17:25" x14ac:dyDescent="0.2">
      <c r="Q1965" s="76"/>
      <c r="S1965" s="76"/>
      <c r="T1965" s="76"/>
      <c r="U1965" s="76"/>
      <c r="V1965" s="76"/>
      <c r="X1965" s="91"/>
      <c r="Y1965" s="91"/>
    </row>
    <row r="1966" spans="17:25" x14ac:dyDescent="0.2">
      <c r="Q1966" s="76"/>
      <c r="S1966" s="76"/>
      <c r="T1966" s="76"/>
      <c r="U1966" s="76"/>
      <c r="V1966" s="76"/>
      <c r="X1966" s="91"/>
      <c r="Y1966" s="91"/>
    </row>
    <row r="1967" spans="17:25" x14ac:dyDescent="0.2">
      <c r="Q1967" s="76"/>
      <c r="S1967" s="76"/>
      <c r="T1967" s="76"/>
      <c r="U1967" s="76"/>
      <c r="V1967" s="76"/>
      <c r="X1967" s="91"/>
      <c r="Y1967" s="91"/>
    </row>
    <row r="1968" spans="17:25" x14ac:dyDescent="0.2">
      <c r="Q1968" s="76"/>
      <c r="S1968" s="76"/>
      <c r="T1968" s="76"/>
      <c r="U1968" s="76"/>
      <c r="V1968" s="76"/>
      <c r="X1968" s="91"/>
      <c r="Y1968" s="91"/>
    </row>
    <row r="1969" spans="17:25" x14ac:dyDescent="0.2">
      <c r="Q1969" s="76"/>
      <c r="S1969" s="76"/>
      <c r="T1969" s="76"/>
      <c r="U1969" s="76"/>
      <c r="V1969" s="76"/>
      <c r="X1969" s="91"/>
      <c r="Y1969" s="91"/>
    </row>
    <row r="1970" spans="17:25" x14ac:dyDescent="0.2">
      <c r="Q1970" s="76"/>
      <c r="S1970" s="76"/>
      <c r="T1970" s="76"/>
      <c r="U1970" s="76"/>
      <c r="V1970" s="76"/>
      <c r="X1970" s="91"/>
      <c r="Y1970" s="91"/>
    </row>
    <row r="1971" spans="17:25" x14ac:dyDescent="0.2">
      <c r="Q1971" s="76"/>
      <c r="S1971" s="76"/>
      <c r="T1971" s="76"/>
      <c r="U1971" s="76"/>
      <c r="V1971" s="76"/>
      <c r="X1971" s="91"/>
      <c r="Y1971" s="91"/>
    </row>
    <row r="1972" spans="17:25" x14ac:dyDescent="0.2">
      <c r="Q1972" s="76"/>
      <c r="S1972" s="76"/>
      <c r="T1972" s="76"/>
      <c r="U1972" s="76"/>
      <c r="V1972" s="76"/>
      <c r="X1972" s="91"/>
      <c r="Y1972" s="91"/>
    </row>
    <row r="1973" spans="17:25" x14ac:dyDescent="0.2">
      <c r="Q1973" s="76"/>
      <c r="S1973" s="76"/>
      <c r="T1973" s="76"/>
      <c r="U1973" s="76"/>
      <c r="V1973" s="76"/>
      <c r="X1973" s="91"/>
      <c r="Y1973" s="91"/>
    </row>
    <row r="1974" spans="17:25" x14ac:dyDescent="0.2">
      <c r="Q1974" s="76"/>
      <c r="S1974" s="76"/>
      <c r="T1974" s="76"/>
      <c r="U1974" s="76"/>
      <c r="V1974" s="76"/>
      <c r="X1974" s="91"/>
      <c r="Y1974" s="91"/>
    </row>
    <row r="1975" spans="17:25" x14ac:dyDescent="0.2">
      <c r="Q1975" s="76"/>
      <c r="S1975" s="76"/>
      <c r="T1975" s="76"/>
      <c r="U1975" s="76"/>
      <c r="V1975" s="76"/>
      <c r="X1975" s="91"/>
      <c r="Y1975" s="91"/>
    </row>
    <row r="1976" spans="17:25" x14ac:dyDescent="0.2">
      <c r="Q1976" s="76"/>
      <c r="S1976" s="76"/>
      <c r="T1976" s="76"/>
      <c r="U1976" s="76"/>
      <c r="V1976" s="76"/>
      <c r="X1976" s="91"/>
      <c r="Y1976" s="91"/>
    </row>
    <row r="1977" spans="17:25" x14ac:dyDescent="0.2">
      <c r="Q1977" s="76"/>
      <c r="S1977" s="76"/>
      <c r="T1977" s="76"/>
      <c r="U1977" s="76"/>
      <c r="V1977" s="76"/>
      <c r="X1977" s="91"/>
      <c r="Y1977" s="91"/>
    </row>
    <row r="1978" spans="17:25" x14ac:dyDescent="0.2">
      <c r="Q1978" s="76"/>
      <c r="S1978" s="76"/>
      <c r="T1978" s="76"/>
      <c r="U1978" s="76"/>
      <c r="V1978" s="76"/>
      <c r="X1978" s="91"/>
      <c r="Y1978" s="91"/>
    </row>
    <row r="1979" spans="17:25" x14ac:dyDescent="0.2">
      <c r="Q1979" s="76"/>
      <c r="S1979" s="76"/>
      <c r="T1979" s="76"/>
      <c r="U1979" s="76"/>
      <c r="V1979" s="76"/>
      <c r="X1979" s="91"/>
      <c r="Y1979" s="91"/>
    </row>
    <row r="1980" spans="17:25" x14ac:dyDescent="0.2">
      <c r="Q1980" s="76"/>
      <c r="S1980" s="76"/>
      <c r="T1980" s="76"/>
      <c r="U1980" s="76"/>
      <c r="V1980" s="76"/>
      <c r="X1980" s="91"/>
      <c r="Y1980" s="91"/>
    </row>
    <row r="1981" spans="17:25" x14ac:dyDescent="0.2">
      <c r="Q1981" s="76"/>
      <c r="S1981" s="76"/>
      <c r="T1981" s="76"/>
      <c r="U1981" s="76"/>
      <c r="V1981" s="76"/>
      <c r="X1981" s="91"/>
      <c r="Y1981" s="91"/>
    </row>
    <row r="1982" spans="17:25" x14ac:dyDescent="0.2">
      <c r="Q1982" s="76"/>
      <c r="S1982" s="76"/>
      <c r="T1982" s="76"/>
      <c r="U1982" s="76"/>
      <c r="V1982" s="76"/>
      <c r="X1982" s="91"/>
      <c r="Y1982" s="91"/>
    </row>
    <row r="1983" spans="17:25" x14ac:dyDescent="0.2">
      <c r="Q1983" s="76"/>
      <c r="S1983" s="76"/>
      <c r="T1983" s="76"/>
      <c r="U1983" s="76"/>
      <c r="V1983" s="76"/>
      <c r="X1983" s="91"/>
      <c r="Y1983" s="91"/>
    </row>
    <row r="1984" spans="17:25" x14ac:dyDescent="0.2">
      <c r="Q1984" s="76"/>
      <c r="S1984" s="76"/>
      <c r="T1984" s="76"/>
      <c r="U1984" s="76"/>
      <c r="V1984" s="76"/>
      <c r="X1984" s="91"/>
      <c r="Y1984" s="91"/>
    </row>
    <row r="1985" spans="17:25" x14ac:dyDescent="0.2">
      <c r="Q1985" s="76"/>
      <c r="S1985" s="76"/>
      <c r="T1985" s="76"/>
      <c r="U1985" s="76"/>
      <c r="V1985" s="76"/>
      <c r="X1985" s="91"/>
      <c r="Y1985" s="91"/>
    </row>
    <row r="1986" spans="17:25" x14ac:dyDescent="0.2">
      <c r="Q1986" s="76"/>
      <c r="S1986" s="76"/>
      <c r="T1986" s="76"/>
      <c r="U1986" s="76"/>
      <c r="V1986" s="76"/>
      <c r="X1986" s="91"/>
      <c r="Y1986" s="91"/>
    </row>
    <row r="1987" spans="17:25" x14ac:dyDescent="0.2">
      <c r="Q1987" s="76"/>
      <c r="S1987" s="76"/>
      <c r="T1987" s="76"/>
      <c r="U1987" s="76"/>
      <c r="V1987" s="76"/>
      <c r="X1987" s="91"/>
      <c r="Y1987" s="91"/>
    </row>
    <row r="1988" spans="17:25" x14ac:dyDescent="0.2">
      <c r="Q1988" s="76"/>
      <c r="S1988" s="76"/>
      <c r="T1988" s="76"/>
      <c r="U1988" s="76"/>
      <c r="V1988" s="76"/>
      <c r="X1988" s="91"/>
      <c r="Y1988" s="91"/>
    </row>
    <row r="1989" spans="17:25" x14ac:dyDescent="0.2">
      <c r="Q1989" s="76"/>
      <c r="S1989" s="76"/>
      <c r="T1989" s="76"/>
      <c r="U1989" s="76"/>
      <c r="V1989" s="76"/>
      <c r="X1989" s="91"/>
      <c r="Y1989" s="91"/>
    </row>
    <row r="1990" spans="17:25" x14ac:dyDescent="0.2">
      <c r="Q1990" s="76"/>
      <c r="S1990" s="76"/>
      <c r="T1990" s="76"/>
      <c r="U1990" s="76"/>
      <c r="V1990" s="76"/>
      <c r="X1990" s="91"/>
      <c r="Y1990" s="91"/>
    </row>
    <row r="1991" spans="17:25" x14ac:dyDescent="0.2">
      <c r="Q1991" s="76"/>
      <c r="S1991" s="76"/>
      <c r="T1991" s="76"/>
      <c r="U1991" s="76"/>
      <c r="V1991" s="76"/>
      <c r="X1991" s="91"/>
      <c r="Y1991" s="91"/>
    </row>
    <row r="1992" spans="17:25" x14ac:dyDescent="0.2">
      <c r="Q1992" s="76"/>
      <c r="S1992" s="76"/>
      <c r="T1992" s="76"/>
      <c r="U1992" s="76"/>
      <c r="V1992" s="76"/>
      <c r="X1992" s="91"/>
      <c r="Y1992" s="91"/>
    </row>
    <row r="1993" spans="17:25" x14ac:dyDescent="0.2">
      <c r="Q1993" s="76"/>
      <c r="S1993" s="76"/>
      <c r="T1993" s="76"/>
      <c r="U1993" s="76"/>
      <c r="V1993" s="76"/>
      <c r="X1993" s="91"/>
      <c r="Y1993" s="91"/>
    </row>
    <row r="1994" spans="17:25" x14ac:dyDescent="0.2">
      <c r="Q1994" s="76"/>
      <c r="S1994" s="76"/>
      <c r="T1994" s="76"/>
      <c r="U1994" s="76"/>
      <c r="V1994" s="76"/>
      <c r="X1994" s="91"/>
      <c r="Y1994" s="91"/>
    </row>
    <row r="1995" spans="17:25" x14ac:dyDescent="0.2">
      <c r="Q1995" s="76"/>
      <c r="S1995" s="76"/>
      <c r="T1995" s="76"/>
      <c r="U1995" s="76"/>
      <c r="V1995" s="76"/>
      <c r="X1995" s="91"/>
      <c r="Y1995" s="91"/>
    </row>
    <row r="1996" spans="17:25" x14ac:dyDescent="0.2">
      <c r="Q1996" s="76"/>
      <c r="S1996" s="76"/>
      <c r="T1996" s="76"/>
      <c r="U1996" s="76"/>
      <c r="V1996" s="76"/>
      <c r="X1996" s="91"/>
      <c r="Y1996" s="91"/>
    </row>
    <row r="1997" spans="17:25" x14ac:dyDescent="0.2">
      <c r="Q1997" s="76"/>
      <c r="S1997" s="76"/>
      <c r="T1997" s="76"/>
      <c r="U1997" s="76"/>
      <c r="V1997" s="76"/>
      <c r="X1997" s="91"/>
      <c r="Y1997" s="91"/>
    </row>
    <row r="1998" spans="17:25" x14ac:dyDescent="0.2">
      <c r="Q1998" s="76"/>
      <c r="S1998" s="76"/>
      <c r="T1998" s="76"/>
      <c r="U1998" s="76"/>
      <c r="V1998" s="76"/>
      <c r="X1998" s="91"/>
      <c r="Y1998" s="91"/>
    </row>
    <row r="1999" spans="17:25" x14ac:dyDescent="0.2">
      <c r="Q1999" s="76"/>
      <c r="S1999" s="76"/>
      <c r="T1999" s="76"/>
      <c r="U1999" s="76"/>
      <c r="V1999" s="76"/>
      <c r="X1999" s="91"/>
      <c r="Y1999" s="91"/>
    </row>
    <row r="2000" spans="17:25" x14ac:dyDescent="0.2">
      <c r="Q2000" s="76"/>
      <c r="S2000" s="76"/>
      <c r="T2000" s="76"/>
      <c r="U2000" s="76"/>
      <c r="V2000" s="76"/>
      <c r="X2000" s="91"/>
      <c r="Y2000" s="91"/>
    </row>
    <row r="2001" spans="17:25" x14ac:dyDescent="0.2">
      <c r="Q2001" s="76"/>
      <c r="S2001" s="76"/>
      <c r="T2001" s="76"/>
      <c r="U2001" s="76"/>
      <c r="V2001" s="76"/>
      <c r="X2001" s="91"/>
      <c r="Y2001" s="91"/>
    </row>
    <row r="2002" spans="17:25" x14ac:dyDescent="0.2">
      <c r="Q2002" s="76"/>
      <c r="S2002" s="76"/>
      <c r="T2002" s="76"/>
      <c r="U2002" s="76"/>
      <c r="V2002" s="76"/>
      <c r="X2002" s="91"/>
      <c r="Y2002" s="91"/>
    </row>
    <row r="2003" spans="17:25" x14ac:dyDescent="0.2">
      <c r="Q2003" s="76"/>
      <c r="S2003" s="76"/>
      <c r="T2003" s="76"/>
      <c r="U2003" s="76"/>
      <c r="V2003" s="76"/>
      <c r="X2003" s="91"/>
      <c r="Y2003" s="91"/>
    </row>
    <row r="2004" spans="17:25" x14ac:dyDescent="0.2">
      <c r="Q2004" s="76"/>
      <c r="S2004" s="76"/>
      <c r="T2004" s="76"/>
      <c r="U2004" s="76"/>
      <c r="V2004" s="76"/>
      <c r="X2004" s="91"/>
      <c r="Y2004" s="91"/>
    </row>
    <row r="2005" spans="17:25" x14ac:dyDescent="0.2">
      <c r="Q2005" s="76"/>
      <c r="S2005" s="76"/>
      <c r="T2005" s="76"/>
      <c r="U2005" s="76"/>
      <c r="V2005" s="76"/>
      <c r="X2005" s="91"/>
      <c r="Y2005" s="91"/>
    </row>
    <row r="2006" spans="17:25" x14ac:dyDescent="0.2">
      <c r="Q2006" s="76"/>
      <c r="S2006" s="76"/>
      <c r="T2006" s="76"/>
      <c r="U2006" s="76"/>
      <c r="V2006" s="76"/>
      <c r="X2006" s="91"/>
      <c r="Y2006" s="91"/>
    </row>
    <row r="2007" spans="17:25" x14ac:dyDescent="0.2">
      <c r="Q2007" s="76"/>
      <c r="S2007" s="76"/>
      <c r="T2007" s="76"/>
      <c r="U2007" s="76"/>
      <c r="V2007" s="76"/>
      <c r="X2007" s="91"/>
      <c r="Y2007" s="91"/>
    </row>
    <row r="2008" spans="17:25" x14ac:dyDescent="0.2">
      <c r="Q2008" s="76"/>
      <c r="S2008" s="76"/>
      <c r="T2008" s="76"/>
      <c r="U2008" s="76"/>
      <c r="V2008" s="76"/>
      <c r="X2008" s="91"/>
      <c r="Y2008" s="91"/>
    </row>
    <row r="2009" spans="17:25" x14ac:dyDescent="0.2">
      <c r="Q2009" s="76"/>
      <c r="S2009" s="76"/>
      <c r="T2009" s="76"/>
      <c r="U2009" s="76"/>
      <c r="V2009" s="76"/>
      <c r="X2009" s="91"/>
      <c r="Y2009" s="91"/>
    </row>
    <row r="2010" spans="17:25" x14ac:dyDescent="0.2">
      <c r="Q2010" s="76"/>
      <c r="S2010" s="76"/>
      <c r="T2010" s="76"/>
      <c r="U2010" s="76"/>
      <c r="V2010" s="76"/>
      <c r="X2010" s="91"/>
      <c r="Y2010" s="91"/>
    </row>
    <row r="2011" spans="17:25" x14ac:dyDescent="0.2">
      <c r="Q2011" s="76"/>
      <c r="S2011" s="76"/>
      <c r="T2011" s="76"/>
      <c r="U2011" s="76"/>
      <c r="V2011" s="76"/>
      <c r="X2011" s="91"/>
      <c r="Y2011" s="91"/>
    </row>
    <row r="2012" spans="17:25" x14ac:dyDescent="0.2">
      <c r="Q2012" s="76"/>
      <c r="S2012" s="76"/>
      <c r="T2012" s="76"/>
      <c r="U2012" s="76"/>
      <c r="V2012" s="76"/>
      <c r="X2012" s="91"/>
      <c r="Y2012" s="91"/>
    </row>
    <row r="2013" spans="17:25" x14ac:dyDescent="0.2">
      <c r="Q2013" s="76"/>
      <c r="S2013" s="76"/>
      <c r="T2013" s="76"/>
      <c r="U2013" s="76"/>
      <c r="V2013" s="76"/>
      <c r="X2013" s="91"/>
      <c r="Y2013" s="91"/>
    </row>
    <row r="2014" spans="17:25" x14ac:dyDescent="0.2">
      <c r="Q2014" s="76"/>
      <c r="S2014" s="76"/>
      <c r="T2014" s="76"/>
      <c r="U2014" s="76"/>
      <c r="V2014" s="76"/>
      <c r="X2014" s="91"/>
      <c r="Y2014" s="91"/>
    </row>
    <row r="2015" spans="17:25" x14ac:dyDescent="0.2">
      <c r="Q2015" s="76"/>
      <c r="S2015" s="76"/>
      <c r="T2015" s="76"/>
      <c r="U2015" s="76"/>
      <c r="V2015" s="76"/>
      <c r="X2015" s="91"/>
      <c r="Y2015" s="91"/>
    </row>
    <row r="2016" spans="17:25" x14ac:dyDescent="0.2">
      <c r="Q2016" s="76"/>
      <c r="S2016" s="76"/>
      <c r="T2016" s="76"/>
      <c r="U2016" s="76"/>
      <c r="V2016" s="76"/>
      <c r="X2016" s="91"/>
      <c r="Y2016" s="91"/>
    </row>
    <row r="2017" spans="17:25" x14ac:dyDescent="0.2">
      <c r="Q2017" s="76"/>
      <c r="S2017" s="76"/>
      <c r="T2017" s="76"/>
      <c r="U2017" s="76"/>
      <c r="V2017" s="76"/>
      <c r="X2017" s="91"/>
      <c r="Y2017" s="91"/>
    </row>
    <row r="2018" spans="17:25" x14ac:dyDescent="0.2">
      <c r="Q2018" s="76"/>
      <c r="S2018" s="76"/>
      <c r="T2018" s="76"/>
      <c r="U2018" s="76"/>
      <c r="V2018" s="76"/>
      <c r="X2018" s="91"/>
      <c r="Y2018" s="91"/>
    </row>
    <row r="2019" spans="17:25" x14ac:dyDescent="0.2">
      <c r="Q2019" s="76"/>
      <c r="S2019" s="76"/>
      <c r="T2019" s="76"/>
      <c r="U2019" s="76"/>
      <c r="V2019" s="76"/>
      <c r="X2019" s="91"/>
      <c r="Y2019" s="91"/>
    </row>
    <row r="2020" spans="17:25" x14ac:dyDescent="0.2">
      <c r="Q2020" s="76"/>
      <c r="S2020" s="76"/>
      <c r="T2020" s="76"/>
      <c r="U2020" s="76"/>
      <c r="V2020" s="76"/>
      <c r="X2020" s="91"/>
      <c r="Y2020" s="91"/>
    </row>
    <row r="2021" spans="17:25" x14ac:dyDescent="0.2">
      <c r="Q2021" s="76"/>
      <c r="S2021" s="76"/>
      <c r="T2021" s="76"/>
      <c r="U2021" s="76"/>
      <c r="V2021" s="76"/>
      <c r="X2021" s="91"/>
      <c r="Y2021" s="91"/>
    </row>
    <row r="2022" spans="17:25" x14ac:dyDescent="0.2">
      <c r="Q2022" s="76"/>
      <c r="S2022" s="76"/>
      <c r="T2022" s="76"/>
      <c r="U2022" s="76"/>
      <c r="V2022" s="76"/>
      <c r="X2022" s="91"/>
      <c r="Y2022" s="91"/>
    </row>
    <row r="2023" spans="17:25" x14ac:dyDescent="0.2">
      <c r="Q2023" s="76"/>
      <c r="S2023" s="76"/>
      <c r="T2023" s="76"/>
      <c r="U2023" s="76"/>
      <c r="V2023" s="76"/>
      <c r="X2023" s="91"/>
      <c r="Y2023" s="91"/>
    </row>
    <row r="2024" spans="17:25" x14ac:dyDescent="0.2">
      <c r="Q2024" s="76"/>
      <c r="S2024" s="76"/>
      <c r="T2024" s="76"/>
      <c r="U2024" s="76"/>
      <c r="V2024" s="76"/>
      <c r="X2024" s="91"/>
      <c r="Y2024" s="91"/>
    </row>
    <row r="2025" spans="17:25" x14ac:dyDescent="0.2">
      <c r="Q2025" s="76"/>
      <c r="S2025" s="76"/>
      <c r="T2025" s="76"/>
      <c r="U2025" s="76"/>
      <c r="V2025" s="76"/>
      <c r="X2025" s="91"/>
      <c r="Y2025" s="91"/>
    </row>
    <row r="2026" spans="17:25" x14ac:dyDescent="0.2">
      <c r="Q2026" s="76"/>
      <c r="S2026" s="76"/>
      <c r="T2026" s="76"/>
      <c r="U2026" s="76"/>
      <c r="V2026" s="76"/>
      <c r="X2026" s="91"/>
      <c r="Y2026" s="91"/>
    </row>
    <row r="2027" spans="17:25" x14ac:dyDescent="0.2">
      <c r="Q2027" s="76"/>
      <c r="S2027" s="76"/>
      <c r="T2027" s="76"/>
      <c r="U2027" s="76"/>
      <c r="V2027" s="76"/>
      <c r="X2027" s="91"/>
      <c r="Y2027" s="91"/>
    </row>
    <row r="2028" spans="17:25" x14ac:dyDescent="0.2">
      <c r="Q2028" s="76"/>
      <c r="S2028" s="76"/>
      <c r="T2028" s="76"/>
      <c r="U2028" s="76"/>
      <c r="V2028" s="76"/>
      <c r="X2028" s="91"/>
      <c r="Y2028" s="91"/>
    </row>
    <row r="2029" spans="17:25" x14ac:dyDescent="0.2">
      <c r="Q2029" s="76"/>
      <c r="S2029" s="76"/>
      <c r="T2029" s="76"/>
      <c r="U2029" s="76"/>
      <c r="V2029" s="76"/>
      <c r="X2029" s="91"/>
      <c r="Y2029" s="91"/>
    </row>
    <row r="2030" spans="17:25" x14ac:dyDescent="0.2">
      <c r="Q2030" s="76"/>
      <c r="S2030" s="76"/>
      <c r="T2030" s="76"/>
      <c r="U2030" s="76"/>
      <c r="V2030" s="76"/>
      <c r="X2030" s="91"/>
      <c r="Y2030" s="91"/>
    </row>
    <row r="2031" spans="17:25" x14ac:dyDescent="0.2">
      <c r="Q2031" s="76"/>
      <c r="S2031" s="76"/>
      <c r="T2031" s="76"/>
      <c r="U2031" s="76"/>
      <c r="V2031" s="76"/>
      <c r="X2031" s="91"/>
      <c r="Y2031" s="91"/>
    </row>
    <row r="2032" spans="17:25" x14ac:dyDescent="0.2">
      <c r="Q2032" s="76"/>
      <c r="S2032" s="76"/>
      <c r="T2032" s="76"/>
      <c r="U2032" s="76"/>
      <c r="V2032" s="76"/>
      <c r="X2032" s="91"/>
      <c r="Y2032" s="91"/>
    </row>
    <row r="2033" spans="17:25" x14ac:dyDescent="0.2">
      <c r="Q2033" s="76"/>
      <c r="S2033" s="76"/>
      <c r="T2033" s="76"/>
      <c r="U2033" s="76"/>
      <c r="V2033" s="76"/>
      <c r="X2033" s="91"/>
      <c r="Y2033" s="91"/>
    </row>
    <row r="2034" spans="17:25" x14ac:dyDescent="0.2">
      <c r="Q2034" s="76"/>
      <c r="S2034" s="76"/>
      <c r="T2034" s="76"/>
      <c r="U2034" s="76"/>
      <c r="V2034" s="76"/>
      <c r="X2034" s="91"/>
      <c r="Y2034" s="91"/>
    </row>
    <row r="2035" spans="17:25" x14ac:dyDescent="0.2">
      <c r="Q2035" s="76"/>
      <c r="S2035" s="76"/>
      <c r="T2035" s="76"/>
      <c r="U2035" s="76"/>
      <c r="V2035" s="76"/>
      <c r="X2035" s="91"/>
      <c r="Y2035" s="91"/>
    </row>
    <row r="2036" spans="17:25" x14ac:dyDescent="0.2">
      <c r="Q2036" s="76"/>
      <c r="S2036" s="76"/>
      <c r="T2036" s="76"/>
      <c r="U2036" s="76"/>
      <c r="V2036" s="76"/>
      <c r="X2036" s="91"/>
      <c r="Y2036" s="91"/>
    </row>
    <row r="2037" spans="17:25" x14ac:dyDescent="0.2">
      <c r="Q2037" s="76"/>
      <c r="S2037" s="76"/>
      <c r="T2037" s="76"/>
      <c r="U2037" s="76"/>
      <c r="V2037" s="76"/>
      <c r="X2037" s="91"/>
      <c r="Y2037" s="91"/>
    </row>
    <row r="2038" spans="17:25" x14ac:dyDescent="0.2">
      <c r="Q2038" s="76"/>
      <c r="S2038" s="76"/>
      <c r="T2038" s="76"/>
      <c r="U2038" s="76"/>
      <c r="V2038" s="76"/>
      <c r="X2038" s="91"/>
      <c r="Y2038" s="91"/>
    </row>
    <row r="2039" spans="17:25" x14ac:dyDescent="0.2">
      <c r="Q2039" s="76"/>
      <c r="S2039" s="76"/>
      <c r="T2039" s="76"/>
      <c r="U2039" s="76"/>
      <c r="V2039" s="76"/>
      <c r="X2039" s="91"/>
      <c r="Y2039" s="91"/>
    </row>
    <row r="2040" spans="17:25" x14ac:dyDescent="0.2">
      <c r="Q2040" s="76"/>
      <c r="S2040" s="76"/>
      <c r="T2040" s="76"/>
      <c r="U2040" s="76"/>
      <c r="V2040" s="76"/>
      <c r="X2040" s="91"/>
      <c r="Y2040" s="91"/>
    </row>
    <row r="2041" spans="17:25" x14ac:dyDescent="0.2">
      <c r="Q2041" s="76"/>
      <c r="S2041" s="76"/>
      <c r="T2041" s="76"/>
      <c r="U2041" s="76"/>
      <c r="V2041" s="76"/>
      <c r="X2041" s="91"/>
      <c r="Y2041" s="91"/>
    </row>
    <row r="2042" spans="17:25" x14ac:dyDescent="0.2">
      <c r="Q2042" s="76"/>
      <c r="S2042" s="76"/>
      <c r="T2042" s="76"/>
      <c r="U2042" s="76"/>
      <c r="V2042" s="76"/>
      <c r="X2042" s="91"/>
      <c r="Y2042" s="91"/>
    </row>
    <row r="2043" spans="17:25" x14ac:dyDescent="0.2">
      <c r="Q2043" s="76"/>
      <c r="S2043" s="76"/>
      <c r="T2043" s="76"/>
      <c r="U2043" s="76"/>
      <c r="V2043" s="76"/>
      <c r="X2043" s="91"/>
      <c r="Y2043" s="91"/>
    </row>
    <row r="2044" spans="17:25" x14ac:dyDescent="0.2">
      <c r="Q2044" s="76"/>
      <c r="S2044" s="76"/>
      <c r="T2044" s="76"/>
      <c r="U2044" s="76"/>
      <c r="V2044" s="76"/>
      <c r="X2044" s="91"/>
      <c r="Y2044" s="91"/>
    </row>
    <row r="2045" spans="17:25" x14ac:dyDescent="0.2">
      <c r="Q2045" s="76"/>
      <c r="S2045" s="76"/>
      <c r="T2045" s="76"/>
      <c r="U2045" s="76"/>
      <c r="V2045" s="76"/>
      <c r="X2045" s="91"/>
      <c r="Y2045" s="91"/>
    </row>
    <row r="2046" spans="17:25" x14ac:dyDescent="0.2">
      <c r="Q2046" s="76"/>
      <c r="S2046" s="76"/>
      <c r="T2046" s="76"/>
      <c r="U2046" s="76"/>
      <c r="V2046" s="76"/>
      <c r="X2046" s="91"/>
      <c r="Y2046" s="91"/>
    </row>
    <row r="2047" spans="17:25" x14ac:dyDescent="0.2">
      <c r="Q2047" s="76"/>
      <c r="S2047" s="76"/>
      <c r="T2047" s="76"/>
      <c r="U2047" s="76"/>
      <c r="V2047" s="76"/>
      <c r="X2047" s="91"/>
      <c r="Y2047" s="91"/>
    </row>
    <row r="2048" spans="17:25" x14ac:dyDescent="0.2">
      <c r="Q2048" s="76"/>
      <c r="S2048" s="76"/>
      <c r="T2048" s="76"/>
      <c r="U2048" s="76"/>
      <c r="V2048" s="76"/>
      <c r="X2048" s="91"/>
      <c r="Y2048" s="91"/>
    </row>
    <row r="2049" spans="17:25" x14ac:dyDescent="0.2">
      <c r="Q2049" s="76"/>
      <c r="S2049" s="76"/>
      <c r="T2049" s="76"/>
      <c r="U2049" s="76"/>
      <c r="V2049" s="76"/>
      <c r="X2049" s="91"/>
      <c r="Y2049" s="91"/>
    </row>
    <row r="2050" spans="17:25" x14ac:dyDescent="0.2">
      <c r="Q2050" s="76"/>
      <c r="S2050" s="76"/>
      <c r="T2050" s="76"/>
      <c r="U2050" s="76"/>
      <c r="V2050" s="76"/>
      <c r="X2050" s="91"/>
      <c r="Y2050" s="91"/>
    </row>
    <row r="2051" spans="17:25" x14ac:dyDescent="0.2">
      <c r="Q2051" s="76"/>
      <c r="S2051" s="76"/>
      <c r="T2051" s="76"/>
      <c r="U2051" s="76"/>
      <c r="V2051" s="76"/>
      <c r="X2051" s="91"/>
      <c r="Y2051" s="91"/>
    </row>
    <row r="2052" spans="17:25" x14ac:dyDescent="0.2">
      <c r="Q2052" s="76"/>
      <c r="S2052" s="76"/>
      <c r="T2052" s="76"/>
      <c r="U2052" s="76"/>
      <c r="V2052" s="76"/>
      <c r="X2052" s="91"/>
      <c r="Y2052" s="91"/>
    </row>
    <row r="2053" spans="17:25" x14ac:dyDescent="0.2">
      <c r="Q2053" s="76"/>
      <c r="S2053" s="76"/>
      <c r="T2053" s="76"/>
      <c r="U2053" s="76"/>
      <c r="V2053" s="76"/>
      <c r="X2053" s="91"/>
      <c r="Y2053" s="91"/>
    </row>
    <row r="2054" spans="17:25" x14ac:dyDescent="0.2">
      <c r="Q2054" s="76"/>
      <c r="S2054" s="76"/>
      <c r="T2054" s="76"/>
      <c r="U2054" s="76"/>
      <c r="V2054" s="76"/>
      <c r="X2054" s="91"/>
      <c r="Y2054" s="91"/>
    </row>
    <row r="2055" spans="17:25" x14ac:dyDescent="0.2">
      <c r="Q2055" s="76"/>
      <c r="S2055" s="76"/>
      <c r="T2055" s="76"/>
      <c r="U2055" s="76"/>
      <c r="V2055" s="76"/>
      <c r="X2055" s="91"/>
      <c r="Y2055" s="91"/>
    </row>
    <row r="2056" spans="17:25" x14ac:dyDescent="0.2">
      <c r="Q2056" s="76"/>
      <c r="S2056" s="76"/>
      <c r="T2056" s="76"/>
      <c r="U2056" s="76"/>
      <c r="V2056" s="76"/>
      <c r="X2056" s="91"/>
      <c r="Y2056" s="91"/>
    </row>
    <row r="2057" spans="17:25" x14ac:dyDescent="0.2">
      <c r="Q2057" s="76"/>
      <c r="S2057" s="76"/>
      <c r="T2057" s="76"/>
      <c r="U2057" s="76"/>
      <c r="V2057" s="76"/>
      <c r="X2057" s="91"/>
      <c r="Y2057" s="91"/>
    </row>
    <row r="2058" spans="17:25" x14ac:dyDescent="0.2">
      <c r="Q2058" s="76"/>
      <c r="S2058" s="76"/>
      <c r="T2058" s="76"/>
      <c r="U2058" s="76"/>
      <c r="V2058" s="76"/>
      <c r="X2058" s="91"/>
      <c r="Y2058" s="91"/>
    </row>
    <row r="2059" spans="17:25" x14ac:dyDescent="0.2">
      <c r="Q2059" s="76"/>
      <c r="S2059" s="76"/>
      <c r="T2059" s="76"/>
      <c r="U2059" s="76"/>
      <c r="V2059" s="76"/>
      <c r="X2059" s="91"/>
      <c r="Y2059" s="91"/>
    </row>
    <row r="2060" spans="17:25" x14ac:dyDescent="0.2">
      <c r="Q2060" s="76"/>
      <c r="S2060" s="76"/>
      <c r="T2060" s="76"/>
      <c r="U2060" s="76"/>
      <c r="V2060" s="76"/>
      <c r="X2060" s="91"/>
      <c r="Y2060" s="91"/>
    </row>
    <row r="2061" spans="17:25" x14ac:dyDescent="0.2">
      <c r="Q2061" s="76"/>
      <c r="S2061" s="76"/>
      <c r="T2061" s="76"/>
      <c r="U2061" s="76"/>
      <c r="V2061" s="76"/>
      <c r="X2061" s="91"/>
      <c r="Y2061" s="91"/>
    </row>
    <row r="2062" spans="17:25" x14ac:dyDescent="0.2">
      <c r="Q2062" s="76"/>
      <c r="S2062" s="76"/>
      <c r="T2062" s="76"/>
      <c r="U2062" s="76"/>
      <c r="V2062" s="76"/>
      <c r="X2062" s="91"/>
      <c r="Y2062" s="91"/>
    </row>
    <row r="2063" spans="17:25" x14ac:dyDescent="0.2">
      <c r="Q2063" s="76"/>
      <c r="S2063" s="76"/>
      <c r="T2063" s="76"/>
      <c r="U2063" s="76"/>
      <c r="V2063" s="76"/>
      <c r="X2063" s="91"/>
      <c r="Y2063" s="91"/>
    </row>
    <row r="2064" spans="17:25" x14ac:dyDescent="0.2">
      <c r="Q2064" s="76"/>
      <c r="S2064" s="76"/>
      <c r="T2064" s="76"/>
      <c r="U2064" s="76"/>
      <c r="V2064" s="76"/>
      <c r="X2064" s="91"/>
      <c r="Y2064" s="91"/>
    </row>
    <row r="2065" spans="17:25" x14ac:dyDescent="0.2">
      <c r="Q2065" s="76"/>
      <c r="S2065" s="76"/>
      <c r="T2065" s="76"/>
      <c r="U2065" s="76"/>
      <c r="V2065" s="76"/>
      <c r="X2065" s="91"/>
      <c r="Y2065" s="91"/>
    </row>
    <row r="2066" spans="17:25" x14ac:dyDescent="0.2">
      <c r="Q2066" s="76"/>
      <c r="S2066" s="76"/>
      <c r="T2066" s="76"/>
      <c r="U2066" s="76"/>
      <c r="V2066" s="76"/>
      <c r="X2066" s="91"/>
      <c r="Y2066" s="91"/>
    </row>
    <row r="2067" spans="17:25" x14ac:dyDescent="0.2">
      <c r="Q2067" s="76"/>
      <c r="S2067" s="76"/>
      <c r="T2067" s="76"/>
      <c r="U2067" s="76"/>
      <c r="V2067" s="76"/>
      <c r="X2067" s="91"/>
      <c r="Y2067" s="91"/>
    </row>
    <row r="2068" spans="17:25" x14ac:dyDescent="0.2">
      <c r="Q2068" s="76"/>
      <c r="S2068" s="76"/>
      <c r="T2068" s="76"/>
      <c r="U2068" s="76"/>
      <c r="V2068" s="76"/>
      <c r="X2068" s="91"/>
      <c r="Y2068" s="91"/>
    </row>
    <row r="2069" spans="17:25" x14ac:dyDescent="0.2">
      <c r="Q2069" s="76"/>
      <c r="S2069" s="76"/>
      <c r="T2069" s="76"/>
      <c r="U2069" s="76"/>
      <c r="V2069" s="76"/>
      <c r="X2069" s="91"/>
      <c r="Y2069" s="91"/>
    </row>
    <row r="2070" spans="17:25" x14ac:dyDescent="0.2">
      <c r="Q2070" s="76"/>
      <c r="S2070" s="76"/>
      <c r="T2070" s="76"/>
      <c r="U2070" s="76"/>
      <c r="V2070" s="76"/>
      <c r="X2070" s="91"/>
      <c r="Y2070" s="91"/>
    </row>
    <row r="2071" spans="17:25" x14ac:dyDescent="0.2">
      <c r="Q2071" s="76"/>
      <c r="S2071" s="76"/>
      <c r="T2071" s="76"/>
      <c r="U2071" s="76"/>
      <c r="V2071" s="76"/>
      <c r="X2071" s="91"/>
      <c r="Y2071" s="91"/>
    </row>
    <row r="2072" spans="17:25" x14ac:dyDescent="0.2">
      <c r="Q2072" s="76"/>
      <c r="S2072" s="76"/>
      <c r="T2072" s="76"/>
      <c r="U2072" s="76"/>
      <c r="V2072" s="76"/>
      <c r="X2072" s="91"/>
      <c r="Y2072" s="91"/>
    </row>
    <row r="2073" spans="17:25" x14ac:dyDescent="0.2">
      <c r="Q2073" s="76"/>
      <c r="S2073" s="76"/>
      <c r="T2073" s="76"/>
      <c r="U2073" s="76"/>
      <c r="V2073" s="76"/>
      <c r="X2073" s="91"/>
      <c r="Y2073" s="91"/>
    </row>
    <row r="2074" spans="17:25" x14ac:dyDescent="0.2">
      <c r="Q2074" s="76"/>
      <c r="S2074" s="76"/>
      <c r="T2074" s="76"/>
      <c r="U2074" s="76"/>
      <c r="V2074" s="76"/>
      <c r="X2074" s="91"/>
      <c r="Y2074" s="91"/>
    </row>
    <row r="2075" spans="17:25" x14ac:dyDescent="0.2">
      <c r="Q2075" s="76"/>
      <c r="S2075" s="76"/>
      <c r="T2075" s="76"/>
      <c r="U2075" s="76"/>
      <c r="V2075" s="76"/>
      <c r="X2075" s="91"/>
      <c r="Y2075" s="91"/>
    </row>
    <row r="2076" spans="17:25" x14ac:dyDescent="0.2">
      <c r="Q2076" s="76"/>
      <c r="S2076" s="76"/>
      <c r="T2076" s="76"/>
      <c r="U2076" s="76"/>
      <c r="V2076" s="76"/>
      <c r="X2076" s="91"/>
      <c r="Y2076" s="91"/>
    </row>
    <row r="2077" spans="17:25" x14ac:dyDescent="0.2">
      <c r="Q2077" s="76"/>
      <c r="S2077" s="76"/>
      <c r="T2077" s="76"/>
      <c r="U2077" s="76"/>
      <c r="V2077" s="76"/>
      <c r="X2077" s="91"/>
      <c r="Y2077" s="91"/>
    </row>
    <row r="2078" spans="17:25" x14ac:dyDescent="0.2">
      <c r="Q2078" s="76"/>
      <c r="S2078" s="76"/>
      <c r="T2078" s="76"/>
      <c r="U2078" s="76"/>
      <c r="V2078" s="76"/>
      <c r="X2078" s="91"/>
      <c r="Y2078" s="91"/>
    </row>
    <row r="2079" spans="17:25" x14ac:dyDescent="0.2">
      <c r="Q2079" s="76"/>
      <c r="S2079" s="76"/>
      <c r="T2079" s="76"/>
      <c r="U2079" s="76"/>
      <c r="V2079" s="76"/>
      <c r="X2079" s="91"/>
      <c r="Y2079" s="91"/>
    </row>
    <row r="2080" spans="17:25" x14ac:dyDescent="0.2">
      <c r="Q2080" s="76"/>
      <c r="S2080" s="76"/>
      <c r="T2080" s="76"/>
      <c r="U2080" s="76"/>
      <c r="V2080" s="76"/>
      <c r="X2080" s="91"/>
      <c r="Y2080" s="91"/>
    </row>
    <row r="2081" spans="17:25" x14ac:dyDescent="0.2">
      <c r="Q2081" s="76"/>
      <c r="S2081" s="76"/>
      <c r="T2081" s="76"/>
      <c r="U2081" s="76"/>
      <c r="V2081" s="76"/>
      <c r="X2081" s="91"/>
      <c r="Y2081" s="91"/>
    </row>
    <row r="2082" spans="17:25" x14ac:dyDescent="0.2">
      <c r="Q2082" s="76"/>
      <c r="S2082" s="76"/>
      <c r="T2082" s="76"/>
      <c r="U2082" s="76"/>
      <c r="V2082" s="76"/>
      <c r="X2082" s="91"/>
      <c r="Y2082" s="91"/>
    </row>
    <row r="2083" spans="17:25" x14ac:dyDescent="0.2">
      <c r="Q2083" s="76"/>
      <c r="S2083" s="76"/>
      <c r="T2083" s="76"/>
      <c r="U2083" s="76"/>
      <c r="V2083" s="76"/>
      <c r="X2083" s="91"/>
      <c r="Y2083" s="91"/>
    </row>
    <row r="2084" spans="17:25" x14ac:dyDescent="0.2">
      <c r="Q2084" s="76"/>
      <c r="S2084" s="76"/>
      <c r="T2084" s="76"/>
      <c r="U2084" s="76"/>
      <c r="V2084" s="76"/>
      <c r="X2084" s="91"/>
      <c r="Y2084" s="91"/>
    </row>
    <row r="2085" spans="17:25" x14ac:dyDescent="0.2">
      <c r="Q2085" s="76"/>
      <c r="S2085" s="76"/>
      <c r="T2085" s="76"/>
      <c r="U2085" s="76"/>
      <c r="V2085" s="76"/>
      <c r="X2085" s="91"/>
      <c r="Y2085" s="91"/>
    </row>
    <row r="2086" spans="17:25" x14ac:dyDescent="0.2">
      <c r="Q2086" s="76"/>
      <c r="S2086" s="76"/>
      <c r="T2086" s="76"/>
      <c r="U2086" s="76"/>
      <c r="V2086" s="76"/>
      <c r="X2086" s="91"/>
      <c r="Y2086" s="91"/>
    </row>
    <row r="2087" spans="17:25" x14ac:dyDescent="0.2">
      <c r="Q2087" s="76"/>
      <c r="S2087" s="76"/>
      <c r="T2087" s="76"/>
      <c r="U2087" s="76"/>
      <c r="V2087" s="76"/>
      <c r="X2087" s="91"/>
      <c r="Y2087" s="91"/>
    </row>
    <row r="2088" spans="17:25" x14ac:dyDescent="0.2">
      <c r="Q2088" s="76"/>
      <c r="S2088" s="76"/>
      <c r="T2088" s="76"/>
      <c r="U2088" s="76"/>
      <c r="V2088" s="76"/>
      <c r="X2088" s="91"/>
      <c r="Y2088" s="91"/>
    </row>
    <row r="2089" spans="17:25" x14ac:dyDescent="0.2">
      <c r="Q2089" s="76"/>
      <c r="S2089" s="76"/>
      <c r="T2089" s="76"/>
      <c r="U2089" s="76"/>
      <c r="V2089" s="76"/>
      <c r="X2089" s="91"/>
      <c r="Y2089" s="91"/>
    </row>
    <row r="2090" spans="17:25" x14ac:dyDescent="0.2">
      <c r="Q2090" s="76"/>
      <c r="S2090" s="76"/>
      <c r="T2090" s="76"/>
      <c r="U2090" s="76"/>
      <c r="V2090" s="76"/>
      <c r="X2090" s="91"/>
      <c r="Y2090" s="91"/>
    </row>
    <row r="2091" spans="17:25" x14ac:dyDescent="0.2">
      <c r="Q2091" s="76"/>
      <c r="S2091" s="76"/>
      <c r="T2091" s="76"/>
      <c r="U2091" s="76"/>
      <c r="V2091" s="76"/>
      <c r="X2091" s="91"/>
      <c r="Y2091" s="91"/>
    </row>
    <row r="2092" spans="17:25" x14ac:dyDescent="0.2">
      <c r="Q2092" s="76"/>
      <c r="S2092" s="76"/>
      <c r="T2092" s="76"/>
      <c r="U2092" s="76"/>
      <c r="V2092" s="76"/>
      <c r="X2092" s="91"/>
      <c r="Y2092" s="91"/>
    </row>
    <row r="2093" spans="17:25" x14ac:dyDescent="0.2">
      <c r="Q2093" s="76"/>
      <c r="S2093" s="76"/>
      <c r="T2093" s="76"/>
      <c r="U2093" s="76"/>
      <c r="V2093" s="76"/>
      <c r="X2093" s="91"/>
      <c r="Y2093" s="91"/>
    </row>
    <row r="2094" spans="17:25" x14ac:dyDescent="0.2">
      <c r="Q2094" s="76"/>
      <c r="S2094" s="76"/>
      <c r="T2094" s="76"/>
      <c r="U2094" s="76"/>
      <c r="V2094" s="76"/>
      <c r="X2094" s="91"/>
      <c r="Y2094" s="91"/>
    </row>
    <row r="2095" spans="17:25" x14ac:dyDescent="0.2">
      <c r="Q2095" s="76"/>
      <c r="S2095" s="76"/>
      <c r="T2095" s="76"/>
      <c r="U2095" s="76"/>
      <c r="V2095" s="76"/>
      <c r="X2095" s="91"/>
      <c r="Y2095" s="91"/>
    </row>
    <row r="2096" spans="17:25" x14ac:dyDescent="0.2">
      <c r="Q2096" s="76"/>
      <c r="S2096" s="76"/>
      <c r="T2096" s="76"/>
      <c r="U2096" s="76"/>
      <c r="V2096" s="76"/>
      <c r="X2096" s="91"/>
      <c r="Y2096" s="91"/>
    </row>
    <row r="2097" spans="17:25" x14ac:dyDescent="0.2">
      <c r="Q2097" s="76"/>
      <c r="S2097" s="76"/>
      <c r="T2097" s="76"/>
      <c r="U2097" s="76"/>
      <c r="V2097" s="76"/>
      <c r="X2097" s="91"/>
      <c r="Y2097" s="91"/>
    </row>
    <row r="2098" spans="17:25" x14ac:dyDescent="0.2">
      <c r="Q2098" s="76"/>
      <c r="S2098" s="76"/>
      <c r="T2098" s="76"/>
      <c r="U2098" s="76"/>
      <c r="V2098" s="76"/>
      <c r="X2098" s="91"/>
      <c r="Y2098" s="91"/>
    </row>
    <row r="2099" spans="17:25" x14ac:dyDescent="0.2">
      <c r="Q2099" s="76"/>
      <c r="S2099" s="76"/>
      <c r="T2099" s="76"/>
      <c r="U2099" s="76"/>
      <c r="V2099" s="76"/>
      <c r="X2099" s="91"/>
      <c r="Y2099" s="91"/>
    </row>
    <row r="2100" spans="17:25" x14ac:dyDescent="0.2">
      <c r="Q2100" s="76"/>
      <c r="S2100" s="76"/>
      <c r="T2100" s="76"/>
      <c r="U2100" s="76"/>
      <c r="V2100" s="76"/>
      <c r="X2100" s="91"/>
      <c r="Y2100" s="91"/>
    </row>
    <row r="2101" spans="17:25" x14ac:dyDescent="0.2">
      <c r="Q2101" s="76"/>
      <c r="S2101" s="76"/>
      <c r="T2101" s="76"/>
      <c r="U2101" s="76"/>
      <c r="V2101" s="76"/>
      <c r="X2101" s="91"/>
      <c r="Y2101" s="91"/>
    </row>
    <row r="2102" spans="17:25" x14ac:dyDescent="0.2">
      <c r="Q2102" s="76"/>
      <c r="S2102" s="76"/>
      <c r="T2102" s="76"/>
      <c r="U2102" s="76"/>
      <c r="V2102" s="76"/>
      <c r="X2102" s="91"/>
      <c r="Y2102" s="91"/>
    </row>
    <row r="2103" spans="17:25" x14ac:dyDescent="0.2">
      <c r="Q2103" s="76"/>
      <c r="S2103" s="76"/>
      <c r="T2103" s="76"/>
      <c r="U2103" s="76"/>
      <c r="V2103" s="76"/>
      <c r="X2103" s="91"/>
      <c r="Y2103" s="91"/>
    </row>
    <row r="2104" spans="17:25" x14ac:dyDescent="0.2">
      <c r="Q2104" s="76"/>
      <c r="S2104" s="76"/>
      <c r="T2104" s="76"/>
      <c r="U2104" s="76"/>
      <c r="V2104" s="76"/>
      <c r="X2104" s="91"/>
      <c r="Y2104" s="91"/>
    </row>
    <row r="2105" spans="17:25" x14ac:dyDescent="0.2">
      <c r="Q2105" s="76"/>
      <c r="S2105" s="76"/>
      <c r="T2105" s="76"/>
      <c r="U2105" s="76"/>
      <c r="V2105" s="76"/>
      <c r="X2105" s="91"/>
      <c r="Y2105" s="91"/>
    </row>
    <row r="2106" spans="17:25" x14ac:dyDescent="0.2">
      <c r="Q2106" s="76"/>
      <c r="S2106" s="76"/>
      <c r="T2106" s="76"/>
      <c r="U2106" s="76"/>
      <c r="V2106" s="76"/>
      <c r="X2106" s="91"/>
      <c r="Y2106" s="91"/>
    </row>
    <row r="2107" spans="17:25" x14ac:dyDescent="0.2">
      <c r="Q2107" s="76"/>
      <c r="S2107" s="76"/>
      <c r="T2107" s="76"/>
      <c r="U2107" s="76"/>
      <c r="V2107" s="76"/>
      <c r="X2107" s="91"/>
      <c r="Y2107" s="91"/>
    </row>
    <row r="2108" spans="17:25" x14ac:dyDescent="0.2">
      <c r="Q2108" s="76"/>
      <c r="S2108" s="76"/>
      <c r="T2108" s="76"/>
      <c r="U2108" s="76"/>
      <c r="V2108" s="76"/>
      <c r="X2108" s="91"/>
      <c r="Y2108" s="91"/>
    </row>
    <row r="2109" spans="17:25" x14ac:dyDescent="0.2">
      <c r="Q2109" s="76"/>
      <c r="S2109" s="76"/>
      <c r="T2109" s="76"/>
      <c r="U2109" s="76"/>
      <c r="V2109" s="76"/>
      <c r="X2109" s="91"/>
      <c r="Y2109" s="91"/>
    </row>
    <row r="2110" spans="17:25" x14ac:dyDescent="0.2">
      <c r="Q2110" s="76"/>
      <c r="S2110" s="76"/>
      <c r="T2110" s="76"/>
      <c r="U2110" s="76"/>
      <c r="V2110" s="76"/>
      <c r="X2110" s="91"/>
      <c r="Y2110" s="91"/>
    </row>
    <row r="2111" spans="17:25" x14ac:dyDescent="0.2">
      <c r="Q2111" s="76"/>
      <c r="S2111" s="76"/>
      <c r="T2111" s="76"/>
      <c r="U2111" s="76"/>
      <c r="V2111" s="76"/>
      <c r="X2111" s="91"/>
      <c r="Y2111" s="91"/>
    </row>
    <row r="2112" spans="17:25" x14ac:dyDescent="0.2">
      <c r="Q2112" s="76"/>
      <c r="S2112" s="76"/>
      <c r="T2112" s="76"/>
      <c r="U2112" s="76"/>
      <c r="V2112" s="76"/>
      <c r="X2112" s="91"/>
      <c r="Y2112" s="91"/>
    </row>
    <row r="2113" spans="17:25" x14ac:dyDescent="0.2">
      <c r="Q2113" s="76"/>
      <c r="S2113" s="76"/>
      <c r="T2113" s="76"/>
      <c r="U2113" s="76"/>
      <c r="V2113" s="76"/>
      <c r="X2113" s="91"/>
      <c r="Y2113" s="91"/>
    </row>
    <row r="2114" spans="17:25" x14ac:dyDescent="0.2">
      <c r="Q2114" s="76"/>
      <c r="S2114" s="76"/>
      <c r="T2114" s="76"/>
      <c r="U2114" s="76"/>
      <c r="V2114" s="76"/>
      <c r="X2114" s="91"/>
      <c r="Y2114" s="91"/>
    </row>
    <row r="2115" spans="17:25" x14ac:dyDescent="0.2">
      <c r="Q2115" s="76"/>
      <c r="S2115" s="76"/>
      <c r="T2115" s="76"/>
      <c r="U2115" s="76"/>
      <c r="V2115" s="76"/>
      <c r="X2115" s="91"/>
      <c r="Y2115" s="91"/>
    </row>
    <row r="2116" spans="17:25" x14ac:dyDescent="0.2">
      <c r="Q2116" s="76"/>
      <c r="S2116" s="76"/>
      <c r="T2116" s="76"/>
      <c r="U2116" s="76"/>
      <c r="V2116" s="76"/>
      <c r="X2116" s="91"/>
      <c r="Y2116" s="91"/>
    </row>
    <row r="2117" spans="17:25" x14ac:dyDescent="0.2">
      <c r="Q2117" s="76"/>
      <c r="S2117" s="76"/>
      <c r="T2117" s="76"/>
      <c r="U2117" s="76"/>
      <c r="V2117" s="76"/>
      <c r="X2117" s="91"/>
      <c r="Y2117" s="91"/>
    </row>
    <row r="2118" spans="17:25" x14ac:dyDescent="0.2">
      <c r="Q2118" s="76"/>
      <c r="S2118" s="76"/>
      <c r="T2118" s="76"/>
      <c r="U2118" s="76"/>
      <c r="V2118" s="76"/>
      <c r="X2118" s="91"/>
      <c r="Y2118" s="91"/>
    </row>
    <row r="2119" spans="17:25" x14ac:dyDescent="0.2">
      <c r="Q2119" s="76"/>
      <c r="S2119" s="76"/>
      <c r="T2119" s="76"/>
      <c r="U2119" s="76"/>
      <c r="V2119" s="76"/>
      <c r="X2119" s="91"/>
      <c r="Y2119" s="91"/>
    </row>
    <row r="2120" spans="17:25" x14ac:dyDescent="0.2">
      <c r="Q2120" s="76"/>
      <c r="S2120" s="76"/>
      <c r="T2120" s="76"/>
      <c r="U2120" s="76"/>
      <c r="V2120" s="76"/>
      <c r="X2120" s="91"/>
      <c r="Y2120" s="91"/>
    </row>
    <row r="2121" spans="17:25" x14ac:dyDescent="0.2">
      <c r="Q2121" s="76"/>
      <c r="S2121" s="76"/>
      <c r="T2121" s="76"/>
      <c r="U2121" s="76"/>
      <c r="V2121" s="76"/>
      <c r="X2121" s="91"/>
      <c r="Y2121" s="91"/>
    </row>
    <row r="2122" spans="17:25" x14ac:dyDescent="0.2">
      <c r="Q2122" s="76"/>
      <c r="S2122" s="76"/>
      <c r="T2122" s="76"/>
      <c r="U2122" s="76"/>
      <c r="V2122" s="76"/>
      <c r="X2122" s="91"/>
      <c r="Y2122" s="91"/>
    </row>
    <row r="2123" spans="17:25" x14ac:dyDescent="0.2">
      <c r="Q2123" s="76"/>
      <c r="S2123" s="76"/>
      <c r="T2123" s="76"/>
      <c r="U2123" s="76"/>
      <c r="V2123" s="76"/>
      <c r="X2123" s="91"/>
      <c r="Y2123" s="91"/>
    </row>
    <row r="2124" spans="17:25" x14ac:dyDescent="0.2">
      <c r="Q2124" s="76"/>
      <c r="S2124" s="76"/>
      <c r="T2124" s="76"/>
      <c r="U2124" s="76"/>
      <c r="V2124" s="76"/>
      <c r="X2124" s="91"/>
      <c r="Y2124" s="91"/>
    </row>
    <row r="2125" spans="17:25" x14ac:dyDescent="0.2">
      <c r="Q2125" s="76"/>
      <c r="S2125" s="76"/>
      <c r="T2125" s="76"/>
      <c r="U2125" s="76"/>
      <c r="V2125" s="76"/>
      <c r="X2125" s="91"/>
      <c r="Y2125" s="91"/>
    </row>
    <row r="2126" spans="17:25" x14ac:dyDescent="0.2">
      <c r="Q2126" s="76"/>
      <c r="S2126" s="76"/>
      <c r="T2126" s="76"/>
      <c r="U2126" s="76"/>
      <c r="V2126" s="76"/>
      <c r="X2126" s="91"/>
      <c r="Y2126" s="91"/>
    </row>
    <row r="2127" spans="17:25" x14ac:dyDescent="0.2">
      <c r="Q2127" s="76"/>
      <c r="S2127" s="76"/>
      <c r="T2127" s="76"/>
      <c r="U2127" s="76"/>
      <c r="V2127" s="76"/>
      <c r="X2127" s="91"/>
      <c r="Y2127" s="91"/>
    </row>
    <row r="2128" spans="17:25" x14ac:dyDescent="0.2">
      <c r="Q2128" s="76"/>
      <c r="S2128" s="76"/>
      <c r="T2128" s="76"/>
      <c r="U2128" s="76"/>
      <c r="V2128" s="76"/>
      <c r="X2128" s="91"/>
      <c r="Y2128" s="91"/>
    </row>
    <row r="2129" spans="17:25" x14ac:dyDescent="0.2">
      <c r="Q2129" s="76"/>
      <c r="S2129" s="76"/>
      <c r="T2129" s="76"/>
      <c r="U2129" s="76"/>
      <c r="V2129" s="76"/>
      <c r="X2129" s="91"/>
      <c r="Y2129" s="91"/>
    </row>
    <row r="2130" spans="17:25" x14ac:dyDescent="0.2">
      <c r="Q2130" s="76"/>
      <c r="S2130" s="76"/>
      <c r="T2130" s="76"/>
      <c r="U2130" s="76"/>
      <c r="V2130" s="76"/>
      <c r="X2130" s="91"/>
      <c r="Y2130" s="91"/>
    </row>
    <row r="2131" spans="17:25" x14ac:dyDescent="0.2">
      <c r="Q2131" s="76"/>
      <c r="S2131" s="76"/>
      <c r="T2131" s="76"/>
      <c r="U2131" s="76"/>
      <c r="V2131" s="76"/>
      <c r="X2131" s="91"/>
      <c r="Y2131" s="91"/>
    </row>
    <row r="2132" spans="17:25" x14ac:dyDescent="0.2">
      <c r="Q2132" s="76"/>
      <c r="S2132" s="76"/>
      <c r="T2132" s="76"/>
      <c r="U2132" s="76"/>
      <c r="V2132" s="76"/>
      <c r="X2132" s="91"/>
      <c r="Y2132" s="91"/>
    </row>
    <row r="2133" spans="17:25" x14ac:dyDescent="0.2">
      <c r="Q2133" s="76"/>
      <c r="S2133" s="76"/>
      <c r="T2133" s="76"/>
      <c r="U2133" s="76"/>
      <c r="V2133" s="76"/>
      <c r="X2133" s="91"/>
      <c r="Y2133" s="91"/>
    </row>
    <row r="2134" spans="17:25" x14ac:dyDescent="0.2">
      <c r="Q2134" s="76"/>
      <c r="S2134" s="76"/>
      <c r="T2134" s="76"/>
      <c r="U2134" s="76"/>
      <c r="V2134" s="76"/>
      <c r="X2134" s="91"/>
      <c r="Y2134" s="91"/>
    </row>
    <row r="2135" spans="17:25" x14ac:dyDescent="0.2">
      <c r="Q2135" s="76"/>
      <c r="S2135" s="76"/>
      <c r="T2135" s="76"/>
      <c r="U2135" s="76"/>
      <c r="V2135" s="76"/>
      <c r="X2135" s="91"/>
      <c r="Y2135" s="91"/>
    </row>
    <row r="2136" spans="17:25" x14ac:dyDescent="0.2">
      <c r="Q2136" s="76"/>
      <c r="S2136" s="76"/>
      <c r="T2136" s="76"/>
      <c r="U2136" s="76"/>
      <c r="V2136" s="76"/>
      <c r="X2136" s="91"/>
      <c r="Y2136" s="91"/>
    </row>
    <row r="2137" spans="17:25" x14ac:dyDescent="0.2">
      <c r="Q2137" s="76"/>
      <c r="S2137" s="76"/>
      <c r="T2137" s="76"/>
      <c r="U2137" s="76"/>
      <c r="V2137" s="76"/>
      <c r="X2137" s="91"/>
      <c r="Y2137" s="91"/>
    </row>
    <row r="2138" spans="17:25" x14ac:dyDescent="0.2">
      <c r="Q2138" s="76"/>
      <c r="S2138" s="76"/>
      <c r="T2138" s="76"/>
      <c r="U2138" s="76"/>
      <c r="V2138" s="76"/>
      <c r="X2138" s="91"/>
      <c r="Y2138" s="91"/>
    </row>
    <row r="2139" spans="17:25" x14ac:dyDescent="0.2">
      <c r="Q2139" s="76"/>
      <c r="S2139" s="76"/>
      <c r="T2139" s="76"/>
      <c r="U2139" s="76"/>
      <c r="V2139" s="76"/>
      <c r="X2139" s="91"/>
      <c r="Y2139" s="91"/>
    </row>
    <row r="2140" spans="17:25" x14ac:dyDescent="0.2">
      <c r="Q2140" s="76"/>
      <c r="S2140" s="76"/>
      <c r="T2140" s="76"/>
      <c r="U2140" s="76"/>
      <c r="V2140" s="76"/>
      <c r="X2140" s="91"/>
      <c r="Y2140" s="91"/>
    </row>
    <row r="2141" spans="17:25" x14ac:dyDescent="0.2">
      <c r="Q2141" s="76"/>
      <c r="S2141" s="76"/>
      <c r="T2141" s="76"/>
      <c r="U2141" s="76"/>
      <c r="V2141" s="76"/>
      <c r="X2141" s="91"/>
      <c r="Y2141" s="91"/>
    </row>
    <row r="2142" spans="17:25" x14ac:dyDescent="0.2">
      <c r="Q2142" s="76"/>
      <c r="S2142" s="76"/>
      <c r="T2142" s="76"/>
      <c r="U2142" s="76"/>
      <c r="V2142" s="76"/>
      <c r="X2142" s="91"/>
      <c r="Y2142" s="91"/>
    </row>
    <row r="2143" spans="17:25" x14ac:dyDescent="0.2">
      <c r="Q2143" s="76"/>
      <c r="S2143" s="76"/>
      <c r="T2143" s="76"/>
      <c r="U2143" s="76"/>
      <c r="V2143" s="76"/>
      <c r="X2143" s="91"/>
      <c r="Y2143" s="91"/>
    </row>
    <row r="2144" spans="17:25" x14ac:dyDescent="0.2">
      <c r="Q2144" s="76"/>
      <c r="S2144" s="76"/>
      <c r="T2144" s="76"/>
      <c r="U2144" s="76"/>
      <c r="V2144" s="76"/>
      <c r="X2144" s="91"/>
      <c r="Y2144" s="91"/>
    </row>
    <row r="2145" spans="17:25" x14ac:dyDescent="0.2">
      <c r="Q2145" s="76"/>
      <c r="S2145" s="76"/>
      <c r="T2145" s="76"/>
      <c r="U2145" s="76"/>
      <c r="V2145" s="76"/>
      <c r="X2145" s="91"/>
      <c r="Y2145" s="91"/>
    </row>
    <row r="2146" spans="17:25" x14ac:dyDescent="0.2">
      <c r="Q2146" s="76"/>
      <c r="S2146" s="76"/>
      <c r="T2146" s="76"/>
      <c r="U2146" s="76"/>
      <c r="V2146" s="76"/>
      <c r="X2146" s="91"/>
      <c r="Y2146" s="91"/>
    </row>
    <row r="2147" spans="17:25" x14ac:dyDescent="0.2">
      <c r="Q2147" s="76"/>
      <c r="S2147" s="76"/>
      <c r="T2147" s="76"/>
      <c r="U2147" s="76"/>
      <c r="V2147" s="76"/>
      <c r="X2147" s="91"/>
      <c r="Y2147" s="91"/>
    </row>
    <row r="2148" spans="17:25" x14ac:dyDescent="0.2">
      <c r="Q2148" s="76"/>
      <c r="S2148" s="76"/>
      <c r="T2148" s="76"/>
      <c r="U2148" s="76"/>
      <c r="V2148" s="76"/>
      <c r="X2148" s="91"/>
      <c r="Y2148" s="91"/>
    </row>
    <row r="2149" spans="17:25" x14ac:dyDescent="0.2">
      <c r="Q2149" s="76"/>
      <c r="S2149" s="76"/>
      <c r="T2149" s="76"/>
      <c r="U2149" s="76"/>
      <c r="V2149" s="76"/>
      <c r="X2149" s="91"/>
      <c r="Y2149" s="91"/>
    </row>
    <row r="2150" spans="17:25" x14ac:dyDescent="0.2">
      <c r="Q2150" s="76"/>
      <c r="S2150" s="76"/>
      <c r="T2150" s="76"/>
      <c r="U2150" s="76"/>
      <c r="V2150" s="76"/>
      <c r="X2150" s="91"/>
      <c r="Y2150" s="91"/>
    </row>
    <row r="2151" spans="17:25" x14ac:dyDescent="0.2">
      <c r="Q2151" s="76"/>
      <c r="S2151" s="76"/>
      <c r="T2151" s="76"/>
      <c r="U2151" s="76"/>
      <c r="V2151" s="76"/>
      <c r="X2151" s="91"/>
      <c r="Y2151" s="91"/>
    </row>
    <row r="2152" spans="17:25" x14ac:dyDescent="0.2">
      <c r="Q2152" s="76"/>
      <c r="S2152" s="76"/>
      <c r="T2152" s="76"/>
      <c r="U2152" s="76"/>
      <c r="V2152" s="76"/>
      <c r="X2152" s="91"/>
      <c r="Y2152" s="91"/>
    </row>
    <row r="2153" spans="17:25" x14ac:dyDescent="0.2">
      <c r="Q2153" s="76"/>
      <c r="S2153" s="76"/>
      <c r="T2153" s="76"/>
      <c r="U2153" s="76"/>
      <c r="V2153" s="76"/>
      <c r="X2153" s="91"/>
      <c r="Y2153" s="91"/>
    </row>
    <row r="2154" spans="17:25" x14ac:dyDescent="0.2">
      <c r="Q2154" s="76"/>
      <c r="S2154" s="76"/>
      <c r="T2154" s="76"/>
      <c r="U2154" s="76"/>
      <c r="V2154" s="76"/>
      <c r="X2154" s="91"/>
      <c r="Y2154" s="91"/>
    </row>
    <row r="2155" spans="17:25" x14ac:dyDescent="0.2">
      <c r="Q2155" s="76"/>
      <c r="S2155" s="76"/>
      <c r="T2155" s="76"/>
      <c r="U2155" s="76"/>
      <c r="V2155" s="76"/>
      <c r="X2155" s="91"/>
      <c r="Y2155" s="91"/>
    </row>
    <row r="2156" spans="17:25" x14ac:dyDescent="0.2">
      <c r="Q2156" s="76"/>
      <c r="S2156" s="76"/>
      <c r="T2156" s="76"/>
      <c r="U2156" s="76"/>
      <c r="V2156" s="76"/>
      <c r="X2156" s="91"/>
      <c r="Y2156" s="91"/>
    </row>
    <row r="2157" spans="17:25" x14ac:dyDescent="0.2">
      <c r="Q2157" s="76"/>
      <c r="S2157" s="76"/>
      <c r="T2157" s="76"/>
      <c r="U2157" s="76"/>
      <c r="V2157" s="76"/>
      <c r="X2157" s="91"/>
      <c r="Y2157" s="91"/>
    </row>
    <row r="2158" spans="17:25" x14ac:dyDescent="0.2">
      <c r="Q2158" s="76"/>
      <c r="S2158" s="76"/>
      <c r="T2158" s="76"/>
      <c r="U2158" s="76"/>
      <c r="V2158" s="76"/>
      <c r="X2158" s="91"/>
      <c r="Y2158" s="91"/>
    </row>
    <row r="2159" spans="17:25" x14ac:dyDescent="0.2">
      <c r="Q2159" s="76"/>
      <c r="S2159" s="76"/>
      <c r="T2159" s="76"/>
      <c r="U2159" s="76"/>
      <c r="V2159" s="76"/>
      <c r="X2159" s="91"/>
      <c r="Y2159" s="91"/>
    </row>
    <row r="2160" spans="17:25" x14ac:dyDescent="0.2">
      <c r="Q2160" s="76"/>
      <c r="S2160" s="76"/>
      <c r="T2160" s="76"/>
      <c r="U2160" s="76"/>
      <c r="V2160" s="76"/>
      <c r="X2160" s="91"/>
      <c r="Y2160" s="91"/>
    </row>
    <row r="2161" spans="17:25" x14ac:dyDescent="0.2">
      <c r="Q2161" s="76"/>
      <c r="S2161" s="76"/>
      <c r="T2161" s="76"/>
      <c r="U2161" s="76"/>
      <c r="V2161" s="76"/>
      <c r="X2161" s="91"/>
      <c r="Y2161" s="91"/>
    </row>
    <row r="2162" spans="17:25" x14ac:dyDescent="0.2">
      <c r="Q2162" s="76"/>
      <c r="S2162" s="76"/>
      <c r="T2162" s="76"/>
      <c r="U2162" s="76"/>
      <c r="V2162" s="76"/>
      <c r="X2162" s="91"/>
      <c r="Y2162" s="91"/>
    </row>
    <row r="2163" spans="17:25" x14ac:dyDescent="0.2">
      <c r="Q2163" s="76"/>
      <c r="S2163" s="76"/>
      <c r="T2163" s="76"/>
      <c r="U2163" s="76"/>
      <c r="V2163" s="76"/>
      <c r="X2163" s="91"/>
      <c r="Y2163" s="91"/>
    </row>
    <row r="2164" spans="17:25" x14ac:dyDescent="0.2">
      <c r="Q2164" s="76"/>
      <c r="S2164" s="76"/>
      <c r="T2164" s="76"/>
      <c r="U2164" s="76"/>
      <c r="V2164" s="76"/>
      <c r="X2164" s="91"/>
      <c r="Y2164" s="91"/>
    </row>
    <row r="2165" spans="17:25" x14ac:dyDescent="0.2">
      <c r="Q2165" s="76"/>
      <c r="S2165" s="76"/>
      <c r="T2165" s="76"/>
      <c r="U2165" s="76"/>
      <c r="V2165" s="76"/>
      <c r="X2165" s="91"/>
      <c r="Y2165" s="91"/>
    </row>
    <row r="2166" spans="17:25" x14ac:dyDescent="0.2">
      <c r="Q2166" s="76"/>
      <c r="S2166" s="76"/>
      <c r="T2166" s="76"/>
      <c r="U2166" s="76"/>
      <c r="V2166" s="76"/>
      <c r="X2166" s="91"/>
      <c r="Y2166" s="91"/>
    </row>
    <row r="2167" spans="17:25" x14ac:dyDescent="0.2">
      <c r="Q2167" s="76"/>
      <c r="S2167" s="76"/>
      <c r="T2167" s="76"/>
      <c r="U2167" s="76"/>
      <c r="V2167" s="76"/>
      <c r="X2167" s="91"/>
      <c r="Y2167" s="91"/>
    </row>
    <row r="2168" spans="17:25" x14ac:dyDescent="0.2">
      <c r="Q2168" s="76"/>
      <c r="S2168" s="76"/>
      <c r="T2168" s="76"/>
      <c r="U2168" s="76"/>
      <c r="V2168" s="76"/>
      <c r="X2168" s="91"/>
      <c r="Y2168" s="91"/>
    </row>
    <row r="2169" spans="17:25" x14ac:dyDescent="0.2">
      <c r="Q2169" s="76"/>
      <c r="S2169" s="76"/>
      <c r="T2169" s="76"/>
      <c r="U2169" s="76"/>
      <c r="V2169" s="76"/>
      <c r="X2169" s="91"/>
      <c r="Y2169" s="91"/>
    </row>
    <row r="2170" spans="17:25" x14ac:dyDescent="0.2">
      <c r="Q2170" s="76"/>
      <c r="S2170" s="76"/>
      <c r="T2170" s="76"/>
      <c r="U2170" s="76"/>
      <c r="V2170" s="76"/>
      <c r="X2170" s="91"/>
      <c r="Y2170" s="91"/>
    </row>
    <row r="2171" spans="17:25" x14ac:dyDescent="0.2">
      <c r="Q2171" s="76"/>
      <c r="S2171" s="76"/>
      <c r="T2171" s="76"/>
      <c r="U2171" s="76"/>
      <c r="V2171" s="76"/>
      <c r="X2171" s="91"/>
      <c r="Y2171" s="91"/>
    </row>
    <row r="2172" spans="17:25" x14ac:dyDescent="0.2">
      <c r="Q2172" s="76"/>
      <c r="S2172" s="76"/>
      <c r="T2172" s="76"/>
      <c r="U2172" s="76"/>
      <c r="V2172" s="76"/>
      <c r="X2172" s="91"/>
      <c r="Y2172" s="91"/>
    </row>
    <row r="2173" spans="17:25" x14ac:dyDescent="0.2">
      <c r="Q2173" s="76"/>
      <c r="S2173" s="76"/>
      <c r="T2173" s="76"/>
      <c r="U2173" s="76"/>
      <c r="V2173" s="76"/>
      <c r="X2173" s="91"/>
      <c r="Y2173" s="91"/>
    </row>
    <row r="2174" spans="17:25" x14ac:dyDescent="0.2">
      <c r="Q2174" s="76"/>
      <c r="S2174" s="76"/>
      <c r="T2174" s="76"/>
      <c r="U2174" s="76"/>
      <c r="V2174" s="76"/>
      <c r="X2174" s="91"/>
      <c r="Y2174" s="91"/>
    </row>
    <row r="2175" spans="17:25" x14ac:dyDescent="0.2">
      <c r="Q2175" s="76"/>
      <c r="S2175" s="76"/>
      <c r="T2175" s="76"/>
      <c r="U2175" s="76"/>
      <c r="V2175" s="76"/>
      <c r="X2175" s="91"/>
      <c r="Y2175" s="91"/>
    </row>
    <row r="2176" spans="17:25" x14ac:dyDescent="0.2">
      <c r="Q2176" s="76"/>
      <c r="S2176" s="76"/>
      <c r="T2176" s="76"/>
      <c r="U2176" s="76"/>
      <c r="V2176" s="76"/>
      <c r="X2176" s="91"/>
      <c r="Y2176" s="91"/>
    </row>
    <row r="2177" spans="17:25" x14ac:dyDescent="0.2">
      <c r="Q2177" s="76"/>
      <c r="S2177" s="76"/>
      <c r="T2177" s="76"/>
      <c r="U2177" s="76"/>
      <c r="V2177" s="76"/>
      <c r="X2177" s="91"/>
      <c r="Y2177" s="91"/>
    </row>
    <row r="2178" spans="17:25" x14ac:dyDescent="0.2">
      <c r="Q2178" s="76"/>
      <c r="S2178" s="76"/>
      <c r="T2178" s="76"/>
      <c r="U2178" s="76"/>
      <c r="V2178" s="76"/>
      <c r="X2178" s="91"/>
      <c r="Y2178" s="91"/>
    </row>
    <row r="2179" spans="17:25" x14ac:dyDescent="0.2">
      <c r="Q2179" s="76"/>
      <c r="S2179" s="76"/>
      <c r="T2179" s="76"/>
      <c r="U2179" s="76"/>
      <c r="V2179" s="76"/>
      <c r="X2179" s="91"/>
      <c r="Y2179" s="91"/>
    </row>
    <row r="2180" spans="17:25" x14ac:dyDescent="0.2">
      <c r="Q2180" s="76"/>
      <c r="S2180" s="76"/>
      <c r="T2180" s="76"/>
      <c r="U2180" s="76"/>
      <c r="V2180" s="76"/>
      <c r="X2180" s="91"/>
      <c r="Y2180" s="91"/>
    </row>
    <row r="2181" spans="17:25" x14ac:dyDescent="0.2">
      <c r="Q2181" s="76"/>
      <c r="S2181" s="76"/>
      <c r="T2181" s="76"/>
      <c r="U2181" s="76"/>
      <c r="V2181" s="76"/>
      <c r="X2181" s="91"/>
      <c r="Y2181" s="91"/>
    </row>
    <row r="2182" spans="17:25" x14ac:dyDescent="0.2">
      <c r="Q2182" s="76"/>
      <c r="S2182" s="76"/>
      <c r="T2182" s="76"/>
      <c r="U2182" s="76"/>
      <c r="V2182" s="76"/>
      <c r="X2182" s="91"/>
      <c r="Y2182" s="91"/>
    </row>
    <row r="2183" spans="17:25" x14ac:dyDescent="0.2">
      <c r="Q2183" s="76"/>
      <c r="S2183" s="76"/>
      <c r="T2183" s="76"/>
      <c r="U2183" s="76"/>
      <c r="V2183" s="76"/>
      <c r="X2183" s="91"/>
      <c r="Y2183" s="91"/>
    </row>
    <row r="2184" spans="17:25" x14ac:dyDescent="0.2">
      <c r="Q2184" s="76"/>
      <c r="S2184" s="76"/>
      <c r="T2184" s="76"/>
      <c r="U2184" s="76"/>
      <c r="V2184" s="76"/>
      <c r="X2184" s="91"/>
      <c r="Y2184" s="91"/>
    </row>
    <row r="2185" spans="17:25" x14ac:dyDescent="0.2">
      <c r="Q2185" s="76"/>
      <c r="S2185" s="76"/>
      <c r="T2185" s="76"/>
      <c r="U2185" s="76"/>
      <c r="V2185" s="76"/>
      <c r="X2185" s="91"/>
      <c r="Y2185" s="91"/>
    </row>
    <row r="2186" spans="17:25" x14ac:dyDescent="0.2">
      <c r="Q2186" s="76"/>
      <c r="S2186" s="76"/>
      <c r="T2186" s="76"/>
      <c r="U2186" s="76"/>
      <c r="V2186" s="76"/>
      <c r="X2186" s="91"/>
      <c r="Y2186" s="91"/>
    </row>
    <row r="2187" spans="17:25" x14ac:dyDescent="0.2">
      <c r="Q2187" s="76"/>
      <c r="S2187" s="76"/>
      <c r="T2187" s="76"/>
      <c r="U2187" s="76"/>
      <c r="V2187" s="76"/>
      <c r="X2187" s="91"/>
      <c r="Y2187" s="91"/>
    </row>
    <row r="2188" spans="17:25" x14ac:dyDescent="0.2">
      <c r="Q2188" s="76"/>
      <c r="S2188" s="76"/>
      <c r="T2188" s="76"/>
      <c r="U2188" s="76"/>
      <c r="V2188" s="76"/>
      <c r="X2188" s="91"/>
      <c r="Y2188" s="91"/>
    </row>
    <row r="2189" spans="17:25" x14ac:dyDescent="0.2">
      <c r="Q2189" s="76"/>
      <c r="S2189" s="76"/>
      <c r="T2189" s="76"/>
      <c r="U2189" s="76"/>
      <c r="V2189" s="76"/>
      <c r="X2189" s="91"/>
      <c r="Y2189" s="91"/>
    </row>
    <row r="2190" spans="17:25" x14ac:dyDescent="0.2">
      <c r="Q2190" s="76"/>
      <c r="S2190" s="76"/>
      <c r="T2190" s="76"/>
      <c r="U2190" s="76"/>
      <c r="V2190" s="76"/>
      <c r="X2190" s="91"/>
      <c r="Y2190" s="91"/>
    </row>
    <row r="2191" spans="17:25" x14ac:dyDescent="0.2">
      <c r="Q2191" s="76"/>
      <c r="S2191" s="76"/>
      <c r="T2191" s="76"/>
      <c r="U2191" s="76"/>
      <c r="V2191" s="76"/>
      <c r="X2191" s="91"/>
      <c r="Y2191" s="91"/>
    </row>
    <row r="2192" spans="17:25" x14ac:dyDescent="0.2">
      <c r="Q2192" s="76"/>
      <c r="S2192" s="76"/>
      <c r="T2192" s="76"/>
      <c r="U2192" s="76"/>
      <c r="V2192" s="76"/>
      <c r="X2192" s="91"/>
      <c r="Y2192" s="91"/>
    </row>
    <row r="2193" spans="17:25" x14ac:dyDescent="0.2">
      <c r="Q2193" s="76"/>
      <c r="S2193" s="76"/>
      <c r="T2193" s="76"/>
      <c r="U2193" s="76"/>
      <c r="V2193" s="76"/>
      <c r="X2193" s="91"/>
      <c r="Y2193" s="91"/>
    </row>
    <row r="2194" spans="17:25" x14ac:dyDescent="0.2">
      <c r="Q2194" s="76"/>
      <c r="S2194" s="76"/>
      <c r="T2194" s="76"/>
      <c r="U2194" s="76"/>
      <c r="V2194" s="76"/>
      <c r="X2194" s="91"/>
      <c r="Y2194" s="91"/>
    </row>
    <row r="2195" spans="17:25" x14ac:dyDescent="0.2">
      <c r="Q2195" s="76"/>
      <c r="S2195" s="76"/>
      <c r="T2195" s="76"/>
      <c r="U2195" s="76"/>
      <c r="V2195" s="76"/>
      <c r="X2195" s="91"/>
      <c r="Y2195" s="91"/>
    </row>
    <row r="2196" spans="17:25" x14ac:dyDescent="0.2">
      <c r="Q2196" s="76"/>
      <c r="S2196" s="76"/>
      <c r="T2196" s="76"/>
      <c r="U2196" s="76"/>
      <c r="V2196" s="76"/>
      <c r="X2196" s="91"/>
      <c r="Y2196" s="91"/>
    </row>
    <row r="2197" spans="17:25" x14ac:dyDescent="0.2">
      <c r="Q2197" s="76"/>
      <c r="S2197" s="76"/>
      <c r="T2197" s="76"/>
      <c r="U2197" s="76"/>
      <c r="V2197" s="76"/>
      <c r="X2197" s="91"/>
      <c r="Y2197" s="91"/>
    </row>
    <row r="2198" spans="17:25" x14ac:dyDescent="0.2">
      <c r="Q2198" s="76"/>
      <c r="S2198" s="76"/>
      <c r="T2198" s="76"/>
      <c r="U2198" s="76"/>
      <c r="V2198" s="76"/>
      <c r="X2198" s="91"/>
      <c r="Y2198" s="91"/>
    </row>
    <row r="2199" spans="17:25" x14ac:dyDescent="0.2">
      <c r="Q2199" s="76"/>
      <c r="S2199" s="76"/>
      <c r="T2199" s="76"/>
      <c r="U2199" s="76"/>
      <c r="V2199" s="76"/>
      <c r="X2199" s="91"/>
      <c r="Y2199" s="91"/>
    </row>
    <row r="2200" spans="17:25" x14ac:dyDescent="0.2">
      <c r="Q2200" s="76"/>
      <c r="S2200" s="76"/>
      <c r="T2200" s="76"/>
      <c r="U2200" s="76"/>
      <c r="V2200" s="76"/>
      <c r="X2200" s="91"/>
      <c r="Y2200" s="91"/>
    </row>
    <row r="2201" spans="17:25" x14ac:dyDescent="0.2">
      <c r="Q2201" s="76"/>
      <c r="S2201" s="76"/>
      <c r="T2201" s="76"/>
      <c r="U2201" s="76"/>
      <c r="V2201" s="76"/>
      <c r="X2201" s="91"/>
      <c r="Y2201" s="91"/>
    </row>
    <row r="2202" spans="17:25" x14ac:dyDescent="0.2">
      <c r="Q2202" s="76"/>
      <c r="S2202" s="76"/>
      <c r="T2202" s="76"/>
      <c r="U2202" s="76"/>
      <c r="V2202" s="76"/>
      <c r="X2202" s="91"/>
      <c r="Y2202" s="91"/>
    </row>
    <row r="2203" spans="17:25" x14ac:dyDescent="0.2">
      <c r="Q2203" s="76"/>
      <c r="S2203" s="76"/>
      <c r="T2203" s="76"/>
      <c r="U2203" s="76"/>
      <c r="V2203" s="76"/>
      <c r="X2203" s="91"/>
      <c r="Y2203" s="91"/>
    </row>
    <row r="2204" spans="17:25" x14ac:dyDescent="0.2">
      <c r="Q2204" s="76"/>
      <c r="S2204" s="76"/>
      <c r="T2204" s="76"/>
      <c r="U2204" s="76"/>
      <c r="V2204" s="76"/>
      <c r="X2204" s="91"/>
      <c r="Y2204" s="91"/>
    </row>
    <row r="2205" spans="17:25" x14ac:dyDescent="0.2">
      <c r="Q2205" s="76"/>
      <c r="S2205" s="76"/>
      <c r="T2205" s="76"/>
      <c r="U2205" s="76"/>
      <c r="V2205" s="76"/>
      <c r="X2205" s="91"/>
      <c r="Y2205" s="91"/>
    </row>
    <row r="2206" spans="17:25" x14ac:dyDescent="0.2">
      <c r="Q2206" s="76"/>
      <c r="S2206" s="76"/>
      <c r="T2206" s="76"/>
      <c r="U2206" s="76"/>
      <c r="V2206" s="76"/>
      <c r="X2206" s="91"/>
      <c r="Y2206" s="91"/>
    </row>
    <row r="2207" spans="17:25" x14ac:dyDescent="0.2">
      <c r="Q2207" s="76"/>
      <c r="S2207" s="76"/>
      <c r="T2207" s="76"/>
      <c r="U2207" s="76"/>
      <c r="V2207" s="76"/>
      <c r="X2207" s="91"/>
      <c r="Y2207" s="91"/>
    </row>
    <row r="2208" spans="17:25" x14ac:dyDescent="0.2">
      <c r="Q2208" s="76"/>
      <c r="S2208" s="76"/>
      <c r="T2208" s="76"/>
      <c r="U2208" s="76"/>
      <c r="V2208" s="76"/>
      <c r="X2208" s="91"/>
      <c r="Y2208" s="91"/>
    </row>
    <row r="2209" spans="17:25" x14ac:dyDescent="0.2">
      <c r="Q2209" s="76"/>
      <c r="S2209" s="76"/>
      <c r="T2209" s="76"/>
      <c r="U2209" s="76"/>
      <c r="V2209" s="76"/>
      <c r="X2209" s="91"/>
      <c r="Y2209" s="91"/>
    </row>
    <row r="2210" spans="17:25" x14ac:dyDescent="0.2">
      <c r="Q2210" s="76"/>
      <c r="S2210" s="76"/>
      <c r="T2210" s="76"/>
      <c r="U2210" s="76"/>
      <c r="V2210" s="76"/>
      <c r="X2210" s="91"/>
      <c r="Y2210" s="91"/>
    </row>
    <row r="2211" spans="17:25" x14ac:dyDescent="0.2">
      <c r="Q2211" s="76"/>
      <c r="S2211" s="76"/>
      <c r="T2211" s="76"/>
      <c r="U2211" s="76"/>
      <c r="V2211" s="76"/>
      <c r="X2211" s="91"/>
      <c r="Y2211" s="91"/>
    </row>
    <row r="2212" spans="17:25" x14ac:dyDescent="0.2">
      <c r="Q2212" s="76"/>
      <c r="S2212" s="76"/>
      <c r="T2212" s="76"/>
      <c r="U2212" s="76"/>
      <c r="V2212" s="76"/>
      <c r="X2212" s="91"/>
      <c r="Y2212" s="91"/>
    </row>
    <row r="2213" spans="17:25" x14ac:dyDescent="0.2">
      <c r="Q2213" s="76"/>
      <c r="S2213" s="76"/>
      <c r="T2213" s="76"/>
      <c r="U2213" s="76"/>
      <c r="V2213" s="76"/>
      <c r="X2213" s="91"/>
      <c r="Y2213" s="91"/>
    </row>
    <row r="2214" spans="17:25" x14ac:dyDescent="0.2">
      <c r="Q2214" s="76"/>
      <c r="S2214" s="76"/>
      <c r="T2214" s="76"/>
      <c r="U2214" s="76"/>
      <c r="V2214" s="76"/>
      <c r="X2214" s="91"/>
      <c r="Y2214" s="91"/>
    </row>
    <row r="2215" spans="17:25" x14ac:dyDescent="0.2">
      <c r="Q2215" s="76"/>
      <c r="S2215" s="76"/>
      <c r="T2215" s="76"/>
      <c r="U2215" s="76"/>
      <c r="V2215" s="76"/>
      <c r="X2215" s="91"/>
      <c r="Y2215" s="91"/>
    </row>
    <row r="2216" spans="17:25" x14ac:dyDescent="0.2">
      <c r="Q2216" s="76"/>
      <c r="S2216" s="76"/>
      <c r="T2216" s="76"/>
      <c r="U2216" s="76"/>
      <c r="V2216" s="76"/>
      <c r="X2216" s="91"/>
      <c r="Y2216" s="91"/>
    </row>
    <row r="2217" spans="17:25" x14ac:dyDescent="0.2">
      <c r="Q2217" s="76"/>
      <c r="S2217" s="76"/>
      <c r="T2217" s="76"/>
      <c r="U2217" s="76"/>
      <c r="V2217" s="76"/>
      <c r="X2217" s="91"/>
      <c r="Y2217" s="91"/>
    </row>
    <row r="2218" spans="17:25" x14ac:dyDescent="0.2">
      <c r="Q2218" s="76"/>
      <c r="S2218" s="76"/>
      <c r="T2218" s="76"/>
      <c r="U2218" s="76"/>
      <c r="V2218" s="76"/>
      <c r="X2218" s="91"/>
      <c r="Y2218" s="91"/>
    </row>
    <row r="2219" spans="17:25" x14ac:dyDescent="0.2">
      <c r="Q2219" s="76"/>
      <c r="S2219" s="76"/>
      <c r="T2219" s="76"/>
      <c r="U2219" s="76"/>
      <c r="V2219" s="76"/>
      <c r="X2219" s="91"/>
      <c r="Y2219" s="91"/>
    </row>
    <row r="2220" spans="17:25" x14ac:dyDescent="0.2">
      <c r="Q2220" s="76"/>
      <c r="S2220" s="76"/>
      <c r="T2220" s="76"/>
      <c r="U2220" s="76"/>
      <c r="V2220" s="76"/>
      <c r="X2220" s="91"/>
      <c r="Y2220" s="91"/>
    </row>
    <row r="2221" spans="17:25" x14ac:dyDescent="0.2">
      <c r="Q2221" s="76"/>
      <c r="S2221" s="76"/>
      <c r="T2221" s="76"/>
      <c r="U2221" s="76"/>
      <c r="V2221" s="76"/>
      <c r="X2221" s="91"/>
      <c r="Y2221" s="91"/>
    </row>
    <row r="2222" spans="17:25" x14ac:dyDescent="0.2">
      <c r="Q2222" s="76"/>
      <c r="S2222" s="76"/>
      <c r="T2222" s="76"/>
      <c r="U2222" s="76"/>
      <c r="V2222" s="76"/>
      <c r="X2222" s="91"/>
      <c r="Y2222" s="91"/>
    </row>
    <row r="2223" spans="17:25" x14ac:dyDescent="0.2">
      <c r="Q2223" s="76"/>
      <c r="S2223" s="76"/>
      <c r="T2223" s="76"/>
      <c r="U2223" s="76"/>
      <c r="V2223" s="76"/>
      <c r="X2223" s="91"/>
      <c r="Y2223" s="91"/>
    </row>
    <row r="2224" spans="17:25" x14ac:dyDescent="0.2">
      <c r="Q2224" s="76"/>
      <c r="S2224" s="76"/>
      <c r="T2224" s="76"/>
      <c r="U2224" s="76"/>
      <c r="V2224" s="76"/>
      <c r="X2224" s="91"/>
      <c r="Y2224" s="91"/>
    </row>
    <row r="2225" spans="17:25" x14ac:dyDescent="0.2">
      <c r="Q2225" s="76"/>
      <c r="S2225" s="76"/>
      <c r="T2225" s="76"/>
      <c r="U2225" s="76"/>
      <c r="V2225" s="76"/>
      <c r="X2225" s="91"/>
      <c r="Y2225" s="91"/>
    </row>
    <row r="2226" spans="17:25" x14ac:dyDescent="0.2">
      <c r="Q2226" s="76"/>
      <c r="S2226" s="76"/>
      <c r="T2226" s="76"/>
      <c r="U2226" s="76"/>
      <c r="V2226" s="76"/>
      <c r="X2226" s="91"/>
      <c r="Y2226" s="91"/>
    </row>
    <row r="2227" spans="17:25" x14ac:dyDescent="0.2">
      <c r="Q2227" s="76"/>
      <c r="S2227" s="76"/>
      <c r="T2227" s="76"/>
      <c r="U2227" s="76"/>
      <c r="V2227" s="76"/>
      <c r="X2227" s="91"/>
      <c r="Y2227" s="91"/>
    </row>
    <row r="2228" spans="17:25" x14ac:dyDescent="0.2">
      <c r="Q2228" s="76"/>
      <c r="S2228" s="76"/>
      <c r="T2228" s="76"/>
      <c r="U2228" s="76"/>
      <c r="V2228" s="76"/>
      <c r="X2228" s="91"/>
      <c r="Y2228" s="91"/>
    </row>
    <row r="2229" spans="17:25" x14ac:dyDescent="0.2">
      <c r="Q2229" s="76"/>
      <c r="S2229" s="76"/>
      <c r="T2229" s="76"/>
      <c r="U2229" s="76"/>
      <c r="V2229" s="76"/>
      <c r="X2229" s="91"/>
      <c r="Y2229" s="91"/>
    </row>
    <row r="2230" spans="17:25" x14ac:dyDescent="0.2">
      <c r="Q2230" s="76"/>
      <c r="S2230" s="76"/>
      <c r="T2230" s="76"/>
      <c r="U2230" s="76"/>
      <c r="V2230" s="76"/>
      <c r="X2230" s="91"/>
      <c r="Y2230" s="91"/>
    </row>
    <row r="2231" spans="17:25" x14ac:dyDescent="0.2">
      <c r="Q2231" s="76"/>
      <c r="S2231" s="76"/>
      <c r="T2231" s="76"/>
      <c r="U2231" s="76"/>
      <c r="V2231" s="76"/>
      <c r="X2231" s="91"/>
      <c r="Y2231" s="91"/>
    </row>
    <row r="2232" spans="17:25" x14ac:dyDescent="0.2">
      <c r="Q2232" s="76"/>
      <c r="S2232" s="76"/>
      <c r="T2232" s="76"/>
      <c r="U2232" s="76"/>
      <c r="V2232" s="76"/>
      <c r="X2232" s="91"/>
      <c r="Y2232" s="91"/>
    </row>
    <row r="2233" spans="17:25" x14ac:dyDescent="0.2">
      <c r="Q2233" s="76"/>
      <c r="S2233" s="76"/>
      <c r="T2233" s="76"/>
      <c r="U2233" s="76"/>
      <c r="V2233" s="76"/>
      <c r="X2233" s="91"/>
      <c r="Y2233" s="91"/>
    </row>
    <row r="2234" spans="17:25" x14ac:dyDescent="0.2">
      <c r="Q2234" s="76"/>
      <c r="S2234" s="76"/>
      <c r="T2234" s="76"/>
      <c r="U2234" s="76"/>
      <c r="V2234" s="76"/>
      <c r="X2234" s="91"/>
      <c r="Y2234" s="91"/>
    </row>
    <row r="2235" spans="17:25" x14ac:dyDescent="0.2">
      <c r="Q2235" s="76"/>
      <c r="S2235" s="76"/>
      <c r="T2235" s="76"/>
      <c r="U2235" s="76"/>
      <c r="V2235" s="76"/>
      <c r="X2235" s="91"/>
      <c r="Y2235" s="91"/>
    </row>
    <row r="2236" spans="17:25" x14ac:dyDescent="0.2">
      <c r="Q2236" s="76"/>
      <c r="S2236" s="76"/>
      <c r="T2236" s="76"/>
      <c r="U2236" s="76"/>
      <c r="V2236" s="76"/>
      <c r="X2236" s="91"/>
      <c r="Y2236" s="91"/>
    </row>
    <row r="2237" spans="17:25" x14ac:dyDescent="0.2">
      <c r="Q2237" s="76"/>
      <c r="S2237" s="76"/>
      <c r="T2237" s="76"/>
      <c r="U2237" s="76"/>
      <c r="V2237" s="76"/>
      <c r="X2237" s="91"/>
      <c r="Y2237" s="91"/>
    </row>
    <row r="2238" spans="17:25" x14ac:dyDescent="0.2">
      <c r="Q2238" s="76"/>
      <c r="S2238" s="76"/>
      <c r="T2238" s="76"/>
      <c r="U2238" s="76"/>
      <c r="V2238" s="76"/>
      <c r="X2238" s="91"/>
      <c r="Y2238" s="91"/>
    </row>
    <row r="2239" spans="17:25" x14ac:dyDescent="0.2">
      <c r="Q2239" s="76"/>
      <c r="S2239" s="76"/>
      <c r="T2239" s="76"/>
      <c r="U2239" s="76"/>
      <c r="V2239" s="76"/>
      <c r="X2239" s="91"/>
      <c r="Y2239" s="91"/>
    </row>
    <row r="2240" spans="17:25" x14ac:dyDescent="0.2">
      <c r="Q2240" s="76"/>
      <c r="S2240" s="76"/>
      <c r="T2240" s="76"/>
      <c r="U2240" s="76"/>
      <c r="V2240" s="76"/>
      <c r="X2240" s="91"/>
      <c r="Y2240" s="91"/>
    </row>
    <row r="2241" spans="17:25" x14ac:dyDescent="0.2">
      <c r="Q2241" s="76"/>
      <c r="S2241" s="76"/>
      <c r="T2241" s="76"/>
      <c r="U2241" s="76"/>
      <c r="V2241" s="76"/>
      <c r="X2241" s="91"/>
      <c r="Y2241" s="91"/>
    </row>
    <row r="2242" spans="17:25" x14ac:dyDescent="0.2">
      <c r="Q2242" s="76"/>
      <c r="S2242" s="76"/>
      <c r="T2242" s="76"/>
      <c r="U2242" s="76"/>
      <c r="V2242" s="76"/>
      <c r="X2242" s="91"/>
      <c r="Y2242" s="91"/>
    </row>
    <row r="2243" spans="17:25" x14ac:dyDescent="0.2">
      <c r="Q2243" s="76"/>
      <c r="S2243" s="76"/>
      <c r="T2243" s="76"/>
      <c r="U2243" s="76"/>
      <c r="V2243" s="76"/>
      <c r="X2243" s="91"/>
      <c r="Y2243" s="91"/>
    </row>
    <row r="2244" spans="17:25" x14ac:dyDescent="0.2">
      <c r="Q2244" s="76"/>
      <c r="S2244" s="76"/>
      <c r="T2244" s="76"/>
      <c r="U2244" s="76"/>
      <c r="V2244" s="76"/>
      <c r="X2244" s="91"/>
      <c r="Y2244" s="91"/>
    </row>
    <row r="2245" spans="17:25" x14ac:dyDescent="0.2">
      <c r="Q2245" s="76"/>
      <c r="S2245" s="76"/>
      <c r="T2245" s="76"/>
      <c r="U2245" s="76"/>
      <c r="V2245" s="76"/>
      <c r="X2245" s="91"/>
      <c r="Y2245" s="91"/>
    </row>
    <row r="2246" spans="17:25" x14ac:dyDescent="0.2">
      <c r="Q2246" s="76"/>
      <c r="S2246" s="76"/>
      <c r="T2246" s="76"/>
      <c r="U2246" s="76"/>
      <c r="V2246" s="76"/>
      <c r="X2246" s="91"/>
      <c r="Y2246" s="91"/>
    </row>
    <row r="2247" spans="17:25" x14ac:dyDescent="0.2">
      <c r="Q2247" s="76"/>
      <c r="S2247" s="76"/>
      <c r="T2247" s="76"/>
      <c r="U2247" s="76"/>
      <c r="V2247" s="76"/>
      <c r="X2247" s="91"/>
      <c r="Y2247" s="91"/>
    </row>
    <row r="2248" spans="17:25" x14ac:dyDescent="0.2">
      <c r="Q2248" s="76"/>
      <c r="S2248" s="76"/>
      <c r="T2248" s="76"/>
      <c r="U2248" s="76"/>
      <c r="V2248" s="76"/>
      <c r="X2248" s="91"/>
      <c r="Y2248" s="91"/>
    </row>
    <row r="2249" spans="17:25" x14ac:dyDescent="0.2">
      <c r="Q2249" s="76"/>
      <c r="S2249" s="76"/>
      <c r="T2249" s="76"/>
      <c r="U2249" s="76"/>
      <c r="V2249" s="76"/>
      <c r="X2249" s="91"/>
      <c r="Y2249" s="91"/>
    </row>
    <row r="2250" spans="17:25" x14ac:dyDescent="0.2">
      <c r="Q2250" s="76"/>
      <c r="S2250" s="76"/>
      <c r="T2250" s="76"/>
      <c r="U2250" s="76"/>
      <c r="V2250" s="76"/>
      <c r="X2250" s="91"/>
      <c r="Y2250" s="91"/>
    </row>
    <row r="2251" spans="17:25" x14ac:dyDescent="0.2">
      <c r="Q2251" s="76"/>
      <c r="S2251" s="76"/>
      <c r="T2251" s="76"/>
      <c r="U2251" s="76"/>
      <c r="V2251" s="76"/>
      <c r="X2251" s="91"/>
      <c r="Y2251" s="91"/>
    </row>
    <row r="2252" spans="17:25" x14ac:dyDescent="0.2">
      <c r="Q2252" s="76"/>
      <c r="S2252" s="76"/>
      <c r="T2252" s="76"/>
      <c r="U2252" s="76"/>
      <c r="V2252" s="76"/>
      <c r="X2252" s="91"/>
      <c r="Y2252" s="91"/>
    </row>
    <row r="2253" spans="17:25" x14ac:dyDescent="0.2">
      <c r="Q2253" s="76"/>
      <c r="S2253" s="76"/>
      <c r="T2253" s="76"/>
      <c r="U2253" s="76"/>
      <c r="V2253" s="76"/>
      <c r="X2253" s="91"/>
      <c r="Y2253" s="91"/>
    </row>
    <row r="2254" spans="17:25" x14ac:dyDescent="0.2">
      <c r="Q2254" s="76"/>
      <c r="S2254" s="76"/>
      <c r="T2254" s="76"/>
      <c r="U2254" s="76"/>
      <c r="V2254" s="76"/>
      <c r="X2254" s="91"/>
      <c r="Y2254" s="91"/>
    </row>
    <row r="2255" spans="17:25" x14ac:dyDescent="0.2">
      <c r="Q2255" s="76"/>
      <c r="S2255" s="76"/>
      <c r="T2255" s="76"/>
      <c r="U2255" s="76"/>
      <c r="V2255" s="76"/>
      <c r="X2255" s="91"/>
      <c r="Y2255" s="91"/>
    </row>
    <row r="2256" spans="17:25" x14ac:dyDescent="0.2">
      <c r="Q2256" s="76"/>
      <c r="S2256" s="76"/>
      <c r="T2256" s="76"/>
      <c r="U2256" s="76"/>
      <c r="V2256" s="76"/>
      <c r="X2256" s="91"/>
      <c r="Y2256" s="91"/>
    </row>
    <row r="2257" spans="17:25" x14ac:dyDescent="0.2">
      <c r="Q2257" s="76"/>
      <c r="S2257" s="76"/>
      <c r="T2257" s="76"/>
      <c r="U2257" s="76"/>
      <c r="V2257" s="76"/>
      <c r="X2257" s="91"/>
      <c r="Y2257" s="91"/>
    </row>
    <row r="2258" spans="17:25" x14ac:dyDescent="0.2">
      <c r="Q2258" s="76"/>
      <c r="S2258" s="76"/>
      <c r="T2258" s="76"/>
      <c r="U2258" s="76"/>
      <c r="V2258" s="76"/>
      <c r="X2258" s="91"/>
      <c r="Y2258" s="91"/>
    </row>
    <row r="2259" spans="17:25" x14ac:dyDescent="0.2">
      <c r="Q2259" s="76"/>
      <c r="S2259" s="76"/>
      <c r="T2259" s="76"/>
      <c r="U2259" s="76"/>
      <c r="V2259" s="76"/>
      <c r="X2259" s="91"/>
      <c r="Y2259" s="91"/>
    </row>
    <row r="2260" spans="17:25" x14ac:dyDescent="0.2">
      <c r="Q2260" s="76"/>
      <c r="S2260" s="76"/>
      <c r="T2260" s="76"/>
      <c r="U2260" s="76"/>
      <c r="V2260" s="76"/>
      <c r="X2260" s="91"/>
      <c r="Y2260" s="91"/>
    </row>
    <row r="2261" spans="17:25" x14ac:dyDescent="0.2">
      <c r="Q2261" s="76"/>
      <c r="S2261" s="76"/>
      <c r="T2261" s="76"/>
      <c r="U2261" s="76"/>
      <c r="V2261" s="76"/>
      <c r="X2261" s="91"/>
      <c r="Y2261" s="91"/>
    </row>
    <row r="2262" spans="17:25" x14ac:dyDescent="0.2">
      <c r="Q2262" s="76"/>
      <c r="S2262" s="76"/>
      <c r="T2262" s="76"/>
      <c r="U2262" s="76"/>
      <c r="V2262" s="76"/>
      <c r="X2262" s="91"/>
      <c r="Y2262" s="91"/>
    </row>
    <row r="2263" spans="17:25" x14ac:dyDescent="0.2">
      <c r="Q2263" s="76"/>
      <c r="S2263" s="76"/>
      <c r="T2263" s="76"/>
      <c r="U2263" s="76"/>
      <c r="V2263" s="76"/>
      <c r="X2263" s="91"/>
      <c r="Y2263" s="91"/>
    </row>
    <row r="2264" spans="17:25" x14ac:dyDescent="0.2">
      <c r="Q2264" s="76"/>
      <c r="S2264" s="76"/>
      <c r="T2264" s="76"/>
      <c r="U2264" s="76"/>
      <c r="V2264" s="76"/>
      <c r="X2264" s="91"/>
      <c r="Y2264" s="91"/>
    </row>
    <row r="2265" spans="17:25" x14ac:dyDescent="0.2">
      <c r="Q2265" s="76"/>
      <c r="S2265" s="76"/>
      <c r="T2265" s="76"/>
      <c r="U2265" s="76"/>
      <c r="V2265" s="76"/>
      <c r="X2265" s="91"/>
      <c r="Y2265" s="91"/>
    </row>
    <row r="2266" spans="17:25" x14ac:dyDescent="0.2">
      <c r="Q2266" s="76"/>
      <c r="S2266" s="76"/>
      <c r="T2266" s="76"/>
      <c r="U2266" s="76"/>
      <c r="V2266" s="76"/>
      <c r="X2266" s="91"/>
      <c r="Y2266" s="91"/>
    </row>
    <row r="2267" spans="17:25" x14ac:dyDescent="0.2">
      <c r="Q2267" s="76"/>
      <c r="S2267" s="76"/>
      <c r="T2267" s="76"/>
      <c r="U2267" s="76"/>
      <c r="V2267" s="76"/>
      <c r="X2267" s="91"/>
      <c r="Y2267" s="91"/>
    </row>
    <row r="2268" spans="17:25" x14ac:dyDescent="0.2">
      <c r="Q2268" s="76"/>
      <c r="S2268" s="76"/>
      <c r="T2268" s="76"/>
      <c r="U2268" s="76"/>
      <c r="V2268" s="76"/>
      <c r="X2268" s="91"/>
      <c r="Y2268" s="91"/>
    </row>
    <row r="2269" spans="17:25" x14ac:dyDescent="0.2">
      <c r="Q2269" s="76"/>
      <c r="S2269" s="76"/>
      <c r="T2269" s="76"/>
      <c r="U2269" s="76"/>
      <c r="V2269" s="76"/>
      <c r="X2269" s="91"/>
      <c r="Y2269" s="91"/>
    </row>
    <row r="2270" spans="17:25" x14ac:dyDescent="0.2">
      <c r="Q2270" s="76"/>
      <c r="S2270" s="76"/>
      <c r="T2270" s="76"/>
      <c r="U2270" s="76"/>
      <c r="V2270" s="76"/>
      <c r="X2270" s="91"/>
      <c r="Y2270" s="91"/>
    </row>
    <row r="2271" spans="17:25" x14ac:dyDescent="0.2">
      <c r="Q2271" s="76"/>
      <c r="S2271" s="76"/>
      <c r="T2271" s="76"/>
      <c r="U2271" s="76"/>
      <c r="V2271" s="76"/>
      <c r="X2271" s="91"/>
      <c r="Y2271" s="91"/>
    </row>
    <row r="2272" spans="17:25" x14ac:dyDescent="0.2">
      <c r="Q2272" s="76"/>
      <c r="S2272" s="76"/>
      <c r="T2272" s="76"/>
      <c r="U2272" s="76"/>
      <c r="V2272" s="76"/>
      <c r="X2272" s="91"/>
      <c r="Y2272" s="91"/>
    </row>
    <row r="2273" spans="17:25" x14ac:dyDescent="0.2">
      <c r="Q2273" s="76"/>
      <c r="S2273" s="76"/>
      <c r="T2273" s="76"/>
      <c r="U2273" s="76"/>
      <c r="V2273" s="76"/>
      <c r="X2273" s="91"/>
      <c r="Y2273" s="91"/>
    </row>
    <row r="2274" spans="17:25" x14ac:dyDescent="0.2">
      <c r="Q2274" s="76"/>
      <c r="S2274" s="76"/>
      <c r="T2274" s="76"/>
      <c r="U2274" s="76"/>
      <c r="V2274" s="76"/>
      <c r="X2274" s="91"/>
      <c r="Y2274" s="91"/>
    </row>
    <row r="2275" spans="17:25" x14ac:dyDescent="0.2">
      <c r="Q2275" s="76"/>
      <c r="S2275" s="76"/>
      <c r="T2275" s="76"/>
      <c r="U2275" s="76"/>
      <c r="V2275" s="76"/>
      <c r="X2275" s="91"/>
      <c r="Y2275" s="91"/>
    </row>
    <row r="2276" spans="17:25" x14ac:dyDescent="0.2">
      <c r="Q2276" s="76"/>
      <c r="S2276" s="76"/>
      <c r="T2276" s="76"/>
      <c r="U2276" s="76"/>
      <c r="V2276" s="76"/>
      <c r="X2276" s="91"/>
      <c r="Y2276" s="91"/>
    </row>
    <row r="2277" spans="17:25" x14ac:dyDescent="0.2">
      <c r="Q2277" s="76"/>
      <c r="S2277" s="76"/>
      <c r="T2277" s="76"/>
      <c r="U2277" s="76"/>
      <c r="V2277" s="76"/>
      <c r="X2277" s="91"/>
      <c r="Y2277" s="91"/>
    </row>
    <row r="2278" spans="17:25" x14ac:dyDescent="0.2">
      <c r="Q2278" s="76"/>
      <c r="S2278" s="76"/>
      <c r="T2278" s="76"/>
      <c r="U2278" s="76"/>
      <c r="V2278" s="76"/>
      <c r="X2278" s="91"/>
      <c r="Y2278" s="91"/>
    </row>
    <row r="2279" spans="17:25" x14ac:dyDescent="0.2">
      <c r="Q2279" s="76"/>
      <c r="S2279" s="76"/>
      <c r="T2279" s="76"/>
      <c r="U2279" s="76"/>
      <c r="V2279" s="76"/>
      <c r="X2279" s="91"/>
      <c r="Y2279" s="91"/>
    </row>
    <row r="2280" spans="17:25" x14ac:dyDescent="0.2">
      <c r="Q2280" s="76"/>
      <c r="S2280" s="76"/>
      <c r="T2280" s="76"/>
      <c r="U2280" s="76"/>
      <c r="V2280" s="76"/>
      <c r="X2280" s="91"/>
      <c r="Y2280" s="91"/>
    </row>
    <row r="2281" spans="17:25" x14ac:dyDescent="0.2">
      <c r="Q2281" s="76"/>
      <c r="S2281" s="76"/>
      <c r="T2281" s="76"/>
      <c r="U2281" s="76"/>
      <c r="V2281" s="76"/>
      <c r="X2281" s="91"/>
      <c r="Y2281" s="91"/>
    </row>
    <row r="2282" spans="17:25" x14ac:dyDescent="0.2">
      <c r="Q2282" s="76"/>
      <c r="S2282" s="76"/>
      <c r="T2282" s="76"/>
      <c r="U2282" s="76"/>
      <c r="V2282" s="76"/>
      <c r="X2282" s="91"/>
      <c r="Y2282" s="91"/>
    </row>
    <row r="2283" spans="17:25" x14ac:dyDescent="0.2">
      <c r="Q2283" s="76"/>
      <c r="S2283" s="76"/>
      <c r="T2283" s="76"/>
      <c r="U2283" s="76"/>
      <c r="V2283" s="76"/>
      <c r="X2283" s="91"/>
      <c r="Y2283" s="91"/>
    </row>
    <row r="2284" spans="17:25" x14ac:dyDescent="0.2">
      <c r="Q2284" s="76"/>
      <c r="S2284" s="76"/>
      <c r="T2284" s="76"/>
      <c r="U2284" s="76"/>
      <c r="V2284" s="76"/>
      <c r="X2284" s="91"/>
      <c r="Y2284" s="91"/>
    </row>
    <row r="2285" spans="17:25" x14ac:dyDescent="0.2">
      <c r="Q2285" s="76"/>
      <c r="S2285" s="76"/>
      <c r="T2285" s="76"/>
      <c r="U2285" s="76"/>
      <c r="V2285" s="76"/>
      <c r="X2285" s="91"/>
      <c r="Y2285" s="91"/>
    </row>
    <row r="2286" spans="17:25" x14ac:dyDescent="0.2">
      <c r="Q2286" s="76"/>
      <c r="S2286" s="76"/>
      <c r="T2286" s="76"/>
      <c r="U2286" s="76"/>
      <c r="V2286" s="76"/>
      <c r="X2286" s="91"/>
      <c r="Y2286" s="91"/>
    </row>
    <row r="2287" spans="17:25" x14ac:dyDescent="0.2">
      <c r="Q2287" s="76"/>
      <c r="S2287" s="76"/>
      <c r="T2287" s="76"/>
      <c r="U2287" s="76"/>
      <c r="V2287" s="76"/>
      <c r="X2287" s="91"/>
      <c r="Y2287" s="91"/>
    </row>
    <row r="2288" spans="17:25" x14ac:dyDescent="0.2">
      <c r="Q2288" s="76"/>
      <c r="S2288" s="76"/>
      <c r="T2288" s="76"/>
      <c r="U2288" s="76"/>
      <c r="V2288" s="76"/>
      <c r="X2288" s="91"/>
      <c r="Y2288" s="91"/>
    </row>
    <row r="2289" spans="17:25" x14ac:dyDescent="0.2">
      <c r="Q2289" s="76"/>
      <c r="S2289" s="76"/>
      <c r="T2289" s="76"/>
      <c r="U2289" s="76"/>
      <c r="V2289" s="76"/>
      <c r="X2289" s="91"/>
      <c r="Y2289" s="91"/>
    </row>
    <row r="2290" spans="17:25" x14ac:dyDescent="0.2">
      <c r="Q2290" s="76"/>
      <c r="S2290" s="76"/>
      <c r="T2290" s="76"/>
      <c r="U2290" s="76"/>
      <c r="V2290" s="76"/>
      <c r="X2290" s="91"/>
      <c r="Y2290" s="91"/>
    </row>
    <row r="2291" spans="17:25" x14ac:dyDescent="0.2">
      <c r="Q2291" s="76"/>
      <c r="S2291" s="76"/>
      <c r="T2291" s="76"/>
      <c r="U2291" s="76"/>
      <c r="V2291" s="76"/>
      <c r="X2291" s="91"/>
      <c r="Y2291" s="91"/>
    </row>
    <row r="2292" spans="17:25" x14ac:dyDescent="0.2">
      <c r="Q2292" s="76"/>
      <c r="S2292" s="76"/>
      <c r="T2292" s="76"/>
      <c r="U2292" s="76"/>
      <c r="V2292" s="76"/>
      <c r="X2292" s="91"/>
      <c r="Y2292" s="91"/>
    </row>
    <row r="2293" spans="17:25" x14ac:dyDescent="0.2">
      <c r="Q2293" s="76"/>
      <c r="S2293" s="76"/>
      <c r="T2293" s="76"/>
      <c r="U2293" s="76"/>
      <c r="V2293" s="76"/>
      <c r="X2293" s="91"/>
      <c r="Y2293" s="91"/>
    </row>
    <row r="2294" spans="17:25" x14ac:dyDescent="0.2">
      <c r="Q2294" s="76"/>
      <c r="S2294" s="76"/>
      <c r="T2294" s="76"/>
      <c r="U2294" s="76"/>
      <c r="V2294" s="76"/>
      <c r="X2294" s="91"/>
      <c r="Y2294" s="91"/>
    </row>
    <row r="2295" spans="17:25" x14ac:dyDescent="0.2">
      <c r="Q2295" s="76"/>
      <c r="S2295" s="76"/>
      <c r="T2295" s="76"/>
      <c r="U2295" s="76"/>
      <c r="V2295" s="76"/>
      <c r="X2295" s="91"/>
      <c r="Y2295" s="91"/>
    </row>
    <row r="2296" spans="17:25" x14ac:dyDescent="0.2">
      <c r="Q2296" s="76"/>
      <c r="S2296" s="76"/>
      <c r="T2296" s="76"/>
      <c r="U2296" s="76"/>
      <c r="V2296" s="76"/>
      <c r="X2296" s="91"/>
      <c r="Y2296" s="91"/>
    </row>
    <row r="2297" spans="17:25" x14ac:dyDescent="0.2">
      <c r="Q2297" s="76"/>
      <c r="S2297" s="76"/>
      <c r="T2297" s="76"/>
      <c r="U2297" s="76"/>
      <c r="V2297" s="76"/>
      <c r="X2297" s="91"/>
      <c r="Y2297" s="91"/>
    </row>
    <row r="2298" spans="17:25" x14ac:dyDescent="0.2">
      <c r="Q2298" s="76"/>
      <c r="S2298" s="76"/>
      <c r="T2298" s="76"/>
      <c r="U2298" s="76"/>
      <c r="V2298" s="76"/>
      <c r="X2298" s="91"/>
      <c r="Y2298" s="91"/>
    </row>
    <row r="2299" spans="17:25" x14ac:dyDescent="0.2">
      <c r="Q2299" s="76"/>
      <c r="S2299" s="76"/>
      <c r="T2299" s="76"/>
      <c r="U2299" s="76"/>
      <c r="V2299" s="76"/>
      <c r="X2299" s="91"/>
      <c r="Y2299" s="91"/>
    </row>
    <row r="2300" spans="17:25" x14ac:dyDescent="0.2">
      <c r="Q2300" s="76"/>
      <c r="S2300" s="76"/>
      <c r="T2300" s="76"/>
      <c r="U2300" s="76"/>
      <c r="V2300" s="76"/>
      <c r="X2300" s="91"/>
      <c r="Y2300" s="91"/>
    </row>
    <row r="2301" spans="17:25" x14ac:dyDescent="0.2">
      <c r="Q2301" s="76"/>
      <c r="S2301" s="76"/>
      <c r="T2301" s="76"/>
      <c r="U2301" s="76"/>
      <c r="V2301" s="76"/>
      <c r="X2301" s="91"/>
      <c r="Y2301" s="91"/>
    </row>
    <row r="2302" spans="17:25" x14ac:dyDescent="0.2">
      <c r="Q2302" s="76"/>
      <c r="S2302" s="76"/>
      <c r="T2302" s="76"/>
      <c r="U2302" s="76"/>
      <c r="V2302" s="76"/>
      <c r="X2302" s="91"/>
      <c r="Y2302" s="91"/>
    </row>
    <row r="2303" spans="17:25" x14ac:dyDescent="0.2">
      <c r="Q2303" s="76"/>
      <c r="S2303" s="76"/>
      <c r="T2303" s="76"/>
      <c r="U2303" s="76"/>
      <c r="V2303" s="76"/>
      <c r="X2303" s="91"/>
      <c r="Y2303" s="91"/>
    </row>
    <row r="2304" spans="17:25" x14ac:dyDescent="0.2">
      <c r="Q2304" s="76"/>
      <c r="S2304" s="76"/>
      <c r="T2304" s="76"/>
      <c r="U2304" s="76"/>
      <c r="V2304" s="76"/>
      <c r="X2304" s="91"/>
      <c r="Y2304" s="91"/>
    </row>
    <row r="2305" spans="17:25" x14ac:dyDescent="0.2">
      <c r="Q2305" s="76"/>
      <c r="S2305" s="76"/>
      <c r="T2305" s="76"/>
      <c r="U2305" s="76"/>
      <c r="V2305" s="76"/>
      <c r="X2305" s="91"/>
      <c r="Y2305" s="91"/>
    </row>
    <row r="2306" spans="17:25" x14ac:dyDescent="0.2">
      <c r="Q2306" s="76"/>
      <c r="S2306" s="76"/>
      <c r="T2306" s="76"/>
      <c r="U2306" s="76"/>
      <c r="V2306" s="76"/>
      <c r="X2306" s="91"/>
      <c r="Y2306" s="91"/>
    </row>
    <row r="2307" spans="17:25" x14ac:dyDescent="0.2">
      <c r="Q2307" s="76"/>
      <c r="S2307" s="76"/>
      <c r="T2307" s="76"/>
      <c r="U2307" s="76"/>
      <c r="V2307" s="76"/>
      <c r="X2307" s="91"/>
      <c r="Y2307" s="91"/>
    </row>
    <row r="2308" spans="17:25" x14ac:dyDescent="0.2">
      <c r="Q2308" s="76"/>
      <c r="S2308" s="76"/>
      <c r="T2308" s="76"/>
      <c r="U2308" s="76"/>
      <c r="V2308" s="76"/>
      <c r="X2308" s="91"/>
      <c r="Y2308" s="91"/>
    </row>
    <row r="2309" spans="17:25" x14ac:dyDescent="0.2">
      <c r="Q2309" s="76"/>
      <c r="S2309" s="76"/>
      <c r="T2309" s="76"/>
      <c r="U2309" s="76"/>
      <c r="V2309" s="76"/>
      <c r="X2309" s="91"/>
      <c r="Y2309" s="91"/>
    </row>
    <row r="2310" spans="17:25" x14ac:dyDescent="0.2">
      <c r="Q2310" s="76"/>
      <c r="S2310" s="76"/>
      <c r="T2310" s="76"/>
      <c r="U2310" s="76"/>
      <c r="V2310" s="76"/>
      <c r="X2310" s="91"/>
      <c r="Y2310" s="91"/>
    </row>
    <row r="2311" spans="17:25" x14ac:dyDescent="0.2">
      <c r="Q2311" s="76"/>
      <c r="S2311" s="76"/>
      <c r="T2311" s="76"/>
      <c r="U2311" s="76"/>
      <c r="V2311" s="76"/>
      <c r="X2311" s="91"/>
      <c r="Y2311" s="91"/>
    </row>
    <row r="2312" spans="17:25" x14ac:dyDescent="0.2">
      <c r="Q2312" s="76"/>
      <c r="S2312" s="76"/>
      <c r="T2312" s="76"/>
      <c r="U2312" s="76"/>
      <c r="V2312" s="76"/>
      <c r="X2312" s="91"/>
      <c r="Y2312" s="91"/>
    </row>
    <row r="2313" spans="17:25" x14ac:dyDescent="0.2">
      <c r="Q2313" s="76"/>
      <c r="S2313" s="76"/>
      <c r="T2313" s="76"/>
      <c r="U2313" s="76"/>
      <c r="V2313" s="76"/>
      <c r="X2313" s="91"/>
      <c r="Y2313" s="91"/>
    </row>
    <row r="2314" spans="17:25" x14ac:dyDescent="0.2">
      <c r="Q2314" s="76"/>
      <c r="S2314" s="76"/>
      <c r="T2314" s="76"/>
      <c r="U2314" s="76"/>
      <c r="V2314" s="76"/>
      <c r="X2314" s="91"/>
      <c r="Y2314" s="91"/>
    </row>
    <row r="2315" spans="17:25" x14ac:dyDescent="0.2">
      <c r="Q2315" s="76"/>
      <c r="S2315" s="76"/>
      <c r="T2315" s="76"/>
      <c r="U2315" s="76"/>
      <c r="V2315" s="76"/>
      <c r="X2315" s="91"/>
      <c r="Y2315" s="91"/>
    </row>
    <row r="2316" spans="17:25" x14ac:dyDescent="0.2">
      <c r="Q2316" s="76"/>
      <c r="S2316" s="76"/>
      <c r="T2316" s="76"/>
      <c r="U2316" s="76"/>
      <c r="V2316" s="76"/>
      <c r="X2316" s="91"/>
      <c r="Y2316" s="91"/>
    </row>
    <row r="2317" spans="17:25" x14ac:dyDescent="0.2">
      <c r="Q2317" s="76"/>
      <c r="S2317" s="76"/>
      <c r="T2317" s="76"/>
      <c r="U2317" s="76"/>
      <c r="V2317" s="76"/>
      <c r="X2317" s="91"/>
      <c r="Y2317" s="91"/>
    </row>
    <row r="2318" spans="17:25" x14ac:dyDescent="0.2">
      <c r="Q2318" s="76"/>
      <c r="S2318" s="76"/>
      <c r="T2318" s="76"/>
      <c r="U2318" s="76"/>
      <c r="V2318" s="76"/>
      <c r="X2318" s="91"/>
      <c r="Y2318" s="91"/>
    </row>
    <row r="2319" spans="17:25" x14ac:dyDescent="0.2">
      <c r="Q2319" s="76"/>
      <c r="S2319" s="76"/>
      <c r="T2319" s="76"/>
      <c r="U2319" s="76"/>
      <c r="V2319" s="76"/>
      <c r="X2319" s="91"/>
      <c r="Y2319" s="91"/>
    </row>
    <row r="2320" spans="17:25" x14ac:dyDescent="0.2">
      <c r="Q2320" s="76"/>
      <c r="S2320" s="76"/>
      <c r="T2320" s="76"/>
      <c r="U2320" s="76"/>
      <c r="V2320" s="76"/>
      <c r="X2320" s="91"/>
      <c r="Y2320" s="91"/>
    </row>
    <row r="2321" spans="17:25" x14ac:dyDescent="0.2">
      <c r="Q2321" s="76"/>
      <c r="S2321" s="76"/>
      <c r="T2321" s="76"/>
      <c r="U2321" s="76"/>
      <c r="V2321" s="76"/>
      <c r="X2321" s="91"/>
      <c r="Y2321" s="91"/>
    </row>
    <row r="2322" spans="17:25" x14ac:dyDescent="0.2">
      <c r="Q2322" s="76"/>
      <c r="S2322" s="76"/>
      <c r="T2322" s="76"/>
      <c r="U2322" s="76"/>
      <c r="V2322" s="76"/>
      <c r="X2322" s="91"/>
      <c r="Y2322" s="91"/>
    </row>
    <row r="2323" spans="17:25" x14ac:dyDescent="0.2">
      <c r="Q2323" s="76"/>
      <c r="S2323" s="76"/>
      <c r="T2323" s="76"/>
      <c r="U2323" s="76"/>
      <c r="V2323" s="76"/>
      <c r="X2323" s="91"/>
      <c r="Y2323" s="91"/>
    </row>
    <row r="2324" spans="17:25" x14ac:dyDescent="0.2">
      <c r="Q2324" s="76"/>
      <c r="S2324" s="76"/>
      <c r="T2324" s="76"/>
      <c r="U2324" s="76"/>
      <c r="V2324" s="76"/>
      <c r="X2324" s="91"/>
      <c r="Y2324" s="91"/>
    </row>
    <row r="2325" spans="17:25" x14ac:dyDescent="0.2">
      <c r="Q2325" s="76"/>
      <c r="S2325" s="76"/>
      <c r="T2325" s="76"/>
      <c r="U2325" s="76"/>
      <c r="V2325" s="76"/>
      <c r="X2325" s="91"/>
      <c r="Y2325" s="91"/>
    </row>
    <row r="2326" spans="17:25" x14ac:dyDescent="0.2">
      <c r="Q2326" s="76"/>
      <c r="S2326" s="76"/>
      <c r="T2326" s="76"/>
      <c r="U2326" s="76"/>
      <c r="V2326" s="76"/>
      <c r="X2326" s="91"/>
      <c r="Y2326" s="91"/>
    </row>
    <row r="2327" spans="17:25" x14ac:dyDescent="0.2">
      <c r="Q2327" s="76"/>
      <c r="S2327" s="76"/>
      <c r="T2327" s="76"/>
      <c r="U2327" s="76"/>
      <c r="V2327" s="76"/>
      <c r="X2327" s="91"/>
      <c r="Y2327" s="91"/>
    </row>
    <row r="2328" spans="17:25" x14ac:dyDescent="0.2">
      <c r="Q2328" s="76"/>
      <c r="S2328" s="76"/>
      <c r="T2328" s="76"/>
      <c r="U2328" s="76"/>
      <c r="V2328" s="76"/>
      <c r="X2328" s="91"/>
      <c r="Y2328" s="91"/>
    </row>
    <row r="2329" spans="17:25" x14ac:dyDescent="0.2">
      <c r="Q2329" s="76"/>
      <c r="S2329" s="76"/>
      <c r="T2329" s="76"/>
      <c r="U2329" s="76"/>
      <c r="V2329" s="76"/>
      <c r="X2329" s="91"/>
      <c r="Y2329" s="91"/>
    </row>
    <row r="2330" spans="17:25" x14ac:dyDescent="0.2">
      <c r="Q2330" s="76"/>
      <c r="S2330" s="76"/>
      <c r="T2330" s="76"/>
      <c r="U2330" s="76"/>
      <c r="V2330" s="76"/>
      <c r="X2330" s="91"/>
      <c r="Y2330" s="91"/>
    </row>
    <row r="2331" spans="17:25" x14ac:dyDescent="0.2">
      <c r="Q2331" s="76"/>
      <c r="S2331" s="76"/>
      <c r="T2331" s="76"/>
      <c r="U2331" s="76"/>
      <c r="V2331" s="76"/>
      <c r="X2331" s="91"/>
      <c r="Y2331" s="91"/>
    </row>
    <row r="2332" spans="17:25" x14ac:dyDescent="0.2">
      <c r="Q2332" s="76"/>
      <c r="S2332" s="76"/>
      <c r="T2332" s="76"/>
      <c r="U2332" s="76"/>
      <c r="V2332" s="76"/>
      <c r="X2332" s="91"/>
      <c r="Y2332" s="91"/>
    </row>
    <row r="2333" spans="17:25" x14ac:dyDescent="0.2">
      <c r="Q2333" s="76"/>
      <c r="S2333" s="76"/>
      <c r="T2333" s="76"/>
      <c r="U2333" s="76"/>
      <c r="V2333" s="76"/>
      <c r="X2333" s="91"/>
      <c r="Y2333" s="91"/>
    </row>
    <row r="2334" spans="17:25" x14ac:dyDescent="0.2">
      <c r="Q2334" s="76"/>
      <c r="S2334" s="76"/>
      <c r="T2334" s="76"/>
      <c r="U2334" s="76"/>
      <c r="V2334" s="76"/>
      <c r="X2334" s="91"/>
      <c r="Y2334" s="91"/>
    </row>
    <row r="2335" spans="17:25" x14ac:dyDescent="0.2">
      <c r="Q2335" s="76"/>
      <c r="S2335" s="76"/>
      <c r="T2335" s="76"/>
      <c r="U2335" s="76"/>
      <c r="V2335" s="76"/>
      <c r="X2335" s="91"/>
      <c r="Y2335" s="91"/>
    </row>
    <row r="2336" spans="17:25" x14ac:dyDescent="0.2">
      <c r="Q2336" s="76"/>
      <c r="S2336" s="76"/>
      <c r="T2336" s="76"/>
      <c r="U2336" s="76"/>
      <c r="V2336" s="76"/>
      <c r="X2336" s="91"/>
      <c r="Y2336" s="91"/>
    </row>
    <row r="2337" spans="17:25" x14ac:dyDescent="0.2">
      <c r="Q2337" s="76"/>
      <c r="S2337" s="76"/>
      <c r="T2337" s="76"/>
      <c r="U2337" s="76"/>
      <c r="V2337" s="76"/>
      <c r="X2337" s="91"/>
      <c r="Y2337" s="91"/>
    </row>
    <row r="2338" spans="17:25" x14ac:dyDescent="0.2">
      <c r="Q2338" s="76"/>
      <c r="S2338" s="76"/>
      <c r="T2338" s="76"/>
      <c r="U2338" s="76"/>
      <c r="V2338" s="76"/>
      <c r="X2338" s="91"/>
      <c r="Y2338" s="91"/>
    </row>
    <row r="2339" spans="17:25" x14ac:dyDescent="0.2">
      <c r="Q2339" s="76"/>
      <c r="S2339" s="76"/>
      <c r="T2339" s="76"/>
      <c r="U2339" s="76"/>
      <c r="V2339" s="76"/>
      <c r="X2339" s="91"/>
      <c r="Y2339" s="91"/>
    </row>
    <row r="2340" spans="17:25" x14ac:dyDescent="0.2">
      <c r="Q2340" s="76"/>
      <c r="S2340" s="76"/>
      <c r="T2340" s="76"/>
      <c r="U2340" s="76"/>
      <c r="V2340" s="76"/>
      <c r="X2340" s="91"/>
      <c r="Y2340" s="91"/>
    </row>
    <row r="2341" spans="17:25" x14ac:dyDescent="0.2">
      <c r="Q2341" s="76"/>
      <c r="S2341" s="76"/>
      <c r="T2341" s="76"/>
      <c r="U2341" s="76"/>
      <c r="V2341" s="76"/>
      <c r="X2341" s="91"/>
      <c r="Y2341" s="91"/>
    </row>
    <row r="2342" spans="17:25" x14ac:dyDescent="0.2">
      <c r="Q2342" s="76"/>
      <c r="S2342" s="76"/>
      <c r="T2342" s="76"/>
      <c r="U2342" s="76"/>
      <c r="V2342" s="76"/>
      <c r="X2342" s="91"/>
      <c r="Y2342" s="91"/>
    </row>
    <row r="2343" spans="17:25" x14ac:dyDescent="0.2">
      <c r="Q2343" s="76"/>
      <c r="S2343" s="76"/>
      <c r="T2343" s="76"/>
      <c r="U2343" s="76"/>
      <c r="V2343" s="76"/>
      <c r="X2343" s="91"/>
      <c r="Y2343" s="91"/>
    </row>
    <row r="2344" spans="17:25" x14ac:dyDescent="0.2">
      <c r="Q2344" s="76"/>
      <c r="S2344" s="76"/>
      <c r="T2344" s="76"/>
      <c r="U2344" s="76"/>
      <c r="V2344" s="76"/>
      <c r="X2344" s="91"/>
      <c r="Y2344" s="91"/>
    </row>
    <row r="2345" spans="17:25" x14ac:dyDescent="0.2">
      <c r="Q2345" s="76"/>
      <c r="S2345" s="76"/>
      <c r="T2345" s="76"/>
      <c r="U2345" s="76"/>
      <c r="V2345" s="76"/>
      <c r="X2345" s="91"/>
      <c r="Y2345" s="91"/>
    </row>
    <row r="2346" spans="17:25" x14ac:dyDescent="0.2">
      <c r="Q2346" s="76"/>
      <c r="S2346" s="76"/>
      <c r="T2346" s="76"/>
      <c r="U2346" s="76"/>
      <c r="V2346" s="76"/>
      <c r="X2346" s="91"/>
      <c r="Y2346" s="91"/>
    </row>
    <row r="2347" spans="17:25" x14ac:dyDescent="0.2">
      <c r="Q2347" s="76"/>
      <c r="S2347" s="76"/>
      <c r="T2347" s="76"/>
      <c r="U2347" s="76"/>
      <c r="V2347" s="76"/>
      <c r="X2347" s="91"/>
      <c r="Y2347" s="91"/>
    </row>
    <row r="2348" spans="17:25" x14ac:dyDescent="0.2">
      <c r="Q2348" s="76"/>
      <c r="S2348" s="76"/>
      <c r="T2348" s="76"/>
      <c r="U2348" s="76"/>
      <c r="V2348" s="76"/>
      <c r="X2348" s="91"/>
      <c r="Y2348" s="91"/>
    </row>
    <row r="2349" spans="17:25" x14ac:dyDescent="0.2">
      <c r="Q2349" s="76"/>
      <c r="S2349" s="76"/>
      <c r="T2349" s="76"/>
      <c r="U2349" s="76"/>
      <c r="V2349" s="76"/>
      <c r="X2349" s="91"/>
      <c r="Y2349" s="91"/>
    </row>
    <row r="2350" spans="17:25" x14ac:dyDescent="0.2">
      <c r="Q2350" s="76"/>
      <c r="S2350" s="76"/>
      <c r="T2350" s="76"/>
      <c r="U2350" s="76"/>
      <c r="V2350" s="76"/>
      <c r="X2350" s="91"/>
      <c r="Y2350" s="91"/>
    </row>
    <row r="2351" spans="17:25" x14ac:dyDescent="0.2">
      <c r="Q2351" s="76"/>
      <c r="S2351" s="76"/>
      <c r="T2351" s="76"/>
      <c r="U2351" s="76"/>
      <c r="V2351" s="76"/>
      <c r="X2351" s="91"/>
      <c r="Y2351" s="91"/>
    </row>
    <row r="2352" spans="17:25" x14ac:dyDescent="0.2">
      <c r="Q2352" s="76"/>
      <c r="S2352" s="76"/>
      <c r="T2352" s="76"/>
      <c r="U2352" s="76"/>
      <c r="V2352" s="76"/>
      <c r="X2352" s="91"/>
      <c r="Y2352" s="91"/>
    </row>
    <row r="2353" spans="17:25" x14ac:dyDescent="0.2">
      <c r="Q2353" s="76"/>
      <c r="S2353" s="76"/>
      <c r="T2353" s="76"/>
      <c r="U2353" s="76"/>
      <c r="V2353" s="76"/>
      <c r="X2353" s="91"/>
      <c r="Y2353" s="91"/>
    </row>
    <row r="2354" spans="17:25" x14ac:dyDescent="0.2">
      <c r="Q2354" s="76"/>
      <c r="S2354" s="76"/>
      <c r="T2354" s="76"/>
      <c r="U2354" s="76"/>
      <c r="V2354" s="76"/>
      <c r="X2354" s="91"/>
      <c r="Y2354" s="91"/>
    </row>
    <row r="2355" spans="17:25" x14ac:dyDescent="0.2">
      <c r="Q2355" s="76"/>
      <c r="S2355" s="76"/>
      <c r="T2355" s="76"/>
      <c r="U2355" s="76"/>
      <c r="V2355" s="76"/>
      <c r="X2355" s="91"/>
      <c r="Y2355" s="91"/>
    </row>
    <row r="2356" spans="17:25" x14ac:dyDescent="0.2">
      <c r="Q2356" s="76"/>
      <c r="S2356" s="76"/>
      <c r="T2356" s="76"/>
      <c r="U2356" s="76"/>
      <c r="V2356" s="76"/>
      <c r="X2356" s="91"/>
      <c r="Y2356" s="91"/>
    </row>
    <row r="2357" spans="17:25" x14ac:dyDescent="0.2">
      <c r="Q2357" s="76"/>
      <c r="S2357" s="76"/>
      <c r="T2357" s="76"/>
      <c r="U2357" s="76"/>
      <c r="V2357" s="76"/>
      <c r="X2357" s="91"/>
      <c r="Y2357" s="91"/>
    </row>
    <row r="2358" spans="17:25" x14ac:dyDescent="0.2">
      <c r="Q2358" s="76"/>
      <c r="S2358" s="76"/>
      <c r="T2358" s="76"/>
      <c r="U2358" s="76"/>
      <c r="V2358" s="76"/>
      <c r="X2358" s="91"/>
      <c r="Y2358" s="91"/>
    </row>
    <row r="2359" spans="17:25" x14ac:dyDescent="0.2">
      <c r="Q2359" s="76"/>
      <c r="S2359" s="76"/>
      <c r="T2359" s="76"/>
      <c r="U2359" s="76"/>
      <c r="V2359" s="76"/>
      <c r="X2359" s="91"/>
      <c r="Y2359" s="91"/>
    </row>
    <row r="2360" spans="17:25" x14ac:dyDescent="0.2">
      <c r="Q2360" s="76"/>
      <c r="S2360" s="76"/>
      <c r="T2360" s="76"/>
      <c r="U2360" s="76"/>
      <c r="V2360" s="76"/>
      <c r="X2360" s="91"/>
      <c r="Y2360" s="91"/>
    </row>
    <row r="2361" spans="17:25" x14ac:dyDescent="0.2">
      <c r="Q2361" s="76"/>
      <c r="S2361" s="76"/>
      <c r="T2361" s="76"/>
      <c r="U2361" s="76"/>
      <c r="V2361" s="76"/>
      <c r="X2361" s="91"/>
      <c r="Y2361" s="91"/>
    </row>
    <row r="2362" spans="17:25" x14ac:dyDescent="0.2">
      <c r="Q2362" s="76"/>
      <c r="S2362" s="76"/>
      <c r="T2362" s="76"/>
      <c r="U2362" s="76"/>
      <c r="V2362" s="76"/>
      <c r="X2362" s="91"/>
      <c r="Y2362" s="91"/>
    </row>
    <row r="2363" spans="17:25" x14ac:dyDescent="0.2">
      <c r="Q2363" s="76"/>
      <c r="S2363" s="76"/>
      <c r="T2363" s="76"/>
      <c r="U2363" s="76"/>
      <c r="V2363" s="76"/>
      <c r="X2363" s="91"/>
      <c r="Y2363" s="91"/>
    </row>
    <row r="2364" spans="17:25" x14ac:dyDescent="0.2">
      <c r="Q2364" s="76"/>
      <c r="S2364" s="76"/>
      <c r="T2364" s="76"/>
      <c r="U2364" s="76"/>
      <c r="V2364" s="76"/>
      <c r="X2364" s="91"/>
      <c r="Y2364" s="91"/>
    </row>
    <row r="2365" spans="17:25" x14ac:dyDescent="0.2">
      <c r="Q2365" s="76"/>
      <c r="S2365" s="76"/>
      <c r="T2365" s="76"/>
      <c r="U2365" s="76"/>
      <c r="V2365" s="76"/>
      <c r="X2365" s="91"/>
      <c r="Y2365" s="91"/>
    </row>
    <row r="2366" spans="17:25" x14ac:dyDescent="0.2">
      <c r="Q2366" s="76"/>
      <c r="S2366" s="76"/>
      <c r="T2366" s="76"/>
      <c r="U2366" s="76"/>
      <c r="V2366" s="76"/>
      <c r="X2366" s="91"/>
      <c r="Y2366" s="91"/>
    </row>
    <row r="2367" spans="17:25" x14ac:dyDescent="0.2">
      <c r="Q2367" s="76"/>
      <c r="S2367" s="76"/>
      <c r="T2367" s="76"/>
      <c r="U2367" s="76"/>
      <c r="V2367" s="76"/>
      <c r="X2367" s="91"/>
      <c r="Y2367" s="91"/>
    </row>
    <row r="2368" spans="17:25" x14ac:dyDescent="0.2">
      <c r="Q2368" s="76"/>
      <c r="S2368" s="76"/>
      <c r="T2368" s="76"/>
      <c r="U2368" s="76"/>
      <c r="V2368" s="76"/>
      <c r="X2368" s="91"/>
      <c r="Y2368" s="91"/>
    </row>
    <row r="2369" spans="17:25" x14ac:dyDescent="0.2">
      <c r="Q2369" s="76"/>
      <c r="S2369" s="76"/>
      <c r="T2369" s="76"/>
      <c r="U2369" s="76"/>
      <c r="V2369" s="76"/>
      <c r="X2369" s="91"/>
      <c r="Y2369" s="91"/>
    </row>
    <row r="2370" spans="17:25" x14ac:dyDescent="0.2">
      <c r="Q2370" s="76"/>
      <c r="S2370" s="76"/>
      <c r="T2370" s="76"/>
      <c r="U2370" s="76"/>
      <c r="V2370" s="76"/>
      <c r="X2370" s="91"/>
      <c r="Y2370" s="91"/>
    </row>
    <row r="2371" spans="17:25" x14ac:dyDescent="0.2">
      <c r="Q2371" s="76"/>
      <c r="S2371" s="76"/>
      <c r="T2371" s="76"/>
      <c r="U2371" s="76"/>
      <c r="V2371" s="76"/>
      <c r="X2371" s="91"/>
      <c r="Y2371" s="91"/>
    </row>
    <row r="2372" spans="17:25" x14ac:dyDescent="0.2">
      <c r="Q2372" s="76"/>
      <c r="S2372" s="76"/>
      <c r="T2372" s="76"/>
      <c r="U2372" s="76"/>
      <c r="V2372" s="76"/>
      <c r="X2372" s="91"/>
      <c r="Y2372" s="91"/>
    </row>
    <row r="2373" spans="17:25" x14ac:dyDescent="0.2">
      <c r="Q2373" s="76"/>
      <c r="S2373" s="76"/>
      <c r="T2373" s="76"/>
      <c r="U2373" s="76"/>
      <c r="V2373" s="76"/>
      <c r="X2373" s="91"/>
      <c r="Y2373" s="91"/>
    </row>
    <row r="2374" spans="17:25" x14ac:dyDescent="0.2">
      <c r="Q2374" s="76"/>
      <c r="S2374" s="76"/>
      <c r="T2374" s="76"/>
      <c r="U2374" s="76"/>
      <c r="V2374" s="76"/>
      <c r="X2374" s="91"/>
      <c r="Y2374" s="91"/>
    </row>
    <row r="2375" spans="17:25" x14ac:dyDescent="0.2">
      <c r="Q2375" s="76"/>
      <c r="S2375" s="76"/>
      <c r="T2375" s="76"/>
      <c r="U2375" s="76"/>
      <c r="V2375" s="76"/>
      <c r="X2375" s="91"/>
      <c r="Y2375" s="91"/>
    </row>
    <row r="2376" spans="17:25" x14ac:dyDescent="0.2">
      <c r="Q2376" s="76"/>
      <c r="S2376" s="76"/>
      <c r="T2376" s="76"/>
      <c r="U2376" s="76"/>
      <c r="V2376" s="76"/>
      <c r="X2376" s="91"/>
      <c r="Y2376" s="91"/>
    </row>
    <row r="2377" spans="17:25" x14ac:dyDescent="0.2">
      <c r="Q2377" s="76"/>
      <c r="S2377" s="76"/>
      <c r="T2377" s="76"/>
      <c r="U2377" s="76"/>
      <c r="V2377" s="76"/>
      <c r="X2377" s="91"/>
      <c r="Y2377" s="91"/>
    </row>
    <row r="2378" spans="17:25" x14ac:dyDescent="0.2">
      <c r="Q2378" s="76"/>
      <c r="S2378" s="76"/>
      <c r="T2378" s="76"/>
      <c r="U2378" s="76"/>
      <c r="V2378" s="76"/>
      <c r="X2378" s="91"/>
      <c r="Y2378" s="91"/>
    </row>
    <row r="2379" spans="17:25" x14ac:dyDescent="0.2">
      <c r="Q2379" s="76"/>
      <c r="S2379" s="76"/>
      <c r="T2379" s="76"/>
      <c r="U2379" s="76"/>
      <c r="V2379" s="76"/>
      <c r="X2379" s="91"/>
      <c r="Y2379" s="91"/>
    </row>
    <row r="2380" spans="17:25" x14ac:dyDescent="0.2">
      <c r="Q2380" s="76"/>
      <c r="S2380" s="76"/>
      <c r="T2380" s="76"/>
      <c r="U2380" s="76"/>
      <c r="V2380" s="76"/>
      <c r="X2380" s="91"/>
      <c r="Y2380" s="91"/>
    </row>
    <row r="2381" spans="17:25" x14ac:dyDescent="0.2">
      <c r="Q2381" s="76"/>
      <c r="S2381" s="76"/>
      <c r="T2381" s="76"/>
      <c r="U2381" s="76"/>
      <c r="V2381" s="76"/>
      <c r="X2381" s="91"/>
      <c r="Y2381" s="91"/>
    </row>
    <row r="2382" spans="17:25" x14ac:dyDescent="0.2">
      <c r="Q2382" s="76"/>
      <c r="S2382" s="76"/>
      <c r="T2382" s="76"/>
      <c r="U2382" s="76"/>
      <c r="V2382" s="76"/>
      <c r="X2382" s="91"/>
      <c r="Y2382" s="91"/>
    </row>
    <row r="2383" spans="17:25" x14ac:dyDescent="0.2">
      <c r="Q2383" s="76"/>
      <c r="S2383" s="76"/>
      <c r="T2383" s="76"/>
      <c r="U2383" s="76"/>
      <c r="V2383" s="76"/>
      <c r="X2383" s="91"/>
      <c r="Y2383" s="91"/>
    </row>
    <row r="2384" spans="17:25" x14ac:dyDescent="0.2">
      <c r="Q2384" s="76"/>
      <c r="S2384" s="76"/>
      <c r="T2384" s="76"/>
      <c r="U2384" s="76"/>
      <c r="V2384" s="76"/>
      <c r="X2384" s="91"/>
      <c r="Y2384" s="91"/>
    </row>
    <row r="2385" spans="17:25" x14ac:dyDescent="0.2">
      <c r="Q2385" s="76"/>
      <c r="S2385" s="76"/>
      <c r="T2385" s="76"/>
      <c r="U2385" s="76"/>
      <c r="V2385" s="76"/>
      <c r="X2385" s="91"/>
      <c r="Y2385" s="91"/>
    </row>
    <row r="2386" spans="17:25" x14ac:dyDescent="0.2">
      <c r="Q2386" s="76"/>
      <c r="S2386" s="76"/>
      <c r="T2386" s="76"/>
      <c r="U2386" s="76"/>
      <c r="V2386" s="76"/>
      <c r="X2386" s="91"/>
      <c r="Y2386" s="91"/>
    </row>
    <row r="2387" spans="17:25" x14ac:dyDescent="0.2">
      <c r="Q2387" s="76"/>
      <c r="S2387" s="76"/>
      <c r="T2387" s="76"/>
      <c r="U2387" s="76"/>
      <c r="V2387" s="76"/>
      <c r="X2387" s="91"/>
      <c r="Y2387" s="91"/>
    </row>
    <row r="2388" spans="17:25" x14ac:dyDescent="0.2">
      <c r="Q2388" s="76"/>
      <c r="S2388" s="76"/>
      <c r="T2388" s="76"/>
      <c r="U2388" s="76"/>
      <c r="V2388" s="76"/>
      <c r="X2388" s="91"/>
      <c r="Y2388" s="91"/>
    </row>
    <row r="2389" spans="17:25" x14ac:dyDescent="0.2">
      <c r="Q2389" s="76"/>
      <c r="S2389" s="76"/>
      <c r="T2389" s="76"/>
      <c r="U2389" s="76"/>
      <c r="V2389" s="76"/>
      <c r="X2389" s="91"/>
      <c r="Y2389" s="91"/>
    </row>
    <row r="2390" spans="17:25" x14ac:dyDescent="0.2">
      <c r="Q2390" s="76"/>
      <c r="S2390" s="76"/>
      <c r="T2390" s="76"/>
      <c r="U2390" s="76"/>
      <c r="V2390" s="76"/>
      <c r="X2390" s="91"/>
      <c r="Y2390" s="91"/>
    </row>
    <row r="2391" spans="17:25" x14ac:dyDescent="0.2">
      <c r="Q2391" s="76"/>
      <c r="S2391" s="76"/>
      <c r="T2391" s="76"/>
      <c r="U2391" s="76"/>
      <c r="V2391" s="76"/>
      <c r="X2391" s="91"/>
      <c r="Y2391" s="91"/>
    </row>
    <row r="2392" spans="17:25" x14ac:dyDescent="0.2">
      <c r="Q2392" s="76"/>
      <c r="S2392" s="76"/>
      <c r="T2392" s="76"/>
      <c r="U2392" s="76"/>
      <c r="V2392" s="76"/>
      <c r="X2392" s="91"/>
      <c r="Y2392" s="91"/>
    </row>
    <row r="2393" spans="17:25" x14ac:dyDescent="0.2">
      <c r="Q2393" s="76"/>
      <c r="S2393" s="76"/>
      <c r="T2393" s="76"/>
      <c r="U2393" s="76"/>
      <c r="V2393" s="76"/>
      <c r="X2393" s="91"/>
      <c r="Y2393" s="91"/>
    </row>
    <row r="2394" spans="17:25" x14ac:dyDescent="0.2">
      <c r="Q2394" s="76"/>
      <c r="S2394" s="76"/>
      <c r="T2394" s="76"/>
      <c r="U2394" s="76"/>
      <c r="V2394" s="76"/>
      <c r="X2394" s="91"/>
      <c r="Y2394" s="91"/>
    </row>
    <row r="2395" spans="17:25" x14ac:dyDescent="0.2">
      <c r="Q2395" s="76"/>
      <c r="S2395" s="76"/>
      <c r="T2395" s="76"/>
      <c r="U2395" s="76"/>
      <c r="V2395" s="76"/>
      <c r="X2395" s="91"/>
      <c r="Y2395" s="91"/>
    </row>
    <row r="2396" spans="17:25" x14ac:dyDescent="0.2">
      <c r="Q2396" s="76"/>
      <c r="S2396" s="76"/>
      <c r="T2396" s="76"/>
      <c r="U2396" s="76"/>
      <c r="V2396" s="76"/>
      <c r="X2396" s="91"/>
      <c r="Y2396" s="91"/>
    </row>
    <row r="2397" spans="17:25" x14ac:dyDescent="0.2">
      <c r="Q2397" s="76"/>
      <c r="S2397" s="76"/>
      <c r="T2397" s="76"/>
      <c r="U2397" s="76"/>
      <c r="V2397" s="76"/>
      <c r="X2397" s="91"/>
      <c r="Y2397" s="91"/>
    </row>
    <row r="2398" spans="17:25" x14ac:dyDescent="0.2">
      <c r="Q2398" s="76"/>
      <c r="S2398" s="76"/>
      <c r="T2398" s="76"/>
      <c r="U2398" s="76"/>
      <c r="V2398" s="76"/>
      <c r="X2398" s="91"/>
      <c r="Y2398" s="91"/>
    </row>
    <row r="2399" spans="17:25" x14ac:dyDescent="0.2">
      <c r="Q2399" s="76"/>
      <c r="S2399" s="76"/>
      <c r="T2399" s="76"/>
      <c r="U2399" s="76"/>
      <c r="V2399" s="76"/>
      <c r="X2399" s="91"/>
      <c r="Y2399" s="91"/>
    </row>
    <row r="2400" spans="17:25" x14ac:dyDescent="0.2">
      <c r="Q2400" s="76"/>
      <c r="S2400" s="76"/>
      <c r="T2400" s="76"/>
      <c r="U2400" s="76"/>
      <c r="V2400" s="76"/>
      <c r="X2400" s="91"/>
      <c r="Y2400" s="91"/>
    </row>
    <row r="2401" spans="17:25" x14ac:dyDescent="0.2">
      <c r="Q2401" s="76"/>
      <c r="S2401" s="76"/>
      <c r="T2401" s="76"/>
      <c r="U2401" s="76"/>
      <c r="V2401" s="76"/>
      <c r="X2401" s="91"/>
      <c r="Y2401" s="91"/>
    </row>
    <row r="2402" spans="17:25" x14ac:dyDescent="0.2">
      <c r="Q2402" s="76"/>
      <c r="S2402" s="76"/>
      <c r="T2402" s="76"/>
      <c r="U2402" s="76"/>
      <c r="V2402" s="76"/>
      <c r="X2402" s="91"/>
      <c r="Y2402" s="91"/>
    </row>
    <row r="2403" spans="17:25" x14ac:dyDescent="0.2">
      <c r="Q2403" s="76"/>
      <c r="S2403" s="76"/>
      <c r="T2403" s="76"/>
      <c r="U2403" s="76"/>
      <c r="V2403" s="76"/>
      <c r="X2403" s="91"/>
      <c r="Y2403" s="91"/>
    </row>
    <row r="2404" spans="17:25" x14ac:dyDescent="0.2">
      <c r="Q2404" s="76"/>
      <c r="S2404" s="76"/>
      <c r="T2404" s="76"/>
      <c r="U2404" s="76"/>
      <c r="V2404" s="76"/>
      <c r="X2404" s="91"/>
      <c r="Y2404" s="91"/>
    </row>
    <row r="2405" spans="17:25" x14ac:dyDescent="0.2">
      <c r="Q2405" s="76"/>
      <c r="S2405" s="76"/>
      <c r="T2405" s="76"/>
      <c r="U2405" s="76"/>
      <c r="V2405" s="76"/>
      <c r="X2405" s="91"/>
      <c r="Y2405" s="91"/>
    </row>
    <row r="2406" spans="17:25" x14ac:dyDescent="0.2">
      <c r="Q2406" s="76"/>
      <c r="S2406" s="76"/>
      <c r="T2406" s="76"/>
      <c r="U2406" s="76"/>
      <c r="V2406" s="76"/>
      <c r="X2406" s="91"/>
      <c r="Y2406" s="91"/>
    </row>
    <row r="2407" spans="17:25" x14ac:dyDescent="0.2">
      <c r="Q2407" s="76"/>
      <c r="S2407" s="76"/>
      <c r="T2407" s="76"/>
      <c r="U2407" s="76"/>
      <c r="V2407" s="76"/>
      <c r="X2407" s="91"/>
      <c r="Y2407" s="91"/>
    </row>
    <row r="2408" spans="17:25" x14ac:dyDescent="0.2">
      <c r="Q2408" s="76"/>
      <c r="S2408" s="76"/>
      <c r="T2408" s="76"/>
      <c r="U2408" s="76"/>
      <c r="V2408" s="76"/>
      <c r="X2408" s="91"/>
      <c r="Y2408" s="91"/>
    </row>
    <row r="2409" spans="17:25" x14ac:dyDescent="0.2">
      <c r="Q2409" s="76"/>
      <c r="S2409" s="76"/>
      <c r="T2409" s="76"/>
      <c r="U2409" s="76"/>
      <c r="V2409" s="76"/>
      <c r="X2409" s="91"/>
      <c r="Y2409" s="91"/>
    </row>
    <row r="2410" spans="17:25" x14ac:dyDescent="0.2">
      <c r="Q2410" s="76"/>
      <c r="S2410" s="76"/>
      <c r="T2410" s="76"/>
      <c r="U2410" s="76"/>
      <c r="V2410" s="76"/>
      <c r="X2410" s="91"/>
      <c r="Y2410" s="91"/>
    </row>
    <row r="2411" spans="17:25" x14ac:dyDescent="0.2">
      <c r="Q2411" s="76"/>
      <c r="S2411" s="76"/>
      <c r="T2411" s="76"/>
      <c r="U2411" s="76"/>
      <c r="V2411" s="76"/>
      <c r="X2411" s="91"/>
      <c r="Y2411" s="91"/>
    </row>
    <row r="2412" spans="17:25" x14ac:dyDescent="0.2">
      <c r="Q2412" s="76"/>
      <c r="S2412" s="76"/>
      <c r="T2412" s="76"/>
      <c r="U2412" s="76"/>
      <c r="V2412" s="76"/>
      <c r="X2412" s="91"/>
      <c r="Y2412" s="91"/>
    </row>
    <row r="2413" spans="17:25" x14ac:dyDescent="0.2">
      <c r="Q2413" s="76"/>
      <c r="S2413" s="76"/>
      <c r="T2413" s="76"/>
      <c r="U2413" s="76"/>
      <c r="V2413" s="76"/>
      <c r="X2413" s="91"/>
      <c r="Y2413" s="91"/>
    </row>
    <row r="2414" spans="17:25" x14ac:dyDescent="0.2">
      <c r="Q2414" s="76"/>
      <c r="S2414" s="76"/>
      <c r="T2414" s="76"/>
      <c r="U2414" s="76"/>
      <c r="V2414" s="76"/>
      <c r="X2414" s="91"/>
      <c r="Y2414" s="91"/>
    </row>
    <row r="2415" spans="17:25" x14ac:dyDescent="0.2">
      <c r="Q2415" s="76"/>
      <c r="S2415" s="76"/>
      <c r="T2415" s="76"/>
      <c r="U2415" s="76"/>
      <c r="V2415" s="76"/>
      <c r="X2415" s="91"/>
      <c r="Y2415" s="91"/>
    </row>
    <row r="2416" spans="17:25" x14ac:dyDescent="0.2">
      <c r="Q2416" s="76"/>
      <c r="S2416" s="76"/>
      <c r="T2416" s="76"/>
      <c r="U2416" s="76"/>
      <c r="V2416" s="76"/>
      <c r="X2416" s="91"/>
      <c r="Y2416" s="91"/>
    </row>
    <row r="2417" spans="17:25" x14ac:dyDescent="0.2">
      <c r="Q2417" s="76"/>
      <c r="S2417" s="76"/>
      <c r="T2417" s="76"/>
      <c r="U2417" s="76"/>
      <c r="V2417" s="76"/>
      <c r="X2417" s="91"/>
      <c r="Y2417" s="91"/>
    </row>
    <row r="2418" spans="17:25" x14ac:dyDescent="0.2">
      <c r="Q2418" s="76"/>
      <c r="S2418" s="76"/>
      <c r="T2418" s="76"/>
      <c r="U2418" s="76"/>
      <c r="V2418" s="76"/>
      <c r="X2418" s="91"/>
      <c r="Y2418" s="91"/>
    </row>
    <row r="2419" spans="17:25" x14ac:dyDescent="0.2">
      <c r="Q2419" s="76"/>
      <c r="S2419" s="76"/>
      <c r="T2419" s="76"/>
      <c r="U2419" s="76"/>
      <c r="V2419" s="76"/>
      <c r="X2419" s="91"/>
      <c r="Y2419" s="91"/>
    </row>
    <row r="2420" spans="17:25" x14ac:dyDescent="0.2">
      <c r="Q2420" s="76"/>
      <c r="S2420" s="76"/>
      <c r="T2420" s="76"/>
      <c r="U2420" s="76"/>
      <c r="V2420" s="76"/>
      <c r="X2420" s="91"/>
      <c r="Y2420" s="91"/>
    </row>
    <row r="2421" spans="17:25" x14ac:dyDescent="0.2">
      <c r="Q2421" s="76"/>
      <c r="S2421" s="76"/>
      <c r="T2421" s="76"/>
      <c r="U2421" s="76"/>
      <c r="V2421" s="76"/>
      <c r="X2421" s="91"/>
      <c r="Y2421" s="91"/>
    </row>
    <row r="2422" spans="17:25" x14ac:dyDescent="0.2">
      <c r="Q2422" s="76"/>
      <c r="S2422" s="76"/>
      <c r="T2422" s="76"/>
      <c r="U2422" s="76"/>
      <c r="V2422" s="76"/>
      <c r="X2422" s="91"/>
      <c r="Y2422" s="91"/>
    </row>
    <row r="2423" spans="17:25" x14ac:dyDescent="0.2">
      <c r="Q2423" s="76"/>
      <c r="S2423" s="76"/>
      <c r="T2423" s="76"/>
      <c r="U2423" s="76"/>
      <c r="V2423" s="76"/>
      <c r="X2423" s="91"/>
      <c r="Y2423" s="91"/>
    </row>
    <row r="2424" spans="17:25" x14ac:dyDescent="0.2">
      <c r="Q2424" s="76"/>
      <c r="S2424" s="76"/>
      <c r="T2424" s="76"/>
      <c r="U2424" s="76"/>
      <c r="V2424" s="76"/>
      <c r="X2424" s="91"/>
      <c r="Y2424" s="91"/>
    </row>
    <row r="2425" spans="17:25" x14ac:dyDescent="0.2">
      <c r="Q2425" s="76"/>
      <c r="S2425" s="76"/>
      <c r="T2425" s="76"/>
      <c r="U2425" s="76"/>
      <c r="V2425" s="76"/>
      <c r="X2425" s="91"/>
      <c r="Y2425" s="91"/>
    </row>
    <row r="2426" spans="17:25" x14ac:dyDescent="0.2">
      <c r="Q2426" s="76"/>
      <c r="S2426" s="76"/>
      <c r="T2426" s="76"/>
      <c r="U2426" s="76"/>
      <c r="V2426" s="76"/>
      <c r="X2426" s="91"/>
      <c r="Y2426" s="91"/>
    </row>
    <row r="2427" spans="17:25" x14ac:dyDescent="0.2">
      <c r="Q2427" s="76"/>
      <c r="S2427" s="76"/>
      <c r="T2427" s="76"/>
      <c r="U2427" s="76"/>
      <c r="V2427" s="76"/>
      <c r="X2427" s="91"/>
      <c r="Y2427" s="91"/>
    </row>
    <row r="2428" spans="17:25" x14ac:dyDescent="0.2">
      <c r="Q2428" s="76"/>
      <c r="S2428" s="76"/>
      <c r="T2428" s="76"/>
      <c r="U2428" s="76"/>
      <c r="V2428" s="76"/>
      <c r="X2428" s="91"/>
      <c r="Y2428" s="91"/>
    </row>
    <row r="2429" spans="17:25" x14ac:dyDescent="0.2">
      <c r="Q2429" s="76"/>
      <c r="S2429" s="76"/>
      <c r="T2429" s="76"/>
      <c r="U2429" s="76"/>
      <c r="V2429" s="76"/>
      <c r="X2429" s="91"/>
      <c r="Y2429" s="91"/>
    </row>
    <row r="2430" spans="17:25" x14ac:dyDescent="0.2">
      <c r="Q2430" s="76"/>
      <c r="S2430" s="76"/>
      <c r="T2430" s="76"/>
      <c r="U2430" s="76"/>
      <c r="V2430" s="76"/>
      <c r="X2430" s="91"/>
      <c r="Y2430" s="91"/>
    </row>
    <row r="2431" spans="17:25" x14ac:dyDescent="0.2">
      <c r="Q2431" s="76"/>
      <c r="S2431" s="76"/>
      <c r="T2431" s="76"/>
      <c r="U2431" s="76"/>
      <c r="V2431" s="76"/>
      <c r="X2431" s="91"/>
      <c r="Y2431" s="91"/>
    </row>
    <row r="2432" spans="17:25" x14ac:dyDescent="0.2">
      <c r="Q2432" s="76"/>
      <c r="S2432" s="76"/>
      <c r="T2432" s="76"/>
      <c r="U2432" s="76"/>
      <c r="V2432" s="76"/>
      <c r="X2432" s="91"/>
      <c r="Y2432" s="91"/>
    </row>
    <row r="2433" spans="17:25" x14ac:dyDescent="0.2">
      <c r="Q2433" s="76"/>
      <c r="S2433" s="76"/>
      <c r="T2433" s="76"/>
      <c r="U2433" s="76"/>
      <c r="V2433" s="76"/>
      <c r="X2433" s="91"/>
      <c r="Y2433" s="91"/>
    </row>
    <row r="2434" spans="17:25" x14ac:dyDescent="0.2">
      <c r="Q2434" s="76"/>
      <c r="S2434" s="76"/>
      <c r="T2434" s="76"/>
      <c r="U2434" s="76"/>
      <c r="V2434" s="76"/>
      <c r="X2434" s="91"/>
      <c r="Y2434" s="91"/>
    </row>
    <row r="2435" spans="17:25" x14ac:dyDescent="0.2">
      <c r="Q2435" s="76"/>
      <c r="S2435" s="76"/>
      <c r="T2435" s="76"/>
      <c r="U2435" s="76"/>
      <c r="V2435" s="76"/>
      <c r="X2435" s="91"/>
      <c r="Y2435" s="91"/>
    </row>
    <row r="2436" spans="17:25" x14ac:dyDescent="0.2">
      <c r="Q2436" s="76"/>
      <c r="S2436" s="76"/>
      <c r="T2436" s="76"/>
      <c r="U2436" s="76"/>
      <c r="V2436" s="76"/>
      <c r="X2436" s="91"/>
      <c r="Y2436" s="91"/>
    </row>
    <row r="2437" spans="17:25" x14ac:dyDescent="0.2">
      <c r="Q2437" s="76"/>
      <c r="S2437" s="76"/>
      <c r="T2437" s="76"/>
      <c r="U2437" s="76"/>
      <c r="V2437" s="76"/>
      <c r="X2437" s="91"/>
      <c r="Y2437" s="91"/>
    </row>
    <row r="2438" spans="17:25" x14ac:dyDescent="0.2">
      <c r="Q2438" s="76"/>
      <c r="S2438" s="76"/>
      <c r="T2438" s="76"/>
      <c r="U2438" s="76"/>
      <c r="V2438" s="76"/>
      <c r="X2438" s="91"/>
      <c r="Y2438" s="91"/>
    </row>
    <row r="2439" spans="17:25" x14ac:dyDescent="0.2">
      <c r="Q2439" s="76"/>
      <c r="S2439" s="76"/>
      <c r="T2439" s="76"/>
      <c r="U2439" s="76"/>
      <c r="V2439" s="76"/>
      <c r="X2439" s="91"/>
      <c r="Y2439" s="91"/>
    </row>
    <row r="2440" spans="17:25" x14ac:dyDescent="0.2">
      <c r="Q2440" s="76"/>
      <c r="S2440" s="76"/>
      <c r="T2440" s="76"/>
      <c r="U2440" s="76"/>
      <c r="V2440" s="76"/>
      <c r="X2440" s="91"/>
      <c r="Y2440" s="91"/>
    </row>
    <row r="2441" spans="17:25" x14ac:dyDescent="0.2">
      <c r="Q2441" s="76"/>
      <c r="S2441" s="76"/>
      <c r="T2441" s="76"/>
      <c r="U2441" s="76"/>
      <c r="V2441" s="76"/>
      <c r="X2441" s="91"/>
      <c r="Y2441" s="91"/>
    </row>
    <row r="2442" spans="17:25" x14ac:dyDescent="0.2">
      <c r="Q2442" s="76"/>
      <c r="S2442" s="76"/>
      <c r="T2442" s="76"/>
      <c r="U2442" s="76"/>
      <c r="V2442" s="76"/>
      <c r="X2442" s="91"/>
      <c r="Y2442" s="91"/>
    </row>
    <row r="2443" spans="17:25" x14ac:dyDescent="0.2">
      <c r="Q2443" s="76"/>
      <c r="S2443" s="76"/>
      <c r="T2443" s="76"/>
      <c r="U2443" s="76"/>
      <c r="V2443" s="76"/>
      <c r="X2443" s="91"/>
      <c r="Y2443" s="91"/>
    </row>
    <row r="2444" spans="17:25" x14ac:dyDescent="0.2">
      <c r="Q2444" s="76"/>
      <c r="S2444" s="76"/>
      <c r="T2444" s="76"/>
      <c r="U2444" s="76"/>
      <c r="V2444" s="76"/>
      <c r="X2444" s="91"/>
      <c r="Y2444" s="91"/>
    </row>
    <row r="2445" spans="17:25" x14ac:dyDescent="0.2">
      <c r="Q2445" s="76"/>
      <c r="S2445" s="76"/>
      <c r="T2445" s="76"/>
      <c r="U2445" s="76"/>
      <c r="V2445" s="76"/>
      <c r="X2445" s="91"/>
      <c r="Y2445" s="91"/>
    </row>
    <row r="2446" spans="17:25" x14ac:dyDescent="0.2">
      <c r="Q2446" s="76"/>
      <c r="S2446" s="76"/>
      <c r="T2446" s="76"/>
      <c r="U2446" s="76"/>
      <c r="V2446" s="76"/>
      <c r="X2446" s="91"/>
      <c r="Y2446" s="91"/>
    </row>
    <row r="2447" spans="17:25" x14ac:dyDescent="0.2">
      <c r="Q2447" s="76"/>
      <c r="S2447" s="76"/>
      <c r="T2447" s="76"/>
      <c r="U2447" s="76"/>
      <c r="V2447" s="76"/>
      <c r="X2447" s="91"/>
      <c r="Y2447" s="91"/>
    </row>
    <row r="2448" spans="17:25" x14ac:dyDescent="0.2">
      <c r="Q2448" s="76"/>
      <c r="S2448" s="76"/>
      <c r="T2448" s="76"/>
      <c r="U2448" s="76"/>
      <c r="V2448" s="76"/>
      <c r="X2448" s="91"/>
      <c r="Y2448" s="91"/>
    </row>
    <row r="2449" spans="17:25" x14ac:dyDescent="0.2">
      <c r="Q2449" s="76"/>
      <c r="S2449" s="76"/>
      <c r="T2449" s="76"/>
      <c r="U2449" s="76"/>
      <c r="V2449" s="76"/>
      <c r="X2449" s="91"/>
      <c r="Y2449" s="91"/>
    </row>
    <row r="2450" spans="17:25" x14ac:dyDescent="0.2">
      <c r="Q2450" s="76"/>
      <c r="S2450" s="76"/>
      <c r="T2450" s="76"/>
      <c r="U2450" s="76"/>
      <c r="V2450" s="76"/>
      <c r="X2450" s="91"/>
      <c r="Y2450" s="91"/>
    </row>
    <row r="2451" spans="17:25" x14ac:dyDescent="0.2">
      <c r="Q2451" s="76"/>
      <c r="S2451" s="76"/>
      <c r="T2451" s="76"/>
      <c r="U2451" s="76"/>
      <c r="V2451" s="76"/>
      <c r="X2451" s="91"/>
      <c r="Y2451" s="91"/>
    </row>
    <row r="2452" spans="17:25" x14ac:dyDescent="0.2">
      <c r="Q2452" s="76"/>
      <c r="S2452" s="76"/>
      <c r="T2452" s="76"/>
      <c r="U2452" s="76"/>
      <c r="V2452" s="76"/>
      <c r="X2452" s="91"/>
      <c r="Y2452" s="91"/>
    </row>
    <row r="2453" spans="17:25" x14ac:dyDescent="0.2">
      <c r="Q2453" s="76"/>
      <c r="S2453" s="76"/>
      <c r="T2453" s="76"/>
      <c r="U2453" s="76"/>
      <c r="V2453" s="76"/>
      <c r="X2453" s="91"/>
      <c r="Y2453" s="91"/>
    </row>
    <row r="2454" spans="17:25" x14ac:dyDescent="0.2">
      <c r="Q2454" s="76"/>
      <c r="S2454" s="76"/>
      <c r="T2454" s="76"/>
      <c r="U2454" s="76"/>
      <c r="V2454" s="76"/>
      <c r="X2454" s="91"/>
      <c r="Y2454" s="91"/>
    </row>
    <row r="2455" spans="17:25" x14ac:dyDescent="0.2">
      <c r="Q2455" s="76"/>
      <c r="S2455" s="76"/>
      <c r="T2455" s="76"/>
      <c r="U2455" s="76"/>
      <c r="V2455" s="76"/>
      <c r="X2455" s="91"/>
      <c r="Y2455" s="91"/>
    </row>
    <row r="2456" spans="17:25" x14ac:dyDescent="0.2">
      <c r="Q2456" s="76"/>
      <c r="S2456" s="76"/>
      <c r="T2456" s="76"/>
      <c r="U2456" s="76"/>
      <c r="V2456" s="76"/>
      <c r="X2456" s="91"/>
      <c r="Y2456" s="91"/>
    </row>
    <row r="2457" spans="17:25" x14ac:dyDescent="0.2">
      <c r="Q2457" s="76"/>
      <c r="S2457" s="76"/>
      <c r="T2457" s="76"/>
      <c r="U2457" s="76"/>
      <c r="V2457" s="76"/>
      <c r="X2457" s="91"/>
      <c r="Y2457" s="91"/>
    </row>
    <row r="2458" spans="17:25" x14ac:dyDescent="0.2">
      <c r="Q2458" s="76"/>
      <c r="S2458" s="76"/>
      <c r="T2458" s="76"/>
      <c r="U2458" s="76"/>
      <c r="V2458" s="76"/>
      <c r="X2458" s="91"/>
      <c r="Y2458" s="91"/>
    </row>
    <row r="2459" spans="17:25" x14ac:dyDescent="0.2">
      <c r="Q2459" s="76"/>
      <c r="S2459" s="76"/>
      <c r="T2459" s="76"/>
      <c r="U2459" s="76"/>
      <c r="V2459" s="76"/>
      <c r="X2459" s="91"/>
      <c r="Y2459" s="91"/>
    </row>
    <row r="2460" spans="17:25" x14ac:dyDescent="0.2">
      <c r="Q2460" s="76"/>
      <c r="S2460" s="76"/>
      <c r="T2460" s="76"/>
      <c r="U2460" s="76"/>
      <c r="V2460" s="76"/>
      <c r="X2460" s="91"/>
      <c r="Y2460" s="91"/>
    </row>
    <row r="2461" spans="17:25" x14ac:dyDescent="0.2">
      <c r="Q2461" s="76"/>
      <c r="S2461" s="76"/>
      <c r="T2461" s="76"/>
      <c r="U2461" s="76"/>
      <c r="V2461" s="76"/>
      <c r="X2461" s="91"/>
      <c r="Y2461" s="91"/>
    </row>
    <row r="2462" spans="17:25" x14ac:dyDescent="0.2">
      <c r="Q2462" s="76"/>
      <c r="S2462" s="76"/>
      <c r="T2462" s="76"/>
      <c r="U2462" s="76"/>
      <c r="V2462" s="76"/>
      <c r="X2462" s="91"/>
      <c r="Y2462" s="91"/>
    </row>
    <row r="2463" spans="17:25" x14ac:dyDescent="0.2">
      <c r="Q2463" s="76"/>
      <c r="S2463" s="76"/>
      <c r="T2463" s="76"/>
      <c r="U2463" s="76"/>
      <c r="V2463" s="76"/>
      <c r="X2463" s="91"/>
      <c r="Y2463" s="91"/>
    </row>
    <row r="2464" spans="17:25" x14ac:dyDescent="0.2">
      <c r="Q2464" s="76"/>
      <c r="S2464" s="76"/>
      <c r="T2464" s="76"/>
      <c r="U2464" s="76"/>
      <c r="V2464" s="76"/>
      <c r="X2464" s="91"/>
      <c r="Y2464" s="91"/>
    </row>
    <row r="2465" spans="17:25" x14ac:dyDescent="0.2">
      <c r="Q2465" s="76"/>
      <c r="S2465" s="76"/>
      <c r="T2465" s="76"/>
      <c r="U2465" s="76"/>
      <c r="V2465" s="76"/>
      <c r="X2465" s="91"/>
      <c r="Y2465" s="91"/>
    </row>
    <row r="2466" spans="17:25" x14ac:dyDescent="0.2">
      <c r="Q2466" s="76"/>
      <c r="S2466" s="76"/>
      <c r="T2466" s="76"/>
      <c r="U2466" s="76"/>
      <c r="V2466" s="76"/>
      <c r="X2466" s="91"/>
      <c r="Y2466" s="91"/>
    </row>
    <row r="2467" spans="17:25" x14ac:dyDescent="0.2">
      <c r="Q2467" s="76"/>
      <c r="S2467" s="76"/>
      <c r="T2467" s="76"/>
      <c r="U2467" s="76"/>
      <c r="V2467" s="76"/>
      <c r="X2467" s="91"/>
      <c r="Y2467" s="91"/>
    </row>
    <row r="2468" spans="17:25" x14ac:dyDescent="0.2">
      <c r="Q2468" s="76"/>
      <c r="S2468" s="76"/>
      <c r="T2468" s="76"/>
      <c r="U2468" s="76"/>
      <c r="V2468" s="76"/>
      <c r="X2468" s="91"/>
      <c r="Y2468" s="91"/>
    </row>
    <row r="2469" spans="17:25" x14ac:dyDescent="0.2">
      <c r="Q2469" s="76"/>
      <c r="S2469" s="76"/>
      <c r="T2469" s="76"/>
      <c r="U2469" s="76"/>
      <c r="V2469" s="76"/>
      <c r="X2469" s="91"/>
      <c r="Y2469" s="91"/>
    </row>
    <row r="2470" spans="17:25" x14ac:dyDescent="0.2">
      <c r="Q2470" s="76"/>
      <c r="S2470" s="76"/>
      <c r="T2470" s="76"/>
      <c r="U2470" s="76"/>
      <c r="V2470" s="76"/>
      <c r="X2470" s="91"/>
      <c r="Y2470" s="91"/>
    </row>
    <row r="2471" spans="17:25" x14ac:dyDescent="0.2">
      <c r="Q2471" s="76"/>
      <c r="S2471" s="76"/>
      <c r="T2471" s="76"/>
      <c r="U2471" s="76"/>
      <c r="V2471" s="76"/>
      <c r="X2471" s="91"/>
      <c r="Y2471" s="91"/>
    </row>
    <row r="2472" spans="17:25" x14ac:dyDescent="0.2">
      <c r="Q2472" s="76"/>
      <c r="S2472" s="76"/>
      <c r="T2472" s="76"/>
      <c r="U2472" s="76"/>
      <c r="V2472" s="76"/>
      <c r="X2472" s="91"/>
      <c r="Y2472" s="91"/>
    </row>
    <row r="2473" spans="17:25" x14ac:dyDescent="0.2">
      <c r="Q2473" s="76"/>
      <c r="S2473" s="76"/>
      <c r="T2473" s="76"/>
      <c r="U2473" s="76"/>
      <c r="V2473" s="76"/>
      <c r="X2473" s="91"/>
      <c r="Y2473" s="91"/>
    </row>
    <row r="2474" spans="17:25" x14ac:dyDescent="0.2">
      <c r="Q2474" s="76"/>
      <c r="S2474" s="76"/>
      <c r="T2474" s="76"/>
      <c r="U2474" s="76"/>
      <c r="V2474" s="76"/>
      <c r="X2474" s="91"/>
      <c r="Y2474" s="91"/>
    </row>
    <row r="2475" spans="17:25" x14ac:dyDescent="0.2">
      <c r="Q2475" s="76"/>
      <c r="S2475" s="76"/>
      <c r="T2475" s="76"/>
      <c r="U2475" s="76"/>
      <c r="V2475" s="76"/>
      <c r="X2475" s="91"/>
      <c r="Y2475" s="91"/>
    </row>
    <row r="2476" spans="17:25" x14ac:dyDescent="0.2">
      <c r="Q2476" s="76"/>
      <c r="S2476" s="76"/>
      <c r="T2476" s="76"/>
      <c r="U2476" s="76"/>
      <c r="V2476" s="76"/>
      <c r="X2476" s="91"/>
      <c r="Y2476" s="91"/>
    </row>
    <row r="2477" spans="17:25" x14ac:dyDescent="0.2">
      <c r="Q2477" s="76"/>
      <c r="S2477" s="76"/>
      <c r="T2477" s="76"/>
      <c r="U2477" s="76"/>
      <c r="V2477" s="76"/>
      <c r="X2477" s="91"/>
      <c r="Y2477" s="91"/>
    </row>
    <row r="2478" spans="17:25" x14ac:dyDescent="0.2">
      <c r="Q2478" s="76"/>
      <c r="S2478" s="76"/>
      <c r="T2478" s="76"/>
      <c r="U2478" s="76"/>
      <c r="V2478" s="76"/>
      <c r="X2478" s="91"/>
      <c r="Y2478" s="91"/>
    </row>
    <row r="2479" spans="17:25" x14ac:dyDescent="0.2">
      <c r="Q2479" s="76"/>
      <c r="S2479" s="76"/>
      <c r="T2479" s="76"/>
      <c r="U2479" s="76"/>
      <c r="V2479" s="76"/>
      <c r="X2479" s="91"/>
      <c r="Y2479" s="91"/>
    </row>
    <row r="2480" spans="17:25" x14ac:dyDescent="0.2">
      <c r="Q2480" s="76"/>
      <c r="S2480" s="76"/>
      <c r="T2480" s="76"/>
      <c r="U2480" s="76"/>
      <c r="V2480" s="76"/>
      <c r="X2480" s="91"/>
      <c r="Y2480" s="91"/>
    </row>
    <row r="2481" spans="17:25" x14ac:dyDescent="0.2">
      <c r="Q2481" s="76"/>
      <c r="S2481" s="76"/>
      <c r="T2481" s="76"/>
      <c r="U2481" s="76"/>
      <c r="V2481" s="76"/>
      <c r="X2481" s="91"/>
      <c r="Y2481" s="91"/>
    </row>
    <row r="2482" spans="17:25" x14ac:dyDescent="0.2">
      <c r="Q2482" s="76"/>
      <c r="S2482" s="76"/>
      <c r="T2482" s="76"/>
      <c r="U2482" s="76"/>
      <c r="V2482" s="76"/>
      <c r="X2482" s="91"/>
      <c r="Y2482" s="91"/>
    </row>
    <row r="2483" spans="17:25" x14ac:dyDescent="0.2">
      <c r="Q2483" s="76"/>
      <c r="S2483" s="76"/>
      <c r="T2483" s="76"/>
      <c r="U2483" s="76"/>
      <c r="V2483" s="76"/>
      <c r="X2483" s="91"/>
      <c r="Y2483" s="91"/>
    </row>
    <row r="2484" spans="17:25" x14ac:dyDescent="0.2">
      <c r="Q2484" s="76"/>
      <c r="S2484" s="76"/>
      <c r="T2484" s="76"/>
      <c r="U2484" s="76"/>
      <c r="V2484" s="76"/>
      <c r="X2484" s="91"/>
      <c r="Y2484" s="91"/>
    </row>
    <row r="2485" spans="17:25" x14ac:dyDescent="0.2">
      <c r="Q2485" s="76"/>
      <c r="S2485" s="76"/>
      <c r="T2485" s="76"/>
      <c r="U2485" s="76"/>
      <c r="V2485" s="76"/>
      <c r="X2485" s="91"/>
      <c r="Y2485" s="91"/>
    </row>
    <row r="2486" spans="17:25" x14ac:dyDescent="0.2">
      <c r="Q2486" s="76"/>
      <c r="S2486" s="76"/>
      <c r="T2486" s="76"/>
      <c r="U2486" s="76"/>
      <c r="V2486" s="76"/>
      <c r="X2486" s="91"/>
      <c r="Y2486" s="91"/>
    </row>
    <row r="2487" spans="17:25" x14ac:dyDescent="0.2">
      <c r="Q2487" s="76"/>
      <c r="S2487" s="76"/>
      <c r="T2487" s="76"/>
      <c r="U2487" s="76"/>
      <c r="V2487" s="76"/>
      <c r="X2487" s="91"/>
      <c r="Y2487" s="91"/>
    </row>
    <row r="2488" spans="17:25" x14ac:dyDescent="0.2">
      <c r="Q2488" s="76"/>
      <c r="S2488" s="76"/>
      <c r="T2488" s="76"/>
      <c r="U2488" s="76"/>
      <c r="V2488" s="76"/>
      <c r="X2488" s="91"/>
      <c r="Y2488" s="91"/>
    </row>
    <row r="2489" spans="17:25" x14ac:dyDescent="0.2">
      <c r="Q2489" s="76"/>
      <c r="S2489" s="76"/>
      <c r="T2489" s="76"/>
      <c r="U2489" s="76"/>
      <c r="V2489" s="76"/>
      <c r="X2489" s="91"/>
      <c r="Y2489" s="91"/>
    </row>
    <row r="2490" spans="17:25" x14ac:dyDescent="0.2">
      <c r="Q2490" s="76"/>
      <c r="S2490" s="76"/>
      <c r="T2490" s="76"/>
      <c r="U2490" s="76"/>
      <c r="V2490" s="76"/>
      <c r="X2490" s="91"/>
      <c r="Y2490" s="91"/>
    </row>
    <row r="2491" spans="17:25" x14ac:dyDescent="0.2">
      <c r="Q2491" s="76"/>
      <c r="S2491" s="76"/>
      <c r="T2491" s="76"/>
      <c r="U2491" s="76"/>
      <c r="V2491" s="76"/>
      <c r="X2491" s="91"/>
      <c r="Y2491" s="91"/>
    </row>
    <row r="2492" spans="17:25" x14ac:dyDescent="0.2">
      <c r="Q2492" s="76"/>
      <c r="S2492" s="76"/>
      <c r="T2492" s="76"/>
      <c r="U2492" s="76"/>
      <c r="V2492" s="76"/>
      <c r="X2492" s="91"/>
      <c r="Y2492" s="91"/>
    </row>
    <row r="2493" spans="17:25" x14ac:dyDescent="0.2">
      <c r="Q2493" s="76"/>
      <c r="S2493" s="76"/>
      <c r="T2493" s="76"/>
      <c r="U2493" s="76"/>
      <c r="V2493" s="76"/>
      <c r="X2493" s="91"/>
      <c r="Y2493" s="91"/>
    </row>
    <row r="2494" spans="17:25" x14ac:dyDescent="0.2">
      <c r="Q2494" s="76"/>
      <c r="S2494" s="76"/>
      <c r="T2494" s="76"/>
      <c r="U2494" s="76"/>
      <c r="V2494" s="76"/>
      <c r="X2494" s="91"/>
      <c r="Y2494" s="91"/>
    </row>
    <row r="2495" spans="17:25" x14ac:dyDescent="0.2">
      <c r="Q2495" s="76"/>
      <c r="S2495" s="76"/>
      <c r="T2495" s="76"/>
      <c r="U2495" s="76"/>
      <c r="V2495" s="76"/>
      <c r="X2495" s="91"/>
      <c r="Y2495" s="91"/>
    </row>
    <row r="2496" spans="17:25" x14ac:dyDescent="0.2">
      <c r="Q2496" s="76"/>
      <c r="S2496" s="76"/>
      <c r="T2496" s="76"/>
      <c r="U2496" s="76"/>
      <c r="V2496" s="76"/>
      <c r="X2496" s="91"/>
      <c r="Y2496" s="91"/>
    </row>
    <row r="2497" spans="17:25" x14ac:dyDescent="0.2">
      <c r="Q2497" s="76"/>
      <c r="S2497" s="76"/>
      <c r="T2497" s="76"/>
      <c r="U2497" s="76"/>
      <c r="V2497" s="76"/>
      <c r="X2497" s="91"/>
      <c r="Y2497" s="91"/>
    </row>
    <row r="2498" spans="17:25" x14ac:dyDescent="0.2">
      <c r="Q2498" s="76"/>
      <c r="S2498" s="76"/>
      <c r="T2498" s="76"/>
      <c r="U2498" s="76"/>
      <c r="V2498" s="76"/>
      <c r="X2498" s="91"/>
      <c r="Y2498" s="91"/>
    </row>
    <row r="2499" spans="17:25" x14ac:dyDescent="0.2">
      <c r="Q2499" s="76"/>
      <c r="S2499" s="76"/>
      <c r="T2499" s="76"/>
      <c r="U2499" s="76"/>
      <c r="V2499" s="76"/>
      <c r="X2499" s="91"/>
      <c r="Y2499" s="91"/>
    </row>
    <row r="2500" spans="17:25" x14ac:dyDescent="0.2">
      <c r="Q2500" s="76"/>
      <c r="S2500" s="76"/>
      <c r="T2500" s="76"/>
      <c r="U2500" s="76"/>
      <c r="V2500" s="76"/>
      <c r="X2500" s="91"/>
      <c r="Y2500" s="91"/>
    </row>
    <row r="2501" spans="17:25" x14ac:dyDescent="0.2">
      <c r="Q2501" s="76"/>
      <c r="S2501" s="76"/>
      <c r="T2501" s="76"/>
      <c r="U2501" s="76"/>
      <c r="V2501" s="76"/>
      <c r="X2501" s="91"/>
      <c r="Y2501" s="91"/>
    </row>
    <row r="2502" spans="17:25" x14ac:dyDescent="0.2">
      <c r="Q2502" s="76"/>
      <c r="S2502" s="76"/>
      <c r="T2502" s="76"/>
      <c r="U2502" s="76"/>
      <c r="V2502" s="76"/>
      <c r="X2502" s="91"/>
      <c r="Y2502" s="91"/>
    </row>
    <row r="2503" spans="17:25" x14ac:dyDescent="0.2">
      <c r="Q2503" s="76"/>
      <c r="S2503" s="76"/>
      <c r="T2503" s="76"/>
      <c r="U2503" s="76"/>
      <c r="V2503" s="76"/>
      <c r="X2503" s="91"/>
      <c r="Y2503" s="91"/>
    </row>
    <row r="2504" spans="17:25" x14ac:dyDescent="0.2">
      <c r="Q2504" s="76"/>
      <c r="S2504" s="76"/>
      <c r="T2504" s="76"/>
      <c r="U2504" s="76"/>
      <c r="V2504" s="76"/>
      <c r="X2504" s="91"/>
      <c r="Y2504" s="91"/>
    </row>
    <row r="2505" spans="17:25" x14ac:dyDescent="0.2">
      <c r="Q2505" s="76"/>
      <c r="S2505" s="76"/>
      <c r="T2505" s="76"/>
      <c r="U2505" s="76"/>
      <c r="V2505" s="76"/>
      <c r="X2505" s="91"/>
      <c r="Y2505" s="91"/>
    </row>
    <row r="2506" spans="17:25" x14ac:dyDescent="0.2">
      <c r="Q2506" s="76"/>
      <c r="S2506" s="76"/>
      <c r="T2506" s="76"/>
      <c r="U2506" s="76"/>
      <c r="V2506" s="76"/>
      <c r="X2506" s="91"/>
      <c r="Y2506" s="91"/>
    </row>
    <row r="2507" spans="17:25" x14ac:dyDescent="0.2">
      <c r="Q2507" s="76"/>
      <c r="S2507" s="76"/>
      <c r="T2507" s="76"/>
      <c r="U2507" s="76"/>
      <c r="V2507" s="76"/>
      <c r="X2507" s="91"/>
      <c r="Y2507" s="91"/>
    </row>
    <row r="2508" spans="17:25" x14ac:dyDescent="0.2">
      <c r="Q2508" s="76"/>
      <c r="S2508" s="76"/>
      <c r="T2508" s="76"/>
      <c r="U2508" s="76"/>
      <c r="V2508" s="76"/>
      <c r="X2508" s="91"/>
      <c r="Y2508" s="91"/>
    </row>
    <row r="2509" spans="17:25" x14ac:dyDescent="0.2">
      <c r="Q2509" s="76"/>
      <c r="S2509" s="76"/>
      <c r="T2509" s="76"/>
      <c r="U2509" s="76"/>
      <c r="V2509" s="76"/>
      <c r="X2509" s="91"/>
      <c r="Y2509" s="91"/>
    </row>
    <row r="2510" spans="17:25" x14ac:dyDescent="0.2">
      <c r="Q2510" s="76"/>
      <c r="S2510" s="76"/>
      <c r="T2510" s="76"/>
      <c r="U2510" s="76"/>
      <c r="V2510" s="76"/>
      <c r="X2510" s="91"/>
      <c r="Y2510" s="91"/>
    </row>
    <row r="2511" spans="17:25" x14ac:dyDescent="0.2">
      <c r="Q2511" s="76"/>
      <c r="S2511" s="76"/>
      <c r="T2511" s="76"/>
      <c r="U2511" s="76"/>
      <c r="V2511" s="76"/>
      <c r="X2511" s="91"/>
      <c r="Y2511" s="91"/>
    </row>
    <row r="2512" spans="17:25" x14ac:dyDescent="0.2">
      <c r="Q2512" s="76"/>
      <c r="S2512" s="76"/>
      <c r="T2512" s="76"/>
      <c r="U2512" s="76"/>
      <c r="V2512" s="76"/>
      <c r="X2512" s="91"/>
      <c r="Y2512" s="91"/>
    </row>
    <row r="2513" spans="17:25" x14ac:dyDescent="0.2">
      <c r="Q2513" s="76"/>
      <c r="S2513" s="76"/>
      <c r="T2513" s="76"/>
      <c r="U2513" s="76"/>
      <c r="V2513" s="76"/>
      <c r="X2513" s="91"/>
      <c r="Y2513" s="91"/>
    </row>
    <row r="2514" spans="17:25" x14ac:dyDescent="0.2">
      <c r="Q2514" s="76"/>
      <c r="S2514" s="76"/>
      <c r="T2514" s="76"/>
      <c r="U2514" s="76"/>
      <c r="V2514" s="76"/>
      <c r="X2514" s="91"/>
      <c r="Y2514" s="91"/>
    </row>
    <row r="2515" spans="17:25" x14ac:dyDescent="0.2">
      <c r="Q2515" s="76"/>
      <c r="S2515" s="76"/>
      <c r="T2515" s="76"/>
      <c r="U2515" s="76"/>
      <c r="V2515" s="76"/>
      <c r="X2515" s="91"/>
      <c r="Y2515" s="91"/>
    </row>
    <row r="2516" spans="17:25" x14ac:dyDescent="0.2">
      <c r="Q2516" s="76"/>
      <c r="S2516" s="76"/>
      <c r="T2516" s="76"/>
      <c r="U2516" s="76"/>
      <c r="V2516" s="76"/>
      <c r="X2516" s="91"/>
      <c r="Y2516" s="91"/>
    </row>
    <row r="2517" spans="17:25" x14ac:dyDescent="0.2">
      <c r="Q2517" s="76"/>
      <c r="S2517" s="76"/>
      <c r="T2517" s="76"/>
      <c r="U2517" s="76"/>
      <c r="V2517" s="76"/>
      <c r="X2517" s="91"/>
      <c r="Y2517" s="91"/>
    </row>
    <row r="2518" spans="17:25" x14ac:dyDescent="0.2">
      <c r="Q2518" s="76"/>
      <c r="S2518" s="76"/>
      <c r="T2518" s="76"/>
      <c r="U2518" s="76"/>
      <c r="V2518" s="76"/>
      <c r="X2518" s="91"/>
      <c r="Y2518" s="91"/>
    </row>
    <row r="2519" spans="17:25" x14ac:dyDescent="0.2">
      <c r="Q2519" s="76"/>
      <c r="S2519" s="76"/>
      <c r="T2519" s="76"/>
      <c r="U2519" s="76"/>
      <c r="V2519" s="76"/>
      <c r="X2519" s="91"/>
      <c r="Y2519" s="91"/>
    </row>
    <row r="2520" spans="17:25" x14ac:dyDescent="0.2">
      <c r="Q2520" s="76"/>
      <c r="S2520" s="76"/>
      <c r="T2520" s="76"/>
      <c r="U2520" s="76"/>
      <c r="V2520" s="76"/>
      <c r="X2520" s="91"/>
      <c r="Y2520" s="91"/>
    </row>
    <row r="2521" spans="17:25" x14ac:dyDescent="0.2">
      <c r="Q2521" s="76"/>
      <c r="S2521" s="76"/>
      <c r="T2521" s="76"/>
      <c r="U2521" s="76"/>
      <c r="V2521" s="76"/>
      <c r="X2521" s="91"/>
      <c r="Y2521" s="91"/>
    </row>
    <row r="2522" spans="17:25" x14ac:dyDescent="0.2">
      <c r="Q2522" s="76"/>
      <c r="S2522" s="76"/>
      <c r="T2522" s="76"/>
      <c r="U2522" s="76"/>
      <c r="V2522" s="76"/>
      <c r="X2522" s="91"/>
      <c r="Y2522" s="91"/>
    </row>
    <row r="2523" spans="17:25" x14ac:dyDescent="0.2">
      <c r="Q2523" s="76"/>
      <c r="S2523" s="76"/>
      <c r="T2523" s="76"/>
      <c r="U2523" s="76"/>
      <c r="V2523" s="76"/>
      <c r="X2523" s="91"/>
      <c r="Y2523" s="91"/>
    </row>
    <row r="2524" spans="17:25" x14ac:dyDescent="0.2">
      <c r="Q2524" s="76"/>
      <c r="S2524" s="76"/>
      <c r="T2524" s="76"/>
      <c r="U2524" s="76"/>
      <c r="V2524" s="76"/>
      <c r="X2524" s="91"/>
      <c r="Y2524" s="91"/>
    </row>
    <row r="2525" spans="17:25" x14ac:dyDescent="0.2">
      <c r="Q2525" s="76"/>
      <c r="S2525" s="76"/>
      <c r="T2525" s="76"/>
      <c r="U2525" s="76"/>
      <c r="V2525" s="76"/>
      <c r="X2525" s="91"/>
      <c r="Y2525" s="91"/>
    </row>
    <row r="2526" spans="17:25" x14ac:dyDescent="0.2">
      <c r="Q2526" s="76"/>
      <c r="S2526" s="76"/>
      <c r="T2526" s="76"/>
      <c r="U2526" s="76"/>
      <c r="V2526" s="76"/>
      <c r="X2526" s="91"/>
      <c r="Y2526" s="91"/>
    </row>
    <row r="2527" spans="17:25" x14ac:dyDescent="0.2">
      <c r="Q2527" s="76"/>
      <c r="S2527" s="76"/>
      <c r="T2527" s="76"/>
      <c r="U2527" s="76"/>
      <c r="V2527" s="76"/>
      <c r="X2527" s="91"/>
      <c r="Y2527" s="91"/>
    </row>
    <row r="2528" spans="17:25" x14ac:dyDescent="0.2">
      <c r="Q2528" s="76"/>
      <c r="S2528" s="76"/>
      <c r="T2528" s="76"/>
      <c r="U2528" s="76"/>
      <c r="V2528" s="76"/>
      <c r="X2528" s="91"/>
      <c r="Y2528" s="91"/>
    </row>
    <row r="2529" spans="17:25" x14ac:dyDescent="0.2">
      <c r="Q2529" s="76"/>
      <c r="S2529" s="76"/>
      <c r="T2529" s="76"/>
      <c r="U2529" s="76"/>
      <c r="V2529" s="76"/>
      <c r="X2529" s="91"/>
      <c r="Y2529" s="91"/>
    </row>
    <row r="2530" spans="17:25" x14ac:dyDescent="0.2">
      <c r="Q2530" s="76"/>
      <c r="S2530" s="76"/>
      <c r="T2530" s="76"/>
      <c r="U2530" s="76"/>
      <c r="V2530" s="76"/>
      <c r="X2530" s="91"/>
      <c r="Y2530" s="91"/>
    </row>
    <row r="2531" spans="17:25" x14ac:dyDescent="0.2">
      <c r="Q2531" s="76"/>
      <c r="S2531" s="76"/>
      <c r="T2531" s="76"/>
      <c r="U2531" s="76"/>
      <c r="V2531" s="76"/>
      <c r="X2531" s="91"/>
      <c r="Y2531" s="91"/>
    </row>
    <row r="2532" spans="17:25" x14ac:dyDescent="0.2">
      <c r="Q2532" s="76"/>
      <c r="S2532" s="76"/>
      <c r="T2532" s="76"/>
      <c r="U2532" s="76"/>
      <c r="V2532" s="76"/>
      <c r="X2532" s="91"/>
      <c r="Y2532" s="91"/>
    </row>
    <row r="2533" spans="17:25" x14ac:dyDescent="0.2">
      <c r="Q2533" s="76"/>
      <c r="S2533" s="76"/>
      <c r="T2533" s="76"/>
      <c r="U2533" s="76"/>
      <c r="V2533" s="76"/>
      <c r="X2533" s="91"/>
      <c r="Y2533" s="91"/>
    </row>
    <row r="2534" spans="17:25" x14ac:dyDescent="0.2">
      <c r="Q2534" s="76"/>
      <c r="S2534" s="76"/>
      <c r="T2534" s="76"/>
      <c r="U2534" s="76"/>
      <c r="V2534" s="76"/>
      <c r="X2534" s="91"/>
      <c r="Y2534" s="91"/>
    </row>
    <row r="2535" spans="17:25" x14ac:dyDescent="0.2">
      <c r="Q2535" s="76"/>
      <c r="S2535" s="76"/>
      <c r="T2535" s="76"/>
      <c r="U2535" s="76"/>
      <c r="V2535" s="76"/>
      <c r="X2535" s="91"/>
      <c r="Y2535" s="91"/>
    </row>
    <row r="2536" spans="17:25" x14ac:dyDescent="0.2">
      <c r="Q2536" s="76"/>
      <c r="S2536" s="76"/>
      <c r="T2536" s="76"/>
      <c r="U2536" s="76"/>
      <c r="V2536" s="76"/>
      <c r="X2536" s="91"/>
      <c r="Y2536" s="91"/>
    </row>
    <row r="2537" spans="17:25" x14ac:dyDescent="0.2">
      <c r="Q2537" s="76"/>
      <c r="S2537" s="76"/>
      <c r="T2537" s="76"/>
      <c r="U2537" s="76"/>
      <c r="V2537" s="76"/>
      <c r="X2537" s="91"/>
      <c r="Y2537" s="91"/>
    </row>
    <row r="2538" spans="17:25" x14ac:dyDescent="0.2">
      <c r="Q2538" s="76"/>
      <c r="S2538" s="76"/>
      <c r="T2538" s="76"/>
      <c r="U2538" s="76"/>
      <c r="V2538" s="76"/>
      <c r="X2538" s="91"/>
      <c r="Y2538" s="91"/>
    </row>
    <row r="2539" spans="17:25" x14ac:dyDescent="0.2">
      <c r="Q2539" s="76"/>
      <c r="S2539" s="76"/>
      <c r="T2539" s="76"/>
      <c r="U2539" s="76"/>
      <c r="V2539" s="76"/>
      <c r="X2539" s="91"/>
      <c r="Y2539" s="91"/>
    </row>
    <row r="2540" spans="17:25" x14ac:dyDescent="0.2">
      <c r="Q2540" s="76"/>
      <c r="S2540" s="76"/>
      <c r="T2540" s="76"/>
      <c r="U2540" s="76"/>
      <c r="V2540" s="76"/>
      <c r="X2540" s="91"/>
      <c r="Y2540" s="91"/>
    </row>
    <row r="2541" spans="17:25" x14ac:dyDescent="0.2">
      <c r="Q2541" s="76"/>
      <c r="S2541" s="76"/>
      <c r="T2541" s="76"/>
      <c r="U2541" s="76"/>
      <c r="V2541" s="76"/>
      <c r="X2541" s="91"/>
      <c r="Y2541" s="91"/>
    </row>
    <row r="2542" spans="17:25" x14ac:dyDescent="0.2">
      <c r="Q2542" s="76"/>
      <c r="S2542" s="76"/>
      <c r="T2542" s="76"/>
      <c r="U2542" s="76"/>
      <c r="V2542" s="76"/>
      <c r="X2542" s="91"/>
      <c r="Y2542" s="91"/>
    </row>
    <row r="2543" spans="17:25" x14ac:dyDescent="0.2">
      <c r="Q2543" s="76"/>
      <c r="S2543" s="76"/>
      <c r="T2543" s="76"/>
      <c r="U2543" s="76"/>
      <c r="V2543" s="76"/>
      <c r="X2543" s="91"/>
      <c r="Y2543" s="91"/>
    </row>
    <row r="2544" spans="17:25" x14ac:dyDescent="0.2">
      <c r="Q2544" s="76"/>
      <c r="S2544" s="76"/>
      <c r="T2544" s="76"/>
      <c r="U2544" s="76"/>
      <c r="V2544" s="76"/>
      <c r="X2544" s="91"/>
      <c r="Y2544" s="91"/>
    </row>
    <row r="2545" spans="17:25" x14ac:dyDescent="0.2">
      <c r="Q2545" s="76"/>
      <c r="S2545" s="76"/>
      <c r="T2545" s="76"/>
      <c r="U2545" s="76"/>
      <c r="V2545" s="76"/>
      <c r="X2545" s="91"/>
      <c r="Y2545" s="91"/>
    </row>
    <row r="2546" spans="17:25" x14ac:dyDescent="0.2">
      <c r="Q2546" s="76"/>
      <c r="S2546" s="76"/>
      <c r="T2546" s="76"/>
      <c r="U2546" s="76"/>
      <c r="V2546" s="76"/>
      <c r="X2546" s="91"/>
      <c r="Y2546" s="91"/>
    </row>
    <row r="2547" spans="17:25" x14ac:dyDescent="0.2">
      <c r="Q2547" s="76"/>
      <c r="S2547" s="76"/>
      <c r="T2547" s="76"/>
      <c r="U2547" s="76"/>
      <c r="V2547" s="76"/>
      <c r="X2547" s="91"/>
      <c r="Y2547" s="91"/>
    </row>
    <row r="2548" spans="17:25" x14ac:dyDescent="0.2">
      <c r="Q2548" s="76"/>
      <c r="S2548" s="76"/>
      <c r="T2548" s="76"/>
      <c r="U2548" s="76"/>
      <c r="V2548" s="76"/>
      <c r="X2548" s="91"/>
      <c r="Y2548" s="91"/>
    </row>
    <row r="2549" spans="17:25" x14ac:dyDescent="0.2">
      <c r="Q2549" s="76"/>
      <c r="S2549" s="76"/>
      <c r="T2549" s="76"/>
      <c r="U2549" s="76"/>
      <c r="V2549" s="76"/>
      <c r="X2549" s="91"/>
      <c r="Y2549" s="91"/>
    </row>
    <row r="2550" spans="17:25" x14ac:dyDescent="0.2">
      <c r="Q2550" s="76"/>
      <c r="S2550" s="76"/>
      <c r="T2550" s="76"/>
      <c r="U2550" s="76"/>
      <c r="V2550" s="76"/>
      <c r="X2550" s="91"/>
      <c r="Y2550" s="91"/>
    </row>
    <row r="2551" spans="17:25" x14ac:dyDescent="0.2">
      <c r="Q2551" s="76"/>
      <c r="S2551" s="76"/>
      <c r="T2551" s="76"/>
      <c r="U2551" s="76"/>
      <c r="V2551" s="76"/>
      <c r="X2551" s="91"/>
      <c r="Y2551" s="91"/>
    </row>
    <row r="2552" spans="17:25" x14ac:dyDescent="0.2">
      <c r="Q2552" s="76"/>
      <c r="S2552" s="76"/>
      <c r="T2552" s="76"/>
      <c r="U2552" s="76"/>
      <c r="V2552" s="76"/>
      <c r="X2552" s="91"/>
      <c r="Y2552" s="91"/>
    </row>
    <row r="2553" spans="17:25" x14ac:dyDescent="0.2">
      <c r="Q2553" s="76"/>
      <c r="S2553" s="76"/>
      <c r="T2553" s="76"/>
      <c r="U2553" s="76"/>
      <c r="V2553" s="76"/>
      <c r="X2553" s="91"/>
      <c r="Y2553" s="91"/>
    </row>
    <row r="2554" spans="17:25" x14ac:dyDescent="0.2">
      <c r="Q2554" s="76"/>
      <c r="S2554" s="76"/>
      <c r="T2554" s="76"/>
      <c r="U2554" s="76"/>
      <c r="V2554" s="76"/>
      <c r="X2554" s="91"/>
      <c r="Y2554" s="91"/>
    </row>
    <row r="2555" spans="17:25" x14ac:dyDescent="0.2">
      <c r="Q2555" s="76"/>
      <c r="S2555" s="76"/>
      <c r="T2555" s="76"/>
      <c r="U2555" s="76"/>
      <c r="V2555" s="76"/>
      <c r="X2555" s="91"/>
      <c r="Y2555" s="91"/>
    </row>
    <row r="2556" spans="17:25" x14ac:dyDescent="0.2">
      <c r="Q2556" s="76"/>
      <c r="S2556" s="76"/>
      <c r="T2556" s="76"/>
      <c r="U2556" s="76"/>
      <c r="V2556" s="76"/>
      <c r="X2556" s="91"/>
      <c r="Y2556" s="91"/>
    </row>
    <row r="2557" spans="17:25" x14ac:dyDescent="0.2">
      <c r="Q2557" s="76"/>
      <c r="S2557" s="76"/>
      <c r="T2557" s="76"/>
      <c r="U2557" s="76"/>
      <c r="V2557" s="76"/>
      <c r="X2557" s="91"/>
      <c r="Y2557" s="91"/>
    </row>
    <row r="2558" spans="17:25" x14ac:dyDescent="0.2">
      <c r="Q2558" s="76"/>
      <c r="S2558" s="76"/>
      <c r="T2558" s="76"/>
      <c r="U2558" s="76"/>
      <c r="V2558" s="76"/>
      <c r="X2558" s="91"/>
      <c r="Y2558" s="91"/>
    </row>
    <row r="2559" spans="17:25" x14ac:dyDescent="0.2">
      <c r="Q2559" s="76"/>
      <c r="S2559" s="76"/>
      <c r="T2559" s="76"/>
      <c r="U2559" s="76"/>
      <c r="V2559" s="76"/>
      <c r="X2559" s="91"/>
      <c r="Y2559" s="91"/>
    </row>
    <row r="2560" spans="17:25" x14ac:dyDescent="0.2">
      <c r="Q2560" s="76"/>
      <c r="S2560" s="76"/>
      <c r="T2560" s="76"/>
      <c r="U2560" s="76"/>
      <c r="V2560" s="76"/>
      <c r="X2560" s="91"/>
      <c r="Y2560" s="91"/>
    </row>
    <row r="2561" spans="17:25" x14ac:dyDescent="0.2">
      <c r="Q2561" s="76"/>
      <c r="S2561" s="76"/>
      <c r="T2561" s="76"/>
      <c r="U2561" s="76"/>
      <c r="V2561" s="76"/>
      <c r="X2561" s="91"/>
      <c r="Y2561" s="91"/>
    </row>
    <row r="2562" spans="17:25" x14ac:dyDescent="0.2">
      <c r="Q2562" s="76"/>
      <c r="S2562" s="76"/>
      <c r="T2562" s="76"/>
      <c r="U2562" s="76"/>
      <c r="V2562" s="76"/>
      <c r="X2562" s="91"/>
      <c r="Y2562" s="91"/>
    </row>
    <row r="2563" spans="17:25" x14ac:dyDescent="0.2">
      <c r="Q2563" s="76"/>
      <c r="S2563" s="76"/>
      <c r="T2563" s="76"/>
      <c r="U2563" s="76"/>
      <c r="V2563" s="76"/>
      <c r="X2563" s="91"/>
      <c r="Y2563" s="91"/>
    </row>
    <row r="2564" spans="17:25" x14ac:dyDescent="0.2">
      <c r="Q2564" s="76"/>
      <c r="S2564" s="76"/>
      <c r="T2564" s="76"/>
      <c r="U2564" s="76"/>
      <c r="V2564" s="76"/>
      <c r="X2564" s="91"/>
      <c r="Y2564" s="91"/>
    </row>
    <row r="2565" spans="17:25" x14ac:dyDescent="0.2">
      <c r="Q2565" s="76"/>
      <c r="S2565" s="76"/>
      <c r="T2565" s="76"/>
      <c r="U2565" s="76"/>
      <c r="V2565" s="76"/>
      <c r="X2565" s="91"/>
      <c r="Y2565" s="91"/>
    </row>
    <row r="2566" spans="17:25" x14ac:dyDescent="0.2">
      <c r="Q2566" s="76"/>
      <c r="S2566" s="76"/>
      <c r="T2566" s="76"/>
      <c r="U2566" s="76"/>
      <c r="V2566" s="76"/>
      <c r="X2566" s="91"/>
      <c r="Y2566" s="91"/>
    </row>
    <row r="2567" spans="17:25" x14ac:dyDescent="0.2">
      <c r="Q2567" s="76"/>
      <c r="S2567" s="76"/>
      <c r="T2567" s="76"/>
      <c r="U2567" s="76"/>
      <c r="V2567" s="76"/>
      <c r="X2567" s="91"/>
      <c r="Y2567" s="91"/>
    </row>
    <row r="2568" spans="17:25" x14ac:dyDescent="0.2">
      <c r="Q2568" s="76"/>
      <c r="S2568" s="76"/>
      <c r="T2568" s="76"/>
      <c r="U2568" s="76"/>
      <c r="V2568" s="76"/>
      <c r="X2568" s="91"/>
      <c r="Y2568" s="91"/>
    </row>
    <row r="2569" spans="17:25" x14ac:dyDescent="0.2">
      <c r="Q2569" s="76"/>
      <c r="S2569" s="76"/>
      <c r="T2569" s="76"/>
      <c r="U2569" s="76"/>
      <c r="V2569" s="76"/>
      <c r="X2569" s="91"/>
      <c r="Y2569" s="91"/>
    </row>
    <row r="2570" spans="17:25" x14ac:dyDescent="0.2">
      <c r="Q2570" s="76"/>
      <c r="S2570" s="76"/>
      <c r="T2570" s="76"/>
      <c r="U2570" s="76"/>
      <c r="V2570" s="76"/>
      <c r="X2570" s="91"/>
      <c r="Y2570" s="91"/>
    </row>
    <row r="2571" spans="17:25" x14ac:dyDescent="0.2">
      <c r="Q2571" s="76"/>
      <c r="S2571" s="76"/>
      <c r="T2571" s="76"/>
      <c r="U2571" s="76"/>
      <c r="V2571" s="76"/>
      <c r="X2571" s="91"/>
      <c r="Y2571" s="91"/>
    </row>
    <row r="2572" spans="17:25" x14ac:dyDescent="0.2">
      <c r="Q2572" s="76"/>
      <c r="S2572" s="76"/>
      <c r="T2572" s="76"/>
      <c r="U2572" s="76"/>
      <c r="V2572" s="76"/>
      <c r="X2572" s="91"/>
      <c r="Y2572" s="91"/>
    </row>
    <row r="2573" spans="17:25" x14ac:dyDescent="0.2">
      <c r="Q2573" s="76"/>
      <c r="S2573" s="76"/>
      <c r="T2573" s="76"/>
      <c r="U2573" s="76"/>
      <c r="V2573" s="76"/>
      <c r="X2573" s="91"/>
      <c r="Y2573" s="91"/>
    </row>
    <row r="2574" spans="17:25" x14ac:dyDescent="0.2">
      <c r="Q2574" s="76"/>
      <c r="S2574" s="76"/>
      <c r="T2574" s="76"/>
      <c r="U2574" s="76"/>
      <c r="V2574" s="76"/>
      <c r="X2574" s="91"/>
      <c r="Y2574" s="91"/>
    </row>
    <row r="2575" spans="17:25" x14ac:dyDescent="0.2">
      <c r="Q2575" s="76"/>
      <c r="S2575" s="76"/>
      <c r="T2575" s="76"/>
      <c r="U2575" s="76"/>
      <c r="V2575" s="76"/>
      <c r="X2575" s="91"/>
      <c r="Y2575" s="91"/>
    </row>
    <row r="2576" spans="17:25" x14ac:dyDescent="0.2">
      <c r="Q2576" s="76"/>
      <c r="S2576" s="76"/>
      <c r="T2576" s="76"/>
      <c r="U2576" s="76"/>
      <c r="V2576" s="76"/>
      <c r="X2576" s="91"/>
      <c r="Y2576" s="91"/>
    </row>
    <row r="2577" spans="17:25" x14ac:dyDescent="0.2">
      <c r="Q2577" s="76"/>
      <c r="S2577" s="76"/>
      <c r="T2577" s="76"/>
      <c r="U2577" s="76"/>
      <c r="V2577" s="76"/>
      <c r="X2577" s="91"/>
      <c r="Y2577" s="91"/>
    </row>
    <row r="2578" spans="17:25" x14ac:dyDescent="0.2">
      <c r="Q2578" s="76"/>
      <c r="S2578" s="76"/>
      <c r="T2578" s="76"/>
      <c r="U2578" s="76"/>
      <c r="V2578" s="76"/>
      <c r="X2578" s="91"/>
      <c r="Y2578" s="91"/>
    </row>
    <row r="2579" spans="17:25" x14ac:dyDescent="0.2">
      <c r="Q2579" s="76"/>
      <c r="S2579" s="76"/>
      <c r="T2579" s="76"/>
      <c r="U2579" s="76"/>
      <c r="V2579" s="76"/>
      <c r="X2579" s="91"/>
      <c r="Y2579" s="91"/>
    </row>
    <row r="2580" spans="17:25" x14ac:dyDescent="0.2">
      <c r="Q2580" s="76"/>
      <c r="S2580" s="76"/>
      <c r="T2580" s="76"/>
      <c r="U2580" s="76"/>
      <c r="V2580" s="76"/>
      <c r="X2580" s="91"/>
      <c r="Y2580" s="91"/>
    </row>
    <row r="2581" spans="17:25" x14ac:dyDescent="0.2">
      <c r="Q2581" s="76"/>
      <c r="S2581" s="76"/>
      <c r="T2581" s="76"/>
      <c r="U2581" s="76"/>
      <c r="V2581" s="76"/>
      <c r="X2581" s="91"/>
      <c r="Y2581" s="91"/>
    </row>
    <row r="2582" spans="17:25" x14ac:dyDescent="0.2">
      <c r="Q2582" s="76"/>
      <c r="S2582" s="76"/>
      <c r="T2582" s="76"/>
      <c r="U2582" s="76"/>
      <c r="V2582" s="76"/>
      <c r="X2582" s="91"/>
      <c r="Y2582" s="91"/>
    </row>
    <row r="2583" spans="17:25" x14ac:dyDescent="0.2">
      <c r="Q2583" s="76"/>
      <c r="S2583" s="76"/>
      <c r="T2583" s="76"/>
      <c r="U2583" s="76"/>
      <c r="V2583" s="76"/>
      <c r="X2583" s="91"/>
      <c r="Y2583" s="91"/>
    </row>
    <row r="2584" spans="17:25" x14ac:dyDescent="0.2">
      <c r="Q2584" s="76"/>
      <c r="S2584" s="76"/>
      <c r="T2584" s="76"/>
      <c r="U2584" s="76"/>
      <c r="V2584" s="76"/>
      <c r="X2584" s="91"/>
      <c r="Y2584" s="91"/>
    </row>
    <row r="2585" spans="17:25" x14ac:dyDescent="0.2">
      <c r="Q2585" s="76"/>
      <c r="S2585" s="76"/>
      <c r="T2585" s="76"/>
      <c r="U2585" s="76"/>
      <c r="V2585" s="76"/>
      <c r="X2585" s="91"/>
      <c r="Y2585" s="91"/>
    </row>
    <row r="2586" spans="17:25" x14ac:dyDescent="0.2">
      <c r="Q2586" s="76"/>
      <c r="S2586" s="76"/>
      <c r="T2586" s="76"/>
      <c r="U2586" s="76"/>
      <c r="V2586" s="76"/>
      <c r="X2586" s="91"/>
      <c r="Y2586" s="91"/>
    </row>
    <row r="2587" spans="17:25" x14ac:dyDescent="0.2">
      <c r="Q2587" s="76"/>
      <c r="S2587" s="76"/>
      <c r="T2587" s="76"/>
      <c r="U2587" s="76"/>
      <c r="V2587" s="76"/>
      <c r="X2587" s="91"/>
      <c r="Y2587" s="91"/>
    </row>
    <row r="2588" spans="17:25" x14ac:dyDescent="0.2">
      <c r="Q2588" s="76"/>
      <c r="S2588" s="76"/>
      <c r="T2588" s="76"/>
      <c r="U2588" s="76"/>
      <c r="V2588" s="76"/>
      <c r="X2588" s="91"/>
      <c r="Y2588" s="91"/>
    </row>
    <row r="2589" spans="17:25" x14ac:dyDescent="0.2">
      <c r="Q2589" s="76"/>
      <c r="S2589" s="76"/>
      <c r="T2589" s="76"/>
      <c r="U2589" s="76"/>
      <c r="V2589" s="76"/>
      <c r="X2589" s="91"/>
      <c r="Y2589" s="91"/>
    </row>
    <row r="2590" spans="17:25" x14ac:dyDescent="0.2">
      <c r="Q2590" s="76"/>
      <c r="S2590" s="76"/>
      <c r="T2590" s="76"/>
      <c r="U2590" s="76"/>
      <c r="V2590" s="76"/>
      <c r="X2590" s="91"/>
      <c r="Y2590" s="91"/>
    </row>
    <row r="2591" spans="17:25" x14ac:dyDescent="0.2">
      <c r="Q2591" s="76"/>
      <c r="S2591" s="76"/>
      <c r="T2591" s="76"/>
      <c r="U2591" s="76"/>
      <c r="V2591" s="76"/>
      <c r="X2591" s="91"/>
      <c r="Y2591" s="91"/>
    </row>
    <row r="2592" spans="17:25" x14ac:dyDescent="0.2">
      <c r="Q2592" s="76"/>
      <c r="S2592" s="76"/>
      <c r="T2592" s="76"/>
      <c r="U2592" s="76"/>
      <c r="V2592" s="76"/>
      <c r="X2592" s="91"/>
      <c r="Y2592" s="91"/>
    </row>
    <row r="2593" spans="17:25" x14ac:dyDescent="0.2">
      <c r="Q2593" s="76"/>
      <c r="S2593" s="76"/>
      <c r="T2593" s="76"/>
      <c r="U2593" s="76"/>
      <c r="V2593" s="76"/>
      <c r="X2593" s="91"/>
      <c r="Y2593" s="91"/>
    </row>
    <row r="2594" spans="17:25" x14ac:dyDescent="0.2">
      <c r="Q2594" s="76"/>
      <c r="S2594" s="76"/>
      <c r="T2594" s="76"/>
      <c r="U2594" s="76"/>
      <c r="V2594" s="76"/>
      <c r="X2594" s="91"/>
      <c r="Y2594" s="91"/>
    </row>
    <row r="2595" spans="17:25" x14ac:dyDescent="0.2">
      <c r="Q2595" s="76"/>
      <c r="S2595" s="76"/>
      <c r="T2595" s="76"/>
      <c r="U2595" s="76"/>
      <c r="V2595" s="76"/>
      <c r="X2595" s="91"/>
      <c r="Y2595" s="91"/>
    </row>
    <row r="2596" spans="17:25" x14ac:dyDescent="0.2">
      <c r="Q2596" s="76"/>
      <c r="S2596" s="76"/>
      <c r="T2596" s="76"/>
      <c r="U2596" s="76"/>
      <c r="V2596" s="76"/>
      <c r="X2596" s="91"/>
      <c r="Y2596" s="91"/>
    </row>
    <row r="2597" spans="17:25" x14ac:dyDescent="0.2">
      <c r="Q2597" s="76"/>
      <c r="S2597" s="76"/>
      <c r="T2597" s="76"/>
      <c r="U2597" s="76"/>
      <c r="V2597" s="76"/>
      <c r="X2597" s="91"/>
      <c r="Y2597" s="91"/>
    </row>
    <row r="2598" spans="17:25" x14ac:dyDescent="0.2">
      <c r="Q2598" s="76"/>
      <c r="S2598" s="76"/>
      <c r="T2598" s="76"/>
      <c r="U2598" s="76"/>
      <c r="V2598" s="76"/>
      <c r="X2598" s="91"/>
      <c r="Y2598" s="91"/>
    </row>
    <row r="2599" spans="17:25" x14ac:dyDescent="0.2">
      <c r="Q2599" s="76"/>
      <c r="S2599" s="76"/>
      <c r="T2599" s="76"/>
      <c r="U2599" s="76"/>
      <c r="V2599" s="76"/>
      <c r="X2599" s="91"/>
      <c r="Y2599" s="91"/>
    </row>
    <row r="2600" spans="17:25" x14ac:dyDescent="0.2">
      <c r="Q2600" s="76"/>
      <c r="S2600" s="76"/>
      <c r="T2600" s="76"/>
      <c r="U2600" s="76"/>
      <c r="V2600" s="76"/>
      <c r="X2600" s="91"/>
      <c r="Y2600" s="91"/>
    </row>
    <row r="2601" spans="17:25" x14ac:dyDescent="0.2">
      <c r="Q2601" s="76"/>
      <c r="S2601" s="76"/>
      <c r="T2601" s="76"/>
      <c r="U2601" s="76"/>
      <c r="V2601" s="76"/>
      <c r="X2601" s="91"/>
      <c r="Y2601" s="91"/>
    </row>
    <row r="2602" spans="17:25" x14ac:dyDescent="0.2">
      <c r="Q2602" s="76"/>
      <c r="S2602" s="76"/>
      <c r="T2602" s="76"/>
      <c r="U2602" s="76"/>
      <c r="V2602" s="76"/>
      <c r="X2602" s="91"/>
      <c r="Y2602" s="91"/>
    </row>
    <row r="2603" spans="17:25" x14ac:dyDescent="0.2">
      <c r="Q2603" s="76"/>
      <c r="S2603" s="76"/>
      <c r="T2603" s="76"/>
      <c r="U2603" s="76"/>
      <c r="V2603" s="76"/>
      <c r="X2603" s="91"/>
      <c r="Y2603" s="91"/>
    </row>
    <row r="2604" spans="17:25" x14ac:dyDescent="0.2">
      <c r="Q2604" s="76"/>
      <c r="S2604" s="76"/>
      <c r="T2604" s="76"/>
      <c r="U2604" s="76"/>
      <c r="V2604" s="76"/>
      <c r="X2604" s="91"/>
      <c r="Y2604" s="91"/>
    </row>
    <row r="2605" spans="17:25" x14ac:dyDescent="0.2">
      <c r="Q2605" s="76"/>
      <c r="S2605" s="76"/>
      <c r="T2605" s="76"/>
      <c r="U2605" s="76"/>
      <c r="V2605" s="76"/>
      <c r="X2605" s="91"/>
      <c r="Y2605" s="91"/>
    </row>
    <row r="2606" spans="17:25" x14ac:dyDescent="0.2">
      <c r="Q2606" s="76"/>
      <c r="S2606" s="76"/>
      <c r="T2606" s="76"/>
      <c r="U2606" s="76"/>
      <c r="V2606" s="76"/>
      <c r="X2606" s="91"/>
      <c r="Y2606" s="91"/>
    </row>
    <row r="2607" spans="17:25" x14ac:dyDescent="0.2">
      <c r="Q2607" s="76"/>
      <c r="S2607" s="76"/>
      <c r="T2607" s="76"/>
      <c r="U2607" s="76"/>
      <c r="V2607" s="76"/>
      <c r="X2607" s="91"/>
      <c r="Y2607" s="91"/>
    </row>
    <row r="2608" spans="17:25" x14ac:dyDescent="0.2">
      <c r="Q2608" s="76"/>
      <c r="S2608" s="76"/>
      <c r="T2608" s="76"/>
      <c r="U2608" s="76"/>
      <c r="V2608" s="76"/>
      <c r="X2608" s="91"/>
      <c r="Y2608" s="91"/>
    </row>
    <row r="2609" spans="17:25" x14ac:dyDescent="0.2">
      <c r="Q2609" s="76"/>
      <c r="S2609" s="76"/>
      <c r="T2609" s="76"/>
      <c r="U2609" s="76"/>
      <c r="V2609" s="76"/>
      <c r="X2609" s="91"/>
      <c r="Y2609" s="91"/>
    </row>
    <row r="2610" spans="17:25" x14ac:dyDescent="0.2">
      <c r="Q2610" s="76"/>
      <c r="S2610" s="76"/>
      <c r="T2610" s="76"/>
      <c r="U2610" s="76"/>
      <c r="V2610" s="76"/>
      <c r="X2610" s="91"/>
      <c r="Y2610" s="91"/>
    </row>
    <row r="2611" spans="17:25" x14ac:dyDescent="0.2">
      <c r="Q2611" s="76"/>
      <c r="S2611" s="76"/>
      <c r="T2611" s="76"/>
      <c r="U2611" s="76"/>
      <c r="V2611" s="76"/>
      <c r="X2611" s="91"/>
      <c r="Y2611" s="91"/>
    </row>
    <row r="2612" spans="17:25" x14ac:dyDescent="0.2">
      <c r="Q2612" s="76"/>
      <c r="S2612" s="76"/>
      <c r="T2612" s="76"/>
      <c r="U2612" s="76"/>
      <c r="V2612" s="76"/>
      <c r="X2612" s="91"/>
      <c r="Y2612" s="91"/>
    </row>
    <row r="2613" spans="17:25" x14ac:dyDescent="0.2">
      <c r="Q2613" s="76"/>
      <c r="S2613" s="76"/>
      <c r="T2613" s="76"/>
      <c r="U2613" s="76"/>
      <c r="V2613" s="76"/>
      <c r="X2613" s="91"/>
      <c r="Y2613" s="91"/>
    </row>
    <row r="2614" spans="17:25" x14ac:dyDescent="0.2">
      <c r="Q2614" s="76"/>
      <c r="S2614" s="76"/>
      <c r="T2614" s="76"/>
      <c r="U2614" s="76"/>
      <c r="V2614" s="76"/>
      <c r="X2614" s="91"/>
      <c r="Y2614" s="91"/>
    </row>
    <row r="2615" spans="17:25" x14ac:dyDescent="0.2">
      <c r="Q2615" s="76"/>
      <c r="S2615" s="76"/>
      <c r="T2615" s="76"/>
      <c r="U2615" s="76"/>
      <c r="V2615" s="76"/>
      <c r="X2615" s="91"/>
      <c r="Y2615" s="91"/>
    </row>
    <row r="2616" spans="17:25" x14ac:dyDescent="0.2">
      <c r="Q2616" s="76"/>
      <c r="S2616" s="76"/>
      <c r="T2616" s="76"/>
      <c r="U2616" s="76"/>
      <c r="V2616" s="76"/>
      <c r="X2616" s="91"/>
      <c r="Y2616" s="91"/>
    </row>
    <row r="2617" spans="17:25" x14ac:dyDescent="0.2">
      <c r="Q2617" s="76"/>
      <c r="S2617" s="76"/>
      <c r="T2617" s="76"/>
      <c r="U2617" s="76"/>
      <c r="V2617" s="76"/>
      <c r="X2617" s="91"/>
      <c r="Y2617" s="91"/>
    </row>
    <row r="2618" spans="17:25" x14ac:dyDescent="0.2">
      <c r="Q2618" s="76"/>
      <c r="S2618" s="76"/>
      <c r="T2618" s="76"/>
      <c r="U2618" s="76"/>
      <c r="V2618" s="76"/>
      <c r="X2618" s="91"/>
      <c r="Y2618" s="91"/>
    </row>
    <row r="2619" spans="17:25" x14ac:dyDescent="0.2">
      <c r="Q2619" s="76"/>
      <c r="S2619" s="76"/>
      <c r="T2619" s="76"/>
      <c r="U2619" s="76"/>
      <c r="V2619" s="76"/>
      <c r="X2619" s="91"/>
      <c r="Y2619" s="91"/>
    </row>
    <row r="2620" spans="17:25" x14ac:dyDescent="0.2">
      <c r="Q2620" s="76"/>
      <c r="S2620" s="76"/>
      <c r="T2620" s="76"/>
      <c r="U2620" s="76"/>
      <c r="V2620" s="76"/>
      <c r="X2620" s="91"/>
      <c r="Y2620" s="91"/>
    </row>
    <row r="2621" spans="17:25" x14ac:dyDescent="0.2">
      <c r="Q2621" s="76"/>
      <c r="S2621" s="76"/>
      <c r="T2621" s="76"/>
      <c r="U2621" s="76"/>
      <c r="V2621" s="76"/>
      <c r="X2621" s="91"/>
      <c r="Y2621" s="91"/>
    </row>
    <row r="2622" spans="17:25" x14ac:dyDescent="0.2">
      <c r="Q2622" s="76"/>
      <c r="S2622" s="76"/>
      <c r="T2622" s="76"/>
      <c r="U2622" s="76"/>
      <c r="V2622" s="76"/>
      <c r="X2622" s="91"/>
      <c r="Y2622" s="91"/>
    </row>
    <row r="2623" spans="17:25" x14ac:dyDescent="0.2">
      <c r="Q2623" s="76"/>
      <c r="S2623" s="76"/>
      <c r="T2623" s="76"/>
      <c r="U2623" s="76"/>
      <c r="V2623" s="76"/>
      <c r="X2623" s="91"/>
      <c r="Y2623" s="91"/>
    </row>
    <row r="2624" spans="17:25" x14ac:dyDescent="0.2">
      <c r="Q2624" s="76"/>
      <c r="S2624" s="76"/>
      <c r="T2624" s="76"/>
      <c r="U2624" s="76"/>
      <c r="V2624" s="76"/>
      <c r="X2624" s="91"/>
      <c r="Y2624" s="91"/>
    </row>
    <row r="2625" spans="17:25" x14ac:dyDescent="0.2">
      <c r="Q2625" s="76"/>
      <c r="S2625" s="76"/>
      <c r="T2625" s="76"/>
      <c r="U2625" s="76"/>
      <c r="V2625" s="76"/>
      <c r="X2625" s="91"/>
      <c r="Y2625" s="91"/>
    </row>
    <row r="2626" spans="17:25" x14ac:dyDescent="0.2">
      <c r="Q2626" s="76"/>
      <c r="S2626" s="76"/>
      <c r="T2626" s="76"/>
      <c r="U2626" s="76"/>
      <c r="V2626" s="76"/>
      <c r="X2626" s="91"/>
      <c r="Y2626" s="91"/>
    </row>
    <row r="2627" spans="17:25" x14ac:dyDescent="0.2">
      <c r="Q2627" s="76"/>
      <c r="S2627" s="76"/>
      <c r="T2627" s="76"/>
      <c r="U2627" s="76"/>
      <c r="V2627" s="76"/>
      <c r="X2627" s="91"/>
      <c r="Y2627" s="91"/>
    </row>
    <row r="2628" spans="17:25" x14ac:dyDescent="0.2">
      <c r="Q2628" s="76"/>
      <c r="S2628" s="76"/>
      <c r="T2628" s="76"/>
      <c r="U2628" s="76"/>
      <c r="V2628" s="76"/>
      <c r="X2628" s="91"/>
      <c r="Y2628" s="91"/>
    </row>
    <row r="2629" spans="17:25" x14ac:dyDescent="0.2">
      <c r="Q2629" s="76"/>
      <c r="S2629" s="76"/>
      <c r="T2629" s="76"/>
      <c r="U2629" s="76"/>
      <c r="V2629" s="76"/>
      <c r="X2629" s="91"/>
      <c r="Y2629" s="91"/>
    </row>
    <row r="2630" spans="17:25" x14ac:dyDescent="0.2">
      <c r="Q2630" s="76"/>
      <c r="S2630" s="76"/>
      <c r="T2630" s="76"/>
      <c r="U2630" s="76"/>
      <c r="V2630" s="76"/>
      <c r="X2630" s="91"/>
      <c r="Y2630" s="91"/>
    </row>
    <row r="2631" spans="17:25" x14ac:dyDescent="0.2">
      <c r="Q2631" s="76"/>
      <c r="S2631" s="76"/>
      <c r="T2631" s="76"/>
      <c r="U2631" s="76"/>
      <c r="V2631" s="76"/>
      <c r="X2631" s="91"/>
      <c r="Y2631" s="91"/>
    </row>
    <row r="2632" spans="17:25" x14ac:dyDescent="0.2">
      <c r="Q2632" s="76"/>
      <c r="S2632" s="76"/>
      <c r="T2632" s="76"/>
      <c r="U2632" s="76"/>
      <c r="V2632" s="76"/>
      <c r="X2632" s="91"/>
      <c r="Y2632" s="91"/>
    </row>
    <row r="2633" spans="17:25" x14ac:dyDescent="0.2">
      <c r="Q2633" s="76"/>
      <c r="S2633" s="76"/>
      <c r="T2633" s="76"/>
      <c r="U2633" s="76"/>
      <c r="V2633" s="76"/>
      <c r="X2633" s="91"/>
      <c r="Y2633" s="91"/>
    </row>
    <row r="2634" spans="17:25" x14ac:dyDescent="0.2">
      <c r="Q2634" s="76"/>
      <c r="S2634" s="76"/>
      <c r="T2634" s="76"/>
      <c r="U2634" s="76"/>
      <c r="V2634" s="76"/>
      <c r="X2634" s="91"/>
      <c r="Y2634" s="91"/>
    </row>
    <row r="2635" spans="17:25" x14ac:dyDescent="0.2">
      <c r="Q2635" s="76"/>
      <c r="S2635" s="76"/>
      <c r="T2635" s="76"/>
      <c r="U2635" s="76"/>
      <c r="V2635" s="76"/>
      <c r="X2635" s="91"/>
      <c r="Y2635" s="91"/>
    </row>
    <row r="2636" spans="17:25" x14ac:dyDescent="0.2">
      <c r="Q2636" s="76"/>
      <c r="S2636" s="76"/>
      <c r="T2636" s="76"/>
      <c r="U2636" s="76"/>
      <c r="V2636" s="76"/>
      <c r="X2636" s="91"/>
      <c r="Y2636" s="91"/>
    </row>
    <row r="2637" spans="17:25" x14ac:dyDescent="0.2">
      <c r="Q2637" s="76"/>
      <c r="S2637" s="76"/>
      <c r="T2637" s="76"/>
      <c r="U2637" s="76"/>
      <c r="V2637" s="76"/>
      <c r="X2637" s="91"/>
      <c r="Y2637" s="91"/>
    </row>
    <row r="2638" spans="17:25" x14ac:dyDescent="0.2">
      <c r="Q2638" s="76"/>
      <c r="S2638" s="76"/>
      <c r="T2638" s="76"/>
      <c r="U2638" s="76"/>
      <c r="V2638" s="76"/>
      <c r="X2638" s="91"/>
      <c r="Y2638" s="91"/>
    </row>
    <row r="2639" spans="17:25" x14ac:dyDescent="0.2">
      <c r="Q2639" s="76"/>
      <c r="S2639" s="76"/>
      <c r="T2639" s="76"/>
      <c r="U2639" s="76"/>
      <c r="V2639" s="76"/>
      <c r="X2639" s="91"/>
      <c r="Y2639" s="91"/>
    </row>
    <row r="2640" spans="17:25" x14ac:dyDescent="0.2">
      <c r="Q2640" s="76"/>
      <c r="S2640" s="76"/>
      <c r="T2640" s="76"/>
      <c r="U2640" s="76"/>
      <c r="V2640" s="76"/>
      <c r="X2640" s="91"/>
      <c r="Y2640" s="91"/>
    </row>
    <row r="2641" spans="17:25" x14ac:dyDescent="0.2">
      <c r="Q2641" s="76"/>
      <c r="S2641" s="76"/>
      <c r="T2641" s="76"/>
      <c r="U2641" s="76"/>
      <c r="V2641" s="76"/>
      <c r="X2641" s="91"/>
      <c r="Y2641" s="91"/>
    </row>
    <row r="2642" spans="17:25" x14ac:dyDescent="0.2">
      <c r="Q2642" s="76"/>
      <c r="S2642" s="76"/>
      <c r="T2642" s="76"/>
      <c r="U2642" s="76"/>
      <c r="V2642" s="76"/>
      <c r="X2642" s="91"/>
      <c r="Y2642" s="91"/>
    </row>
    <row r="2643" spans="17:25" x14ac:dyDescent="0.2">
      <c r="Q2643" s="76"/>
      <c r="S2643" s="76"/>
      <c r="T2643" s="76"/>
      <c r="U2643" s="76"/>
      <c r="V2643" s="76"/>
      <c r="X2643" s="91"/>
      <c r="Y2643" s="91"/>
    </row>
    <row r="2644" spans="17:25" x14ac:dyDescent="0.2">
      <c r="Q2644" s="76"/>
      <c r="S2644" s="76"/>
      <c r="T2644" s="76"/>
      <c r="U2644" s="76"/>
      <c r="V2644" s="76"/>
      <c r="X2644" s="91"/>
      <c r="Y2644" s="91"/>
    </row>
    <row r="2645" spans="17:25" x14ac:dyDescent="0.2">
      <c r="Q2645" s="76"/>
      <c r="S2645" s="76"/>
      <c r="T2645" s="76"/>
      <c r="U2645" s="76"/>
      <c r="V2645" s="76"/>
      <c r="X2645" s="91"/>
      <c r="Y2645" s="91"/>
    </row>
    <row r="2646" spans="17:25" x14ac:dyDescent="0.2">
      <c r="Q2646" s="76"/>
      <c r="S2646" s="76"/>
      <c r="T2646" s="76"/>
      <c r="U2646" s="76"/>
      <c r="V2646" s="76"/>
      <c r="X2646" s="91"/>
      <c r="Y2646" s="91"/>
    </row>
    <row r="2647" spans="17:25" x14ac:dyDescent="0.2">
      <c r="Q2647" s="76"/>
      <c r="S2647" s="76"/>
      <c r="T2647" s="76"/>
      <c r="U2647" s="76"/>
      <c r="V2647" s="76"/>
      <c r="X2647" s="91"/>
      <c r="Y2647" s="91"/>
    </row>
    <row r="2648" spans="17:25" x14ac:dyDescent="0.2">
      <c r="Q2648" s="76"/>
      <c r="S2648" s="76"/>
      <c r="T2648" s="76"/>
      <c r="U2648" s="76"/>
      <c r="V2648" s="76"/>
      <c r="X2648" s="91"/>
      <c r="Y2648" s="91"/>
    </row>
    <row r="2649" spans="17:25" x14ac:dyDescent="0.2">
      <c r="Q2649" s="76"/>
      <c r="S2649" s="76"/>
      <c r="T2649" s="76"/>
      <c r="U2649" s="76"/>
      <c r="V2649" s="76"/>
      <c r="X2649" s="91"/>
      <c r="Y2649" s="91"/>
    </row>
    <row r="2650" spans="17:25" x14ac:dyDescent="0.2">
      <c r="Q2650" s="76"/>
      <c r="S2650" s="76"/>
      <c r="T2650" s="76"/>
      <c r="U2650" s="76"/>
      <c r="V2650" s="76"/>
      <c r="X2650" s="91"/>
      <c r="Y2650" s="91"/>
    </row>
    <row r="2651" spans="17:25" x14ac:dyDescent="0.2">
      <c r="Q2651" s="76"/>
      <c r="S2651" s="76"/>
      <c r="T2651" s="76"/>
      <c r="U2651" s="76"/>
      <c r="V2651" s="76"/>
      <c r="X2651" s="91"/>
      <c r="Y2651" s="91"/>
    </row>
    <row r="2652" spans="17:25" x14ac:dyDescent="0.2">
      <c r="Q2652" s="76"/>
      <c r="S2652" s="76"/>
      <c r="T2652" s="76"/>
      <c r="U2652" s="76"/>
      <c r="V2652" s="76"/>
      <c r="X2652" s="91"/>
      <c r="Y2652" s="91"/>
    </row>
    <row r="2653" spans="17:25" x14ac:dyDescent="0.2">
      <c r="Q2653" s="76"/>
      <c r="S2653" s="76"/>
      <c r="T2653" s="76"/>
      <c r="U2653" s="76"/>
      <c r="V2653" s="76"/>
      <c r="X2653" s="91"/>
      <c r="Y2653" s="91"/>
    </row>
    <row r="2654" spans="17:25" x14ac:dyDescent="0.2">
      <c r="Q2654" s="76"/>
      <c r="S2654" s="76"/>
      <c r="T2654" s="76"/>
      <c r="U2654" s="76"/>
      <c r="V2654" s="76"/>
      <c r="X2654" s="91"/>
      <c r="Y2654" s="91"/>
    </row>
    <row r="2655" spans="17:25" x14ac:dyDescent="0.2">
      <c r="Q2655" s="76"/>
      <c r="S2655" s="76"/>
      <c r="T2655" s="76"/>
      <c r="U2655" s="76"/>
      <c r="V2655" s="76"/>
      <c r="X2655" s="91"/>
      <c r="Y2655" s="91"/>
    </row>
    <row r="2656" spans="17:25" x14ac:dyDescent="0.2">
      <c r="Q2656" s="76"/>
      <c r="S2656" s="76"/>
      <c r="T2656" s="76"/>
      <c r="U2656" s="76"/>
      <c r="V2656" s="76"/>
      <c r="X2656" s="91"/>
      <c r="Y2656" s="91"/>
    </row>
    <row r="2657" spans="17:25" x14ac:dyDescent="0.2">
      <c r="Q2657" s="76"/>
      <c r="S2657" s="76"/>
      <c r="T2657" s="76"/>
      <c r="U2657" s="76"/>
      <c r="V2657" s="76"/>
      <c r="X2657" s="91"/>
      <c r="Y2657" s="91"/>
    </row>
    <row r="2658" spans="17:25" x14ac:dyDescent="0.2">
      <c r="Q2658" s="76"/>
      <c r="S2658" s="76"/>
      <c r="T2658" s="76"/>
      <c r="U2658" s="76"/>
      <c r="V2658" s="76"/>
      <c r="X2658" s="91"/>
      <c r="Y2658" s="91"/>
    </row>
    <row r="2659" spans="17:25" x14ac:dyDescent="0.2">
      <c r="Q2659" s="76"/>
      <c r="S2659" s="76"/>
      <c r="T2659" s="76"/>
      <c r="U2659" s="76"/>
      <c r="V2659" s="76"/>
      <c r="X2659" s="91"/>
      <c r="Y2659" s="91"/>
    </row>
    <row r="2660" spans="17:25" x14ac:dyDescent="0.2">
      <c r="Q2660" s="76"/>
      <c r="S2660" s="76"/>
      <c r="T2660" s="76"/>
      <c r="U2660" s="76"/>
      <c r="V2660" s="76"/>
      <c r="X2660" s="91"/>
      <c r="Y2660" s="91"/>
    </row>
    <row r="2661" spans="17:25" x14ac:dyDescent="0.2">
      <c r="Q2661" s="76"/>
      <c r="S2661" s="76"/>
      <c r="T2661" s="76"/>
      <c r="U2661" s="76"/>
      <c r="V2661" s="76"/>
      <c r="X2661" s="91"/>
      <c r="Y2661" s="91"/>
    </row>
    <row r="2662" spans="17:25" x14ac:dyDescent="0.2">
      <c r="Q2662" s="76"/>
      <c r="S2662" s="76"/>
      <c r="T2662" s="76"/>
      <c r="U2662" s="76"/>
      <c r="V2662" s="76"/>
      <c r="X2662" s="91"/>
      <c r="Y2662" s="91"/>
    </row>
    <row r="2663" spans="17:25" x14ac:dyDescent="0.2">
      <c r="Q2663" s="76"/>
      <c r="S2663" s="76"/>
      <c r="T2663" s="76"/>
      <c r="U2663" s="76"/>
      <c r="V2663" s="76"/>
      <c r="X2663" s="91"/>
      <c r="Y2663" s="91"/>
    </row>
    <row r="2664" spans="17:25" x14ac:dyDescent="0.2">
      <c r="Q2664" s="76"/>
      <c r="S2664" s="76"/>
      <c r="T2664" s="76"/>
      <c r="U2664" s="76"/>
      <c r="V2664" s="76"/>
      <c r="X2664" s="91"/>
      <c r="Y2664" s="91"/>
    </row>
    <row r="2665" spans="17:25" x14ac:dyDescent="0.2">
      <c r="Q2665" s="76"/>
      <c r="S2665" s="76"/>
      <c r="T2665" s="76"/>
      <c r="U2665" s="76"/>
      <c r="V2665" s="76"/>
      <c r="X2665" s="91"/>
      <c r="Y2665" s="91"/>
    </row>
    <row r="2666" spans="17:25" x14ac:dyDescent="0.2">
      <c r="Q2666" s="76"/>
      <c r="S2666" s="76"/>
      <c r="T2666" s="76"/>
      <c r="U2666" s="76"/>
      <c r="V2666" s="76"/>
      <c r="X2666" s="91"/>
      <c r="Y2666" s="91"/>
    </row>
    <row r="2667" spans="17:25" x14ac:dyDescent="0.2">
      <c r="Q2667" s="76"/>
      <c r="S2667" s="76"/>
      <c r="T2667" s="76"/>
      <c r="U2667" s="76"/>
      <c r="V2667" s="76"/>
      <c r="X2667" s="91"/>
      <c r="Y2667" s="91"/>
    </row>
    <row r="2668" spans="17:25" x14ac:dyDescent="0.2">
      <c r="Q2668" s="76"/>
      <c r="S2668" s="76"/>
      <c r="T2668" s="76"/>
      <c r="U2668" s="76"/>
      <c r="V2668" s="76"/>
      <c r="X2668" s="91"/>
      <c r="Y2668" s="91"/>
    </row>
    <row r="2669" spans="17:25" x14ac:dyDescent="0.2">
      <c r="Q2669" s="76"/>
      <c r="S2669" s="76"/>
      <c r="T2669" s="76"/>
      <c r="U2669" s="76"/>
      <c r="V2669" s="76"/>
      <c r="X2669" s="91"/>
      <c r="Y2669" s="91"/>
    </row>
    <row r="2670" spans="17:25" x14ac:dyDescent="0.2">
      <c r="Q2670" s="76"/>
      <c r="S2670" s="76"/>
      <c r="T2670" s="76"/>
      <c r="U2670" s="76"/>
      <c r="V2670" s="76"/>
      <c r="X2670" s="91"/>
      <c r="Y2670" s="91"/>
    </row>
    <row r="2671" spans="17:25" x14ac:dyDescent="0.2">
      <c r="Q2671" s="76"/>
      <c r="S2671" s="76"/>
      <c r="T2671" s="76"/>
      <c r="U2671" s="76"/>
      <c r="V2671" s="76"/>
      <c r="X2671" s="91"/>
      <c r="Y2671" s="91"/>
    </row>
    <row r="2672" spans="17:25" x14ac:dyDescent="0.2">
      <c r="Q2672" s="76"/>
      <c r="S2672" s="76"/>
      <c r="T2672" s="76"/>
      <c r="U2672" s="76"/>
      <c r="V2672" s="76"/>
      <c r="X2672" s="91"/>
      <c r="Y2672" s="91"/>
    </row>
    <row r="2673" spans="17:25" x14ac:dyDescent="0.2">
      <c r="Q2673" s="76"/>
      <c r="S2673" s="76"/>
      <c r="T2673" s="76"/>
      <c r="U2673" s="76"/>
      <c r="V2673" s="76"/>
      <c r="X2673" s="91"/>
      <c r="Y2673" s="91"/>
    </row>
    <row r="2674" spans="17:25" x14ac:dyDescent="0.2">
      <c r="Q2674" s="76"/>
      <c r="S2674" s="76"/>
      <c r="T2674" s="76"/>
      <c r="U2674" s="76"/>
      <c r="V2674" s="76"/>
      <c r="X2674" s="91"/>
      <c r="Y2674" s="91"/>
    </row>
    <row r="2675" spans="17:25" x14ac:dyDescent="0.2">
      <c r="Q2675" s="76"/>
      <c r="S2675" s="76"/>
      <c r="T2675" s="76"/>
      <c r="U2675" s="76"/>
      <c r="V2675" s="76"/>
      <c r="X2675" s="91"/>
      <c r="Y2675" s="91"/>
    </row>
    <row r="2676" spans="17:25" x14ac:dyDescent="0.2">
      <c r="Q2676" s="76"/>
      <c r="S2676" s="76"/>
      <c r="T2676" s="76"/>
      <c r="U2676" s="76"/>
      <c r="V2676" s="76"/>
      <c r="X2676" s="91"/>
      <c r="Y2676" s="91"/>
    </row>
    <row r="2677" spans="17:25" x14ac:dyDescent="0.2">
      <c r="Q2677" s="76"/>
      <c r="S2677" s="76"/>
      <c r="T2677" s="76"/>
      <c r="U2677" s="76"/>
      <c r="V2677" s="76"/>
      <c r="X2677" s="91"/>
      <c r="Y2677" s="91"/>
    </row>
    <row r="2678" spans="17:25" x14ac:dyDescent="0.2">
      <c r="Q2678" s="76"/>
      <c r="S2678" s="76"/>
      <c r="T2678" s="76"/>
      <c r="U2678" s="76"/>
      <c r="V2678" s="76"/>
      <c r="X2678" s="91"/>
      <c r="Y2678" s="91"/>
    </row>
    <row r="2679" spans="17:25" x14ac:dyDescent="0.2">
      <c r="Q2679" s="76"/>
      <c r="S2679" s="76"/>
      <c r="T2679" s="76"/>
      <c r="U2679" s="76"/>
      <c r="V2679" s="76"/>
      <c r="X2679" s="91"/>
      <c r="Y2679" s="91"/>
    </row>
    <row r="2680" spans="17:25" x14ac:dyDescent="0.2">
      <c r="Q2680" s="76"/>
      <c r="S2680" s="76"/>
      <c r="T2680" s="76"/>
      <c r="U2680" s="76"/>
      <c r="V2680" s="76"/>
      <c r="X2680" s="91"/>
      <c r="Y2680" s="91"/>
    </row>
    <row r="2681" spans="17:25" x14ac:dyDescent="0.2">
      <c r="Q2681" s="76"/>
      <c r="S2681" s="76"/>
      <c r="T2681" s="76"/>
      <c r="U2681" s="76"/>
      <c r="V2681" s="76"/>
      <c r="X2681" s="91"/>
      <c r="Y2681" s="91"/>
    </row>
    <row r="2682" spans="17:25" x14ac:dyDescent="0.2">
      <c r="Q2682" s="76"/>
      <c r="S2682" s="76"/>
      <c r="T2682" s="76"/>
      <c r="U2682" s="76"/>
      <c r="V2682" s="76"/>
      <c r="X2682" s="91"/>
      <c r="Y2682" s="91"/>
    </row>
    <row r="2683" spans="17:25" x14ac:dyDescent="0.2">
      <c r="Q2683" s="76"/>
      <c r="S2683" s="76"/>
      <c r="T2683" s="76"/>
      <c r="U2683" s="76"/>
      <c r="V2683" s="76"/>
      <c r="X2683" s="91"/>
      <c r="Y2683" s="91"/>
    </row>
    <row r="2684" spans="17:25" x14ac:dyDescent="0.2">
      <c r="Q2684" s="76"/>
      <c r="S2684" s="76"/>
      <c r="T2684" s="76"/>
      <c r="U2684" s="76"/>
      <c r="V2684" s="76"/>
      <c r="X2684" s="91"/>
      <c r="Y2684" s="91"/>
    </row>
    <row r="2685" spans="17:25" x14ac:dyDescent="0.2">
      <c r="Q2685" s="76"/>
      <c r="S2685" s="76"/>
      <c r="T2685" s="76"/>
      <c r="U2685" s="76"/>
      <c r="V2685" s="76"/>
      <c r="X2685" s="91"/>
      <c r="Y2685" s="91"/>
    </row>
    <row r="2686" spans="17:25" x14ac:dyDescent="0.2">
      <c r="Q2686" s="76"/>
      <c r="S2686" s="76"/>
      <c r="T2686" s="76"/>
      <c r="U2686" s="76"/>
      <c r="V2686" s="76"/>
      <c r="X2686" s="91"/>
      <c r="Y2686" s="91"/>
    </row>
    <row r="2687" spans="17:25" x14ac:dyDescent="0.2">
      <c r="Q2687" s="76"/>
      <c r="S2687" s="76"/>
      <c r="T2687" s="76"/>
      <c r="U2687" s="76"/>
      <c r="V2687" s="76"/>
      <c r="X2687" s="91"/>
      <c r="Y2687" s="91"/>
    </row>
    <row r="2688" spans="17:25" x14ac:dyDescent="0.2">
      <c r="Q2688" s="76"/>
      <c r="S2688" s="76"/>
      <c r="T2688" s="76"/>
      <c r="U2688" s="76"/>
      <c r="V2688" s="76"/>
      <c r="X2688" s="91"/>
      <c r="Y2688" s="91"/>
    </row>
    <row r="2689" spans="17:25" x14ac:dyDescent="0.2">
      <c r="Q2689" s="76"/>
      <c r="S2689" s="76"/>
      <c r="T2689" s="76"/>
      <c r="U2689" s="76"/>
      <c r="V2689" s="76"/>
      <c r="X2689" s="91"/>
      <c r="Y2689" s="91"/>
    </row>
    <row r="2690" spans="17:25" x14ac:dyDescent="0.2">
      <c r="Q2690" s="76"/>
      <c r="S2690" s="76"/>
      <c r="T2690" s="76"/>
      <c r="U2690" s="76"/>
      <c r="V2690" s="76"/>
      <c r="X2690" s="91"/>
      <c r="Y2690" s="91"/>
    </row>
    <row r="2691" spans="17:25" x14ac:dyDescent="0.2">
      <c r="Q2691" s="76"/>
      <c r="S2691" s="76"/>
      <c r="T2691" s="76"/>
      <c r="U2691" s="76"/>
      <c r="V2691" s="76"/>
      <c r="X2691" s="91"/>
      <c r="Y2691" s="91"/>
    </row>
    <row r="2692" spans="17:25" x14ac:dyDescent="0.2">
      <c r="Q2692" s="76"/>
      <c r="S2692" s="76"/>
      <c r="T2692" s="76"/>
      <c r="U2692" s="76"/>
      <c r="V2692" s="76"/>
      <c r="X2692" s="91"/>
      <c r="Y2692" s="91"/>
    </row>
    <row r="2693" spans="17:25" x14ac:dyDescent="0.2">
      <c r="Q2693" s="76"/>
      <c r="S2693" s="76"/>
      <c r="T2693" s="76"/>
      <c r="U2693" s="76"/>
      <c r="V2693" s="76"/>
      <c r="X2693" s="91"/>
      <c r="Y2693" s="91"/>
    </row>
    <row r="2694" spans="17:25" x14ac:dyDescent="0.2">
      <c r="Q2694" s="76"/>
      <c r="S2694" s="76"/>
      <c r="T2694" s="76"/>
      <c r="U2694" s="76"/>
      <c r="V2694" s="76"/>
      <c r="X2694" s="91"/>
      <c r="Y2694" s="91"/>
    </row>
    <row r="2695" spans="17:25" x14ac:dyDescent="0.2">
      <c r="Q2695" s="76"/>
      <c r="S2695" s="76"/>
      <c r="T2695" s="76"/>
      <c r="U2695" s="76"/>
      <c r="V2695" s="76"/>
      <c r="X2695" s="91"/>
      <c r="Y2695" s="91"/>
    </row>
    <row r="2696" spans="17:25" x14ac:dyDescent="0.2">
      <c r="Q2696" s="76"/>
      <c r="S2696" s="76"/>
      <c r="T2696" s="76"/>
      <c r="U2696" s="76"/>
      <c r="V2696" s="76"/>
      <c r="X2696" s="91"/>
      <c r="Y2696" s="91"/>
    </row>
    <row r="2697" spans="17:25" x14ac:dyDescent="0.2">
      <c r="Q2697" s="76"/>
      <c r="S2697" s="76"/>
      <c r="T2697" s="76"/>
      <c r="U2697" s="76"/>
      <c r="V2697" s="76"/>
      <c r="X2697" s="91"/>
      <c r="Y2697" s="91"/>
    </row>
    <row r="2698" spans="17:25" x14ac:dyDescent="0.2">
      <c r="Q2698" s="76"/>
      <c r="S2698" s="76"/>
      <c r="T2698" s="76"/>
      <c r="U2698" s="76"/>
      <c r="V2698" s="76"/>
      <c r="X2698" s="91"/>
      <c r="Y2698" s="91"/>
    </row>
    <row r="2699" spans="17:25" x14ac:dyDescent="0.2">
      <c r="Q2699" s="76"/>
      <c r="S2699" s="76"/>
      <c r="T2699" s="76"/>
      <c r="U2699" s="76"/>
      <c r="V2699" s="76"/>
      <c r="X2699" s="91"/>
      <c r="Y2699" s="91"/>
    </row>
    <row r="2700" spans="17:25" x14ac:dyDescent="0.2">
      <c r="Q2700" s="76"/>
      <c r="S2700" s="76"/>
      <c r="T2700" s="76"/>
      <c r="U2700" s="76"/>
      <c r="V2700" s="76"/>
      <c r="X2700" s="91"/>
      <c r="Y2700" s="91"/>
    </row>
    <row r="2701" spans="17:25" x14ac:dyDescent="0.2">
      <c r="Q2701" s="76"/>
      <c r="S2701" s="76"/>
      <c r="T2701" s="76"/>
      <c r="U2701" s="76"/>
      <c r="V2701" s="76"/>
      <c r="X2701" s="91"/>
      <c r="Y2701" s="91"/>
    </row>
    <row r="2702" spans="17:25" x14ac:dyDescent="0.2">
      <c r="Q2702" s="76"/>
      <c r="S2702" s="76"/>
      <c r="T2702" s="76"/>
      <c r="U2702" s="76"/>
      <c r="V2702" s="76"/>
      <c r="X2702" s="91"/>
      <c r="Y2702" s="91"/>
    </row>
    <row r="2703" spans="17:25" x14ac:dyDescent="0.2">
      <c r="Q2703" s="76"/>
      <c r="S2703" s="76"/>
      <c r="T2703" s="76"/>
      <c r="U2703" s="76"/>
      <c r="V2703" s="76"/>
      <c r="X2703" s="91"/>
      <c r="Y2703" s="91"/>
    </row>
    <row r="2704" spans="17:25" x14ac:dyDescent="0.2">
      <c r="Q2704" s="76"/>
      <c r="S2704" s="76"/>
      <c r="T2704" s="76"/>
      <c r="U2704" s="76"/>
      <c r="V2704" s="76"/>
      <c r="X2704" s="91"/>
      <c r="Y2704" s="91"/>
    </row>
    <row r="2705" spans="17:25" x14ac:dyDescent="0.2">
      <c r="Q2705" s="76"/>
      <c r="S2705" s="76"/>
      <c r="T2705" s="76"/>
      <c r="U2705" s="76"/>
      <c r="V2705" s="76"/>
      <c r="X2705" s="91"/>
      <c r="Y2705" s="91"/>
    </row>
    <row r="2706" spans="17:25" x14ac:dyDescent="0.2">
      <c r="Q2706" s="76"/>
      <c r="S2706" s="76"/>
      <c r="T2706" s="76"/>
      <c r="U2706" s="76"/>
      <c r="V2706" s="76"/>
      <c r="X2706" s="91"/>
      <c r="Y2706" s="91"/>
    </row>
    <row r="2707" spans="17:25" x14ac:dyDescent="0.2">
      <c r="Q2707" s="76"/>
      <c r="S2707" s="76"/>
      <c r="T2707" s="76"/>
      <c r="U2707" s="76"/>
      <c r="V2707" s="76"/>
      <c r="X2707" s="91"/>
      <c r="Y2707" s="91"/>
    </row>
    <row r="2708" spans="17:25" x14ac:dyDescent="0.2">
      <c r="Q2708" s="76"/>
      <c r="S2708" s="76"/>
      <c r="T2708" s="76"/>
      <c r="U2708" s="76"/>
      <c r="V2708" s="76"/>
      <c r="X2708" s="91"/>
      <c r="Y2708" s="91"/>
    </row>
    <row r="2709" spans="17:25" x14ac:dyDescent="0.2">
      <c r="Q2709" s="76"/>
      <c r="S2709" s="76"/>
      <c r="T2709" s="76"/>
      <c r="U2709" s="76"/>
      <c r="V2709" s="76"/>
      <c r="X2709" s="91"/>
      <c r="Y2709" s="91"/>
    </row>
    <row r="2710" spans="17:25" x14ac:dyDescent="0.2">
      <c r="Q2710" s="76"/>
      <c r="S2710" s="76"/>
      <c r="T2710" s="76"/>
      <c r="U2710" s="76"/>
      <c r="V2710" s="76"/>
      <c r="X2710" s="91"/>
      <c r="Y2710" s="91"/>
    </row>
    <row r="2711" spans="17:25" x14ac:dyDescent="0.2">
      <c r="Q2711" s="76"/>
      <c r="S2711" s="76"/>
      <c r="T2711" s="76"/>
      <c r="U2711" s="76"/>
      <c r="V2711" s="76"/>
      <c r="X2711" s="91"/>
      <c r="Y2711" s="91"/>
    </row>
    <row r="2712" spans="17:25" x14ac:dyDescent="0.2">
      <c r="Q2712" s="76"/>
      <c r="S2712" s="76"/>
      <c r="T2712" s="76"/>
      <c r="U2712" s="76"/>
      <c r="V2712" s="76"/>
      <c r="X2712" s="91"/>
      <c r="Y2712" s="91"/>
    </row>
    <row r="2713" spans="17:25" x14ac:dyDescent="0.2">
      <c r="Q2713" s="76"/>
      <c r="S2713" s="76"/>
      <c r="T2713" s="76"/>
      <c r="U2713" s="76"/>
      <c r="V2713" s="76"/>
      <c r="X2713" s="91"/>
      <c r="Y2713" s="91"/>
    </row>
    <row r="2714" spans="17:25" x14ac:dyDescent="0.2">
      <c r="Q2714" s="76"/>
      <c r="S2714" s="76"/>
      <c r="T2714" s="76"/>
      <c r="U2714" s="76"/>
      <c r="V2714" s="76"/>
      <c r="X2714" s="91"/>
      <c r="Y2714" s="91"/>
    </row>
    <row r="2715" spans="17:25" x14ac:dyDescent="0.2">
      <c r="Q2715" s="76"/>
      <c r="S2715" s="76"/>
      <c r="T2715" s="76"/>
      <c r="U2715" s="76"/>
      <c r="V2715" s="76"/>
      <c r="X2715" s="91"/>
      <c r="Y2715" s="91"/>
    </row>
    <row r="2716" spans="17:25" x14ac:dyDescent="0.2">
      <c r="Q2716" s="76"/>
      <c r="S2716" s="76"/>
      <c r="T2716" s="76"/>
      <c r="U2716" s="76"/>
      <c r="V2716" s="76"/>
      <c r="X2716" s="91"/>
      <c r="Y2716" s="91"/>
    </row>
    <row r="2717" spans="17:25" x14ac:dyDescent="0.2">
      <c r="Q2717" s="76"/>
      <c r="S2717" s="76"/>
      <c r="T2717" s="76"/>
      <c r="U2717" s="76"/>
      <c r="V2717" s="76"/>
      <c r="X2717" s="91"/>
      <c r="Y2717" s="91"/>
    </row>
    <row r="2718" spans="17:25" x14ac:dyDescent="0.2">
      <c r="Q2718" s="76"/>
      <c r="S2718" s="76"/>
      <c r="T2718" s="76"/>
      <c r="U2718" s="76"/>
      <c r="V2718" s="76"/>
      <c r="X2718" s="91"/>
      <c r="Y2718" s="91"/>
    </row>
    <row r="2719" spans="17:25" x14ac:dyDescent="0.2">
      <c r="Q2719" s="76"/>
      <c r="S2719" s="76"/>
      <c r="T2719" s="76"/>
      <c r="U2719" s="76"/>
      <c r="V2719" s="76"/>
      <c r="X2719" s="91"/>
      <c r="Y2719" s="91"/>
    </row>
    <row r="2720" spans="17:25" x14ac:dyDescent="0.2">
      <c r="Q2720" s="76"/>
      <c r="S2720" s="76"/>
      <c r="T2720" s="76"/>
      <c r="U2720" s="76"/>
      <c r="V2720" s="76"/>
      <c r="X2720" s="91"/>
      <c r="Y2720" s="91"/>
    </row>
    <row r="2721" spans="17:25" x14ac:dyDescent="0.2">
      <c r="Q2721" s="76"/>
      <c r="S2721" s="76"/>
      <c r="T2721" s="76"/>
      <c r="U2721" s="76"/>
      <c r="V2721" s="76"/>
      <c r="X2721" s="91"/>
      <c r="Y2721" s="91"/>
    </row>
    <row r="2722" spans="17:25" x14ac:dyDescent="0.2">
      <c r="Q2722" s="76"/>
      <c r="S2722" s="76"/>
      <c r="T2722" s="76"/>
      <c r="U2722" s="76"/>
      <c r="V2722" s="76"/>
      <c r="X2722" s="91"/>
      <c r="Y2722" s="91"/>
    </row>
    <row r="2723" spans="17:25" x14ac:dyDescent="0.2">
      <c r="Q2723" s="76"/>
      <c r="S2723" s="76"/>
      <c r="T2723" s="76"/>
      <c r="U2723" s="76"/>
      <c r="V2723" s="76"/>
      <c r="X2723" s="91"/>
      <c r="Y2723" s="91"/>
    </row>
    <row r="2724" spans="17:25" x14ac:dyDescent="0.2">
      <c r="Q2724" s="76"/>
      <c r="S2724" s="76"/>
      <c r="T2724" s="76"/>
      <c r="U2724" s="76"/>
      <c r="V2724" s="76"/>
      <c r="X2724" s="91"/>
      <c r="Y2724" s="91"/>
    </row>
    <row r="2725" spans="17:25" x14ac:dyDescent="0.2">
      <c r="Q2725" s="76"/>
      <c r="S2725" s="76"/>
      <c r="T2725" s="76"/>
      <c r="U2725" s="76"/>
      <c r="V2725" s="76"/>
      <c r="X2725" s="91"/>
      <c r="Y2725" s="91"/>
    </row>
    <row r="2726" spans="17:25" x14ac:dyDescent="0.2">
      <c r="Q2726" s="76"/>
      <c r="S2726" s="76"/>
      <c r="T2726" s="76"/>
      <c r="U2726" s="76"/>
      <c r="V2726" s="76"/>
      <c r="X2726" s="91"/>
      <c r="Y2726" s="91"/>
    </row>
    <row r="2727" spans="17:25" x14ac:dyDescent="0.2">
      <c r="Q2727" s="76"/>
      <c r="S2727" s="76"/>
      <c r="T2727" s="76"/>
      <c r="U2727" s="76"/>
      <c r="V2727" s="76"/>
      <c r="X2727" s="91"/>
      <c r="Y2727" s="91"/>
    </row>
    <row r="2728" spans="17:25" x14ac:dyDescent="0.2">
      <c r="Q2728" s="76"/>
      <c r="S2728" s="76"/>
      <c r="T2728" s="76"/>
      <c r="U2728" s="76"/>
      <c r="V2728" s="76"/>
      <c r="X2728" s="91"/>
      <c r="Y2728" s="91"/>
    </row>
    <row r="2729" spans="17:25" x14ac:dyDescent="0.2">
      <c r="Q2729" s="76"/>
      <c r="S2729" s="76"/>
      <c r="T2729" s="76"/>
      <c r="U2729" s="76"/>
      <c r="V2729" s="76"/>
      <c r="X2729" s="91"/>
      <c r="Y2729" s="91"/>
    </row>
    <row r="2730" spans="17:25" x14ac:dyDescent="0.2">
      <c r="Q2730" s="76"/>
      <c r="S2730" s="76"/>
      <c r="T2730" s="76"/>
      <c r="U2730" s="76"/>
      <c r="V2730" s="76"/>
      <c r="X2730" s="91"/>
      <c r="Y2730" s="91"/>
    </row>
    <row r="2731" spans="17:25" x14ac:dyDescent="0.2">
      <c r="Q2731" s="76"/>
      <c r="S2731" s="76"/>
      <c r="T2731" s="76"/>
      <c r="U2731" s="76"/>
      <c r="V2731" s="76"/>
      <c r="X2731" s="91"/>
      <c r="Y2731" s="91"/>
    </row>
    <row r="2732" spans="17:25" x14ac:dyDescent="0.2">
      <c r="Q2732" s="76"/>
      <c r="S2732" s="76"/>
      <c r="T2732" s="76"/>
      <c r="U2732" s="76"/>
      <c r="V2732" s="76"/>
      <c r="X2732" s="91"/>
      <c r="Y2732" s="91"/>
    </row>
    <row r="2733" spans="17:25" x14ac:dyDescent="0.2">
      <c r="Q2733" s="76"/>
      <c r="S2733" s="76"/>
      <c r="T2733" s="76"/>
      <c r="U2733" s="76"/>
      <c r="V2733" s="76"/>
      <c r="X2733" s="91"/>
      <c r="Y2733" s="91"/>
    </row>
    <row r="2734" spans="17:25" x14ac:dyDescent="0.2">
      <c r="Q2734" s="76"/>
      <c r="S2734" s="76"/>
      <c r="T2734" s="76"/>
      <c r="U2734" s="76"/>
      <c r="V2734" s="76"/>
      <c r="X2734" s="91"/>
      <c r="Y2734" s="91"/>
    </row>
    <row r="2735" spans="17:25" x14ac:dyDescent="0.2">
      <c r="Q2735" s="76"/>
      <c r="S2735" s="76"/>
      <c r="T2735" s="76"/>
      <c r="U2735" s="76"/>
      <c r="V2735" s="76"/>
      <c r="X2735" s="91"/>
      <c r="Y2735" s="91"/>
    </row>
    <row r="2736" spans="17:25" x14ac:dyDescent="0.2">
      <c r="Q2736" s="76"/>
      <c r="S2736" s="76"/>
      <c r="T2736" s="76"/>
      <c r="U2736" s="76"/>
      <c r="V2736" s="76"/>
      <c r="X2736" s="91"/>
      <c r="Y2736" s="91"/>
    </row>
    <row r="2737" spans="17:25" x14ac:dyDescent="0.2">
      <c r="Q2737" s="76"/>
      <c r="S2737" s="76"/>
      <c r="T2737" s="76"/>
      <c r="U2737" s="76"/>
      <c r="V2737" s="76"/>
      <c r="X2737" s="91"/>
      <c r="Y2737" s="91"/>
    </row>
    <row r="2738" spans="17:25" x14ac:dyDescent="0.2">
      <c r="Q2738" s="76"/>
      <c r="S2738" s="76"/>
      <c r="T2738" s="76"/>
      <c r="U2738" s="76"/>
      <c r="V2738" s="76"/>
      <c r="X2738" s="91"/>
      <c r="Y2738" s="91"/>
    </row>
    <row r="2739" spans="17:25" x14ac:dyDescent="0.2">
      <c r="Q2739" s="76"/>
      <c r="S2739" s="76"/>
      <c r="T2739" s="76"/>
      <c r="U2739" s="76"/>
      <c r="V2739" s="76"/>
      <c r="X2739" s="91"/>
      <c r="Y2739" s="91"/>
    </row>
    <row r="2740" spans="17:25" x14ac:dyDescent="0.2">
      <c r="Q2740" s="76"/>
      <c r="S2740" s="76"/>
      <c r="T2740" s="76"/>
      <c r="U2740" s="76"/>
      <c r="V2740" s="76"/>
      <c r="X2740" s="91"/>
      <c r="Y2740" s="91"/>
    </row>
    <row r="2741" spans="17:25" x14ac:dyDescent="0.2">
      <c r="Q2741" s="76"/>
      <c r="S2741" s="76"/>
      <c r="T2741" s="76"/>
      <c r="U2741" s="76"/>
      <c r="V2741" s="76"/>
      <c r="X2741" s="91"/>
      <c r="Y2741" s="91"/>
    </row>
    <row r="2742" spans="17:25" x14ac:dyDescent="0.2">
      <c r="Q2742" s="76"/>
      <c r="S2742" s="76"/>
      <c r="T2742" s="76"/>
      <c r="U2742" s="76"/>
      <c r="V2742" s="76"/>
      <c r="X2742" s="91"/>
      <c r="Y2742" s="91"/>
    </row>
    <row r="2743" spans="17:25" x14ac:dyDescent="0.2">
      <c r="Q2743" s="76"/>
      <c r="S2743" s="76"/>
      <c r="T2743" s="76"/>
      <c r="U2743" s="76"/>
      <c r="V2743" s="76"/>
      <c r="X2743" s="91"/>
      <c r="Y2743" s="91"/>
    </row>
    <row r="2744" spans="17:25" x14ac:dyDescent="0.2">
      <c r="Q2744" s="76"/>
      <c r="S2744" s="76"/>
      <c r="T2744" s="76"/>
      <c r="U2744" s="76"/>
      <c r="V2744" s="76"/>
      <c r="X2744" s="91"/>
      <c r="Y2744" s="91"/>
    </row>
    <row r="2745" spans="17:25" x14ac:dyDescent="0.2">
      <c r="Q2745" s="76"/>
      <c r="S2745" s="76"/>
      <c r="T2745" s="76"/>
      <c r="U2745" s="76"/>
      <c r="V2745" s="76"/>
      <c r="X2745" s="91"/>
      <c r="Y2745" s="91"/>
    </row>
    <row r="2746" spans="17:25" x14ac:dyDescent="0.2">
      <c r="Q2746" s="76"/>
      <c r="S2746" s="76"/>
      <c r="T2746" s="76"/>
      <c r="U2746" s="76"/>
      <c r="V2746" s="76"/>
      <c r="X2746" s="91"/>
      <c r="Y2746" s="91"/>
    </row>
    <row r="2747" spans="17:25" x14ac:dyDescent="0.2">
      <c r="Q2747" s="76"/>
      <c r="S2747" s="76"/>
      <c r="T2747" s="76"/>
      <c r="U2747" s="76"/>
      <c r="V2747" s="76"/>
      <c r="X2747" s="91"/>
      <c r="Y2747" s="91"/>
    </row>
    <row r="2748" spans="17:25" x14ac:dyDescent="0.2">
      <c r="Q2748" s="76"/>
      <c r="S2748" s="76"/>
      <c r="T2748" s="76"/>
      <c r="U2748" s="76"/>
      <c r="V2748" s="76"/>
      <c r="X2748" s="91"/>
      <c r="Y2748" s="91"/>
    </row>
    <row r="2749" spans="17:25" x14ac:dyDescent="0.2">
      <c r="Q2749" s="76"/>
      <c r="S2749" s="76"/>
      <c r="T2749" s="76"/>
      <c r="U2749" s="76"/>
      <c r="V2749" s="76"/>
      <c r="X2749" s="91"/>
      <c r="Y2749" s="91"/>
    </row>
    <row r="2750" spans="17:25" x14ac:dyDescent="0.2">
      <c r="Q2750" s="76"/>
      <c r="S2750" s="76"/>
      <c r="T2750" s="76"/>
      <c r="U2750" s="76"/>
      <c r="V2750" s="76"/>
      <c r="X2750" s="91"/>
      <c r="Y2750" s="91"/>
    </row>
    <row r="2751" spans="17:25" x14ac:dyDescent="0.2">
      <c r="Q2751" s="76"/>
      <c r="S2751" s="76"/>
      <c r="T2751" s="76"/>
      <c r="U2751" s="76"/>
      <c r="V2751" s="76"/>
      <c r="X2751" s="91"/>
      <c r="Y2751" s="91"/>
    </row>
    <row r="2752" spans="17:25" x14ac:dyDescent="0.2">
      <c r="Q2752" s="76"/>
      <c r="S2752" s="76"/>
      <c r="T2752" s="76"/>
      <c r="U2752" s="76"/>
      <c r="V2752" s="76"/>
      <c r="X2752" s="91"/>
      <c r="Y2752" s="91"/>
    </row>
    <row r="2753" spans="17:25" x14ac:dyDescent="0.2">
      <c r="Q2753" s="76"/>
      <c r="S2753" s="76"/>
      <c r="T2753" s="76"/>
      <c r="U2753" s="76"/>
      <c r="V2753" s="76"/>
      <c r="X2753" s="91"/>
      <c r="Y2753" s="91"/>
    </row>
    <row r="2754" spans="17:25" x14ac:dyDescent="0.2">
      <c r="Q2754" s="76"/>
      <c r="S2754" s="76"/>
      <c r="T2754" s="76"/>
      <c r="U2754" s="76"/>
      <c r="V2754" s="76"/>
      <c r="X2754" s="91"/>
      <c r="Y2754" s="91"/>
    </row>
    <row r="2755" spans="17:25" x14ac:dyDescent="0.2">
      <c r="Q2755" s="76"/>
      <c r="S2755" s="76"/>
      <c r="T2755" s="76"/>
      <c r="U2755" s="76"/>
      <c r="V2755" s="76"/>
      <c r="X2755" s="91"/>
      <c r="Y2755" s="91"/>
    </row>
    <row r="2756" spans="17:25" x14ac:dyDescent="0.2">
      <c r="Q2756" s="76"/>
      <c r="S2756" s="76"/>
      <c r="T2756" s="76"/>
      <c r="U2756" s="76"/>
      <c r="V2756" s="76"/>
      <c r="X2756" s="91"/>
      <c r="Y2756" s="91"/>
    </row>
    <row r="2757" spans="17:25" x14ac:dyDescent="0.2">
      <c r="Q2757" s="76"/>
      <c r="S2757" s="76"/>
      <c r="T2757" s="76"/>
      <c r="U2757" s="76"/>
      <c r="V2757" s="76"/>
      <c r="X2757" s="91"/>
      <c r="Y2757" s="91"/>
    </row>
    <row r="2758" spans="17:25" x14ac:dyDescent="0.2">
      <c r="Q2758" s="76"/>
      <c r="S2758" s="76"/>
      <c r="T2758" s="76"/>
      <c r="U2758" s="76"/>
      <c r="V2758" s="76"/>
      <c r="X2758" s="91"/>
      <c r="Y2758" s="91"/>
    </row>
    <row r="2759" spans="17:25" x14ac:dyDescent="0.2">
      <c r="Q2759" s="76"/>
      <c r="S2759" s="76"/>
      <c r="T2759" s="76"/>
      <c r="U2759" s="76"/>
      <c r="V2759" s="76"/>
      <c r="X2759" s="91"/>
      <c r="Y2759" s="91"/>
    </row>
    <row r="2760" spans="17:25" x14ac:dyDescent="0.2">
      <c r="Q2760" s="76"/>
      <c r="S2760" s="76"/>
      <c r="T2760" s="76"/>
      <c r="U2760" s="76"/>
      <c r="V2760" s="76"/>
      <c r="X2760" s="91"/>
      <c r="Y2760" s="91"/>
    </row>
    <row r="2761" spans="17:25" x14ac:dyDescent="0.2">
      <c r="Q2761" s="76"/>
      <c r="S2761" s="76"/>
      <c r="T2761" s="76"/>
      <c r="U2761" s="76"/>
      <c r="V2761" s="76"/>
      <c r="X2761" s="91"/>
      <c r="Y2761" s="91"/>
    </row>
    <row r="2762" spans="17:25" x14ac:dyDescent="0.2">
      <c r="Q2762" s="76"/>
      <c r="S2762" s="76"/>
      <c r="T2762" s="76"/>
      <c r="U2762" s="76"/>
      <c r="V2762" s="76"/>
      <c r="X2762" s="91"/>
      <c r="Y2762" s="91"/>
    </row>
    <row r="2763" spans="17:25" x14ac:dyDescent="0.2">
      <c r="Q2763" s="76"/>
      <c r="S2763" s="76"/>
      <c r="T2763" s="76"/>
      <c r="U2763" s="76"/>
      <c r="V2763" s="76"/>
      <c r="X2763" s="91"/>
      <c r="Y2763" s="91"/>
    </row>
    <row r="2764" spans="17:25" x14ac:dyDescent="0.2">
      <c r="Q2764" s="76"/>
      <c r="S2764" s="76"/>
      <c r="T2764" s="76"/>
      <c r="U2764" s="76"/>
      <c r="V2764" s="76"/>
      <c r="X2764" s="91"/>
      <c r="Y2764" s="91"/>
    </row>
    <row r="2765" spans="17:25" x14ac:dyDescent="0.2">
      <c r="Q2765" s="76"/>
      <c r="S2765" s="76"/>
      <c r="T2765" s="76"/>
      <c r="U2765" s="76"/>
      <c r="V2765" s="76"/>
      <c r="X2765" s="91"/>
      <c r="Y2765" s="91"/>
    </row>
    <row r="2766" spans="17:25" x14ac:dyDescent="0.2">
      <c r="Q2766" s="76"/>
      <c r="S2766" s="76"/>
      <c r="T2766" s="76"/>
      <c r="U2766" s="76"/>
      <c r="V2766" s="76"/>
      <c r="X2766" s="91"/>
      <c r="Y2766" s="91"/>
    </row>
    <row r="2767" spans="17:25" x14ac:dyDescent="0.2">
      <c r="Q2767" s="76"/>
      <c r="S2767" s="76"/>
      <c r="T2767" s="76"/>
      <c r="U2767" s="76"/>
      <c r="V2767" s="76"/>
      <c r="X2767" s="91"/>
      <c r="Y2767" s="91"/>
    </row>
    <row r="2768" spans="17:25" x14ac:dyDescent="0.2">
      <c r="Q2768" s="76"/>
      <c r="S2768" s="76"/>
      <c r="T2768" s="76"/>
      <c r="U2768" s="76"/>
      <c r="V2768" s="76"/>
      <c r="X2768" s="91"/>
      <c r="Y2768" s="91"/>
    </row>
    <row r="2769" spans="17:25" x14ac:dyDescent="0.2">
      <c r="Q2769" s="76"/>
      <c r="S2769" s="76"/>
      <c r="T2769" s="76"/>
      <c r="U2769" s="76"/>
      <c r="V2769" s="76"/>
      <c r="X2769" s="91"/>
      <c r="Y2769" s="91"/>
    </row>
    <row r="2770" spans="17:25" x14ac:dyDescent="0.2">
      <c r="Q2770" s="76"/>
      <c r="S2770" s="76"/>
      <c r="T2770" s="76"/>
      <c r="U2770" s="76"/>
      <c r="V2770" s="76"/>
      <c r="X2770" s="91"/>
      <c r="Y2770" s="91"/>
    </row>
    <row r="2771" spans="17:25" x14ac:dyDescent="0.2">
      <c r="Q2771" s="76"/>
      <c r="S2771" s="76"/>
      <c r="T2771" s="76"/>
      <c r="U2771" s="76"/>
      <c r="V2771" s="76"/>
      <c r="X2771" s="91"/>
      <c r="Y2771" s="91"/>
    </row>
    <row r="2772" spans="17:25" x14ac:dyDescent="0.2">
      <c r="Q2772" s="76"/>
      <c r="S2772" s="76"/>
      <c r="T2772" s="76"/>
      <c r="U2772" s="76"/>
      <c r="V2772" s="76"/>
      <c r="X2772" s="91"/>
      <c r="Y2772" s="91"/>
    </row>
    <row r="2773" spans="17:25" x14ac:dyDescent="0.2">
      <c r="Q2773" s="76"/>
      <c r="S2773" s="76"/>
      <c r="T2773" s="76"/>
      <c r="U2773" s="76"/>
      <c r="V2773" s="76"/>
      <c r="X2773" s="91"/>
      <c r="Y2773" s="91"/>
    </row>
    <row r="2774" spans="17:25" x14ac:dyDescent="0.2">
      <c r="Q2774" s="76"/>
      <c r="S2774" s="76"/>
      <c r="T2774" s="76"/>
      <c r="U2774" s="76"/>
      <c r="V2774" s="76"/>
      <c r="X2774" s="91"/>
      <c r="Y2774" s="91"/>
    </row>
    <row r="2775" spans="17:25" x14ac:dyDescent="0.2">
      <c r="Q2775" s="76"/>
      <c r="S2775" s="76"/>
      <c r="T2775" s="76"/>
      <c r="U2775" s="76"/>
      <c r="V2775" s="76"/>
      <c r="X2775" s="91"/>
      <c r="Y2775" s="91"/>
    </row>
    <row r="2776" spans="17:25" x14ac:dyDescent="0.2">
      <c r="Q2776" s="76"/>
      <c r="S2776" s="76"/>
      <c r="T2776" s="76"/>
      <c r="U2776" s="76"/>
      <c r="V2776" s="76"/>
      <c r="X2776" s="91"/>
      <c r="Y2776" s="91"/>
    </row>
    <row r="2777" spans="17:25" x14ac:dyDescent="0.2">
      <c r="Q2777" s="76"/>
      <c r="S2777" s="76"/>
      <c r="T2777" s="76"/>
      <c r="U2777" s="76"/>
      <c r="V2777" s="76"/>
      <c r="X2777" s="91"/>
      <c r="Y2777" s="91"/>
    </row>
    <row r="2778" spans="17:25" x14ac:dyDescent="0.2">
      <c r="Q2778" s="76"/>
      <c r="S2778" s="76"/>
      <c r="T2778" s="76"/>
      <c r="U2778" s="76"/>
      <c r="V2778" s="76"/>
      <c r="X2778" s="91"/>
      <c r="Y2778" s="91"/>
    </row>
    <row r="2779" spans="17:25" x14ac:dyDescent="0.2">
      <c r="Q2779" s="76"/>
      <c r="S2779" s="76"/>
      <c r="T2779" s="76"/>
      <c r="U2779" s="76"/>
      <c r="V2779" s="76"/>
      <c r="X2779" s="91"/>
      <c r="Y2779" s="91"/>
    </row>
    <row r="2780" spans="17:25" x14ac:dyDescent="0.2">
      <c r="Q2780" s="76"/>
      <c r="S2780" s="76"/>
      <c r="T2780" s="76"/>
      <c r="U2780" s="76"/>
      <c r="V2780" s="76"/>
      <c r="X2780" s="91"/>
      <c r="Y2780" s="91"/>
    </row>
    <row r="2781" spans="17:25" x14ac:dyDescent="0.2">
      <c r="Q2781" s="76"/>
      <c r="S2781" s="76"/>
      <c r="T2781" s="76"/>
      <c r="U2781" s="76"/>
      <c r="V2781" s="76"/>
      <c r="X2781" s="91"/>
      <c r="Y2781" s="91"/>
    </row>
    <row r="2782" spans="17:25" x14ac:dyDescent="0.2">
      <c r="Q2782" s="76"/>
      <c r="S2782" s="76"/>
      <c r="T2782" s="76"/>
      <c r="U2782" s="76"/>
      <c r="V2782" s="76"/>
      <c r="X2782" s="91"/>
      <c r="Y2782" s="91"/>
    </row>
    <row r="2783" spans="17:25" x14ac:dyDescent="0.2">
      <c r="Q2783" s="76"/>
      <c r="S2783" s="76"/>
      <c r="T2783" s="76"/>
      <c r="U2783" s="76"/>
      <c r="V2783" s="76"/>
      <c r="X2783" s="91"/>
      <c r="Y2783" s="91"/>
    </row>
    <row r="2784" spans="17:25" x14ac:dyDescent="0.2">
      <c r="Q2784" s="76"/>
      <c r="S2784" s="76"/>
      <c r="T2784" s="76"/>
      <c r="U2784" s="76"/>
      <c r="V2784" s="76"/>
      <c r="X2784" s="91"/>
      <c r="Y2784" s="91"/>
    </row>
    <row r="2785" spans="17:25" x14ac:dyDescent="0.2">
      <c r="Q2785" s="76"/>
      <c r="S2785" s="76"/>
      <c r="T2785" s="76"/>
      <c r="U2785" s="76"/>
      <c r="V2785" s="76"/>
      <c r="X2785" s="91"/>
      <c r="Y2785" s="91"/>
    </row>
    <row r="2786" spans="17:25" x14ac:dyDescent="0.2">
      <c r="Q2786" s="76"/>
      <c r="S2786" s="76"/>
      <c r="T2786" s="76"/>
      <c r="U2786" s="76"/>
      <c r="V2786" s="76"/>
      <c r="X2786" s="91"/>
      <c r="Y2786" s="91"/>
    </row>
    <row r="2787" spans="17:25" x14ac:dyDescent="0.2">
      <c r="Q2787" s="76"/>
      <c r="S2787" s="76"/>
      <c r="T2787" s="76"/>
      <c r="U2787" s="76"/>
      <c r="V2787" s="76"/>
      <c r="X2787" s="91"/>
      <c r="Y2787" s="91"/>
    </row>
    <row r="2788" spans="17:25" x14ac:dyDescent="0.2">
      <c r="Q2788" s="76"/>
      <c r="S2788" s="76"/>
      <c r="T2788" s="76"/>
      <c r="U2788" s="76"/>
      <c r="V2788" s="76"/>
      <c r="X2788" s="91"/>
      <c r="Y2788" s="91"/>
    </row>
    <row r="2789" spans="17:25" x14ac:dyDescent="0.2">
      <c r="Q2789" s="76"/>
      <c r="S2789" s="76"/>
      <c r="T2789" s="76"/>
      <c r="U2789" s="76"/>
      <c r="V2789" s="76"/>
      <c r="X2789" s="91"/>
      <c r="Y2789" s="91"/>
    </row>
    <row r="2790" spans="17:25" x14ac:dyDescent="0.2">
      <c r="Q2790" s="76"/>
      <c r="S2790" s="76"/>
      <c r="T2790" s="76"/>
      <c r="U2790" s="76"/>
      <c r="V2790" s="76"/>
      <c r="X2790" s="91"/>
      <c r="Y2790" s="91"/>
    </row>
    <row r="2791" spans="17:25" x14ac:dyDescent="0.2">
      <c r="Q2791" s="76"/>
      <c r="S2791" s="76"/>
      <c r="T2791" s="76"/>
      <c r="U2791" s="76"/>
      <c r="V2791" s="76"/>
      <c r="X2791" s="91"/>
      <c r="Y2791" s="91"/>
    </row>
    <row r="2792" spans="17:25" x14ac:dyDescent="0.2">
      <c r="Q2792" s="76"/>
      <c r="S2792" s="76"/>
      <c r="T2792" s="76"/>
      <c r="U2792" s="76"/>
      <c r="V2792" s="76"/>
      <c r="X2792" s="91"/>
      <c r="Y2792" s="91"/>
    </row>
    <row r="2793" spans="17:25" x14ac:dyDescent="0.2">
      <c r="Q2793" s="76"/>
      <c r="S2793" s="76"/>
      <c r="T2793" s="76"/>
      <c r="U2793" s="76"/>
      <c r="V2793" s="76"/>
      <c r="X2793" s="91"/>
      <c r="Y2793" s="91"/>
    </row>
    <row r="2794" spans="17:25" x14ac:dyDescent="0.2">
      <c r="Q2794" s="76"/>
      <c r="S2794" s="76"/>
      <c r="T2794" s="76"/>
      <c r="U2794" s="76"/>
      <c r="V2794" s="76"/>
      <c r="X2794" s="91"/>
      <c r="Y2794" s="91"/>
    </row>
    <row r="2795" spans="17:25" x14ac:dyDescent="0.2">
      <c r="Q2795" s="76"/>
      <c r="S2795" s="76"/>
      <c r="T2795" s="76"/>
      <c r="U2795" s="76"/>
      <c r="V2795" s="76"/>
      <c r="X2795" s="91"/>
      <c r="Y2795" s="91"/>
    </row>
    <row r="2796" spans="17:25" x14ac:dyDescent="0.2">
      <c r="Q2796" s="76"/>
      <c r="S2796" s="76"/>
      <c r="T2796" s="76"/>
      <c r="U2796" s="76"/>
      <c r="V2796" s="76"/>
      <c r="X2796" s="91"/>
      <c r="Y2796" s="91"/>
    </row>
    <row r="2797" spans="17:25" x14ac:dyDescent="0.2">
      <c r="Q2797" s="76"/>
      <c r="S2797" s="76"/>
      <c r="T2797" s="76"/>
      <c r="U2797" s="76"/>
      <c r="V2797" s="76"/>
      <c r="X2797" s="91"/>
      <c r="Y2797" s="91"/>
    </row>
    <row r="2798" spans="17:25" x14ac:dyDescent="0.2">
      <c r="Q2798" s="76"/>
      <c r="S2798" s="76"/>
      <c r="T2798" s="76"/>
      <c r="U2798" s="76"/>
      <c r="V2798" s="76"/>
      <c r="X2798" s="91"/>
      <c r="Y2798" s="91"/>
    </row>
    <row r="2799" spans="17:25" x14ac:dyDescent="0.2">
      <c r="Q2799" s="76"/>
      <c r="S2799" s="76"/>
      <c r="T2799" s="76"/>
      <c r="U2799" s="76"/>
      <c r="V2799" s="76"/>
      <c r="X2799" s="91"/>
      <c r="Y2799" s="91"/>
    </row>
    <row r="2800" spans="17:25" x14ac:dyDescent="0.2">
      <c r="Q2800" s="76"/>
      <c r="S2800" s="76"/>
      <c r="T2800" s="76"/>
      <c r="U2800" s="76"/>
      <c r="V2800" s="76"/>
      <c r="X2800" s="91"/>
      <c r="Y2800" s="91"/>
    </row>
    <row r="2801" spans="17:25" x14ac:dyDescent="0.2">
      <c r="Q2801" s="76"/>
      <c r="S2801" s="76"/>
      <c r="T2801" s="76"/>
      <c r="U2801" s="76"/>
      <c r="V2801" s="76"/>
      <c r="X2801" s="91"/>
      <c r="Y2801" s="91"/>
    </row>
    <row r="2802" spans="17:25" x14ac:dyDescent="0.2">
      <c r="Q2802" s="76"/>
      <c r="S2802" s="76"/>
      <c r="T2802" s="76"/>
      <c r="U2802" s="76"/>
      <c r="V2802" s="76"/>
      <c r="X2802" s="91"/>
      <c r="Y2802" s="91"/>
    </row>
    <row r="2803" spans="17:25" x14ac:dyDescent="0.2">
      <c r="Q2803" s="76"/>
      <c r="S2803" s="76"/>
      <c r="T2803" s="76"/>
      <c r="U2803" s="76"/>
      <c r="V2803" s="76"/>
      <c r="X2803" s="91"/>
      <c r="Y2803" s="91"/>
    </row>
    <row r="2804" spans="17:25" x14ac:dyDescent="0.2">
      <c r="Q2804" s="76"/>
      <c r="S2804" s="76"/>
      <c r="T2804" s="76"/>
      <c r="U2804" s="76"/>
      <c r="V2804" s="76"/>
      <c r="X2804" s="91"/>
      <c r="Y2804" s="91"/>
    </row>
    <row r="2805" spans="17:25" x14ac:dyDescent="0.2">
      <c r="Q2805" s="76"/>
      <c r="S2805" s="76"/>
      <c r="T2805" s="76"/>
      <c r="U2805" s="76"/>
      <c r="V2805" s="76"/>
      <c r="X2805" s="91"/>
      <c r="Y2805" s="91"/>
    </row>
    <row r="2806" spans="17:25" x14ac:dyDescent="0.2">
      <c r="Q2806" s="76"/>
      <c r="S2806" s="76"/>
      <c r="T2806" s="76"/>
      <c r="U2806" s="76"/>
      <c r="V2806" s="76"/>
      <c r="X2806" s="91"/>
      <c r="Y2806" s="91"/>
    </row>
    <row r="2807" spans="17:25" x14ac:dyDescent="0.2">
      <c r="Q2807" s="76"/>
      <c r="S2807" s="76"/>
      <c r="T2807" s="76"/>
      <c r="U2807" s="76"/>
      <c r="V2807" s="76"/>
      <c r="X2807" s="91"/>
      <c r="Y2807" s="91"/>
    </row>
    <row r="2808" spans="17:25" x14ac:dyDescent="0.2">
      <c r="Q2808" s="76"/>
      <c r="S2808" s="76"/>
      <c r="T2808" s="76"/>
      <c r="U2808" s="76"/>
      <c r="V2808" s="76"/>
      <c r="X2808" s="91"/>
      <c r="Y2808" s="91"/>
    </row>
    <row r="2809" spans="17:25" x14ac:dyDescent="0.2">
      <c r="Q2809" s="76"/>
      <c r="S2809" s="76"/>
      <c r="T2809" s="76"/>
      <c r="U2809" s="76"/>
      <c r="V2809" s="76"/>
      <c r="X2809" s="91"/>
      <c r="Y2809" s="91"/>
    </row>
    <row r="2810" spans="17:25" x14ac:dyDescent="0.2">
      <c r="Q2810" s="76"/>
      <c r="S2810" s="76"/>
      <c r="T2810" s="76"/>
      <c r="U2810" s="76"/>
      <c r="V2810" s="76"/>
      <c r="X2810" s="91"/>
      <c r="Y2810" s="91"/>
    </row>
    <row r="2811" spans="17:25" x14ac:dyDescent="0.2">
      <c r="Q2811" s="76"/>
      <c r="S2811" s="76"/>
      <c r="T2811" s="76"/>
      <c r="U2811" s="76"/>
      <c r="V2811" s="76"/>
      <c r="X2811" s="91"/>
      <c r="Y2811" s="91"/>
    </row>
    <row r="2812" spans="17:25" x14ac:dyDescent="0.2">
      <c r="Q2812" s="76"/>
      <c r="S2812" s="76"/>
      <c r="T2812" s="76"/>
      <c r="U2812" s="76"/>
      <c r="V2812" s="76"/>
      <c r="X2812" s="91"/>
      <c r="Y2812" s="91"/>
    </row>
    <row r="2813" spans="17:25" x14ac:dyDescent="0.2">
      <c r="Q2813" s="76"/>
      <c r="S2813" s="76"/>
      <c r="T2813" s="76"/>
      <c r="U2813" s="76"/>
      <c r="V2813" s="76"/>
      <c r="X2813" s="91"/>
      <c r="Y2813" s="91"/>
    </row>
    <row r="2814" spans="17:25" x14ac:dyDescent="0.2">
      <c r="Q2814" s="76"/>
      <c r="S2814" s="76"/>
      <c r="T2814" s="76"/>
      <c r="U2814" s="76"/>
      <c r="V2814" s="76"/>
      <c r="X2814" s="91"/>
      <c r="Y2814" s="91"/>
    </row>
    <row r="2815" spans="17:25" x14ac:dyDescent="0.2">
      <c r="Q2815" s="76"/>
      <c r="S2815" s="76"/>
      <c r="T2815" s="76"/>
      <c r="U2815" s="76"/>
      <c r="V2815" s="76"/>
      <c r="X2815" s="91"/>
      <c r="Y2815" s="91"/>
    </row>
    <row r="2816" spans="17:25" x14ac:dyDescent="0.2">
      <c r="Q2816" s="76"/>
      <c r="S2816" s="76"/>
      <c r="T2816" s="76"/>
      <c r="U2816" s="76"/>
      <c r="V2816" s="76"/>
      <c r="X2816" s="91"/>
      <c r="Y2816" s="91"/>
    </row>
    <row r="2817" spans="17:25" x14ac:dyDescent="0.2">
      <c r="Q2817" s="76"/>
      <c r="S2817" s="76"/>
      <c r="T2817" s="76"/>
      <c r="U2817" s="76"/>
      <c r="V2817" s="76"/>
      <c r="X2817" s="91"/>
      <c r="Y2817" s="91"/>
    </row>
    <row r="2818" spans="17:25" x14ac:dyDescent="0.2">
      <c r="Q2818" s="76"/>
      <c r="S2818" s="76"/>
      <c r="T2818" s="76"/>
      <c r="U2818" s="76"/>
      <c r="V2818" s="76"/>
      <c r="X2818" s="91"/>
      <c r="Y2818" s="91"/>
    </row>
    <row r="2819" spans="17:25" x14ac:dyDescent="0.2">
      <c r="Q2819" s="76"/>
      <c r="S2819" s="76"/>
      <c r="T2819" s="76"/>
      <c r="U2819" s="76"/>
      <c r="V2819" s="76"/>
      <c r="X2819" s="91"/>
      <c r="Y2819" s="91"/>
    </row>
    <row r="2820" spans="17:25" x14ac:dyDescent="0.2">
      <c r="Q2820" s="76"/>
      <c r="S2820" s="76"/>
      <c r="T2820" s="76"/>
      <c r="U2820" s="76"/>
      <c r="V2820" s="76"/>
      <c r="X2820" s="91"/>
      <c r="Y2820" s="91"/>
    </row>
    <row r="2821" spans="17:25" x14ac:dyDescent="0.2">
      <c r="Q2821" s="76"/>
      <c r="S2821" s="76"/>
      <c r="T2821" s="76"/>
      <c r="U2821" s="76"/>
      <c r="V2821" s="76"/>
      <c r="X2821" s="91"/>
      <c r="Y2821" s="91"/>
    </row>
    <row r="2822" spans="17:25" x14ac:dyDescent="0.2">
      <c r="Q2822" s="76"/>
      <c r="S2822" s="76"/>
      <c r="T2822" s="76"/>
      <c r="U2822" s="76"/>
      <c r="V2822" s="76"/>
      <c r="X2822" s="91"/>
      <c r="Y2822" s="91"/>
    </row>
    <row r="2823" spans="17:25" x14ac:dyDescent="0.2">
      <c r="Q2823" s="76"/>
      <c r="S2823" s="76"/>
      <c r="T2823" s="76"/>
      <c r="U2823" s="76"/>
      <c r="V2823" s="76"/>
      <c r="X2823" s="91"/>
      <c r="Y2823" s="91"/>
    </row>
    <row r="2824" spans="17:25" x14ac:dyDescent="0.2">
      <c r="Q2824" s="76"/>
      <c r="S2824" s="76"/>
      <c r="T2824" s="76"/>
      <c r="U2824" s="76"/>
      <c r="V2824" s="76"/>
      <c r="X2824" s="91"/>
      <c r="Y2824" s="91"/>
    </row>
    <row r="2825" spans="17:25" x14ac:dyDescent="0.2">
      <c r="Q2825" s="76"/>
      <c r="S2825" s="76"/>
      <c r="T2825" s="76"/>
      <c r="U2825" s="76"/>
      <c r="V2825" s="76"/>
      <c r="X2825" s="91"/>
      <c r="Y2825" s="91"/>
    </row>
    <row r="2826" spans="17:25" x14ac:dyDescent="0.2">
      <c r="Q2826" s="76"/>
      <c r="S2826" s="76"/>
      <c r="T2826" s="76"/>
      <c r="U2826" s="76"/>
      <c r="V2826" s="76"/>
      <c r="X2826" s="91"/>
      <c r="Y2826" s="91"/>
    </row>
    <row r="2827" spans="17:25" x14ac:dyDescent="0.2">
      <c r="Q2827" s="76"/>
      <c r="S2827" s="76"/>
      <c r="T2827" s="76"/>
      <c r="U2827" s="76"/>
      <c r="V2827" s="76"/>
      <c r="X2827" s="91"/>
      <c r="Y2827" s="91"/>
    </row>
    <row r="2828" spans="17:25" x14ac:dyDescent="0.2">
      <c r="Q2828" s="76"/>
      <c r="S2828" s="76"/>
      <c r="T2828" s="76"/>
      <c r="U2828" s="76"/>
      <c r="V2828" s="76"/>
      <c r="X2828" s="91"/>
      <c r="Y2828" s="91"/>
    </row>
    <row r="2829" spans="17:25" x14ac:dyDescent="0.2">
      <c r="Q2829" s="76"/>
      <c r="S2829" s="76"/>
      <c r="T2829" s="76"/>
      <c r="U2829" s="76"/>
      <c r="V2829" s="76"/>
      <c r="X2829" s="91"/>
      <c r="Y2829" s="91"/>
    </row>
    <row r="2830" spans="17:25" x14ac:dyDescent="0.2">
      <c r="Q2830" s="76"/>
      <c r="S2830" s="76"/>
      <c r="T2830" s="76"/>
      <c r="U2830" s="76"/>
      <c r="V2830" s="76"/>
      <c r="X2830" s="91"/>
      <c r="Y2830" s="91"/>
    </row>
    <row r="2831" spans="17:25" x14ac:dyDescent="0.2">
      <c r="Q2831" s="76"/>
      <c r="S2831" s="76"/>
      <c r="T2831" s="76"/>
      <c r="U2831" s="76"/>
      <c r="V2831" s="76"/>
      <c r="X2831" s="91"/>
      <c r="Y2831" s="91"/>
    </row>
    <row r="2832" spans="17:25" x14ac:dyDescent="0.2">
      <c r="Q2832" s="76"/>
      <c r="S2832" s="76"/>
      <c r="T2832" s="76"/>
      <c r="U2832" s="76"/>
      <c r="V2832" s="76"/>
      <c r="X2832" s="91"/>
      <c r="Y2832" s="91"/>
    </row>
    <row r="2833" spans="17:25" x14ac:dyDescent="0.2">
      <c r="Q2833" s="76"/>
      <c r="S2833" s="76"/>
      <c r="T2833" s="76"/>
      <c r="U2833" s="76"/>
      <c r="V2833" s="76"/>
      <c r="X2833" s="91"/>
      <c r="Y2833" s="91"/>
    </row>
    <row r="2834" spans="17:25" x14ac:dyDescent="0.2">
      <c r="Q2834" s="76"/>
      <c r="S2834" s="76"/>
      <c r="T2834" s="76"/>
      <c r="U2834" s="76"/>
      <c r="V2834" s="76"/>
      <c r="X2834" s="91"/>
      <c r="Y2834" s="91"/>
    </row>
    <row r="2835" spans="17:25" x14ac:dyDescent="0.2">
      <c r="Q2835" s="76"/>
      <c r="S2835" s="76"/>
      <c r="T2835" s="76"/>
      <c r="U2835" s="76"/>
      <c r="V2835" s="76"/>
      <c r="X2835" s="91"/>
      <c r="Y2835" s="91"/>
    </row>
    <row r="2836" spans="17:25" x14ac:dyDescent="0.2">
      <c r="Q2836" s="76"/>
      <c r="S2836" s="76"/>
      <c r="T2836" s="76"/>
      <c r="U2836" s="76"/>
      <c r="V2836" s="76"/>
      <c r="X2836" s="91"/>
      <c r="Y2836" s="91"/>
    </row>
    <row r="2837" spans="17:25" x14ac:dyDescent="0.2">
      <c r="Q2837" s="76"/>
      <c r="S2837" s="76"/>
      <c r="T2837" s="76"/>
      <c r="U2837" s="76"/>
      <c r="V2837" s="76"/>
      <c r="X2837" s="91"/>
      <c r="Y2837" s="91"/>
    </row>
    <row r="2838" spans="17:25" x14ac:dyDescent="0.2">
      <c r="Q2838" s="76"/>
      <c r="S2838" s="76"/>
      <c r="T2838" s="76"/>
      <c r="U2838" s="76"/>
      <c r="V2838" s="76"/>
      <c r="X2838" s="91"/>
      <c r="Y2838" s="91"/>
    </row>
    <row r="2839" spans="17:25" x14ac:dyDescent="0.2">
      <c r="Q2839" s="76"/>
      <c r="S2839" s="76"/>
      <c r="T2839" s="76"/>
      <c r="U2839" s="76"/>
      <c r="V2839" s="76"/>
      <c r="X2839" s="91"/>
      <c r="Y2839" s="91"/>
    </row>
    <row r="2840" spans="17:25" x14ac:dyDescent="0.2">
      <c r="Q2840" s="76"/>
      <c r="S2840" s="76"/>
      <c r="T2840" s="76"/>
      <c r="U2840" s="76"/>
      <c r="V2840" s="76"/>
      <c r="X2840" s="91"/>
      <c r="Y2840" s="91"/>
    </row>
    <row r="2841" spans="17:25" x14ac:dyDescent="0.2">
      <c r="Q2841" s="76"/>
      <c r="S2841" s="76"/>
      <c r="T2841" s="76"/>
      <c r="U2841" s="76"/>
      <c r="V2841" s="76"/>
      <c r="X2841" s="91"/>
      <c r="Y2841" s="91"/>
    </row>
    <row r="2842" spans="17:25" x14ac:dyDescent="0.2">
      <c r="Q2842" s="76"/>
      <c r="S2842" s="76"/>
      <c r="T2842" s="76"/>
      <c r="U2842" s="76"/>
      <c r="V2842" s="76"/>
      <c r="X2842" s="91"/>
      <c r="Y2842" s="91"/>
    </row>
    <row r="2843" spans="17:25" x14ac:dyDescent="0.2">
      <c r="Q2843" s="76"/>
      <c r="S2843" s="76"/>
      <c r="T2843" s="76"/>
      <c r="U2843" s="76"/>
      <c r="V2843" s="76"/>
      <c r="X2843" s="91"/>
      <c r="Y2843" s="91"/>
    </row>
    <row r="2844" spans="17:25" x14ac:dyDescent="0.2">
      <c r="Q2844" s="76"/>
      <c r="S2844" s="76"/>
      <c r="T2844" s="76"/>
      <c r="U2844" s="76"/>
      <c r="V2844" s="76"/>
      <c r="X2844" s="91"/>
      <c r="Y2844" s="91"/>
    </row>
    <row r="2845" spans="17:25" x14ac:dyDescent="0.2">
      <c r="Q2845" s="76"/>
      <c r="S2845" s="76"/>
      <c r="T2845" s="76"/>
      <c r="U2845" s="76"/>
      <c r="V2845" s="76"/>
      <c r="X2845" s="91"/>
      <c r="Y2845" s="91"/>
    </row>
    <row r="2846" spans="17:25" x14ac:dyDescent="0.2">
      <c r="Q2846" s="76"/>
      <c r="S2846" s="76"/>
      <c r="T2846" s="76"/>
      <c r="U2846" s="76"/>
      <c r="V2846" s="76"/>
      <c r="X2846" s="91"/>
      <c r="Y2846" s="91"/>
    </row>
    <row r="2847" spans="17:25" x14ac:dyDescent="0.2">
      <c r="Q2847" s="76"/>
      <c r="S2847" s="76"/>
      <c r="T2847" s="76"/>
      <c r="U2847" s="76"/>
      <c r="V2847" s="76"/>
      <c r="X2847" s="91"/>
      <c r="Y2847" s="91"/>
    </row>
    <row r="2848" spans="17:25" x14ac:dyDescent="0.2">
      <c r="Q2848" s="76"/>
      <c r="S2848" s="76"/>
      <c r="T2848" s="76"/>
      <c r="U2848" s="76"/>
      <c r="V2848" s="76"/>
      <c r="X2848" s="91"/>
      <c r="Y2848" s="91"/>
    </row>
    <row r="2849" spans="17:25" x14ac:dyDescent="0.2">
      <c r="Q2849" s="76"/>
      <c r="S2849" s="76"/>
      <c r="T2849" s="76"/>
      <c r="U2849" s="76"/>
      <c r="V2849" s="76"/>
      <c r="X2849" s="91"/>
      <c r="Y2849" s="91"/>
    </row>
    <row r="2850" spans="17:25" x14ac:dyDescent="0.2">
      <c r="Q2850" s="76"/>
      <c r="S2850" s="76"/>
      <c r="T2850" s="76"/>
      <c r="U2850" s="76"/>
      <c r="V2850" s="76"/>
      <c r="X2850" s="91"/>
      <c r="Y2850" s="91"/>
    </row>
    <row r="2851" spans="17:25" x14ac:dyDescent="0.2">
      <c r="Q2851" s="76"/>
      <c r="S2851" s="76"/>
      <c r="T2851" s="76"/>
      <c r="U2851" s="76"/>
      <c r="V2851" s="76"/>
      <c r="X2851" s="91"/>
      <c r="Y2851" s="91"/>
    </row>
    <row r="2852" spans="17:25" x14ac:dyDescent="0.2">
      <c r="Q2852" s="76"/>
      <c r="S2852" s="76"/>
      <c r="T2852" s="76"/>
      <c r="U2852" s="76"/>
      <c r="V2852" s="76"/>
      <c r="X2852" s="91"/>
      <c r="Y2852" s="91"/>
    </row>
    <row r="2853" spans="17:25" x14ac:dyDescent="0.2">
      <c r="Q2853" s="76"/>
      <c r="S2853" s="76"/>
      <c r="T2853" s="76"/>
      <c r="U2853" s="76"/>
      <c r="V2853" s="76"/>
      <c r="X2853" s="91"/>
      <c r="Y2853" s="91"/>
    </row>
    <row r="2854" spans="17:25" x14ac:dyDescent="0.2">
      <c r="Q2854" s="76"/>
      <c r="S2854" s="76"/>
      <c r="T2854" s="76"/>
      <c r="U2854" s="76"/>
      <c r="V2854" s="76"/>
      <c r="X2854" s="91"/>
      <c r="Y2854" s="91"/>
    </row>
    <row r="2855" spans="17:25" x14ac:dyDescent="0.2">
      <c r="Q2855" s="76"/>
      <c r="S2855" s="76"/>
      <c r="T2855" s="76"/>
      <c r="U2855" s="76"/>
      <c r="V2855" s="76"/>
      <c r="X2855" s="91"/>
      <c r="Y2855" s="91"/>
    </row>
    <row r="2856" spans="17:25" x14ac:dyDescent="0.2">
      <c r="Q2856" s="76"/>
      <c r="S2856" s="76"/>
      <c r="T2856" s="76"/>
      <c r="U2856" s="76"/>
      <c r="V2856" s="76"/>
      <c r="X2856" s="91"/>
      <c r="Y2856" s="91"/>
    </row>
    <row r="2857" spans="17:25" x14ac:dyDescent="0.2">
      <c r="Q2857" s="76"/>
      <c r="S2857" s="76"/>
      <c r="T2857" s="76"/>
      <c r="U2857" s="76"/>
      <c r="V2857" s="76"/>
      <c r="X2857" s="91"/>
      <c r="Y2857" s="91"/>
    </row>
    <row r="2858" spans="17:25" x14ac:dyDescent="0.2">
      <c r="Q2858" s="76"/>
      <c r="S2858" s="76"/>
      <c r="T2858" s="76"/>
      <c r="U2858" s="76"/>
      <c r="V2858" s="76"/>
      <c r="X2858" s="91"/>
      <c r="Y2858" s="91"/>
    </row>
    <row r="2859" spans="17:25" x14ac:dyDescent="0.2">
      <c r="Q2859" s="76"/>
      <c r="S2859" s="76"/>
      <c r="T2859" s="76"/>
      <c r="U2859" s="76"/>
      <c r="V2859" s="76"/>
      <c r="X2859" s="91"/>
      <c r="Y2859" s="91"/>
    </row>
    <row r="2860" spans="17:25" x14ac:dyDescent="0.2">
      <c r="Q2860" s="76"/>
      <c r="S2860" s="76"/>
      <c r="T2860" s="76"/>
      <c r="U2860" s="76"/>
      <c r="V2860" s="76"/>
      <c r="X2860" s="91"/>
      <c r="Y2860" s="91"/>
    </row>
    <row r="2861" spans="17:25" x14ac:dyDescent="0.2">
      <c r="Q2861" s="76"/>
      <c r="S2861" s="76"/>
      <c r="T2861" s="76"/>
      <c r="U2861" s="76"/>
      <c r="V2861" s="76"/>
      <c r="X2861" s="91"/>
      <c r="Y2861" s="91"/>
    </row>
    <row r="2862" spans="17:25" x14ac:dyDescent="0.2">
      <c r="Q2862" s="76"/>
      <c r="S2862" s="76"/>
      <c r="T2862" s="76"/>
      <c r="U2862" s="76"/>
      <c r="V2862" s="76"/>
      <c r="X2862" s="91"/>
      <c r="Y2862" s="91"/>
    </row>
    <row r="2863" spans="17:25" x14ac:dyDescent="0.2">
      <c r="Q2863" s="76"/>
      <c r="S2863" s="76"/>
      <c r="T2863" s="76"/>
      <c r="U2863" s="76"/>
      <c r="V2863" s="76"/>
      <c r="X2863" s="91"/>
      <c r="Y2863" s="91"/>
    </row>
    <row r="2864" spans="17:25" x14ac:dyDescent="0.2">
      <c r="Q2864" s="76"/>
      <c r="S2864" s="76"/>
      <c r="T2864" s="76"/>
      <c r="U2864" s="76"/>
      <c r="V2864" s="76"/>
      <c r="X2864" s="91"/>
      <c r="Y2864" s="91"/>
    </row>
    <row r="2865" spans="17:25" x14ac:dyDescent="0.2">
      <c r="Q2865" s="76"/>
      <c r="S2865" s="76"/>
      <c r="T2865" s="76"/>
      <c r="U2865" s="76"/>
      <c r="V2865" s="76"/>
      <c r="X2865" s="91"/>
      <c r="Y2865" s="91"/>
    </row>
    <row r="2866" spans="17:25" x14ac:dyDescent="0.2">
      <c r="Q2866" s="76"/>
      <c r="S2866" s="76"/>
      <c r="T2866" s="76"/>
      <c r="U2866" s="76"/>
      <c r="V2866" s="76"/>
      <c r="X2866" s="91"/>
      <c r="Y2866" s="91"/>
    </row>
    <row r="2867" spans="17:25" x14ac:dyDescent="0.2">
      <c r="Q2867" s="76"/>
      <c r="S2867" s="76"/>
      <c r="T2867" s="76"/>
      <c r="U2867" s="76"/>
      <c r="V2867" s="76"/>
      <c r="X2867" s="91"/>
      <c r="Y2867" s="91"/>
    </row>
    <row r="2868" spans="17:25" x14ac:dyDescent="0.2">
      <c r="Q2868" s="76"/>
      <c r="S2868" s="76"/>
      <c r="T2868" s="76"/>
      <c r="U2868" s="76"/>
      <c r="V2868" s="76"/>
      <c r="X2868" s="91"/>
      <c r="Y2868" s="91"/>
    </row>
    <row r="2869" spans="17:25" x14ac:dyDescent="0.2">
      <c r="Q2869" s="76"/>
      <c r="S2869" s="76"/>
      <c r="T2869" s="76"/>
      <c r="U2869" s="76"/>
      <c r="V2869" s="76"/>
      <c r="X2869" s="91"/>
      <c r="Y2869" s="91"/>
    </row>
    <row r="2870" spans="17:25" x14ac:dyDescent="0.2">
      <c r="Q2870" s="76"/>
      <c r="S2870" s="76"/>
      <c r="T2870" s="76"/>
      <c r="U2870" s="76"/>
      <c r="V2870" s="76"/>
      <c r="X2870" s="91"/>
      <c r="Y2870" s="91"/>
    </row>
    <row r="2871" spans="17:25" x14ac:dyDescent="0.2">
      <c r="Q2871" s="76"/>
      <c r="S2871" s="76"/>
      <c r="T2871" s="76"/>
      <c r="U2871" s="76"/>
      <c r="V2871" s="76"/>
      <c r="X2871" s="91"/>
      <c r="Y2871" s="91"/>
    </row>
    <row r="2872" spans="17:25" x14ac:dyDescent="0.2">
      <c r="Q2872" s="76"/>
      <c r="S2872" s="76"/>
      <c r="T2872" s="76"/>
      <c r="U2872" s="76"/>
      <c r="V2872" s="76"/>
      <c r="X2872" s="91"/>
      <c r="Y2872" s="91"/>
    </row>
    <row r="2873" spans="17:25" x14ac:dyDescent="0.2">
      <c r="Q2873" s="76"/>
      <c r="S2873" s="76"/>
      <c r="T2873" s="76"/>
      <c r="U2873" s="76"/>
      <c r="V2873" s="76"/>
      <c r="X2873" s="91"/>
      <c r="Y2873" s="91"/>
    </row>
    <row r="2874" spans="17:25" x14ac:dyDescent="0.2">
      <c r="Q2874" s="76"/>
      <c r="S2874" s="76"/>
      <c r="T2874" s="76"/>
      <c r="U2874" s="76"/>
      <c r="V2874" s="76"/>
      <c r="X2874" s="91"/>
      <c r="Y2874" s="91"/>
    </row>
    <row r="2875" spans="17:25" x14ac:dyDescent="0.2">
      <c r="Q2875" s="76"/>
      <c r="S2875" s="76"/>
      <c r="T2875" s="76"/>
      <c r="U2875" s="76"/>
      <c r="V2875" s="76"/>
      <c r="X2875" s="91"/>
      <c r="Y2875" s="91"/>
    </row>
    <row r="2876" spans="17:25" x14ac:dyDescent="0.2">
      <c r="Q2876" s="76"/>
      <c r="S2876" s="76"/>
      <c r="T2876" s="76"/>
      <c r="U2876" s="76"/>
      <c r="V2876" s="76"/>
      <c r="X2876" s="91"/>
      <c r="Y2876" s="91"/>
    </row>
    <row r="2877" spans="17:25" x14ac:dyDescent="0.2">
      <c r="Q2877" s="76"/>
      <c r="S2877" s="76"/>
      <c r="T2877" s="76"/>
      <c r="U2877" s="76"/>
      <c r="V2877" s="76"/>
      <c r="X2877" s="91"/>
      <c r="Y2877" s="91"/>
    </row>
    <row r="2878" spans="17:25" x14ac:dyDescent="0.2">
      <c r="Q2878" s="76"/>
      <c r="S2878" s="76"/>
      <c r="T2878" s="76"/>
      <c r="U2878" s="76"/>
      <c r="V2878" s="76"/>
      <c r="X2878" s="91"/>
      <c r="Y2878" s="91"/>
    </row>
    <row r="2879" spans="17:25" x14ac:dyDescent="0.2">
      <c r="Q2879" s="76"/>
      <c r="S2879" s="76"/>
      <c r="T2879" s="76"/>
      <c r="U2879" s="76"/>
      <c r="V2879" s="76"/>
      <c r="X2879" s="91"/>
      <c r="Y2879" s="91"/>
    </row>
    <row r="2880" spans="17:25" x14ac:dyDescent="0.2">
      <c r="Q2880" s="76"/>
      <c r="S2880" s="76"/>
      <c r="T2880" s="76"/>
      <c r="U2880" s="76"/>
      <c r="V2880" s="76"/>
      <c r="X2880" s="91"/>
      <c r="Y2880" s="91"/>
    </row>
    <row r="2881" spans="17:25" x14ac:dyDescent="0.2">
      <c r="Q2881" s="76"/>
      <c r="S2881" s="76"/>
      <c r="T2881" s="76"/>
      <c r="U2881" s="76"/>
      <c r="V2881" s="76"/>
      <c r="X2881" s="91"/>
      <c r="Y2881" s="91"/>
    </row>
    <row r="2882" spans="17:25" x14ac:dyDescent="0.2">
      <c r="Q2882" s="76"/>
      <c r="S2882" s="76"/>
      <c r="T2882" s="76"/>
      <c r="U2882" s="76"/>
      <c r="V2882" s="76"/>
      <c r="X2882" s="91"/>
      <c r="Y2882" s="91"/>
    </row>
    <row r="2883" spans="17:25" x14ac:dyDescent="0.2">
      <c r="Q2883" s="76"/>
      <c r="S2883" s="76"/>
      <c r="T2883" s="76"/>
      <c r="U2883" s="76"/>
      <c r="V2883" s="76"/>
      <c r="X2883" s="91"/>
      <c r="Y2883" s="91"/>
    </row>
    <row r="2884" spans="17:25" x14ac:dyDescent="0.2">
      <c r="Q2884" s="76"/>
      <c r="S2884" s="76"/>
      <c r="T2884" s="76"/>
      <c r="U2884" s="76"/>
      <c r="V2884" s="76"/>
      <c r="X2884" s="91"/>
      <c r="Y2884" s="91"/>
    </row>
    <row r="2885" spans="17:25" x14ac:dyDescent="0.2">
      <c r="Q2885" s="76"/>
      <c r="S2885" s="76"/>
      <c r="T2885" s="76"/>
      <c r="U2885" s="76"/>
      <c r="V2885" s="76"/>
      <c r="X2885" s="91"/>
      <c r="Y2885" s="91"/>
    </row>
    <row r="2886" spans="17:25" x14ac:dyDescent="0.2">
      <c r="Q2886" s="76"/>
      <c r="S2886" s="76"/>
      <c r="T2886" s="76"/>
      <c r="U2886" s="76"/>
      <c r="V2886" s="76"/>
      <c r="X2886" s="91"/>
      <c r="Y2886" s="91"/>
    </row>
    <row r="2887" spans="17:25" x14ac:dyDescent="0.2">
      <c r="Q2887" s="76"/>
      <c r="S2887" s="76"/>
      <c r="T2887" s="76"/>
      <c r="U2887" s="76"/>
      <c r="V2887" s="76"/>
      <c r="X2887" s="91"/>
      <c r="Y2887" s="91"/>
    </row>
    <row r="2888" spans="17:25" x14ac:dyDescent="0.2">
      <c r="Q2888" s="76"/>
      <c r="S2888" s="76"/>
      <c r="T2888" s="76"/>
      <c r="U2888" s="76"/>
      <c r="V2888" s="76"/>
      <c r="X2888" s="91"/>
      <c r="Y2888" s="91"/>
    </row>
    <row r="2889" spans="17:25" x14ac:dyDescent="0.2">
      <c r="Q2889" s="76"/>
      <c r="S2889" s="76"/>
      <c r="T2889" s="76"/>
      <c r="U2889" s="76"/>
      <c r="V2889" s="76"/>
      <c r="X2889" s="91"/>
      <c r="Y2889" s="91"/>
    </row>
    <row r="2890" spans="17:25" x14ac:dyDescent="0.2">
      <c r="Q2890" s="76"/>
      <c r="S2890" s="76"/>
      <c r="T2890" s="76"/>
      <c r="U2890" s="76"/>
      <c r="V2890" s="76"/>
      <c r="X2890" s="91"/>
      <c r="Y2890" s="91"/>
    </row>
    <row r="2891" spans="17:25" x14ac:dyDescent="0.2">
      <c r="Q2891" s="76"/>
      <c r="S2891" s="76"/>
      <c r="T2891" s="76"/>
      <c r="U2891" s="76"/>
      <c r="V2891" s="76"/>
      <c r="X2891" s="91"/>
      <c r="Y2891" s="91"/>
    </row>
    <row r="2892" spans="17:25" x14ac:dyDescent="0.2">
      <c r="Q2892" s="76"/>
      <c r="S2892" s="76"/>
      <c r="T2892" s="76"/>
      <c r="U2892" s="76"/>
      <c r="V2892" s="76"/>
      <c r="X2892" s="91"/>
      <c r="Y2892" s="91"/>
    </row>
    <row r="2893" spans="17:25" x14ac:dyDescent="0.2">
      <c r="Q2893" s="76"/>
      <c r="S2893" s="76"/>
      <c r="T2893" s="76"/>
      <c r="U2893" s="76"/>
      <c r="V2893" s="76"/>
      <c r="X2893" s="91"/>
      <c r="Y2893" s="91"/>
    </row>
    <row r="2894" spans="17:25" x14ac:dyDescent="0.2">
      <c r="Q2894" s="76"/>
      <c r="S2894" s="76"/>
      <c r="T2894" s="76"/>
      <c r="U2894" s="76"/>
      <c r="V2894" s="76"/>
      <c r="X2894" s="91"/>
      <c r="Y2894" s="91"/>
    </row>
    <row r="2895" spans="17:25" x14ac:dyDescent="0.2">
      <c r="Q2895" s="76"/>
      <c r="S2895" s="76"/>
      <c r="T2895" s="76"/>
      <c r="U2895" s="76"/>
      <c r="V2895" s="76"/>
      <c r="X2895" s="91"/>
      <c r="Y2895" s="91"/>
    </row>
    <row r="2896" spans="17:25" x14ac:dyDescent="0.2">
      <c r="Q2896" s="76"/>
      <c r="S2896" s="76"/>
      <c r="T2896" s="76"/>
      <c r="U2896" s="76"/>
      <c r="V2896" s="76"/>
      <c r="X2896" s="91"/>
      <c r="Y2896" s="91"/>
    </row>
    <row r="2897" spans="17:25" x14ac:dyDescent="0.2">
      <c r="Q2897" s="76"/>
      <c r="S2897" s="76"/>
      <c r="T2897" s="76"/>
      <c r="U2897" s="76"/>
      <c r="V2897" s="76"/>
      <c r="X2897" s="91"/>
      <c r="Y2897" s="91"/>
    </row>
    <row r="2898" spans="17:25" x14ac:dyDescent="0.2">
      <c r="Q2898" s="76"/>
      <c r="S2898" s="76"/>
      <c r="T2898" s="76"/>
      <c r="U2898" s="76"/>
      <c r="V2898" s="76"/>
      <c r="X2898" s="91"/>
      <c r="Y2898" s="91"/>
    </row>
    <row r="2899" spans="17:25" x14ac:dyDescent="0.2">
      <c r="Q2899" s="76"/>
      <c r="S2899" s="76"/>
      <c r="T2899" s="76"/>
      <c r="U2899" s="76"/>
      <c r="V2899" s="76"/>
      <c r="X2899" s="91"/>
      <c r="Y2899" s="91"/>
    </row>
    <row r="2900" spans="17:25" x14ac:dyDescent="0.2">
      <c r="Q2900" s="76"/>
      <c r="S2900" s="76"/>
      <c r="T2900" s="76"/>
      <c r="U2900" s="76"/>
      <c r="V2900" s="76"/>
      <c r="X2900" s="91"/>
      <c r="Y2900" s="91"/>
    </row>
    <row r="2901" spans="17:25" x14ac:dyDescent="0.2">
      <c r="Q2901" s="76"/>
      <c r="S2901" s="76"/>
      <c r="T2901" s="76"/>
      <c r="U2901" s="76"/>
      <c r="V2901" s="76"/>
      <c r="X2901" s="91"/>
      <c r="Y2901" s="91"/>
    </row>
    <row r="2902" spans="17:25" x14ac:dyDescent="0.2">
      <c r="Q2902" s="76"/>
      <c r="S2902" s="76"/>
      <c r="T2902" s="76"/>
      <c r="U2902" s="76"/>
      <c r="V2902" s="76"/>
      <c r="X2902" s="91"/>
      <c r="Y2902" s="91"/>
    </row>
    <row r="2903" spans="17:25" x14ac:dyDescent="0.2">
      <c r="Q2903" s="76"/>
      <c r="S2903" s="76"/>
      <c r="T2903" s="76"/>
      <c r="U2903" s="76"/>
      <c r="V2903" s="76"/>
      <c r="X2903" s="91"/>
      <c r="Y2903" s="91"/>
    </row>
    <row r="2904" spans="17:25" x14ac:dyDescent="0.2">
      <c r="Q2904" s="76"/>
      <c r="S2904" s="76"/>
      <c r="T2904" s="76"/>
      <c r="U2904" s="76"/>
      <c r="V2904" s="76"/>
      <c r="X2904" s="91"/>
      <c r="Y2904" s="91"/>
    </row>
    <row r="2905" spans="17:25" x14ac:dyDescent="0.2">
      <c r="Q2905" s="76"/>
      <c r="S2905" s="76"/>
      <c r="T2905" s="76"/>
      <c r="U2905" s="76"/>
      <c r="V2905" s="76"/>
      <c r="X2905" s="91"/>
      <c r="Y2905" s="91"/>
    </row>
    <row r="2906" spans="17:25" x14ac:dyDescent="0.2">
      <c r="Q2906" s="76"/>
      <c r="S2906" s="76"/>
      <c r="T2906" s="76"/>
      <c r="U2906" s="76"/>
      <c r="V2906" s="76"/>
      <c r="X2906" s="91"/>
      <c r="Y2906" s="91"/>
    </row>
    <row r="2907" spans="17:25" x14ac:dyDescent="0.2">
      <c r="Q2907" s="76"/>
      <c r="S2907" s="76"/>
      <c r="T2907" s="76"/>
      <c r="U2907" s="76"/>
      <c r="V2907" s="76"/>
      <c r="X2907" s="91"/>
      <c r="Y2907" s="91"/>
    </row>
    <row r="2908" spans="17:25" x14ac:dyDescent="0.2">
      <c r="Q2908" s="76"/>
      <c r="S2908" s="76"/>
      <c r="T2908" s="76"/>
      <c r="U2908" s="76"/>
      <c r="V2908" s="76"/>
      <c r="X2908" s="91"/>
      <c r="Y2908" s="91"/>
    </row>
    <row r="2909" spans="17:25" x14ac:dyDescent="0.2">
      <c r="Q2909" s="76"/>
      <c r="S2909" s="76"/>
      <c r="T2909" s="76"/>
      <c r="U2909" s="76"/>
      <c r="V2909" s="76"/>
      <c r="X2909" s="91"/>
      <c r="Y2909" s="91"/>
    </row>
    <row r="2910" spans="17:25" x14ac:dyDescent="0.2">
      <c r="Q2910" s="76"/>
      <c r="S2910" s="76"/>
      <c r="T2910" s="76"/>
      <c r="U2910" s="76"/>
      <c r="V2910" s="76"/>
      <c r="X2910" s="91"/>
      <c r="Y2910" s="91"/>
    </row>
    <row r="2911" spans="17:25" x14ac:dyDescent="0.2">
      <c r="Q2911" s="76"/>
      <c r="S2911" s="76"/>
      <c r="T2911" s="76"/>
      <c r="U2911" s="76"/>
      <c r="V2911" s="76"/>
      <c r="X2911" s="91"/>
      <c r="Y2911" s="91"/>
    </row>
    <row r="2912" spans="17:25" x14ac:dyDescent="0.2">
      <c r="Q2912" s="76"/>
      <c r="S2912" s="76"/>
      <c r="T2912" s="76"/>
      <c r="U2912" s="76"/>
      <c r="V2912" s="76"/>
      <c r="X2912" s="91"/>
      <c r="Y2912" s="91"/>
    </row>
    <row r="2913" spans="17:25" x14ac:dyDescent="0.2">
      <c r="Q2913" s="76"/>
      <c r="S2913" s="76"/>
      <c r="T2913" s="76"/>
      <c r="U2913" s="76"/>
      <c r="V2913" s="76"/>
      <c r="X2913" s="91"/>
      <c r="Y2913" s="91"/>
    </row>
    <row r="2914" spans="17:25" x14ac:dyDescent="0.2">
      <c r="Q2914" s="76"/>
      <c r="S2914" s="76"/>
      <c r="T2914" s="76"/>
      <c r="U2914" s="76"/>
      <c r="V2914" s="76"/>
      <c r="X2914" s="91"/>
      <c r="Y2914" s="91"/>
    </row>
    <row r="2915" spans="17:25" x14ac:dyDescent="0.2">
      <c r="Q2915" s="76"/>
      <c r="S2915" s="76"/>
      <c r="T2915" s="76"/>
      <c r="U2915" s="76"/>
      <c r="V2915" s="76"/>
      <c r="X2915" s="91"/>
      <c r="Y2915" s="91"/>
    </row>
    <row r="2916" spans="17:25" x14ac:dyDescent="0.2">
      <c r="Q2916" s="76"/>
      <c r="S2916" s="76"/>
      <c r="T2916" s="76"/>
      <c r="U2916" s="76"/>
      <c r="V2916" s="76"/>
      <c r="X2916" s="91"/>
      <c r="Y2916" s="91"/>
    </row>
    <row r="2917" spans="17:25" x14ac:dyDescent="0.2">
      <c r="Q2917" s="76"/>
      <c r="S2917" s="76"/>
      <c r="T2917" s="76"/>
      <c r="U2917" s="76"/>
      <c r="V2917" s="76"/>
      <c r="X2917" s="91"/>
      <c r="Y2917" s="91"/>
    </row>
    <row r="2918" spans="17:25" x14ac:dyDescent="0.2">
      <c r="Q2918" s="76"/>
      <c r="S2918" s="76"/>
      <c r="T2918" s="76"/>
      <c r="U2918" s="76"/>
      <c r="V2918" s="76"/>
      <c r="X2918" s="91"/>
      <c r="Y2918" s="91"/>
    </row>
    <row r="2919" spans="17:25" x14ac:dyDescent="0.2">
      <c r="Q2919" s="76"/>
      <c r="S2919" s="76"/>
      <c r="T2919" s="76"/>
      <c r="U2919" s="76"/>
      <c r="V2919" s="76"/>
      <c r="X2919" s="91"/>
      <c r="Y2919" s="91"/>
    </row>
    <row r="2920" spans="17:25" x14ac:dyDescent="0.2">
      <c r="Q2920" s="76"/>
      <c r="S2920" s="76"/>
      <c r="T2920" s="76"/>
      <c r="U2920" s="76"/>
      <c r="V2920" s="76"/>
      <c r="X2920" s="91"/>
      <c r="Y2920" s="91"/>
    </row>
    <row r="2921" spans="17:25" x14ac:dyDescent="0.2">
      <c r="Q2921" s="76"/>
      <c r="S2921" s="76"/>
      <c r="T2921" s="76"/>
      <c r="U2921" s="76"/>
      <c r="V2921" s="76"/>
      <c r="X2921" s="91"/>
      <c r="Y2921" s="91"/>
    </row>
    <row r="2922" spans="17:25" x14ac:dyDescent="0.2">
      <c r="Q2922" s="76"/>
      <c r="S2922" s="76"/>
      <c r="T2922" s="76"/>
      <c r="U2922" s="76"/>
      <c r="V2922" s="76"/>
      <c r="X2922" s="91"/>
      <c r="Y2922" s="91"/>
    </row>
    <row r="2923" spans="17:25" x14ac:dyDescent="0.2">
      <c r="Q2923" s="76"/>
      <c r="S2923" s="76"/>
      <c r="T2923" s="76"/>
      <c r="U2923" s="76"/>
      <c r="V2923" s="76"/>
      <c r="X2923" s="91"/>
      <c r="Y2923" s="91"/>
    </row>
    <row r="2924" spans="17:25" x14ac:dyDescent="0.2">
      <c r="Q2924" s="76"/>
      <c r="S2924" s="76"/>
      <c r="T2924" s="76"/>
      <c r="U2924" s="76"/>
      <c r="V2924" s="76"/>
      <c r="X2924" s="91"/>
      <c r="Y2924" s="91"/>
    </row>
    <row r="2925" spans="17:25" x14ac:dyDescent="0.2">
      <c r="Q2925" s="76"/>
      <c r="S2925" s="76"/>
      <c r="T2925" s="76"/>
      <c r="U2925" s="76"/>
      <c r="V2925" s="76"/>
      <c r="X2925" s="91"/>
      <c r="Y2925" s="91"/>
    </row>
    <row r="2926" spans="17:25" x14ac:dyDescent="0.2">
      <c r="Q2926" s="76"/>
      <c r="S2926" s="76"/>
      <c r="T2926" s="76"/>
      <c r="U2926" s="76"/>
      <c r="V2926" s="76"/>
      <c r="X2926" s="91"/>
      <c r="Y2926" s="91"/>
    </row>
    <row r="2927" spans="17:25" x14ac:dyDescent="0.2">
      <c r="Q2927" s="76"/>
      <c r="S2927" s="76"/>
      <c r="T2927" s="76"/>
      <c r="U2927" s="76"/>
      <c r="V2927" s="76"/>
      <c r="X2927" s="91"/>
      <c r="Y2927" s="91"/>
    </row>
    <row r="2928" spans="17:25" x14ac:dyDescent="0.2">
      <c r="Q2928" s="76"/>
      <c r="S2928" s="76"/>
      <c r="T2928" s="76"/>
      <c r="U2928" s="76"/>
      <c r="V2928" s="76"/>
      <c r="X2928" s="91"/>
      <c r="Y2928" s="91"/>
    </row>
    <row r="2929" spans="17:25" x14ac:dyDescent="0.2">
      <c r="Q2929" s="76"/>
      <c r="S2929" s="76"/>
      <c r="T2929" s="76"/>
      <c r="U2929" s="76"/>
      <c r="V2929" s="76"/>
      <c r="X2929" s="91"/>
      <c r="Y2929" s="91"/>
    </row>
    <row r="2930" spans="17:25" x14ac:dyDescent="0.2">
      <c r="Q2930" s="76"/>
      <c r="S2930" s="76"/>
      <c r="T2930" s="76"/>
      <c r="U2930" s="76"/>
      <c r="V2930" s="76"/>
      <c r="X2930" s="91"/>
      <c r="Y2930" s="91"/>
    </row>
    <row r="2931" spans="17:25" x14ac:dyDescent="0.2">
      <c r="Q2931" s="76"/>
      <c r="S2931" s="76"/>
      <c r="T2931" s="76"/>
      <c r="U2931" s="76"/>
      <c r="V2931" s="76"/>
      <c r="X2931" s="91"/>
      <c r="Y2931" s="91"/>
    </row>
    <row r="2932" spans="17:25" x14ac:dyDescent="0.2">
      <c r="Q2932" s="76"/>
      <c r="S2932" s="76"/>
      <c r="T2932" s="76"/>
      <c r="U2932" s="76"/>
      <c r="V2932" s="76"/>
      <c r="X2932" s="91"/>
      <c r="Y2932" s="91"/>
    </row>
    <row r="2933" spans="17:25" x14ac:dyDescent="0.2">
      <c r="Q2933" s="76"/>
      <c r="S2933" s="76"/>
      <c r="T2933" s="76"/>
      <c r="U2933" s="76"/>
      <c r="V2933" s="76"/>
      <c r="X2933" s="91"/>
      <c r="Y2933" s="91"/>
    </row>
    <row r="2934" spans="17:25" x14ac:dyDescent="0.2">
      <c r="Q2934" s="76"/>
      <c r="S2934" s="76"/>
      <c r="T2934" s="76"/>
      <c r="U2934" s="76"/>
      <c r="V2934" s="76"/>
      <c r="X2934" s="91"/>
      <c r="Y2934" s="91"/>
    </row>
    <row r="2935" spans="17:25" x14ac:dyDescent="0.2">
      <c r="Q2935" s="76"/>
      <c r="S2935" s="76"/>
      <c r="T2935" s="76"/>
      <c r="U2935" s="76"/>
      <c r="V2935" s="76"/>
      <c r="X2935" s="91"/>
      <c r="Y2935" s="91"/>
    </row>
    <row r="2936" spans="17:25" x14ac:dyDescent="0.2">
      <c r="Q2936" s="76"/>
      <c r="S2936" s="76"/>
      <c r="T2936" s="76"/>
      <c r="U2936" s="76"/>
      <c r="V2936" s="76"/>
      <c r="X2936" s="91"/>
      <c r="Y2936" s="91"/>
    </row>
    <row r="2937" spans="17:25" x14ac:dyDescent="0.2">
      <c r="Q2937" s="76"/>
      <c r="S2937" s="76"/>
      <c r="T2937" s="76"/>
      <c r="U2937" s="76"/>
      <c r="V2937" s="76"/>
      <c r="X2937" s="91"/>
      <c r="Y2937" s="91"/>
    </row>
    <row r="2938" spans="17:25" x14ac:dyDescent="0.2">
      <c r="Q2938" s="76"/>
      <c r="S2938" s="76"/>
      <c r="T2938" s="76"/>
      <c r="U2938" s="76"/>
      <c r="V2938" s="76"/>
      <c r="X2938" s="91"/>
      <c r="Y2938" s="91"/>
    </row>
    <row r="2939" spans="17:25" x14ac:dyDescent="0.2">
      <c r="Q2939" s="76"/>
      <c r="S2939" s="76"/>
      <c r="T2939" s="76"/>
      <c r="U2939" s="76"/>
      <c r="V2939" s="76"/>
      <c r="X2939" s="91"/>
      <c r="Y2939" s="91"/>
    </row>
    <row r="2940" spans="17:25" x14ac:dyDescent="0.2">
      <c r="Q2940" s="76"/>
      <c r="S2940" s="76"/>
      <c r="T2940" s="76"/>
      <c r="U2940" s="76"/>
      <c r="V2940" s="76"/>
      <c r="X2940" s="91"/>
      <c r="Y2940" s="91"/>
    </row>
    <row r="2941" spans="17:25" x14ac:dyDescent="0.2">
      <c r="Q2941" s="76"/>
      <c r="S2941" s="76"/>
      <c r="T2941" s="76"/>
      <c r="U2941" s="76"/>
      <c r="V2941" s="76"/>
      <c r="X2941" s="91"/>
      <c r="Y2941" s="91"/>
    </row>
    <row r="2942" spans="17:25" x14ac:dyDescent="0.2">
      <c r="Q2942" s="76"/>
      <c r="S2942" s="76"/>
      <c r="T2942" s="76"/>
      <c r="U2942" s="76"/>
      <c r="V2942" s="76"/>
      <c r="X2942" s="91"/>
      <c r="Y2942" s="91"/>
    </row>
    <row r="2943" spans="17:25" x14ac:dyDescent="0.2">
      <c r="Q2943" s="76"/>
      <c r="S2943" s="76"/>
      <c r="T2943" s="76"/>
      <c r="U2943" s="76"/>
      <c r="V2943" s="76"/>
      <c r="X2943" s="91"/>
      <c r="Y2943" s="91"/>
    </row>
    <row r="2944" spans="17:25" x14ac:dyDescent="0.2">
      <c r="Q2944" s="76"/>
      <c r="S2944" s="76"/>
      <c r="T2944" s="76"/>
      <c r="U2944" s="76"/>
      <c r="V2944" s="76"/>
      <c r="X2944" s="91"/>
      <c r="Y2944" s="91"/>
    </row>
    <row r="2945" spans="17:25" x14ac:dyDescent="0.2">
      <c r="Q2945" s="76"/>
      <c r="S2945" s="76"/>
      <c r="T2945" s="76"/>
      <c r="U2945" s="76"/>
      <c r="V2945" s="76"/>
      <c r="X2945" s="91"/>
      <c r="Y2945" s="91"/>
    </row>
    <row r="2946" spans="17:25" x14ac:dyDescent="0.2">
      <c r="Q2946" s="76"/>
      <c r="S2946" s="76"/>
      <c r="T2946" s="76"/>
      <c r="U2946" s="76"/>
      <c r="V2946" s="76"/>
      <c r="X2946" s="91"/>
      <c r="Y2946" s="91"/>
    </row>
    <row r="2947" spans="17:25" x14ac:dyDescent="0.2">
      <c r="Q2947" s="76"/>
      <c r="S2947" s="76"/>
      <c r="T2947" s="76"/>
      <c r="U2947" s="76"/>
      <c r="V2947" s="76"/>
      <c r="X2947" s="91"/>
      <c r="Y2947" s="91"/>
    </row>
    <row r="2948" spans="17:25" x14ac:dyDescent="0.2">
      <c r="Q2948" s="76"/>
      <c r="S2948" s="76"/>
      <c r="T2948" s="76"/>
      <c r="U2948" s="76"/>
      <c r="V2948" s="76"/>
      <c r="X2948" s="91"/>
      <c r="Y2948" s="91"/>
    </row>
    <row r="2949" spans="17:25" x14ac:dyDescent="0.2">
      <c r="Q2949" s="76"/>
      <c r="S2949" s="76"/>
      <c r="T2949" s="76"/>
      <c r="U2949" s="76"/>
      <c r="V2949" s="76"/>
      <c r="X2949" s="91"/>
      <c r="Y2949" s="91"/>
    </row>
    <row r="2950" spans="17:25" x14ac:dyDescent="0.2">
      <c r="Q2950" s="76"/>
      <c r="S2950" s="76"/>
      <c r="T2950" s="76"/>
      <c r="U2950" s="76"/>
      <c r="V2950" s="76"/>
      <c r="X2950" s="91"/>
      <c r="Y2950" s="91"/>
    </row>
    <row r="2951" spans="17:25" x14ac:dyDescent="0.2">
      <c r="Q2951" s="76"/>
      <c r="S2951" s="76"/>
      <c r="T2951" s="76"/>
      <c r="U2951" s="76"/>
      <c r="V2951" s="76"/>
      <c r="X2951" s="91"/>
      <c r="Y2951" s="91"/>
    </row>
    <row r="2952" spans="17:25" x14ac:dyDescent="0.2">
      <c r="Q2952" s="76"/>
      <c r="S2952" s="76"/>
      <c r="T2952" s="76"/>
      <c r="U2952" s="76"/>
      <c r="V2952" s="76"/>
      <c r="X2952" s="91"/>
      <c r="Y2952" s="91"/>
    </row>
    <row r="2953" spans="17:25" x14ac:dyDescent="0.2">
      <c r="Q2953" s="76"/>
      <c r="S2953" s="76"/>
      <c r="T2953" s="76"/>
      <c r="U2953" s="76"/>
      <c r="V2953" s="76"/>
      <c r="X2953" s="91"/>
      <c r="Y2953" s="91"/>
    </row>
    <row r="2954" spans="17:25" x14ac:dyDescent="0.2">
      <c r="Q2954" s="76"/>
      <c r="S2954" s="76"/>
      <c r="T2954" s="76"/>
      <c r="U2954" s="76"/>
      <c r="V2954" s="76"/>
      <c r="X2954" s="91"/>
      <c r="Y2954" s="91"/>
    </row>
    <row r="2955" spans="17:25" x14ac:dyDescent="0.2">
      <c r="Q2955" s="76"/>
      <c r="S2955" s="76"/>
      <c r="T2955" s="76"/>
      <c r="U2955" s="76"/>
      <c r="V2955" s="76"/>
      <c r="X2955" s="91"/>
      <c r="Y2955" s="91"/>
    </row>
    <row r="2956" spans="17:25" x14ac:dyDescent="0.2">
      <c r="Q2956" s="76"/>
      <c r="S2956" s="76"/>
      <c r="T2956" s="76"/>
      <c r="U2956" s="76"/>
      <c r="V2956" s="76"/>
      <c r="X2956" s="91"/>
      <c r="Y2956" s="91"/>
    </row>
    <row r="2957" spans="17:25" x14ac:dyDescent="0.2">
      <c r="Q2957" s="76"/>
      <c r="S2957" s="76"/>
      <c r="T2957" s="76"/>
      <c r="U2957" s="76"/>
      <c r="V2957" s="76"/>
      <c r="X2957" s="91"/>
      <c r="Y2957" s="91"/>
    </row>
    <row r="2958" spans="17:25" x14ac:dyDescent="0.2">
      <c r="Q2958" s="76"/>
      <c r="S2958" s="76"/>
      <c r="T2958" s="76"/>
      <c r="U2958" s="76"/>
      <c r="V2958" s="76"/>
      <c r="X2958" s="91"/>
      <c r="Y2958" s="91"/>
    </row>
    <row r="2959" spans="17:25" x14ac:dyDescent="0.2">
      <c r="Q2959" s="76"/>
      <c r="S2959" s="76"/>
      <c r="T2959" s="76"/>
      <c r="U2959" s="76"/>
      <c r="V2959" s="76"/>
      <c r="X2959" s="91"/>
      <c r="Y2959" s="91"/>
    </row>
    <row r="2960" spans="17:25" x14ac:dyDescent="0.2">
      <c r="Q2960" s="76"/>
      <c r="S2960" s="76"/>
      <c r="T2960" s="76"/>
      <c r="U2960" s="76"/>
      <c r="V2960" s="76"/>
      <c r="X2960" s="91"/>
      <c r="Y2960" s="91"/>
    </row>
    <row r="2961" spans="17:25" x14ac:dyDescent="0.2">
      <c r="Q2961" s="76"/>
      <c r="S2961" s="76"/>
      <c r="T2961" s="76"/>
      <c r="U2961" s="76"/>
      <c r="V2961" s="76"/>
      <c r="X2961" s="91"/>
      <c r="Y2961" s="91"/>
    </row>
    <row r="2962" spans="17:25" x14ac:dyDescent="0.2">
      <c r="Q2962" s="76"/>
      <c r="S2962" s="76"/>
      <c r="T2962" s="76"/>
      <c r="U2962" s="76"/>
      <c r="V2962" s="76"/>
      <c r="X2962" s="91"/>
      <c r="Y2962" s="91"/>
    </row>
    <row r="2963" spans="17:25" x14ac:dyDescent="0.2">
      <c r="Q2963" s="76"/>
      <c r="S2963" s="76"/>
      <c r="T2963" s="76"/>
      <c r="U2963" s="76"/>
      <c r="V2963" s="76"/>
      <c r="X2963" s="91"/>
      <c r="Y2963" s="91"/>
    </row>
    <row r="2964" spans="17:25" x14ac:dyDescent="0.2">
      <c r="Q2964" s="76"/>
      <c r="S2964" s="76"/>
      <c r="T2964" s="76"/>
      <c r="U2964" s="76"/>
      <c r="V2964" s="76"/>
      <c r="X2964" s="91"/>
      <c r="Y2964" s="91"/>
    </row>
    <row r="2965" spans="17:25" x14ac:dyDescent="0.2">
      <c r="Q2965" s="76"/>
      <c r="S2965" s="76"/>
      <c r="T2965" s="76"/>
      <c r="U2965" s="76"/>
      <c r="V2965" s="76"/>
      <c r="X2965" s="91"/>
      <c r="Y2965" s="91"/>
    </row>
    <row r="2966" spans="17:25" x14ac:dyDescent="0.2">
      <c r="Q2966" s="76"/>
      <c r="S2966" s="76"/>
      <c r="T2966" s="76"/>
      <c r="U2966" s="76"/>
      <c r="V2966" s="76"/>
      <c r="X2966" s="91"/>
      <c r="Y2966" s="91"/>
    </row>
    <row r="2967" spans="17:25" x14ac:dyDescent="0.2">
      <c r="Q2967" s="76"/>
      <c r="S2967" s="76"/>
      <c r="T2967" s="76"/>
      <c r="U2967" s="76"/>
      <c r="V2967" s="76"/>
      <c r="X2967" s="91"/>
      <c r="Y2967" s="91"/>
    </row>
    <row r="2968" spans="17:25" x14ac:dyDescent="0.2">
      <c r="Q2968" s="76"/>
      <c r="S2968" s="76"/>
      <c r="T2968" s="76"/>
      <c r="U2968" s="76"/>
      <c r="V2968" s="76"/>
      <c r="X2968" s="91"/>
      <c r="Y2968" s="91"/>
    </row>
    <row r="2969" spans="17:25" x14ac:dyDescent="0.2">
      <c r="Q2969" s="76"/>
      <c r="S2969" s="76"/>
      <c r="T2969" s="76"/>
      <c r="U2969" s="76"/>
      <c r="V2969" s="76"/>
      <c r="X2969" s="91"/>
      <c r="Y2969" s="91"/>
    </row>
    <row r="2970" spans="17:25" x14ac:dyDescent="0.2">
      <c r="Q2970" s="76"/>
      <c r="S2970" s="76"/>
      <c r="T2970" s="76"/>
      <c r="U2970" s="76"/>
      <c r="V2970" s="76"/>
      <c r="X2970" s="91"/>
      <c r="Y2970" s="91"/>
    </row>
    <row r="2971" spans="17:25" x14ac:dyDescent="0.2">
      <c r="Q2971" s="76"/>
      <c r="S2971" s="76"/>
      <c r="T2971" s="76"/>
      <c r="U2971" s="76"/>
      <c r="V2971" s="76"/>
      <c r="X2971" s="91"/>
      <c r="Y2971" s="91"/>
    </row>
    <row r="2972" spans="17:25" x14ac:dyDescent="0.2">
      <c r="Q2972" s="76"/>
      <c r="S2972" s="76"/>
      <c r="T2972" s="76"/>
      <c r="U2972" s="76"/>
      <c r="V2972" s="76"/>
      <c r="X2972" s="91"/>
      <c r="Y2972" s="91"/>
    </row>
    <row r="2973" spans="17:25" x14ac:dyDescent="0.2">
      <c r="Q2973" s="76"/>
      <c r="S2973" s="76"/>
      <c r="T2973" s="76"/>
      <c r="U2973" s="76"/>
      <c r="V2973" s="76"/>
      <c r="X2973" s="91"/>
      <c r="Y2973" s="91"/>
    </row>
    <row r="2974" spans="17:25" x14ac:dyDescent="0.2">
      <c r="Q2974" s="76"/>
      <c r="S2974" s="76"/>
      <c r="T2974" s="76"/>
      <c r="U2974" s="76"/>
      <c r="V2974" s="76"/>
      <c r="X2974" s="91"/>
      <c r="Y2974" s="91"/>
    </row>
    <row r="2975" spans="17:25" x14ac:dyDescent="0.2">
      <c r="Q2975" s="76"/>
      <c r="S2975" s="76"/>
      <c r="T2975" s="76"/>
      <c r="U2975" s="76"/>
      <c r="V2975" s="76"/>
      <c r="X2975" s="91"/>
      <c r="Y2975" s="91"/>
    </row>
    <row r="2976" spans="17:25" x14ac:dyDescent="0.2">
      <c r="Q2976" s="76"/>
      <c r="S2976" s="76"/>
      <c r="T2976" s="76"/>
      <c r="U2976" s="76"/>
      <c r="V2976" s="76"/>
      <c r="X2976" s="91"/>
      <c r="Y2976" s="91"/>
    </row>
    <row r="2977" spans="17:25" x14ac:dyDescent="0.2">
      <c r="Q2977" s="76"/>
      <c r="S2977" s="76"/>
      <c r="T2977" s="76"/>
      <c r="U2977" s="76"/>
      <c r="V2977" s="76"/>
      <c r="X2977" s="91"/>
      <c r="Y2977" s="91"/>
    </row>
    <row r="2978" spans="17:25" x14ac:dyDescent="0.2">
      <c r="Q2978" s="76"/>
      <c r="S2978" s="76"/>
      <c r="T2978" s="76"/>
      <c r="U2978" s="76"/>
      <c r="V2978" s="76"/>
      <c r="X2978" s="91"/>
      <c r="Y2978" s="91"/>
    </row>
    <row r="2979" spans="17:25" x14ac:dyDescent="0.2">
      <c r="Q2979" s="76"/>
      <c r="S2979" s="76"/>
      <c r="T2979" s="76"/>
      <c r="U2979" s="76"/>
      <c r="V2979" s="76"/>
      <c r="X2979" s="91"/>
      <c r="Y2979" s="91"/>
    </row>
    <row r="2980" spans="17:25" x14ac:dyDescent="0.2">
      <c r="Q2980" s="76"/>
      <c r="S2980" s="76"/>
      <c r="T2980" s="76"/>
      <c r="U2980" s="76"/>
      <c r="V2980" s="76"/>
      <c r="X2980" s="91"/>
      <c r="Y2980" s="91"/>
    </row>
    <row r="2981" spans="17:25" x14ac:dyDescent="0.2">
      <c r="Q2981" s="76"/>
      <c r="S2981" s="76"/>
      <c r="T2981" s="76"/>
      <c r="U2981" s="76"/>
      <c r="V2981" s="76"/>
      <c r="X2981" s="91"/>
      <c r="Y2981" s="91"/>
    </row>
    <row r="2982" spans="17:25" x14ac:dyDescent="0.2">
      <c r="Q2982" s="76"/>
      <c r="S2982" s="76"/>
      <c r="T2982" s="76"/>
      <c r="U2982" s="76"/>
      <c r="V2982" s="76"/>
      <c r="X2982" s="91"/>
      <c r="Y2982" s="91"/>
    </row>
    <row r="2983" spans="17:25" x14ac:dyDescent="0.2">
      <c r="Q2983" s="76"/>
      <c r="S2983" s="76"/>
      <c r="T2983" s="76"/>
      <c r="U2983" s="76"/>
      <c r="V2983" s="76"/>
      <c r="X2983" s="91"/>
      <c r="Y2983" s="91"/>
    </row>
    <row r="2984" spans="17:25" x14ac:dyDescent="0.2">
      <c r="Q2984" s="76"/>
      <c r="S2984" s="76"/>
      <c r="T2984" s="76"/>
      <c r="U2984" s="76"/>
      <c r="V2984" s="76"/>
      <c r="X2984" s="91"/>
      <c r="Y2984" s="91"/>
    </row>
    <row r="2985" spans="17:25" x14ac:dyDescent="0.2">
      <c r="Q2985" s="76"/>
      <c r="S2985" s="76"/>
      <c r="T2985" s="76"/>
      <c r="U2985" s="76"/>
      <c r="V2985" s="76"/>
      <c r="X2985" s="91"/>
      <c r="Y2985" s="91"/>
    </row>
    <row r="2986" spans="17:25" x14ac:dyDescent="0.2">
      <c r="Q2986" s="76"/>
      <c r="S2986" s="76"/>
      <c r="T2986" s="76"/>
      <c r="U2986" s="76"/>
      <c r="V2986" s="76"/>
      <c r="X2986" s="91"/>
      <c r="Y2986" s="91"/>
    </row>
    <row r="2987" spans="17:25" x14ac:dyDescent="0.2">
      <c r="Q2987" s="76"/>
      <c r="S2987" s="76"/>
      <c r="T2987" s="76"/>
      <c r="U2987" s="76"/>
      <c r="V2987" s="76"/>
      <c r="X2987" s="91"/>
      <c r="Y2987" s="91"/>
    </row>
    <row r="2988" spans="17:25" x14ac:dyDescent="0.2">
      <c r="Q2988" s="76"/>
      <c r="S2988" s="76"/>
      <c r="T2988" s="76"/>
      <c r="U2988" s="76"/>
      <c r="V2988" s="76"/>
      <c r="X2988" s="91"/>
      <c r="Y2988" s="91"/>
    </row>
    <row r="2989" spans="17:25" x14ac:dyDescent="0.2">
      <c r="Q2989" s="76"/>
      <c r="S2989" s="76"/>
      <c r="T2989" s="76"/>
      <c r="U2989" s="76"/>
      <c r="V2989" s="76"/>
      <c r="X2989" s="91"/>
      <c r="Y2989" s="91"/>
    </row>
    <row r="2990" spans="17:25" x14ac:dyDescent="0.2">
      <c r="Q2990" s="76"/>
      <c r="S2990" s="76"/>
      <c r="T2990" s="76"/>
      <c r="U2990" s="76"/>
      <c r="V2990" s="76"/>
      <c r="X2990" s="91"/>
      <c r="Y2990" s="91"/>
    </row>
    <row r="2991" spans="17:25" x14ac:dyDescent="0.2">
      <c r="Q2991" s="76"/>
      <c r="S2991" s="76"/>
      <c r="T2991" s="76"/>
      <c r="U2991" s="76"/>
      <c r="V2991" s="76"/>
      <c r="X2991" s="91"/>
      <c r="Y2991" s="91"/>
    </row>
    <row r="2992" spans="17:25" x14ac:dyDescent="0.2">
      <c r="Q2992" s="76"/>
      <c r="S2992" s="76"/>
      <c r="T2992" s="76"/>
      <c r="U2992" s="76"/>
      <c r="V2992" s="76"/>
      <c r="X2992" s="91"/>
      <c r="Y2992" s="91"/>
    </row>
    <row r="2993" spans="17:25" x14ac:dyDescent="0.2">
      <c r="Q2993" s="76"/>
      <c r="S2993" s="76"/>
      <c r="T2993" s="76"/>
      <c r="U2993" s="76"/>
      <c r="V2993" s="76"/>
      <c r="X2993" s="91"/>
      <c r="Y2993" s="91"/>
    </row>
    <row r="2994" spans="17:25" x14ac:dyDescent="0.2">
      <c r="Q2994" s="76"/>
      <c r="S2994" s="76"/>
      <c r="T2994" s="76"/>
      <c r="U2994" s="76"/>
      <c r="V2994" s="76"/>
      <c r="X2994" s="91"/>
      <c r="Y2994" s="91"/>
    </row>
    <row r="2995" spans="17:25" x14ac:dyDescent="0.2">
      <c r="Q2995" s="76"/>
      <c r="S2995" s="76"/>
      <c r="T2995" s="76"/>
      <c r="U2995" s="76"/>
      <c r="V2995" s="76"/>
      <c r="X2995" s="91"/>
      <c r="Y2995" s="91"/>
    </row>
    <row r="2996" spans="17:25" x14ac:dyDescent="0.2">
      <c r="Q2996" s="76"/>
      <c r="S2996" s="76"/>
      <c r="T2996" s="76"/>
      <c r="U2996" s="76"/>
      <c r="V2996" s="76"/>
      <c r="X2996" s="91"/>
      <c r="Y2996" s="91"/>
    </row>
    <row r="2997" spans="17:25" x14ac:dyDescent="0.2">
      <c r="Q2997" s="76"/>
      <c r="S2997" s="76"/>
      <c r="T2997" s="76"/>
      <c r="U2997" s="76"/>
      <c r="V2997" s="76"/>
      <c r="X2997" s="91"/>
      <c r="Y2997" s="91"/>
    </row>
    <row r="2998" spans="17:25" x14ac:dyDescent="0.2">
      <c r="Q2998" s="76"/>
      <c r="S2998" s="76"/>
      <c r="T2998" s="76"/>
      <c r="U2998" s="76"/>
      <c r="V2998" s="76"/>
      <c r="X2998" s="91"/>
      <c r="Y2998" s="91"/>
    </row>
    <row r="2999" spans="17:25" x14ac:dyDescent="0.2">
      <c r="Q2999" s="76"/>
      <c r="S2999" s="76"/>
      <c r="T2999" s="76"/>
      <c r="U2999" s="76"/>
      <c r="V2999" s="76"/>
      <c r="X2999" s="91"/>
      <c r="Y2999" s="91"/>
    </row>
    <row r="3000" spans="17:25" x14ac:dyDescent="0.2">
      <c r="Q3000" s="76"/>
      <c r="S3000" s="76"/>
      <c r="T3000" s="76"/>
      <c r="U3000" s="76"/>
      <c r="V3000" s="76"/>
      <c r="X3000" s="91"/>
      <c r="Y3000" s="91"/>
    </row>
    <row r="3001" spans="17:25" x14ac:dyDescent="0.2">
      <c r="Q3001" s="76"/>
      <c r="S3001" s="76"/>
      <c r="T3001" s="76"/>
      <c r="U3001" s="76"/>
      <c r="V3001" s="76"/>
      <c r="X3001" s="91"/>
      <c r="Y3001" s="91"/>
    </row>
    <row r="3002" spans="17:25" x14ac:dyDescent="0.2">
      <c r="Q3002" s="76"/>
      <c r="S3002" s="76"/>
      <c r="T3002" s="76"/>
      <c r="U3002" s="76"/>
      <c r="V3002" s="76"/>
      <c r="X3002" s="91"/>
      <c r="Y3002" s="91"/>
    </row>
    <row r="3003" spans="17:25" x14ac:dyDescent="0.2">
      <c r="Q3003" s="76"/>
      <c r="S3003" s="76"/>
      <c r="T3003" s="76"/>
      <c r="U3003" s="76"/>
      <c r="V3003" s="76"/>
      <c r="X3003" s="91"/>
      <c r="Y3003" s="91"/>
    </row>
    <row r="3004" spans="17:25" x14ac:dyDescent="0.2">
      <c r="Q3004" s="76"/>
      <c r="S3004" s="76"/>
      <c r="T3004" s="76"/>
      <c r="U3004" s="76"/>
      <c r="V3004" s="76"/>
      <c r="X3004" s="91"/>
      <c r="Y3004" s="91"/>
    </row>
    <row r="3005" spans="17:25" x14ac:dyDescent="0.2">
      <c r="Q3005" s="76"/>
      <c r="S3005" s="76"/>
      <c r="T3005" s="76"/>
      <c r="U3005" s="76"/>
      <c r="V3005" s="76"/>
      <c r="X3005" s="91"/>
      <c r="Y3005" s="91"/>
    </row>
    <row r="3006" spans="17:25" x14ac:dyDescent="0.2">
      <c r="Q3006" s="76"/>
      <c r="S3006" s="76"/>
      <c r="T3006" s="76"/>
      <c r="U3006" s="76"/>
      <c r="V3006" s="76"/>
      <c r="X3006" s="91"/>
      <c r="Y3006" s="91"/>
    </row>
    <row r="3007" spans="17:25" x14ac:dyDescent="0.2">
      <c r="Q3007" s="76"/>
      <c r="S3007" s="76"/>
      <c r="T3007" s="76"/>
      <c r="U3007" s="76"/>
      <c r="V3007" s="76"/>
      <c r="X3007" s="91"/>
      <c r="Y3007" s="91"/>
    </row>
    <row r="3008" spans="17:25" x14ac:dyDescent="0.2">
      <c r="Q3008" s="76"/>
      <c r="S3008" s="76"/>
      <c r="T3008" s="76"/>
      <c r="U3008" s="76"/>
      <c r="V3008" s="76"/>
      <c r="X3008" s="91"/>
      <c r="Y3008" s="91"/>
    </row>
    <row r="3009" spans="17:25" x14ac:dyDescent="0.2">
      <c r="Q3009" s="76"/>
      <c r="S3009" s="76"/>
      <c r="T3009" s="76"/>
      <c r="U3009" s="76"/>
      <c r="V3009" s="76"/>
      <c r="X3009" s="91"/>
      <c r="Y3009" s="91"/>
    </row>
    <row r="3010" spans="17:25" x14ac:dyDescent="0.2">
      <c r="Q3010" s="76"/>
      <c r="S3010" s="76"/>
      <c r="T3010" s="76"/>
      <c r="U3010" s="76"/>
      <c r="V3010" s="76"/>
      <c r="X3010" s="91"/>
      <c r="Y3010" s="91"/>
    </row>
    <row r="3011" spans="17:25" x14ac:dyDescent="0.2">
      <c r="Q3011" s="76"/>
      <c r="S3011" s="76"/>
      <c r="T3011" s="76"/>
      <c r="U3011" s="76"/>
      <c r="V3011" s="76"/>
      <c r="X3011" s="91"/>
      <c r="Y3011" s="91"/>
    </row>
    <row r="3012" spans="17:25" x14ac:dyDescent="0.2">
      <c r="Q3012" s="76"/>
      <c r="S3012" s="76"/>
      <c r="T3012" s="76"/>
      <c r="U3012" s="76"/>
      <c r="V3012" s="76"/>
      <c r="X3012" s="91"/>
      <c r="Y3012" s="91"/>
    </row>
    <row r="3013" spans="17:25" x14ac:dyDescent="0.2">
      <c r="Q3013" s="76"/>
      <c r="S3013" s="76"/>
      <c r="T3013" s="76"/>
      <c r="U3013" s="76"/>
      <c r="V3013" s="76"/>
      <c r="X3013" s="91"/>
      <c r="Y3013" s="91"/>
    </row>
    <row r="3014" spans="17:25" x14ac:dyDescent="0.2">
      <c r="Q3014" s="76"/>
      <c r="S3014" s="76"/>
      <c r="T3014" s="76"/>
      <c r="U3014" s="76"/>
      <c r="V3014" s="76"/>
      <c r="X3014" s="91"/>
      <c r="Y3014" s="91"/>
    </row>
    <row r="3015" spans="17:25" x14ac:dyDescent="0.2">
      <c r="Q3015" s="76"/>
      <c r="S3015" s="76"/>
      <c r="T3015" s="76"/>
      <c r="U3015" s="76"/>
      <c r="V3015" s="76"/>
      <c r="X3015" s="91"/>
      <c r="Y3015" s="91"/>
    </row>
    <row r="3016" spans="17:25" x14ac:dyDescent="0.2">
      <c r="Q3016" s="76"/>
      <c r="S3016" s="76"/>
      <c r="T3016" s="76"/>
      <c r="U3016" s="76"/>
      <c r="V3016" s="76"/>
      <c r="X3016" s="91"/>
      <c r="Y3016" s="91"/>
    </row>
    <row r="3017" spans="17:25" x14ac:dyDescent="0.2">
      <c r="Q3017" s="76"/>
      <c r="S3017" s="76"/>
      <c r="T3017" s="76"/>
      <c r="U3017" s="76"/>
      <c r="V3017" s="76"/>
      <c r="X3017" s="91"/>
      <c r="Y3017" s="91"/>
    </row>
    <row r="3018" spans="17:25" x14ac:dyDescent="0.2">
      <c r="Q3018" s="76"/>
      <c r="S3018" s="76"/>
      <c r="T3018" s="76"/>
      <c r="U3018" s="76"/>
      <c r="V3018" s="76"/>
      <c r="X3018" s="91"/>
      <c r="Y3018" s="91"/>
    </row>
    <row r="3019" spans="17:25" x14ac:dyDescent="0.2">
      <c r="Q3019" s="76"/>
      <c r="S3019" s="76"/>
      <c r="T3019" s="76"/>
      <c r="U3019" s="76"/>
      <c r="V3019" s="76"/>
      <c r="X3019" s="91"/>
      <c r="Y3019" s="91"/>
    </row>
    <row r="3020" spans="17:25" x14ac:dyDescent="0.2">
      <c r="Q3020" s="76"/>
      <c r="S3020" s="76"/>
      <c r="T3020" s="76"/>
      <c r="U3020" s="76"/>
      <c r="V3020" s="76"/>
      <c r="X3020" s="91"/>
      <c r="Y3020" s="91"/>
    </row>
    <row r="3021" spans="17:25" x14ac:dyDescent="0.2">
      <c r="Q3021" s="76"/>
      <c r="S3021" s="76"/>
      <c r="T3021" s="76"/>
      <c r="U3021" s="76"/>
      <c r="V3021" s="76"/>
      <c r="X3021" s="91"/>
      <c r="Y3021" s="91"/>
    </row>
    <row r="3022" spans="17:25" x14ac:dyDescent="0.2">
      <c r="Q3022" s="76"/>
      <c r="S3022" s="76"/>
      <c r="T3022" s="76"/>
      <c r="U3022" s="76"/>
      <c r="V3022" s="76"/>
      <c r="X3022" s="91"/>
      <c r="Y3022" s="91"/>
    </row>
    <row r="3023" spans="17:25" x14ac:dyDescent="0.2">
      <c r="Q3023" s="76"/>
      <c r="S3023" s="76"/>
      <c r="T3023" s="76"/>
      <c r="U3023" s="76"/>
      <c r="V3023" s="76"/>
      <c r="X3023" s="91"/>
      <c r="Y3023" s="91"/>
    </row>
    <row r="3024" spans="17:25" x14ac:dyDescent="0.2">
      <c r="Q3024" s="76"/>
      <c r="S3024" s="76"/>
      <c r="T3024" s="76"/>
      <c r="U3024" s="76"/>
      <c r="V3024" s="76"/>
      <c r="X3024" s="91"/>
      <c r="Y3024" s="91"/>
    </row>
    <row r="3025" spans="17:25" x14ac:dyDescent="0.2">
      <c r="Q3025" s="76"/>
      <c r="S3025" s="76"/>
      <c r="T3025" s="76"/>
      <c r="U3025" s="76"/>
      <c r="V3025" s="76"/>
      <c r="X3025" s="91"/>
      <c r="Y3025" s="91"/>
    </row>
    <row r="3026" spans="17:25" x14ac:dyDescent="0.2">
      <c r="Q3026" s="76"/>
      <c r="S3026" s="76"/>
      <c r="T3026" s="76"/>
      <c r="U3026" s="76"/>
      <c r="V3026" s="76"/>
      <c r="X3026" s="91"/>
      <c r="Y3026" s="91"/>
    </row>
    <row r="3027" spans="17:25" x14ac:dyDescent="0.2">
      <c r="Q3027" s="76"/>
      <c r="S3027" s="76"/>
      <c r="T3027" s="76"/>
      <c r="U3027" s="76"/>
      <c r="V3027" s="76"/>
      <c r="X3027" s="91"/>
      <c r="Y3027" s="91"/>
    </row>
    <row r="3028" spans="17:25" x14ac:dyDescent="0.2">
      <c r="Q3028" s="76"/>
      <c r="S3028" s="76"/>
      <c r="T3028" s="76"/>
      <c r="U3028" s="76"/>
      <c r="V3028" s="76"/>
      <c r="X3028" s="91"/>
      <c r="Y3028" s="91"/>
    </row>
    <row r="3029" spans="17:25" x14ac:dyDescent="0.2">
      <c r="Q3029" s="76"/>
      <c r="S3029" s="76"/>
      <c r="T3029" s="76"/>
      <c r="U3029" s="76"/>
      <c r="V3029" s="76"/>
      <c r="X3029" s="91"/>
      <c r="Y3029" s="91"/>
    </row>
    <row r="3030" spans="17:25" x14ac:dyDescent="0.2">
      <c r="Q3030" s="76"/>
      <c r="S3030" s="76"/>
      <c r="T3030" s="76"/>
      <c r="U3030" s="76"/>
      <c r="V3030" s="76"/>
      <c r="X3030" s="91"/>
      <c r="Y3030" s="91"/>
    </row>
    <row r="3031" spans="17:25" x14ac:dyDescent="0.2">
      <c r="Q3031" s="76"/>
      <c r="S3031" s="76"/>
      <c r="T3031" s="76"/>
      <c r="U3031" s="76"/>
      <c r="V3031" s="76"/>
      <c r="X3031" s="91"/>
      <c r="Y3031" s="91"/>
    </row>
    <row r="3032" spans="17:25" x14ac:dyDescent="0.2">
      <c r="Q3032" s="76"/>
      <c r="S3032" s="76"/>
      <c r="T3032" s="76"/>
      <c r="U3032" s="76"/>
      <c r="V3032" s="76"/>
      <c r="X3032" s="91"/>
      <c r="Y3032" s="91"/>
    </row>
    <row r="3033" spans="17:25" x14ac:dyDescent="0.2">
      <c r="Q3033" s="76"/>
      <c r="S3033" s="76"/>
      <c r="T3033" s="76"/>
      <c r="U3033" s="76"/>
      <c r="V3033" s="76"/>
      <c r="X3033" s="91"/>
      <c r="Y3033" s="91"/>
    </row>
    <row r="3034" spans="17:25" x14ac:dyDescent="0.2">
      <c r="Q3034" s="76"/>
      <c r="S3034" s="76"/>
      <c r="T3034" s="76"/>
      <c r="U3034" s="76"/>
      <c r="V3034" s="76"/>
      <c r="X3034" s="91"/>
      <c r="Y3034" s="91"/>
    </row>
    <row r="3035" spans="17:25" x14ac:dyDescent="0.2">
      <c r="Q3035" s="76"/>
      <c r="S3035" s="76"/>
      <c r="T3035" s="76"/>
      <c r="U3035" s="76"/>
      <c r="V3035" s="76"/>
      <c r="X3035" s="91"/>
      <c r="Y3035" s="91"/>
    </row>
    <row r="3036" spans="17:25" x14ac:dyDescent="0.2">
      <c r="Q3036" s="76"/>
      <c r="S3036" s="76"/>
      <c r="T3036" s="76"/>
      <c r="U3036" s="76"/>
      <c r="V3036" s="76"/>
      <c r="X3036" s="91"/>
      <c r="Y3036" s="91"/>
    </row>
    <row r="3037" spans="17:25" x14ac:dyDescent="0.2">
      <c r="Q3037" s="76"/>
      <c r="S3037" s="76"/>
      <c r="T3037" s="76"/>
      <c r="U3037" s="76"/>
      <c r="V3037" s="76"/>
      <c r="X3037" s="91"/>
      <c r="Y3037" s="91"/>
    </row>
    <row r="3038" spans="17:25" x14ac:dyDescent="0.2">
      <c r="Q3038" s="76"/>
      <c r="S3038" s="76"/>
      <c r="T3038" s="76"/>
      <c r="U3038" s="76"/>
      <c r="V3038" s="76"/>
      <c r="X3038" s="91"/>
      <c r="Y3038" s="91"/>
    </row>
    <row r="3039" spans="17:25" x14ac:dyDescent="0.2">
      <c r="Q3039" s="76"/>
      <c r="S3039" s="76"/>
      <c r="T3039" s="76"/>
      <c r="U3039" s="76"/>
      <c r="V3039" s="76"/>
      <c r="X3039" s="91"/>
      <c r="Y3039" s="91"/>
    </row>
    <row r="3040" spans="17:25" x14ac:dyDescent="0.2">
      <c r="Q3040" s="76"/>
      <c r="S3040" s="76"/>
      <c r="T3040" s="76"/>
      <c r="U3040" s="76"/>
      <c r="V3040" s="76"/>
      <c r="X3040" s="91"/>
      <c r="Y3040" s="91"/>
    </row>
    <row r="3041" spans="17:25" x14ac:dyDescent="0.2">
      <c r="Q3041" s="76"/>
      <c r="S3041" s="76"/>
      <c r="T3041" s="76"/>
      <c r="U3041" s="76"/>
      <c r="V3041" s="76"/>
      <c r="X3041" s="91"/>
      <c r="Y3041" s="91"/>
    </row>
    <row r="3042" spans="17:25" x14ac:dyDescent="0.2">
      <c r="Q3042" s="76"/>
      <c r="S3042" s="76"/>
      <c r="T3042" s="76"/>
      <c r="U3042" s="76"/>
      <c r="V3042" s="76"/>
      <c r="X3042" s="91"/>
      <c r="Y3042" s="91"/>
    </row>
    <row r="3043" spans="17:25" x14ac:dyDescent="0.2">
      <c r="Q3043" s="76"/>
      <c r="S3043" s="76"/>
      <c r="T3043" s="76"/>
      <c r="U3043" s="76"/>
      <c r="V3043" s="76"/>
      <c r="X3043" s="91"/>
      <c r="Y3043" s="91"/>
    </row>
    <row r="3044" spans="17:25" x14ac:dyDescent="0.2">
      <c r="Q3044" s="76"/>
      <c r="S3044" s="76"/>
      <c r="T3044" s="76"/>
      <c r="U3044" s="76"/>
      <c r="V3044" s="76"/>
      <c r="X3044" s="91"/>
      <c r="Y3044" s="91"/>
    </row>
    <row r="3045" spans="17:25" x14ac:dyDescent="0.2">
      <c r="Q3045" s="76"/>
      <c r="S3045" s="76"/>
      <c r="T3045" s="76"/>
      <c r="U3045" s="76"/>
      <c r="V3045" s="76"/>
      <c r="X3045" s="91"/>
      <c r="Y3045" s="91"/>
    </row>
    <row r="3046" spans="17:25" x14ac:dyDescent="0.2">
      <c r="Q3046" s="76"/>
      <c r="S3046" s="76"/>
      <c r="T3046" s="76"/>
      <c r="U3046" s="76"/>
      <c r="V3046" s="76"/>
      <c r="X3046" s="91"/>
      <c r="Y3046" s="91"/>
    </row>
    <row r="3047" spans="17:25" x14ac:dyDescent="0.2">
      <c r="Q3047" s="76"/>
      <c r="S3047" s="76"/>
      <c r="T3047" s="76"/>
      <c r="U3047" s="76"/>
      <c r="V3047" s="76"/>
      <c r="X3047" s="91"/>
      <c r="Y3047" s="91"/>
    </row>
    <row r="3048" spans="17:25" x14ac:dyDescent="0.2">
      <c r="Q3048" s="76"/>
      <c r="S3048" s="76"/>
      <c r="T3048" s="76"/>
      <c r="U3048" s="76"/>
      <c r="V3048" s="76"/>
      <c r="X3048" s="91"/>
      <c r="Y3048" s="91"/>
    </row>
    <row r="3049" spans="17:25" x14ac:dyDescent="0.2">
      <c r="Q3049" s="76"/>
      <c r="S3049" s="76"/>
      <c r="T3049" s="76"/>
      <c r="U3049" s="76"/>
      <c r="V3049" s="76"/>
      <c r="X3049" s="91"/>
      <c r="Y3049" s="91"/>
    </row>
    <row r="3050" spans="17:25" x14ac:dyDescent="0.2">
      <c r="Q3050" s="76"/>
      <c r="S3050" s="76"/>
      <c r="T3050" s="76"/>
      <c r="U3050" s="76"/>
      <c r="V3050" s="76"/>
      <c r="X3050" s="91"/>
      <c r="Y3050" s="91"/>
    </row>
    <row r="3051" spans="17:25" x14ac:dyDescent="0.2">
      <c r="Q3051" s="76"/>
      <c r="S3051" s="76"/>
      <c r="T3051" s="76"/>
      <c r="U3051" s="76"/>
      <c r="V3051" s="76"/>
      <c r="X3051" s="91"/>
      <c r="Y3051" s="91"/>
    </row>
    <row r="3052" spans="17:25" x14ac:dyDescent="0.2">
      <c r="Q3052" s="76"/>
      <c r="S3052" s="76"/>
      <c r="T3052" s="76"/>
      <c r="U3052" s="76"/>
      <c r="V3052" s="76"/>
      <c r="X3052" s="91"/>
      <c r="Y3052" s="91"/>
    </row>
    <row r="3053" spans="17:25" x14ac:dyDescent="0.2">
      <c r="Q3053" s="76"/>
      <c r="S3053" s="76"/>
      <c r="T3053" s="76"/>
      <c r="U3053" s="76"/>
      <c r="V3053" s="76"/>
      <c r="X3053" s="91"/>
      <c r="Y3053" s="91"/>
    </row>
    <row r="3054" spans="17:25" x14ac:dyDescent="0.2">
      <c r="Q3054" s="76"/>
      <c r="S3054" s="76"/>
      <c r="T3054" s="76"/>
      <c r="U3054" s="76"/>
      <c r="V3054" s="76"/>
      <c r="X3054" s="91"/>
      <c r="Y3054" s="91"/>
    </row>
    <row r="3055" spans="17:25" x14ac:dyDescent="0.2">
      <c r="Q3055" s="76"/>
      <c r="S3055" s="76"/>
      <c r="T3055" s="76"/>
      <c r="U3055" s="76"/>
      <c r="V3055" s="76"/>
      <c r="X3055" s="91"/>
      <c r="Y3055" s="91"/>
    </row>
    <row r="3056" spans="17:25" x14ac:dyDescent="0.2">
      <c r="Q3056" s="76"/>
      <c r="S3056" s="76"/>
      <c r="T3056" s="76"/>
      <c r="U3056" s="76"/>
      <c r="V3056" s="76"/>
      <c r="X3056" s="91"/>
      <c r="Y3056" s="91"/>
    </row>
    <row r="3057" spans="17:25" x14ac:dyDescent="0.2">
      <c r="Q3057" s="76"/>
      <c r="S3057" s="76"/>
      <c r="T3057" s="76"/>
      <c r="U3057" s="76"/>
      <c r="V3057" s="76"/>
      <c r="X3057" s="91"/>
      <c r="Y3057" s="91"/>
    </row>
    <row r="3058" spans="17:25" x14ac:dyDescent="0.2">
      <c r="Q3058" s="76"/>
      <c r="S3058" s="76"/>
      <c r="T3058" s="76"/>
      <c r="U3058" s="76"/>
      <c r="V3058" s="76"/>
      <c r="X3058" s="91"/>
      <c r="Y3058" s="91"/>
    </row>
    <row r="3059" spans="17:25" x14ac:dyDescent="0.2">
      <c r="Q3059" s="76"/>
      <c r="S3059" s="76"/>
      <c r="T3059" s="76"/>
      <c r="U3059" s="76"/>
      <c r="V3059" s="76"/>
      <c r="X3059" s="91"/>
      <c r="Y3059" s="91"/>
    </row>
    <row r="3060" spans="17:25" x14ac:dyDescent="0.2">
      <c r="Q3060" s="76"/>
      <c r="S3060" s="76"/>
      <c r="T3060" s="76"/>
      <c r="U3060" s="76"/>
      <c r="V3060" s="76"/>
      <c r="X3060" s="91"/>
      <c r="Y3060" s="91"/>
    </row>
    <row r="3061" spans="17:25" x14ac:dyDescent="0.2">
      <c r="Q3061" s="76"/>
      <c r="S3061" s="76"/>
      <c r="T3061" s="76"/>
      <c r="U3061" s="76"/>
      <c r="V3061" s="76"/>
      <c r="X3061" s="91"/>
      <c r="Y3061" s="91"/>
    </row>
    <row r="3062" spans="17:25" x14ac:dyDescent="0.2">
      <c r="Q3062" s="76"/>
      <c r="S3062" s="76"/>
      <c r="T3062" s="76"/>
      <c r="U3062" s="76"/>
      <c r="V3062" s="76"/>
      <c r="X3062" s="91"/>
      <c r="Y3062" s="91"/>
    </row>
    <row r="3063" spans="17:25" x14ac:dyDescent="0.2">
      <c r="Q3063" s="76"/>
      <c r="S3063" s="76"/>
      <c r="T3063" s="76"/>
      <c r="U3063" s="76"/>
      <c r="V3063" s="76"/>
      <c r="X3063" s="91"/>
      <c r="Y3063" s="91"/>
    </row>
    <row r="3064" spans="17:25" x14ac:dyDescent="0.2">
      <c r="Q3064" s="76"/>
      <c r="S3064" s="76"/>
      <c r="T3064" s="76"/>
      <c r="U3064" s="76"/>
      <c r="V3064" s="76"/>
      <c r="X3064" s="91"/>
      <c r="Y3064" s="91"/>
    </row>
    <row r="3065" spans="17:25" x14ac:dyDescent="0.2">
      <c r="Q3065" s="76"/>
      <c r="S3065" s="76"/>
      <c r="T3065" s="76"/>
      <c r="U3065" s="76"/>
      <c r="V3065" s="76"/>
      <c r="X3065" s="91"/>
      <c r="Y3065" s="91"/>
    </row>
    <row r="3066" spans="17:25" x14ac:dyDescent="0.2">
      <c r="Q3066" s="76"/>
      <c r="S3066" s="76"/>
      <c r="T3066" s="76"/>
      <c r="U3066" s="76"/>
      <c r="V3066" s="76"/>
      <c r="X3066" s="91"/>
      <c r="Y3066" s="91"/>
    </row>
    <row r="3067" spans="17:25" x14ac:dyDescent="0.2">
      <c r="Q3067" s="76"/>
      <c r="S3067" s="76"/>
      <c r="T3067" s="76"/>
      <c r="U3067" s="76"/>
      <c r="V3067" s="76"/>
      <c r="X3067" s="91"/>
      <c r="Y3067" s="91"/>
    </row>
    <row r="3068" spans="17:25" x14ac:dyDescent="0.2">
      <c r="Q3068" s="76"/>
      <c r="S3068" s="76"/>
      <c r="T3068" s="76"/>
      <c r="U3068" s="76"/>
      <c r="V3068" s="76"/>
      <c r="X3068" s="91"/>
      <c r="Y3068" s="91"/>
    </row>
    <row r="3069" spans="17:25" x14ac:dyDescent="0.2">
      <c r="Q3069" s="76"/>
      <c r="S3069" s="76"/>
      <c r="T3069" s="76"/>
      <c r="U3069" s="76"/>
      <c r="V3069" s="76"/>
      <c r="X3069" s="91"/>
      <c r="Y3069" s="91"/>
    </row>
    <row r="3070" spans="17:25" x14ac:dyDescent="0.2">
      <c r="Q3070" s="76"/>
      <c r="S3070" s="76"/>
      <c r="T3070" s="76"/>
      <c r="U3070" s="76"/>
      <c r="V3070" s="76"/>
      <c r="X3070" s="91"/>
      <c r="Y3070" s="91"/>
    </row>
    <row r="3071" spans="17:25" x14ac:dyDescent="0.2">
      <c r="Q3071" s="76"/>
      <c r="S3071" s="76"/>
      <c r="T3071" s="76"/>
      <c r="U3071" s="76"/>
      <c r="V3071" s="76"/>
      <c r="X3071" s="91"/>
      <c r="Y3071" s="91"/>
    </row>
    <row r="3072" spans="17:25" x14ac:dyDescent="0.2">
      <c r="Q3072" s="76"/>
      <c r="S3072" s="76"/>
      <c r="T3072" s="76"/>
      <c r="U3072" s="76"/>
      <c r="V3072" s="76"/>
      <c r="X3072" s="91"/>
      <c r="Y3072" s="91"/>
    </row>
    <row r="3073" spans="17:25" x14ac:dyDescent="0.2">
      <c r="Q3073" s="76"/>
      <c r="S3073" s="76"/>
      <c r="T3073" s="76"/>
      <c r="U3073" s="76"/>
      <c r="V3073" s="76"/>
      <c r="X3073" s="91"/>
      <c r="Y3073" s="91"/>
    </row>
    <row r="3074" spans="17:25" x14ac:dyDescent="0.2">
      <c r="Q3074" s="76"/>
      <c r="S3074" s="76"/>
      <c r="T3074" s="76"/>
      <c r="U3074" s="76"/>
      <c r="V3074" s="76"/>
      <c r="X3074" s="91"/>
      <c r="Y3074" s="91"/>
    </row>
    <row r="3075" spans="17:25" x14ac:dyDescent="0.2">
      <c r="Q3075" s="76"/>
      <c r="S3075" s="76"/>
      <c r="T3075" s="76"/>
      <c r="U3075" s="76"/>
      <c r="V3075" s="76"/>
      <c r="X3075" s="91"/>
      <c r="Y3075" s="91"/>
    </row>
    <row r="3076" spans="17:25" x14ac:dyDescent="0.2">
      <c r="Q3076" s="76"/>
      <c r="S3076" s="76"/>
      <c r="T3076" s="76"/>
      <c r="U3076" s="76"/>
      <c r="V3076" s="76"/>
      <c r="X3076" s="91"/>
      <c r="Y3076" s="91"/>
    </row>
    <row r="3077" spans="17:25" x14ac:dyDescent="0.2">
      <c r="Q3077" s="76"/>
      <c r="S3077" s="76"/>
      <c r="T3077" s="76"/>
      <c r="U3077" s="76"/>
      <c r="V3077" s="76"/>
      <c r="X3077" s="91"/>
      <c r="Y3077" s="91"/>
    </row>
    <row r="3078" spans="17:25" x14ac:dyDescent="0.2">
      <c r="Q3078" s="76"/>
      <c r="S3078" s="76"/>
      <c r="T3078" s="76"/>
      <c r="U3078" s="76"/>
      <c r="V3078" s="76"/>
      <c r="X3078" s="91"/>
      <c r="Y3078" s="91"/>
    </row>
    <row r="3079" spans="17:25" x14ac:dyDescent="0.2">
      <c r="Q3079" s="76"/>
      <c r="S3079" s="76"/>
      <c r="T3079" s="76"/>
      <c r="U3079" s="76"/>
      <c r="V3079" s="76"/>
      <c r="X3079" s="91"/>
      <c r="Y3079" s="91"/>
    </row>
    <row r="3080" spans="17:25" x14ac:dyDescent="0.2">
      <c r="Q3080" s="76"/>
      <c r="S3080" s="76"/>
      <c r="T3080" s="76"/>
      <c r="U3080" s="76"/>
      <c r="V3080" s="76"/>
      <c r="X3080" s="91"/>
      <c r="Y3080" s="91"/>
    </row>
    <row r="3081" spans="17:25" x14ac:dyDescent="0.2">
      <c r="Q3081" s="76"/>
      <c r="S3081" s="76"/>
      <c r="T3081" s="76"/>
      <c r="U3081" s="76"/>
      <c r="V3081" s="76"/>
      <c r="X3081" s="91"/>
      <c r="Y3081" s="91"/>
    </row>
    <row r="3082" spans="17:25" x14ac:dyDescent="0.2">
      <c r="Q3082" s="76"/>
      <c r="S3082" s="76"/>
      <c r="T3082" s="76"/>
      <c r="U3082" s="76"/>
      <c r="V3082" s="76"/>
      <c r="X3082" s="91"/>
      <c r="Y3082" s="91"/>
    </row>
    <row r="3083" spans="17:25" x14ac:dyDescent="0.2">
      <c r="Q3083" s="76"/>
      <c r="S3083" s="76"/>
      <c r="T3083" s="76"/>
      <c r="U3083" s="76"/>
      <c r="V3083" s="76"/>
      <c r="X3083" s="91"/>
      <c r="Y3083" s="91"/>
    </row>
    <row r="3084" spans="17:25" x14ac:dyDescent="0.2">
      <c r="Q3084" s="76"/>
      <c r="S3084" s="76"/>
      <c r="T3084" s="76"/>
      <c r="U3084" s="76"/>
      <c r="V3084" s="76"/>
      <c r="X3084" s="91"/>
      <c r="Y3084" s="91"/>
    </row>
    <row r="3085" spans="17:25" x14ac:dyDescent="0.2">
      <c r="Q3085" s="76"/>
      <c r="S3085" s="76"/>
      <c r="T3085" s="76"/>
      <c r="U3085" s="76"/>
      <c r="V3085" s="76"/>
      <c r="X3085" s="91"/>
      <c r="Y3085" s="91"/>
    </row>
    <row r="3086" spans="17:25" x14ac:dyDescent="0.2">
      <c r="Q3086" s="76"/>
      <c r="S3086" s="76"/>
      <c r="T3086" s="76"/>
      <c r="U3086" s="76"/>
      <c r="V3086" s="76"/>
      <c r="X3086" s="91"/>
      <c r="Y3086" s="91"/>
    </row>
    <row r="3087" spans="17:25" x14ac:dyDescent="0.2">
      <c r="Q3087" s="76"/>
      <c r="S3087" s="76"/>
      <c r="T3087" s="76"/>
      <c r="U3087" s="76"/>
      <c r="V3087" s="76"/>
      <c r="X3087" s="91"/>
      <c r="Y3087" s="91"/>
    </row>
    <row r="3088" spans="17:25" x14ac:dyDescent="0.2">
      <c r="Q3088" s="76"/>
      <c r="S3088" s="76"/>
      <c r="T3088" s="76"/>
      <c r="U3088" s="76"/>
      <c r="V3088" s="76"/>
      <c r="X3088" s="91"/>
      <c r="Y3088" s="91"/>
    </row>
    <row r="3089" spans="17:25" x14ac:dyDescent="0.2">
      <c r="Q3089" s="76"/>
      <c r="S3089" s="76"/>
      <c r="T3089" s="76"/>
      <c r="U3089" s="76"/>
      <c r="V3089" s="76"/>
      <c r="X3089" s="91"/>
      <c r="Y3089" s="91"/>
    </row>
    <row r="3090" spans="17:25" x14ac:dyDescent="0.2">
      <c r="Q3090" s="76"/>
      <c r="S3090" s="76"/>
      <c r="T3090" s="76"/>
      <c r="U3090" s="76"/>
      <c r="V3090" s="76"/>
      <c r="X3090" s="91"/>
      <c r="Y3090" s="91"/>
    </row>
    <row r="3091" spans="17:25" x14ac:dyDescent="0.2">
      <c r="Q3091" s="76"/>
      <c r="S3091" s="76"/>
      <c r="T3091" s="76"/>
      <c r="U3091" s="76"/>
      <c r="V3091" s="76"/>
      <c r="X3091" s="91"/>
      <c r="Y3091" s="91"/>
    </row>
    <row r="3092" spans="17:25" x14ac:dyDescent="0.2">
      <c r="Q3092" s="76"/>
      <c r="S3092" s="76"/>
      <c r="T3092" s="76"/>
      <c r="U3092" s="76"/>
      <c r="V3092" s="76"/>
      <c r="X3092" s="91"/>
      <c r="Y3092" s="91"/>
    </row>
    <row r="3093" spans="17:25" x14ac:dyDescent="0.2">
      <c r="Q3093" s="76"/>
      <c r="S3093" s="76"/>
      <c r="T3093" s="76"/>
      <c r="U3093" s="76"/>
      <c r="V3093" s="76"/>
      <c r="X3093" s="91"/>
      <c r="Y3093" s="91"/>
    </row>
    <row r="3094" spans="17:25" x14ac:dyDescent="0.2">
      <c r="Q3094" s="76"/>
      <c r="S3094" s="76"/>
      <c r="T3094" s="76"/>
      <c r="U3094" s="76"/>
      <c r="V3094" s="76"/>
      <c r="X3094" s="91"/>
      <c r="Y3094" s="91"/>
    </row>
    <row r="3095" spans="17:25" x14ac:dyDescent="0.2">
      <c r="Q3095" s="76"/>
      <c r="S3095" s="76"/>
      <c r="T3095" s="76"/>
      <c r="U3095" s="76"/>
      <c r="V3095" s="76"/>
      <c r="X3095" s="91"/>
      <c r="Y3095" s="91"/>
    </row>
    <row r="3096" spans="17:25" x14ac:dyDescent="0.2">
      <c r="Q3096" s="76"/>
      <c r="S3096" s="76"/>
      <c r="T3096" s="76"/>
      <c r="U3096" s="76"/>
      <c r="V3096" s="76"/>
      <c r="X3096" s="91"/>
      <c r="Y3096" s="91"/>
    </row>
    <row r="3097" spans="17:25" x14ac:dyDescent="0.2">
      <c r="Q3097" s="76"/>
      <c r="S3097" s="76"/>
      <c r="T3097" s="76"/>
      <c r="U3097" s="76"/>
      <c r="V3097" s="76"/>
      <c r="X3097" s="91"/>
      <c r="Y3097" s="91"/>
    </row>
    <row r="3098" spans="17:25" x14ac:dyDescent="0.2">
      <c r="Q3098" s="76"/>
      <c r="S3098" s="76"/>
      <c r="T3098" s="76"/>
      <c r="U3098" s="76"/>
      <c r="V3098" s="76"/>
      <c r="X3098" s="91"/>
      <c r="Y3098" s="91"/>
    </row>
    <row r="3099" spans="17:25" x14ac:dyDescent="0.2">
      <c r="Q3099" s="76"/>
      <c r="S3099" s="76"/>
      <c r="T3099" s="76"/>
      <c r="U3099" s="76"/>
      <c r="V3099" s="76"/>
      <c r="X3099" s="91"/>
      <c r="Y3099" s="91"/>
    </row>
    <row r="3100" spans="17:25" x14ac:dyDescent="0.2">
      <c r="Q3100" s="76"/>
      <c r="S3100" s="76"/>
      <c r="T3100" s="76"/>
      <c r="U3100" s="76"/>
      <c r="V3100" s="76"/>
      <c r="X3100" s="91"/>
      <c r="Y3100" s="91"/>
    </row>
    <row r="3101" spans="17:25" x14ac:dyDescent="0.2">
      <c r="Q3101" s="76"/>
      <c r="S3101" s="76"/>
      <c r="T3101" s="76"/>
      <c r="U3101" s="76"/>
      <c r="V3101" s="76"/>
      <c r="X3101" s="91"/>
      <c r="Y3101" s="91"/>
    </row>
    <row r="3102" spans="17:25" x14ac:dyDescent="0.2">
      <c r="Q3102" s="76"/>
      <c r="S3102" s="76"/>
      <c r="T3102" s="76"/>
      <c r="U3102" s="76"/>
      <c r="V3102" s="76"/>
      <c r="X3102" s="91"/>
      <c r="Y3102" s="91"/>
    </row>
    <row r="3103" spans="17:25" x14ac:dyDescent="0.2">
      <c r="Q3103" s="76"/>
      <c r="S3103" s="76"/>
      <c r="T3103" s="76"/>
      <c r="U3103" s="76"/>
      <c r="V3103" s="76"/>
      <c r="X3103" s="91"/>
      <c r="Y3103" s="91"/>
    </row>
    <row r="3104" spans="17:25" x14ac:dyDescent="0.2">
      <c r="Q3104" s="76"/>
      <c r="S3104" s="76"/>
      <c r="T3104" s="76"/>
      <c r="U3104" s="76"/>
      <c r="V3104" s="76"/>
      <c r="X3104" s="91"/>
      <c r="Y3104" s="91"/>
    </row>
    <row r="3105" spans="17:25" x14ac:dyDescent="0.2">
      <c r="Q3105" s="76"/>
      <c r="S3105" s="76"/>
      <c r="T3105" s="76"/>
      <c r="U3105" s="76"/>
      <c r="V3105" s="76"/>
      <c r="X3105" s="91"/>
      <c r="Y3105" s="91"/>
    </row>
    <row r="3106" spans="17:25" x14ac:dyDescent="0.2">
      <c r="Q3106" s="76"/>
      <c r="S3106" s="76"/>
      <c r="T3106" s="76"/>
      <c r="U3106" s="76"/>
      <c r="V3106" s="76"/>
      <c r="X3106" s="91"/>
      <c r="Y3106" s="91"/>
    </row>
    <row r="3107" spans="17:25" x14ac:dyDescent="0.2">
      <c r="Q3107" s="76"/>
      <c r="S3107" s="76"/>
      <c r="T3107" s="76"/>
      <c r="U3107" s="76"/>
      <c r="V3107" s="76"/>
      <c r="X3107" s="91"/>
      <c r="Y3107" s="91"/>
    </row>
    <row r="3108" spans="17:25" x14ac:dyDescent="0.2">
      <c r="Q3108" s="76"/>
      <c r="S3108" s="76"/>
      <c r="T3108" s="76"/>
      <c r="U3108" s="76"/>
      <c r="V3108" s="76"/>
      <c r="X3108" s="91"/>
      <c r="Y3108" s="91"/>
    </row>
    <row r="3109" spans="17:25" x14ac:dyDescent="0.2">
      <c r="Q3109" s="76"/>
      <c r="S3109" s="76"/>
      <c r="T3109" s="76"/>
      <c r="U3109" s="76"/>
      <c r="V3109" s="76"/>
      <c r="X3109" s="91"/>
      <c r="Y3109" s="91"/>
    </row>
    <row r="3110" spans="17:25" x14ac:dyDescent="0.2">
      <c r="Q3110" s="76"/>
      <c r="S3110" s="76"/>
      <c r="T3110" s="76"/>
      <c r="U3110" s="76"/>
      <c r="V3110" s="76"/>
      <c r="X3110" s="91"/>
      <c r="Y3110" s="91"/>
    </row>
    <row r="3111" spans="17:25" x14ac:dyDescent="0.2">
      <c r="Q3111" s="76"/>
      <c r="S3111" s="76"/>
      <c r="T3111" s="76"/>
      <c r="U3111" s="76"/>
      <c r="V3111" s="76"/>
      <c r="X3111" s="91"/>
      <c r="Y3111" s="91"/>
    </row>
    <row r="3112" spans="17:25" x14ac:dyDescent="0.2">
      <c r="Q3112" s="76"/>
      <c r="S3112" s="76"/>
      <c r="T3112" s="76"/>
      <c r="U3112" s="76"/>
      <c r="V3112" s="76"/>
      <c r="X3112" s="91"/>
      <c r="Y3112" s="91"/>
    </row>
    <row r="3113" spans="17:25" x14ac:dyDescent="0.2">
      <c r="Q3113" s="76"/>
      <c r="S3113" s="76"/>
      <c r="T3113" s="76"/>
      <c r="U3113" s="76"/>
      <c r="V3113" s="76"/>
      <c r="X3113" s="91"/>
      <c r="Y3113" s="91"/>
    </row>
    <row r="3114" spans="17:25" x14ac:dyDescent="0.2">
      <c r="Q3114" s="76"/>
      <c r="S3114" s="76"/>
      <c r="T3114" s="76"/>
      <c r="U3114" s="76"/>
      <c r="V3114" s="76"/>
      <c r="X3114" s="91"/>
      <c r="Y3114" s="91"/>
    </row>
    <row r="3115" spans="17:25" x14ac:dyDescent="0.2">
      <c r="Q3115" s="76"/>
      <c r="S3115" s="76"/>
      <c r="T3115" s="76"/>
      <c r="U3115" s="76"/>
      <c r="V3115" s="76"/>
      <c r="X3115" s="91"/>
      <c r="Y3115" s="91"/>
    </row>
    <row r="3116" spans="17:25" x14ac:dyDescent="0.2">
      <c r="Q3116" s="76"/>
      <c r="S3116" s="76"/>
      <c r="T3116" s="76"/>
      <c r="U3116" s="76"/>
      <c r="V3116" s="76"/>
      <c r="X3116" s="91"/>
      <c r="Y3116" s="91"/>
    </row>
    <row r="3117" spans="17:25" x14ac:dyDescent="0.2">
      <c r="Q3117" s="76"/>
      <c r="S3117" s="76"/>
      <c r="T3117" s="76"/>
      <c r="U3117" s="76"/>
      <c r="V3117" s="76"/>
      <c r="X3117" s="91"/>
      <c r="Y3117" s="91"/>
    </row>
    <row r="3118" spans="17:25" x14ac:dyDescent="0.2">
      <c r="Q3118" s="76"/>
      <c r="S3118" s="76"/>
      <c r="T3118" s="76"/>
      <c r="U3118" s="76"/>
      <c r="V3118" s="76"/>
      <c r="X3118" s="91"/>
      <c r="Y3118" s="91"/>
    </row>
    <row r="3119" spans="17:25" x14ac:dyDescent="0.2">
      <c r="Q3119" s="76"/>
      <c r="S3119" s="76"/>
      <c r="T3119" s="76"/>
      <c r="U3119" s="76"/>
      <c r="V3119" s="76"/>
      <c r="X3119" s="91"/>
      <c r="Y3119" s="91"/>
    </row>
    <row r="3120" spans="17:25" x14ac:dyDescent="0.2">
      <c r="Q3120" s="76"/>
      <c r="S3120" s="76"/>
      <c r="T3120" s="76"/>
      <c r="U3120" s="76"/>
      <c r="V3120" s="76"/>
      <c r="X3120" s="91"/>
      <c r="Y3120" s="91"/>
    </row>
    <row r="3121" spans="17:25" x14ac:dyDescent="0.2">
      <c r="Q3121" s="76"/>
      <c r="S3121" s="76"/>
      <c r="T3121" s="76"/>
      <c r="U3121" s="76"/>
      <c r="V3121" s="76"/>
      <c r="X3121" s="91"/>
      <c r="Y3121" s="91"/>
    </row>
    <row r="3122" spans="17:25" x14ac:dyDescent="0.2">
      <c r="Q3122" s="76"/>
      <c r="S3122" s="76"/>
      <c r="T3122" s="76"/>
      <c r="U3122" s="76"/>
      <c r="V3122" s="76"/>
      <c r="X3122" s="91"/>
      <c r="Y3122" s="91"/>
    </row>
    <row r="3123" spans="17:25" x14ac:dyDescent="0.2">
      <c r="Q3123" s="76"/>
      <c r="S3123" s="76"/>
      <c r="T3123" s="76"/>
      <c r="U3123" s="76"/>
      <c r="V3123" s="76"/>
      <c r="X3123" s="91"/>
      <c r="Y3123" s="91"/>
    </row>
    <row r="3124" spans="17:25" x14ac:dyDescent="0.2">
      <c r="Q3124" s="76"/>
      <c r="S3124" s="76"/>
      <c r="T3124" s="76"/>
      <c r="U3124" s="76"/>
      <c r="V3124" s="76"/>
      <c r="X3124" s="91"/>
      <c r="Y3124" s="91"/>
    </row>
    <row r="3125" spans="17:25" x14ac:dyDescent="0.2">
      <c r="Q3125" s="76"/>
      <c r="S3125" s="76"/>
      <c r="T3125" s="76"/>
      <c r="U3125" s="76"/>
      <c r="V3125" s="76"/>
      <c r="X3125" s="91"/>
      <c r="Y3125" s="91"/>
    </row>
    <row r="3126" spans="17:25" x14ac:dyDescent="0.2">
      <c r="Q3126" s="76"/>
      <c r="S3126" s="76"/>
      <c r="T3126" s="76"/>
      <c r="U3126" s="76"/>
      <c r="V3126" s="76"/>
      <c r="X3126" s="91"/>
      <c r="Y3126" s="91"/>
    </row>
    <row r="3127" spans="17:25" x14ac:dyDescent="0.2">
      <c r="Q3127" s="76"/>
      <c r="S3127" s="76"/>
      <c r="T3127" s="76"/>
      <c r="U3127" s="76"/>
      <c r="V3127" s="76"/>
      <c r="X3127" s="91"/>
      <c r="Y3127" s="91"/>
    </row>
    <row r="3128" spans="17:25" x14ac:dyDescent="0.2">
      <c r="Q3128" s="76"/>
      <c r="S3128" s="76"/>
      <c r="T3128" s="76"/>
      <c r="U3128" s="76"/>
      <c r="V3128" s="76"/>
      <c r="X3128" s="91"/>
      <c r="Y3128" s="91"/>
    </row>
    <row r="3129" spans="17:25" x14ac:dyDescent="0.2">
      <c r="Q3129" s="76"/>
      <c r="S3129" s="76"/>
      <c r="T3129" s="76"/>
      <c r="U3129" s="76"/>
      <c r="V3129" s="76"/>
      <c r="X3129" s="91"/>
      <c r="Y3129" s="91"/>
    </row>
    <row r="3130" spans="17:25" x14ac:dyDescent="0.2">
      <c r="Q3130" s="76"/>
      <c r="S3130" s="76"/>
      <c r="T3130" s="76"/>
      <c r="U3130" s="76"/>
      <c r="V3130" s="76"/>
      <c r="X3130" s="91"/>
      <c r="Y3130" s="91"/>
    </row>
    <row r="3131" spans="17:25" x14ac:dyDescent="0.2">
      <c r="Q3131" s="76"/>
      <c r="S3131" s="76"/>
      <c r="T3131" s="76"/>
      <c r="U3131" s="76"/>
      <c r="V3131" s="76"/>
      <c r="X3131" s="91"/>
      <c r="Y3131" s="91"/>
    </row>
    <row r="3132" spans="17:25" x14ac:dyDescent="0.2">
      <c r="Q3132" s="76"/>
      <c r="S3132" s="76"/>
      <c r="T3132" s="76"/>
      <c r="U3132" s="76"/>
      <c r="V3132" s="76"/>
      <c r="X3132" s="91"/>
      <c r="Y3132" s="91"/>
    </row>
    <row r="3133" spans="17:25" x14ac:dyDescent="0.2">
      <c r="Q3133" s="76"/>
      <c r="S3133" s="76"/>
      <c r="T3133" s="76"/>
      <c r="U3133" s="76"/>
      <c r="V3133" s="76"/>
      <c r="X3133" s="91"/>
      <c r="Y3133" s="91"/>
    </row>
    <row r="3134" spans="17:25" x14ac:dyDescent="0.2">
      <c r="Q3134" s="76"/>
      <c r="S3134" s="76"/>
      <c r="T3134" s="76"/>
      <c r="U3134" s="76"/>
      <c r="V3134" s="76"/>
      <c r="X3134" s="91"/>
      <c r="Y3134" s="91"/>
    </row>
    <row r="3135" spans="17:25" x14ac:dyDescent="0.2">
      <c r="Q3135" s="76"/>
      <c r="S3135" s="76"/>
      <c r="T3135" s="76"/>
      <c r="U3135" s="76"/>
      <c r="V3135" s="76"/>
      <c r="X3135" s="91"/>
      <c r="Y3135" s="91"/>
    </row>
    <row r="3136" spans="17:25" x14ac:dyDescent="0.2">
      <c r="Q3136" s="76"/>
      <c r="S3136" s="76"/>
      <c r="T3136" s="76"/>
      <c r="U3136" s="76"/>
      <c r="V3136" s="76"/>
      <c r="X3136" s="91"/>
      <c r="Y3136" s="91"/>
    </row>
    <row r="3137" spans="17:25" x14ac:dyDescent="0.2">
      <c r="Q3137" s="76"/>
      <c r="S3137" s="76"/>
      <c r="T3137" s="76"/>
      <c r="U3137" s="76"/>
      <c r="V3137" s="76"/>
      <c r="X3137" s="91"/>
      <c r="Y3137" s="91"/>
    </row>
    <row r="3138" spans="17:25" x14ac:dyDescent="0.2">
      <c r="Q3138" s="76"/>
      <c r="S3138" s="76"/>
      <c r="T3138" s="76"/>
      <c r="U3138" s="76"/>
      <c r="V3138" s="76"/>
      <c r="X3138" s="91"/>
      <c r="Y3138" s="91"/>
    </row>
    <row r="3139" spans="17:25" x14ac:dyDescent="0.2">
      <c r="Q3139" s="76"/>
      <c r="S3139" s="76"/>
      <c r="T3139" s="76"/>
      <c r="U3139" s="76"/>
      <c r="V3139" s="76"/>
      <c r="X3139" s="91"/>
      <c r="Y3139" s="91"/>
    </row>
    <row r="3140" spans="17:25" x14ac:dyDescent="0.2">
      <c r="Q3140" s="76"/>
      <c r="S3140" s="76"/>
      <c r="T3140" s="76"/>
      <c r="U3140" s="76"/>
      <c r="V3140" s="76"/>
      <c r="X3140" s="91"/>
      <c r="Y3140" s="91"/>
    </row>
    <row r="3141" spans="17:25" x14ac:dyDescent="0.2">
      <c r="Q3141" s="76"/>
      <c r="S3141" s="76"/>
      <c r="T3141" s="76"/>
      <c r="U3141" s="76"/>
      <c r="V3141" s="76"/>
      <c r="X3141" s="91"/>
      <c r="Y3141" s="91"/>
    </row>
    <row r="3142" spans="17:25" x14ac:dyDescent="0.2">
      <c r="Q3142" s="76"/>
      <c r="S3142" s="76"/>
      <c r="T3142" s="76"/>
      <c r="U3142" s="76"/>
      <c r="V3142" s="76"/>
      <c r="X3142" s="91"/>
      <c r="Y3142" s="91"/>
    </row>
    <row r="3143" spans="17:25" x14ac:dyDescent="0.2">
      <c r="Q3143" s="76"/>
      <c r="S3143" s="76"/>
      <c r="T3143" s="76"/>
      <c r="U3143" s="76"/>
      <c r="V3143" s="76"/>
      <c r="X3143" s="91"/>
      <c r="Y3143" s="91"/>
    </row>
    <row r="3144" spans="17:25" x14ac:dyDescent="0.2">
      <c r="Q3144" s="76"/>
      <c r="S3144" s="76"/>
      <c r="T3144" s="76"/>
      <c r="U3144" s="76"/>
      <c r="V3144" s="76"/>
      <c r="X3144" s="91"/>
      <c r="Y3144" s="91"/>
    </row>
    <row r="3145" spans="17:25" x14ac:dyDescent="0.2">
      <c r="Q3145" s="76"/>
      <c r="S3145" s="76"/>
      <c r="T3145" s="76"/>
      <c r="U3145" s="76"/>
      <c r="V3145" s="76"/>
      <c r="X3145" s="91"/>
      <c r="Y3145" s="91"/>
    </row>
    <row r="3146" spans="17:25" x14ac:dyDescent="0.2">
      <c r="Q3146" s="76"/>
      <c r="S3146" s="76"/>
      <c r="T3146" s="76"/>
      <c r="U3146" s="76"/>
      <c r="V3146" s="76"/>
      <c r="X3146" s="91"/>
      <c r="Y3146" s="91"/>
    </row>
    <row r="3147" spans="17:25" x14ac:dyDescent="0.2">
      <c r="Q3147" s="76"/>
      <c r="S3147" s="76"/>
      <c r="T3147" s="76"/>
      <c r="U3147" s="76"/>
      <c r="V3147" s="76"/>
      <c r="X3147" s="91"/>
      <c r="Y3147" s="91"/>
    </row>
    <row r="3148" spans="17:25" x14ac:dyDescent="0.2">
      <c r="Q3148" s="76"/>
      <c r="S3148" s="76"/>
      <c r="T3148" s="76"/>
      <c r="U3148" s="76"/>
      <c r="V3148" s="76"/>
      <c r="X3148" s="91"/>
      <c r="Y3148" s="91"/>
    </row>
    <row r="3149" spans="17:25" x14ac:dyDescent="0.2">
      <c r="Q3149" s="76"/>
      <c r="S3149" s="76"/>
      <c r="T3149" s="76"/>
      <c r="U3149" s="76"/>
      <c r="V3149" s="76"/>
      <c r="X3149" s="91"/>
      <c r="Y3149" s="91"/>
    </row>
    <row r="3150" spans="17:25" x14ac:dyDescent="0.2">
      <c r="Q3150" s="76"/>
      <c r="S3150" s="76"/>
      <c r="T3150" s="76"/>
      <c r="U3150" s="76"/>
      <c r="V3150" s="76"/>
      <c r="X3150" s="91"/>
      <c r="Y3150" s="91"/>
    </row>
    <row r="3151" spans="17:25" x14ac:dyDescent="0.2">
      <c r="Q3151" s="76"/>
      <c r="S3151" s="76"/>
      <c r="T3151" s="76"/>
      <c r="U3151" s="76"/>
      <c r="V3151" s="76"/>
      <c r="X3151" s="91"/>
      <c r="Y3151" s="91"/>
    </row>
    <row r="3152" spans="17:25" x14ac:dyDescent="0.2">
      <c r="Q3152" s="76"/>
      <c r="S3152" s="76"/>
      <c r="T3152" s="76"/>
      <c r="U3152" s="76"/>
      <c r="V3152" s="76"/>
      <c r="X3152" s="91"/>
      <c r="Y3152" s="91"/>
    </row>
    <row r="3153" spans="17:25" x14ac:dyDescent="0.2">
      <c r="Q3153" s="76"/>
      <c r="S3153" s="76"/>
      <c r="T3153" s="76"/>
      <c r="U3153" s="76"/>
      <c r="V3153" s="76"/>
      <c r="X3153" s="91"/>
      <c r="Y3153" s="91"/>
    </row>
    <row r="3154" spans="17:25" x14ac:dyDescent="0.2">
      <c r="Q3154" s="76"/>
      <c r="S3154" s="76"/>
      <c r="T3154" s="76"/>
      <c r="U3154" s="76"/>
      <c r="V3154" s="76"/>
      <c r="X3154" s="91"/>
      <c r="Y3154" s="91"/>
    </row>
    <row r="3155" spans="17:25" x14ac:dyDescent="0.2">
      <c r="Q3155" s="76"/>
      <c r="S3155" s="76"/>
      <c r="T3155" s="76"/>
      <c r="U3155" s="76"/>
      <c r="V3155" s="76"/>
      <c r="X3155" s="91"/>
      <c r="Y3155" s="91"/>
    </row>
    <row r="3156" spans="17:25" x14ac:dyDescent="0.2">
      <c r="Q3156" s="76"/>
      <c r="S3156" s="76"/>
      <c r="T3156" s="76"/>
      <c r="U3156" s="76"/>
      <c r="V3156" s="76"/>
      <c r="X3156" s="91"/>
      <c r="Y3156" s="91"/>
    </row>
    <row r="3157" spans="17:25" x14ac:dyDescent="0.2">
      <c r="Q3157" s="76"/>
      <c r="S3157" s="76"/>
      <c r="T3157" s="76"/>
      <c r="U3157" s="76"/>
      <c r="V3157" s="76"/>
      <c r="X3157" s="91"/>
      <c r="Y3157" s="91"/>
    </row>
    <row r="3158" spans="17:25" x14ac:dyDescent="0.2">
      <c r="Q3158" s="76"/>
      <c r="S3158" s="76"/>
      <c r="T3158" s="76"/>
      <c r="U3158" s="76"/>
      <c r="V3158" s="76"/>
      <c r="X3158" s="91"/>
      <c r="Y3158" s="91"/>
    </row>
    <row r="3159" spans="17:25" x14ac:dyDescent="0.2">
      <c r="Q3159" s="76"/>
      <c r="S3159" s="76"/>
      <c r="T3159" s="76"/>
      <c r="U3159" s="76"/>
      <c r="V3159" s="76"/>
      <c r="X3159" s="91"/>
      <c r="Y3159" s="91"/>
    </row>
    <row r="3160" spans="17:25" x14ac:dyDescent="0.2">
      <c r="Q3160" s="76"/>
      <c r="S3160" s="76"/>
      <c r="T3160" s="76"/>
      <c r="U3160" s="76"/>
      <c r="V3160" s="76"/>
      <c r="X3160" s="91"/>
      <c r="Y3160" s="91"/>
    </row>
    <row r="3161" spans="17:25" x14ac:dyDescent="0.2">
      <c r="Q3161" s="76"/>
      <c r="S3161" s="76"/>
      <c r="T3161" s="76"/>
      <c r="U3161" s="76"/>
      <c r="V3161" s="76"/>
      <c r="X3161" s="91"/>
      <c r="Y3161" s="91"/>
    </row>
    <row r="3162" spans="17:25" x14ac:dyDescent="0.2">
      <c r="Q3162" s="76"/>
      <c r="S3162" s="76"/>
      <c r="T3162" s="76"/>
      <c r="U3162" s="76"/>
      <c r="V3162" s="76"/>
      <c r="X3162" s="91"/>
      <c r="Y3162" s="91"/>
    </row>
    <row r="3163" spans="17:25" x14ac:dyDescent="0.2">
      <c r="Q3163" s="76"/>
      <c r="S3163" s="76"/>
      <c r="T3163" s="76"/>
      <c r="U3163" s="76"/>
      <c r="V3163" s="76"/>
      <c r="X3163" s="91"/>
      <c r="Y3163" s="91"/>
    </row>
    <row r="3164" spans="17:25" x14ac:dyDescent="0.2">
      <c r="Q3164" s="76"/>
      <c r="S3164" s="76"/>
      <c r="T3164" s="76"/>
      <c r="U3164" s="76"/>
      <c r="V3164" s="76"/>
      <c r="X3164" s="91"/>
      <c r="Y3164" s="91"/>
    </row>
    <row r="3165" spans="17:25" x14ac:dyDescent="0.2">
      <c r="Q3165" s="76"/>
      <c r="S3165" s="76"/>
      <c r="T3165" s="76"/>
      <c r="U3165" s="76"/>
      <c r="V3165" s="76"/>
      <c r="X3165" s="91"/>
      <c r="Y3165" s="91"/>
    </row>
    <row r="3166" spans="17:25" x14ac:dyDescent="0.2">
      <c r="Q3166" s="76"/>
      <c r="S3166" s="76"/>
      <c r="T3166" s="76"/>
      <c r="U3166" s="76"/>
      <c r="V3166" s="76"/>
      <c r="X3166" s="91"/>
      <c r="Y3166" s="91"/>
    </row>
    <row r="3167" spans="17:25" x14ac:dyDescent="0.2">
      <c r="Q3167" s="76"/>
      <c r="S3167" s="76"/>
      <c r="T3167" s="76"/>
      <c r="U3167" s="76"/>
      <c r="V3167" s="76"/>
      <c r="X3167" s="91"/>
      <c r="Y3167" s="91"/>
    </row>
    <row r="3168" spans="17:25" x14ac:dyDescent="0.2">
      <c r="Q3168" s="76"/>
      <c r="S3168" s="76"/>
      <c r="T3168" s="76"/>
      <c r="U3168" s="76"/>
      <c r="V3168" s="76"/>
      <c r="X3168" s="91"/>
      <c r="Y3168" s="91"/>
    </row>
    <row r="3169" spans="17:25" x14ac:dyDescent="0.2">
      <c r="Q3169" s="76"/>
      <c r="S3169" s="76"/>
      <c r="T3169" s="76"/>
      <c r="U3169" s="76"/>
      <c r="V3169" s="76"/>
      <c r="X3169" s="91"/>
      <c r="Y3169" s="91"/>
    </row>
    <row r="3170" spans="17:25" x14ac:dyDescent="0.2">
      <c r="Q3170" s="76"/>
      <c r="S3170" s="76"/>
      <c r="T3170" s="76"/>
      <c r="U3170" s="76"/>
      <c r="V3170" s="76"/>
      <c r="X3170" s="91"/>
      <c r="Y3170" s="91"/>
    </row>
    <row r="3171" spans="17:25" x14ac:dyDescent="0.2">
      <c r="Q3171" s="76"/>
      <c r="S3171" s="76"/>
      <c r="T3171" s="76"/>
      <c r="U3171" s="76"/>
      <c r="V3171" s="76"/>
      <c r="X3171" s="91"/>
      <c r="Y3171" s="91"/>
    </row>
    <row r="3172" spans="17:25" x14ac:dyDescent="0.2">
      <c r="Q3172" s="76"/>
      <c r="S3172" s="76"/>
      <c r="T3172" s="76"/>
      <c r="U3172" s="76"/>
      <c r="V3172" s="76"/>
      <c r="X3172" s="91"/>
      <c r="Y3172" s="91"/>
    </row>
    <row r="3173" spans="17:25" x14ac:dyDescent="0.2">
      <c r="Q3173" s="76"/>
      <c r="S3173" s="76"/>
      <c r="T3173" s="76"/>
      <c r="U3173" s="76"/>
      <c r="V3173" s="76"/>
      <c r="X3173" s="91"/>
      <c r="Y3173" s="91"/>
    </row>
    <row r="3174" spans="17:25" x14ac:dyDescent="0.2">
      <c r="Q3174" s="76"/>
      <c r="S3174" s="76"/>
      <c r="T3174" s="76"/>
      <c r="U3174" s="76"/>
      <c r="V3174" s="76"/>
      <c r="X3174" s="91"/>
      <c r="Y3174" s="91"/>
    </row>
    <row r="3175" spans="17:25" x14ac:dyDescent="0.2">
      <c r="Q3175" s="76"/>
      <c r="S3175" s="76"/>
      <c r="T3175" s="76"/>
      <c r="U3175" s="76"/>
      <c r="V3175" s="76"/>
      <c r="X3175" s="91"/>
      <c r="Y3175" s="91"/>
    </row>
    <row r="3176" spans="17:25" x14ac:dyDescent="0.2">
      <c r="Q3176" s="76"/>
      <c r="S3176" s="76"/>
      <c r="T3176" s="76"/>
      <c r="U3176" s="76"/>
      <c r="V3176" s="76"/>
      <c r="X3176" s="91"/>
      <c r="Y3176" s="91"/>
    </row>
    <row r="3177" spans="17:25" x14ac:dyDescent="0.2">
      <c r="Q3177" s="76"/>
      <c r="S3177" s="76"/>
      <c r="T3177" s="76"/>
      <c r="U3177" s="76"/>
      <c r="V3177" s="76"/>
      <c r="X3177" s="91"/>
      <c r="Y3177" s="91"/>
    </row>
    <row r="3178" spans="17:25" x14ac:dyDescent="0.2">
      <c r="Q3178" s="76"/>
      <c r="S3178" s="76"/>
      <c r="T3178" s="76"/>
      <c r="U3178" s="76"/>
      <c r="V3178" s="76"/>
      <c r="X3178" s="91"/>
      <c r="Y3178" s="91"/>
    </row>
    <row r="3179" spans="17:25" x14ac:dyDescent="0.2">
      <c r="Q3179" s="76"/>
      <c r="S3179" s="76"/>
      <c r="T3179" s="76"/>
      <c r="U3179" s="76"/>
      <c r="V3179" s="76"/>
      <c r="X3179" s="91"/>
      <c r="Y3179" s="91"/>
    </row>
    <row r="3180" spans="17:25" x14ac:dyDescent="0.2">
      <c r="Q3180" s="76"/>
      <c r="S3180" s="76"/>
      <c r="T3180" s="76"/>
      <c r="U3180" s="76"/>
      <c r="V3180" s="76"/>
      <c r="X3180" s="91"/>
      <c r="Y3180" s="91"/>
    </row>
    <row r="3181" spans="17:25" x14ac:dyDescent="0.2">
      <c r="Q3181" s="76"/>
      <c r="S3181" s="76"/>
      <c r="T3181" s="76"/>
      <c r="U3181" s="76"/>
      <c r="V3181" s="76"/>
      <c r="X3181" s="91"/>
      <c r="Y3181" s="91"/>
    </row>
    <row r="3182" spans="17:25" x14ac:dyDescent="0.2">
      <c r="Q3182" s="76"/>
      <c r="S3182" s="76"/>
      <c r="T3182" s="76"/>
      <c r="U3182" s="76"/>
      <c r="V3182" s="76"/>
      <c r="X3182" s="91"/>
      <c r="Y3182" s="91"/>
    </row>
    <row r="3183" spans="17:25" x14ac:dyDescent="0.2">
      <c r="Q3183" s="76"/>
      <c r="S3183" s="76"/>
      <c r="T3183" s="76"/>
      <c r="U3183" s="76"/>
      <c r="V3183" s="76"/>
      <c r="X3183" s="91"/>
      <c r="Y3183" s="91"/>
    </row>
    <row r="3184" spans="17:25" x14ac:dyDescent="0.2">
      <c r="Q3184" s="76"/>
      <c r="S3184" s="76"/>
      <c r="T3184" s="76"/>
      <c r="U3184" s="76"/>
      <c r="V3184" s="76"/>
      <c r="X3184" s="91"/>
      <c r="Y3184" s="91"/>
    </row>
    <row r="3185" spans="17:25" x14ac:dyDescent="0.2">
      <c r="Q3185" s="76"/>
      <c r="S3185" s="76"/>
      <c r="T3185" s="76"/>
      <c r="U3185" s="76"/>
      <c r="V3185" s="76"/>
      <c r="X3185" s="91"/>
      <c r="Y3185" s="91"/>
    </row>
    <row r="3186" spans="17:25" x14ac:dyDescent="0.2">
      <c r="Q3186" s="76"/>
      <c r="S3186" s="76"/>
      <c r="T3186" s="76"/>
      <c r="U3186" s="76"/>
      <c r="V3186" s="76"/>
      <c r="X3186" s="91"/>
      <c r="Y3186" s="91"/>
    </row>
    <row r="3187" spans="17:25" x14ac:dyDescent="0.2">
      <c r="Q3187" s="76"/>
      <c r="S3187" s="76"/>
      <c r="T3187" s="76"/>
      <c r="U3187" s="76"/>
      <c r="V3187" s="76"/>
      <c r="X3187" s="91"/>
      <c r="Y3187" s="91"/>
    </row>
    <row r="3188" spans="17:25" x14ac:dyDescent="0.2">
      <c r="Q3188" s="76"/>
      <c r="S3188" s="76"/>
      <c r="T3188" s="76"/>
      <c r="U3188" s="76"/>
      <c r="V3188" s="76"/>
      <c r="X3188" s="91"/>
      <c r="Y3188" s="91"/>
    </row>
    <row r="3189" spans="17:25" x14ac:dyDescent="0.2">
      <c r="Q3189" s="76"/>
      <c r="S3189" s="76"/>
      <c r="T3189" s="76"/>
      <c r="U3189" s="76"/>
      <c r="V3189" s="76"/>
      <c r="X3189" s="91"/>
      <c r="Y3189" s="91"/>
    </row>
    <row r="3190" spans="17:25" x14ac:dyDescent="0.2">
      <c r="Q3190" s="76"/>
      <c r="S3190" s="76"/>
      <c r="T3190" s="76"/>
      <c r="U3190" s="76"/>
      <c r="V3190" s="76"/>
      <c r="X3190" s="91"/>
      <c r="Y3190" s="91"/>
    </row>
    <row r="3191" spans="17:25" x14ac:dyDescent="0.2">
      <c r="Q3191" s="76"/>
      <c r="S3191" s="76"/>
      <c r="T3191" s="76"/>
      <c r="U3191" s="76"/>
      <c r="V3191" s="76"/>
      <c r="X3191" s="91"/>
      <c r="Y3191" s="91"/>
    </row>
    <row r="3192" spans="17:25" x14ac:dyDescent="0.2">
      <c r="Q3192" s="76"/>
      <c r="S3192" s="76"/>
      <c r="T3192" s="76"/>
      <c r="U3192" s="76"/>
      <c r="V3192" s="76"/>
      <c r="X3192" s="91"/>
      <c r="Y3192" s="91"/>
    </row>
    <row r="3193" spans="17:25" x14ac:dyDescent="0.2">
      <c r="Q3193" s="76"/>
      <c r="S3193" s="76"/>
      <c r="T3193" s="76"/>
      <c r="U3193" s="76"/>
      <c r="V3193" s="76"/>
      <c r="X3193" s="91"/>
      <c r="Y3193" s="91"/>
    </row>
    <row r="3194" spans="17:25" x14ac:dyDescent="0.2">
      <c r="Q3194" s="76"/>
      <c r="S3194" s="76"/>
      <c r="T3194" s="76"/>
      <c r="U3194" s="76"/>
      <c r="V3194" s="76"/>
      <c r="X3194" s="91"/>
      <c r="Y3194" s="91"/>
    </row>
    <row r="3195" spans="17:25" x14ac:dyDescent="0.2">
      <c r="Q3195" s="76"/>
      <c r="S3195" s="76"/>
      <c r="T3195" s="76"/>
      <c r="U3195" s="76"/>
      <c r="V3195" s="76"/>
      <c r="X3195" s="91"/>
      <c r="Y3195" s="91"/>
    </row>
    <row r="3196" spans="17:25" x14ac:dyDescent="0.2">
      <c r="Q3196" s="76"/>
      <c r="S3196" s="76"/>
      <c r="T3196" s="76"/>
      <c r="U3196" s="76"/>
      <c r="V3196" s="76"/>
      <c r="X3196" s="91"/>
      <c r="Y3196" s="91"/>
    </row>
    <row r="3197" spans="17:25" x14ac:dyDescent="0.2">
      <c r="Q3197" s="76"/>
      <c r="S3197" s="76"/>
      <c r="T3197" s="76"/>
      <c r="U3197" s="76"/>
      <c r="V3197" s="76"/>
      <c r="X3197" s="91"/>
      <c r="Y3197" s="91"/>
    </row>
    <row r="3198" spans="17:25" x14ac:dyDescent="0.2">
      <c r="Q3198" s="76"/>
      <c r="S3198" s="76"/>
      <c r="T3198" s="76"/>
      <c r="U3198" s="76"/>
      <c r="V3198" s="76"/>
      <c r="X3198" s="91"/>
      <c r="Y3198" s="91"/>
    </row>
    <row r="3199" spans="17:25" x14ac:dyDescent="0.2">
      <c r="Q3199" s="76"/>
      <c r="S3199" s="76"/>
      <c r="T3199" s="76"/>
      <c r="U3199" s="76"/>
      <c r="V3199" s="76"/>
      <c r="X3199" s="91"/>
      <c r="Y3199" s="91"/>
    </row>
    <row r="3200" spans="17:25" x14ac:dyDescent="0.2">
      <c r="Q3200" s="76"/>
      <c r="S3200" s="76"/>
      <c r="T3200" s="76"/>
      <c r="U3200" s="76"/>
      <c r="V3200" s="76"/>
      <c r="X3200" s="91"/>
      <c r="Y3200" s="91"/>
    </row>
    <row r="3201" spans="17:25" x14ac:dyDescent="0.2">
      <c r="Q3201" s="76"/>
      <c r="S3201" s="76"/>
      <c r="T3201" s="76"/>
      <c r="U3201" s="76"/>
      <c r="V3201" s="76"/>
      <c r="X3201" s="91"/>
      <c r="Y3201" s="91"/>
    </row>
    <row r="3202" spans="17:25" x14ac:dyDescent="0.2">
      <c r="Q3202" s="76"/>
      <c r="S3202" s="76"/>
      <c r="T3202" s="76"/>
      <c r="U3202" s="76"/>
      <c r="V3202" s="76"/>
      <c r="X3202" s="91"/>
      <c r="Y3202" s="91"/>
    </row>
    <row r="3203" spans="17:25" x14ac:dyDescent="0.2">
      <c r="Q3203" s="76"/>
      <c r="S3203" s="76"/>
      <c r="T3203" s="76"/>
      <c r="U3203" s="76"/>
      <c r="V3203" s="76"/>
      <c r="X3203" s="91"/>
      <c r="Y3203" s="91"/>
    </row>
    <row r="3204" spans="17:25" x14ac:dyDescent="0.2">
      <c r="Q3204" s="76"/>
      <c r="S3204" s="76"/>
      <c r="T3204" s="76"/>
      <c r="U3204" s="76"/>
      <c r="V3204" s="76"/>
      <c r="X3204" s="91"/>
      <c r="Y3204" s="91"/>
    </row>
    <row r="3205" spans="17:25" x14ac:dyDescent="0.2">
      <c r="Q3205" s="76"/>
      <c r="S3205" s="76"/>
      <c r="T3205" s="76"/>
      <c r="U3205" s="76"/>
      <c r="V3205" s="76"/>
      <c r="X3205" s="91"/>
      <c r="Y3205" s="91"/>
    </row>
    <row r="3206" spans="17:25" x14ac:dyDescent="0.2">
      <c r="Q3206" s="76"/>
      <c r="S3206" s="76"/>
      <c r="T3206" s="76"/>
      <c r="U3206" s="76"/>
      <c r="V3206" s="76"/>
      <c r="X3206" s="91"/>
      <c r="Y3206" s="91"/>
    </row>
    <row r="3207" spans="17:25" x14ac:dyDescent="0.2">
      <c r="Q3207" s="76"/>
      <c r="S3207" s="76"/>
      <c r="T3207" s="76"/>
      <c r="U3207" s="76"/>
      <c r="V3207" s="76"/>
      <c r="X3207" s="91"/>
      <c r="Y3207" s="91"/>
    </row>
    <row r="3208" spans="17:25" x14ac:dyDescent="0.2">
      <c r="Q3208" s="76"/>
      <c r="S3208" s="76"/>
      <c r="T3208" s="76"/>
      <c r="U3208" s="76"/>
      <c r="V3208" s="76"/>
      <c r="X3208" s="91"/>
      <c r="Y3208" s="91"/>
    </row>
    <row r="3209" spans="17:25" x14ac:dyDescent="0.2">
      <c r="Q3209" s="76"/>
      <c r="S3209" s="76"/>
      <c r="T3209" s="76"/>
      <c r="U3209" s="76"/>
      <c r="V3209" s="76"/>
      <c r="X3209" s="91"/>
      <c r="Y3209" s="91"/>
    </row>
    <row r="3210" spans="17:25" x14ac:dyDescent="0.2">
      <c r="Q3210" s="76"/>
      <c r="S3210" s="76"/>
      <c r="T3210" s="76"/>
      <c r="U3210" s="76"/>
      <c r="V3210" s="76"/>
      <c r="X3210" s="91"/>
      <c r="Y3210" s="91"/>
    </row>
    <row r="3211" spans="17:25" x14ac:dyDescent="0.2">
      <c r="Q3211" s="76"/>
      <c r="S3211" s="76"/>
      <c r="T3211" s="76"/>
      <c r="U3211" s="76"/>
      <c r="V3211" s="76"/>
      <c r="X3211" s="91"/>
      <c r="Y3211" s="91"/>
    </row>
    <row r="3212" spans="17:25" x14ac:dyDescent="0.2">
      <c r="Q3212" s="76"/>
      <c r="S3212" s="76"/>
      <c r="T3212" s="76"/>
      <c r="U3212" s="76"/>
      <c r="V3212" s="76"/>
      <c r="X3212" s="91"/>
      <c r="Y3212" s="91"/>
    </row>
    <row r="3213" spans="17:25" x14ac:dyDescent="0.2">
      <c r="Q3213" s="76"/>
      <c r="S3213" s="76"/>
      <c r="T3213" s="76"/>
      <c r="U3213" s="76"/>
      <c r="V3213" s="76"/>
      <c r="X3213" s="91"/>
      <c r="Y3213" s="91"/>
    </row>
    <row r="3214" spans="17:25" x14ac:dyDescent="0.2">
      <c r="Q3214" s="76"/>
      <c r="S3214" s="76"/>
      <c r="T3214" s="76"/>
      <c r="U3214" s="76"/>
      <c r="V3214" s="76"/>
      <c r="X3214" s="91"/>
      <c r="Y3214" s="91"/>
    </row>
    <row r="3215" spans="17:25" x14ac:dyDescent="0.2">
      <c r="Q3215" s="76"/>
      <c r="S3215" s="76"/>
      <c r="T3215" s="76"/>
      <c r="U3215" s="76"/>
      <c r="V3215" s="76"/>
      <c r="X3215" s="91"/>
      <c r="Y3215" s="91"/>
    </row>
    <row r="3216" spans="17:25" x14ac:dyDescent="0.2">
      <c r="Q3216" s="76"/>
      <c r="S3216" s="76"/>
      <c r="T3216" s="76"/>
      <c r="U3216" s="76"/>
      <c r="V3216" s="76"/>
      <c r="X3216" s="91"/>
      <c r="Y3216" s="91"/>
    </row>
    <row r="3217" spans="17:25" x14ac:dyDescent="0.2">
      <c r="Q3217" s="76"/>
      <c r="S3217" s="76"/>
      <c r="T3217" s="76"/>
      <c r="U3217" s="76"/>
      <c r="V3217" s="76"/>
      <c r="X3217" s="91"/>
      <c r="Y3217" s="91"/>
    </row>
    <row r="3218" spans="17:25" x14ac:dyDescent="0.2">
      <c r="Q3218" s="76"/>
      <c r="S3218" s="76"/>
      <c r="T3218" s="76"/>
      <c r="U3218" s="76"/>
      <c r="V3218" s="76"/>
      <c r="X3218" s="91"/>
      <c r="Y3218" s="91"/>
    </row>
    <row r="3219" spans="17:25" x14ac:dyDescent="0.2">
      <c r="Q3219" s="76"/>
      <c r="S3219" s="76"/>
      <c r="T3219" s="76"/>
      <c r="U3219" s="76"/>
      <c r="V3219" s="76"/>
      <c r="X3219" s="91"/>
      <c r="Y3219" s="91"/>
    </row>
    <row r="3220" spans="17:25" x14ac:dyDescent="0.2">
      <c r="Q3220" s="76"/>
      <c r="S3220" s="76"/>
      <c r="T3220" s="76"/>
      <c r="U3220" s="76"/>
      <c r="V3220" s="76"/>
      <c r="X3220" s="91"/>
      <c r="Y3220" s="91"/>
    </row>
    <row r="3221" spans="17:25" x14ac:dyDescent="0.2">
      <c r="Q3221" s="76"/>
      <c r="S3221" s="76"/>
      <c r="T3221" s="76"/>
      <c r="U3221" s="76"/>
      <c r="V3221" s="76"/>
      <c r="X3221" s="91"/>
      <c r="Y3221" s="91"/>
    </row>
    <row r="3222" spans="17:25" x14ac:dyDescent="0.2">
      <c r="Q3222" s="76"/>
      <c r="S3222" s="76"/>
      <c r="T3222" s="76"/>
      <c r="U3222" s="76"/>
      <c r="V3222" s="76"/>
      <c r="X3222" s="91"/>
      <c r="Y3222" s="91"/>
    </row>
    <row r="3223" spans="17:25" x14ac:dyDescent="0.2">
      <c r="Q3223" s="76"/>
      <c r="S3223" s="76"/>
      <c r="T3223" s="76"/>
      <c r="U3223" s="76"/>
      <c r="V3223" s="76"/>
      <c r="X3223" s="91"/>
      <c r="Y3223" s="91"/>
    </row>
    <row r="3224" spans="17:25" x14ac:dyDescent="0.2">
      <c r="Q3224" s="76"/>
      <c r="S3224" s="76"/>
      <c r="T3224" s="76"/>
      <c r="U3224" s="76"/>
      <c r="V3224" s="76"/>
      <c r="X3224" s="91"/>
      <c r="Y3224" s="91"/>
    </row>
    <row r="3225" spans="17:25" x14ac:dyDescent="0.2">
      <c r="Q3225" s="76"/>
      <c r="S3225" s="76"/>
      <c r="T3225" s="76"/>
      <c r="U3225" s="76"/>
      <c r="V3225" s="76"/>
      <c r="X3225" s="91"/>
      <c r="Y3225" s="91"/>
    </row>
    <row r="3226" spans="17:25" x14ac:dyDescent="0.2">
      <c r="Q3226" s="76"/>
      <c r="S3226" s="76"/>
      <c r="T3226" s="76"/>
      <c r="U3226" s="76"/>
      <c r="V3226" s="76"/>
      <c r="X3226" s="91"/>
      <c r="Y3226" s="91"/>
    </row>
    <row r="3227" spans="17:25" x14ac:dyDescent="0.2">
      <c r="Q3227" s="76"/>
      <c r="S3227" s="76"/>
      <c r="T3227" s="76"/>
      <c r="U3227" s="76"/>
      <c r="V3227" s="76"/>
      <c r="X3227" s="91"/>
      <c r="Y3227" s="91"/>
    </row>
    <row r="3228" spans="17:25" x14ac:dyDescent="0.2">
      <c r="Q3228" s="76"/>
      <c r="S3228" s="76"/>
      <c r="T3228" s="76"/>
      <c r="U3228" s="76"/>
      <c r="V3228" s="76"/>
      <c r="X3228" s="91"/>
      <c r="Y3228" s="91"/>
    </row>
    <row r="3229" spans="17:25" x14ac:dyDescent="0.2">
      <c r="Q3229" s="76"/>
      <c r="S3229" s="76"/>
      <c r="T3229" s="76"/>
      <c r="U3229" s="76"/>
      <c r="V3229" s="76"/>
      <c r="X3229" s="91"/>
      <c r="Y3229" s="91"/>
    </row>
    <row r="3230" spans="17:25" x14ac:dyDescent="0.2">
      <c r="Q3230" s="76"/>
      <c r="S3230" s="76"/>
      <c r="T3230" s="76"/>
      <c r="U3230" s="76"/>
      <c r="V3230" s="76"/>
      <c r="X3230" s="91"/>
      <c r="Y3230" s="91"/>
    </row>
    <row r="3231" spans="17:25" x14ac:dyDescent="0.2">
      <c r="Q3231" s="76"/>
      <c r="S3231" s="76"/>
      <c r="T3231" s="76"/>
      <c r="U3231" s="76"/>
      <c r="V3231" s="76"/>
      <c r="X3231" s="91"/>
      <c r="Y3231" s="91"/>
    </row>
    <row r="3232" spans="17:25" x14ac:dyDescent="0.2">
      <c r="Q3232" s="76"/>
      <c r="S3232" s="76"/>
      <c r="T3232" s="76"/>
      <c r="U3232" s="76"/>
      <c r="V3232" s="76"/>
      <c r="X3232" s="91"/>
      <c r="Y3232" s="91"/>
    </row>
    <row r="3233" spans="17:25" x14ac:dyDescent="0.2">
      <c r="Q3233" s="76"/>
      <c r="S3233" s="76"/>
      <c r="T3233" s="76"/>
      <c r="U3233" s="76"/>
      <c r="V3233" s="76"/>
      <c r="X3233" s="91"/>
      <c r="Y3233" s="91"/>
    </row>
    <row r="3234" spans="17:25" x14ac:dyDescent="0.2">
      <c r="Q3234" s="76"/>
      <c r="S3234" s="76"/>
      <c r="T3234" s="76"/>
      <c r="U3234" s="76"/>
      <c r="V3234" s="76"/>
      <c r="X3234" s="91"/>
      <c r="Y3234" s="91"/>
    </row>
    <row r="3235" spans="17:25" x14ac:dyDescent="0.2">
      <c r="Q3235" s="76"/>
      <c r="S3235" s="76"/>
      <c r="T3235" s="76"/>
      <c r="U3235" s="76"/>
      <c r="V3235" s="76"/>
      <c r="X3235" s="91"/>
      <c r="Y3235" s="91"/>
    </row>
    <row r="3236" spans="17:25" x14ac:dyDescent="0.2">
      <c r="Q3236" s="76"/>
      <c r="S3236" s="76"/>
      <c r="T3236" s="76"/>
      <c r="U3236" s="76"/>
      <c r="V3236" s="76"/>
      <c r="X3236" s="91"/>
      <c r="Y3236" s="91"/>
    </row>
    <row r="3237" spans="17:25" x14ac:dyDescent="0.2">
      <c r="Q3237" s="76"/>
      <c r="S3237" s="76"/>
      <c r="T3237" s="76"/>
      <c r="U3237" s="76"/>
      <c r="V3237" s="76"/>
      <c r="X3237" s="91"/>
      <c r="Y3237" s="91"/>
    </row>
    <row r="3238" spans="17:25" x14ac:dyDescent="0.2">
      <c r="Q3238" s="76"/>
      <c r="S3238" s="76"/>
      <c r="T3238" s="76"/>
      <c r="U3238" s="76"/>
      <c r="V3238" s="76"/>
      <c r="X3238" s="91"/>
      <c r="Y3238" s="91"/>
    </row>
    <row r="3239" spans="17:25" x14ac:dyDescent="0.2">
      <c r="Q3239" s="76"/>
      <c r="S3239" s="76"/>
      <c r="T3239" s="76"/>
      <c r="U3239" s="76"/>
      <c r="V3239" s="76"/>
      <c r="X3239" s="91"/>
      <c r="Y3239" s="91"/>
    </row>
    <row r="3240" spans="17:25" x14ac:dyDescent="0.2">
      <c r="Q3240" s="76"/>
      <c r="S3240" s="76"/>
      <c r="T3240" s="76"/>
      <c r="U3240" s="76"/>
      <c r="V3240" s="76"/>
      <c r="X3240" s="91"/>
      <c r="Y3240" s="91"/>
    </row>
    <row r="3241" spans="17:25" x14ac:dyDescent="0.2">
      <c r="Q3241" s="76"/>
      <c r="S3241" s="76"/>
      <c r="T3241" s="76"/>
      <c r="U3241" s="76"/>
      <c r="V3241" s="76"/>
      <c r="X3241" s="91"/>
      <c r="Y3241" s="91"/>
    </row>
    <row r="3242" spans="17:25" x14ac:dyDescent="0.2">
      <c r="Q3242" s="76"/>
      <c r="S3242" s="76"/>
      <c r="T3242" s="76"/>
      <c r="U3242" s="76"/>
      <c r="V3242" s="76"/>
      <c r="X3242" s="91"/>
      <c r="Y3242" s="91"/>
    </row>
    <row r="3243" spans="17:25" x14ac:dyDescent="0.2">
      <c r="Q3243" s="76"/>
      <c r="S3243" s="76"/>
      <c r="T3243" s="76"/>
      <c r="U3243" s="76"/>
      <c r="V3243" s="76"/>
      <c r="X3243" s="91"/>
      <c r="Y3243" s="91"/>
    </row>
    <row r="3244" spans="17:25" x14ac:dyDescent="0.2">
      <c r="Q3244" s="76"/>
      <c r="S3244" s="76"/>
      <c r="T3244" s="76"/>
      <c r="U3244" s="76"/>
      <c r="V3244" s="76"/>
      <c r="X3244" s="91"/>
      <c r="Y3244" s="91"/>
    </row>
    <row r="3245" spans="17:25" x14ac:dyDescent="0.2">
      <c r="Q3245" s="76"/>
      <c r="S3245" s="76"/>
      <c r="T3245" s="76"/>
      <c r="U3245" s="76"/>
      <c r="V3245" s="76"/>
      <c r="X3245" s="91"/>
      <c r="Y3245" s="91"/>
    </row>
    <row r="3246" spans="17:25" x14ac:dyDescent="0.2">
      <c r="Q3246" s="76"/>
      <c r="S3246" s="76"/>
      <c r="T3246" s="76"/>
      <c r="U3246" s="76"/>
      <c r="V3246" s="76"/>
      <c r="X3246" s="91"/>
      <c r="Y3246" s="91"/>
    </row>
    <row r="3247" spans="17:25" x14ac:dyDescent="0.2">
      <c r="Q3247" s="76"/>
      <c r="S3247" s="76"/>
      <c r="T3247" s="76"/>
      <c r="U3247" s="76"/>
      <c r="V3247" s="76"/>
      <c r="X3247" s="91"/>
      <c r="Y3247" s="91"/>
    </row>
    <row r="3248" spans="17:25" x14ac:dyDescent="0.2">
      <c r="Q3248" s="76"/>
      <c r="S3248" s="76"/>
      <c r="T3248" s="76"/>
      <c r="U3248" s="76"/>
      <c r="V3248" s="76"/>
      <c r="X3248" s="91"/>
      <c r="Y3248" s="91"/>
    </row>
    <row r="3249" spans="17:25" x14ac:dyDescent="0.2">
      <c r="Q3249" s="76"/>
      <c r="S3249" s="76"/>
      <c r="T3249" s="76"/>
      <c r="U3249" s="76"/>
      <c r="V3249" s="76"/>
      <c r="X3249" s="91"/>
      <c r="Y3249" s="91"/>
    </row>
    <row r="3250" spans="17:25" x14ac:dyDescent="0.2">
      <c r="Q3250" s="76"/>
      <c r="S3250" s="76"/>
      <c r="T3250" s="76"/>
      <c r="U3250" s="76"/>
      <c r="V3250" s="76"/>
      <c r="X3250" s="91"/>
      <c r="Y3250" s="91"/>
    </row>
    <row r="3251" spans="17:25" x14ac:dyDescent="0.2">
      <c r="Q3251" s="76"/>
      <c r="S3251" s="76"/>
      <c r="T3251" s="76"/>
      <c r="U3251" s="76"/>
      <c r="V3251" s="76"/>
      <c r="X3251" s="91"/>
      <c r="Y3251" s="91"/>
    </row>
    <row r="3252" spans="17:25" x14ac:dyDescent="0.2">
      <c r="Q3252" s="76"/>
      <c r="S3252" s="76"/>
      <c r="T3252" s="76"/>
      <c r="U3252" s="76"/>
      <c r="V3252" s="76"/>
      <c r="X3252" s="91"/>
      <c r="Y3252" s="91"/>
    </row>
    <row r="3253" spans="17:25" x14ac:dyDescent="0.2">
      <c r="Q3253" s="76"/>
      <c r="S3253" s="76"/>
      <c r="T3253" s="76"/>
      <c r="U3253" s="76"/>
      <c r="V3253" s="76"/>
      <c r="X3253" s="91"/>
      <c r="Y3253" s="91"/>
    </row>
    <row r="3254" spans="17:25" x14ac:dyDescent="0.2">
      <c r="Q3254" s="76"/>
      <c r="S3254" s="76"/>
      <c r="T3254" s="76"/>
      <c r="U3254" s="76"/>
      <c r="V3254" s="76"/>
      <c r="X3254" s="91"/>
      <c r="Y3254" s="91"/>
    </row>
    <row r="3255" spans="17:25" x14ac:dyDescent="0.2">
      <c r="Q3255" s="76"/>
      <c r="S3255" s="76"/>
      <c r="T3255" s="76"/>
      <c r="U3255" s="76"/>
      <c r="V3255" s="76"/>
      <c r="X3255" s="91"/>
      <c r="Y3255" s="91"/>
    </row>
    <row r="3256" spans="17:25" x14ac:dyDescent="0.2">
      <c r="Q3256" s="76"/>
      <c r="S3256" s="76"/>
      <c r="T3256" s="76"/>
      <c r="U3256" s="76"/>
      <c r="V3256" s="76"/>
      <c r="X3256" s="91"/>
      <c r="Y3256" s="91"/>
    </row>
    <row r="3257" spans="17:25" x14ac:dyDescent="0.2">
      <c r="Q3257" s="76"/>
      <c r="S3257" s="76"/>
      <c r="T3257" s="76"/>
      <c r="U3257" s="76"/>
      <c r="V3257" s="76"/>
      <c r="X3257" s="91"/>
      <c r="Y3257" s="91"/>
    </row>
    <row r="3258" spans="17:25" x14ac:dyDescent="0.2">
      <c r="Q3258" s="76"/>
      <c r="S3258" s="76"/>
      <c r="T3258" s="76"/>
      <c r="U3258" s="76"/>
      <c r="V3258" s="76"/>
      <c r="X3258" s="91"/>
      <c r="Y3258" s="91"/>
    </row>
    <row r="3259" spans="17:25" x14ac:dyDescent="0.2">
      <c r="Q3259" s="76"/>
      <c r="S3259" s="76"/>
      <c r="T3259" s="76"/>
      <c r="U3259" s="76"/>
      <c r="V3259" s="76"/>
      <c r="X3259" s="91"/>
      <c r="Y3259" s="91"/>
    </row>
    <row r="3260" spans="17:25" x14ac:dyDescent="0.2">
      <c r="Q3260" s="76"/>
      <c r="S3260" s="76"/>
      <c r="T3260" s="76"/>
      <c r="U3260" s="76"/>
      <c r="V3260" s="76"/>
      <c r="X3260" s="91"/>
      <c r="Y3260" s="91"/>
    </row>
    <row r="3261" spans="17:25" x14ac:dyDescent="0.2">
      <c r="Q3261" s="76"/>
      <c r="S3261" s="76"/>
      <c r="T3261" s="76"/>
      <c r="U3261" s="76"/>
      <c r="V3261" s="76"/>
      <c r="X3261" s="91"/>
      <c r="Y3261" s="91"/>
    </row>
    <row r="3262" spans="17:25" x14ac:dyDescent="0.2">
      <c r="Q3262" s="76"/>
      <c r="S3262" s="76"/>
      <c r="T3262" s="76"/>
      <c r="U3262" s="76"/>
      <c r="V3262" s="76"/>
      <c r="X3262" s="91"/>
      <c r="Y3262" s="91"/>
    </row>
    <row r="3263" spans="17:25" x14ac:dyDescent="0.2">
      <c r="Q3263" s="76"/>
      <c r="S3263" s="76"/>
      <c r="T3263" s="76"/>
      <c r="U3263" s="76"/>
      <c r="V3263" s="76"/>
      <c r="X3263" s="91"/>
      <c r="Y3263" s="91"/>
    </row>
    <row r="3264" spans="17:25" x14ac:dyDescent="0.2">
      <c r="Q3264" s="76"/>
      <c r="S3264" s="76"/>
      <c r="T3264" s="76"/>
      <c r="U3264" s="76"/>
      <c r="V3264" s="76"/>
      <c r="X3264" s="91"/>
      <c r="Y3264" s="91"/>
    </row>
    <row r="3265" spans="17:25" x14ac:dyDescent="0.2">
      <c r="Q3265" s="76"/>
      <c r="S3265" s="76"/>
      <c r="T3265" s="76"/>
      <c r="U3265" s="76"/>
      <c r="V3265" s="76"/>
      <c r="X3265" s="91"/>
      <c r="Y3265" s="91"/>
    </row>
    <row r="3266" spans="17:25" x14ac:dyDescent="0.2">
      <c r="Q3266" s="76"/>
      <c r="S3266" s="76"/>
      <c r="T3266" s="76"/>
      <c r="U3266" s="76"/>
      <c r="V3266" s="76"/>
      <c r="X3266" s="91"/>
      <c r="Y3266" s="91"/>
    </row>
    <row r="3267" spans="17:25" x14ac:dyDescent="0.2">
      <c r="Q3267" s="76"/>
      <c r="S3267" s="76"/>
      <c r="T3267" s="76"/>
      <c r="U3267" s="76"/>
      <c r="V3267" s="76"/>
      <c r="X3267" s="91"/>
      <c r="Y3267" s="91"/>
    </row>
    <row r="3268" spans="17:25" x14ac:dyDescent="0.2">
      <c r="Q3268" s="76"/>
      <c r="S3268" s="76"/>
      <c r="T3268" s="76"/>
      <c r="U3268" s="76"/>
      <c r="V3268" s="76"/>
      <c r="X3268" s="91"/>
      <c r="Y3268" s="91"/>
    </row>
    <row r="3269" spans="17:25" x14ac:dyDescent="0.2">
      <c r="Q3269" s="76"/>
      <c r="S3269" s="76"/>
      <c r="T3269" s="76"/>
      <c r="U3269" s="76"/>
      <c r="V3269" s="76"/>
      <c r="X3269" s="91"/>
      <c r="Y3269" s="91"/>
    </row>
    <row r="3270" spans="17:25" x14ac:dyDescent="0.2">
      <c r="Q3270" s="76"/>
      <c r="S3270" s="76"/>
      <c r="T3270" s="76"/>
      <c r="U3270" s="76"/>
      <c r="V3270" s="76"/>
      <c r="X3270" s="91"/>
      <c r="Y3270" s="91"/>
    </row>
    <row r="3271" spans="17:25" x14ac:dyDescent="0.2">
      <c r="Q3271" s="76"/>
      <c r="S3271" s="76"/>
      <c r="T3271" s="76"/>
      <c r="U3271" s="76"/>
      <c r="V3271" s="76"/>
      <c r="X3271" s="91"/>
      <c r="Y3271" s="91"/>
    </row>
    <row r="3272" spans="17:25" x14ac:dyDescent="0.2">
      <c r="Q3272" s="76"/>
      <c r="S3272" s="76"/>
      <c r="T3272" s="76"/>
      <c r="U3272" s="76"/>
      <c r="V3272" s="76"/>
      <c r="X3272" s="91"/>
      <c r="Y3272" s="91"/>
    </row>
    <row r="3273" spans="17:25" x14ac:dyDescent="0.2">
      <c r="Q3273" s="76"/>
      <c r="S3273" s="76"/>
      <c r="T3273" s="76"/>
      <c r="U3273" s="76"/>
      <c r="V3273" s="76"/>
      <c r="X3273" s="91"/>
      <c r="Y3273" s="91"/>
    </row>
    <row r="3274" spans="17:25" x14ac:dyDescent="0.2">
      <c r="Q3274" s="76"/>
      <c r="S3274" s="76"/>
      <c r="T3274" s="76"/>
      <c r="U3274" s="76"/>
      <c r="V3274" s="76"/>
      <c r="X3274" s="91"/>
      <c r="Y3274" s="91"/>
    </row>
    <row r="3275" spans="17:25" x14ac:dyDescent="0.2">
      <c r="Q3275" s="76"/>
      <c r="S3275" s="76"/>
      <c r="T3275" s="76"/>
      <c r="U3275" s="76"/>
      <c r="V3275" s="76"/>
      <c r="X3275" s="91"/>
      <c r="Y3275" s="91"/>
    </row>
    <row r="3276" spans="17:25" x14ac:dyDescent="0.2">
      <c r="Q3276" s="76"/>
      <c r="S3276" s="76"/>
      <c r="T3276" s="76"/>
      <c r="U3276" s="76"/>
      <c r="V3276" s="76"/>
      <c r="X3276" s="91"/>
      <c r="Y3276" s="91"/>
    </row>
    <row r="3277" spans="17:25" x14ac:dyDescent="0.2">
      <c r="Q3277" s="76"/>
      <c r="S3277" s="76"/>
      <c r="T3277" s="76"/>
      <c r="U3277" s="76"/>
      <c r="V3277" s="76"/>
      <c r="X3277" s="91"/>
      <c r="Y3277" s="91"/>
    </row>
    <row r="3278" spans="17:25" x14ac:dyDescent="0.2">
      <c r="Q3278" s="76"/>
      <c r="S3278" s="76"/>
      <c r="T3278" s="76"/>
      <c r="U3278" s="76"/>
      <c r="V3278" s="76"/>
      <c r="X3278" s="91"/>
      <c r="Y3278" s="91"/>
    </row>
    <row r="3279" spans="17:25" x14ac:dyDescent="0.2">
      <c r="Q3279" s="76"/>
      <c r="S3279" s="76"/>
      <c r="T3279" s="76"/>
      <c r="U3279" s="76"/>
      <c r="V3279" s="76"/>
      <c r="X3279" s="91"/>
      <c r="Y3279" s="91"/>
    </row>
    <row r="3280" spans="17:25" x14ac:dyDescent="0.2">
      <c r="Q3280" s="76"/>
      <c r="S3280" s="76"/>
      <c r="T3280" s="76"/>
      <c r="U3280" s="76"/>
      <c r="V3280" s="76"/>
      <c r="X3280" s="91"/>
      <c r="Y3280" s="91"/>
    </row>
    <row r="3281" spans="17:25" x14ac:dyDescent="0.2">
      <c r="Q3281" s="76"/>
      <c r="S3281" s="76"/>
      <c r="T3281" s="76"/>
      <c r="U3281" s="76"/>
      <c r="V3281" s="76"/>
      <c r="X3281" s="91"/>
      <c r="Y3281" s="91"/>
    </row>
    <row r="3282" spans="17:25" x14ac:dyDescent="0.2">
      <c r="Q3282" s="76"/>
      <c r="S3282" s="76"/>
      <c r="T3282" s="76"/>
      <c r="U3282" s="76"/>
      <c r="V3282" s="76"/>
      <c r="X3282" s="91"/>
      <c r="Y3282" s="91"/>
    </row>
    <row r="3283" spans="17:25" x14ac:dyDescent="0.2">
      <c r="Q3283" s="76"/>
      <c r="S3283" s="76"/>
      <c r="T3283" s="76"/>
      <c r="U3283" s="76"/>
      <c r="V3283" s="76"/>
      <c r="X3283" s="91"/>
      <c r="Y3283" s="91"/>
    </row>
    <row r="3284" spans="17:25" x14ac:dyDescent="0.2">
      <c r="Q3284" s="76"/>
      <c r="S3284" s="76"/>
      <c r="T3284" s="76"/>
      <c r="U3284" s="76"/>
      <c r="V3284" s="76"/>
      <c r="X3284" s="91"/>
      <c r="Y3284" s="91"/>
    </row>
    <row r="3285" spans="17:25" x14ac:dyDescent="0.2">
      <c r="Q3285" s="76"/>
      <c r="S3285" s="76"/>
      <c r="T3285" s="76"/>
      <c r="U3285" s="76"/>
      <c r="V3285" s="76"/>
      <c r="X3285" s="91"/>
      <c r="Y3285" s="91"/>
    </row>
    <row r="3286" spans="17:25" x14ac:dyDescent="0.2">
      <c r="Q3286" s="76"/>
      <c r="S3286" s="76"/>
      <c r="T3286" s="76"/>
      <c r="U3286" s="76"/>
      <c r="V3286" s="76"/>
      <c r="X3286" s="91"/>
      <c r="Y3286" s="91"/>
    </row>
    <row r="3287" spans="17:25" x14ac:dyDescent="0.2">
      <c r="Q3287" s="76"/>
      <c r="S3287" s="76"/>
      <c r="T3287" s="76"/>
      <c r="U3287" s="76"/>
      <c r="V3287" s="76"/>
      <c r="X3287" s="91"/>
      <c r="Y3287" s="91"/>
    </row>
    <row r="3288" spans="17:25" x14ac:dyDescent="0.2">
      <c r="Q3288" s="76"/>
      <c r="S3288" s="76"/>
      <c r="T3288" s="76"/>
      <c r="U3288" s="76"/>
      <c r="V3288" s="76"/>
      <c r="X3288" s="91"/>
      <c r="Y3288" s="91"/>
    </row>
    <row r="3289" spans="17:25" x14ac:dyDescent="0.2">
      <c r="Q3289" s="76"/>
      <c r="S3289" s="76"/>
      <c r="T3289" s="76"/>
      <c r="U3289" s="76"/>
      <c r="V3289" s="76"/>
      <c r="X3289" s="91"/>
      <c r="Y3289" s="91"/>
    </row>
    <row r="3290" spans="17:25" x14ac:dyDescent="0.2">
      <c r="Q3290" s="76"/>
      <c r="S3290" s="76"/>
      <c r="T3290" s="76"/>
      <c r="U3290" s="76"/>
      <c r="V3290" s="76"/>
      <c r="X3290" s="91"/>
      <c r="Y3290" s="91"/>
    </row>
    <row r="3291" spans="17:25" x14ac:dyDescent="0.2">
      <c r="Q3291" s="76"/>
      <c r="S3291" s="76"/>
      <c r="T3291" s="76"/>
      <c r="U3291" s="76"/>
      <c r="V3291" s="76"/>
      <c r="X3291" s="91"/>
      <c r="Y3291" s="91"/>
    </row>
    <row r="3292" spans="17:25" x14ac:dyDescent="0.2">
      <c r="Q3292" s="76"/>
      <c r="S3292" s="76"/>
      <c r="T3292" s="76"/>
      <c r="U3292" s="76"/>
      <c r="V3292" s="76"/>
      <c r="X3292" s="91"/>
      <c r="Y3292" s="91"/>
    </row>
    <row r="3293" spans="17:25" x14ac:dyDescent="0.2">
      <c r="Q3293" s="76"/>
      <c r="S3293" s="76"/>
      <c r="T3293" s="76"/>
      <c r="U3293" s="76"/>
      <c r="V3293" s="76"/>
      <c r="X3293" s="91"/>
      <c r="Y3293" s="91"/>
    </row>
    <row r="3294" spans="17:25" x14ac:dyDescent="0.2">
      <c r="Q3294" s="76"/>
      <c r="S3294" s="76"/>
      <c r="T3294" s="76"/>
      <c r="U3294" s="76"/>
      <c r="V3294" s="76"/>
      <c r="X3294" s="91"/>
      <c r="Y3294" s="91"/>
    </row>
    <row r="3295" spans="17:25" x14ac:dyDescent="0.2">
      <c r="Q3295" s="76"/>
      <c r="S3295" s="76"/>
      <c r="T3295" s="76"/>
      <c r="U3295" s="76"/>
      <c r="V3295" s="76"/>
      <c r="X3295" s="91"/>
      <c r="Y3295" s="91"/>
    </row>
    <row r="3296" spans="17:25" x14ac:dyDescent="0.2">
      <c r="Q3296" s="76"/>
      <c r="S3296" s="76"/>
      <c r="T3296" s="76"/>
      <c r="U3296" s="76"/>
      <c r="V3296" s="76"/>
      <c r="X3296" s="91"/>
      <c r="Y3296" s="91"/>
    </row>
    <row r="3297" spans="17:25" x14ac:dyDescent="0.2">
      <c r="Q3297" s="76"/>
      <c r="S3297" s="76"/>
      <c r="T3297" s="76"/>
      <c r="U3297" s="76"/>
      <c r="V3297" s="76"/>
      <c r="X3297" s="91"/>
      <c r="Y3297" s="91"/>
    </row>
    <row r="3298" spans="17:25" x14ac:dyDescent="0.2">
      <c r="Q3298" s="76"/>
      <c r="S3298" s="76"/>
      <c r="T3298" s="76"/>
      <c r="U3298" s="76"/>
      <c r="V3298" s="76"/>
      <c r="X3298" s="91"/>
      <c r="Y3298" s="91"/>
    </row>
    <row r="3299" spans="17:25" x14ac:dyDescent="0.2">
      <c r="Q3299" s="76"/>
      <c r="S3299" s="76"/>
      <c r="T3299" s="76"/>
      <c r="U3299" s="76"/>
      <c r="V3299" s="76"/>
      <c r="X3299" s="91"/>
      <c r="Y3299" s="91"/>
    </row>
    <row r="3300" spans="17:25" x14ac:dyDescent="0.2">
      <c r="Q3300" s="76"/>
      <c r="S3300" s="76"/>
      <c r="T3300" s="76"/>
      <c r="U3300" s="76"/>
      <c r="V3300" s="76"/>
      <c r="X3300" s="91"/>
      <c r="Y3300" s="91"/>
    </row>
    <row r="3301" spans="17:25" x14ac:dyDescent="0.2">
      <c r="Q3301" s="76"/>
      <c r="S3301" s="76"/>
      <c r="T3301" s="76"/>
      <c r="U3301" s="76"/>
      <c r="V3301" s="76"/>
      <c r="X3301" s="91"/>
      <c r="Y3301" s="91"/>
    </row>
    <row r="3302" spans="17:25" x14ac:dyDescent="0.2">
      <c r="Q3302" s="76"/>
      <c r="S3302" s="76"/>
      <c r="T3302" s="76"/>
      <c r="U3302" s="76"/>
      <c r="V3302" s="76"/>
      <c r="X3302" s="91"/>
      <c r="Y3302" s="91"/>
    </row>
    <row r="3303" spans="17:25" x14ac:dyDescent="0.2">
      <c r="Q3303" s="76"/>
      <c r="S3303" s="76"/>
      <c r="T3303" s="76"/>
      <c r="U3303" s="76"/>
      <c r="V3303" s="76"/>
      <c r="X3303" s="91"/>
      <c r="Y3303" s="91"/>
    </row>
    <row r="3304" spans="17:25" x14ac:dyDescent="0.2">
      <c r="Q3304" s="76"/>
      <c r="S3304" s="76"/>
      <c r="T3304" s="76"/>
      <c r="U3304" s="76"/>
      <c r="V3304" s="76"/>
      <c r="X3304" s="91"/>
      <c r="Y3304" s="91"/>
    </row>
    <row r="3305" spans="17:25" x14ac:dyDescent="0.2">
      <c r="Q3305" s="76"/>
      <c r="S3305" s="76"/>
      <c r="T3305" s="76"/>
      <c r="U3305" s="76"/>
      <c r="V3305" s="76"/>
      <c r="X3305" s="91"/>
      <c r="Y3305" s="91"/>
    </row>
    <row r="3306" spans="17:25" x14ac:dyDescent="0.2">
      <c r="Q3306" s="76"/>
      <c r="S3306" s="76"/>
      <c r="T3306" s="76"/>
      <c r="U3306" s="76"/>
      <c r="V3306" s="76"/>
      <c r="X3306" s="91"/>
      <c r="Y3306" s="91"/>
    </row>
    <row r="3307" spans="17:25" x14ac:dyDescent="0.2">
      <c r="Q3307" s="76"/>
      <c r="S3307" s="76"/>
      <c r="T3307" s="76"/>
      <c r="U3307" s="76"/>
      <c r="V3307" s="76"/>
      <c r="X3307" s="91"/>
      <c r="Y3307" s="91"/>
    </row>
    <row r="3308" spans="17:25" x14ac:dyDescent="0.2">
      <c r="Q3308" s="76"/>
      <c r="S3308" s="76"/>
      <c r="T3308" s="76"/>
      <c r="U3308" s="76"/>
      <c r="V3308" s="76"/>
      <c r="X3308" s="91"/>
      <c r="Y3308" s="91"/>
    </row>
    <row r="3309" spans="17:25" x14ac:dyDescent="0.2">
      <c r="Q3309" s="76"/>
      <c r="S3309" s="76"/>
      <c r="T3309" s="76"/>
      <c r="U3309" s="76"/>
      <c r="V3309" s="76"/>
      <c r="X3309" s="91"/>
      <c r="Y3309" s="91"/>
    </row>
    <row r="3310" spans="17:25" x14ac:dyDescent="0.2">
      <c r="Q3310" s="76"/>
      <c r="S3310" s="76"/>
      <c r="T3310" s="76"/>
      <c r="U3310" s="76"/>
      <c r="V3310" s="76"/>
      <c r="X3310" s="91"/>
      <c r="Y3310" s="91"/>
    </row>
    <row r="3311" spans="17:25" x14ac:dyDescent="0.2">
      <c r="Q3311" s="76"/>
      <c r="S3311" s="76"/>
      <c r="T3311" s="76"/>
      <c r="U3311" s="76"/>
      <c r="V3311" s="76"/>
      <c r="X3311" s="91"/>
      <c r="Y3311" s="91"/>
    </row>
    <row r="3312" spans="17:25" x14ac:dyDescent="0.2">
      <c r="Q3312" s="76"/>
      <c r="S3312" s="76"/>
      <c r="T3312" s="76"/>
      <c r="U3312" s="76"/>
      <c r="V3312" s="76"/>
      <c r="X3312" s="91"/>
      <c r="Y3312" s="91"/>
    </row>
    <row r="3313" spans="17:25" x14ac:dyDescent="0.2">
      <c r="Q3313" s="76"/>
      <c r="S3313" s="76"/>
      <c r="T3313" s="76"/>
      <c r="U3313" s="76"/>
      <c r="V3313" s="76"/>
      <c r="X3313" s="91"/>
      <c r="Y3313" s="91"/>
    </row>
    <row r="3314" spans="17:25" x14ac:dyDescent="0.2">
      <c r="Q3314" s="76"/>
      <c r="S3314" s="76"/>
      <c r="T3314" s="76"/>
      <c r="U3314" s="76"/>
      <c r="V3314" s="76"/>
      <c r="X3314" s="91"/>
      <c r="Y3314" s="91"/>
    </row>
    <row r="3315" spans="17:25" x14ac:dyDescent="0.2">
      <c r="Q3315" s="76"/>
      <c r="S3315" s="76"/>
      <c r="T3315" s="76"/>
      <c r="U3315" s="76"/>
      <c r="V3315" s="76"/>
      <c r="X3315" s="91"/>
      <c r="Y3315" s="91"/>
    </row>
    <row r="3316" spans="17:25" x14ac:dyDescent="0.2">
      <c r="Q3316" s="76"/>
      <c r="S3316" s="76"/>
      <c r="T3316" s="76"/>
      <c r="U3316" s="76"/>
      <c r="V3316" s="76"/>
      <c r="X3316" s="91"/>
      <c r="Y3316" s="91"/>
    </row>
    <row r="3317" spans="17:25" x14ac:dyDescent="0.2">
      <c r="Q3317" s="76"/>
      <c r="S3317" s="76"/>
      <c r="T3317" s="76"/>
      <c r="U3317" s="76"/>
      <c r="V3317" s="76"/>
      <c r="X3317" s="91"/>
      <c r="Y3317" s="91"/>
    </row>
    <row r="3318" spans="17:25" x14ac:dyDescent="0.2">
      <c r="Q3318" s="76"/>
      <c r="S3318" s="76"/>
      <c r="T3318" s="76"/>
      <c r="U3318" s="76"/>
      <c r="V3318" s="76"/>
      <c r="X3318" s="91"/>
      <c r="Y3318" s="91"/>
    </row>
    <row r="3319" spans="17:25" x14ac:dyDescent="0.2">
      <c r="Q3319" s="76"/>
      <c r="S3319" s="76"/>
      <c r="T3319" s="76"/>
      <c r="U3319" s="76"/>
      <c r="V3319" s="76"/>
      <c r="X3319" s="91"/>
      <c r="Y3319" s="91"/>
    </row>
    <row r="3320" spans="17:25" x14ac:dyDescent="0.2">
      <c r="Q3320" s="76"/>
      <c r="S3320" s="76"/>
      <c r="T3320" s="76"/>
      <c r="U3320" s="76"/>
      <c r="V3320" s="76"/>
      <c r="X3320" s="91"/>
      <c r="Y3320" s="91"/>
    </row>
    <row r="3321" spans="17:25" x14ac:dyDescent="0.2">
      <c r="Q3321" s="76"/>
      <c r="S3321" s="76"/>
      <c r="T3321" s="76"/>
      <c r="U3321" s="76"/>
      <c r="V3321" s="76"/>
      <c r="X3321" s="91"/>
      <c r="Y3321" s="91"/>
    </row>
    <row r="3322" spans="17:25" x14ac:dyDescent="0.2">
      <c r="Q3322" s="76"/>
      <c r="S3322" s="76"/>
      <c r="T3322" s="76"/>
      <c r="U3322" s="76"/>
      <c r="V3322" s="76"/>
      <c r="X3322" s="91"/>
      <c r="Y3322" s="91"/>
    </row>
    <row r="3323" spans="17:25" x14ac:dyDescent="0.2">
      <c r="Q3323" s="76"/>
      <c r="S3323" s="76"/>
      <c r="T3323" s="76"/>
      <c r="U3323" s="76"/>
      <c r="V3323" s="76"/>
      <c r="X3323" s="91"/>
      <c r="Y3323" s="91"/>
    </row>
    <row r="3324" spans="17:25" x14ac:dyDescent="0.2">
      <c r="Q3324" s="76"/>
      <c r="S3324" s="76"/>
      <c r="T3324" s="76"/>
      <c r="U3324" s="76"/>
      <c r="V3324" s="76"/>
      <c r="X3324" s="91"/>
      <c r="Y3324" s="91"/>
    </row>
    <row r="3325" spans="17:25" x14ac:dyDescent="0.2">
      <c r="Q3325" s="76"/>
      <c r="S3325" s="76"/>
      <c r="T3325" s="76"/>
      <c r="U3325" s="76"/>
      <c r="V3325" s="76"/>
      <c r="X3325" s="91"/>
      <c r="Y3325" s="91"/>
    </row>
    <row r="3326" spans="17:25" x14ac:dyDescent="0.2">
      <c r="Q3326" s="76"/>
      <c r="S3326" s="76"/>
      <c r="T3326" s="76"/>
      <c r="U3326" s="76"/>
      <c r="V3326" s="76"/>
      <c r="X3326" s="91"/>
      <c r="Y3326" s="91"/>
    </row>
    <row r="3327" spans="17:25" x14ac:dyDescent="0.2">
      <c r="Q3327" s="76"/>
      <c r="S3327" s="76"/>
      <c r="T3327" s="76"/>
      <c r="U3327" s="76"/>
      <c r="V3327" s="76"/>
      <c r="X3327" s="91"/>
      <c r="Y3327" s="91"/>
    </row>
    <row r="3328" spans="17:25" x14ac:dyDescent="0.2">
      <c r="Q3328" s="76"/>
      <c r="S3328" s="76"/>
      <c r="T3328" s="76"/>
      <c r="U3328" s="76"/>
      <c r="V3328" s="76"/>
      <c r="X3328" s="91"/>
      <c r="Y3328" s="91"/>
    </row>
    <row r="3329" spans="17:25" x14ac:dyDescent="0.2">
      <c r="Q3329" s="76"/>
      <c r="S3329" s="76"/>
      <c r="T3329" s="76"/>
      <c r="U3329" s="76"/>
      <c r="V3329" s="76"/>
      <c r="X3329" s="91"/>
      <c r="Y3329" s="91"/>
    </row>
    <row r="3330" spans="17:25" x14ac:dyDescent="0.2">
      <c r="Q3330" s="76"/>
      <c r="S3330" s="76"/>
      <c r="T3330" s="76"/>
      <c r="U3330" s="76"/>
      <c r="V3330" s="76"/>
      <c r="X3330" s="91"/>
      <c r="Y3330" s="91"/>
    </row>
    <row r="3331" spans="17:25" x14ac:dyDescent="0.2">
      <c r="Q3331" s="76"/>
      <c r="S3331" s="76"/>
      <c r="T3331" s="76"/>
      <c r="U3331" s="76"/>
      <c r="V3331" s="76"/>
      <c r="X3331" s="91"/>
      <c r="Y3331" s="91"/>
    </row>
    <row r="3332" spans="17:25" x14ac:dyDescent="0.2">
      <c r="Q3332" s="76"/>
      <c r="S3332" s="76"/>
      <c r="T3332" s="76"/>
      <c r="U3332" s="76"/>
      <c r="V3332" s="76"/>
      <c r="X3332" s="91"/>
      <c r="Y3332" s="91"/>
    </row>
    <row r="3333" spans="17:25" x14ac:dyDescent="0.2">
      <c r="Q3333" s="76"/>
      <c r="S3333" s="76"/>
      <c r="T3333" s="76"/>
      <c r="U3333" s="76"/>
      <c r="V3333" s="76"/>
      <c r="X3333" s="91"/>
      <c r="Y3333" s="91"/>
    </row>
    <row r="3334" spans="17:25" x14ac:dyDescent="0.2">
      <c r="Q3334" s="76"/>
      <c r="S3334" s="76"/>
      <c r="T3334" s="76"/>
      <c r="U3334" s="76"/>
      <c r="V3334" s="76"/>
      <c r="X3334" s="91"/>
      <c r="Y3334" s="91"/>
    </row>
    <row r="3335" spans="17:25" x14ac:dyDescent="0.2">
      <c r="Q3335" s="76"/>
      <c r="S3335" s="76"/>
      <c r="T3335" s="76"/>
      <c r="U3335" s="76"/>
      <c r="V3335" s="76"/>
      <c r="X3335" s="91"/>
      <c r="Y3335" s="91"/>
    </row>
    <row r="3336" spans="17:25" x14ac:dyDescent="0.2">
      <c r="Q3336" s="76"/>
      <c r="S3336" s="76"/>
      <c r="T3336" s="76"/>
      <c r="U3336" s="76"/>
      <c r="V3336" s="76"/>
      <c r="X3336" s="91"/>
      <c r="Y3336" s="91"/>
    </row>
    <row r="3337" spans="17:25" x14ac:dyDescent="0.2">
      <c r="Q3337" s="76"/>
      <c r="S3337" s="76"/>
      <c r="T3337" s="76"/>
      <c r="U3337" s="76"/>
      <c r="V3337" s="76"/>
      <c r="X3337" s="91"/>
      <c r="Y3337" s="91"/>
    </row>
    <row r="3338" spans="17:25" x14ac:dyDescent="0.2">
      <c r="Q3338" s="76"/>
      <c r="S3338" s="76"/>
      <c r="T3338" s="76"/>
      <c r="U3338" s="76"/>
      <c r="V3338" s="76"/>
      <c r="X3338" s="91"/>
      <c r="Y3338" s="91"/>
    </row>
    <row r="3339" spans="17:25" x14ac:dyDescent="0.2">
      <c r="Q3339" s="76"/>
      <c r="S3339" s="76"/>
      <c r="T3339" s="76"/>
      <c r="U3339" s="76"/>
      <c r="V3339" s="76"/>
      <c r="X3339" s="91"/>
      <c r="Y3339" s="91"/>
    </row>
    <row r="3340" spans="17:25" x14ac:dyDescent="0.2">
      <c r="Q3340" s="76"/>
      <c r="S3340" s="76"/>
      <c r="T3340" s="76"/>
      <c r="U3340" s="76"/>
      <c r="V3340" s="76"/>
      <c r="X3340" s="91"/>
      <c r="Y3340" s="91"/>
    </row>
    <row r="3341" spans="17:25" x14ac:dyDescent="0.2">
      <c r="Q3341" s="76"/>
      <c r="S3341" s="76"/>
      <c r="T3341" s="76"/>
      <c r="U3341" s="76"/>
      <c r="V3341" s="76"/>
      <c r="X3341" s="91"/>
      <c r="Y3341" s="91"/>
    </row>
    <row r="3342" spans="17:25" x14ac:dyDescent="0.2">
      <c r="Q3342" s="76"/>
      <c r="S3342" s="76"/>
      <c r="T3342" s="76"/>
      <c r="U3342" s="76"/>
      <c r="V3342" s="76"/>
      <c r="X3342" s="91"/>
      <c r="Y3342" s="91"/>
    </row>
    <row r="3343" spans="17:25" x14ac:dyDescent="0.2">
      <c r="Q3343" s="76"/>
      <c r="S3343" s="76"/>
      <c r="T3343" s="76"/>
      <c r="U3343" s="76"/>
      <c r="V3343" s="76"/>
      <c r="X3343" s="91"/>
      <c r="Y3343" s="91"/>
    </row>
    <row r="3344" spans="17:25" x14ac:dyDescent="0.2">
      <c r="Q3344" s="76"/>
      <c r="S3344" s="76"/>
      <c r="T3344" s="76"/>
      <c r="U3344" s="76"/>
      <c r="V3344" s="76"/>
      <c r="X3344" s="91"/>
      <c r="Y3344" s="91"/>
    </row>
    <row r="3345" spans="17:25" x14ac:dyDescent="0.2">
      <c r="Q3345" s="76"/>
      <c r="S3345" s="76"/>
      <c r="T3345" s="76"/>
      <c r="U3345" s="76"/>
      <c r="V3345" s="76"/>
      <c r="X3345" s="91"/>
      <c r="Y3345" s="91"/>
    </row>
    <row r="3346" spans="17:25" x14ac:dyDescent="0.2">
      <c r="Q3346" s="76"/>
      <c r="S3346" s="76"/>
      <c r="T3346" s="76"/>
      <c r="U3346" s="76"/>
      <c r="V3346" s="76"/>
      <c r="X3346" s="91"/>
      <c r="Y3346" s="91"/>
    </row>
    <row r="3347" spans="17:25" x14ac:dyDescent="0.2">
      <c r="Q3347" s="76"/>
      <c r="S3347" s="76"/>
      <c r="T3347" s="76"/>
      <c r="U3347" s="76"/>
      <c r="V3347" s="76"/>
      <c r="X3347" s="91"/>
      <c r="Y3347" s="91"/>
    </row>
    <row r="3348" spans="17:25" x14ac:dyDescent="0.2">
      <c r="Q3348" s="76"/>
      <c r="S3348" s="76"/>
      <c r="T3348" s="76"/>
      <c r="U3348" s="76"/>
      <c r="V3348" s="76"/>
      <c r="X3348" s="91"/>
      <c r="Y3348" s="91"/>
    </row>
    <row r="3349" spans="17:25" x14ac:dyDescent="0.2">
      <c r="Q3349" s="76"/>
      <c r="S3349" s="76"/>
      <c r="T3349" s="76"/>
      <c r="U3349" s="76"/>
      <c r="V3349" s="76"/>
      <c r="X3349" s="91"/>
      <c r="Y3349" s="91"/>
    </row>
    <row r="3350" spans="17:25" x14ac:dyDescent="0.2">
      <c r="Q3350" s="76"/>
      <c r="S3350" s="76"/>
      <c r="T3350" s="76"/>
      <c r="U3350" s="76"/>
      <c r="V3350" s="76"/>
      <c r="X3350" s="91"/>
      <c r="Y3350" s="91"/>
    </row>
    <row r="3351" spans="17:25" x14ac:dyDescent="0.2">
      <c r="Q3351" s="76"/>
      <c r="S3351" s="76"/>
      <c r="T3351" s="76"/>
      <c r="U3351" s="76"/>
      <c r="V3351" s="76"/>
      <c r="X3351" s="91"/>
      <c r="Y3351" s="91"/>
    </row>
    <row r="3352" spans="17:25" x14ac:dyDescent="0.2">
      <c r="Q3352" s="76"/>
      <c r="S3352" s="76"/>
      <c r="T3352" s="76"/>
      <c r="U3352" s="76"/>
      <c r="V3352" s="76"/>
      <c r="X3352" s="91"/>
      <c r="Y3352" s="91"/>
    </row>
    <row r="3353" spans="17:25" x14ac:dyDescent="0.2">
      <c r="Q3353" s="76"/>
      <c r="S3353" s="76"/>
      <c r="T3353" s="76"/>
      <c r="U3353" s="76"/>
      <c r="V3353" s="76"/>
      <c r="X3353" s="91"/>
      <c r="Y3353" s="91"/>
    </row>
    <row r="3354" spans="17:25" x14ac:dyDescent="0.2">
      <c r="Q3354" s="76"/>
      <c r="S3354" s="76"/>
      <c r="T3354" s="76"/>
      <c r="U3354" s="76"/>
      <c r="V3354" s="76"/>
      <c r="X3354" s="91"/>
      <c r="Y3354" s="91"/>
    </row>
    <row r="3355" spans="17:25" x14ac:dyDescent="0.2">
      <c r="Q3355" s="76"/>
      <c r="S3355" s="76"/>
      <c r="T3355" s="76"/>
      <c r="U3355" s="76"/>
      <c r="V3355" s="76"/>
      <c r="X3355" s="91"/>
      <c r="Y3355" s="91"/>
    </row>
    <row r="3356" spans="17:25" x14ac:dyDescent="0.2">
      <c r="Q3356" s="76"/>
      <c r="S3356" s="76"/>
      <c r="T3356" s="76"/>
      <c r="U3356" s="76"/>
      <c r="V3356" s="76"/>
      <c r="X3356" s="91"/>
      <c r="Y3356" s="91"/>
    </row>
    <row r="3357" spans="17:25" x14ac:dyDescent="0.2">
      <c r="Q3357" s="76"/>
      <c r="S3357" s="76"/>
      <c r="T3357" s="76"/>
      <c r="U3357" s="76"/>
      <c r="V3357" s="76"/>
      <c r="X3357" s="91"/>
      <c r="Y3357" s="91"/>
    </row>
    <row r="3358" spans="17:25" x14ac:dyDescent="0.2">
      <c r="Q3358" s="76"/>
      <c r="S3358" s="76"/>
      <c r="T3358" s="76"/>
      <c r="U3358" s="76"/>
      <c r="V3358" s="76"/>
      <c r="X3358" s="91"/>
      <c r="Y3358" s="91"/>
    </row>
    <row r="3359" spans="17:25" x14ac:dyDescent="0.2">
      <c r="Q3359" s="76"/>
      <c r="S3359" s="76"/>
      <c r="T3359" s="76"/>
      <c r="U3359" s="76"/>
      <c r="V3359" s="76"/>
      <c r="X3359" s="91"/>
      <c r="Y3359" s="91"/>
    </row>
    <row r="3360" spans="17:25" x14ac:dyDescent="0.2">
      <c r="Q3360" s="76"/>
      <c r="S3360" s="76"/>
      <c r="T3360" s="76"/>
      <c r="U3360" s="76"/>
      <c r="V3360" s="76"/>
      <c r="X3360" s="91"/>
      <c r="Y3360" s="91"/>
    </row>
    <row r="3361" spans="17:25" x14ac:dyDescent="0.2">
      <c r="Q3361" s="76"/>
      <c r="S3361" s="76"/>
      <c r="T3361" s="76"/>
      <c r="U3361" s="76"/>
      <c r="V3361" s="76"/>
      <c r="X3361" s="91"/>
      <c r="Y3361" s="91"/>
    </row>
    <row r="3362" spans="17:25" x14ac:dyDescent="0.2">
      <c r="Q3362" s="76"/>
      <c r="S3362" s="76"/>
      <c r="T3362" s="76"/>
      <c r="U3362" s="76"/>
      <c r="V3362" s="76"/>
      <c r="X3362" s="91"/>
      <c r="Y3362" s="91"/>
    </row>
    <row r="3363" spans="17:25" x14ac:dyDescent="0.2">
      <c r="Q3363" s="76"/>
      <c r="S3363" s="76"/>
      <c r="T3363" s="76"/>
      <c r="U3363" s="76"/>
      <c r="V3363" s="76"/>
      <c r="X3363" s="91"/>
      <c r="Y3363" s="91"/>
    </row>
    <row r="3364" spans="17:25" x14ac:dyDescent="0.2">
      <c r="Q3364" s="76"/>
      <c r="S3364" s="76"/>
      <c r="T3364" s="76"/>
      <c r="U3364" s="76"/>
      <c r="V3364" s="76"/>
      <c r="X3364" s="91"/>
      <c r="Y3364" s="91"/>
    </row>
    <row r="3365" spans="17:25" x14ac:dyDescent="0.2">
      <c r="Q3365" s="76"/>
      <c r="S3365" s="76"/>
      <c r="T3365" s="76"/>
      <c r="U3365" s="76"/>
      <c r="V3365" s="76"/>
      <c r="X3365" s="91"/>
      <c r="Y3365" s="91"/>
    </row>
    <row r="3366" spans="17:25" x14ac:dyDescent="0.2">
      <c r="Q3366" s="76"/>
      <c r="S3366" s="76"/>
      <c r="T3366" s="76"/>
      <c r="U3366" s="76"/>
      <c r="V3366" s="76"/>
      <c r="X3366" s="91"/>
      <c r="Y3366" s="91"/>
    </row>
    <row r="3367" spans="17:25" x14ac:dyDescent="0.2">
      <c r="Q3367" s="76"/>
      <c r="S3367" s="76"/>
      <c r="T3367" s="76"/>
      <c r="U3367" s="76"/>
      <c r="V3367" s="76"/>
      <c r="X3367" s="91"/>
      <c r="Y3367" s="91"/>
    </row>
    <row r="3368" spans="17:25" x14ac:dyDescent="0.2">
      <c r="Q3368" s="76"/>
      <c r="S3368" s="76"/>
      <c r="T3368" s="76"/>
      <c r="U3368" s="76"/>
      <c r="V3368" s="76"/>
      <c r="X3368" s="91"/>
      <c r="Y3368" s="91"/>
    </row>
    <row r="3369" spans="17:25" x14ac:dyDescent="0.2">
      <c r="Q3369" s="76"/>
      <c r="S3369" s="76"/>
      <c r="T3369" s="76"/>
      <c r="U3369" s="76"/>
      <c r="V3369" s="76"/>
      <c r="X3369" s="91"/>
      <c r="Y3369" s="91"/>
    </row>
    <row r="3370" spans="17:25" x14ac:dyDescent="0.2">
      <c r="Q3370" s="76"/>
      <c r="S3370" s="76"/>
      <c r="T3370" s="76"/>
      <c r="U3370" s="76"/>
      <c r="V3370" s="76"/>
      <c r="X3370" s="91"/>
      <c r="Y3370" s="91"/>
    </row>
    <row r="3371" spans="17:25" x14ac:dyDescent="0.2">
      <c r="Q3371" s="76"/>
      <c r="S3371" s="76"/>
      <c r="T3371" s="76"/>
      <c r="U3371" s="76"/>
      <c r="V3371" s="76"/>
      <c r="X3371" s="91"/>
      <c r="Y3371" s="91"/>
    </row>
    <row r="3372" spans="17:25" x14ac:dyDescent="0.2">
      <c r="Q3372" s="76"/>
      <c r="S3372" s="76"/>
      <c r="T3372" s="76"/>
      <c r="U3372" s="76"/>
      <c r="V3372" s="76"/>
      <c r="X3372" s="91"/>
      <c r="Y3372" s="91"/>
    </row>
    <row r="3373" spans="17:25" x14ac:dyDescent="0.2">
      <c r="Q3373" s="76"/>
      <c r="S3373" s="76"/>
      <c r="T3373" s="76"/>
      <c r="U3373" s="76"/>
      <c r="V3373" s="76"/>
      <c r="X3373" s="91"/>
      <c r="Y3373" s="91"/>
    </row>
    <row r="3374" spans="17:25" x14ac:dyDescent="0.2">
      <c r="Q3374" s="76"/>
      <c r="S3374" s="76"/>
      <c r="T3374" s="76"/>
      <c r="U3374" s="76"/>
      <c r="V3374" s="76"/>
      <c r="X3374" s="91"/>
      <c r="Y3374" s="91"/>
    </row>
    <row r="3375" spans="17:25" x14ac:dyDescent="0.2">
      <c r="Q3375" s="76"/>
      <c r="S3375" s="76"/>
      <c r="T3375" s="76"/>
      <c r="U3375" s="76"/>
      <c r="V3375" s="76"/>
      <c r="X3375" s="91"/>
      <c r="Y3375" s="91"/>
    </row>
    <row r="3376" spans="17:25" x14ac:dyDescent="0.2">
      <c r="Q3376" s="76"/>
      <c r="S3376" s="76"/>
      <c r="T3376" s="76"/>
      <c r="U3376" s="76"/>
      <c r="V3376" s="76"/>
      <c r="X3376" s="91"/>
      <c r="Y3376" s="91"/>
    </row>
    <row r="3377" spans="17:25" x14ac:dyDescent="0.2">
      <c r="Q3377" s="76"/>
      <c r="S3377" s="76"/>
      <c r="T3377" s="76"/>
      <c r="U3377" s="76"/>
      <c r="V3377" s="76"/>
      <c r="X3377" s="91"/>
      <c r="Y3377" s="91"/>
    </row>
    <row r="3378" spans="17:25" x14ac:dyDescent="0.2">
      <c r="Q3378" s="76"/>
      <c r="S3378" s="76"/>
      <c r="T3378" s="76"/>
      <c r="U3378" s="76"/>
      <c r="V3378" s="76"/>
      <c r="X3378" s="91"/>
      <c r="Y3378" s="91"/>
    </row>
    <row r="3379" spans="17:25" x14ac:dyDescent="0.2">
      <c r="Q3379" s="76"/>
      <c r="S3379" s="76"/>
      <c r="T3379" s="76"/>
      <c r="U3379" s="76"/>
      <c r="V3379" s="76"/>
      <c r="X3379" s="91"/>
      <c r="Y3379" s="91"/>
    </row>
    <row r="3380" spans="17:25" x14ac:dyDescent="0.2">
      <c r="Q3380" s="76"/>
      <c r="S3380" s="76"/>
      <c r="T3380" s="76"/>
      <c r="U3380" s="76"/>
      <c r="V3380" s="76"/>
      <c r="X3380" s="91"/>
      <c r="Y3380" s="91"/>
    </row>
    <row r="3381" spans="17:25" x14ac:dyDescent="0.2">
      <c r="Q3381" s="76"/>
      <c r="S3381" s="76"/>
      <c r="T3381" s="76"/>
      <c r="U3381" s="76"/>
      <c r="V3381" s="76"/>
      <c r="X3381" s="91"/>
      <c r="Y3381" s="91"/>
    </row>
    <row r="3382" spans="17:25" x14ac:dyDescent="0.2">
      <c r="Q3382" s="76"/>
      <c r="S3382" s="76"/>
      <c r="T3382" s="76"/>
      <c r="U3382" s="76"/>
      <c r="V3382" s="76"/>
      <c r="X3382" s="91"/>
      <c r="Y3382" s="91"/>
    </row>
    <row r="3383" spans="17:25" x14ac:dyDescent="0.2">
      <c r="Q3383" s="76"/>
      <c r="S3383" s="76"/>
      <c r="T3383" s="76"/>
      <c r="U3383" s="76"/>
      <c r="V3383" s="76"/>
      <c r="X3383" s="91"/>
      <c r="Y3383" s="91"/>
    </row>
    <row r="3384" spans="17:25" x14ac:dyDescent="0.2">
      <c r="Q3384" s="76"/>
      <c r="S3384" s="76"/>
      <c r="T3384" s="76"/>
      <c r="U3384" s="76"/>
      <c r="V3384" s="76"/>
      <c r="X3384" s="91"/>
      <c r="Y3384" s="91"/>
    </row>
    <row r="3385" spans="17:25" x14ac:dyDescent="0.2">
      <c r="Q3385" s="76"/>
      <c r="S3385" s="76"/>
      <c r="T3385" s="76"/>
      <c r="U3385" s="76"/>
      <c r="V3385" s="76"/>
      <c r="X3385" s="91"/>
      <c r="Y3385" s="91"/>
    </row>
    <row r="3386" spans="17:25" x14ac:dyDescent="0.2">
      <c r="Q3386" s="76"/>
      <c r="S3386" s="76"/>
      <c r="T3386" s="76"/>
      <c r="U3386" s="76"/>
      <c r="V3386" s="76"/>
      <c r="X3386" s="91"/>
      <c r="Y3386" s="91"/>
    </row>
    <row r="3387" spans="17:25" x14ac:dyDescent="0.2">
      <c r="Q3387" s="76"/>
      <c r="S3387" s="76"/>
      <c r="T3387" s="76"/>
      <c r="U3387" s="76"/>
      <c r="V3387" s="76"/>
      <c r="X3387" s="91"/>
      <c r="Y3387" s="91"/>
    </row>
    <row r="3388" spans="17:25" x14ac:dyDescent="0.2">
      <c r="Q3388" s="76"/>
      <c r="S3388" s="76"/>
      <c r="T3388" s="76"/>
      <c r="U3388" s="76"/>
      <c r="V3388" s="76"/>
      <c r="X3388" s="91"/>
      <c r="Y3388" s="91"/>
    </row>
    <row r="3389" spans="17:25" x14ac:dyDescent="0.2">
      <c r="Q3389" s="76"/>
      <c r="S3389" s="76"/>
      <c r="T3389" s="76"/>
      <c r="U3389" s="76"/>
      <c r="V3389" s="76"/>
      <c r="X3389" s="91"/>
      <c r="Y3389" s="91"/>
    </row>
    <row r="3390" spans="17:25" x14ac:dyDescent="0.2">
      <c r="Q3390" s="76"/>
      <c r="S3390" s="76"/>
      <c r="T3390" s="76"/>
      <c r="U3390" s="76"/>
      <c r="V3390" s="76"/>
      <c r="X3390" s="91"/>
      <c r="Y3390" s="91"/>
    </row>
    <row r="3391" spans="17:25" x14ac:dyDescent="0.2">
      <c r="Q3391" s="76"/>
      <c r="S3391" s="76"/>
      <c r="T3391" s="76"/>
      <c r="U3391" s="76"/>
      <c r="V3391" s="76"/>
      <c r="X3391" s="91"/>
      <c r="Y3391" s="91"/>
    </row>
    <row r="3392" spans="17:25" x14ac:dyDescent="0.2">
      <c r="Q3392" s="76"/>
      <c r="S3392" s="76"/>
      <c r="T3392" s="76"/>
      <c r="U3392" s="76"/>
      <c r="V3392" s="76"/>
      <c r="X3392" s="91"/>
      <c r="Y3392" s="91"/>
    </row>
    <row r="3393" spans="17:25" x14ac:dyDescent="0.2">
      <c r="Q3393" s="76"/>
      <c r="S3393" s="76"/>
      <c r="T3393" s="76"/>
      <c r="U3393" s="76"/>
      <c r="V3393" s="76"/>
      <c r="X3393" s="91"/>
      <c r="Y3393" s="91"/>
    </row>
    <row r="3394" spans="17:25" x14ac:dyDescent="0.2">
      <c r="Q3394" s="76"/>
      <c r="S3394" s="76"/>
      <c r="T3394" s="76"/>
      <c r="U3394" s="76"/>
      <c r="V3394" s="76"/>
      <c r="X3394" s="91"/>
      <c r="Y3394" s="91"/>
    </row>
    <row r="3395" spans="17:25" x14ac:dyDescent="0.2">
      <c r="Q3395" s="76"/>
      <c r="S3395" s="76"/>
      <c r="T3395" s="76"/>
      <c r="U3395" s="76"/>
      <c r="V3395" s="76"/>
      <c r="X3395" s="91"/>
      <c r="Y3395" s="91"/>
    </row>
    <row r="3396" spans="17:25" x14ac:dyDescent="0.2">
      <c r="Q3396" s="76"/>
      <c r="S3396" s="76"/>
      <c r="T3396" s="76"/>
      <c r="U3396" s="76"/>
      <c r="V3396" s="76"/>
      <c r="X3396" s="91"/>
      <c r="Y3396" s="91"/>
    </row>
    <row r="3397" spans="17:25" x14ac:dyDescent="0.2">
      <c r="Q3397" s="76"/>
      <c r="S3397" s="76"/>
      <c r="T3397" s="76"/>
      <c r="U3397" s="76"/>
      <c r="V3397" s="76"/>
      <c r="X3397" s="91"/>
      <c r="Y3397" s="91"/>
    </row>
    <row r="3398" spans="17:25" x14ac:dyDescent="0.2">
      <c r="Q3398" s="76"/>
      <c r="S3398" s="76"/>
      <c r="T3398" s="76"/>
      <c r="U3398" s="76"/>
      <c r="V3398" s="76"/>
      <c r="X3398" s="91"/>
      <c r="Y3398" s="91"/>
    </row>
    <row r="3399" spans="17:25" x14ac:dyDescent="0.2">
      <c r="Q3399" s="76"/>
      <c r="S3399" s="76"/>
      <c r="T3399" s="76"/>
      <c r="U3399" s="76"/>
      <c r="V3399" s="76"/>
      <c r="X3399" s="91"/>
      <c r="Y3399" s="91"/>
    </row>
    <row r="3400" spans="17:25" x14ac:dyDescent="0.2">
      <c r="Q3400" s="76"/>
      <c r="S3400" s="76"/>
      <c r="T3400" s="76"/>
      <c r="U3400" s="76"/>
      <c r="V3400" s="76"/>
      <c r="X3400" s="91"/>
      <c r="Y3400" s="91"/>
    </row>
    <row r="3401" spans="17:25" x14ac:dyDescent="0.2">
      <c r="Q3401" s="76"/>
      <c r="S3401" s="76"/>
      <c r="T3401" s="76"/>
      <c r="U3401" s="76"/>
      <c r="V3401" s="76"/>
      <c r="X3401" s="91"/>
      <c r="Y3401" s="91"/>
    </row>
    <row r="3402" spans="17:25" x14ac:dyDescent="0.2">
      <c r="Q3402" s="76"/>
      <c r="S3402" s="76"/>
      <c r="T3402" s="76"/>
      <c r="U3402" s="76"/>
      <c r="V3402" s="76"/>
      <c r="X3402" s="91"/>
      <c r="Y3402" s="91"/>
    </row>
    <row r="3403" spans="17:25" x14ac:dyDescent="0.2">
      <c r="Q3403" s="76"/>
      <c r="S3403" s="76"/>
      <c r="T3403" s="76"/>
      <c r="U3403" s="76"/>
      <c r="V3403" s="76"/>
      <c r="X3403" s="91"/>
      <c r="Y3403" s="91"/>
    </row>
    <row r="3404" spans="17:25" x14ac:dyDescent="0.2">
      <c r="Q3404" s="76"/>
      <c r="S3404" s="76"/>
      <c r="T3404" s="76"/>
      <c r="U3404" s="76"/>
      <c r="V3404" s="76"/>
      <c r="X3404" s="91"/>
      <c r="Y3404" s="91"/>
    </row>
    <row r="3405" spans="17:25" x14ac:dyDescent="0.2">
      <c r="Q3405" s="76"/>
      <c r="S3405" s="76"/>
      <c r="T3405" s="76"/>
      <c r="U3405" s="76"/>
      <c r="V3405" s="76"/>
      <c r="X3405" s="91"/>
      <c r="Y3405" s="91"/>
    </row>
    <row r="3406" spans="17:25" x14ac:dyDescent="0.2">
      <c r="Q3406" s="76"/>
      <c r="S3406" s="76"/>
      <c r="T3406" s="76"/>
      <c r="U3406" s="76"/>
      <c r="V3406" s="76"/>
      <c r="X3406" s="91"/>
      <c r="Y3406" s="91"/>
    </row>
    <row r="3407" spans="17:25" x14ac:dyDescent="0.2">
      <c r="Q3407" s="76"/>
      <c r="S3407" s="76"/>
      <c r="T3407" s="76"/>
      <c r="U3407" s="76"/>
      <c r="V3407" s="76"/>
      <c r="X3407" s="91"/>
      <c r="Y3407" s="91"/>
    </row>
    <row r="3408" spans="17:25" x14ac:dyDescent="0.2">
      <c r="Q3408" s="76"/>
      <c r="S3408" s="76"/>
      <c r="T3408" s="76"/>
      <c r="U3408" s="76"/>
      <c r="V3408" s="76"/>
      <c r="X3408" s="91"/>
      <c r="Y3408" s="91"/>
    </row>
    <row r="3409" spans="17:25" x14ac:dyDescent="0.2">
      <c r="Q3409" s="76"/>
      <c r="S3409" s="76"/>
      <c r="T3409" s="76"/>
      <c r="U3409" s="76"/>
      <c r="V3409" s="76"/>
      <c r="X3409" s="91"/>
      <c r="Y3409" s="91"/>
    </row>
    <row r="3410" spans="17:25" x14ac:dyDescent="0.2">
      <c r="Q3410" s="76"/>
      <c r="S3410" s="76"/>
      <c r="T3410" s="76"/>
      <c r="U3410" s="76"/>
      <c r="V3410" s="76"/>
      <c r="X3410" s="91"/>
      <c r="Y3410" s="91"/>
    </row>
    <row r="3411" spans="17:25" x14ac:dyDescent="0.2">
      <c r="Q3411" s="76"/>
      <c r="S3411" s="76"/>
      <c r="T3411" s="76"/>
      <c r="U3411" s="76"/>
      <c r="V3411" s="76"/>
      <c r="X3411" s="91"/>
      <c r="Y3411" s="91"/>
    </row>
    <row r="3412" spans="17:25" x14ac:dyDescent="0.2">
      <c r="Q3412" s="76"/>
      <c r="S3412" s="76"/>
      <c r="T3412" s="76"/>
      <c r="U3412" s="76"/>
      <c r="V3412" s="76"/>
      <c r="X3412" s="91"/>
      <c r="Y3412" s="91"/>
    </row>
    <row r="3413" spans="17:25" x14ac:dyDescent="0.2">
      <c r="Q3413" s="76"/>
      <c r="S3413" s="76"/>
      <c r="T3413" s="76"/>
      <c r="U3413" s="76"/>
      <c r="V3413" s="76"/>
      <c r="X3413" s="91"/>
      <c r="Y3413" s="91"/>
    </row>
    <row r="3414" spans="17:25" x14ac:dyDescent="0.2">
      <c r="Q3414" s="76"/>
      <c r="S3414" s="76"/>
      <c r="T3414" s="76"/>
      <c r="U3414" s="76"/>
      <c r="V3414" s="76"/>
      <c r="X3414" s="91"/>
      <c r="Y3414" s="91"/>
    </row>
    <row r="3415" spans="17:25" x14ac:dyDescent="0.2">
      <c r="Q3415" s="76"/>
      <c r="S3415" s="76"/>
      <c r="T3415" s="76"/>
      <c r="U3415" s="76"/>
      <c r="V3415" s="76"/>
      <c r="X3415" s="91"/>
      <c r="Y3415" s="91"/>
    </row>
    <row r="3416" spans="17:25" x14ac:dyDescent="0.2">
      <c r="Q3416" s="76"/>
      <c r="S3416" s="76"/>
      <c r="T3416" s="76"/>
      <c r="U3416" s="76"/>
      <c r="V3416" s="76"/>
      <c r="X3416" s="91"/>
      <c r="Y3416" s="91"/>
    </row>
    <row r="3417" spans="17:25" x14ac:dyDescent="0.2">
      <c r="Q3417" s="76"/>
      <c r="S3417" s="76"/>
      <c r="T3417" s="76"/>
      <c r="U3417" s="76"/>
      <c r="V3417" s="76"/>
      <c r="X3417" s="91"/>
      <c r="Y3417" s="91"/>
    </row>
    <row r="3418" spans="17:25" x14ac:dyDescent="0.2">
      <c r="Q3418" s="76"/>
      <c r="S3418" s="76"/>
      <c r="T3418" s="76"/>
      <c r="U3418" s="76"/>
      <c r="V3418" s="76"/>
      <c r="X3418" s="91"/>
      <c r="Y3418" s="91"/>
    </row>
    <row r="3419" spans="17:25" x14ac:dyDescent="0.2">
      <c r="Q3419" s="76"/>
      <c r="S3419" s="76"/>
      <c r="T3419" s="76"/>
      <c r="U3419" s="76"/>
      <c r="V3419" s="76"/>
      <c r="X3419" s="91"/>
      <c r="Y3419" s="91"/>
    </row>
    <row r="3420" spans="17:25" x14ac:dyDescent="0.2">
      <c r="Q3420" s="76"/>
      <c r="S3420" s="76"/>
      <c r="T3420" s="76"/>
      <c r="U3420" s="76"/>
      <c r="V3420" s="76"/>
      <c r="X3420" s="91"/>
      <c r="Y3420" s="91"/>
    </row>
    <row r="3421" spans="17:25" x14ac:dyDescent="0.2">
      <c r="Q3421" s="76"/>
      <c r="S3421" s="76"/>
      <c r="T3421" s="76"/>
      <c r="U3421" s="76"/>
      <c r="V3421" s="76"/>
      <c r="X3421" s="91"/>
      <c r="Y3421" s="91"/>
    </row>
    <row r="3422" spans="17:25" x14ac:dyDescent="0.2">
      <c r="Q3422" s="76"/>
      <c r="S3422" s="76"/>
      <c r="T3422" s="76"/>
      <c r="U3422" s="76"/>
      <c r="V3422" s="76"/>
      <c r="X3422" s="91"/>
      <c r="Y3422" s="91"/>
    </row>
    <row r="3423" spans="17:25" x14ac:dyDescent="0.2">
      <c r="Q3423" s="76"/>
      <c r="S3423" s="76"/>
      <c r="T3423" s="76"/>
      <c r="U3423" s="76"/>
      <c r="V3423" s="76"/>
      <c r="X3423" s="91"/>
      <c r="Y3423" s="91"/>
    </row>
    <row r="3424" spans="17:25" x14ac:dyDescent="0.2">
      <c r="Q3424" s="76"/>
      <c r="S3424" s="76"/>
      <c r="T3424" s="76"/>
      <c r="U3424" s="76"/>
      <c r="V3424" s="76"/>
      <c r="X3424" s="91"/>
      <c r="Y3424" s="91"/>
    </row>
    <row r="3425" spans="17:25" x14ac:dyDescent="0.2">
      <c r="Q3425" s="76"/>
      <c r="S3425" s="76"/>
      <c r="T3425" s="76"/>
      <c r="U3425" s="76"/>
      <c r="V3425" s="76"/>
      <c r="X3425" s="91"/>
      <c r="Y3425" s="91"/>
    </row>
    <row r="3426" spans="17:25" x14ac:dyDescent="0.2">
      <c r="Q3426" s="76"/>
      <c r="S3426" s="76"/>
      <c r="T3426" s="76"/>
      <c r="U3426" s="76"/>
      <c r="V3426" s="76"/>
      <c r="X3426" s="91"/>
      <c r="Y3426" s="91"/>
    </row>
    <row r="3427" spans="17:25" x14ac:dyDescent="0.2">
      <c r="Q3427" s="76"/>
      <c r="S3427" s="76"/>
      <c r="T3427" s="76"/>
      <c r="U3427" s="76"/>
      <c r="V3427" s="76"/>
      <c r="X3427" s="91"/>
      <c r="Y3427" s="91"/>
    </row>
    <row r="3428" spans="17:25" x14ac:dyDescent="0.2">
      <c r="Q3428" s="76"/>
      <c r="S3428" s="76"/>
      <c r="T3428" s="76"/>
      <c r="U3428" s="76"/>
      <c r="V3428" s="76"/>
      <c r="X3428" s="91"/>
      <c r="Y3428" s="91"/>
    </row>
    <row r="3429" spans="17:25" x14ac:dyDescent="0.2">
      <c r="Q3429" s="76"/>
      <c r="S3429" s="76"/>
      <c r="T3429" s="76"/>
      <c r="U3429" s="76"/>
      <c r="V3429" s="76"/>
      <c r="X3429" s="91"/>
      <c r="Y3429" s="91"/>
    </row>
    <row r="3430" spans="17:25" x14ac:dyDescent="0.2">
      <c r="Q3430" s="76"/>
      <c r="S3430" s="76"/>
      <c r="T3430" s="76"/>
      <c r="U3430" s="76"/>
      <c r="V3430" s="76"/>
      <c r="X3430" s="91"/>
      <c r="Y3430" s="91"/>
    </row>
    <row r="3431" spans="17:25" x14ac:dyDescent="0.2">
      <c r="Q3431" s="76"/>
      <c r="S3431" s="76"/>
      <c r="T3431" s="76"/>
      <c r="U3431" s="76"/>
      <c r="V3431" s="76"/>
      <c r="X3431" s="91"/>
      <c r="Y3431" s="91"/>
    </row>
    <row r="3432" spans="17:25" x14ac:dyDescent="0.2">
      <c r="Q3432" s="76"/>
      <c r="S3432" s="76"/>
      <c r="T3432" s="76"/>
      <c r="U3432" s="76"/>
      <c r="V3432" s="76"/>
      <c r="X3432" s="91"/>
      <c r="Y3432" s="91"/>
    </row>
    <row r="3433" spans="17:25" x14ac:dyDescent="0.2">
      <c r="Q3433" s="76"/>
      <c r="S3433" s="76"/>
      <c r="T3433" s="76"/>
      <c r="U3433" s="76"/>
      <c r="V3433" s="76"/>
      <c r="X3433" s="91"/>
      <c r="Y3433" s="91"/>
    </row>
    <row r="3434" spans="17:25" x14ac:dyDescent="0.2">
      <c r="Q3434" s="76"/>
      <c r="S3434" s="76"/>
      <c r="T3434" s="76"/>
      <c r="U3434" s="76"/>
      <c r="V3434" s="76"/>
      <c r="X3434" s="91"/>
      <c r="Y3434" s="91"/>
    </row>
    <row r="3435" spans="17:25" x14ac:dyDescent="0.2">
      <c r="Q3435" s="76"/>
      <c r="S3435" s="76"/>
      <c r="T3435" s="76"/>
      <c r="U3435" s="76"/>
      <c r="V3435" s="76"/>
      <c r="X3435" s="91"/>
      <c r="Y3435" s="91"/>
    </row>
    <row r="3436" spans="17:25" x14ac:dyDescent="0.2">
      <c r="Q3436" s="76"/>
      <c r="S3436" s="76"/>
      <c r="T3436" s="76"/>
      <c r="U3436" s="76"/>
      <c r="V3436" s="76"/>
      <c r="X3436" s="91"/>
      <c r="Y3436" s="91"/>
    </row>
    <row r="3437" spans="17:25" x14ac:dyDescent="0.2">
      <c r="Q3437" s="76"/>
      <c r="S3437" s="76"/>
      <c r="T3437" s="76"/>
      <c r="U3437" s="76"/>
      <c r="V3437" s="76"/>
      <c r="X3437" s="91"/>
      <c r="Y3437" s="91"/>
    </row>
    <row r="3438" spans="17:25" x14ac:dyDescent="0.2">
      <c r="Q3438" s="76"/>
      <c r="S3438" s="76"/>
      <c r="T3438" s="76"/>
      <c r="U3438" s="76"/>
      <c r="V3438" s="76"/>
      <c r="X3438" s="91"/>
      <c r="Y3438" s="91"/>
    </row>
    <row r="3439" spans="17:25" x14ac:dyDescent="0.2">
      <c r="Q3439" s="76"/>
      <c r="S3439" s="76"/>
      <c r="T3439" s="76"/>
      <c r="U3439" s="76"/>
      <c r="V3439" s="76"/>
      <c r="X3439" s="91"/>
      <c r="Y3439" s="91"/>
    </row>
    <row r="3440" spans="17:25" x14ac:dyDescent="0.2">
      <c r="Q3440" s="76"/>
      <c r="S3440" s="76"/>
      <c r="T3440" s="76"/>
      <c r="U3440" s="76"/>
      <c r="V3440" s="76"/>
      <c r="X3440" s="91"/>
      <c r="Y3440" s="91"/>
    </row>
    <row r="3441" spans="17:25" x14ac:dyDescent="0.2">
      <c r="Q3441" s="76"/>
      <c r="S3441" s="76"/>
      <c r="T3441" s="76"/>
      <c r="U3441" s="76"/>
      <c r="V3441" s="76"/>
      <c r="X3441" s="91"/>
      <c r="Y3441" s="91"/>
    </row>
    <row r="3442" spans="17:25" x14ac:dyDescent="0.2">
      <c r="Q3442" s="76"/>
      <c r="S3442" s="76"/>
      <c r="T3442" s="76"/>
      <c r="U3442" s="76"/>
      <c r="V3442" s="76"/>
      <c r="X3442" s="91"/>
      <c r="Y3442" s="91"/>
    </row>
    <row r="3443" spans="17:25" x14ac:dyDescent="0.2">
      <c r="Q3443" s="76"/>
      <c r="S3443" s="76"/>
      <c r="T3443" s="76"/>
      <c r="U3443" s="76"/>
      <c r="V3443" s="76"/>
      <c r="X3443" s="91"/>
      <c r="Y3443" s="91"/>
    </row>
    <row r="3444" spans="17:25" x14ac:dyDescent="0.2">
      <c r="Q3444" s="76"/>
      <c r="S3444" s="76"/>
      <c r="T3444" s="76"/>
      <c r="U3444" s="76"/>
      <c r="V3444" s="76"/>
      <c r="X3444" s="91"/>
      <c r="Y3444" s="91"/>
    </row>
    <row r="3445" spans="17:25" x14ac:dyDescent="0.2">
      <c r="Q3445" s="76"/>
      <c r="S3445" s="76"/>
      <c r="T3445" s="76"/>
      <c r="U3445" s="76"/>
      <c r="V3445" s="76"/>
      <c r="X3445" s="91"/>
      <c r="Y3445" s="91"/>
    </row>
    <row r="3446" spans="17:25" x14ac:dyDescent="0.2">
      <c r="Q3446" s="76"/>
      <c r="S3446" s="76"/>
      <c r="T3446" s="76"/>
      <c r="U3446" s="76"/>
      <c r="V3446" s="76"/>
      <c r="X3446" s="91"/>
      <c r="Y3446" s="91"/>
    </row>
    <row r="3447" spans="17:25" x14ac:dyDescent="0.2">
      <c r="Q3447" s="76"/>
      <c r="S3447" s="76"/>
      <c r="T3447" s="76"/>
      <c r="U3447" s="76"/>
      <c r="V3447" s="76"/>
      <c r="X3447" s="91"/>
      <c r="Y3447" s="91"/>
    </row>
    <row r="3448" spans="17:25" x14ac:dyDescent="0.2">
      <c r="Q3448" s="76"/>
      <c r="S3448" s="76"/>
      <c r="T3448" s="76"/>
      <c r="U3448" s="76"/>
      <c r="V3448" s="76"/>
      <c r="X3448" s="91"/>
      <c r="Y3448" s="91"/>
    </row>
    <row r="3449" spans="17:25" x14ac:dyDescent="0.2">
      <c r="Q3449" s="76"/>
      <c r="S3449" s="76"/>
      <c r="T3449" s="76"/>
      <c r="U3449" s="76"/>
      <c r="V3449" s="76"/>
      <c r="X3449" s="91"/>
      <c r="Y3449" s="91"/>
    </row>
    <row r="3450" spans="17:25" x14ac:dyDescent="0.2">
      <c r="Q3450" s="76"/>
      <c r="S3450" s="76"/>
      <c r="T3450" s="76"/>
      <c r="U3450" s="76"/>
      <c r="V3450" s="76"/>
      <c r="X3450" s="91"/>
      <c r="Y3450" s="91"/>
    </row>
    <row r="3451" spans="17:25" x14ac:dyDescent="0.2">
      <c r="Q3451" s="76"/>
      <c r="S3451" s="76"/>
      <c r="T3451" s="76"/>
      <c r="U3451" s="76"/>
      <c r="V3451" s="76"/>
      <c r="X3451" s="91"/>
      <c r="Y3451" s="91"/>
    </row>
    <row r="3452" spans="17:25" x14ac:dyDescent="0.2">
      <c r="Q3452" s="76"/>
      <c r="S3452" s="76"/>
      <c r="T3452" s="76"/>
      <c r="U3452" s="76"/>
      <c r="V3452" s="76"/>
      <c r="X3452" s="91"/>
      <c r="Y3452" s="91"/>
    </row>
    <row r="3453" spans="17:25" x14ac:dyDescent="0.2">
      <c r="Q3453" s="76"/>
      <c r="S3453" s="76"/>
      <c r="T3453" s="76"/>
      <c r="U3453" s="76"/>
      <c r="V3453" s="76"/>
      <c r="X3453" s="91"/>
      <c r="Y3453" s="91"/>
    </row>
    <row r="3454" spans="17:25" x14ac:dyDescent="0.2">
      <c r="Q3454" s="76"/>
      <c r="S3454" s="76"/>
      <c r="T3454" s="76"/>
      <c r="U3454" s="76"/>
      <c r="V3454" s="76"/>
      <c r="X3454" s="91"/>
      <c r="Y3454" s="91"/>
    </row>
    <row r="3455" spans="17:25" x14ac:dyDescent="0.2">
      <c r="Q3455" s="76"/>
      <c r="S3455" s="76"/>
      <c r="T3455" s="76"/>
      <c r="U3455" s="76"/>
      <c r="V3455" s="76"/>
      <c r="X3455" s="91"/>
      <c r="Y3455" s="91"/>
    </row>
    <row r="3456" spans="17:25" x14ac:dyDescent="0.2">
      <c r="Q3456" s="76"/>
      <c r="S3456" s="76"/>
      <c r="T3456" s="76"/>
      <c r="U3456" s="76"/>
      <c r="V3456" s="76"/>
      <c r="X3456" s="91"/>
      <c r="Y3456" s="91"/>
    </row>
    <row r="3457" spans="17:25" x14ac:dyDescent="0.2">
      <c r="Q3457" s="76"/>
      <c r="S3457" s="76"/>
      <c r="T3457" s="76"/>
      <c r="U3457" s="76"/>
      <c r="V3457" s="76"/>
      <c r="X3457" s="91"/>
      <c r="Y3457" s="91"/>
    </row>
    <row r="3458" spans="17:25" x14ac:dyDescent="0.2">
      <c r="Q3458" s="76"/>
      <c r="S3458" s="76"/>
      <c r="T3458" s="76"/>
      <c r="U3458" s="76"/>
      <c r="V3458" s="76"/>
      <c r="X3458" s="91"/>
      <c r="Y3458" s="91"/>
    </row>
    <row r="3459" spans="17:25" x14ac:dyDescent="0.2">
      <c r="Q3459" s="76"/>
      <c r="S3459" s="76"/>
      <c r="T3459" s="76"/>
      <c r="U3459" s="76"/>
      <c r="V3459" s="76"/>
      <c r="X3459" s="91"/>
      <c r="Y3459" s="91"/>
    </row>
    <row r="3460" spans="17:25" x14ac:dyDescent="0.2">
      <c r="Q3460" s="76"/>
      <c r="S3460" s="76"/>
      <c r="T3460" s="76"/>
      <c r="U3460" s="76"/>
      <c r="V3460" s="76"/>
      <c r="X3460" s="91"/>
      <c r="Y3460" s="91"/>
    </row>
    <row r="3461" spans="17:25" x14ac:dyDescent="0.2">
      <c r="Q3461" s="76"/>
      <c r="S3461" s="76"/>
      <c r="T3461" s="76"/>
      <c r="U3461" s="76"/>
      <c r="V3461" s="76"/>
      <c r="X3461" s="91"/>
      <c r="Y3461" s="91"/>
    </row>
    <row r="3462" spans="17:25" x14ac:dyDescent="0.2">
      <c r="Q3462" s="76"/>
      <c r="S3462" s="76"/>
      <c r="T3462" s="76"/>
      <c r="U3462" s="76"/>
      <c r="V3462" s="76"/>
      <c r="X3462" s="91"/>
      <c r="Y3462" s="91"/>
    </row>
    <row r="3463" spans="17:25" x14ac:dyDescent="0.2">
      <c r="Q3463" s="76"/>
      <c r="S3463" s="76"/>
      <c r="T3463" s="76"/>
      <c r="U3463" s="76"/>
      <c r="V3463" s="76"/>
      <c r="X3463" s="91"/>
      <c r="Y3463" s="91"/>
    </row>
    <row r="3464" spans="17:25" x14ac:dyDescent="0.2">
      <c r="Q3464" s="76"/>
      <c r="S3464" s="76"/>
      <c r="T3464" s="76"/>
      <c r="U3464" s="76"/>
      <c r="V3464" s="76"/>
      <c r="X3464" s="91"/>
      <c r="Y3464" s="91"/>
    </row>
    <row r="3465" spans="17:25" x14ac:dyDescent="0.2">
      <c r="Q3465" s="76"/>
      <c r="S3465" s="76"/>
      <c r="T3465" s="76"/>
      <c r="U3465" s="76"/>
      <c r="V3465" s="76"/>
      <c r="X3465" s="91"/>
      <c r="Y3465" s="91"/>
    </row>
    <row r="3466" spans="17:25" x14ac:dyDescent="0.2">
      <c r="Q3466" s="76"/>
      <c r="S3466" s="76"/>
      <c r="T3466" s="76"/>
      <c r="U3466" s="76"/>
      <c r="V3466" s="76"/>
      <c r="X3466" s="91"/>
      <c r="Y3466" s="91"/>
    </row>
    <row r="3467" spans="17:25" x14ac:dyDescent="0.2">
      <c r="Q3467" s="76"/>
      <c r="S3467" s="76"/>
      <c r="T3467" s="76"/>
      <c r="U3467" s="76"/>
      <c r="V3467" s="76"/>
      <c r="X3467" s="91"/>
      <c r="Y3467" s="91"/>
    </row>
    <row r="3468" spans="17:25" x14ac:dyDescent="0.2">
      <c r="Q3468" s="76"/>
      <c r="S3468" s="76"/>
      <c r="T3468" s="76"/>
      <c r="U3468" s="76"/>
      <c r="V3468" s="76"/>
      <c r="X3468" s="91"/>
      <c r="Y3468" s="91"/>
    </row>
    <row r="3469" spans="17:25" x14ac:dyDescent="0.2">
      <c r="Q3469" s="76"/>
      <c r="S3469" s="76"/>
      <c r="T3469" s="76"/>
      <c r="U3469" s="76"/>
      <c r="V3469" s="76"/>
      <c r="X3469" s="91"/>
      <c r="Y3469" s="91"/>
    </row>
    <row r="3470" spans="17:25" x14ac:dyDescent="0.2">
      <c r="Q3470" s="76"/>
      <c r="S3470" s="76"/>
      <c r="T3470" s="76"/>
      <c r="U3470" s="76"/>
      <c r="V3470" s="76"/>
      <c r="X3470" s="91"/>
      <c r="Y3470" s="91"/>
    </row>
    <row r="3471" spans="17:25" x14ac:dyDescent="0.2">
      <c r="Q3471" s="76"/>
      <c r="S3471" s="76"/>
      <c r="T3471" s="76"/>
      <c r="U3471" s="76"/>
      <c r="V3471" s="76"/>
      <c r="X3471" s="91"/>
      <c r="Y3471" s="91"/>
    </row>
    <row r="3472" spans="17:25" x14ac:dyDescent="0.2">
      <c r="Q3472" s="76"/>
      <c r="S3472" s="76"/>
      <c r="T3472" s="76"/>
      <c r="U3472" s="76"/>
      <c r="V3472" s="76"/>
      <c r="X3472" s="91"/>
      <c r="Y3472" s="91"/>
    </row>
    <row r="3473" spans="17:25" x14ac:dyDescent="0.2">
      <c r="Q3473" s="76"/>
      <c r="S3473" s="76"/>
      <c r="T3473" s="76"/>
      <c r="U3473" s="76"/>
      <c r="V3473" s="76"/>
      <c r="X3473" s="91"/>
      <c r="Y3473" s="91"/>
    </row>
    <row r="3474" spans="17:25" x14ac:dyDescent="0.2">
      <c r="Q3474" s="76"/>
      <c r="S3474" s="76"/>
      <c r="T3474" s="76"/>
      <c r="U3474" s="76"/>
      <c r="V3474" s="76"/>
      <c r="X3474" s="91"/>
      <c r="Y3474" s="91"/>
    </row>
    <row r="3475" spans="17:25" x14ac:dyDescent="0.2">
      <c r="Q3475" s="76"/>
      <c r="S3475" s="76"/>
      <c r="T3475" s="76"/>
      <c r="U3475" s="76"/>
      <c r="V3475" s="76"/>
      <c r="X3475" s="91"/>
      <c r="Y3475" s="91"/>
    </row>
    <row r="3476" spans="17:25" x14ac:dyDescent="0.2">
      <c r="Q3476" s="76"/>
      <c r="S3476" s="76"/>
      <c r="T3476" s="76"/>
      <c r="U3476" s="76"/>
      <c r="V3476" s="76"/>
      <c r="X3476" s="91"/>
      <c r="Y3476" s="91"/>
    </row>
    <row r="3477" spans="17:25" x14ac:dyDescent="0.2">
      <c r="Q3477" s="76"/>
      <c r="S3477" s="76"/>
      <c r="T3477" s="76"/>
      <c r="U3477" s="76"/>
      <c r="V3477" s="76"/>
      <c r="X3477" s="91"/>
      <c r="Y3477" s="91"/>
    </row>
    <row r="3478" spans="17:25" x14ac:dyDescent="0.2">
      <c r="Q3478" s="76"/>
      <c r="S3478" s="76"/>
      <c r="T3478" s="76"/>
      <c r="U3478" s="76"/>
      <c r="V3478" s="76"/>
      <c r="X3478" s="91"/>
      <c r="Y3478" s="91"/>
    </row>
    <row r="3479" spans="17:25" x14ac:dyDescent="0.2">
      <c r="Q3479" s="76"/>
      <c r="S3479" s="76"/>
      <c r="T3479" s="76"/>
      <c r="U3479" s="76"/>
      <c r="V3479" s="76"/>
      <c r="X3479" s="91"/>
      <c r="Y3479" s="91"/>
    </row>
    <row r="3480" spans="17:25" x14ac:dyDescent="0.2">
      <c r="Q3480" s="76"/>
      <c r="S3480" s="76"/>
      <c r="T3480" s="76"/>
      <c r="U3480" s="76"/>
      <c r="V3480" s="76"/>
      <c r="X3480" s="91"/>
      <c r="Y3480" s="91"/>
    </row>
    <row r="3481" spans="17:25" x14ac:dyDescent="0.2">
      <c r="Q3481" s="76"/>
      <c r="S3481" s="76"/>
      <c r="T3481" s="76"/>
      <c r="U3481" s="76"/>
      <c r="V3481" s="76"/>
      <c r="X3481" s="91"/>
      <c r="Y3481" s="91"/>
    </row>
    <row r="3482" spans="17:25" x14ac:dyDescent="0.2">
      <c r="Q3482" s="76"/>
      <c r="S3482" s="76"/>
      <c r="T3482" s="76"/>
      <c r="U3482" s="76"/>
      <c r="V3482" s="76"/>
      <c r="X3482" s="91"/>
      <c r="Y3482" s="91"/>
    </row>
    <row r="3483" spans="17:25" x14ac:dyDescent="0.2">
      <c r="Q3483" s="76"/>
      <c r="S3483" s="76"/>
      <c r="T3483" s="76"/>
      <c r="U3483" s="76"/>
      <c r="V3483" s="76"/>
      <c r="X3483" s="91"/>
      <c r="Y3483" s="91"/>
    </row>
    <row r="3484" spans="17:25" x14ac:dyDescent="0.2">
      <c r="Q3484" s="76"/>
      <c r="S3484" s="76"/>
      <c r="T3484" s="76"/>
      <c r="U3484" s="76"/>
      <c r="V3484" s="76"/>
      <c r="X3484" s="91"/>
      <c r="Y3484" s="91"/>
    </row>
    <row r="3485" spans="17:25" x14ac:dyDescent="0.2">
      <c r="Q3485" s="76"/>
      <c r="S3485" s="76"/>
      <c r="T3485" s="76"/>
      <c r="U3485" s="76"/>
      <c r="V3485" s="76"/>
      <c r="X3485" s="91"/>
      <c r="Y3485" s="91"/>
    </row>
    <row r="3486" spans="17:25" x14ac:dyDescent="0.2">
      <c r="Q3486" s="76"/>
      <c r="S3486" s="76"/>
      <c r="T3486" s="76"/>
      <c r="U3486" s="76"/>
      <c r="V3486" s="76"/>
      <c r="X3486" s="91"/>
      <c r="Y3486" s="91"/>
    </row>
    <row r="3487" spans="17:25" x14ac:dyDescent="0.2">
      <c r="Q3487" s="76"/>
      <c r="S3487" s="76"/>
      <c r="T3487" s="76"/>
      <c r="U3487" s="76"/>
      <c r="V3487" s="76"/>
      <c r="X3487" s="91"/>
      <c r="Y3487" s="91"/>
    </row>
    <row r="3488" spans="17:25" x14ac:dyDescent="0.2">
      <c r="Q3488" s="76"/>
      <c r="S3488" s="76"/>
      <c r="T3488" s="76"/>
      <c r="U3488" s="76"/>
      <c r="V3488" s="76"/>
      <c r="X3488" s="91"/>
      <c r="Y3488" s="91"/>
    </row>
    <row r="3489" spans="17:25" x14ac:dyDescent="0.2">
      <c r="Q3489" s="76"/>
      <c r="S3489" s="76"/>
      <c r="T3489" s="76"/>
      <c r="U3489" s="76"/>
      <c r="V3489" s="76"/>
      <c r="X3489" s="91"/>
      <c r="Y3489" s="91"/>
    </row>
    <row r="3490" spans="17:25" x14ac:dyDescent="0.2">
      <c r="Q3490" s="76"/>
      <c r="S3490" s="76"/>
      <c r="T3490" s="76"/>
      <c r="U3490" s="76"/>
      <c r="V3490" s="76"/>
      <c r="X3490" s="91"/>
      <c r="Y3490" s="91"/>
    </row>
    <row r="3491" spans="17:25" x14ac:dyDescent="0.2">
      <c r="Q3491" s="76"/>
      <c r="S3491" s="76"/>
      <c r="T3491" s="76"/>
      <c r="U3491" s="76"/>
      <c r="V3491" s="76"/>
      <c r="X3491" s="91"/>
      <c r="Y3491" s="91"/>
    </row>
    <row r="3492" spans="17:25" x14ac:dyDescent="0.2">
      <c r="Q3492" s="76"/>
      <c r="S3492" s="76"/>
      <c r="T3492" s="76"/>
      <c r="U3492" s="76"/>
      <c r="V3492" s="76"/>
      <c r="X3492" s="91"/>
      <c r="Y3492" s="91"/>
    </row>
    <row r="3493" spans="17:25" x14ac:dyDescent="0.2">
      <c r="Q3493" s="76"/>
      <c r="S3493" s="76"/>
      <c r="T3493" s="76"/>
      <c r="U3493" s="76"/>
      <c r="V3493" s="76"/>
      <c r="X3493" s="91"/>
      <c r="Y3493" s="91"/>
    </row>
    <row r="3494" spans="17:25" x14ac:dyDescent="0.2">
      <c r="Q3494" s="76"/>
      <c r="S3494" s="76"/>
      <c r="T3494" s="76"/>
      <c r="U3494" s="76"/>
      <c r="V3494" s="76"/>
      <c r="X3494" s="91"/>
      <c r="Y3494" s="91"/>
    </row>
    <row r="3495" spans="17:25" x14ac:dyDescent="0.2">
      <c r="Q3495" s="76"/>
      <c r="S3495" s="76"/>
      <c r="T3495" s="76"/>
      <c r="U3495" s="76"/>
      <c r="V3495" s="76"/>
      <c r="X3495" s="91"/>
      <c r="Y3495" s="91"/>
    </row>
    <row r="3496" spans="17:25" x14ac:dyDescent="0.2">
      <c r="Q3496" s="76"/>
      <c r="S3496" s="76"/>
      <c r="T3496" s="76"/>
      <c r="U3496" s="76"/>
      <c r="V3496" s="76"/>
      <c r="X3496" s="91"/>
      <c r="Y3496" s="91"/>
    </row>
    <row r="3497" spans="17:25" x14ac:dyDescent="0.2">
      <c r="Q3497" s="76"/>
      <c r="S3497" s="76"/>
      <c r="T3497" s="76"/>
      <c r="U3497" s="76"/>
      <c r="V3497" s="76"/>
      <c r="X3497" s="91"/>
      <c r="Y3497" s="91"/>
    </row>
    <row r="3498" spans="17:25" x14ac:dyDescent="0.2">
      <c r="Q3498" s="76"/>
      <c r="S3498" s="76"/>
      <c r="T3498" s="76"/>
      <c r="U3498" s="76"/>
      <c r="V3498" s="76"/>
      <c r="X3498" s="91"/>
      <c r="Y3498" s="91"/>
    </row>
    <row r="3499" spans="17:25" x14ac:dyDescent="0.2">
      <c r="Q3499" s="76"/>
      <c r="S3499" s="76"/>
      <c r="T3499" s="76"/>
      <c r="U3499" s="76"/>
      <c r="V3499" s="76"/>
      <c r="X3499" s="91"/>
      <c r="Y3499" s="91"/>
    </row>
    <row r="3500" spans="17:25" x14ac:dyDescent="0.2">
      <c r="Q3500" s="76"/>
      <c r="S3500" s="76"/>
      <c r="T3500" s="76"/>
      <c r="U3500" s="76"/>
      <c r="V3500" s="76"/>
      <c r="X3500" s="91"/>
      <c r="Y3500" s="91"/>
    </row>
    <row r="3501" spans="17:25" x14ac:dyDescent="0.2">
      <c r="Q3501" s="76"/>
      <c r="S3501" s="76"/>
      <c r="T3501" s="76"/>
      <c r="U3501" s="76"/>
      <c r="V3501" s="76"/>
      <c r="X3501" s="91"/>
      <c r="Y3501" s="91"/>
    </row>
    <row r="3502" spans="17:25" x14ac:dyDescent="0.2">
      <c r="Q3502" s="76"/>
      <c r="S3502" s="76"/>
      <c r="T3502" s="76"/>
      <c r="U3502" s="76"/>
      <c r="V3502" s="76"/>
      <c r="X3502" s="91"/>
      <c r="Y3502" s="91"/>
    </row>
    <row r="3503" spans="17:25" x14ac:dyDescent="0.2">
      <c r="Q3503" s="76"/>
      <c r="S3503" s="76"/>
      <c r="T3503" s="76"/>
      <c r="U3503" s="76"/>
      <c r="V3503" s="76"/>
      <c r="X3503" s="91"/>
      <c r="Y3503" s="91"/>
    </row>
    <row r="3504" spans="17:25" x14ac:dyDescent="0.2">
      <c r="Q3504" s="76"/>
      <c r="S3504" s="76"/>
      <c r="T3504" s="76"/>
      <c r="U3504" s="76"/>
      <c r="V3504" s="76"/>
      <c r="X3504" s="91"/>
      <c r="Y3504" s="91"/>
    </row>
    <row r="3505" spans="17:25" x14ac:dyDescent="0.2">
      <c r="Q3505" s="76"/>
      <c r="S3505" s="76"/>
      <c r="T3505" s="76"/>
      <c r="U3505" s="76"/>
      <c r="V3505" s="76"/>
      <c r="X3505" s="91"/>
      <c r="Y3505" s="91"/>
    </row>
    <row r="3506" spans="17:25" x14ac:dyDescent="0.2">
      <c r="Q3506" s="76"/>
      <c r="S3506" s="76"/>
      <c r="T3506" s="76"/>
      <c r="U3506" s="76"/>
      <c r="V3506" s="76"/>
      <c r="X3506" s="91"/>
      <c r="Y3506" s="91"/>
    </row>
    <row r="3507" spans="17:25" x14ac:dyDescent="0.2">
      <c r="Q3507" s="76"/>
      <c r="S3507" s="76"/>
      <c r="T3507" s="76"/>
      <c r="U3507" s="76"/>
      <c r="V3507" s="76"/>
      <c r="X3507" s="91"/>
      <c r="Y3507" s="91"/>
    </row>
    <row r="3508" spans="17:25" x14ac:dyDescent="0.2">
      <c r="Q3508" s="76"/>
      <c r="S3508" s="76"/>
      <c r="T3508" s="76"/>
      <c r="U3508" s="76"/>
      <c r="V3508" s="76"/>
      <c r="X3508" s="91"/>
      <c r="Y3508" s="91"/>
    </row>
    <row r="3509" spans="17:25" x14ac:dyDescent="0.2">
      <c r="Q3509" s="76"/>
      <c r="S3509" s="76"/>
      <c r="T3509" s="76"/>
      <c r="U3509" s="76"/>
      <c r="V3509" s="76"/>
      <c r="X3509" s="91"/>
      <c r="Y3509" s="91"/>
    </row>
    <row r="3510" spans="17:25" x14ac:dyDescent="0.2">
      <c r="Q3510" s="76"/>
      <c r="S3510" s="76"/>
      <c r="T3510" s="76"/>
      <c r="U3510" s="76"/>
      <c r="V3510" s="76"/>
      <c r="X3510" s="91"/>
      <c r="Y3510" s="91"/>
    </row>
    <row r="3511" spans="17:25" x14ac:dyDescent="0.2">
      <c r="Q3511" s="76"/>
      <c r="S3511" s="76"/>
      <c r="T3511" s="76"/>
      <c r="U3511" s="76"/>
      <c r="V3511" s="76"/>
      <c r="X3511" s="91"/>
      <c r="Y3511" s="91"/>
    </row>
    <row r="3512" spans="17:25" x14ac:dyDescent="0.2">
      <c r="Q3512" s="76"/>
      <c r="S3512" s="76"/>
      <c r="T3512" s="76"/>
      <c r="U3512" s="76"/>
      <c r="V3512" s="76"/>
      <c r="X3512" s="91"/>
      <c r="Y3512" s="91"/>
    </row>
    <row r="3513" spans="17:25" x14ac:dyDescent="0.2">
      <c r="Q3513" s="76"/>
      <c r="S3513" s="76"/>
      <c r="T3513" s="76"/>
      <c r="U3513" s="76"/>
      <c r="V3513" s="76"/>
      <c r="X3513" s="91"/>
      <c r="Y3513" s="91"/>
    </row>
    <row r="3514" spans="17:25" x14ac:dyDescent="0.2">
      <c r="Q3514" s="76"/>
      <c r="S3514" s="76"/>
      <c r="T3514" s="76"/>
      <c r="U3514" s="76"/>
      <c r="V3514" s="76"/>
      <c r="X3514" s="91"/>
      <c r="Y3514" s="91"/>
    </row>
    <row r="3515" spans="17:25" x14ac:dyDescent="0.2">
      <c r="Q3515" s="76"/>
      <c r="S3515" s="76"/>
      <c r="T3515" s="76"/>
      <c r="U3515" s="76"/>
      <c r="V3515" s="76"/>
      <c r="X3515" s="91"/>
      <c r="Y3515" s="91"/>
    </row>
    <row r="3516" spans="17:25" x14ac:dyDescent="0.2">
      <c r="Q3516" s="76"/>
      <c r="S3516" s="76"/>
      <c r="T3516" s="76"/>
      <c r="U3516" s="76"/>
      <c r="V3516" s="76"/>
      <c r="X3516" s="91"/>
      <c r="Y3516" s="91"/>
    </row>
    <row r="3517" spans="17:25" x14ac:dyDescent="0.2">
      <c r="Q3517" s="76"/>
      <c r="S3517" s="76"/>
      <c r="T3517" s="76"/>
      <c r="U3517" s="76"/>
      <c r="V3517" s="76"/>
      <c r="X3517" s="91"/>
      <c r="Y3517" s="91"/>
    </row>
    <row r="3518" spans="17:25" x14ac:dyDescent="0.2">
      <c r="Q3518" s="76"/>
      <c r="S3518" s="76"/>
      <c r="T3518" s="76"/>
      <c r="U3518" s="76"/>
      <c r="V3518" s="76"/>
      <c r="X3518" s="91"/>
      <c r="Y3518" s="91"/>
    </row>
    <row r="3519" spans="17:25" x14ac:dyDescent="0.2">
      <c r="Q3519" s="76"/>
      <c r="S3519" s="76"/>
      <c r="T3519" s="76"/>
      <c r="U3519" s="76"/>
      <c r="V3519" s="76"/>
      <c r="X3519" s="91"/>
      <c r="Y3519" s="91"/>
    </row>
    <row r="3520" spans="17:25" x14ac:dyDescent="0.2">
      <c r="Q3520" s="76"/>
      <c r="S3520" s="76"/>
      <c r="T3520" s="76"/>
      <c r="U3520" s="76"/>
      <c r="V3520" s="76"/>
      <c r="X3520" s="91"/>
      <c r="Y3520" s="91"/>
    </row>
    <row r="3521" spans="17:25" x14ac:dyDescent="0.2">
      <c r="Q3521" s="76"/>
      <c r="S3521" s="76"/>
      <c r="T3521" s="76"/>
      <c r="U3521" s="76"/>
      <c r="V3521" s="76"/>
      <c r="X3521" s="91"/>
      <c r="Y3521" s="91"/>
    </row>
    <row r="3522" spans="17:25" x14ac:dyDescent="0.2">
      <c r="Q3522" s="76"/>
      <c r="S3522" s="76"/>
      <c r="T3522" s="76"/>
      <c r="U3522" s="76"/>
      <c r="V3522" s="76"/>
      <c r="X3522" s="91"/>
      <c r="Y3522" s="91"/>
    </row>
    <row r="3523" spans="17:25" x14ac:dyDescent="0.2">
      <c r="Q3523" s="76"/>
      <c r="S3523" s="76"/>
      <c r="T3523" s="76"/>
      <c r="U3523" s="76"/>
      <c r="V3523" s="76"/>
      <c r="X3523" s="91"/>
      <c r="Y3523" s="91"/>
    </row>
    <row r="3524" spans="17:25" x14ac:dyDescent="0.2">
      <c r="Q3524" s="76"/>
      <c r="S3524" s="76"/>
      <c r="T3524" s="76"/>
      <c r="U3524" s="76"/>
      <c r="V3524" s="76"/>
      <c r="X3524" s="91"/>
      <c r="Y3524" s="91"/>
    </row>
    <row r="3525" spans="17:25" x14ac:dyDescent="0.2">
      <c r="Q3525" s="76"/>
      <c r="S3525" s="76"/>
      <c r="T3525" s="76"/>
      <c r="U3525" s="76"/>
      <c r="V3525" s="76"/>
      <c r="X3525" s="91"/>
      <c r="Y3525" s="91"/>
    </row>
    <row r="3526" spans="17:25" x14ac:dyDescent="0.2">
      <c r="Q3526" s="76"/>
      <c r="S3526" s="76"/>
      <c r="T3526" s="76"/>
      <c r="U3526" s="76"/>
      <c r="V3526" s="76"/>
      <c r="X3526" s="91"/>
      <c r="Y3526" s="91"/>
    </row>
    <row r="3527" spans="17:25" x14ac:dyDescent="0.2">
      <c r="Q3527" s="76"/>
      <c r="S3527" s="76"/>
      <c r="T3527" s="76"/>
      <c r="U3527" s="76"/>
      <c r="V3527" s="76"/>
      <c r="X3527" s="91"/>
      <c r="Y3527" s="91"/>
    </row>
    <row r="3528" spans="17:25" x14ac:dyDescent="0.2">
      <c r="Q3528" s="76"/>
      <c r="S3528" s="76"/>
      <c r="T3528" s="76"/>
      <c r="U3528" s="76"/>
      <c r="V3528" s="76"/>
      <c r="X3528" s="91"/>
      <c r="Y3528" s="91"/>
    </row>
    <row r="3529" spans="17:25" x14ac:dyDescent="0.2">
      <c r="Q3529" s="76"/>
      <c r="S3529" s="76"/>
      <c r="T3529" s="76"/>
      <c r="U3529" s="76"/>
      <c r="V3529" s="76"/>
      <c r="X3529" s="91"/>
      <c r="Y3529" s="91"/>
    </row>
    <row r="3530" spans="17:25" x14ac:dyDescent="0.2">
      <c r="Q3530" s="76"/>
      <c r="S3530" s="76"/>
      <c r="T3530" s="76"/>
      <c r="U3530" s="76"/>
      <c r="V3530" s="76"/>
      <c r="X3530" s="91"/>
      <c r="Y3530" s="91"/>
    </row>
    <row r="3531" spans="17:25" x14ac:dyDescent="0.2">
      <c r="Q3531" s="76"/>
      <c r="S3531" s="76"/>
      <c r="T3531" s="76"/>
      <c r="U3531" s="76"/>
      <c r="V3531" s="76"/>
      <c r="X3531" s="91"/>
      <c r="Y3531" s="91"/>
    </row>
    <row r="3532" spans="17:25" x14ac:dyDescent="0.2">
      <c r="Q3532" s="76"/>
      <c r="S3532" s="76"/>
      <c r="T3532" s="76"/>
      <c r="U3532" s="76"/>
      <c r="V3532" s="76"/>
      <c r="X3532" s="91"/>
      <c r="Y3532" s="91"/>
    </row>
    <row r="3533" spans="17:25" x14ac:dyDescent="0.2">
      <c r="Q3533" s="76"/>
      <c r="S3533" s="76"/>
      <c r="T3533" s="76"/>
      <c r="U3533" s="76"/>
      <c r="V3533" s="76"/>
      <c r="X3533" s="91"/>
      <c r="Y3533" s="91"/>
    </row>
    <row r="3534" spans="17:25" x14ac:dyDescent="0.2">
      <c r="Q3534" s="76"/>
      <c r="S3534" s="76"/>
      <c r="T3534" s="76"/>
      <c r="U3534" s="76"/>
      <c r="V3534" s="76"/>
      <c r="X3534" s="91"/>
      <c r="Y3534" s="91"/>
    </row>
    <row r="3535" spans="17:25" x14ac:dyDescent="0.2">
      <c r="Q3535" s="76"/>
      <c r="S3535" s="76"/>
      <c r="T3535" s="76"/>
      <c r="U3535" s="76"/>
      <c r="V3535" s="76"/>
      <c r="X3535" s="91"/>
      <c r="Y3535" s="91"/>
    </row>
    <row r="3536" spans="17:25" x14ac:dyDescent="0.2">
      <c r="Q3536" s="76"/>
      <c r="S3536" s="76"/>
      <c r="T3536" s="76"/>
      <c r="U3536" s="76"/>
      <c r="V3536" s="76"/>
      <c r="X3536" s="91"/>
      <c r="Y3536" s="91"/>
    </row>
    <row r="3537" spans="17:25" x14ac:dyDescent="0.2">
      <c r="Q3537" s="76"/>
      <c r="S3537" s="76"/>
      <c r="T3537" s="76"/>
      <c r="U3537" s="76"/>
      <c r="V3537" s="76"/>
      <c r="X3537" s="91"/>
      <c r="Y3537" s="91"/>
    </row>
    <row r="3538" spans="17:25" x14ac:dyDescent="0.2">
      <c r="Q3538" s="76"/>
      <c r="S3538" s="76"/>
      <c r="T3538" s="76"/>
      <c r="U3538" s="76"/>
      <c r="V3538" s="76"/>
      <c r="X3538" s="91"/>
      <c r="Y3538" s="91"/>
    </row>
    <row r="3539" spans="17:25" x14ac:dyDescent="0.2">
      <c r="Q3539" s="76"/>
      <c r="S3539" s="76"/>
      <c r="T3539" s="76"/>
      <c r="U3539" s="76"/>
      <c r="V3539" s="76"/>
      <c r="X3539" s="91"/>
      <c r="Y3539" s="91"/>
    </row>
    <row r="3540" spans="17:25" x14ac:dyDescent="0.2">
      <c r="Q3540" s="76"/>
      <c r="S3540" s="76"/>
      <c r="T3540" s="76"/>
      <c r="U3540" s="76"/>
      <c r="V3540" s="76"/>
      <c r="X3540" s="91"/>
      <c r="Y3540" s="91"/>
    </row>
    <row r="3541" spans="17:25" x14ac:dyDescent="0.2">
      <c r="Q3541" s="76"/>
      <c r="S3541" s="76"/>
      <c r="T3541" s="76"/>
      <c r="U3541" s="76"/>
      <c r="V3541" s="76"/>
      <c r="X3541" s="91"/>
      <c r="Y3541" s="91"/>
    </row>
    <row r="3542" spans="17:25" x14ac:dyDescent="0.2">
      <c r="Q3542" s="76"/>
      <c r="S3542" s="76"/>
      <c r="T3542" s="76"/>
      <c r="U3542" s="76"/>
      <c r="V3542" s="76"/>
      <c r="X3542" s="91"/>
      <c r="Y3542" s="91"/>
    </row>
    <row r="3543" spans="17:25" x14ac:dyDescent="0.2">
      <c r="Q3543" s="76"/>
      <c r="S3543" s="76"/>
      <c r="T3543" s="76"/>
      <c r="U3543" s="76"/>
      <c r="V3543" s="76"/>
      <c r="X3543" s="91"/>
      <c r="Y3543" s="91"/>
    </row>
    <row r="3544" spans="17:25" x14ac:dyDescent="0.2">
      <c r="Q3544" s="76"/>
      <c r="S3544" s="76"/>
      <c r="T3544" s="76"/>
      <c r="U3544" s="76"/>
      <c r="V3544" s="76"/>
      <c r="X3544" s="91"/>
      <c r="Y3544" s="91"/>
    </row>
    <row r="3545" spans="17:25" x14ac:dyDescent="0.2">
      <c r="Q3545" s="76"/>
      <c r="S3545" s="76"/>
      <c r="T3545" s="76"/>
      <c r="U3545" s="76"/>
      <c r="V3545" s="76"/>
      <c r="X3545" s="91"/>
      <c r="Y3545" s="91"/>
    </row>
    <row r="3546" spans="17:25" x14ac:dyDescent="0.2">
      <c r="Q3546" s="76"/>
      <c r="S3546" s="76"/>
      <c r="T3546" s="76"/>
      <c r="U3546" s="76"/>
      <c r="V3546" s="76"/>
      <c r="X3546" s="91"/>
      <c r="Y3546" s="91"/>
    </row>
    <row r="3547" spans="17:25" x14ac:dyDescent="0.2">
      <c r="Q3547" s="76"/>
      <c r="S3547" s="76"/>
      <c r="T3547" s="76"/>
      <c r="U3547" s="76"/>
      <c r="V3547" s="76"/>
      <c r="X3547" s="91"/>
      <c r="Y3547" s="91"/>
    </row>
    <row r="3548" spans="17:25" x14ac:dyDescent="0.2">
      <c r="Q3548" s="76"/>
      <c r="S3548" s="76"/>
      <c r="T3548" s="76"/>
      <c r="U3548" s="76"/>
      <c r="V3548" s="76"/>
      <c r="X3548" s="91"/>
      <c r="Y3548" s="91"/>
    </row>
    <row r="3549" spans="17:25" x14ac:dyDescent="0.2">
      <c r="Q3549" s="76"/>
      <c r="S3549" s="76"/>
      <c r="T3549" s="76"/>
      <c r="U3549" s="76"/>
      <c r="V3549" s="76"/>
      <c r="X3549" s="91"/>
      <c r="Y3549" s="91"/>
    </row>
    <row r="3550" spans="17:25" x14ac:dyDescent="0.2">
      <c r="Q3550" s="76"/>
      <c r="S3550" s="76"/>
      <c r="T3550" s="76"/>
      <c r="U3550" s="76"/>
      <c r="V3550" s="76"/>
      <c r="X3550" s="91"/>
      <c r="Y3550" s="91"/>
    </row>
    <row r="3551" spans="17:25" x14ac:dyDescent="0.2">
      <c r="Q3551" s="76"/>
      <c r="S3551" s="76"/>
      <c r="T3551" s="76"/>
      <c r="U3551" s="76"/>
      <c r="V3551" s="76"/>
      <c r="X3551" s="91"/>
      <c r="Y3551" s="91"/>
    </row>
    <row r="3552" spans="17:25" x14ac:dyDescent="0.2">
      <c r="Q3552" s="76"/>
      <c r="S3552" s="76"/>
      <c r="T3552" s="76"/>
      <c r="U3552" s="76"/>
      <c r="V3552" s="76"/>
      <c r="X3552" s="91"/>
      <c r="Y3552" s="91"/>
    </row>
    <row r="3553" spans="17:25" x14ac:dyDescent="0.2">
      <c r="Q3553" s="76"/>
      <c r="S3553" s="76"/>
      <c r="T3553" s="76"/>
      <c r="U3553" s="76"/>
      <c r="V3553" s="76"/>
      <c r="X3553" s="91"/>
      <c r="Y3553" s="91"/>
    </row>
    <row r="3554" spans="17:25" x14ac:dyDescent="0.2">
      <c r="Q3554" s="76"/>
      <c r="S3554" s="76"/>
      <c r="T3554" s="76"/>
      <c r="U3554" s="76"/>
      <c r="V3554" s="76"/>
      <c r="X3554" s="91"/>
      <c r="Y3554" s="91"/>
    </row>
    <row r="3555" spans="17:25" x14ac:dyDescent="0.2">
      <c r="Q3555" s="76"/>
      <c r="S3555" s="76"/>
      <c r="T3555" s="76"/>
      <c r="U3555" s="76"/>
      <c r="V3555" s="76"/>
      <c r="X3555" s="91"/>
      <c r="Y3555" s="91"/>
    </row>
    <row r="3556" spans="17:25" x14ac:dyDescent="0.2">
      <c r="Q3556" s="76"/>
      <c r="S3556" s="76"/>
      <c r="T3556" s="76"/>
      <c r="U3556" s="76"/>
      <c r="V3556" s="76"/>
      <c r="X3556" s="91"/>
      <c r="Y3556" s="91"/>
    </row>
    <row r="3557" spans="17:25" x14ac:dyDescent="0.2">
      <c r="Q3557" s="76"/>
      <c r="S3557" s="76"/>
      <c r="T3557" s="76"/>
      <c r="U3557" s="76"/>
      <c r="V3557" s="76"/>
      <c r="X3557" s="91"/>
      <c r="Y3557" s="91"/>
    </row>
    <row r="3558" spans="17:25" x14ac:dyDescent="0.2">
      <c r="Q3558" s="76"/>
      <c r="S3558" s="76"/>
      <c r="T3558" s="76"/>
      <c r="U3558" s="76"/>
      <c r="V3558" s="76"/>
      <c r="X3558" s="91"/>
      <c r="Y3558" s="91"/>
    </row>
    <row r="3559" spans="17:25" x14ac:dyDescent="0.2">
      <c r="Q3559" s="76"/>
      <c r="S3559" s="76"/>
      <c r="T3559" s="76"/>
      <c r="U3559" s="76"/>
      <c r="V3559" s="76"/>
      <c r="X3559" s="91"/>
      <c r="Y3559" s="91"/>
    </row>
    <row r="3560" spans="17:25" x14ac:dyDescent="0.2">
      <c r="Q3560" s="76"/>
      <c r="S3560" s="76"/>
      <c r="T3560" s="76"/>
      <c r="U3560" s="76"/>
      <c r="V3560" s="76"/>
      <c r="X3560" s="91"/>
      <c r="Y3560" s="91"/>
    </row>
    <row r="3561" spans="17:25" x14ac:dyDescent="0.2">
      <c r="Q3561" s="76"/>
      <c r="S3561" s="76"/>
      <c r="T3561" s="76"/>
      <c r="U3561" s="76"/>
      <c r="V3561" s="76"/>
      <c r="X3561" s="91"/>
      <c r="Y3561" s="91"/>
    </row>
    <row r="3562" spans="17:25" x14ac:dyDescent="0.2">
      <c r="Q3562" s="76"/>
      <c r="S3562" s="76"/>
      <c r="T3562" s="76"/>
      <c r="U3562" s="76"/>
      <c r="V3562" s="76"/>
      <c r="X3562" s="91"/>
      <c r="Y3562" s="91"/>
    </row>
    <row r="3563" spans="17:25" x14ac:dyDescent="0.2">
      <c r="Q3563" s="76"/>
      <c r="S3563" s="76"/>
      <c r="T3563" s="76"/>
      <c r="U3563" s="76"/>
      <c r="V3563" s="76"/>
      <c r="X3563" s="91"/>
      <c r="Y3563" s="91"/>
    </row>
    <row r="3564" spans="17:25" x14ac:dyDescent="0.2">
      <c r="Q3564" s="76"/>
      <c r="S3564" s="76"/>
      <c r="T3564" s="76"/>
      <c r="U3564" s="76"/>
      <c r="V3564" s="76"/>
      <c r="X3564" s="91"/>
      <c r="Y3564" s="91"/>
    </row>
    <row r="3565" spans="17:25" x14ac:dyDescent="0.2">
      <c r="Q3565" s="76"/>
      <c r="S3565" s="76"/>
      <c r="T3565" s="76"/>
      <c r="U3565" s="76"/>
      <c r="V3565" s="76"/>
      <c r="X3565" s="91"/>
      <c r="Y3565" s="91"/>
    </row>
    <row r="3566" spans="17:25" x14ac:dyDescent="0.2">
      <c r="Q3566" s="76"/>
      <c r="S3566" s="76"/>
      <c r="T3566" s="76"/>
      <c r="U3566" s="76"/>
      <c r="V3566" s="76"/>
      <c r="X3566" s="91"/>
      <c r="Y3566" s="91"/>
    </row>
    <row r="3567" spans="17:25" x14ac:dyDescent="0.2">
      <c r="Q3567" s="76"/>
      <c r="S3567" s="76"/>
      <c r="T3567" s="76"/>
      <c r="U3567" s="76"/>
      <c r="V3567" s="76"/>
      <c r="X3567" s="91"/>
      <c r="Y3567" s="91"/>
    </row>
    <row r="3568" spans="17:25" x14ac:dyDescent="0.2">
      <c r="Q3568" s="76"/>
      <c r="S3568" s="76"/>
      <c r="T3568" s="76"/>
      <c r="U3568" s="76"/>
      <c r="V3568" s="76"/>
      <c r="X3568" s="91"/>
      <c r="Y3568" s="91"/>
    </row>
    <row r="3569" spans="17:25" x14ac:dyDescent="0.2">
      <c r="Q3569" s="76"/>
      <c r="S3569" s="76"/>
      <c r="T3569" s="76"/>
      <c r="U3569" s="76"/>
      <c r="V3569" s="76"/>
      <c r="X3569" s="91"/>
      <c r="Y3569" s="91"/>
    </row>
    <row r="3570" spans="17:25" x14ac:dyDescent="0.2">
      <c r="Q3570" s="76"/>
      <c r="S3570" s="76"/>
      <c r="T3570" s="76"/>
      <c r="U3570" s="76"/>
      <c r="V3570" s="76"/>
      <c r="X3570" s="91"/>
      <c r="Y3570" s="91"/>
    </row>
    <row r="3571" spans="17:25" x14ac:dyDescent="0.2">
      <c r="Q3571" s="76"/>
      <c r="S3571" s="76"/>
      <c r="T3571" s="76"/>
      <c r="U3571" s="76"/>
      <c r="V3571" s="76"/>
      <c r="X3571" s="91"/>
      <c r="Y3571" s="91"/>
    </row>
    <row r="3572" spans="17:25" x14ac:dyDescent="0.2">
      <c r="Q3572" s="76"/>
      <c r="S3572" s="76"/>
      <c r="T3572" s="76"/>
      <c r="U3572" s="76"/>
      <c r="V3572" s="76"/>
      <c r="X3572" s="91"/>
      <c r="Y3572" s="91"/>
    </row>
    <row r="3573" spans="17:25" x14ac:dyDescent="0.2">
      <c r="Q3573" s="76"/>
      <c r="S3573" s="76"/>
      <c r="T3573" s="76"/>
      <c r="U3573" s="76"/>
      <c r="V3573" s="76"/>
      <c r="X3573" s="91"/>
      <c r="Y3573" s="91"/>
    </row>
    <row r="3574" spans="17:25" x14ac:dyDescent="0.2">
      <c r="Q3574" s="76"/>
      <c r="S3574" s="76"/>
      <c r="T3574" s="76"/>
      <c r="U3574" s="76"/>
      <c r="V3574" s="76"/>
      <c r="X3574" s="91"/>
      <c r="Y3574" s="91"/>
    </row>
    <row r="3575" spans="17:25" x14ac:dyDescent="0.2">
      <c r="Q3575" s="76"/>
      <c r="S3575" s="76"/>
      <c r="T3575" s="76"/>
      <c r="U3575" s="76"/>
      <c r="V3575" s="76"/>
      <c r="X3575" s="91"/>
      <c r="Y3575" s="91"/>
    </row>
    <row r="3576" spans="17:25" x14ac:dyDescent="0.2">
      <c r="Q3576" s="76"/>
      <c r="S3576" s="76"/>
      <c r="T3576" s="76"/>
      <c r="U3576" s="76"/>
      <c r="V3576" s="76"/>
      <c r="X3576" s="91"/>
      <c r="Y3576" s="91"/>
    </row>
    <row r="3577" spans="17:25" x14ac:dyDescent="0.2">
      <c r="Q3577" s="76"/>
      <c r="S3577" s="76"/>
      <c r="T3577" s="76"/>
      <c r="U3577" s="76"/>
      <c r="V3577" s="76"/>
      <c r="X3577" s="91"/>
      <c r="Y3577" s="91"/>
    </row>
    <row r="3578" spans="17:25" x14ac:dyDescent="0.2">
      <c r="Q3578" s="76"/>
      <c r="S3578" s="76"/>
      <c r="T3578" s="76"/>
      <c r="U3578" s="76"/>
      <c r="V3578" s="76"/>
      <c r="X3578" s="91"/>
      <c r="Y3578" s="91"/>
    </row>
    <row r="3579" spans="17:25" x14ac:dyDescent="0.2">
      <c r="Q3579" s="76"/>
      <c r="S3579" s="76"/>
      <c r="T3579" s="76"/>
      <c r="U3579" s="76"/>
      <c r="V3579" s="76"/>
      <c r="X3579" s="91"/>
      <c r="Y3579" s="91"/>
    </row>
    <row r="3580" spans="17:25" x14ac:dyDescent="0.2">
      <c r="Q3580" s="76"/>
      <c r="S3580" s="76"/>
      <c r="T3580" s="76"/>
      <c r="U3580" s="76"/>
      <c r="V3580" s="76"/>
      <c r="X3580" s="91"/>
      <c r="Y3580" s="91"/>
    </row>
    <row r="3581" spans="17:25" x14ac:dyDescent="0.2">
      <c r="Q3581" s="76"/>
      <c r="S3581" s="76"/>
      <c r="T3581" s="76"/>
      <c r="U3581" s="76"/>
      <c r="V3581" s="76"/>
      <c r="X3581" s="91"/>
      <c r="Y3581" s="91"/>
    </row>
    <row r="3582" spans="17:25" x14ac:dyDescent="0.2">
      <c r="Q3582" s="76"/>
      <c r="S3582" s="76"/>
      <c r="T3582" s="76"/>
      <c r="U3582" s="76"/>
      <c r="V3582" s="76"/>
      <c r="X3582" s="91"/>
      <c r="Y3582" s="91"/>
    </row>
    <row r="3583" spans="17:25" x14ac:dyDescent="0.2">
      <c r="Q3583" s="76"/>
      <c r="S3583" s="76"/>
      <c r="T3583" s="76"/>
      <c r="U3583" s="76"/>
      <c r="V3583" s="76"/>
      <c r="X3583" s="91"/>
      <c r="Y3583" s="91"/>
    </row>
    <row r="3584" spans="17:25" x14ac:dyDescent="0.2">
      <c r="Q3584" s="76"/>
      <c r="S3584" s="76"/>
      <c r="T3584" s="76"/>
      <c r="U3584" s="76"/>
      <c r="V3584" s="76"/>
      <c r="X3584" s="91"/>
      <c r="Y3584" s="91"/>
    </row>
    <row r="3585" spans="17:25" x14ac:dyDescent="0.2">
      <c r="Q3585" s="76"/>
      <c r="S3585" s="76"/>
      <c r="T3585" s="76"/>
      <c r="U3585" s="76"/>
      <c r="V3585" s="76"/>
      <c r="X3585" s="91"/>
      <c r="Y3585" s="91"/>
    </row>
    <row r="3586" spans="17:25" x14ac:dyDescent="0.2">
      <c r="Q3586" s="76"/>
      <c r="S3586" s="76"/>
      <c r="T3586" s="76"/>
      <c r="U3586" s="76"/>
      <c r="V3586" s="76"/>
      <c r="X3586" s="91"/>
      <c r="Y3586" s="91"/>
    </row>
    <row r="3587" spans="17:25" x14ac:dyDescent="0.2">
      <c r="Q3587" s="76"/>
      <c r="S3587" s="76"/>
      <c r="T3587" s="76"/>
      <c r="U3587" s="76"/>
      <c r="V3587" s="76"/>
      <c r="X3587" s="91"/>
      <c r="Y3587" s="91"/>
    </row>
    <row r="3588" spans="17:25" x14ac:dyDescent="0.2">
      <c r="Q3588" s="76"/>
      <c r="S3588" s="76"/>
      <c r="T3588" s="76"/>
      <c r="U3588" s="76"/>
      <c r="V3588" s="76"/>
      <c r="X3588" s="91"/>
      <c r="Y3588" s="91"/>
    </row>
    <row r="3589" spans="17:25" x14ac:dyDescent="0.2">
      <c r="Q3589" s="76"/>
      <c r="S3589" s="76"/>
      <c r="T3589" s="76"/>
      <c r="U3589" s="76"/>
      <c r="V3589" s="76"/>
      <c r="X3589" s="91"/>
      <c r="Y3589" s="91"/>
    </row>
    <row r="3590" spans="17:25" x14ac:dyDescent="0.2">
      <c r="Q3590" s="76"/>
      <c r="S3590" s="76"/>
      <c r="T3590" s="76"/>
      <c r="U3590" s="76"/>
      <c r="V3590" s="76"/>
      <c r="X3590" s="91"/>
      <c r="Y3590" s="91"/>
    </row>
    <row r="3591" spans="17:25" x14ac:dyDescent="0.2">
      <c r="Q3591" s="76"/>
      <c r="S3591" s="76"/>
      <c r="T3591" s="76"/>
      <c r="U3591" s="76"/>
      <c r="V3591" s="76"/>
      <c r="X3591" s="91"/>
      <c r="Y3591" s="91"/>
    </row>
    <row r="3592" spans="17:25" x14ac:dyDescent="0.2">
      <c r="Q3592" s="76"/>
      <c r="S3592" s="76"/>
      <c r="T3592" s="76"/>
      <c r="U3592" s="76"/>
      <c r="V3592" s="76"/>
      <c r="X3592" s="91"/>
      <c r="Y3592" s="91"/>
    </row>
    <row r="3593" spans="17:25" x14ac:dyDescent="0.2">
      <c r="Q3593" s="76"/>
      <c r="S3593" s="76"/>
      <c r="T3593" s="76"/>
      <c r="U3593" s="76"/>
      <c r="V3593" s="76"/>
      <c r="X3593" s="91"/>
      <c r="Y3593" s="91"/>
    </row>
    <row r="3594" spans="17:25" x14ac:dyDescent="0.2">
      <c r="Q3594" s="76"/>
      <c r="S3594" s="76"/>
      <c r="T3594" s="76"/>
      <c r="U3594" s="76"/>
      <c r="V3594" s="76"/>
      <c r="X3594" s="91"/>
      <c r="Y3594" s="91"/>
    </row>
    <row r="3595" spans="17:25" x14ac:dyDescent="0.2">
      <c r="Q3595" s="76"/>
      <c r="S3595" s="76"/>
      <c r="T3595" s="76"/>
      <c r="U3595" s="76"/>
      <c r="V3595" s="76"/>
      <c r="X3595" s="91"/>
      <c r="Y3595" s="91"/>
    </row>
    <row r="3596" spans="17:25" x14ac:dyDescent="0.2">
      <c r="Q3596" s="76"/>
      <c r="S3596" s="76"/>
      <c r="T3596" s="76"/>
      <c r="U3596" s="76"/>
      <c r="V3596" s="76"/>
      <c r="X3596" s="91"/>
      <c r="Y3596" s="91"/>
    </row>
    <row r="3597" spans="17:25" x14ac:dyDescent="0.2">
      <c r="Q3597" s="76"/>
      <c r="S3597" s="76"/>
      <c r="T3597" s="76"/>
      <c r="U3597" s="76"/>
      <c r="V3597" s="76"/>
      <c r="X3597" s="91"/>
      <c r="Y3597" s="91"/>
    </row>
    <row r="3598" spans="17:25" x14ac:dyDescent="0.2">
      <c r="Q3598" s="76"/>
      <c r="S3598" s="76"/>
      <c r="T3598" s="76"/>
      <c r="U3598" s="76"/>
      <c r="V3598" s="76"/>
      <c r="X3598" s="91"/>
      <c r="Y3598" s="91"/>
    </row>
    <row r="3599" spans="17:25" x14ac:dyDescent="0.2">
      <c r="Q3599" s="76"/>
      <c r="S3599" s="76"/>
      <c r="T3599" s="76"/>
      <c r="U3599" s="76"/>
      <c r="V3599" s="76"/>
      <c r="X3599" s="91"/>
      <c r="Y3599" s="91"/>
    </row>
    <row r="3600" spans="17:25" x14ac:dyDescent="0.2">
      <c r="Q3600" s="76"/>
      <c r="S3600" s="76"/>
      <c r="T3600" s="76"/>
      <c r="U3600" s="76"/>
      <c r="V3600" s="76"/>
      <c r="X3600" s="91"/>
      <c r="Y3600" s="91"/>
    </row>
    <row r="3601" spans="17:25" x14ac:dyDescent="0.2">
      <c r="Q3601" s="76"/>
      <c r="S3601" s="76"/>
      <c r="T3601" s="76"/>
      <c r="U3601" s="76"/>
      <c r="V3601" s="76"/>
      <c r="X3601" s="91"/>
      <c r="Y3601" s="91"/>
    </row>
    <row r="3602" spans="17:25" x14ac:dyDescent="0.2">
      <c r="Q3602" s="76"/>
      <c r="S3602" s="76"/>
      <c r="T3602" s="76"/>
      <c r="U3602" s="76"/>
      <c r="V3602" s="76"/>
      <c r="X3602" s="91"/>
      <c r="Y3602" s="91"/>
    </row>
    <row r="3603" spans="17:25" x14ac:dyDescent="0.2">
      <c r="Q3603" s="76"/>
      <c r="S3603" s="76"/>
      <c r="T3603" s="76"/>
      <c r="U3603" s="76"/>
      <c r="V3603" s="76"/>
      <c r="X3603" s="91"/>
      <c r="Y3603" s="91"/>
    </row>
    <row r="3604" spans="17:25" x14ac:dyDescent="0.2">
      <c r="Q3604" s="76"/>
      <c r="S3604" s="76"/>
      <c r="T3604" s="76"/>
      <c r="U3604" s="76"/>
      <c r="V3604" s="76"/>
      <c r="X3604" s="91"/>
      <c r="Y3604" s="91"/>
    </row>
    <row r="3605" spans="17:25" x14ac:dyDescent="0.2">
      <c r="Q3605" s="76"/>
      <c r="S3605" s="76"/>
      <c r="T3605" s="76"/>
      <c r="U3605" s="76"/>
      <c r="V3605" s="76"/>
      <c r="X3605" s="91"/>
      <c r="Y3605" s="91"/>
    </row>
    <row r="3606" spans="17:25" x14ac:dyDescent="0.2">
      <c r="Q3606" s="76"/>
      <c r="S3606" s="76"/>
      <c r="T3606" s="76"/>
      <c r="U3606" s="76"/>
      <c r="V3606" s="76"/>
      <c r="X3606" s="91"/>
      <c r="Y3606" s="91"/>
    </row>
    <row r="3607" spans="17:25" x14ac:dyDescent="0.2">
      <c r="Q3607" s="76"/>
      <c r="S3607" s="76"/>
      <c r="T3607" s="76"/>
      <c r="U3607" s="76"/>
      <c r="V3607" s="76"/>
      <c r="X3607" s="91"/>
      <c r="Y3607" s="91"/>
    </row>
    <row r="3608" spans="17:25" x14ac:dyDescent="0.2">
      <c r="Q3608" s="76"/>
      <c r="S3608" s="76"/>
      <c r="T3608" s="76"/>
      <c r="U3608" s="76"/>
      <c r="V3608" s="76"/>
      <c r="X3608" s="91"/>
      <c r="Y3608" s="91"/>
    </row>
    <row r="3609" spans="17:25" x14ac:dyDescent="0.2">
      <c r="Q3609" s="76"/>
      <c r="S3609" s="76"/>
      <c r="T3609" s="76"/>
      <c r="U3609" s="76"/>
      <c r="V3609" s="76"/>
      <c r="X3609" s="91"/>
      <c r="Y3609" s="91"/>
    </row>
    <row r="3610" spans="17:25" x14ac:dyDescent="0.2">
      <c r="Q3610" s="76"/>
      <c r="S3610" s="76"/>
      <c r="T3610" s="76"/>
      <c r="U3610" s="76"/>
      <c r="V3610" s="76"/>
      <c r="X3610" s="91"/>
      <c r="Y3610" s="91"/>
    </row>
    <row r="3611" spans="17:25" x14ac:dyDescent="0.2">
      <c r="Q3611" s="76"/>
      <c r="S3611" s="76"/>
      <c r="T3611" s="76"/>
      <c r="U3611" s="76"/>
      <c r="V3611" s="76"/>
      <c r="X3611" s="91"/>
      <c r="Y3611" s="91"/>
    </row>
    <row r="3612" spans="17:25" x14ac:dyDescent="0.2">
      <c r="Q3612" s="76"/>
      <c r="S3612" s="76"/>
      <c r="T3612" s="76"/>
      <c r="U3612" s="76"/>
      <c r="V3612" s="76"/>
      <c r="X3612" s="91"/>
      <c r="Y3612" s="91"/>
    </row>
    <row r="3613" spans="17:25" x14ac:dyDescent="0.2">
      <c r="Q3613" s="76"/>
      <c r="S3613" s="76"/>
      <c r="T3613" s="76"/>
      <c r="U3613" s="76"/>
      <c r="V3613" s="76"/>
      <c r="X3613" s="91"/>
      <c r="Y3613" s="91"/>
    </row>
    <row r="3614" spans="17:25" x14ac:dyDescent="0.2">
      <c r="Q3614" s="76"/>
      <c r="S3614" s="76"/>
      <c r="T3614" s="76"/>
      <c r="U3614" s="76"/>
      <c r="V3614" s="76"/>
      <c r="X3614" s="91"/>
      <c r="Y3614" s="91"/>
    </row>
    <row r="3615" spans="17:25" x14ac:dyDescent="0.2">
      <c r="Q3615" s="76"/>
      <c r="S3615" s="76"/>
      <c r="T3615" s="76"/>
      <c r="U3615" s="76"/>
      <c r="V3615" s="76"/>
      <c r="X3615" s="91"/>
      <c r="Y3615" s="91"/>
    </row>
    <row r="3616" spans="17:25" x14ac:dyDescent="0.2">
      <c r="Q3616" s="76"/>
      <c r="S3616" s="76"/>
      <c r="T3616" s="76"/>
      <c r="U3616" s="76"/>
      <c r="V3616" s="76"/>
      <c r="X3616" s="91"/>
      <c r="Y3616" s="91"/>
    </row>
    <row r="3617" spans="17:25" x14ac:dyDescent="0.2">
      <c r="Q3617" s="76"/>
      <c r="S3617" s="76"/>
      <c r="T3617" s="76"/>
      <c r="U3617" s="76"/>
      <c r="V3617" s="76"/>
      <c r="X3617" s="91"/>
      <c r="Y3617" s="91"/>
    </row>
    <row r="3618" spans="17:25" x14ac:dyDescent="0.2">
      <c r="Q3618" s="76"/>
      <c r="S3618" s="76"/>
      <c r="T3618" s="76"/>
      <c r="U3618" s="76"/>
      <c r="V3618" s="76"/>
      <c r="X3618" s="91"/>
      <c r="Y3618" s="91"/>
    </row>
    <row r="3619" spans="17:25" x14ac:dyDescent="0.2">
      <c r="Q3619" s="76"/>
      <c r="S3619" s="76"/>
      <c r="T3619" s="76"/>
      <c r="U3619" s="76"/>
      <c r="V3619" s="76"/>
      <c r="X3619" s="91"/>
      <c r="Y3619" s="91"/>
    </row>
    <row r="3620" spans="17:25" x14ac:dyDescent="0.2">
      <c r="Q3620" s="76"/>
      <c r="S3620" s="76"/>
      <c r="T3620" s="76"/>
      <c r="U3620" s="76"/>
      <c r="V3620" s="76"/>
      <c r="X3620" s="91"/>
      <c r="Y3620" s="91"/>
    </row>
    <row r="3621" spans="17:25" x14ac:dyDescent="0.2">
      <c r="Q3621" s="76"/>
      <c r="S3621" s="76"/>
      <c r="T3621" s="76"/>
      <c r="U3621" s="76"/>
      <c r="V3621" s="76"/>
      <c r="X3621" s="91"/>
      <c r="Y3621" s="91"/>
    </row>
    <row r="3622" spans="17:25" x14ac:dyDescent="0.2">
      <c r="Q3622" s="76"/>
      <c r="S3622" s="76"/>
      <c r="T3622" s="76"/>
      <c r="U3622" s="76"/>
      <c r="V3622" s="76"/>
      <c r="X3622" s="91"/>
      <c r="Y3622" s="91"/>
    </row>
    <row r="3623" spans="17:25" x14ac:dyDescent="0.2">
      <c r="Q3623" s="76"/>
      <c r="S3623" s="76"/>
      <c r="T3623" s="76"/>
      <c r="U3623" s="76"/>
      <c r="V3623" s="76"/>
      <c r="X3623" s="91"/>
      <c r="Y3623" s="91"/>
    </row>
    <row r="3624" spans="17:25" x14ac:dyDescent="0.2">
      <c r="Q3624" s="76"/>
      <c r="S3624" s="76"/>
      <c r="T3624" s="76"/>
      <c r="U3624" s="76"/>
      <c r="V3624" s="76"/>
      <c r="X3624" s="91"/>
      <c r="Y3624" s="91"/>
    </row>
    <row r="3625" spans="17:25" x14ac:dyDescent="0.2">
      <c r="Q3625" s="76"/>
      <c r="S3625" s="76"/>
      <c r="T3625" s="76"/>
      <c r="U3625" s="76"/>
      <c r="V3625" s="76"/>
      <c r="X3625" s="91"/>
      <c r="Y3625" s="91"/>
    </row>
    <row r="3626" spans="17:25" x14ac:dyDescent="0.2">
      <c r="Q3626" s="76"/>
      <c r="S3626" s="76"/>
      <c r="T3626" s="76"/>
      <c r="U3626" s="76"/>
      <c r="V3626" s="76"/>
      <c r="X3626" s="91"/>
      <c r="Y3626" s="91"/>
    </row>
    <row r="3627" spans="17:25" x14ac:dyDescent="0.2">
      <c r="Q3627" s="76"/>
      <c r="S3627" s="76"/>
      <c r="T3627" s="76"/>
      <c r="U3627" s="76"/>
      <c r="V3627" s="76"/>
      <c r="X3627" s="91"/>
      <c r="Y3627" s="91"/>
    </row>
    <row r="3628" spans="17:25" x14ac:dyDescent="0.2">
      <c r="Q3628" s="76"/>
      <c r="S3628" s="76"/>
      <c r="T3628" s="76"/>
      <c r="U3628" s="76"/>
      <c r="V3628" s="76"/>
      <c r="X3628" s="91"/>
      <c r="Y3628" s="91"/>
    </row>
    <row r="3629" spans="17:25" x14ac:dyDescent="0.2">
      <c r="Q3629" s="76"/>
      <c r="S3629" s="76"/>
      <c r="T3629" s="76"/>
      <c r="U3629" s="76"/>
      <c r="V3629" s="76"/>
      <c r="X3629" s="91"/>
      <c r="Y3629" s="91"/>
    </row>
    <row r="3630" spans="17:25" x14ac:dyDescent="0.2">
      <c r="Q3630" s="76"/>
      <c r="S3630" s="76"/>
      <c r="T3630" s="76"/>
      <c r="U3630" s="76"/>
      <c r="V3630" s="76"/>
      <c r="X3630" s="91"/>
      <c r="Y3630" s="91"/>
    </row>
    <row r="3631" spans="17:25" x14ac:dyDescent="0.2">
      <c r="Q3631" s="76"/>
      <c r="S3631" s="76"/>
      <c r="T3631" s="76"/>
      <c r="U3631" s="76"/>
      <c r="V3631" s="76"/>
      <c r="X3631" s="91"/>
      <c r="Y3631" s="91"/>
    </row>
    <row r="3632" spans="17:25" x14ac:dyDescent="0.2">
      <c r="Q3632" s="76"/>
      <c r="S3632" s="76"/>
      <c r="T3632" s="76"/>
      <c r="U3632" s="76"/>
      <c r="V3632" s="76"/>
      <c r="X3632" s="91"/>
      <c r="Y3632" s="91"/>
    </row>
    <row r="3633" spans="17:25" x14ac:dyDescent="0.2">
      <c r="Q3633" s="76"/>
      <c r="S3633" s="76"/>
      <c r="T3633" s="76"/>
      <c r="U3633" s="76"/>
      <c r="V3633" s="76"/>
      <c r="X3633" s="91"/>
      <c r="Y3633" s="91"/>
    </row>
    <row r="3634" spans="17:25" x14ac:dyDescent="0.2">
      <c r="Q3634" s="76"/>
      <c r="S3634" s="76"/>
      <c r="T3634" s="76"/>
      <c r="U3634" s="76"/>
      <c r="V3634" s="76"/>
      <c r="X3634" s="91"/>
      <c r="Y3634" s="91"/>
    </row>
    <row r="3635" spans="17:25" x14ac:dyDescent="0.2">
      <c r="Q3635" s="76"/>
      <c r="S3635" s="76"/>
      <c r="T3635" s="76"/>
      <c r="U3635" s="76"/>
      <c r="V3635" s="76"/>
      <c r="X3635" s="91"/>
      <c r="Y3635" s="91"/>
    </row>
    <row r="3636" spans="17:25" x14ac:dyDescent="0.2">
      <c r="Q3636" s="76"/>
      <c r="S3636" s="76"/>
      <c r="T3636" s="76"/>
      <c r="U3636" s="76"/>
      <c r="V3636" s="76"/>
      <c r="X3636" s="91"/>
      <c r="Y3636" s="91"/>
    </row>
    <row r="3637" spans="17:25" x14ac:dyDescent="0.2">
      <c r="Q3637" s="76"/>
      <c r="S3637" s="76"/>
      <c r="T3637" s="76"/>
      <c r="U3637" s="76"/>
      <c r="V3637" s="76"/>
      <c r="X3637" s="91"/>
      <c r="Y3637" s="91"/>
    </row>
    <row r="3638" spans="17:25" x14ac:dyDescent="0.2">
      <c r="Q3638" s="76"/>
      <c r="S3638" s="76"/>
      <c r="T3638" s="76"/>
      <c r="U3638" s="76"/>
      <c r="V3638" s="76"/>
      <c r="X3638" s="91"/>
      <c r="Y3638" s="91"/>
    </row>
    <row r="3639" spans="17:25" x14ac:dyDescent="0.2">
      <c r="Q3639" s="76"/>
      <c r="S3639" s="76"/>
      <c r="T3639" s="76"/>
      <c r="U3639" s="76"/>
      <c r="V3639" s="76"/>
      <c r="X3639" s="91"/>
      <c r="Y3639" s="91"/>
    </row>
    <row r="3640" spans="17:25" x14ac:dyDescent="0.2">
      <c r="Q3640" s="76"/>
      <c r="S3640" s="76"/>
      <c r="T3640" s="76"/>
      <c r="U3640" s="76"/>
      <c r="V3640" s="76"/>
      <c r="X3640" s="91"/>
      <c r="Y3640" s="91"/>
    </row>
    <row r="3641" spans="17:25" x14ac:dyDescent="0.2">
      <c r="Q3641" s="76"/>
      <c r="S3641" s="76"/>
      <c r="T3641" s="76"/>
      <c r="U3641" s="76"/>
      <c r="V3641" s="76"/>
      <c r="X3641" s="91"/>
      <c r="Y3641" s="91"/>
    </row>
    <row r="3642" spans="17:25" x14ac:dyDescent="0.2">
      <c r="Q3642" s="76"/>
      <c r="S3642" s="76"/>
      <c r="T3642" s="76"/>
      <c r="U3642" s="76"/>
      <c r="V3642" s="76"/>
      <c r="X3642" s="91"/>
      <c r="Y3642" s="91"/>
    </row>
    <row r="3643" spans="17:25" x14ac:dyDescent="0.2">
      <c r="Q3643" s="76"/>
      <c r="S3643" s="76"/>
      <c r="T3643" s="76"/>
      <c r="U3643" s="76"/>
      <c r="V3643" s="76"/>
      <c r="X3643" s="91"/>
      <c r="Y3643" s="91"/>
    </row>
    <row r="3644" spans="17:25" x14ac:dyDescent="0.2">
      <c r="Q3644" s="76"/>
      <c r="S3644" s="76"/>
      <c r="T3644" s="76"/>
      <c r="U3644" s="76"/>
      <c r="V3644" s="76"/>
      <c r="X3644" s="91"/>
      <c r="Y3644" s="91"/>
    </row>
    <row r="3645" spans="17:25" x14ac:dyDescent="0.2">
      <c r="Q3645" s="76"/>
      <c r="S3645" s="76"/>
      <c r="T3645" s="76"/>
      <c r="U3645" s="76"/>
      <c r="V3645" s="76"/>
      <c r="X3645" s="91"/>
      <c r="Y3645" s="91"/>
    </row>
    <row r="3646" spans="17:25" x14ac:dyDescent="0.2">
      <c r="Q3646" s="76"/>
      <c r="S3646" s="76"/>
      <c r="T3646" s="76"/>
      <c r="U3646" s="76"/>
      <c r="V3646" s="76"/>
      <c r="X3646" s="91"/>
      <c r="Y3646" s="91"/>
    </row>
    <row r="3647" spans="17:25" x14ac:dyDescent="0.2">
      <c r="Q3647" s="76"/>
      <c r="S3647" s="76"/>
      <c r="T3647" s="76"/>
      <c r="U3647" s="76"/>
      <c r="V3647" s="76"/>
      <c r="X3647" s="91"/>
      <c r="Y3647" s="91"/>
    </row>
    <row r="3648" spans="17:25" x14ac:dyDescent="0.2">
      <c r="Q3648" s="76"/>
      <c r="S3648" s="76"/>
      <c r="T3648" s="76"/>
      <c r="U3648" s="76"/>
      <c r="V3648" s="76"/>
      <c r="X3648" s="91"/>
      <c r="Y3648" s="91"/>
    </row>
    <row r="3649" spans="17:25" x14ac:dyDescent="0.2">
      <c r="Q3649" s="76"/>
      <c r="S3649" s="76"/>
      <c r="T3649" s="76"/>
      <c r="U3649" s="76"/>
      <c r="V3649" s="76"/>
      <c r="X3649" s="91"/>
      <c r="Y3649" s="91"/>
    </row>
    <row r="3650" spans="17:25" x14ac:dyDescent="0.2">
      <c r="Q3650" s="76"/>
      <c r="S3650" s="76"/>
      <c r="T3650" s="76"/>
      <c r="U3650" s="76"/>
      <c r="V3650" s="76"/>
      <c r="X3650" s="91"/>
      <c r="Y3650" s="91"/>
    </row>
    <row r="3651" spans="17:25" x14ac:dyDescent="0.2">
      <c r="Q3651" s="76"/>
      <c r="S3651" s="76"/>
      <c r="T3651" s="76"/>
      <c r="U3651" s="76"/>
      <c r="V3651" s="76"/>
      <c r="X3651" s="91"/>
      <c r="Y3651" s="91"/>
    </row>
    <row r="3652" spans="17:25" x14ac:dyDescent="0.2">
      <c r="Q3652" s="76"/>
      <c r="S3652" s="76"/>
      <c r="T3652" s="76"/>
      <c r="U3652" s="76"/>
      <c r="V3652" s="76"/>
      <c r="X3652" s="91"/>
      <c r="Y3652" s="91"/>
    </row>
    <row r="3653" spans="17:25" x14ac:dyDescent="0.2">
      <c r="Q3653" s="76"/>
      <c r="S3653" s="76"/>
      <c r="T3653" s="76"/>
      <c r="U3653" s="76"/>
      <c r="V3653" s="76"/>
      <c r="X3653" s="91"/>
      <c r="Y3653" s="91"/>
    </row>
    <row r="3654" spans="17:25" x14ac:dyDescent="0.2">
      <c r="Q3654" s="76"/>
      <c r="S3654" s="76"/>
      <c r="T3654" s="76"/>
      <c r="U3654" s="76"/>
      <c r="V3654" s="76"/>
      <c r="X3654" s="91"/>
      <c r="Y3654" s="91"/>
    </row>
    <row r="3655" spans="17:25" x14ac:dyDescent="0.2">
      <c r="Q3655" s="76"/>
      <c r="S3655" s="76"/>
      <c r="T3655" s="76"/>
      <c r="U3655" s="76"/>
      <c r="V3655" s="76"/>
      <c r="X3655" s="91"/>
      <c r="Y3655" s="91"/>
    </row>
    <row r="3656" spans="17:25" x14ac:dyDescent="0.2">
      <c r="Q3656" s="76"/>
      <c r="S3656" s="76"/>
      <c r="T3656" s="76"/>
      <c r="U3656" s="76"/>
      <c r="V3656" s="76"/>
      <c r="X3656" s="91"/>
      <c r="Y3656" s="91"/>
    </row>
    <row r="3657" spans="17:25" x14ac:dyDescent="0.2">
      <c r="Q3657" s="76"/>
      <c r="S3657" s="76"/>
      <c r="T3657" s="76"/>
      <c r="U3657" s="76"/>
      <c r="V3657" s="76"/>
      <c r="X3657" s="91"/>
      <c r="Y3657" s="91"/>
    </row>
    <row r="3658" spans="17:25" x14ac:dyDescent="0.2">
      <c r="Q3658" s="76"/>
      <c r="S3658" s="76"/>
      <c r="T3658" s="76"/>
      <c r="U3658" s="76"/>
      <c r="V3658" s="76"/>
      <c r="X3658" s="91"/>
      <c r="Y3658" s="91"/>
    </row>
    <row r="3659" spans="17:25" x14ac:dyDescent="0.2">
      <c r="Q3659" s="76"/>
      <c r="S3659" s="76"/>
      <c r="T3659" s="76"/>
      <c r="U3659" s="76"/>
      <c r="V3659" s="76"/>
      <c r="X3659" s="91"/>
      <c r="Y3659" s="91"/>
    </row>
    <row r="3660" spans="17:25" x14ac:dyDescent="0.2">
      <c r="Q3660" s="76"/>
      <c r="S3660" s="76"/>
      <c r="T3660" s="76"/>
      <c r="U3660" s="76"/>
      <c r="V3660" s="76"/>
      <c r="X3660" s="91"/>
      <c r="Y3660" s="91"/>
    </row>
    <row r="3661" spans="17:25" x14ac:dyDescent="0.2">
      <c r="Q3661" s="76"/>
      <c r="S3661" s="76"/>
      <c r="T3661" s="76"/>
      <c r="U3661" s="76"/>
      <c r="V3661" s="76"/>
      <c r="X3661" s="91"/>
      <c r="Y3661" s="91"/>
    </row>
    <row r="3662" spans="17:25" x14ac:dyDescent="0.2">
      <c r="Q3662" s="76"/>
      <c r="S3662" s="76"/>
      <c r="T3662" s="76"/>
      <c r="U3662" s="76"/>
      <c r="V3662" s="76"/>
      <c r="X3662" s="91"/>
      <c r="Y3662" s="91"/>
    </row>
    <row r="3663" spans="17:25" x14ac:dyDescent="0.2">
      <c r="Q3663" s="76"/>
      <c r="S3663" s="76"/>
      <c r="T3663" s="76"/>
      <c r="U3663" s="76"/>
      <c r="V3663" s="76"/>
      <c r="X3663" s="91"/>
      <c r="Y3663" s="91"/>
    </row>
    <row r="3664" spans="17:25" x14ac:dyDescent="0.2">
      <c r="Q3664" s="76"/>
      <c r="S3664" s="76"/>
      <c r="T3664" s="76"/>
      <c r="U3664" s="76"/>
      <c r="V3664" s="76"/>
      <c r="X3664" s="91"/>
      <c r="Y3664" s="91"/>
    </row>
    <row r="3665" spans="17:25" x14ac:dyDescent="0.2">
      <c r="Q3665" s="76"/>
      <c r="S3665" s="76"/>
      <c r="T3665" s="76"/>
      <c r="U3665" s="76"/>
      <c r="V3665" s="76"/>
      <c r="X3665" s="91"/>
      <c r="Y3665" s="91"/>
    </row>
    <row r="3666" spans="17:25" x14ac:dyDescent="0.2">
      <c r="Q3666" s="76"/>
      <c r="S3666" s="76"/>
      <c r="T3666" s="76"/>
      <c r="U3666" s="76"/>
      <c r="V3666" s="76"/>
      <c r="X3666" s="91"/>
      <c r="Y3666" s="91"/>
    </row>
    <row r="3667" spans="17:25" x14ac:dyDescent="0.2">
      <c r="Q3667" s="76"/>
      <c r="S3667" s="76"/>
      <c r="T3667" s="76"/>
      <c r="U3667" s="76"/>
      <c r="V3667" s="76"/>
      <c r="X3667" s="91"/>
      <c r="Y3667" s="91"/>
    </row>
    <row r="3668" spans="17:25" x14ac:dyDescent="0.2">
      <c r="Q3668" s="76"/>
      <c r="S3668" s="76"/>
      <c r="T3668" s="76"/>
      <c r="U3668" s="76"/>
      <c r="V3668" s="76"/>
      <c r="X3668" s="91"/>
      <c r="Y3668" s="91"/>
    </row>
    <row r="3669" spans="17:25" x14ac:dyDescent="0.2">
      <c r="Q3669" s="76"/>
      <c r="S3669" s="76"/>
      <c r="T3669" s="76"/>
      <c r="U3669" s="76"/>
      <c r="V3669" s="76"/>
      <c r="X3669" s="91"/>
      <c r="Y3669" s="91"/>
    </row>
    <row r="3670" spans="17:25" x14ac:dyDescent="0.2">
      <c r="Q3670" s="76"/>
      <c r="S3670" s="76"/>
      <c r="T3670" s="76"/>
      <c r="U3670" s="76"/>
      <c r="V3670" s="76"/>
      <c r="X3670" s="91"/>
      <c r="Y3670" s="91"/>
    </row>
    <row r="3671" spans="17:25" x14ac:dyDescent="0.2">
      <c r="Q3671" s="76"/>
      <c r="S3671" s="76"/>
      <c r="T3671" s="76"/>
      <c r="U3671" s="76"/>
      <c r="V3671" s="76"/>
      <c r="X3671" s="91"/>
      <c r="Y3671" s="91"/>
    </row>
    <row r="3672" spans="17:25" x14ac:dyDescent="0.2">
      <c r="Q3672" s="76"/>
      <c r="S3672" s="76"/>
      <c r="T3672" s="76"/>
      <c r="U3672" s="76"/>
      <c r="V3672" s="76"/>
      <c r="X3672" s="91"/>
      <c r="Y3672" s="91"/>
    </row>
    <row r="3673" spans="17:25" x14ac:dyDescent="0.2">
      <c r="Q3673" s="76"/>
      <c r="S3673" s="76"/>
      <c r="T3673" s="76"/>
      <c r="U3673" s="76"/>
      <c r="V3673" s="76"/>
      <c r="X3673" s="91"/>
      <c r="Y3673" s="91"/>
    </row>
    <row r="3674" spans="17:25" x14ac:dyDescent="0.2">
      <c r="Q3674" s="76"/>
      <c r="S3674" s="76"/>
      <c r="T3674" s="76"/>
      <c r="U3674" s="76"/>
      <c r="V3674" s="76"/>
      <c r="X3674" s="91"/>
      <c r="Y3674" s="91"/>
    </row>
    <row r="3675" spans="17:25" x14ac:dyDescent="0.2">
      <c r="Q3675" s="76"/>
      <c r="S3675" s="76"/>
      <c r="T3675" s="76"/>
      <c r="U3675" s="76"/>
      <c r="V3675" s="76"/>
      <c r="X3675" s="91"/>
      <c r="Y3675" s="91"/>
    </row>
    <row r="3676" spans="17:25" x14ac:dyDescent="0.2">
      <c r="Q3676" s="76"/>
      <c r="S3676" s="76"/>
      <c r="T3676" s="76"/>
      <c r="U3676" s="76"/>
      <c r="V3676" s="76"/>
      <c r="X3676" s="91"/>
      <c r="Y3676" s="91"/>
    </row>
    <row r="3677" spans="17:25" x14ac:dyDescent="0.2">
      <c r="Q3677" s="76"/>
      <c r="S3677" s="76"/>
      <c r="T3677" s="76"/>
      <c r="U3677" s="76"/>
      <c r="V3677" s="76"/>
      <c r="X3677" s="91"/>
      <c r="Y3677" s="91"/>
    </row>
    <row r="3678" spans="17:25" x14ac:dyDescent="0.2">
      <c r="Q3678" s="76"/>
      <c r="S3678" s="76"/>
      <c r="T3678" s="76"/>
      <c r="U3678" s="76"/>
      <c r="V3678" s="76"/>
      <c r="X3678" s="91"/>
      <c r="Y3678" s="91"/>
    </row>
    <row r="3679" spans="17:25" x14ac:dyDescent="0.2">
      <c r="Q3679" s="76"/>
      <c r="S3679" s="76"/>
      <c r="T3679" s="76"/>
      <c r="U3679" s="76"/>
      <c r="V3679" s="76"/>
      <c r="X3679" s="91"/>
      <c r="Y3679" s="91"/>
    </row>
    <row r="3680" spans="17:25" x14ac:dyDescent="0.2">
      <c r="Q3680" s="76"/>
      <c r="S3680" s="76"/>
      <c r="T3680" s="76"/>
      <c r="U3680" s="76"/>
      <c r="V3680" s="76"/>
      <c r="X3680" s="91"/>
      <c r="Y3680" s="91"/>
    </row>
    <row r="3681" spans="17:25" x14ac:dyDescent="0.2">
      <c r="Q3681" s="76"/>
      <c r="S3681" s="76"/>
      <c r="T3681" s="76"/>
      <c r="U3681" s="76"/>
      <c r="V3681" s="76"/>
      <c r="X3681" s="91"/>
      <c r="Y3681" s="91"/>
    </row>
    <row r="3682" spans="17:25" x14ac:dyDescent="0.2">
      <c r="Q3682" s="76"/>
      <c r="S3682" s="76"/>
      <c r="T3682" s="76"/>
      <c r="U3682" s="76"/>
      <c r="V3682" s="76"/>
      <c r="X3682" s="91"/>
      <c r="Y3682" s="91"/>
    </row>
    <row r="3683" spans="17:25" x14ac:dyDescent="0.2">
      <c r="Q3683" s="76"/>
      <c r="S3683" s="76"/>
      <c r="T3683" s="76"/>
      <c r="U3683" s="76"/>
      <c r="V3683" s="76"/>
      <c r="X3683" s="91"/>
      <c r="Y3683" s="91"/>
    </row>
    <row r="3684" spans="17:25" x14ac:dyDescent="0.2">
      <c r="Q3684" s="76"/>
      <c r="S3684" s="76"/>
      <c r="T3684" s="76"/>
      <c r="U3684" s="76"/>
      <c r="V3684" s="76"/>
      <c r="X3684" s="91"/>
      <c r="Y3684" s="91"/>
    </row>
    <row r="3685" spans="17:25" x14ac:dyDescent="0.2">
      <c r="Q3685" s="76"/>
      <c r="S3685" s="76"/>
      <c r="T3685" s="76"/>
      <c r="U3685" s="76"/>
      <c r="V3685" s="76"/>
      <c r="X3685" s="91"/>
      <c r="Y3685" s="91"/>
    </row>
    <row r="3686" spans="17:25" x14ac:dyDescent="0.2">
      <c r="Q3686" s="76"/>
      <c r="S3686" s="76"/>
      <c r="T3686" s="76"/>
      <c r="U3686" s="76"/>
      <c r="V3686" s="76"/>
      <c r="X3686" s="91"/>
      <c r="Y3686" s="91"/>
    </row>
    <row r="3687" spans="17:25" x14ac:dyDescent="0.2">
      <c r="Q3687" s="76"/>
      <c r="S3687" s="76"/>
      <c r="T3687" s="76"/>
      <c r="U3687" s="76"/>
      <c r="V3687" s="76"/>
      <c r="X3687" s="91"/>
      <c r="Y3687" s="91"/>
    </row>
    <row r="3688" spans="17:25" x14ac:dyDescent="0.2">
      <c r="Q3688" s="76"/>
      <c r="S3688" s="76"/>
      <c r="T3688" s="76"/>
      <c r="U3688" s="76"/>
      <c r="V3688" s="76"/>
      <c r="X3688" s="91"/>
      <c r="Y3688" s="91"/>
    </row>
    <row r="3689" spans="17:25" x14ac:dyDescent="0.2">
      <c r="Q3689" s="76"/>
      <c r="S3689" s="76"/>
      <c r="T3689" s="76"/>
      <c r="U3689" s="76"/>
      <c r="V3689" s="76"/>
      <c r="X3689" s="91"/>
      <c r="Y3689" s="91"/>
    </row>
    <row r="3690" spans="17:25" x14ac:dyDescent="0.2">
      <c r="Q3690" s="76"/>
      <c r="S3690" s="76"/>
      <c r="T3690" s="76"/>
      <c r="U3690" s="76"/>
      <c r="V3690" s="76"/>
      <c r="X3690" s="91"/>
      <c r="Y3690" s="91"/>
    </row>
    <row r="3691" spans="17:25" x14ac:dyDescent="0.2">
      <c r="Q3691" s="76"/>
      <c r="S3691" s="76"/>
      <c r="T3691" s="76"/>
      <c r="U3691" s="76"/>
      <c r="V3691" s="76"/>
      <c r="X3691" s="91"/>
      <c r="Y3691" s="91"/>
    </row>
    <row r="3692" spans="17:25" x14ac:dyDescent="0.2">
      <c r="Q3692" s="76"/>
      <c r="S3692" s="76"/>
      <c r="T3692" s="76"/>
      <c r="U3692" s="76"/>
      <c r="V3692" s="76"/>
      <c r="X3692" s="91"/>
      <c r="Y3692" s="91"/>
    </row>
    <row r="3693" spans="17:25" x14ac:dyDescent="0.2">
      <c r="Q3693" s="76"/>
      <c r="S3693" s="76"/>
      <c r="T3693" s="76"/>
      <c r="U3693" s="76"/>
      <c r="V3693" s="76"/>
      <c r="X3693" s="91"/>
      <c r="Y3693" s="91"/>
    </row>
    <row r="3694" spans="17:25" x14ac:dyDescent="0.2">
      <c r="Q3694" s="76"/>
      <c r="S3694" s="76"/>
      <c r="T3694" s="76"/>
      <c r="U3694" s="76"/>
      <c r="V3694" s="76"/>
      <c r="X3694" s="91"/>
      <c r="Y3694" s="91"/>
    </row>
    <row r="3695" spans="17:25" x14ac:dyDescent="0.2">
      <c r="Q3695" s="76"/>
      <c r="S3695" s="76"/>
      <c r="T3695" s="76"/>
      <c r="U3695" s="76"/>
      <c r="V3695" s="76"/>
      <c r="X3695" s="91"/>
      <c r="Y3695" s="91"/>
    </row>
    <row r="3696" spans="17:25" x14ac:dyDescent="0.2">
      <c r="Q3696" s="76"/>
      <c r="S3696" s="76"/>
      <c r="T3696" s="76"/>
      <c r="U3696" s="76"/>
      <c r="V3696" s="76"/>
      <c r="X3696" s="91"/>
      <c r="Y3696" s="91"/>
    </row>
    <row r="3697" spans="17:25" x14ac:dyDescent="0.2">
      <c r="Q3697" s="76"/>
      <c r="S3697" s="76"/>
      <c r="T3697" s="76"/>
      <c r="U3697" s="76"/>
      <c r="V3697" s="76"/>
      <c r="X3697" s="91"/>
      <c r="Y3697" s="91"/>
    </row>
    <row r="3698" spans="17:25" x14ac:dyDescent="0.2">
      <c r="Q3698" s="76"/>
      <c r="S3698" s="76"/>
      <c r="T3698" s="76"/>
      <c r="U3698" s="76"/>
      <c r="V3698" s="76"/>
      <c r="X3698" s="91"/>
      <c r="Y3698" s="91"/>
    </row>
    <row r="3699" spans="17:25" x14ac:dyDescent="0.2">
      <c r="Q3699" s="76"/>
      <c r="S3699" s="76"/>
      <c r="T3699" s="76"/>
      <c r="U3699" s="76"/>
      <c r="V3699" s="76"/>
      <c r="X3699" s="91"/>
      <c r="Y3699" s="91"/>
    </row>
    <row r="3700" spans="17:25" x14ac:dyDescent="0.2">
      <c r="Q3700" s="76"/>
      <c r="S3700" s="76"/>
      <c r="T3700" s="76"/>
      <c r="U3700" s="76"/>
      <c r="V3700" s="76"/>
      <c r="X3700" s="91"/>
      <c r="Y3700" s="91"/>
    </row>
    <row r="3701" spans="17:25" x14ac:dyDescent="0.2">
      <c r="Q3701" s="76"/>
      <c r="S3701" s="76"/>
      <c r="T3701" s="76"/>
      <c r="U3701" s="76"/>
      <c r="V3701" s="76"/>
      <c r="X3701" s="91"/>
      <c r="Y3701" s="91"/>
    </row>
    <row r="3702" spans="17:25" x14ac:dyDescent="0.2">
      <c r="Q3702" s="76"/>
      <c r="S3702" s="76"/>
      <c r="T3702" s="76"/>
      <c r="U3702" s="76"/>
      <c r="V3702" s="76"/>
      <c r="X3702" s="91"/>
      <c r="Y3702" s="91"/>
    </row>
    <row r="3703" spans="17:25" x14ac:dyDescent="0.2">
      <c r="Q3703" s="76"/>
      <c r="S3703" s="76"/>
      <c r="T3703" s="76"/>
      <c r="U3703" s="76"/>
      <c r="V3703" s="76"/>
      <c r="X3703" s="91"/>
      <c r="Y3703" s="91"/>
    </row>
    <row r="3704" spans="17:25" x14ac:dyDescent="0.2">
      <c r="Q3704" s="76"/>
      <c r="S3704" s="76"/>
      <c r="T3704" s="76"/>
      <c r="U3704" s="76"/>
      <c r="V3704" s="76"/>
      <c r="X3704" s="91"/>
      <c r="Y3704" s="91"/>
    </row>
    <row r="3705" spans="17:25" x14ac:dyDescent="0.2">
      <c r="Q3705" s="76"/>
      <c r="S3705" s="76"/>
      <c r="T3705" s="76"/>
      <c r="U3705" s="76"/>
      <c r="V3705" s="76"/>
      <c r="X3705" s="91"/>
      <c r="Y3705" s="91"/>
    </row>
    <row r="3706" spans="17:25" x14ac:dyDescent="0.2">
      <c r="Q3706" s="76"/>
      <c r="S3706" s="76"/>
      <c r="T3706" s="76"/>
      <c r="U3706" s="76"/>
      <c r="V3706" s="76"/>
      <c r="X3706" s="91"/>
      <c r="Y3706" s="91"/>
    </row>
    <row r="3707" spans="17:25" x14ac:dyDescent="0.2">
      <c r="Q3707" s="76"/>
      <c r="S3707" s="76"/>
      <c r="T3707" s="76"/>
      <c r="U3707" s="76"/>
      <c r="V3707" s="76"/>
      <c r="X3707" s="91"/>
      <c r="Y3707" s="91"/>
    </row>
    <row r="3708" spans="17:25" x14ac:dyDescent="0.2">
      <c r="Q3708" s="76"/>
      <c r="S3708" s="76"/>
      <c r="T3708" s="76"/>
      <c r="U3708" s="76"/>
      <c r="V3708" s="76"/>
      <c r="X3708" s="91"/>
      <c r="Y3708" s="91"/>
    </row>
    <row r="3709" spans="17:25" x14ac:dyDescent="0.2">
      <c r="Q3709" s="76"/>
      <c r="S3709" s="76"/>
      <c r="T3709" s="76"/>
      <c r="U3709" s="76"/>
      <c r="V3709" s="76"/>
      <c r="X3709" s="91"/>
      <c r="Y3709" s="91"/>
    </row>
    <row r="3710" spans="17:25" x14ac:dyDescent="0.2">
      <c r="Q3710" s="76"/>
      <c r="S3710" s="76"/>
      <c r="T3710" s="76"/>
      <c r="U3710" s="76"/>
      <c r="V3710" s="76"/>
      <c r="X3710" s="91"/>
      <c r="Y3710" s="91"/>
    </row>
    <row r="3711" spans="17:25" x14ac:dyDescent="0.2">
      <c r="Q3711" s="76"/>
      <c r="S3711" s="76"/>
      <c r="T3711" s="76"/>
      <c r="U3711" s="76"/>
      <c r="V3711" s="76"/>
      <c r="X3711" s="91"/>
      <c r="Y3711" s="91"/>
    </row>
    <row r="3712" spans="17:25" x14ac:dyDescent="0.2">
      <c r="Q3712" s="76"/>
      <c r="S3712" s="76"/>
      <c r="T3712" s="76"/>
      <c r="U3712" s="76"/>
      <c r="V3712" s="76"/>
      <c r="X3712" s="91"/>
      <c r="Y3712" s="91"/>
    </row>
    <row r="3713" spans="17:25" x14ac:dyDescent="0.2">
      <c r="Q3713" s="76"/>
      <c r="S3713" s="76"/>
      <c r="T3713" s="76"/>
      <c r="U3713" s="76"/>
      <c r="V3713" s="76"/>
      <c r="X3713" s="91"/>
      <c r="Y3713" s="91"/>
    </row>
    <row r="3714" spans="17:25" x14ac:dyDescent="0.2">
      <c r="Q3714" s="76"/>
      <c r="S3714" s="76"/>
      <c r="T3714" s="76"/>
      <c r="U3714" s="76"/>
      <c r="V3714" s="76"/>
      <c r="X3714" s="91"/>
      <c r="Y3714" s="91"/>
    </row>
    <row r="3715" spans="17:25" x14ac:dyDescent="0.2">
      <c r="Q3715" s="76"/>
      <c r="S3715" s="76"/>
      <c r="T3715" s="76"/>
      <c r="U3715" s="76"/>
      <c r="V3715" s="76"/>
      <c r="X3715" s="91"/>
      <c r="Y3715" s="91"/>
    </row>
    <row r="3716" spans="17:25" x14ac:dyDescent="0.2">
      <c r="Q3716" s="76"/>
      <c r="S3716" s="76"/>
      <c r="T3716" s="76"/>
      <c r="U3716" s="76"/>
      <c r="V3716" s="76"/>
      <c r="X3716" s="91"/>
      <c r="Y3716" s="91"/>
    </row>
    <row r="3717" spans="17:25" x14ac:dyDescent="0.2">
      <c r="Q3717" s="76"/>
      <c r="S3717" s="76"/>
      <c r="T3717" s="76"/>
      <c r="U3717" s="76"/>
      <c r="V3717" s="76"/>
      <c r="X3717" s="91"/>
      <c r="Y3717" s="91"/>
    </row>
    <row r="3718" spans="17:25" x14ac:dyDescent="0.2">
      <c r="Q3718" s="76"/>
      <c r="S3718" s="76"/>
      <c r="T3718" s="76"/>
      <c r="U3718" s="76"/>
      <c r="V3718" s="76"/>
      <c r="X3718" s="91"/>
      <c r="Y3718" s="91"/>
    </row>
    <row r="3719" spans="17:25" x14ac:dyDescent="0.2">
      <c r="Q3719" s="76"/>
      <c r="S3719" s="76"/>
      <c r="T3719" s="76"/>
      <c r="U3719" s="76"/>
      <c r="V3719" s="76"/>
      <c r="X3719" s="91"/>
      <c r="Y3719" s="91"/>
    </row>
    <row r="3720" spans="17:25" x14ac:dyDescent="0.2">
      <c r="Q3720" s="76"/>
      <c r="S3720" s="76"/>
      <c r="T3720" s="76"/>
      <c r="U3720" s="76"/>
      <c r="V3720" s="76"/>
      <c r="X3720" s="91"/>
      <c r="Y3720" s="91"/>
    </row>
    <row r="3721" spans="17:25" x14ac:dyDescent="0.2">
      <c r="Q3721" s="76"/>
      <c r="S3721" s="76"/>
      <c r="T3721" s="76"/>
      <c r="U3721" s="76"/>
      <c r="V3721" s="76"/>
      <c r="X3721" s="91"/>
      <c r="Y3721" s="91"/>
    </row>
    <row r="3722" spans="17:25" x14ac:dyDescent="0.2">
      <c r="Q3722" s="76"/>
      <c r="S3722" s="76"/>
      <c r="T3722" s="76"/>
      <c r="U3722" s="76"/>
      <c r="V3722" s="76"/>
      <c r="X3722" s="91"/>
      <c r="Y3722" s="91"/>
    </row>
    <row r="3723" spans="17:25" x14ac:dyDescent="0.2">
      <c r="Q3723" s="76"/>
      <c r="S3723" s="76"/>
      <c r="T3723" s="76"/>
      <c r="U3723" s="76"/>
      <c r="V3723" s="76"/>
      <c r="X3723" s="91"/>
      <c r="Y3723" s="91"/>
    </row>
    <row r="3724" spans="17:25" x14ac:dyDescent="0.2">
      <c r="Q3724" s="76"/>
      <c r="S3724" s="76"/>
      <c r="T3724" s="76"/>
      <c r="U3724" s="76"/>
      <c r="V3724" s="76"/>
      <c r="X3724" s="91"/>
      <c r="Y3724" s="91"/>
    </row>
    <row r="3725" spans="17:25" x14ac:dyDescent="0.2">
      <c r="Q3725" s="76"/>
      <c r="S3725" s="76"/>
      <c r="T3725" s="76"/>
      <c r="U3725" s="76"/>
      <c r="V3725" s="76"/>
      <c r="X3725" s="91"/>
      <c r="Y3725" s="91"/>
    </row>
    <row r="3726" spans="17:25" x14ac:dyDescent="0.2">
      <c r="Q3726" s="76"/>
      <c r="S3726" s="76"/>
      <c r="T3726" s="76"/>
      <c r="U3726" s="76"/>
      <c r="V3726" s="76"/>
      <c r="X3726" s="91"/>
      <c r="Y3726" s="91"/>
    </row>
    <row r="3727" spans="17:25" x14ac:dyDescent="0.2">
      <c r="Q3727" s="76"/>
      <c r="S3727" s="76"/>
      <c r="T3727" s="76"/>
      <c r="U3727" s="76"/>
      <c r="V3727" s="76"/>
      <c r="X3727" s="91"/>
      <c r="Y3727" s="91"/>
    </row>
    <row r="3728" spans="17:25" x14ac:dyDescent="0.2">
      <c r="Q3728" s="76"/>
      <c r="S3728" s="76"/>
      <c r="T3728" s="76"/>
      <c r="U3728" s="76"/>
      <c r="V3728" s="76"/>
      <c r="X3728" s="91"/>
      <c r="Y3728" s="91"/>
    </row>
    <row r="3729" spans="17:25" x14ac:dyDescent="0.2">
      <c r="Q3729" s="76"/>
      <c r="S3729" s="76"/>
      <c r="T3729" s="76"/>
      <c r="U3729" s="76"/>
      <c r="V3729" s="76"/>
      <c r="X3729" s="91"/>
      <c r="Y3729" s="91"/>
    </row>
    <row r="3730" spans="17:25" x14ac:dyDescent="0.2">
      <c r="Q3730" s="76"/>
      <c r="S3730" s="76"/>
      <c r="T3730" s="76"/>
      <c r="U3730" s="76"/>
      <c r="V3730" s="76"/>
      <c r="X3730" s="91"/>
      <c r="Y3730" s="91"/>
    </row>
    <row r="3731" spans="17:25" x14ac:dyDescent="0.2">
      <c r="Q3731" s="76"/>
      <c r="S3731" s="76"/>
      <c r="T3731" s="76"/>
      <c r="U3731" s="76"/>
      <c r="V3731" s="76"/>
      <c r="X3731" s="91"/>
      <c r="Y3731" s="91"/>
    </row>
    <row r="3732" spans="17:25" x14ac:dyDescent="0.2">
      <c r="Q3732" s="76"/>
      <c r="S3732" s="76"/>
      <c r="T3732" s="76"/>
      <c r="U3732" s="76"/>
      <c r="V3732" s="76"/>
      <c r="X3732" s="91"/>
      <c r="Y3732" s="91"/>
    </row>
    <row r="3733" spans="17:25" x14ac:dyDescent="0.2">
      <c r="Q3733" s="76"/>
      <c r="S3733" s="76"/>
      <c r="T3733" s="76"/>
      <c r="U3733" s="76"/>
      <c r="V3733" s="76"/>
      <c r="X3733" s="91"/>
      <c r="Y3733" s="91"/>
    </row>
    <row r="3734" spans="17:25" x14ac:dyDescent="0.2">
      <c r="Q3734" s="76"/>
      <c r="S3734" s="76"/>
      <c r="T3734" s="76"/>
      <c r="U3734" s="76"/>
      <c r="V3734" s="76"/>
      <c r="X3734" s="91"/>
      <c r="Y3734" s="91"/>
    </row>
    <row r="3735" spans="17:25" x14ac:dyDescent="0.2">
      <c r="Q3735" s="76"/>
      <c r="S3735" s="76"/>
      <c r="T3735" s="76"/>
      <c r="U3735" s="76"/>
      <c r="V3735" s="76"/>
      <c r="X3735" s="91"/>
      <c r="Y3735" s="91"/>
    </row>
    <row r="3736" spans="17:25" x14ac:dyDescent="0.2">
      <c r="Q3736" s="76"/>
      <c r="S3736" s="76"/>
      <c r="T3736" s="76"/>
      <c r="U3736" s="76"/>
      <c r="V3736" s="76"/>
      <c r="X3736" s="91"/>
      <c r="Y3736" s="91"/>
    </row>
    <row r="3737" spans="17:25" x14ac:dyDescent="0.2">
      <c r="Q3737" s="76"/>
      <c r="S3737" s="76"/>
      <c r="T3737" s="76"/>
      <c r="U3737" s="76"/>
      <c r="V3737" s="76"/>
      <c r="X3737" s="91"/>
      <c r="Y3737" s="91"/>
    </row>
    <row r="3738" spans="17:25" x14ac:dyDescent="0.2">
      <c r="Q3738" s="76"/>
      <c r="S3738" s="76"/>
      <c r="T3738" s="76"/>
      <c r="U3738" s="76"/>
      <c r="V3738" s="76"/>
      <c r="X3738" s="91"/>
      <c r="Y3738" s="91"/>
    </row>
    <row r="3739" spans="17:25" x14ac:dyDescent="0.2">
      <c r="Q3739" s="76"/>
      <c r="S3739" s="76"/>
      <c r="T3739" s="76"/>
      <c r="U3739" s="76"/>
      <c r="V3739" s="76"/>
      <c r="X3739" s="91"/>
      <c r="Y3739" s="91"/>
    </row>
    <row r="3740" spans="17:25" x14ac:dyDescent="0.2">
      <c r="Q3740" s="76"/>
      <c r="S3740" s="76"/>
      <c r="T3740" s="76"/>
      <c r="U3740" s="76"/>
      <c r="V3740" s="76"/>
      <c r="X3740" s="91"/>
      <c r="Y3740" s="91"/>
    </row>
    <row r="3741" spans="17:25" x14ac:dyDescent="0.2">
      <c r="Q3741" s="76"/>
      <c r="S3741" s="76"/>
      <c r="T3741" s="76"/>
      <c r="U3741" s="76"/>
      <c r="V3741" s="76"/>
      <c r="X3741" s="91"/>
      <c r="Y3741" s="91"/>
    </row>
    <row r="3742" spans="17:25" x14ac:dyDescent="0.2">
      <c r="Q3742" s="76"/>
      <c r="S3742" s="76"/>
      <c r="T3742" s="76"/>
      <c r="U3742" s="76"/>
      <c r="V3742" s="76"/>
      <c r="X3742" s="91"/>
      <c r="Y3742" s="91"/>
    </row>
    <row r="3743" spans="17:25" x14ac:dyDescent="0.2">
      <c r="Q3743" s="76"/>
      <c r="S3743" s="76"/>
      <c r="T3743" s="76"/>
      <c r="U3743" s="76"/>
      <c r="V3743" s="76"/>
      <c r="X3743" s="91"/>
      <c r="Y3743" s="91"/>
    </row>
    <row r="3744" spans="17:25" x14ac:dyDescent="0.2">
      <c r="Q3744" s="76"/>
      <c r="S3744" s="76"/>
      <c r="T3744" s="76"/>
      <c r="U3744" s="76"/>
      <c r="V3744" s="76"/>
      <c r="X3744" s="91"/>
      <c r="Y3744" s="91"/>
    </row>
    <row r="3745" spans="17:25" x14ac:dyDescent="0.2">
      <c r="Q3745" s="76"/>
      <c r="S3745" s="76"/>
      <c r="T3745" s="76"/>
      <c r="U3745" s="76"/>
      <c r="V3745" s="76"/>
      <c r="X3745" s="91"/>
      <c r="Y3745" s="91"/>
    </row>
    <row r="3746" spans="17:25" x14ac:dyDescent="0.2">
      <c r="Q3746" s="76"/>
      <c r="S3746" s="76"/>
      <c r="T3746" s="76"/>
      <c r="U3746" s="76"/>
      <c r="V3746" s="76"/>
      <c r="X3746" s="91"/>
      <c r="Y3746" s="91"/>
    </row>
    <row r="3747" spans="17:25" x14ac:dyDescent="0.2">
      <c r="Q3747" s="76"/>
      <c r="S3747" s="76"/>
      <c r="T3747" s="76"/>
      <c r="U3747" s="76"/>
      <c r="V3747" s="76"/>
      <c r="X3747" s="91"/>
      <c r="Y3747" s="91"/>
    </row>
    <row r="3748" spans="17:25" x14ac:dyDescent="0.2">
      <c r="Q3748" s="76"/>
      <c r="S3748" s="76"/>
      <c r="T3748" s="76"/>
      <c r="U3748" s="76"/>
      <c r="V3748" s="76"/>
      <c r="X3748" s="91"/>
      <c r="Y3748" s="91"/>
    </row>
    <row r="3749" spans="17:25" x14ac:dyDescent="0.2">
      <c r="Q3749" s="76"/>
      <c r="S3749" s="76"/>
      <c r="T3749" s="76"/>
      <c r="U3749" s="76"/>
      <c r="V3749" s="76"/>
      <c r="X3749" s="91"/>
      <c r="Y3749" s="91"/>
    </row>
    <row r="3750" spans="17:25" x14ac:dyDescent="0.2">
      <c r="Q3750" s="76"/>
      <c r="S3750" s="76"/>
      <c r="T3750" s="76"/>
      <c r="U3750" s="76"/>
      <c r="V3750" s="76"/>
      <c r="X3750" s="91"/>
      <c r="Y3750" s="91"/>
    </row>
    <row r="3751" spans="17:25" x14ac:dyDescent="0.2">
      <c r="Q3751" s="76"/>
      <c r="S3751" s="76"/>
      <c r="T3751" s="76"/>
      <c r="U3751" s="76"/>
      <c r="V3751" s="76"/>
      <c r="X3751" s="91"/>
      <c r="Y3751" s="91"/>
    </row>
    <row r="3752" spans="17:25" x14ac:dyDescent="0.2">
      <c r="Q3752" s="76"/>
      <c r="S3752" s="76"/>
      <c r="T3752" s="76"/>
      <c r="U3752" s="76"/>
      <c r="V3752" s="76"/>
      <c r="X3752" s="91"/>
      <c r="Y3752" s="91"/>
    </row>
    <row r="3753" spans="17:25" x14ac:dyDescent="0.2">
      <c r="Q3753" s="76"/>
      <c r="S3753" s="76"/>
      <c r="T3753" s="76"/>
      <c r="U3753" s="76"/>
      <c r="V3753" s="76"/>
      <c r="X3753" s="91"/>
      <c r="Y3753" s="91"/>
    </row>
    <row r="3754" spans="17:25" x14ac:dyDescent="0.2">
      <c r="Q3754" s="76"/>
      <c r="S3754" s="76"/>
      <c r="T3754" s="76"/>
      <c r="U3754" s="76"/>
      <c r="V3754" s="76"/>
      <c r="X3754" s="91"/>
      <c r="Y3754" s="91"/>
    </row>
    <row r="3755" spans="17:25" x14ac:dyDescent="0.2">
      <c r="Q3755" s="76"/>
      <c r="S3755" s="76"/>
      <c r="T3755" s="76"/>
      <c r="U3755" s="76"/>
      <c r="V3755" s="76"/>
      <c r="X3755" s="91"/>
      <c r="Y3755" s="91"/>
    </row>
    <row r="3756" spans="17:25" x14ac:dyDescent="0.2">
      <c r="Q3756" s="76"/>
      <c r="S3756" s="76"/>
      <c r="T3756" s="76"/>
      <c r="U3756" s="76"/>
      <c r="V3756" s="76"/>
      <c r="X3756" s="91"/>
      <c r="Y3756" s="91"/>
    </row>
    <row r="3757" spans="17:25" x14ac:dyDescent="0.2">
      <c r="Q3757" s="76"/>
      <c r="S3757" s="76"/>
      <c r="T3757" s="76"/>
      <c r="U3757" s="76"/>
      <c r="V3757" s="76"/>
      <c r="X3757" s="91"/>
      <c r="Y3757" s="91"/>
    </row>
    <row r="3758" spans="17:25" x14ac:dyDescent="0.2">
      <c r="Q3758" s="76"/>
      <c r="S3758" s="76"/>
      <c r="T3758" s="76"/>
      <c r="U3758" s="76"/>
      <c r="V3758" s="76"/>
      <c r="X3758" s="91"/>
      <c r="Y3758" s="91"/>
    </row>
    <row r="3759" spans="17:25" x14ac:dyDescent="0.2">
      <c r="Q3759" s="76"/>
      <c r="S3759" s="76"/>
      <c r="T3759" s="76"/>
      <c r="U3759" s="76"/>
      <c r="V3759" s="76"/>
      <c r="X3759" s="91"/>
      <c r="Y3759" s="91"/>
    </row>
    <row r="3760" spans="17:25" x14ac:dyDescent="0.2">
      <c r="Q3760" s="76"/>
      <c r="S3760" s="76"/>
      <c r="T3760" s="76"/>
      <c r="U3760" s="76"/>
      <c r="V3760" s="76"/>
      <c r="X3760" s="91"/>
      <c r="Y3760" s="91"/>
    </row>
    <row r="3761" spans="17:25" x14ac:dyDescent="0.2">
      <c r="Q3761" s="76"/>
      <c r="S3761" s="76"/>
      <c r="T3761" s="76"/>
      <c r="U3761" s="76"/>
      <c r="V3761" s="76"/>
      <c r="X3761" s="91"/>
      <c r="Y3761" s="91"/>
    </row>
    <row r="3762" spans="17:25" x14ac:dyDescent="0.2">
      <c r="Q3762" s="76"/>
      <c r="S3762" s="76"/>
      <c r="T3762" s="76"/>
      <c r="U3762" s="76"/>
      <c r="V3762" s="76"/>
      <c r="X3762" s="91"/>
      <c r="Y3762" s="91"/>
    </row>
    <row r="3763" spans="17:25" x14ac:dyDescent="0.2">
      <c r="Q3763" s="76"/>
      <c r="S3763" s="76"/>
      <c r="T3763" s="76"/>
      <c r="U3763" s="76"/>
      <c r="V3763" s="76"/>
      <c r="X3763" s="91"/>
      <c r="Y3763" s="91"/>
    </row>
    <row r="3764" spans="17:25" x14ac:dyDescent="0.2">
      <c r="Q3764" s="76"/>
      <c r="S3764" s="76"/>
      <c r="T3764" s="76"/>
      <c r="U3764" s="76"/>
      <c r="V3764" s="76"/>
      <c r="X3764" s="91"/>
      <c r="Y3764" s="91"/>
    </row>
    <row r="3765" spans="17:25" x14ac:dyDescent="0.2">
      <c r="Q3765" s="76"/>
      <c r="S3765" s="76"/>
      <c r="T3765" s="76"/>
      <c r="U3765" s="76"/>
      <c r="V3765" s="76"/>
      <c r="X3765" s="91"/>
      <c r="Y3765" s="91"/>
    </row>
    <row r="3766" spans="17:25" x14ac:dyDescent="0.2">
      <c r="Q3766" s="76"/>
      <c r="S3766" s="76"/>
      <c r="T3766" s="76"/>
      <c r="U3766" s="76"/>
      <c r="V3766" s="76"/>
      <c r="X3766" s="91"/>
      <c r="Y3766" s="91"/>
    </row>
    <row r="3767" spans="17:25" x14ac:dyDescent="0.2">
      <c r="Q3767" s="76"/>
      <c r="S3767" s="76"/>
      <c r="T3767" s="76"/>
      <c r="U3767" s="76"/>
      <c r="V3767" s="76"/>
      <c r="X3767" s="91"/>
      <c r="Y3767" s="91"/>
    </row>
    <row r="3768" spans="17:25" x14ac:dyDescent="0.2">
      <c r="Q3768" s="76"/>
      <c r="S3768" s="76"/>
      <c r="T3768" s="76"/>
      <c r="U3768" s="76"/>
      <c r="V3768" s="76"/>
      <c r="X3768" s="91"/>
      <c r="Y3768" s="91"/>
    </row>
    <row r="3769" spans="17:25" x14ac:dyDescent="0.2">
      <c r="Q3769" s="76"/>
      <c r="S3769" s="76"/>
      <c r="T3769" s="76"/>
      <c r="U3769" s="76"/>
      <c r="V3769" s="76"/>
      <c r="X3769" s="91"/>
      <c r="Y3769" s="91"/>
    </row>
    <row r="3770" spans="17:25" x14ac:dyDescent="0.2">
      <c r="Q3770" s="76"/>
      <c r="S3770" s="76"/>
      <c r="T3770" s="76"/>
      <c r="U3770" s="76"/>
      <c r="V3770" s="76"/>
      <c r="X3770" s="91"/>
      <c r="Y3770" s="91"/>
    </row>
    <row r="3771" spans="17:25" x14ac:dyDescent="0.2">
      <c r="Q3771" s="76"/>
      <c r="S3771" s="76"/>
      <c r="T3771" s="76"/>
      <c r="U3771" s="76"/>
      <c r="V3771" s="76"/>
      <c r="X3771" s="91"/>
      <c r="Y3771" s="91"/>
    </row>
    <row r="3772" spans="17:25" x14ac:dyDescent="0.2">
      <c r="Q3772" s="76"/>
      <c r="S3772" s="76"/>
      <c r="T3772" s="76"/>
      <c r="U3772" s="76"/>
      <c r="V3772" s="76"/>
      <c r="X3772" s="91"/>
      <c r="Y3772" s="91"/>
    </row>
    <row r="3773" spans="17:25" x14ac:dyDescent="0.2">
      <c r="Q3773" s="76"/>
      <c r="S3773" s="76"/>
      <c r="T3773" s="76"/>
      <c r="U3773" s="76"/>
      <c r="V3773" s="76"/>
      <c r="X3773" s="91"/>
      <c r="Y3773" s="91"/>
    </row>
    <row r="3774" spans="17:25" x14ac:dyDescent="0.2">
      <c r="Q3774" s="76"/>
      <c r="S3774" s="76"/>
      <c r="T3774" s="76"/>
      <c r="U3774" s="76"/>
      <c r="V3774" s="76"/>
      <c r="X3774" s="91"/>
      <c r="Y3774" s="91"/>
    </row>
    <row r="3775" spans="17:25" x14ac:dyDescent="0.2">
      <c r="Q3775" s="76"/>
      <c r="S3775" s="76"/>
      <c r="T3775" s="76"/>
      <c r="U3775" s="76"/>
      <c r="V3775" s="76"/>
      <c r="X3775" s="91"/>
      <c r="Y3775" s="91"/>
    </row>
    <row r="3776" spans="17:25" x14ac:dyDescent="0.2">
      <c r="Q3776" s="76"/>
      <c r="S3776" s="76"/>
      <c r="T3776" s="76"/>
      <c r="U3776" s="76"/>
      <c r="V3776" s="76"/>
      <c r="X3776" s="91"/>
      <c r="Y3776" s="91"/>
    </row>
    <row r="3777" spans="17:25" x14ac:dyDescent="0.2">
      <c r="Q3777" s="76"/>
      <c r="S3777" s="76"/>
      <c r="T3777" s="76"/>
      <c r="U3777" s="76"/>
      <c r="V3777" s="76"/>
      <c r="X3777" s="91"/>
      <c r="Y3777" s="91"/>
    </row>
    <row r="3778" spans="17:25" x14ac:dyDescent="0.2">
      <c r="Q3778" s="76"/>
      <c r="S3778" s="76"/>
      <c r="T3778" s="76"/>
      <c r="U3778" s="76"/>
      <c r="V3778" s="76"/>
      <c r="X3778" s="91"/>
      <c r="Y3778" s="91"/>
    </row>
    <row r="3779" spans="17:25" x14ac:dyDescent="0.2">
      <c r="Q3779" s="76"/>
      <c r="S3779" s="76"/>
      <c r="T3779" s="76"/>
      <c r="U3779" s="76"/>
      <c r="V3779" s="76"/>
      <c r="X3779" s="91"/>
      <c r="Y3779" s="91"/>
    </row>
    <row r="3780" spans="17:25" x14ac:dyDescent="0.2">
      <c r="Q3780" s="76"/>
      <c r="S3780" s="76"/>
      <c r="T3780" s="76"/>
      <c r="U3780" s="76"/>
      <c r="V3780" s="76"/>
      <c r="X3780" s="91"/>
      <c r="Y3780" s="91"/>
    </row>
    <row r="3781" spans="17:25" x14ac:dyDescent="0.2">
      <c r="Q3781" s="76"/>
      <c r="S3781" s="76"/>
      <c r="T3781" s="76"/>
      <c r="U3781" s="76"/>
      <c r="V3781" s="76"/>
      <c r="X3781" s="91"/>
      <c r="Y3781" s="91"/>
    </row>
    <row r="3782" spans="17:25" x14ac:dyDescent="0.2">
      <c r="Q3782" s="76"/>
      <c r="S3782" s="76"/>
      <c r="T3782" s="76"/>
      <c r="U3782" s="76"/>
      <c r="V3782" s="76"/>
      <c r="X3782" s="91"/>
      <c r="Y3782" s="91"/>
    </row>
    <row r="3783" spans="17:25" x14ac:dyDescent="0.2">
      <c r="Q3783" s="76"/>
      <c r="S3783" s="76"/>
      <c r="T3783" s="76"/>
      <c r="U3783" s="76"/>
      <c r="V3783" s="76"/>
      <c r="X3783" s="91"/>
      <c r="Y3783" s="91"/>
    </row>
    <row r="3784" spans="17:25" x14ac:dyDescent="0.2">
      <c r="Q3784" s="76"/>
      <c r="S3784" s="76"/>
      <c r="T3784" s="76"/>
      <c r="U3784" s="76"/>
      <c r="V3784" s="76"/>
      <c r="X3784" s="91"/>
      <c r="Y3784" s="91"/>
    </row>
    <row r="3785" spans="17:25" x14ac:dyDescent="0.2">
      <c r="Q3785" s="76"/>
      <c r="S3785" s="76"/>
      <c r="T3785" s="76"/>
      <c r="U3785" s="76"/>
      <c r="V3785" s="76"/>
      <c r="X3785" s="91"/>
      <c r="Y3785" s="91"/>
    </row>
    <row r="3786" spans="17:25" x14ac:dyDescent="0.2">
      <c r="Q3786" s="76"/>
      <c r="S3786" s="76"/>
      <c r="T3786" s="76"/>
      <c r="U3786" s="76"/>
      <c r="V3786" s="76"/>
      <c r="X3786" s="91"/>
      <c r="Y3786" s="91"/>
    </row>
    <row r="3787" spans="17:25" x14ac:dyDescent="0.2">
      <c r="Q3787" s="76"/>
      <c r="S3787" s="76"/>
      <c r="T3787" s="76"/>
      <c r="U3787" s="76"/>
      <c r="V3787" s="76"/>
      <c r="X3787" s="91"/>
      <c r="Y3787" s="91"/>
    </row>
    <row r="3788" spans="17:25" x14ac:dyDescent="0.2">
      <c r="Q3788" s="76"/>
      <c r="S3788" s="76"/>
      <c r="T3788" s="76"/>
      <c r="U3788" s="76"/>
      <c r="V3788" s="76"/>
      <c r="X3788" s="91"/>
      <c r="Y3788" s="91"/>
    </row>
    <row r="3789" spans="17:25" x14ac:dyDescent="0.2">
      <c r="Q3789" s="76"/>
      <c r="S3789" s="76"/>
      <c r="T3789" s="76"/>
      <c r="U3789" s="76"/>
      <c r="V3789" s="76"/>
      <c r="X3789" s="91"/>
      <c r="Y3789" s="91"/>
    </row>
    <row r="3790" spans="17:25" x14ac:dyDescent="0.2">
      <c r="Q3790" s="76"/>
      <c r="S3790" s="76"/>
      <c r="T3790" s="76"/>
      <c r="U3790" s="76"/>
      <c r="V3790" s="76"/>
      <c r="X3790" s="91"/>
      <c r="Y3790" s="91"/>
    </row>
    <row r="3791" spans="17:25" x14ac:dyDescent="0.2">
      <c r="Q3791" s="76"/>
      <c r="S3791" s="76"/>
      <c r="T3791" s="76"/>
      <c r="U3791" s="76"/>
      <c r="V3791" s="76"/>
      <c r="X3791" s="91"/>
      <c r="Y3791" s="91"/>
    </row>
    <row r="3792" spans="17:25" x14ac:dyDescent="0.2">
      <c r="Q3792" s="76"/>
      <c r="S3792" s="76"/>
      <c r="T3792" s="76"/>
      <c r="U3792" s="76"/>
      <c r="V3792" s="76"/>
      <c r="X3792" s="91"/>
      <c r="Y3792" s="91"/>
    </row>
    <row r="3793" spans="17:25" x14ac:dyDescent="0.2">
      <c r="Q3793" s="76"/>
      <c r="S3793" s="76"/>
      <c r="T3793" s="76"/>
      <c r="U3793" s="76"/>
      <c r="V3793" s="76"/>
      <c r="X3793" s="91"/>
      <c r="Y3793" s="91"/>
    </row>
    <row r="3794" spans="17:25" x14ac:dyDescent="0.2">
      <c r="Q3794" s="76"/>
      <c r="S3794" s="76"/>
      <c r="T3794" s="76"/>
      <c r="U3794" s="76"/>
      <c r="V3794" s="76"/>
      <c r="X3794" s="91"/>
      <c r="Y3794" s="91"/>
    </row>
    <row r="3795" spans="17:25" x14ac:dyDescent="0.2">
      <c r="Q3795" s="76"/>
      <c r="S3795" s="76"/>
      <c r="T3795" s="76"/>
      <c r="U3795" s="76"/>
      <c r="V3795" s="76"/>
      <c r="X3795" s="91"/>
      <c r="Y3795" s="91"/>
    </row>
    <row r="3796" spans="17:25" x14ac:dyDescent="0.2">
      <c r="Q3796" s="76"/>
      <c r="S3796" s="76"/>
      <c r="T3796" s="76"/>
      <c r="U3796" s="76"/>
      <c r="V3796" s="76"/>
      <c r="X3796" s="91"/>
      <c r="Y3796" s="91"/>
    </row>
    <row r="3797" spans="17:25" x14ac:dyDescent="0.2">
      <c r="Q3797" s="76"/>
      <c r="S3797" s="76"/>
      <c r="T3797" s="76"/>
      <c r="U3797" s="76"/>
      <c r="V3797" s="76"/>
      <c r="X3797" s="91"/>
      <c r="Y3797" s="91"/>
    </row>
    <row r="3798" spans="17:25" x14ac:dyDescent="0.2">
      <c r="Q3798" s="76"/>
      <c r="S3798" s="76"/>
      <c r="T3798" s="76"/>
      <c r="U3798" s="76"/>
      <c r="V3798" s="76"/>
      <c r="X3798" s="91"/>
      <c r="Y3798" s="91"/>
    </row>
    <row r="3799" spans="17:25" x14ac:dyDescent="0.2">
      <c r="Q3799" s="76"/>
      <c r="S3799" s="76"/>
      <c r="T3799" s="76"/>
      <c r="U3799" s="76"/>
      <c r="V3799" s="76"/>
      <c r="X3799" s="91"/>
      <c r="Y3799" s="91"/>
    </row>
    <row r="3800" spans="17:25" x14ac:dyDescent="0.2">
      <c r="Q3800" s="76"/>
      <c r="S3800" s="76"/>
      <c r="T3800" s="76"/>
      <c r="U3800" s="76"/>
      <c r="V3800" s="76"/>
      <c r="X3800" s="91"/>
      <c r="Y3800" s="91"/>
    </row>
    <row r="3801" spans="17:25" x14ac:dyDescent="0.2">
      <c r="Q3801" s="76"/>
      <c r="S3801" s="76"/>
      <c r="T3801" s="76"/>
      <c r="U3801" s="76"/>
      <c r="V3801" s="76"/>
      <c r="X3801" s="91"/>
      <c r="Y3801" s="91"/>
    </row>
    <row r="3802" spans="17:25" x14ac:dyDescent="0.2">
      <c r="Q3802" s="76"/>
      <c r="S3802" s="76"/>
      <c r="T3802" s="76"/>
      <c r="U3802" s="76"/>
      <c r="V3802" s="76"/>
      <c r="X3802" s="91"/>
      <c r="Y3802" s="91"/>
    </row>
    <row r="3803" spans="17:25" x14ac:dyDescent="0.2">
      <c r="Q3803" s="76"/>
      <c r="S3803" s="76"/>
      <c r="T3803" s="76"/>
      <c r="U3803" s="76"/>
      <c r="V3803" s="76"/>
      <c r="X3803" s="91"/>
      <c r="Y3803" s="91"/>
    </row>
    <row r="3804" spans="17:25" x14ac:dyDescent="0.2">
      <c r="Q3804" s="76"/>
      <c r="S3804" s="76"/>
      <c r="T3804" s="76"/>
      <c r="U3804" s="76"/>
      <c r="V3804" s="76"/>
      <c r="X3804" s="91"/>
      <c r="Y3804" s="91"/>
    </row>
    <row r="3805" spans="17:25" x14ac:dyDescent="0.2">
      <c r="Q3805" s="76"/>
      <c r="S3805" s="76"/>
      <c r="T3805" s="76"/>
      <c r="U3805" s="76"/>
      <c r="V3805" s="76"/>
      <c r="X3805" s="91"/>
      <c r="Y3805" s="91"/>
    </row>
    <row r="3806" spans="17:25" x14ac:dyDescent="0.2">
      <c r="Q3806" s="76"/>
      <c r="S3806" s="76"/>
      <c r="T3806" s="76"/>
      <c r="U3806" s="76"/>
      <c r="V3806" s="76"/>
      <c r="X3806" s="91"/>
      <c r="Y3806" s="91"/>
    </row>
    <row r="3807" spans="17:25" x14ac:dyDescent="0.2">
      <c r="Q3807" s="76"/>
      <c r="S3807" s="76"/>
      <c r="T3807" s="76"/>
      <c r="U3807" s="76"/>
      <c r="V3807" s="76"/>
      <c r="X3807" s="91"/>
      <c r="Y3807" s="91"/>
    </row>
    <row r="3808" spans="17:25" x14ac:dyDescent="0.2">
      <c r="Q3808" s="76"/>
      <c r="S3808" s="76"/>
      <c r="T3808" s="76"/>
      <c r="U3808" s="76"/>
      <c r="V3808" s="76"/>
      <c r="X3808" s="91"/>
      <c r="Y3808" s="91"/>
    </row>
    <row r="3809" spans="17:25" x14ac:dyDescent="0.2">
      <c r="Q3809" s="76"/>
      <c r="S3809" s="76"/>
      <c r="T3809" s="76"/>
      <c r="U3809" s="76"/>
      <c r="V3809" s="76"/>
      <c r="X3809" s="91"/>
      <c r="Y3809" s="91"/>
    </row>
    <row r="3810" spans="17:25" x14ac:dyDescent="0.2">
      <c r="Q3810" s="76"/>
      <c r="S3810" s="76"/>
      <c r="T3810" s="76"/>
      <c r="U3810" s="76"/>
      <c r="V3810" s="76"/>
      <c r="X3810" s="91"/>
      <c r="Y3810" s="91"/>
    </row>
    <row r="3811" spans="17:25" x14ac:dyDescent="0.2">
      <c r="Q3811" s="76"/>
      <c r="S3811" s="76"/>
      <c r="T3811" s="76"/>
      <c r="U3811" s="76"/>
      <c r="V3811" s="76"/>
      <c r="X3811" s="91"/>
      <c r="Y3811" s="91"/>
    </row>
    <row r="3812" spans="17:25" x14ac:dyDescent="0.2">
      <c r="Q3812" s="76"/>
      <c r="S3812" s="76"/>
      <c r="T3812" s="76"/>
      <c r="U3812" s="76"/>
      <c r="V3812" s="76"/>
      <c r="X3812" s="91"/>
      <c r="Y3812" s="91"/>
    </row>
    <row r="3813" spans="17:25" x14ac:dyDescent="0.2">
      <c r="Q3813" s="76"/>
      <c r="S3813" s="76"/>
      <c r="T3813" s="76"/>
      <c r="U3813" s="76"/>
      <c r="V3813" s="76"/>
      <c r="X3813" s="91"/>
      <c r="Y3813" s="91"/>
    </row>
    <row r="3814" spans="17:25" x14ac:dyDescent="0.2">
      <c r="Q3814" s="76"/>
      <c r="S3814" s="76"/>
      <c r="T3814" s="76"/>
      <c r="U3814" s="76"/>
      <c r="V3814" s="76"/>
      <c r="X3814" s="91"/>
      <c r="Y3814" s="91"/>
    </row>
    <row r="3815" spans="17:25" x14ac:dyDescent="0.2">
      <c r="Q3815" s="76"/>
      <c r="S3815" s="76"/>
      <c r="T3815" s="76"/>
      <c r="U3815" s="76"/>
      <c r="V3815" s="76"/>
      <c r="X3815" s="91"/>
      <c r="Y3815" s="91"/>
    </row>
    <row r="3816" spans="17:25" x14ac:dyDescent="0.2">
      <c r="Q3816" s="76"/>
      <c r="S3816" s="76"/>
      <c r="T3816" s="76"/>
      <c r="U3816" s="76"/>
      <c r="V3816" s="76"/>
      <c r="X3816" s="91"/>
      <c r="Y3816" s="91"/>
    </row>
    <row r="3817" spans="17:25" x14ac:dyDescent="0.2">
      <c r="Q3817" s="76"/>
      <c r="S3817" s="76"/>
      <c r="T3817" s="76"/>
      <c r="U3817" s="76"/>
      <c r="V3817" s="76"/>
      <c r="X3817" s="91"/>
      <c r="Y3817" s="91"/>
    </row>
    <row r="3818" spans="17:25" x14ac:dyDescent="0.2">
      <c r="Q3818" s="76"/>
      <c r="S3818" s="76"/>
      <c r="T3818" s="76"/>
      <c r="U3818" s="76"/>
      <c r="V3818" s="76"/>
      <c r="X3818" s="91"/>
      <c r="Y3818" s="91"/>
    </row>
    <row r="3819" spans="17:25" x14ac:dyDescent="0.2">
      <c r="Q3819" s="76"/>
      <c r="S3819" s="76"/>
      <c r="T3819" s="76"/>
      <c r="U3819" s="76"/>
      <c r="V3819" s="76"/>
      <c r="X3819" s="91"/>
      <c r="Y3819" s="91"/>
    </row>
    <row r="3820" spans="17:25" x14ac:dyDescent="0.2">
      <c r="Q3820" s="76"/>
      <c r="S3820" s="76"/>
      <c r="T3820" s="76"/>
      <c r="U3820" s="76"/>
      <c r="V3820" s="76"/>
      <c r="X3820" s="91"/>
      <c r="Y3820" s="91"/>
    </row>
    <row r="3821" spans="17:25" x14ac:dyDescent="0.2">
      <c r="Q3821" s="76"/>
      <c r="S3821" s="76"/>
      <c r="T3821" s="76"/>
      <c r="U3821" s="76"/>
      <c r="V3821" s="76"/>
      <c r="X3821" s="91"/>
      <c r="Y3821" s="91"/>
    </row>
    <row r="3822" spans="17:25" x14ac:dyDescent="0.2">
      <c r="Q3822" s="76"/>
      <c r="S3822" s="76"/>
      <c r="T3822" s="76"/>
      <c r="U3822" s="76"/>
      <c r="V3822" s="76"/>
      <c r="X3822" s="91"/>
      <c r="Y3822" s="91"/>
    </row>
    <row r="3823" spans="17:25" x14ac:dyDescent="0.2">
      <c r="Q3823" s="76"/>
      <c r="S3823" s="76"/>
      <c r="T3823" s="76"/>
      <c r="U3823" s="76"/>
      <c r="V3823" s="76"/>
      <c r="X3823" s="91"/>
      <c r="Y3823" s="91"/>
    </row>
    <row r="3824" spans="17:25" x14ac:dyDescent="0.2">
      <c r="Q3824" s="76"/>
      <c r="S3824" s="76"/>
      <c r="T3824" s="76"/>
      <c r="U3824" s="76"/>
      <c r="V3824" s="76"/>
      <c r="X3824" s="91"/>
      <c r="Y3824" s="91"/>
    </row>
    <row r="3825" spans="17:25" x14ac:dyDescent="0.2">
      <c r="Q3825" s="76"/>
      <c r="S3825" s="76"/>
      <c r="T3825" s="76"/>
      <c r="U3825" s="76"/>
      <c r="V3825" s="76"/>
      <c r="X3825" s="91"/>
      <c r="Y3825" s="91"/>
    </row>
    <row r="3826" spans="17:25" x14ac:dyDescent="0.2">
      <c r="Q3826" s="76"/>
      <c r="S3826" s="76"/>
      <c r="T3826" s="76"/>
      <c r="U3826" s="76"/>
      <c r="V3826" s="76"/>
      <c r="X3826" s="91"/>
      <c r="Y3826" s="91"/>
    </row>
    <row r="3827" spans="17:25" x14ac:dyDescent="0.2">
      <c r="Q3827" s="76"/>
      <c r="S3827" s="76"/>
      <c r="T3827" s="76"/>
      <c r="U3827" s="76"/>
      <c r="V3827" s="76"/>
      <c r="X3827" s="91"/>
      <c r="Y3827" s="91"/>
    </row>
    <row r="3828" spans="17:25" x14ac:dyDescent="0.2">
      <c r="Q3828" s="76"/>
      <c r="S3828" s="76"/>
      <c r="T3828" s="76"/>
      <c r="U3828" s="76"/>
      <c r="V3828" s="76"/>
      <c r="X3828" s="91"/>
      <c r="Y3828" s="91"/>
    </row>
    <row r="3829" spans="17:25" x14ac:dyDescent="0.2">
      <c r="Q3829" s="76"/>
      <c r="S3829" s="76"/>
      <c r="T3829" s="76"/>
      <c r="U3829" s="76"/>
      <c r="V3829" s="76"/>
      <c r="X3829" s="91"/>
      <c r="Y3829" s="91"/>
    </row>
    <row r="3830" spans="17:25" x14ac:dyDescent="0.2">
      <c r="Q3830" s="76"/>
      <c r="S3830" s="76"/>
      <c r="T3830" s="76"/>
      <c r="U3830" s="76"/>
      <c r="V3830" s="76"/>
      <c r="X3830" s="91"/>
      <c r="Y3830" s="91"/>
    </row>
    <row r="3831" spans="17:25" x14ac:dyDescent="0.2">
      <c r="Q3831" s="76"/>
      <c r="S3831" s="76"/>
      <c r="T3831" s="76"/>
      <c r="U3831" s="76"/>
      <c r="V3831" s="76"/>
      <c r="X3831" s="91"/>
      <c r="Y3831" s="91"/>
    </row>
    <row r="3832" spans="17:25" x14ac:dyDescent="0.2">
      <c r="Q3832" s="76"/>
      <c r="S3832" s="76"/>
      <c r="T3832" s="76"/>
      <c r="U3832" s="76"/>
      <c r="V3832" s="76"/>
      <c r="X3832" s="91"/>
      <c r="Y3832" s="91"/>
    </row>
    <row r="3833" spans="17:25" x14ac:dyDescent="0.2">
      <c r="Q3833" s="76"/>
      <c r="S3833" s="76"/>
      <c r="T3833" s="76"/>
      <c r="U3833" s="76"/>
      <c r="V3833" s="76"/>
      <c r="X3833" s="91"/>
      <c r="Y3833" s="91"/>
    </row>
    <row r="3834" spans="17:25" x14ac:dyDescent="0.2">
      <c r="Q3834" s="76"/>
      <c r="S3834" s="76"/>
      <c r="T3834" s="76"/>
      <c r="U3834" s="76"/>
      <c r="V3834" s="76"/>
      <c r="X3834" s="91"/>
      <c r="Y3834" s="91"/>
    </row>
    <row r="3835" spans="17:25" x14ac:dyDescent="0.2">
      <c r="Q3835" s="76"/>
      <c r="S3835" s="76"/>
      <c r="T3835" s="76"/>
      <c r="U3835" s="76"/>
      <c r="V3835" s="76"/>
      <c r="X3835" s="91"/>
      <c r="Y3835" s="91"/>
    </row>
    <row r="3836" spans="17:25" x14ac:dyDescent="0.2">
      <c r="Q3836" s="76"/>
      <c r="S3836" s="76"/>
      <c r="T3836" s="76"/>
      <c r="U3836" s="76"/>
      <c r="V3836" s="76"/>
      <c r="X3836" s="91"/>
      <c r="Y3836" s="91"/>
    </row>
    <row r="3837" spans="17:25" x14ac:dyDescent="0.2">
      <c r="Q3837" s="76"/>
      <c r="S3837" s="76"/>
      <c r="T3837" s="76"/>
      <c r="U3837" s="76"/>
      <c r="V3837" s="76"/>
      <c r="X3837" s="91"/>
      <c r="Y3837" s="91"/>
    </row>
    <row r="3838" spans="17:25" x14ac:dyDescent="0.2">
      <c r="Q3838" s="76"/>
      <c r="S3838" s="76"/>
      <c r="T3838" s="76"/>
      <c r="U3838" s="76"/>
      <c r="V3838" s="76"/>
      <c r="X3838" s="91"/>
      <c r="Y3838" s="91"/>
    </row>
    <row r="3839" spans="17:25" x14ac:dyDescent="0.2">
      <c r="Q3839" s="76"/>
      <c r="S3839" s="76"/>
      <c r="T3839" s="76"/>
      <c r="U3839" s="76"/>
      <c r="V3839" s="76"/>
      <c r="X3839" s="91"/>
      <c r="Y3839" s="91"/>
    </row>
    <row r="3840" spans="17:25" x14ac:dyDescent="0.2">
      <c r="Q3840" s="76"/>
      <c r="S3840" s="76"/>
      <c r="T3840" s="76"/>
      <c r="U3840" s="76"/>
      <c r="V3840" s="76"/>
      <c r="X3840" s="91"/>
      <c r="Y3840" s="91"/>
    </row>
    <row r="3841" spans="17:25" x14ac:dyDescent="0.2">
      <c r="Q3841" s="76"/>
      <c r="S3841" s="76"/>
      <c r="T3841" s="76"/>
      <c r="U3841" s="76"/>
      <c r="V3841" s="76"/>
      <c r="X3841" s="91"/>
      <c r="Y3841" s="91"/>
    </row>
    <row r="3842" spans="17:25" x14ac:dyDescent="0.2">
      <c r="Q3842" s="76"/>
      <c r="S3842" s="76"/>
      <c r="T3842" s="76"/>
      <c r="U3842" s="76"/>
      <c r="V3842" s="76"/>
      <c r="X3842" s="91"/>
      <c r="Y3842" s="91"/>
    </row>
    <row r="3843" spans="17:25" x14ac:dyDescent="0.2">
      <c r="Q3843" s="76"/>
      <c r="S3843" s="76"/>
      <c r="T3843" s="76"/>
      <c r="U3843" s="76"/>
      <c r="V3843" s="76"/>
      <c r="X3843" s="91"/>
      <c r="Y3843" s="91"/>
    </row>
    <row r="3844" spans="17:25" x14ac:dyDescent="0.2">
      <c r="Q3844" s="76"/>
      <c r="S3844" s="76"/>
      <c r="T3844" s="76"/>
      <c r="U3844" s="76"/>
      <c r="V3844" s="76"/>
      <c r="X3844" s="91"/>
      <c r="Y3844" s="91"/>
    </row>
    <row r="3845" spans="17:25" x14ac:dyDescent="0.2">
      <c r="Q3845" s="76"/>
      <c r="S3845" s="76"/>
      <c r="T3845" s="76"/>
      <c r="U3845" s="76"/>
      <c r="V3845" s="76"/>
      <c r="X3845" s="91"/>
      <c r="Y3845" s="91"/>
    </row>
    <row r="3846" spans="17:25" x14ac:dyDescent="0.2">
      <c r="Q3846" s="76"/>
      <c r="S3846" s="76"/>
      <c r="T3846" s="76"/>
      <c r="U3846" s="76"/>
      <c r="V3846" s="76"/>
      <c r="X3846" s="91"/>
      <c r="Y3846" s="91"/>
    </row>
    <row r="3847" spans="17:25" x14ac:dyDescent="0.2">
      <c r="Q3847" s="76"/>
      <c r="S3847" s="76"/>
      <c r="T3847" s="76"/>
      <c r="U3847" s="76"/>
      <c r="V3847" s="76"/>
      <c r="X3847" s="91"/>
      <c r="Y3847" s="91"/>
    </row>
    <row r="3848" spans="17:25" x14ac:dyDescent="0.2">
      <c r="Q3848" s="76"/>
      <c r="S3848" s="76"/>
      <c r="T3848" s="76"/>
      <c r="U3848" s="76"/>
      <c r="V3848" s="76"/>
      <c r="X3848" s="91"/>
      <c r="Y3848" s="91"/>
    </row>
    <row r="3849" spans="17:25" x14ac:dyDescent="0.2">
      <c r="Q3849" s="76"/>
      <c r="S3849" s="76"/>
      <c r="T3849" s="76"/>
      <c r="U3849" s="76"/>
      <c r="V3849" s="76"/>
      <c r="X3849" s="91"/>
      <c r="Y3849" s="91"/>
    </row>
    <row r="3850" spans="17:25" x14ac:dyDescent="0.2">
      <c r="Q3850" s="76"/>
      <c r="S3850" s="76"/>
      <c r="T3850" s="76"/>
      <c r="U3850" s="76"/>
      <c r="V3850" s="76"/>
      <c r="X3850" s="91"/>
      <c r="Y3850" s="91"/>
    </row>
    <row r="3851" spans="17:25" x14ac:dyDescent="0.2">
      <c r="Q3851" s="76"/>
      <c r="S3851" s="76"/>
      <c r="T3851" s="76"/>
      <c r="U3851" s="76"/>
      <c r="V3851" s="76"/>
      <c r="X3851" s="91"/>
      <c r="Y3851" s="91"/>
    </row>
    <row r="3852" spans="17:25" x14ac:dyDescent="0.2">
      <c r="Q3852" s="76"/>
      <c r="S3852" s="76"/>
      <c r="T3852" s="76"/>
      <c r="U3852" s="76"/>
      <c r="V3852" s="76"/>
      <c r="X3852" s="91"/>
      <c r="Y3852" s="91"/>
    </row>
    <row r="3853" spans="17:25" x14ac:dyDescent="0.2">
      <c r="Q3853" s="76"/>
      <c r="S3853" s="76"/>
      <c r="T3853" s="76"/>
      <c r="U3853" s="76"/>
      <c r="V3853" s="76"/>
      <c r="X3853" s="91"/>
      <c r="Y3853" s="91"/>
    </row>
    <row r="3854" spans="17:25" x14ac:dyDescent="0.2">
      <c r="Q3854" s="76"/>
      <c r="S3854" s="76"/>
      <c r="T3854" s="76"/>
      <c r="U3854" s="76"/>
      <c r="V3854" s="76"/>
      <c r="X3854" s="91"/>
      <c r="Y3854" s="91"/>
    </row>
    <row r="3855" spans="17:25" x14ac:dyDescent="0.2">
      <c r="Q3855" s="76"/>
      <c r="S3855" s="76"/>
      <c r="T3855" s="76"/>
      <c r="U3855" s="76"/>
      <c r="V3855" s="76"/>
      <c r="X3855" s="91"/>
      <c r="Y3855" s="91"/>
    </row>
    <row r="3856" spans="17:25" x14ac:dyDescent="0.2">
      <c r="Q3856" s="76"/>
      <c r="S3856" s="76"/>
      <c r="T3856" s="76"/>
      <c r="U3856" s="76"/>
      <c r="V3856" s="76"/>
      <c r="X3856" s="91"/>
      <c r="Y3856" s="91"/>
    </row>
    <row r="3857" spans="17:25" x14ac:dyDescent="0.2">
      <c r="Q3857" s="76"/>
      <c r="S3857" s="76"/>
      <c r="T3857" s="76"/>
      <c r="U3857" s="76"/>
      <c r="V3857" s="76"/>
      <c r="X3857" s="91"/>
      <c r="Y3857" s="91"/>
    </row>
    <row r="3858" spans="17:25" x14ac:dyDescent="0.2">
      <c r="Q3858" s="76"/>
      <c r="S3858" s="76"/>
      <c r="T3858" s="76"/>
      <c r="U3858" s="76"/>
      <c r="V3858" s="76"/>
      <c r="X3858" s="91"/>
      <c r="Y3858" s="91"/>
    </row>
    <row r="3859" spans="17:25" x14ac:dyDescent="0.2">
      <c r="Q3859" s="76"/>
      <c r="S3859" s="76"/>
      <c r="T3859" s="76"/>
      <c r="U3859" s="76"/>
      <c r="V3859" s="76"/>
      <c r="X3859" s="91"/>
      <c r="Y3859" s="91"/>
    </row>
    <row r="3860" spans="17:25" x14ac:dyDescent="0.2">
      <c r="Q3860" s="76"/>
      <c r="S3860" s="76"/>
      <c r="T3860" s="76"/>
      <c r="U3860" s="76"/>
      <c r="V3860" s="76"/>
      <c r="X3860" s="91"/>
      <c r="Y3860" s="91"/>
    </row>
    <row r="3861" spans="17:25" x14ac:dyDescent="0.2">
      <c r="Q3861" s="76"/>
      <c r="S3861" s="76"/>
      <c r="T3861" s="76"/>
      <c r="U3861" s="76"/>
      <c r="V3861" s="76"/>
      <c r="X3861" s="91"/>
      <c r="Y3861" s="91"/>
    </row>
    <row r="3862" spans="17:25" x14ac:dyDescent="0.2">
      <c r="Q3862" s="76"/>
      <c r="S3862" s="76"/>
      <c r="T3862" s="76"/>
      <c r="U3862" s="76"/>
      <c r="V3862" s="76"/>
      <c r="X3862" s="91"/>
      <c r="Y3862" s="91"/>
    </row>
    <row r="3863" spans="17:25" x14ac:dyDescent="0.2">
      <c r="Q3863" s="76"/>
      <c r="S3863" s="76"/>
      <c r="T3863" s="76"/>
      <c r="U3863" s="76"/>
      <c r="V3863" s="76"/>
      <c r="X3863" s="91"/>
      <c r="Y3863" s="91"/>
    </row>
    <row r="3864" spans="17:25" x14ac:dyDescent="0.2">
      <c r="Q3864" s="76"/>
      <c r="S3864" s="76"/>
      <c r="T3864" s="76"/>
      <c r="U3864" s="76"/>
      <c r="V3864" s="76"/>
      <c r="X3864" s="91"/>
      <c r="Y3864" s="91"/>
    </row>
    <row r="3865" spans="17:25" x14ac:dyDescent="0.2">
      <c r="Q3865" s="76"/>
      <c r="S3865" s="76"/>
      <c r="T3865" s="76"/>
      <c r="U3865" s="76"/>
      <c r="V3865" s="76"/>
      <c r="X3865" s="91"/>
      <c r="Y3865" s="91"/>
    </row>
    <row r="3866" spans="17:25" x14ac:dyDescent="0.2">
      <c r="Q3866" s="76"/>
      <c r="S3866" s="76"/>
      <c r="T3866" s="76"/>
      <c r="U3866" s="76"/>
      <c r="V3866" s="76"/>
      <c r="X3866" s="91"/>
      <c r="Y3866" s="91"/>
    </row>
    <row r="3867" spans="17:25" x14ac:dyDescent="0.2">
      <c r="Q3867" s="76"/>
      <c r="S3867" s="76"/>
      <c r="T3867" s="76"/>
      <c r="U3867" s="76"/>
      <c r="V3867" s="76"/>
      <c r="X3867" s="91"/>
      <c r="Y3867" s="91"/>
    </row>
    <row r="3868" spans="17:25" x14ac:dyDescent="0.2">
      <c r="Q3868" s="76"/>
      <c r="S3868" s="76"/>
      <c r="T3868" s="76"/>
      <c r="U3868" s="76"/>
      <c r="V3868" s="76"/>
      <c r="X3868" s="91"/>
      <c r="Y3868" s="91"/>
    </row>
    <row r="3869" spans="17:25" x14ac:dyDescent="0.2">
      <c r="Q3869" s="76"/>
      <c r="S3869" s="76"/>
      <c r="T3869" s="76"/>
      <c r="U3869" s="76"/>
      <c r="V3869" s="76"/>
      <c r="X3869" s="91"/>
      <c r="Y3869" s="91"/>
    </row>
    <row r="3870" spans="17:25" x14ac:dyDescent="0.2">
      <c r="Q3870" s="76"/>
      <c r="S3870" s="76"/>
      <c r="T3870" s="76"/>
      <c r="U3870" s="76"/>
      <c r="V3870" s="76"/>
      <c r="X3870" s="91"/>
      <c r="Y3870" s="91"/>
    </row>
    <row r="3871" spans="17:25" x14ac:dyDescent="0.2">
      <c r="Q3871" s="76"/>
      <c r="S3871" s="76"/>
      <c r="T3871" s="76"/>
      <c r="U3871" s="76"/>
      <c r="V3871" s="76"/>
      <c r="X3871" s="91"/>
      <c r="Y3871" s="91"/>
    </row>
    <row r="3872" spans="17:25" x14ac:dyDescent="0.2">
      <c r="Q3872" s="76"/>
      <c r="S3872" s="76"/>
      <c r="T3872" s="76"/>
      <c r="U3872" s="76"/>
      <c r="V3872" s="76"/>
      <c r="X3872" s="91"/>
      <c r="Y3872" s="91"/>
    </row>
    <row r="3873" spans="17:25" x14ac:dyDescent="0.2">
      <c r="Q3873" s="76"/>
      <c r="S3873" s="76"/>
      <c r="T3873" s="76"/>
      <c r="U3873" s="76"/>
      <c r="V3873" s="76"/>
      <c r="X3873" s="91"/>
      <c r="Y3873" s="91"/>
    </row>
    <row r="3874" spans="17:25" x14ac:dyDescent="0.2">
      <c r="Q3874" s="76"/>
      <c r="S3874" s="76"/>
      <c r="T3874" s="76"/>
      <c r="U3874" s="76"/>
      <c r="V3874" s="76"/>
      <c r="X3874" s="91"/>
      <c r="Y3874" s="91"/>
    </row>
    <row r="3875" spans="17:25" x14ac:dyDescent="0.2">
      <c r="Q3875" s="76"/>
      <c r="S3875" s="76"/>
      <c r="T3875" s="76"/>
      <c r="U3875" s="76"/>
      <c r="V3875" s="76"/>
      <c r="X3875" s="91"/>
      <c r="Y3875" s="91"/>
    </row>
    <row r="3876" spans="17:25" x14ac:dyDescent="0.2">
      <c r="Q3876" s="76"/>
      <c r="S3876" s="76"/>
      <c r="T3876" s="76"/>
      <c r="U3876" s="76"/>
      <c r="V3876" s="76"/>
      <c r="X3876" s="91"/>
      <c r="Y3876" s="91"/>
    </row>
    <row r="3877" spans="17:25" x14ac:dyDescent="0.2">
      <c r="Q3877" s="76"/>
      <c r="S3877" s="76"/>
      <c r="T3877" s="76"/>
      <c r="U3877" s="76"/>
      <c r="V3877" s="76"/>
      <c r="X3877" s="91"/>
      <c r="Y3877" s="91"/>
    </row>
    <row r="3878" spans="17:25" x14ac:dyDescent="0.2">
      <c r="Q3878" s="76"/>
      <c r="S3878" s="76"/>
      <c r="T3878" s="76"/>
      <c r="U3878" s="76"/>
      <c r="V3878" s="76"/>
      <c r="X3878" s="91"/>
      <c r="Y3878" s="91"/>
    </row>
    <row r="3879" spans="17:25" x14ac:dyDescent="0.2">
      <c r="Q3879" s="76"/>
      <c r="S3879" s="76"/>
      <c r="T3879" s="76"/>
      <c r="U3879" s="76"/>
      <c r="V3879" s="76"/>
      <c r="X3879" s="91"/>
      <c r="Y3879" s="91"/>
    </row>
    <row r="3880" spans="17:25" x14ac:dyDescent="0.2">
      <c r="Q3880" s="76"/>
      <c r="S3880" s="76"/>
      <c r="T3880" s="76"/>
      <c r="U3880" s="76"/>
      <c r="V3880" s="76"/>
      <c r="X3880" s="91"/>
      <c r="Y3880" s="91"/>
    </row>
    <row r="3881" spans="17:25" x14ac:dyDescent="0.2">
      <c r="Q3881" s="76"/>
      <c r="S3881" s="76"/>
      <c r="T3881" s="76"/>
      <c r="U3881" s="76"/>
      <c r="V3881" s="76"/>
      <c r="X3881" s="91"/>
      <c r="Y3881" s="91"/>
    </row>
    <row r="3882" spans="17:25" x14ac:dyDescent="0.2">
      <c r="Q3882" s="76"/>
      <c r="S3882" s="76"/>
      <c r="T3882" s="76"/>
      <c r="U3882" s="76"/>
      <c r="V3882" s="76"/>
      <c r="X3882" s="91"/>
      <c r="Y3882" s="91"/>
    </row>
    <row r="3883" spans="17:25" x14ac:dyDescent="0.2">
      <c r="Q3883" s="76"/>
      <c r="S3883" s="76"/>
      <c r="T3883" s="76"/>
      <c r="U3883" s="76"/>
      <c r="V3883" s="76"/>
      <c r="X3883" s="91"/>
      <c r="Y3883" s="91"/>
    </row>
    <row r="3884" spans="17:25" x14ac:dyDescent="0.2">
      <c r="Q3884" s="76"/>
      <c r="S3884" s="76"/>
      <c r="T3884" s="76"/>
      <c r="U3884" s="76"/>
      <c r="V3884" s="76"/>
      <c r="X3884" s="91"/>
      <c r="Y3884" s="91"/>
    </row>
    <row r="3885" spans="17:25" x14ac:dyDescent="0.2">
      <c r="Q3885" s="76"/>
      <c r="S3885" s="76"/>
      <c r="T3885" s="76"/>
      <c r="U3885" s="76"/>
      <c r="V3885" s="76"/>
      <c r="X3885" s="91"/>
      <c r="Y3885" s="91"/>
    </row>
    <row r="3886" spans="17:25" x14ac:dyDescent="0.2">
      <c r="Q3886" s="76"/>
      <c r="S3886" s="76"/>
      <c r="T3886" s="76"/>
      <c r="U3886" s="76"/>
      <c r="V3886" s="76"/>
      <c r="X3886" s="91"/>
      <c r="Y3886" s="91"/>
    </row>
    <row r="3887" spans="17:25" x14ac:dyDescent="0.2">
      <c r="Q3887" s="76"/>
      <c r="S3887" s="76"/>
      <c r="T3887" s="76"/>
      <c r="U3887" s="76"/>
      <c r="V3887" s="76"/>
      <c r="X3887" s="91"/>
      <c r="Y3887" s="91"/>
    </row>
    <row r="3888" spans="17:25" x14ac:dyDescent="0.2">
      <c r="Q3888" s="76"/>
      <c r="S3888" s="76"/>
      <c r="T3888" s="76"/>
      <c r="U3888" s="76"/>
      <c r="V3888" s="76"/>
      <c r="X3888" s="91"/>
      <c r="Y3888" s="91"/>
    </row>
    <row r="3889" spans="17:25" x14ac:dyDescent="0.2">
      <c r="Q3889" s="76"/>
      <c r="S3889" s="76"/>
      <c r="T3889" s="76"/>
      <c r="U3889" s="76"/>
      <c r="V3889" s="76"/>
      <c r="X3889" s="91"/>
      <c r="Y3889" s="91"/>
    </row>
    <row r="3890" spans="17:25" x14ac:dyDescent="0.2">
      <c r="Q3890" s="76"/>
      <c r="S3890" s="76"/>
      <c r="T3890" s="76"/>
      <c r="U3890" s="76"/>
      <c r="V3890" s="76"/>
      <c r="X3890" s="91"/>
      <c r="Y3890" s="91"/>
    </row>
    <row r="3891" spans="17:25" x14ac:dyDescent="0.2">
      <c r="Q3891" s="76"/>
      <c r="S3891" s="76"/>
      <c r="T3891" s="76"/>
      <c r="U3891" s="76"/>
      <c r="V3891" s="76"/>
      <c r="X3891" s="91"/>
      <c r="Y3891" s="91"/>
    </row>
    <row r="3892" spans="17:25" x14ac:dyDescent="0.2">
      <c r="Q3892" s="76"/>
      <c r="S3892" s="76"/>
      <c r="T3892" s="76"/>
      <c r="U3892" s="76"/>
      <c r="V3892" s="76"/>
      <c r="X3892" s="91"/>
      <c r="Y3892" s="91"/>
    </row>
    <row r="3893" spans="17:25" x14ac:dyDescent="0.2">
      <c r="Q3893" s="76"/>
      <c r="S3893" s="76"/>
      <c r="T3893" s="76"/>
      <c r="U3893" s="76"/>
      <c r="V3893" s="76"/>
      <c r="X3893" s="91"/>
      <c r="Y3893" s="91"/>
    </row>
    <row r="3894" spans="17:25" x14ac:dyDescent="0.2">
      <c r="Q3894" s="76"/>
      <c r="S3894" s="76"/>
      <c r="T3894" s="76"/>
      <c r="U3894" s="76"/>
      <c r="V3894" s="76"/>
      <c r="X3894" s="91"/>
      <c r="Y3894" s="91"/>
    </row>
    <row r="3895" spans="17:25" x14ac:dyDescent="0.2">
      <c r="Q3895" s="76"/>
      <c r="S3895" s="76"/>
      <c r="T3895" s="76"/>
      <c r="U3895" s="76"/>
      <c r="V3895" s="76"/>
      <c r="X3895" s="91"/>
      <c r="Y3895" s="91"/>
    </row>
    <row r="3896" spans="17:25" x14ac:dyDescent="0.2">
      <c r="Q3896" s="76"/>
      <c r="S3896" s="76"/>
      <c r="T3896" s="76"/>
      <c r="U3896" s="76"/>
      <c r="V3896" s="76"/>
      <c r="X3896" s="91"/>
      <c r="Y3896" s="91"/>
    </row>
    <row r="3897" spans="17:25" x14ac:dyDescent="0.2">
      <c r="Q3897" s="76"/>
      <c r="S3897" s="76"/>
      <c r="T3897" s="76"/>
      <c r="U3897" s="76"/>
      <c r="V3897" s="76"/>
      <c r="X3897" s="91"/>
      <c r="Y3897" s="91"/>
    </row>
    <row r="3898" spans="17:25" x14ac:dyDescent="0.2">
      <c r="Q3898" s="76"/>
      <c r="S3898" s="76"/>
      <c r="T3898" s="76"/>
      <c r="U3898" s="76"/>
      <c r="V3898" s="76"/>
      <c r="X3898" s="91"/>
      <c r="Y3898" s="91"/>
    </row>
    <row r="3899" spans="17:25" x14ac:dyDescent="0.2">
      <c r="Q3899" s="76"/>
      <c r="S3899" s="76"/>
      <c r="T3899" s="76"/>
      <c r="U3899" s="76"/>
      <c r="V3899" s="76"/>
      <c r="X3899" s="91"/>
      <c r="Y3899" s="91"/>
    </row>
    <row r="3900" spans="17:25" x14ac:dyDescent="0.2">
      <c r="Q3900" s="76"/>
      <c r="S3900" s="76"/>
      <c r="T3900" s="76"/>
      <c r="U3900" s="76"/>
      <c r="V3900" s="76"/>
      <c r="X3900" s="91"/>
      <c r="Y3900" s="91"/>
    </row>
    <row r="3901" spans="17:25" x14ac:dyDescent="0.2">
      <c r="Q3901" s="76"/>
      <c r="S3901" s="76"/>
      <c r="T3901" s="76"/>
      <c r="U3901" s="76"/>
      <c r="V3901" s="76"/>
      <c r="X3901" s="91"/>
      <c r="Y3901" s="91"/>
    </row>
    <row r="3902" spans="17:25" x14ac:dyDescent="0.2">
      <c r="Q3902" s="76"/>
      <c r="S3902" s="76"/>
      <c r="T3902" s="76"/>
      <c r="U3902" s="76"/>
      <c r="V3902" s="76"/>
      <c r="X3902" s="91"/>
      <c r="Y3902" s="91"/>
    </row>
    <row r="3903" spans="17:25" x14ac:dyDescent="0.2">
      <c r="Q3903" s="76"/>
      <c r="S3903" s="76"/>
      <c r="T3903" s="76"/>
      <c r="U3903" s="76"/>
      <c r="V3903" s="76"/>
      <c r="X3903" s="91"/>
      <c r="Y3903" s="91"/>
    </row>
    <row r="3904" spans="17:25" x14ac:dyDescent="0.2">
      <c r="Q3904" s="76"/>
      <c r="S3904" s="76"/>
      <c r="T3904" s="76"/>
      <c r="U3904" s="76"/>
      <c r="V3904" s="76"/>
      <c r="X3904" s="91"/>
      <c r="Y3904" s="91"/>
    </row>
    <row r="3905" spans="17:25" x14ac:dyDescent="0.2">
      <c r="Q3905" s="76"/>
      <c r="S3905" s="76"/>
      <c r="T3905" s="76"/>
      <c r="U3905" s="76"/>
      <c r="V3905" s="76"/>
      <c r="X3905" s="91"/>
      <c r="Y3905" s="91"/>
    </row>
    <row r="3906" spans="17:25" x14ac:dyDescent="0.2">
      <c r="Q3906" s="76"/>
      <c r="S3906" s="76"/>
      <c r="T3906" s="76"/>
      <c r="U3906" s="76"/>
      <c r="V3906" s="76"/>
      <c r="X3906" s="91"/>
      <c r="Y3906" s="91"/>
    </row>
    <row r="3907" spans="17:25" x14ac:dyDescent="0.2">
      <c r="Q3907" s="76"/>
      <c r="S3907" s="76"/>
      <c r="T3907" s="76"/>
      <c r="U3907" s="76"/>
      <c r="V3907" s="76"/>
      <c r="X3907" s="91"/>
      <c r="Y3907" s="91"/>
    </row>
    <row r="3908" spans="17:25" x14ac:dyDescent="0.2">
      <c r="Q3908" s="76"/>
      <c r="S3908" s="76"/>
      <c r="T3908" s="76"/>
      <c r="U3908" s="76"/>
      <c r="V3908" s="76"/>
      <c r="X3908" s="91"/>
      <c r="Y3908" s="91"/>
    </row>
    <row r="3909" spans="17:25" x14ac:dyDescent="0.2">
      <c r="Q3909" s="76"/>
      <c r="S3909" s="76"/>
      <c r="T3909" s="76"/>
      <c r="U3909" s="76"/>
      <c r="V3909" s="76"/>
      <c r="X3909" s="91"/>
      <c r="Y3909" s="91"/>
    </row>
    <row r="3910" spans="17:25" x14ac:dyDescent="0.2">
      <c r="Q3910" s="76"/>
      <c r="S3910" s="76"/>
      <c r="T3910" s="76"/>
      <c r="U3910" s="76"/>
      <c r="V3910" s="76"/>
      <c r="X3910" s="91"/>
      <c r="Y3910" s="91"/>
    </row>
    <row r="3911" spans="17:25" x14ac:dyDescent="0.2">
      <c r="Q3911" s="76"/>
      <c r="S3911" s="76"/>
      <c r="T3911" s="76"/>
      <c r="U3911" s="76"/>
      <c r="V3911" s="76"/>
      <c r="X3911" s="91"/>
      <c r="Y3911" s="91"/>
    </row>
    <row r="3912" spans="17:25" x14ac:dyDescent="0.2">
      <c r="Q3912" s="76"/>
      <c r="S3912" s="76"/>
      <c r="T3912" s="76"/>
      <c r="U3912" s="76"/>
      <c r="V3912" s="76"/>
      <c r="X3912" s="91"/>
      <c r="Y3912" s="91"/>
    </row>
    <row r="3913" spans="17:25" x14ac:dyDescent="0.2">
      <c r="Q3913" s="76"/>
      <c r="S3913" s="76"/>
      <c r="T3913" s="76"/>
      <c r="U3913" s="76"/>
      <c r="V3913" s="76"/>
      <c r="X3913" s="91"/>
      <c r="Y3913" s="91"/>
    </row>
    <row r="3914" spans="17:25" x14ac:dyDescent="0.2">
      <c r="Q3914" s="76"/>
      <c r="S3914" s="76"/>
      <c r="T3914" s="76"/>
      <c r="U3914" s="76"/>
      <c r="V3914" s="76"/>
      <c r="X3914" s="91"/>
      <c r="Y3914" s="91"/>
    </row>
    <row r="3915" spans="17:25" x14ac:dyDescent="0.2">
      <c r="Q3915" s="76"/>
      <c r="S3915" s="76"/>
      <c r="T3915" s="76"/>
      <c r="U3915" s="76"/>
      <c r="V3915" s="76"/>
      <c r="X3915" s="91"/>
      <c r="Y3915" s="91"/>
    </row>
    <row r="3916" spans="17:25" x14ac:dyDescent="0.2">
      <c r="Q3916" s="76"/>
      <c r="S3916" s="76"/>
      <c r="T3916" s="76"/>
      <c r="U3916" s="76"/>
      <c r="V3916" s="76"/>
      <c r="X3916" s="91"/>
      <c r="Y3916" s="91"/>
    </row>
    <row r="3917" spans="17:25" x14ac:dyDescent="0.2">
      <c r="Q3917" s="76"/>
      <c r="S3917" s="76"/>
      <c r="T3917" s="76"/>
      <c r="U3917" s="76"/>
      <c r="V3917" s="76"/>
      <c r="X3917" s="91"/>
      <c r="Y3917" s="91"/>
    </row>
    <row r="3918" spans="17:25" x14ac:dyDescent="0.2">
      <c r="Q3918" s="76"/>
      <c r="S3918" s="76"/>
      <c r="T3918" s="76"/>
      <c r="U3918" s="76"/>
      <c r="V3918" s="76"/>
      <c r="X3918" s="91"/>
      <c r="Y3918" s="91"/>
    </row>
    <row r="3919" spans="17:25" x14ac:dyDescent="0.2">
      <c r="Q3919" s="76"/>
      <c r="S3919" s="76"/>
      <c r="T3919" s="76"/>
      <c r="U3919" s="76"/>
      <c r="V3919" s="76"/>
      <c r="X3919" s="91"/>
      <c r="Y3919" s="91"/>
    </row>
    <row r="3920" spans="17:25" x14ac:dyDescent="0.2">
      <c r="Q3920" s="76"/>
      <c r="S3920" s="76"/>
      <c r="T3920" s="76"/>
      <c r="U3920" s="76"/>
      <c r="V3920" s="76"/>
      <c r="X3920" s="91"/>
      <c r="Y3920" s="91"/>
    </row>
    <row r="3921" spans="17:25" x14ac:dyDescent="0.2">
      <c r="Q3921" s="76"/>
      <c r="S3921" s="76"/>
      <c r="T3921" s="76"/>
      <c r="U3921" s="76"/>
      <c r="V3921" s="76"/>
      <c r="X3921" s="91"/>
      <c r="Y3921" s="91"/>
    </row>
    <row r="3922" spans="17:25" x14ac:dyDescent="0.2">
      <c r="Q3922" s="76"/>
      <c r="S3922" s="76"/>
      <c r="T3922" s="76"/>
      <c r="U3922" s="76"/>
      <c r="V3922" s="76"/>
      <c r="X3922" s="91"/>
      <c r="Y3922" s="91"/>
    </row>
    <row r="3923" spans="17:25" x14ac:dyDescent="0.2">
      <c r="Q3923" s="76"/>
      <c r="S3923" s="76"/>
      <c r="T3923" s="76"/>
      <c r="U3923" s="76"/>
      <c r="V3923" s="76"/>
      <c r="X3923" s="91"/>
      <c r="Y3923" s="91"/>
    </row>
    <row r="3924" spans="17:25" x14ac:dyDescent="0.2">
      <c r="Q3924" s="76"/>
      <c r="S3924" s="76"/>
      <c r="T3924" s="76"/>
      <c r="U3924" s="76"/>
      <c r="V3924" s="76"/>
      <c r="X3924" s="91"/>
      <c r="Y3924" s="91"/>
    </row>
    <row r="3925" spans="17:25" x14ac:dyDescent="0.2">
      <c r="Q3925" s="76"/>
      <c r="S3925" s="76"/>
      <c r="T3925" s="76"/>
      <c r="U3925" s="76"/>
      <c r="V3925" s="76"/>
      <c r="X3925" s="91"/>
      <c r="Y3925" s="91"/>
    </row>
    <row r="3926" spans="17:25" x14ac:dyDescent="0.2">
      <c r="Q3926" s="76"/>
      <c r="S3926" s="76"/>
      <c r="T3926" s="76"/>
      <c r="U3926" s="76"/>
      <c r="V3926" s="76"/>
      <c r="X3926" s="91"/>
      <c r="Y3926" s="91"/>
    </row>
    <row r="3927" spans="17:25" x14ac:dyDescent="0.2">
      <c r="Q3927" s="76"/>
      <c r="S3927" s="76"/>
      <c r="T3927" s="76"/>
      <c r="U3927" s="76"/>
      <c r="V3927" s="76"/>
      <c r="X3927" s="91"/>
      <c r="Y3927" s="91"/>
    </row>
    <row r="3928" spans="17:25" x14ac:dyDescent="0.2">
      <c r="Q3928" s="76"/>
      <c r="S3928" s="76"/>
      <c r="T3928" s="76"/>
      <c r="U3928" s="76"/>
      <c r="V3928" s="76"/>
      <c r="X3928" s="91"/>
      <c r="Y3928" s="91"/>
    </row>
    <row r="3929" spans="17:25" x14ac:dyDescent="0.2">
      <c r="Q3929" s="76"/>
      <c r="S3929" s="76"/>
      <c r="T3929" s="76"/>
      <c r="U3929" s="76"/>
      <c r="V3929" s="76"/>
      <c r="X3929" s="91"/>
      <c r="Y3929" s="91"/>
    </row>
    <row r="3930" spans="17:25" x14ac:dyDescent="0.2">
      <c r="Q3930" s="76"/>
      <c r="S3930" s="76"/>
      <c r="T3930" s="76"/>
      <c r="U3930" s="76"/>
      <c r="V3930" s="76"/>
      <c r="X3930" s="91"/>
      <c r="Y3930" s="91"/>
    </row>
    <row r="3931" spans="17:25" x14ac:dyDescent="0.2">
      <c r="Q3931" s="76"/>
      <c r="S3931" s="76"/>
      <c r="T3931" s="76"/>
      <c r="U3931" s="76"/>
      <c r="V3931" s="76"/>
      <c r="X3931" s="91"/>
      <c r="Y3931" s="91"/>
    </row>
    <row r="3932" spans="17:25" x14ac:dyDescent="0.2">
      <c r="Q3932" s="76"/>
      <c r="S3932" s="76"/>
      <c r="T3932" s="76"/>
      <c r="U3932" s="76"/>
      <c r="V3932" s="76"/>
      <c r="X3932" s="91"/>
      <c r="Y3932" s="91"/>
    </row>
    <row r="3933" spans="17:25" x14ac:dyDescent="0.2">
      <c r="Q3933" s="76"/>
      <c r="S3933" s="76"/>
      <c r="T3933" s="76"/>
      <c r="U3933" s="76"/>
      <c r="V3933" s="76"/>
      <c r="X3933" s="91"/>
      <c r="Y3933" s="91"/>
    </row>
    <row r="3934" spans="17:25" x14ac:dyDescent="0.2">
      <c r="Q3934" s="76"/>
      <c r="S3934" s="76"/>
      <c r="T3934" s="76"/>
      <c r="U3934" s="76"/>
      <c r="V3934" s="76"/>
      <c r="X3934" s="91"/>
      <c r="Y3934" s="91"/>
    </row>
    <row r="3935" spans="17:25" x14ac:dyDescent="0.2">
      <c r="Q3935" s="76"/>
      <c r="S3935" s="76"/>
      <c r="T3935" s="76"/>
      <c r="U3935" s="76"/>
      <c r="V3935" s="76"/>
      <c r="X3935" s="91"/>
      <c r="Y3935" s="91"/>
    </row>
    <row r="3936" spans="17:25" x14ac:dyDescent="0.2">
      <c r="Q3936" s="76"/>
      <c r="S3936" s="76"/>
      <c r="T3936" s="76"/>
      <c r="U3936" s="76"/>
      <c r="V3936" s="76"/>
      <c r="X3936" s="91"/>
      <c r="Y3936" s="91"/>
    </row>
    <row r="3937" spans="17:25" x14ac:dyDescent="0.2">
      <c r="Q3937" s="76"/>
      <c r="S3937" s="76"/>
      <c r="T3937" s="76"/>
      <c r="U3937" s="76"/>
      <c r="V3937" s="76"/>
      <c r="X3937" s="91"/>
      <c r="Y3937" s="91"/>
    </row>
    <row r="3938" spans="17:25" x14ac:dyDescent="0.2">
      <c r="Q3938" s="76"/>
      <c r="S3938" s="76"/>
      <c r="T3938" s="76"/>
      <c r="U3938" s="76"/>
      <c r="V3938" s="76"/>
      <c r="X3938" s="91"/>
      <c r="Y3938" s="91"/>
    </row>
    <row r="3939" spans="17:25" x14ac:dyDescent="0.2">
      <c r="Q3939" s="76"/>
      <c r="S3939" s="76"/>
      <c r="T3939" s="76"/>
      <c r="U3939" s="76"/>
      <c r="V3939" s="76"/>
      <c r="X3939" s="91"/>
      <c r="Y3939" s="91"/>
    </row>
    <row r="3940" spans="17:25" x14ac:dyDescent="0.2">
      <c r="Q3940" s="76"/>
      <c r="S3940" s="76"/>
      <c r="T3940" s="76"/>
      <c r="U3940" s="76"/>
      <c r="V3940" s="76"/>
      <c r="X3940" s="91"/>
      <c r="Y3940" s="91"/>
    </row>
    <row r="3941" spans="17:25" x14ac:dyDescent="0.2">
      <c r="Q3941" s="76"/>
      <c r="S3941" s="76"/>
      <c r="T3941" s="76"/>
      <c r="U3941" s="76"/>
      <c r="V3941" s="76"/>
      <c r="X3941" s="91"/>
      <c r="Y3941" s="91"/>
    </row>
    <row r="3942" spans="17:25" x14ac:dyDescent="0.2">
      <c r="Q3942" s="76"/>
      <c r="S3942" s="76"/>
      <c r="T3942" s="76"/>
      <c r="U3942" s="76"/>
      <c r="V3942" s="76"/>
      <c r="X3942" s="91"/>
      <c r="Y3942" s="91"/>
    </row>
    <row r="3943" spans="17:25" x14ac:dyDescent="0.2">
      <c r="Q3943" s="76"/>
      <c r="S3943" s="76"/>
      <c r="T3943" s="76"/>
      <c r="U3943" s="76"/>
      <c r="V3943" s="76"/>
      <c r="X3943" s="91"/>
      <c r="Y3943" s="91"/>
    </row>
    <row r="3944" spans="17:25" x14ac:dyDescent="0.2">
      <c r="Q3944" s="76"/>
      <c r="S3944" s="76"/>
      <c r="T3944" s="76"/>
      <c r="U3944" s="76"/>
      <c r="V3944" s="76"/>
      <c r="X3944" s="91"/>
      <c r="Y3944" s="91"/>
    </row>
    <row r="3945" spans="17:25" x14ac:dyDescent="0.2">
      <c r="Q3945" s="76"/>
      <c r="S3945" s="76"/>
      <c r="T3945" s="76"/>
      <c r="U3945" s="76"/>
      <c r="V3945" s="76"/>
      <c r="X3945" s="91"/>
      <c r="Y3945" s="91"/>
    </row>
    <row r="3946" spans="17:25" x14ac:dyDescent="0.2">
      <c r="Q3946" s="76"/>
      <c r="S3946" s="76"/>
      <c r="T3946" s="76"/>
      <c r="U3946" s="76"/>
      <c r="V3946" s="76"/>
      <c r="X3946" s="91"/>
      <c r="Y3946" s="91"/>
    </row>
    <row r="3947" spans="17:25" x14ac:dyDescent="0.2">
      <c r="Q3947" s="76"/>
      <c r="S3947" s="76"/>
      <c r="T3947" s="76"/>
      <c r="U3947" s="76"/>
      <c r="V3947" s="76"/>
      <c r="X3947" s="91"/>
      <c r="Y3947" s="91"/>
    </row>
    <row r="3948" spans="17:25" x14ac:dyDescent="0.2">
      <c r="Q3948" s="76"/>
      <c r="S3948" s="76"/>
      <c r="T3948" s="76"/>
      <c r="U3948" s="76"/>
      <c r="V3948" s="76"/>
      <c r="X3948" s="91"/>
      <c r="Y3948" s="91"/>
    </row>
    <row r="3949" spans="17:25" x14ac:dyDescent="0.2">
      <c r="Q3949" s="76"/>
      <c r="S3949" s="76"/>
      <c r="T3949" s="76"/>
      <c r="U3949" s="76"/>
      <c r="V3949" s="76"/>
      <c r="X3949" s="91"/>
      <c r="Y3949" s="91"/>
    </row>
    <row r="3950" spans="17:25" x14ac:dyDescent="0.2">
      <c r="Q3950" s="76"/>
      <c r="S3950" s="76"/>
      <c r="T3950" s="76"/>
      <c r="U3950" s="76"/>
      <c r="V3950" s="76"/>
      <c r="X3950" s="91"/>
      <c r="Y3950" s="91"/>
    </row>
    <row r="3951" spans="17:25" x14ac:dyDescent="0.2">
      <c r="Q3951" s="76"/>
      <c r="S3951" s="76"/>
      <c r="T3951" s="76"/>
      <c r="U3951" s="76"/>
      <c r="V3951" s="76"/>
      <c r="X3951" s="91"/>
      <c r="Y3951" s="91"/>
    </row>
    <row r="3952" spans="17:25" x14ac:dyDescent="0.2">
      <c r="Q3952" s="76"/>
      <c r="S3952" s="76"/>
      <c r="T3952" s="76"/>
      <c r="U3952" s="76"/>
      <c r="V3952" s="76"/>
      <c r="X3952" s="91"/>
      <c r="Y3952" s="91"/>
    </row>
    <row r="3953" spans="17:25" x14ac:dyDescent="0.2">
      <c r="Q3953" s="76"/>
      <c r="S3953" s="76"/>
      <c r="T3953" s="76"/>
      <c r="U3953" s="76"/>
      <c r="V3953" s="76"/>
      <c r="X3953" s="91"/>
      <c r="Y3953" s="91"/>
    </row>
    <row r="3954" spans="17:25" x14ac:dyDescent="0.2">
      <c r="Q3954" s="76"/>
      <c r="S3954" s="76"/>
      <c r="T3954" s="76"/>
      <c r="U3954" s="76"/>
      <c r="V3954" s="76"/>
      <c r="X3954" s="91"/>
      <c r="Y3954" s="91"/>
    </row>
    <row r="3955" spans="17:25" x14ac:dyDescent="0.2">
      <c r="Q3955" s="76"/>
      <c r="S3955" s="76"/>
      <c r="T3955" s="76"/>
      <c r="U3955" s="76"/>
      <c r="V3955" s="76"/>
      <c r="X3955" s="91"/>
      <c r="Y3955" s="91"/>
    </row>
    <row r="3956" spans="17:25" x14ac:dyDescent="0.2">
      <c r="Q3956" s="76"/>
      <c r="S3956" s="76"/>
      <c r="T3956" s="76"/>
      <c r="U3956" s="76"/>
      <c r="V3956" s="76"/>
      <c r="X3956" s="91"/>
      <c r="Y3956" s="91"/>
    </row>
    <row r="3957" spans="17:25" x14ac:dyDescent="0.2">
      <c r="Q3957" s="76"/>
      <c r="S3957" s="76"/>
      <c r="T3957" s="76"/>
      <c r="U3957" s="76"/>
      <c r="V3957" s="76"/>
      <c r="X3957" s="91"/>
      <c r="Y3957" s="91"/>
    </row>
    <row r="3958" spans="17:25" x14ac:dyDescent="0.2">
      <c r="Q3958" s="76"/>
      <c r="S3958" s="76"/>
      <c r="T3958" s="76"/>
      <c r="U3958" s="76"/>
      <c r="V3958" s="76"/>
      <c r="X3958" s="91"/>
      <c r="Y3958" s="91"/>
    </row>
    <row r="3959" spans="17:25" x14ac:dyDescent="0.2">
      <c r="Q3959" s="76"/>
      <c r="S3959" s="76"/>
      <c r="T3959" s="76"/>
      <c r="U3959" s="76"/>
      <c r="V3959" s="76"/>
      <c r="X3959" s="91"/>
      <c r="Y3959" s="91"/>
    </row>
    <row r="3960" spans="17:25" x14ac:dyDescent="0.2">
      <c r="Q3960" s="76"/>
      <c r="S3960" s="76"/>
      <c r="T3960" s="76"/>
      <c r="U3960" s="76"/>
      <c r="V3960" s="76"/>
      <c r="X3960" s="91"/>
      <c r="Y3960" s="91"/>
    </row>
    <row r="3961" spans="17:25" x14ac:dyDescent="0.2">
      <c r="Q3961" s="76"/>
      <c r="S3961" s="76"/>
      <c r="T3961" s="76"/>
      <c r="U3961" s="76"/>
      <c r="V3961" s="76"/>
      <c r="X3961" s="91"/>
      <c r="Y3961" s="91"/>
    </row>
    <row r="3962" spans="17:25" x14ac:dyDescent="0.2">
      <c r="Q3962" s="76"/>
      <c r="S3962" s="76"/>
      <c r="T3962" s="76"/>
      <c r="U3962" s="76"/>
      <c r="V3962" s="76"/>
      <c r="X3962" s="91"/>
      <c r="Y3962" s="91"/>
    </row>
    <row r="3963" spans="17:25" x14ac:dyDescent="0.2">
      <c r="Q3963" s="76"/>
      <c r="S3963" s="76"/>
      <c r="T3963" s="76"/>
      <c r="U3963" s="76"/>
      <c r="V3963" s="76"/>
      <c r="X3963" s="91"/>
      <c r="Y3963" s="91"/>
    </row>
    <row r="3964" spans="17:25" x14ac:dyDescent="0.2">
      <c r="Q3964" s="76"/>
      <c r="S3964" s="76"/>
      <c r="T3964" s="76"/>
      <c r="U3964" s="76"/>
      <c r="V3964" s="76"/>
      <c r="X3964" s="91"/>
      <c r="Y3964" s="91"/>
    </row>
    <row r="3965" spans="17:25" x14ac:dyDescent="0.2">
      <c r="Q3965" s="76"/>
      <c r="S3965" s="76"/>
      <c r="T3965" s="76"/>
      <c r="U3965" s="76"/>
      <c r="V3965" s="76"/>
      <c r="X3965" s="91"/>
      <c r="Y3965" s="91"/>
    </row>
    <row r="3966" spans="17:25" x14ac:dyDescent="0.2">
      <c r="Q3966" s="76"/>
      <c r="S3966" s="76"/>
      <c r="T3966" s="76"/>
      <c r="U3966" s="76"/>
      <c r="V3966" s="76"/>
      <c r="X3966" s="91"/>
      <c r="Y3966" s="91"/>
    </row>
    <row r="3967" spans="17:25" x14ac:dyDescent="0.2">
      <c r="Q3967" s="76"/>
      <c r="S3967" s="76"/>
      <c r="T3967" s="76"/>
      <c r="U3967" s="76"/>
      <c r="V3967" s="76"/>
      <c r="X3967" s="91"/>
      <c r="Y3967" s="91"/>
    </row>
    <row r="3968" spans="17:25" x14ac:dyDescent="0.2">
      <c r="Q3968" s="76"/>
      <c r="S3968" s="76"/>
      <c r="T3968" s="76"/>
      <c r="U3968" s="76"/>
      <c r="V3968" s="76"/>
      <c r="X3968" s="91"/>
      <c r="Y3968" s="91"/>
    </row>
    <row r="3969" spans="17:25" x14ac:dyDescent="0.2">
      <c r="Q3969" s="76"/>
      <c r="S3969" s="76"/>
      <c r="T3969" s="76"/>
      <c r="U3969" s="76"/>
      <c r="V3969" s="76"/>
      <c r="X3969" s="91"/>
      <c r="Y3969" s="91"/>
    </row>
    <row r="3970" spans="17:25" x14ac:dyDescent="0.2">
      <c r="Q3970" s="76"/>
      <c r="S3970" s="76"/>
      <c r="T3970" s="76"/>
      <c r="U3970" s="76"/>
      <c r="V3970" s="76"/>
      <c r="X3970" s="91"/>
      <c r="Y3970" s="91"/>
    </row>
    <row r="3971" spans="17:25" x14ac:dyDescent="0.2">
      <c r="Q3971" s="76"/>
      <c r="S3971" s="76"/>
      <c r="T3971" s="76"/>
      <c r="U3971" s="76"/>
      <c r="V3971" s="76"/>
      <c r="X3971" s="91"/>
      <c r="Y3971" s="91"/>
    </row>
    <row r="3972" spans="17:25" x14ac:dyDescent="0.2">
      <c r="Q3972" s="76"/>
      <c r="S3972" s="76"/>
      <c r="T3972" s="76"/>
      <c r="U3972" s="76"/>
      <c r="V3972" s="76"/>
      <c r="X3972" s="91"/>
      <c r="Y3972" s="91"/>
    </row>
    <row r="3973" spans="17:25" x14ac:dyDescent="0.2">
      <c r="Q3973" s="76"/>
      <c r="S3973" s="76"/>
      <c r="T3973" s="76"/>
      <c r="U3973" s="76"/>
      <c r="V3973" s="76"/>
      <c r="X3973" s="91"/>
      <c r="Y3973" s="91"/>
    </row>
    <row r="3974" spans="17:25" x14ac:dyDescent="0.2">
      <c r="Q3974" s="76"/>
      <c r="S3974" s="76"/>
      <c r="T3974" s="76"/>
      <c r="U3974" s="76"/>
      <c r="V3974" s="76"/>
      <c r="X3974" s="91"/>
      <c r="Y3974" s="91"/>
    </row>
    <row r="3975" spans="17:25" x14ac:dyDescent="0.2">
      <c r="Q3975" s="76"/>
      <c r="S3975" s="76"/>
      <c r="T3975" s="76"/>
      <c r="U3975" s="76"/>
      <c r="V3975" s="76"/>
      <c r="X3975" s="91"/>
      <c r="Y3975" s="91"/>
    </row>
    <row r="3976" spans="17:25" x14ac:dyDescent="0.2">
      <c r="Q3976" s="76"/>
      <c r="S3976" s="76"/>
      <c r="T3976" s="76"/>
      <c r="U3976" s="76"/>
      <c r="V3976" s="76"/>
      <c r="X3976" s="91"/>
      <c r="Y3976" s="91"/>
    </row>
    <row r="3977" spans="17:25" x14ac:dyDescent="0.2">
      <c r="Q3977" s="76"/>
      <c r="S3977" s="76"/>
      <c r="T3977" s="76"/>
      <c r="U3977" s="76"/>
      <c r="V3977" s="76"/>
      <c r="X3977" s="91"/>
      <c r="Y3977" s="91"/>
    </row>
    <row r="3978" spans="17:25" x14ac:dyDescent="0.2">
      <c r="Q3978" s="76"/>
      <c r="S3978" s="76"/>
      <c r="T3978" s="76"/>
      <c r="U3978" s="76"/>
      <c r="V3978" s="76"/>
      <c r="X3978" s="91"/>
      <c r="Y3978" s="91"/>
    </row>
    <row r="3979" spans="17:25" x14ac:dyDescent="0.2">
      <c r="Q3979" s="76"/>
      <c r="S3979" s="76"/>
      <c r="T3979" s="76"/>
      <c r="U3979" s="76"/>
      <c r="V3979" s="76"/>
      <c r="X3979" s="91"/>
      <c r="Y3979" s="91"/>
    </row>
    <row r="3980" spans="17:25" x14ac:dyDescent="0.2">
      <c r="Q3980" s="76"/>
      <c r="S3980" s="76"/>
      <c r="T3980" s="76"/>
      <c r="U3980" s="76"/>
      <c r="V3980" s="76"/>
      <c r="X3980" s="91"/>
      <c r="Y3980" s="91"/>
    </row>
    <row r="3981" spans="17:25" x14ac:dyDescent="0.2">
      <c r="Q3981" s="76"/>
      <c r="S3981" s="76"/>
      <c r="T3981" s="76"/>
      <c r="U3981" s="76"/>
      <c r="V3981" s="76"/>
      <c r="X3981" s="91"/>
      <c r="Y3981" s="91"/>
    </row>
    <row r="3982" spans="17:25" x14ac:dyDescent="0.2">
      <c r="Q3982" s="76"/>
      <c r="S3982" s="76"/>
      <c r="T3982" s="76"/>
      <c r="U3982" s="76"/>
      <c r="V3982" s="76"/>
      <c r="X3982" s="91"/>
      <c r="Y3982" s="91"/>
    </row>
    <row r="3983" spans="17:25" x14ac:dyDescent="0.2">
      <c r="Q3983" s="76"/>
      <c r="S3983" s="76"/>
      <c r="T3983" s="76"/>
      <c r="U3983" s="76"/>
      <c r="V3983" s="76"/>
      <c r="X3983" s="91"/>
      <c r="Y3983" s="91"/>
    </row>
    <row r="3984" spans="17:25" x14ac:dyDescent="0.2">
      <c r="Q3984" s="76"/>
      <c r="S3984" s="76"/>
      <c r="T3984" s="76"/>
      <c r="U3984" s="76"/>
      <c r="V3984" s="76"/>
      <c r="X3984" s="91"/>
      <c r="Y3984" s="91"/>
    </row>
    <row r="3985" spans="17:25" x14ac:dyDescent="0.2">
      <c r="Q3985" s="76"/>
      <c r="S3985" s="76"/>
      <c r="T3985" s="76"/>
      <c r="U3985" s="76"/>
      <c r="V3985" s="76"/>
      <c r="X3985" s="91"/>
      <c r="Y3985" s="91"/>
    </row>
    <row r="3986" spans="17:25" x14ac:dyDescent="0.2">
      <c r="Q3986" s="76"/>
      <c r="S3986" s="76"/>
      <c r="T3986" s="76"/>
      <c r="U3986" s="76"/>
      <c r="V3986" s="76"/>
      <c r="X3986" s="91"/>
      <c r="Y3986" s="91"/>
    </row>
    <row r="3987" spans="17:25" x14ac:dyDescent="0.2">
      <c r="Q3987" s="76"/>
      <c r="S3987" s="76"/>
      <c r="T3987" s="76"/>
      <c r="U3987" s="76"/>
      <c r="V3987" s="76"/>
      <c r="X3987" s="91"/>
      <c r="Y3987" s="91"/>
    </row>
    <row r="3988" spans="17:25" x14ac:dyDescent="0.2">
      <c r="Q3988" s="76"/>
      <c r="S3988" s="76"/>
      <c r="T3988" s="76"/>
      <c r="U3988" s="76"/>
      <c r="V3988" s="76"/>
      <c r="X3988" s="91"/>
      <c r="Y3988" s="91"/>
    </row>
    <row r="3989" spans="17:25" x14ac:dyDescent="0.2">
      <c r="Q3989" s="76"/>
      <c r="S3989" s="76"/>
      <c r="T3989" s="76"/>
      <c r="U3989" s="76"/>
      <c r="V3989" s="76"/>
      <c r="X3989" s="91"/>
      <c r="Y3989" s="91"/>
    </row>
    <row r="3990" spans="17:25" x14ac:dyDescent="0.2">
      <c r="Q3990" s="76"/>
      <c r="S3990" s="76"/>
      <c r="T3990" s="76"/>
      <c r="U3990" s="76"/>
      <c r="V3990" s="76"/>
      <c r="X3990" s="91"/>
      <c r="Y3990" s="91"/>
    </row>
    <row r="3991" spans="17:25" x14ac:dyDescent="0.2">
      <c r="Q3991" s="76"/>
      <c r="S3991" s="76"/>
      <c r="T3991" s="76"/>
      <c r="U3991" s="76"/>
      <c r="V3991" s="76"/>
      <c r="X3991" s="91"/>
      <c r="Y3991" s="91"/>
    </row>
    <row r="3992" spans="17:25" x14ac:dyDescent="0.2">
      <c r="Q3992" s="76"/>
      <c r="S3992" s="76"/>
      <c r="T3992" s="76"/>
      <c r="U3992" s="76"/>
      <c r="V3992" s="76"/>
      <c r="X3992" s="91"/>
      <c r="Y3992" s="91"/>
    </row>
    <row r="3993" spans="17:25" x14ac:dyDescent="0.2">
      <c r="Q3993" s="76"/>
      <c r="S3993" s="76"/>
      <c r="T3993" s="76"/>
      <c r="U3993" s="76"/>
      <c r="V3993" s="76"/>
      <c r="X3993" s="91"/>
      <c r="Y3993" s="91"/>
    </row>
    <row r="3994" spans="17:25" x14ac:dyDescent="0.2">
      <c r="Q3994" s="76"/>
      <c r="S3994" s="76"/>
      <c r="T3994" s="76"/>
      <c r="U3994" s="76"/>
      <c r="V3994" s="76"/>
      <c r="X3994" s="91"/>
      <c r="Y3994" s="91"/>
    </row>
    <row r="3995" spans="17:25" x14ac:dyDescent="0.2">
      <c r="Q3995" s="76"/>
      <c r="S3995" s="76"/>
      <c r="T3995" s="76"/>
      <c r="U3995" s="76"/>
      <c r="V3995" s="76"/>
      <c r="X3995" s="91"/>
      <c r="Y3995" s="91"/>
    </row>
    <row r="3996" spans="17:25" x14ac:dyDescent="0.2">
      <c r="Q3996" s="76"/>
      <c r="S3996" s="76"/>
      <c r="T3996" s="76"/>
      <c r="U3996" s="76"/>
      <c r="V3996" s="76"/>
      <c r="X3996" s="91"/>
      <c r="Y3996" s="91"/>
    </row>
    <row r="3997" spans="17:25" x14ac:dyDescent="0.2">
      <c r="Q3997" s="76"/>
      <c r="S3997" s="76"/>
      <c r="T3997" s="76"/>
      <c r="U3997" s="76"/>
      <c r="V3997" s="76"/>
      <c r="X3997" s="91"/>
      <c r="Y3997" s="91"/>
    </row>
    <row r="3998" spans="17:25" x14ac:dyDescent="0.2">
      <c r="Q3998" s="76"/>
      <c r="S3998" s="76"/>
      <c r="T3998" s="76"/>
      <c r="U3998" s="76"/>
      <c r="V3998" s="76"/>
      <c r="X3998" s="91"/>
      <c r="Y3998" s="91"/>
    </row>
    <row r="3999" spans="17:25" x14ac:dyDescent="0.2">
      <c r="Q3999" s="76"/>
      <c r="S3999" s="76"/>
      <c r="T3999" s="76"/>
      <c r="U3999" s="76"/>
      <c r="V3999" s="76"/>
      <c r="X3999" s="91"/>
      <c r="Y3999" s="91"/>
    </row>
    <row r="4000" spans="17:25" x14ac:dyDescent="0.2">
      <c r="Q4000" s="76"/>
      <c r="S4000" s="76"/>
      <c r="T4000" s="76"/>
      <c r="U4000" s="76"/>
      <c r="V4000" s="76"/>
      <c r="X4000" s="91"/>
      <c r="Y4000" s="91"/>
    </row>
    <row r="4001" spans="17:25" x14ac:dyDescent="0.2">
      <c r="Q4001" s="76"/>
      <c r="S4001" s="76"/>
      <c r="T4001" s="76"/>
      <c r="U4001" s="76"/>
      <c r="V4001" s="76"/>
      <c r="X4001" s="91"/>
      <c r="Y4001" s="91"/>
    </row>
    <row r="4002" spans="17:25" x14ac:dyDescent="0.2">
      <c r="Q4002" s="76"/>
      <c r="S4002" s="76"/>
      <c r="T4002" s="76"/>
      <c r="U4002" s="76"/>
      <c r="V4002" s="76"/>
      <c r="X4002" s="91"/>
      <c r="Y4002" s="91"/>
    </row>
    <row r="4003" spans="17:25" x14ac:dyDescent="0.2">
      <c r="Q4003" s="76"/>
      <c r="S4003" s="76"/>
      <c r="T4003" s="76"/>
      <c r="U4003" s="76"/>
      <c r="V4003" s="76"/>
      <c r="X4003" s="91"/>
      <c r="Y4003" s="91"/>
    </row>
    <row r="4004" spans="17:25" x14ac:dyDescent="0.2">
      <c r="Q4004" s="76"/>
      <c r="S4004" s="76"/>
      <c r="T4004" s="76"/>
      <c r="U4004" s="76"/>
      <c r="V4004" s="76"/>
      <c r="X4004" s="91"/>
      <c r="Y4004" s="91"/>
    </row>
    <row r="4005" spans="17:25" x14ac:dyDescent="0.2">
      <c r="Q4005" s="76"/>
      <c r="S4005" s="76"/>
      <c r="T4005" s="76"/>
      <c r="U4005" s="76"/>
      <c r="V4005" s="76"/>
      <c r="X4005" s="91"/>
      <c r="Y4005" s="91"/>
    </row>
    <row r="4006" spans="17:25" x14ac:dyDescent="0.2">
      <c r="Q4006" s="76"/>
      <c r="S4006" s="76"/>
      <c r="T4006" s="76"/>
      <c r="U4006" s="76"/>
      <c r="V4006" s="76"/>
      <c r="X4006" s="91"/>
      <c r="Y4006" s="91"/>
    </row>
    <row r="4007" spans="17:25" x14ac:dyDescent="0.2">
      <c r="Q4007" s="76"/>
      <c r="S4007" s="76"/>
      <c r="T4007" s="76"/>
      <c r="U4007" s="76"/>
      <c r="V4007" s="76"/>
      <c r="X4007" s="91"/>
      <c r="Y4007" s="91"/>
    </row>
    <row r="4008" spans="17:25" x14ac:dyDescent="0.2">
      <c r="Q4008" s="76"/>
      <c r="S4008" s="76"/>
      <c r="T4008" s="76"/>
      <c r="U4008" s="76"/>
      <c r="V4008" s="76"/>
      <c r="X4008" s="91"/>
      <c r="Y4008" s="91"/>
    </row>
    <row r="4009" spans="17:25" x14ac:dyDescent="0.2">
      <c r="Q4009" s="76"/>
      <c r="S4009" s="76"/>
      <c r="T4009" s="76"/>
      <c r="U4009" s="76"/>
      <c r="V4009" s="76"/>
      <c r="X4009" s="91"/>
      <c r="Y4009" s="91"/>
    </row>
    <row r="4010" spans="17:25" x14ac:dyDescent="0.2">
      <c r="Q4010" s="76"/>
      <c r="S4010" s="76"/>
      <c r="T4010" s="76"/>
      <c r="U4010" s="76"/>
      <c r="V4010" s="76"/>
      <c r="X4010" s="91"/>
      <c r="Y4010" s="91"/>
    </row>
    <row r="4011" spans="17:25" x14ac:dyDescent="0.2">
      <c r="Q4011" s="76"/>
      <c r="S4011" s="76"/>
      <c r="T4011" s="76"/>
      <c r="U4011" s="76"/>
      <c r="V4011" s="76"/>
      <c r="X4011" s="91"/>
      <c r="Y4011" s="91"/>
    </row>
    <row r="4012" spans="17:25" x14ac:dyDescent="0.2">
      <c r="Q4012" s="76"/>
      <c r="S4012" s="76"/>
      <c r="T4012" s="76"/>
      <c r="U4012" s="76"/>
      <c r="V4012" s="76"/>
      <c r="X4012" s="91"/>
      <c r="Y4012" s="91"/>
    </row>
    <row r="4013" spans="17:25" x14ac:dyDescent="0.2">
      <c r="Q4013" s="76"/>
      <c r="S4013" s="76"/>
      <c r="T4013" s="76"/>
      <c r="U4013" s="76"/>
      <c r="V4013" s="76"/>
      <c r="X4013" s="91"/>
      <c r="Y4013" s="91"/>
    </row>
    <row r="4014" spans="17:25" x14ac:dyDescent="0.2">
      <c r="Q4014" s="76"/>
      <c r="S4014" s="76"/>
      <c r="T4014" s="76"/>
      <c r="U4014" s="76"/>
      <c r="V4014" s="76"/>
      <c r="X4014" s="91"/>
      <c r="Y4014" s="91"/>
    </row>
    <row r="4015" spans="17:25" x14ac:dyDescent="0.2">
      <c r="Q4015" s="76"/>
      <c r="S4015" s="76"/>
      <c r="T4015" s="76"/>
      <c r="U4015" s="76"/>
      <c r="V4015" s="76"/>
      <c r="X4015" s="91"/>
      <c r="Y4015" s="91"/>
    </row>
    <row r="4016" spans="17:25" x14ac:dyDescent="0.2">
      <c r="Q4016" s="76"/>
      <c r="S4016" s="76"/>
      <c r="T4016" s="76"/>
      <c r="U4016" s="76"/>
      <c r="V4016" s="76"/>
      <c r="X4016" s="91"/>
      <c r="Y4016" s="91"/>
    </row>
    <row r="4017" spans="17:25" x14ac:dyDescent="0.2">
      <c r="Q4017" s="76"/>
      <c r="S4017" s="76"/>
      <c r="T4017" s="76"/>
      <c r="U4017" s="76"/>
      <c r="V4017" s="76"/>
      <c r="X4017" s="91"/>
      <c r="Y4017" s="91"/>
    </row>
    <row r="4018" spans="17:25" x14ac:dyDescent="0.2">
      <c r="Q4018" s="76"/>
      <c r="S4018" s="76"/>
      <c r="T4018" s="76"/>
      <c r="U4018" s="76"/>
      <c r="V4018" s="76"/>
      <c r="X4018" s="91"/>
      <c r="Y4018" s="91"/>
    </row>
    <row r="4019" spans="17:25" x14ac:dyDescent="0.2">
      <c r="Q4019" s="76"/>
      <c r="S4019" s="76"/>
      <c r="T4019" s="76"/>
      <c r="U4019" s="76"/>
      <c r="V4019" s="76"/>
      <c r="X4019" s="91"/>
      <c r="Y4019" s="91"/>
    </row>
    <row r="4020" spans="17:25" x14ac:dyDescent="0.2">
      <c r="Q4020" s="76"/>
      <c r="S4020" s="76"/>
      <c r="T4020" s="76"/>
      <c r="U4020" s="76"/>
      <c r="V4020" s="76"/>
      <c r="X4020" s="91"/>
      <c r="Y4020" s="91"/>
    </row>
    <row r="4021" spans="17:25" x14ac:dyDescent="0.2">
      <c r="Q4021" s="76"/>
      <c r="S4021" s="76"/>
      <c r="T4021" s="76"/>
      <c r="U4021" s="76"/>
      <c r="V4021" s="76"/>
      <c r="X4021" s="91"/>
      <c r="Y4021" s="91"/>
    </row>
    <row r="4022" spans="17:25" x14ac:dyDescent="0.2">
      <c r="Q4022" s="76"/>
      <c r="S4022" s="76"/>
      <c r="T4022" s="76"/>
      <c r="U4022" s="76"/>
      <c r="V4022" s="76"/>
      <c r="X4022" s="91"/>
      <c r="Y4022" s="91"/>
    </row>
    <row r="4023" spans="17:25" x14ac:dyDescent="0.2">
      <c r="Q4023" s="76"/>
      <c r="S4023" s="76"/>
      <c r="T4023" s="76"/>
      <c r="U4023" s="76"/>
      <c r="V4023" s="76"/>
      <c r="X4023" s="91"/>
      <c r="Y4023" s="91"/>
    </row>
    <row r="4024" spans="17:25" x14ac:dyDescent="0.2">
      <c r="Q4024" s="76"/>
      <c r="S4024" s="76"/>
      <c r="T4024" s="76"/>
      <c r="U4024" s="76"/>
      <c r="V4024" s="76"/>
      <c r="X4024" s="91"/>
      <c r="Y4024" s="91"/>
    </row>
    <row r="4025" spans="17:25" x14ac:dyDescent="0.2">
      <c r="Q4025" s="76"/>
      <c r="S4025" s="76"/>
      <c r="T4025" s="76"/>
      <c r="U4025" s="76"/>
      <c r="V4025" s="76"/>
      <c r="X4025" s="91"/>
      <c r="Y4025" s="91"/>
    </row>
    <row r="4026" spans="17:25" x14ac:dyDescent="0.2">
      <c r="Q4026" s="76"/>
      <c r="S4026" s="76"/>
      <c r="T4026" s="76"/>
      <c r="U4026" s="76"/>
      <c r="V4026" s="76"/>
      <c r="X4026" s="91"/>
      <c r="Y4026" s="91"/>
    </row>
    <row r="4027" spans="17:25" x14ac:dyDescent="0.2">
      <c r="Q4027" s="76"/>
      <c r="S4027" s="76"/>
      <c r="T4027" s="76"/>
      <c r="U4027" s="76"/>
      <c r="V4027" s="76"/>
      <c r="X4027" s="91"/>
      <c r="Y4027" s="91"/>
    </row>
    <row r="4028" spans="17:25" x14ac:dyDescent="0.2">
      <c r="Q4028" s="76"/>
      <c r="S4028" s="76"/>
      <c r="T4028" s="76"/>
      <c r="U4028" s="76"/>
      <c r="V4028" s="76"/>
      <c r="X4028" s="91"/>
      <c r="Y4028" s="91"/>
    </row>
    <row r="4029" spans="17:25" x14ac:dyDescent="0.2">
      <c r="Q4029" s="76"/>
      <c r="S4029" s="76"/>
      <c r="T4029" s="76"/>
      <c r="U4029" s="76"/>
      <c r="V4029" s="76"/>
      <c r="X4029" s="91"/>
      <c r="Y4029" s="91"/>
    </row>
    <row r="4030" spans="17:25" x14ac:dyDescent="0.2">
      <c r="Q4030" s="76"/>
      <c r="S4030" s="76"/>
      <c r="T4030" s="76"/>
      <c r="U4030" s="76"/>
      <c r="V4030" s="76"/>
      <c r="X4030" s="91"/>
      <c r="Y4030" s="91"/>
    </row>
    <row r="4031" spans="17:25" x14ac:dyDescent="0.2">
      <c r="Q4031" s="76"/>
      <c r="S4031" s="76"/>
      <c r="T4031" s="76"/>
      <c r="U4031" s="76"/>
      <c r="V4031" s="76"/>
      <c r="X4031" s="91"/>
      <c r="Y4031" s="91"/>
    </row>
    <row r="4032" spans="17:25" x14ac:dyDescent="0.2">
      <c r="Q4032" s="76"/>
      <c r="S4032" s="76"/>
      <c r="T4032" s="76"/>
      <c r="U4032" s="76"/>
      <c r="V4032" s="76"/>
      <c r="X4032" s="91"/>
      <c r="Y4032" s="91"/>
    </row>
    <row r="4033" spans="17:25" x14ac:dyDescent="0.2">
      <c r="Q4033" s="76"/>
      <c r="S4033" s="76"/>
      <c r="T4033" s="76"/>
      <c r="U4033" s="76"/>
      <c r="V4033" s="76"/>
      <c r="X4033" s="91"/>
      <c r="Y4033" s="91"/>
    </row>
    <row r="4034" spans="17:25" x14ac:dyDescent="0.2">
      <c r="Q4034" s="76"/>
      <c r="S4034" s="76"/>
      <c r="T4034" s="76"/>
      <c r="U4034" s="76"/>
      <c r="V4034" s="76"/>
      <c r="X4034" s="91"/>
      <c r="Y4034" s="91"/>
    </row>
    <row r="4035" spans="17:25" x14ac:dyDescent="0.2">
      <c r="Q4035" s="76"/>
      <c r="S4035" s="76"/>
      <c r="T4035" s="76"/>
      <c r="U4035" s="76"/>
      <c r="V4035" s="76"/>
      <c r="X4035" s="91"/>
      <c r="Y4035" s="91"/>
    </row>
    <row r="4036" spans="17:25" x14ac:dyDescent="0.2">
      <c r="Q4036" s="76"/>
      <c r="S4036" s="76"/>
      <c r="T4036" s="76"/>
      <c r="U4036" s="76"/>
      <c r="V4036" s="76"/>
      <c r="X4036" s="91"/>
      <c r="Y4036" s="91"/>
    </row>
    <row r="4037" spans="17:25" x14ac:dyDescent="0.2">
      <c r="Q4037" s="76"/>
      <c r="S4037" s="76"/>
      <c r="T4037" s="76"/>
      <c r="U4037" s="76"/>
      <c r="V4037" s="76"/>
      <c r="X4037" s="91"/>
      <c r="Y4037" s="91"/>
    </row>
    <row r="4038" spans="17:25" x14ac:dyDescent="0.2">
      <c r="Q4038" s="76"/>
      <c r="S4038" s="76"/>
      <c r="T4038" s="76"/>
      <c r="U4038" s="76"/>
      <c r="V4038" s="76"/>
      <c r="X4038" s="91"/>
      <c r="Y4038" s="91"/>
    </row>
    <row r="4039" spans="17:25" x14ac:dyDescent="0.2">
      <c r="Q4039" s="76"/>
      <c r="S4039" s="76"/>
      <c r="T4039" s="76"/>
      <c r="U4039" s="76"/>
      <c r="V4039" s="76"/>
      <c r="X4039" s="91"/>
      <c r="Y4039" s="91"/>
    </row>
    <row r="4040" spans="17:25" x14ac:dyDescent="0.2">
      <c r="Q4040" s="76"/>
      <c r="S4040" s="76"/>
      <c r="T4040" s="76"/>
      <c r="U4040" s="76"/>
      <c r="V4040" s="76"/>
      <c r="X4040" s="91"/>
      <c r="Y4040" s="91"/>
    </row>
    <row r="4041" spans="17:25" x14ac:dyDescent="0.2">
      <c r="Q4041" s="76"/>
      <c r="S4041" s="76"/>
      <c r="T4041" s="76"/>
      <c r="U4041" s="76"/>
      <c r="V4041" s="76"/>
      <c r="X4041" s="91"/>
      <c r="Y4041" s="91"/>
    </row>
    <row r="4042" spans="17:25" x14ac:dyDescent="0.2">
      <c r="Q4042" s="76"/>
      <c r="S4042" s="76"/>
      <c r="T4042" s="76"/>
      <c r="U4042" s="76"/>
      <c r="V4042" s="76"/>
      <c r="X4042" s="91"/>
      <c r="Y4042" s="91"/>
    </row>
    <row r="4043" spans="17:25" x14ac:dyDescent="0.2">
      <c r="Q4043" s="76"/>
      <c r="S4043" s="76"/>
      <c r="T4043" s="76"/>
      <c r="U4043" s="76"/>
      <c r="V4043" s="76"/>
      <c r="X4043" s="91"/>
      <c r="Y4043" s="91"/>
    </row>
    <row r="4044" spans="17:25" x14ac:dyDescent="0.2">
      <c r="Q4044" s="76"/>
      <c r="S4044" s="76"/>
      <c r="T4044" s="76"/>
      <c r="U4044" s="76"/>
      <c r="V4044" s="76"/>
      <c r="X4044" s="91"/>
      <c r="Y4044" s="91"/>
    </row>
    <row r="4045" spans="17:25" x14ac:dyDescent="0.2">
      <c r="Q4045" s="76"/>
      <c r="S4045" s="76"/>
      <c r="T4045" s="76"/>
      <c r="U4045" s="76"/>
      <c r="V4045" s="76"/>
      <c r="X4045" s="91"/>
      <c r="Y4045" s="91"/>
    </row>
    <row r="4046" spans="17:25" x14ac:dyDescent="0.2">
      <c r="Q4046" s="76"/>
      <c r="S4046" s="76"/>
      <c r="T4046" s="76"/>
      <c r="U4046" s="76"/>
      <c r="V4046" s="76"/>
      <c r="X4046" s="91"/>
      <c r="Y4046" s="91"/>
    </row>
    <row r="4047" spans="17:25" x14ac:dyDescent="0.2">
      <c r="Q4047" s="76"/>
      <c r="S4047" s="76"/>
      <c r="T4047" s="76"/>
      <c r="U4047" s="76"/>
      <c r="V4047" s="76"/>
      <c r="X4047" s="91"/>
      <c r="Y4047" s="91"/>
    </row>
    <row r="4048" spans="17:25" x14ac:dyDescent="0.2">
      <c r="Q4048" s="76"/>
      <c r="S4048" s="76"/>
      <c r="T4048" s="76"/>
      <c r="U4048" s="76"/>
      <c r="V4048" s="76"/>
      <c r="X4048" s="91"/>
      <c r="Y4048" s="91"/>
    </row>
    <row r="4049" spans="17:25" x14ac:dyDescent="0.2">
      <c r="Q4049" s="76"/>
      <c r="S4049" s="76"/>
      <c r="T4049" s="76"/>
      <c r="U4049" s="76"/>
      <c r="V4049" s="76"/>
      <c r="X4049" s="91"/>
      <c r="Y4049" s="91"/>
    </row>
    <row r="4050" spans="17:25" x14ac:dyDescent="0.2">
      <c r="Q4050" s="76"/>
      <c r="S4050" s="76"/>
      <c r="T4050" s="76"/>
      <c r="U4050" s="76"/>
      <c r="V4050" s="76"/>
      <c r="X4050" s="91"/>
      <c r="Y4050" s="91"/>
    </row>
    <row r="4051" spans="17:25" x14ac:dyDescent="0.2">
      <c r="Q4051" s="76"/>
      <c r="S4051" s="76"/>
      <c r="T4051" s="76"/>
      <c r="U4051" s="76"/>
      <c r="V4051" s="76"/>
      <c r="X4051" s="91"/>
      <c r="Y4051" s="91"/>
    </row>
    <row r="4052" spans="17:25" x14ac:dyDescent="0.2">
      <c r="Q4052" s="76"/>
      <c r="S4052" s="76"/>
      <c r="T4052" s="76"/>
      <c r="U4052" s="76"/>
      <c r="V4052" s="76"/>
      <c r="X4052" s="91"/>
      <c r="Y4052" s="91"/>
    </row>
    <row r="4053" spans="17:25" x14ac:dyDescent="0.2">
      <c r="Q4053" s="76"/>
      <c r="S4053" s="76"/>
      <c r="T4053" s="76"/>
      <c r="U4053" s="76"/>
      <c r="V4053" s="76"/>
      <c r="X4053" s="91"/>
      <c r="Y4053" s="91"/>
    </row>
    <row r="4054" spans="17:25" x14ac:dyDescent="0.2">
      <c r="Q4054" s="76"/>
      <c r="S4054" s="76"/>
      <c r="T4054" s="76"/>
      <c r="U4054" s="76"/>
      <c r="V4054" s="76"/>
      <c r="X4054" s="91"/>
      <c r="Y4054" s="91"/>
    </row>
    <row r="4055" spans="17:25" x14ac:dyDescent="0.2">
      <c r="Q4055" s="76"/>
      <c r="S4055" s="76"/>
      <c r="T4055" s="76"/>
      <c r="U4055" s="76"/>
      <c r="V4055" s="76"/>
      <c r="X4055" s="91"/>
      <c r="Y4055" s="91"/>
    </row>
    <row r="4056" spans="17:25" x14ac:dyDescent="0.2">
      <c r="Q4056" s="76"/>
      <c r="S4056" s="76"/>
      <c r="T4056" s="76"/>
      <c r="U4056" s="76"/>
      <c r="V4056" s="76"/>
      <c r="X4056" s="91"/>
      <c r="Y4056" s="91"/>
    </row>
    <row r="4057" spans="17:25" x14ac:dyDescent="0.2">
      <c r="Q4057" s="76"/>
      <c r="S4057" s="76"/>
      <c r="T4057" s="76"/>
      <c r="U4057" s="76"/>
      <c r="V4057" s="76"/>
      <c r="X4057" s="91"/>
      <c r="Y4057" s="91"/>
    </row>
    <row r="4058" spans="17:25" x14ac:dyDescent="0.2">
      <c r="Q4058" s="76"/>
      <c r="S4058" s="76"/>
      <c r="T4058" s="76"/>
      <c r="U4058" s="76"/>
      <c r="V4058" s="76"/>
      <c r="X4058" s="91"/>
      <c r="Y4058" s="91"/>
    </row>
    <row r="4059" spans="17:25" x14ac:dyDescent="0.2">
      <c r="Q4059" s="76"/>
      <c r="S4059" s="76"/>
      <c r="T4059" s="76"/>
      <c r="U4059" s="76"/>
      <c r="V4059" s="76"/>
      <c r="X4059" s="91"/>
      <c r="Y4059" s="91"/>
    </row>
    <row r="4060" spans="17:25" x14ac:dyDescent="0.2">
      <c r="Q4060" s="76"/>
      <c r="S4060" s="76"/>
      <c r="T4060" s="76"/>
      <c r="U4060" s="76"/>
      <c r="V4060" s="76"/>
      <c r="X4060" s="91"/>
      <c r="Y4060" s="91"/>
    </row>
    <row r="4061" spans="17:25" x14ac:dyDescent="0.2">
      <c r="Q4061" s="76"/>
      <c r="S4061" s="76"/>
      <c r="T4061" s="76"/>
      <c r="U4061" s="76"/>
      <c r="V4061" s="76"/>
      <c r="X4061" s="91"/>
      <c r="Y4061" s="91"/>
    </row>
    <row r="4062" spans="17:25" x14ac:dyDescent="0.2">
      <c r="Q4062" s="76"/>
      <c r="S4062" s="76"/>
      <c r="T4062" s="76"/>
      <c r="U4062" s="76"/>
      <c r="V4062" s="76"/>
      <c r="X4062" s="91"/>
      <c r="Y4062" s="91"/>
    </row>
    <row r="4063" spans="17:25" x14ac:dyDescent="0.2">
      <c r="Q4063" s="76"/>
      <c r="S4063" s="76"/>
      <c r="T4063" s="76"/>
      <c r="U4063" s="76"/>
      <c r="V4063" s="76"/>
      <c r="X4063" s="91"/>
      <c r="Y4063" s="91"/>
    </row>
    <row r="4064" spans="17:25" x14ac:dyDescent="0.2">
      <c r="Q4064" s="76"/>
      <c r="S4064" s="76"/>
      <c r="T4064" s="76"/>
      <c r="U4064" s="76"/>
      <c r="V4064" s="76"/>
      <c r="X4064" s="91"/>
      <c r="Y4064" s="91"/>
    </row>
    <row r="4065" spans="17:25" x14ac:dyDescent="0.2">
      <c r="Q4065" s="76"/>
      <c r="S4065" s="76"/>
      <c r="T4065" s="76"/>
      <c r="U4065" s="76"/>
      <c r="V4065" s="76"/>
      <c r="X4065" s="91"/>
      <c r="Y4065" s="91"/>
    </row>
    <row r="4066" spans="17:25" x14ac:dyDescent="0.2">
      <c r="Q4066" s="76"/>
      <c r="S4066" s="76"/>
      <c r="T4066" s="76"/>
      <c r="U4066" s="76"/>
      <c r="V4066" s="76"/>
      <c r="X4066" s="91"/>
      <c r="Y4066" s="91"/>
    </row>
    <row r="4067" spans="17:25" x14ac:dyDescent="0.2">
      <c r="Q4067" s="76"/>
      <c r="S4067" s="76"/>
      <c r="T4067" s="76"/>
      <c r="U4067" s="76"/>
      <c r="V4067" s="76"/>
      <c r="X4067" s="91"/>
      <c r="Y4067" s="91"/>
    </row>
    <row r="4068" spans="17:25" x14ac:dyDescent="0.2">
      <c r="Q4068" s="76"/>
      <c r="S4068" s="76"/>
      <c r="T4068" s="76"/>
      <c r="U4068" s="76"/>
      <c r="V4068" s="76"/>
      <c r="X4068" s="91"/>
      <c r="Y4068" s="91"/>
    </row>
    <row r="4069" spans="17:25" x14ac:dyDescent="0.2">
      <c r="Q4069" s="76"/>
      <c r="S4069" s="76"/>
      <c r="T4069" s="76"/>
      <c r="U4069" s="76"/>
      <c r="V4069" s="76"/>
      <c r="X4069" s="91"/>
      <c r="Y4069" s="91"/>
    </row>
    <row r="4070" spans="17:25" x14ac:dyDescent="0.2">
      <c r="Q4070" s="76"/>
      <c r="S4070" s="76"/>
      <c r="T4070" s="76"/>
      <c r="U4070" s="76"/>
      <c r="V4070" s="76"/>
      <c r="X4070" s="91"/>
      <c r="Y4070" s="91"/>
    </row>
    <row r="4071" spans="17:25" x14ac:dyDescent="0.2">
      <c r="Q4071" s="76"/>
      <c r="S4071" s="76"/>
      <c r="T4071" s="76"/>
      <c r="U4071" s="76"/>
      <c r="V4071" s="76"/>
      <c r="X4071" s="91"/>
      <c r="Y4071" s="91"/>
    </row>
    <row r="4072" spans="17:25" x14ac:dyDescent="0.2">
      <c r="Q4072" s="76"/>
      <c r="S4072" s="76"/>
      <c r="T4072" s="76"/>
      <c r="U4072" s="76"/>
      <c r="V4072" s="76"/>
      <c r="X4072" s="91"/>
      <c r="Y4072" s="91"/>
    </row>
    <row r="4073" spans="17:25" x14ac:dyDescent="0.2">
      <c r="Q4073" s="76"/>
      <c r="S4073" s="76"/>
      <c r="T4073" s="76"/>
      <c r="U4073" s="76"/>
      <c r="V4073" s="76"/>
      <c r="X4073" s="91"/>
      <c r="Y4073" s="91"/>
    </row>
    <row r="4074" spans="17:25" x14ac:dyDescent="0.2">
      <c r="Q4074" s="76"/>
      <c r="S4074" s="76"/>
      <c r="T4074" s="76"/>
      <c r="U4074" s="76"/>
      <c r="V4074" s="76"/>
      <c r="X4074" s="91"/>
      <c r="Y4074" s="91"/>
    </row>
    <row r="4075" spans="17:25" x14ac:dyDescent="0.2">
      <c r="Q4075" s="76"/>
      <c r="S4075" s="76"/>
      <c r="T4075" s="76"/>
      <c r="U4075" s="76"/>
      <c r="V4075" s="76"/>
      <c r="X4075" s="91"/>
      <c r="Y4075" s="91"/>
    </row>
    <row r="4076" spans="17:25" x14ac:dyDescent="0.2">
      <c r="Q4076" s="76"/>
      <c r="S4076" s="76"/>
      <c r="T4076" s="76"/>
      <c r="U4076" s="76"/>
      <c r="V4076" s="76"/>
      <c r="X4076" s="91"/>
      <c r="Y4076" s="91"/>
    </row>
    <row r="4077" spans="17:25" x14ac:dyDescent="0.2">
      <c r="Q4077" s="76"/>
      <c r="S4077" s="76"/>
      <c r="T4077" s="76"/>
      <c r="U4077" s="76"/>
      <c r="V4077" s="76"/>
      <c r="X4077" s="91"/>
      <c r="Y4077" s="91"/>
    </row>
    <row r="4078" spans="17:25" x14ac:dyDescent="0.2">
      <c r="Q4078" s="76"/>
      <c r="S4078" s="76"/>
      <c r="T4078" s="76"/>
      <c r="U4078" s="76"/>
      <c r="V4078" s="76"/>
      <c r="X4078" s="91"/>
      <c r="Y4078" s="91"/>
    </row>
    <row r="4079" spans="17:25" x14ac:dyDescent="0.2">
      <c r="Q4079" s="76"/>
      <c r="S4079" s="76"/>
      <c r="T4079" s="76"/>
      <c r="U4079" s="76"/>
      <c r="V4079" s="76"/>
      <c r="X4079" s="91"/>
      <c r="Y4079" s="91"/>
    </row>
    <row r="4080" spans="17:25" x14ac:dyDescent="0.2">
      <c r="Q4080" s="76"/>
      <c r="S4080" s="76"/>
      <c r="T4080" s="76"/>
      <c r="U4080" s="76"/>
      <c r="V4080" s="76"/>
      <c r="X4080" s="91"/>
      <c r="Y4080" s="91"/>
    </row>
    <row r="4081" spans="17:25" x14ac:dyDescent="0.2">
      <c r="Q4081" s="76"/>
      <c r="S4081" s="76"/>
      <c r="T4081" s="76"/>
      <c r="U4081" s="76"/>
      <c r="V4081" s="76"/>
      <c r="X4081" s="91"/>
      <c r="Y4081" s="91"/>
    </row>
    <row r="4082" spans="17:25" x14ac:dyDescent="0.2">
      <c r="Q4082" s="76"/>
      <c r="S4082" s="76"/>
      <c r="T4082" s="76"/>
      <c r="U4082" s="76"/>
      <c r="V4082" s="76"/>
      <c r="X4082" s="91"/>
      <c r="Y4082" s="91"/>
    </row>
    <row r="4083" spans="17:25" x14ac:dyDescent="0.2">
      <c r="Q4083" s="76"/>
      <c r="S4083" s="76"/>
      <c r="T4083" s="76"/>
      <c r="U4083" s="76"/>
      <c r="V4083" s="76"/>
      <c r="X4083" s="91"/>
      <c r="Y4083" s="91"/>
    </row>
    <row r="4084" spans="17:25" x14ac:dyDescent="0.2">
      <c r="Q4084" s="76"/>
      <c r="S4084" s="76"/>
      <c r="T4084" s="76"/>
      <c r="U4084" s="76"/>
      <c r="V4084" s="76"/>
      <c r="X4084" s="91"/>
      <c r="Y4084" s="91"/>
    </row>
    <row r="4085" spans="17:25" x14ac:dyDescent="0.2">
      <c r="Q4085" s="76"/>
      <c r="S4085" s="76"/>
      <c r="T4085" s="76"/>
      <c r="U4085" s="76"/>
      <c r="V4085" s="76"/>
      <c r="X4085" s="91"/>
      <c r="Y4085" s="91"/>
    </row>
    <row r="4086" spans="17:25" x14ac:dyDescent="0.2">
      <c r="Q4086" s="76"/>
      <c r="S4086" s="76"/>
      <c r="T4086" s="76"/>
      <c r="U4086" s="76"/>
      <c r="V4086" s="76"/>
      <c r="X4086" s="91"/>
      <c r="Y4086" s="91"/>
    </row>
    <row r="4087" spans="17:25" x14ac:dyDescent="0.2">
      <c r="Q4087" s="76"/>
      <c r="S4087" s="76"/>
      <c r="T4087" s="76"/>
      <c r="U4087" s="76"/>
      <c r="V4087" s="76"/>
      <c r="X4087" s="91"/>
      <c r="Y4087" s="91"/>
    </row>
    <row r="4088" spans="17:25" x14ac:dyDescent="0.2">
      <c r="Q4088" s="76"/>
      <c r="S4088" s="76"/>
      <c r="T4088" s="76"/>
      <c r="U4088" s="76"/>
      <c r="V4088" s="76"/>
      <c r="X4088" s="91"/>
      <c r="Y4088" s="91"/>
    </row>
    <row r="4089" spans="17:25" x14ac:dyDescent="0.2">
      <c r="Q4089" s="76"/>
      <c r="S4089" s="76"/>
      <c r="T4089" s="76"/>
      <c r="U4089" s="76"/>
      <c r="V4089" s="76"/>
      <c r="X4089" s="91"/>
      <c r="Y4089" s="91"/>
    </row>
    <row r="4090" spans="17:25" x14ac:dyDescent="0.2">
      <c r="Q4090" s="76"/>
      <c r="S4090" s="76"/>
      <c r="T4090" s="76"/>
      <c r="U4090" s="76"/>
      <c r="V4090" s="76"/>
      <c r="X4090" s="91"/>
      <c r="Y4090" s="91"/>
    </row>
    <row r="4091" spans="17:25" x14ac:dyDescent="0.2">
      <c r="Q4091" s="76"/>
      <c r="S4091" s="76"/>
      <c r="T4091" s="76"/>
      <c r="U4091" s="76"/>
      <c r="V4091" s="76"/>
      <c r="X4091" s="91"/>
      <c r="Y4091" s="91"/>
    </row>
    <row r="4092" spans="17:25" x14ac:dyDescent="0.2">
      <c r="Q4092" s="76"/>
      <c r="S4092" s="76"/>
      <c r="T4092" s="76"/>
      <c r="U4092" s="76"/>
      <c r="V4092" s="76"/>
      <c r="X4092" s="91"/>
      <c r="Y4092" s="91"/>
    </row>
    <row r="4093" spans="17:25" x14ac:dyDescent="0.2">
      <c r="Q4093" s="76"/>
      <c r="S4093" s="76"/>
      <c r="T4093" s="76"/>
      <c r="U4093" s="76"/>
      <c r="V4093" s="76"/>
      <c r="X4093" s="91"/>
      <c r="Y4093" s="91"/>
    </row>
    <row r="4094" spans="17:25" x14ac:dyDescent="0.2">
      <c r="Q4094" s="76"/>
      <c r="S4094" s="76"/>
      <c r="T4094" s="76"/>
      <c r="U4094" s="76"/>
      <c r="V4094" s="76"/>
      <c r="X4094" s="91"/>
      <c r="Y4094" s="91"/>
    </row>
    <row r="4095" spans="17:25" x14ac:dyDescent="0.2">
      <c r="Q4095" s="76"/>
      <c r="S4095" s="76"/>
      <c r="T4095" s="76"/>
      <c r="U4095" s="76"/>
      <c r="V4095" s="76"/>
      <c r="X4095" s="91"/>
      <c r="Y4095" s="91"/>
    </row>
    <row r="4096" spans="17:25" x14ac:dyDescent="0.2">
      <c r="Q4096" s="76"/>
      <c r="S4096" s="76"/>
      <c r="T4096" s="76"/>
      <c r="U4096" s="76"/>
      <c r="V4096" s="76"/>
      <c r="X4096" s="91"/>
      <c r="Y4096" s="91"/>
    </row>
    <row r="4097" spans="17:25" x14ac:dyDescent="0.2">
      <c r="Q4097" s="76"/>
      <c r="S4097" s="76"/>
      <c r="T4097" s="76"/>
      <c r="U4097" s="76"/>
      <c r="V4097" s="76"/>
      <c r="X4097" s="91"/>
      <c r="Y4097" s="91"/>
    </row>
    <row r="4098" spans="17:25" x14ac:dyDescent="0.2">
      <c r="Q4098" s="76"/>
      <c r="S4098" s="76"/>
      <c r="T4098" s="76"/>
      <c r="U4098" s="76"/>
      <c r="V4098" s="76"/>
      <c r="X4098" s="91"/>
      <c r="Y4098" s="91"/>
    </row>
    <row r="4099" spans="17:25" x14ac:dyDescent="0.2">
      <c r="Q4099" s="76"/>
      <c r="S4099" s="76"/>
      <c r="T4099" s="76"/>
      <c r="U4099" s="76"/>
      <c r="V4099" s="76"/>
      <c r="X4099" s="91"/>
      <c r="Y4099" s="91"/>
    </row>
    <row r="4100" spans="17:25" x14ac:dyDescent="0.2">
      <c r="Q4100" s="76"/>
      <c r="S4100" s="76"/>
      <c r="T4100" s="76"/>
      <c r="U4100" s="76"/>
      <c r="V4100" s="76"/>
      <c r="X4100" s="91"/>
      <c r="Y4100" s="91"/>
    </row>
    <row r="4101" spans="17:25" x14ac:dyDescent="0.2">
      <c r="Q4101" s="76"/>
      <c r="S4101" s="76"/>
      <c r="T4101" s="76"/>
      <c r="U4101" s="76"/>
      <c r="V4101" s="76"/>
      <c r="X4101" s="91"/>
      <c r="Y4101" s="91"/>
    </row>
    <row r="4102" spans="17:25" x14ac:dyDescent="0.2">
      <c r="Q4102" s="76"/>
      <c r="S4102" s="76"/>
      <c r="T4102" s="76"/>
      <c r="U4102" s="76"/>
      <c r="V4102" s="76"/>
      <c r="X4102" s="91"/>
      <c r="Y4102" s="91"/>
    </row>
    <row r="4103" spans="17:25" x14ac:dyDescent="0.2">
      <c r="Q4103" s="76"/>
      <c r="S4103" s="76"/>
      <c r="T4103" s="76"/>
      <c r="U4103" s="76"/>
      <c r="V4103" s="76"/>
      <c r="X4103" s="91"/>
      <c r="Y4103" s="91"/>
    </row>
    <row r="4104" spans="17:25" x14ac:dyDescent="0.2">
      <c r="Q4104" s="76"/>
      <c r="S4104" s="76"/>
      <c r="T4104" s="76"/>
      <c r="U4104" s="76"/>
      <c r="V4104" s="76"/>
      <c r="X4104" s="91"/>
      <c r="Y4104" s="91"/>
    </row>
    <row r="4105" spans="17:25" x14ac:dyDescent="0.2">
      <c r="Q4105" s="76"/>
      <c r="S4105" s="76"/>
      <c r="T4105" s="76"/>
      <c r="U4105" s="76"/>
      <c r="V4105" s="76"/>
      <c r="X4105" s="91"/>
      <c r="Y4105" s="91"/>
    </row>
    <row r="4106" spans="17:25" x14ac:dyDescent="0.2">
      <c r="Q4106" s="76"/>
      <c r="S4106" s="76"/>
      <c r="T4106" s="76"/>
      <c r="U4106" s="76"/>
      <c r="V4106" s="76"/>
      <c r="X4106" s="91"/>
      <c r="Y4106" s="91"/>
    </row>
    <row r="4107" spans="17:25" x14ac:dyDescent="0.2">
      <c r="Q4107" s="76"/>
      <c r="S4107" s="76"/>
      <c r="T4107" s="76"/>
      <c r="U4107" s="76"/>
      <c r="V4107" s="76"/>
      <c r="X4107" s="91"/>
      <c r="Y4107" s="91"/>
    </row>
    <row r="4108" spans="17:25" x14ac:dyDescent="0.2">
      <c r="Q4108" s="76"/>
      <c r="S4108" s="76"/>
      <c r="T4108" s="76"/>
      <c r="U4108" s="76"/>
      <c r="V4108" s="76"/>
      <c r="X4108" s="91"/>
      <c r="Y4108" s="91"/>
    </row>
    <row r="4109" spans="17:25" x14ac:dyDescent="0.2">
      <c r="Q4109" s="76"/>
      <c r="S4109" s="76"/>
      <c r="T4109" s="76"/>
      <c r="U4109" s="76"/>
      <c r="V4109" s="76"/>
      <c r="X4109" s="91"/>
      <c r="Y4109" s="91"/>
    </row>
    <row r="4110" spans="17:25" x14ac:dyDescent="0.2">
      <c r="Q4110" s="76"/>
      <c r="S4110" s="76"/>
      <c r="T4110" s="76"/>
      <c r="U4110" s="76"/>
      <c r="V4110" s="76"/>
      <c r="X4110" s="91"/>
      <c r="Y4110" s="91"/>
    </row>
    <row r="4111" spans="17:25" x14ac:dyDescent="0.2">
      <c r="Q4111" s="76"/>
      <c r="S4111" s="76"/>
      <c r="T4111" s="76"/>
      <c r="U4111" s="76"/>
      <c r="V4111" s="76"/>
      <c r="X4111" s="91"/>
      <c r="Y4111" s="91"/>
    </row>
    <row r="4112" spans="17:25" x14ac:dyDescent="0.2">
      <c r="Q4112" s="76"/>
      <c r="S4112" s="76"/>
      <c r="T4112" s="76"/>
      <c r="U4112" s="76"/>
      <c r="V4112" s="76"/>
      <c r="X4112" s="91"/>
      <c r="Y4112" s="91"/>
    </row>
    <row r="4113" spans="17:25" x14ac:dyDescent="0.2">
      <c r="Q4113" s="76"/>
      <c r="S4113" s="76"/>
      <c r="T4113" s="76"/>
      <c r="U4113" s="76"/>
      <c r="V4113" s="76"/>
      <c r="X4113" s="91"/>
      <c r="Y4113" s="91"/>
    </row>
    <row r="4114" spans="17:25" x14ac:dyDescent="0.2">
      <c r="Q4114" s="76"/>
      <c r="S4114" s="76"/>
      <c r="T4114" s="76"/>
      <c r="U4114" s="76"/>
      <c r="V4114" s="76"/>
      <c r="X4114" s="91"/>
      <c r="Y4114" s="91"/>
    </row>
    <row r="4115" spans="17:25" x14ac:dyDescent="0.2">
      <c r="Q4115" s="76"/>
      <c r="S4115" s="76"/>
      <c r="T4115" s="76"/>
      <c r="U4115" s="76"/>
      <c r="V4115" s="76"/>
      <c r="X4115" s="91"/>
      <c r="Y4115" s="91"/>
    </row>
    <row r="4116" spans="17:25" x14ac:dyDescent="0.2">
      <c r="Q4116" s="76"/>
      <c r="S4116" s="76"/>
      <c r="T4116" s="76"/>
      <c r="U4116" s="76"/>
      <c r="V4116" s="76"/>
      <c r="X4116" s="91"/>
      <c r="Y4116" s="91"/>
    </row>
    <row r="4117" spans="17:25" x14ac:dyDescent="0.2">
      <c r="Q4117" s="76"/>
      <c r="S4117" s="76"/>
      <c r="T4117" s="76"/>
      <c r="U4117" s="76"/>
      <c r="V4117" s="76"/>
      <c r="X4117" s="91"/>
      <c r="Y4117" s="91"/>
    </row>
    <row r="4118" spans="17:25" x14ac:dyDescent="0.2">
      <c r="Q4118" s="76"/>
      <c r="S4118" s="76"/>
      <c r="T4118" s="76"/>
      <c r="U4118" s="76"/>
      <c r="V4118" s="76"/>
      <c r="X4118" s="91"/>
      <c r="Y4118" s="91"/>
    </row>
    <row r="4119" spans="17:25" x14ac:dyDescent="0.2">
      <c r="Q4119" s="76"/>
      <c r="S4119" s="76"/>
      <c r="T4119" s="76"/>
      <c r="U4119" s="76"/>
      <c r="V4119" s="76"/>
      <c r="X4119" s="91"/>
      <c r="Y4119" s="91"/>
    </row>
    <row r="4120" spans="17:25" x14ac:dyDescent="0.2">
      <c r="Q4120" s="76"/>
      <c r="S4120" s="76"/>
      <c r="T4120" s="76"/>
      <c r="U4120" s="76"/>
      <c r="V4120" s="76"/>
      <c r="X4120" s="91"/>
      <c r="Y4120" s="91"/>
    </row>
    <row r="4121" spans="17:25" x14ac:dyDescent="0.2">
      <c r="Q4121" s="76"/>
      <c r="S4121" s="76"/>
      <c r="T4121" s="76"/>
      <c r="U4121" s="76"/>
      <c r="V4121" s="76"/>
      <c r="X4121" s="91"/>
      <c r="Y4121" s="91"/>
    </row>
    <row r="4122" spans="17:25" x14ac:dyDescent="0.2">
      <c r="Q4122" s="76"/>
      <c r="S4122" s="76"/>
      <c r="T4122" s="76"/>
      <c r="U4122" s="76"/>
      <c r="V4122" s="76"/>
      <c r="X4122" s="91"/>
      <c r="Y4122" s="91"/>
    </row>
    <row r="4123" spans="17:25" x14ac:dyDescent="0.2">
      <c r="Q4123" s="76"/>
      <c r="S4123" s="76"/>
      <c r="T4123" s="76"/>
      <c r="U4123" s="76"/>
      <c r="V4123" s="76"/>
      <c r="X4123" s="91"/>
      <c r="Y4123" s="91"/>
    </row>
    <row r="4124" spans="17:25" x14ac:dyDescent="0.2">
      <c r="Q4124" s="76"/>
      <c r="S4124" s="76"/>
      <c r="T4124" s="76"/>
      <c r="U4124" s="76"/>
      <c r="V4124" s="76"/>
      <c r="X4124" s="91"/>
      <c r="Y4124" s="91"/>
    </row>
    <row r="4125" spans="17:25" x14ac:dyDescent="0.2">
      <c r="Q4125" s="76"/>
      <c r="S4125" s="76"/>
      <c r="T4125" s="76"/>
      <c r="U4125" s="76"/>
      <c r="V4125" s="76"/>
      <c r="X4125" s="91"/>
      <c r="Y4125" s="91"/>
    </row>
    <row r="4126" spans="17:25" x14ac:dyDescent="0.2">
      <c r="Q4126" s="76"/>
      <c r="S4126" s="76"/>
      <c r="T4126" s="76"/>
      <c r="U4126" s="76"/>
      <c r="V4126" s="76"/>
      <c r="X4126" s="91"/>
      <c r="Y4126" s="91"/>
    </row>
    <row r="4127" spans="17:25" x14ac:dyDescent="0.2">
      <c r="Q4127" s="76"/>
      <c r="S4127" s="76"/>
      <c r="T4127" s="76"/>
      <c r="U4127" s="76"/>
      <c r="V4127" s="76"/>
      <c r="X4127" s="91"/>
      <c r="Y4127" s="91"/>
    </row>
    <row r="4128" spans="17:25" x14ac:dyDescent="0.2">
      <c r="Q4128" s="76"/>
      <c r="S4128" s="76"/>
      <c r="T4128" s="76"/>
      <c r="U4128" s="76"/>
      <c r="V4128" s="76"/>
      <c r="X4128" s="91"/>
      <c r="Y4128" s="91"/>
    </row>
    <row r="4129" spans="17:25" x14ac:dyDescent="0.2">
      <c r="Q4129" s="76"/>
      <c r="S4129" s="76"/>
      <c r="T4129" s="76"/>
      <c r="U4129" s="76"/>
      <c r="V4129" s="76"/>
      <c r="X4129" s="91"/>
      <c r="Y4129" s="91"/>
    </row>
    <row r="4130" spans="17:25" x14ac:dyDescent="0.2">
      <c r="Q4130" s="76"/>
      <c r="S4130" s="76"/>
      <c r="T4130" s="76"/>
      <c r="U4130" s="76"/>
      <c r="V4130" s="76"/>
      <c r="X4130" s="91"/>
      <c r="Y4130" s="91"/>
    </row>
    <row r="4131" spans="17:25" x14ac:dyDescent="0.2">
      <c r="Q4131" s="76"/>
      <c r="S4131" s="76"/>
      <c r="T4131" s="76"/>
      <c r="U4131" s="76"/>
      <c r="V4131" s="76"/>
      <c r="X4131" s="91"/>
      <c r="Y4131" s="91"/>
    </row>
    <row r="4132" spans="17:25" x14ac:dyDescent="0.2">
      <c r="Q4132" s="76"/>
      <c r="S4132" s="76"/>
      <c r="T4132" s="76"/>
      <c r="U4132" s="76"/>
      <c r="V4132" s="76"/>
      <c r="X4132" s="91"/>
      <c r="Y4132" s="91"/>
    </row>
    <row r="4133" spans="17:25" x14ac:dyDescent="0.2">
      <c r="Q4133" s="76"/>
      <c r="S4133" s="76"/>
      <c r="T4133" s="76"/>
      <c r="U4133" s="76"/>
      <c r="V4133" s="76"/>
      <c r="X4133" s="91"/>
      <c r="Y4133" s="91"/>
    </row>
    <row r="4134" spans="17:25" x14ac:dyDescent="0.2">
      <c r="Q4134" s="76"/>
      <c r="S4134" s="76"/>
      <c r="T4134" s="76"/>
      <c r="U4134" s="76"/>
      <c r="V4134" s="76"/>
      <c r="X4134" s="91"/>
      <c r="Y4134" s="91"/>
    </row>
    <row r="4135" spans="17:25" x14ac:dyDescent="0.2">
      <c r="Q4135" s="76"/>
      <c r="S4135" s="76"/>
      <c r="T4135" s="76"/>
      <c r="U4135" s="76"/>
      <c r="V4135" s="76"/>
      <c r="X4135" s="91"/>
      <c r="Y4135" s="91"/>
    </row>
    <row r="4136" spans="17:25" x14ac:dyDescent="0.2">
      <c r="Q4136" s="76"/>
      <c r="S4136" s="76"/>
      <c r="T4136" s="76"/>
      <c r="U4136" s="76"/>
      <c r="V4136" s="76"/>
      <c r="X4136" s="91"/>
      <c r="Y4136" s="91"/>
    </row>
    <row r="4137" spans="17:25" x14ac:dyDescent="0.2">
      <c r="Q4137" s="76"/>
      <c r="S4137" s="76"/>
      <c r="T4137" s="76"/>
      <c r="U4137" s="76"/>
      <c r="V4137" s="76"/>
      <c r="X4137" s="91"/>
      <c r="Y4137" s="91"/>
    </row>
    <row r="4138" spans="17:25" x14ac:dyDescent="0.2">
      <c r="Q4138" s="76"/>
      <c r="S4138" s="76"/>
      <c r="T4138" s="76"/>
      <c r="U4138" s="76"/>
      <c r="V4138" s="76"/>
      <c r="X4138" s="91"/>
      <c r="Y4138" s="91"/>
    </row>
    <row r="4139" spans="17:25" x14ac:dyDescent="0.2">
      <c r="Q4139" s="76"/>
      <c r="S4139" s="76"/>
      <c r="T4139" s="76"/>
      <c r="U4139" s="76"/>
      <c r="V4139" s="76"/>
      <c r="X4139" s="91"/>
      <c r="Y4139" s="91"/>
    </row>
    <row r="4140" spans="17:25" x14ac:dyDescent="0.2">
      <c r="Q4140" s="76"/>
      <c r="S4140" s="76"/>
      <c r="T4140" s="76"/>
      <c r="U4140" s="76"/>
      <c r="V4140" s="76"/>
      <c r="X4140" s="91"/>
      <c r="Y4140" s="91"/>
    </row>
    <row r="4141" spans="17:25" x14ac:dyDescent="0.2">
      <c r="Q4141" s="76"/>
      <c r="S4141" s="76"/>
      <c r="T4141" s="76"/>
      <c r="U4141" s="76"/>
      <c r="V4141" s="76"/>
      <c r="X4141" s="91"/>
      <c r="Y4141" s="91"/>
    </row>
    <row r="4142" spans="17:25" x14ac:dyDescent="0.2">
      <c r="Q4142" s="76"/>
      <c r="S4142" s="76"/>
      <c r="T4142" s="76"/>
      <c r="U4142" s="76"/>
      <c r="V4142" s="76"/>
      <c r="X4142" s="91"/>
      <c r="Y4142" s="91"/>
    </row>
    <row r="4143" spans="17:25" x14ac:dyDescent="0.2">
      <c r="Q4143" s="76"/>
      <c r="S4143" s="76"/>
      <c r="T4143" s="76"/>
      <c r="U4143" s="76"/>
      <c r="V4143" s="76"/>
      <c r="X4143" s="91"/>
      <c r="Y4143" s="91"/>
    </row>
    <row r="4144" spans="17:25" x14ac:dyDescent="0.2">
      <c r="Q4144" s="76"/>
      <c r="S4144" s="76"/>
      <c r="T4144" s="76"/>
      <c r="U4144" s="76"/>
      <c r="V4144" s="76"/>
      <c r="X4144" s="91"/>
      <c r="Y4144" s="91"/>
    </row>
    <row r="4145" spans="17:25" x14ac:dyDescent="0.2">
      <c r="Q4145" s="76"/>
      <c r="S4145" s="76"/>
      <c r="T4145" s="76"/>
      <c r="U4145" s="76"/>
      <c r="V4145" s="76"/>
      <c r="X4145" s="91"/>
      <c r="Y4145" s="91"/>
    </row>
    <row r="4146" spans="17:25" x14ac:dyDescent="0.2">
      <c r="Q4146" s="76"/>
      <c r="S4146" s="76"/>
      <c r="T4146" s="76"/>
      <c r="U4146" s="76"/>
      <c r="V4146" s="76"/>
      <c r="X4146" s="91"/>
      <c r="Y4146" s="91"/>
    </row>
    <row r="4147" spans="17:25" x14ac:dyDescent="0.2">
      <c r="Q4147" s="76"/>
      <c r="S4147" s="76"/>
      <c r="T4147" s="76"/>
      <c r="U4147" s="76"/>
      <c r="V4147" s="76"/>
      <c r="X4147" s="91"/>
      <c r="Y4147" s="91"/>
    </row>
    <row r="4148" spans="17:25" x14ac:dyDescent="0.2">
      <c r="Q4148" s="76"/>
      <c r="S4148" s="76"/>
      <c r="T4148" s="76"/>
      <c r="U4148" s="76"/>
      <c r="V4148" s="76"/>
      <c r="X4148" s="91"/>
      <c r="Y4148" s="91"/>
    </row>
    <row r="4149" spans="17:25" x14ac:dyDescent="0.2">
      <c r="Q4149" s="76"/>
      <c r="S4149" s="76"/>
      <c r="T4149" s="76"/>
      <c r="U4149" s="76"/>
      <c r="V4149" s="76"/>
      <c r="X4149" s="91"/>
      <c r="Y4149" s="91"/>
    </row>
    <row r="4150" spans="17:25" x14ac:dyDescent="0.2">
      <c r="Q4150" s="76"/>
      <c r="S4150" s="76"/>
      <c r="T4150" s="76"/>
      <c r="U4150" s="76"/>
      <c r="V4150" s="76"/>
      <c r="X4150" s="91"/>
      <c r="Y4150" s="91"/>
    </row>
    <row r="4151" spans="17:25" x14ac:dyDescent="0.2">
      <c r="Q4151" s="76"/>
      <c r="S4151" s="76"/>
      <c r="T4151" s="76"/>
      <c r="U4151" s="76"/>
      <c r="V4151" s="76"/>
      <c r="X4151" s="91"/>
      <c r="Y4151" s="91"/>
    </row>
    <row r="4152" spans="17:25" x14ac:dyDescent="0.2">
      <c r="Q4152" s="76"/>
      <c r="S4152" s="76"/>
      <c r="T4152" s="76"/>
      <c r="U4152" s="76"/>
      <c r="V4152" s="76"/>
      <c r="X4152" s="91"/>
      <c r="Y4152" s="91"/>
    </row>
    <row r="4153" spans="17:25" x14ac:dyDescent="0.2">
      <c r="Q4153" s="76"/>
      <c r="S4153" s="76"/>
      <c r="T4153" s="76"/>
      <c r="U4153" s="76"/>
      <c r="V4153" s="76"/>
      <c r="X4153" s="91"/>
      <c r="Y4153" s="91"/>
    </row>
    <row r="4154" spans="17:25" x14ac:dyDescent="0.2">
      <c r="Q4154" s="76"/>
      <c r="S4154" s="76"/>
      <c r="T4154" s="76"/>
      <c r="U4154" s="76"/>
      <c r="V4154" s="76"/>
      <c r="X4154" s="91"/>
      <c r="Y4154" s="91"/>
    </row>
    <row r="4155" spans="17:25" x14ac:dyDescent="0.2">
      <c r="Q4155" s="76"/>
      <c r="S4155" s="76"/>
      <c r="T4155" s="76"/>
      <c r="U4155" s="76"/>
      <c r="V4155" s="76"/>
      <c r="X4155" s="91"/>
      <c r="Y4155" s="91"/>
    </row>
    <row r="4156" spans="17:25" x14ac:dyDescent="0.2">
      <c r="Q4156" s="76"/>
      <c r="S4156" s="76"/>
      <c r="T4156" s="76"/>
      <c r="U4156" s="76"/>
      <c r="V4156" s="76"/>
      <c r="X4156" s="91"/>
      <c r="Y4156" s="91"/>
    </row>
    <row r="4157" spans="17:25" x14ac:dyDescent="0.2">
      <c r="Q4157" s="76"/>
      <c r="S4157" s="76"/>
      <c r="T4157" s="76"/>
      <c r="U4157" s="76"/>
      <c r="V4157" s="76"/>
      <c r="X4157" s="91"/>
      <c r="Y4157" s="91"/>
    </row>
    <row r="4158" spans="17:25" x14ac:dyDescent="0.2">
      <c r="Q4158" s="76"/>
      <c r="S4158" s="76"/>
      <c r="T4158" s="76"/>
      <c r="U4158" s="76"/>
      <c r="V4158" s="76"/>
      <c r="X4158" s="91"/>
      <c r="Y4158" s="91"/>
    </row>
    <row r="4159" spans="17:25" x14ac:dyDescent="0.2">
      <c r="Q4159" s="76"/>
      <c r="S4159" s="76"/>
      <c r="T4159" s="76"/>
      <c r="U4159" s="76"/>
      <c r="V4159" s="76"/>
      <c r="X4159" s="91"/>
      <c r="Y4159" s="91"/>
    </row>
    <row r="4160" spans="17:25" x14ac:dyDescent="0.2">
      <c r="Q4160" s="76"/>
      <c r="S4160" s="76"/>
      <c r="T4160" s="76"/>
      <c r="U4160" s="76"/>
      <c r="V4160" s="76"/>
      <c r="X4160" s="91"/>
      <c r="Y4160" s="91"/>
    </row>
    <row r="4161" spans="17:25" x14ac:dyDescent="0.2">
      <c r="Q4161" s="76"/>
      <c r="S4161" s="76"/>
      <c r="T4161" s="76"/>
      <c r="U4161" s="76"/>
      <c r="V4161" s="76"/>
      <c r="X4161" s="91"/>
      <c r="Y4161" s="91"/>
    </row>
    <row r="4162" spans="17:25" x14ac:dyDescent="0.2">
      <c r="Q4162" s="76"/>
      <c r="S4162" s="76"/>
      <c r="T4162" s="76"/>
      <c r="U4162" s="76"/>
      <c r="V4162" s="76"/>
      <c r="X4162" s="91"/>
      <c r="Y4162" s="91"/>
    </row>
    <row r="4163" spans="17:25" x14ac:dyDescent="0.2">
      <c r="Q4163" s="76"/>
      <c r="S4163" s="76"/>
      <c r="T4163" s="76"/>
      <c r="U4163" s="76"/>
      <c r="V4163" s="76"/>
      <c r="X4163" s="91"/>
      <c r="Y4163" s="91"/>
    </row>
    <row r="4164" spans="17:25" x14ac:dyDescent="0.2">
      <c r="Q4164" s="76"/>
      <c r="S4164" s="76"/>
      <c r="T4164" s="76"/>
      <c r="U4164" s="76"/>
      <c r="V4164" s="76"/>
      <c r="X4164" s="91"/>
      <c r="Y4164" s="91"/>
    </row>
    <row r="4165" spans="17:25" x14ac:dyDescent="0.2">
      <c r="Q4165" s="76"/>
      <c r="S4165" s="76"/>
      <c r="T4165" s="76"/>
      <c r="U4165" s="76"/>
      <c r="V4165" s="76"/>
      <c r="X4165" s="91"/>
      <c r="Y4165" s="91"/>
    </row>
    <row r="4166" spans="17:25" x14ac:dyDescent="0.2">
      <c r="Q4166" s="76"/>
      <c r="S4166" s="76"/>
      <c r="T4166" s="76"/>
      <c r="U4166" s="76"/>
      <c r="V4166" s="76"/>
      <c r="X4166" s="91"/>
      <c r="Y4166" s="91"/>
    </row>
    <row r="4167" spans="17:25" x14ac:dyDescent="0.2">
      <c r="Q4167" s="76"/>
      <c r="S4167" s="76"/>
      <c r="T4167" s="76"/>
      <c r="U4167" s="76"/>
      <c r="V4167" s="76"/>
      <c r="X4167" s="91"/>
      <c r="Y4167" s="91"/>
    </row>
    <row r="4168" spans="17:25" x14ac:dyDescent="0.2">
      <c r="Q4168" s="76"/>
      <c r="S4168" s="76"/>
      <c r="T4168" s="76"/>
      <c r="U4168" s="76"/>
      <c r="V4168" s="76"/>
      <c r="X4168" s="91"/>
      <c r="Y4168" s="91"/>
    </row>
    <row r="4169" spans="17:25" x14ac:dyDescent="0.2">
      <c r="Q4169" s="76"/>
      <c r="S4169" s="76"/>
      <c r="T4169" s="76"/>
      <c r="U4169" s="76"/>
      <c r="V4169" s="76"/>
      <c r="X4169" s="91"/>
      <c r="Y4169" s="91"/>
    </row>
    <row r="4170" spans="17:25" x14ac:dyDescent="0.2">
      <c r="Q4170" s="76"/>
      <c r="S4170" s="76"/>
      <c r="T4170" s="76"/>
      <c r="U4170" s="76"/>
      <c r="V4170" s="76"/>
      <c r="X4170" s="91"/>
      <c r="Y4170" s="91"/>
    </row>
    <row r="4171" spans="17:25" x14ac:dyDescent="0.2">
      <c r="Q4171" s="76"/>
      <c r="S4171" s="76"/>
      <c r="T4171" s="76"/>
      <c r="U4171" s="76"/>
      <c r="V4171" s="76"/>
      <c r="X4171" s="91"/>
      <c r="Y4171" s="91"/>
    </row>
    <row r="4172" spans="17:25" x14ac:dyDescent="0.2">
      <c r="Q4172" s="76"/>
      <c r="S4172" s="76"/>
      <c r="T4172" s="76"/>
      <c r="U4172" s="76"/>
      <c r="V4172" s="76"/>
      <c r="X4172" s="91"/>
      <c r="Y4172" s="91"/>
    </row>
    <row r="4173" spans="17:25" x14ac:dyDescent="0.2">
      <c r="Q4173" s="76"/>
      <c r="S4173" s="76"/>
      <c r="T4173" s="76"/>
      <c r="U4173" s="76"/>
      <c r="V4173" s="76"/>
      <c r="X4173" s="91"/>
      <c r="Y4173" s="91"/>
    </row>
    <row r="4174" spans="17:25" x14ac:dyDescent="0.2">
      <c r="Q4174" s="76"/>
      <c r="S4174" s="76"/>
      <c r="T4174" s="76"/>
      <c r="U4174" s="76"/>
      <c r="V4174" s="76"/>
      <c r="X4174" s="91"/>
      <c r="Y4174" s="91"/>
    </row>
    <row r="4175" spans="17:25" x14ac:dyDescent="0.2">
      <c r="Q4175" s="76"/>
      <c r="S4175" s="76"/>
      <c r="T4175" s="76"/>
      <c r="U4175" s="76"/>
      <c r="V4175" s="76"/>
      <c r="X4175" s="91"/>
      <c r="Y4175" s="91"/>
    </row>
    <row r="4176" spans="17:25" x14ac:dyDescent="0.2">
      <c r="Q4176" s="76"/>
      <c r="S4176" s="76"/>
      <c r="T4176" s="76"/>
      <c r="U4176" s="76"/>
      <c r="V4176" s="76"/>
      <c r="X4176" s="91"/>
      <c r="Y4176" s="91"/>
    </row>
    <row r="4177" spans="17:25" x14ac:dyDescent="0.2">
      <c r="Q4177" s="76"/>
      <c r="S4177" s="76"/>
      <c r="T4177" s="76"/>
      <c r="U4177" s="76"/>
      <c r="V4177" s="76"/>
      <c r="X4177" s="91"/>
      <c r="Y4177" s="91"/>
    </row>
    <row r="4178" spans="17:25" x14ac:dyDescent="0.2">
      <c r="Q4178" s="76"/>
      <c r="S4178" s="76"/>
      <c r="T4178" s="76"/>
      <c r="U4178" s="76"/>
      <c r="V4178" s="76"/>
      <c r="X4178" s="91"/>
      <c r="Y4178" s="91"/>
    </row>
    <row r="4179" spans="17:25" x14ac:dyDescent="0.2">
      <c r="Q4179" s="76"/>
      <c r="S4179" s="76"/>
      <c r="T4179" s="76"/>
      <c r="U4179" s="76"/>
      <c r="V4179" s="76"/>
      <c r="X4179" s="91"/>
      <c r="Y4179" s="91"/>
    </row>
    <row r="4180" spans="17:25" x14ac:dyDescent="0.2">
      <c r="Q4180" s="76"/>
      <c r="S4180" s="76"/>
      <c r="T4180" s="76"/>
      <c r="U4180" s="76"/>
      <c r="V4180" s="76"/>
      <c r="X4180" s="91"/>
      <c r="Y4180" s="91"/>
    </row>
    <row r="4181" spans="17:25" x14ac:dyDescent="0.2">
      <c r="Q4181" s="76"/>
      <c r="S4181" s="76"/>
      <c r="T4181" s="76"/>
      <c r="U4181" s="76"/>
      <c r="V4181" s="76"/>
      <c r="X4181" s="91"/>
      <c r="Y4181" s="91"/>
    </row>
    <row r="4182" spans="17:25" x14ac:dyDescent="0.2">
      <c r="Q4182" s="76"/>
      <c r="S4182" s="76"/>
      <c r="T4182" s="76"/>
      <c r="U4182" s="76"/>
      <c r="V4182" s="76"/>
      <c r="X4182" s="91"/>
      <c r="Y4182" s="91"/>
    </row>
    <row r="4183" spans="17:25" x14ac:dyDescent="0.2">
      <c r="Q4183" s="76"/>
      <c r="S4183" s="76"/>
      <c r="T4183" s="76"/>
      <c r="U4183" s="76"/>
      <c r="V4183" s="76"/>
      <c r="X4183" s="91"/>
      <c r="Y4183" s="91"/>
    </row>
    <row r="4184" spans="17:25" x14ac:dyDescent="0.2">
      <c r="Q4184" s="76"/>
      <c r="S4184" s="76"/>
      <c r="T4184" s="76"/>
      <c r="U4184" s="76"/>
      <c r="V4184" s="76"/>
      <c r="X4184" s="91"/>
      <c r="Y4184" s="91"/>
    </row>
    <row r="4185" spans="17:25" x14ac:dyDescent="0.2">
      <c r="Q4185" s="76"/>
      <c r="S4185" s="76"/>
      <c r="T4185" s="76"/>
      <c r="U4185" s="76"/>
      <c r="V4185" s="76"/>
      <c r="X4185" s="91"/>
      <c r="Y4185" s="91"/>
    </row>
    <row r="4186" spans="17:25" x14ac:dyDescent="0.2">
      <c r="Q4186" s="76"/>
      <c r="S4186" s="76"/>
      <c r="T4186" s="76"/>
      <c r="U4186" s="76"/>
      <c r="V4186" s="76"/>
      <c r="X4186" s="91"/>
      <c r="Y4186" s="91"/>
    </row>
    <row r="4187" spans="17:25" x14ac:dyDescent="0.2">
      <c r="Q4187" s="76"/>
      <c r="S4187" s="76"/>
      <c r="T4187" s="76"/>
      <c r="U4187" s="76"/>
      <c r="V4187" s="76"/>
      <c r="X4187" s="91"/>
      <c r="Y4187" s="91"/>
    </row>
    <row r="4188" spans="17:25" x14ac:dyDescent="0.2">
      <c r="Q4188" s="76"/>
      <c r="S4188" s="76"/>
      <c r="T4188" s="76"/>
      <c r="U4188" s="76"/>
      <c r="V4188" s="76"/>
      <c r="X4188" s="91"/>
      <c r="Y4188" s="91"/>
    </row>
    <row r="4189" spans="17:25" x14ac:dyDescent="0.2">
      <c r="Q4189" s="76"/>
      <c r="S4189" s="76"/>
      <c r="T4189" s="76"/>
      <c r="U4189" s="76"/>
      <c r="V4189" s="76"/>
      <c r="X4189" s="91"/>
      <c r="Y4189" s="91"/>
    </row>
    <row r="4190" spans="17:25" x14ac:dyDescent="0.2">
      <c r="Q4190" s="76"/>
      <c r="S4190" s="76"/>
      <c r="T4190" s="76"/>
      <c r="U4190" s="76"/>
      <c r="V4190" s="76"/>
      <c r="X4190" s="91"/>
      <c r="Y4190" s="91"/>
    </row>
    <row r="4191" spans="17:25" x14ac:dyDescent="0.2">
      <c r="Q4191" s="76"/>
      <c r="S4191" s="76"/>
      <c r="T4191" s="76"/>
      <c r="U4191" s="76"/>
      <c r="V4191" s="76"/>
      <c r="X4191" s="91"/>
      <c r="Y4191" s="91"/>
    </row>
    <row r="4192" spans="17:25" x14ac:dyDescent="0.2">
      <c r="Q4192" s="76"/>
      <c r="S4192" s="76"/>
      <c r="T4192" s="76"/>
      <c r="U4192" s="76"/>
      <c r="V4192" s="76"/>
      <c r="X4192" s="91"/>
      <c r="Y4192" s="91"/>
    </row>
    <row r="4193" spans="17:25" x14ac:dyDescent="0.2">
      <c r="Q4193" s="76"/>
      <c r="S4193" s="76"/>
      <c r="T4193" s="76"/>
      <c r="U4193" s="76"/>
      <c r="V4193" s="76"/>
      <c r="X4193" s="91"/>
      <c r="Y4193" s="91"/>
    </row>
    <row r="4194" spans="17:25" x14ac:dyDescent="0.2">
      <c r="Q4194" s="76"/>
      <c r="S4194" s="76"/>
      <c r="T4194" s="76"/>
      <c r="U4194" s="76"/>
      <c r="V4194" s="76"/>
      <c r="X4194" s="91"/>
      <c r="Y4194" s="91"/>
    </row>
    <row r="4195" spans="17:25" x14ac:dyDescent="0.2">
      <c r="Q4195" s="76"/>
      <c r="S4195" s="76"/>
      <c r="T4195" s="76"/>
      <c r="U4195" s="76"/>
      <c r="V4195" s="76"/>
      <c r="X4195" s="91"/>
      <c r="Y4195" s="91"/>
    </row>
    <row r="4196" spans="17:25" x14ac:dyDescent="0.2">
      <c r="Q4196" s="76"/>
      <c r="S4196" s="76"/>
      <c r="T4196" s="76"/>
      <c r="U4196" s="76"/>
      <c r="V4196" s="76"/>
      <c r="X4196" s="91"/>
      <c r="Y4196" s="91"/>
    </row>
    <row r="4197" spans="17:25" x14ac:dyDescent="0.2">
      <c r="Q4197" s="76"/>
      <c r="S4197" s="76"/>
      <c r="T4197" s="76"/>
      <c r="U4197" s="76"/>
      <c r="V4197" s="76"/>
      <c r="X4197" s="91"/>
      <c r="Y4197" s="91"/>
    </row>
    <row r="4198" spans="17:25" x14ac:dyDescent="0.2">
      <c r="Q4198" s="76"/>
      <c r="S4198" s="76"/>
      <c r="T4198" s="76"/>
      <c r="U4198" s="76"/>
      <c r="V4198" s="76"/>
      <c r="X4198" s="91"/>
      <c r="Y4198" s="91"/>
    </row>
    <row r="4199" spans="17:25" x14ac:dyDescent="0.2">
      <c r="Q4199" s="76"/>
      <c r="S4199" s="76"/>
      <c r="T4199" s="76"/>
      <c r="U4199" s="76"/>
      <c r="V4199" s="76"/>
      <c r="X4199" s="91"/>
      <c r="Y4199" s="91"/>
    </row>
    <row r="4200" spans="17:25" x14ac:dyDescent="0.2">
      <c r="Q4200" s="76"/>
      <c r="S4200" s="76"/>
      <c r="T4200" s="76"/>
      <c r="U4200" s="76"/>
      <c r="V4200" s="76"/>
      <c r="X4200" s="91"/>
      <c r="Y4200" s="91"/>
    </row>
    <row r="4201" spans="17:25" x14ac:dyDescent="0.2">
      <c r="Q4201" s="76"/>
      <c r="S4201" s="76"/>
      <c r="T4201" s="76"/>
      <c r="U4201" s="76"/>
      <c r="V4201" s="76"/>
      <c r="X4201" s="91"/>
      <c r="Y4201" s="91"/>
    </row>
    <row r="4202" spans="17:25" x14ac:dyDescent="0.2">
      <c r="Q4202" s="76"/>
      <c r="S4202" s="76"/>
      <c r="T4202" s="76"/>
      <c r="U4202" s="76"/>
      <c r="V4202" s="76"/>
      <c r="X4202" s="91"/>
      <c r="Y4202" s="91"/>
    </row>
    <row r="4203" spans="17:25" x14ac:dyDescent="0.2">
      <c r="Q4203" s="76"/>
      <c r="S4203" s="76"/>
      <c r="T4203" s="76"/>
      <c r="U4203" s="76"/>
      <c r="V4203" s="76"/>
      <c r="X4203" s="91"/>
      <c r="Y4203" s="91"/>
    </row>
    <row r="4204" spans="17:25" x14ac:dyDescent="0.2">
      <c r="Q4204" s="76"/>
      <c r="S4204" s="76"/>
      <c r="T4204" s="76"/>
      <c r="U4204" s="76"/>
      <c r="V4204" s="76"/>
      <c r="X4204" s="91"/>
      <c r="Y4204" s="91"/>
    </row>
    <row r="4205" spans="17:25" x14ac:dyDescent="0.2">
      <c r="Q4205" s="76"/>
      <c r="S4205" s="76"/>
      <c r="T4205" s="76"/>
      <c r="U4205" s="76"/>
      <c r="V4205" s="76"/>
      <c r="X4205" s="91"/>
      <c r="Y4205" s="91"/>
    </row>
    <row r="4206" spans="17:25" x14ac:dyDescent="0.2">
      <c r="Q4206" s="76"/>
      <c r="S4206" s="76"/>
      <c r="T4206" s="76"/>
      <c r="U4206" s="76"/>
      <c r="V4206" s="76"/>
      <c r="X4206" s="91"/>
      <c r="Y4206" s="91"/>
    </row>
    <row r="4207" spans="17:25" x14ac:dyDescent="0.2">
      <c r="Q4207" s="76"/>
      <c r="S4207" s="76"/>
      <c r="T4207" s="76"/>
      <c r="U4207" s="76"/>
      <c r="V4207" s="76"/>
      <c r="X4207" s="91"/>
      <c r="Y4207" s="91"/>
    </row>
    <row r="4208" spans="17:25" x14ac:dyDescent="0.2">
      <c r="Q4208" s="76"/>
      <c r="S4208" s="76"/>
      <c r="T4208" s="76"/>
      <c r="U4208" s="76"/>
      <c r="V4208" s="76"/>
      <c r="X4208" s="91"/>
      <c r="Y4208" s="91"/>
    </row>
    <row r="4209" spans="17:25" x14ac:dyDescent="0.2">
      <c r="Q4209" s="76"/>
      <c r="S4209" s="76"/>
      <c r="T4209" s="76"/>
      <c r="U4209" s="76"/>
      <c r="V4209" s="76"/>
      <c r="X4209" s="91"/>
      <c r="Y4209" s="91"/>
    </row>
    <row r="4210" spans="17:25" x14ac:dyDescent="0.2">
      <c r="Q4210" s="76"/>
      <c r="S4210" s="76"/>
      <c r="T4210" s="76"/>
      <c r="U4210" s="76"/>
      <c r="V4210" s="76"/>
      <c r="X4210" s="91"/>
      <c r="Y4210" s="91"/>
    </row>
    <row r="4211" spans="17:25" x14ac:dyDescent="0.2">
      <c r="Q4211" s="76"/>
      <c r="S4211" s="76"/>
      <c r="T4211" s="76"/>
      <c r="U4211" s="76"/>
      <c r="V4211" s="76"/>
      <c r="X4211" s="91"/>
      <c r="Y4211" s="91"/>
    </row>
    <row r="4212" spans="17:25" x14ac:dyDescent="0.2">
      <c r="Q4212" s="76"/>
      <c r="S4212" s="76"/>
      <c r="T4212" s="76"/>
      <c r="U4212" s="76"/>
      <c r="V4212" s="76"/>
      <c r="X4212" s="91"/>
      <c r="Y4212" s="91"/>
    </row>
    <row r="4213" spans="17:25" x14ac:dyDescent="0.2">
      <c r="Q4213" s="76"/>
      <c r="S4213" s="76"/>
      <c r="T4213" s="76"/>
      <c r="U4213" s="76"/>
      <c r="V4213" s="76"/>
      <c r="X4213" s="91"/>
      <c r="Y4213" s="91"/>
    </row>
    <row r="4214" spans="17:25" x14ac:dyDescent="0.2">
      <c r="Q4214" s="76"/>
      <c r="S4214" s="76"/>
      <c r="T4214" s="76"/>
      <c r="U4214" s="76"/>
      <c r="V4214" s="76"/>
      <c r="X4214" s="91"/>
      <c r="Y4214" s="91"/>
    </row>
    <row r="4215" spans="17:25" x14ac:dyDescent="0.2">
      <c r="Q4215" s="76"/>
      <c r="S4215" s="76"/>
      <c r="T4215" s="76"/>
      <c r="U4215" s="76"/>
      <c r="V4215" s="76"/>
      <c r="X4215" s="91"/>
      <c r="Y4215" s="91"/>
    </row>
    <row r="4216" spans="17:25" x14ac:dyDescent="0.2">
      <c r="Q4216" s="76"/>
      <c r="S4216" s="76"/>
      <c r="T4216" s="76"/>
      <c r="U4216" s="76"/>
      <c r="V4216" s="76"/>
      <c r="X4216" s="91"/>
      <c r="Y4216" s="91"/>
    </row>
    <row r="4217" spans="17:25" x14ac:dyDescent="0.2">
      <c r="Q4217" s="76"/>
      <c r="S4217" s="76"/>
      <c r="T4217" s="76"/>
      <c r="U4217" s="76"/>
      <c r="V4217" s="76"/>
      <c r="X4217" s="91"/>
      <c r="Y4217" s="91"/>
    </row>
    <row r="4218" spans="17:25" x14ac:dyDescent="0.2">
      <c r="Q4218" s="76"/>
      <c r="S4218" s="76"/>
      <c r="T4218" s="76"/>
      <c r="U4218" s="76"/>
      <c r="V4218" s="76"/>
      <c r="X4218" s="91"/>
      <c r="Y4218" s="91"/>
    </row>
    <row r="4219" spans="17:25" x14ac:dyDescent="0.2">
      <c r="Q4219" s="76"/>
      <c r="S4219" s="76"/>
      <c r="T4219" s="76"/>
      <c r="U4219" s="76"/>
      <c r="V4219" s="76"/>
      <c r="X4219" s="91"/>
      <c r="Y4219" s="91"/>
    </row>
    <row r="4220" spans="17:25" x14ac:dyDescent="0.2">
      <c r="Q4220" s="76"/>
      <c r="S4220" s="76"/>
      <c r="T4220" s="76"/>
      <c r="U4220" s="76"/>
      <c r="V4220" s="76"/>
      <c r="X4220" s="91"/>
      <c r="Y4220" s="91"/>
    </row>
    <row r="4221" spans="17:25" x14ac:dyDescent="0.2">
      <c r="Q4221" s="76"/>
      <c r="S4221" s="76"/>
      <c r="T4221" s="76"/>
      <c r="U4221" s="76"/>
      <c r="V4221" s="76"/>
      <c r="X4221" s="91"/>
      <c r="Y4221" s="91"/>
    </row>
    <row r="4222" spans="17:25" x14ac:dyDescent="0.2">
      <c r="Q4222" s="76"/>
      <c r="S4222" s="76"/>
      <c r="T4222" s="76"/>
      <c r="U4222" s="76"/>
      <c r="V4222" s="76"/>
      <c r="X4222" s="91"/>
      <c r="Y4222" s="91"/>
    </row>
    <row r="4223" spans="17:25" x14ac:dyDescent="0.2">
      <c r="Q4223" s="76"/>
      <c r="S4223" s="76"/>
      <c r="T4223" s="76"/>
      <c r="U4223" s="76"/>
      <c r="V4223" s="76"/>
      <c r="X4223" s="91"/>
      <c r="Y4223" s="91"/>
    </row>
    <row r="4224" spans="17:25" x14ac:dyDescent="0.2">
      <c r="Q4224" s="76"/>
      <c r="S4224" s="76"/>
      <c r="T4224" s="76"/>
      <c r="U4224" s="76"/>
      <c r="V4224" s="76"/>
      <c r="X4224" s="91"/>
      <c r="Y4224" s="91"/>
    </row>
    <row r="4225" spans="17:25" x14ac:dyDescent="0.2">
      <c r="Q4225" s="76"/>
      <c r="S4225" s="76"/>
      <c r="T4225" s="76"/>
      <c r="U4225" s="76"/>
      <c r="V4225" s="76"/>
      <c r="X4225" s="91"/>
      <c r="Y4225" s="91"/>
    </row>
    <row r="4226" spans="17:25" x14ac:dyDescent="0.2">
      <c r="Q4226" s="76"/>
      <c r="S4226" s="76"/>
      <c r="T4226" s="76"/>
      <c r="U4226" s="76"/>
      <c r="V4226" s="76"/>
      <c r="X4226" s="91"/>
      <c r="Y4226" s="91"/>
    </row>
    <row r="4227" spans="17:25" x14ac:dyDescent="0.2">
      <c r="Q4227" s="76"/>
      <c r="S4227" s="76"/>
      <c r="T4227" s="76"/>
      <c r="U4227" s="76"/>
      <c r="V4227" s="76"/>
      <c r="X4227" s="91"/>
      <c r="Y4227" s="91"/>
    </row>
    <row r="4228" spans="17:25" x14ac:dyDescent="0.2">
      <c r="Q4228" s="76"/>
      <c r="S4228" s="76"/>
      <c r="T4228" s="76"/>
      <c r="U4228" s="76"/>
      <c r="V4228" s="76"/>
      <c r="X4228" s="91"/>
      <c r="Y4228" s="91"/>
    </row>
    <row r="4229" spans="17:25" x14ac:dyDescent="0.2">
      <c r="Q4229" s="76"/>
      <c r="S4229" s="76"/>
      <c r="T4229" s="76"/>
      <c r="U4229" s="76"/>
      <c r="V4229" s="76"/>
      <c r="X4229" s="91"/>
      <c r="Y4229" s="91"/>
    </row>
    <row r="4230" spans="17:25" x14ac:dyDescent="0.2">
      <c r="Q4230" s="76"/>
      <c r="S4230" s="76"/>
      <c r="T4230" s="76"/>
      <c r="U4230" s="76"/>
      <c r="V4230" s="76"/>
      <c r="X4230" s="91"/>
      <c r="Y4230" s="91"/>
    </row>
    <row r="4231" spans="17:25" x14ac:dyDescent="0.2">
      <c r="Q4231" s="76"/>
      <c r="S4231" s="76"/>
      <c r="T4231" s="76"/>
      <c r="U4231" s="76"/>
      <c r="V4231" s="76"/>
      <c r="X4231" s="91"/>
      <c r="Y4231" s="91"/>
    </row>
    <row r="4232" spans="17:25" x14ac:dyDescent="0.2">
      <c r="Q4232" s="76"/>
      <c r="S4232" s="76"/>
      <c r="T4232" s="76"/>
      <c r="U4232" s="76"/>
      <c r="V4232" s="76"/>
      <c r="X4232" s="91"/>
      <c r="Y4232" s="91"/>
    </row>
    <row r="4233" spans="17:25" x14ac:dyDescent="0.2">
      <c r="Q4233" s="76"/>
      <c r="S4233" s="76"/>
      <c r="T4233" s="76"/>
      <c r="U4233" s="76"/>
      <c r="V4233" s="76"/>
      <c r="X4233" s="91"/>
      <c r="Y4233" s="91"/>
    </row>
    <row r="4234" spans="17:25" x14ac:dyDescent="0.2">
      <c r="Q4234" s="76"/>
      <c r="S4234" s="76"/>
      <c r="T4234" s="76"/>
      <c r="U4234" s="76"/>
      <c r="V4234" s="76"/>
      <c r="X4234" s="91"/>
      <c r="Y4234" s="91"/>
    </row>
    <row r="4235" spans="17:25" x14ac:dyDescent="0.2">
      <c r="Q4235" s="76"/>
      <c r="S4235" s="76"/>
      <c r="T4235" s="76"/>
      <c r="U4235" s="76"/>
      <c r="V4235" s="76"/>
      <c r="X4235" s="91"/>
      <c r="Y4235" s="91"/>
    </row>
    <row r="4236" spans="17:25" x14ac:dyDescent="0.2">
      <c r="Q4236" s="76"/>
      <c r="S4236" s="76"/>
      <c r="T4236" s="76"/>
      <c r="U4236" s="76"/>
      <c r="V4236" s="76"/>
      <c r="X4236" s="91"/>
      <c r="Y4236" s="91"/>
    </row>
    <row r="4237" spans="17:25" x14ac:dyDescent="0.2">
      <c r="Q4237" s="76"/>
      <c r="S4237" s="76"/>
      <c r="T4237" s="76"/>
      <c r="U4237" s="76"/>
      <c r="V4237" s="76"/>
      <c r="X4237" s="91"/>
      <c r="Y4237" s="91"/>
    </row>
    <row r="4238" spans="17:25" x14ac:dyDescent="0.2">
      <c r="Q4238" s="76"/>
      <c r="S4238" s="76"/>
      <c r="T4238" s="76"/>
      <c r="U4238" s="76"/>
      <c r="V4238" s="76"/>
      <c r="X4238" s="91"/>
      <c r="Y4238" s="91"/>
    </row>
    <row r="4239" spans="17:25" x14ac:dyDescent="0.2">
      <c r="Q4239" s="76"/>
      <c r="S4239" s="76"/>
      <c r="T4239" s="76"/>
      <c r="U4239" s="76"/>
      <c r="V4239" s="76"/>
      <c r="X4239" s="91"/>
      <c r="Y4239" s="91"/>
    </row>
    <row r="4240" spans="17:25" x14ac:dyDescent="0.2">
      <c r="Q4240" s="76"/>
      <c r="S4240" s="76"/>
      <c r="T4240" s="76"/>
      <c r="U4240" s="76"/>
      <c r="V4240" s="76"/>
      <c r="X4240" s="91"/>
      <c r="Y4240" s="91"/>
    </row>
    <row r="4241" spans="17:25" x14ac:dyDescent="0.2">
      <c r="Q4241" s="76"/>
      <c r="S4241" s="76"/>
      <c r="T4241" s="76"/>
      <c r="U4241" s="76"/>
      <c r="V4241" s="76"/>
      <c r="X4241" s="91"/>
      <c r="Y4241" s="91"/>
    </row>
    <row r="4242" spans="17:25" x14ac:dyDescent="0.2">
      <c r="Q4242" s="76"/>
      <c r="S4242" s="76"/>
      <c r="T4242" s="76"/>
      <c r="U4242" s="76"/>
      <c r="V4242" s="76"/>
      <c r="X4242" s="91"/>
      <c r="Y4242" s="91"/>
    </row>
    <row r="4243" spans="17:25" x14ac:dyDescent="0.2">
      <c r="Q4243" s="76"/>
      <c r="S4243" s="76"/>
      <c r="T4243" s="76"/>
      <c r="U4243" s="76"/>
      <c r="V4243" s="76"/>
      <c r="X4243" s="91"/>
      <c r="Y4243" s="91"/>
    </row>
    <row r="4244" spans="17:25" x14ac:dyDescent="0.2">
      <c r="Q4244" s="76"/>
      <c r="S4244" s="76"/>
      <c r="T4244" s="76"/>
      <c r="U4244" s="76"/>
      <c r="V4244" s="76"/>
      <c r="X4244" s="91"/>
      <c r="Y4244" s="91"/>
    </row>
    <row r="4245" spans="17:25" x14ac:dyDescent="0.2">
      <c r="Q4245" s="76"/>
      <c r="S4245" s="76"/>
      <c r="T4245" s="76"/>
      <c r="U4245" s="76"/>
      <c r="V4245" s="76"/>
      <c r="X4245" s="91"/>
      <c r="Y4245" s="91"/>
    </row>
    <row r="4246" spans="17:25" x14ac:dyDescent="0.2">
      <c r="Q4246" s="76"/>
      <c r="S4246" s="76"/>
      <c r="T4246" s="76"/>
      <c r="U4246" s="76"/>
      <c r="V4246" s="76"/>
      <c r="X4246" s="91"/>
      <c r="Y4246" s="91"/>
    </row>
    <row r="4247" spans="17:25" x14ac:dyDescent="0.2">
      <c r="Q4247" s="76"/>
      <c r="S4247" s="76"/>
      <c r="T4247" s="76"/>
      <c r="U4247" s="76"/>
      <c r="V4247" s="76"/>
      <c r="X4247" s="91"/>
      <c r="Y4247" s="91"/>
    </row>
    <row r="4248" spans="17:25" x14ac:dyDescent="0.2">
      <c r="Q4248" s="76"/>
      <c r="S4248" s="76"/>
      <c r="T4248" s="76"/>
      <c r="U4248" s="76"/>
      <c r="V4248" s="76"/>
      <c r="X4248" s="91"/>
      <c r="Y4248" s="91"/>
    </row>
    <row r="4249" spans="17:25" x14ac:dyDescent="0.2">
      <c r="Q4249" s="76"/>
      <c r="S4249" s="76"/>
      <c r="T4249" s="76"/>
      <c r="U4249" s="76"/>
      <c r="V4249" s="76"/>
      <c r="X4249" s="91"/>
      <c r="Y4249" s="91"/>
    </row>
    <row r="4250" spans="17:25" x14ac:dyDescent="0.2">
      <c r="Q4250" s="76"/>
      <c r="S4250" s="76"/>
      <c r="T4250" s="76"/>
      <c r="U4250" s="76"/>
      <c r="V4250" s="76"/>
      <c r="X4250" s="91"/>
      <c r="Y4250" s="91"/>
    </row>
    <row r="4251" spans="17:25" x14ac:dyDescent="0.2">
      <c r="Q4251" s="76"/>
      <c r="S4251" s="76"/>
      <c r="T4251" s="76"/>
      <c r="U4251" s="76"/>
      <c r="V4251" s="76"/>
      <c r="X4251" s="91"/>
      <c r="Y4251" s="91"/>
    </row>
    <row r="4252" spans="17:25" x14ac:dyDescent="0.2">
      <c r="Q4252" s="76"/>
      <c r="S4252" s="76"/>
      <c r="T4252" s="76"/>
      <c r="U4252" s="76"/>
      <c r="V4252" s="76"/>
      <c r="X4252" s="91"/>
      <c r="Y4252" s="91"/>
    </row>
    <row r="4253" spans="17:25" x14ac:dyDescent="0.2">
      <c r="Q4253" s="76"/>
      <c r="S4253" s="76"/>
      <c r="T4253" s="76"/>
      <c r="U4253" s="76"/>
      <c r="V4253" s="76"/>
      <c r="X4253" s="91"/>
      <c r="Y4253" s="91"/>
    </row>
    <row r="4254" spans="17:25" x14ac:dyDescent="0.2">
      <c r="Q4254" s="76"/>
      <c r="S4254" s="76"/>
      <c r="T4254" s="76"/>
      <c r="U4254" s="76"/>
      <c r="V4254" s="76"/>
      <c r="X4254" s="91"/>
      <c r="Y4254" s="91"/>
    </row>
    <row r="4255" spans="17:25" x14ac:dyDescent="0.2">
      <c r="Q4255" s="76"/>
      <c r="S4255" s="76"/>
      <c r="T4255" s="76"/>
      <c r="U4255" s="76"/>
      <c r="V4255" s="76"/>
      <c r="X4255" s="91"/>
      <c r="Y4255" s="91"/>
    </row>
    <row r="4256" spans="17:25" x14ac:dyDescent="0.2">
      <c r="Q4256" s="76"/>
      <c r="S4256" s="76"/>
      <c r="T4256" s="76"/>
      <c r="U4256" s="76"/>
      <c r="V4256" s="76"/>
      <c r="X4256" s="91"/>
      <c r="Y4256" s="91"/>
    </row>
    <row r="4257" spans="17:25" x14ac:dyDescent="0.2">
      <c r="Q4257" s="76"/>
      <c r="S4257" s="76"/>
      <c r="T4257" s="76"/>
      <c r="U4257" s="76"/>
      <c r="V4257" s="76"/>
      <c r="X4257" s="91"/>
      <c r="Y4257" s="91"/>
    </row>
    <row r="4258" spans="17:25" x14ac:dyDescent="0.2">
      <c r="Q4258" s="76"/>
      <c r="S4258" s="76"/>
      <c r="T4258" s="76"/>
      <c r="U4258" s="76"/>
      <c r="V4258" s="76"/>
      <c r="X4258" s="91"/>
      <c r="Y4258" s="91"/>
    </row>
    <row r="4259" spans="17:25" x14ac:dyDescent="0.2">
      <c r="Q4259" s="76"/>
      <c r="S4259" s="76"/>
      <c r="T4259" s="76"/>
      <c r="U4259" s="76"/>
      <c r="V4259" s="76"/>
      <c r="X4259" s="91"/>
      <c r="Y4259" s="91"/>
    </row>
    <row r="4260" spans="17:25" x14ac:dyDescent="0.2">
      <c r="Q4260" s="76"/>
      <c r="S4260" s="76"/>
      <c r="T4260" s="76"/>
      <c r="U4260" s="76"/>
      <c r="V4260" s="76"/>
      <c r="X4260" s="91"/>
      <c r="Y4260" s="91"/>
    </row>
    <row r="4261" spans="17:25" x14ac:dyDescent="0.2">
      <c r="Q4261" s="76"/>
      <c r="S4261" s="76"/>
      <c r="T4261" s="76"/>
      <c r="U4261" s="76"/>
      <c r="V4261" s="76"/>
      <c r="X4261" s="91"/>
      <c r="Y4261" s="91"/>
    </row>
    <row r="4262" spans="17:25" x14ac:dyDescent="0.2">
      <c r="Q4262" s="76"/>
      <c r="S4262" s="76"/>
      <c r="T4262" s="76"/>
      <c r="U4262" s="76"/>
      <c r="V4262" s="76"/>
      <c r="X4262" s="91"/>
      <c r="Y4262" s="91"/>
    </row>
    <row r="4263" spans="17:25" x14ac:dyDescent="0.2">
      <c r="Q4263" s="76"/>
      <c r="S4263" s="76"/>
      <c r="T4263" s="76"/>
      <c r="U4263" s="76"/>
      <c r="V4263" s="76"/>
      <c r="X4263" s="91"/>
      <c r="Y4263" s="91"/>
    </row>
    <row r="4264" spans="17:25" x14ac:dyDescent="0.2">
      <c r="Q4264" s="76"/>
      <c r="S4264" s="76"/>
      <c r="T4264" s="76"/>
      <c r="U4264" s="76"/>
      <c r="V4264" s="76"/>
      <c r="X4264" s="91"/>
      <c r="Y4264" s="91"/>
    </row>
    <row r="4265" spans="17:25" x14ac:dyDescent="0.2">
      <c r="Q4265" s="76"/>
      <c r="S4265" s="76"/>
      <c r="T4265" s="76"/>
      <c r="U4265" s="76"/>
      <c r="V4265" s="76"/>
      <c r="X4265" s="91"/>
      <c r="Y4265" s="91"/>
    </row>
    <row r="4266" spans="17:25" x14ac:dyDescent="0.2">
      <c r="Q4266" s="76"/>
      <c r="S4266" s="76"/>
      <c r="T4266" s="76"/>
      <c r="U4266" s="76"/>
      <c r="V4266" s="76"/>
      <c r="X4266" s="91"/>
      <c r="Y4266" s="91"/>
    </row>
    <row r="4267" spans="17:25" x14ac:dyDescent="0.2">
      <c r="Q4267" s="76"/>
      <c r="S4267" s="76"/>
      <c r="T4267" s="76"/>
      <c r="U4267" s="76"/>
      <c r="V4267" s="76"/>
      <c r="X4267" s="91"/>
      <c r="Y4267" s="91"/>
    </row>
    <row r="4268" spans="17:25" x14ac:dyDescent="0.2">
      <c r="Q4268" s="76"/>
      <c r="S4268" s="76"/>
      <c r="T4268" s="76"/>
      <c r="U4268" s="76"/>
      <c r="V4268" s="76"/>
      <c r="X4268" s="91"/>
      <c r="Y4268" s="91"/>
    </row>
    <row r="4269" spans="17:25" x14ac:dyDescent="0.2">
      <c r="Q4269" s="76"/>
      <c r="S4269" s="76"/>
      <c r="T4269" s="76"/>
      <c r="U4269" s="76"/>
      <c r="V4269" s="76"/>
      <c r="X4269" s="91"/>
      <c r="Y4269" s="91"/>
    </row>
    <row r="4270" spans="17:25" x14ac:dyDescent="0.2">
      <c r="Q4270" s="76"/>
      <c r="S4270" s="76"/>
      <c r="T4270" s="76"/>
      <c r="U4270" s="76"/>
      <c r="V4270" s="76"/>
      <c r="X4270" s="91"/>
      <c r="Y4270" s="91"/>
    </row>
    <row r="4271" spans="17:25" x14ac:dyDescent="0.2">
      <c r="Q4271" s="76"/>
      <c r="S4271" s="76"/>
      <c r="T4271" s="76"/>
      <c r="U4271" s="76"/>
      <c r="V4271" s="76"/>
      <c r="X4271" s="91"/>
      <c r="Y4271" s="91"/>
    </row>
    <row r="4272" spans="17:25" x14ac:dyDescent="0.2">
      <c r="Q4272" s="76"/>
      <c r="S4272" s="76"/>
      <c r="T4272" s="76"/>
      <c r="U4272" s="76"/>
      <c r="V4272" s="76"/>
      <c r="X4272" s="91"/>
      <c r="Y4272" s="91"/>
    </row>
    <row r="4273" spans="17:25" x14ac:dyDescent="0.2">
      <c r="Q4273" s="76"/>
      <c r="S4273" s="76"/>
      <c r="T4273" s="76"/>
      <c r="U4273" s="76"/>
      <c r="V4273" s="76"/>
      <c r="X4273" s="91"/>
      <c r="Y4273" s="91"/>
    </row>
    <row r="4274" spans="17:25" x14ac:dyDescent="0.2">
      <c r="Q4274" s="76"/>
      <c r="S4274" s="76"/>
      <c r="T4274" s="76"/>
      <c r="U4274" s="76"/>
      <c r="V4274" s="76"/>
      <c r="X4274" s="91"/>
      <c r="Y4274" s="91"/>
    </row>
    <row r="4275" spans="17:25" x14ac:dyDescent="0.2">
      <c r="Q4275" s="76"/>
      <c r="S4275" s="76"/>
      <c r="T4275" s="76"/>
      <c r="U4275" s="76"/>
      <c r="V4275" s="76"/>
      <c r="X4275" s="91"/>
      <c r="Y4275" s="91"/>
    </row>
    <row r="4276" spans="17:25" x14ac:dyDescent="0.2">
      <c r="Q4276" s="76"/>
      <c r="S4276" s="76"/>
      <c r="T4276" s="76"/>
      <c r="U4276" s="76"/>
      <c r="V4276" s="76"/>
      <c r="X4276" s="91"/>
      <c r="Y4276" s="91"/>
    </row>
    <row r="4277" spans="17:25" x14ac:dyDescent="0.2">
      <c r="Q4277" s="76"/>
      <c r="S4277" s="76"/>
      <c r="T4277" s="76"/>
      <c r="U4277" s="76"/>
      <c r="V4277" s="76"/>
      <c r="X4277" s="91"/>
      <c r="Y4277" s="91"/>
    </row>
    <row r="4278" spans="17:25" x14ac:dyDescent="0.2">
      <c r="Q4278" s="76"/>
      <c r="S4278" s="76"/>
      <c r="T4278" s="76"/>
      <c r="U4278" s="76"/>
      <c r="V4278" s="76"/>
      <c r="X4278" s="91"/>
      <c r="Y4278" s="91"/>
    </row>
    <row r="4279" spans="17:25" x14ac:dyDescent="0.2">
      <c r="Q4279" s="76"/>
      <c r="S4279" s="76"/>
      <c r="T4279" s="76"/>
      <c r="U4279" s="76"/>
      <c r="V4279" s="76"/>
      <c r="X4279" s="91"/>
      <c r="Y4279" s="91"/>
    </row>
    <row r="4280" spans="17:25" x14ac:dyDescent="0.2">
      <c r="Q4280" s="76"/>
      <c r="S4280" s="76"/>
      <c r="T4280" s="76"/>
      <c r="U4280" s="76"/>
      <c r="V4280" s="76"/>
      <c r="X4280" s="91"/>
      <c r="Y4280" s="91"/>
    </row>
    <row r="4281" spans="17:25" x14ac:dyDescent="0.2">
      <c r="Q4281" s="76"/>
      <c r="S4281" s="76"/>
      <c r="T4281" s="76"/>
      <c r="U4281" s="76"/>
      <c r="V4281" s="76"/>
      <c r="X4281" s="91"/>
      <c r="Y4281" s="91"/>
    </row>
    <row r="4282" spans="17:25" x14ac:dyDescent="0.2">
      <c r="Q4282" s="76"/>
      <c r="S4282" s="76"/>
      <c r="T4282" s="76"/>
      <c r="U4282" s="76"/>
      <c r="V4282" s="76"/>
      <c r="X4282" s="91"/>
      <c r="Y4282" s="91"/>
    </row>
    <row r="4283" spans="17:25" x14ac:dyDescent="0.2">
      <c r="Q4283" s="76"/>
      <c r="S4283" s="76"/>
      <c r="T4283" s="76"/>
      <c r="U4283" s="76"/>
      <c r="V4283" s="76"/>
      <c r="X4283" s="91"/>
      <c r="Y4283" s="91"/>
    </row>
    <row r="4284" spans="17:25" x14ac:dyDescent="0.2">
      <c r="Q4284" s="76"/>
      <c r="S4284" s="76"/>
      <c r="T4284" s="76"/>
      <c r="U4284" s="76"/>
      <c r="V4284" s="76"/>
      <c r="X4284" s="91"/>
      <c r="Y4284" s="91"/>
    </row>
    <row r="4285" spans="17:25" x14ac:dyDescent="0.2">
      <c r="Q4285" s="76"/>
      <c r="S4285" s="76"/>
      <c r="T4285" s="76"/>
      <c r="U4285" s="76"/>
      <c r="V4285" s="76"/>
      <c r="X4285" s="91"/>
      <c r="Y4285" s="91"/>
    </row>
    <row r="4286" spans="17:25" x14ac:dyDescent="0.2">
      <c r="Q4286" s="76"/>
      <c r="S4286" s="76"/>
      <c r="T4286" s="76"/>
      <c r="U4286" s="76"/>
      <c r="V4286" s="76"/>
      <c r="X4286" s="91"/>
      <c r="Y4286" s="91"/>
    </row>
    <row r="4287" spans="17:25" x14ac:dyDescent="0.2">
      <c r="Q4287" s="76"/>
      <c r="S4287" s="76"/>
      <c r="T4287" s="76"/>
      <c r="U4287" s="76"/>
      <c r="V4287" s="76"/>
      <c r="X4287" s="91"/>
      <c r="Y4287" s="91"/>
    </row>
    <row r="4288" spans="17:25" x14ac:dyDescent="0.2">
      <c r="Q4288" s="76"/>
      <c r="S4288" s="76"/>
      <c r="T4288" s="76"/>
      <c r="U4288" s="76"/>
      <c r="V4288" s="76"/>
      <c r="X4288" s="91"/>
      <c r="Y4288" s="91"/>
    </row>
    <row r="4289" spans="17:25" x14ac:dyDescent="0.2">
      <c r="Q4289" s="76"/>
      <c r="S4289" s="76"/>
      <c r="T4289" s="76"/>
      <c r="U4289" s="76"/>
      <c r="V4289" s="76"/>
      <c r="X4289" s="91"/>
      <c r="Y4289" s="91"/>
    </row>
    <row r="4290" spans="17:25" x14ac:dyDescent="0.2">
      <c r="Q4290" s="76"/>
      <c r="S4290" s="76"/>
      <c r="T4290" s="76"/>
      <c r="U4290" s="76"/>
      <c r="V4290" s="76"/>
      <c r="X4290" s="91"/>
      <c r="Y4290" s="91"/>
    </row>
    <row r="4291" spans="17:25" x14ac:dyDescent="0.2">
      <c r="Q4291" s="76"/>
      <c r="S4291" s="76"/>
      <c r="T4291" s="76"/>
      <c r="U4291" s="76"/>
      <c r="V4291" s="76"/>
      <c r="X4291" s="91"/>
      <c r="Y4291" s="91"/>
    </row>
    <row r="4292" spans="17:25" x14ac:dyDescent="0.2">
      <c r="Q4292" s="76"/>
      <c r="S4292" s="76"/>
      <c r="T4292" s="76"/>
      <c r="U4292" s="76"/>
      <c r="V4292" s="76"/>
      <c r="X4292" s="91"/>
      <c r="Y4292" s="91"/>
    </row>
    <row r="4293" spans="17:25" x14ac:dyDescent="0.2">
      <c r="Q4293" s="76"/>
      <c r="S4293" s="76"/>
      <c r="T4293" s="76"/>
      <c r="U4293" s="76"/>
      <c r="V4293" s="76"/>
      <c r="X4293" s="91"/>
      <c r="Y4293" s="91"/>
    </row>
    <row r="4294" spans="17:25" x14ac:dyDescent="0.2">
      <c r="Q4294" s="76"/>
      <c r="S4294" s="76"/>
      <c r="T4294" s="76"/>
      <c r="U4294" s="76"/>
      <c r="V4294" s="76"/>
      <c r="X4294" s="91"/>
      <c r="Y4294" s="91"/>
    </row>
    <row r="4295" spans="17:25" x14ac:dyDescent="0.2">
      <c r="Q4295" s="76"/>
      <c r="S4295" s="76"/>
      <c r="T4295" s="76"/>
      <c r="U4295" s="76"/>
      <c r="V4295" s="76"/>
      <c r="X4295" s="91"/>
      <c r="Y4295" s="91"/>
    </row>
    <row r="4296" spans="17:25" x14ac:dyDescent="0.2">
      <c r="Q4296" s="76"/>
      <c r="S4296" s="76"/>
      <c r="T4296" s="76"/>
      <c r="U4296" s="76"/>
      <c r="V4296" s="76"/>
      <c r="X4296" s="91"/>
      <c r="Y4296" s="91"/>
    </row>
    <row r="4297" spans="17:25" x14ac:dyDescent="0.2">
      <c r="Q4297" s="76"/>
      <c r="S4297" s="76"/>
      <c r="T4297" s="76"/>
      <c r="U4297" s="76"/>
      <c r="V4297" s="76"/>
      <c r="X4297" s="91"/>
      <c r="Y4297" s="91"/>
    </row>
    <row r="4298" spans="17:25" x14ac:dyDescent="0.2">
      <c r="Q4298" s="76"/>
      <c r="S4298" s="76"/>
      <c r="T4298" s="76"/>
      <c r="U4298" s="76"/>
      <c r="V4298" s="76"/>
      <c r="X4298" s="91"/>
      <c r="Y4298" s="91"/>
    </row>
    <row r="4299" spans="17:25" x14ac:dyDescent="0.2">
      <c r="Q4299" s="76"/>
      <c r="S4299" s="76"/>
      <c r="T4299" s="76"/>
      <c r="U4299" s="76"/>
      <c r="V4299" s="76"/>
      <c r="X4299" s="91"/>
      <c r="Y4299" s="91"/>
    </row>
    <row r="4300" spans="17:25" x14ac:dyDescent="0.2">
      <c r="Q4300" s="76"/>
      <c r="S4300" s="76"/>
      <c r="T4300" s="76"/>
      <c r="U4300" s="76"/>
      <c r="V4300" s="76"/>
      <c r="X4300" s="91"/>
      <c r="Y4300" s="91"/>
    </row>
    <row r="4301" spans="17:25" x14ac:dyDescent="0.2">
      <c r="Q4301" s="76"/>
      <c r="S4301" s="76"/>
      <c r="T4301" s="76"/>
      <c r="U4301" s="76"/>
      <c r="V4301" s="76"/>
      <c r="X4301" s="91"/>
      <c r="Y4301" s="91"/>
    </row>
    <row r="4302" spans="17:25" x14ac:dyDescent="0.2">
      <c r="Q4302" s="76"/>
      <c r="S4302" s="76"/>
      <c r="T4302" s="76"/>
      <c r="U4302" s="76"/>
      <c r="V4302" s="76"/>
      <c r="X4302" s="91"/>
      <c r="Y4302" s="91"/>
    </row>
    <row r="4303" spans="17:25" x14ac:dyDescent="0.2">
      <c r="Q4303" s="76"/>
      <c r="S4303" s="76"/>
      <c r="T4303" s="76"/>
      <c r="U4303" s="76"/>
      <c r="V4303" s="76"/>
      <c r="X4303" s="91"/>
      <c r="Y4303" s="91"/>
    </row>
    <row r="4304" spans="17:25" x14ac:dyDescent="0.2">
      <c r="Q4304" s="76"/>
      <c r="S4304" s="76"/>
      <c r="T4304" s="76"/>
      <c r="U4304" s="76"/>
      <c r="V4304" s="76"/>
      <c r="X4304" s="91"/>
      <c r="Y4304" s="91"/>
    </row>
    <row r="4305" spans="17:25" x14ac:dyDescent="0.2">
      <c r="Q4305" s="76"/>
      <c r="S4305" s="76"/>
      <c r="T4305" s="76"/>
      <c r="U4305" s="76"/>
      <c r="V4305" s="76"/>
      <c r="X4305" s="91"/>
      <c r="Y4305" s="91"/>
    </row>
    <row r="4306" spans="17:25" x14ac:dyDescent="0.2">
      <c r="Q4306" s="76"/>
      <c r="S4306" s="76"/>
      <c r="T4306" s="76"/>
      <c r="U4306" s="76"/>
      <c r="V4306" s="76"/>
      <c r="X4306" s="91"/>
      <c r="Y4306" s="91"/>
    </row>
    <row r="4307" spans="17:25" x14ac:dyDescent="0.2">
      <c r="Q4307" s="76"/>
      <c r="S4307" s="76"/>
      <c r="T4307" s="76"/>
      <c r="U4307" s="76"/>
      <c r="V4307" s="76"/>
      <c r="X4307" s="91"/>
      <c r="Y4307" s="91"/>
    </row>
    <row r="4308" spans="17:25" x14ac:dyDescent="0.2">
      <c r="Q4308" s="76"/>
      <c r="S4308" s="76"/>
      <c r="T4308" s="76"/>
      <c r="U4308" s="76"/>
      <c r="V4308" s="76"/>
      <c r="X4308" s="91"/>
      <c r="Y4308" s="91"/>
    </row>
    <row r="4309" spans="17:25" x14ac:dyDescent="0.2">
      <c r="Q4309" s="76"/>
      <c r="S4309" s="76"/>
      <c r="T4309" s="76"/>
      <c r="U4309" s="76"/>
      <c r="V4309" s="76"/>
      <c r="X4309" s="91"/>
      <c r="Y4309" s="91"/>
    </row>
    <row r="4310" spans="17:25" x14ac:dyDescent="0.2">
      <c r="Q4310" s="76"/>
      <c r="S4310" s="76"/>
      <c r="T4310" s="76"/>
      <c r="U4310" s="76"/>
      <c r="V4310" s="76"/>
      <c r="X4310" s="91"/>
      <c r="Y4310" s="91"/>
    </row>
    <row r="4311" spans="17:25" x14ac:dyDescent="0.2">
      <c r="Q4311" s="76"/>
      <c r="S4311" s="76"/>
      <c r="T4311" s="76"/>
      <c r="U4311" s="76"/>
      <c r="V4311" s="76"/>
      <c r="X4311" s="91"/>
      <c r="Y4311" s="91"/>
    </row>
    <row r="4312" spans="17:25" x14ac:dyDescent="0.2">
      <c r="Q4312" s="76"/>
      <c r="S4312" s="76"/>
      <c r="T4312" s="76"/>
      <c r="U4312" s="76"/>
      <c r="V4312" s="76"/>
      <c r="X4312" s="91"/>
      <c r="Y4312" s="91"/>
    </row>
    <row r="4313" spans="17:25" x14ac:dyDescent="0.2">
      <c r="Q4313" s="76"/>
      <c r="S4313" s="76"/>
      <c r="T4313" s="76"/>
      <c r="U4313" s="76"/>
      <c r="V4313" s="76"/>
      <c r="X4313" s="91"/>
      <c r="Y4313" s="91"/>
    </row>
    <row r="4314" spans="17:25" x14ac:dyDescent="0.2">
      <c r="Q4314" s="76"/>
      <c r="S4314" s="76"/>
      <c r="T4314" s="76"/>
      <c r="U4314" s="76"/>
      <c r="V4314" s="76"/>
      <c r="X4314" s="91"/>
      <c r="Y4314" s="91"/>
    </row>
    <row r="4315" spans="17:25" x14ac:dyDescent="0.2">
      <c r="Q4315" s="76"/>
      <c r="S4315" s="76"/>
      <c r="T4315" s="76"/>
      <c r="U4315" s="76"/>
      <c r="V4315" s="76"/>
      <c r="X4315" s="91"/>
      <c r="Y4315" s="91"/>
    </row>
    <row r="4316" spans="17:25" x14ac:dyDescent="0.2">
      <c r="Q4316" s="76"/>
      <c r="S4316" s="76"/>
      <c r="T4316" s="76"/>
      <c r="U4316" s="76"/>
      <c r="V4316" s="76"/>
      <c r="X4316" s="91"/>
      <c r="Y4316" s="91"/>
    </row>
    <row r="4317" spans="17:25" x14ac:dyDescent="0.2">
      <c r="Q4317" s="76"/>
      <c r="S4317" s="76"/>
      <c r="T4317" s="76"/>
      <c r="U4317" s="76"/>
      <c r="V4317" s="76"/>
      <c r="X4317" s="91"/>
      <c r="Y4317" s="91"/>
    </row>
    <row r="4318" spans="17:25" x14ac:dyDescent="0.2">
      <c r="Q4318" s="76"/>
      <c r="S4318" s="76"/>
      <c r="T4318" s="76"/>
      <c r="U4318" s="76"/>
      <c r="V4318" s="76"/>
      <c r="X4318" s="91"/>
      <c r="Y4318" s="91"/>
    </row>
    <row r="4319" spans="17:25" x14ac:dyDescent="0.2">
      <c r="Q4319" s="76"/>
      <c r="S4319" s="76"/>
      <c r="T4319" s="76"/>
      <c r="U4319" s="76"/>
      <c r="V4319" s="76"/>
      <c r="X4319" s="91"/>
      <c r="Y4319" s="91"/>
    </row>
    <row r="4320" spans="17:25" x14ac:dyDescent="0.2">
      <c r="Q4320" s="76"/>
      <c r="S4320" s="76"/>
      <c r="T4320" s="76"/>
      <c r="U4320" s="76"/>
      <c r="V4320" s="76"/>
      <c r="X4320" s="91"/>
      <c r="Y4320" s="91"/>
    </row>
    <row r="4321" spans="17:25" x14ac:dyDescent="0.2">
      <c r="Q4321" s="76"/>
      <c r="S4321" s="76"/>
      <c r="T4321" s="76"/>
      <c r="U4321" s="76"/>
      <c r="V4321" s="76"/>
      <c r="X4321" s="91"/>
      <c r="Y4321" s="91"/>
    </row>
    <row r="4322" spans="17:25" x14ac:dyDescent="0.2">
      <c r="Q4322" s="76"/>
      <c r="S4322" s="76"/>
      <c r="T4322" s="76"/>
      <c r="U4322" s="76"/>
      <c r="V4322" s="76"/>
      <c r="X4322" s="91"/>
      <c r="Y4322" s="91"/>
    </row>
    <row r="4323" spans="17:25" x14ac:dyDescent="0.2">
      <c r="Q4323" s="76"/>
      <c r="S4323" s="76"/>
      <c r="T4323" s="76"/>
      <c r="U4323" s="76"/>
      <c r="V4323" s="76"/>
      <c r="X4323" s="91"/>
      <c r="Y4323" s="91"/>
    </row>
    <row r="4324" spans="17:25" x14ac:dyDescent="0.2">
      <c r="Q4324" s="76"/>
      <c r="S4324" s="76"/>
      <c r="T4324" s="76"/>
      <c r="U4324" s="76"/>
      <c r="V4324" s="76"/>
      <c r="X4324" s="91"/>
      <c r="Y4324" s="91"/>
    </row>
    <row r="4325" spans="17:25" x14ac:dyDescent="0.2">
      <c r="Q4325" s="76"/>
      <c r="S4325" s="76"/>
      <c r="T4325" s="76"/>
      <c r="U4325" s="76"/>
      <c r="V4325" s="76"/>
      <c r="X4325" s="91"/>
      <c r="Y4325" s="91"/>
    </row>
    <row r="4326" spans="17:25" x14ac:dyDescent="0.2">
      <c r="Q4326" s="76"/>
      <c r="S4326" s="76"/>
      <c r="T4326" s="76"/>
      <c r="U4326" s="76"/>
      <c r="V4326" s="76"/>
      <c r="X4326" s="91"/>
      <c r="Y4326" s="91"/>
    </row>
    <row r="4327" spans="17:25" x14ac:dyDescent="0.2">
      <c r="Q4327" s="76"/>
      <c r="S4327" s="76"/>
      <c r="T4327" s="76"/>
      <c r="U4327" s="76"/>
      <c r="V4327" s="76"/>
      <c r="X4327" s="91"/>
      <c r="Y4327" s="91"/>
    </row>
    <row r="4328" spans="17:25" x14ac:dyDescent="0.2">
      <c r="Q4328" s="76"/>
      <c r="S4328" s="76"/>
      <c r="T4328" s="76"/>
      <c r="U4328" s="76"/>
      <c r="V4328" s="76"/>
      <c r="X4328" s="91"/>
      <c r="Y4328" s="91"/>
    </row>
    <row r="4329" spans="17:25" x14ac:dyDescent="0.2">
      <c r="Q4329" s="76"/>
      <c r="S4329" s="76"/>
      <c r="T4329" s="76"/>
      <c r="U4329" s="76"/>
      <c r="V4329" s="76"/>
      <c r="X4329" s="91"/>
      <c r="Y4329" s="91"/>
    </row>
    <row r="4330" spans="17:25" x14ac:dyDescent="0.2">
      <c r="Q4330" s="76"/>
      <c r="S4330" s="76"/>
      <c r="T4330" s="76"/>
      <c r="U4330" s="76"/>
      <c r="V4330" s="76"/>
      <c r="X4330" s="91"/>
      <c r="Y4330" s="91"/>
    </row>
    <row r="4331" spans="17:25" x14ac:dyDescent="0.2">
      <c r="Q4331" s="76"/>
      <c r="S4331" s="76"/>
      <c r="T4331" s="76"/>
      <c r="U4331" s="76"/>
      <c r="V4331" s="76"/>
      <c r="X4331" s="91"/>
      <c r="Y4331" s="91"/>
    </row>
    <row r="4332" spans="17:25" x14ac:dyDescent="0.2">
      <c r="Q4332" s="76"/>
      <c r="S4332" s="76"/>
      <c r="T4332" s="76"/>
      <c r="U4332" s="76"/>
      <c r="V4332" s="76"/>
      <c r="X4332" s="91"/>
      <c r="Y4332" s="91"/>
    </row>
    <row r="4333" spans="17:25" x14ac:dyDescent="0.2">
      <c r="Q4333" s="76"/>
      <c r="S4333" s="76"/>
      <c r="T4333" s="76"/>
      <c r="U4333" s="76"/>
      <c r="V4333" s="76"/>
      <c r="X4333" s="91"/>
      <c r="Y4333" s="91"/>
    </row>
    <row r="4334" spans="17:25" x14ac:dyDescent="0.2">
      <c r="Q4334" s="76"/>
      <c r="S4334" s="76"/>
      <c r="T4334" s="76"/>
      <c r="U4334" s="76"/>
      <c r="V4334" s="76"/>
      <c r="X4334" s="91"/>
      <c r="Y4334" s="91"/>
    </row>
    <row r="4335" spans="17:25" x14ac:dyDescent="0.2">
      <c r="Q4335" s="76"/>
      <c r="S4335" s="76"/>
      <c r="T4335" s="76"/>
      <c r="U4335" s="76"/>
      <c r="V4335" s="76"/>
      <c r="X4335" s="91"/>
      <c r="Y4335" s="91"/>
    </row>
    <row r="4336" spans="17:25" x14ac:dyDescent="0.2">
      <c r="Q4336" s="76"/>
      <c r="S4336" s="76"/>
      <c r="T4336" s="76"/>
      <c r="U4336" s="76"/>
      <c r="V4336" s="76"/>
      <c r="X4336" s="91"/>
      <c r="Y4336" s="91"/>
    </row>
    <row r="4337" spans="17:25" x14ac:dyDescent="0.2">
      <c r="Q4337" s="76"/>
      <c r="S4337" s="76"/>
      <c r="T4337" s="76"/>
      <c r="U4337" s="76"/>
      <c r="V4337" s="76"/>
      <c r="X4337" s="91"/>
      <c r="Y4337" s="91"/>
    </row>
    <row r="4338" spans="17:25" x14ac:dyDescent="0.2">
      <c r="Q4338" s="76"/>
      <c r="S4338" s="76"/>
      <c r="T4338" s="76"/>
      <c r="U4338" s="76"/>
      <c r="V4338" s="76"/>
      <c r="X4338" s="91"/>
      <c r="Y4338" s="91"/>
    </row>
    <row r="4339" spans="17:25" x14ac:dyDescent="0.2">
      <c r="Q4339" s="76"/>
      <c r="S4339" s="76"/>
      <c r="T4339" s="76"/>
      <c r="U4339" s="76"/>
      <c r="V4339" s="76"/>
      <c r="X4339" s="91"/>
      <c r="Y4339" s="91"/>
    </row>
    <row r="4340" spans="17:25" x14ac:dyDescent="0.2">
      <c r="Q4340" s="76"/>
      <c r="S4340" s="76"/>
      <c r="T4340" s="76"/>
      <c r="U4340" s="76"/>
      <c r="V4340" s="76"/>
      <c r="X4340" s="91"/>
      <c r="Y4340" s="91"/>
    </row>
    <row r="4341" spans="17:25" x14ac:dyDescent="0.2">
      <c r="Q4341" s="76"/>
      <c r="S4341" s="76"/>
      <c r="T4341" s="76"/>
      <c r="U4341" s="76"/>
      <c r="V4341" s="76"/>
      <c r="X4341" s="91"/>
      <c r="Y4341" s="91"/>
    </row>
    <row r="4342" spans="17:25" x14ac:dyDescent="0.2">
      <c r="Q4342" s="76"/>
      <c r="S4342" s="76"/>
      <c r="T4342" s="76"/>
      <c r="U4342" s="76"/>
      <c r="V4342" s="76"/>
      <c r="X4342" s="91"/>
      <c r="Y4342" s="91"/>
    </row>
    <row r="4343" spans="17:25" x14ac:dyDescent="0.2">
      <c r="Q4343" s="76"/>
      <c r="S4343" s="76"/>
      <c r="T4343" s="76"/>
      <c r="U4343" s="76"/>
      <c r="V4343" s="76"/>
      <c r="X4343" s="91"/>
      <c r="Y4343" s="91"/>
    </row>
    <row r="4344" spans="17:25" x14ac:dyDescent="0.2">
      <c r="Q4344" s="76"/>
      <c r="S4344" s="76"/>
      <c r="T4344" s="76"/>
      <c r="U4344" s="76"/>
      <c r="V4344" s="76"/>
      <c r="X4344" s="91"/>
      <c r="Y4344" s="91"/>
    </row>
    <row r="4345" spans="17:25" x14ac:dyDescent="0.2">
      <c r="Q4345" s="76"/>
      <c r="S4345" s="76"/>
      <c r="T4345" s="76"/>
      <c r="U4345" s="76"/>
      <c r="V4345" s="76"/>
      <c r="X4345" s="91"/>
      <c r="Y4345" s="91"/>
    </row>
    <row r="4346" spans="17:25" x14ac:dyDescent="0.2">
      <c r="Q4346" s="76"/>
      <c r="S4346" s="76"/>
      <c r="T4346" s="76"/>
      <c r="U4346" s="76"/>
      <c r="V4346" s="76"/>
      <c r="X4346" s="91"/>
      <c r="Y4346" s="91"/>
    </row>
    <row r="4347" spans="17:25" x14ac:dyDescent="0.2">
      <c r="Q4347" s="76"/>
      <c r="S4347" s="76"/>
      <c r="T4347" s="76"/>
      <c r="U4347" s="76"/>
      <c r="V4347" s="76"/>
      <c r="X4347" s="91"/>
      <c r="Y4347" s="91"/>
    </row>
    <row r="4348" spans="17:25" x14ac:dyDescent="0.2">
      <c r="Q4348" s="76"/>
      <c r="S4348" s="76"/>
      <c r="T4348" s="76"/>
      <c r="U4348" s="76"/>
      <c r="V4348" s="76"/>
      <c r="X4348" s="91"/>
      <c r="Y4348" s="91"/>
    </row>
    <row r="4349" spans="17:25" x14ac:dyDescent="0.2">
      <c r="Q4349" s="76"/>
      <c r="S4349" s="76"/>
      <c r="T4349" s="76"/>
      <c r="U4349" s="76"/>
      <c r="V4349" s="76"/>
      <c r="X4349" s="91"/>
      <c r="Y4349" s="91"/>
    </row>
    <row r="4350" spans="17:25" x14ac:dyDescent="0.2">
      <c r="Q4350" s="76"/>
      <c r="S4350" s="76"/>
      <c r="T4350" s="76"/>
      <c r="U4350" s="76"/>
      <c r="V4350" s="76"/>
      <c r="X4350" s="91"/>
      <c r="Y4350" s="91"/>
    </row>
    <row r="4351" spans="17:25" x14ac:dyDescent="0.2">
      <c r="Q4351" s="76"/>
      <c r="S4351" s="76"/>
      <c r="T4351" s="76"/>
      <c r="U4351" s="76"/>
      <c r="V4351" s="76"/>
      <c r="X4351" s="91"/>
      <c r="Y4351" s="91"/>
    </row>
    <row r="4352" spans="17:25" x14ac:dyDescent="0.2">
      <c r="Q4352" s="76"/>
      <c r="S4352" s="76"/>
      <c r="T4352" s="76"/>
      <c r="U4352" s="76"/>
      <c r="V4352" s="76"/>
      <c r="X4352" s="91"/>
      <c r="Y4352" s="91"/>
    </row>
    <row r="4353" spans="17:25" x14ac:dyDescent="0.2">
      <c r="Q4353" s="76"/>
      <c r="S4353" s="76"/>
      <c r="T4353" s="76"/>
      <c r="U4353" s="76"/>
      <c r="V4353" s="76"/>
      <c r="X4353" s="91"/>
      <c r="Y4353" s="91"/>
    </row>
    <row r="4354" spans="17:25" x14ac:dyDescent="0.2">
      <c r="Q4354" s="76"/>
      <c r="S4354" s="76"/>
      <c r="T4354" s="76"/>
      <c r="U4354" s="76"/>
      <c r="V4354" s="76"/>
      <c r="X4354" s="91"/>
      <c r="Y4354" s="91"/>
    </row>
    <row r="4355" spans="17:25" x14ac:dyDescent="0.2">
      <c r="Q4355" s="76"/>
      <c r="S4355" s="76"/>
      <c r="T4355" s="76"/>
      <c r="U4355" s="76"/>
      <c r="V4355" s="76"/>
      <c r="X4355" s="91"/>
      <c r="Y4355" s="91"/>
    </row>
    <row r="4356" spans="17:25" x14ac:dyDescent="0.2">
      <c r="Q4356" s="76"/>
      <c r="S4356" s="76"/>
      <c r="T4356" s="76"/>
      <c r="U4356" s="76"/>
      <c r="V4356" s="76"/>
      <c r="X4356" s="91"/>
      <c r="Y4356" s="91"/>
    </row>
    <row r="4357" spans="17:25" x14ac:dyDescent="0.2">
      <c r="Q4357" s="76"/>
      <c r="S4357" s="76"/>
      <c r="T4357" s="76"/>
      <c r="U4357" s="76"/>
      <c r="V4357" s="76"/>
      <c r="X4357" s="91"/>
      <c r="Y4357" s="91"/>
    </row>
    <row r="4358" spans="17:25" x14ac:dyDescent="0.2">
      <c r="Q4358" s="76"/>
      <c r="S4358" s="76"/>
      <c r="T4358" s="76"/>
      <c r="U4358" s="76"/>
      <c r="V4358" s="76"/>
      <c r="X4358" s="91"/>
      <c r="Y4358" s="91"/>
    </row>
    <row r="4359" spans="17:25" x14ac:dyDescent="0.2">
      <c r="Q4359" s="76"/>
      <c r="S4359" s="76"/>
      <c r="T4359" s="76"/>
      <c r="U4359" s="76"/>
      <c r="V4359" s="76"/>
      <c r="X4359" s="91"/>
      <c r="Y4359" s="91"/>
    </row>
    <row r="4360" spans="17:25" x14ac:dyDescent="0.2">
      <c r="Q4360" s="76"/>
      <c r="S4360" s="76"/>
      <c r="T4360" s="76"/>
      <c r="U4360" s="76"/>
      <c r="V4360" s="76"/>
      <c r="X4360" s="91"/>
      <c r="Y4360" s="91"/>
    </row>
    <row r="4361" spans="17:25" x14ac:dyDescent="0.2">
      <c r="Q4361" s="76"/>
      <c r="S4361" s="76"/>
      <c r="T4361" s="76"/>
      <c r="U4361" s="76"/>
      <c r="V4361" s="76"/>
      <c r="X4361" s="91"/>
      <c r="Y4361" s="91"/>
    </row>
    <row r="4362" spans="17:25" x14ac:dyDescent="0.2">
      <c r="Q4362" s="76"/>
      <c r="S4362" s="76"/>
      <c r="T4362" s="76"/>
      <c r="U4362" s="76"/>
      <c r="V4362" s="76"/>
      <c r="X4362" s="91"/>
      <c r="Y4362" s="91"/>
    </row>
    <row r="4363" spans="17:25" x14ac:dyDescent="0.2">
      <c r="Q4363" s="76"/>
      <c r="S4363" s="76"/>
      <c r="T4363" s="76"/>
      <c r="U4363" s="76"/>
      <c r="V4363" s="76"/>
      <c r="X4363" s="91"/>
      <c r="Y4363" s="91"/>
    </row>
    <row r="4364" spans="17:25" x14ac:dyDescent="0.2">
      <c r="Q4364" s="76"/>
      <c r="S4364" s="76"/>
      <c r="T4364" s="76"/>
      <c r="U4364" s="76"/>
      <c r="V4364" s="76"/>
      <c r="X4364" s="91"/>
      <c r="Y4364" s="91"/>
    </row>
    <row r="4365" spans="17:25" x14ac:dyDescent="0.2">
      <c r="Q4365" s="76"/>
      <c r="S4365" s="76"/>
      <c r="T4365" s="76"/>
      <c r="U4365" s="76"/>
      <c r="V4365" s="76"/>
      <c r="X4365" s="91"/>
      <c r="Y4365" s="91"/>
    </row>
    <row r="4366" spans="17:25" x14ac:dyDescent="0.2">
      <c r="Q4366" s="76"/>
      <c r="S4366" s="76"/>
      <c r="T4366" s="76"/>
      <c r="U4366" s="76"/>
      <c r="V4366" s="76"/>
      <c r="X4366" s="91"/>
      <c r="Y4366" s="91"/>
    </row>
    <row r="4367" spans="17:25" x14ac:dyDescent="0.2">
      <c r="Q4367" s="76"/>
      <c r="S4367" s="76"/>
      <c r="T4367" s="76"/>
      <c r="U4367" s="76"/>
      <c r="V4367" s="76"/>
      <c r="X4367" s="91"/>
      <c r="Y4367" s="91"/>
    </row>
    <row r="4368" spans="17:25" x14ac:dyDescent="0.2">
      <c r="Q4368" s="76"/>
      <c r="S4368" s="76"/>
      <c r="T4368" s="76"/>
      <c r="U4368" s="76"/>
      <c r="V4368" s="76"/>
      <c r="X4368" s="91"/>
      <c r="Y4368" s="91"/>
    </row>
    <row r="4369" spans="17:25" x14ac:dyDescent="0.2">
      <c r="Q4369" s="76"/>
      <c r="S4369" s="76"/>
      <c r="T4369" s="76"/>
      <c r="U4369" s="76"/>
      <c r="V4369" s="76"/>
      <c r="X4369" s="91"/>
      <c r="Y4369" s="91"/>
    </row>
    <row r="4370" spans="17:25" x14ac:dyDescent="0.2">
      <c r="Q4370" s="76"/>
      <c r="S4370" s="76"/>
      <c r="T4370" s="76"/>
      <c r="U4370" s="76"/>
      <c r="V4370" s="76"/>
      <c r="X4370" s="91"/>
      <c r="Y4370" s="91"/>
    </row>
    <row r="4371" spans="17:25" x14ac:dyDescent="0.2">
      <c r="Q4371" s="76"/>
      <c r="S4371" s="76"/>
      <c r="T4371" s="76"/>
      <c r="U4371" s="76"/>
      <c r="V4371" s="76"/>
      <c r="X4371" s="91"/>
      <c r="Y4371" s="91"/>
    </row>
    <row r="4372" spans="17:25" x14ac:dyDescent="0.2">
      <c r="Q4372" s="76"/>
      <c r="S4372" s="76"/>
      <c r="T4372" s="76"/>
      <c r="U4372" s="76"/>
      <c r="V4372" s="76"/>
      <c r="X4372" s="91"/>
      <c r="Y4372" s="91"/>
    </row>
    <row r="4373" spans="17:25" x14ac:dyDescent="0.2">
      <c r="Q4373" s="76"/>
      <c r="S4373" s="76"/>
      <c r="T4373" s="76"/>
      <c r="U4373" s="76"/>
      <c r="V4373" s="76"/>
      <c r="X4373" s="91"/>
      <c r="Y4373" s="91"/>
    </row>
    <row r="4374" spans="17:25" x14ac:dyDescent="0.2">
      <c r="Q4374" s="76"/>
      <c r="S4374" s="76"/>
      <c r="T4374" s="76"/>
      <c r="U4374" s="76"/>
      <c r="V4374" s="76"/>
      <c r="X4374" s="91"/>
      <c r="Y4374" s="91"/>
    </row>
    <row r="4375" spans="17:25" x14ac:dyDescent="0.2">
      <c r="Q4375" s="76"/>
      <c r="S4375" s="76"/>
      <c r="T4375" s="76"/>
      <c r="U4375" s="76"/>
      <c r="V4375" s="76"/>
      <c r="X4375" s="91"/>
      <c r="Y4375" s="91"/>
    </row>
    <row r="4376" spans="17:25" x14ac:dyDescent="0.2">
      <c r="Q4376" s="76"/>
      <c r="S4376" s="76"/>
      <c r="T4376" s="76"/>
      <c r="U4376" s="76"/>
      <c r="V4376" s="76"/>
      <c r="X4376" s="91"/>
      <c r="Y4376" s="91"/>
    </row>
    <row r="4377" spans="17:25" x14ac:dyDescent="0.2">
      <c r="Q4377" s="76"/>
      <c r="S4377" s="76"/>
      <c r="T4377" s="76"/>
      <c r="U4377" s="76"/>
      <c r="V4377" s="76"/>
      <c r="X4377" s="91"/>
      <c r="Y4377" s="91"/>
    </row>
    <row r="4378" spans="17:25" x14ac:dyDescent="0.2">
      <c r="Q4378" s="76"/>
      <c r="S4378" s="76"/>
      <c r="T4378" s="76"/>
      <c r="U4378" s="76"/>
      <c r="V4378" s="76"/>
      <c r="X4378" s="91"/>
      <c r="Y4378" s="91"/>
    </row>
    <row r="4379" spans="17:25" x14ac:dyDescent="0.2">
      <c r="Q4379" s="76"/>
      <c r="S4379" s="76"/>
      <c r="T4379" s="76"/>
      <c r="U4379" s="76"/>
      <c r="V4379" s="76"/>
      <c r="X4379" s="91"/>
      <c r="Y4379" s="91"/>
    </row>
    <row r="4380" spans="17:25" x14ac:dyDescent="0.2">
      <c r="Q4380" s="76"/>
      <c r="S4380" s="76"/>
      <c r="T4380" s="76"/>
      <c r="U4380" s="76"/>
      <c r="V4380" s="76"/>
      <c r="X4380" s="91"/>
      <c r="Y4380" s="91"/>
    </row>
    <row r="4381" spans="17:25" x14ac:dyDescent="0.2">
      <c r="Q4381" s="76"/>
      <c r="S4381" s="76"/>
      <c r="T4381" s="76"/>
      <c r="U4381" s="76"/>
      <c r="V4381" s="76"/>
      <c r="X4381" s="91"/>
      <c r="Y4381" s="91"/>
    </row>
    <row r="4382" spans="17:25" x14ac:dyDescent="0.2">
      <c r="Q4382" s="76"/>
      <c r="S4382" s="76"/>
      <c r="T4382" s="76"/>
      <c r="U4382" s="76"/>
      <c r="V4382" s="76"/>
      <c r="X4382" s="91"/>
      <c r="Y4382" s="91"/>
    </row>
    <row r="4383" spans="17:25" x14ac:dyDescent="0.2">
      <c r="Q4383" s="76"/>
      <c r="S4383" s="76"/>
      <c r="T4383" s="76"/>
      <c r="U4383" s="76"/>
      <c r="V4383" s="76"/>
      <c r="X4383" s="91"/>
      <c r="Y4383" s="91"/>
    </row>
    <row r="4384" spans="17:25" x14ac:dyDescent="0.2">
      <c r="Q4384" s="76"/>
      <c r="S4384" s="76"/>
      <c r="T4384" s="76"/>
      <c r="U4384" s="76"/>
      <c r="V4384" s="76"/>
      <c r="X4384" s="91"/>
      <c r="Y4384" s="91"/>
    </row>
    <row r="4385" spans="17:25" x14ac:dyDescent="0.2">
      <c r="Q4385" s="76"/>
      <c r="S4385" s="76"/>
      <c r="T4385" s="76"/>
      <c r="U4385" s="76"/>
      <c r="V4385" s="76"/>
      <c r="X4385" s="91"/>
      <c r="Y4385" s="91"/>
    </row>
    <row r="4386" spans="17:25" x14ac:dyDescent="0.2">
      <c r="Q4386" s="76"/>
      <c r="S4386" s="76"/>
      <c r="T4386" s="76"/>
      <c r="U4386" s="76"/>
      <c r="V4386" s="76"/>
      <c r="X4386" s="91"/>
      <c r="Y4386" s="91"/>
    </row>
    <row r="4387" spans="17:25" x14ac:dyDescent="0.2">
      <c r="Q4387" s="76"/>
      <c r="S4387" s="76"/>
      <c r="T4387" s="76"/>
      <c r="U4387" s="76"/>
      <c r="V4387" s="76"/>
      <c r="X4387" s="91"/>
      <c r="Y4387" s="91"/>
    </row>
    <row r="4388" spans="17:25" x14ac:dyDescent="0.2">
      <c r="Q4388" s="76"/>
      <c r="S4388" s="76"/>
      <c r="T4388" s="76"/>
      <c r="U4388" s="76"/>
      <c r="V4388" s="76"/>
      <c r="X4388" s="91"/>
      <c r="Y4388" s="91"/>
    </row>
    <row r="4389" spans="17:25" x14ac:dyDescent="0.2">
      <c r="Q4389" s="76"/>
      <c r="S4389" s="76"/>
      <c r="T4389" s="76"/>
      <c r="U4389" s="76"/>
      <c r="V4389" s="76"/>
      <c r="X4389" s="91"/>
      <c r="Y4389" s="91"/>
    </row>
    <row r="4390" spans="17:25" x14ac:dyDescent="0.2">
      <c r="Q4390" s="76"/>
      <c r="S4390" s="76"/>
      <c r="T4390" s="76"/>
      <c r="U4390" s="76"/>
      <c r="V4390" s="76"/>
      <c r="X4390" s="91"/>
      <c r="Y4390" s="91"/>
    </row>
    <row r="4391" spans="17:25" x14ac:dyDescent="0.2">
      <c r="Q4391" s="76"/>
      <c r="S4391" s="76"/>
      <c r="T4391" s="76"/>
      <c r="U4391" s="76"/>
      <c r="V4391" s="76"/>
      <c r="X4391" s="91"/>
      <c r="Y4391" s="91"/>
    </row>
    <row r="4392" spans="17:25" x14ac:dyDescent="0.2">
      <c r="Q4392" s="76"/>
      <c r="S4392" s="76"/>
      <c r="T4392" s="76"/>
      <c r="U4392" s="76"/>
      <c r="V4392" s="76"/>
      <c r="X4392" s="91"/>
      <c r="Y4392" s="91"/>
    </row>
    <row r="4393" spans="17:25" x14ac:dyDescent="0.2">
      <c r="Q4393" s="76"/>
      <c r="S4393" s="76"/>
      <c r="T4393" s="76"/>
      <c r="U4393" s="76"/>
      <c r="V4393" s="76"/>
      <c r="X4393" s="91"/>
      <c r="Y4393" s="91"/>
    </row>
    <row r="4394" spans="17:25" x14ac:dyDescent="0.2">
      <c r="Q4394" s="76"/>
      <c r="S4394" s="76"/>
      <c r="T4394" s="76"/>
      <c r="U4394" s="76"/>
      <c r="V4394" s="76"/>
      <c r="X4394" s="91"/>
      <c r="Y4394" s="91"/>
    </row>
    <row r="4395" spans="17:25" x14ac:dyDescent="0.2">
      <c r="Q4395" s="76"/>
      <c r="S4395" s="76"/>
      <c r="T4395" s="76"/>
      <c r="U4395" s="76"/>
      <c r="V4395" s="76"/>
      <c r="X4395" s="91"/>
      <c r="Y4395" s="91"/>
    </row>
    <row r="4396" spans="17:25" x14ac:dyDescent="0.2">
      <c r="Q4396" s="76"/>
      <c r="S4396" s="76"/>
      <c r="T4396" s="76"/>
      <c r="U4396" s="76"/>
      <c r="V4396" s="76"/>
      <c r="X4396" s="91"/>
      <c r="Y4396" s="91"/>
    </row>
    <row r="4397" spans="17:25" x14ac:dyDescent="0.2">
      <c r="Q4397" s="76"/>
      <c r="S4397" s="76"/>
      <c r="T4397" s="76"/>
      <c r="U4397" s="76"/>
      <c r="V4397" s="76"/>
      <c r="X4397" s="91"/>
      <c r="Y4397" s="91"/>
    </row>
    <row r="4398" spans="17:25" x14ac:dyDescent="0.2">
      <c r="Q4398" s="76"/>
      <c r="S4398" s="76"/>
      <c r="T4398" s="76"/>
      <c r="U4398" s="76"/>
      <c r="V4398" s="76"/>
      <c r="X4398" s="91"/>
      <c r="Y4398" s="91"/>
    </row>
    <row r="4399" spans="17:25" x14ac:dyDescent="0.2">
      <c r="Q4399" s="76"/>
      <c r="S4399" s="76"/>
      <c r="T4399" s="76"/>
      <c r="U4399" s="76"/>
      <c r="V4399" s="76"/>
      <c r="X4399" s="91"/>
      <c r="Y4399" s="91"/>
    </row>
    <row r="4400" spans="17:25" x14ac:dyDescent="0.2">
      <c r="Q4400" s="76"/>
      <c r="S4400" s="76"/>
      <c r="T4400" s="76"/>
      <c r="U4400" s="76"/>
      <c r="V4400" s="76"/>
      <c r="X4400" s="91"/>
      <c r="Y4400" s="91"/>
    </row>
    <row r="4401" spans="17:25" x14ac:dyDescent="0.2">
      <c r="Q4401" s="76"/>
      <c r="S4401" s="76"/>
      <c r="T4401" s="76"/>
      <c r="U4401" s="76"/>
      <c r="V4401" s="76"/>
      <c r="X4401" s="91"/>
      <c r="Y4401" s="91"/>
    </row>
    <row r="4402" spans="17:25" x14ac:dyDescent="0.2">
      <c r="Q4402" s="76"/>
      <c r="S4402" s="76"/>
      <c r="T4402" s="76"/>
      <c r="U4402" s="76"/>
      <c r="V4402" s="76"/>
      <c r="X4402" s="91"/>
      <c r="Y4402" s="91"/>
    </row>
    <row r="4403" spans="17:25" x14ac:dyDescent="0.2">
      <c r="Q4403" s="76"/>
      <c r="S4403" s="76"/>
      <c r="T4403" s="76"/>
      <c r="U4403" s="76"/>
      <c r="V4403" s="76"/>
      <c r="X4403" s="91"/>
      <c r="Y4403" s="91"/>
    </row>
    <row r="4404" spans="17:25" x14ac:dyDescent="0.2">
      <c r="Q4404" s="76"/>
      <c r="S4404" s="76"/>
      <c r="T4404" s="76"/>
      <c r="U4404" s="76"/>
      <c r="V4404" s="76"/>
      <c r="X4404" s="91"/>
      <c r="Y4404" s="91"/>
    </row>
    <row r="4405" spans="17:25" x14ac:dyDescent="0.2">
      <c r="Q4405" s="76"/>
      <c r="S4405" s="76"/>
      <c r="T4405" s="76"/>
      <c r="U4405" s="76"/>
      <c r="V4405" s="76"/>
      <c r="X4405" s="91"/>
      <c r="Y4405" s="91"/>
    </row>
    <row r="4406" spans="17:25" x14ac:dyDescent="0.2">
      <c r="Q4406" s="76"/>
      <c r="S4406" s="76"/>
      <c r="T4406" s="76"/>
      <c r="U4406" s="76"/>
      <c r="V4406" s="76"/>
      <c r="X4406" s="91"/>
      <c r="Y4406" s="91"/>
    </row>
    <row r="4407" spans="17:25" x14ac:dyDescent="0.2">
      <c r="Q4407" s="76"/>
      <c r="S4407" s="76"/>
      <c r="T4407" s="76"/>
      <c r="U4407" s="76"/>
      <c r="V4407" s="76"/>
      <c r="X4407" s="91"/>
      <c r="Y4407" s="91"/>
    </row>
    <row r="4408" spans="17:25" x14ac:dyDescent="0.2">
      <c r="Q4408" s="76"/>
      <c r="S4408" s="76"/>
      <c r="T4408" s="76"/>
      <c r="U4408" s="76"/>
      <c r="V4408" s="76"/>
      <c r="X4408" s="91"/>
      <c r="Y4408" s="91"/>
    </row>
    <row r="4409" spans="17:25" x14ac:dyDescent="0.2">
      <c r="Q4409" s="76"/>
      <c r="S4409" s="76"/>
      <c r="T4409" s="76"/>
      <c r="U4409" s="76"/>
      <c r="V4409" s="76"/>
      <c r="X4409" s="91"/>
      <c r="Y4409" s="91"/>
    </row>
    <row r="4410" spans="17:25" x14ac:dyDescent="0.2">
      <c r="Q4410" s="76"/>
      <c r="S4410" s="76"/>
      <c r="T4410" s="76"/>
      <c r="U4410" s="76"/>
      <c r="V4410" s="76"/>
      <c r="X4410" s="91"/>
      <c r="Y4410" s="91"/>
    </row>
    <row r="4411" spans="17:25" x14ac:dyDescent="0.2">
      <c r="Q4411" s="76"/>
      <c r="S4411" s="76"/>
      <c r="T4411" s="76"/>
      <c r="U4411" s="76"/>
      <c r="V4411" s="76"/>
      <c r="X4411" s="91"/>
      <c r="Y4411" s="91"/>
    </row>
    <row r="4412" spans="17:25" x14ac:dyDescent="0.2">
      <c r="Q4412" s="76"/>
      <c r="S4412" s="76"/>
      <c r="T4412" s="76"/>
      <c r="U4412" s="76"/>
      <c r="V4412" s="76"/>
      <c r="X4412" s="91"/>
      <c r="Y4412" s="91"/>
    </row>
    <row r="4413" spans="17:25" x14ac:dyDescent="0.2">
      <c r="Q4413" s="76"/>
      <c r="S4413" s="76"/>
      <c r="T4413" s="76"/>
      <c r="U4413" s="76"/>
      <c r="V4413" s="76"/>
      <c r="X4413" s="91"/>
      <c r="Y4413" s="91"/>
    </row>
    <row r="4414" spans="17:25" x14ac:dyDescent="0.2">
      <c r="Q4414" s="76"/>
      <c r="S4414" s="76"/>
      <c r="T4414" s="76"/>
      <c r="U4414" s="76"/>
      <c r="V4414" s="76"/>
      <c r="X4414" s="91"/>
      <c r="Y4414" s="91"/>
    </row>
    <row r="4415" spans="17:25" x14ac:dyDescent="0.2">
      <c r="Q4415" s="76"/>
      <c r="S4415" s="76"/>
      <c r="T4415" s="76"/>
      <c r="U4415" s="76"/>
      <c r="V4415" s="76"/>
      <c r="X4415" s="91"/>
      <c r="Y4415" s="91"/>
    </row>
    <row r="4416" spans="17:25" x14ac:dyDescent="0.2">
      <c r="Q4416" s="76"/>
      <c r="S4416" s="76"/>
      <c r="T4416" s="76"/>
      <c r="U4416" s="76"/>
      <c r="V4416" s="76"/>
      <c r="X4416" s="91"/>
      <c r="Y4416" s="91"/>
    </row>
    <row r="4417" spans="17:25" x14ac:dyDescent="0.2">
      <c r="Q4417" s="76"/>
      <c r="S4417" s="76"/>
      <c r="T4417" s="76"/>
      <c r="U4417" s="76"/>
      <c r="V4417" s="76"/>
      <c r="X4417" s="91"/>
      <c r="Y4417" s="91"/>
    </row>
    <row r="4418" spans="17:25" x14ac:dyDescent="0.2">
      <c r="Q4418" s="76"/>
      <c r="S4418" s="76"/>
      <c r="T4418" s="76"/>
      <c r="U4418" s="76"/>
      <c r="V4418" s="76"/>
      <c r="X4418" s="91"/>
      <c r="Y4418" s="91"/>
    </row>
    <row r="4419" spans="17:25" x14ac:dyDescent="0.2">
      <c r="Q4419" s="76"/>
      <c r="S4419" s="76"/>
      <c r="T4419" s="76"/>
      <c r="U4419" s="76"/>
      <c r="V4419" s="76"/>
      <c r="X4419" s="91"/>
      <c r="Y4419" s="91"/>
    </row>
    <row r="4420" spans="17:25" x14ac:dyDescent="0.2">
      <c r="Q4420" s="76"/>
      <c r="S4420" s="76"/>
      <c r="T4420" s="76"/>
      <c r="U4420" s="76"/>
      <c r="V4420" s="76"/>
      <c r="X4420" s="91"/>
      <c r="Y4420" s="91"/>
    </row>
    <row r="4421" spans="17:25" x14ac:dyDescent="0.2">
      <c r="Q4421" s="76"/>
      <c r="S4421" s="76"/>
      <c r="T4421" s="76"/>
      <c r="U4421" s="76"/>
      <c r="V4421" s="76"/>
      <c r="X4421" s="91"/>
      <c r="Y4421" s="91"/>
    </row>
    <row r="4422" spans="17:25" x14ac:dyDescent="0.2">
      <c r="Q4422" s="76"/>
      <c r="S4422" s="76"/>
      <c r="T4422" s="76"/>
      <c r="U4422" s="76"/>
      <c r="V4422" s="76"/>
      <c r="X4422" s="91"/>
      <c r="Y4422" s="91"/>
    </row>
    <row r="4423" spans="17:25" x14ac:dyDescent="0.2">
      <c r="Q4423" s="76"/>
      <c r="S4423" s="76"/>
      <c r="T4423" s="76"/>
      <c r="U4423" s="76"/>
      <c r="V4423" s="76"/>
      <c r="X4423" s="91"/>
      <c r="Y4423" s="91"/>
    </row>
    <row r="4424" spans="17:25" x14ac:dyDescent="0.2">
      <c r="Q4424" s="76"/>
      <c r="S4424" s="76"/>
      <c r="T4424" s="76"/>
      <c r="U4424" s="76"/>
      <c r="V4424" s="76"/>
      <c r="X4424" s="91"/>
      <c r="Y4424" s="91"/>
    </row>
    <row r="4425" spans="17:25" x14ac:dyDescent="0.2">
      <c r="Q4425" s="76"/>
      <c r="S4425" s="76"/>
      <c r="T4425" s="76"/>
      <c r="U4425" s="76"/>
      <c r="V4425" s="76"/>
      <c r="X4425" s="91"/>
      <c r="Y4425" s="91"/>
    </row>
    <row r="4426" spans="17:25" x14ac:dyDescent="0.2">
      <c r="Q4426" s="76"/>
      <c r="S4426" s="76"/>
      <c r="T4426" s="76"/>
      <c r="U4426" s="76"/>
      <c r="V4426" s="76"/>
      <c r="X4426" s="91"/>
      <c r="Y4426" s="91"/>
    </row>
    <row r="4427" spans="17:25" x14ac:dyDescent="0.2">
      <c r="Q4427" s="76"/>
      <c r="S4427" s="76"/>
      <c r="T4427" s="76"/>
      <c r="U4427" s="76"/>
      <c r="V4427" s="76"/>
      <c r="X4427" s="91"/>
      <c r="Y4427" s="91"/>
    </row>
    <row r="4428" spans="17:25" x14ac:dyDescent="0.2">
      <c r="Q4428" s="76"/>
      <c r="S4428" s="76"/>
      <c r="T4428" s="76"/>
      <c r="U4428" s="76"/>
      <c r="V4428" s="76"/>
      <c r="X4428" s="91"/>
      <c r="Y4428" s="91"/>
    </row>
    <row r="4429" spans="17:25" x14ac:dyDescent="0.2">
      <c r="Q4429" s="76"/>
      <c r="S4429" s="76"/>
      <c r="T4429" s="76"/>
      <c r="U4429" s="76"/>
      <c r="V4429" s="76"/>
      <c r="X4429" s="91"/>
      <c r="Y4429" s="91"/>
    </row>
    <row r="4430" spans="17:25" x14ac:dyDescent="0.2">
      <c r="Q4430" s="76"/>
      <c r="S4430" s="76"/>
      <c r="T4430" s="76"/>
      <c r="U4430" s="76"/>
      <c r="V4430" s="76"/>
      <c r="X4430" s="91"/>
      <c r="Y4430" s="91"/>
    </row>
    <row r="4431" spans="17:25" x14ac:dyDescent="0.2">
      <c r="Q4431" s="76"/>
      <c r="S4431" s="76"/>
      <c r="T4431" s="76"/>
      <c r="U4431" s="76"/>
      <c r="V4431" s="76"/>
      <c r="X4431" s="91"/>
      <c r="Y4431" s="91"/>
    </row>
    <row r="4432" spans="17:25" x14ac:dyDescent="0.2">
      <c r="Q4432" s="76"/>
      <c r="S4432" s="76"/>
      <c r="T4432" s="76"/>
      <c r="U4432" s="76"/>
      <c r="V4432" s="76"/>
      <c r="X4432" s="91"/>
      <c r="Y4432" s="91"/>
    </row>
    <row r="4433" spans="17:25" x14ac:dyDescent="0.2">
      <c r="Q4433" s="76"/>
      <c r="S4433" s="76"/>
      <c r="T4433" s="76"/>
      <c r="U4433" s="76"/>
      <c r="V4433" s="76"/>
      <c r="X4433" s="91"/>
      <c r="Y4433" s="91"/>
    </row>
    <row r="4434" spans="17:25" x14ac:dyDescent="0.2">
      <c r="Q4434" s="76"/>
      <c r="S4434" s="76"/>
      <c r="T4434" s="76"/>
      <c r="U4434" s="76"/>
      <c r="V4434" s="76"/>
      <c r="X4434" s="91"/>
      <c r="Y4434" s="91"/>
    </row>
    <row r="4435" spans="17:25" x14ac:dyDescent="0.2">
      <c r="Q4435" s="76"/>
      <c r="S4435" s="76"/>
      <c r="T4435" s="76"/>
      <c r="U4435" s="76"/>
      <c r="V4435" s="76"/>
      <c r="X4435" s="91"/>
      <c r="Y4435" s="91"/>
    </row>
    <row r="4436" spans="17:25" x14ac:dyDescent="0.2">
      <c r="Q4436" s="76"/>
      <c r="S4436" s="76"/>
      <c r="T4436" s="76"/>
      <c r="U4436" s="76"/>
      <c r="V4436" s="76"/>
      <c r="X4436" s="91"/>
      <c r="Y4436" s="91"/>
    </row>
    <row r="4437" spans="17:25" x14ac:dyDescent="0.2">
      <c r="Q4437" s="76"/>
      <c r="S4437" s="76"/>
      <c r="T4437" s="76"/>
      <c r="U4437" s="76"/>
      <c r="V4437" s="76"/>
      <c r="X4437" s="91"/>
      <c r="Y4437" s="91"/>
    </row>
    <row r="4438" spans="17:25" x14ac:dyDescent="0.2">
      <c r="Q4438" s="76"/>
      <c r="S4438" s="76"/>
      <c r="T4438" s="76"/>
      <c r="U4438" s="76"/>
      <c r="V4438" s="76"/>
      <c r="X4438" s="91"/>
      <c r="Y4438" s="91"/>
    </row>
    <row r="4439" spans="17:25" x14ac:dyDescent="0.2">
      <c r="Q4439" s="76"/>
      <c r="S4439" s="76"/>
      <c r="T4439" s="76"/>
      <c r="U4439" s="76"/>
      <c r="V4439" s="76"/>
      <c r="X4439" s="91"/>
      <c r="Y4439" s="91"/>
    </row>
    <row r="4440" spans="17:25" x14ac:dyDescent="0.2">
      <c r="Q4440" s="76"/>
      <c r="S4440" s="76"/>
      <c r="T4440" s="76"/>
      <c r="U4440" s="76"/>
      <c r="V4440" s="76"/>
      <c r="X4440" s="91"/>
      <c r="Y4440" s="91"/>
    </row>
    <row r="4441" spans="17:25" x14ac:dyDescent="0.2">
      <c r="Q4441" s="76"/>
      <c r="S4441" s="76"/>
      <c r="T4441" s="76"/>
      <c r="U4441" s="76"/>
      <c r="V4441" s="76"/>
      <c r="X4441" s="91"/>
      <c r="Y4441" s="91"/>
    </row>
    <row r="4442" spans="17:25" x14ac:dyDescent="0.2">
      <c r="Q4442" s="76"/>
      <c r="S4442" s="76"/>
      <c r="T4442" s="76"/>
      <c r="U4442" s="76"/>
      <c r="V4442" s="76"/>
      <c r="X4442" s="91"/>
      <c r="Y4442" s="91"/>
    </row>
    <row r="4443" spans="17:25" x14ac:dyDescent="0.2">
      <c r="Q4443" s="76"/>
      <c r="S4443" s="76"/>
      <c r="T4443" s="76"/>
      <c r="U4443" s="76"/>
      <c r="V4443" s="76"/>
      <c r="X4443" s="91"/>
      <c r="Y4443" s="91"/>
    </row>
    <row r="4444" spans="17:25" x14ac:dyDescent="0.2">
      <c r="Q4444" s="76"/>
      <c r="S4444" s="76"/>
      <c r="T4444" s="76"/>
      <c r="U4444" s="76"/>
      <c r="V4444" s="76"/>
      <c r="X4444" s="91"/>
      <c r="Y4444" s="91"/>
    </row>
    <row r="4445" spans="17:25" x14ac:dyDescent="0.2">
      <c r="Q4445" s="76"/>
      <c r="S4445" s="76"/>
      <c r="T4445" s="76"/>
      <c r="U4445" s="76"/>
      <c r="V4445" s="76"/>
      <c r="X4445" s="91"/>
      <c r="Y4445" s="91"/>
    </row>
    <row r="4446" spans="17:25" x14ac:dyDescent="0.2">
      <c r="Q4446" s="76"/>
      <c r="S4446" s="76"/>
      <c r="T4446" s="76"/>
      <c r="U4446" s="76"/>
      <c r="V4446" s="76"/>
      <c r="X4446" s="91"/>
      <c r="Y4446" s="91"/>
    </row>
    <row r="4447" spans="17:25" x14ac:dyDescent="0.2">
      <c r="Q4447" s="76"/>
      <c r="S4447" s="76"/>
      <c r="T4447" s="76"/>
      <c r="U4447" s="76"/>
      <c r="V4447" s="76"/>
      <c r="X4447" s="91"/>
      <c r="Y4447" s="91"/>
    </row>
    <row r="4448" spans="17:25" x14ac:dyDescent="0.2">
      <c r="Q4448" s="76"/>
      <c r="S4448" s="76"/>
      <c r="T4448" s="76"/>
      <c r="U4448" s="76"/>
      <c r="V4448" s="76"/>
      <c r="X4448" s="91"/>
      <c r="Y4448" s="91"/>
    </row>
    <row r="4449" spans="17:25" x14ac:dyDescent="0.2">
      <c r="Q4449" s="76"/>
      <c r="S4449" s="76"/>
      <c r="T4449" s="76"/>
      <c r="U4449" s="76"/>
      <c r="V4449" s="76"/>
      <c r="X4449" s="91"/>
      <c r="Y4449" s="91"/>
    </row>
    <row r="4450" spans="17:25" x14ac:dyDescent="0.2">
      <c r="Q4450" s="76"/>
      <c r="S4450" s="76"/>
      <c r="T4450" s="76"/>
      <c r="U4450" s="76"/>
      <c r="V4450" s="76"/>
      <c r="X4450" s="91"/>
      <c r="Y4450" s="91"/>
    </row>
    <row r="4451" spans="17:25" x14ac:dyDescent="0.2">
      <c r="Q4451" s="76"/>
      <c r="S4451" s="76"/>
      <c r="T4451" s="76"/>
      <c r="U4451" s="76"/>
      <c r="V4451" s="76"/>
      <c r="X4451" s="91"/>
      <c r="Y4451" s="91"/>
    </row>
    <row r="4452" spans="17:25" x14ac:dyDescent="0.2">
      <c r="Q4452" s="76"/>
      <c r="S4452" s="76"/>
      <c r="T4452" s="76"/>
      <c r="U4452" s="76"/>
      <c r="V4452" s="76"/>
      <c r="X4452" s="91"/>
      <c r="Y4452" s="91"/>
    </row>
    <row r="4453" spans="17:25" x14ac:dyDescent="0.2">
      <c r="Q4453" s="76"/>
      <c r="S4453" s="76"/>
      <c r="T4453" s="76"/>
      <c r="U4453" s="76"/>
      <c r="V4453" s="76"/>
      <c r="X4453" s="91"/>
      <c r="Y4453" s="91"/>
    </row>
    <row r="4454" spans="17:25" x14ac:dyDescent="0.2">
      <c r="Q4454" s="76"/>
      <c r="S4454" s="76"/>
      <c r="T4454" s="76"/>
      <c r="U4454" s="76"/>
      <c r="V4454" s="76"/>
      <c r="X4454" s="91"/>
      <c r="Y4454" s="91"/>
    </row>
    <row r="4455" spans="17:25" x14ac:dyDescent="0.2">
      <c r="Q4455" s="76"/>
      <c r="S4455" s="76"/>
      <c r="T4455" s="76"/>
      <c r="U4455" s="76"/>
      <c r="V4455" s="76"/>
      <c r="X4455" s="91"/>
      <c r="Y4455" s="91"/>
    </row>
    <row r="4456" spans="17:25" x14ac:dyDescent="0.2">
      <c r="Q4456" s="76"/>
      <c r="S4456" s="76"/>
      <c r="T4456" s="76"/>
      <c r="U4456" s="76"/>
      <c r="V4456" s="76"/>
      <c r="X4456" s="91"/>
      <c r="Y4456" s="91"/>
    </row>
    <row r="4457" spans="17:25" x14ac:dyDescent="0.2">
      <c r="Q4457" s="76"/>
      <c r="S4457" s="76"/>
      <c r="T4457" s="76"/>
      <c r="U4457" s="76"/>
      <c r="V4457" s="76"/>
      <c r="X4457" s="91"/>
      <c r="Y4457" s="91"/>
    </row>
    <row r="4458" spans="17:25" x14ac:dyDescent="0.2">
      <c r="Q4458" s="76"/>
      <c r="S4458" s="76"/>
      <c r="T4458" s="76"/>
      <c r="U4458" s="76"/>
      <c r="V4458" s="76"/>
      <c r="X4458" s="91"/>
      <c r="Y4458" s="91"/>
    </row>
    <row r="4459" spans="17:25" x14ac:dyDescent="0.2">
      <c r="Q4459" s="76"/>
      <c r="S4459" s="76"/>
      <c r="T4459" s="76"/>
      <c r="U4459" s="76"/>
      <c r="V4459" s="76"/>
      <c r="X4459" s="91"/>
      <c r="Y4459" s="91"/>
    </row>
    <row r="4460" spans="17:25" x14ac:dyDescent="0.2">
      <c r="Q4460" s="76"/>
      <c r="S4460" s="76"/>
      <c r="T4460" s="76"/>
      <c r="U4460" s="76"/>
      <c r="V4460" s="76"/>
      <c r="X4460" s="91"/>
      <c r="Y4460" s="91"/>
    </row>
    <row r="4461" spans="17:25" x14ac:dyDescent="0.2">
      <c r="Q4461" s="76"/>
      <c r="S4461" s="76"/>
      <c r="T4461" s="76"/>
      <c r="U4461" s="76"/>
      <c r="V4461" s="76"/>
      <c r="X4461" s="91"/>
      <c r="Y4461" s="91"/>
    </row>
    <row r="4462" spans="17:25" x14ac:dyDescent="0.2">
      <c r="Q4462" s="76"/>
      <c r="S4462" s="76"/>
      <c r="T4462" s="76"/>
      <c r="U4462" s="76"/>
      <c r="V4462" s="76"/>
      <c r="X4462" s="91"/>
      <c r="Y4462" s="91"/>
    </row>
    <row r="4463" spans="17:25" x14ac:dyDescent="0.2">
      <c r="Q4463" s="76"/>
      <c r="S4463" s="76"/>
      <c r="T4463" s="76"/>
      <c r="U4463" s="76"/>
      <c r="V4463" s="76"/>
      <c r="X4463" s="91"/>
      <c r="Y4463" s="91"/>
    </row>
    <row r="4464" spans="17:25" x14ac:dyDescent="0.2">
      <c r="Q4464" s="76"/>
      <c r="S4464" s="76"/>
      <c r="T4464" s="76"/>
      <c r="U4464" s="76"/>
      <c r="V4464" s="76"/>
      <c r="X4464" s="91"/>
      <c r="Y4464" s="91"/>
    </row>
    <row r="4465" spans="17:25" x14ac:dyDescent="0.2">
      <c r="Q4465" s="76"/>
      <c r="S4465" s="76"/>
      <c r="T4465" s="76"/>
      <c r="U4465" s="76"/>
      <c r="V4465" s="76"/>
      <c r="X4465" s="91"/>
      <c r="Y4465" s="91"/>
    </row>
    <row r="4466" spans="17:25" x14ac:dyDescent="0.2">
      <c r="Q4466" s="76"/>
      <c r="S4466" s="76"/>
      <c r="T4466" s="76"/>
      <c r="U4466" s="76"/>
      <c r="V4466" s="76"/>
      <c r="X4466" s="91"/>
      <c r="Y4466" s="91"/>
    </row>
    <row r="4467" spans="17:25" x14ac:dyDescent="0.2">
      <c r="Q4467" s="76"/>
      <c r="S4467" s="76"/>
      <c r="T4467" s="76"/>
      <c r="U4467" s="76"/>
      <c r="V4467" s="76"/>
      <c r="X4467" s="91"/>
      <c r="Y4467" s="91"/>
    </row>
    <row r="4468" spans="17:25" x14ac:dyDescent="0.2">
      <c r="Q4468" s="76"/>
      <c r="S4468" s="76"/>
      <c r="T4468" s="76"/>
      <c r="U4468" s="76"/>
      <c r="V4468" s="76"/>
      <c r="X4468" s="91"/>
      <c r="Y4468" s="91"/>
    </row>
    <row r="4469" spans="17:25" x14ac:dyDescent="0.2">
      <c r="Q4469" s="76"/>
      <c r="S4469" s="76"/>
      <c r="T4469" s="76"/>
      <c r="U4469" s="76"/>
      <c r="V4469" s="76"/>
      <c r="X4469" s="91"/>
      <c r="Y4469" s="91"/>
    </row>
    <row r="4470" spans="17:25" x14ac:dyDescent="0.2">
      <c r="Q4470" s="76"/>
      <c r="S4470" s="76"/>
      <c r="T4470" s="76"/>
      <c r="U4470" s="76"/>
      <c r="V4470" s="76"/>
      <c r="X4470" s="91"/>
      <c r="Y4470" s="91"/>
    </row>
    <row r="4471" spans="17:25" x14ac:dyDescent="0.2">
      <c r="Q4471" s="76"/>
      <c r="S4471" s="76"/>
      <c r="T4471" s="76"/>
      <c r="U4471" s="76"/>
      <c r="V4471" s="76"/>
      <c r="X4471" s="91"/>
      <c r="Y4471" s="91"/>
    </row>
    <row r="4472" spans="17:25" x14ac:dyDescent="0.2">
      <c r="Q4472" s="76"/>
      <c r="S4472" s="76"/>
      <c r="T4472" s="76"/>
      <c r="U4472" s="76"/>
      <c r="V4472" s="76"/>
      <c r="X4472" s="91"/>
      <c r="Y4472" s="91"/>
    </row>
    <row r="4473" spans="17:25" x14ac:dyDescent="0.2">
      <c r="Q4473" s="76"/>
      <c r="S4473" s="76"/>
      <c r="T4473" s="76"/>
      <c r="U4473" s="76"/>
      <c r="V4473" s="76"/>
      <c r="X4473" s="91"/>
      <c r="Y4473" s="91"/>
    </row>
    <row r="4474" spans="17:25" x14ac:dyDescent="0.2">
      <c r="Q4474" s="76"/>
      <c r="S4474" s="76"/>
      <c r="T4474" s="76"/>
      <c r="U4474" s="76"/>
      <c r="V4474" s="76"/>
      <c r="X4474" s="91"/>
      <c r="Y4474" s="91"/>
    </row>
    <row r="4475" spans="17:25" x14ac:dyDescent="0.2">
      <c r="Q4475" s="76"/>
      <c r="S4475" s="76"/>
      <c r="T4475" s="76"/>
      <c r="U4475" s="76"/>
      <c r="V4475" s="76"/>
      <c r="X4475" s="91"/>
      <c r="Y4475" s="91"/>
    </row>
    <row r="4476" spans="17:25" x14ac:dyDescent="0.2">
      <c r="Q4476" s="76"/>
      <c r="S4476" s="76"/>
      <c r="T4476" s="76"/>
      <c r="U4476" s="76"/>
      <c r="V4476" s="76"/>
      <c r="X4476" s="91"/>
      <c r="Y4476" s="91"/>
    </row>
    <row r="4477" spans="17:25" x14ac:dyDescent="0.2">
      <c r="Q4477" s="76"/>
      <c r="S4477" s="76"/>
      <c r="T4477" s="76"/>
      <c r="U4477" s="76"/>
      <c r="V4477" s="76"/>
      <c r="X4477" s="91"/>
      <c r="Y4477" s="91"/>
    </row>
    <row r="4478" spans="17:25" x14ac:dyDescent="0.2">
      <c r="Q4478" s="76"/>
      <c r="S4478" s="76"/>
      <c r="T4478" s="76"/>
      <c r="U4478" s="76"/>
      <c r="V4478" s="76"/>
      <c r="X4478" s="91"/>
      <c r="Y4478" s="91"/>
    </row>
    <row r="4479" spans="17:25" x14ac:dyDescent="0.2">
      <c r="Q4479" s="76"/>
      <c r="S4479" s="76"/>
      <c r="T4479" s="76"/>
      <c r="U4479" s="76"/>
      <c r="V4479" s="76"/>
      <c r="X4479" s="91"/>
      <c r="Y4479" s="91"/>
    </row>
    <row r="4480" spans="17:25" x14ac:dyDescent="0.2">
      <c r="Q4480" s="76"/>
      <c r="S4480" s="76"/>
      <c r="T4480" s="76"/>
      <c r="U4480" s="76"/>
      <c r="V4480" s="76"/>
      <c r="X4480" s="91"/>
      <c r="Y4480" s="91"/>
    </row>
    <row r="4481" spans="17:25" x14ac:dyDescent="0.2">
      <c r="Q4481" s="76"/>
      <c r="S4481" s="76"/>
      <c r="T4481" s="76"/>
      <c r="U4481" s="76"/>
      <c r="V4481" s="76"/>
      <c r="X4481" s="91"/>
      <c r="Y4481" s="91"/>
    </row>
    <row r="4482" spans="17:25" x14ac:dyDescent="0.2">
      <c r="Q4482" s="76"/>
      <c r="S4482" s="76"/>
      <c r="T4482" s="76"/>
      <c r="U4482" s="76"/>
      <c r="V4482" s="76"/>
      <c r="X4482" s="91"/>
      <c r="Y4482" s="91"/>
    </row>
    <row r="4483" spans="17:25" x14ac:dyDescent="0.2">
      <c r="Q4483" s="76"/>
      <c r="S4483" s="76"/>
      <c r="T4483" s="76"/>
      <c r="U4483" s="76"/>
      <c r="V4483" s="76"/>
      <c r="X4483" s="91"/>
      <c r="Y4483" s="91"/>
    </row>
    <row r="4484" spans="17:25" x14ac:dyDescent="0.2">
      <c r="Q4484" s="76"/>
      <c r="S4484" s="76"/>
      <c r="T4484" s="76"/>
      <c r="U4484" s="76"/>
      <c r="V4484" s="76"/>
      <c r="X4484" s="91"/>
      <c r="Y4484" s="91"/>
    </row>
    <row r="4485" spans="17:25" x14ac:dyDescent="0.2">
      <c r="Q4485" s="76"/>
      <c r="S4485" s="76"/>
      <c r="T4485" s="76"/>
      <c r="U4485" s="76"/>
      <c r="V4485" s="76"/>
      <c r="X4485" s="91"/>
      <c r="Y4485" s="91"/>
    </row>
    <row r="4486" spans="17:25" x14ac:dyDescent="0.2">
      <c r="Q4486" s="76"/>
      <c r="S4486" s="76"/>
      <c r="T4486" s="76"/>
      <c r="U4486" s="76"/>
      <c r="V4486" s="76"/>
      <c r="X4486" s="91"/>
      <c r="Y4486" s="91"/>
    </row>
    <row r="4487" spans="17:25" x14ac:dyDescent="0.2">
      <c r="Q4487" s="76"/>
      <c r="S4487" s="76"/>
      <c r="T4487" s="76"/>
      <c r="U4487" s="76"/>
      <c r="V4487" s="76"/>
      <c r="X4487" s="91"/>
      <c r="Y4487" s="91"/>
    </row>
    <row r="4488" spans="17:25" x14ac:dyDescent="0.2">
      <c r="Q4488" s="76"/>
      <c r="S4488" s="76"/>
      <c r="T4488" s="76"/>
      <c r="U4488" s="76"/>
      <c r="V4488" s="76"/>
      <c r="X4488" s="91"/>
      <c r="Y4488" s="91"/>
    </row>
    <row r="4489" spans="17:25" x14ac:dyDescent="0.2">
      <c r="Q4489" s="76"/>
      <c r="S4489" s="76"/>
      <c r="T4489" s="76"/>
      <c r="U4489" s="76"/>
      <c r="V4489" s="76"/>
      <c r="X4489" s="91"/>
      <c r="Y4489" s="91"/>
    </row>
    <row r="4490" spans="17:25" x14ac:dyDescent="0.2">
      <c r="Q4490" s="76"/>
      <c r="S4490" s="76"/>
      <c r="T4490" s="76"/>
      <c r="U4490" s="76"/>
      <c r="V4490" s="76"/>
      <c r="X4490" s="91"/>
      <c r="Y4490" s="91"/>
    </row>
    <row r="4491" spans="17:25" x14ac:dyDescent="0.2">
      <c r="Q4491" s="76"/>
      <c r="S4491" s="76"/>
      <c r="T4491" s="76"/>
      <c r="U4491" s="76"/>
      <c r="V4491" s="76"/>
      <c r="X4491" s="91"/>
      <c r="Y4491" s="91"/>
    </row>
    <row r="4492" spans="17:25" x14ac:dyDescent="0.2">
      <c r="Q4492" s="76"/>
      <c r="S4492" s="76"/>
      <c r="T4492" s="76"/>
      <c r="U4492" s="76"/>
      <c r="V4492" s="76"/>
      <c r="X4492" s="91"/>
      <c r="Y4492" s="91"/>
    </row>
    <row r="4493" spans="17:25" x14ac:dyDescent="0.2">
      <c r="Q4493" s="76"/>
      <c r="S4493" s="76"/>
      <c r="T4493" s="76"/>
      <c r="U4493" s="76"/>
      <c r="V4493" s="76"/>
      <c r="X4493" s="91"/>
      <c r="Y4493" s="91"/>
    </row>
    <row r="4494" spans="17:25" x14ac:dyDescent="0.2">
      <c r="Q4494" s="76"/>
      <c r="S4494" s="76"/>
      <c r="T4494" s="76"/>
      <c r="U4494" s="76"/>
      <c r="V4494" s="76"/>
      <c r="X4494" s="91"/>
      <c r="Y4494" s="91"/>
    </row>
    <row r="4495" spans="17:25" x14ac:dyDescent="0.2">
      <c r="Q4495" s="76"/>
      <c r="S4495" s="76"/>
      <c r="T4495" s="76"/>
      <c r="U4495" s="76"/>
      <c r="V4495" s="76"/>
      <c r="X4495" s="91"/>
      <c r="Y4495" s="91"/>
    </row>
    <row r="4496" spans="17:25" x14ac:dyDescent="0.2">
      <c r="Q4496" s="76"/>
      <c r="S4496" s="76"/>
      <c r="T4496" s="76"/>
      <c r="U4496" s="76"/>
      <c r="V4496" s="76"/>
      <c r="X4496" s="91"/>
      <c r="Y4496" s="91"/>
    </row>
    <row r="4497" spans="17:25" x14ac:dyDescent="0.2">
      <c r="Q4497" s="76"/>
      <c r="S4497" s="76"/>
      <c r="T4497" s="76"/>
      <c r="U4497" s="76"/>
      <c r="V4497" s="76"/>
      <c r="X4497" s="91"/>
      <c r="Y4497" s="91"/>
    </row>
    <row r="4498" spans="17:25" x14ac:dyDescent="0.2">
      <c r="Q4498" s="76"/>
      <c r="S4498" s="76"/>
      <c r="T4498" s="76"/>
      <c r="U4498" s="76"/>
      <c r="V4498" s="76"/>
      <c r="X4498" s="91"/>
      <c r="Y4498" s="91"/>
    </row>
    <row r="4499" spans="17:25" x14ac:dyDescent="0.2">
      <c r="Q4499" s="76"/>
      <c r="S4499" s="76"/>
      <c r="T4499" s="76"/>
      <c r="U4499" s="76"/>
      <c r="V4499" s="76"/>
      <c r="X4499" s="91"/>
      <c r="Y4499" s="91"/>
    </row>
    <row r="4500" spans="17:25" x14ac:dyDescent="0.2">
      <c r="Q4500" s="76"/>
      <c r="S4500" s="76"/>
      <c r="T4500" s="76"/>
      <c r="U4500" s="76"/>
      <c r="V4500" s="76"/>
      <c r="X4500" s="91"/>
      <c r="Y4500" s="91"/>
    </row>
    <row r="4501" spans="17:25" x14ac:dyDescent="0.2">
      <c r="Q4501" s="76"/>
      <c r="S4501" s="76"/>
      <c r="T4501" s="76"/>
      <c r="U4501" s="76"/>
      <c r="V4501" s="76"/>
      <c r="X4501" s="91"/>
      <c r="Y4501" s="91"/>
    </row>
    <row r="4502" spans="17:25" x14ac:dyDescent="0.2">
      <c r="Q4502" s="76"/>
      <c r="S4502" s="76"/>
      <c r="T4502" s="76"/>
      <c r="U4502" s="76"/>
      <c r="V4502" s="76"/>
      <c r="X4502" s="91"/>
      <c r="Y4502" s="91"/>
    </row>
    <row r="4503" spans="17:25" x14ac:dyDescent="0.2">
      <c r="Q4503" s="76"/>
      <c r="S4503" s="76"/>
      <c r="T4503" s="76"/>
      <c r="U4503" s="76"/>
      <c r="V4503" s="76"/>
      <c r="X4503" s="91"/>
      <c r="Y4503" s="91"/>
    </row>
    <row r="4504" spans="17:25" x14ac:dyDescent="0.2">
      <c r="Q4504" s="76"/>
      <c r="S4504" s="76"/>
      <c r="T4504" s="76"/>
      <c r="U4504" s="76"/>
      <c r="V4504" s="76"/>
      <c r="X4504" s="91"/>
      <c r="Y4504" s="91"/>
    </row>
    <row r="4505" spans="17:25" x14ac:dyDescent="0.2">
      <c r="Q4505" s="76"/>
      <c r="S4505" s="76"/>
      <c r="T4505" s="76"/>
      <c r="U4505" s="76"/>
      <c r="V4505" s="76"/>
      <c r="X4505" s="91"/>
      <c r="Y4505" s="91"/>
    </row>
    <row r="4506" spans="17:25" x14ac:dyDescent="0.2">
      <c r="Q4506" s="76"/>
      <c r="S4506" s="76"/>
      <c r="T4506" s="76"/>
      <c r="U4506" s="76"/>
      <c r="V4506" s="76"/>
      <c r="X4506" s="91"/>
      <c r="Y4506" s="91"/>
    </row>
    <row r="4507" spans="17:25" x14ac:dyDescent="0.2">
      <c r="Q4507" s="76"/>
      <c r="S4507" s="76"/>
      <c r="T4507" s="76"/>
      <c r="U4507" s="76"/>
      <c r="V4507" s="76"/>
      <c r="X4507" s="91"/>
      <c r="Y4507" s="91"/>
    </row>
    <row r="4508" spans="17:25" x14ac:dyDescent="0.2">
      <c r="Q4508" s="76"/>
      <c r="S4508" s="76"/>
      <c r="T4508" s="76"/>
      <c r="U4508" s="76"/>
      <c r="V4508" s="76"/>
      <c r="X4508" s="91"/>
      <c r="Y4508" s="91"/>
    </row>
    <row r="4509" spans="17:25" x14ac:dyDescent="0.2">
      <c r="Q4509" s="76"/>
      <c r="S4509" s="76"/>
      <c r="T4509" s="76"/>
      <c r="U4509" s="76"/>
      <c r="V4509" s="76"/>
      <c r="X4509" s="91"/>
      <c r="Y4509" s="91"/>
    </row>
    <row r="4510" spans="17:25" x14ac:dyDescent="0.2">
      <c r="Q4510" s="76"/>
      <c r="S4510" s="76"/>
      <c r="T4510" s="76"/>
      <c r="U4510" s="76"/>
      <c r="V4510" s="76"/>
      <c r="X4510" s="91"/>
      <c r="Y4510" s="91"/>
    </row>
    <row r="4511" spans="17:25" x14ac:dyDescent="0.2">
      <c r="Q4511" s="76"/>
      <c r="S4511" s="76"/>
      <c r="T4511" s="76"/>
      <c r="U4511" s="76"/>
      <c r="V4511" s="76"/>
      <c r="X4511" s="91"/>
      <c r="Y4511" s="91"/>
    </row>
    <row r="4512" spans="17:25" x14ac:dyDescent="0.2">
      <c r="Q4512" s="76"/>
      <c r="S4512" s="76"/>
      <c r="T4512" s="76"/>
      <c r="U4512" s="76"/>
      <c r="V4512" s="76"/>
      <c r="X4512" s="91"/>
      <c r="Y4512" s="91"/>
    </row>
    <row r="4513" spans="17:25" x14ac:dyDescent="0.2">
      <c r="Q4513" s="76"/>
      <c r="S4513" s="76"/>
      <c r="T4513" s="76"/>
      <c r="U4513" s="76"/>
      <c r="V4513" s="76"/>
      <c r="X4513" s="91"/>
      <c r="Y4513" s="91"/>
    </row>
    <row r="4514" spans="17:25" x14ac:dyDescent="0.2">
      <c r="Q4514" s="76"/>
      <c r="S4514" s="76"/>
      <c r="T4514" s="76"/>
      <c r="U4514" s="76"/>
      <c r="V4514" s="76"/>
      <c r="X4514" s="91"/>
      <c r="Y4514" s="91"/>
    </row>
    <row r="4515" spans="17:25" x14ac:dyDescent="0.2">
      <c r="Q4515" s="76"/>
      <c r="S4515" s="76"/>
      <c r="T4515" s="76"/>
      <c r="U4515" s="76"/>
      <c r="V4515" s="76"/>
      <c r="X4515" s="91"/>
      <c r="Y4515" s="91"/>
    </row>
    <row r="4516" spans="17:25" x14ac:dyDescent="0.2">
      <c r="Q4516" s="76"/>
      <c r="S4516" s="76"/>
      <c r="T4516" s="76"/>
      <c r="U4516" s="76"/>
      <c r="V4516" s="76"/>
      <c r="X4516" s="91"/>
      <c r="Y4516" s="91"/>
    </row>
    <row r="4517" spans="17:25" x14ac:dyDescent="0.2">
      <c r="Q4517" s="76"/>
      <c r="S4517" s="76"/>
      <c r="T4517" s="76"/>
      <c r="U4517" s="76"/>
      <c r="V4517" s="76"/>
      <c r="X4517" s="91"/>
      <c r="Y4517" s="91"/>
    </row>
    <row r="4518" spans="17:25" x14ac:dyDescent="0.2">
      <c r="Q4518" s="76"/>
      <c r="S4518" s="76"/>
      <c r="T4518" s="76"/>
      <c r="U4518" s="76"/>
      <c r="V4518" s="76"/>
      <c r="X4518" s="91"/>
      <c r="Y4518" s="91"/>
    </row>
    <row r="4519" spans="17:25" x14ac:dyDescent="0.2">
      <c r="Q4519" s="76"/>
      <c r="S4519" s="76"/>
      <c r="T4519" s="76"/>
      <c r="U4519" s="76"/>
      <c r="V4519" s="76"/>
      <c r="X4519" s="91"/>
      <c r="Y4519" s="91"/>
    </row>
    <row r="4520" spans="17:25" x14ac:dyDescent="0.2">
      <c r="Q4520" s="76"/>
      <c r="S4520" s="76"/>
      <c r="T4520" s="76"/>
      <c r="U4520" s="76"/>
      <c r="V4520" s="76"/>
      <c r="X4520" s="91"/>
      <c r="Y4520" s="91"/>
    </row>
    <row r="4521" spans="17:25" x14ac:dyDescent="0.2">
      <c r="Q4521" s="76"/>
      <c r="S4521" s="76"/>
      <c r="T4521" s="76"/>
      <c r="U4521" s="76"/>
      <c r="V4521" s="76"/>
      <c r="X4521" s="91"/>
      <c r="Y4521" s="91"/>
    </row>
    <row r="4522" spans="17:25" x14ac:dyDescent="0.2">
      <c r="Q4522" s="76"/>
      <c r="S4522" s="76"/>
      <c r="T4522" s="76"/>
      <c r="U4522" s="76"/>
      <c r="V4522" s="76"/>
      <c r="X4522" s="91"/>
      <c r="Y4522" s="91"/>
    </row>
    <row r="4523" spans="17:25" x14ac:dyDescent="0.2">
      <c r="Q4523" s="76"/>
      <c r="S4523" s="76"/>
      <c r="T4523" s="76"/>
      <c r="U4523" s="76"/>
      <c r="V4523" s="76"/>
      <c r="X4523" s="91"/>
      <c r="Y4523" s="91"/>
    </row>
    <row r="4524" spans="17:25" x14ac:dyDescent="0.2">
      <c r="Q4524" s="76"/>
      <c r="S4524" s="76"/>
      <c r="T4524" s="76"/>
      <c r="U4524" s="76"/>
      <c r="V4524" s="76"/>
      <c r="X4524" s="91"/>
      <c r="Y4524" s="91"/>
    </row>
    <row r="4525" spans="17:25" x14ac:dyDescent="0.2">
      <c r="Q4525" s="76"/>
      <c r="S4525" s="76"/>
      <c r="T4525" s="76"/>
      <c r="U4525" s="76"/>
      <c r="V4525" s="76"/>
      <c r="X4525" s="91"/>
      <c r="Y4525" s="91"/>
    </row>
    <row r="4526" spans="17:25" x14ac:dyDescent="0.2">
      <c r="Q4526" s="76"/>
      <c r="S4526" s="76"/>
      <c r="T4526" s="76"/>
      <c r="U4526" s="76"/>
      <c r="V4526" s="76"/>
      <c r="X4526" s="91"/>
      <c r="Y4526" s="91"/>
    </row>
    <row r="4527" spans="17:25" x14ac:dyDescent="0.2">
      <c r="Q4527" s="76"/>
      <c r="S4527" s="76"/>
      <c r="T4527" s="76"/>
      <c r="U4527" s="76"/>
      <c r="V4527" s="76"/>
      <c r="X4527" s="91"/>
      <c r="Y4527" s="91"/>
    </row>
    <row r="4528" spans="17:25" x14ac:dyDescent="0.2">
      <c r="Q4528" s="76"/>
      <c r="S4528" s="76"/>
      <c r="T4528" s="76"/>
      <c r="U4528" s="76"/>
      <c r="V4528" s="76"/>
      <c r="X4528" s="91"/>
      <c r="Y4528" s="91"/>
    </row>
    <row r="4529" spans="17:25" x14ac:dyDescent="0.2">
      <c r="Q4529" s="76"/>
      <c r="S4529" s="76"/>
      <c r="T4529" s="76"/>
      <c r="U4529" s="76"/>
      <c r="V4529" s="76"/>
      <c r="X4529" s="91"/>
      <c r="Y4529" s="91"/>
    </row>
    <row r="4530" spans="17:25" x14ac:dyDescent="0.2">
      <c r="Q4530" s="76"/>
      <c r="S4530" s="76"/>
      <c r="T4530" s="76"/>
      <c r="U4530" s="76"/>
      <c r="V4530" s="76"/>
      <c r="X4530" s="91"/>
      <c r="Y4530" s="91"/>
    </row>
    <row r="4531" spans="17:25" x14ac:dyDescent="0.2">
      <c r="Q4531" s="76"/>
      <c r="S4531" s="76"/>
      <c r="T4531" s="76"/>
      <c r="U4531" s="76"/>
      <c r="V4531" s="76"/>
      <c r="X4531" s="91"/>
      <c r="Y4531" s="91"/>
    </row>
    <row r="4532" spans="17:25" x14ac:dyDescent="0.2">
      <c r="Q4532" s="76"/>
      <c r="S4532" s="76"/>
      <c r="T4532" s="76"/>
      <c r="U4532" s="76"/>
      <c r="V4532" s="76"/>
      <c r="X4532" s="91"/>
      <c r="Y4532" s="91"/>
    </row>
    <row r="4533" spans="17:25" x14ac:dyDescent="0.2">
      <c r="Q4533" s="76"/>
      <c r="S4533" s="76"/>
      <c r="T4533" s="76"/>
      <c r="U4533" s="76"/>
      <c r="V4533" s="76"/>
      <c r="X4533" s="91"/>
      <c r="Y4533" s="91"/>
    </row>
    <row r="4534" spans="17:25" x14ac:dyDescent="0.2">
      <c r="Q4534" s="76"/>
      <c r="S4534" s="76"/>
      <c r="T4534" s="76"/>
      <c r="U4534" s="76"/>
      <c r="V4534" s="76"/>
      <c r="X4534" s="91"/>
      <c r="Y4534" s="91"/>
    </row>
    <row r="4535" spans="17:25" x14ac:dyDescent="0.2">
      <c r="Q4535" s="76"/>
      <c r="S4535" s="76"/>
      <c r="T4535" s="76"/>
      <c r="U4535" s="76"/>
      <c r="V4535" s="76"/>
      <c r="X4535" s="91"/>
      <c r="Y4535" s="91"/>
    </row>
    <row r="4536" spans="17:25" x14ac:dyDescent="0.2">
      <c r="Q4536" s="76"/>
      <c r="S4536" s="76"/>
      <c r="T4536" s="76"/>
      <c r="U4536" s="76"/>
      <c r="V4536" s="76"/>
      <c r="X4536" s="91"/>
      <c r="Y4536" s="91"/>
    </row>
    <row r="4537" spans="17:25" x14ac:dyDescent="0.2">
      <c r="Q4537" s="76"/>
      <c r="S4537" s="76"/>
      <c r="T4537" s="76"/>
      <c r="U4537" s="76"/>
      <c r="V4537" s="76"/>
      <c r="X4537" s="91"/>
      <c r="Y4537" s="91"/>
    </row>
    <row r="4538" spans="17:25" x14ac:dyDescent="0.2">
      <c r="Q4538" s="76"/>
      <c r="S4538" s="76"/>
      <c r="T4538" s="76"/>
      <c r="U4538" s="76"/>
      <c r="V4538" s="76"/>
      <c r="X4538" s="91"/>
      <c r="Y4538" s="91"/>
    </row>
    <row r="4539" spans="17:25" x14ac:dyDescent="0.2">
      <c r="Q4539" s="76"/>
      <c r="S4539" s="76"/>
      <c r="T4539" s="76"/>
      <c r="U4539" s="76"/>
      <c r="V4539" s="76"/>
      <c r="X4539" s="91"/>
      <c r="Y4539" s="91"/>
    </row>
    <row r="4540" spans="17:25" x14ac:dyDescent="0.2">
      <c r="Q4540" s="76"/>
      <c r="S4540" s="76"/>
      <c r="T4540" s="76"/>
      <c r="U4540" s="76"/>
      <c r="V4540" s="76"/>
      <c r="X4540" s="91"/>
      <c r="Y4540" s="91"/>
    </row>
    <row r="4541" spans="17:25" x14ac:dyDescent="0.2">
      <c r="Q4541" s="76"/>
      <c r="S4541" s="76"/>
      <c r="T4541" s="76"/>
      <c r="U4541" s="76"/>
      <c r="V4541" s="76"/>
      <c r="X4541" s="91"/>
      <c r="Y4541" s="91"/>
    </row>
    <row r="4542" spans="17:25" x14ac:dyDescent="0.2">
      <c r="Q4542" s="76"/>
      <c r="S4542" s="76"/>
      <c r="T4542" s="76"/>
      <c r="U4542" s="76"/>
      <c r="V4542" s="76"/>
      <c r="X4542" s="91"/>
      <c r="Y4542" s="91"/>
    </row>
    <row r="4543" spans="17:25" x14ac:dyDescent="0.2">
      <c r="Q4543" s="76"/>
      <c r="S4543" s="76"/>
      <c r="T4543" s="76"/>
      <c r="U4543" s="76"/>
      <c r="V4543" s="76"/>
      <c r="X4543" s="91"/>
      <c r="Y4543" s="91"/>
    </row>
    <row r="4544" spans="17:25" x14ac:dyDescent="0.2">
      <c r="Q4544" s="76"/>
      <c r="S4544" s="76"/>
      <c r="T4544" s="76"/>
      <c r="U4544" s="76"/>
      <c r="V4544" s="76"/>
      <c r="X4544" s="91"/>
      <c r="Y4544" s="91"/>
    </row>
    <row r="4545" spans="17:25" x14ac:dyDescent="0.2">
      <c r="Q4545" s="76"/>
      <c r="S4545" s="76"/>
      <c r="T4545" s="76"/>
      <c r="U4545" s="76"/>
      <c r="V4545" s="76"/>
      <c r="X4545" s="91"/>
      <c r="Y4545" s="91"/>
    </row>
    <row r="4546" spans="17:25" x14ac:dyDescent="0.2">
      <c r="Q4546" s="76"/>
      <c r="S4546" s="76"/>
      <c r="T4546" s="76"/>
      <c r="U4546" s="76"/>
      <c r="V4546" s="76"/>
      <c r="X4546" s="91"/>
      <c r="Y4546" s="91"/>
    </row>
    <row r="4547" spans="17:25" x14ac:dyDescent="0.2">
      <c r="Q4547" s="76"/>
      <c r="S4547" s="76"/>
      <c r="T4547" s="76"/>
      <c r="U4547" s="76"/>
      <c r="V4547" s="76"/>
      <c r="X4547" s="91"/>
      <c r="Y4547" s="91"/>
    </row>
    <row r="4548" spans="17:25" x14ac:dyDescent="0.2">
      <c r="Q4548" s="76"/>
      <c r="S4548" s="76"/>
      <c r="T4548" s="76"/>
      <c r="U4548" s="76"/>
      <c r="V4548" s="76"/>
      <c r="X4548" s="91"/>
      <c r="Y4548" s="91"/>
    </row>
    <row r="4549" spans="17:25" x14ac:dyDescent="0.2">
      <c r="Q4549" s="76"/>
      <c r="S4549" s="76"/>
      <c r="T4549" s="76"/>
      <c r="U4549" s="76"/>
      <c r="V4549" s="76"/>
      <c r="X4549" s="91"/>
      <c r="Y4549" s="91"/>
    </row>
    <row r="4550" spans="17:25" x14ac:dyDescent="0.2">
      <c r="Q4550" s="76"/>
      <c r="S4550" s="76"/>
      <c r="T4550" s="76"/>
      <c r="U4550" s="76"/>
      <c r="V4550" s="76"/>
      <c r="X4550" s="91"/>
      <c r="Y4550" s="91"/>
    </row>
    <row r="4551" spans="17:25" x14ac:dyDescent="0.2">
      <c r="Q4551" s="76"/>
      <c r="S4551" s="76"/>
      <c r="T4551" s="76"/>
      <c r="U4551" s="76"/>
      <c r="V4551" s="76"/>
      <c r="X4551" s="91"/>
      <c r="Y4551" s="91"/>
    </row>
    <row r="4552" spans="17:25" x14ac:dyDescent="0.2">
      <c r="Q4552" s="76"/>
      <c r="S4552" s="76"/>
      <c r="T4552" s="76"/>
      <c r="U4552" s="76"/>
      <c r="V4552" s="76"/>
      <c r="X4552" s="91"/>
      <c r="Y4552" s="91"/>
    </row>
    <row r="4553" spans="17:25" x14ac:dyDescent="0.2">
      <c r="Q4553" s="76"/>
      <c r="S4553" s="76"/>
      <c r="T4553" s="76"/>
      <c r="U4553" s="76"/>
      <c r="V4553" s="76"/>
      <c r="X4553" s="91"/>
      <c r="Y4553" s="91"/>
    </row>
    <row r="4554" spans="17:25" x14ac:dyDescent="0.2">
      <c r="Q4554" s="76"/>
      <c r="S4554" s="76"/>
      <c r="T4554" s="76"/>
      <c r="U4554" s="76"/>
      <c r="V4554" s="76"/>
      <c r="X4554" s="91"/>
      <c r="Y4554" s="91"/>
    </row>
    <row r="4555" spans="17:25" x14ac:dyDescent="0.2">
      <c r="Q4555" s="76"/>
      <c r="S4555" s="76"/>
      <c r="T4555" s="76"/>
      <c r="U4555" s="76"/>
      <c r="V4555" s="76"/>
      <c r="X4555" s="91"/>
      <c r="Y4555" s="91"/>
    </row>
    <row r="4556" spans="17:25" x14ac:dyDescent="0.2">
      <c r="Q4556" s="76"/>
      <c r="S4556" s="76"/>
      <c r="T4556" s="76"/>
      <c r="U4556" s="76"/>
      <c r="V4556" s="76"/>
      <c r="X4556" s="91"/>
      <c r="Y4556" s="91"/>
    </row>
    <row r="4557" spans="17:25" x14ac:dyDescent="0.2">
      <c r="Q4557" s="76"/>
      <c r="S4557" s="76"/>
      <c r="T4557" s="76"/>
      <c r="U4557" s="76"/>
      <c r="V4557" s="76"/>
      <c r="X4557" s="91"/>
      <c r="Y4557" s="91"/>
    </row>
    <row r="4558" spans="17:25" x14ac:dyDescent="0.2">
      <c r="Q4558" s="76"/>
      <c r="S4558" s="76"/>
      <c r="T4558" s="76"/>
      <c r="U4558" s="76"/>
      <c r="V4558" s="76"/>
      <c r="X4558" s="91"/>
      <c r="Y4558" s="91"/>
    </row>
    <row r="4559" spans="17:25" x14ac:dyDescent="0.2">
      <c r="Q4559" s="76"/>
      <c r="S4559" s="76"/>
      <c r="T4559" s="76"/>
      <c r="U4559" s="76"/>
      <c r="V4559" s="76"/>
      <c r="X4559" s="91"/>
      <c r="Y4559" s="91"/>
    </row>
    <row r="4560" spans="17:25" x14ac:dyDescent="0.2">
      <c r="Q4560" s="76"/>
      <c r="S4560" s="76"/>
      <c r="T4560" s="76"/>
      <c r="U4560" s="76"/>
      <c r="V4560" s="76"/>
      <c r="X4560" s="91"/>
      <c r="Y4560" s="91"/>
    </row>
    <row r="4561" spans="17:25" x14ac:dyDescent="0.2">
      <c r="Q4561" s="76"/>
      <c r="S4561" s="76"/>
      <c r="T4561" s="76"/>
      <c r="U4561" s="76"/>
      <c r="V4561" s="76"/>
      <c r="X4561" s="91"/>
      <c r="Y4561" s="91"/>
    </row>
    <row r="4562" spans="17:25" x14ac:dyDescent="0.2">
      <c r="Q4562" s="76"/>
      <c r="S4562" s="76"/>
      <c r="T4562" s="76"/>
      <c r="U4562" s="76"/>
      <c r="V4562" s="76"/>
      <c r="X4562" s="91"/>
      <c r="Y4562" s="91"/>
    </row>
    <row r="4563" spans="17:25" x14ac:dyDescent="0.2">
      <c r="Q4563" s="76"/>
      <c r="S4563" s="76"/>
      <c r="T4563" s="76"/>
      <c r="U4563" s="76"/>
      <c r="V4563" s="76"/>
      <c r="X4563" s="91"/>
      <c r="Y4563" s="91"/>
    </row>
    <row r="4564" spans="17:25" x14ac:dyDescent="0.2">
      <c r="Q4564" s="76"/>
      <c r="S4564" s="76"/>
      <c r="T4564" s="76"/>
      <c r="U4564" s="76"/>
      <c r="V4564" s="76"/>
      <c r="X4564" s="91"/>
      <c r="Y4564" s="91"/>
    </row>
    <row r="4565" spans="17:25" x14ac:dyDescent="0.2">
      <c r="Q4565" s="76"/>
      <c r="S4565" s="76"/>
      <c r="T4565" s="76"/>
      <c r="U4565" s="76"/>
      <c r="V4565" s="76"/>
      <c r="X4565" s="91"/>
      <c r="Y4565" s="91"/>
    </row>
    <row r="4566" spans="17:25" x14ac:dyDescent="0.2">
      <c r="Q4566" s="76"/>
      <c r="S4566" s="76"/>
      <c r="T4566" s="76"/>
      <c r="U4566" s="76"/>
      <c r="V4566" s="76"/>
      <c r="X4566" s="91"/>
      <c r="Y4566" s="91"/>
    </row>
    <row r="4567" spans="17:25" x14ac:dyDescent="0.2">
      <c r="Q4567" s="76"/>
      <c r="S4567" s="76"/>
      <c r="T4567" s="76"/>
      <c r="U4567" s="76"/>
      <c r="V4567" s="76"/>
      <c r="X4567" s="91"/>
      <c r="Y4567" s="91"/>
    </row>
    <row r="4568" spans="17:25" x14ac:dyDescent="0.2">
      <c r="Q4568" s="76"/>
      <c r="S4568" s="76"/>
      <c r="T4568" s="76"/>
      <c r="U4568" s="76"/>
      <c r="V4568" s="76"/>
      <c r="X4568" s="91"/>
      <c r="Y4568" s="91"/>
    </row>
    <row r="4569" spans="17:25" x14ac:dyDescent="0.2">
      <c r="Q4569" s="76"/>
      <c r="S4569" s="76"/>
      <c r="T4569" s="76"/>
      <c r="U4569" s="76"/>
      <c r="V4569" s="76"/>
      <c r="X4569" s="91"/>
      <c r="Y4569" s="91"/>
    </row>
    <row r="4570" spans="17:25" x14ac:dyDescent="0.2">
      <c r="Q4570" s="76"/>
      <c r="S4570" s="76"/>
      <c r="T4570" s="76"/>
      <c r="U4570" s="76"/>
      <c r="V4570" s="76"/>
      <c r="X4570" s="91"/>
      <c r="Y4570" s="91"/>
    </row>
    <row r="4571" spans="17:25" x14ac:dyDescent="0.2">
      <c r="Q4571" s="76"/>
      <c r="S4571" s="76"/>
      <c r="T4571" s="76"/>
      <c r="U4571" s="76"/>
      <c r="V4571" s="76"/>
      <c r="X4571" s="91"/>
      <c r="Y4571" s="91"/>
    </row>
    <row r="4572" spans="17:25" x14ac:dyDescent="0.2">
      <c r="Q4572" s="76"/>
      <c r="S4572" s="76"/>
      <c r="T4572" s="76"/>
      <c r="U4572" s="76"/>
      <c r="V4572" s="76"/>
      <c r="X4572" s="91"/>
      <c r="Y4572" s="91"/>
    </row>
    <row r="4573" spans="17:25" x14ac:dyDescent="0.2">
      <c r="Q4573" s="76"/>
      <c r="S4573" s="76"/>
      <c r="T4573" s="76"/>
      <c r="U4573" s="76"/>
      <c r="V4573" s="76"/>
      <c r="X4573" s="91"/>
      <c r="Y4573" s="91"/>
    </row>
    <row r="4574" spans="17:25" x14ac:dyDescent="0.2">
      <c r="Q4574" s="76"/>
      <c r="S4574" s="76"/>
      <c r="T4574" s="76"/>
      <c r="U4574" s="76"/>
      <c r="V4574" s="76"/>
      <c r="X4574" s="91"/>
      <c r="Y4574" s="91"/>
    </row>
    <row r="4575" spans="17:25" x14ac:dyDescent="0.2">
      <c r="Q4575" s="76"/>
      <c r="S4575" s="76"/>
      <c r="T4575" s="76"/>
      <c r="U4575" s="76"/>
      <c r="V4575" s="76"/>
      <c r="X4575" s="91"/>
      <c r="Y4575" s="91"/>
    </row>
    <row r="4576" spans="17:25" x14ac:dyDescent="0.2">
      <c r="Q4576" s="76"/>
      <c r="S4576" s="76"/>
      <c r="T4576" s="76"/>
      <c r="U4576" s="76"/>
      <c r="V4576" s="76"/>
      <c r="X4576" s="91"/>
      <c r="Y4576" s="91"/>
    </row>
    <row r="4577" spans="17:25" x14ac:dyDescent="0.2">
      <c r="Q4577" s="76"/>
      <c r="S4577" s="76"/>
      <c r="T4577" s="76"/>
      <c r="U4577" s="76"/>
      <c r="V4577" s="76"/>
      <c r="X4577" s="91"/>
      <c r="Y4577" s="91"/>
    </row>
    <row r="4578" spans="17:25" x14ac:dyDescent="0.2">
      <c r="Q4578" s="76"/>
      <c r="S4578" s="76"/>
      <c r="T4578" s="76"/>
      <c r="U4578" s="76"/>
      <c r="V4578" s="76"/>
      <c r="X4578" s="91"/>
      <c r="Y4578" s="91"/>
    </row>
    <row r="4579" spans="17:25" x14ac:dyDescent="0.2">
      <c r="Q4579" s="76"/>
      <c r="S4579" s="76"/>
      <c r="T4579" s="76"/>
      <c r="U4579" s="76"/>
      <c r="V4579" s="76"/>
      <c r="X4579" s="91"/>
      <c r="Y4579" s="91"/>
    </row>
    <row r="4580" spans="17:25" x14ac:dyDescent="0.2">
      <c r="Q4580" s="76"/>
      <c r="S4580" s="76"/>
      <c r="T4580" s="76"/>
      <c r="U4580" s="76"/>
      <c r="V4580" s="76"/>
      <c r="X4580" s="91"/>
      <c r="Y4580" s="91"/>
    </row>
    <row r="4581" spans="17:25" x14ac:dyDescent="0.2">
      <c r="Q4581" s="76"/>
      <c r="S4581" s="76"/>
      <c r="T4581" s="76"/>
      <c r="U4581" s="76"/>
      <c r="V4581" s="76"/>
      <c r="X4581" s="91"/>
      <c r="Y4581" s="91"/>
    </row>
    <row r="4582" spans="17:25" x14ac:dyDescent="0.2">
      <c r="Q4582" s="76"/>
      <c r="S4582" s="76"/>
      <c r="T4582" s="76"/>
      <c r="U4582" s="76"/>
      <c r="V4582" s="76"/>
      <c r="X4582" s="91"/>
      <c r="Y4582" s="91"/>
    </row>
    <row r="4583" spans="17:25" x14ac:dyDescent="0.2">
      <c r="Q4583" s="76"/>
      <c r="S4583" s="76"/>
      <c r="T4583" s="76"/>
      <c r="U4583" s="76"/>
      <c r="V4583" s="76"/>
      <c r="X4583" s="91"/>
      <c r="Y4583" s="91"/>
    </row>
    <row r="4584" spans="17:25" x14ac:dyDescent="0.2">
      <c r="Q4584" s="76"/>
      <c r="S4584" s="76"/>
      <c r="T4584" s="76"/>
      <c r="U4584" s="76"/>
      <c r="V4584" s="76"/>
      <c r="X4584" s="91"/>
      <c r="Y4584" s="91"/>
    </row>
    <row r="4585" spans="17:25" x14ac:dyDescent="0.2">
      <c r="Q4585" s="76"/>
      <c r="S4585" s="76"/>
      <c r="T4585" s="76"/>
      <c r="U4585" s="76"/>
      <c r="V4585" s="76"/>
      <c r="X4585" s="91"/>
      <c r="Y4585" s="91"/>
    </row>
    <row r="4586" spans="17:25" x14ac:dyDescent="0.2">
      <c r="Q4586" s="76"/>
      <c r="S4586" s="76"/>
      <c r="T4586" s="76"/>
      <c r="U4586" s="76"/>
      <c r="V4586" s="76"/>
      <c r="X4586" s="91"/>
      <c r="Y4586" s="91"/>
    </row>
    <row r="4587" spans="17:25" x14ac:dyDescent="0.2">
      <c r="Q4587" s="76"/>
      <c r="S4587" s="76"/>
      <c r="T4587" s="76"/>
      <c r="U4587" s="76"/>
      <c r="V4587" s="76"/>
      <c r="X4587" s="91"/>
      <c r="Y4587" s="91"/>
    </row>
    <row r="4588" spans="17:25" x14ac:dyDescent="0.2">
      <c r="Q4588" s="76"/>
      <c r="S4588" s="76"/>
      <c r="T4588" s="76"/>
      <c r="U4588" s="76"/>
      <c r="V4588" s="76"/>
      <c r="X4588" s="91"/>
      <c r="Y4588" s="91"/>
    </row>
    <row r="4589" spans="17:25" x14ac:dyDescent="0.2">
      <c r="Q4589" s="76"/>
      <c r="S4589" s="76"/>
      <c r="T4589" s="76"/>
      <c r="U4589" s="76"/>
      <c r="V4589" s="76"/>
      <c r="X4589" s="91"/>
      <c r="Y4589" s="91"/>
    </row>
    <row r="4590" spans="17:25" x14ac:dyDescent="0.2">
      <c r="Q4590" s="76"/>
      <c r="S4590" s="76"/>
      <c r="T4590" s="76"/>
      <c r="U4590" s="76"/>
      <c r="V4590" s="76"/>
      <c r="X4590" s="91"/>
      <c r="Y4590" s="91"/>
    </row>
    <row r="4591" spans="17:25" x14ac:dyDescent="0.2">
      <c r="Q4591" s="76"/>
      <c r="S4591" s="76"/>
      <c r="T4591" s="76"/>
      <c r="U4591" s="76"/>
      <c r="V4591" s="76"/>
      <c r="X4591" s="91"/>
      <c r="Y4591" s="91"/>
    </row>
    <row r="4592" spans="17:25" x14ac:dyDescent="0.2">
      <c r="Q4592" s="76"/>
      <c r="S4592" s="76"/>
      <c r="T4592" s="76"/>
      <c r="U4592" s="76"/>
      <c r="V4592" s="76"/>
      <c r="X4592" s="91"/>
      <c r="Y4592" s="91"/>
    </row>
    <row r="4593" spans="17:25" x14ac:dyDescent="0.2">
      <c r="Q4593" s="76"/>
      <c r="S4593" s="76"/>
      <c r="T4593" s="76"/>
      <c r="U4593" s="76"/>
      <c r="V4593" s="76"/>
      <c r="X4593" s="91"/>
      <c r="Y4593" s="91"/>
    </row>
    <row r="4594" spans="17:25" x14ac:dyDescent="0.2">
      <c r="Q4594" s="76"/>
      <c r="S4594" s="76"/>
      <c r="T4594" s="76"/>
      <c r="U4594" s="76"/>
      <c r="V4594" s="76"/>
      <c r="X4594" s="91"/>
      <c r="Y4594" s="91"/>
    </row>
    <row r="4595" spans="17:25" x14ac:dyDescent="0.2">
      <c r="Q4595" s="76"/>
      <c r="S4595" s="76"/>
      <c r="T4595" s="76"/>
      <c r="U4595" s="76"/>
      <c r="V4595" s="76"/>
      <c r="X4595" s="91"/>
      <c r="Y4595" s="91"/>
    </row>
    <row r="4596" spans="17:25" x14ac:dyDescent="0.2">
      <c r="Q4596" s="76"/>
      <c r="S4596" s="76"/>
      <c r="T4596" s="76"/>
      <c r="U4596" s="76"/>
      <c r="V4596" s="76"/>
      <c r="X4596" s="91"/>
      <c r="Y4596" s="91"/>
    </row>
    <row r="4597" spans="17:25" x14ac:dyDescent="0.2">
      <c r="Q4597" s="76"/>
      <c r="S4597" s="76"/>
      <c r="T4597" s="76"/>
      <c r="U4597" s="76"/>
      <c r="V4597" s="76"/>
      <c r="X4597" s="91"/>
      <c r="Y4597" s="91"/>
    </row>
    <row r="4598" spans="17:25" x14ac:dyDescent="0.2">
      <c r="Q4598" s="76"/>
      <c r="S4598" s="76"/>
      <c r="T4598" s="76"/>
      <c r="U4598" s="76"/>
      <c r="V4598" s="76"/>
      <c r="X4598" s="91"/>
      <c r="Y4598" s="91"/>
    </row>
    <row r="4599" spans="17:25" x14ac:dyDescent="0.2">
      <c r="Q4599" s="76"/>
      <c r="S4599" s="76"/>
      <c r="T4599" s="76"/>
      <c r="U4599" s="76"/>
      <c r="V4599" s="76"/>
      <c r="X4599" s="91"/>
      <c r="Y4599" s="91"/>
    </row>
    <row r="4600" spans="17:25" x14ac:dyDescent="0.2">
      <c r="Q4600" s="76"/>
      <c r="S4600" s="76"/>
      <c r="T4600" s="76"/>
      <c r="U4600" s="76"/>
      <c r="V4600" s="76"/>
      <c r="X4600" s="91"/>
      <c r="Y4600" s="91"/>
    </row>
    <row r="4601" spans="17:25" x14ac:dyDescent="0.2">
      <c r="Q4601" s="76"/>
      <c r="S4601" s="76"/>
      <c r="T4601" s="76"/>
      <c r="U4601" s="76"/>
      <c r="V4601" s="76"/>
      <c r="X4601" s="91"/>
      <c r="Y4601" s="91"/>
    </row>
    <row r="4602" spans="17:25" x14ac:dyDescent="0.2">
      <c r="Q4602" s="76"/>
      <c r="S4602" s="76"/>
      <c r="T4602" s="76"/>
      <c r="U4602" s="76"/>
      <c r="V4602" s="76"/>
      <c r="X4602" s="91"/>
      <c r="Y4602" s="91"/>
    </row>
    <row r="4603" spans="17:25" x14ac:dyDescent="0.2">
      <c r="Q4603" s="76"/>
      <c r="S4603" s="76"/>
      <c r="T4603" s="76"/>
      <c r="U4603" s="76"/>
      <c r="V4603" s="76"/>
      <c r="X4603" s="91"/>
      <c r="Y4603" s="91"/>
    </row>
    <row r="4604" spans="17:25" x14ac:dyDescent="0.2">
      <c r="Q4604" s="76"/>
      <c r="S4604" s="76"/>
      <c r="T4604" s="76"/>
      <c r="U4604" s="76"/>
      <c r="V4604" s="76"/>
      <c r="X4604" s="91"/>
      <c r="Y4604" s="91"/>
    </row>
    <row r="4605" spans="17:25" x14ac:dyDescent="0.2">
      <c r="Q4605" s="76"/>
      <c r="S4605" s="76"/>
      <c r="T4605" s="76"/>
      <c r="U4605" s="76"/>
      <c r="V4605" s="76"/>
      <c r="X4605" s="91"/>
      <c r="Y4605" s="91"/>
    </row>
    <row r="4606" spans="17:25" x14ac:dyDescent="0.2">
      <c r="Q4606" s="76"/>
      <c r="S4606" s="76"/>
      <c r="T4606" s="76"/>
      <c r="U4606" s="76"/>
      <c r="V4606" s="76"/>
      <c r="X4606" s="91"/>
      <c r="Y4606" s="91"/>
    </row>
    <row r="4607" spans="17:25" x14ac:dyDescent="0.2">
      <c r="Q4607" s="76"/>
      <c r="S4607" s="76"/>
      <c r="T4607" s="76"/>
      <c r="U4607" s="76"/>
      <c r="V4607" s="76"/>
      <c r="X4607" s="91"/>
      <c r="Y4607" s="91"/>
    </row>
    <row r="4608" spans="17:25" x14ac:dyDescent="0.2">
      <c r="Q4608" s="76"/>
      <c r="S4608" s="76"/>
      <c r="T4608" s="76"/>
      <c r="U4608" s="76"/>
      <c r="V4608" s="76"/>
      <c r="X4608" s="91"/>
      <c r="Y4608" s="91"/>
    </row>
    <row r="4609" spans="17:25" x14ac:dyDescent="0.2">
      <c r="Q4609" s="76"/>
      <c r="S4609" s="76"/>
      <c r="T4609" s="76"/>
      <c r="U4609" s="76"/>
      <c r="V4609" s="76"/>
      <c r="X4609" s="91"/>
      <c r="Y4609" s="91"/>
    </row>
    <row r="4610" spans="17:25" x14ac:dyDescent="0.2">
      <c r="Q4610" s="76"/>
      <c r="S4610" s="76"/>
      <c r="T4610" s="76"/>
      <c r="U4610" s="76"/>
      <c r="V4610" s="76"/>
      <c r="X4610" s="91"/>
      <c r="Y4610" s="91"/>
    </row>
    <row r="4611" spans="17:25" x14ac:dyDescent="0.2">
      <c r="Q4611" s="76"/>
      <c r="S4611" s="76"/>
      <c r="T4611" s="76"/>
      <c r="U4611" s="76"/>
      <c r="V4611" s="76"/>
      <c r="X4611" s="91"/>
      <c r="Y4611" s="91"/>
    </row>
    <row r="4612" spans="17:25" x14ac:dyDescent="0.2">
      <c r="Q4612" s="76"/>
      <c r="S4612" s="76"/>
      <c r="T4612" s="76"/>
      <c r="U4612" s="76"/>
      <c r="V4612" s="76"/>
      <c r="X4612" s="91"/>
      <c r="Y4612" s="91"/>
    </row>
    <row r="4613" spans="17:25" x14ac:dyDescent="0.2">
      <c r="Q4613" s="76"/>
      <c r="S4613" s="76"/>
      <c r="T4613" s="76"/>
      <c r="U4613" s="76"/>
      <c r="V4613" s="76"/>
      <c r="X4613" s="91"/>
      <c r="Y4613" s="91"/>
    </row>
    <row r="4614" spans="17:25" x14ac:dyDescent="0.2">
      <c r="Q4614" s="76"/>
      <c r="S4614" s="76"/>
      <c r="T4614" s="76"/>
      <c r="U4614" s="76"/>
      <c r="V4614" s="76"/>
      <c r="X4614" s="91"/>
      <c r="Y4614" s="91"/>
    </row>
    <row r="4615" spans="17:25" x14ac:dyDescent="0.2">
      <c r="Q4615" s="76"/>
      <c r="S4615" s="76"/>
      <c r="T4615" s="76"/>
      <c r="U4615" s="76"/>
      <c r="V4615" s="76"/>
      <c r="X4615" s="91"/>
      <c r="Y4615" s="91"/>
    </row>
    <row r="4616" spans="17:25" x14ac:dyDescent="0.2">
      <c r="Q4616" s="76"/>
      <c r="S4616" s="76"/>
      <c r="T4616" s="76"/>
      <c r="U4616" s="76"/>
      <c r="V4616" s="76"/>
      <c r="X4616" s="91"/>
      <c r="Y4616" s="91"/>
    </row>
    <row r="4617" spans="17:25" x14ac:dyDescent="0.2">
      <c r="Q4617" s="76"/>
      <c r="S4617" s="76"/>
      <c r="T4617" s="76"/>
      <c r="U4617" s="76"/>
      <c r="V4617" s="76"/>
      <c r="X4617" s="91"/>
      <c r="Y4617" s="91"/>
    </row>
    <row r="4618" spans="17:25" x14ac:dyDescent="0.2">
      <c r="Q4618" s="76"/>
      <c r="S4618" s="76"/>
      <c r="T4618" s="76"/>
      <c r="U4618" s="76"/>
      <c r="V4618" s="76"/>
      <c r="X4618" s="91"/>
      <c r="Y4618" s="91"/>
    </row>
    <row r="4619" spans="17:25" x14ac:dyDescent="0.2">
      <c r="Q4619" s="76"/>
      <c r="S4619" s="76"/>
      <c r="T4619" s="76"/>
      <c r="U4619" s="76"/>
      <c r="V4619" s="76"/>
      <c r="X4619" s="91"/>
      <c r="Y4619" s="91"/>
    </row>
    <row r="4620" spans="17:25" x14ac:dyDescent="0.2">
      <c r="Q4620" s="76"/>
      <c r="S4620" s="76"/>
      <c r="T4620" s="76"/>
      <c r="U4620" s="76"/>
      <c r="V4620" s="76"/>
      <c r="X4620" s="91"/>
      <c r="Y4620" s="91"/>
    </row>
    <row r="4621" spans="17:25" x14ac:dyDescent="0.2">
      <c r="Q4621" s="76"/>
      <c r="S4621" s="76"/>
      <c r="T4621" s="76"/>
      <c r="U4621" s="76"/>
      <c r="V4621" s="76"/>
      <c r="X4621" s="91"/>
      <c r="Y4621" s="91"/>
    </row>
    <row r="4622" spans="17:25" x14ac:dyDescent="0.2">
      <c r="Q4622" s="76"/>
      <c r="S4622" s="76"/>
      <c r="T4622" s="76"/>
      <c r="U4622" s="76"/>
      <c r="V4622" s="76"/>
      <c r="X4622" s="91"/>
      <c r="Y4622" s="91"/>
    </row>
    <row r="4623" spans="17:25" x14ac:dyDescent="0.2">
      <c r="Q4623" s="76"/>
      <c r="S4623" s="76"/>
      <c r="T4623" s="76"/>
      <c r="U4623" s="76"/>
      <c r="V4623" s="76"/>
      <c r="X4623" s="91"/>
      <c r="Y4623" s="91"/>
    </row>
    <row r="4624" spans="17:25" x14ac:dyDescent="0.2">
      <c r="Q4624" s="76"/>
      <c r="S4624" s="76"/>
      <c r="T4624" s="76"/>
      <c r="U4624" s="76"/>
      <c r="V4624" s="76"/>
      <c r="X4624" s="91"/>
      <c r="Y4624" s="91"/>
    </row>
    <row r="4625" spans="17:25" x14ac:dyDescent="0.2">
      <c r="Q4625" s="76"/>
      <c r="S4625" s="76"/>
      <c r="T4625" s="76"/>
      <c r="U4625" s="76"/>
      <c r="V4625" s="76"/>
      <c r="X4625" s="91"/>
      <c r="Y4625" s="91"/>
    </row>
    <row r="4626" spans="17:25" x14ac:dyDescent="0.2">
      <c r="Q4626" s="76"/>
      <c r="S4626" s="76"/>
      <c r="T4626" s="76"/>
      <c r="U4626" s="76"/>
      <c r="V4626" s="76"/>
      <c r="X4626" s="91"/>
      <c r="Y4626" s="91"/>
    </row>
    <row r="4627" spans="17:25" x14ac:dyDescent="0.2">
      <c r="Q4627" s="76"/>
      <c r="S4627" s="76"/>
      <c r="T4627" s="76"/>
      <c r="U4627" s="76"/>
      <c r="V4627" s="76"/>
      <c r="X4627" s="91"/>
      <c r="Y4627" s="91"/>
    </row>
    <row r="4628" spans="17:25" x14ac:dyDescent="0.2">
      <c r="Q4628" s="76"/>
      <c r="S4628" s="76"/>
      <c r="T4628" s="76"/>
      <c r="U4628" s="76"/>
      <c r="V4628" s="76"/>
      <c r="X4628" s="91"/>
      <c r="Y4628" s="91"/>
    </row>
    <row r="4629" spans="17:25" x14ac:dyDescent="0.2">
      <c r="Q4629" s="76"/>
      <c r="S4629" s="76"/>
      <c r="T4629" s="76"/>
      <c r="U4629" s="76"/>
      <c r="V4629" s="76"/>
      <c r="X4629" s="91"/>
      <c r="Y4629" s="91"/>
    </row>
    <row r="4630" spans="17:25" x14ac:dyDescent="0.2">
      <c r="Q4630" s="76"/>
      <c r="S4630" s="76"/>
      <c r="T4630" s="76"/>
      <c r="U4630" s="76"/>
      <c r="V4630" s="76"/>
      <c r="X4630" s="91"/>
      <c r="Y4630" s="91"/>
    </row>
    <row r="4631" spans="17:25" x14ac:dyDescent="0.2">
      <c r="Q4631" s="76"/>
      <c r="S4631" s="76"/>
      <c r="T4631" s="76"/>
      <c r="U4631" s="76"/>
      <c r="V4631" s="76"/>
      <c r="X4631" s="91"/>
      <c r="Y4631" s="91"/>
    </row>
    <row r="4632" spans="17:25" x14ac:dyDescent="0.2">
      <c r="Q4632" s="76"/>
      <c r="S4632" s="76"/>
      <c r="T4632" s="76"/>
      <c r="U4632" s="76"/>
      <c r="V4632" s="76"/>
      <c r="X4632" s="91"/>
      <c r="Y4632" s="91"/>
    </row>
    <row r="4633" spans="17:25" x14ac:dyDescent="0.2">
      <c r="Q4633" s="76"/>
      <c r="S4633" s="76"/>
      <c r="T4633" s="76"/>
      <c r="U4633" s="76"/>
      <c r="V4633" s="76"/>
      <c r="X4633" s="91"/>
      <c r="Y4633" s="91"/>
    </row>
    <row r="4634" spans="17:25" x14ac:dyDescent="0.2">
      <c r="Q4634" s="76"/>
      <c r="S4634" s="76"/>
      <c r="T4634" s="76"/>
      <c r="U4634" s="76"/>
      <c r="V4634" s="76"/>
      <c r="X4634" s="91"/>
      <c r="Y4634" s="91"/>
    </row>
    <row r="4635" spans="17:25" x14ac:dyDescent="0.2">
      <c r="Q4635" s="76"/>
      <c r="S4635" s="76"/>
      <c r="T4635" s="76"/>
      <c r="U4635" s="76"/>
      <c r="V4635" s="76"/>
      <c r="X4635" s="91"/>
      <c r="Y4635" s="91"/>
    </row>
    <row r="4636" spans="17:25" x14ac:dyDescent="0.2">
      <c r="Q4636" s="76"/>
      <c r="S4636" s="76"/>
      <c r="T4636" s="76"/>
      <c r="U4636" s="76"/>
      <c r="V4636" s="76"/>
      <c r="X4636" s="91"/>
      <c r="Y4636" s="91"/>
    </row>
    <row r="4637" spans="17:25" x14ac:dyDescent="0.2">
      <c r="Q4637" s="76"/>
      <c r="S4637" s="76"/>
      <c r="T4637" s="76"/>
      <c r="U4637" s="76"/>
      <c r="V4637" s="76"/>
      <c r="X4637" s="91"/>
      <c r="Y4637" s="91"/>
    </row>
    <row r="4638" spans="17:25" x14ac:dyDescent="0.2">
      <c r="Q4638" s="76"/>
      <c r="S4638" s="76"/>
      <c r="T4638" s="76"/>
      <c r="U4638" s="76"/>
      <c r="V4638" s="76"/>
      <c r="X4638" s="91"/>
      <c r="Y4638" s="91"/>
    </row>
    <row r="4639" spans="17:25" x14ac:dyDescent="0.2">
      <c r="Q4639" s="76"/>
      <c r="S4639" s="76"/>
      <c r="T4639" s="76"/>
      <c r="U4639" s="76"/>
      <c r="V4639" s="76"/>
      <c r="X4639" s="91"/>
      <c r="Y4639" s="91"/>
    </row>
    <row r="4640" spans="17:25" x14ac:dyDescent="0.2">
      <c r="Q4640" s="76"/>
      <c r="S4640" s="76"/>
      <c r="T4640" s="76"/>
      <c r="U4640" s="76"/>
      <c r="V4640" s="76"/>
      <c r="X4640" s="91"/>
      <c r="Y4640" s="91"/>
    </row>
    <row r="4641" spans="17:25" x14ac:dyDescent="0.2">
      <c r="Q4641" s="76"/>
      <c r="S4641" s="76"/>
      <c r="T4641" s="76"/>
      <c r="U4641" s="76"/>
      <c r="V4641" s="76"/>
      <c r="X4641" s="91"/>
      <c r="Y4641" s="91"/>
    </row>
    <row r="4642" spans="17:25" x14ac:dyDescent="0.2">
      <c r="Q4642" s="76"/>
      <c r="S4642" s="76"/>
      <c r="T4642" s="76"/>
      <c r="U4642" s="76"/>
      <c r="V4642" s="76"/>
      <c r="X4642" s="91"/>
      <c r="Y4642" s="91"/>
    </row>
    <row r="4643" spans="17:25" x14ac:dyDescent="0.2">
      <c r="Q4643" s="76"/>
      <c r="S4643" s="76"/>
      <c r="T4643" s="76"/>
      <c r="U4643" s="76"/>
      <c r="V4643" s="76"/>
      <c r="X4643" s="91"/>
      <c r="Y4643" s="91"/>
    </row>
    <row r="4644" spans="17:25" x14ac:dyDescent="0.2">
      <c r="Q4644" s="76"/>
      <c r="S4644" s="76"/>
      <c r="T4644" s="76"/>
      <c r="U4644" s="76"/>
      <c r="V4644" s="76"/>
      <c r="X4644" s="91"/>
      <c r="Y4644" s="91"/>
    </row>
    <row r="4645" spans="17:25" x14ac:dyDescent="0.2">
      <c r="Q4645" s="76"/>
      <c r="S4645" s="76"/>
      <c r="T4645" s="76"/>
      <c r="U4645" s="76"/>
      <c r="V4645" s="76"/>
      <c r="X4645" s="91"/>
      <c r="Y4645" s="91"/>
    </row>
    <row r="4646" spans="17:25" x14ac:dyDescent="0.2">
      <c r="Q4646" s="76"/>
      <c r="S4646" s="76"/>
      <c r="T4646" s="76"/>
      <c r="U4646" s="76"/>
      <c r="V4646" s="76"/>
      <c r="X4646" s="91"/>
      <c r="Y4646" s="91"/>
    </row>
    <row r="4647" spans="17:25" x14ac:dyDescent="0.2">
      <c r="Q4647" s="76"/>
      <c r="S4647" s="76"/>
      <c r="T4647" s="76"/>
      <c r="U4647" s="76"/>
      <c r="V4647" s="76"/>
      <c r="X4647" s="91"/>
      <c r="Y4647" s="91"/>
    </row>
    <row r="4648" spans="17:25" x14ac:dyDescent="0.2">
      <c r="Q4648" s="76"/>
      <c r="S4648" s="76"/>
      <c r="T4648" s="76"/>
      <c r="U4648" s="76"/>
      <c r="V4648" s="76"/>
      <c r="X4648" s="91"/>
      <c r="Y4648" s="91"/>
    </row>
    <row r="4649" spans="17:25" x14ac:dyDescent="0.2">
      <c r="Q4649" s="76"/>
      <c r="S4649" s="76"/>
      <c r="T4649" s="76"/>
      <c r="U4649" s="76"/>
      <c r="V4649" s="76"/>
      <c r="X4649" s="91"/>
      <c r="Y4649" s="91"/>
    </row>
    <row r="4650" spans="17:25" x14ac:dyDescent="0.2">
      <c r="Q4650" s="76"/>
      <c r="S4650" s="76"/>
      <c r="T4650" s="76"/>
      <c r="U4650" s="76"/>
      <c r="V4650" s="76"/>
      <c r="X4650" s="91"/>
      <c r="Y4650" s="91"/>
    </row>
    <row r="4651" spans="17:25" x14ac:dyDescent="0.2">
      <c r="Q4651" s="76"/>
      <c r="S4651" s="76"/>
      <c r="T4651" s="76"/>
      <c r="U4651" s="76"/>
      <c r="V4651" s="76"/>
      <c r="X4651" s="91"/>
      <c r="Y4651" s="91"/>
    </row>
    <row r="4652" spans="17:25" x14ac:dyDescent="0.2">
      <c r="Q4652" s="76"/>
      <c r="S4652" s="76"/>
      <c r="T4652" s="76"/>
      <c r="U4652" s="76"/>
      <c r="V4652" s="76"/>
      <c r="X4652" s="91"/>
      <c r="Y4652" s="91"/>
    </row>
    <row r="4653" spans="17:25" x14ac:dyDescent="0.2">
      <c r="Q4653" s="76"/>
      <c r="S4653" s="76"/>
      <c r="T4653" s="76"/>
      <c r="U4653" s="76"/>
      <c r="V4653" s="76"/>
      <c r="X4653" s="91"/>
      <c r="Y4653" s="91"/>
    </row>
    <row r="4654" spans="17:25" x14ac:dyDescent="0.2">
      <c r="Q4654" s="76"/>
      <c r="S4654" s="76"/>
      <c r="T4654" s="76"/>
      <c r="U4654" s="76"/>
      <c r="V4654" s="76"/>
      <c r="X4654" s="91"/>
      <c r="Y4654" s="91"/>
    </row>
    <row r="4655" spans="17:25" x14ac:dyDescent="0.2">
      <c r="Q4655" s="76"/>
      <c r="S4655" s="76"/>
      <c r="T4655" s="76"/>
      <c r="U4655" s="76"/>
      <c r="V4655" s="76"/>
      <c r="X4655" s="91"/>
      <c r="Y4655" s="91"/>
    </row>
    <row r="4656" spans="17:25" x14ac:dyDescent="0.2">
      <c r="Q4656" s="76"/>
      <c r="S4656" s="76"/>
      <c r="T4656" s="76"/>
      <c r="U4656" s="76"/>
      <c r="V4656" s="76"/>
      <c r="X4656" s="91"/>
      <c r="Y4656" s="91"/>
    </row>
    <row r="4657" spans="17:25" x14ac:dyDescent="0.2">
      <c r="Q4657" s="76"/>
      <c r="S4657" s="76"/>
      <c r="T4657" s="76"/>
      <c r="U4657" s="76"/>
      <c r="V4657" s="76"/>
      <c r="X4657" s="91"/>
      <c r="Y4657" s="91"/>
    </row>
    <row r="4658" spans="17:25" x14ac:dyDescent="0.2">
      <c r="Q4658" s="76"/>
      <c r="S4658" s="76"/>
      <c r="T4658" s="76"/>
      <c r="U4658" s="76"/>
      <c r="V4658" s="76"/>
      <c r="X4658" s="91"/>
      <c r="Y4658" s="91"/>
    </row>
    <row r="4659" spans="17:25" x14ac:dyDescent="0.2">
      <c r="Q4659" s="76"/>
      <c r="S4659" s="76"/>
      <c r="T4659" s="76"/>
      <c r="U4659" s="76"/>
      <c r="V4659" s="76"/>
      <c r="X4659" s="91"/>
      <c r="Y4659" s="91"/>
    </row>
    <row r="4660" spans="17:25" x14ac:dyDescent="0.2">
      <c r="Q4660" s="76"/>
      <c r="S4660" s="76"/>
      <c r="T4660" s="76"/>
      <c r="U4660" s="76"/>
      <c r="V4660" s="76"/>
      <c r="X4660" s="91"/>
      <c r="Y4660" s="91"/>
    </row>
    <row r="4661" spans="17:25" x14ac:dyDescent="0.2">
      <c r="Q4661" s="76"/>
      <c r="S4661" s="76"/>
      <c r="T4661" s="76"/>
      <c r="U4661" s="76"/>
      <c r="V4661" s="76"/>
      <c r="X4661" s="91"/>
      <c r="Y4661" s="91"/>
    </row>
    <row r="4662" spans="17:25" x14ac:dyDescent="0.2">
      <c r="Q4662" s="76"/>
      <c r="S4662" s="76"/>
      <c r="T4662" s="76"/>
      <c r="U4662" s="76"/>
      <c r="V4662" s="76"/>
      <c r="X4662" s="91"/>
      <c r="Y4662" s="91"/>
    </row>
    <row r="4663" spans="17:25" x14ac:dyDescent="0.2">
      <c r="Q4663" s="76"/>
      <c r="S4663" s="76"/>
      <c r="T4663" s="76"/>
      <c r="U4663" s="76"/>
      <c r="V4663" s="76"/>
      <c r="X4663" s="91"/>
      <c r="Y4663" s="91"/>
    </row>
    <row r="4664" spans="17:25" x14ac:dyDescent="0.2">
      <c r="Q4664" s="76"/>
      <c r="S4664" s="76"/>
      <c r="T4664" s="76"/>
      <c r="U4664" s="76"/>
      <c r="V4664" s="76"/>
      <c r="X4664" s="91"/>
      <c r="Y4664" s="91"/>
    </row>
    <row r="4665" spans="17:25" x14ac:dyDescent="0.2">
      <c r="Q4665" s="76"/>
      <c r="S4665" s="76"/>
      <c r="T4665" s="76"/>
      <c r="U4665" s="76"/>
      <c r="V4665" s="76"/>
      <c r="X4665" s="91"/>
      <c r="Y4665" s="91"/>
    </row>
    <row r="4666" spans="17:25" x14ac:dyDescent="0.2">
      <c r="Q4666" s="76"/>
      <c r="S4666" s="76"/>
      <c r="T4666" s="76"/>
      <c r="U4666" s="76"/>
      <c r="V4666" s="76"/>
      <c r="X4666" s="91"/>
      <c r="Y4666" s="91"/>
    </row>
    <row r="4667" spans="17:25" x14ac:dyDescent="0.2">
      <c r="Q4667" s="76"/>
      <c r="S4667" s="76"/>
      <c r="T4667" s="76"/>
      <c r="U4667" s="76"/>
      <c r="V4667" s="76"/>
      <c r="X4667" s="91"/>
      <c r="Y4667" s="91"/>
    </row>
    <row r="4668" spans="17:25" x14ac:dyDescent="0.2">
      <c r="Q4668" s="76"/>
      <c r="S4668" s="76"/>
      <c r="T4668" s="76"/>
      <c r="U4668" s="76"/>
      <c r="V4668" s="76"/>
      <c r="X4668" s="91"/>
      <c r="Y4668" s="91"/>
    </row>
    <row r="4669" spans="17:25" x14ac:dyDescent="0.2">
      <c r="Q4669" s="76"/>
      <c r="S4669" s="76"/>
      <c r="T4669" s="76"/>
      <c r="U4669" s="76"/>
      <c r="V4669" s="76"/>
      <c r="X4669" s="91"/>
      <c r="Y4669" s="91"/>
    </row>
    <row r="4670" spans="17:25" x14ac:dyDescent="0.2">
      <c r="Q4670" s="76"/>
      <c r="S4670" s="76"/>
      <c r="T4670" s="76"/>
      <c r="U4670" s="76"/>
      <c r="V4670" s="76"/>
      <c r="X4670" s="91"/>
      <c r="Y4670" s="91"/>
    </row>
    <row r="4671" spans="17:25" x14ac:dyDescent="0.2">
      <c r="Q4671" s="76"/>
      <c r="S4671" s="76"/>
      <c r="T4671" s="76"/>
      <c r="U4671" s="76"/>
      <c r="V4671" s="76"/>
      <c r="X4671" s="91"/>
      <c r="Y4671" s="91"/>
    </row>
    <row r="4672" spans="17:25" x14ac:dyDescent="0.2">
      <c r="Q4672" s="76"/>
      <c r="S4672" s="76"/>
      <c r="T4672" s="76"/>
      <c r="U4672" s="76"/>
      <c r="V4672" s="76"/>
      <c r="X4672" s="91"/>
      <c r="Y4672" s="91"/>
    </row>
    <row r="4673" spans="17:25" x14ac:dyDescent="0.2">
      <c r="Q4673" s="76"/>
      <c r="S4673" s="76"/>
      <c r="T4673" s="76"/>
      <c r="U4673" s="76"/>
      <c r="V4673" s="76"/>
      <c r="X4673" s="91"/>
      <c r="Y4673" s="91"/>
    </row>
    <row r="4674" spans="17:25" x14ac:dyDescent="0.2">
      <c r="Q4674" s="76"/>
      <c r="S4674" s="76"/>
      <c r="T4674" s="76"/>
      <c r="U4674" s="76"/>
      <c r="V4674" s="76"/>
      <c r="X4674" s="91"/>
      <c r="Y4674" s="91"/>
    </row>
    <row r="4675" spans="17:25" x14ac:dyDescent="0.2">
      <c r="Q4675" s="76"/>
      <c r="S4675" s="76"/>
      <c r="T4675" s="76"/>
      <c r="U4675" s="76"/>
      <c r="V4675" s="76"/>
      <c r="X4675" s="91"/>
      <c r="Y4675" s="91"/>
    </row>
    <row r="4676" spans="17:25" x14ac:dyDescent="0.2">
      <c r="Q4676" s="76"/>
      <c r="S4676" s="76"/>
      <c r="T4676" s="76"/>
      <c r="U4676" s="76"/>
      <c r="V4676" s="76"/>
      <c r="X4676" s="91"/>
      <c r="Y4676" s="91"/>
    </row>
    <row r="4677" spans="17:25" x14ac:dyDescent="0.2">
      <c r="Q4677" s="76"/>
      <c r="S4677" s="76"/>
      <c r="T4677" s="76"/>
      <c r="U4677" s="76"/>
      <c r="V4677" s="76"/>
      <c r="X4677" s="91"/>
      <c r="Y4677" s="91"/>
    </row>
    <row r="4678" spans="17:25" x14ac:dyDescent="0.2">
      <c r="Q4678" s="76"/>
      <c r="S4678" s="76"/>
      <c r="T4678" s="76"/>
      <c r="U4678" s="76"/>
      <c r="V4678" s="76"/>
      <c r="X4678" s="91"/>
      <c r="Y4678" s="91"/>
    </row>
    <row r="4679" spans="17:25" x14ac:dyDescent="0.2">
      <c r="Q4679" s="76"/>
      <c r="S4679" s="76"/>
      <c r="T4679" s="76"/>
      <c r="U4679" s="76"/>
      <c r="V4679" s="76"/>
      <c r="X4679" s="91"/>
      <c r="Y4679" s="91"/>
    </row>
    <row r="4680" spans="17:25" x14ac:dyDescent="0.2">
      <c r="Q4680" s="76"/>
      <c r="S4680" s="76"/>
      <c r="T4680" s="76"/>
      <c r="U4680" s="76"/>
      <c r="V4680" s="76"/>
      <c r="X4680" s="91"/>
      <c r="Y4680" s="91"/>
    </row>
    <row r="4681" spans="17:25" x14ac:dyDescent="0.2">
      <c r="Q4681" s="76"/>
      <c r="S4681" s="76"/>
      <c r="T4681" s="76"/>
      <c r="U4681" s="76"/>
      <c r="V4681" s="76"/>
      <c r="X4681" s="91"/>
      <c r="Y4681" s="91"/>
    </row>
    <row r="4682" spans="17:25" x14ac:dyDescent="0.2">
      <c r="Q4682" s="76"/>
      <c r="S4682" s="76"/>
      <c r="T4682" s="76"/>
      <c r="U4682" s="76"/>
      <c r="V4682" s="76"/>
      <c r="X4682" s="91"/>
      <c r="Y4682" s="91"/>
    </row>
    <row r="4683" spans="17:25" x14ac:dyDescent="0.2">
      <c r="Q4683" s="76"/>
      <c r="S4683" s="76"/>
      <c r="T4683" s="76"/>
      <c r="U4683" s="76"/>
      <c r="V4683" s="76"/>
      <c r="X4683" s="91"/>
      <c r="Y4683" s="91"/>
    </row>
    <row r="4684" spans="17:25" x14ac:dyDescent="0.2">
      <c r="Q4684" s="76"/>
      <c r="S4684" s="76"/>
      <c r="T4684" s="76"/>
      <c r="U4684" s="76"/>
      <c r="V4684" s="76"/>
      <c r="X4684" s="91"/>
      <c r="Y4684" s="91"/>
    </row>
    <row r="4685" spans="17:25" x14ac:dyDescent="0.2">
      <c r="Q4685" s="76"/>
      <c r="S4685" s="76"/>
      <c r="T4685" s="76"/>
      <c r="U4685" s="76"/>
      <c r="V4685" s="76"/>
      <c r="X4685" s="91"/>
      <c r="Y4685" s="91"/>
    </row>
    <row r="4686" spans="17:25" x14ac:dyDescent="0.2">
      <c r="Q4686" s="76"/>
      <c r="S4686" s="76"/>
      <c r="T4686" s="76"/>
      <c r="U4686" s="76"/>
      <c r="V4686" s="76"/>
      <c r="X4686" s="91"/>
      <c r="Y4686" s="91"/>
    </row>
    <row r="4687" spans="17:25" x14ac:dyDescent="0.2">
      <c r="Q4687" s="76"/>
      <c r="S4687" s="76"/>
      <c r="T4687" s="76"/>
      <c r="U4687" s="76"/>
      <c r="V4687" s="76"/>
      <c r="X4687" s="91"/>
      <c r="Y4687" s="91"/>
    </row>
    <row r="4688" spans="17:25" x14ac:dyDescent="0.2">
      <c r="Q4688" s="76"/>
      <c r="S4688" s="76"/>
      <c r="T4688" s="76"/>
      <c r="U4688" s="76"/>
      <c r="V4688" s="76"/>
      <c r="X4688" s="91"/>
      <c r="Y4688" s="91"/>
    </row>
    <row r="4689" spans="17:25" x14ac:dyDescent="0.2">
      <c r="Q4689" s="76"/>
      <c r="S4689" s="76"/>
      <c r="T4689" s="76"/>
      <c r="U4689" s="76"/>
      <c r="V4689" s="76"/>
      <c r="X4689" s="91"/>
      <c r="Y4689" s="91"/>
    </row>
    <row r="4690" spans="17:25" x14ac:dyDescent="0.2">
      <c r="Q4690" s="76"/>
      <c r="S4690" s="76"/>
      <c r="T4690" s="76"/>
      <c r="U4690" s="76"/>
      <c r="V4690" s="76"/>
      <c r="X4690" s="91"/>
      <c r="Y4690" s="91"/>
    </row>
    <row r="4691" spans="17:25" x14ac:dyDescent="0.2">
      <c r="Q4691" s="76"/>
      <c r="S4691" s="76"/>
      <c r="T4691" s="76"/>
      <c r="U4691" s="76"/>
      <c r="V4691" s="76"/>
      <c r="X4691" s="91"/>
      <c r="Y4691" s="91"/>
    </row>
    <row r="4692" spans="17:25" x14ac:dyDescent="0.2">
      <c r="Q4692" s="76"/>
      <c r="S4692" s="76"/>
      <c r="T4692" s="76"/>
      <c r="U4692" s="76"/>
      <c r="V4692" s="76"/>
      <c r="X4692" s="91"/>
      <c r="Y4692" s="91"/>
    </row>
    <row r="4693" spans="17:25" x14ac:dyDescent="0.2">
      <c r="Q4693" s="76"/>
      <c r="S4693" s="76"/>
      <c r="T4693" s="76"/>
      <c r="U4693" s="76"/>
      <c r="V4693" s="76"/>
      <c r="X4693" s="91"/>
      <c r="Y4693" s="91"/>
    </row>
    <row r="4694" spans="17:25" x14ac:dyDescent="0.2">
      <c r="Q4694" s="76"/>
      <c r="S4694" s="76"/>
      <c r="T4694" s="76"/>
      <c r="U4694" s="76"/>
      <c r="V4694" s="76"/>
      <c r="X4694" s="91"/>
      <c r="Y4694" s="91"/>
    </row>
    <row r="4695" spans="17:25" x14ac:dyDescent="0.2">
      <c r="Q4695" s="76"/>
      <c r="S4695" s="76"/>
      <c r="T4695" s="76"/>
      <c r="U4695" s="76"/>
      <c r="V4695" s="76"/>
      <c r="X4695" s="91"/>
      <c r="Y4695" s="91"/>
    </row>
    <row r="4696" spans="17:25" x14ac:dyDescent="0.2">
      <c r="Q4696" s="76"/>
      <c r="S4696" s="76"/>
      <c r="T4696" s="76"/>
      <c r="U4696" s="76"/>
      <c r="V4696" s="76"/>
      <c r="X4696" s="91"/>
      <c r="Y4696" s="91"/>
    </row>
    <row r="4697" spans="17:25" x14ac:dyDescent="0.2">
      <c r="Q4697" s="76"/>
      <c r="S4697" s="76"/>
      <c r="T4697" s="76"/>
      <c r="U4697" s="76"/>
      <c r="V4697" s="76"/>
      <c r="X4697" s="91"/>
      <c r="Y4697" s="91"/>
    </row>
    <row r="4698" spans="17:25" x14ac:dyDescent="0.2">
      <c r="Q4698" s="76"/>
      <c r="S4698" s="76"/>
      <c r="T4698" s="76"/>
      <c r="U4698" s="76"/>
      <c r="V4698" s="76"/>
      <c r="X4698" s="91"/>
      <c r="Y4698" s="91"/>
    </row>
    <row r="4699" spans="17:25" x14ac:dyDescent="0.2">
      <c r="Q4699" s="76"/>
      <c r="S4699" s="76"/>
      <c r="T4699" s="76"/>
      <c r="U4699" s="76"/>
      <c r="V4699" s="76"/>
      <c r="X4699" s="91"/>
      <c r="Y4699" s="91"/>
    </row>
    <row r="4700" spans="17:25" x14ac:dyDescent="0.2">
      <c r="Q4700" s="76"/>
      <c r="S4700" s="76"/>
      <c r="T4700" s="76"/>
      <c r="U4700" s="76"/>
      <c r="V4700" s="76"/>
      <c r="X4700" s="91"/>
      <c r="Y4700" s="91"/>
    </row>
    <row r="4701" spans="17:25" x14ac:dyDescent="0.2">
      <c r="Q4701" s="76"/>
      <c r="S4701" s="76"/>
      <c r="T4701" s="76"/>
      <c r="U4701" s="76"/>
      <c r="V4701" s="76"/>
      <c r="X4701" s="91"/>
      <c r="Y4701" s="91"/>
    </row>
    <row r="4702" spans="17:25" x14ac:dyDescent="0.2">
      <c r="Q4702" s="76"/>
      <c r="S4702" s="76"/>
      <c r="T4702" s="76"/>
      <c r="U4702" s="76"/>
      <c r="V4702" s="76"/>
      <c r="X4702" s="91"/>
      <c r="Y4702" s="91"/>
    </row>
    <row r="4703" spans="17:25" x14ac:dyDescent="0.2">
      <c r="Q4703" s="76"/>
      <c r="S4703" s="76"/>
      <c r="T4703" s="76"/>
      <c r="U4703" s="76"/>
      <c r="V4703" s="76"/>
      <c r="X4703" s="91"/>
      <c r="Y4703" s="91"/>
    </row>
    <row r="4704" spans="17:25" x14ac:dyDescent="0.2">
      <c r="Q4704" s="76"/>
      <c r="S4704" s="76"/>
      <c r="T4704" s="76"/>
      <c r="U4704" s="76"/>
      <c r="V4704" s="76"/>
      <c r="X4704" s="91"/>
      <c r="Y4704" s="91"/>
    </row>
    <row r="4705" spans="17:25" x14ac:dyDescent="0.2">
      <c r="Q4705" s="76"/>
      <c r="S4705" s="76"/>
      <c r="T4705" s="76"/>
      <c r="U4705" s="76"/>
      <c r="V4705" s="76"/>
      <c r="X4705" s="91"/>
      <c r="Y4705" s="91"/>
    </row>
    <row r="4706" spans="17:25" x14ac:dyDescent="0.2">
      <c r="Q4706" s="76"/>
      <c r="S4706" s="76"/>
      <c r="T4706" s="76"/>
      <c r="U4706" s="76"/>
      <c r="V4706" s="76"/>
      <c r="X4706" s="91"/>
      <c r="Y4706" s="91"/>
    </row>
    <row r="4707" spans="17:25" x14ac:dyDescent="0.2">
      <c r="Q4707" s="76"/>
      <c r="S4707" s="76"/>
      <c r="T4707" s="76"/>
      <c r="U4707" s="76"/>
      <c r="V4707" s="76"/>
      <c r="X4707" s="91"/>
      <c r="Y4707" s="91"/>
    </row>
    <row r="4708" spans="17:25" x14ac:dyDescent="0.2">
      <c r="Q4708" s="76"/>
      <c r="S4708" s="76"/>
      <c r="T4708" s="76"/>
      <c r="U4708" s="76"/>
      <c r="V4708" s="76"/>
      <c r="X4708" s="91"/>
      <c r="Y4708" s="91"/>
    </row>
    <row r="4709" spans="17:25" x14ac:dyDescent="0.2">
      <c r="Q4709" s="76"/>
      <c r="S4709" s="76"/>
      <c r="T4709" s="76"/>
      <c r="U4709" s="76"/>
      <c r="V4709" s="76"/>
      <c r="X4709" s="91"/>
      <c r="Y4709" s="91"/>
    </row>
    <row r="4710" spans="17:25" x14ac:dyDescent="0.2">
      <c r="Q4710" s="76"/>
      <c r="S4710" s="76"/>
      <c r="T4710" s="76"/>
      <c r="U4710" s="76"/>
      <c r="V4710" s="76"/>
      <c r="X4710" s="91"/>
      <c r="Y4710" s="91"/>
    </row>
    <row r="4711" spans="17:25" x14ac:dyDescent="0.2">
      <c r="Q4711" s="76"/>
      <c r="S4711" s="76"/>
      <c r="T4711" s="76"/>
      <c r="U4711" s="76"/>
      <c r="V4711" s="76"/>
      <c r="X4711" s="91"/>
      <c r="Y4711" s="91"/>
    </row>
    <row r="4712" spans="17:25" x14ac:dyDescent="0.2">
      <c r="Q4712" s="76"/>
      <c r="S4712" s="76"/>
      <c r="T4712" s="76"/>
      <c r="U4712" s="76"/>
      <c r="V4712" s="76"/>
      <c r="X4712" s="91"/>
      <c r="Y4712" s="91"/>
    </row>
    <row r="4713" spans="17:25" x14ac:dyDescent="0.2">
      <c r="Q4713" s="76"/>
      <c r="S4713" s="76"/>
      <c r="T4713" s="76"/>
      <c r="U4713" s="76"/>
      <c r="V4713" s="76"/>
      <c r="X4713" s="91"/>
      <c r="Y4713" s="91"/>
    </row>
    <row r="4714" spans="17:25" x14ac:dyDescent="0.2">
      <c r="Q4714" s="76"/>
      <c r="S4714" s="76"/>
      <c r="T4714" s="76"/>
      <c r="U4714" s="76"/>
      <c r="V4714" s="76"/>
      <c r="X4714" s="91"/>
      <c r="Y4714" s="91"/>
    </row>
    <row r="4715" spans="17:25" x14ac:dyDescent="0.2">
      <c r="Q4715" s="76"/>
      <c r="S4715" s="76"/>
      <c r="T4715" s="76"/>
      <c r="U4715" s="76"/>
      <c r="V4715" s="76"/>
      <c r="X4715" s="91"/>
      <c r="Y4715" s="91"/>
    </row>
    <row r="4716" spans="17:25" x14ac:dyDescent="0.2">
      <c r="Q4716" s="76"/>
      <c r="S4716" s="76"/>
      <c r="T4716" s="76"/>
      <c r="U4716" s="76"/>
      <c r="V4716" s="76"/>
      <c r="X4716" s="91"/>
      <c r="Y4716" s="91"/>
    </row>
    <row r="4717" spans="17:25" x14ac:dyDescent="0.2">
      <c r="Q4717" s="76"/>
      <c r="S4717" s="76"/>
      <c r="T4717" s="76"/>
      <c r="U4717" s="76"/>
      <c r="V4717" s="76"/>
      <c r="X4717" s="91"/>
      <c r="Y4717" s="91"/>
    </row>
    <row r="4718" spans="17:25" x14ac:dyDescent="0.2">
      <c r="Q4718" s="76"/>
      <c r="S4718" s="76"/>
      <c r="T4718" s="76"/>
      <c r="U4718" s="76"/>
      <c r="V4718" s="76"/>
      <c r="X4718" s="91"/>
      <c r="Y4718" s="91"/>
    </row>
    <row r="4719" spans="17:25" x14ac:dyDescent="0.2">
      <c r="Q4719" s="76"/>
      <c r="S4719" s="76"/>
      <c r="T4719" s="76"/>
      <c r="U4719" s="76"/>
      <c r="V4719" s="76"/>
      <c r="X4719" s="91"/>
      <c r="Y4719" s="91"/>
    </row>
    <row r="4720" spans="17:25" x14ac:dyDescent="0.2">
      <c r="Q4720" s="76"/>
      <c r="S4720" s="76"/>
      <c r="T4720" s="76"/>
      <c r="U4720" s="76"/>
      <c r="V4720" s="76"/>
      <c r="X4720" s="91"/>
      <c r="Y4720" s="91"/>
    </row>
    <row r="4721" spans="17:25" x14ac:dyDescent="0.2">
      <c r="Q4721" s="76"/>
      <c r="S4721" s="76"/>
      <c r="T4721" s="76"/>
      <c r="U4721" s="76"/>
      <c r="V4721" s="76"/>
      <c r="X4721" s="91"/>
      <c r="Y4721" s="91"/>
    </row>
    <row r="4722" spans="17:25" x14ac:dyDescent="0.2">
      <c r="Q4722" s="76"/>
      <c r="S4722" s="76"/>
      <c r="T4722" s="76"/>
      <c r="U4722" s="76"/>
      <c r="V4722" s="76"/>
      <c r="X4722" s="91"/>
      <c r="Y4722" s="91"/>
    </row>
    <row r="4723" spans="17:25" x14ac:dyDescent="0.2">
      <c r="Q4723" s="76"/>
      <c r="S4723" s="76"/>
      <c r="T4723" s="76"/>
      <c r="U4723" s="76"/>
      <c r="V4723" s="76"/>
      <c r="X4723" s="91"/>
      <c r="Y4723" s="91"/>
    </row>
    <row r="4724" spans="17:25" x14ac:dyDescent="0.2">
      <c r="Q4724" s="76"/>
      <c r="S4724" s="76"/>
      <c r="T4724" s="76"/>
      <c r="U4724" s="76"/>
      <c r="V4724" s="76"/>
      <c r="X4724" s="91"/>
      <c r="Y4724" s="91"/>
    </row>
    <row r="4725" spans="17:25" x14ac:dyDescent="0.2">
      <c r="Q4725" s="76"/>
      <c r="S4725" s="76"/>
      <c r="T4725" s="76"/>
      <c r="U4725" s="76"/>
      <c r="V4725" s="76"/>
      <c r="X4725" s="91"/>
      <c r="Y4725" s="91"/>
    </row>
    <row r="4726" spans="17:25" x14ac:dyDescent="0.2">
      <c r="Q4726" s="76"/>
      <c r="S4726" s="76"/>
      <c r="T4726" s="76"/>
      <c r="U4726" s="76"/>
      <c r="V4726" s="76"/>
      <c r="X4726" s="91"/>
      <c r="Y4726" s="91"/>
    </row>
    <row r="4727" spans="17:25" x14ac:dyDescent="0.2">
      <c r="Q4727" s="76"/>
      <c r="S4727" s="76"/>
      <c r="T4727" s="76"/>
      <c r="U4727" s="76"/>
      <c r="V4727" s="76"/>
      <c r="X4727" s="91"/>
      <c r="Y4727" s="91"/>
    </row>
    <row r="4728" spans="17:25" x14ac:dyDescent="0.2">
      <c r="Q4728" s="76"/>
      <c r="S4728" s="76"/>
      <c r="T4728" s="76"/>
      <c r="U4728" s="76"/>
      <c r="V4728" s="76"/>
      <c r="X4728" s="91"/>
      <c r="Y4728" s="91"/>
    </row>
    <row r="4729" spans="17:25" x14ac:dyDescent="0.2">
      <c r="Q4729" s="76"/>
      <c r="S4729" s="76"/>
      <c r="T4729" s="76"/>
      <c r="U4729" s="76"/>
      <c r="V4729" s="76"/>
      <c r="X4729" s="91"/>
      <c r="Y4729" s="91"/>
    </row>
    <row r="4730" spans="17:25" x14ac:dyDescent="0.2">
      <c r="Q4730" s="76"/>
      <c r="S4730" s="76"/>
      <c r="T4730" s="76"/>
      <c r="U4730" s="76"/>
      <c r="V4730" s="76"/>
      <c r="X4730" s="91"/>
      <c r="Y4730" s="91"/>
    </row>
    <row r="4731" spans="17:25" x14ac:dyDescent="0.2">
      <c r="Q4731" s="76"/>
      <c r="S4731" s="76"/>
      <c r="T4731" s="76"/>
      <c r="U4731" s="76"/>
      <c r="V4731" s="76"/>
      <c r="X4731" s="91"/>
      <c r="Y4731" s="91"/>
    </row>
    <row r="4732" spans="17:25" x14ac:dyDescent="0.2">
      <c r="Q4732" s="76"/>
      <c r="S4732" s="76"/>
      <c r="T4732" s="76"/>
      <c r="U4732" s="76"/>
      <c r="V4732" s="76"/>
      <c r="X4732" s="91"/>
      <c r="Y4732" s="91"/>
    </row>
    <row r="4733" spans="17:25" x14ac:dyDescent="0.2">
      <c r="Q4733" s="76"/>
      <c r="S4733" s="76"/>
      <c r="T4733" s="76"/>
      <c r="U4733" s="76"/>
      <c r="V4733" s="76"/>
      <c r="X4733" s="91"/>
      <c r="Y4733" s="91"/>
    </row>
    <row r="4734" spans="17:25" x14ac:dyDescent="0.2">
      <c r="Q4734" s="76"/>
      <c r="S4734" s="76"/>
      <c r="T4734" s="76"/>
      <c r="U4734" s="76"/>
      <c r="V4734" s="76"/>
      <c r="X4734" s="91"/>
      <c r="Y4734" s="91"/>
    </row>
    <row r="4735" spans="17:25" x14ac:dyDescent="0.2">
      <c r="Q4735" s="76"/>
      <c r="S4735" s="76"/>
      <c r="T4735" s="76"/>
      <c r="U4735" s="76"/>
      <c r="V4735" s="76"/>
      <c r="X4735" s="91"/>
      <c r="Y4735" s="91"/>
    </row>
    <row r="4736" spans="17:25" x14ac:dyDescent="0.2">
      <c r="Q4736" s="76"/>
      <c r="S4736" s="76"/>
      <c r="T4736" s="76"/>
      <c r="U4736" s="76"/>
      <c r="V4736" s="76"/>
      <c r="X4736" s="91"/>
      <c r="Y4736" s="91"/>
    </row>
    <row r="4737" spans="17:25" x14ac:dyDescent="0.2">
      <c r="Q4737" s="76"/>
      <c r="S4737" s="76"/>
      <c r="T4737" s="76"/>
      <c r="U4737" s="76"/>
      <c r="V4737" s="76"/>
      <c r="X4737" s="91"/>
      <c r="Y4737" s="91"/>
    </row>
    <row r="4738" spans="17:25" x14ac:dyDescent="0.2">
      <c r="Q4738" s="76"/>
      <c r="S4738" s="76"/>
      <c r="T4738" s="76"/>
      <c r="U4738" s="76"/>
      <c r="V4738" s="76"/>
      <c r="X4738" s="91"/>
      <c r="Y4738" s="91"/>
    </row>
    <row r="4739" spans="17:25" x14ac:dyDescent="0.2">
      <c r="Q4739" s="76"/>
      <c r="S4739" s="76"/>
      <c r="T4739" s="76"/>
      <c r="U4739" s="76"/>
      <c r="V4739" s="76"/>
      <c r="X4739" s="91"/>
      <c r="Y4739" s="91"/>
    </row>
    <row r="4740" spans="17:25" x14ac:dyDescent="0.2">
      <c r="Q4740" s="76"/>
      <c r="S4740" s="76"/>
      <c r="T4740" s="76"/>
      <c r="U4740" s="76"/>
      <c r="V4740" s="76"/>
      <c r="X4740" s="91"/>
      <c r="Y4740" s="91"/>
    </row>
    <row r="4741" spans="17:25" x14ac:dyDescent="0.2">
      <c r="Q4741" s="76"/>
      <c r="S4741" s="76"/>
      <c r="T4741" s="76"/>
      <c r="U4741" s="76"/>
      <c r="V4741" s="76"/>
      <c r="X4741" s="91"/>
      <c r="Y4741" s="91"/>
    </row>
    <row r="4742" spans="17:25" x14ac:dyDescent="0.2">
      <c r="Q4742" s="76"/>
      <c r="S4742" s="76"/>
      <c r="T4742" s="76"/>
      <c r="U4742" s="76"/>
      <c r="V4742" s="76"/>
      <c r="X4742" s="91"/>
      <c r="Y4742" s="91"/>
    </row>
    <row r="4743" spans="17:25" x14ac:dyDescent="0.2">
      <c r="Q4743" s="76"/>
      <c r="S4743" s="76"/>
      <c r="T4743" s="76"/>
      <c r="U4743" s="76"/>
      <c r="V4743" s="76"/>
      <c r="X4743" s="91"/>
      <c r="Y4743" s="91"/>
    </row>
    <row r="4744" spans="17:25" x14ac:dyDescent="0.2">
      <c r="Q4744" s="76"/>
      <c r="S4744" s="76"/>
      <c r="T4744" s="76"/>
      <c r="U4744" s="76"/>
      <c r="V4744" s="76"/>
      <c r="X4744" s="91"/>
      <c r="Y4744" s="91"/>
    </row>
    <row r="4745" spans="17:25" x14ac:dyDescent="0.2">
      <c r="Q4745" s="76"/>
      <c r="S4745" s="76"/>
      <c r="T4745" s="76"/>
      <c r="U4745" s="76"/>
      <c r="V4745" s="76"/>
      <c r="X4745" s="91"/>
      <c r="Y4745" s="91"/>
    </row>
    <row r="4746" spans="17:25" x14ac:dyDescent="0.2">
      <c r="Q4746" s="76"/>
      <c r="S4746" s="76"/>
      <c r="T4746" s="76"/>
      <c r="U4746" s="76"/>
      <c r="V4746" s="76"/>
      <c r="X4746" s="91"/>
      <c r="Y4746" s="91"/>
    </row>
    <row r="4747" spans="17:25" x14ac:dyDescent="0.2">
      <c r="Q4747" s="76"/>
      <c r="S4747" s="76"/>
      <c r="T4747" s="76"/>
      <c r="U4747" s="76"/>
      <c r="V4747" s="76"/>
      <c r="X4747" s="91"/>
      <c r="Y4747" s="91"/>
    </row>
    <row r="4748" spans="17:25" x14ac:dyDescent="0.2">
      <c r="Q4748" s="76"/>
      <c r="S4748" s="76"/>
      <c r="T4748" s="76"/>
      <c r="U4748" s="76"/>
      <c r="V4748" s="76"/>
      <c r="X4748" s="91"/>
      <c r="Y4748" s="91"/>
    </row>
    <row r="4749" spans="17:25" x14ac:dyDescent="0.2">
      <c r="Q4749" s="76"/>
      <c r="S4749" s="76"/>
      <c r="T4749" s="76"/>
      <c r="U4749" s="76"/>
      <c r="V4749" s="76"/>
      <c r="X4749" s="91"/>
      <c r="Y4749" s="91"/>
    </row>
    <row r="4750" spans="17:25" x14ac:dyDescent="0.2">
      <c r="Q4750" s="76"/>
      <c r="S4750" s="76"/>
      <c r="T4750" s="76"/>
      <c r="U4750" s="76"/>
      <c r="V4750" s="76"/>
      <c r="X4750" s="91"/>
      <c r="Y4750" s="91"/>
    </row>
    <row r="4751" spans="17:25" x14ac:dyDescent="0.2">
      <c r="Q4751" s="76"/>
      <c r="S4751" s="76"/>
      <c r="T4751" s="76"/>
      <c r="U4751" s="76"/>
      <c r="V4751" s="76"/>
      <c r="X4751" s="91"/>
      <c r="Y4751" s="91"/>
    </row>
    <row r="4752" spans="17:25" x14ac:dyDescent="0.2">
      <c r="Q4752" s="76"/>
      <c r="S4752" s="76"/>
      <c r="T4752" s="76"/>
      <c r="U4752" s="76"/>
      <c r="V4752" s="76"/>
      <c r="X4752" s="91"/>
      <c r="Y4752" s="91"/>
    </row>
    <row r="4753" spans="17:25" x14ac:dyDescent="0.2">
      <c r="Q4753" s="76"/>
      <c r="S4753" s="76"/>
      <c r="T4753" s="76"/>
      <c r="U4753" s="76"/>
      <c r="V4753" s="76"/>
      <c r="X4753" s="91"/>
      <c r="Y4753" s="91"/>
    </row>
    <row r="4754" spans="17:25" x14ac:dyDescent="0.2">
      <c r="Q4754" s="76"/>
      <c r="S4754" s="76"/>
      <c r="T4754" s="76"/>
      <c r="U4754" s="76"/>
      <c r="V4754" s="76"/>
      <c r="X4754" s="91"/>
      <c r="Y4754" s="91"/>
    </row>
    <row r="4755" spans="17:25" x14ac:dyDescent="0.2">
      <c r="Q4755" s="76"/>
      <c r="S4755" s="76"/>
      <c r="T4755" s="76"/>
      <c r="U4755" s="76"/>
      <c r="V4755" s="76"/>
      <c r="X4755" s="91"/>
      <c r="Y4755" s="91"/>
    </row>
    <row r="4756" spans="17:25" x14ac:dyDescent="0.2">
      <c r="Q4756" s="76"/>
      <c r="S4756" s="76"/>
      <c r="T4756" s="76"/>
      <c r="U4756" s="76"/>
      <c r="V4756" s="76"/>
      <c r="X4756" s="91"/>
      <c r="Y4756" s="91"/>
    </row>
    <row r="4757" spans="17:25" x14ac:dyDescent="0.2">
      <c r="Q4757" s="76"/>
      <c r="S4757" s="76"/>
      <c r="T4757" s="76"/>
      <c r="U4757" s="76"/>
      <c r="V4757" s="76"/>
      <c r="X4757" s="91"/>
      <c r="Y4757" s="91"/>
    </row>
    <row r="4758" spans="17:25" x14ac:dyDescent="0.2">
      <c r="Q4758" s="76"/>
      <c r="S4758" s="76"/>
      <c r="T4758" s="76"/>
      <c r="U4758" s="76"/>
      <c r="V4758" s="76"/>
      <c r="X4758" s="91"/>
      <c r="Y4758" s="91"/>
    </row>
    <row r="4759" spans="17:25" x14ac:dyDescent="0.2">
      <c r="Q4759" s="76"/>
      <c r="S4759" s="76"/>
      <c r="T4759" s="76"/>
      <c r="U4759" s="76"/>
      <c r="V4759" s="76"/>
      <c r="X4759" s="91"/>
      <c r="Y4759" s="91"/>
    </row>
    <row r="4760" spans="17:25" x14ac:dyDescent="0.2">
      <c r="Q4760" s="76"/>
      <c r="S4760" s="76"/>
      <c r="T4760" s="76"/>
      <c r="U4760" s="76"/>
      <c r="V4760" s="76"/>
      <c r="X4760" s="91"/>
      <c r="Y4760" s="91"/>
    </row>
    <row r="4761" spans="17:25" x14ac:dyDescent="0.2">
      <c r="Q4761" s="76"/>
      <c r="S4761" s="76"/>
      <c r="T4761" s="76"/>
      <c r="U4761" s="76"/>
      <c r="V4761" s="76"/>
      <c r="X4761" s="91"/>
      <c r="Y4761" s="91"/>
    </row>
    <row r="4762" spans="17:25" x14ac:dyDescent="0.2">
      <c r="Q4762" s="76"/>
      <c r="S4762" s="76"/>
      <c r="T4762" s="76"/>
      <c r="U4762" s="76"/>
      <c r="V4762" s="76"/>
      <c r="X4762" s="91"/>
      <c r="Y4762" s="91"/>
    </row>
    <row r="4763" spans="17:25" x14ac:dyDescent="0.2">
      <c r="Q4763" s="76"/>
      <c r="S4763" s="76"/>
      <c r="T4763" s="76"/>
      <c r="U4763" s="76"/>
      <c r="V4763" s="76"/>
      <c r="X4763" s="91"/>
      <c r="Y4763" s="91"/>
    </row>
    <row r="4764" spans="17:25" x14ac:dyDescent="0.2">
      <c r="Q4764" s="76"/>
      <c r="S4764" s="76"/>
      <c r="T4764" s="76"/>
      <c r="U4764" s="76"/>
      <c r="V4764" s="76"/>
      <c r="X4764" s="91"/>
      <c r="Y4764" s="91"/>
    </row>
    <row r="4765" spans="17:25" x14ac:dyDescent="0.2">
      <c r="Q4765" s="76"/>
      <c r="S4765" s="76"/>
      <c r="T4765" s="76"/>
      <c r="U4765" s="76"/>
      <c r="V4765" s="76"/>
      <c r="X4765" s="91"/>
      <c r="Y4765" s="91"/>
    </row>
    <row r="4766" spans="17:25" x14ac:dyDescent="0.2">
      <c r="Q4766" s="76"/>
      <c r="S4766" s="76"/>
      <c r="T4766" s="76"/>
      <c r="U4766" s="76"/>
      <c r="V4766" s="76"/>
      <c r="X4766" s="91"/>
      <c r="Y4766" s="91"/>
    </row>
    <row r="4767" spans="17:25" x14ac:dyDescent="0.2">
      <c r="Q4767" s="76"/>
      <c r="S4767" s="76"/>
      <c r="T4767" s="76"/>
      <c r="U4767" s="76"/>
      <c r="V4767" s="76"/>
      <c r="X4767" s="91"/>
      <c r="Y4767" s="91"/>
    </row>
    <row r="4768" spans="17:25" x14ac:dyDescent="0.2">
      <c r="Q4768" s="76"/>
      <c r="S4768" s="76"/>
      <c r="T4768" s="76"/>
      <c r="U4768" s="76"/>
      <c r="V4768" s="76"/>
      <c r="X4768" s="91"/>
      <c r="Y4768" s="91"/>
    </row>
    <row r="4769" spans="17:25" x14ac:dyDescent="0.2">
      <c r="Q4769" s="76"/>
      <c r="S4769" s="76"/>
      <c r="T4769" s="76"/>
      <c r="U4769" s="76"/>
      <c r="V4769" s="76"/>
      <c r="X4769" s="91"/>
      <c r="Y4769" s="91"/>
    </row>
    <row r="4770" spans="17:25" x14ac:dyDescent="0.2">
      <c r="Q4770" s="76"/>
      <c r="S4770" s="76"/>
      <c r="T4770" s="76"/>
      <c r="U4770" s="76"/>
      <c r="V4770" s="76"/>
      <c r="X4770" s="91"/>
      <c r="Y4770" s="91"/>
    </row>
    <row r="4771" spans="17:25" x14ac:dyDescent="0.2">
      <c r="Q4771" s="76"/>
      <c r="S4771" s="76"/>
      <c r="T4771" s="76"/>
      <c r="U4771" s="76"/>
      <c r="V4771" s="76"/>
      <c r="X4771" s="91"/>
      <c r="Y4771" s="91"/>
    </row>
    <row r="4772" spans="17:25" x14ac:dyDescent="0.2">
      <c r="Q4772" s="76"/>
      <c r="S4772" s="76"/>
      <c r="T4772" s="76"/>
      <c r="U4772" s="76"/>
      <c r="V4772" s="76"/>
      <c r="X4772" s="91"/>
      <c r="Y4772" s="91"/>
    </row>
    <row r="4773" spans="17:25" x14ac:dyDescent="0.2">
      <c r="Q4773" s="76"/>
      <c r="S4773" s="76"/>
      <c r="T4773" s="76"/>
      <c r="U4773" s="76"/>
      <c r="V4773" s="76"/>
      <c r="X4773" s="91"/>
      <c r="Y4773" s="91"/>
    </row>
    <row r="4774" spans="17:25" x14ac:dyDescent="0.2">
      <c r="Q4774" s="76"/>
      <c r="S4774" s="76"/>
      <c r="T4774" s="76"/>
      <c r="U4774" s="76"/>
      <c r="V4774" s="76"/>
      <c r="X4774" s="91"/>
      <c r="Y4774" s="91"/>
    </row>
    <row r="4775" spans="17:25" x14ac:dyDescent="0.2">
      <c r="Q4775" s="76"/>
      <c r="S4775" s="76"/>
      <c r="T4775" s="76"/>
      <c r="U4775" s="76"/>
      <c r="V4775" s="76"/>
      <c r="X4775" s="91"/>
      <c r="Y4775" s="91"/>
    </row>
    <row r="4776" spans="17:25" x14ac:dyDescent="0.2">
      <c r="Q4776" s="76"/>
      <c r="S4776" s="76"/>
      <c r="T4776" s="76"/>
      <c r="U4776" s="76"/>
      <c r="V4776" s="76"/>
      <c r="X4776" s="91"/>
      <c r="Y4776" s="91"/>
    </row>
    <row r="4777" spans="17:25" x14ac:dyDescent="0.2">
      <c r="Q4777" s="76"/>
      <c r="S4777" s="76"/>
      <c r="T4777" s="76"/>
      <c r="U4777" s="76"/>
      <c r="V4777" s="76"/>
      <c r="X4777" s="91"/>
      <c r="Y4777" s="91"/>
    </row>
    <row r="4778" spans="17:25" x14ac:dyDescent="0.2">
      <c r="Q4778" s="76"/>
      <c r="S4778" s="76"/>
      <c r="T4778" s="76"/>
      <c r="U4778" s="76"/>
      <c r="V4778" s="76"/>
      <c r="X4778" s="91"/>
      <c r="Y4778" s="91"/>
    </row>
    <row r="4779" spans="17:25" x14ac:dyDescent="0.2">
      <c r="Q4779" s="76"/>
      <c r="S4779" s="76"/>
      <c r="T4779" s="76"/>
      <c r="U4779" s="76"/>
      <c r="V4779" s="76"/>
      <c r="X4779" s="91"/>
      <c r="Y4779" s="91"/>
    </row>
    <row r="4780" spans="17:25" x14ac:dyDescent="0.2">
      <c r="Q4780" s="76"/>
      <c r="S4780" s="76"/>
      <c r="T4780" s="76"/>
      <c r="U4780" s="76"/>
      <c r="V4780" s="76"/>
      <c r="X4780" s="91"/>
      <c r="Y4780" s="91"/>
    </row>
    <row r="4781" spans="17:25" x14ac:dyDescent="0.2">
      <c r="Q4781" s="76"/>
      <c r="S4781" s="76"/>
      <c r="T4781" s="76"/>
      <c r="U4781" s="76"/>
      <c r="V4781" s="76"/>
      <c r="X4781" s="91"/>
      <c r="Y4781" s="91"/>
    </row>
    <row r="4782" spans="17:25" x14ac:dyDescent="0.2">
      <c r="Q4782" s="76"/>
      <c r="S4782" s="76"/>
      <c r="T4782" s="76"/>
      <c r="U4782" s="76"/>
      <c r="V4782" s="76"/>
      <c r="X4782" s="91"/>
      <c r="Y4782" s="91"/>
    </row>
    <row r="4783" spans="17:25" x14ac:dyDescent="0.2">
      <c r="Q4783" s="76"/>
      <c r="S4783" s="76"/>
      <c r="T4783" s="76"/>
      <c r="U4783" s="76"/>
      <c r="V4783" s="76"/>
      <c r="X4783" s="91"/>
      <c r="Y4783" s="91"/>
    </row>
    <row r="4784" spans="17:25" x14ac:dyDescent="0.2">
      <c r="Q4784" s="76"/>
      <c r="S4784" s="76"/>
      <c r="T4784" s="76"/>
      <c r="U4784" s="76"/>
      <c r="V4784" s="76"/>
      <c r="X4784" s="91"/>
      <c r="Y4784" s="91"/>
    </row>
    <row r="4785" spans="17:25" x14ac:dyDescent="0.2">
      <c r="Q4785" s="76"/>
      <c r="S4785" s="76"/>
      <c r="T4785" s="76"/>
      <c r="U4785" s="76"/>
      <c r="V4785" s="76"/>
      <c r="X4785" s="91"/>
      <c r="Y4785" s="91"/>
    </row>
    <row r="4786" spans="17:25" x14ac:dyDescent="0.2">
      <c r="Q4786" s="76"/>
      <c r="S4786" s="76"/>
      <c r="T4786" s="76"/>
      <c r="U4786" s="76"/>
      <c r="V4786" s="76"/>
      <c r="X4786" s="91"/>
      <c r="Y4786" s="91"/>
    </row>
    <row r="4787" spans="17:25" x14ac:dyDescent="0.2">
      <c r="Q4787" s="76"/>
      <c r="S4787" s="76"/>
      <c r="T4787" s="76"/>
      <c r="U4787" s="76"/>
      <c r="V4787" s="76"/>
      <c r="X4787" s="91"/>
      <c r="Y4787" s="91"/>
    </row>
    <row r="4788" spans="17:25" x14ac:dyDescent="0.2">
      <c r="Q4788" s="76"/>
      <c r="S4788" s="76"/>
      <c r="T4788" s="76"/>
      <c r="U4788" s="76"/>
      <c r="V4788" s="76"/>
      <c r="X4788" s="91"/>
      <c r="Y4788" s="91"/>
    </row>
    <row r="4789" spans="17:25" x14ac:dyDescent="0.2">
      <c r="Q4789" s="76"/>
      <c r="S4789" s="76"/>
      <c r="T4789" s="76"/>
      <c r="U4789" s="76"/>
      <c r="V4789" s="76"/>
      <c r="X4789" s="91"/>
      <c r="Y4789" s="91"/>
    </row>
    <row r="4790" spans="17:25" x14ac:dyDescent="0.2">
      <c r="Q4790" s="76"/>
      <c r="S4790" s="76"/>
      <c r="T4790" s="76"/>
      <c r="U4790" s="76"/>
      <c r="V4790" s="76"/>
      <c r="X4790" s="91"/>
      <c r="Y4790" s="91"/>
    </row>
    <row r="4791" spans="17:25" x14ac:dyDescent="0.2">
      <c r="Q4791" s="76"/>
      <c r="S4791" s="76"/>
      <c r="T4791" s="76"/>
      <c r="U4791" s="76"/>
      <c r="V4791" s="76"/>
      <c r="X4791" s="91"/>
      <c r="Y4791" s="91"/>
    </row>
    <row r="4792" spans="17:25" x14ac:dyDescent="0.2">
      <c r="Q4792" s="76"/>
      <c r="S4792" s="76"/>
      <c r="T4792" s="76"/>
      <c r="U4792" s="76"/>
      <c r="V4792" s="76"/>
      <c r="X4792" s="91"/>
      <c r="Y4792" s="91"/>
    </row>
    <row r="4793" spans="17:25" x14ac:dyDescent="0.2">
      <c r="Q4793" s="76"/>
      <c r="S4793" s="76"/>
      <c r="T4793" s="76"/>
      <c r="U4793" s="76"/>
      <c r="V4793" s="76"/>
      <c r="X4793" s="91"/>
      <c r="Y4793" s="91"/>
    </row>
    <row r="4794" spans="17:25" x14ac:dyDescent="0.2">
      <c r="Q4794" s="76"/>
      <c r="S4794" s="76"/>
      <c r="T4794" s="76"/>
      <c r="U4794" s="76"/>
      <c r="V4794" s="76"/>
      <c r="X4794" s="91"/>
      <c r="Y4794" s="91"/>
    </row>
    <row r="4795" spans="17:25" x14ac:dyDescent="0.2">
      <c r="Q4795" s="76"/>
      <c r="S4795" s="76"/>
      <c r="T4795" s="76"/>
      <c r="U4795" s="76"/>
      <c r="V4795" s="76"/>
      <c r="X4795" s="91"/>
      <c r="Y4795" s="91"/>
    </row>
    <row r="4796" spans="17:25" x14ac:dyDescent="0.2">
      <c r="Q4796" s="76"/>
      <c r="S4796" s="76"/>
      <c r="T4796" s="76"/>
      <c r="U4796" s="76"/>
      <c r="V4796" s="76"/>
      <c r="X4796" s="91"/>
      <c r="Y4796" s="91"/>
    </row>
    <row r="4797" spans="17:25" x14ac:dyDescent="0.2">
      <c r="Q4797" s="76"/>
      <c r="S4797" s="76"/>
      <c r="T4797" s="76"/>
      <c r="U4797" s="76"/>
      <c r="V4797" s="76"/>
      <c r="X4797" s="91"/>
      <c r="Y4797" s="91"/>
    </row>
    <row r="4798" spans="17:25" x14ac:dyDescent="0.2">
      <c r="Q4798" s="76"/>
      <c r="S4798" s="76"/>
      <c r="T4798" s="76"/>
      <c r="U4798" s="76"/>
      <c r="V4798" s="76"/>
      <c r="X4798" s="91"/>
      <c r="Y4798" s="91"/>
    </row>
    <row r="4799" spans="17:25" x14ac:dyDescent="0.2">
      <c r="Q4799" s="76"/>
      <c r="S4799" s="76"/>
      <c r="T4799" s="76"/>
      <c r="U4799" s="76"/>
      <c r="V4799" s="76"/>
      <c r="X4799" s="91"/>
      <c r="Y4799" s="91"/>
    </row>
    <row r="4800" spans="17:25" x14ac:dyDescent="0.2">
      <c r="Q4800" s="76"/>
      <c r="S4800" s="76"/>
      <c r="T4800" s="76"/>
      <c r="U4800" s="76"/>
      <c r="V4800" s="76"/>
      <c r="X4800" s="91"/>
      <c r="Y4800" s="91"/>
    </row>
    <row r="4801" spans="17:25" x14ac:dyDescent="0.2">
      <c r="Q4801" s="76"/>
      <c r="S4801" s="76"/>
      <c r="T4801" s="76"/>
      <c r="U4801" s="76"/>
      <c r="V4801" s="76"/>
      <c r="X4801" s="91"/>
      <c r="Y4801" s="91"/>
    </row>
    <row r="4802" spans="17:25" x14ac:dyDescent="0.2">
      <c r="Q4802" s="76"/>
      <c r="S4802" s="76"/>
      <c r="T4802" s="76"/>
      <c r="U4802" s="76"/>
      <c r="V4802" s="76"/>
      <c r="X4802" s="91"/>
      <c r="Y4802" s="91"/>
    </row>
    <row r="4803" spans="17:25" x14ac:dyDescent="0.2">
      <c r="Q4803" s="76"/>
      <c r="S4803" s="76"/>
      <c r="T4803" s="76"/>
      <c r="U4803" s="76"/>
      <c r="V4803" s="76"/>
      <c r="X4803" s="91"/>
      <c r="Y4803" s="91"/>
    </row>
    <row r="4804" spans="17:25" x14ac:dyDescent="0.2">
      <c r="Q4804" s="76"/>
      <c r="S4804" s="76"/>
      <c r="T4804" s="76"/>
      <c r="U4804" s="76"/>
      <c r="V4804" s="76"/>
      <c r="X4804" s="91"/>
      <c r="Y4804" s="91"/>
    </row>
    <row r="4805" spans="17:25" x14ac:dyDescent="0.2">
      <c r="Q4805" s="76"/>
      <c r="S4805" s="76"/>
      <c r="T4805" s="76"/>
      <c r="U4805" s="76"/>
      <c r="V4805" s="76"/>
      <c r="X4805" s="91"/>
      <c r="Y4805" s="91"/>
    </row>
    <row r="4806" spans="17:25" x14ac:dyDescent="0.2">
      <c r="Q4806" s="76"/>
      <c r="S4806" s="76"/>
      <c r="T4806" s="76"/>
      <c r="U4806" s="76"/>
      <c r="V4806" s="76"/>
      <c r="X4806" s="91"/>
      <c r="Y4806" s="91"/>
    </row>
    <row r="4807" spans="17:25" x14ac:dyDescent="0.2">
      <c r="Q4807" s="76"/>
      <c r="S4807" s="76"/>
      <c r="T4807" s="76"/>
      <c r="U4807" s="76"/>
      <c r="V4807" s="76"/>
      <c r="X4807" s="91"/>
      <c r="Y4807" s="91"/>
    </row>
    <row r="4808" spans="17:25" x14ac:dyDescent="0.2">
      <c r="Q4808" s="76"/>
      <c r="S4808" s="76"/>
      <c r="T4808" s="76"/>
      <c r="U4808" s="76"/>
      <c r="V4808" s="76"/>
      <c r="X4808" s="91"/>
      <c r="Y4808" s="91"/>
    </row>
    <row r="4809" spans="17:25" x14ac:dyDescent="0.2">
      <c r="Q4809" s="76"/>
      <c r="S4809" s="76"/>
      <c r="T4809" s="76"/>
      <c r="U4809" s="76"/>
      <c r="V4809" s="76"/>
      <c r="X4809" s="91"/>
      <c r="Y4809" s="91"/>
    </row>
    <row r="4810" spans="17:25" x14ac:dyDescent="0.2">
      <c r="Q4810" s="76"/>
      <c r="S4810" s="76"/>
      <c r="T4810" s="76"/>
      <c r="U4810" s="76"/>
      <c r="V4810" s="76"/>
      <c r="X4810" s="91"/>
      <c r="Y4810" s="91"/>
    </row>
    <row r="4811" spans="17:25" x14ac:dyDescent="0.2">
      <c r="Q4811" s="76"/>
      <c r="S4811" s="76"/>
      <c r="T4811" s="76"/>
      <c r="U4811" s="76"/>
      <c r="V4811" s="76"/>
      <c r="X4811" s="91"/>
      <c r="Y4811" s="91"/>
    </row>
    <row r="4812" spans="17:25" x14ac:dyDescent="0.2">
      <c r="Q4812" s="76"/>
      <c r="S4812" s="76"/>
      <c r="T4812" s="76"/>
      <c r="U4812" s="76"/>
      <c r="V4812" s="76"/>
      <c r="X4812" s="91"/>
      <c r="Y4812" s="91"/>
    </row>
    <row r="4813" spans="17:25" x14ac:dyDescent="0.2">
      <c r="Q4813" s="76"/>
      <c r="S4813" s="76"/>
      <c r="T4813" s="76"/>
      <c r="U4813" s="76"/>
      <c r="V4813" s="76"/>
      <c r="X4813" s="91"/>
      <c r="Y4813" s="91"/>
    </row>
    <row r="4814" spans="17:25" x14ac:dyDescent="0.2">
      <c r="Q4814" s="76"/>
      <c r="S4814" s="76"/>
      <c r="T4814" s="76"/>
      <c r="U4814" s="76"/>
      <c r="V4814" s="76"/>
      <c r="X4814" s="91"/>
      <c r="Y4814" s="91"/>
    </row>
    <row r="4815" spans="17:25" x14ac:dyDescent="0.2">
      <c r="Q4815" s="76"/>
      <c r="S4815" s="76"/>
      <c r="T4815" s="76"/>
      <c r="U4815" s="76"/>
      <c r="V4815" s="76"/>
      <c r="X4815" s="91"/>
      <c r="Y4815" s="91"/>
    </row>
    <row r="4816" spans="17:25" x14ac:dyDescent="0.2">
      <c r="Q4816" s="76"/>
      <c r="S4816" s="76"/>
      <c r="T4816" s="76"/>
      <c r="U4816" s="76"/>
      <c r="V4816" s="76"/>
      <c r="X4816" s="91"/>
      <c r="Y4816" s="91"/>
    </row>
    <row r="4817" spans="17:25" x14ac:dyDescent="0.2">
      <c r="Q4817" s="76"/>
      <c r="S4817" s="76"/>
      <c r="T4817" s="76"/>
      <c r="U4817" s="76"/>
      <c r="V4817" s="76"/>
      <c r="X4817" s="91"/>
      <c r="Y4817" s="91"/>
    </row>
    <row r="4818" spans="17:25" x14ac:dyDescent="0.2">
      <c r="Q4818" s="76"/>
      <c r="S4818" s="76"/>
      <c r="T4818" s="76"/>
      <c r="U4818" s="76"/>
      <c r="V4818" s="76"/>
      <c r="X4818" s="91"/>
      <c r="Y4818" s="91"/>
    </row>
    <row r="4819" spans="17:25" x14ac:dyDescent="0.2">
      <c r="Q4819" s="76"/>
      <c r="S4819" s="76"/>
      <c r="T4819" s="76"/>
      <c r="U4819" s="76"/>
      <c r="V4819" s="76"/>
      <c r="X4819" s="91"/>
      <c r="Y4819" s="91"/>
    </row>
    <row r="4820" spans="17:25" x14ac:dyDescent="0.2">
      <c r="Q4820" s="76"/>
      <c r="S4820" s="76"/>
      <c r="T4820" s="76"/>
      <c r="U4820" s="76"/>
      <c r="V4820" s="76"/>
      <c r="X4820" s="91"/>
      <c r="Y4820" s="91"/>
    </row>
    <row r="4821" spans="17:25" x14ac:dyDescent="0.2">
      <c r="Q4821" s="76"/>
      <c r="S4821" s="76"/>
      <c r="T4821" s="76"/>
      <c r="U4821" s="76"/>
      <c r="V4821" s="76"/>
      <c r="X4821" s="91"/>
      <c r="Y4821" s="91"/>
    </row>
    <row r="4822" spans="17:25" x14ac:dyDescent="0.2">
      <c r="Q4822" s="76"/>
      <c r="S4822" s="76"/>
      <c r="T4822" s="76"/>
      <c r="U4822" s="76"/>
      <c r="V4822" s="76"/>
      <c r="X4822" s="91"/>
      <c r="Y4822" s="91"/>
    </row>
    <row r="4823" spans="17:25" x14ac:dyDescent="0.2">
      <c r="Q4823" s="76"/>
      <c r="S4823" s="76"/>
      <c r="T4823" s="76"/>
      <c r="U4823" s="76"/>
      <c r="V4823" s="76"/>
      <c r="X4823" s="91"/>
      <c r="Y4823" s="91"/>
    </row>
    <row r="4824" spans="17:25" x14ac:dyDescent="0.2">
      <c r="Q4824" s="76"/>
      <c r="S4824" s="76"/>
      <c r="T4824" s="76"/>
      <c r="U4824" s="76"/>
      <c r="V4824" s="76"/>
      <c r="X4824" s="91"/>
      <c r="Y4824" s="91"/>
    </row>
    <row r="4825" spans="17:25" x14ac:dyDescent="0.2">
      <c r="Q4825" s="76"/>
      <c r="S4825" s="76"/>
      <c r="T4825" s="76"/>
      <c r="U4825" s="76"/>
      <c r="V4825" s="76"/>
      <c r="X4825" s="91"/>
      <c r="Y4825" s="91"/>
    </row>
    <row r="4826" spans="17:25" x14ac:dyDescent="0.2">
      <c r="Q4826" s="76"/>
      <c r="S4826" s="76"/>
      <c r="T4826" s="76"/>
      <c r="U4826" s="76"/>
      <c r="V4826" s="76"/>
      <c r="X4826" s="91"/>
      <c r="Y4826" s="91"/>
    </row>
    <row r="4827" spans="17:25" x14ac:dyDescent="0.2">
      <c r="Q4827" s="76"/>
      <c r="S4827" s="76"/>
      <c r="T4827" s="76"/>
      <c r="U4827" s="76"/>
      <c r="V4827" s="76"/>
      <c r="X4827" s="91"/>
      <c r="Y4827" s="91"/>
    </row>
    <row r="4828" spans="17:25" x14ac:dyDescent="0.2">
      <c r="Q4828" s="76"/>
      <c r="S4828" s="76"/>
      <c r="T4828" s="76"/>
      <c r="U4828" s="76"/>
      <c r="V4828" s="76"/>
      <c r="X4828" s="91"/>
      <c r="Y4828" s="91"/>
    </row>
    <row r="4829" spans="17:25" x14ac:dyDescent="0.2">
      <c r="Q4829" s="76"/>
      <c r="S4829" s="76"/>
      <c r="T4829" s="76"/>
      <c r="U4829" s="76"/>
      <c r="V4829" s="76"/>
      <c r="X4829" s="91"/>
      <c r="Y4829" s="91"/>
    </row>
    <row r="4830" spans="17:25" x14ac:dyDescent="0.2">
      <c r="Q4830" s="76"/>
      <c r="S4830" s="76"/>
      <c r="T4830" s="76"/>
      <c r="U4830" s="76"/>
      <c r="V4830" s="76"/>
      <c r="X4830" s="91"/>
      <c r="Y4830" s="91"/>
    </row>
    <row r="4831" spans="17:25" x14ac:dyDescent="0.2">
      <c r="Q4831" s="76"/>
      <c r="S4831" s="76"/>
      <c r="T4831" s="76"/>
      <c r="U4831" s="76"/>
      <c r="V4831" s="76"/>
      <c r="X4831" s="91"/>
      <c r="Y4831" s="91"/>
    </row>
    <row r="4832" spans="17:25" x14ac:dyDescent="0.2">
      <c r="Q4832" s="76"/>
      <c r="S4832" s="76"/>
      <c r="T4832" s="76"/>
      <c r="U4832" s="76"/>
      <c r="V4832" s="76"/>
      <c r="X4832" s="91"/>
      <c r="Y4832" s="91"/>
    </row>
    <row r="4833" spans="17:25" x14ac:dyDescent="0.2">
      <c r="Q4833" s="76"/>
      <c r="S4833" s="76"/>
      <c r="T4833" s="76"/>
      <c r="U4833" s="76"/>
      <c r="V4833" s="76"/>
      <c r="X4833" s="91"/>
      <c r="Y4833" s="91"/>
    </row>
    <row r="4834" spans="17:25" x14ac:dyDescent="0.2">
      <c r="Q4834" s="76"/>
      <c r="S4834" s="76"/>
      <c r="T4834" s="76"/>
      <c r="U4834" s="76"/>
      <c r="V4834" s="76"/>
      <c r="X4834" s="91"/>
      <c r="Y4834" s="91"/>
    </row>
    <row r="4835" spans="17:25" x14ac:dyDescent="0.2">
      <c r="Q4835" s="76"/>
      <c r="S4835" s="76"/>
      <c r="T4835" s="76"/>
      <c r="U4835" s="76"/>
      <c r="V4835" s="76"/>
      <c r="X4835" s="91"/>
      <c r="Y4835" s="91"/>
    </row>
    <row r="4836" spans="17:25" x14ac:dyDescent="0.2">
      <c r="Q4836" s="76"/>
      <c r="S4836" s="76"/>
      <c r="T4836" s="76"/>
      <c r="U4836" s="76"/>
      <c r="V4836" s="76"/>
      <c r="X4836" s="91"/>
      <c r="Y4836" s="91"/>
    </row>
    <row r="4837" spans="17:25" x14ac:dyDescent="0.2">
      <c r="Q4837" s="76"/>
      <c r="S4837" s="76"/>
      <c r="T4837" s="76"/>
      <c r="U4837" s="76"/>
      <c r="V4837" s="76"/>
      <c r="X4837" s="91"/>
      <c r="Y4837" s="91"/>
    </row>
    <row r="4838" spans="17:25" x14ac:dyDescent="0.2">
      <c r="Q4838" s="76"/>
      <c r="S4838" s="76"/>
      <c r="T4838" s="76"/>
      <c r="U4838" s="76"/>
      <c r="V4838" s="76"/>
      <c r="X4838" s="91"/>
      <c r="Y4838" s="91"/>
    </row>
    <row r="4839" spans="17:25" x14ac:dyDescent="0.2">
      <c r="Q4839" s="76"/>
      <c r="S4839" s="76"/>
      <c r="T4839" s="76"/>
      <c r="U4839" s="76"/>
      <c r="V4839" s="76"/>
      <c r="X4839" s="91"/>
      <c r="Y4839" s="91"/>
    </row>
    <row r="4840" spans="17:25" x14ac:dyDescent="0.2">
      <c r="Q4840" s="76"/>
      <c r="S4840" s="76"/>
      <c r="T4840" s="76"/>
      <c r="U4840" s="76"/>
      <c r="V4840" s="76"/>
      <c r="X4840" s="91"/>
      <c r="Y4840" s="91"/>
    </row>
    <row r="4841" spans="17:25" x14ac:dyDescent="0.2">
      <c r="Q4841" s="76"/>
      <c r="S4841" s="76"/>
      <c r="T4841" s="76"/>
      <c r="U4841" s="76"/>
      <c r="V4841" s="76"/>
      <c r="X4841" s="91"/>
      <c r="Y4841" s="91"/>
    </row>
    <row r="4842" spans="17:25" x14ac:dyDescent="0.2">
      <c r="Q4842" s="76"/>
      <c r="S4842" s="76"/>
      <c r="T4842" s="76"/>
      <c r="U4842" s="76"/>
      <c r="V4842" s="76"/>
      <c r="X4842" s="91"/>
      <c r="Y4842" s="91"/>
    </row>
    <row r="4843" spans="17:25" x14ac:dyDescent="0.2">
      <c r="Q4843" s="76"/>
      <c r="S4843" s="76"/>
      <c r="T4843" s="76"/>
      <c r="U4843" s="76"/>
      <c r="V4843" s="76"/>
      <c r="X4843" s="91"/>
      <c r="Y4843" s="91"/>
    </row>
    <row r="4844" spans="17:25" x14ac:dyDescent="0.2">
      <c r="Q4844" s="76"/>
      <c r="S4844" s="76"/>
      <c r="T4844" s="76"/>
      <c r="U4844" s="76"/>
      <c r="V4844" s="76"/>
      <c r="X4844" s="91"/>
      <c r="Y4844" s="91"/>
    </row>
    <row r="4845" spans="17:25" x14ac:dyDescent="0.2">
      <c r="Q4845" s="76"/>
      <c r="S4845" s="76"/>
      <c r="T4845" s="76"/>
      <c r="U4845" s="76"/>
      <c r="V4845" s="76"/>
      <c r="X4845" s="91"/>
      <c r="Y4845" s="91"/>
    </row>
    <row r="4846" spans="17:25" x14ac:dyDescent="0.2">
      <c r="Q4846" s="76"/>
      <c r="S4846" s="76"/>
      <c r="T4846" s="76"/>
      <c r="U4846" s="76"/>
      <c r="V4846" s="76"/>
      <c r="X4846" s="91"/>
      <c r="Y4846" s="91"/>
    </row>
    <row r="4847" spans="17:25" x14ac:dyDescent="0.2">
      <c r="Q4847" s="76"/>
      <c r="S4847" s="76"/>
      <c r="T4847" s="76"/>
      <c r="U4847" s="76"/>
      <c r="V4847" s="76"/>
      <c r="X4847" s="91"/>
      <c r="Y4847" s="91"/>
    </row>
    <row r="4848" spans="17:25" x14ac:dyDescent="0.2">
      <c r="Q4848" s="76"/>
      <c r="S4848" s="76"/>
      <c r="T4848" s="76"/>
      <c r="U4848" s="76"/>
      <c r="V4848" s="76"/>
      <c r="X4848" s="91"/>
      <c r="Y4848" s="91"/>
    </row>
    <row r="4849" spans="17:25" x14ac:dyDescent="0.2">
      <c r="Q4849" s="76"/>
      <c r="S4849" s="76"/>
      <c r="T4849" s="76"/>
      <c r="U4849" s="76"/>
      <c r="V4849" s="76"/>
      <c r="X4849" s="91"/>
      <c r="Y4849" s="91"/>
    </row>
    <row r="4850" spans="17:25" x14ac:dyDescent="0.2">
      <c r="Q4850" s="76"/>
      <c r="S4850" s="76"/>
      <c r="T4850" s="76"/>
      <c r="U4850" s="76"/>
      <c r="V4850" s="76"/>
      <c r="X4850" s="91"/>
      <c r="Y4850" s="91"/>
    </row>
    <row r="4851" spans="17:25" x14ac:dyDescent="0.2">
      <c r="Q4851" s="76"/>
      <c r="S4851" s="76"/>
      <c r="T4851" s="76"/>
      <c r="U4851" s="76"/>
      <c r="V4851" s="76"/>
      <c r="X4851" s="91"/>
      <c r="Y4851" s="91"/>
    </row>
    <row r="4852" spans="17:25" x14ac:dyDescent="0.2">
      <c r="Q4852" s="76"/>
      <c r="S4852" s="76"/>
      <c r="T4852" s="76"/>
      <c r="U4852" s="76"/>
      <c r="V4852" s="76"/>
      <c r="X4852" s="91"/>
      <c r="Y4852" s="91"/>
    </row>
    <row r="4853" spans="17:25" x14ac:dyDescent="0.2">
      <c r="Q4853" s="76"/>
      <c r="S4853" s="76"/>
      <c r="T4853" s="76"/>
      <c r="U4853" s="76"/>
      <c r="V4853" s="76"/>
      <c r="X4853" s="91"/>
      <c r="Y4853" s="91"/>
    </row>
    <row r="4854" spans="17:25" x14ac:dyDescent="0.2">
      <c r="Q4854" s="76"/>
      <c r="S4854" s="76"/>
      <c r="T4854" s="76"/>
      <c r="U4854" s="76"/>
      <c r="V4854" s="76"/>
      <c r="X4854" s="91"/>
      <c r="Y4854" s="91"/>
    </row>
    <row r="4855" spans="17:25" x14ac:dyDescent="0.2">
      <c r="Q4855" s="76"/>
      <c r="S4855" s="76"/>
      <c r="T4855" s="76"/>
      <c r="U4855" s="76"/>
      <c r="V4855" s="76"/>
      <c r="X4855" s="91"/>
      <c r="Y4855" s="91"/>
    </row>
    <row r="4856" spans="17:25" x14ac:dyDescent="0.2">
      <c r="Q4856" s="76"/>
      <c r="S4856" s="76"/>
      <c r="T4856" s="76"/>
      <c r="U4856" s="76"/>
      <c r="V4856" s="76"/>
      <c r="X4856" s="91"/>
      <c r="Y4856" s="91"/>
    </row>
    <row r="4857" spans="17:25" x14ac:dyDescent="0.2">
      <c r="Q4857" s="76"/>
      <c r="S4857" s="76"/>
      <c r="T4857" s="76"/>
      <c r="U4857" s="76"/>
      <c r="V4857" s="76"/>
      <c r="X4857" s="91"/>
      <c r="Y4857" s="91"/>
    </row>
    <row r="4858" spans="17:25" x14ac:dyDescent="0.2">
      <c r="Q4858" s="76"/>
      <c r="S4858" s="76"/>
      <c r="T4858" s="76"/>
      <c r="U4858" s="76"/>
      <c r="V4858" s="76"/>
      <c r="X4858" s="91"/>
      <c r="Y4858" s="91"/>
    </row>
    <row r="4859" spans="17:25" x14ac:dyDescent="0.2">
      <c r="Q4859" s="76"/>
      <c r="S4859" s="76"/>
      <c r="T4859" s="76"/>
      <c r="U4859" s="76"/>
      <c r="V4859" s="76"/>
      <c r="X4859" s="91"/>
      <c r="Y4859" s="91"/>
    </row>
    <row r="4860" spans="17:25" x14ac:dyDescent="0.2">
      <c r="Q4860" s="76"/>
      <c r="S4860" s="76"/>
      <c r="T4860" s="76"/>
      <c r="U4860" s="76"/>
      <c r="V4860" s="76"/>
      <c r="X4860" s="91"/>
      <c r="Y4860" s="91"/>
    </row>
    <row r="4861" spans="17:25" x14ac:dyDescent="0.2">
      <c r="Q4861" s="76"/>
      <c r="S4861" s="76"/>
      <c r="T4861" s="76"/>
      <c r="U4861" s="76"/>
      <c r="V4861" s="76"/>
      <c r="X4861" s="91"/>
      <c r="Y4861" s="91"/>
    </row>
    <row r="4862" spans="17:25" x14ac:dyDescent="0.2">
      <c r="Q4862" s="76"/>
      <c r="S4862" s="76"/>
      <c r="T4862" s="76"/>
      <c r="U4862" s="76"/>
      <c r="V4862" s="76"/>
      <c r="X4862" s="91"/>
      <c r="Y4862" s="91"/>
    </row>
    <row r="4863" spans="17:25" x14ac:dyDescent="0.2">
      <c r="Q4863" s="76"/>
      <c r="S4863" s="76"/>
      <c r="T4863" s="76"/>
      <c r="U4863" s="76"/>
      <c r="V4863" s="76"/>
      <c r="X4863" s="91"/>
      <c r="Y4863" s="91"/>
    </row>
    <row r="4864" spans="17:25" x14ac:dyDescent="0.2">
      <c r="Q4864" s="76"/>
      <c r="S4864" s="76"/>
      <c r="T4864" s="76"/>
      <c r="U4864" s="76"/>
      <c r="V4864" s="76"/>
      <c r="X4864" s="91"/>
      <c r="Y4864" s="91"/>
    </row>
    <row r="4865" spans="17:25" x14ac:dyDescent="0.2">
      <c r="Q4865" s="76"/>
      <c r="S4865" s="76"/>
      <c r="T4865" s="76"/>
      <c r="U4865" s="76"/>
      <c r="V4865" s="76"/>
      <c r="X4865" s="91"/>
      <c r="Y4865" s="91"/>
    </row>
    <row r="4866" spans="17:25" x14ac:dyDescent="0.2">
      <c r="Q4866" s="76"/>
      <c r="S4866" s="76"/>
      <c r="T4866" s="76"/>
      <c r="U4866" s="76"/>
      <c r="V4866" s="76"/>
      <c r="X4866" s="91"/>
      <c r="Y4866" s="91"/>
    </row>
    <row r="4867" spans="17:25" x14ac:dyDescent="0.2">
      <c r="Q4867" s="76"/>
      <c r="S4867" s="76"/>
      <c r="T4867" s="76"/>
      <c r="U4867" s="76"/>
      <c r="V4867" s="76"/>
      <c r="X4867" s="91"/>
      <c r="Y4867" s="91"/>
    </row>
    <row r="4868" spans="17:25" x14ac:dyDescent="0.2">
      <c r="Q4868" s="76"/>
      <c r="S4868" s="76"/>
      <c r="T4868" s="76"/>
      <c r="U4868" s="76"/>
      <c r="V4868" s="76"/>
      <c r="X4868" s="91"/>
      <c r="Y4868" s="91"/>
    </row>
    <row r="4869" spans="17:25" x14ac:dyDescent="0.2">
      <c r="Q4869" s="76"/>
      <c r="S4869" s="76"/>
      <c r="T4869" s="76"/>
      <c r="U4869" s="76"/>
      <c r="V4869" s="76"/>
      <c r="X4869" s="91"/>
      <c r="Y4869" s="91"/>
    </row>
    <row r="4870" spans="17:25" x14ac:dyDescent="0.2">
      <c r="Q4870" s="76"/>
      <c r="S4870" s="76"/>
      <c r="T4870" s="76"/>
      <c r="U4870" s="76"/>
      <c r="V4870" s="76"/>
      <c r="X4870" s="91"/>
      <c r="Y4870" s="91"/>
    </row>
    <row r="4871" spans="17:25" x14ac:dyDescent="0.2">
      <c r="Q4871" s="76"/>
      <c r="S4871" s="76"/>
      <c r="T4871" s="76"/>
      <c r="U4871" s="76"/>
      <c r="V4871" s="76"/>
      <c r="X4871" s="91"/>
      <c r="Y4871" s="91"/>
    </row>
    <row r="4872" spans="17:25" x14ac:dyDescent="0.2">
      <c r="Q4872" s="76"/>
      <c r="S4872" s="76"/>
      <c r="T4872" s="76"/>
      <c r="U4872" s="76"/>
      <c r="V4872" s="76"/>
      <c r="X4872" s="91"/>
      <c r="Y4872" s="91"/>
    </row>
    <row r="4873" spans="17:25" x14ac:dyDescent="0.2">
      <c r="Q4873" s="76"/>
      <c r="S4873" s="76"/>
      <c r="T4873" s="76"/>
      <c r="U4873" s="76"/>
      <c r="V4873" s="76"/>
      <c r="X4873" s="91"/>
      <c r="Y4873" s="91"/>
    </row>
    <row r="4874" spans="17:25" x14ac:dyDescent="0.2">
      <c r="Q4874" s="76"/>
      <c r="S4874" s="76"/>
      <c r="T4874" s="76"/>
      <c r="U4874" s="76"/>
      <c r="V4874" s="76"/>
      <c r="X4874" s="91"/>
      <c r="Y4874" s="91"/>
    </row>
    <row r="4875" spans="17:25" x14ac:dyDescent="0.2">
      <c r="Q4875" s="76"/>
      <c r="S4875" s="76"/>
      <c r="T4875" s="76"/>
      <c r="U4875" s="76"/>
      <c r="V4875" s="76"/>
      <c r="X4875" s="91"/>
      <c r="Y4875" s="91"/>
    </row>
    <row r="4876" spans="17:25" x14ac:dyDescent="0.2">
      <c r="Q4876" s="76"/>
      <c r="S4876" s="76"/>
      <c r="T4876" s="76"/>
      <c r="U4876" s="76"/>
      <c r="V4876" s="76"/>
      <c r="X4876" s="91"/>
      <c r="Y4876" s="91"/>
    </row>
    <row r="4877" spans="17:25" x14ac:dyDescent="0.2">
      <c r="Q4877" s="76"/>
      <c r="S4877" s="76"/>
      <c r="T4877" s="76"/>
      <c r="U4877" s="76"/>
      <c r="V4877" s="76"/>
      <c r="X4877" s="91"/>
      <c r="Y4877" s="91"/>
    </row>
    <row r="4878" spans="17:25" x14ac:dyDescent="0.2">
      <c r="Q4878" s="76"/>
      <c r="S4878" s="76"/>
      <c r="T4878" s="76"/>
      <c r="U4878" s="76"/>
      <c r="V4878" s="76"/>
      <c r="X4878" s="91"/>
      <c r="Y4878" s="91"/>
    </row>
    <row r="4879" spans="17:25" x14ac:dyDescent="0.2">
      <c r="Q4879" s="76"/>
      <c r="S4879" s="76"/>
      <c r="T4879" s="76"/>
      <c r="U4879" s="76"/>
      <c r="V4879" s="76"/>
      <c r="X4879" s="91"/>
      <c r="Y4879" s="91"/>
    </row>
    <row r="4880" spans="17:25" x14ac:dyDescent="0.2">
      <c r="Q4880" s="76"/>
      <c r="S4880" s="76"/>
      <c r="T4880" s="76"/>
      <c r="U4880" s="76"/>
      <c r="V4880" s="76"/>
      <c r="X4880" s="91"/>
      <c r="Y4880" s="91"/>
    </row>
    <row r="4881" spans="17:25" x14ac:dyDescent="0.2">
      <c r="Q4881" s="76"/>
      <c r="S4881" s="76"/>
      <c r="T4881" s="76"/>
      <c r="U4881" s="76"/>
      <c r="V4881" s="76"/>
      <c r="X4881" s="91"/>
      <c r="Y4881" s="91"/>
    </row>
    <row r="4882" spans="17:25" x14ac:dyDescent="0.2">
      <c r="Q4882" s="76"/>
      <c r="S4882" s="76"/>
      <c r="T4882" s="76"/>
      <c r="U4882" s="76"/>
      <c r="V4882" s="76"/>
      <c r="X4882" s="91"/>
      <c r="Y4882" s="91"/>
    </row>
    <row r="4883" spans="17:25" x14ac:dyDescent="0.2">
      <c r="Q4883" s="76"/>
      <c r="S4883" s="76"/>
      <c r="T4883" s="76"/>
      <c r="U4883" s="76"/>
      <c r="V4883" s="76"/>
      <c r="X4883" s="91"/>
      <c r="Y4883" s="91"/>
    </row>
    <row r="4884" spans="17:25" x14ac:dyDescent="0.2">
      <c r="Q4884" s="76"/>
      <c r="S4884" s="76"/>
      <c r="T4884" s="76"/>
      <c r="U4884" s="76"/>
      <c r="V4884" s="76"/>
      <c r="X4884" s="91"/>
      <c r="Y4884" s="91"/>
    </row>
    <row r="4885" spans="17:25" x14ac:dyDescent="0.2">
      <c r="Q4885" s="76"/>
      <c r="S4885" s="76"/>
      <c r="T4885" s="76"/>
      <c r="U4885" s="76"/>
      <c r="V4885" s="76"/>
      <c r="X4885" s="91"/>
      <c r="Y4885" s="91"/>
    </row>
    <row r="4886" spans="17:25" x14ac:dyDescent="0.2">
      <c r="Q4886" s="76"/>
      <c r="S4886" s="76"/>
      <c r="T4886" s="76"/>
      <c r="U4886" s="76"/>
      <c r="V4886" s="76"/>
      <c r="X4886" s="91"/>
      <c r="Y4886" s="91"/>
    </row>
    <row r="4887" spans="17:25" x14ac:dyDescent="0.2">
      <c r="Q4887" s="76"/>
      <c r="S4887" s="76"/>
      <c r="T4887" s="76"/>
      <c r="U4887" s="76"/>
      <c r="V4887" s="76"/>
      <c r="X4887" s="91"/>
      <c r="Y4887" s="91"/>
    </row>
    <row r="4888" spans="17:25" x14ac:dyDescent="0.2">
      <c r="Q4888" s="76"/>
      <c r="S4888" s="76"/>
      <c r="T4888" s="76"/>
      <c r="U4888" s="76"/>
      <c r="V4888" s="76"/>
      <c r="X4888" s="91"/>
      <c r="Y4888" s="91"/>
    </row>
    <row r="4889" spans="17:25" x14ac:dyDescent="0.2">
      <c r="Q4889" s="76"/>
      <c r="S4889" s="76"/>
      <c r="T4889" s="76"/>
      <c r="U4889" s="76"/>
      <c r="V4889" s="76"/>
      <c r="X4889" s="91"/>
      <c r="Y4889" s="91"/>
    </row>
    <row r="4890" spans="17:25" x14ac:dyDescent="0.2">
      <c r="Q4890" s="76"/>
      <c r="S4890" s="76"/>
      <c r="T4890" s="76"/>
      <c r="U4890" s="76"/>
      <c r="V4890" s="76"/>
      <c r="X4890" s="91"/>
      <c r="Y4890" s="91"/>
    </row>
    <row r="4891" spans="17:25" x14ac:dyDescent="0.2">
      <c r="Q4891" s="76"/>
      <c r="S4891" s="76"/>
      <c r="T4891" s="76"/>
      <c r="U4891" s="76"/>
      <c r="V4891" s="76"/>
      <c r="X4891" s="91"/>
      <c r="Y4891" s="91"/>
    </row>
    <row r="4892" spans="17:25" x14ac:dyDescent="0.2">
      <c r="Q4892" s="76"/>
      <c r="S4892" s="76"/>
      <c r="T4892" s="76"/>
      <c r="U4892" s="76"/>
      <c r="V4892" s="76"/>
      <c r="X4892" s="91"/>
      <c r="Y4892" s="91"/>
    </row>
    <row r="4893" spans="17:25" x14ac:dyDescent="0.2">
      <c r="Q4893" s="76"/>
      <c r="S4893" s="76"/>
      <c r="T4893" s="76"/>
      <c r="U4893" s="76"/>
      <c r="V4893" s="76"/>
      <c r="X4893" s="91"/>
      <c r="Y4893" s="91"/>
    </row>
    <row r="4894" spans="17:25" x14ac:dyDescent="0.2">
      <c r="Q4894" s="76"/>
      <c r="S4894" s="76"/>
      <c r="T4894" s="76"/>
      <c r="U4894" s="76"/>
      <c r="V4894" s="76"/>
      <c r="X4894" s="91"/>
      <c r="Y4894" s="91"/>
    </row>
    <row r="4895" spans="17:25" x14ac:dyDescent="0.2">
      <c r="Q4895" s="76"/>
      <c r="S4895" s="76"/>
      <c r="T4895" s="76"/>
      <c r="U4895" s="76"/>
      <c r="V4895" s="76"/>
      <c r="X4895" s="91"/>
      <c r="Y4895" s="91"/>
    </row>
    <row r="4896" spans="17:25" x14ac:dyDescent="0.2">
      <c r="Q4896" s="76"/>
      <c r="S4896" s="76"/>
      <c r="T4896" s="76"/>
      <c r="U4896" s="76"/>
      <c r="V4896" s="76"/>
      <c r="X4896" s="91"/>
      <c r="Y4896" s="91"/>
    </row>
    <row r="4897" spans="17:25" x14ac:dyDescent="0.2">
      <c r="Q4897" s="76"/>
      <c r="S4897" s="76"/>
      <c r="T4897" s="76"/>
      <c r="U4897" s="76"/>
      <c r="V4897" s="76"/>
      <c r="X4897" s="91"/>
      <c r="Y4897" s="91"/>
    </row>
    <row r="4898" spans="17:25" x14ac:dyDescent="0.2">
      <c r="Q4898" s="76"/>
      <c r="S4898" s="76"/>
      <c r="T4898" s="76"/>
      <c r="U4898" s="76"/>
      <c r="V4898" s="76"/>
      <c r="X4898" s="91"/>
      <c r="Y4898" s="91"/>
    </row>
    <row r="4899" spans="17:25" x14ac:dyDescent="0.2">
      <c r="Q4899" s="76"/>
      <c r="S4899" s="76"/>
      <c r="T4899" s="76"/>
      <c r="U4899" s="76"/>
      <c r="V4899" s="76"/>
      <c r="X4899" s="91"/>
      <c r="Y4899" s="91"/>
    </row>
    <row r="4900" spans="17:25" x14ac:dyDescent="0.2">
      <c r="Q4900" s="76"/>
      <c r="S4900" s="76"/>
      <c r="T4900" s="76"/>
      <c r="U4900" s="76"/>
      <c r="V4900" s="76"/>
      <c r="X4900" s="91"/>
      <c r="Y4900" s="91"/>
    </row>
    <row r="4901" spans="17:25" x14ac:dyDescent="0.2">
      <c r="Q4901" s="76"/>
      <c r="S4901" s="76"/>
      <c r="T4901" s="76"/>
      <c r="U4901" s="76"/>
      <c r="V4901" s="76"/>
      <c r="X4901" s="91"/>
      <c r="Y4901" s="91"/>
    </row>
    <row r="4902" spans="17:25" x14ac:dyDescent="0.2">
      <c r="Q4902" s="76"/>
      <c r="S4902" s="76"/>
      <c r="T4902" s="76"/>
      <c r="U4902" s="76"/>
      <c r="V4902" s="76"/>
      <c r="X4902" s="91"/>
      <c r="Y4902" s="91"/>
    </row>
    <row r="4903" spans="17:25" x14ac:dyDescent="0.2">
      <c r="Q4903" s="76"/>
      <c r="S4903" s="76"/>
      <c r="T4903" s="76"/>
      <c r="U4903" s="76"/>
      <c r="V4903" s="76"/>
      <c r="X4903" s="91"/>
      <c r="Y4903" s="91"/>
    </row>
    <row r="4904" spans="17:25" x14ac:dyDescent="0.2">
      <c r="Q4904" s="76"/>
      <c r="S4904" s="76"/>
      <c r="T4904" s="76"/>
      <c r="U4904" s="76"/>
      <c r="V4904" s="76"/>
      <c r="X4904" s="91"/>
      <c r="Y4904" s="91"/>
    </row>
    <row r="4905" spans="17:25" x14ac:dyDescent="0.2">
      <c r="Q4905" s="76"/>
      <c r="S4905" s="76"/>
      <c r="T4905" s="76"/>
      <c r="U4905" s="76"/>
      <c r="V4905" s="76"/>
      <c r="X4905" s="91"/>
      <c r="Y4905" s="91"/>
    </row>
    <row r="4906" spans="17:25" x14ac:dyDescent="0.2">
      <c r="Q4906" s="76"/>
      <c r="S4906" s="76"/>
      <c r="T4906" s="76"/>
      <c r="U4906" s="76"/>
      <c r="V4906" s="76"/>
      <c r="X4906" s="91"/>
      <c r="Y4906" s="91"/>
    </row>
    <row r="4907" spans="17:25" x14ac:dyDescent="0.2">
      <c r="Q4907" s="76"/>
      <c r="S4907" s="76"/>
      <c r="T4907" s="76"/>
      <c r="U4907" s="76"/>
      <c r="V4907" s="76"/>
      <c r="X4907" s="91"/>
      <c r="Y4907" s="91"/>
    </row>
    <row r="4908" spans="17:25" x14ac:dyDescent="0.2">
      <c r="Q4908" s="76"/>
      <c r="S4908" s="76"/>
      <c r="T4908" s="76"/>
      <c r="U4908" s="76"/>
      <c r="V4908" s="76"/>
      <c r="X4908" s="91"/>
      <c r="Y4908" s="91"/>
    </row>
    <row r="4909" spans="17:25" x14ac:dyDescent="0.2">
      <c r="Q4909" s="76"/>
      <c r="S4909" s="76"/>
      <c r="T4909" s="76"/>
      <c r="U4909" s="76"/>
      <c r="V4909" s="76"/>
      <c r="X4909" s="91"/>
      <c r="Y4909" s="91"/>
    </row>
    <row r="4910" spans="17:25" x14ac:dyDescent="0.2">
      <c r="Q4910" s="76"/>
      <c r="S4910" s="76"/>
      <c r="T4910" s="76"/>
      <c r="U4910" s="76"/>
      <c r="V4910" s="76"/>
      <c r="X4910" s="91"/>
      <c r="Y4910" s="91"/>
    </row>
    <row r="4911" spans="17:25" x14ac:dyDescent="0.2">
      <c r="Q4911" s="76"/>
      <c r="S4911" s="76"/>
      <c r="T4911" s="76"/>
      <c r="U4911" s="76"/>
      <c r="V4911" s="76"/>
      <c r="X4911" s="91"/>
      <c r="Y4911" s="91"/>
    </row>
    <row r="4912" spans="17:25" x14ac:dyDescent="0.2">
      <c r="Q4912" s="76"/>
      <c r="S4912" s="76"/>
      <c r="T4912" s="76"/>
      <c r="U4912" s="76"/>
      <c r="V4912" s="76"/>
      <c r="X4912" s="91"/>
      <c r="Y4912" s="91"/>
    </row>
    <row r="4913" spans="17:25" x14ac:dyDescent="0.2">
      <c r="Q4913" s="76"/>
      <c r="S4913" s="76"/>
      <c r="T4913" s="76"/>
      <c r="U4913" s="76"/>
      <c r="V4913" s="76"/>
      <c r="X4913" s="91"/>
      <c r="Y4913" s="91"/>
    </row>
    <row r="4914" spans="17:25" x14ac:dyDescent="0.2">
      <c r="Q4914" s="76"/>
      <c r="S4914" s="76"/>
      <c r="T4914" s="76"/>
      <c r="U4914" s="76"/>
      <c r="V4914" s="76"/>
      <c r="X4914" s="91"/>
      <c r="Y4914" s="91"/>
    </row>
    <row r="4915" spans="17:25" x14ac:dyDescent="0.2">
      <c r="Q4915" s="76"/>
      <c r="S4915" s="76"/>
      <c r="T4915" s="76"/>
      <c r="U4915" s="76"/>
      <c r="V4915" s="76"/>
      <c r="X4915" s="91"/>
      <c r="Y4915" s="91"/>
    </row>
    <row r="4916" spans="17:25" x14ac:dyDescent="0.2">
      <c r="Q4916" s="76"/>
      <c r="S4916" s="76"/>
      <c r="T4916" s="76"/>
      <c r="U4916" s="76"/>
      <c r="V4916" s="76"/>
      <c r="X4916" s="91"/>
      <c r="Y4916" s="91"/>
    </row>
    <row r="4917" spans="17:25" x14ac:dyDescent="0.2">
      <c r="Q4917" s="76"/>
      <c r="S4917" s="76"/>
      <c r="T4917" s="76"/>
      <c r="U4917" s="76"/>
      <c r="V4917" s="76"/>
      <c r="X4917" s="91"/>
      <c r="Y4917" s="91"/>
    </row>
    <row r="4918" spans="17:25" x14ac:dyDescent="0.2">
      <c r="Q4918" s="76"/>
      <c r="S4918" s="76"/>
      <c r="T4918" s="76"/>
      <c r="U4918" s="76"/>
      <c r="V4918" s="76"/>
      <c r="X4918" s="91"/>
      <c r="Y4918" s="91"/>
    </row>
    <row r="4919" spans="17:25" x14ac:dyDescent="0.2">
      <c r="Q4919" s="76"/>
      <c r="S4919" s="76"/>
      <c r="T4919" s="76"/>
      <c r="U4919" s="76"/>
      <c r="V4919" s="76"/>
      <c r="X4919" s="91"/>
      <c r="Y4919" s="91"/>
    </row>
    <row r="4920" spans="17:25" x14ac:dyDescent="0.2">
      <c r="Q4920" s="76"/>
      <c r="S4920" s="76"/>
      <c r="T4920" s="76"/>
      <c r="U4920" s="76"/>
      <c r="V4920" s="76"/>
      <c r="X4920" s="91"/>
      <c r="Y4920" s="91"/>
    </row>
    <row r="4921" spans="17:25" x14ac:dyDescent="0.2">
      <c r="Q4921" s="76"/>
      <c r="S4921" s="76"/>
      <c r="T4921" s="76"/>
      <c r="U4921" s="76"/>
      <c r="V4921" s="76"/>
      <c r="X4921" s="91"/>
      <c r="Y4921" s="91"/>
    </row>
    <row r="4922" spans="17:25" x14ac:dyDescent="0.2">
      <c r="Q4922" s="76"/>
      <c r="S4922" s="76"/>
      <c r="T4922" s="76"/>
      <c r="U4922" s="76"/>
      <c r="V4922" s="76"/>
      <c r="X4922" s="91"/>
      <c r="Y4922" s="91"/>
    </row>
    <row r="4923" spans="17:25" x14ac:dyDescent="0.2">
      <c r="Q4923" s="76"/>
      <c r="S4923" s="76"/>
      <c r="T4923" s="76"/>
      <c r="U4923" s="76"/>
      <c r="V4923" s="76"/>
      <c r="X4923" s="91"/>
      <c r="Y4923" s="91"/>
    </row>
    <row r="4924" spans="17:25" x14ac:dyDescent="0.2">
      <c r="Q4924" s="76"/>
      <c r="S4924" s="76"/>
      <c r="T4924" s="76"/>
      <c r="U4924" s="76"/>
      <c r="V4924" s="76"/>
      <c r="X4924" s="91"/>
      <c r="Y4924" s="91"/>
    </row>
    <row r="4925" spans="17:25" x14ac:dyDescent="0.2">
      <c r="Q4925" s="76"/>
      <c r="S4925" s="76"/>
      <c r="T4925" s="76"/>
      <c r="U4925" s="76"/>
      <c r="V4925" s="76"/>
      <c r="X4925" s="91"/>
      <c r="Y4925" s="91"/>
    </row>
    <row r="4926" spans="17:25" x14ac:dyDescent="0.2">
      <c r="Q4926" s="76"/>
      <c r="S4926" s="76"/>
      <c r="T4926" s="76"/>
      <c r="U4926" s="76"/>
      <c r="V4926" s="76"/>
      <c r="X4926" s="91"/>
      <c r="Y4926" s="91"/>
    </row>
    <row r="4927" spans="17:25" x14ac:dyDescent="0.2">
      <c r="Q4927" s="76"/>
      <c r="S4927" s="76"/>
      <c r="T4927" s="76"/>
      <c r="U4927" s="76"/>
      <c r="V4927" s="76"/>
      <c r="X4927" s="91"/>
      <c r="Y4927" s="91"/>
    </row>
    <row r="4928" spans="17:25" x14ac:dyDescent="0.2">
      <c r="Q4928" s="76"/>
      <c r="S4928" s="76"/>
      <c r="T4928" s="76"/>
      <c r="U4928" s="76"/>
      <c r="V4928" s="76"/>
      <c r="X4928" s="91"/>
      <c r="Y4928" s="91"/>
    </row>
    <row r="4929" spans="17:25" x14ac:dyDescent="0.2">
      <c r="Q4929" s="76"/>
      <c r="S4929" s="76"/>
      <c r="T4929" s="76"/>
      <c r="U4929" s="76"/>
      <c r="V4929" s="76"/>
      <c r="X4929" s="91"/>
      <c r="Y4929" s="91"/>
    </row>
    <row r="4930" spans="17:25" x14ac:dyDescent="0.2">
      <c r="Q4930" s="76"/>
      <c r="S4930" s="76"/>
      <c r="T4930" s="76"/>
      <c r="U4930" s="76"/>
      <c r="V4930" s="76"/>
      <c r="X4930" s="91"/>
      <c r="Y4930" s="91"/>
    </row>
    <row r="4931" spans="17:25" x14ac:dyDescent="0.2">
      <c r="Q4931" s="76"/>
      <c r="S4931" s="76"/>
      <c r="T4931" s="76"/>
      <c r="U4931" s="76"/>
      <c r="V4931" s="76"/>
      <c r="X4931" s="91"/>
      <c r="Y4931" s="91"/>
    </row>
    <row r="4932" spans="17:25" x14ac:dyDescent="0.2">
      <c r="Q4932" s="76"/>
      <c r="S4932" s="76"/>
      <c r="T4932" s="76"/>
      <c r="U4932" s="76"/>
      <c r="V4932" s="76"/>
      <c r="X4932" s="91"/>
      <c r="Y4932" s="91"/>
    </row>
    <row r="4933" spans="17:25" x14ac:dyDescent="0.2">
      <c r="Q4933" s="76"/>
      <c r="S4933" s="76"/>
      <c r="T4933" s="76"/>
      <c r="U4933" s="76"/>
      <c r="V4933" s="76"/>
      <c r="X4933" s="91"/>
      <c r="Y4933" s="91"/>
    </row>
    <row r="4934" spans="17:25" x14ac:dyDescent="0.2">
      <c r="Q4934" s="76"/>
      <c r="S4934" s="76"/>
      <c r="T4934" s="76"/>
      <c r="U4934" s="76"/>
      <c r="V4934" s="76"/>
      <c r="X4934" s="91"/>
      <c r="Y4934" s="91"/>
    </row>
    <row r="4935" spans="17:25" x14ac:dyDescent="0.2">
      <c r="Q4935" s="76"/>
      <c r="S4935" s="76"/>
      <c r="T4935" s="76"/>
      <c r="U4935" s="76"/>
      <c r="V4935" s="76"/>
      <c r="X4935" s="91"/>
      <c r="Y4935" s="91"/>
    </row>
    <row r="4936" spans="17:25" x14ac:dyDescent="0.2">
      <c r="Q4936" s="76"/>
      <c r="S4936" s="76"/>
      <c r="T4936" s="76"/>
      <c r="U4936" s="76"/>
      <c r="V4936" s="76"/>
      <c r="X4936" s="91"/>
      <c r="Y4936" s="91"/>
    </row>
    <row r="4937" spans="17:25" x14ac:dyDescent="0.2">
      <c r="Q4937" s="76"/>
      <c r="S4937" s="76"/>
      <c r="T4937" s="76"/>
      <c r="U4937" s="76"/>
      <c r="V4937" s="76"/>
      <c r="X4937" s="91"/>
      <c r="Y4937" s="91"/>
    </row>
    <row r="4938" spans="17:25" x14ac:dyDescent="0.2">
      <c r="Q4938" s="76"/>
      <c r="S4938" s="76"/>
      <c r="T4938" s="76"/>
      <c r="U4938" s="76"/>
      <c r="V4938" s="76"/>
      <c r="X4938" s="91"/>
      <c r="Y4938" s="91"/>
    </row>
    <row r="4939" spans="17:25" x14ac:dyDescent="0.2">
      <c r="Q4939" s="76"/>
      <c r="S4939" s="76"/>
      <c r="T4939" s="76"/>
      <c r="U4939" s="76"/>
      <c r="V4939" s="76"/>
      <c r="X4939" s="91"/>
      <c r="Y4939" s="91"/>
    </row>
    <row r="4940" spans="17:25" x14ac:dyDescent="0.2">
      <c r="Q4940" s="76"/>
      <c r="S4940" s="76"/>
      <c r="T4940" s="76"/>
      <c r="U4940" s="76"/>
      <c r="V4940" s="76"/>
      <c r="X4940" s="91"/>
      <c r="Y4940" s="91"/>
    </row>
    <row r="4941" spans="17:25" x14ac:dyDescent="0.2">
      <c r="Q4941" s="76"/>
      <c r="S4941" s="76"/>
      <c r="T4941" s="76"/>
      <c r="U4941" s="76"/>
      <c r="V4941" s="76"/>
      <c r="X4941" s="91"/>
      <c r="Y4941" s="91"/>
    </row>
    <row r="4942" spans="17:25" x14ac:dyDescent="0.2">
      <c r="Q4942" s="76"/>
      <c r="S4942" s="76"/>
      <c r="T4942" s="76"/>
      <c r="U4942" s="76"/>
      <c r="V4942" s="76"/>
      <c r="X4942" s="91"/>
      <c r="Y4942" s="91"/>
    </row>
    <row r="4943" spans="17:25" x14ac:dyDescent="0.2">
      <c r="Q4943" s="76"/>
      <c r="S4943" s="76"/>
      <c r="T4943" s="76"/>
      <c r="U4943" s="76"/>
      <c r="V4943" s="76"/>
      <c r="X4943" s="91"/>
      <c r="Y4943" s="91"/>
    </row>
    <row r="4944" spans="17:25" x14ac:dyDescent="0.2">
      <c r="Q4944" s="76"/>
      <c r="S4944" s="76"/>
      <c r="T4944" s="76"/>
      <c r="U4944" s="76"/>
      <c r="V4944" s="76"/>
      <c r="X4944" s="91"/>
      <c r="Y4944" s="91"/>
    </row>
    <row r="4945" spans="17:25" x14ac:dyDescent="0.2">
      <c r="Q4945" s="76"/>
      <c r="S4945" s="76"/>
      <c r="T4945" s="76"/>
      <c r="U4945" s="76"/>
      <c r="V4945" s="76"/>
      <c r="X4945" s="91"/>
      <c r="Y4945" s="91"/>
    </row>
    <row r="4946" spans="17:25" x14ac:dyDescent="0.2">
      <c r="Q4946" s="76"/>
      <c r="S4946" s="76"/>
      <c r="T4946" s="76"/>
      <c r="U4946" s="76"/>
      <c r="V4946" s="76"/>
      <c r="X4946" s="91"/>
      <c r="Y4946" s="91"/>
    </row>
    <row r="4947" spans="17:25" x14ac:dyDescent="0.2">
      <c r="Q4947" s="76"/>
      <c r="S4947" s="76"/>
      <c r="T4947" s="76"/>
      <c r="U4947" s="76"/>
      <c r="V4947" s="76"/>
      <c r="X4947" s="91"/>
      <c r="Y4947" s="91"/>
    </row>
    <row r="4948" spans="17:25" x14ac:dyDescent="0.2">
      <c r="Q4948" s="76"/>
      <c r="S4948" s="76"/>
      <c r="T4948" s="76"/>
      <c r="U4948" s="76"/>
      <c r="V4948" s="76"/>
      <c r="X4948" s="91"/>
      <c r="Y4948" s="91"/>
    </row>
    <row r="4949" spans="17:25" x14ac:dyDescent="0.2">
      <c r="Q4949" s="76"/>
      <c r="S4949" s="76"/>
      <c r="T4949" s="76"/>
      <c r="U4949" s="76"/>
      <c r="V4949" s="76"/>
      <c r="X4949" s="91"/>
      <c r="Y4949" s="91"/>
    </row>
    <row r="4950" spans="17:25" x14ac:dyDescent="0.2">
      <c r="Q4950" s="76"/>
      <c r="S4950" s="76"/>
      <c r="T4950" s="76"/>
      <c r="U4950" s="76"/>
      <c r="V4950" s="76"/>
      <c r="X4950" s="91"/>
      <c r="Y4950" s="91"/>
    </row>
    <row r="4951" spans="17:25" x14ac:dyDescent="0.2">
      <c r="Q4951" s="76"/>
      <c r="S4951" s="76"/>
      <c r="T4951" s="76"/>
      <c r="U4951" s="76"/>
      <c r="V4951" s="76"/>
      <c r="X4951" s="91"/>
      <c r="Y4951" s="91"/>
    </row>
    <row r="4952" spans="17:25" x14ac:dyDescent="0.2">
      <c r="Q4952" s="76"/>
      <c r="S4952" s="76"/>
      <c r="T4952" s="76"/>
      <c r="U4952" s="76"/>
      <c r="V4952" s="76"/>
      <c r="X4952" s="91"/>
      <c r="Y4952" s="91"/>
    </row>
    <row r="4953" spans="17:25" x14ac:dyDescent="0.2">
      <c r="Q4953" s="76"/>
      <c r="S4953" s="76"/>
      <c r="T4953" s="76"/>
      <c r="U4953" s="76"/>
      <c r="V4953" s="76"/>
      <c r="X4953" s="91"/>
      <c r="Y4953" s="91"/>
    </row>
    <row r="4954" spans="17:25" x14ac:dyDescent="0.2">
      <c r="Q4954" s="76"/>
      <c r="S4954" s="76"/>
      <c r="T4954" s="76"/>
      <c r="U4954" s="76"/>
      <c r="V4954" s="76"/>
      <c r="X4954" s="91"/>
      <c r="Y4954" s="91"/>
    </row>
    <row r="4955" spans="17:25" x14ac:dyDescent="0.2">
      <c r="Q4955" s="76"/>
      <c r="S4955" s="76"/>
      <c r="T4955" s="76"/>
      <c r="U4955" s="76"/>
      <c r="V4955" s="76"/>
      <c r="X4955" s="91"/>
      <c r="Y4955" s="91"/>
    </row>
    <row r="4956" spans="17:25" x14ac:dyDescent="0.2">
      <c r="Q4956" s="76"/>
      <c r="S4956" s="76"/>
      <c r="T4956" s="76"/>
      <c r="U4956" s="76"/>
      <c r="V4956" s="76"/>
      <c r="X4956" s="91"/>
      <c r="Y4956" s="91"/>
    </row>
    <row r="4957" spans="17:25" x14ac:dyDescent="0.2">
      <c r="Q4957" s="76"/>
      <c r="S4957" s="76"/>
      <c r="T4957" s="76"/>
      <c r="U4957" s="76"/>
      <c r="V4957" s="76"/>
      <c r="X4957" s="91"/>
      <c r="Y4957" s="91"/>
    </row>
    <row r="4958" spans="17:25" x14ac:dyDescent="0.2">
      <c r="Q4958" s="76"/>
      <c r="S4958" s="76"/>
      <c r="T4958" s="76"/>
      <c r="U4958" s="76"/>
      <c r="V4958" s="76"/>
      <c r="X4958" s="91"/>
      <c r="Y4958" s="91"/>
    </row>
    <row r="4959" spans="17:25" x14ac:dyDescent="0.2">
      <c r="Q4959" s="76"/>
      <c r="S4959" s="76"/>
      <c r="T4959" s="76"/>
      <c r="U4959" s="76"/>
      <c r="V4959" s="76"/>
      <c r="X4959" s="91"/>
      <c r="Y4959" s="91"/>
    </row>
    <row r="4960" spans="17:25" x14ac:dyDescent="0.2">
      <c r="Q4960" s="76"/>
      <c r="S4960" s="76"/>
      <c r="T4960" s="76"/>
      <c r="U4960" s="76"/>
      <c r="V4960" s="76"/>
      <c r="X4960" s="91"/>
      <c r="Y4960" s="91"/>
    </row>
    <row r="4961" spans="17:25" x14ac:dyDescent="0.2">
      <c r="Q4961" s="76"/>
      <c r="S4961" s="76"/>
      <c r="T4961" s="76"/>
      <c r="U4961" s="76"/>
      <c r="V4961" s="76"/>
      <c r="X4961" s="91"/>
      <c r="Y4961" s="91"/>
    </row>
    <row r="4962" spans="17:25" x14ac:dyDescent="0.2">
      <c r="Q4962" s="76"/>
      <c r="S4962" s="76"/>
      <c r="T4962" s="76"/>
      <c r="U4962" s="76"/>
      <c r="V4962" s="76"/>
      <c r="X4962" s="91"/>
      <c r="Y4962" s="91"/>
    </row>
    <row r="4963" spans="17:25" x14ac:dyDescent="0.2">
      <c r="Q4963" s="76"/>
      <c r="S4963" s="76"/>
      <c r="T4963" s="76"/>
      <c r="U4963" s="76"/>
      <c r="V4963" s="76"/>
      <c r="X4963" s="91"/>
      <c r="Y4963" s="91"/>
    </row>
    <row r="4964" spans="17:25" x14ac:dyDescent="0.2">
      <c r="Q4964" s="76"/>
      <c r="S4964" s="76"/>
      <c r="T4964" s="76"/>
      <c r="U4964" s="76"/>
      <c r="V4964" s="76"/>
      <c r="X4964" s="91"/>
      <c r="Y4964" s="91"/>
    </row>
    <row r="4965" spans="17:25" x14ac:dyDescent="0.2">
      <c r="Q4965" s="76"/>
      <c r="S4965" s="76"/>
      <c r="T4965" s="76"/>
      <c r="U4965" s="76"/>
      <c r="V4965" s="76"/>
      <c r="X4965" s="91"/>
      <c r="Y4965" s="91"/>
    </row>
    <row r="4966" spans="17:25" x14ac:dyDescent="0.2">
      <c r="Q4966" s="76"/>
      <c r="S4966" s="76"/>
      <c r="T4966" s="76"/>
      <c r="U4966" s="76"/>
      <c r="V4966" s="76"/>
      <c r="X4966" s="91"/>
      <c r="Y4966" s="91"/>
    </row>
    <row r="4967" spans="17:25" x14ac:dyDescent="0.2">
      <c r="Q4967" s="76"/>
      <c r="S4967" s="76"/>
      <c r="T4967" s="76"/>
      <c r="U4967" s="76"/>
      <c r="V4967" s="76"/>
      <c r="X4967" s="91"/>
      <c r="Y4967" s="91"/>
    </row>
    <row r="4968" spans="17:25" x14ac:dyDescent="0.2">
      <c r="Q4968" s="76"/>
      <c r="S4968" s="76"/>
      <c r="T4968" s="76"/>
      <c r="U4968" s="76"/>
      <c r="V4968" s="76"/>
      <c r="X4968" s="91"/>
      <c r="Y4968" s="91"/>
    </row>
    <row r="4969" spans="17:25" x14ac:dyDescent="0.2">
      <c r="Q4969" s="76"/>
      <c r="S4969" s="76"/>
      <c r="T4969" s="76"/>
      <c r="U4969" s="76"/>
      <c r="V4969" s="76"/>
      <c r="X4969" s="91"/>
      <c r="Y4969" s="91"/>
    </row>
    <row r="4970" spans="17:25" x14ac:dyDescent="0.2">
      <c r="Q4970" s="76"/>
      <c r="S4970" s="76"/>
      <c r="T4970" s="76"/>
      <c r="U4970" s="76"/>
      <c r="V4970" s="76"/>
      <c r="X4970" s="91"/>
      <c r="Y4970" s="91"/>
    </row>
    <row r="4971" spans="17:25" x14ac:dyDescent="0.2">
      <c r="Q4971" s="76"/>
      <c r="S4971" s="76"/>
      <c r="T4971" s="76"/>
      <c r="U4971" s="76"/>
      <c r="V4971" s="76"/>
      <c r="X4971" s="91"/>
      <c r="Y4971" s="91"/>
    </row>
    <row r="4972" spans="17:25" x14ac:dyDescent="0.2">
      <c r="Q4972" s="76"/>
      <c r="S4972" s="76"/>
      <c r="T4972" s="76"/>
      <c r="U4972" s="76"/>
      <c r="V4972" s="76"/>
      <c r="X4972" s="91"/>
      <c r="Y4972" s="91"/>
    </row>
    <row r="4973" spans="17:25" x14ac:dyDescent="0.2">
      <c r="Q4973" s="76"/>
      <c r="S4973" s="76"/>
      <c r="T4973" s="76"/>
      <c r="U4973" s="76"/>
      <c r="V4973" s="76"/>
      <c r="X4973" s="91"/>
      <c r="Y4973" s="91"/>
    </row>
    <row r="4974" spans="17:25" x14ac:dyDescent="0.2">
      <c r="Q4974" s="76"/>
      <c r="S4974" s="76"/>
      <c r="T4974" s="76"/>
      <c r="U4974" s="76"/>
      <c r="V4974" s="76"/>
      <c r="X4974" s="91"/>
      <c r="Y4974" s="91"/>
    </row>
    <row r="4975" spans="17:25" x14ac:dyDescent="0.2">
      <c r="Q4975" s="76"/>
      <c r="S4975" s="76"/>
      <c r="T4975" s="76"/>
      <c r="U4975" s="76"/>
      <c r="V4975" s="76"/>
      <c r="X4975" s="91"/>
      <c r="Y4975" s="91"/>
    </row>
    <row r="4976" spans="17:25" x14ac:dyDescent="0.2">
      <c r="Q4976" s="76"/>
      <c r="S4976" s="76"/>
      <c r="T4976" s="76"/>
      <c r="U4976" s="76"/>
      <c r="V4976" s="76"/>
      <c r="X4976" s="91"/>
      <c r="Y4976" s="91"/>
    </row>
    <row r="4977" spans="17:25" x14ac:dyDescent="0.2">
      <c r="Q4977" s="76"/>
      <c r="S4977" s="76"/>
      <c r="T4977" s="76"/>
      <c r="U4977" s="76"/>
      <c r="V4977" s="76"/>
      <c r="X4977" s="91"/>
      <c r="Y4977" s="91"/>
    </row>
    <row r="4978" spans="17:25" x14ac:dyDescent="0.2">
      <c r="Q4978" s="76"/>
      <c r="S4978" s="76"/>
      <c r="T4978" s="76"/>
      <c r="U4978" s="76"/>
      <c r="V4978" s="76"/>
      <c r="X4978" s="91"/>
      <c r="Y4978" s="91"/>
    </row>
    <row r="4979" spans="17:25" x14ac:dyDescent="0.2">
      <c r="Q4979" s="76"/>
      <c r="S4979" s="76"/>
      <c r="T4979" s="76"/>
      <c r="U4979" s="76"/>
      <c r="V4979" s="76"/>
      <c r="X4979" s="91"/>
      <c r="Y4979" s="91"/>
    </row>
    <row r="4980" spans="17:25" x14ac:dyDescent="0.2">
      <c r="Q4980" s="76"/>
      <c r="S4980" s="76"/>
      <c r="T4980" s="76"/>
      <c r="U4980" s="76"/>
      <c r="V4980" s="76"/>
      <c r="X4980" s="91"/>
      <c r="Y4980" s="91"/>
    </row>
    <row r="4981" spans="17:25" x14ac:dyDescent="0.2">
      <c r="Q4981" s="76"/>
      <c r="S4981" s="76"/>
      <c r="T4981" s="76"/>
      <c r="U4981" s="76"/>
      <c r="V4981" s="76"/>
      <c r="X4981" s="91"/>
      <c r="Y4981" s="91"/>
    </row>
    <row r="4982" spans="17:25" x14ac:dyDescent="0.2">
      <c r="Q4982" s="76"/>
      <c r="S4982" s="76"/>
      <c r="T4982" s="76"/>
      <c r="U4982" s="76"/>
      <c r="V4982" s="76"/>
      <c r="X4982" s="91"/>
      <c r="Y4982" s="91"/>
    </row>
    <row r="4983" spans="17:25" x14ac:dyDescent="0.2">
      <c r="Q4983" s="76"/>
      <c r="S4983" s="76"/>
      <c r="T4983" s="76"/>
      <c r="U4983" s="76"/>
      <c r="V4983" s="76"/>
      <c r="X4983" s="91"/>
      <c r="Y4983" s="91"/>
    </row>
    <row r="4984" spans="17:25" x14ac:dyDescent="0.2">
      <c r="Q4984" s="76"/>
      <c r="S4984" s="76"/>
      <c r="T4984" s="76"/>
      <c r="U4984" s="76"/>
      <c r="V4984" s="76"/>
      <c r="X4984" s="91"/>
      <c r="Y4984" s="91"/>
    </row>
    <row r="4985" spans="17:25" x14ac:dyDescent="0.2">
      <c r="Q4985" s="76"/>
      <c r="S4985" s="76"/>
      <c r="T4985" s="76"/>
      <c r="U4985" s="76"/>
      <c r="V4985" s="76"/>
      <c r="X4985" s="91"/>
      <c r="Y4985" s="91"/>
    </row>
    <row r="4986" spans="17:25" x14ac:dyDescent="0.2">
      <c r="Q4986" s="76"/>
      <c r="S4986" s="76"/>
      <c r="T4986" s="76"/>
      <c r="U4986" s="76"/>
      <c r="V4986" s="76"/>
      <c r="X4986" s="91"/>
      <c r="Y4986" s="91"/>
    </row>
    <row r="4987" spans="17:25" x14ac:dyDescent="0.2">
      <c r="Q4987" s="76"/>
      <c r="S4987" s="76"/>
      <c r="T4987" s="76"/>
      <c r="U4987" s="76"/>
      <c r="V4987" s="76"/>
      <c r="X4987" s="91"/>
      <c r="Y4987" s="91"/>
    </row>
    <row r="4988" spans="17:25" x14ac:dyDescent="0.2">
      <c r="Q4988" s="76"/>
      <c r="S4988" s="76"/>
      <c r="T4988" s="76"/>
      <c r="U4988" s="76"/>
      <c r="V4988" s="76"/>
      <c r="X4988" s="91"/>
      <c r="Y4988" s="91"/>
    </row>
    <row r="4989" spans="17:25" x14ac:dyDescent="0.2">
      <c r="Q4989" s="76"/>
      <c r="S4989" s="76"/>
      <c r="T4989" s="76"/>
      <c r="U4989" s="76"/>
      <c r="V4989" s="76"/>
      <c r="X4989" s="91"/>
      <c r="Y4989" s="91"/>
    </row>
    <row r="4990" spans="17:25" x14ac:dyDescent="0.2">
      <c r="Q4990" s="76"/>
      <c r="S4990" s="76"/>
      <c r="T4990" s="76"/>
      <c r="U4990" s="76"/>
      <c r="V4990" s="76"/>
      <c r="X4990" s="91"/>
      <c r="Y4990" s="91"/>
    </row>
    <row r="4991" spans="17:25" x14ac:dyDescent="0.2">
      <c r="Q4991" s="76"/>
      <c r="S4991" s="76"/>
      <c r="T4991" s="76"/>
      <c r="U4991" s="76"/>
      <c r="V4991" s="76"/>
      <c r="X4991" s="91"/>
      <c r="Y4991" s="91"/>
    </row>
    <row r="4992" spans="17:25" x14ac:dyDescent="0.2">
      <c r="Q4992" s="76"/>
      <c r="S4992" s="76"/>
      <c r="T4992" s="76"/>
      <c r="U4992" s="76"/>
      <c r="V4992" s="76"/>
      <c r="X4992" s="91"/>
      <c r="Y4992" s="91"/>
    </row>
    <row r="4993" spans="17:25" x14ac:dyDescent="0.2">
      <c r="Q4993" s="76"/>
      <c r="S4993" s="76"/>
      <c r="T4993" s="76"/>
      <c r="U4993" s="76"/>
      <c r="V4993" s="76"/>
      <c r="X4993" s="91"/>
      <c r="Y4993" s="91"/>
    </row>
    <row r="4994" spans="17:25" x14ac:dyDescent="0.2">
      <c r="Q4994" s="76"/>
      <c r="S4994" s="76"/>
      <c r="T4994" s="76"/>
      <c r="U4994" s="76"/>
      <c r="V4994" s="76"/>
      <c r="X4994" s="91"/>
      <c r="Y4994" s="91"/>
    </row>
    <row r="4995" spans="17:25" x14ac:dyDescent="0.2">
      <c r="Q4995" s="76"/>
      <c r="S4995" s="76"/>
      <c r="T4995" s="76"/>
      <c r="U4995" s="76"/>
      <c r="V4995" s="76"/>
      <c r="X4995" s="91"/>
      <c r="Y4995" s="91"/>
    </row>
    <row r="4996" spans="17:25" x14ac:dyDescent="0.2">
      <c r="Q4996" s="76"/>
      <c r="S4996" s="76"/>
      <c r="T4996" s="76"/>
      <c r="U4996" s="76"/>
      <c r="V4996" s="76"/>
      <c r="X4996" s="91"/>
      <c r="Y4996" s="91"/>
    </row>
    <row r="4997" spans="17:25" x14ac:dyDescent="0.2">
      <c r="Q4997" s="76"/>
      <c r="S4997" s="76"/>
      <c r="T4997" s="76"/>
      <c r="U4997" s="76"/>
      <c r="V4997" s="76"/>
      <c r="X4997" s="91"/>
      <c r="Y4997" s="91"/>
    </row>
    <row r="4998" spans="17:25" x14ac:dyDescent="0.2">
      <c r="Q4998" s="76"/>
      <c r="S4998" s="76"/>
      <c r="T4998" s="76"/>
      <c r="U4998" s="76"/>
      <c r="V4998" s="76"/>
      <c r="X4998" s="91"/>
      <c r="Y4998" s="91"/>
    </row>
    <row r="4999" spans="17:25" x14ac:dyDescent="0.2">
      <c r="Q4999" s="76"/>
      <c r="S4999" s="76"/>
      <c r="T4999" s="76"/>
      <c r="U4999" s="76"/>
      <c r="V4999" s="76"/>
      <c r="X4999" s="91"/>
      <c r="Y4999" s="91"/>
    </row>
    <row r="5000" spans="17:25" x14ac:dyDescent="0.2">
      <c r="Q5000" s="76"/>
      <c r="S5000" s="76"/>
      <c r="T5000" s="76"/>
      <c r="U5000" s="76"/>
      <c r="V5000" s="76"/>
      <c r="X5000" s="91"/>
      <c r="Y5000" s="91"/>
    </row>
    <row r="5001" spans="17:25" x14ac:dyDescent="0.2">
      <c r="Q5001" s="76"/>
      <c r="S5001" s="76"/>
      <c r="T5001" s="76"/>
      <c r="U5001" s="76"/>
      <c r="V5001" s="76"/>
      <c r="X5001" s="91"/>
      <c r="Y5001" s="91"/>
    </row>
    <row r="5002" spans="17:25" x14ac:dyDescent="0.2">
      <c r="Q5002" s="76"/>
      <c r="S5002" s="76"/>
      <c r="T5002" s="76"/>
      <c r="U5002" s="76"/>
      <c r="V5002" s="76"/>
      <c r="X5002" s="91"/>
      <c r="Y5002" s="91"/>
    </row>
    <row r="5003" spans="17:25" x14ac:dyDescent="0.2">
      <c r="Q5003" s="76"/>
      <c r="S5003" s="76"/>
      <c r="T5003" s="76"/>
      <c r="U5003" s="76"/>
      <c r="V5003" s="76"/>
      <c r="X5003" s="91"/>
      <c r="Y5003" s="91"/>
    </row>
    <row r="5004" spans="17:25" x14ac:dyDescent="0.2">
      <c r="Q5004" s="76"/>
      <c r="S5004" s="76"/>
      <c r="T5004" s="76"/>
      <c r="U5004" s="76"/>
      <c r="V5004" s="76"/>
      <c r="X5004" s="91"/>
      <c r="Y5004" s="91"/>
    </row>
    <row r="5005" spans="17:25" x14ac:dyDescent="0.2">
      <c r="Q5005" s="76"/>
      <c r="S5005" s="76"/>
      <c r="T5005" s="76"/>
      <c r="U5005" s="76"/>
      <c r="V5005" s="76"/>
      <c r="X5005" s="91"/>
      <c r="Y5005" s="91"/>
    </row>
    <row r="5006" spans="17:25" x14ac:dyDescent="0.2">
      <c r="Q5006" s="76"/>
      <c r="S5006" s="76"/>
      <c r="T5006" s="76"/>
      <c r="U5006" s="76"/>
      <c r="V5006" s="76"/>
      <c r="X5006" s="91"/>
      <c r="Y5006" s="91"/>
    </row>
    <row r="5007" spans="17:25" x14ac:dyDescent="0.2">
      <c r="Q5007" s="76"/>
      <c r="S5007" s="76"/>
      <c r="T5007" s="76"/>
      <c r="U5007" s="76"/>
      <c r="V5007" s="76"/>
      <c r="X5007" s="91"/>
      <c r="Y5007" s="91"/>
    </row>
    <row r="5008" spans="17:25" x14ac:dyDescent="0.2">
      <c r="Q5008" s="76"/>
      <c r="S5008" s="76"/>
      <c r="T5008" s="76"/>
      <c r="U5008" s="76"/>
      <c r="V5008" s="76"/>
      <c r="X5008" s="91"/>
      <c r="Y5008" s="91"/>
    </row>
    <row r="5009" spans="17:25" x14ac:dyDescent="0.2">
      <c r="Q5009" s="76"/>
      <c r="S5009" s="76"/>
      <c r="T5009" s="76"/>
      <c r="U5009" s="76"/>
      <c r="V5009" s="76"/>
      <c r="X5009" s="91"/>
      <c r="Y5009" s="91"/>
    </row>
    <row r="5010" spans="17:25" x14ac:dyDescent="0.2">
      <c r="Q5010" s="76"/>
      <c r="S5010" s="76"/>
      <c r="T5010" s="76"/>
      <c r="U5010" s="76"/>
      <c r="V5010" s="76"/>
      <c r="X5010" s="91"/>
      <c r="Y5010" s="91"/>
    </row>
    <row r="5011" spans="17:25" x14ac:dyDescent="0.2">
      <c r="Q5011" s="76"/>
      <c r="S5011" s="76"/>
      <c r="T5011" s="76"/>
      <c r="U5011" s="76"/>
      <c r="V5011" s="76"/>
      <c r="X5011" s="91"/>
      <c r="Y5011" s="91"/>
    </row>
    <row r="5012" spans="17:25" x14ac:dyDescent="0.2">
      <c r="Q5012" s="76"/>
      <c r="S5012" s="76"/>
      <c r="T5012" s="76"/>
      <c r="U5012" s="76"/>
      <c r="V5012" s="76"/>
      <c r="X5012" s="91"/>
      <c r="Y5012" s="91"/>
    </row>
    <row r="5013" spans="17:25" x14ac:dyDescent="0.2">
      <c r="Q5013" s="76"/>
      <c r="S5013" s="76"/>
      <c r="T5013" s="76"/>
      <c r="U5013" s="76"/>
      <c r="V5013" s="76"/>
      <c r="X5013" s="91"/>
      <c r="Y5013" s="91"/>
    </row>
    <row r="5014" spans="17:25" x14ac:dyDescent="0.2">
      <c r="Q5014" s="76"/>
      <c r="S5014" s="76"/>
      <c r="T5014" s="76"/>
      <c r="U5014" s="76"/>
      <c r="V5014" s="76"/>
      <c r="X5014" s="91"/>
      <c r="Y5014" s="91"/>
    </row>
    <row r="5015" spans="17:25" x14ac:dyDescent="0.2">
      <c r="Q5015" s="76"/>
      <c r="S5015" s="76"/>
      <c r="T5015" s="76"/>
      <c r="U5015" s="76"/>
      <c r="V5015" s="76"/>
      <c r="X5015" s="91"/>
      <c r="Y5015" s="91"/>
    </row>
    <row r="5016" spans="17:25" x14ac:dyDescent="0.2">
      <c r="Q5016" s="76"/>
      <c r="S5016" s="76"/>
      <c r="T5016" s="76"/>
      <c r="U5016" s="76"/>
      <c r="V5016" s="76"/>
      <c r="X5016" s="91"/>
      <c r="Y5016" s="91"/>
    </row>
    <row r="5017" spans="17:25" x14ac:dyDescent="0.2">
      <c r="Q5017" s="76"/>
      <c r="S5017" s="76"/>
      <c r="T5017" s="76"/>
      <c r="U5017" s="76"/>
      <c r="V5017" s="76"/>
      <c r="X5017" s="91"/>
      <c r="Y5017" s="91"/>
    </row>
    <row r="5018" spans="17:25" x14ac:dyDescent="0.2">
      <c r="Q5018" s="76"/>
      <c r="S5018" s="76"/>
      <c r="T5018" s="76"/>
      <c r="U5018" s="76"/>
      <c r="V5018" s="76"/>
      <c r="X5018" s="91"/>
      <c r="Y5018" s="91"/>
    </row>
    <row r="5019" spans="17:25" x14ac:dyDescent="0.2">
      <c r="Q5019" s="76"/>
      <c r="S5019" s="76"/>
      <c r="T5019" s="76"/>
      <c r="U5019" s="76"/>
      <c r="V5019" s="76"/>
      <c r="X5019" s="91"/>
      <c r="Y5019" s="91"/>
    </row>
    <row r="5020" spans="17:25" x14ac:dyDescent="0.2">
      <c r="Q5020" s="76"/>
      <c r="S5020" s="76"/>
      <c r="T5020" s="76"/>
      <c r="U5020" s="76"/>
      <c r="V5020" s="76"/>
      <c r="X5020" s="91"/>
      <c r="Y5020" s="91"/>
    </row>
    <row r="5021" spans="17:25" x14ac:dyDescent="0.2">
      <c r="Q5021" s="76"/>
      <c r="S5021" s="76"/>
      <c r="T5021" s="76"/>
      <c r="U5021" s="76"/>
      <c r="V5021" s="76"/>
      <c r="X5021" s="91"/>
      <c r="Y5021" s="91"/>
    </row>
    <row r="5022" spans="17:25" x14ac:dyDescent="0.2">
      <c r="Q5022" s="76"/>
      <c r="S5022" s="76"/>
      <c r="T5022" s="76"/>
      <c r="U5022" s="76"/>
      <c r="V5022" s="76"/>
      <c r="X5022" s="91"/>
      <c r="Y5022" s="91"/>
    </row>
    <row r="5023" spans="17:25" x14ac:dyDescent="0.2">
      <c r="Q5023" s="76"/>
      <c r="S5023" s="76"/>
      <c r="T5023" s="76"/>
      <c r="U5023" s="76"/>
      <c r="V5023" s="76"/>
      <c r="X5023" s="91"/>
      <c r="Y5023" s="91"/>
    </row>
    <row r="5024" spans="17:25" x14ac:dyDescent="0.2">
      <c r="Q5024" s="76"/>
      <c r="S5024" s="76"/>
      <c r="T5024" s="76"/>
      <c r="U5024" s="76"/>
      <c r="V5024" s="76"/>
      <c r="X5024" s="91"/>
      <c r="Y5024" s="91"/>
    </row>
    <row r="5025" spans="17:25" x14ac:dyDescent="0.2">
      <c r="Q5025" s="76"/>
      <c r="S5025" s="76"/>
      <c r="T5025" s="76"/>
      <c r="U5025" s="76"/>
      <c r="V5025" s="76"/>
      <c r="X5025" s="91"/>
      <c r="Y5025" s="91"/>
    </row>
    <row r="5026" spans="17:25" x14ac:dyDescent="0.2">
      <c r="Q5026" s="76"/>
      <c r="S5026" s="76"/>
      <c r="T5026" s="76"/>
      <c r="U5026" s="76"/>
      <c r="V5026" s="76"/>
      <c r="X5026" s="91"/>
      <c r="Y5026" s="91"/>
    </row>
    <row r="5027" spans="17:25" x14ac:dyDescent="0.2">
      <c r="Q5027" s="76"/>
      <c r="S5027" s="76"/>
      <c r="T5027" s="76"/>
      <c r="U5027" s="76"/>
      <c r="V5027" s="76"/>
      <c r="X5027" s="91"/>
      <c r="Y5027" s="91"/>
    </row>
    <row r="5028" spans="17:25" x14ac:dyDescent="0.2">
      <c r="Q5028" s="76"/>
      <c r="S5028" s="76"/>
      <c r="T5028" s="76"/>
      <c r="U5028" s="76"/>
      <c r="V5028" s="76"/>
      <c r="X5028" s="91"/>
      <c r="Y5028" s="91"/>
    </row>
    <row r="5029" spans="17:25" x14ac:dyDescent="0.2">
      <c r="Q5029" s="76"/>
      <c r="S5029" s="76"/>
      <c r="T5029" s="76"/>
      <c r="U5029" s="76"/>
      <c r="V5029" s="76"/>
      <c r="X5029" s="91"/>
      <c r="Y5029" s="91"/>
    </row>
    <row r="5030" spans="17:25" x14ac:dyDescent="0.2">
      <c r="Q5030" s="76"/>
      <c r="S5030" s="76"/>
      <c r="T5030" s="76"/>
      <c r="U5030" s="76"/>
      <c r="V5030" s="76"/>
      <c r="X5030" s="91"/>
      <c r="Y5030" s="91"/>
    </row>
    <row r="5031" spans="17:25" x14ac:dyDescent="0.2">
      <c r="Q5031" s="76"/>
      <c r="S5031" s="76"/>
      <c r="T5031" s="76"/>
      <c r="U5031" s="76"/>
      <c r="V5031" s="76"/>
      <c r="X5031" s="91"/>
      <c r="Y5031" s="91"/>
    </row>
    <row r="5032" spans="17:25" x14ac:dyDescent="0.2">
      <c r="Q5032" s="76"/>
      <c r="S5032" s="76"/>
      <c r="T5032" s="76"/>
      <c r="U5032" s="76"/>
      <c r="V5032" s="76"/>
      <c r="X5032" s="91"/>
      <c r="Y5032" s="91"/>
    </row>
    <row r="5033" spans="17:25" x14ac:dyDescent="0.2">
      <c r="Q5033" s="76"/>
      <c r="S5033" s="76"/>
      <c r="T5033" s="76"/>
      <c r="U5033" s="76"/>
      <c r="V5033" s="76"/>
      <c r="X5033" s="91"/>
      <c r="Y5033" s="91"/>
    </row>
    <row r="5034" spans="17:25" x14ac:dyDescent="0.2">
      <c r="Q5034" s="76"/>
      <c r="S5034" s="76"/>
      <c r="T5034" s="76"/>
      <c r="U5034" s="76"/>
      <c r="V5034" s="76"/>
      <c r="X5034" s="91"/>
      <c r="Y5034" s="91"/>
    </row>
    <row r="5035" spans="17:25" x14ac:dyDescent="0.2">
      <c r="Q5035" s="76"/>
      <c r="S5035" s="76"/>
      <c r="T5035" s="76"/>
      <c r="U5035" s="76"/>
      <c r="V5035" s="76"/>
      <c r="X5035" s="91"/>
      <c r="Y5035" s="91"/>
    </row>
    <row r="5036" spans="17:25" x14ac:dyDescent="0.2">
      <c r="Q5036" s="76"/>
      <c r="S5036" s="76"/>
      <c r="T5036" s="76"/>
      <c r="U5036" s="76"/>
      <c r="V5036" s="76"/>
      <c r="X5036" s="91"/>
      <c r="Y5036" s="91"/>
    </row>
    <row r="5037" spans="17:25" x14ac:dyDescent="0.2">
      <c r="Q5037" s="76"/>
      <c r="S5037" s="76"/>
      <c r="T5037" s="76"/>
      <c r="U5037" s="76"/>
      <c r="V5037" s="76"/>
      <c r="X5037" s="91"/>
      <c r="Y5037" s="91"/>
    </row>
    <row r="5038" spans="17:25" x14ac:dyDescent="0.2">
      <c r="Q5038" s="76"/>
      <c r="S5038" s="76"/>
      <c r="T5038" s="76"/>
      <c r="U5038" s="76"/>
      <c r="V5038" s="76"/>
      <c r="X5038" s="91"/>
      <c r="Y5038" s="91"/>
    </row>
    <row r="5039" spans="17:25" x14ac:dyDescent="0.2">
      <c r="Q5039" s="76"/>
      <c r="S5039" s="76"/>
      <c r="T5039" s="76"/>
      <c r="U5039" s="76"/>
      <c r="V5039" s="76"/>
      <c r="X5039" s="91"/>
      <c r="Y5039" s="91"/>
    </row>
    <row r="5040" spans="17:25" x14ac:dyDescent="0.2">
      <c r="Q5040" s="76"/>
      <c r="S5040" s="76"/>
      <c r="T5040" s="76"/>
      <c r="U5040" s="76"/>
      <c r="V5040" s="76"/>
      <c r="X5040" s="91"/>
      <c r="Y5040" s="91"/>
    </row>
    <row r="5041" spans="17:25" x14ac:dyDescent="0.2">
      <c r="Q5041" s="76"/>
      <c r="S5041" s="76"/>
      <c r="T5041" s="76"/>
      <c r="U5041" s="76"/>
      <c r="V5041" s="76"/>
      <c r="X5041" s="91"/>
      <c r="Y5041" s="91"/>
    </row>
    <row r="5042" spans="17:25" x14ac:dyDescent="0.2">
      <c r="Q5042" s="76"/>
      <c r="S5042" s="76"/>
      <c r="T5042" s="76"/>
      <c r="U5042" s="76"/>
      <c r="V5042" s="76"/>
      <c r="X5042" s="91"/>
      <c r="Y5042" s="91"/>
    </row>
    <row r="5043" spans="17:25" x14ac:dyDescent="0.2">
      <c r="Q5043" s="76"/>
      <c r="S5043" s="76"/>
      <c r="T5043" s="76"/>
      <c r="U5043" s="76"/>
      <c r="V5043" s="76"/>
      <c r="X5043" s="91"/>
      <c r="Y5043" s="91"/>
    </row>
    <row r="5044" spans="17:25" x14ac:dyDescent="0.2">
      <c r="Q5044" s="76"/>
      <c r="S5044" s="76"/>
      <c r="T5044" s="76"/>
      <c r="U5044" s="76"/>
      <c r="V5044" s="76"/>
      <c r="X5044" s="91"/>
      <c r="Y5044" s="91"/>
    </row>
    <row r="5045" spans="17:25" x14ac:dyDescent="0.2">
      <c r="Q5045" s="76"/>
      <c r="S5045" s="76"/>
      <c r="T5045" s="76"/>
      <c r="U5045" s="76"/>
      <c r="V5045" s="76"/>
      <c r="X5045" s="91"/>
      <c r="Y5045" s="91"/>
    </row>
    <row r="5046" spans="17:25" x14ac:dyDescent="0.2">
      <c r="Q5046" s="76"/>
      <c r="S5046" s="76"/>
      <c r="T5046" s="76"/>
      <c r="U5046" s="76"/>
      <c r="V5046" s="76"/>
      <c r="X5046" s="91"/>
      <c r="Y5046" s="91"/>
    </row>
    <row r="5047" spans="17:25" x14ac:dyDescent="0.2">
      <c r="Q5047" s="76"/>
      <c r="S5047" s="76"/>
      <c r="T5047" s="76"/>
      <c r="U5047" s="76"/>
      <c r="V5047" s="76"/>
      <c r="X5047" s="91"/>
      <c r="Y5047" s="91"/>
    </row>
    <row r="5048" spans="17:25" x14ac:dyDescent="0.2">
      <c r="Q5048" s="76"/>
      <c r="S5048" s="76"/>
      <c r="T5048" s="76"/>
      <c r="U5048" s="76"/>
      <c r="V5048" s="76"/>
      <c r="X5048" s="91"/>
      <c r="Y5048" s="91"/>
    </row>
    <row r="5049" spans="17:25" x14ac:dyDescent="0.2">
      <c r="Q5049" s="76"/>
      <c r="S5049" s="76"/>
      <c r="T5049" s="76"/>
      <c r="U5049" s="76"/>
      <c r="V5049" s="76"/>
      <c r="X5049" s="91"/>
      <c r="Y5049" s="91"/>
    </row>
    <row r="5050" spans="17:25" x14ac:dyDescent="0.2">
      <c r="Q5050" s="76"/>
      <c r="S5050" s="76"/>
      <c r="T5050" s="76"/>
      <c r="U5050" s="76"/>
      <c r="V5050" s="76"/>
      <c r="X5050" s="91"/>
      <c r="Y5050" s="91"/>
    </row>
    <row r="5051" spans="17:25" x14ac:dyDescent="0.2">
      <c r="Q5051" s="76"/>
      <c r="S5051" s="76"/>
      <c r="T5051" s="76"/>
      <c r="U5051" s="76"/>
      <c r="V5051" s="76"/>
      <c r="X5051" s="91"/>
      <c r="Y5051" s="91"/>
    </row>
    <row r="5052" spans="17:25" x14ac:dyDescent="0.2">
      <c r="Q5052" s="76"/>
      <c r="S5052" s="76"/>
      <c r="T5052" s="76"/>
      <c r="U5052" s="76"/>
      <c r="V5052" s="76"/>
      <c r="X5052" s="91"/>
      <c r="Y5052" s="91"/>
    </row>
    <row r="5053" spans="17:25" x14ac:dyDescent="0.2">
      <c r="Q5053" s="76"/>
      <c r="S5053" s="76"/>
      <c r="T5053" s="76"/>
      <c r="U5053" s="76"/>
      <c r="V5053" s="76"/>
      <c r="X5053" s="91"/>
      <c r="Y5053" s="91"/>
    </row>
    <row r="5054" spans="17:25" x14ac:dyDescent="0.2">
      <c r="Q5054" s="76"/>
      <c r="S5054" s="76"/>
      <c r="T5054" s="76"/>
      <c r="U5054" s="76"/>
      <c r="V5054" s="76"/>
      <c r="X5054" s="91"/>
      <c r="Y5054" s="91"/>
    </row>
    <row r="5055" spans="17:25" x14ac:dyDescent="0.2">
      <c r="Q5055" s="76"/>
      <c r="S5055" s="76"/>
      <c r="T5055" s="76"/>
      <c r="U5055" s="76"/>
      <c r="V5055" s="76"/>
      <c r="X5055" s="91"/>
      <c r="Y5055" s="91"/>
    </row>
    <row r="5056" spans="17:25" x14ac:dyDescent="0.2">
      <c r="Q5056" s="76"/>
      <c r="S5056" s="76"/>
      <c r="T5056" s="76"/>
      <c r="U5056" s="76"/>
      <c r="V5056" s="76"/>
      <c r="X5056" s="91"/>
      <c r="Y5056" s="91"/>
    </row>
    <row r="5057" spans="17:25" x14ac:dyDescent="0.2">
      <c r="Q5057" s="76"/>
      <c r="S5057" s="76"/>
      <c r="T5057" s="76"/>
      <c r="U5057" s="76"/>
      <c r="V5057" s="76"/>
      <c r="X5057" s="91"/>
      <c r="Y5057" s="91"/>
    </row>
    <row r="5058" spans="17:25" x14ac:dyDescent="0.2">
      <c r="Q5058" s="76"/>
      <c r="S5058" s="76"/>
      <c r="T5058" s="76"/>
      <c r="U5058" s="76"/>
      <c r="V5058" s="76"/>
      <c r="X5058" s="91"/>
      <c r="Y5058" s="91"/>
    </row>
    <row r="5059" spans="17:25" x14ac:dyDescent="0.2">
      <c r="Q5059" s="76"/>
      <c r="S5059" s="76"/>
      <c r="T5059" s="76"/>
      <c r="U5059" s="76"/>
      <c r="V5059" s="76"/>
      <c r="X5059" s="91"/>
      <c r="Y5059" s="91"/>
    </row>
    <row r="5060" spans="17:25" x14ac:dyDescent="0.2">
      <c r="Q5060" s="76"/>
      <c r="S5060" s="76"/>
      <c r="T5060" s="76"/>
      <c r="U5060" s="76"/>
      <c r="V5060" s="76"/>
      <c r="X5060" s="91"/>
      <c r="Y5060" s="91"/>
    </row>
    <row r="5061" spans="17:25" x14ac:dyDescent="0.2">
      <c r="Q5061" s="76"/>
      <c r="S5061" s="76"/>
      <c r="T5061" s="76"/>
      <c r="U5061" s="76"/>
      <c r="V5061" s="76"/>
      <c r="X5061" s="91"/>
      <c r="Y5061" s="91"/>
    </row>
    <row r="5062" spans="17:25" x14ac:dyDescent="0.2">
      <c r="Q5062" s="76"/>
      <c r="S5062" s="76"/>
      <c r="T5062" s="76"/>
      <c r="U5062" s="76"/>
      <c r="V5062" s="76"/>
      <c r="X5062" s="91"/>
      <c r="Y5062" s="91"/>
    </row>
    <row r="5063" spans="17:25" x14ac:dyDescent="0.2">
      <c r="Q5063" s="76"/>
      <c r="S5063" s="76"/>
      <c r="T5063" s="76"/>
      <c r="U5063" s="76"/>
      <c r="V5063" s="76"/>
      <c r="X5063" s="91"/>
      <c r="Y5063" s="91"/>
    </row>
    <row r="5064" spans="17:25" x14ac:dyDescent="0.2">
      <c r="Q5064" s="76"/>
      <c r="S5064" s="76"/>
      <c r="T5064" s="76"/>
      <c r="U5064" s="76"/>
      <c r="V5064" s="76"/>
      <c r="X5064" s="91"/>
      <c r="Y5064" s="91"/>
    </row>
    <row r="5065" spans="17:25" x14ac:dyDescent="0.2">
      <c r="Q5065" s="76"/>
      <c r="S5065" s="76"/>
      <c r="T5065" s="76"/>
      <c r="U5065" s="76"/>
      <c r="V5065" s="76"/>
      <c r="X5065" s="91"/>
      <c r="Y5065" s="91"/>
    </row>
    <row r="5066" spans="17:25" x14ac:dyDescent="0.2">
      <c r="Q5066" s="76"/>
      <c r="S5066" s="76"/>
      <c r="T5066" s="76"/>
      <c r="U5066" s="76"/>
      <c r="V5066" s="76"/>
      <c r="X5066" s="91"/>
      <c r="Y5066" s="91"/>
    </row>
    <row r="5067" spans="17:25" x14ac:dyDescent="0.2">
      <c r="Q5067" s="76"/>
      <c r="S5067" s="76"/>
      <c r="T5067" s="76"/>
      <c r="U5067" s="76"/>
      <c r="V5067" s="76"/>
      <c r="X5067" s="91"/>
      <c r="Y5067" s="91"/>
    </row>
    <row r="5068" spans="17:25" x14ac:dyDescent="0.2">
      <c r="Q5068" s="76"/>
      <c r="S5068" s="76"/>
      <c r="T5068" s="76"/>
      <c r="U5068" s="76"/>
      <c r="V5068" s="76"/>
      <c r="X5068" s="91"/>
      <c r="Y5068" s="91"/>
    </row>
    <row r="5069" spans="17:25" x14ac:dyDescent="0.2">
      <c r="Q5069" s="76"/>
      <c r="S5069" s="76"/>
      <c r="T5069" s="76"/>
      <c r="U5069" s="76"/>
      <c r="V5069" s="76"/>
      <c r="X5069" s="91"/>
      <c r="Y5069" s="91"/>
    </row>
    <row r="5070" spans="17:25" x14ac:dyDescent="0.2">
      <c r="Q5070" s="76"/>
      <c r="S5070" s="76"/>
      <c r="T5070" s="76"/>
      <c r="U5070" s="76"/>
      <c r="V5070" s="76"/>
      <c r="X5070" s="91"/>
      <c r="Y5070" s="91"/>
    </row>
    <row r="5071" spans="17:25" x14ac:dyDescent="0.2">
      <c r="Q5071" s="76"/>
      <c r="S5071" s="76"/>
      <c r="T5071" s="76"/>
      <c r="U5071" s="76"/>
      <c r="V5071" s="76"/>
      <c r="X5071" s="91"/>
      <c r="Y5071" s="91"/>
    </row>
    <row r="5072" spans="17:25" x14ac:dyDescent="0.2">
      <c r="Q5072" s="76"/>
      <c r="S5072" s="76"/>
      <c r="T5072" s="76"/>
      <c r="U5072" s="76"/>
      <c r="V5072" s="76"/>
      <c r="X5072" s="91"/>
      <c r="Y5072" s="91"/>
    </row>
    <row r="5073" spans="17:25" x14ac:dyDescent="0.2">
      <c r="Q5073" s="76"/>
      <c r="S5073" s="76"/>
      <c r="T5073" s="76"/>
      <c r="U5073" s="76"/>
      <c r="V5073" s="76"/>
      <c r="X5073" s="91"/>
      <c r="Y5073" s="91"/>
    </row>
    <row r="5074" spans="17:25" x14ac:dyDescent="0.2">
      <c r="Q5074" s="76"/>
      <c r="S5074" s="76"/>
      <c r="T5074" s="76"/>
      <c r="U5074" s="76"/>
      <c r="V5074" s="76"/>
      <c r="X5074" s="91"/>
      <c r="Y5074" s="91"/>
    </row>
    <row r="5075" spans="17:25" x14ac:dyDescent="0.2">
      <c r="Q5075" s="76"/>
      <c r="S5075" s="76"/>
      <c r="T5075" s="76"/>
      <c r="U5075" s="76"/>
      <c r="V5075" s="76"/>
      <c r="X5075" s="91"/>
      <c r="Y5075" s="91"/>
    </row>
    <row r="5076" spans="17:25" x14ac:dyDescent="0.2">
      <c r="Q5076" s="76"/>
      <c r="S5076" s="76"/>
      <c r="T5076" s="76"/>
      <c r="U5076" s="76"/>
      <c r="V5076" s="76"/>
      <c r="X5076" s="91"/>
      <c r="Y5076" s="91"/>
    </row>
    <row r="5077" spans="17:25" x14ac:dyDescent="0.2">
      <c r="Q5077" s="76"/>
      <c r="S5077" s="76"/>
      <c r="T5077" s="76"/>
      <c r="U5077" s="76"/>
      <c r="V5077" s="76"/>
      <c r="X5077" s="91"/>
      <c r="Y5077" s="91"/>
    </row>
    <row r="5078" spans="17:25" x14ac:dyDescent="0.2">
      <c r="Q5078" s="76"/>
      <c r="S5078" s="76"/>
      <c r="T5078" s="76"/>
      <c r="U5078" s="76"/>
      <c r="V5078" s="76"/>
      <c r="X5078" s="91"/>
      <c r="Y5078" s="91"/>
    </row>
    <row r="5079" spans="17:25" x14ac:dyDescent="0.2">
      <c r="Q5079" s="76"/>
      <c r="S5079" s="76"/>
      <c r="T5079" s="76"/>
      <c r="U5079" s="76"/>
      <c r="V5079" s="76"/>
      <c r="X5079" s="91"/>
      <c r="Y5079" s="91"/>
    </row>
    <row r="5080" spans="17:25" x14ac:dyDescent="0.2">
      <c r="Q5080" s="76"/>
      <c r="S5080" s="76"/>
      <c r="T5080" s="76"/>
      <c r="U5080" s="76"/>
      <c r="V5080" s="76"/>
      <c r="X5080" s="91"/>
      <c r="Y5080" s="91"/>
    </row>
    <row r="5081" spans="17:25" x14ac:dyDescent="0.2">
      <c r="Q5081" s="76"/>
      <c r="S5081" s="76"/>
      <c r="T5081" s="76"/>
      <c r="U5081" s="76"/>
      <c r="V5081" s="76"/>
      <c r="X5081" s="91"/>
      <c r="Y5081" s="91"/>
    </row>
    <row r="5082" spans="17:25" x14ac:dyDescent="0.2">
      <c r="Q5082" s="76"/>
      <c r="S5082" s="76"/>
      <c r="T5082" s="76"/>
      <c r="U5082" s="76"/>
      <c r="V5082" s="76"/>
      <c r="X5082" s="91"/>
      <c r="Y5082" s="91"/>
    </row>
    <row r="5083" spans="17:25" x14ac:dyDescent="0.2">
      <c r="Q5083" s="76"/>
      <c r="S5083" s="76"/>
      <c r="T5083" s="76"/>
      <c r="U5083" s="76"/>
      <c r="V5083" s="76"/>
      <c r="X5083" s="91"/>
      <c r="Y5083" s="91"/>
    </row>
    <row r="5084" spans="17:25" x14ac:dyDescent="0.2">
      <c r="Q5084" s="76"/>
      <c r="S5084" s="76"/>
      <c r="T5084" s="76"/>
      <c r="U5084" s="76"/>
      <c r="V5084" s="76"/>
      <c r="X5084" s="91"/>
      <c r="Y5084" s="91"/>
    </row>
    <row r="5085" spans="17:25" x14ac:dyDescent="0.2">
      <c r="Q5085" s="76"/>
      <c r="S5085" s="76"/>
      <c r="T5085" s="76"/>
      <c r="U5085" s="76"/>
      <c r="V5085" s="76"/>
      <c r="X5085" s="91"/>
      <c r="Y5085" s="91"/>
    </row>
    <row r="5086" spans="17:25" x14ac:dyDescent="0.2">
      <c r="Q5086" s="76"/>
      <c r="S5086" s="76"/>
      <c r="T5086" s="76"/>
      <c r="U5086" s="76"/>
      <c r="V5086" s="76"/>
      <c r="X5086" s="91"/>
      <c r="Y5086" s="91"/>
    </row>
    <row r="5087" spans="17:25" x14ac:dyDescent="0.2">
      <c r="Q5087" s="76"/>
      <c r="S5087" s="76"/>
      <c r="T5087" s="76"/>
      <c r="U5087" s="76"/>
      <c r="V5087" s="76"/>
      <c r="X5087" s="91"/>
      <c r="Y5087" s="91"/>
    </row>
    <row r="5088" spans="17:25" x14ac:dyDescent="0.2">
      <c r="Q5088" s="76"/>
      <c r="S5088" s="76"/>
      <c r="T5088" s="76"/>
      <c r="U5088" s="76"/>
      <c r="V5088" s="76"/>
      <c r="X5088" s="91"/>
      <c r="Y5088" s="91"/>
    </row>
    <row r="5089" spans="17:25" x14ac:dyDescent="0.2">
      <c r="Q5089" s="76"/>
      <c r="S5089" s="76"/>
      <c r="T5089" s="76"/>
      <c r="U5089" s="76"/>
      <c r="V5089" s="76"/>
      <c r="X5089" s="91"/>
      <c r="Y5089" s="91"/>
    </row>
    <row r="5090" spans="17:25" x14ac:dyDescent="0.2">
      <c r="Q5090" s="76"/>
      <c r="S5090" s="76"/>
      <c r="T5090" s="76"/>
      <c r="U5090" s="76"/>
      <c r="V5090" s="76"/>
      <c r="X5090" s="91"/>
      <c r="Y5090" s="91"/>
    </row>
    <row r="5091" spans="17:25" x14ac:dyDescent="0.2">
      <c r="Q5091" s="76"/>
      <c r="S5091" s="76"/>
      <c r="T5091" s="76"/>
      <c r="U5091" s="76"/>
      <c r="V5091" s="76"/>
      <c r="X5091" s="91"/>
      <c r="Y5091" s="91"/>
    </row>
    <row r="5092" spans="17:25" x14ac:dyDescent="0.2">
      <c r="Q5092" s="76"/>
      <c r="S5092" s="76"/>
      <c r="T5092" s="76"/>
      <c r="U5092" s="76"/>
      <c r="V5092" s="76"/>
      <c r="X5092" s="91"/>
      <c r="Y5092" s="91"/>
    </row>
    <row r="5093" spans="17:25" x14ac:dyDescent="0.2">
      <c r="Q5093" s="76"/>
      <c r="S5093" s="76"/>
      <c r="T5093" s="76"/>
      <c r="U5093" s="76"/>
      <c r="V5093" s="76"/>
      <c r="X5093" s="91"/>
      <c r="Y5093" s="91"/>
    </row>
    <row r="5094" spans="17:25" x14ac:dyDescent="0.2">
      <c r="Q5094" s="76"/>
      <c r="S5094" s="76"/>
      <c r="T5094" s="76"/>
      <c r="U5094" s="76"/>
      <c r="V5094" s="76"/>
      <c r="X5094" s="91"/>
      <c r="Y5094" s="91"/>
    </row>
    <row r="5095" spans="17:25" x14ac:dyDescent="0.2">
      <c r="Q5095" s="76"/>
      <c r="S5095" s="76"/>
      <c r="T5095" s="76"/>
      <c r="U5095" s="76"/>
      <c r="V5095" s="76"/>
      <c r="X5095" s="91"/>
      <c r="Y5095" s="91"/>
    </row>
    <row r="5096" spans="17:25" x14ac:dyDescent="0.2">
      <c r="Q5096" s="76"/>
      <c r="S5096" s="76"/>
      <c r="T5096" s="76"/>
      <c r="U5096" s="76"/>
      <c r="V5096" s="76"/>
      <c r="X5096" s="91"/>
      <c r="Y5096" s="91"/>
    </row>
    <row r="5097" spans="17:25" x14ac:dyDescent="0.2">
      <c r="Q5097" s="76"/>
      <c r="S5097" s="76"/>
      <c r="T5097" s="76"/>
      <c r="U5097" s="76"/>
      <c r="V5097" s="76"/>
      <c r="X5097" s="91"/>
      <c r="Y5097" s="91"/>
    </row>
    <row r="5098" spans="17:25" x14ac:dyDescent="0.2">
      <c r="Q5098" s="76"/>
      <c r="S5098" s="76"/>
      <c r="T5098" s="76"/>
      <c r="U5098" s="76"/>
      <c r="V5098" s="76"/>
      <c r="X5098" s="91"/>
      <c r="Y5098" s="91"/>
    </row>
    <row r="5099" spans="17:25" x14ac:dyDescent="0.2">
      <c r="Q5099" s="76"/>
      <c r="S5099" s="76"/>
      <c r="T5099" s="76"/>
      <c r="U5099" s="76"/>
      <c r="V5099" s="76"/>
      <c r="X5099" s="91"/>
      <c r="Y5099" s="91"/>
    </row>
    <row r="5100" spans="17:25" x14ac:dyDescent="0.2">
      <c r="Q5100" s="76"/>
      <c r="S5100" s="76"/>
      <c r="T5100" s="76"/>
      <c r="U5100" s="76"/>
      <c r="V5100" s="76"/>
      <c r="X5100" s="91"/>
      <c r="Y5100" s="91"/>
    </row>
    <row r="5101" spans="17:25" x14ac:dyDescent="0.2">
      <c r="Q5101" s="76"/>
      <c r="S5101" s="76"/>
      <c r="T5101" s="76"/>
      <c r="U5101" s="76"/>
      <c r="V5101" s="76"/>
      <c r="X5101" s="91"/>
      <c r="Y5101" s="91"/>
    </row>
    <row r="5102" spans="17:25" x14ac:dyDescent="0.2">
      <c r="Q5102" s="76"/>
      <c r="S5102" s="76"/>
      <c r="T5102" s="76"/>
      <c r="U5102" s="76"/>
      <c r="V5102" s="76"/>
      <c r="X5102" s="91"/>
      <c r="Y5102" s="91"/>
    </row>
    <row r="5103" spans="17:25" x14ac:dyDescent="0.2">
      <c r="Q5103" s="76"/>
      <c r="S5103" s="76"/>
      <c r="T5103" s="76"/>
      <c r="U5103" s="76"/>
      <c r="V5103" s="76"/>
      <c r="X5103" s="91"/>
      <c r="Y5103" s="91"/>
    </row>
    <row r="5104" spans="17:25" x14ac:dyDescent="0.2">
      <c r="Q5104" s="76"/>
      <c r="S5104" s="76"/>
      <c r="T5104" s="76"/>
      <c r="U5104" s="76"/>
      <c r="V5104" s="76"/>
      <c r="X5104" s="91"/>
      <c r="Y5104" s="91"/>
    </row>
    <row r="5105" spans="17:25" x14ac:dyDescent="0.2">
      <c r="Q5105" s="76"/>
      <c r="S5105" s="76"/>
      <c r="T5105" s="76"/>
      <c r="U5105" s="76"/>
      <c r="V5105" s="76"/>
      <c r="X5105" s="91"/>
      <c r="Y5105" s="91"/>
    </row>
    <row r="5106" spans="17:25" x14ac:dyDescent="0.2">
      <c r="Q5106" s="76"/>
      <c r="S5106" s="76"/>
      <c r="T5106" s="76"/>
      <c r="U5106" s="76"/>
      <c r="V5106" s="76"/>
      <c r="X5106" s="91"/>
      <c r="Y5106" s="91"/>
    </row>
    <row r="5107" spans="17:25" x14ac:dyDescent="0.2">
      <c r="Q5107" s="76"/>
      <c r="S5107" s="76"/>
      <c r="T5107" s="76"/>
      <c r="U5107" s="76"/>
      <c r="V5107" s="76"/>
      <c r="X5107" s="91"/>
      <c r="Y5107" s="91"/>
    </row>
    <row r="5108" spans="17:25" x14ac:dyDescent="0.2">
      <c r="Q5108" s="76"/>
      <c r="S5108" s="76"/>
      <c r="T5108" s="76"/>
      <c r="U5108" s="76"/>
      <c r="V5108" s="76"/>
      <c r="X5108" s="91"/>
      <c r="Y5108" s="91"/>
    </row>
    <row r="5109" spans="17:25" x14ac:dyDescent="0.2">
      <c r="Q5109" s="76"/>
      <c r="S5109" s="76"/>
      <c r="T5109" s="76"/>
      <c r="U5109" s="76"/>
      <c r="V5109" s="76"/>
      <c r="X5109" s="91"/>
      <c r="Y5109" s="91"/>
    </row>
    <row r="5110" spans="17:25" x14ac:dyDescent="0.2">
      <c r="Q5110" s="76"/>
      <c r="S5110" s="76"/>
      <c r="T5110" s="76"/>
      <c r="U5110" s="76"/>
      <c r="V5110" s="76"/>
      <c r="X5110" s="91"/>
      <c r="Y5110" s="91"/>
    </row>
    <row r="5111" spans="17:25" x14ac:dyDescent="0.2">
      <c r="Q5111" s="76"/>
      <c r="S5111" s="76"/>
      <c r="T5111" s="76"/>
      <c r="U5111" s="76"/>
      <c r="V5111" s="76"/>
      <c r="X5111" s="91"/>
      <c r="Y5111" s="91"/>
    </row>
    <row r="5112" spans="17:25" x14ac:dyDescent="0.2">
      <c r="Q5112" s="76"/>
      <c r="S5112" s="76"/>
      <c r="T5112" s="76"/>
      <c r="U5112" s="76"/>
      <c r="V5112" s="76"/>
      <c r="X5112" s="91"/>
      <c r="Y5112" s="91"/>
    </row>
    <row r="5113" spans="17:25" x14ac:dyDescent="0.2">
      <c r="Q5113" s="76"/>
      <c r="S5113" s="76"/>
      <c r="T5113" s="76"/>
      <c r="U5113" s="76"/>
      <c r="V5113" s="76"/>
      <c r="X5113" s="91"/>
      <c r="Y5113" s="91"/>
    </row>
    <row r="5114" spans="17:25" x14ac:dyDescent="0.2">
      <c r="Q5114" s="76"/>
      <c r="S5114" s="76"/>
      <c r="T5114" s="76"/>
      <c r="U5114" s="76"/>
      <c r="V5114" s="76"/>
      <c r="X5114" s="91"/>
      <c r="Y5114" s="91"/>
    </row>
    <row r="5115" spans="17:25" x14ac:dyDescent="0.2">
      <c r="Q5115" s="76"/>
      <c r="S5115" s="76"/>
      <c r="T5115" s="76"/>
      <c r="U5115" s="76"/>
      <c r="V5115" s="76"/>
      <c r="X5115" s="91"/>
      <c r="Y5115" s="91"/>
    </row>
    <row r="5116" spans="17:25" x14ac:dyDescent="0.2">
      <c r="Q5116" s="76"/>
      <c r="S5116" s="76"/>
      <c r="T5116" s="76"/>
      <c r="U5116" s="76"/>
      <c r="V5116" s="76"/>
      <c r="X5116" s="91"/>
      <c r="Y5116" s="91"/>
    </row>
    <row r="5117" spans="17:25" x14ac:dyDescent="0.2">
      <c r="Q5117" s="76"/>
      <c r="S5117" s="76"/>
      <c r="T5117" s="76"/>
      <c r="U5117" s="76"/>
      <c r="V5117" s="76"/>
      <c r="X5117" s="91"/>
      <c r="Y5117" s="91"/>
    </row>
    <row r="5118" spans="17:25" x14ac:dyDescent="0.2">
      <c r="Q5118" s="76"/>
      <c r="S5118" s="76"/>
      <c r="T5118" s="76"/>
      <c r="U5118" s="76"/>
      <c r="V5118" s="76"/>
      <c r="X5118" s="91"/>
      <c r="Y5118" s="91"/>
    </row>
    <row r="5119" spans="17:25" x14ac:dyDescent="0.2">
      <c r="Q5119" s="76"/>
      <c r="S5119" s="76"/>
      <c r="T5119" s="76"/>
      <c r="U5119" s="76"/>
      <c r="V5119" s="76"/>
      <c r="X5119" s="91"/>
      <c r="Y5119" s="91"/>
    </row>
    <row r="5120" spans="17:25" x14ac:dyDescent="0.2">
      <c r="Q5120" s="76"/>
      <c r="S5120" s="76"/>
      <c r="T5120" s="76"/>
      <c r="U5120" s="76"/>
      <c r="V5120" s="76"/>
      <c r="X5120" s="91"/>
      <c r="Y5120" s="91"/>
    </row>
    <row r="5121" spans="17:25" x14ac:dyDescent="0.2">
      <c r="Q5121" s="76"/>
      <c r="S5121" s="76"/>
      <c r="T5121" s="76"/>
      <c r="U5121" s="76"/>
      <c r="V5121" s="76"/>
      <c r="X5121" s="91"/>
      <c r="Y5121" s="91"/>
    </row>
    <row r="5122" spans="17:25" x14ac:dyDescent="0.2">
      <c r="Q5122" s="76"/>
      <c r="S5122" s="76"/>
      <c r="T5122" s="76"/>
      <c r="U5122" s="76"/>
      <c r="V5122" s="76"/>
      <c r="X5122" s="91"/>
      <c r="Y5122" s="91"/>
    </row>
    <row r="5123" spans="17:25" x14ac:dyDescent="0.2">
      <c r="Q5123" s="76"/>
      <c r="S5123" s="76"/>
      <c r="T5123" s="76"/>
      <c r="U5123" s="76"/>
      <c r="V5123" s="76"/>
      <c r="X5123" s="91"/>
      <c r="Y5123" s="91"/>
    </row>
    <row r="5124" spans="17:25" x14ac:dyDescent="0.2">
      <c r="Q5124" s="76"/>
      <c r="S5124" s="76"/>
      <c r="T5124" s="76"/>
      <c r="U5124" s="76"/>
      <c r="V5124" s="76"/>
      <c r="X5124" s="91"/>
      <c r="Y5124" s="91"/>
    </row>
    <row r="5125" spans="17:25" x14ac:dyDescent="0.2">
      <c r="Q5125" s="76"/>
      <c r="S5125" s="76"/>
      <c r="T5125" s="76"/>
      <c r="U5125" s="76"/>
      <c r="V5125" s="76"/>
      <c r="X5125" s="91"/>
      <c r="Y5125" s="91"/>
    </row>
    <row r="5126" spans="17:25" x14ac:dyDescent="0.2">
      <c r="Q5126" s="76"/>
      <c r="S5126" s="76"/>
      <c r="T5126" s="76"/>
      <c r="U5126" s="76"/>
      <c r="V5126" s="76"/>
      <c r="X5126" s="91"/>
      <c r="Y5126" s="91"/>
    </row>
    <row r="5127" spans="17:25" x14ac:dyDescent="0.2">
      <c r="Q5127" s="76"/>
      <c r="S5127" s="76"/>
      <c r="T5127" s="76"/>
      <c r="U5127" s="76"/>
      <c r="V5127" s="76"/>
      <c r="X5127" s="91"/>
      <c r="Y5127" s="91"/>
    </row>
    <row r="5128" spans="17:25" x14ac:dyDescent="0.2">
      <c r="Q5128" s="76"/>
      <c r="S5128" s="76"/>
      <c r="T5128" s="76"/>
      <c r="U5128" s="76"/>
      <c r="V5128" s="76"/>
      <c r="X5128" s="91"/>
      <c r="Y5128" s="91"/>
    </row>
    <row r="5129" spans="17:25" x14ac:dyDescent="0.2">
      <c r="Q5129" s="76"/>
      <c r="S5129" s="76"/>
      <c r="T5129" s="76"/>
      <c r="U5129" s="76"/>
      <c r="V5129" s="76"/>
      <c r="X5129" s="91"/>
      <c r="Y5129" s="91"/>
    </row>
    <row r="5130" spans="17:25" x14ac:dyDescent="0.2">
      <c r="Q5130" s="76"/>
      <c r="S5130" s="76"/>
      <c r="T5130" s="76"/>
      <c r="U5130" s="76"/>
      <c r="V5130" s="76"/>
      <c r="X5130" s="91"/>
      <c r="Y5130" s="91"/>
    </row>
    <row r="5131" spans="17:25" x14ac:dyDescent="0.2">
      <c r="Q5131" s="76"/>
      <c r="S5131" s="76"/>
      <c r="T5131" s="76"/>
      <c r="U5131" s="76"/>
      <c r="V5131" s="76"/>
      <c r="X5131" s="91"/>
      <c r="Y5131" s="91"/>
    </row>
    <row r="5132" spans="17:25" x14ac:dyDescent="0.2">
      <c r="Q5132" s="76"/>
      <c r="S5132" s="76"/>
      <c r="T5132" s="76"/>
      <c r="U5132" s="76"/>
      <c r="V5132" s="76"/>
      <c r="X5132" s="91"/>
      <c r="Y5132" s="91"/>
    </row>
    <row r="5133" spans="17:25" x14ac:dyDescent="0.2">
      <c r="Q5133" s="76"/>
      <c r="S5133" s="76"/>
      <c r="T5133" s="76"/>
      <c r="U5133" s="76"/>
      <c r="V5133" s="76"/>
      <c r="X5133" s="91"/>
      <c r="Y5133" s="91"/>
    </row>
    <row r="5134" spans="17:25" x14ac:dyDescent="0.2">
      <c r="Q5134" s="76"/>
      <c r="S5134" s="76"/>
      <c r="T5134" s="76"/>
      <c r="U5134" s="76"/>
      <c r="V5134" s="76"/>
      <c r="X5134" s="91"/>
      <c r="Y5134" s="91"/>
    </row>
    <row r="5135" spans="17:25" x14ac:dyDescent="0.2">
      <c r="Q5135" s="76"/>
      <c r="S5135" s="76"/>
      <c r="T5135" s="76"/>
      <c r="U5135" s="76"/>
      <c r="V5135" s="76"/>
      <c r="X5135" s="91"/>
      <c r="Y5135" s="91"/>
    </row>
    <row r="5136" spans="17:25" x14ac:dyDescent="0.2">
      <c r="Q5136" s="76"/>
      <c r="S5136" s="76"/>
      <c r="T5136" s="76"/>
      <c r="U5136" s="76"/>
      <c r="V5136" s="76"/>
      <c r="X5136" s="91"/>
      <c r="Y5136" s="91"/>
    </row>
    <row r="5137" spans="17:25" x14ac:dyDescent="0.2">
      <c r="Q5137" s="76"/>
      <c r="S5137" s="76"/>
      <c r="T5137" s="76"/>
      <c r="U5137" s="76"/>
      <c r="V5137" s="76"/>
      <c r="X5137" s="91"/>
      <c r="Y5137" s="91"/>
    </row>
    <row r="5138" spans="17:25" x14ac:dyDescent="0.2">
      <c r="Q5138" s="76"/>
      <c r="S5138" s="76"/>
      <c r="T5138" s="76"/>
      <c r="U5138" s="76"/>
      <c r="V5138" s="76"/>
      <c r="X5138" s="91"/>
      <c r="Y5138" s="91"/>
    </row>
    <row r="5139" spans="17:25" x14ac:dyDescent="0.2">
      <c r="Q5139" s="76"/>
      <c r="S5139" s="76"/>
      <c r="T5139" s="76"/>
      <c r="U5139" s="76"/>
      <c r="V5139" s="76"/>
      <c r="X5139" s="91"/>
      <c r="Y5139" s="91"/>
    </row>
    <row r="5140" spans="17:25" x14ac:dyDescent="0.2">
      <c r="Q5140" s="76"/>
      <c r="S5140" s="76"/>
      <c r="T5140" s="76"/>
      <c r="U5140" s="76"/>
      <c r="V5140" s="76"/>
      <c r="X5140" s="91"/>
      <c r="Y5140" s="91"/>
    </row>
    <row r="5141" spans="17:25" x14ac:dyDescent="0.2">
      <c r="Q5141" s="76"/>
      <c r="S5141" s="76"/>
      <c r="T5141" s="76"/>
      <c r="U5141" s="76"/>
      <c r="V5141" s="76"/>
      <c r="X5141" s="91"/>
      <c r="Y5141" s="91"/>
    </row>
    <row r="5142" spans="17:25" x14ac:dyDescent="0.2">
      <c r="Q5142" s="76"/>
      <c r="S5142" s="76"/>
      <c r="T5142" s="76"/>
      <c r="U5142" s="76"/>
      <c r="V5142" s="76"/>
      <c r="X5142" s="91"/>
      <c r="Y5142" s="91"/>
    </row>
    <row r="5143" spans="17:25" x14ac:dyDescent="0.2">
      <c r="Q5143" s="76"/>
      <c r="S5143" s="76"/>
      <c r="T5143" s="76"/>
      <c r="U5143" s="76"/>
      <c r="V5143" s="76"/>
      <c r="X5143" s="91"/>
      <c r="Y5143" s="91"/>
    </row>
    <row r="5144" spans="17:25" x14ac:dyDescent="0.2">
      <c r="Q5144" s="76"/>
      <c r="S5144" s="76"/>
      <c r="T5144" s="76"/>
      <c r="U5144" s="76"/>
      <c r="V5144" s="76"/>
      <c r="X5144" s="91"/>
      <c r="Y5144" s="91"/>
    </row>
    <row r="5145" spans="17:25" x14ac:dyDescent="0.2">
      <c r="Q5145" s="76"/>
      <c r="S5145" s="76"/>
      <c r="T5145" s="76"/>
      <c r="U5145" s="76"/>
      <c r="V5145" s="76"/>
      <c r="X5145" s="91"/>
      <c r="Y5145" s="91"/>
    </row>
    <row r="5146" spans="17:25" x14ac:dyDescent="0.2">
      <c r="Q5146" s="76"/>
      <c r="S5146" s="76"/>
      <c r="T5146" s="76"/>
      <c r="U5146" s="76"/>
      <c r="V5146" s="76"/>
      <c r="X5146" s="91"/>
      <c r="Y5146" s="91"/>
    </row>
    <row r="5147" spans="17:25" x14ac:dyDescent="0.2">
      <c r="Q5147" s="76"/>
      <c r="S5147" s="76"/>
      <c r="T5147" s="76"/>
      <c r="U5147" s="76"/>
      <c r="V5147" s="76"/>
      <c r="X5147" s="91"/>
      <c r="Y5147" s="91"/>
    </row>
    <row r="5148" spans="17:25" x14ac:dyDescent="0.2">
      <c r="Q5148" s="76"/>
      <c r="S5148" s="76"/>
      <c r="T5148" s="76"/>
      <c r="U5148" s="76"/>
      <c r="V5148" s="76"/>
      <c r="X5148" s="91"/>
      <c r="Y5148" s="91"/>
    </row>
    <row r="5149" spans="17:25" x14ac:dyDescent="0.2">
      <c r="Q5149" s="76"/>
      <c r="S5149" s="76"/>
      <c r="T5149" s="76"/>
      <c r="U5149" s="76"/>
      <c r="V5149" s="76"/>
      <c r="X5149" s="91"/>
      <c r="Y5149" s="91"/>
    </row>
    <row r="5150" spans="17:25" x14ac:dyDescent="0.2">
      <c r="Q5150" s="76"/>
      <c r="S5150" s="76"/>
      <c r="T5150" s="76"/>
      <c r="U5150" s="76"/>
      <c r="V5150" s="76"/>
      <c r="X5150" s="91"/>
      <c r="Y5150" s="91"/>
    </row>
    <row r="5151" spans="17:25" x14ac:dyDescent="0.2">
      <c r="Q5151" s="76"/>
      <c r="S5151" s="76"/>
      <c r="T5151" s="76"/>
      <c r="U5151" s="76"/>
      <c r="V5151" s="76"/>
      <c r="X5151" s="91"/>
      <c r="Y5151" s="91"/>
    </row>
    <row r="5152" spans="17:25" x14ac:dyDescent="0.2">
      <c r="Q5152" s="76"/>
      <c r="S5152" s="76"/>
      <c r="T5152" s="76"/>
      <c r="U5152" s="76"/>
      <c r="V5152" s="76"/>
      <c r="X5152" s="91"/>
      <c r="Y5152" s="91"/>
    </row>
    <row r="5153" spans="17:25" x14ac:dyDescent="0.2">
      <c r="Q5153" s="76"/>
      <c r="S5153" s="76"/>
      <c r="T5153" s="76"/>
      <c r="U5153" s="76"/>
      <c r="V5153" s="76"/>
      <c r="X5153" s="91"/>
      <c r="Y5153" s="91"/>
    </row>
    <row r="5154" spans="17:25" x14ac:dyDescent="0.2">
      <c r="Q5154" s="76"/>
      <c r="S5154" s="76"/>
      <c r="T5154" s="76"/>
      <c r="U5154" s="76"/>
      <c r="V5154" s="76"/>
      <c r="X5154" s="91"/>
      <c r="Y5154" s="91"/>
    </row>
    <row r="5155" spans="17:25" x14ac:dyDescent="0.2">
      <c r="Q5155" s="76"/>
      <c r="S5155" s="76"/>
      <c r="T5155" s="76"/>
      <c r="U5155" s="76"/>
      <c r="V5155" s="76"/>
      <c r="X5155" s="91"/>
      <c r="Y5155" s="91"/>
    </row>
    <row r="5156" spans="17:25" x14ac:dyDescent="0.2">
      <c r="Q5156" s="76"/>
      <c r="S5156" s="76"/>
      <c r="T5156" s="76"/>
      <c r="U5156" s="76"/>
      <c r="V5156" s="76"/>
      <c r="X5156" s="91"/>
      <c r="Y5156" s="91"/>
    </row>
    <row r="5157" spans="17:25" x14ac:dyDescent="0.2">
      <c r="Q5157" s="76"/>
      <c r="S5157" s="76"/>
      <c r="T5157" s="76"/>
      <c r="U5157" s="76"/>
      <c r="V5157" s="76"/>
      <c r="X5157" s="91"/>
      <c r="Y5157" s="91"/>
    </row>
    <row r="5158" spans="17:25" x14ac:dyDescent="0.2">
      <c r="Q5158" s="76"/>
      <c r="S5158" s="76"/>
      <c r="T5158" s="76"/>
      <c r="U5158" s="76"/>
      <c r="V5158" s="76"/>
      <c r="X5158" s="91"/>
      <c r="Y5158" s="91"/>
    </row>
    <row r="5159" spans="17:25" x14ac:dyDescent="0.2">
      <c r="Q5159" s="76"/>
      <c r="S5159" s="76"/>
      <c r="T5159" s="76"/>
      <c r="U5159" s="76"/>
      <c r="V5159" s="76"/>
      <c r="X5159" s="91"/>
      <c r="Y5159" s="91"/>
    </row>
    <row r="5160" spans="17:25" x14ac:dyDescent="0.2">
      <c r="Q5160" s="76"/>
      <c r="S5160" s="76"/>
      <c r="T5160" s="76"/>
      <c r="U5160" s="76"/>
      <c r="V5160" s="76"/>
      <c r="X5160" s="91"/>
      <c r="Y5160" s="91"/>
    </row>
    <row r="5161" spans="17:25" x14ac:dyDescent="0.2">
      <c r="Q5161" s="76"/>
      <c r="S5161" s="76"/>
      <c r="T5161" s="76"/>
      <c r="U5161" s="76"/>
      <c r="V5161" s="76"/>
      <c r="X5161" s="91"/>
      <c r="Y5161" s="91"/>
    </row>
    <row r="5162" spans="17:25" x14ac:dyDescent="0.2">
      <c r="Q5162" s="76"/>
      <c r="S5162" s="76"/>
      <c r="T5162" s="76"/>
      <c r="U5162" s="76"/>
      <c r="V5162" s="76"/>
      <c r="X5162" s="91"/>
      <c r="Y5162" s="91"/>
    </row>
    <row r="5163" spans="17:25" x14ac:dyDescent="0.2">
      <c r="Q5163" s="76"/>
      <c r="S5163" s="76"/>
      <c r="T5163" s="76"/>
      <c r="U5163" s="76"/>
      <c r="V5163" s="76"/>
      <c r="X5163" s="91"/>
      <c r="Y5163" s="91"/>
    </row>
    <row r="5164" spans="17:25" x14ac:dyDescent="0.2">
      <c r="Q5164" s="76"/>
      <c r="S5164" s="76"/>
      <c r="T5164" s="76"/>
      <c r="U5164" s="76"/>
      <c r="V5164" s="76"/>
      <c r="X5164" s="91"/>
      <c r="Y5164" s="91"/>
    </row>
    <row r="5165" spans="17:25" x14ac:dyDescent="0.2">
      <c r="Q5165" s="76"/>
      <c r="S5165" s="76"/>
      <c r="T5165" s="76"/>
      <c r="U5165" s="76"/>
      <c r="V5165" s="76"/>
      <c r="X5165" s="91"/>
      <c r="Y5165" s="91"/>
    </row>
    <row r="5166" spans="17:25" x14ac:dyDescent="0.2">
      <c r="Q5166" s="76"/>
      <c r="S5166" s="76"/>
      <c r="T5166" s="76"/>
      <c r="U5166" s="76"/>
      <c r="V5166" s="76"/>
      <c r="X5166" s="91"/>
      <c r="Y5166" s="91"/>
    </row>
    <row r="5167" spans="17:25" x14ac:dyDescent="0.2">
      <c r="Q5167" s="76"/>
      <c r="S5167" s="76"/>
      <c r="T5167" s="76"/>
      <c r="U5167" s="76"/>
      <c r="V5167" s="76"/>
      <c r="X5167" s="91"/>
      <c r="Y5167" s="91"/>
    </row>
    <row r="5168" spans="17:25" x14ac:dyDescent="0.2">
      <c r="Q5168" s="76"/>
      <c r="S5168" s="76"/>
      <c r="T5168" s="76"/>
      <c r="U5168" s="76"/>
      <c r="V5168" s="76"/>
      <c r="X5168" s="91"/>
      <c r="Y5168" s="91"/>
    </row>
    <row r="5169" spans="17:25" x14ac:dyDescent="0.2">
      <c r="Q5169" s="76"/>
      <c r="S5169" s="76"/>
      <c r="T5169" s="76"/>
      <c r="U5169" s="76"/>
      <c r="V5169" s="76"/>
      <c r="X5169" s="91"/>
      <c r="Y5169" s="91"/>
    </row>
    <row r="5170" spans="17:25" x14ac:dyDescent="0.2">
      <c r="Q5170" s="76"/>
      <c r="S5170" s="76"/>
      <c r="T5170" s="76"/>
      <c r="U5170" s="76"/>
      <c r="V5170" s="76"/>
      <c r="X5170" s="91"/>
      <c r="Y5170" s="91"/>
    </row>
    <row r="5171" spans="17:25" x14ac:dyDescent="0.2">
      <c r="Q5171" s="76"/>
      <c r="S5171" s="76"/>
      <c r="T5171" s="76"/>
      <c r="U5171" s="76"/>
      <c r="V5171" s="76"/>
      <c r="X5171" s="91"/>
      <c r="Y5171" s="91"/>
    </row>
    <row r="5172" spans="17:25" x14ac:dyDescent="0.2">
      <c r="Q5172" s="76"/>
      <c r="S5172" s="76"/>
      <c r="T5172" s="76"/>
      <c r="U5172" s="76"/>
      <c r="V5172" s="76"/>
      <c r="X5172" s="91"/>
      <c r="Y5172" s="91"/>
    </row>
    <row r="5173" spans="17:25" x14ac:dyDescent="0.2">
      <c r="Q5173" s="76"/>
      <c r="S5173" s="76"/>
      <c r="T5173" s="76"/>
      <c r="U5173" s="76"/>
      <c r="V5173" s="76"/>
      <c r="X5173" s="91"/>
      <c r="Y5173" s="91"/>
    </row>
    <row r="5174" spans="17:25" x14ac:dyDescent="0.2">
      <c r="Q5174" s="76"/>
      <c r="S5174" s="76"/>
      <c r="T5174" s="76"/>
      <c r="U5174" s="76"/>
      <c r="V5174" s="76"/>
      <c r="X5174" s="91"/>
      <c r="Y5174" s="91"/>
    </row>
    <row r="5175" spans="17:25" x14ac:dyDescent="0.2">
      <c r="Q5175" s="76"/>
      <c r="S5175" s="76"/>
      <c r="T5175" s="76"/>
      <c r="U5175" s="76"/>
      <c r="V5175" s="76"/>
      <c r="X5175" s="91"/>
      <c r="Y5175" s="91"/>
    </row>
    <row r="5176" spans="17:25" x14ac:dyDescent="0.2">
      <c r="Q5176" s="76"/>
      <c r="S5176" s="76"/>
      <c r="T5176" s="76"/>
      <c r="U5176" s="76"/>
      <c r="V5176" s="76"/>
      <c r="X5176" s="91"/>
      <c r="Y5176" s="91"/>
    </row>
    <row r="5177" spans="17:25" x14ac:dyDescent="0.2">
      <c r="Q5177" s="76"/>
      <c r="S5177" s="76"/>
      <c r="T5177" s="76"/>
      <c r="U5177" s="76"/>
      <c r="V5177" s="76"/>
      <c r="X5177" s="91"/>
      <c r="Y5177" s="91"/>
    </row>
    <row r="5178" spans="17:25" x14ac:dyDescent="0.2">
      <c r="Q5178" s="76"/>
      <c r="S5178" s="76"/>
      <c r="T5178" s="76"/>
      <c r="U5178" s="76"/>
      <c r="V5178" s="76"/>
      <c r="X5178" s="91"/>
      <c r="Y5178" s="91"/>
    </row>
    <row r="5179" spans="17:25" x14ac:dyDescent="0.2">
      <c r="Q5179" s="76"/>
      <c r="S5179" s="76"/>
      <c r="T5179" s="76"/>
      <c r="U5179" s="76"/>
      <c r="V5179" s="76"/>
      <c r="X5179" s="91"/>
      <c r="Y5179" s="91"/>
    </row>
    <row r="5180" spans="17:25" x14ac:dyDescent="0.2">
      <c r="Q5180" s="76"/>
      <c r="S5180" s="76"/>
      <c r="T5180" s="76"/>
      <c r="U5180" s="76"/>
      <c r="V5180" s="76"/>
      <c r="X5180" s="91"/>
      <c r="Y5180" s="91"/>
    </row>
    <row r="5181" spans="17:25" x14ac:dyDescent="0.2">
      <c r="Q5181" s="76"/>
      <c r="S5181" s="76"/>
      <c r="T5181" s="76"/>
      <c r="U5181" s="76"/>
      <c r="V5181" s="76"/>
      <c r="X5181" s="91"/>
      <c r="Y5181" s="91"/>
    </row>
    <row r="5182" spans="17:25" x14ac:dyDescent="0.2">
      <c r="Q5182" s="76"/>
      <c r="S5182" s="76"/>
      <c r="T5182" s="76"/>
      <c r="U5182" s="76"/>
      <c r="V5182" s="76"/>
      <c r="X5182" s="91"/>
      <c r="Y5182" s="91"/>
    </row>
    <row r="5183" spans="17:25" x14ac:dyDescent="0.2">
      <c r="Q5183" s="76"/>
      <c r="S5183" s="76"/>
      <c r="T5183" s="76"/>
      <c r="U5183" s="76"/>
      <c r="V5183" s="76"/>
      <c r="X5183" s="91"/>
      <c r="Y5183" s="91"/>
    </row>
    <row r="5184" spans="17:25" x14ac:dyDescent="0.2">
      <c r="Q5184" s="76"/>
      <c r="S5184" s="76"/>
      <c r="T5184" s="76"/>
      <c r="U5184" s="76"/>
      <c r="V5184" s="76"/>
      <c r="X5184" s="91"/>
      <c r="Y5184" s="91"/>
    </row>
    <row r="5185" spans="17:25" x14ac:dyDescent="0.2">
      <c r="Q5185" s="76"/>
      <c r="S5185" s="76"/>
      <c r="T5185" s="76"/>
      <c r="U5185" s="76"/>
      <c r="V5185" s="76"/>
      <c r="X5185" s="91"/>
      <c r="Y5185" s="91"/>
    </row>
    <row r="5186" spans="17:25" x14ac:dyDescent="0.2">
      <c r="Q5186" s="76"/>
      <c r="S5186" s="76"/>
      <c r="T5186" s="76"/>
      <c r="U5186" s="76"/>
      <c r="V5186" s="76"/>
      <c r="X5186" s="91"/>
      <c r="Y5186" s="91"/>
    </row>
    <row r="5187" spans="17:25" x14ac:dyDescent="0.2">
      <c r="Q5187" s="76"/>
      <c r="S5187" s="76"/>
      <c r="T5187" s="76"/>
      <c r="U5187" s="76"/>
      <c r="V5187" s="76"/>
      <c r="X5187" s="91"/>
      <c r="Y5187" s="91"/>
    </row>
    <row r="5188" spans="17:25" x14ac:dyDescent="0.2">
      <c r="Q5188" s="76"/>
      <c r="S5188" s="76"/>
      <c r="T5188" s="76"/>
      <c r="U5188" s="76"/>
      <c r="V5188" s="76"/>
      <c r="X5188" s="91"/>
      <c r="Y5188" s="91"/>
    </row>
    <row r="5189" spans="17:25" x14ac:dyDescent="0.2">
      <c r="Q5189" s="76"/>
      <c r="S5189" s="76"/>
      <c r="T5189" s="76"/>
      <c r="U5189" s="76"/>
      <c r="V5189" s="76"/>
      <c r="X5189" s="91"/>
      <c r="Y5189" s="91"/>
    </row>
    <row r="5190" spans="17:25" x14ac:dyDescent="0.2">
      <c r="Q5190" s="76"/>
      <c r="S5190" s="76"/>
      <c r="T5190" s="76"/>
      <c r="U5190" s="76"/>
      <c r="V5190" s="76"/>
      <c r="X5190" s="91"/>
      <c r="Y5190" s="91"/>
    </row>
    <row r="5191" spans="17:25" x14ac:dyDescent="0.2">
      <c r="Q5191" s="76"/>
      <c r="S5191" s="76"/>
      <c r="T5191" s="76"/>
      <c r="U5191" s="76"/>
      <c r="V5191" s="76"/>
      <c r="X5191" s="91"/>
      <c r="Y5191" s="91"/>
    </row>
    <row r="5192" spans="17:25" x14ac:dyDescent="0.2">
      <c r="Q5192" s="76"/>
      <c r="S5192" s="76"/>
      <c r="T5192" s="76"/>
      <c r="U5192" s="76"/>
      <c r="V5192" s="76"/>
      <c r="X5192" s="91"/>
      <c r="Y5192" s="91"/>
    </row>
    <row r="5193" spans="17:25" x14ac:dyDescent="0.2">
      <c r="Q5193" s="76"/>
      <c r="S5193" s="76"/>
      <c r="T5193" s="76"/>
      <c r="U5193" s="76"/>
      <c r="V5193" s="76"/>
      <c r="X5193" s="91"/>
      <c r="Y5193" s="91"/>
    </row>
    <row r="5194" spans="17:25" x14ac:dyDescent="0.2">
      <c r="Q5194" s="76"/>
      <c r="S5194" s="76"/>
      <c r="T5194" s="76"/>
      <c r="U5194" s="76"/>
      <c r="V5194" s="76"/>
      <c r="X5194" s="91"/>
      <c r="Y5194" s="91"/>
    </row>
    <row r="5195" spans="17:25" x14ac:dyDescent="0.2">
      <c r="Q5195" s="76"/>
      <c r="S5195" s="76"/>
      <c r="T5195" s="76"/>
      <c r="U5195" s="76"/>
      <c r="V5195" s="76"/>
      <c r="X5195" s="91"/>
      <c r="Y5195" s="91"/>
    </row>
    <row r="5196" spans="17:25" x14ac:dyDescent="0.2">
      <c r="Q5196" s="76"/>
      <c r="S5196" s="76"/>
      <c r="T5196" s="76"/>
      <c r="U5196" s="76"/>
      <c r="V5196" s="76"/>
      <c r="X5196" s="91"/>
      <c r="Y5196" s="91"/>
    </row>
    <row r="5197" spans="17:25" x14ac:dyDescent="0.2">
      <c r="Q5197" s="76"/>
      <c r="S5197" s="76"/>
      <c r="T5197" s="76"/>
      <c r="U5197" s="76"/>
      <c r="V5197" s="76"/>
      <c r="X5197" s="91"/>
      <c r="Y5197" s="91"/>
    </row>
    <row r="5198" spans="17:25" x14ac:dyDescent="0.2">
      <c r="Q5198" s="76"/>
      <c r="S5198" s="76"/>
      <c r="T5198" s="76"/>
      <c r="U5198" s="76"/>
      <c r="V5198" s="76"/>
      <c r="X5198" s="91"/>
      <c r="Y5198" s="91"/>
    </row>
    <row r="5199" spans="17:25" x14ac:dyDescent="0.2">
      <c r="Q5199" s="76"/>
      <c r="S5199" s="76"/>
      <c r="T5199" s="76"/>
      <c r="U5199" s="76"/>
      <c r="V5199" s="76"/>
      <c r="X5199" s="91"/>
      <c r="Y5199" s="91"/>
    </row>
    <row r="5200" spans="17:25" x14ac:dyDescent="0.2">
      <c r="Q5200" s="76"/>
      <c r="S5200" s="76"/>
      <c r="T5200" s="76"/>
      <c r="U5200" s="76"/>
      <c r="V5200" s="76"/>
      <c r="X5200" s="91"/>
      <c r="Y5200" s="91"/>
    </row>
    <row r="5201" spans="17:25" x14ac:dyDescent="0.2">
      <c r="Q5201" s="76"/>
      <c r="S5201" s="76"/>
      <c r="T5201" s="76"/>
      <c r="U5201" s="76"/>
      <c r="V5201" s="76"/>
      <c r="X5201" s="91"/>
      <c r="Y5201" s="91"/>
    </row>
    <row r="5202" spans="17:25" x14ac:dyDescent="0.2">
      <c r="Q5202" s="76"/>
      <c r="S5202" s="76"/>
      <c r="T5202" s="76"/>
      <c r="U5202" s="76"/>
      <c r="V5202" s="76"/>
      <c r="X5202" s="91"/>
      <c r="Y5202" s="91"/>
    </row>
    <row r="5203" spans="17:25" x14ac:dyDescent="0.2">
      <c r="Q5203" s="76"/>
      <c r="S5203" s="76"/>
      <c r="T5203" s="76"/>
      <c r="U5203" s="76"/>
      <c r="V5203" s="76"/>
      <c r="X5203" s="91"/>
      <c r="Y5203" s="91"/>
    </row>
    <row r="5204" spans="17:25" x14ac:dyDescent="0.2">
      <c r="Q5204" s="76"/>
      <c r="S5204" s="76"/>
      <c r="T5204" s="76"/>
      <c r="U5204" s="76"/>
      <c r="V5204" s="76"/>
      <c r="X5204" s="91"/>
      <c r="Y5204" s="91"/>
    </row>
    <row r="5205" spans="17:25" x14ac:dyDescent="0.2">
      <c r="Q5205" s="76"/>
      <c r="S5205" s="76"/>
      <c r="T5205" s="76"/>
      <c r="U5205" s="76"/>
      <c r="V5205" s="76"/>
      <c r="X5205" s="91"/>
      <c r="Y5205" s="91"/>
    </row>
    <row r="5206" spans="17:25" x14ac:dyDescent="0.2">
      <c r="Q5206" s="76"/>
      <c r="S5206" s="76"/>
      <c r="T5206" s="76"/>
      <c r="U5206" s="76"/>
      <c r="V5206" s="76"/>
      <c r="X5206" s="91"/>
      <c r="Y5206" s="91"/>
    </row>
    <row r="5207" spans="17:25" x14ac:dyDescent="0.2">
      <c r="Q5207" s="76"/>
      <c r="S5207" s="76"/>
      <c r="T5207" s="76"/>
      <c r="U5207" s="76"/>
      <c r="V5207" s="76"/>
      <c r="X5207" s="91"/>
      <c r="Y5207" s="91"/>
    </row>
    <row r="5208" spans="17:25" x14ac:dyDescent="0.2">
      <c r="Q5208" s="76"/>
      <c r="S5208" s="76"/>
      <c r="T5208" s="76"/>
      <c r="U5208" s="76"/>
      <c r="V5208" s="76"/>
      <c r="X5208" s="91"/>
      <c r="Y5208" s="91"/>
    </row>
    <row r="5209" spans="17:25" x14ac:dyDescent="0.2">
      <c r="Q5209" s="76"/>
      <c r="S5209" s="76"/>
      <c r="T5209" s="76"/>
      <c r="U5209" s="76"/>
      <c r="V5209" s="76"/>
      <c r="X5209" s="91"/>
      <c r="Y5209" s="91"/>
    </row>
    <row r="5210" spans="17:25" x14ac:dyDescent="0.2">
      <c r="Q5210" s="76"/>
      <c r="S5210" s="76"/>
      <c r="T5210" s="76"/>
      <c r="U5210" s="76"/>
      <c r="V5210" s="76"/>
      <c r="X5210" s="91"/>
      <c r="Y5210" s="91"/>
    </row>
    <row r="5211" spans="17:25" x14ac:dyDescent="0.2">
      <c r="Q5211" s="76"/>
      <c r="S5211" s="76"/>
      <c r="T5211" s="76"/>
      <c r="U5211" s="76"/>
      <c r="V5211" s="76"/>
      <c r="X5211" s="91"/>
      <c r="Y5211" s="91"/>
    </row>
    <row r="5212" spans="17:25" x14ac:dyDescent="0.2">
      <c r="Q5212" s="76"/>
      <c r="S5212" s="76"/>
      <c r="T5212" s="76"/>
      <c r="U5212" s="76"/>
      <c r="V5212" s="76"/>
      <c r="X5212" s="91"/>
      <c r="Y5212" s="91"/>
    </row>
    <row r="5213" spans="17:25" x14ac:dyDescent="0.2">
      <c r="Q5213" s="76"/>
      <c r="S5213" s="76"/>
      <c r="T5213" s="76"/>
      <c r="U5213" s="76"/>
      <c r="V5213" s="76"/>
      <c r="X5213" s="91"/>
      <c r="Y5213" s="91"/>
    </row>
    <row r="5214" spans="17:25" x14ac:dyDescent="0.2">
      <c r="Q5214" s="76"/>
      <c r="S5214" s="76"/>
      <c r="T5214" s="76"/>
      <c r="U5214" s="76"/>
      <c r="V5214" s="76"/>
      <c r="X5214" s="91"/>
      <c r="Y5214" s="91"/>
    </row>
    <row r="5215" spans="17:25" x14ac:dyDescent="0.2">
      <c r="Q5215" s="76"/>
      <c r="S5215" s="76"/>
      <c r="T5215" s="76"/>
      <c r="U5215" s="76"/>
      <c r="V5215" s="76"/>
      <c r="X5215" s="91"/>
      <c r="Y5215" s="91"/>
    </row>
    <row r="5216" spans="17:25" x14ac:dyDescent="0.2">
      <c r="Q5216" s="76"/>
      <c r="S5216" s="76"/>
      <c r="T5216" s="76"/>
      <c r="U5216" s="76"/>
      <c r="V5216" s="76"/>
      <c r="X5216" s="91"/>
      <c r="Y5216" s="91"/>
    </row>
    <row r="5217" spans="17:25" x14ac:dyDescent="0.2">
      <c r="Q5217" s="76"/>
      <c r="S5217" s="76"/>
      <c r="T5217" s="76"/>
      <c r="U5217" s="76"/>
      <c r="V5217" s="76"/>
      <c r="X5217" s="91"/>
      <c r="Y5217" s="91"/>
    </row>
    <row r="5218" spans="17:25" x14ac:dyDescent="0.2">
      <c r="Q5218" s="76"/>
      <c r="S5218" s="76"/>
      <c r="T5218" s="76"/>
      <c r="U5218" s="76"/>
      <c r="V5218" s="76"/>
      <c r="X5218" s="91"/>
      <c r="Y5218" s="91"/>
    </row>
    <row r="5219" spans="17:25" x14ac:dyDescent="0.2">
      <c r="Q5219" s="76"/>
      <c r="S5219" s="76"/>
      <c r="T5219" s="76"/>
      <c r="U5219" s="76"/>
      <c r="V5219" s="76"/>
      <c r="X5219" s="91"/>
      <c r="Y5219" s="91"/>
    </row>
    <row r="5220" spans="17:25" x14ac:dyDescent="0.2">
      <c r="Q5220" s="76"/>
      <c r="S5220" s="76"/>
      <c r="T5220" s="76"/>
      <c r="U5220" s="76"/>
      <c r="V5220" s="76"/>
      <c r="X5220" s="91"/>
      <c r="Y5220" s="91"/>
    </row>
    <row r="5221" spans="17:25" x14ac:dyDescent="0.2">
      <c r="Q5221" s="76"/>
      <c r="S5221" s="76"/>
      <c r="T5221" s="76"/>
      <c r="U5221" s="76"/>
      <c r="V5221" s="76"/>
      <c r="X5221" s="91"/>
      <c r="Y5221" s="91"/>
    </row>
    <row r="5222" spans="17:25" x14ac:dyDescent="0.2">
      <c r="Q5222" s="76"/>
      <c r="S5222" s="76"/>
      <c r="T5222" s="76"/>
      <c r="U5222" s="76"/>
      <c r="V5222" s="76"/>
      <c r="X5222" s="91"/>
      <c r="Y5222" s="91"/>
    </row>
    <row r="5223" spans="17:25" x14ac:dyDescent="0.2">
      <c r="Q5223" s="76"/>
      <c r="S5223" s="76"/>
      <c r="T5223" s="76"/>
      <c r="U5223" s="76"/>
      <c r="V5223" s="76"/>
      <c r="X5223" s="91"/>
      <c r="Y5223" s="91"/>
    </row>
    <row r="5224" spans="17:25" x14ac:dyDescent="0.2">
      <c r="Q5224" s="76"/>
      <c r="S5224" s="76"/>
      <c r="T5224" s="76"/>
      <c r="U5224" s="76"/>
      <c r="V5224" s="76"/>
      <c r="X5224" s="91"/>
      <c r="Y5224" s="91"/>
    </row>
    <row r="5225" spans="17:25" x14ac:dyDescent="0.2">
      <c r="Q5225" s="76"/>
      <c r="S5225" s="76"/>
      <c r="T5225" s="76"/>
      <c r="U5225" s="76"/>
      <c r="V5225" s="76"/>
      <c r="X5225" s="91"/>
      <c r="Y5225" s="91"/>
    </row>
    <row r="5226" spans="17:25" x14ac:dyDescent="0.2">
      <c r="Q5226" s="76"/>
      <c r="S5226" s="76"/>
      <c r="T5226" s="76"/>
      <c r="U5226" s="76"/>
      <c r="V5226" s="76"/>
      <c r="X5226" s="91"/>
      <c r="Y5226" s="91"/>
    </row>
    <row r="5227" spans="17:25" x14ac:dyDescent="0.2">
      <c r="Q5227" s="76"/>
      <c r="S5227" s="76"/>
      <c r="T5227" s="76"/>
      <c r="U5227" s="76"/>
      <c r="V5227" s="76"/>
      <c r="X5227" s="91"/>
      <c r="Y5227" s="91"/>
    </row>
    <row r="5228" spans="17:25" x14ac:dyDescent="0.2">
      <c r="Q5228" s="76"/>
      <c r="S5228" s="76"/>
      <c r="T5228" s="76"/>
      <c r="U5228" s="76"/>
      <c r="V5228" s="76"/>
      <c r="X5228" s="91"/>
      <c r="Y5228" s="91"/>
    </row>
    <row r="5229" spans="17:25" x14ac:dyDescent="0.2">
      <c r="Q5229" s="76"/>
      <c r="S5229" s="76"/>
      <c r="T5229" s="76"/>
      <c r="U5229" s="76"/>
      <c r="V5229" s="76"/>
      <c r="X5229" s="91"/>
      <c r="Y5229" s="91"/>
    </row>
    <row r="5230" spans="17:25" x14ac:dyDescent="0.2">
      <c r="Q5230" s="76"/>
      <c r="S5230" s="76"/>
      <c r="T5230" s="76"/>
      <c r="U5230" s="76"/>
      <c r="V5230" s="76"/>
      <c r="X5230" s="91"/>
      <c r="Y5230" s="91"/>
    </row>
    <row r="5231" spans="17:25" x14ac:dyDescent="0.2">
      <c r="Q5231" s="76"/>
      <c r="S5231" s="76"/>
      <c r="T5231" s="76"/>
      <c r="U5231" s="76"/>
      <c r="V5231" s="76"/>
      <c r="X5231" s="91"/>
      <c r="Y5231" s="91"/>
    </row>
    <row r="5232" spans="17:25" x14ac:dyDescent="0.2">
      <c r="Q5232" s="76"/>
      <c r="S5232" s="76"/>
      <c r="T5232" s="76"/>
      <c r="U5232" s="76"/>
      <c r="V5232" s="76"/>
      <c r="X5232" s="91"/>
      <c r="Y5232" s="91"/>
    </row>
    <row r="5233" spans="17:25" x14ac:dyDescent="0.2">
      <c r="Q5233" s="76"/>
      <c r="S5233" s="76"/>
      <c r="T5233" s="76"/>
      <c r="U5233" s="76"/>
      <c r="V5233" s="76"/>
      <c r="X5233" s="91"/>
      <c r="Y5233" s="91"/>
    </row>
    <row r="5234" spans="17:25" x14ac:dyDescent="0.2">
      <c r="Q5234" s="76"/>
      <c r="S5234" s="76"/>
      <c r="T5234" s="76"/>
      <c r="U5234" s="76"/>
      <c r="V5234" s="76"/>
      <c r="X5234" s="91"/>
      <c r="Y5234" s="91"/>
    </row>
    <row r="5235" spans="17:25" x14ac:dyDescent="0.2">
      <c r="Q5235" s="76"/>
      <c r="S5235" s="76"/>
      <c r="T5235" s="76"/>
      <c r="U5235" s="76"/>
      <c r="V5235" s="76"/>
      <c r="X5235" s="91"/>
      <c r="Y5235" s="91"/>
    </row>
    <row r="5236" spans="17:25" x14ac:dyDescent="0.2">
      <c r="Q5236" s="76"/>
      <c r="S5236" s="76"/>
      <c r="T5236" s="76"/>
      <c r="U5236" s="76"/>
      <c r="V5236" s="76"/>
      <c r="X5236" s="91"/>
      <c r="Y5236" s="91"/>
    </row>
    <row r="5237" spans="17:25" x14ac:dyDescent="0.2">
      <c r="Q5237" s="76"/>
      <c r="S5237" s="76"/>
      <c r="T5237" s="76"/>
      <c r="U5237" s="76"/>
      <c r="V5237" s="76"/>
      <c r="X5237" s="91"/>
      <c r="Y5237" s="91"/>
    </row>
    <row r="5238" spans="17:25" x14ac:dyDescent="0.2">
      <c r="Q5238" s="76"/>
      <c r="S5238" s="76"/>
      <c r="T5238" s="76"/>
      <c r="U5238" s="76"/>
      <c r="V5238" s="76"/>
      <c r="X5238" s="91"/>
      <c r="Y5238" s="91"/>
    </row>
    <row r="5239" spans="17:25" x14ac:dyDescent="0.2">
      <c r="Q5239" s="76"/>
      <c r="S5239" s="76"/>
      <c r="T5239" s="76"/>
      <c r="U5239" s="76"/>
      <c r="V5239" s="76"/>
      <c r="X5239" s="91"/>
      <c r="Y5239" s="91"/>
    </row>
    <row r="5240" spans="17:25" x14ac:dyDescent="0.2">
      <c r="Q5240" s="76"/>
      <c r="S5240" s="76"/>
      <c r="T5240" s="76"/>
      <c r="U5240" s="76"/>
      <c r="V5240" s="76"/>
      <c r="X5240" s="91"/>
      <c r="Y5240" s="91"/>
    </row>
    <row r="5241" spans="17:25" x14ac:dyDescent="0.2">
      <c r="Q5241" s="76"/>
      <c r="S5241" s="76"/>
      <c r="T5241" s="76"/>
      <c r="U5241" s="76"/>
      <c r="V5241" s="76"/>
      <c r="X5241" s="91"/>
      <c r="Y5241" s="91"/>
    </row>
    <row r="5242" spans="17:25" x14ac:dyDescent="0.2">
      <c r="Q5242" s="76"/>
      <c r="S5242" s="76"/>
      <c r="T5242" s="76"/>
      <c r="U5242" s="76"/>
      <c r="V5242" s="76"/>
      <c r="X5242" s="91"/>
      <c r="Y5242" s="91"/>
    </row>
    <row r="5243" spans="17:25" x14ac:dyDescent="0.2">
      <c r="Q5243" s="76"/>
      <c r="S5243" s="76"/>
      <c r="T5243" s="76"/>
      <c r="U5243" s="76"/>
      <c r="V5243" s="76"/>
      <c r="X5243" s="91"/>
      <c r="Y5243" s="91"/>
    </row>
    <row r="5244" spans="17:25" x14ac:dyDescent="0.2">
      <c r="Q5244" s="76"/>
      <c r="S5244" s="76"/>
      <c r="T5244" s="76"/>
      <c r="U5244" s="76"/>
      <c r="V5244" s="76"/>
      <c r="X5244" s="91"/>
      <c r="Y5244" s="91"/>
    </row>
    <row r="5245" spans="17:25" x14ac:dyDescent="0.2">
      <c r="Q5245" s="76"/>
      <c r="S5245" s="76"/>
      <c r="T5245" s="76"/>
      <c r="U5245" s="76"/>
      <c r="V5245" s="76"/>
      <c r="X5245" s="91"/>
      <c r="Y5245" s="91"/>
    </row>
    <row r="5246" spans="17:25" x14ac:dyDescent="0.2">
      <c r="Q5246" s="76"/>
      <c r="S5246" s="76"/>
      <c r="T5246" s="76"/>
      <c r="U5246" s="76"/>
      <c r="V5246" s="76"/>
      <c r="X5246" s="91"/>
      <c r="Y5246" s="91"/>
    </row>
    <row r="5247" spans="17:25" x14ac:dyDescent="0.2">
      <c r="Q5247" s="76"/>
      <c r="S5247" s="76"/>
      <c r="T5247" s="76"/>
      <c r="U5247" s="76"/>
      <c r="V5247" s="76"/>
      <c r="X5247" s="91"/>
      <c r="Y5247" s="91"/>
    </row>
    <row r="5248" spans="17:25" x14ac:dyDescent="0.2">
      <c r="Q5248" s="76"/>
      <c r="S5248" s="76"/>
      <c r="T5248" s="76"/>
      <c r="U5248" s="76"/>
      <c r="V5248" s="76"/>
      <c r="X5248" s="91"/>
      <c r="Y5248" s="91"/>
    </row>
    <row r="5249" spans="17:25" x14ac:dyDescent="0.2">
      <c r="Q5249" s="76"/>
      <c r="S5249" s="76"/>
      <c r="T5249" s="76"/>
      <c r="U5249" s="76"/>
      <c r="V5249" s="76"/>
      <c r="X5249" s="91"/>
      <c r="Y5249" s="91"/>
    </row>
    <row r="5250" spans="17:25" x14ac:dyDescent="0.2">
      <c r="Q5250" s="76"/>
      <c r="S5250" s="76"/>
      <c r="T5250" s="76"/>
      <c r="U5250" s="76"/>
      <c r="V5250" s="76"/>
      <c r="X5250" s="91"/>
      <c r="Y5250" s="91"/>
    </row>
    <row r="5251" spans="17:25" x14ac:dyDescent="0.2">
      <c r="Q5251" s="76"/>
      <c r="S5251" s="76"/>
      <c r="T5251" s="76"/>
      <c r="U5251" s="76"/>
      <c r="V5251" s="76"/>
      <c r="X5251" s="91"/>
      <c r="Y5251" s="91"/>
    </row>
    <row r="5252" spans="17:25" x14ac:dyDescent="0.2">
      <c r="Q5252" s="76"/>
      <c r="S5252" s="76"/>
      <c r="T5252" s="76"/>
      <c r="U5252" s="76"/>
      <c r="V5252" s="76"/>
      <c r="X5252" s="91"/>
      <c r="Y5252" s="91"/>
    </row>
    <row r="5253" spans="17:25" x14ac:dyDescent="0.2">
      <c r="Q5253" s="76"/>
      <c r="S5253" s="76"/>
      <c r="T5253" s="76"/>
      <c r="U5253" s="76"/>
      <c r="V5253" s="76"/>
      <c r="X5253" s="91"/>
      <c r="Y5253" s="91"/>
    </row>
    <row r="5254" spans="17:25" x14ac:dyDescent="0.2">
      <c r="Q5254" s="76"/>
      <c r="S5254" s="76"/>
      <c r="T5254" s="76"/>
      <c r="U5254" s="76"/>
      <c r="V5254" s="76"/>
      <c r="X5254" s="91"/>
      <c r="Y5254" s="91"/>
    </row>
    <row r="5255" spans="17:25" x14ac:dyDescent="0.2">
      <c r="Q5255" s="76"/>
      <c r="S5255" s="76"/>
      <c r="T5255" s="76"/>
      <c r="U5255" s="76"/>
      <c r="V5255" s="76"/>
      <c r="X5255" s="91"/>
      <c r="Y5255" s="91"/>
    </row>
    <row r="5256" spans="17:25" x14ac:dyDescent="0.2">
      <c r="Q5256" s="76"/>
      <c r="S5256" s="76"/>
      <c r="T5256" s="76"/>
      <c r="U5256" s="76"/>
      <c r="V5256" s="76"/>
      <c r="X5256" s="91"/>
      <c r="Y5256" s="91"/>
    </row>
    <row r="5257" spans="17:25" x14ac:dyDescent="0.2">
      <c r="Q5257" s="76"/>
      <c r="S5257" s="76"/>
      <c r="T5257" s="76"/>
      <c r="U5257" s="76"/>
      <c r="V5257" s="76"/>
      <c r="X5257" s="91"/>
      <c r="Y5257" s="91"/>
    </row>
    <row r="5258" spans="17:25" x14ac:dyDescent="0.2">
      <c r="Q5258" s="76"/>
      <c r="S5258" s="76"/>
      <c r="T5258" s="76"/>
      <c r="U5258" s="76"/>
      <c r="V5258" s="76"/>
      <c r="X5258" s="91"/>
      <c r="Y5258" s="91"/>
    </row>
    <row r="5259" spans="17:25" x14ac:dyDescent="0.2">
      <c r="Q5259" s="76"/>
      <c r="S5259" s="76"/>
      <c r="T5259" s="76"/>
      <c r="U5259" s="76"/>
      <c r="V5259" s="76"/>
      <c r="X5259" s="91"/>
      <c r="Y5259" s="91"/>
    </row>
    <row r="5260" spans="17:25" x14ac:dyDescent="0.2">
      <c r="Q5260" s="76"/>
      <c r="S5260" s="76"/>
      <c r="T5260" s="76"/>
      <c r="U5260" s="76"/>
      <c r="V5260" s="76"/>
      <c r="X5260" s="91"/>
      <c r="Y5260" s="91"/>
    </row>
    <row r="5261" spans="17:25" x14ac:dyDescent="0.2">
      <c r="Q5261" s="76"/>
      <c r="S5261" s="76"/>
      <c r="T5261" s="76"/>
      <c r="U5261" s="76"/>
      <c r="V5261" s="76"/>
      <c r="X5261" s="91"/>
      <c r="Y5261" s="91"/>
    </row>
    <row r="5262" spans="17:25" x14ac:dyDescent="0.2">
      <c r="Q5262" s="76"/>
      <c r="S5262" s="76"/>
      <c r="T5262" s="76"/>
      <c r="U5262" s="76"/>
      <c r="V5262" s="76"/>
      <c r="X5262" s="91"/>
      <c r="Y5262" s="91"/>
    </row>
    <row r="5263" spans="17:25" x14ac:dyDescent="0.2">
      <c r="Q5263" s="76"/>
      <c r="S5263" s="76"/>
      <c r="T5263" s="76"/>
      <c r="U5263" s="76"/>
      <c r="V5263" s="76"/>
      <c r="X5263" s="91"/>
      <c r="Y5263" s="91"/>
    </row>
    <row r="5264" spans="17:25" x14ac:dyDescent="0.2">
      <c r="Q5264" s="76"/>
      <c r="S5264" s="76"/>
      <c r="T5264" s="76"/>
      <c r="U5264" s="76"/>
      <c r="V5264" s="76"/>
      <c r="X5264" s="91"/>
      <c r="Y5264" s="91"/>
    </row>
    <row r="5265" spans="17:25" x14ac:dyDescent="0.2">
      <c r="Q5265" s="76"/>
      <c r="S5265" s="76"/>
      <c r="T5265" s="76"/>
      <c r="U5265" s="76"/>
      <c r="V5265" s="76"/>
      <c r="X5265" s="91"/>
      <c r="Y5265" s="91"/>
    </row>
    <row r="5266" spans="17:25" x14ac:dyDescent="0.2">
      <c r="Q5266" s="76"/>
      <c r="S5266" s="76"/>
      <c r="T5266" s="76"/>
      <c r="U5266" s="76"/>
      <c r="V5266" s="76"/>
      <c r="X5266" s="91"/>
      <c r="Y5266" s="91"/>
    </row>
    <row r="5267" spans="17:25" x14ac:dyDescent="0.2">
      <c r="Q5267" s="76"/>
      <c r="S5267" s="76"/>
      <c r="T5267" s="76"/>
      <c r="U5267" s="76"/>
      <c r="V5267" s="76"/>
      <c r="X5267" s="91"/>
      <c r="Y5267" s="91"/>
    </row>
    <row r="5268" spans="17:25" x14ac:dyDescent="0.2">
      <c r="Q5268" s="76"/>
      <c r="S5268" s="76"/>
      <c r="T5268" s="76"/>
      <c r="U5268" s="76"/>
      <c r="V5268" s="76"/>
      <c r="X5268" s="91"/>
      <c r="Y5268" s="91"/>
    </row>
    <row r="5269" spans="17:25" x14ac:dyDescent="0.2">
      <c r="Q5269" s="76"/>
      <c r="S5269" s="76"/>
      <c r="T5269" s="76"/>
      <c r="U5269" s="76"/>
      <c r="V5269" s="76"/>
      <c r="X5269" s="91"/>
      <c r="Y5269" s="91"/>
    </row>
    <row r="5270" spans="17:25" x14ac:dyDescent="0.2">
      <c r="Q5270" s="76"/>
      <c r="S5270" s="76"/>
      <c r="T5270" s="76"/>
      <c r="U5270" s="76"/>
      <c r="V5270" s="76"/>
      <c r="X5270" s="91"/>
      <c r="Y5270" s="91"/>
    </row>
    <row r="5271" spans="17:25" x14ac:dyDescent="0.2">
      <c r="Q5271" s="76"/>
      <c r="S5271" s="76"/>
      <c r="T5271" s="76"/>
      <c r="U5271" s="76"/>
      <c r="V5271" s="76"/>
      <c r="X5271" s="91"/>
      <c r="Y5271" s="91"/>
    </row>
    <row r="5272" spans="17:25" x14ac:dyDescent="0.2">
      <c r="Q5272" s="76"/>
      <c r="S5272" s="76"/>
      <c r="T5272" s="76"/>
      <c r="U5272" s="76"/>
      <c r="V5272" s="76"/>
      <c r="X5272" s="91"/>
      <c r="Y5272" s="91"/>
    </row>
    <row r="5273" spans="17:25" x14ac:dyDescent="0.2">
      <c r="Q5273" s="76"/>
      <c r="S5273" s="76"/>
      <c r="T5273" s="76"/>
      <c r="U5273" s="76"/>
      <c r="V5273" s="76"/>
      <c r="X5273" s="91"/>
      <c r="Y5273" s="91"/>
    </row>
    <row r="5274" spans="17:25" x14ac:dyDescent="0.2">
      <c r="Q5274" s="76"/>
      <c r="S5274" s="76"/>
      <c r="T5274" s="76"/>
      <c r="U5274" s="76"/>
      <c r="V5274" s="76"/>
      <c r="X5274" s="91"/>
      <c r="Y5274" s="91"/>
    </row>
    <row r="5275" spans="17:25" x14ac:dyDescent="0.2">
      <c r="Q5275" s="76"/>
      <c r="S5275" s="76"/>
      <c r="T5275" s="76"/>
      <c r="U5275" s="76"/>
      <c r="V5275" s="76"/>
      <c r="X5275" s="91"/>
      <c r="Y5275" s="91"/>
    </row>
    <row r="5276" spans="17:25" x14ac:dyDescent="0.2">
      <c r="Q5276" s="76"/>
      <c r="S5276" s="76"/>
      <c r="T5276" s="76"/>
      <c r="U5276" s="76"/>
      <c r="V5276" s="76"/>
      <c r="X5276" s="91"/>
      <c r="Y5276" s="91"/>
    </row>
    <row r="5277" spans="17:25" x14ac:dyDescent="0.2">
      <c r="Q5277" s="76"/>
      <c r="S5277" s="76"/>
      <c r="T5277" s="76"/>
      <c r="U5277" s="76"/>
      <c r="V5277" s="76"/>
      <c r="X5277" s="91"/>
      <c r="Y5277" s="91"/>
    </row>
    <row r="5278" spans="17:25" x14ac:dyDescent="0.2">
      <c r="Q5278" s="76"/>
      <c r="S5278" s="76"/>
      <c r="T5278" s="76"/>
      <c r="U5278" s="76"/>
      <c r="V5278" s="76"/>
      <c r="X5278" s="91"/>
      <c r="Y5278" s="91"/>
    </row>
    <row r="5279" spans="17:25" x14ac:dyDescent="0.2">
      <c r="Q5279" s="76"/>
      <c r="S5279" s="76"/>
      <c r="T5279" s="76"/>
      <c r="U5279" s="76"/>
      <c r="V5279" s="76"/>
      <c r="X5279" s="91"/>
      <c r="Y5279" s="91"/>
    </row>
    <row r="5280" spans="17:25" x14ac:dyDescent="0.2">
      <c r="Q5280" s="76"/>
      <c r="S5280" s="76"/>
      <c r="T5280" s="76"/>
      <c r="U5280" s="76"/>
      <c r="V5280" s="76"/>
      <c r="X5280" s="91"/>
      <c r="Y5280" s="91"/>
    </row>
    <row r="5281" spans="17:25" x14ac:dyDescent="0.2">
      <c r="Q5281" s="76"/>
      <c r="S5281" s="76"/>
      <c r="T5281" s="76"/>
      <c r="U5281" s="76"/>
      <c r="V5281" s="76"/>
      <c r="X5281" s="91"/>
      <c r="Y5281" s="91"/>
    </row>
    <row r="5282" spans="17:25" x14ac:dyDescent="0.2">
      <c r="Q5282" s="76"/>
      <c r="S5282" s="76"/>
      <c r="T5282" s="76"/>
      <c r="U5282" s="76"/>
      <c r="V5282" s="76"/>
      <c r="X5282" s="91"/>
      <c r="Y5282" s="91"/>
    </row>
    <row r="5283" spans="17:25" x14ac:dyDescent="0.2">
      <c r="Q5283" s="76"/>
      <c r="S5283" s="76"/>
      <c r="T5283" s="76"/>
      <c r="U5283" s="76"/>
      <c r="V5283" s="76"/>
      <c r="X5283" s="91"/>
      <c r="Y5283" s="91"/>
    </row>
    <row r="5284" spans="17:25" x14ac:dyDescent="0.2">
      <c r="Q5284" s="76"/>
      <c r="S5284" s="76"/>
      <c r="T5284" s="76"/>
      <c r="U5284" s="76"/>
      <c r="V5284" s="76"/>
      <c r="X5284" s="91"/>
      <c r="Y5284" s="91"/>
    </row>
    <row r="5285" spans="17:25" x14ac:dyDescent="0.2">
      <c r="Q5285" s="76"/>
      <c r="S5285" s="76"/>
      <c r="T5285" s="76"/>
      <c r="U5285" s="76"/>
      <c r="V5285" s="76"/>
      <c r="X5285" s="91"/>
      <c r="Y5285" s="91"/>
    </row>
    <row r="5286" spans="17:25" x14ac:dyDescent="0.2">
      <c r="Q5286" s="76"/>
      <c r="S5286" s="76"/>
      <c r="T5286" s="76"/>
      <c r="U5286" s="76"/>
      <c r="V5286" s="76"/>
      <c r="X5286" s="91"/>
      <c r="Y5286" s="91"/>
    </row>
    <row r="5287" spans="17:25" x14ac:dyDescent="0.2">
      <c r="Q5287" s="76"/>
      <c r="S5287" s="76"/>
      <c r="T5287" s="76"/>
      <c r="U5287" s="76"/>
      <c r="V5287" s="76"/>
      <c r="X5287" s="91"/>
      <c r="Y5287" s="91"/>
    </row>
    <row r="5288" spans="17:25" x14ac:dyDescent="0.2">
      <c r="Q5288" s="76"/>
      <c r="S5288" s="76"/>
      <c r="T5288" s="76"/>
      <c r="U5288" s="76"/>
      <c r="V5288" s="76"/>
      <c r="X5288" s="91"/>
      <c r="Y5288" s="91"/>
    </row>
    <row r="5289" spans="17:25" x14ac:dyDescent="0.2">
      <c r="Q5289" s="76"/>
      <c r="S5289" s="76"/>
      <c r="T5289" s="76"/>
      <c r="U5289" s="76"/>
      <c r="V5289" s="76"/>
      <c r="X5289" s="91"/>
      <c r="Y5289" s="91"/>
    </row>
    <row r="5290" spans="17:25" x14ac:dyDescent="0.2">
      <c r="Q5290" s="76"/>
      <c r="S5290" s="76"/>
      <c r="T5290" s="76"/>
      <c r="U5290" s="76"/>
      <c r="V5290" s="76"/>
      <c r="X5290" s="91"/>
      <c r="Y5290" s="91"/>
    </row>
    <row r="5291" spans="17:25" x14ac:dyDescent="0.2">
      <c r="Q5291" s="76"/>
      <c r="S5291" s="76"/>
      <c r="T5291" s="76"/>
      <c r="U5291" s="76"/>
      <c r="V5291" s="76"/>
      <c r="X5291" s="91"/>
      <c r="Y5291" s="91"/>
    </row>
    <row r="5292" spans="17:25" x14ac:dyDescent="0.2">
      <c r="Q5292" s="76"/>
      <c r="S5292" s="76"/>
      <c r="T5292" s="76"/>
      <c r="U5292" s="76"/>
      <c r="V5292" s="76"/>
      <c r="X5292" s="91"/>
      <c r="Y5292" s="91"/>
    </row>
    <row r="5293" spans="17:25" x14ac:dyDescent="0.2">
      <c r="Q5293" s="76"/>
      <c r="S5293" s="76"/>
      <c r="T5293" s="76"/>
      <c r="U5293" s="76"/>
      <c r="V5293" s="76"/>
      <c r="X5293" s="91"/>
      <c r="Y5293" s="91"/>
    </row>
    <row r="5294" spans="17:25" x14ac:dyDescent="0.2">
      <c r="Q5294" s="76"/>
      <c r="S5294" s="76"/>
      <c r="T5294" s="76"/>
      <c r="U5294" s="76"/>
      <c r="V5294" s="76"/>
      <c r="X5294" s="91"/>
      <c r="Y5294" s="91"/>
    </row>
    <row r="5295" spans="17:25" x14ac:dyDescent="0.2">
      <c r="Q5295" s="76"/>
      <c r="S5295" s="76"/>
      <c r="T5295" s="76"/>
      <c r="U5295" s="76"/>
      <c r="V5295" s="76"/>
      <c r="X5295" s="91"/>
      <c r="Y5295" s="91"/>
    </row>
    <row r="5296" spans="17:25" x14ac:dyDescent="0.2">
      <c r="Q5296" s="76"/>
      <c r="S5296" s="76"/>
      <c r="T5296" s="76"/>
      <c r="U5296" s="76"/>
      <c r="V5296" s="76"/>
      <c r="X5296" s="91"/>
      <c r="Y5296" s="91"/>
    </row>
    <row r="5297" spans="17:25" x14ac:dyDescent="0.2">
      <c r="Q5297" s="76"/>
      <c r="S5297" s="76"/>
      <c r="T5297" s="76"/>
      <c r="U5297" s="76"/>
      <c r="V5297" s="76"/>
      <c r="X5297" s="91"/>
      <c r="Y5297" s="91"/>
    </row>
    <row r="5298" spans="17:25" x14ac:dyDescent="0.2">
      <c r="Q5298" s="76"/>
      <c r="S5298" s="76"/>
      <c r="T5298" s="76"/>
      <c r="U5298" s="76"/>
      <c r="V5298" s="76"/>
      <c r="X5298" s="91"/>
      <c r="Y5298" s="91"/>
    </row>
    <row r="5299" spans="17:25" x14ac:dyDescent="0.2">
      <c r="Q5299" s="76"/>
      <c r="S5299" s="76"/>
      <c r="T5299" s="76"/>
      <c r="U5299" s="76"/>
      <c r="V5299" s="76"/>
      <c r="X5299" s="91"/>
      <c r="Y5299" s="91"/>
    </row>
    <row r="5300" spans="17:25" x14ac:dyDescent="0.2">
      <c r="Q5300" s="76"/>
      <c r="S5300" s="76"/>
      <c r="T5300" s="76"/>
      <c r="U5300" s="76"/>
      <c r="V5300" s="76"/>
      <c r="X5300" s="91"/>
      <c r="Y5300" s="91"/>
    </row>
    <row r="5301" spans="17:25" x14ac:dyDescent="0.2">
      <c r="Q5301" s="76"/>
      <c r="S5301" s="76"/>
      <c r="T5301" s="76"/>
      <c r="U5301" s="76"/>
      <c r="V5301" s="76"/>
      <c r="X5301" s="91"/>
      <c r="Y5301" s="91"/>
    </row>
    <row r="5302" spans="17:25" x14ac:dyDescent="0.2">
      <c r="Q5302" s="76"/>
      <c r="S5302" s="76"/>
      <c r="T5302" s="76"/>
      <c r="U5302" s="76"/>
      <c r="V5302" s="76"/>
      <c r="X5302" s="91"/>
      <c r="Y5302" s="91"/>
    </row>
    <row r="5303" spans="17:25" x14ac:dyDescent="0.2">
      <c r="Q5303" s="76"/>
      <c r="S5303" s="76"/>
      <c r="T5303" s="76"/>
      <c r="U5303" s="76"/>
      <c r="V5303" s="76"/>
      <c r="X5303" s="91"/>
      <c r="Y5303" s="91"/>
    </row>
    <row r="5304" spans="17:25" x14ac:dyDescent="0.2">
      <c r="Q5304" s="76"/>
      <c r="S5304" s="76"/>
      <c r="T5304" s="76"/>
      <c r="U5304" s="76"/>
      <c r="V5304" s="76"/>
      <c r="X5304" s="91"/>
      <c r="Y5304" s="91"/>
    </row>
    <row r="5305" spans="17:25" x14ac:dyDescent="0.2">
      <c r="Q5305" s="76"/>
      <c r="S5305" s="76"/>
      <c r="T5305" s="76"/>
      <c r="U5305" s="76"/>
      <c r="V5305" s="76"/>
      <c r="X5305" s="91"/>
      <c r="Y5305" s="91"/>
    </row>
    <row r="5306" spans="17:25" x14ac:dyDescent="0.2">
      <c r="Q5306" s="76"/>
      <c r="S5306" s="76"/>
      <c r="T5306" s="76"/>
      <c r="U5306" s="76"/>
      <c r="V5306" s="76"/>
      <c r="X5306" s="91"/>
      <c r="Y5306" s="91"/>
    </row>
    <row r="5307" spans="17:25" x14ac:dyDescent="0.2">
      <c r="Q5307" s="76"/>
      <c r="S5307" s="76"/>
      <c r="T5307" s="76"/>
      <c r="U5307" s="76"/>
      <c r="V5307" s="76"/>
      <c r="X5307" s="91"/>
      <c r="Y5307" s="91"/>
    </row>
    <row r="5308" spans="17:25" x14ac:dyDescent="0.2">
      <c r="Q5308" s="76"/>
      <c r="S5308" s="76"/>
      <c r="T5308" s="76"/>
      <c r="U5308" s="76"/>
      <c r="V5308" s="76"/>
      <c r="X5308" s="91"/>
      <c r="Y5308" s="91"/>
    </row>
    <row r="5309" spans="17:25" x14ac:dyDescent="0.2">
      <c r="Q5309" s="76"/>
      <c r="S5309" s="76"/>
      <c r="T5309" s="76"/>
      <c r="U5309" s="76"/>
      <c r="V5309" s="76"/>
      <c r="X5309" s="91"/>
      <c r="Y5309" s="91"/>
    </row>
    <row r="5310" spans="17:25" x14ac:dyDescent="0.2">
      <c r="Q5310" s="76"/>
      <c r="S5310" s="76"/>
      <c r="T5310" s="76"/>
      <c r="U5310" s="76"/>
      <c r="V5310" s="76"/>
      <c r="X5310" s="91"/>
      <c r="Y5310" s="91"/>
    </row>
    <row r="5311" spans="17:25" x14ac:dyDescent="0.2">
      <c r="Q5311" s="76"/>
      <c r="S5311" s="76"/>
      <c r="T5311" s="76"/>
      <c r="U5311" s="76"/>
      <c r="V5311" s="76"/>
      <c r="X5311" s="91"/>
      <c r="Y5311" s="91"/>
    </row>
    <row r="5312" spans="17:25" x14ac:dyDescent="0.2">
      <c r="Q5312" s="76"/>
      <c r="S5312" s="76"/>
      <c r="T5312" s="76"/>
      <c r="U5312" s="76"/>
      <c r="V5312" s="76"/>
      <c r="X5312" s="91"/>
      <c r="Y5312" s="91"/>
    </row>
    <row r="5313" spans="17:25" x14ac:dyDescent="0.2">
      <c r="Q5313" s="76"/>
      <c r="S5313" s="76"/>
      <c r="T5313" s="76"/>
      <c r="U5313" s="76"/>
      <c r="V5313" s="76"/>
      <c r="X5313" s="91"/>
      <c r="Y5313" s="91"/>
    </row>
    <row r="5314" spans="17:25" x14ac:dyDescent="0.2">
      <c r="Q5314" s="76"/>
      <c r="S5314" s="76"/>
      <c r="T5314" s="76"/>
      <c r="U5314" s="76"/>
      <c r="V5314" s="76"/>
      <c r="X5314" s="91"/>
      <c r="Y5314" s="91"/>
    </row>
    <row r="5315" spans="17:25" x14ac:dyDescent="0.2">
      <c r="Q5315" s="76"/>
      <c r="S5315" s="76"/>
      <c r="T5315" s="76"/>
      <c r="U5315" s="76"/>
      <c r="V5315" s="76"/>
      <c r="X5315" s="91"/>
      <c r="Y5315" s="91"/>
    </row>
    <row r="5316" spans="17:25" x14ac:dyDescent="0.2">
      <c r="Q5316" s="76"/>
      <c r="S5316" s="76"/>
      <c r="T5316" s="76"/>
      <c r="U5316" s="76"/>
      <c r="V5316" s="76"/>
      <c r="X5316" s="91"/>
      <c r="Y5316" s="91"/>
    </row>
    <row r="5317" spans="17:25" x14ac:dyDescent="0.2">
      <c r="Q5317" s="76"/>
      <c r="S5317" s="76"/>
      <c r="T5317" s="76"/>
      <c r="U5317" s="76"/>
      <c r="V5317" s="76"/>
      <c r="X5317" s="91"/>
      <c r="Y5317" s="91"/>
    </row>
    <row r="5318" spans="17:25" x14ac:dyDescent="0.2">
      <c r="Q5318" s="76"/>
      <c r="S5318" s="76"/>
      <c r="T5318" s="76"/>
      <c r="U5318" s="76"/>
      <c r="V5318" s="76"/>
      <c r="X5318" s="91"/>
      <c r="Y5318" s="91"/>
    </row>
    <row r="5319" spans="17:25" x14ac:dyDescent="0.2">
      <c r="Q5319" s="76"/>
      <c r="S5319" s="76"/>
      <c r="T5319" s="76"/>
      <c r="U5319" s="76"/>
      <c r="V5319" s="76"/>
      <c r="X5319" s="91"/>
      <c r="Y5319" s="91"/>
    </row>
    <row r="5320" spans="17:25" x14ac:dyDescent="0.2">
      <c r="Q5320" s="76"/>
      <c r="S5320" s="76"/>
      <c r="T5320" s="76"/>
      <c r="U5320" s="76"/>
      <c r="V5320" s="76"/>
      <c r="X5320" s="91"/>
      <c r="Y5320" s="91"/>
    </row>
    <row r="5321" spans="17:25" x14ac:dyDescent="0.2">
      <c r="Q5321" s="76"/>
      <c r="S5321" s="76"/>
      <c r="T5321" s="76"/>
      <c r="U5321" s="76"/>
      <c r="V5321" s="76"/>
      <c r="X5321" s="91"/>
      <c r="Y5321" s="91"/>
    </row>
    <row r="5322" spans="17:25" x14ac:dyDescent="0.2">
      <c r="Q5322" s="76"/>
      <c r="S5322" s="76"/>
      <c r="T5322" s="76"/>
      <c r="U5322" s="76"/>
      <c r="V5322" s="76"/>
      <c r="X5322" s="91"/>
      <c r="Y5322" s="91"/>
    </row>
    <row r="5323" spans="17:25" x14ac:dyDescent="0.2">
      <c r="Q5323" s="76"/>
      <c r="S5323" s="76"/>
      <c r="T5323" s="76"/>
      <c r="U5323" s="76"/>
      <c r="V5323" s="76"/>
      <c r="X5323" s="91"/>
      <c r="Y5323" s="91"/>
    </row>
    <row r="5324" spans="17:25" x14ac:dyDescent="0.2">
      <c r="Q5324" s="76"/>
      <c r="S5324" s="76"/>
      <c r="T5324" s="76"/>
      <c r="U5324" s="76"/>
      <c r="V5324" s="76"/>
      <c r="X5324" s="91"/>
      <c r="Y5324" s="91"/>
    </row>
    <row r="5325" spans="17:25" x14ac:dyDescent="0.2">
      <c r="Q5325" s="76"/>
      <c r="S5325" s="76"/>
      <c r="T5325" s="76"/>
      <c r="U5325" s="76"/>
      <c r="V5325" s="76"/>
      <c r="X5325" s="91"/>
      <c r="Y5325" s="91"/>
    </row>
    <row r="5326" spans="17:25" x14ac:dyDescent="0.2">
      <c r="Q5326" s="76"/>
      <c r="S5326" s="76"/>
      <c r="T5326" s="76"/>
      <c r="U5326" s="76"/>
      <c r="V5326" s="76"/>
      <c r="X5326" s="91"/>
      <c r="Y5326" s="91"/>
    </row>
    <row r="5327" spans="17:25" x14ac:dyDescent="0.2">
      <c r="Q5327" s="76"/>
      <c r="S5327" s="76"/>
      <c r="T5327" s="76"/>
      <c r="U5327" s="76"/>
      <c r="V5327" s="76"/>
      <c r="X5327" s="91"/>
      <c r="Y5327" s="91"/>
    </row>
    <row r="5328" spans="17:25" x14ac:dyDescent="0.2">
      <c r="Q5328" s="76"/>
      <c r="S5328" s="76"/>
      <c r="T5328" s="76"/>
      <c r="U5328" s="76"/>
      <c r="V5328" s="76"/>
      <c r="X5328" s="91"/>
      <c r="Y5328" s="91"/>
    </row>
    <row r="5329" spans="17:25" x14ac:dyDescent="0.2">
      <c r="Q5329" s="76"/>
      <c r="S5329" s="76"/>
      <c r="T5329" s="76"/>
      <c r="U5329" s="76"/>
      <c r="V5329" s="76"/>
      <c r="X5329" s="91"/>
      <c r="Y5329" s="91"/>
    </row>
    <row r="5330" spans="17:25" x14ac:dyDescent="0.2">
      <c r="Q5330" s="76"/>
      <c r="S5330" s="76"/>
      <c r="T5330" s="76"/>
      <c r="U5330" s="76"/>
      <c r="V5330" s="76"/>
      <c r="X5330" s="91"/>
      <c r="Y5330" s="91"/>
    </row>
    <row r="5331" spans="17:25" x14ac:dyDescent="0.2">
      <c r="Q5331" s="76"/>
      <c r="S5331" s="76"/>
      <c r="T5331" s="76"/>
      <c r="U5331" s="76"/>
      <c r="V5331" s="76"/>
      <c r="X5331" s="91"/>
      <c r="Y5331" s="91"/>
    </row>
    <row r="5332" spans="17:25" x14ac:dyDescent="0.2">
      <c r="Q5332" s="76"/>
      <c r="S5332" s="76"/>
      <c r="T5332" s="76"/>
      <c r="U5332" s="76"/>
      <c r="V5332" s="76"/>
      <c r="X5332" s="91"/>
      <c r="Y5332" s="91"/>
    </row>
    <row r="5333" spans="17:25" x14ac:dyDescent="0.2">
      <c r="Q5333" s="76"/>
      <c r="S5333" s="76"/>
      <c r="T5333" s="76"/>
      <c r="U5333" s="76"/>
      <c r="V5333" s="76"/>
      <c r="X5333" s="91"/>
      <c r="Y5333" s="91"/>
    </row>
    <row r="5334" spans="17:25" x14ac:dyDescent="0.2">
      <c r="Q5334" s="76"/>
      <c r="S5334" s="76"/>
      <c r="T5334" s="76"/>
      <c r="U5334" s="76"/>
      <c r="V5334" s="76"/>
      <c r="X5334" s="91"/>
      <c r="Y5334" s="91"/>
    </row>
    <row r="5335" spans="17:25" x14ac:dyDescent="0.2">
      <c r="Q5335" s="76"/>
      <c r="S5335" s="76"/>
      <c r="T5335" s="76"/>
      <c r="U5335" s="76"/>
      <c r="V5335" s="76"/>
      <c r="X5335" s="91"/>
      <c r="Y5335" s="91"/>
    </row>
    <row r="5336" spans="17:25" x14ac:dyDescent="0.2">
      <c r="Q5336" s="76"/>
      <c r="S5336" s="76"/>
      <c r="T5336" s="76"/>
      <c r="U5336" s="76"/>
      <c r="V5336" s="76"/>
      <c r="X5336" s="91"/>
      <c r="Y5336" s="91"/>
    </row>
    <row r="5337" spans="17:25" x14ac:dyDescent="0.2">
      <c r="Q5337" s="76"/>
      <c r="S5337" s="76"/>
      <c r="T5337" s="76"/>
      <c r="U5337" s="76"/>
      <c r="V5337" s="76"/>
      <c r="X5337" s="91"/>
      <c r="Y5337" s="91"/>
    </row>
    <row r="5338" spans="17:25" x14ac:dyDescent="0.2">
      <c r="Q5338" s="76"/>
      <c r="S5338" s="76"/>
      <c r="T5338" s="76"/>
      <c r="U5338" s="76"/>
      <c r="V5338" s="76"/>
      <c r="X5338" s="91"/>
      <c r="Y5338" s="91"/>
    </row>
    <row r="5339" spans="17:25" x14ac:dyDescent="0.2">
      <c r="Q5339" s="76"/>
      <c r="S5339" s="76"/>
      <c r="T5339" s="76"/>
      <c r="U5339" s="76"/>
      <c r="V5339" s="76"/>
      <c r="X5339" s="91"/>
      <c r="Y5339" s="91"/>
    </row>
    <row r="5340" spans="17:25" x14ac:dyDescent="0.2">
      <c r="Q5340" s="76"/>
      <c r="S5340" s="76"/>
      <c r="T5340" s="76"/>
      <c r="U5340" s="76"/>
      <c r="V5340" s="76"/>
      <c r="X5340" s="91"/>
      <c r="Y5340" s="91"/>
    </row>
    <row r="5341" spans="17:25" x14ac:dyDescent="0.2">
      <c r="Q5341" s="76"/>
      <c r="S5341" s="76"/>
      <c r="T5341" s="76"/>
      <c r="U5341" s="76"/>
      <c r="V5341" s="76"/>
      <c r="X5341" s="91"/>
      <c r="Y5341" s="91"/>
    </row>
    <row r="5342" spans="17:25" x14ac:dyDescent="0.2">
      <c r="Q5342" s="76"/>
      <c r="S5342" s="76"/>
      <c r="T5342" s="76"/>
      <c r="U5342" s="76"/>
      <c r="V5342" s="76"/>
      <c r="X5342" s="91"/>
      <c r="Y5342" s="91"/>
    </row>
    <row r="5343" spans="17:25" x14ac:dyDescent="0.2">
      <c r="Q5343" s="76"/>
      <c r="S5343" s="76"/>
      <c r="T5343" s="76"/>
      <c r="U5343" s="76"/>
      <c r="V5343" s="76"/>
      <c r="X5343" s="91"/>
      <c r="Y5343" s="91"/>
    </row>
    <row r="5344" spans="17:25" x14ac:dyDescent="0.2">
      <c r="Q5344" s="76"/>
      <c r="S5344" s="76"/>
      <c r="T5344" s="76"/>
      <c r="U5344" s="76"/>
      <c r="V5344" s="76"/>
      <c r="X5344" s="91"/>
      <c r="Y5344" s="91"/>
    </row>
    <row r="5345" spans="17:25" x14ac:dyDescent="0.2">
      <c r="Q5345" s="76"/>
      <c r="S5345" s="76"/>
      <c r="T5345" s="76"/>
      <c r="U5345" s="76"/>
      <c r="V5345" s="76"/>
      <c r="X5345" s="91"/>
      <c r="Y5345" s="91"/>
    </row>
    <row r="5346" spans="17:25" x14ac:dyDescent="0.2">
      <c r="Q5346" s="76"/>
      <c r="S5346" s="76"/>
      <c r="T5346" s="76"/>
      <c r="U5346" s="76"/>
      <c r="V5346" s="76"/>
      <c r="X5346" s="91"/>
      <c r="Y5346" s="91"/>
    </row>
    <row r="5347" spans="17:25" x14ac:dyDescent="0.2">
      <c r="Q5347" s="76"/>
      <c r="S5347" s="76"/>
      <c r="T5347" s="76"/>
      <c r="U5347" s="76"/>
      <c r="V5347" s="76"/>
      <c r="X5347" s="91"/>
      <c r="Y5347" s="91"/>
    </row>
    <row r="5348" spans="17:25" x14ac:dyDescent="0.2">
      <c r="Q5348" s="76"/>
      <c r="S5348" s="76"/>
      <c r="T5348" s="76"/>
      <c r="U5348" s="76"/>
      <c r="V5348" s="76"/>
      <c r="X5348" s="91"/>
      <c r="Y5348" s="91"/>
    </row>
    <row r="5349" spans="17:25" x14ac:dyDescent="0.2">
      <c r="Q5349" s="76"/>
      <c r="S5349" s="76"/>
      <c r="T5349" s="76"/>
      <c r="U5349" s="76"/>
      <c r="V5349" s="76"/>
      <c r="X5349" s="91"/>
      <c r="Y5349" s="91"/>
    </row>
    <row r="5350" spans="17:25" x14ac:dyDescent="0.2">
      <c r="Q5350" s="76"/>
      <c r="S5350" s="76"/>
      <c r="T5350" s="76"/>
      <c r="U5350" s="76"/>
      <c r="V5350" s="76"/>
      <c r="X5350" s="91"/>
      <c r="Y5350" s="91"/>
    </row>
    <row r="5351" spans="17:25" x14ac:dyDescent="0.2">
      <c r="Q5351" s="76"/>
      <c r="S5351" s="76"/>
      <c r="T5351" s="76"/>
      <c r="U5351" s="76"/>
      <c r="V5351" s="76"/>
      <c r="X5351" s="91"/>
      <c r="Y5351" s="91"/>
    </row>
    <row r="5352" spans="17:25" x14ac:dyDescent="0.2">
      <c r="Q5352" s="76"/>
      <c r="S5352" s="76"/>
      <c r="T5352" s="76"/>
      <c r="U5352" s="76"/>
      <c r="V5352" s="76"/>
      <c r="X5352" s="91"/>
      <c r="Y5352" s="91"/>
    </row>
    <row r="5353" spans="17:25" x14ac:dyDescent="0.2">
      <c r="Q5353" s="76"/>
      <c r="S5353" s="76"/>
      <c r="T5353" s="76"/>
      <c r="U5353" s="76"/>
      <c r="V5353" s="76"/>
      <c r="X5353" s="91"/>
      <c r="Y5353" s="91"/>
    </row>
    <row r="5354" spans="17:25" x14ac:dyDescent="0.2">
      <c r="Q5354" s="76"/>
      <c r="S5354" s="76"/>
      <c r="T5354" s="76"/>
      <c r="U5354" s="76"/>
      <c r="V5354" s="76"/>
      <c r="X5354" s="91"/>
      <c r="Y5354" s="91"/>
    </row>
    <row r="5355" spans="17:25" x14ac:dyDescent="0.2">
      <c r="Q5355" s="76"/>
      <c r="S5355" s="76"/>
      <c r="T5355" s="76"/>
      <c r="U5355" s="76"/>
      <c r="V5355" s="76"/>
      <c r="X5355" s="91"/>
      <c r="Y5355" s="91"/>
    </row>
    <row r="5356" spans="17:25" x14ac:dyDescent="0.2">
      <c r="Q5356" s="76"/>
      <c r="S5356" s="76"/>
      <c r="T5356" s="76"/>
      <c r="U5356" s="76"/>
      <c r="V5356" s="76"/>
      <c r="X5356" s="91"/>
      <c r="Y5356" s="91"/>
    </row>
    <row r="5357" spans="17:25" x14ac:dyDescent="0.2">
      <c r="Q5357" s="76"/>
      <c r="S5357" s="76"/>
      <c r="T5357" s="76"/>
      <c r="U5357" s="76"/>
      <c r="V5357" s="76"/>
      <c r="X5357" s="91"/>
      <c r="Y5357" s="91"/>
    </row>
    <row r="5358" spans="17:25" x14ac:dyDescent="0.2">
      <c r="Q5358" s="76"/>
      <c r="S5358" s="76"/>
      <c r="T5358" s="76"/>
      <c r="U5358" s="76"/>
      <c r="V5358" s="76"/>
      <c r="X5358" s="91"/>
      <c r="Y5358" s="91"/>
    </row>
    <row r="5359" spans="17:25" x14ac:dyDescent="0.2">
      <c r="Q5359" s="76"/>
      <c r="S5359" s="76"/>
      <c r="T5359" s="76"/>
      <c r="U5359" s="76"/>
      <c r="V5359" s="76"/>
      <c r="X5359" s="91"/>
      <c r="Y5359" s="91"/>
    </row>
    <row r="5360" spans="17:25" x14ac:dyDescent="0.2">
      <c r="Q5360" s="76"/>
      <c r="S5360" s="76"/>
      <c r="T5360" s="76"/>
      <c r="U5360" s="76"/>
      <c r="V5360" s="76"/>
      <c r="X5360" s="91"/>
      <c r="Y5360" s="91"/>
    </row>
    <row r="5361" spans="17:25" x14ac:dyDescent="0.2">
      <c r="Q5361" s="76"/>
      <c r="S5361" s="76"/>
      <c r="T5361" s="76"/>
      <c r="U5361" s="76"/>
      <c r="V5361" s="76"/>
      <c r="X5361" s="91"/>
      <c r="Y5361" s="91"/>
    </row>
    <row r="5362" spans="17:25" x14ac:dyDescent="0.2">
      <c r="Q5362" s="76"/>
      <c r="S5362" s="76"/>
      <c r="T5362" s="76"/>
      <c r="U5362" s="76"/>
      <c r="V5362" s="76"/>
      <c r="X5362" s="91"/>
      <c r="Y5362" s="91"/>
    </row>
    <row r="5363" spans="17:25" x14ac:dyDescent="0.2">
      <c r="Q5363" s="76"/>
      <c r="S5363" s="76"/>
      <c r="T5363" s="76"/>
      <c r="U5363" s="76"/>
      <c r="V5363" s="76"/>
      <c r="X5363" s="91"/>
      <c r="Y5363" s="91"/>
    </row>
    <row r="5364" spans="17:25" x14ac:dyDescent="0.2">
      <c r="Q5364" s="76"/>
      <c r="S5364" s="76"/>
      <c r="T5364" s="76"/>
      <c r="U5364" s="76"/>
      <c r="V5364" s="76"/>
      <c r="X5364" s="91"/>
      <c r="Y5364" s="91"/>
    </row>
    <row r="5365" spans="17:25" x14ac:dyDescent="0.2">
      <c r="Q5365" s="76"/>
      <c r="S5365" s="76"/>
      <c r="T5365" s="76"/>
      <c r="U5365" s="76"/>
      <c r="V5365" s="76"/>
      <c r="X5365" s="91"/>
      <c r="Y5365" s="91"/>
    </row>
    <row r="5366" spans="17:25" x14ac:dyDescent="0.2">
      <c r="Q5366" s="76"/>
      <c r="S5366" s="76"/>
      <c r="T5366" s="76"/>
      <c r="U5366" s="76"/>
      <c r="V5366" s="76"/>
      <c r="X5366" s="91"/>
      <c r="Y5366" s="91"/>
    </row>
    <row r="5367" spans="17:25" x14ac:dyDescent="0.2">
      <c r="Q5367" s="76"/>
      <c r="S5367" s="76"/>
      <c r="T5367" s="76"/>
      <c r="U5367" s="76"/>
      <c r="V5367" s="76"/>
      <c r="X5367" s="91"/>
      <c r="Y5367" s="91"/>
    </row>
    <row r="5368" spans="17:25" x14ac:dyDescent="0.2">
      <c r="Q5368" s="76"/>
      <c r="S5368" s="76"/>
      <c r="T5368" s="76"/>
      <c r="U5368" s="76"/>
      <c r="V5368" s="76"/>
      <c r="X5368" s="91"/>
      <c r="Y5368" s="91"/>
    </row>
    <row r="5369" spans="17:25" x14ac:dyDescent="0.2">
      <c r="Q5369" s="76"/>
      <c r="S5369" s="76"/>
      <c r="T5369" s="76"/>
      <c r="U5369" s="76"/>
      <c r="V5369" s="76"/>
      <c r="X5369" s="91"/>
      <c r="Y5369" s="91"/>
    </row>
    <row r="5370" spans="17:25" x14ac:dyDescent="0.2">
      <c r="Q5370" s="76"/>
      <c r="S5370" s="76"/>
      <c r="T5370" s="76"/>
      <c r="U5370" s="76"/>
      <c r="V5370" s="76"/>
      <c r="X5370" s="91"/>
      <c r="Y5370" s="91"/>
    </row>
    <row r="5371" spans="17:25" x14ac:dyDescent="0.2">
      <c r="Q5371" s="76"/>
      <c r="S5371" s="76"/>
      <c r="T5371" s="76"/>
      <c r="U5371" s="76"/>
      <c r="V5371" s="76"/>
      <c r="X5371" s="91"/>
      <c r="Y5371" s="91"/>
    </row>
    <row r="5372" spans="17:25" x14ac:dyDescent="0.2">
      <c r="Q5372" s="76"/>
      <c r="S5372" s="76"/>
      <c r="T5372" s="76"/>
      <c r="U5372" s="76"/>
      <c r="V5372" s="76"/>
      <c r="X5372" s="91"/>
      <c r="Y5372" s="91"/>
    </row>
    <row r="5373" spans="17:25" x14ac:dyDescent="0.2">
      <c r="Q5373" s="76"/>
      <c r="S5373" s="76"/>
      <c r="T5373" s="76"/>
      <c r="U5373" s="76"/>
      <c r="V5373" s="76"/>
      <c r="X5373" s="91"/>
      <c r="Y5373" s="91"/>
    </row>
    <row r="5374" spans="17:25" x14ac:dyDescent="0.2">
      <c r="Q5374" s="76"/>
      <c r="S5374" s="76"/>
      <c r="T5374" s="76"/>
      <c r="U5374" s="76"/>
      <c r="V5374" s="76"/>
      <c r="X5374" s="91"/>
      <c r="Y5374" s="91"/>
    </row>
    <row r="5375" spans="17:25" x14ac:dyDescent="0.2">
      <c r="Q5375" s="76"/>
      <c r="S5375" s="76"/>
      <c r="T5375" s="76"/>
      <c r="U5375" s="76"/>
      <c r="V5375" s="76"/>
      <c r="X5375" s="91"/>
      <c r="Y5375" s="91"/>
    </row>
    <row r="5376" spans="17:25" x14ac:dyDescent="0.2">
      <c r="Q5376" s="76"/>
      <c r="S5376" s="76"/>
      <c r="T5376" s="76"/>
      <c r="U5376" s="76"/>
      <c r="V5376" s="76"/>
      <c r="X5376" s="91"/>
      <c r="Y5376" s="91"/>
    </row>
    <row r="5377" spans="17:25" x14ac:dyDescent="0.2">
      <c r="Q5377" s="76"/>
      <c r="S5377" s="76"/>
      <c r="T5377" s="76"/>
      <c r="U5377" s="76"/>
      <c r="V5377" s="76"/>
      <c r="X5377" s="91"/>
      <c r="Y5377" s="91"/>
    </row>
    <row r="5378" spans="17:25" x14ac:dyDescent="0.2">
      <c r="Q5378" s="76"/>
      <c r="S5378" s="76"/>
      <c r="T5378" s="76"/>
      <c r="U5378" s="76"/>
      <c r="V5378" s="76"/>
      <c r="X5378" s="91"/>
      <c r="Y5378" s="91"/>
    </row>
    <row r="5379" spans="17:25" x14ac:dyDescent="0.2">
      <c r="Q5379" s="76"/>
      <c r="S5379" s="76"/>
      <c r="T5379" s="76"/>
      <c r="U5379" s="76"/>
      <c r="V5379" s="76"/>
      <c r="X5379" s="91"/>
      <c r="Y5379" s="91"/>
    </row>
    <row r="5380" spans="17:25" x14ac:dyDescent="0.2">
      <c r="Q5380" s="76"/>
      <c r="S5380" s="76"/>
      <c r="T5380" s="76"/>
      <c r="U5380" s="76"/>
      <c r="V5380" s="76"/>
      <c r="X5380" s="91"/>
      <c r="Y5380" s="91"/>
    </row>
    <row r="5381" spans="17:25" x14ac:dyDescent="0.2">
      <c r="Q5381" s="76"/>
      <c r="S5381" s="76"/>
      <c r="T5381" s="76"/>
      <c r="U5381" s="76"/>
      <c r="V5381" s="76"/>
      <c r="X5381" s="91"/>
      <c r="Y5381" s="91"/>
    </row>
    <row r="5382" spans="17:25" x14ac:dyDescent="0.2">
      <c r="Q5382" s="76"/>
      <c r="S5382" s="76"/>
      <c r="T5382" s="76"/>
      <c r="U5382" s="76"/>
      <c r="V5382" s="76"/>
      <c r="X5382" s="91"/>
      <c r="Y5382" s="91"/>
    </row>
    <row r="5383" spans="17:25" x14ac:dyDescent="0.2">
      <c r="Q5383" s="76"/>
      <c r="S5383" s="76"/>
      <c r="T5383" s="76"/>
      <c r="U5383" s="76"/>
      <c r="V5383" s="76"/>
      <c r="X5383" s="91"/>
      <c r="Y5383" s="91"/>
    </row>
    <row r="5384" spans="17:25" x14ac:dyDescent="0.2">
      <c r="Q5384" s="76"/>
      <c r="S5384" s="76"/>
      <c r="T5384" s="76"/>
      <c r="U5384" s="76"/>
      <c r="V5384" s="76"/>
      <c r="X5384" s="91"/>
      <c r="Y5384" s="91"/>
    </row>
    <row r="5385" spans="17:25" x14ac:dyDescent="0.2">
      <c r="Q5385" s="76"/>
      <c r="S5385" s="76"/>
      <c r="T5385" s="76"/>
      <c r="U5385" s="76"/>
      <c r="V5385" s="76"/>
      <c r="X5385" s="91"/>
      <c r="Y5385" s="91"/>
    </row>
    <row r="5386" spans="17:25" x14ac:dyDescent="0.2">
      <c r="Q5386" s="76"/>
      <c r="S5386" s="76"/>
      <c r="T5386" s="76"/>
      <c r="U5386" s="76"/>
      <c r="V5386" s="76"/>
      <c r="X5386" s="91"/>
      <c r="Y5386" s="91"/>
    </row>
    <row r="5387" spans="17:25" x14ac:dyDescent="0.2">
      <c r="Q5387" s="76"/>
      <c r="S5387" s="76"/>
      <c r="T5387" s="76"/>
      <c r="U5387" s="76"/>
      <c r="V5387" s="76"/>
      <c r="X5387" s="91"/>
      <c r="Y5387" s="91"/>
    </row>
    <row r="5388" spans="17:25" x14ac:dyDescent="0.2">
      <c r="Q5388" s="76"/>
      <c r="S5388" s="76"/>
      <c r="T5388" s="76"/>
      <c r="U5388" s="76"/>
      <c r="V5388" s="76"/>
      <c r="X5388" s="91"/>
      <c r="Y5388" s="91"/>
    </row>
    <row r="5389" spans="17:25" x14ac:dyDescent="0.2">
      <c r="Q5389" s="76"/>
      <c r="S5389" s="76"/>
      <c r="T5389" s="76"/>
      <c r="U5389" s="76"/>
      <c r="V5389" s="76"/>
      <c r="X5389" s="91"/>
      <c r="Y5389" s="91"/>
    </row>
    <row r="5390" spans="17:25" x14ac:dyDescent="0.2">
      <c r="Q5390" s="76"/>
      <c r="S5390" s="76"/>
      <c r="T5390" s="76"/>
      <c r="U5390" s="76"/>
      <c r="V5390" s="76"/>
      <c r="X5390" s="91"/>
      <c r="Y5390" s="91"/>
    </row>
    <row r="5391" spans="17:25" x14ac:dyDescent="0.2">
      <c r="Q5391" s="76"/>
      <c r="S5391" s="76"/>
      <c r="T5391" s="76"/>
      <c r="U5391" s="76"/>
      <c r="V5391" s="76"/>
      <c r="X5391" s="91"/>
      <c r="Y5391" s="91"/>
    </row>
    <row r="5392" spans="17:25" x14ac:dyDescent="0.2">
      <c r="Q5392" s="76"/>
      <c r="S5392" s="76"/>
      <c r="T5392" s="76"/>
      <c r="U5392" s="76"/>
      <c r="V5392" s="76"/>
      <c r="X5392" s="91"/>
      <c r="Y5392" s="91"/>
    </row>
    <row r="5393" spans="17:25" x14ac:dyDescent="0.2">
      <c r="Q5393" s="76"/>
      <c r="S5393" s="76"/>
      <c r="T5393" s="76"/>
      <c r="U5393" s="76"/>
      <c r="V5393" s="76"/>
      <c r="X5393" s="91"/>
      <c r="Y5393" s="91"/>
    </row>
    <row r="5394" spans="17:25" x14ac:dyDescent="0.2">
      <c r="Q5394" s="76"/>
      <c r="S5394" s="76"/>
      <c r="T5394" s="76"/>
      <c r="U5394" s="76"/>
      <c r="V5394" s="76"/>
      <c r="X5394" s="91"/>
      <c r="Y5394" s="91"/>
    </row>
    <row r="5395" spans="17:25" x14ac:dyDescent="0.2">
      <c r="Q5395" s="76"/>
      <c r="S5395" s="76"/>
      <c r="T5395" s="76"/>
      <c r="U5395" s="76"/>
      <c r="V5395" s="76"/>
      <c r="X5395" s="91"/>
      <c r="Y5395" s="91"/>
    </row>
    <row r="5396" spans="17:25" x14ac:dyDescent="0.2">
      <c r="Q5396" s="76"/>
      <c r="S5396" s="76"/>
      <c r="T5396" s="76"/>
      <c r="U5396" s="76"/>
      <c r="V5396" s="76"/>
      <c r="X5396" s="91"/>
      <c r="Y5396" s="91"/>
    </row>
    <row r="5397" spans="17:25" x14ac:dyDescent="0.2">
      <c r="Q5397" s="76"/>
      <c r="S5397" s="76"/>
      <c r="T5397" s="76"/>
      <c r="U5397" s="76"/>
      <c r="V5397" s="76"/>
      <c r="X5397" s="91"/>
      <c r="Y5397" s="91"/>
    </row>
    <row r="5398" spans="17:25" x14ac:dyDescent="0.2">
      <c r="Q5398" s="76"/>
      <c r="S5398" s="76"/>
      <c r="T5398" s="76"/>
      <c r="U5398" s="76"/>
      <c r="V5398" s="76"/>
      <c r="X5398" s="91"/>
      <c r="Y5398" s="91"/>
    </row>
    <row r="5399" spans="17:25" x14ac:dyDescent="0.2">
      <c r="Q5399" s="76"/>
      <c r="S5399" s="76"/>
      <c r="T5399" s="76"/>
      <c r="U5399" s="76"/>
      <c r="V5399" s="76"/>
      <c r="X5399" s="91"/>
      <c r="Y5399" s="91"/>
    </row>
    <row r="5400" spans="17:25" x14ac:dyDescent="0.2">
      <c r="Q5400" s="76"/>
      <c r="S5400" s="76"/>
      <c r="T5400" s="76"/>
      <c r="U5400" s="76"/>
      <c r="V5400" s="76"/>
      <c r="X5400" s="91"/>
      <c r="Y5400" s="91"/>
    </row>
    <row r="5401" spans="17:25" x14ac:dyDescent="0.2">
      <c r="Q5401" s="76"/>
      <c r="S5401" s="76"/>
      <c r="T5401" s="76"/>
      <c r="U5401" s="76"/>
      <c r="V5401" s="76"/>
      <c r="X5401" s="91"/>
      <c r="Y5401" s="91"/>
    </row>
    <row r="5402" spans="17:25" x14ac:dyDescent="0.2">
      <c r="Q5402" s="76"/>
      <c r="S5402" s="76"/>
      <c r="T5402" s="76"/>
      <c r="U5402" s="76"/>
      <c r="V5402" s="76"/>
      <c r="X5402" s="91"/>
      <c r="Y5402" s="91"/>
    </row>
    <row r="5403" spans="17:25" x14ac:dyDescent="0.2">
      <c r="Q5403" s="76"/>
      <c r="S5403" s="76"/>
      <c r="T5403" s="76"/>
      <c r="U5403" s="76"/>
      <c r="V5403" s="76"/>
      <c r="X5403" s="91"/>
      <c r="Y5403" s="91"/>
    </row>
    <row r="5404" spans="17:25" x14ac:dyDescent="0.2">
      <c r="Q5404" s="76"/>
      <c r="S5404" s="76"/>
      <c r="T5404" s="76"/>
      <c r="U5404" s="76"/>
      <c r="V5404" s="76"/>
      <c r="X5404" s="91"/>
      <c r="Y5404" s="91"/>
    </row>
    <row r="5405" spans="17:25" x14ac:dyDescent="0.2">
      <c r="Q5405" s="76"/>
      <c r="S5405" s="76"/>
      <c r="T5405" s="76"/>
      <c r="U5405" s="76"/>
      <c r="V5405" s="76"/>
      <c r="X5405" s="91"/>
      <c r="Y5405" s="91"/>
    </row>
    <row r="5406" spans="17:25" x14ac:dyDescent="0.2">
      <c r="Q5406" s="76"/>
      <c r="S5406" s="76"/>
      <c r="T5406" s="76"/>
      <c r="U5406" s="76"/>
      <c r="V5406" s="76"/>
      <c r="X5406" s="91"/>
      <c r="Y5406" s="91"/>
    </row>
    <row r="5407" spans="17:25" x14ac:dyDescent="0.2">
      <c r="Q5407" s="76"/>
      <c r="S5407" s="76"/>
      <c r="T5407" s="76"/>
      <c r="U5407" s="76"/>
      <c r="V5407" s="76"/>
      <c r="X5407" s="91"/>
      <c r="Y5407" s="91"/>
    </row>
    <row r="5408" spans="17:25" x14ac:dyDescent="0.2">
      <c r="Q5408" s="76"/>
      <c r="S5408" s="76"/>
      <c r="T5408" s="76"/>
      <c r="U5408" s="76"/>
      <c r="V5408" s="76"/>
      <c r="X5408" s="91"/>
      <c r="Y5408" s="91"/>
    </row>
    <row r="5409" spans="17:25" x14ac:dyDescent="0.2">
      <c r="Q5409" s="76"/>
      <c r="S5409" s="76"/>
      <c r="T5409" s="76"/>
      <c r="U5409" s="76"/>
      <c r="V5409" s="76"/>
      <c r="X5409" s="91"/>
      <c r="Y5409" s="91"/>
    </row>
    <row r="5410" spans="17:25" x14ac:dyDescent="0.2">
      <c r="Q5410" s="76"/>
      <c r="S5410" s="76"/>
      <c r="T5410" s="76"/>
      <c r="U5410" s="76"/>
      <c r="V5410" s="76"/>
      <c r="X5410" s="91"/>
      <c r="Y5410" s="91"/>
    </row>
    <row r="5411" spans="17:25" x14ac:dyDescent="0.2">
      <c r="Q5411" s="76"/>
      <c r="S5411" s="76"/>
      <c r="T5411" s="76"/>
      <c r="U5411" s="76"/>
      <c r="V5411" s="76"/>
      <c r="X5411" s="91"/>
      <c r="Y5411" s="91"/>
    </row>
    <row r="5412" spans="17:25" x14ac:dyDescent="0.2">
      <c r="Q5412" s="76"/>
      <c r="S5412" s="76"/>
      <c r="T5412" s="76"/>
      <c r="U5412" s="76"/>
      <c r="V5412" s="76"/>
      <c r="X5412" s="91"/>
      <c r="Y5412" s="91"/>
    </row>
    <row r="5413" spans="17:25" x14ac:dyDescent="0.2">
      <c r="Q5413" s="76"/>
      <c r="S5413" s="76"/>
      <c r="T5413" s="76"/>
      <c r="U5413" s="76"/>
      <c r="V5413" s="76"/>
      <c r="X5413" s="91"/>
      <c r="Y5413" s="91"/>
    </row>
    <row r="5414" spans="17:25" x14ac:dyDescent="0.2">
      <c r="Q5414" s="76"/>
      <c r="S5414" s="76"/>
      <c r="T5414" s="76"/>
      <c r="U5414" s="76"/>
      <c r="V5414" s="76"/>
      <c r="X5414" s="91"/>
      <c r="Y5414" s="91"/>
    </row>
    <row r="5415" spans="17:25" x14ac:dyDescent="0.2">
      <c r="Q5415" s="76"/>
      <c r="S5415" s="76"/>
      <c r="T5415" s="76"/>
      <c r="U5415" s="76"/>
      <c r="V5415" s="76"/>
      <c r="X5415" s="91"/>
      <c r="Y5415" s="91"/>
    </row>
    <row r="5416" spans="17:25" x14ac:dyDescent="0.2">
      <c r="Q5416" s="76"/>
      <c r="S5416" s="76"/>
      <c r="T5416" s="76"/>
      <c r="U5416" s="76"/>
      <c r="V5416" s="76"/>
      <c r="X5416" s="91"/>
      <c r="Y5416" s="91"/>
    </row>
    <row r="5417" spans="17:25" x14ac:dyDescent="0.2">
      <c r="Q5417" s="76"/>
      <c r="S5417" s="76"/>
      <c r="T5417" s="76"/>
      <c r="U5417" s="76"/>
      <c r="V5417" s="76"/>
      <c r="X5417" s="91"/>
      <c r="Y5417" s="91"/>
    </row>
    <row r="5418" spans="17:25" x14ac:dyDescent="0.2">
      <c r="Q5418" s="76"/>
      <c r="S5418" s="76"/>
      <c r="T5418" s="76"/>
      <c r="U5418" s="76"/>
      <c r="V5418" s="76"/>
      <c r="X5418" s="91"/>
      <c r="Y5418" s="91"/>
    </row>
    <row r="5419" spans="17:25" x14ac:dyDescent="0.2">
      <c r="Q5419" s="76"/>
      <c r="S5419" s="76"/>
      <c r="T5419" s="76"/>
      <c r="U5419" s="76"/>
      <c r="V5419" s="76"/>
      <c r="X5419" s="91"/>
      <c r="Y5419" s="91"/>
    </row>
    <row r="5420" spans="17:25" x14ac:dyDescent="0.2">
      <c r="Q5420" s="76"/>
      <c r="S5420" s="76"/>
      <c r="T5420" s="76"/>
      <c r="U5420" s="76"/>
      <c r="V5420" s="76"/>
      <c r="X5420" s="91"/>
      <c r="Y5420" s="91"/>
    </row>
    <row r="5421" spans="17:25" x14ac:dyDescent="0.2">
      <c r="Q5421" s="76"/>
      <c r="S5421" s="76"/>
      <c r="T5421" s="76"/>
      <c r="U5421" s="76"/>
      <c r="V5421" s="76"/>
      <c r="X5421" s="91"/>
      <c r="Y5421" s="91"/>
    </row>
    <row r="5422" spans="17:25" x14ac:dyDescent="0.2">
      <c r="Q5422" s="76"/>
      <c r="S5422" s="76"/>
      <c r="T5422" s="76"/>
      <c r="U5422" s="76"/>
      <c r="V5422" s="76"/>
      <c r="X5422" s="91"/>
      <c r="Y5422" s="91"/>
    </row>
    <row r="5423" spans="17:25" x14ac:dyDescent="0.2">
      <c r="Q5423" s="76"/>
      <c r="S5423" s="76"/>
      <c r="T5423" s="76"/>
      <c r="U5423" s="76"/>
      <c r="V5423" s="76"/>
      <c r="X5423" s="91"/>
      <c r="Y5423" s="91"/>
    </row>
    <row r="5424" spans="17:25" x14ac:dyDescent="0.2">
      <c r="Q5424" s="76"/>
      <c r="S5424" s="76"/>
      <c r="T5424" s="76"/>
      <c r="U5424" s="76"/>
      <c r="V5424" s="76"/>
      <c r="X5424" s="91"/>
      <c r="Y5424" s="91"/>
    </row>
    <row r="5425" spans="17:25" x14ac:dyDescent="0.2">
      <c r="Q5425" s="76"/>
      <c r="S5425" s="76"/>
      <c r="T5425" s="76"/>
      <c r="U5425" s="76"/>
      <c r="V5425" s="76"/>
      <c r="X5425" s="91"/>
      <c r="Y5425" s="91"/>
    </row>
    <row r="5426" spans="17:25" x14ac:dyDescent="0.2">
      <c r="Q5426" s="76"/>
      <c r="S5426" s="76"/>
      <c r="T5426" s="76"/>
      <c r="U5426" s="76"/>
      <c r="V5426" s="76"/>
      <c r="X5426" s="91"/>
      <c r="Y5426" s="91"/>
    </row>
    <row r="5427" spans="17:25" x14ac:dyDescent="0.2">
      <c r="Q5427" s="76"/>
      <c r="S5427" s="76"/>
      <c r="T5427" s="76"/>
      <c r="U5427" s="76"/>
      <c r="V5427" s="76"/>
      <c r="X5427" s="91"/>
      <c r="Y5427" s="91"/>
    </row>
    <row r="5428" spans="17:25" x14ac:dyDescent="0.2">
      <c r="Q5428" s="76"/>
      <c r="S5428" s="76"/>
      <c r="T5428" s="76"/>
      <c r="U5428" s="76"/>
      <c r="V5428" s="76"/>
      <c r="X5428" s="91"/>
      <c r="Y5428" s="91"/>
    </row>
    <row r="5429" spans="17:25" x14ac:dyDescent="0.2">
      <c r="Q5429" s="76"/>
      <c r="S5429" s="76"/>
      <c r="T5429" s="76"/>
      <c r="U5429" s="76"/>
      <c r="V5429" s="76"/>
      <c r="X5429" s="91"/>
      <c r="Y5429" s="91"/>
    </row>
    <row r="5430" spans="17:25" x14ac:dyDescent="0.2">
      <c r="Q5430" s="76"/>
      <c r="S5430" s="76"/>
      <c r="T5430" s="76"/>
      <c r="U5430" s="76"/>
      <c r="V5430" s="76"/>
      <c r="X5430" s="91"/>
      <c r="Y5430" s="91"/>
    </row>
    <row r="5431" spans="17:25" x14ac:dyDescent="0.2">
      <c r="Q5431" s="76"/>
      <c r="S5431" s="76"/>
      <c r="T5431" s="76"/>
      <c r="U5431" s="76"/>
      <c r="V5431" s="76"/>
      <c r="X5431" s="91"/>
      <c r="Y5431" s="91"/>
    </row>
    <row r="5432" spans="17:25" x14ac:dyDescent="0.2">
      <c r="Q5432" s="76"/>
      <c r="S5432" s="76"/>
      <c r="T5432" s="76"/>
      <c r="U5432" s="76"/>
      <c r="V5432" s="76"/>
      <c r="X5432" s="91"/>
      <c r="Y5432" s="91"/>
    </row>
    <row r="5433" spans="17:25" x14ac:dyDescent="0.2">
      <c r="Q5433" s="76"/>
      <c r="S5433" s="76"/>
      <c r="T5433" s="76"/>
      <c r="U5433" s="76"/>
      <c r="V5433" s="76"/>
      <c r="X5433" s="91"/>
      <c r="Y5433" s="91"/>
    </row>
    <row r="5434" spans="17:25" x14ac:dyDescent="0.2">
      <c r="Q5434" s="76"/>
      <c r="S5434" s="76"/>
      <c r="T5434" s="76"/>
      <c r="U5434" s="76"/>
      <c r="V5434" s="76"/>
      <c r="X5434" s="91"/>
      <c r="Y5434" s="91"/>
    </row>
    <row r="5435" spans="17:25" x14ac:dyDescent="0.2">
      <c r="Q5435" s="76"/>
      <c r="S5435" s="76"/>
      <c r="T5435" s="76"/>
      <c r="U5435" s="76"/>
      <c r="V5435" s="76"/>
      <c r="X5435" s="91"/>
      <c r="Y5435" s="91"/>
    </row>
    <row r="5436" spans="17:25" x14ac:dyDescent="0.2">
      <c r="Q5436" s="76"/>
      <c r="S5436" s="76"/>
      <c r="T5436" s="76"/>
      <c r="U5436" s="76"/>
      <c r="V5436" s="76"/>
      <c r="X5436" s="91"/>
      <c r="Y5436" s="91"/>
    </row>
    <row r="5437" spans="17:25" x14ac:dyDescent="0.2">
      <c r="Q5437" s="76"/>
      <c r="S5437" s="76"/>
      <c r="T5437" s="76"/>
      <c r="U5437" s="76"/>
      <c r="V5437" s="76"/>
      <c r="X5437" s="91"/>
      <c r="Y5437" s="91"/>
    </row>
    <row r="5438" spans="17:25" x14ac:dyDescent="0.2">
      <c r="Q5438" s="76"/>
      <c r="S5438" s="76"/>
      <c r="T5438" s="76"/>
      <c r="U5438" s="76"/>
      <c r="V5438" s="76"/>
      <c r="X5438" s="91"/>
      <c r="Y5438" s="91"/>
    </row>
    <row r="5439" spans="17:25" x14ac:dyDescent="0.2">
      <c r="Q5439" s="76"/>
      <c r="S5439" s="76"/>
      <c r="T5439" s="76"/>
      <c r="U5439" s="76"/>
      <c r="V5439" s="76"/>
      <c r="X5439" s="91"/>
      <c r="Y5439" s="91"/>
    </row>
    <row r="5440" spans="17:25" x14ac:dyDescent="0.2">
      <c r="Q5440" s="76"/>
      <c r="S5440" s="76"/>
      <c r="T5440" s="76"/>
      <c r="U5440" s="76"/>
      <c r="V5440" s="76"/>
      <c r="X5440" s="91"/>
      <c r="Y5440" s="91"/>
    </row>
    <row r="5441" spans="17:25" x14ac:dyDescent="0.2">
      <c r="Q5441" s="76"/>
      <c r="S5441" s="76"/>
      <c r="T5441" s="76"/>
      <c r="U5441" s="76"/>
      <c r="V5441" s="76"/>
      <c r="X5441" s="91"/>
      <c r="Y5441" s="91"/>
    </row>
    <row r="5442" spans="17:25" x14ac:dyDescent="0.2">
      <c r="Q5442" s="76"/>
      <c r="S5442" s="76"/>
      <c r="T5442" s="76"/>
      <c r="U5442" s="76"/>
      <c r="V5442" s="76"/>
      <c r="X5442" s="91"/>
      <c r="Y5442" s="91"/>
    </row>
    <row r="5443" spans="17:25" x14ac:dyDescent="0.2">
      <c r="Q5443" s="76"/>
      <c r="S5443" s="76"/>
      <c r="T5443" s="76"/>
      <c r="U5443" s="76"/>
      <c r="V5443" s="76"/>
      <c r="X5443" s="91"/>
      <c r="Y5443" s="91"/>
    </row>
    <row r="5444" spans="17:25" x14ac:dyDescent="0.2">
      <c r="Q5444" s="76"/>
      <c r="S5444" s="76"/>
      <c r="T5444" s="76"/>
      <c r="U5444" s="76"/>
      <c r="V5444" s="76"/>
      <c r="X5444" s="91"/>
      <c r="Y5444" s="91"/>
    </row>
    <row r="5445" spans="17:25" x14ac:dyDescent="0.2">
      <c r="Q5445" s="76"/>
      <c r="S5445" s="76"/>
      <c r="T5445" s="76"/>
      <c r="U5445" s="76"/>
      <c r="V5445" s="76"/>
      <c r="X5445" s="91"/>
      <c r="Y5445" s="91"/>
    </row>
    <row r="5446" spans="17:25" x14ac:dyDescent="0.2">
      <c r="Q5446" s="76"/>
      <c r="S5446" s="76"/>
      <c r="T5446" s="76"/>
      <c r="U5446" s="76"/>
      <c r="V5446" s="76"/>
      <c r="X5446" s="91"/>
      <c r="Y5446" s="91"/>
    </row>
    <row r="5447" spans="17:25" x14ac:dyDescent="0.2">
      <c r="Q5447" s="76"/>
      <c r="S5447" s="76"/>
      <c r="T5447" s="76"/>
      <c r="U5447" s="76"/>
      <c r="V5447" s="76"/>
      <c r="X5447" s="91"/>
      <c r="Y5447" s="91"/>
    </row>
    <row r="5448" spans="17:25" x14ac:dyDescent="0.2">
      <c r="Q5448" s="76"/>
      <c r="S5448" s="76"/>
      <c r="T5448" s="76"/>
      <c r="U5448" s="76"/>
      <c r="V5448" s="76"/>
      <c r="X5448" s="91"/>
      <c r="Y5448" s="91"/>
    </row>
    <row r="5449" spans="17:25" x14ac:dyDescent="0.2">
      <c r="Q5449" s="76"/>
      <c r="S5449" s="76"/>
      <c r="T5449" s="76"/>
      <c r="U5449" s="76"/>
      <c r="V5449" s="76"/>
      <c r="X5449" s="91"/>
      <c r="Y5449" s="91"/>
    </row>
    <row r="5450" spans="17:25" x14ac:dyDescent="0.2">
      <c r="Q5450" s="76"/>
      <c r="S5450" s="76"/>
      <c r="T5450" s="76"/>
      <c r="U5450" s="76"/>
      <c r="V5450" s="76"/>
      <c r="X5450" s="91"/>
      <c r="Y5450" s="91"/>
    </row>
    <row r="5451" spans="17:25" x14ac:dyDescent="0.2">
      <c r="Q5451" s="76"/>
      <c r="S5451" s="76"/>
      <c r="T5451" s="76"/>
      <c r="U5451" s="76"/>
      <c r="V5451" s="76"/>
      <c r="X5451" s="91"/>
      <c r="Y5451" s="91"/>
    </row>
    <row r="5452" spans="17:25" x14ac:dyDescent="0.2">
      <c r="Q5452" s="76"/>
      <c r="S5452" s="76"/>
      <c r="T5452" s="76"/>
      <c r="U5452" s="76"/>
      <c r="V5452" s="76"/>
      <c r="X5452" s="91"/>
      <c r="Y5452" s="91"/>
    </row>
    <row r="5453" spans="17:25" x14ac:dyDescent="0.2">
      <c r="Q5453" s="76"/>
      <c r="S5453" s="76"/>
      <c r="T5453" s="76"/>
      <c r="U5453" s="76"/>
      <c r="V5453" s="76"/>
      <c r="X5453" s="91"/>
      <c r="Y5453" s="91"/>
    </row>
    <row r="5454" spans="17:25" x14ac:dyDescent="0.2">
      <c r="Q5454" s="76"/>
      <c r="S5454" s="76"/>
      <c r="T5454" s="76"/>
      <c r="U5454" s="76"/>
      <c r="V5454" s="76"/>
      <c r="X5454" s="91"/>
      <c r="Y5454" s="91"/>
    </row>
    <row r="5455" spans="17:25" x14ac:dyDescent="0.2">
      <c r="Q5455" s="76"/>
      <c r="S5455" s="76"/>
      <c r="T5455" s="76"/>
      <c r="U5455" s="76"/>
      <c r="V5455" s="76"/>
      <c r="X5455" s="91"/>
      <c r="Y5455" s="91"/>
    </row>
    <row r="5456" spans="17:25" x14ac:dyDescent="0.2">
      <c r="Q5456" s="76"/>
      <c r="S5456" s="76"/>
      <c r="T5456" s="76"/>
      <c r="U5456" s="76"/>
      <c r="V5456" s="76"/>
      <c r="X5456" s="91"/>
      <c r="Y5456" s="91"/>
    </row>
    <row r="5457" spans="17:25" x14ac:dyDescent="0.2">
      <c r="Q5457" s="76"/>
      <c r="S5457" s="76"/>
      <c r="T5457" s="76"/>
      <c r="U5457" s="76"/>
      <c r="V5457" s="76"/>
      <c r="X5457" s="91"/>
      <c r="Y5457" s="91"/>
    </row>
    <row r="5458" spans="17:25" x14ac:dyDescent="0.2">
      <c r="Q5458" s="76"/>
      <c r="S5458" s="76"/>
      <c r="T5458" s="76"/>
      <c r="U5458" s="76"/>
      <c r="V5458" s="76"/>
      <c r="X5458" s="91"/>
      <c r="Y5458" s="91"/>
    </row>
    <row r="5459" spans="17:25" x14ac:dyDescent="0.2">
      <c r="Q5459" s="76"/>
      <c r="S5459" s="76"/>
      <c r="T5459" s="76"/>
      <c r="U5459" s="76"/>
      <c r="V5459" s="76"/>
      <c r="X5459" s="91"/>
      <c r="Y5459" s="91"/>
    </row>
    <row r="5460" spans="17:25" x14ac:dyDescent="0.2">
      <c r="Q5460" s="76"/>
      <c r="S5460" s="76"/>
      <c r="T5460" s="76"/>
      <c r="U5460" s="76"/>
      <c r="V5460" s="76"/>
      <c r="X5460" s="91"/>
      <c r="Y5460" s="91"/>
    </row>
    <row r="5461" spans="17:25" x14ac:dyDescent="0.2">
      <c r="Q5461" s="76"/>
      <c r="S5461" s="76"/>
      <c r="T5461" s="76"/>
      <c r="U5461" s="76"/>
      <c r="V5461" s="76"/>
      <c r="X5461" s="91"/>
      <c r="Y5461" s="91"/>
    </row>
    <row r="5462" spans="17:25" x14ac:dyDescent="0.2">
      <c r="Q5462" s="76"/>
      <c r="S5462" s="76"/>
      <c r="T5462" s="76"/>
      <c r="U5462" s="76"/>
      <c r="V5462" s="76"/>
      <c r="X5462" s="91"/>
      <c r="Y5462" s="91"/>
    </row>
    <row r="5463" spans="17:25" x14ac:dyDescent="0.2">
      <c r="Q5463" s="76"/>
      <c r="S5463" s="76"/>
      <c r="T5463" s="76"/>
      <c r="U5463" s="76"/>
      <c r="V5463" s="76"/>
      <c r="X5463" s="91"/>
      <c r="Y5463" s="91"/>
    </row>
    <row r="5464" spans="17:25" x14ac:dyDescent="0.2">
      <c r="Q5464" s="76"/>
      <c r="S5464" s="76"/>
      <c r="T5464" s="76"/>
      <c r="U5464" s="76"/>
      <c r="V5464" s="76"/>
      <c r="X5464" s="91"/>
      <c r="Y5464" s="91"/>
    </row>
    <row r="5465" spans="17:25" x14ac:dyDescent="0.2">
      <c r="Q5465" s="76"/>
      <c r="S5465" s="76"/>
      <c r="T5465" s="76"/>
      <c r="U5465" s="76"/>
      <c r="V5465" s="76"/>
      <c r="X5465" s="91"/>
      <c r="Y5465" s="91"/>
    </row>
    <row r="5466" spans="17:25" x14ac:dyDescent="0.2">
      <c r="Q5466" s="76"/>
      <c r="S5466" s="76"/>
      <c r="T5466" s="76"/>
      <c r="U5466" s="76"/>
      <c r="V5466" s="76"/>
      <c r="X5466" s="91"/>
      <c r="Y5466" s="91"/>
    </row>
    <row r="5467" spans="17:25" x14ac:dyDescent="0.2">
      <c r="Q5467" s="76"/>
      <c r="S5467" s="76"/>
      <c r="T5467" s="76"/>
      <c r="U5467" s="76"/>
      <c r="V5467" s="76"/>
      <c r="X5467" s="91"/>
      <c r="Y5467" s="91"/>
    </row>
    <row r="5468" spans="17:25" x14ac:dyDescent="0.2">
      <c r="Q5468" s="76"/>
      <c r="S5468" s="76"/>
      <c r="T5468" s="76"/>
      <c r="U5468" s="76"/>
      <c r="V5468" s="76"/>
      <c r="X5468" s="91"/>
      <c r="Y5468" s="91"/>
    </row>
    <row r="5469" spans="17:25" x14ac:dyDescent="0.2">
      <c r="Q5469" s="76"/>
      <c r="S5469" s="76"/>
      <c r="T5469" s="76"/>
      <c r="U5469" s="76"/>
      <c r="V5469" s="76"/>
      <c r="X5469" s="91"/>
      <c r="Y5469" s="91"/>
    </row>
    <row r="5470" spans="17:25" x14ac:dyDescent="0.2">
      <c r="Q5470" s="76"/>
      <c r="S5470" s="76"/>
      <c r="T5470" s="76"/>
      <c r="U5470" s="76"/>
      <c r="V5470" s="76"/>
      <c r="X5470" s="91"/>
      <c r="Y5470" s="91"/>
    </row>
    <row r="5471" spans="17:25" x14ac:dyDescent="0.2">
      <c r="Q5471" s="76"/>
      <c r="S5471" s="76"/>
      <c r="T5471" s="76"/>
      <c r="U5471" s="76"/>
      <c r="V5471" s="76"/>
      <c r="X5471" s="91"/>
      <c r="Y5471" s="91"/>
    </row>
    <row r="5472" spans="17:25" x14ac:dyDescent="0.2">
      <c r="Q5472" s="76"/>
      <c r="S5472" s="76"/>
      <c r="T5472" s="76"/>
      <c r="U5472" s="76"/>
      <c r="V5472" s="76"/>
      <c r="X5472" s="91"/>
      <c r="Y5472" s="91"/>
    </row>
    <row r="5473" spans="17:25" x14ac:dyDescent="0.2">
      <c r="Q5473" s="76"/>
      <c r="S5473" s="76"/>
      <c r="T5473" s="76"/>
      <c r="U5473" s="76"/>
      <c r="V5473" s="76"/>
      <c r="X5473" s="91"/>
      <c r="Y5473" s="91"/>
    </row>
    <row r="5474" spans="17:25" x14ac:dyDescent="0.2">
      <c r="Q5474" s="76"/>
      <c r="S5474" s="76"/>
      <c r="T5474" s="76"/>
      <c r="U5474" s="76"/>
      <c r="V5474" s="76"/>
      <c r="X5474" s="91"/>
      <c r="Y5474" s="91"/>
    </row>
    <row r="5475" spans="17:25" x14ac:dyDescent="0.2">
      <c r="Q5475" s="76"/>
      <c r="S5475" s="76"/>
      <c r="T5475" s="76"/>
      <c r="U5475" s="76"/>
      <c r="V5475" s="76"/>
      <c r="X5475" s="91"/>
      <c r="Y5475" s="91"/>
    </row>
    <row r="5476" spans="17:25" x14ac:dyDescent="0.2">
      <c r="Q5476" s="76"/>
      <c r="S5476" s="76"/>
      <c r="T5476" s="76"/>
      <c r="U5476" s="76"/>
      <c r="V5476" s="76"/>
      <c r="X5476" s="91"/>
      <c r="Y5476" s="91"/>
    </row>
    <row r="5477" spans="17:25" x14ac:dyDescent="0.2">
      <c r="Q5477" s="76"/>
      <c r="S5477" s="76"/>
      <c r="T5477" s="76"/>
      <c r="U5477" s="76"/>
      <c r="V5477" s="76"/>
      <c r="X5477" s="91"/>
      <c r="Y5477" s="91"/>
    </row>
    <row r="5478" spans="17:25" x14ac:dyDescent="0.2">
      <c r="Q5478" s="76"/>
      <c r="S5478" s="76"/>
      <c r="T5478" s="76"/>
      <c r="U5478" s="76"/>
      <c r="V5478" s="76"/>
      <c r="X5478" s="91"/>
      <c r="Y5478" s="91"/>
    </row>
    <row r="5479" spans="17:25" x14ac:dyDescent="0.2">
      <c r="Q5479" s="76"/>
      <c r="S5479" s="76"/>
      <c r="T5479" s="76"/>
      <c r="U5479" s="76"/>
      <c r="V5479" s="76"/>
      <c r="X5479" s="91"/>
      <c r="Y5479" s="91"/>
    </row>
    <row r="5480" spans="17:25" x14ac:dyDescent="0.2">
      <c r="Q5480" s="76"/>
      <c r="S5480" s="76"/>
      <c r="T5480" s="76"/>
      <c r="U5480" s="76"/>
      <c r="V5480" s="76"/>
      <c r="X5480" s="91"/>
      <c r="Y5480" s="91"/>
    </row>
    <row r="5481" spans="17:25" x14ac:dyDescent="0.2">
      <c r="Q5481" s="76"/>
      <c r="S5481" s="76"/>
      <c r="T5481" s="76"/>
      <c r="U5481" s="76"/>
      <c r="V5481" s="76"/>
      <c r="X5481" s="91"/>
      <c r="Y5481" s="91"/>
    </row>
    <row r="5482" spans="17:25" x14ac:dyDescent="0.2">
      <c r="Q5482" s="76"/>
      <c r="S5482" s="76"/>
      <c r="T5482" s="76"/>
      <c r="U5482" s="76"/>
      <c r="V5482" s="76"/>
      <c r="X5482" s="91"/>
      <c r="Y5482" s="91"/>
    </row>
    <row r="5483" spans="17:25" x14ac:dyDescent="0.2">
      <c r="Q5483" s="76"/>
      <c r="S5483" s="76"/>
      <c r="T5483" s="76"/>
      <c r="U5483" s="76"/>
      <c r="V5483" s="76"/>
      <c r="X5483" s="91"/>
      <c r="Y5483" s="91"/>
    </row>
    <row r="5484" spans="17:25" x14ac:dyDescent="0.2">
      <c r="Q5484" s="76"/>
      <c r="S5484" s="76"/>
      <c r="T5484" s="76"/>
      <c r="U5484" s="76"/>
      <c r="V5484" s="76"/>
      <c r="X5484" s="91"/>
      <c r="Y5484" s="91"/>
    </row>
    <row r="5485" spans="17:25" x14ac:dyDescent="0.2">
      <c r="Q5485" s="76"/>
      <c r="S5485" s="76"/>
      <c r="T5485" s="76"/>
      <c r="U5485" s="76"/>
      <c r="V5485" s="76"/>
      <c r="X5485" s="91"/>
      <c r="Y5485" s="91"/>
    </row>
    <row r="5486" spans="17:25" x14ac:dyDescent="0.2">
      <c r="Q5486" s="76"/>
      <c r="S5486" s="76"/>
      <c r="T5486" s="76"/>
      <c r="U5486" s="76"/>
      <c r="V5486" s="76"/>
      <c r="X5486" s="91"/>
      <c r="Y5486" s="91"/>
    </row>
    <row r="5487" spans="17:25" x14ac:dyDescent="0.2">
      <c r="Q5487" s="76"/>
      <c r="S5487" s="76"/>
      <c r="T5487" s="76"/>
      <c r="U5487" s="76"/>
      <c r="V5487" s="76"/>
      <c r="X5487" s="91"/>
      <c r="Y5487" s="91"/>
    </row>
    <row r="5488" spans="17:25" x14ac:dyDescent="0.2">
      <c r="Q5488" s="76"/>
      <c r="S5488" s="76"/>
      <c r="T5488" s="76"/>
      <c r="U5488" s="76"/>
      <c r="V5488" s="76"/>
      <c r="X5488" s="91"/>
      <c r="Y5488" s="91"/>
    </row>
    <row r="5489" spans="17:25" x14ac:dyDescent="0.2">
      <c r="Q5489" s="76"/>
      <c r="S5489" s="76"/>
      <c r="T5489" s="76"/>
      <c r="U5489" s="76"/>
      <c r="V5489" s="76"/>
      <c r="X5489" s="91"/>
      <c r="Y5489" s="91"/>
    </row>
    <row r="5490" spans="17:25" x14ac:dyDescent="0.2">
      <c r="Q5490" s="76"/>
      <c r="S5490" s="76"/>
      <c r="T5490" s="76"/>
      <c r="U5490" s="76"/>
      <c r="V5490" s="76"/>
      <c r="X5490" s="91"/>
      <c r="Y5490" s="91"/>
    </row>
    <row r="5491" spans="17:25" x14ac:dyDescent="0.2">
      <c r="Q5491" s="76"/>
      <c r="S5491" s="76"/>
      <c r="T5491" s="76"/>
      <c r="U5491" s="76"/>
      <c r="V5491" s="76"/>
      <c r="X5491" s="91"/>
      <c r="Y5491" s="91"/>
    </row>
    <row r="5492" spans="17:25" x14ac:dyDescent="0.2">
      <c r="Q5492" s="76"/>
      <c r="S5492" s="76"/>
      <c r="T5492" s="76"/>
      <c r="U5492" s="76"/>
      <c r="V5492" s="76"/>
      <c r="X5492" s="91"/>
      <c r="Y5492" s="91"/>
    </row>
    <row r="5493" spans="17:25" x14ac:dyDescent="0.2">
      <c r="Q5493" s="76"/>
      <c r="S5493" s="76"/>
      <c r="T5493" s="76"/>
      <c r="U5493" s="76"/>
      <c r="V5493" s="76"/>
      <c r="X5493" s="91"/>
      <c r="Y5493" s="91"/>
    </row>
    <row r="5494" spans="17:25" x14ac:dyDescent="0.2">
      <c r="Q5494" s="76"/>
      <c r="S5494" s="76"/>
      <c r="T5494" s="76"/>
      <c r="U5494" s="76"/>
      <c r="V5494" s="76"/>
      <c r="X5494" s="91"/>
      <c r="Y5494" s="91"/>
    </row>
    <row r="5495" spans="17:25" x14ac:dyDescent="0.2">
      <c r="Q5495" s="76"/>
      <c r="S5495" s="76"/>
      <c r="T5495" s="76"/>
      <c r="U5495" s="76"/>
      <c r="V5495" s="76"/>
      <c r="X5495" s="91"/>
      <c r="Y5495" s="91"/>
    </row>
    <row r="5496" spans="17:25" x14ac:dyDescent="0.2">
      <c r="Q5496" s="76"/>
      <c r="S5496" s="76"/>
      <c r="T5496" s="76"/>
      <c r="U5496" s="76"/>
      <c r="V5496" s="76"/>
      <c r="X5496" s="91"/>
      <c r="Y5496" s="91"/>
    </row>
    <row r="5497" spans="17:25" x14ac:dyDescent="0.2">
      <c r="Q5497" s="76"/>
      <c r="S5497" s="76"/>
      <c r="T5497" s="76"/>
      <c r="U5497" s="76"/>
      <c r="V5497" s="76"/>
      <c r="X5497" s="91"/>
      <c r="Y5497" s="91"/>
    </row>
    <row r="5498" spans="17:25" x14ac:dyDescent="0.2">
      <c r="Q5498" s="76"/>
      <c r="S5498" s="76"/>
      <c r="T5498" s="76"/>
      <c r="U5498" s="76"/>
      <c r="V5498" s="76"/>
      <c r="X5498" s="91"/>
      <c r="Y5498" s="91"/>
    </row>
    <row r="5499" spans="17:25" x14ac:dyDescent="0.2">
      <c r="Q5499" s="76"/>
      <c r="S5499" s="76"/>
      <c r="T5499" s="76"/>
      <c r="U5499" s="76"/>
      <c r="V5499" s="76"/>
      <c r="X5499" s="91"/>
      <c r="Y5499" s="91"/>
    </row>
    <row r="5500" spans="17:25" x14ac:dyDescent="0.2">
      <c r="Q5500" s="76"/>
      <c r="S5500" s="76"/>
      <c r="T5500" s="76"/>
      <c r="U5500" s="76"/>
      <c r="V5500" s="76"/>
      <c r="X5500" s="91"/>
      <c r="Y5500" s="91"/>
    </row>
    <row r="5501" spans="17:25" x14ac:dyDescent="0.2">
      <c r="Q5501" s="76"/>
      <c r="S5501" s="76"/>
      <c r="T5501" s="76"/>
      <c r="U5501" s="76"/>
      <c r="V5501" s="76"/>
      <c r="X5501" s="91"/>
      <c r="Y5501" s="91"/>
    </row>
    <row r="5502" spans="17:25" x14ac:dyDescent="0.2">
      <c r="Q5502" s="76"/>
      <c r="S5502" s="76"/>
      <c r="T5502" s="76"/>
      <c r="U5502" s="76"/>
      <c r="V5502" s="76"/>
      <c r="X5502" s="91"/>
      <c r="Y5502" s="91"/>
    </row>
    <row r="5503" spans="17:25" x14ac:dyDescent="0.2">
      <c r="Q5503" s="76"/>
      <c r="S5503" s="76"/>
      <c r="T5503" s="76"/>
      <c r="U5503" s="76"/>
      <c r="V5503" s="76"/>
      <c r="X5503" s="91"/>
      <c r="Y5503" s="91"/>
    </row>
    <row r="5504" spans="17:25" x14ac:dyDescent="0.2">
      <c r="Q5504" s="76"/>
      <c r="S5504" s="76"/>
      <c r="T5504" s="76"/>
      <c r="U5504" s="76"/>
      <c r="V5504" s="76"/>
      <c r="X5504" s="91"/>
      <c r="Y5504" s="91"/>
    </row>
    <row r="5505" spans="17:25" x14ac:dyDescent="0.2">
      <c r="Q5505" s="76"/>
      <c r="S5505" s="76"/>
      <c r="T5505" s="76"/>
      <c r="U5505" s="76"/>
      <c r="V5505" s="76"/>
      <c r="X5505" s="91"/>
      <c r="Y5505" s="91"/>
    </row>
    <row r="5506" spans="17:25" x14ac:dyDescent="0.2">
      <c r="Q5506" s="76"/>
      <c r="S5506" s="76"/>
      <c r="T5506" s="76"/>
      <c r="U5506" s="76"/>
      <c r="V5506" s="76"/>
      <c r="X5506" s="91"/>
      <c r="Y5506" s="91"/>
    </row>
    <row r="5507" spans="17:25" x14ac:dyDescent="0.2">
      <c r="Q5507" s="76"/>
      <c r="S5507" s="76"/>
      <c r="T5507" s="76"/>
      <c r="U5507" s="76"/>
      <c r="V5507" s="76"/>
      <c r="X5507" s="91"/>
      <c r="Y5507" s="91"/>
    </row>
    <row r="5508" spans="17:25" x14ac:dyDescent="0.2">
      <c r="Q5508" s="76"/>
      <c r="S5508" s="76"/>
      <c r="T5508" s="76"/>
      <c r="U5508" s="76"/>
      <c r="V5508" s="76"/>
      <c r="X5508" s="91"/>
      <c r="Y5508" s="91"/>
    </row>
    <row r="5509" spans="17:25" x14ac:dyDescent="0.2">
      <c r="Q5509" s="76"/>
      <c r="S5509" s="76"/>
      <c r="T5509" s="76"/>
      <c r="U5509" s="76"/>
      <c r="V5509" s="76"/>
      <c r="X5509" s="91"/>
      <c r="Y5509" s="91"/>
    </row>
    <row r="5510" spans="17:25" x14ac:dyDescent="0.2">
      <c r="Q5510" s="76"/>
      <c r="S5510" s="76"/>
      <c r="T5510" s="76"/>
      <c r="U5510" s="76"/>
      <c r="V5510" s="76"/>
      <c r="X5510" s="91"/>
      <c r="Y5510" s="91"/>
    </row>
    <row r="5511" spans="17:25" x14ac:dyDescent="0.2">
      <c r="Q5511" s="76"/>
      <c r="S5511" s="76"/>
      <c r="T5511" s="76"/>
      <c r="U5511" s="76"/>
      <c r="V5511" s="76"/>
      <c r="X5511" s="91"/>
      <c r="Y5511" s="91"/>
    </row>
    <row r="5512" spans="17:25" x14ac:dyDescent="0.2">
      <c r="Q5512" s="76"/>
      <c r="S5512" s="76"/>
      <c r="T5512" s="76"/>
      <c r="U5512" s="76"/>
      <c r="V5512" s="76"/>
      <c r="X5512" s="91"/>
      <c r="Y5512" s="91"/>
    </row>
    <row r="5513" spans="17:25" x14ac:dyDescent="0.2">
      <c r="Q5513" s="76"/>
      <c r="S5513" s="76"/>
      <c r="T5513" s="76"/>
      <c r="U5513" s="76"/>
      <c r="V5513" s="76"/>
      <c r="X5513" s="91"/>
      <c r="Y5513" s="91"/>
    </row>
    <row r="5514" spans="17:25" x14ac:dyDescent="0.2">
      <c r="Q5514" s="76"/>
      <c r="S5514" s="76"/>
      <c r="T5514" s="76"/>
      <c r="U5514" s="76"/>
      <c r="V5514" s="76"/>
      <c r="X5514" s="91"/>
      <c r="Y5514" s="91"/>
    </row>
    <row r="5515" spans="17:25" x14ac:dyDescent="0.2">
      <c r="Q5515" s="76"/>
      <c r="S5515" s="76"/>
      <c r="T5515" s="76"/>
      <c r="U5515" s="76"/>
      <c r="V5515" s="76"/>
      <c r="X5515" s="91"/>
      <c r="Y5515" s="91"/>
    </row>
    <row r="5516" spans="17:25" x14ac:dyDescent="0.2">
      <c r="Q5516" s="76"/>
      <c r="S5516" s="76"/>
      <c r="T5516" s="76"/>
      <c r="U5516" s="76"/>
      <c r="V5516" s="76"/>
      <c r="X5516" s="91"/>
      <c r="Y5516" s="91"/>
    </row>
    <row r="5517" spans="17:25" x14ac:dyDescent="0.2">
      <c r="Q5517" s="76"/>
      <c r="S5517" s="76"/>
      <c r="T5517" s="76"/>
      <c r="U5517" s="76"/>
      <c r="V5517" s="76"/>
      <c r="X5517" s="91"/>
      <c r="Y5517" s="91"/>
    </row>
    <row r="5518" spans="17:25" x14ac:dyDescent="0.2">
      <c r="Q5518" s="76"/>
      <c r="S5518" s="76"/>
      <c r="T5518" s="76"/>
      <c r="U5518" s="76"/>
      <c r="V5518" s="76"/>
      <c r="X5518" s="91"/>
      <c r="Y5518" s="91"/>
    </row>
    <row r="5519" spans="17:25" x14ac:dyDescent="0.2">
      <c r="Q5519" s="76"/>
      <c r="S5519" s="76"/>
      <c r="T5519" s="76"/>
      <c r="U5519" s="76"/>
      <c r="V5519" s="76"/>
      <c r="X5519" s="91"/>
      <c r="Y5519" s="91"/>
    </row>
    <row r="5520" spans="17:25" x14ac:dyDescent="0.2">
      <c r="Q5520" s="76"/>
      <c r="S5520" s="76"/>
      <c r="T5520" s="76"/>
      <c r="U5520" s="76"/>
      <c r="V5520" s="76"/>
      <c r="X5520" s="91"/>
      <c r="Y5520" s="91"/>
    </row>
    <row r="5521" spans="17:25" x14ac:dyDescent="0.2">
      <c r="Q5521" s="76"/>
      <c r="S5521" s="76"/>
      <c r="T5521" s="76"/>
      <c r="U5521" s="76"/>
      <c r="V5521" s="76"/>
      <c r="X5521" s="91"/>
      <c r="Y5521" s="91"/>
    </row>
    <row r="5522" spans="17:25" x14ac:dyDescent="0.2">
      <c r="Q5522" s="76"/>
      <c r="S5522" s="76"/>
      <c r="T5522" s="76"/>
      <c r="U5522" s="76"/>
      <c r="V5522" s="76"/>
      <c r="X5522" s="91"/>
      <c r="Y5522" s="91"/>
    </row>
    <row r="5523" spans="17:25" x14ac:dyDescent="0.2">
      <c r="Q5523" s="76"/>
      <c r="S5523" s="76"/>
      <c r="T5523" s="76"/>
      <c r="U5523" s="76"/>
      <c r="V5523" s="76"/>
      <c r="X5523" s="91"/>
      <c r="Y5523" s="91"/>
    </row>
    <row r="5524" spans="17:25" x14ac:dyDescent="0.2">
      <c r="Q5524" s="76"/>
      <c r="S5524" s="76"/>
      <c r="T5524" s="76"/>
      <c r="U5524" s="76"/>
      <c r="V5524" s="76"/>
      <c r="X5524" s="91"/>
      <c r="Y5524" s="91"/>
    </row>
    <row r="5525" spans="17:25" x14ac:dyDescent="0.2">
      <c r="Q5525" s="76"/>
      <c r="S5525" s="76"/>
      <c r="T5525" s="76"/>
      <c r="U5525" s="76"/>
      <c r="V5525" s="76"/>
      <c r="X5525" s="91"/>
      <c r="Y5525" s="91"/>
    </row>
    <row r="5526" spans="17:25" x14ac:dyDescent="0.2">
      <c r="Q5526" s="76"/>
      <c r="S5526" s="76"/>
      <c r="T5526" s="76"/>
      <c r="U5526" s="76"/>
      <c r="V5526" s="76"/>
      <c r="X5526" s="91"/>
      <c r="Y5526" s="91"/>
    </row>
    <row r="5527" spans="17:25" x14ac:dyDescent="0.2">
      <c r="Q5527" s="76"/>
      <c r="S5527" s="76"/>
      <c r="T5527" s="76"/>
      <c r="U5527" s="76"/>
      <c r="V5527" s="76"/>
      <c r="X5527" s="91"/>
      <c r="Y5527" s="91"/>
    </row>
    <row r="5528" spans="17:25" x14ac:dyDescent="0.2">
      <c r="Q5528" s="76"/>
      <c r="S5528" s="76"/>
      <c r="T5528" s="76"/>
      <c r="U5528" s="76"/>
      <c r="V5528" s="76"/>
      <c r="X5528" s="91"/>
      <c r="Y5528" s="91"/>
    </row>
    <row r="5529" spans="17:25" x14ac:dyDescent="0.2">
      <c r="Q5529" s="76"/>
      <c r="S5529" s="76"/>
      <c r="T5529" s="76"/>
      <c r="U5529" s="76"/>
      <c r="V5529" s="76"/>
      <c r="X5529" s="91"/>
      <c r="Y5529" s="91"/>
    </row>
    <row r="5530" spans="17:25" x14ac:dyDescent="0.2">
      <c r="Q5530" s="76"/>
      <c r="S5530" s="76"/>
      <c r="T5530" s="76"/>
      <c r="U5530" s="76"/>
      <c r="V5530" s="76"/>
      <c r="X5530" s="91"/>
      <c r="Y5530" s="91"/>
    </row>
    <row r="5531" spans="17:25" x14ac:dyDescent="0.2">
      <c r="Q5531" s="76"/>
      <c r="S5531" s="76"/>
      <c r="T5531" s="76"/>
      <c r="U5531" s="76"/>
      <c r="V5531" s="76"/>
      <c r="X5531" s="91"/>
      <c r="Y5531" s="91"/>
    </row>
    <row r="5532" spans="17:25" x14ac:dyDescent="0.2">
      <c r="Q5532" s="76"/>
      <c r="S5532" s="76"/>
      <c r="T5532" s="76"/>
      <c r="U5532" s="76"/>
      <c r="V5532" s="76"/>
      <c r="X5532" s="91"/>
      <c r="Y5532" s="91"/>
    </row>
    <row r="5533" spans="17:25" x14ac:dyDescent="0.2">
      <c r="Q5533" s="76"/>
      <c r="S5533" s="76"/>
      <c r="T5533" s="76"/>
      <c r="U5533" s="76"/>
      <c r="V5533" s="76"/>
      <c r="X5533" s="91"/>
      <c r="Y5533" s="91"/>
    </row>
    <row r="5534" spans="17:25" x14ac:dyDescent="0.2">
      <c r="Q5534" s="76"/>
      <c r="S5534" s="76"/>
      <c r="T5534" s="76"/>
      <c r="U5534" s="76"/>
      <c r="V5534" s="76"/>
      <c r="X5534" s="91"/>
      <c r="Y5534" s="91"/>
    </row>
    <row r="5535" spans="17:25" x14ac:dyDescent="0.2">
      <c r="Q5535" s="76"/>
      <c r="S5535" s="76"/>
      <c r="T5535" s="76"/>
      <c r="U5535" s="76"/>
      <c r="V5535" s="76"/>
      <c r="X5535" s="91"/>
      <c r="Y5535" s="91"/>
    </row>
    <row r="5536" spans="17:25" x14ac:dyDescent="0.2">
      <c r="Q5536" s="76"/>
      <c r="S5536" s="76"/>
      <c r="T5536" s="76"/>
      <c r="U5536" s="76"/>
      <c r="V5536" s="76"/>
      <c r="X5536" s="91"/>
      <c r="Y5536" s="91"/>
    </row>
    <row r="5537" spans="17:25" x14ac:dyDescent="0.2">
      <c r="Q5537" s="76"/>
      <c r="S5537" s="76"/>
      <c r="T5537" s="76"/>
      <c r="U5537" s="76"/>
      <c r="V5537" s="76"/>
      <c r="X5537" s="91"/>
      <c r="Y5537" s="91"/>
    </row>
    <row r="5538" spans="17:25" x14ac:dyDescent="0.2">
      <c r="Q5538" s="76"/>
      <c r="S5538" s="76"/>
      <c r="T5538" s="76"/>
      <c r="U5538" s="76"/>
      <c r="V5538" s="76"/>
      <c r="X5538" s="91"/>
      <c r="Y5538" s="91"/>
    </row>
    <row r="5539" spans="17:25" x14ac:dyDescent="0.2">
      <c r="Q5539" s="76"/>
      <c r="S5539" s="76"/>
      <c r="T5539" s="76"/>
      <c r="U5539" s="76"/>
      <c r="V5539" s="76"/>
      <c r="X5539" s="91"/>
      <c r="Y5539" s="91"/>
    </row>
    <row r="5540" spans="17:25" x14ac:dyDescent="0.2">
      <c r="Q5540" s="76"/>
      <c r="S5540" s="76"/>
      <c r="T5540" s="76"/>
      <c r="U5540" s="76"/>
      <c r="V5540" s="76"/>
      <c r="X5540" s="91"/>
      <c r="Y5540" s="91"/>
    </row>
    <row r="5541" spans="17:25" x14ac:dyDescent="0.2">
      <c r="Q5541" s="76"/>
      <c r="S5541" s="76"/>
      <c r="T5541" s="76"/>
      <c r="U5541" s="76"/>
      <c r="V5541" s="76"/>
      <c r="X5541" s="91"/>
      <c r="Y5541" s="91"/>
    </row>
    <row r="5542" spans="17:25" x14ac:dyDescent="0.2">
      <c r="Q5542" s="76"/>
      <c r="S5542" s="76"/>
      <c r="T5542" s="76"/>
      <c r="U5542" s="76"/>
      <c r="V5542" s="76"/>
      <c r="X5542" s="91"/>
      <c r="Y5542" s="91"/>
    </row>
    <row r="5543" spans="17:25" x14ac:dyDescent="0.2">
      <c r="Q5543" s="76"/>
      <c r="S5543" s="76"/>
      <c r="T5543" s="76"/>
      <c r="U5543" s="76"/>
      <c r="V5543" s="76"/>
      <c r="X5543" s="91"/>
      <c r="Y5543" s="91"/>
    </row>
    <row r="5544" spans="17:25" x14ac:dyDescent="0.2">
      <c r="Q5544" s="76"/>
      <c r="S5544" s="76"/>
      <c r="T5544" s="76"/>
      <c r="U5544" s="76"/>
      <c r="V5544" s="76"/>
      <c r="X5544" s="91"/>
      <c r="Y5544" s="91"/>
    </row>
    <row r="5545" spans="17:25" x14ac:dyDescent="0.2">
      <c r="Q5545" s="76"/>
      <c r="S5545" s="76"/>
      <c r="T5545" s="76"/>
      <c r="U5545" s="76"/>
      <c r="V5545" s="76"/>
      <c r="X5545" s="91"/>
      <c r="Y5545" s="91"/>
    </row>
    <row r="5546" spans="17:25" x14ac:dyDescent="0.2">
      <c r="Q5546" s="76"/>
      <c r="S5546" s="76"/>
      <c r="T5546" s="76"/>
      <c r="U5546" s="76"/>
      <c r="V5546" s="76"/>
      <c r="X5546" s="91"/>
      <c r="Y5546" s="91"/>
    </row>
    <row r="5547" spans="17:25" x14ac:dyDescent="0.2">
      <c r="Q5547" s="76"/>
      <c r="S5547" s="76"/>
      <c r="T5547" s="76"/>
      <c r="U5547" s="76"/>
      <c r="V5547" s="76"/>
      <c r="X5547" s="91"/>
      <c r="Y5547" s="91"/>
    </row>
    <row r="5548" spans="17:25" x14ac:dyDescent="0.2">
      <c r="Q5548" s="76"/>
      <c r="S5548" s="76"/>
      <c r="T5548" s="76"/>
      <c r="U5548" s="76"/>
      <c r="V5548" s="76"/>
      <c r="X5548" s="91"/>
      <c r="Y5548" s="91"/>
    </row>
    <row r="5549" spans="17:25" x14ac:dyDescent="0.2">
      <c r="Q5549" s="76"/>
      <c r="S5549" s="76"/>
      <c r="T5549" s="76"/>
      <c r="U5549" s="76"/>
      <c r="V5549" s="76"/>
      <c r="X5549" s="91"/>
      <c r="Y5549" s="91"/>
    </row>
    <row r="5550" spans="17:25" x14ac:dyDescent="0.2">
      <c r="Q5550" s="76"/>
      <c r="S5550" s="76"/>
      <c r="T5550" s="76"/>
      <c r="U5550" s="76"/>
      <c r="V5550" s="76"/>
      <c r="X5550" s="91"/>
      <c r="Y5550" s="91"/>
    </row>
    <row r="5551" spans="17:25" x14ac:dyDescent="0.2">
      <c r="Q5551" s="76"/>
      <c r="S5551" s="76"/>
      <c r="T5551" s="76"/>
      <c r="U5551" s="76"/>
      <c r="V5551" s="76"/>
      <c r="X5551" s="91"/>
      <c r="Y5551" s="91"/>
    </row>
    <row r="5552" spans="17:25" x14ac:dyDescent="0.2">
      <c r="Q5552" s="76"/>
      <c r="S5552" s="76"/>
      <c r="T5552" s="76"/>
      <c r="U5552" s="76"/>
      <c r="V5552" s="76"/>
      <c r="X5552" s="91"/>
      <c r="Y5552" s="91"/>
    </row>
    <row r="5553" spans="17:25" x14ac:dyDescent="0.2">
      <c r="Q5553" s="76"/>
      <c r="S5553" s="76"/>
      <c r="T5553" s="76"/>
      <c r="U5553" s="76"/>
      <c r="V5553" s="76"/>
      <c r="X5553" s="91"/>
      <c r="Y5553" s="91"/>
    </row>
    <row r="5554" spans="17:25" x14ac:dyDescent="0.2">
      <c r="Q5554" s="76"/>
      <c r="S5554" s="76"/>
      <c r="T5554" s="76"/>
      <c r="U5554" s="76"/>
      <c r="V5554" s="76"/>
      <c r="X5554" s="91"/>
      <c r="Y5554" s="91"/>
    </row>
    <row r="5555" spans="17:25" x14ac:dyDescent="0.2">
      <c r="Q5555" s="76"/>
      <c r="S5555" s="76"/>
      <c r="T5555" s="76"/>
      <c r="U5555" s="76"/>
      <c r="V5555" s="76"/>
      <c r="X5555" s="91"/>
      <c r="Y5555" s="91"/>
    </row>
    <row r="5556" spans="17:25" x14ac:dyDescent="0.2">
      <c r="Q5556" s="76"/>
      <c r="S5556" s="76"/>
      <c r="T5556" s="76"/>
      <c r="U5556" s="76"/>
      <c r="V5556" s="76"/>
      <c r="X5556" s="91"/>
      <c r="Y5556" s="91"/>
    </row>
    <row r="5557" spans="17:25" x14ac:dyDescent="0.2">
      <c r="Q5557" s="76"/>
      <c r="S5557" s="76"/>
      <c r="T5557" s="76"/>
      <c r="U5557" s="76"/>
      <c r="V5557" s="76"/>
      <c r="X5557" s="91"/>
      <c r="Y5557" s="91"/>
    </row>
    <row r="5558" spans="17:25" x14ac:dyDescent="0.2">
      <c r="Q5558" s="76"/>
      <c r="S5558" s="76"/>
      <c r="T5558" s="76"/>
      <c r="U5558" s="76"/>
      <c r="V5558" s="76"/>
      <c r="X5558" s="91"/>
      <c r="Y5558" s="91"/>
    </row>
    <row r="5559" spans="17:25" x14ac:dyDescent="0.2">
      <c r="Q5559" s="76"/>
      <c r="S5559" s="76"/>
      <c r="T5559" s="76"/>
      <c r="U5559" s="76"/>
      <c r="V5559" s="76"/>
      <c r="X5559" s="91"/>
      <c r="Y5559" s="91"/>
    </row>
    <row r="5560" spans="17:25" x14ac:dyDescent="0.2">
      <c r="Q5560" s="76"/>
      <c r="S5560" s="76"/>
      <c r="T5560" s="76"/>
      <c r="U5560" s="76"/>
      <c r="V5560" s="76"/>
      <c r="X5560" s="91"/>
      <c r="Y5560" s="91"/>
    </row>
    <row r="5561" spans="17:25" x14ac:dyDescent="0.2">
      <c r="Q5561" s="76"/>
      <c r="S5561" s="76"/>
      <c r="T5561" s="76"/>
      <c r="U5561" s="76"/>
      <c r="V5561" s="76"/>
      <c r="X5561" s="91"/>
      <c r="Y5561" s="91"/>
    </row>
    <row r="5562" spans="17:25" x14ac:dyDescent="0.2">
      <c r="Q5562" s="76"/>
      <c r="S5562" s="76"/>
      <c r="T5562" s="76"/>
      <c r="U5562" s="76"/>
      <c r="V5562" s="76"/>
      <c r="X5562" s="91"/>
      <c r="Y5562" s="91"/>
    </row>
    <row r="5563" spans="17:25" x14ac:dyDescent="0.2">
      <c r="Q5563" s="76"/>
      <c r="S5563" s="76"/>
      <c r="T5563" s="76"/>
      <c r="U5563" s="76"/>
      <c r="V5563" s="76"/>
      <c r="X5563" s="91"/>
      <c r="Y5563" s="91"/>
    </row>
    <row r="5564" spans="17:25" x14ac:dyDescent="0.2">
      <c r="Q5564" s="76"/>
      <c r="S5564" s="76"/>
      <c r="T5564" s="76"/>
      <c r="U5564" s="76"/>
      <c r="V5564" s="76"/>
      <c r="X5564" s="91"/>
      <c r="Y5564" s="91"/>
    </row>
    <row r="5565" spans="17:25" x14ac:dyDescent="0.2">
      <c r="Q5565" s="76"/>
      <c r="S5565" s="76"/>
      <c r="T5565" s="76"/>
      <c r="U5565" s="76"/>
      <c r="V5565" s="76"/>
      <c r="X5565" s="91"/>
      <c r="Y5565" s="91"/>
    </row>
    <row r="5566" spans="17:25" x14ac:dyDescent="0.2">
      <c r="Q5566" s="76"/>
      <c r="S5566" s="76"/>
      <c r="T5566" s="76"/>
      <c r="U5566" s="76"/>
      <c r="V5566" s="76"/>
      <c r="X5566" s="91"/>
      <c r="Y5566" s="91"/>
    </row>
    <row r="5567" spans="17:25" x14ac:dyDescent="0.2">
      <c r="Q5567" s="76"/>
      <c r="S5567" s="76"/>
      <c r="T5567" s="76"/>
      <c r="U5567" s="76"/>
      <c r="V5567" s="76"/>
      <c r="X5567" s="91"/>
      <c r="Y5567" s="91"/>
    </row>
    <row r="5568" spans="17:25" x14ac:dyDescent="0.2">
      <c r="Q5568" s="76"/>
      <c r="S5568" s="76"/>
      <c r="T5568" s="76"/>
      <c r="U5568" s="76"/>
      <c r="V5568" s="76"/>
      <c r="X5568" s="91"/>
      <c r="Y5568" s="91"/>
    </row>
    <row r="5569" spans="17:25" x14ac:dyDescent="0.2">
      <c r="Q5569" s="76"/>
      <c r="S5569" s="76"/>
      <c r="T5569" s="76"/>
      <c r="U5569" s="76"/>
      <c r="V5569" s="76"/>
      <c r="X5569" s="91"/>
      <c r="Y5569" s="91"/>
    </row>
    <row r="5570" spans="17:25" x14ac:dyDescent="0.2">
      <c r="Q5570" s="76"/>
      <c r="S5570" s="76"/>
      <c r="T5570" s="76"/>
      <c r="U5570" s="76"/>
      <c r="V5570" s="76"/>
      <c r="X5570" s="91"/>
      <c r="Y5570" s="91"/>
    </row>
    <row r="5571" spans="17:25" x14ac:dyDescent="0.2">
      <c r="Q5571" s="76"/>
      <c r="S5571" s="76"/>
      <c r="T5571" s="76"/>
      <c r="U5571" s="76"/>
      <c r="V5571" s="76"/>
      <c r="X5571" s="91"/>
      <c r="Y5571" s="91"/>
    </row>
    <row r="5572" spans="17:25" x14ac:dyDescent="0.2">
      <c r="Q5572" s="76"/>
      <c r="S5572" s="76"/>
      <c r="T5572" s="76"/>
      <c r="U5572" s="76"/>
      <c r="V5572" s="76"/>
      <c r="X5572" s="91"/>
      <c r="Y5572" s="91"/>
    </row>
    <row r="5573" spans="17:25" x14ac:dyDescent="0.2">
      <c r="Q5573" s="76"/>
      <c r="S5573" s="76"/>
      <c r="T5573" s="76"/>
      <c r="U5573" s="76"/>
      <c r="V5573" s="76"/>
      <c r="X5573" s="91"/>
      <c r="Y5573" s="91"/>
    </row>
    <row r="5574" spans="17:25" x14ac:dyDescent="0.2">
      <c r="Q5574" s="76"/>
      <c r="S5574" s="76"/>
      <c r="T5574" s="76"/>
      <c r="U5574" s="76"/>
      <c r="V5574" s="76"/>
      <c r="X5574" s="91"/>
      <c r="Y5574" s="91"/>
    </row>
    <row r="5575" spans="17:25" x14ac:dyDescent="0.2">
      <c r="Q5575" s="76"/>
      <c r="S5575" s="76"/>
      <c r="T5575" s="76"/>
      <c r="U5575" s="76"/>
      <c r="V5575" s="76"/>
      <c r="X5575" s="91"/>
      <c r="Y5575" s="91"/>
    </row>
    <row r="5576" spans="17:25" x14ac:dyDescent="0.2">
      <c r="Q5576" s="76"/>
      <c r="S5576" s="76"/>
      <c r="T5576" s="76"/>
      <c r="U5576" s="76"/>
      <c r="V5576" s="76"/>
      <c r="X5576" s="91"/>
      <c r="Y5576" s="91"/>
    </row>
    <row r="5577" spans="17:25" x14ac:dyDescent="0.2">
      <c r="Q5577" s="76"/>
      <c r="S5577" s="76"/>
      <c r="T5577" s="76"/>
      <c r="U5577" s="76"/>
      <c r="V5577" s="76"/>
      <c r="X5577" s="91"/>
      <c r="Y5577" s="91"/>
    </row>
    <row r="5578" spans="17:25" x14ac:dyDescent="0.2">
      <c r="Q5578" s="76"/>
      <c r="S5578" s="76"/>
      <c r="T5578" s="76"/>
      <c r="U5578" s="76"/>
      <c r="V5578" s="76"/>
      <c r="X5578" s="91"/>
      <c r="Y5578" s="91"/>
    </row>
    <row r="5579" spans="17:25" x14ac:dyDescent="0.2">
      <c r="Q5579" s="76"/>
      <c r="S5579" s="76"/>
      <c r="T5579" s="76"/>
      <c r="U5579" s="76"/>
      <c r="V5579" s="76"/>
      <c r="X5579" s="91"/>
      <c r="Y5579" s="91"/>
    </row>
    <row r="5580" spans="17:25" x14ac:dyDescent="0.2">
      <c r="Q5580" s="76"/>
      <c r="S5580" s="76"/>
      <c r="T5580" s="76"/>
      <c r="U5580" s="76"/>
      <c r="V5580" s="76"/>
      <c r="X5580" s="91"/>
      <c r="Y5580" s="91"/>
    </row>
    <row r="5581" spans="17:25" x14ac:dyDescent="0.2">
      <c r="Q5581" s="76"/>
      <c r="S5581" s="76"/>
      <c r="T5581" s="76"/>
      <c r="U5581" s="76"/>
      <c r="V5581" s="76"/>
      <c r="X5581" s="91"/>
      <c r="Y5581" s="91"/>
    </row>
    <row r="5582" spans="17:25" x14ac:dyDescent="0.2">
      <c r="Q5582" s="76"/>
      <c r="S5582" s="76"/>
      <c r="T5582" s="76"/>
      <c r="U5582" s="76"/>
      <c r="V5582" s="76"/>
      <c r="X5582" s="91"/>
      <c r="Y5582" s="91"/>
    </row>
    <row r="5583" spans="17:25" x14ac:dyDescent="0.2">
      <c r="Q5583" s="76"/>
      <c r="S5583" s="76"/>
      <c r="T5583" s="76"/>
      <c r="U5583" s="76"/>
      <c r="V5583" s="76"/>
      <c r="X5583" s="91"/>
      <c r="Y5583" s="91"/>
    </row>
    <row r="5584" spans="17:25" x14ac:dyDescent="0.2">
      <c r="Q5584" s="76"/>
      <c r="S5584" s="76"/>
      <c r="T5584" s="76"/>
      <c r="U5584" s="76"/>
      <c r="V5584" s="76"/>
      <c r="X5584" s="91"/>
      <c r="Y5584" s="91"/>
    </row>
    <row r="5585" spans="17:25" x14ac:dyDescent="0.2">
      <c r="Q5585" s="76"/>
      <c r="S5585" s="76"/>
      <c r="T5585" s="76"/>
      <c r="U5585" s="76"/>
      <c r="V5585" s="76"/>
      <c r="X5585" s="91"/>
      <c r="Y5585" s="91"/>
    </row>
    <row r="5586" spans="17:25" x14ac:dyDescent="0.2">
      <c r="Q5586" s="76"/>
      <c r="S5586" s="76"/>
      <c r="T5586" s="76"/>
      <c r="U5586" s="76"/>
      <c r="V5586" s="76"/>
      <c r="X5586" s="91"/>
      <c r="Y5586" s="91"/>
    </row>
    <row r="5587" spans="17:25" x14ac:dyDescent="0.2">
      <c r="Q5587" s="76"/>
      <c r="S5587" s="76"/>
      <c r="T5587" s="76"/>
      <c r="U5587" s="76"/>
      <c r="V5587" s="76"/>
      <c r="X5587" s="91"/>
      <c r="Y5587" s="91"/>
    </row>
    <row r="5588" spans="17:25" x14ac:dyDescent="0.2">
      <c r="Q5588" s="76"/>
      <c r="S5588" s="76"/>
      <c r="T5588" s="76"/>
      <c r="U5588" s="76"/>
      <c r="V5588" s="76"/>
      <c r="X5588" s="91"/>
      <c r="Y5588" s="91"/>
    </row>
    <row r="5589" spans="17:25" x14ac:dyDescent="0.2">
      <c r="Q5589" s="76"/>
      <c r="S5589" s="76"/>
      <c r="T5589" s="76"/>
      <c r="U5589" s="76"/>
      <c r="V5589" s="76"/>
      <c r="X5589" s="91"/>
      <c r="Y5589" s="91"/>
    </row>
    <row r="5590" spans="17:25" x14ac:dyDescent="0.2">
      <c r="Q5590" s="76"/>
      <c r="S5590" s="76"/>
      <c r="T5590" s="76"/>
      <c r="U5590" s="76"/>
      <c r="V5590" s="76"/>
      <c r="X5590" s="91"/>
      <c r="Y5590" s="91"/>
    </row>
    <row r="5591" spans="17:25" x14ac:dyDescent="0.2">
      <c r="Q5591" s="76"/>
      <c r="S5591" s="76"/>
      <c r="T5591" s="76"/>
      <c r="U5591" s="76"/>
      <c r="V5591" s="76"/>
      <c r="X5591" s="91"/>
      <c r="Y5591" s="91"/>
    </row>
    <row r="5592" spans="17:25" x14ac:dyDescent="0.2">
      <c r="Q5592" s="76"/>
      <c r="S5592" s="76"/>
      <c r="T5592" s="76"/>
      <c r="U5592" s="76"/>
      <c r="V5592" s="76"/>
      <c r="X5592" s="91"/>
      <c r="Y5592" s="91"/>
    </row>
    <row r="5593" spans="17:25" x14ac:dyDescent="0.2">
      <c r="Q5593" s="76"/>
      <c r="S5593" s="76"/>
      <c r="T5593" s="76"/>
      <c r="U5593" s="76"/>
      <c r="V5593" s="76"/>
      <c r="X5593" s="91"/>
      <c r="Y5593" s="91"/>
    </row>
    <row r="5594" spans="17:25" x14ac:dyDescent="0.2">
      <c r="Q5594" s="76"/>
      <c r="S5594" s="76"/>
      <c r="T5594" s="76"/>
      <c r="U5594" s="76"/>
      <c r="V5594" s="76"/>
      <c r="X5594" s="91"/>
      <c r="Y5594" s="91"/>
    </row>
    <row r="5595" spans="17:25" x14ac:dyDescent="0.2">
      <c r="Q5595" s="76"/>
      <c r="S5595" s="76"/>
      <c r="T5595" s="76"/>
      <c r="U5595" s="76"/>
      <c r="V5595" s="76"/>
      <c r="X5595" s="91"/>
      <c r="Y5595" s="91"/>
    </row>
    <row r="5596" spans="17:25" x14ac:dyDescent="0.2">
      <c r="Q5596" s="76"/>
      <c r="S5596" s="76"/>
      <c r="T5596" s="76"/>
      <c r="U5596" s="76"/>
      <c r="V5596" s="76"/>
      <c r="X5596" s="91"/>
      <c r="Y5596" s="91"/>
    </row>
    <row r="5597" spans="17:25" x14ac:dyDescent="0.2">
      <c r="Q5597" s="76"/>
      <c r="S5597" s="76"/>
      <c r="T5597" s="76"/>
      <c r="U5597" s="76"/>
      <c r="V5597" s="76"/>
      <c r="X5597" s="91"/>
      <c r="Y5597" s="91"/>
    </row>
    <row r="5598" spans="17:25" x14ac:dyDescent="0.2">
      <c r="Q5598" s="76"/>
      <c r="S5598" s="76"/>
      <c r="T5598" s="76"/>
      <c r="U5598" s="76"/>
      <c r="V5598" s="76"/>
      <c r="X5598" s="91"/>
      <c r="Y5598" s="91"/>
    </row>
    <row r="5599" spans="17:25" x14ac:dyDescent="0.2">
      <c r="Q5599" s="76"/>
      <c r="S5599" s="76"/>
      <c r="T5599" s="76"/>
      <c r="U5599" s="76"/>
      <c r="V5599" s="76"/>
      <c r="X5599" s="91"/>
      <c r="Y5599" s="91"/>
    </row>
    <row r="5600" spans="17:25" x14ac:dyDescent="0.2">
      <c r="Q5600" s="76"/>
      <c r="S5600" s="76"/>
      <c r="T5600" s="76"/>
      <c r="U5600" s="76"/>
      <c r="V5600" s="76"/>
      <c r="X5600" s="91"/>
      <c r="Y5600" s="91"/>
    </row>
    <row r="5601" spans="17:25" x14ac:dyDescent="0.2">
      <c r="Q5601" s="76"/>
      <c r="S5601" s="76"/>
      <c r="T5601" s="76"/>
      <c r="U5601" s="76"/>
      <c r="V5601" s="76"/>
      <c r="X5601" s="91"/>
      <c r="Y5601" s="91"/>
    </row>
    <row r="5602" spans="17:25" x14ac:dyDescent="0.2">
      <c r="Q5602" s="76"/>
      <c r="S5602" s="76"/>
      <c r="T5602" s="76"/>
      <c r="U5602" s="76"/>
      <c r="V5602" s="76"/>
      <c r="X5602" s="91"/>
      <c r="Y5602" s="91"/>
    </row>
    <row r="5603" spans="17:25" x14ac:dyDescent="0.2">
      <c r="Q5603" s="76"/>
      <c r="S5603" s="76"/>
      <c r="T5603" s="76"/>
      <c r="U5603" s="76"/>
      <c r="V5603" s="76"/>
      <c r="X5603" s="91"/>
      <c r="Y5603" s="91"/>
    </row>
    <row r="5604" spans="17:25" x14ac:dyDescent="0.2">
      <c r="Q5604" s="76"/>
      <c r="S5604" s="76"/>
      <c r="T5604" s="76"/>
      <c r="U5604" s="76"/>
      <c r="V5604" s="76"/>
      <c r="X5604" s="91"/>
      <c r="Y5604" s="91"/>
    </row>
    <row r="5605" spans="17:25" x14ac:dyDescent="0.2">
      <c r="Q5605" s="76"/>
      <c r="S5605" s="76"/>
      <c r="T5605" s="76"/>
      <c r="U5605" s="76"/>
      <c r="V5605" s="76"/>
      <c r="X5605" s="91"/>
      <c r="Y5605" s="91"/>
    </row>
    <row r="5606" spans="17:25" x14ac:dyDescent="0.2">
      <c r="Q5606" s="76"/>
      <c r="S5606" s="76"/>
      <c r="T5606" s="76"/>
      <c r="U5606" s="76"/>
      <c r="V5606" s="76"/>
      <c r="X5606" s="91"/>
      <c r="Y5606" s="91"/>
    </row>
    <row r="5607" spans="17:25" x14ac:dyDescent="0.2">
      <c r="Q5607" s="76"/>
      <c r="S5607" s="76"/>
      <c r="T5607" s="76"/>
      <c r="U5607" s="76"/>
      <c r="V5607" s="76"/>
      <c r="X5607" s="91"/>
      <c r="Y5607" s="91"/>
    </row>
    <row r="5608" spans="17:25" x14ac:dyDescent="0.2">
      <c r="Q5608" s="76"/>
      <c r="S5608" s="76"/>
      <c r="T5608" s="76"/>
      <c r="U5608" s="76"/>
      <c r="V5608" s="76"/>
      <c r="X5608" s="91"/>
      <c r="Y5608" s="91"/>
    </row>
    <row r="5609" spans="17:25" x14ac:dyDescent="0.2">
      <c r="Q5609" s="76"/>
      <c r="S5609" s="76"/>
      <c r="T5609" s="76"/>
      <c r="U5609" s="76"/>
      <c r="V5609" s="76"/>
      <c r="X5609" s="91"/>
      <c r="Y5609" s="91"/>
    </row>
    <row r="5610" spans="17:25" x14ac:dyDescent="0.2">
      <c r="Q5610" s="76"/>
      <c r="S5610" s="76"/>
      <c r="T5610" s="76"/>
      <c r="U5610" s="76"/>
      <c r="V5610" s="76"/>
      <c r="X5610" s="91"/>
      <c r="Y5610" s="91"/>
    </row>
    <row r="5611" spans="17:25" x14ac:dyDescent="0.2">
      <c r="Q5611" s="76"/>
      <c r="S5611" s="76"/>
      <c r="T5611" s="76"/>
      <c r="U5611" s="76"/>
      <c r="V5611" s="76"/>
      <c r="X5611" s="91"/>
      <c r="Y5611" s="91"/>
    </row>
    <row r="5612" spans="17:25" x14ac:dyDescent="0.2">
      <c r="Q5612" s="76"/>
      <c r="S5612" s="76"/>
      <c r="T5612" s="76"/>
      <c r="U5612" s="76"/>
      <c r="V5612" s="76"/>
      <c r="X5612" s="91"/>
      <c r="Y5612" s="91"/>
    </row>
    <row r="5613" spans="17:25" x14ac:dyDescent="0.2">
      <c r="Q5613" s="76"/>
      <c r="S5613" s="76"/>
      <c r="T5613" s="76"/>
      <c r="U5613" s="76"/>
      <c r="V5613" s="76"/>
      <c r="X5613" s="91"/>
      <c r="Y5613" s="91"/>
    </row>
    <row r="5614" spans="17:25" x14ac:dyDescent="0.2">
      <c r="Q5614" s="76"/>
      <c r="S5614" s="76"/>
      <c r="T5614" s="76"/>
      <c r="U5614" s="76"/>
      <c r="V5614" s="76"/>
      <c r="X5614" s="91"/>
      <c r="Y5614" s="91"/>
    </row>
    <row r="5615" spans="17:25" x14ac:dyDescent="0.2">
      <c r="Q5615" s="76"/>
      <c r="S5615" s="76"/>
      <c r="T5615" s="76"/>
      <c r="U5615" s="76"/>
      <c r="V5615" s="76"/>
      <c r="X5615" s="91"/>
      <c r="Y5615" s="91"/>
    </row>
    <row r="5616" spans="17:25" x14ac:dyDescent="0.2">
      <c r="Q5616" s="76"/>
      <c r="S5616" s="76"/>
      <c r="T5616" s="76"/>
      <c r="U5616" s="76"/>
      <c r="V5616" s="76"/>
      <c r="X5616" s="91"/>
      <c r="Y5616" s="91"/>
    </row>
    <row r="5617" spans="17:25" x14ac:dyDescent="0.2">
      <c r="Q5617" s="76"/>
      <c r="S5617" s="76"/>
      <c r="T5617" s="76"/>
      <c r="U5617" s="76"/>
      <c r="V5617" s="76"/>
      <c r="X5617" s="91"/>
      <c r="Y5617" s="91"/>
    </row>
    <row r="5618" spans="17:25" x14ac:dyDescent="0.2">
      <c r="Q5618" s="76"/>
      <c r="S5618" s="76"/>
      <c r="T5618" s="76"/>
      <c r="U5618" s="76"/>
      <c r="V5618" s="76"/>
      <c r="X5618" s="91"/>
      <c r="Y5618" s="91"/>
    </row>
    <row r="5619" spans="17:25" x14ac:dyDescent="0.2">
      <c r="Q5619" s="76"/>
      <c r="S5619" s="76"/>
      <c r="T5619" s="76"/>
      <c r="U5619" s="76"/>
      <c r="V5619" s="76"/>
      <c r="X5619" s="91"/>
      <c r="Y5619" s="91"/>
    </row>
    <row r="5620" spans="17:25" x14ac:dyDescent="0.2">
      <c r="Q5620" s="76"/>
      <c r="S5620" s="76"/>
      <c r="T5620" s="76"/>
      <c r="U5620" s="76"/>
      <c r="V5620" s="76"/>
      <c r="X5620" s="91"/>
      <c r="Y5620" s="91"/>
    </row>
    <row r="5621" spans="17:25" x14ac:dyDescent="0.2">
      <c r="Q5621" s="76"/>
      <c r="S5621" s="76"/>
      <c r="T5621" s="76"/>
      <c r="U5621" s="76"/>
      <c r="V5621" s="76"/>
      <c r="X5621" s="91"/>
      <c r="Y5621" s="91"/>
    </row>
    <row r="5622" spans="17:25" x14ac:dyDescent="0.2">
      <c r="Q5622" s="76"/>
      <c r="S5622" s="76"/>
      <c r="T5622" s="76"/>
      <c r="U5622" s="76"/>
      <c r="V5622" s="76"/>
      <c r="X5622" s="91"/>
      <c r="Y5622" s="91"/>
    </row>
    <row r="5623" spans="17:25" x14ac:dyDescent="0.2">
      <c r="Q5623" s="76"/>
      <c r="S5623" s="76"/>
      <c r="T5623" s="76"/>
      <c r="U5623" s="76"/>
      <c r="V5623" s="76"/>
      <c r="X5623" s="91"/>
      <c r="Y5623" s="91"/>
    </row>
    <row r="5624" spans="17:25" x14ac:dyDescent="0.2">
      <c r="Q5624" s="76"/>
      <c r="S5624" s="76"/>
      <c r="T5624" s="76"/>
      <c r="U5624" s="76"/>
      <c r="V5624" s="76"/>
      <c r="X5624" s="91"/>
      <c r="Y5624" s="91"/>
    </row>
    <row r="5625" spans="17:25" x14ac:dyDescent="0.2">
      <c r="Q5625" s="76"/>
      <c r="S5625" s="76"/>
      <c r="T5625" s="76"/>
      <c r="U5625" s="76"/>
      <c r="V5625" s="76"/>
      <c r="X5625" s="91"/>
      <c r="Y5625" s="91"/>
    </row>
    <row r="5626" spans="17:25" x14ac:dyDescent="0.2">
      <c r="Q5626" s="76"/>
      <c r="S5626" s="76"/>
      <c r="T5626" s="76"/>
      <c r="U5626" s="76"/>
      <c r="V5626" s="76"/>
      <c r="X5626" s="91"/>
      <c r="Y5626" s="91"/>
    </row>
    <row r="5627" spans="17:25" x14ac:dyDescent="0.2">
      <c r="Q5627" s="76"/>
      <c r="S5627" s="76"/>
      <c r="T5627" s="76"/>
      <c r="U5627" s="76"/>
      <c r="V5627" s="76"/>
      <c r="X5627" s="91"/>
      <c r="Y5627" s="91"/>
    </row>
    <row r="5628" spans="17:25" x14ac:dyDescent="0.2">
      <c r="Q5628" s="76"/>
      <c r="S5628" s="76"/>
      <c r="T5628" s="76"/>
      <c r="U5628" s="76"/>
      <c r="V5628" s="76"/>
      <c r="X5628" s="91"/>
      <c r="Y5628" s="91"/>
    </row>
    <row r="5629" spans="17:25" x14ac:dyDescent="0.2">
      <c r="Q5629" s="76"/>
      <c r="S5629" s="76"/>
      <c r="T5629" s="76"/>
      <c r="U5629" s="76"/>
      <c r="V5629" s="76"/>
      <c r="X5629" s="91"/>
      <c r="Y5629" s="91"/>
    </row>
    <row r="5630" spans="17:25" x14ac:dyDescent="0.2">
      <c r="Q5630" s="76"/>
      <c r="S5630" s="76"/>
      <c r="T5630" s="76"/>
      <c r="U5630" s="76"/>
      <c r="V5630" s="76"/>
      <c r="X5630" s="91"/>
      <c r="Y5630" s="91"/>
    </row>
    <row r="5631" spans="17:25" x14ac:dyDescent="0.2">
      <c r="Q5631" s="76"/>
      <c r="S5631" s="76"/>
      <c r="T5631" s="76"/>
      <c r="U5631" s="76"/>
      <c r="V5631" s="76"/>
      <c r="X5631" s="91"/>
      <c r="Y5631" s="91"/>
    </row>
    <row r="5632" spans="17:25" x14ac:dyDescent="0.2">
      <c r="Q5632" s="76"/>
      <c r="S5632" s="76"/>
      <c r="T5632" s="76"/>
      <c r="U5632" s="76"/>
      <c r="V5632" s="76"/>
      <c r="X5632" s="91"/>
      <c r="Y5632" s="91"/>
    </row>
    <row r="5633" spans="17:25" x14ac:dyDescent="0.2">
      <c r="Q5633" s="76"/>
      <c r="S5633" s="76"/>
      <c r="T5633" s="76"/>
      <c r="U5633" s="76"/>
      <c r="V5633" s="76"/>
      <c r="X5633" s="91"/>
      <c r="Y5633" s="91"/>
    </row>
    <row r="5634" spans="17:25" x14ac:dyDescent="0.2">
      <c r="Q5634" s="76"/>
      <c r="S5634" s="76"/>
      <c r="T5634" s="76"/>
      <c r="U5634" s="76"/>
      <c r="V5634" s="76"/>
      <c r="X5634" s="91"/>
      <c r="Y5634" s="91"/>
    </row>
    <row r="5635" spans="17:25" x14ac:dyDescent="0.2">
      <c r="Q5635" s="76"/>
      <c r="S5635" s="76"/>
      <c r="T5635" s="76"/>
      <c r="U5635" s="76"/>
      <c r="V5635" s="76"/>
      <c r="X5635" s="91"/>
      <c r="Y5635" s="91"/>
    </row>
    <row r="5636" spans="17:25" x14ac:dyDescent="0.2">
      <c r="Q5636" s="76"/>
      <c r="S5636" s="76"/>
      <c r="T5636" s="76"/>
      <c r="U5636" s="76"/>
      <c r="V5636" s="76"/>
      <c r="X5636" s="91"/>
      <c r="Y5636" s="91"/>
    </row>
    <row r="5637" spans="17:25" x14ac:dyDescent="0.2">
      <c r="Q5637" s="76"/>
      <c r="S5637" s="76"/>
      <c r="T5637" s="76"/>
      <c r="U5637" s="76"/>
      <c r="V5637" s="76"/>
      <c r="X5637" s="91"/>
      <c r="Y5637" s="91"/>
    </row>
    <row r="5638" spans="17:25" x14ac:dyDescent="0.2">
      <c r="Q5638" s="76"/>
      <c r="S5638" s="76"/>
      <c r="T5638" s="76"/>
      <c r="U5638" s="76"/>
      <c r="V5638" s="76"/>
      <c r="X5638" s="91"/>
      <c r="Y5638" s="91"/>
    </row>
    <row r="5639" spans="17:25" x14ac:dyDescent="0.2">
      <c r="Q5639" s="76"/>
      <c r="S5639" s="76"/>
      <c r="T5639" s="76"/>
      <c r="U5639" s="76"/>
      <c r="V5639" s="76"/>
      <c r="X5639" s="91"/>
      <c r="Y5639" s="91"/>
    </row>
    <row r="5640" spans="17:25" x14ac:dyDescent="0.2">
      <c r="Q5640" s="76"/>
      <c r="S5640" s="76"/>
      <c r="T5640" s="76"/>
      <c r="U5640" s="76"/>
      <c r="V5640" s="76"/>
      <c r="X5640" s="91"/>
      <c r="Y5640" s="91"/>
    </row>
    <row r="5641" spans="17:25" x14ac:dyDescent="0.2">
      <c r="Q5641" s="76"/>
      <c r="S5641" s="76"/>
      <c r="T5641" s="76"/>
      <c r="U5641" s="76"/>
      <c r="V5641" s="76"/>
      <c r="X5641" s="91"/>
      <c r="Y5641" s="91"/>
    </row>
    <row r="5642" spans="17:25" x14ac:dyDescent="0.2">
      <c r="Q5642" s="76"/>
      <c r="S5642" s="76"/>
      <c r="T5642" s="76"/>
      <c r="U5642" s="76"/>
      <c r="V5642" s="76"/>
      <c r="X5642" s="91"/>
      <c r="Y5642" s="91"/>
    </row>
    <row r="5643" spans="17:25" x14ac:dyDescent="0.2">
      <c r="Q5643" s="76"/>
      <c r="S5643" s="76"/>
      <c r="T5643" s="76"/>
      <c r="U5643" s="76"/>
      <c r="V5643" s="76"/>
      <c r="X5643" s="91"/>
      <c r="Y5643" s="91"/>
    </row>
    <row r="5644" spans="17:25" x14ac:dyDescent="0.2">
      <c r="Q5644" s="76"/>
      <c r="S5644" s="76"/>
      <c r="T5644" s="76"/>
      <c r="U5644" s="76"/>
      <c r="V5644" s="76"/>
      <c r="X5644" s="91"/>
      <c r="Y5644" s="91"/>
    </row>
    <row r="5645" spans="17:25" x14ac:dyDescent="0.2">
      <c r="Q5645" s="76"/>
      <c r="S5645" s="76"/>
      <c r="T5645" s="76"/>
      <c r="U5645" s="76"/>
      <c r="V5645" s="76"/>
      <c r="X5645" s="91"/>
      <c r="Y5645" s="91"/>
    </row>
    <row r="5646" spans="17:25" x14ac:dyDescent="0.2">
      <c r="Q5646" s="76"/>
      <c r="S5646" s="76"/>
      <c r="T5646" s="76"/>
      <c r="U5646" s="76"/>
      <c r="V5646" s="76"/>
      <c r="X5646" s="91"/>
      <c r="Y5646" s="91"/>
    </row>
    <row r="5647" spans="17:25" x14ac:dyDescent="0.2">
      <c r="Q5647" s="76"/>
      <c r="S5647" s="76"/>
      <c r="T5647" s="76"/>
      <c r="U5647" s="76"/>
      <c r="V5647" s="76"/>
      <c r="X5647" s="91"/>
      <c r="Y5647" s="91"/>
    </row>
    <row r="5648" spans="17:25" x14ac:dyDescent="0.2">
      <c r="Q5648" s="76"/>
      <c r="S5648" s="76"/>
      <c r="T5648" s="76"/>
      <c r="U5648" s="76"/>
      <c r="V5648" s="76"/>
      <c r="X5648" s="91"/>
      <c r="Y5648" s="91"/>
    </row>
    <row r="5649" spans="17:25" x14ac:dyDescent="0.2">
      <c r="Q5649" s="76"/>
      <c r="S5649" s="76"/>
      <c r="T5649" s="76"/>
      <c r="U5649" s="76"/>
      <c r="V5649" s="76"/>
      <c r="X5649" s="91"/>
      <c r="Y5649" s="91"/>
    </row>
    <row r="5650" spans="17:25" x14ac:dyDescent="0.2">
      <c r="Q5650" s="76"/>
      <c r="S5650" s="76"/>
      <c r="T5650" s="76"/>
      <c r="U5650" s="76"/>
      <c r="V5650" s="76"/>
      <c r="X5650" s="91"/>
      <c r="Y5650" s="91"/>
    </row>
    <row r="5651" spans="17:25" x14ac:dyDescent="0.2">
      <c r="Q5651" s="76"/>
      <c r="S5651" s="76"/>
      <c r="T5651" s="76"/>
      <c r="U5651" s="76"/>
      <c r="V5651" s="76"/>
      <c r="X5651" s="91"/>
      <c r="Y5651" s="91"/>
    </row>
    <row r="5652" spans="17:25" x14ac:dyDescent="0.2">
      <c r="Q5652" s="76"/>
      <c r="S5652" s="76"/>
      <c r="T5652" s="76"/>
      <c r="U5652" s="76"/>
      <c r="V5652" s="76"/>
      <c r="X5652" s="91"/>
      <c r="Y5652" s="91"/>
    </row>
    <row r="5653" spans="17:25" x14ac:dyDescent="0.2">
      <c r="Q5653" s="76"/>
      <c r="S5653" s="76"/>
      <c r="T5653" s="76"/>
      <c r="U5653" s="76"/>
      <c r="V5653" s="76"/>
      <c r="X5653" s="91"/>
      <c r="Y5653" s="91"/>
    </row>
    <row r="5654" spans="17:25" x14ac:dyDescent="0.2">
      <c r="Q5654" s="76"/>
      <c r="S5654" s="76"/>
      <c r="T5654" s="76"/>
      <c r="U5654" s="76"/>
      <c r="V5654" s="76"/>
      <c r="X5654" s="91"/>
      <c r="Y5654" s="91"/>
    </row>
    <row r="5655" spans="17:25" x14ac:dyDescent="0.2">
      <c r="Q5655" s="76"/>
      <c r="S5655" s="76"/>
      <c r="T5655" s="76"/>
      <c r="U5655" s="76"/>
      <c r="V5655" s="76"/>
      <c r="X5655" s="91"/>
      <c r="Y5655" s="91"/>
    </row>
    <row r="5656" spans="17:25" x14ac:dyDescent="0.2">
      <c r="Q5656" s="76"/>
      <c r="S5656" s="76"/>
      <c r="T5656" s="76"/>
      <c r="U5656" s="76"/>
      <c r="V5656" s="76"/>
      <c r="X5656" s="91"/>
      <c r="Y5656" s="91"/>
    </row>
    <row r="5657" spans="17:25" x14ac:dyDescent="0.2">
      <c r="Q5657" s="76"/>
      <c r="S5657" s="76"/>
      <c r="T5657" s="76"/>
      <c r="U5657" s="76"/>
      <c r="V5657" s="76"/>
      <c r="X5657" s="91"/>
      <c r="Y5657" s="91"/>
    </row>
    <row r="5658" spans="17:25" x14ac:dyDescent="0.2">
      <c r="Q5658" s="76"/>
      <c r="S5658" s="76"/>
      <c r="T5658" s="76"/>
      <c r="U5658" s="76"/>
      <c r="V5658" s="76"/>
      <c r="X5658" s="91"/>
      <c r="Y5658" s="91"/>
    </row>
    <row r="5659" spans="17:25" x14ac:dyDescent="0.2">
      <c r="Q5659" s="76"/>
      <c r="S5659" s="76"/>
      <c r="T5659" s="76"/>
      <c r="U5659" s="76"/>
      <c r="V5659" s="76"/>
      <c r="X5659" s="91"/>
      <c r="Y5659" s="91"/>
    </row>
    <row r="5660" spans="17:25" x14ac:dyDescent="0.2">
      <c r="Q5660" s="76"/>
      <c r="S5660" s="76"/>
      <c r="T5660" s="76"/>
      <c r="U5660" s="76"/>
      <c r="V5660" s="76"/>
      <c r="X5660" s="91"/>
      <c r="Y5660" s="91"/>
    </row>
    <row r="5661" spans="17:25" x14ac:dyDescent="0.2">
      <c r="Q5661" s="76"/>
      <c r="S5661" s="76"/>
      <c r="T5661" s="76"/>
      <c r="U5661" s="76"/>
      <c r="V5661" s="76"/>
      <c r="X5661" s="91"/>
      <c r="Y5661" s="91"/>
    </row>
    <row r="5662" spans="17:25" x14ac:dyDescent="0.2">
      <c r="Q5662" s="76"/>
      <c r="S5662" s="76"/>
      <c r="T5662" s="76"/>
      <c r="U5662" s="76"/>
      <c r="V5662" s="76"/>
      <c r="X5662" s="91"/>
      <c r="Y5662" s="91"/>
    </row>
    <row r="5663" spans="17:25" x14ac:dyDescent="0.2">
      <c r="Q5663" s="76"/>
      <c r="S5663" s="76"/>
      <c r="T5663" s="76"/>
      <c r="U5663" s="76"/>
      <c r="V5663" s="76"/>
      <c r="X5663" s="91"/>
      <c r="Y5663" s="91"/>
    </row>
    <row r="5664" spans="17:25" x14ac:dyDescent="0.2">
      <c r="Q5664" s="76"/>
      <c r="S5664" s="76"/>
      <c r="T5664" s="76"/>
      <c r="U5664" s="76"/>
      <c r="V5664" s="76"/>
      <c r="X5664" s="91"/>
      <c r="Y5664" s="91"/>
    </row>
    <row r="5665" spans="17:25" x14ac:dyDescent="0.2">
      <c r="Q5665" s="76"/>
      <c r="S5665" s="76"/>
      <c r="T5665" s="76"/>
      <c r="U5665" s="76"/>
      <c r="V5665" s="76"/>
      <c r="X5665" s="91"/>
      <c r="Y5665" s="91"/>
    </row>
    <row r="5666" spans="17:25" x14ac:dyDescent="0.2">
      <c r="Q5666" s="76"/>
      <c r="S5666" s="76"/>
      <c r="T5666" s="76"/>
      <c r="U5666" s="76"/>
      <c r="V5666" s="76"/>
      <c r="X5666" s="91"/>
      <c r="Y5666" s="91"/>
    </row>
    <row r="5667" spans="17:25" x14ac:dyDescent="0.2">
      <c r="Q5667" s="76"/>
      <c r="S5667" s="76"/>
      <c r="T5667" s="76"/>
      <c r="U5667" s="76"/>
      <c r="V5667" s="76"/>
      <c r="X5667" s="91"/>
      <c r="Y5667" s="91"/>
    </row>
    <row r="5668" spans="17:25" x14ac:dyDescent="0.2">
      <c r="Q5668" s="76"/>
      <c r="S5668" s="76"/>
      <c r="T5668" s="76"/>
      <c r="U5668" s="76"/>
      <c r="V5668" s="76"/>
      <c r="X5668" s="91"/>
      <c r="Y5668" s="91"/>
    </row>
    <row r="5669" spans="17:25" x14ac:dyDescent="0.2">
      <c r="Q5669" s="76"/>
      <c r="S5669" s="76"/>
      <c r="T5669" s="76"/>
      <c r="U5669" s="76"/>
      <c r="V5669" s="76"/>
      <c r="X5669" s="91"/>
      <c r="Y5669" s="91"/>
    </row>
    <row r="5670" spans="17:25" x14ac:dyDescent="0.2">
      <c r="Q5670" s="76"/>
      <c r="S5670" s="76"/>
      <c r="T5670" s="76"/>
      <c r="U5670" s="76"/>
      <c r="V5670" s="76"/>
      <c r="X5670" s="91"/>
      <c r="Y5670" s="91"/>
    </row>
    <row r="5671" spans="17:25" x14ac:dyDescent="0.2">
      <c r="Q5671" s="76"/>
      <c r="S5671" s="76"/>
      <c r="T5671" s="76"/>
      <c r="U5671" s="76"/>
      <c r="V5671" s="76"/>
      <c r="X5671" s="91"/>
      <c r="Y5671" s="91"/>
    </row>
    <row r="5672" spans="17:25" x14ac:dyDescent="0.2">
      <c r="Q5672" s="76"/>
      <c r="S5672" s="76"/>
      <c r="T5672" s="76"/>
      <c r="U5672" s="76"/>
      <c r="V5672" s="76"/>
      <c r="X5672" s="91"/>
      <c r="Y5672" s="91"/>
    </row>
    <row r="5673" spans="17:25" x14ac:dyDescent="0.2">
      <c r="Q5673" s="76"/>
      <c r="S5673" s="76"/>
      <c r="T5673" s="76"/>
      <c r="U5673" s="76"/>
      <c r="V5673" s="76"/>
      <c r="X5673" s="91"/>
      <c r="Y5673" s="91"/>
    </row>
    <row r="5674" spans="17:25" x14ac:dyDescent="0.2">
      <c r="Q5674" s="76"/>
      <c r="S5674" s="76"/>
      <c r="T5674" s="76"/>
      <c r="U5674" s="76"/>
      <c r="V5674" s="76"/>
      <c r="X5674" s="91"/>
      <c r="Y5674" s="91"/>
    </row>
    <row r="5675" spans="17:25" x14ac:dyDescent="0.2">
      <c r="Q5675" s="76"/>
      <c r="S5675" s="76"/>
      <c r="T5675" s="76"/>
      <c r="U5675" s="76"/>
      <c r="V5675" s="76"/>
      <c r="X5675" s="91"/>
      <c r="Y5675" s="91"/>
    </row>
    <row r="5676" spans="17:25" x14ac:dyDescent="0.2">
      <c r="Q5676" s="76"/>
      <c r="S5676" s="76"/>
      <c r="T5676" s="76"/>
      <c r="U5676" s="76"/>
      <c r="V5676" s="76"/>
      <c r="X5676" s="91"/>
      <c r="Y5676" s="91"/>
    </row>
    <row r="5677" spans="17:25" x14ac:dyDescent="0.2">
      <c r="Q5677" s="76"/>
      <c r="S5677" s="76"/>
      <c r="T5677" s="76"/>
      <c r="U5677" s="76"/>
      <c r="V5677" s="76"/>
      <c r="X5677" s="91"/>
      <c r="Y5677" s="91"/>
    </row>
    <row r="5678" spans="17:25" x14ac:dyDescent="0.2">
      <c r="Q5678" s="76"/>
      <c r="S5678" s="76"/>
      <c r="T5678" s="76"/>
      <c r="U5678" s="76"/>
      <c r="V5678" s="76"/>
      <c r="X5678" s="91"/>
      <c r="Y5678" s="91"/>
    </row>
    <row r="5679" spans="17:25" x14ac:dyDescent="0.2">
      <c r="Q5679" s="76"/>
      <c r="S5679" s="76"/>
      <c r="T5679" s="76"/>
      <c r="U5679" s="76"/>
      <c r="V5679" s="76"/>
      <c r="X5679" s="91"/>
      <c r="Y5679" s="91"/>
    </row>
    <row r="5680" spans="17:25" x14ac:dyDescent="0.2">
      <c r="Q5680" s="76"/>
      <c r="S5680" s="76"/>
      <c r="T5680" s="76"/>
      <c r="U5680" s="76"/>
      <c r="V5680" s="76"/>
      <c r="X5680" s="91"/>
      <c r="Y5680" s="91"/>
    </row>
    <row r="5681" spans="17:25" x14ac:dyDescent="0.2">
      <c r="Q5681" s="76"/>
      <c r="S5681" s="76"/>
      <c r="T5681" s="76"/>
      <c r="U5681" s="76"/>
      <c r="V5681" s="76"/>
      <c r="X5681" s="91"/>
      <c r="Y5681" s="91"/>
    </row>
    <row r="5682" spans="17:25" x14ac:dyDescent="0.2">
      <c r="Q5682" s="76"/>
      <c r="S5682" s="76"/>
      <c r="T5682" s="76"/>
      <c r="U5682" s="76"/>
      <c r="V5682" s="76"/>
      <c r="X5682" s="91"/>
      <c r="Y5682" s="91"/>
    </row>
    <row r="5683" spans="17:25" x14ac:dyDescent="0.2">
      <c r="Q5683" s="76"/>
      <c r="S5683" s="76"/>
      <c r="T5683" s="76"/>
      <c r="U5683" s="76"/>
      <c r="V5683" s="76"/>
      <c r="X5683" s="91"/>
      <c r="Y5683" s="91"/>
    </row>
    <row r="5684" spans="17:25" x14ac:dyDescent="0.2">
      <c r="Q5684" s="76"/>
      <c r="S5684" s="76"/>
      <c r="T5684" s="76"/>
      <c r="U5684" s="76"/>
      <c r="V5684" s="76"/>
      <c r="X5684" s="91"/>
      <c r="Y5684" s="91"/>
    </row>
    <row r="5685" spans="17:25" x14ac:dyDescent="0.2">
      <c r="Q5685" s="76"/>
      <c r="S5685" s="76"/>
      <c r="T5685" s="76"/>
      <c r="U5685" s="76"/>
      <c r="V5685" s="76"/>
      <c r="X5685" s="91"/>
      <c r="Y5685" s="91"/>
    </row>
    <row r="5686" spans="17:25" x14ac:dyDescent="0.2">
      <c r="Q5686" s="76"/>
      <c r="S5686" s="76"/>
      <c r="T5686" s="76"/>
      <c r="U5686" s="76"/>
      <c r="V5686" s="76"/>
      <c r="X5686" s="91"/>
      <c r="Y5686" s="91"/>
    </row>
    <row r="5687" spans="17:25" x14ac:dyDescent="0.2">
      <c r="Q5687" s="76"/>
      <c r="S5687" s="76"/>
      <c r="T5687" s="76"/>
      <c r="U5687" s="76"/>
      <c r="V5687" s="76"/>
      <c r="X5687" s="91"/>
      <c r="Y5687" s="91"/>
    </row>
    <row r="5688" spans="17:25" x14ac:dyDescent="0.2">
      <c r="Q5688" s="76"/>
      <c r="S5688" s="76"/>
      <c r="T5688" s="76"/>
      <c r="U5688" s="76"/>
      <c r="V5688" s="76"/>
      <c r="X5688" s="91"/>
      <c r="Y5688" s="91"/>
    </row>
    <row r="5689" spans="17:25" x14ac:dyDescent="0.2">
      <c r="Q5689" s="76"/>
      <c r="S5689" s="76"/>
      <c r="T5689" s="76"/>
      <c r="U5689" s="76"/>
      <c r="V5689" s="76"/>
      <c r="X5689" s="91"/>
      <c r="Y5689" s="91"/>
    </row>
    <row r="5690" spans="17:25" x14ac:dyDescent="0.2">
      <c r="Q5690" s="76"/>
      <c r="S5690" s="76"/>
      <c r="T5690" s="76"/>
      <c r="U5690" s="76"/>
      <c r="V5690" s="76"/>
      <c r="X5690" s="91"/>
      <c r="Y5690" s="91"/>
    </row>
    <row r="5691" spans="17:25" x14ac:dyDescent="0.2">
      <c r="Q5691" s="76"/>
      <c r="S5691" s="76"/>
      <c r="T5691" s="76"/>
      <c r="U5691" s="76"/>
      <c r="V5691" s="76"/>
      <c r="X5691" s="91"/>
      <c r="Y5691" s="91"/>
    </row>
    <row r="5692" spans="17:25" x14ac:dyDescent="0.2">
      <c r="Q5692" s="76"/>
      <c r="S5692" s="76"/>
      <c r="T5692" s="76"/>
      <c r="U5692" s="76"/>
      <c r="V5692" s="76"/>
      <c r="X5692" s="91"/>
      <c r="Y5692" s="91"/>
    </row>
    <row r="5693" spans="17:25" x14ac:dyDescent="0.2">
      <c r="Q5693" s="76"/>
      <c r="S5693" s="76"/>
      <c r="T5693" s="76"/>
      <c r="U5693" s="76"/>
      <c r="V5693" s="76"/>
      <c r="X5693" s="91"/>
      <c r="Y5693" s="91"/>
    </row>
    <row r="5694" spans="17:25" x14ac:dyDescent="0.2">
      <c r="Q5694" s="76"/>
      <c r="S5694" s="76"/>
      <c r="T5694" s="76"/>
      <c r="U5694" s="76"/>
      <c r="V5694" s="76"/>
      <c r="X5694" s="91"/>
      <c r="Y5694" s="91"/>
    </row>
    <row r="5695" spans="17:25" x14ac:dyDescent="0.2">
      <c r="Q5695" s="76"/>
      <c r="S5695" s="76"/>
      <c r="T5695" s="76"/>
      <c r="U5695" s="76"/>
      <c r="V5695" s="76"/>
      <c r="X5695" s="91"/>
      <c r="Y5695" s="91"/>
    </row>
    <row r="5696" spans="17:25" x14ac:dyDescent="0.2">
      <c r="Q5696" s="76"/>
      <c r="S5696" s="76"/>
      <c r="T5696" s="76"/>
      <c r="U5696" s="76"/>
      <c r="V5696" s="76"/>
      <c r="X5696" s="91"/>
      <c r="Y5696" s="91"/>
    </row>
    <row r="5697" spans="17:25" x14ac:dyDescent="0.2">
      <c r="Q5697" s="76"/>
      <c r="S5697" s="76"/>
      <c r="T5697" s="76"/>
      <c r="U5697" s="76"/>
      <c r="V5697" s="76"/>
      <c r="X5697" s="91"/>
      <c r="Y5697" s="91"/>
    </row>
    <row r="5698" spans="17:25" x14ac:dyDescent="0.2">
      <c r="Q5698" s="76"/>
      <c r="S5698" s="76"/>
      <c r="T5698" s="76"/>
      <c r="U5698" s="76"/>
      <c r="V5698" s="76"/>
      <c r="X5698" s="91"/>
      <c r="Y5698" s="91"/>
    </row>
    <row r="5699" spans="17:25" x14ac:dyDescent="0.2">
      <c r="Q5699" s="76"/>
      <c r="S5699" s="76"/>
      <c r="T5699" s="76"/>
      <c r="U5699" s="76"/>
      <c r="V5699" s="76"/>
      <c r="X5699" s="91"/>
      <c r="Y5699" s="91"/>
    </row>
    <row r="5700" spans="17:25" x14ac:dyDescent="0.2">
      <c r="Q5700" s="76"/>
      <c r="S5700" s="76"/>
      <c r="T5700" s="76"/>
      <c r="U5700" s="76"/>
      <c r="V5700" s="76"/>
      <c r="X5700" s="91"/>
      <c r="Y5700" s="91"/>
    </row>
    <row r="5701" spans="17:25" x14ac:dyDescent="0.2">
      <c r="Q5701" s="76"/>
      <c r="S5701" s="76"/>
      <c r="T5701" s="76"/>
      <c r="U5701" s="76"/>
      <c r="V5701" s="76"/>
      <c r="X5701" s="91"/>
      <c r="Y5701" s="91"/>
    </row>
    <row r="5702" spans="17:25" x14ac:dyDescent="0.2">
      <c r="Q5702" s="76"/>
      <c r="S5702" s="76"/>
      <c r="T5702" s="76"/>
      <c r="U5702" s="76"/>
      <c r="V5702" s="76"/>
      <c r="X5702" s="91"/>
      <c r="Y5702" s="91"/>
    </row>
    <row r="5703" spans="17:25" x14ac:dyDescent="0.2">
      <c r="Q5703" s="76"/>
      <c r="S5703" s="76"/>
      <c r="T5703" s="76"/>
      <c r="U5703" s="76"/>
      <c r="V5703" s="76"/>
      <c r="X5703" s="91"/>
      <c r="Y5703" s="91"/>
    </row>
    <row r="5704" spans="17:25" x14ac:dyDescent="0.2">
      <c r="Q5704" s="76"/>
      <c r="S5704" s="76"/>
      <c r="T5704" s="76"/>
      <c r="U5704" s="76"/>
      <c r="V5704" s="76"/>
      <c r="X5704" s="91"/>
      <c r="Y5704" s="91"/>
    </row>
    <row r="5705" spans="17:25" x14ac:dyDescent="0.2">
      <c r="Q5705" s="76"/>
      <c r="S5705" s="76"/>
      <c r="T5705" s="76"/>
      <c r="U5705" s="76"/>
      <c r="V5705" s="76"/>
      <c r="X5705" s="91"/>
      <c r="Y5705" s="91"/>
    </row>
    <row r="5706" spans="17:25" x14ac:dyDescent="0.2">
      <c r="Q5706" s="76"/>
      <c r="S5706" s="76"/>
      <c r="T5706" s="76"/>
      <c r="U5706" s="76"/>
      <c r="V5706" s="76"/>
      <c r="X5706" s="91"/>
      <c r="Y5706" s="91"/>
    </row>
    <row r="5707" spans="17:25" x14ac:dyDescent="0.2">
      <c r="Q5707" s="76"/>
      <c r="S5707" s="76"/>
      <c r="T5707" s="76"/>
      <c r="U5707" s="76"/>
      <c r="V5707" s="76"/>
      <c r="X5707" s="91"/>
      <c r="Y5707" s="91"/>
    </row>
    <row r="5708" spans="17:25" x14ac:dyDescent="0.2">
      <c r="Q5708" s="76"/>
      <c r="S5708" s="76"/>
      <c r="T5708" s="76"/>
      <c r="U5708" s="76"/>
      <c r="V5708" s="76"/>
      <c r="X5708" s="91"/>
      <c r="Y5708" s="91"/>
    </row>
    <row r="5709" spans="17:25" x14ac:dyDescent="0.2">
      <c r="Q5709" s="76"/>
      <c r="S5709" s="76"/>
      <c r="T5709" s="76"/>
      <c r="U5709" s="76"/>
      <c r="V5709" s="76"/>
      <c r="X5709" s="91"/>
      <c r="Y5709" s="91"/>
    </row>
    <row r="5710" spans="17:25" x14ac:dyDescent="0.2">
      <c r="Q5710" s="76"/>
      <c r="S5710" s="76"/>
      <c r="T5710" s="76"/>
      <c r="U5710" s="76"/>
      <c r="V5710" s="76"/>
      <c r="X5710" s="91"/>
      <c r="Y5710" s="91"/>
    </row>
    <row r="5711" spans="17:25" x14ac:dyDescent="0.2">
      <c r="Q5711" s="76"/>
      <c r="S5711" s="76"/>
      <c r="T5711" s="76"/>
      <c r="U5711" s="76"/>
      <c r="V5711" s="76"/>
      <c r="X5711" s="91"/>
      <c r="Y5711" s="91"/>
    </row>
    <row r="5712" spans="17:25" x14ac:dyDescent="0.2">
      <c r="Q5712" s="76"/>
      <c r="S5712" s="76"/>
      <c r="T5712" s="76"/>
      <c r="U5712" s="76"/>
      <c r="V5712" s="76"/>
      <c r="X5712" s="91"/>
      <c r="Y5712" s="91"/>
    </row>
    <row r="5713" spans="17:25" x14ac:dyDescent="0.2">
      <c r="Q5713" s="76"/>
      <c r="S5713" s="76"/>
      <c r="T5713" s="76"/>
      <c r="U5713" s="76"/>
      <c r="V5713" s="76"/>
      <c r="X5713" s="91"/>
      <c r="Y5713" s="91"/>
    </row>
    <row r="5714" spans="17:25" x14ac:dyDescent="0.2">
      <c r="Q5714" s="76"/>
      <c r="S5714" s="76"/>
      <c r="T5714" s="76"/>
      <c r="U5714" s="76"/>
      <c r="V5714" s="76"/>
      <c r="X5714" s="91"/>
      <c r="Y5714" s="91"/>
    </row>
    <row r="5715" spans="17:25" x14ac:dyDescent="0.2">
      <c r="Q5715" s="76"/>
      <c r="S5715" s="76"/>
      <c r="T5715" s="76"/>
      <c r="U5715" s="76"/>
      <c r="V5715" s="76"/>
      <c r="X5715" s="91"/>
      <c r="Y5715" s="91"/>
    </row>
    <row r="5716" spans="17:25" x14ac:dyDescent="0.2">
      <c r="Q5716" s="76"/>
      <c r="S5716" s="76"/>
      <c r="T5716" s="76"/>
      <c r="U5716" s="76"/>
      <c r="V5716" s="76"/>
      <c r="X5716" s="91"/>
      <c r="Y5716" s="91"/>
    </row>
    <row r="5717" spans="17:25" x14ac:dyDescent="0.2">
      <c r="Q5717" s="76"/>
      <c r="S5717" s="76"/>
      <c r="T5717" s="76"/>
      <c r="U5717" s="76"/>
      <c r="V5717" s="76"/>
      <c r="X5717" s="91"/>
      <c r="Y5717" s="91"/>
    </row>
    <row r="5718" spans="17:25" x14ac:dyDescent="0.2">
      <c r="Q5718" s="76"/>
      <c r="S5718" s="76"/>
      <c r="T5718" s="76"/>
      <c r="U5718" s="76"/>
      <c r="V5718" s="76"/>
      <c r="X5718" s="91"/>
      <c r="Y5718" s="91"/>
    </row>
    <row r="5719" spans="17:25" x14ac:dyDescent="0.2">
      <c r="Q5719" s="76"/>
      <c r="S5719" s="76"/>
      <c r="T5719" s="76"/>
      <c r="U5719" s="76"/>
      <c r="V5719" s="76"/>
      <c r="X5719" s="91"/>
      <c r="Y5719" s="91"/>
    </row>
    <row r="5720" spans="17:25" x14ac:dyDescent="0.2">
      <c r="Q5720" s="76"/>
      <c r="S5720" s="76"/>
      <c r="T5720" s="76"/>
      <c r="U5720" s="76"/>
      <c r="V5720" s="76"/>
      <c r="X5720" s="91"/>
      <c r="Y5720" s="91"/>
    </row>
    <row r="5721" spans="17:25" x14ac:dyDescent="0.2">
      <c r="Q5721" s="76"/>
      <c r="S5721" s="76"/>
      <c r="T5721" s="76"/>
      <c r="U5721" s="76"/>
      <c r="V5721" s="76"/>
      <c r="X5721" s="91"/>
      <c r="Y5721" s="91"/>
    </row>
    <row r="5722" spans="17:25" x14ac:dyDescent="0.2">
      <c r="Q5722" s="76"/>
      <c r="S5722" s="76"/>
      <c r="T5722" s="76"/>
      <c r="U5722" s="76"/>
      <c r="V5722" s="76"/>
      <c r="X5722" s="91"/>
      <c r="Y5722" s="91"/>
    </row>
    <row r="5723" spans="17:25" x14ac:dyDescent="0.2">
      <c r="Q5723" s="76"/>
      <c r="S5723" s="76"/>
      <c r="T5723" s="76"/>
      <c r="U5723" s="76"/>
      <c r="V5723" s="76"/>
      <c r="X5723" s="91"/>
      <c r="Y5723" s="91"/>
    </row>
    <row r="5724" spans="17:25" x14ac:dyDescent="0.2">
      <c r="Q5724" s="76"/>
      <c r="S5724" s="76"/>
      <c r="T5724" s="76"/>
      <c r="U5724" s="76"/>
      <c r="V5724" s="76"/>
      <c r="X5724" s="91"/>
      <c r="Y5724" s="91"/>
    </row>
    <row r="5725" spans="17:25" x14ac:dyDescent="0.2">
      <c r="Q5725" s="76"/>
      <c r="S5725" s="76"/>
      <c r="T5725" s="76"/>
      <c r="U5725" s="76"/>
      <c r="V5725" s="76"/>
      <c r="X5725" s="91"/>
      <c r="Y5725" s="91"/>
    </row>
    <row r="5726" spans="17:25" x14ac:dyDescent="0.2">
      <c r="Q5726" s="76"/>
      <c r="S5726" s="76"/>
      <c r="T5726" s="76"/>
      <c r="U5726" s="76"/>
      <c r="V5726" s="76"/>
      <c r="X5726" s="91"/>
      <c r="Y5726" s="91"/>
    </row>
    <row r="5727" spans="17:25" x14ac:dyDescent="0.2">
      <c r="Q5727" s="76"/>
      <c r="S5727" s="76"/>
      <c r="T5727" s="76"/>
      <c r="U5727" s="76"/>
      <c r="V5727" s="76"/>
      <c r="X5727" s="91"/>
      <c r="Y5727" s="91"/>
    </row>
    <row r="5728" spans="17:25" x14ac:dyDescent="0.2">
      <c r="Q5728" s="76"/>
      <c r="S5728" s="76"/>
      <c r="T5728" s="76"/>
      <c r="U5728" s="76"/>
      <c r="V5728" s="76"/>
      <c r="X5728" s="91"/>
      <c r="Y5728" s="91"/>
    </row>
    <row r="5729" spans="17:25" x14ac:dyDescent="0.2">
      <c r="Q5729" s="76"/>
      <c r="S5729" s="76"/>
      <c r="T5729" s="76"/>
      <c r="U5729" s="76"/>
      <c r="V5729" s="76"/>
      <c r="X5729" s="91"/>
      <c r="Y5729" s="91"/>
    </row>
    <row r="5730" spans="17:25" x14ac:dyDescent="0.2">
      <c r="Q5730" s="76"/>
      <c r="S5730" s="76"/>
      <c r="T5730" s="76"/>
      <c r="U5730" s="76"/>
      <c r="V5730" s="76"/>
      <c r="X5730" s="91"/>
      <c r="Y5730" s="91"/>
    </row>
    <row r="5731" spans="17:25" x14ac:dyDescent="0.2">
      <c r="Q5731" s="76"/>
      <c r="S5731" s="76"/>
      <c r="T5731" s="76"/>
      <c r="U5731" s="76"/>
      <c r="V5731" s="76"/>
      <c r="X5731" s="91"/>
      <c r="Y5731" s="91"/>
    </row>
    <row r="5732" spans="17:25" x14ac:dyDescent="0.2">
      <c r="Q5732" s="76"/>
      <c r="S5732" s="76"/>
      <c r="T5732" s="76"/>
      <c r="U5732" s="76"/>
      <c r="V5732" s="76"/>
      <c r="X5732" s="91"/>
      <c r="Y5732" s="91"/>
    </row>
    <row r="5733" spans="17:25" x14ac:dyDescent="0.2">
      <c r="Q5733" s="76"/>
      <c r="S5733" s="76"/>
      <c r="T5733" s="76"/>
      <c r="U5733" s="76"/>
      <c r="V5733" s="76"/>
      <c r="X5733" s="91"/>
      <c r="Y5733" s="91"/>
    </row>
    <row r="5734" spans="17:25" x14ac:dyDescent="0.2">
      <c r="Q5734" s="76"/>
      <c r="S5734" s="76"/>
      <c r="T5734" s="76"/>
      <c r="U5734" s="76"/>
      <c r="V5734" s="76"/>
      <c r="X5734" s="91"/>
      <c r="Y5734" s="91"/>
    </row>
    <row r="5735" spans="17:25" x14ac:dyDescent="0.2">
      <c r="Q5735" s="76"/>
      <c r="S5735" s="76"/>
      <c r="T5735" s="76"/>
      <c r="U5735" s="76"/>
      <c r="V5735" s="76"/>
      <c r="X5735" s="91"/>
      <c r="Y5735" s="91"/>
    </row>
    <row r="5736" spans="17:25" x14ac:dyDescent="0.2">
      <c r="Q5736" s="76"/>
      <c r="S5736" s="76"/>
      <c r="T5736" s="76"/>
      <c r="U5736" s="76"/>
      <c r="V5736" s="76"/>
      <c r="X5736" s="91"/>
      <c r="Y5736" s="91"/>
    </row>
    <row r="5737" spans="17:25" x14ac:dyDescent="0.2">
      <c r="Q5737" s="76"/>
      <c r="S5737" s="76"/>
      <c r="T5737" s="76"/>
      <c r="U5737" s="76"/>
      <c r="V5737" s="76"/>
      <c r="X5737" s="91"/>
      <c r="Y5737" s="91"/>
    </row>
    <row r="5738" spans="17:25" x14ac:dyDescent="0.2">
      <c r="Q5738" s="76"/>
      <c r="S5738" s="76"/>
      <c r="T5738" s="76"/>
      <c r="U5738" s="76"/>
      <c r="V5738" s="76"/>
      <c r="X5738" s="91"/>
      <c r="Y5738" s="91"/>
    </row>
    <row r="5739" spans="17:25" x14ac:dyDescent="0.2">
      <c r="Q5739" s="76"/>
      <c r="S5739" s="76"/>
      <c r="T5739" s="76"/>
      <c r="U5739" s="76"/>
      <c r="V5739" s="76"/>
      <c r="X5739" s="91"/>
      <c r="Y5739" s="91"/>
    </row>
    <row r="5740" spans="17:25" x14ac:dyDescent="0.2">
      <c r="Q5740" s="76"/>
      <c r="S5740" s="76"/>
      <c r="T5740" s="76"/>
      <c r="U5740" s="76"/>
      <c r="V5740" s="76"/>
      <c r="X5740" s="91"/>
      <c r="Y5740" s="91"/>
    </row>
    <row r="5741" spans="17:25" x14ac:dyDescent="0.2">
      <c r="Q5741" s="76"/>
      <c r="S5741" s="76"/>
      <c r="T5741" s="76"/>
      <c r="U5741" s="76"/>
      <c r="V5741" s="76"/>
      <c r="X5741" s="91"/>
      <c r="Y5741" s="91"/>
    </row>
    <row r="5742" spans="17:25" x14ac:dyDescent="0.2">
      <c r="Q5742" s="76"/>
      <c r="S5742" s="76"/>
      <c r="T5742" s="76"/>
      <c r="U5742" s="76"/>
      <c r="V5742" s="76"/>
      <c r="X5742" s="91"/>
      <c r="Y5742" s="91"/>
    </row>
    <row r="5743" spans="17:25" x14ac:dyDescent="0.2">
      <c r="Q5743" s="76"/>
      <c r="S5743" s="76"/>
      <c r="T5743" s="76"/>
      <c r="U5743" s="76"/>
      <c r="V5743" s="76"/>
      <c r="X5743" s="91"/>
      <c r="Y5743" s="91"/>
    </row>
    <row r="5744" spans="17:25" x14ac:dyDescent="0.2">
      <c r="Q5744" s="76"/>
      <c r="S5744" s="76"/>
      <c r="T5744" s="76"/>
      <c r="U5744" s="76"/>
      <c r="V5744" s="76"/>
      <c r="X5744" s="91"/>
      <c r="Y5744" s="91"/>
    </row>
    <row r="5745" spans="17:25" x14ac:dyDescent="0.2">
      <c r="Q5745" s="76"/>
      <c r="S5745" s="76"/>
      <c r="T5745" s="76"/>
      <c r="U5745" s="76"/>
      <c r="V5745" s="76"/>
      <c r="X5745" s="91"/>
      <c r="Y5745" s="91"/>
    </row>
    <row r="5746" spans="17:25" x14ac:dyDescent="0.2">
      <c r="Q5746" s="76"/>
      <c r="S5746" s="76"/>
      <c r="T5746" s="76"/>
      <c r="U5746" s="76"/>
      <c r="V5746" s="76"/>
      <c r="X5746" s="91"/>
      <c r="Y5746" s="91"/>
    </row>
    <row r="5747" spans="17:25" x14ac:dyDescent="0.2">
      <c r="Q5747" s="76"/>
      <c r="S5747" s="76"/>
      <c r="T5747" s="76"/>
      <c r="U5747" s="76"/>
      <c r="V5747" s="76"/>
      <c r="X5747" s="91"/>
      <c r="Y5747" s="91"/>
    </row>
    <row r="5748" spans="17:25" x14ac:dyDescent="0.2">
      <c r="Q5748" s="76"/>
      <c r="S5748" s="76"/>
      <c r="T5748" s="76"/>
      <c r="U5748" s="76"/>
      <c r="V5748" s="76"/>
      <c r="X5748" s="91"/>
      <c r="Y5748" s="91"/>
    </row>
    <row r="5749" spans="17:25" x14ac:dyDescent="0.2">
      <c r="Q5749" s="76"/>
      <c r="S5749" s="76"/>
      <c r="T5749" s="76"/>
      <c r="U5749" s="76"/>
      <c r="V5749" s="76"/>
      <c r="X5749" s="91"/>
      <c r="Y5749" s="91"/>
    </row>
    <row r="5750" spans="17:25" x14ac:dyDescent="0.2">
      <c r="Q5750" s="76"/>
      <c r="S5750" s="76"/>
      <c r="T5750" s="76"/>
      <c r="U5750" s="76"/>
      <c r="V5750" s="76"/>
      <c r="X5750" s="91"/>
      <c r="Y5750" s="91"/>
    </row>
    <row r="5751" spans="17:25" x14ac:dyDescent="0.2">
      <c r="Q5751" s="76"/>
      <c r="S5751" s="76"/>
      <c r="T5751" s="76"/>
      <c r="U5751" s="76"/>
      <c r="V5751" s="76"/>
      <c r="X5751" s="91"/>
      <c r="Y5751" s="91"/>
    </row>
    <row r="5752" spans="17:25" x14ac:dyDescent="0.2">
      <c r="Q5752" s="76"/>
      <c r="S5752" s="76"/>
      <c r="T5752" s="76"/>
      <c r="U5752" s="76"/>
      <c r="V5752" s="76"/>
      <c r="X5752" s="91"/>
      <c r="Y5752" s="91"/>
    </row>
    <row r="5753" spans="17:25" x14ac:dyDescent="0.2">
      <c r="Q5753" s="76"/>
      <c r="S5753" s="76"/>
      <c r="T5753" s="76"/>
      <c r="U5753" s="76"/>
      <c r="V5753" s="76"/>
      <c r="X5753" s="91"/>
      <c r="Y5753" s="91"/>
    </row>
    <row r="5754" spans="17:25" x14ac:dyDescent="0.2">
      <c r="Q5754" s="76"/>
      <c r="S5754" s="76"/>
      <c r="T5754" s="76"/>
      <c r="U5754" s="76"/>
      <c r="V5754" s="76"/>
      <c r="X5754" s="91"/>
      <c r="Y5754" s="91"/>
    </row>
    <row r="5755" spans="17:25" x14ac:dyDescent="0.2">
      <c r="Q5755" s="76"/>
      <c r="S5755" s="76"/>
      <c r="T5755" s="76"/>
      <c r="U5755" s="76"/>
      <c r="V5755" s="76"/>
      <c r="X5755" s="91"/>
      <c r="Y5755" s="91"/>
    </row>
    <row r="5756" spans="17:25" x14ac:dyDescent="0.2">
      <c r="Q5756" s="76"/>
      <c r="S5756" s="76"/>
      <c r="T5756" s="76"/>
      <c r="U5756" s="76"/>
      <c r="V5756" s="76"/>
      <c r="X5756" s="91"/>
      <c r="Y5756" s="91"/>
    </row>
    <row r="5757" spans="17:25" x14ac:dyDescent="0.2">
      <c r="Q5757" s="76"/>
      <c r="S5757" s="76"/>
      <c r="T5757" s="76"/>
      <c r="U5757" s="76"/>
      <c r="V5757" s="76"/>
      <c r="X5757" s="91"/>
      <c r="Y5757" s="91"/>
    </row>
    <row r="5758" spans="17:25" x14ac:dyDescent="0.2">
      <c r="Q5758" s="76"/>
      <c r="S5758" s="76"/>
      <c r="T5758" s="76"/>
      <c r="U5758" s="76"/>
      <c r="V5758" s="76"/>
      <c r="X5758" s="91"/>
      <c r="Y5758" s="91"/>
    </row>
    <row r="5759" spans="17:25" x14ac:dyDescent="0.2">
      <c r="Q5759" s="76"/>
      <c r="S5759" s="76"/>
      <c r="T5759" s="76"/>
      <c r="U5759" s="76"/>
      <c r="V5759" s="76"/>
      <c r="X5759" s="91"/>
      <c r="Y5759" s="91"/>
    </row>
    <row r="5760" spans="17:25" x14ac:dyDescent="0.2">
      <c r="Q5760" s="76"/>
      <c r="S5760" s="76"/>
      <c r="T5760" s="76"/>
      <c r="U5760" s="76"/>
      <c r="V5760" s="76"/>
      <c r="X5760" s="91"/>
      <c r="Y5760" s="91"/>
    </row>
    <row r="5761" spans="17:25" x14ac:dyDescent="0.2">
      <c r="Q5761" s="76"/>
      <c r="S5761" s="76"/>
      <c r="T5761" s="76"/>
      <c r="U5761" s="76"/>
      <c r="V5761" s="76"/>
      <c r="X5761" s="91"/>
      <c r="Y5761" s="91"/>
    </row>
    <row r="5762" spans="17:25" x14ac:dyDescent="0.2">
      <c r="Q5762" s="76"/>
      <c r="S5762" s="76"/>
      <c r="T5762" s="76"/>
      <c r="U5762" s="76"/>
      <c r="V5762" s="76"/>
      <c r="X5762" s="91"/>
      <c r="Y5762" s="91"/>
    </row>
    <row r="5763" spans="17:25" x14ac:dyDescent="0.2">
      <c r="Q5763" s="76"/>
      <c r="S5763" s="76"/>
      <c r="T5763" s="76"/>
      <c r="U5763" s="76"/>
      <c r="V5763" s="76"/>
      <c r="X5763" s="91"/>
      <c r="Y5763" s="91"/>
    </row>
    <row r="5764" spans="17:25" x14ac:dyDescent="0.2">
      <c r="Q5764" s="76"/>
      <c r="S5764" s="76"/>
      <c r="T5764" s="76"/>
      <c r="U5764" s="76"/>
      <c r="V5764" s="76"/>
      <c r="X5764" s="91"/>
      <c r="Y5764" s="91"/>
    </row>
    <row r="5765" spans="17:25" x14ac:dyDescent="0.2">
      <c r="Q5765" s="76"/>
      <c r="S5765" s="76"/>
      <c r="T5765" s="76"/>
      <c r="U5765" s="76"/>
      <c r="V5765" s="76"/>
      <c r="X5765" s="91"/>
      <c r="Y5765" s="91"/>
    </row>
    <row r="5766" spans="17:25" x14ac:dyDescent="0.2">
      <c r="Q5766" s="76"/>
      <c r="S5766" s="76"/>
      <c r="T5766" s="76"/>
      <c r="U5766" s="76"/>
      <c r="V5766" s="76"/>
      <c r="X5766" s="91"/>
      <c r="Y5766" s="91"/>
    </row>
    <row r="5767" spans="17:25" x14ac:dyDescent="0.2">
      <c r="Q5767" s="76"/>
      <c r="S5767" s="76"/>
      <c r="T5767" s="76"/>
      <c r="U5767" s="76"/>
      <c r="V5767" s="76"/>
      <c r="X5767" s="91"/>
      <c r="Y5767" s="91"/>
    </row>
    <row r="5768" spans="17:25" x14ac:dyDescent="0.2">
      <c r="Q5768" s="76"/>
      <c r="S5768" s="76"/>
      <c r="T5768" s="76"/>
      <c r="U5768" s="76"/>
      <c r="V5768" s="76"/>
      <c r="X5768" s="91"/>
      <c r="Y5768" s="91"/>
    </row>
    <row r="5769" spans="17:25" x14ac:dyDescent="0.2">
      <c r="Q5769" s="76"/>
      <c r="S5769" s="76"/>
      <c r="T5769" s="76"/>
      <c r="U5769" s="76"/>
      <c r="V5769" s="76"/>
      <c r="X5769" s="91"/>
      <c r="Y5769" s="91"/>
    </row>
    <row r="5770" spans="17:25" x14ac:dyDescent="0.2">
      <c r="Q5770" s="76"/>
      <c r="S5770" s="76"/>
      <c r="T5770" s="76"/>
      <c r="U5770" s="76"/>
      <c r="V5770" s="76"/>
      <c r="X5770" s="91"/>
      <c r="Y5770" s="91"/>
    </row>
    <row r="5771" spans="17:25" x14ac:dyDescent="0.2">
      <c r="Q5771" s="76"/>
      <c r="S5771" s="76"/>
      <c r="T5771" s="76"/>
      <c r="U5771" s="76"/>
      <c r="V5771" s="76"/>
      <c r="X5771" s="91"/>
      <c r="Y5771" s="91"/>
    </row>
    <row r="5772" spans="17:25" x14ac:dyDescent="0.2">
      <c r="Q5772" s="76"/>
      <c r="S5772" s="76"/>
      <c r="T5772" s="76"/>
      <c r="U5772" s="76"/>
      <c r="V5772" s="76"/>
      <c r="X5772" s="91"/>
      <c r="Y5772" s="91"/>
    </row>
    <row r="5773" spans="17:25" x14ac:dyDescent="0.2">
      <c r="Q5773" s="76"/>
      <c r="S5773" s="76"/>
      <c r="T5773" s="76"/>
      <c r="U5773" s="76"/>
      <c r="V5773" s="76"/>
      <c r="X5773" s="91"/>
      <c r="Y5773" s="91"/>
    </row>
    <row r="5774" spans="17:25" x14ac:dyDescent="0.2">
      <c r="Q5774" s="76"/>
      <c r="S5774" s="76"/>
      <c r="T5774" s="76"/>
      <c r="U5774" s="76"/>
      <c r="V5774" s="76"/>
      <c r="X5774" s="91"/>
      <c r="Y5774" s="91"/>
    </row>
    <row r="5775" spans="17:25" x14ac:dyDescent="0.2">
      <c r="Q5775" s="76"/>
      <c r="S5775" s="76"/>
      <c r="T5775" s="76"/>
      <c r="U5775" s="76"/>
      <c r="V5775" s="76"/>
      <c r="X5775" s="91"/>
      <c r="Y5775" s="91"/>
    </row>
    <row r="5776" spans="17:25" x14ac:dyDescent="0.2">
      <c r="Q5776" s="76"/>
      <c r="S5776" s="76"/>
      <c r="T5776" s="76"/>
      <c r="U5776" s="76"/>
      <c r="V5776" s="76"/>
      <c r="X5776" s="91"/>
      <c r="Y5776" s="91"/>
    </row>
    <row r="5777" spans="17:25" x14ac:dyDescent="0.2">
      <c r="Q5777" s="76"/>
      <c r="S5777" s="76"/>
      <c r="T5777" s="76"/>
      <c r="U5777" s="76"/>
      <c r="V5777" s="76"/>
      <c r="X5777" s="91"/>
      <c r="Y5777" s="91"/>
    </row>
    <row r="5778" spans="17:25" x14ac:dyDescent="0.2">
      <c r="Q5778" s="76"/>
      <c r="S5778" s="76"/>
      <c r="T5778" s="76"/>
      <c r="U5778" s="76"/>
      <c r="V5778" s="76"/>
      <c r="X5778" s="91"/>
      <c r="Y5778" s="91"/>
    </row>
    <row r="5779" spans="17:25" x14ac:dyDescent="0.2">
      <c r="Q5779" s="76"/>
      <c r="S5779" s="76"/>
      <c r="T5779" s="76"/>
      <c r="U5779" s="76"/>
      <c r="V5779" s="76"/>
      <c r="X5779" s="91"/>
      <c r="Y5779" s="91"/>
    </row>
    <row r="5780" spans="17:25" x14ac:dyDescent="0.2">
      <c r="Q5780" s="76"/>
      <c r="S5780" s="76"/>
      <c r="T5780" s="76"/>
      <c r="U5780" s="76"/>
      <c r="V5780" s="76"/>
      <c r="X5780" s="91"/>
      <c r="Y5780" s="91"/>
    </row>
    <row r="5781" spans="17:25" x14ac:dyDescent="0.2">
      <c r="Q5781" s="76"/>
      <c r="S5781" s="76"/>
      <c r="T5781" s="76"/>
      <c r="U5781" s="76"/>
      <c r="V5781" s="76"/>
      <c r="X5781" s="91"/>
      <c r="Y5781" s="91"/>
    </row>
    <row r="5782" spans="17:25" x14ac:dyDescent="0.2">
      <c r="Q5782" s="76"/>
      <c r="S5782" s="76"/>
      <c r="T5782" s="76"/>
      <c r="U5782" s="76"/>
      <c r="V5782" s="76"/>
      <c r="X5782" s="91"/>
      <c r="Y5782" s="91"/>
    </row>
    <row r="5783" spans="17:25" x14ac:dyDescent="0.2">
      <c r="Q5783" s="76"/>
      <c r="S5783" s="76"/>
      <c r="T5783" s="76"/>
      <c r="U5783" s="76"/>
      <c r="V5783" s="76"/>
      <c r="X5783" s="91"/>
      <c r="Y5783" s="91"/>
    </row>
    <row r="5784" spans="17:25" x14ac:dyDescent="0.2">
      <c r="Q5784" s="76"/>
      <c r="S5784" s="76"/>
      <c r="T5784" s="76"/>
      <c r="U5784" s="76"/>
      <c r="V5784" s="76"/>
      <c r="X5784" s="91"/>
      <c r="Y5784" s="91"/>
    </row>
    <row r="5785" spans="17:25" x14ac:dyDescent="0.2">
      <c r="Q5785" s="76"/>
      <c r="S5785" s="76"/>
      <c r="T5785" s="76"/>
      <c r="U5785" s="76"/>
      <c r="V5785" s="76"/>
      <c r="X5785" s="91"/>
      <c r="Y5785" s="91"/>
    </row>
    <row r="5786" spans="17:25" x14ac:dyDescent="0.2">
      <c r="Q5786" s="76"/>
      <c r="S5786" s="76"/>
      <c r="T5786" s="76"/>
      <c r="U5786" s="76"/>
      <c r="V5786" s="76"/>
      <c r="X5786" s="91"/>
      <c r="Y5786" s="91"/>
    </row>
    <row r="5787" spans="17:25" x14ac:dyDescent="0.2">
      <c r="Q5787" s="76"/>
      <c r="S5787" s="76"/>
      <c r="T5787" s="76"/>
      <c r="U5787" s="76"/>
      <c r="V5787" s="76"/>
      <c r="X5787" s="91"/>
      <c r="Y5787" s="91"/>
    </row>
    <row r="5788" spans="17:25" x14ac:dyDescent="0.2">
      <c r="Q5788" s="76"/>
      <c r="S5788" s="76"/>
      <c r="T5788" s="76"/>
      <c r="U5788" s="76"/>
      <c r="V5788" s="76"/>
      <c r="X5788" s="91"/>
      <c r="Y5788" s="91"/>
    </row>
    <row r="5789" spans="17:25" x14ac:dyDescent="0.2">
      <c r="Q5789" s="76"/>
      <c r="S5789" s="76"/>
      <c r="T5789" s="76"/>
      <c r="U5789" s="76"/>
      <c r="V5789" s="76"/>
      <c r="X5789" s="91"/>
      <c r="Y5789" s="91"/>
    </row>
    <row r="5790" spans="17:25" x14ac:dyDescent="0.2">
      <c r="Q5790" s="76"/>
      <c r="S5790" s="76"/>
      <c r="T5790" s="76"/>
      <c r="U5790" s="76"/>
      <c r="V5790" s="76"/>
      <c r="X5790" s="91"/>
      <c r="Y5790" s="91"/>
    </row>
    <row r="5791" spans="17:25" x14ac:dyDescent="0.2">
      <c r="Q5791" s="76"/>
      <c r="S5791" s="76"/>
      <c r="T5791" s="76"/>
      <c r="U5791" s="76"/>
      <c r="V5791" s="76"/>
      <c r="X5791" s="91"/>
      <c r="Y5791" s="91"/>
    </row>
    <row r="5792" spans="17:25" x14ac:dyDescent="0.2">
      <c r="Q5792" s="76"/>
      <c r="S5792" s="76"/>
      <c r="T5792" s="76"/>
      <c r="U5792" s="76"/>
      <c r="V5792" s="76"/>
      <c r="X5792" s="91"/>
      <c r="Y5792" s="91"/>
    </row>
    <row r="5793" spans="17:25" x14ac:dyDescent="0.2">
      <c r="Q5793" s="76"/>
      <c r="S5793" s="76"/>
      <c r="T5793" s="76"/>
      <c r="U5793" s="76"/>
      <c r="V5793" s="76"/>
      <c r="X5793" s="91"/>
      <c r="Y5793" s="91"/>
    </row>
    <row r="5794" spans="17:25" x14ac:dyDescent="0.2">
      <c r="Q5794" s="76"/>
      <c r="S5794" s="76"/>
      <c r="T5794" s="76"/>
      <c r="U5794" s="76"/>
      <c r="V5794" s="76"/>
      <c r="X5794" s="91"/>
      <c r="Y5794" s="91"/>
    </row>
    <row r="5795" spans="17:25" x14ac:dyDescent="0.2">
      <c r="Q5795" s="76"/>
      <c r="S5795" s="76"/>
      <c r="T5795" s="76"/>
      <c r="U5795" s="76"/>
      <c r="V5795" s="76"/>
      <c r="X5795" s="91"/>
      <c r="Y5795" s="91"/>
    </row>
    <row r="5796" spans="17:25" x14ac:dyDescent="0.2">
      <c r="Q5796" s="76"/>
      <c r="S5796" s="76"/>
      <c r="T5796" s="76"/>
      <c r="U5796" s="76"/>
      <c r="V5796" s="76"/>
      <c r="X5796" s="91"/>
      <c r="Y5796" s="91"/>
    </row>
    <row r="5797" spans="17:25" x14ac:dyDescent="0.2">
      <c r="Q5797" s="76"/>
      <c r="S5797" s="76"/>
      <c r="T5797" s="76"/>
      <c r="U5797" s="76"/>
      <c r="V5797" s="76"/>
      <c r="X5797" s="91"/>
      <c r="Y5797" s="91"/>
    </row>
    <row r="5798" spans="17:25" x14ac:dyDescent="0.2">
      <c r="Q5798" s="76"/>
      <c r="S5798" s="76"/>
      <c r="T5798" s="76"/>
      <c r="U5798" s="76"/>
      <c r="V5798" s="76"/>
      <c r="X5798" s="91"/>
      <c r="Y5798" s="91"/>
    </row>
    <row r="5799" spans="17:25" x14ac:dyDescent="0.2">
      <c r="Q5799" s="76"/>
      <c r="S5799" s="76"/>
      <c r="T5799" s="76"/>
      <c r="U5799" s="76"/>
      <c r="V5799" s="76"/>
      <c r="X5799" s="91"/>
      <c r="Y5799" s="91"/>
    </row>
    <row r="5800" spans="17:25" x14ac:dyDescent="0.2">
      <c r="Q5800" s="76"/>
      <c r="S5800" s="76"/>
      <c r="T5800" s="76"/>
      <c r="U5800" s="76"/>
      <c r="V5800" s="76"/>
      <c r="X5800" s="91"/>
      <c r="Y5800" s="91"/>
    </row>
    <row r="5801" spans="17:25" x14ac:dyDescent="0.2">
      <c r="Q5801" s="76"/>
      <c r="S5801" s="76"/>
      <c r="T5801" s="76"/>
      <c r="U5801" s="76"/>
      <c r="V5801" s="76"/>
      <c r="X5801" s="91"/>
      <c r="Y5801" s="91"/>
    </row>
    <row r="5802" spans="17:25" x14ac:dyDescent="0.2">
      <c r="Q5802" s="76"/>
      <c r="S5802" s="76"/>
      <c r="T5802" s="76"/>
      <c r="U5802" s="76"/>
      <c r="V5802" s="76"/>
      <c r="X5802" s="91"/>
      <c r="Y5802" s="91"/>
    </row>
    <row r="5803" spans="17:25" x14ac:dyDescent="0.2">
      <c r="Q5803" s="76"/>
      <c r="S5803" s="76"/>
      <c r="T5803" s="76"/>
      <c r="U5803" s="76"/>
      <c r="V5803" s="76"/>
      <c r="X5803" s="91"/>
      <c r="Y5803" s="91"/>
    </row>
    <row r="5804" spans="17:25" x14ac:dyDescent="0.2">
      <c r="Q5804" s="76"/>
      <c r="S5804" s="76"/>
      <c r="T5804" s="76"/>
      <c r="U5804" s="76"/>
      <c r="V5804" s="76"/>
      <c r="X5804" s="91"/>
      <c r="Y5804" s="91"/>
    </row>
    <row r="5805" spans="17:25" x14ac:dyDescent="0.2">
      <c r="Q5805" s="76"/>
      <c r="S5805" s="76"/>
      <c r="T5805" s="76"/>
      <c r="U5805" s="76"/>
      <c r="V5805" s="76"/>
      <c r="X5805" s="91"/>
      <c r="Y5805" s="91"/>
    </row>
    <row r="5806" spans="17:25" x14ac:dyDescent="0.2">
      <c r="Q5806" s="76"/>
      <c r="S5806" s="76"/>
      <c r="T5806" s="76"/>
      <c r="U5806" s="76"/>
      <c r="V5806" s="76"/>
      <c r="X5806" s="91"/>
      <c r="Y5806" s="91"/>
    </row>
    <row r="5807" spans="17:25" x14ac:dyDescent="0.2">
      <c r="Q5807" s="76"/>
      <c r="S5807" s="76"/>
      <c r="T5807" s="76"/>
      <c r="U5807" s="76"/>
      <c r="V5807" s="76"/>
      <c r="X5807" s="91"/>
      <c r="Y5807" s="91"/>
    </row>
    <row r="5808" spans="17:25" x14ac:dyDescent="0.2">
      <c r="Q5808" s="76"/>
      <c r="S5808" s="76"/>
      <c r="T5808" s="76"/>
      <c r="U5808" s="76"/>
      <c r="V5808" s="76"/>
      <c r="X5808" s="91"/>
      <c r="Y5808" s="91"/>
    </row>
    <row r="5809" spans="17:25" x14ac:dyDescent="0.2">
      <c r="Q5809" s="76"/>
      <c r="S5809" s="76"/>
      <c r="T5809" s="76"/>
      <c r="U5809" s="76"/>
      <c r="V5809" s="76"/>
      <c r="X5809" s="91"/>
      <c r="Y5809" s="91"/>
    </row>
    <row r="5810" spans="17:25" x14ac:dyDescent="0.2">
      <c r="Q5810" s="76"/>
      <c r="S5810" s="76"/>
      <c r="T5810" s="76"/>
      <c r="U5810" s="76"/>
      <c r="V5810" s="76"/>
      <c r="X5810" s="91"/>
      <c r="Y5810" s="91"/>
    </row>
    <row r="5811" spans="17:25" x14ac:dyDescent="0.2">
      <c r="Q5811" s="76"/>
      <c r="S5811" s="76"/>
      <c r="T5811" s="76"/>
      <c r="U5811" s="76"/>
      <c r="V5811" s="76"/>
      <c r="X5811" s="91"/>
      <c r="Y5811" s="91"/>
    </row>
    <row r="5812" spans="17:25" x14ac:dyDescent="0.2">
      <c r="Q5812" s="76"/>
      <c r="S5812" s="76"/>
      <c r="T5812" s="76"/>
      <c r="U5812" s="76"/>
      <c r="V5812" s="76"/>
      <c r="X5812" s="91"/>
      <c r="Y5812" s="91"/>
    </row>
    <row r="5813" spans="17:25" x14ac:dyDescent="0.2">
      <c r="Q5813" s="76"/>
      <c r="S5813" s="76"/>
      <c r="T5813" s="76"/>
      <c r="U5813" s="76"/>
      <c r="V5813" s="76"/>
      <c r="X5813" s="91"/>
      <c r="Y5813" s="91"/>
    </row>
    <row r="5814" spans="17:25" x14ac:dyDescent="0.2">
      <c r="Q5814" s="76"/>
      <c r="S5814" s="76"/>
      <c r="T5814" s="76"/>
      <c r="U5814" s="76"/>
      <c r="V5814" s="76"/>
      <c r="X5814" s="91"/>
      <c r="Y5814" s="91"/>
    </row>
    <row r="5815" spans="17:25" x14ac:dyDescent="0.2">
      <c r="Q5815" s="76"/>
      <c r="S5815" s="76"/>
      <c r="T5815" s="76"/>
      <c r="U5815" s="76"/>
      <c r="V5815" s="76"/>
      <c r="X5815" s="91"/>
      <c r="Y5815" s="91"/>
    </row>
    <row r="5816" spans="17:25" x14ac:dyDescent="0.2">
      <c r="Q5816" s="76"/>
      <c r="S5816" s="76"/>
      <c r="T5816" s="76"/>
      <c r="U5816" s="76"/>
      <c r="V5816" s="76"/>
      <c r="X5816" s="91"/>
      <c r="Y5816" s="91"/>
    </row>
    <row r="5817" spans="17:25" x14ac:dyDescent="0.2">
      <c r="Q5817" s="76"/>
      <c r="S5817" s="76"/>
      <c r="T5817" s="76"/>
      <c r="U5817" s="76"/>
      <c r="V5817" s="76"/>
      <c r="X5817" s="91"/>
      <c r="Y5817" s="91"/>
    </row>
    <row r="5818" spans="17:25" x14ac:dyDescent="0.2">
      <c r="Q5818" s="76"/>
      <c r="S5818" s="76"/>
      <c r="T5818" s="76"/>
      <c r="U5818" s="76"/>
      <c r="V5818" s="76"/>
      <c r="X5818" s="91"/>
      <c r="Y5818" s="91"/>
    </row>
    <row r="5819" spans="17:25" x14ac:dyDescent="0.2">
      <c r="Q5819" s="76"/>
      <c r="S5819" s="76"/>
      <c r="T5819" s="76"/>
      <c r="U5819" s="76"/>
      <c r="V5819" s="76"/>
      <c r="X5819" s="91"/>
      <c r="Y5819" s="91"/>
    </row>
    <row r="5820" spans="17:25" x14ac:dyDescent="0.2">
      <c r="Q5820" s="76"/>
      <c r="S5820" s="76"/>
      <c r="T5820" s="76"/>
      <c r="U5820" s="76"/>
      <c r="V5820" s="76"/>
      <c r="X5820" s="91"/>
      <c r="Y5820" s="91"/>
    </row>
    <row r="5821" spans="17:25" x14ac:dyDescent="0.2">
      <c r="Q5821" s="76"/>
      <c r="S5821" s="76"/>
      <c r="T5821" s="76"/>
      <c r="U5821" s="76"/>
      <c r="V5821" s="76"/>
      <c r="X5821" s="91"/>
      <c r="Y5821" s="91"/>
    </row>
    <row r="5822" spans="17:25" x14ac:dyDescent="0.2">
      <c r="Q5822" s="76"/>
      <c r="S5822" s="76"/>
      <c r="T5822" s="76"/>
      <c r="U5822" s="76"/>
      <c r="V5822" s="76"/>
      <c r="X5822" s="91"/>
      <c r="Y5822" s="91"/>
    </row>
    <row r="5823" spans="17:25" x14ac:dyDescent="0.2">
      <c r="Q5823" s="76"/>
      <c r="S5823" s="76"/>
      <c r="T5823" s="76"/>
      <c r="U5823" s="76"/>
      <c r="V5823" s="76"/>
      <c r="X5823" s="91"/>
      <c r="Y5823" s="91"/>
    </row>
    <row r="5824" spans="17:25" x14ac:dyDescent="0.2">
      <c r="Q5824" s="76"/>
      <c r="S5824" s="76"/>
      <c r="T5824" s="76"/>
      <c r="U5824" s="76"/>
      <c r="V5824" s="76"/>
      <c r="X5824" s="91"/>
      <c r="Y5824" s="91"/>
    </row>
    <row r="5825" spans="17:25" x14ac:dyDescent="0.2">
      <c r="Q5825" s="76"/>
      <c r="S5825" s="76"/>
      <c r="T5825" s="76"/>
      <c r="U5825" s="76"/>
      <c r="V5825" s="76"/>
      <c r="X5825" s="91"/>
      <c r="Y5825" s="91"/>
    </row>
    <row r="5826" spans="17:25" x14ac:dyDescent="0.2">
      <c r="Q5826" s="76"/>
      <c r="S5826" s="76"/>
      <c r="T5826" s="76"/>
      <c r="U5826" s="76"/>
      <c r="V5826" s="76"/>
      <c r="X5826" s="91"/>
      <c r="Y5826" s="91"/>
    </row>
    <row r="5827" spans="17:25" x14ac:dyDescent="0.2">
      <c r="Q5827" s="76"/>
      <c r="S5827" s="76"/>
      <c r="T5827" s="76"/>
      <c r="U5827" s="76"/>
      <c r="V5827" s="76"/>
      <c r="X5827" s="91"/>
      <c r="Y5827" s="91"/>
    </row>
    <row r="5828" spans="17:25" x14ac:dyDescent="0.2">
      <c r="Q5828" s="76"/>
      <c r="S5828" s="76"/>
      <c r="T5828" s="76"/>
      <c r="U5828" s="76"/>
      <c r="V5828" s="76"/>
      <c r="X5828" s="91"/>
      <c r="Y5828" s="91"/>
    </row>
    <row r="5829" spans="17:25" x14ac:dyDescent="0.2">
      <c r="Q5829" s="76"/>
      <c r="S5829" s="76"/>
      <c r="T5829" s="76"/>
      <c r="U5829" s="76"/>
      <c r="V5829" s="76"/>
      <c r="X5829" s="91"/>
      <c r="Y5829" s="91"/>
    </row>
    <row r="5830" spans="17:25" x14ac:dyDescent="0.2">
      <c r="Q5830" s="76"/>
      <c r="S5830" s="76"/>
      <c r="T5830" s="76"/>
      <c r="U5830" s="76"/>
      <c r="V5830" s="76"/>
      <c r="X5830" s="91"/>
      <c r="Y5830" s="91"/>
    </row>
    <row r="5831" spans="17:25" x14ac:dyDescent="0.2">
      <c r="Q5831" s="76"/>
      <c r="S5831" s="76"/>
      <c r="T5831" s="76"/>
      <c r="U5831" s="76"/>
      <c r="V5831" s="76"/>
      <c r="X5831" s="91"/>
      <c r="Y5831" s="91"/>
    </row>
    <row r="5832" spans="17:25" x14ac:dyDescent="0.2">
      <c r="Q5832" s="76"/>
      <c r="S5832" s="76"/>
      <c r="T5832" s="76"/>
      <c r="U5832" s="76"/>
      <c r="V5832" s="76"/>
      <c r="X5832" s="91"/>
      <c r="Y5832" s="91"/>
    </row>
    <row r="5833" spans="17:25" x14ac:dyDescent="0.2">
      <c r="Q5833" s="76"/>
      <c r="S5833" s="76"/>
      <c r="T5833" s="76"/>
      <c r="U5833" s="76"/>
      <c r="V5833" s="76"/>
      <c r="X5833" s="91"/>
      <c r="Y5833" s="91"/>
    </row>
    <row r="5834" spans="17:25" x14ac:dyDescent="0.2">
      <c r="Q5834" s="76"/>
      <c r="S5834" s="76"/>
      <c r="T5834" s="76"/>
      <c r="U5834" s="76"/>
      <c r="V5834" s="76"/>
      <c r="X5834" s="91"/>
      <c r="Y5834" s="91"/>
    </row>
    <row r="5835" spans="17:25" x14ac:dyDescent="0.2">
      <c r="Q5835" s="76"/>
      <c r="S5835" s="76"/>
      <c r="T5835" s="76"/>
      <c r="U5835" s="76"/>
      <c r="V5835" s="76"/>
      <c r="X5835" s="91"/>
      <c r="Y5835" s="91"/>
    </row>
    <row r="5836" spans="17:25" x14ac:dyDescent="0.2">
      <c r="Q5836" s="76"/>
      <c r="S5836" s="76"/>
      <c r="T5836" s="76"/>
      <c r="U5836" s="76"/>
      <c r="V5836" s="76"/>
      <c r="X5836" s="91"/>
      <c r="Y5836" s="91"/>
    </row>
    <row r="5837" spans="17:25" x14ac:dyDescent="0.2">
      <c r="Q5837" s="76"/>
      <c r="S5837" s="76"/>
      <c r="T5837" s="76"/>
      <c r="U5837" s="76"/>
      <c r="V5837" s="76"/>
      <c r="X5837" s="91"/>
      <c r="Y5837" s="91"/>
    </row>
    <row r="5838" spans="17:25" x14ac:dyDescent="0.2">
      <c r="Q5838" s="76"/>
      <c r="S5838" s="76"/>
      <c r="T5838" s="76"/>
      <c r="U5838" s="76"/>
      <c r="V5838" s="76"/>
      <c r="X5838" s="91"/>
      <c r="Y5838" s="91"/>
    </row>
    <row r="5839" spans="17:25" x14ac:dyDescent="0.2">
      <c r="Q5839" s="76"/>
      <c r="S5839" s="76"/>
      <c r="T5839" s="76"/>
      <c r="U5839" s="76"/>
      <c r="V5839" s="76"/>
      <c r="X5839" s="91"/>
      <c r="Y5839" s="91"/>
    </row>
    <row r="5840" spans="17:25" x14ac:dyDescent="0.2">
      <c r="Q5840" s="76"/>
      <c r="S5840" s="76"/>
      <c r="T5840" s="76"/>
      <c r="U5840" s="76"/>
      <c r="V5840" s="76"/>
      <c r="X5840" s="91"/>
      <c r="Y5840" s="91"/>
    </row>
    <row r="5841" spans="17:25" x14ac:dyDescent="0.2">
      <c r="Q5841" s="76"/>
      <c r="S5841" s="76"/>
      <c r="T5841" s="76"/>
      <c r="U5841" s="76"/>
      <c r="V5841" s="76"/>
      <c r="X5841" s="91"/>
      <c r="Y5841" s="91"/>
    </row>
    <row r="5842" spans="17:25" x14ac:dyDescent="0.2">
      <c r="Q5842" s="76"/>
      <c r="S5842" s="76"/>
      <c r="T5842" s="76"/>
      <c r="U5842" s="76"/>
      <c r="V5842" s="76"/>
      <c r="X5842" s="91"/>
      <c r="Y5842" s="91"/>
    </row>
    <row r="5843" spans="17:25" x14ac:dyDescent="0.2">
      <c r="Q5843" s="76"/>
      <c r="S5843" s="76"/>
      <c r="T5843" s="76"/>
      <c r="U5843" s="76"/>
      <c r="V5843" s="76"/>
      <c r="X5843" s="91"/>
      <c r="Y5843" s="91"/>
    </row>
    <row r="5844" spans="17:25" x14ac:dyDescent="0.2">
      <c r="Q5844" s="76"/>
      <c r="S5844" s="76"/>
      <c r="T5844" s="76"/>
      <c r="U5844" s="76"/>
      <c r="V5844" s="76"/>
      <c r="X5844" s="91"/>
      <c r="Y5844" s="91"/>
    </row>
    <row r="5845" spans="17:25" x14ac:dyDescent="0.2">
      <c r="Q5845" s="76"/>
      <c r="S5845" s="76"/>
      <c r="T5845" s="76"/>
      <c r="U5845" s="76"/>
      <c r="V5845" s="76"/>
      <c r="X5845" s="91"/>
      <c r="Y5845" s="91"/>
    </row>
    <row r="5846" spans="17:25" x14ac:dyDescent="0.2">
      <c r="Q5846" s="76"/>
      <c r="S5846" s="76"/>
      <c r="T5846" s="76"/>
      <c r="U5846" s="76"/>
      <c r="V5846" s="76"/>
      <c r="X5846" s="91"/>
      <c r="Y5846" s="91"/>
    </row>
    <row r="5847" spans="17:25" x14ac:dyDescent="0.2">
      <c r="Q5847" s="76"/>
      <c r="S5847" s="76"/>
      <c r="T5847" s="76"/>
      <c r="U5847" s="76"/>
      <c r="V5847" s="76"/>
      <c r="X5847" s="91"/>
      <c r="Y5847" s="91"/>
    </row>
    <row r="5848" spans="17:25" x14ac:dyDescent="0.2">
      <c r="Q5848" s="76"/>
      <c r="S5848" s="76"/>
      <c r="T5848" s="76"/>
      <c r="U5848" s="76"/>
      <c r="V5848" s="76"/>
      <c r="X5848" s="91"/>
      <c r="Y5848" s="91"/>
    </row>
    <row r="5849" spans="17:25" x14ac:dyDescent="0.2">
      <c r="Q5849" s="76"/>
      <c r="S5849" s="76"/>
      <c r="T5849" s="76"/>
      <c r="U5849" s="76"/>
      <c r="V5849" s="76"/>
      <c r="X5849" s="91"/>
      <c r="Y5849" s="91"/>
    </row>
    <row r="5850" spans="17:25" x14ac:dyDescent="0.2">
      <c r="Q5850" s="76"/>
      <c r="S5850" s="76"/>
      <c r="T5850" s="76"/>
      <c r="U5850" s="76"/>
      <c r="V5850" s="76"/>
      <c r="X5850" s="91"/>
      <c r="Y5850" s="91"/>
    </row>
    <row r="5851" spans="17:25" x14ac:dyDescent="0.2">
      <c r="Q5851" s="76"/>
      <c r="S5851" s="76"/>
      <c r="T5851" s="76"/>
      <c r="U5851" s="76"/>
      <c r="V5851" s="76"/>
      <c r="X5851" s="91"/>
      <c r="Y5851" s="91"/>
    </row>
    <row r="5852" spans="17:25" x14ac:dyDescent="0.2">
      <c r="Q5852" s="76"/>
      <c r="S5852" s="76"/>
      <c r="T5852" s="76"/>
      <c r="U5852" s="76"/>
      <c r="V5852" s="76"/>
      <c r="X5852" s="91"/>
      <c r="Y5852" s="91"/>
    </row>
    <row r="5853" spans="17:25" x14ac:dyDescent="0.2">
      <c r="Q5853" s="76"/>
      <c r="S5853" s="76"/>
      <c r="T5853" s="76"/>
      <c r="U5853" s="76"/>
      <c r="V5853" s="76"/>
      <c r="X5853" s="91"/>
      <c r="Y5853" s="91"/>
    </row>
    <row r="5854" spans="17:25" x14ac:dyDescent="0.2">
      <c r="Q5854" s="76"/>
      <c r="S5854" s="76"/>
      <c r="T5854" s="76"/>
      <c r="U5854" s="76"/>
      <c r="V5854" s="76"/>
      <c r="X5854" s="91"/>
      <c r="Y5854" s="91"/>
    </row>
    <row r="5855" spans="17:25" x14ac:dyDescent="0.2">
      <c r="Q5855" s="76"/>
      <c r="S5855" s="76"/>
      <c r="T5855" s="76"/>
      <c r="U5855" s="76"/>
      <c r="V5855" s="76"/>
      <c r="X5855" s="91"/>
      <c r="Y5855" s="91"/>
    </row>
    <row r="5856" spans="17:25" x14ac:dyDescent="0.2">
      <c r="Q5856" s="76"/>
      <c r="S5856" s="76"/>
      <c r="T5856" s="76"/>
      <c r="U5856" s="76"/>
      <c r="V5856" s="76"/>
      <c r="X5856" s="91"/>
      <c r="Y5856" s="91"/>
    </row>
    <row r="5857" spans="17:25" x14ac:dyDescent="0.2">
      <c r="Q5857" s="76"/>
      <c r="S5857" s="76"/>
      <c r="T5857" s="76"/>
      <c r="U5857" s="76"/>
      <c r="V5857" s="76"/>
      <c r="X5857" s="91"/>
      <c r="Y5857" s="91"/>
    </row>
    <row r="5858" spans="17:25" x14ac:dyDescent="0.2">
      <c r="Q5858" s="76"/>
      <c r="S5858" s="76"/>
      <c r="T5858" s="76"/>
      <c r="U5858" s="76"/>
      <c r="V5858" s="76"/>
      <c r="X5858" s="91"/>
      <c r="Y5858" s="91"/>
    </row>
    <row r="5859" spans="17:25" x14ac:dyDescent="0.2">
      <c r="Q5859" s="76"/>
      <c r="S5859" s="76"/>
      <c r="T5859" s="76"/>
      <c r="U5859" s="76"/>
      <c r="V5859" s="76"/>
      <c r="X5859" s="91"/>
      <c r="Y5859" s="91"/>
    </row>
    <row r="5860" spans="17:25" x14ac:dyDescent="0.2">
      <c r="Q5860" s="76"/>
      <c r="S5860" s="76"/>
      <c r="T5860" s="76"/>
      <c r="U5860" s="76"/>
      <c r="V5860" s="76"/>
      <c r="X5860" s="91"/>
      <c r="Y5860" s="91"/>
    </row>
    <row r="5861" spans="17:25" x14ac:dyDescent="0.2">
      <c r="Q5861" s="76"/>
      <c r="S5861" s="76"/>
      <c r="T5861" s="76"/>
      <c r="U5861" s="76"/>
      <c r="V5861" s="76"/>
      <c r="X5861" s="91"/>
      <c r="Y5861" s="91"/>
    </row>
    <row r="5862" spans="17:25" x14ac:dyDescent="0.2">
      <c r="Q5862" s="76"/>
      <c r="S5862" s="76"/>
      <c r="T5862" s="76"/>
      <c r="U5862" s="76"/>
      <c r="V5862" s="76"/>
      <c r="X5862" s="91"/>
      <c r="Y5862" s="91"/>
    </row>
    <row r="5863" spans="17:25" x14ac:dyDescent="0.2">
      <c r="Q5863" s="76"/>
      <c r="S5863" s="76"/>
      <c r="T5863" s="76"/>
      <c r="U5863" s="76"/>
      <c r="V5863" s="76"/>
      <c r="X5863" s="91"/>
      <c r="Y5863" s="91"/>
    </row>
    <row r="5864" spans="17:25" x14ac:dyDescent="0.2">
      <c r="Q5864" s="76"/>
      <c r="S5864" s="76"/>
      <c r="T5864" s="76"/>
      <c r="U5864" s="76"/>
      <c r="V5864" s="76"/>
      <c r="X5864" s="91"/>
      <c r="Y5864" s="91"/>
    </row>
    <row r="5865" spans="17:25" x14ac:dyDescent="0.2">
      <c r="Q5865" s="76"/>
      <c r="S5865" s="76"/>
      <c r="T5865" s="76"/>
      <c r="U5865" s="76"/>
      <c r="V5865" s="76"/>
      <c r="X5865" s="91"/>
      <c r="Y5865" s="91"/>
    </row>
    <row r="5866" spans="17:25" x14ac:dyDescent="0.2">
      <c r="Q5866" s="76"/>
      <c r="S5866" s="76"/>
      <c r="T5866" s="76"/>
      <c r="U5866" s="76"/>
      <c r="V5866" s="76"/>
      <c r="X5866" s="91"/>
      <c r="Y5866" s="91"/>
    </row>
    <row r="5867" spans="17:25" x14ac:dyDescent="0.2">
      <c r="Q5867" s="76"/>
      <c r="S5867" s="76"/>
      <c r="T5867" s="76"/>
      <c r="U5867" s="76"/>
      <c r="V5867" s="76"/>
      <c r="X5867" s="91"/>
      <c r="Y5867" s="91"/>
    </row>
    <row r="5868" spans="17:25" x14ac:dyDescent="0.2">
      <c r="Q5868" s="76"/>
      <c r="S5868" s="76"/>
      <c r="T5868" s="76"/>
      <c r="U5868" s="76"/>
      <c r="V5868" s="76"/>
      <c r="X5868" s="91"/>
      <c r="Y5868" s="91"/>
    </row>
    <row r="5869" spans="17:25" x14ac:dyDescent="0.2">
      <c r="Q5869" s="76"/>
      <c r="S5869" s="76"/>
      <c r="T5869" s="76"/>
      <c r="U5869" s="76"/>
      <c r="V5869" s="76"/>
      <c r="X5869" s="91"/>
      <c r="Y5869" s="91"/>
    </row>
    <row r="5870" spans="17:25" x14ac:dyDescent="0.2">
      <c r="Q5870" s="76"/>
      <c r="S5870" s="76"/>
      <c r="T5870" s="76"/>
      <c r="U5870" s="76"/>
      <c r="V5870" s="76"/>
      <c r="X5870" s="91"/>
      <c r="Y5870" s="91"/>
    </row>
    <row r="5871" spans="17:25" x14ac:dyDescent="0.2">
      <c r="Q5871" s="76"/>
      <c r="S5871" s="76"/>
      <c r="T5871" s="76"/>
      <c r="U5871" s="76"/>
      <c r="V5871" s="76"/>
      <c r="X5871" s="91"/>
      <c r="Y5871" s="91"/>
    </row>
    <row r="5872" spans="17:25" x14ac:dyDescent="0.2">
      <c r="Q5872" s="76"/>
      <c r="S5872" s="76"/>
      <c r="T5872" s="76"/>
      <c r="U5872" s="76"/>
      <c r="V5872" s="76"/>
      <c r="X5872" s="91"/>
      <c r="Y5872" s="91"/>
    </row>
    <row r="5873" spans="17:25" x14ac:dyDescent="0.2">
      <c r="Q5873" s="76"/>
      <c r="S5873" s="76"/>
      <c r="T5873" s="76"/>
      <c r="U5873" s="76"/>
      <c r="V5873" s="76"/>
      <c r="X5873" s="91"/>
      <c r="Y5873" s="91"/>
    </row>
    <row r="5874" spans="17:25" x14ac:dyDescent="0.2">
      <c r="Q5874" s="76"/>
      <c r="S5874" s="76"/>
      <c r="T5874" s="76"/>
      <c r="U5874" s="76"/>
      <c r="V5874" s="76"/>
      <c r="X5874" s="91"/>
      <c r="Y5874" s="91"/>
    </row>
    <row r="5875" spans="17:25" x14ac:dyDescent="0.2">
      <c r="Q5875" s="76"/>
      <c r="S5875" s="76"/>
      <c r="T5875" s="76"/>
      <c r="U5875" s="76"/>
      <c r="V5875" s="76"/>
      <c r="X5875" s="91"/>
      <c r="Y5875" s="91"/>
    </row>
    <row r="5876" spans="17:25" x14ac:dyDescent="0.2">
      <c r="Q5876" s="76"/>
      <c r="S5876" s="76"/>
      <c r="T5876" s="76"/>
      <c r="U5876" s="76"/>
      <c r="V5876" s="76"/>
      <c r="X5876" s="91"/>
      <c r="Y5876" s="91"/>
    </row>
    <row r="5877" spans="17:25" x14ac:dyDescent="0.2">
      <c r="Q5877" s="76"/>
      <c r="S5877" s="76"/>
      <c r="T5877" s="76"/>
      <c r="U5877" s="76"/>
      <c r="V5877" s="76"/>
      <c r="X5877" s="91"/>
      <c r="Y5877" s="91"/>
    </row>
    <row r="5878" spans="17:25" x14ac:dyDescent="0.2">
      <c r="Q5878" s="76"/>
      <c r="S5878" s="76"/>
      <c r="T5878" s="76"/>
      <c r="U5878" s="76"/>
      <c r="V5878" s="76"/>
      <c r="X5878" s="91"/>
      <c r="Y5878" s="91"/>
    </row>
    <row r="5879" spans="17:25" x14ac:dyDescent="0.2">
      <c r="Q5879" s="76"/>
      <c r="S5879" s="76"/>
      <c r="T5879" s="76"/>
      <c r="U5879" s="76"/>
      <c r="V5879" s="76"/>
      <c r="X5879" s="91"/>
      <c r="Y5879" s="91"/>
    </row>
    <row r="5880" spans="17:25" x14ac:dyDescent="0.2">
      <c r="Q5880" s="76"/>
      <c r="S5880" s="76"/>
      <c r="T5880" s="76"/>
      <c r="U5880" s="76"/>
      <c r="V5880" s="76"/>
      <c r="X5880" s="91"/>
      <c r="Y5880" s="91"/>
    </row>
    <row r="5881" spans="17:25" x14ac:dyDescent="0.2">
      <c r="Q5881" s="76"/>
      <c r="S5881" s="76"/>
      <c r="T5881" s="76"/>
      <c r="U5881" s="76"/>
      <c r="V5881" s="76"/>
      <c r="X5881" s="91"/>
      <c r="Y5881" s="91"/>
    </row>
    <row r="5882" spans="17:25" x14ac:dyDescent="0.2">
      <c r="Q5882" s="76"/>
      <c r="S5882" s="76"/>
      <c r="T5882" s="76"/>
      <c r="U5882" s="76"/>
      <c r="V5882" s="76"/>
      <c r="X5882" s="91"/>
      <c r="Y5882" s="91"/>
    </row>
    <row r="5883" spans="17:25" x14ac:dyDescent="0.2">
      <c r="Q5883" s="76"/>
      <c r="S5883" s="76"/>
      <c r="T5883" s="76"/>
      <c r="U5883" s="76"/>
      <c r="V5883" s="76"/>
      <c r="X5883" s="91"/>
      <c r="Y5883" s="91"/>
    </row>
    <row r="5884" spans="17:25" x14ac:dyDescent="0.2">
      <c r="Q5884" s="76"/>
      <c r="S5884" s="76"/>
      <c r="T5884" s="76"/>
      <c r="U5884" s="76"/>
      <c r="V5884" s="76"/>
      <c r="X5884" s="91"/>
      <c r="Y5884" s="91"/>
    </row>
    <row r="5885" spans="17:25" x14ac:dyDescent="0.2">
      <c r="Q5885" s="76"/>
      <c r="S5885" s="76"/>
      <c r="T5885" s="76"/>
      <c r="U5885" s="76"/>
      <c r="V5885" s="76"/>
      <c r="X5885" s="91"/>
      <c r="Y5885" s="91"/>
    </row>
    <row r="5886" spans="17:25" x14ac:dyDescent="0.2">
      <c r="Q5886" s="76"/>
      <c r="S5886" s="76"/>
      <c r="T5886" s="76"/>
      <c r="U5886" s="76"/>
      <c r="V5886" s="76"/>
      <c r="X5886" s="91"/>
      <c r="Y5886" s="91"/>
    </row>
    <row r="5887" spans="17:25" x14ac:dyDescent="0.2">
      <c r="Q5887" s="76"/>
      <c r="S5887" s="76"/>
      <c r="T5887" s="76"/>
      <c r="U5887" s="76"/>
      <c r="V5887" s="76"/>
      <c r="X5887" s="91"/>
      <c r="Y5887" s="91"/>
    </row>
    <row r="5888" spans="17:25" x14ac:dyDescent="0.2">
      <c r="Q5888" s="76"/>
      <c r="S5888" s="76"/>
      <c r="T5888" s="76"/>
      <c r="U5888" s="76"/>
      <c r="V5888" s="76"/>
      <c r="X5888" s="91"/>
      <c r="Y5888" s="91"/>
    </row>
    <row r="5889" spans="17:25" x14ac:dyDescent="0.2">
      <c r="Q5889" s="76"/>
      <c r="S5889" s="76"/>
      <c r="T5889" s="76"/>
      <c r="U5889" s="76"/>
      <c r="V5889" s="76"/>
      <c r="X5889" s="91"/>
      <c r="Y5889" s="91"/>
    </row>
    <row r="5890" spans="17:25" x14ac:dyDescent="0.2">
      <c r="Q5890" s="76"/>
      <c r="S5890" s="76"/>
      <c r="T5890" s="76"/>
      <c r="U5890" s="76"/>
      <c r="V5890" s="76"/>
      <c r="X5890" s="91"/>
      <c r="Y5890" s="91"/>
    </row>
    <row r="5891" spans="17:25" x14ac:dyDescent="0.2">
      <c r="Q5891" s="76"/>
      <c r="S5891" s="76"/>
      <c r="T5891" s="76"/>
      <c r="U5891" s="76"/>
      <c r="V5891" s="76"/>
      <c r="X5891" s="91"/>
      <c r="Y5891" s="91"/>
    </row>
    <row r="5892" spans="17:25" x14ac:dyDescent="0.2">
      <c r="Q5892" s="76"/>
      <c r="S5892" s="76"/>
      <c r="T5892" s="76"/>
      <c r="U5892" s="76"/>
      <c r="V5892" s="76"/>
      <c r="X5892" s="91"/>
      <c r="Y5892" s="91"/>
    </row>
    <row r="5893" spans="17:25" x14ac:dyDescent="0.2">
      <c r="Q5893" s="76"/>
      <c r="S5893" s="76"/>
      <c r="T5893" s="76"/>
      <c r="U5893" s="76"/>
      <c r="V5893" s="76"/>
      <c r="X5893" s="91"/>
      <c r="Y5893" s="91"/>
    </row>
    <row r="5894" spans="17:25" x14ac:dyDescent="0.2">
      <c r="Q5894" s="76"/>
      <c r="S5894" s="76"/>
      <c r="T5894" s="76"/>
      <c r="U5894" s="76"/>
      <c r="V5894" s="76"/>
      <c r="X5894" s="91"/>
      <c r="Y5894" s="91"/>
    </row>
    <row r="5895" spans="17:25" x14ac:dyDescent="0.2">
      <c r="Q5895" s="76"/>
      <c r="S5895" s="76"/>
      <c r="T5895" s="76"/>
      <c r="U5895" s="76"/>
      <c r="V5895" s="76"/>
      <c r="X5895" s="91"/>
      <c r="Y5895" s="91"/>
    </row>
    <row r="5896" spans="17:25" x14ac:dyDescent="0.2">
      <c r="Q5896" s="76"/>
      <c r="S5896" s="76"/>
      <c r="T5896" s="76"/>
      <c r="U5896" s="76"/>
      <c r="V5896" s="76"/>
      <c r="X5896" s="91"/>
      <c r="Y5896" s="91"/>
    </row>
    <row r="5897" spans="17:25" x14ac:dyDescent="0.2">
      <c r="Q5897" s="76"/>
      <c r="S5897" s="76"/>
      <c r="T5897" s="76"/>
      <c r="U5897" s="76"/>
      <c r="V5897" s="76"/>
      <c r="X5897" s="91"/>
      <c r="Y5897" s="91"/>
    </row>
    <row r="5898" spans="17:25" x14ac:dyDescent="0.2">
      <c r="Q5898" s="76"/>
      <c r="S5898" s="76"/>
      <c r="T5898" s="76"/>
      <c r="U5898" s="76"/>
      <c r="V5898" s="76"/>
      <c r="X5898" s="91"/>
      <c r="Y5898" s="91"/>
    </row>
    <row r="5899" spans="17:25" x14ac:dyDescent="0.2">
      <c r="Q5899" s="76"/>
      <c r="S5899" s="76"/>
      <c r="T5899" s="76"/>
      <c r="U5899" s="76"/>
      <c r="V5899" s="76"/>
      <c r="X5899" s="91"/>
      <c r="Y5899" s="91"/>
    </row>
    <row r="5900" spans="17:25" x14ac:dyDescent="0.2">
      <c r="Q5900" s="76"/>
      <c r="S5900" s="76"/>
      <c r="T5900" s="76"/>
      <c r="U5900" s="76"/>
      <c r="V5900" s="76"/>
      <c r="X5900" s="91"/>
      <c r="Y5900" s="91"/>
    </row>
    <row r="5901" spans="17:25" x14ac:dyDescent="0.2">
      <c r="Q5901" s="76"/>
      <c r="S5901" s="76"/>
      <c r="T5901" s="76"/>
      <c r="U5901" s="76"/>
      <c r="V5901" s="76"/>
      <c r="X5901" s="91"/>
      <c r="Y5901" s="91"/>
    </row>
    <row r="5902" spans="17:25" x14ac:dyDescent="0.2">
      <c r="Q5902" s="76"/>
      <c r="S5902" s="76"/>
      <c r="T5902" s="76"/>
      <c r="U5902" s="76"/>
      <c r="V5902" s="76"/>
      <c r="X5902" s="91"/>
      <c r="Y5902" s="91"/>
    </row>
    <row r="5903" spans="17:25" x14ac:dyDescent="0.2">
      <c r="Q5903" s="76"/>
      <c r="S5903" s="76"/>
      <c r="T5903" s="76"/>
      <c r="U5903" s="76"/>
      <c r="V5903" s="76"/>
      <c r="X5903" s="91"/>
      <c r="Y5903" s="91"/>
    </row>
    <row r="5904" spans="17:25" x14ac:dyDescent="0.2">
      <c r="Q5904" s="76"/>
      <c r="S5904" s="76"/>
      <c r="T5904" s="76"/>
      <c r="U5904" s="76"/>
      <c r="V5904" s="76"/>
      <c r="X5904" s="91"/>
      <c r="Y5904" s="91"/>
    </row>
    <row r="5905" spans="17:25" x14ac:dyDescent="0.2">
      <c r="Q5905" s="76"/>
      <c r="S5905" s="76"/>
      <c r="T5905" s="76"/>
      <c r="U5905" s="76"/>
      <c r="V5905" s="76"/>
      <c r="X5905" s="91"/>
      <c r="Y5905" s="91"/>
    </row>
    <row r="5906" spans="17:25" x14ac:dyDescent="0.2">
      <c r="Q5906" s="76"/>
      <c r="S5906" s="76"/>
      <c r="T5906" s="76"/>
      <c r="U5906" s="76"/>
      <c r="V5906" s="76"/>
      <c r="X5906" s="91"/>
      <c r="Y5906" s="91"/>
    </row>
    <row r="5907" spans="17:25" x14ac:dyDescent="0.2">
      <c r="Q5907" s="76"/>
      <c r="S5907" s="76"/>
      <c r="T5907" s="76"/>
      <c r="U5907" s="76"/>
      <c r="V5907" s="76"/>
      <c r="X5907" s="91"/>
      <c r="Y5907" s="91"/>
    </row>
    <row r="5908" spans="17:25" x14ac:dyDescent="0.2">
      <c r="Q5908" s="76"/>
      <c r="S5908" s="76"/>
      <c r="T5908" s="76"/>
      <c r="U5908" s="76"/>
      <c r="V5908" s="76"/>
      <c r="X5908" s="91"/>
      <c r="Y5908" s="91"/>
    </row>
    <row r="5909" spans="17:25" x14ac:dyDescent="0.2">
      <c r="Q5909" s="76"/>
      <c r="S5909" s="76"/>
      <c r="T5909" s="76"/>
      <c r="U5909" s="76"/>
      <c r="V5909" s="76"/>
      <c r="X5909" s="91"/>
      <c r="Y5909" s="91"/>
    </row>
    <row r="5910" spans="17:25" x14ac:dyDescent="0.2">
      <c r="Q5910" s="76"/>
      <c r="S5910" s="76"/>
      <c r="T5910" s="76"/>
      <c r="U5910" s="76"/>
      <c r="V5910" s="76"/>
      <c r="X5910" s="91"/>
      <c r="Y5910" s="91"/>
    </row>
    <row r="5911" spans="17:25" x14ac:dyDescent="0.2">
      <c r="Q5911" s="76"/>
      <c r="S5911" s="76"/>
      <c r="T5911" s="76"/>
      <c r="U5911" s="76"/>
      <c r="V5911" s="76"/>
      <c r="X5911" s="91"/>
      <c r="Y5911" s="91"/>
    </row>
    <row r="5912" spans="17:25" x14ac:dyDescent="0.2">
      <c r="Q5912" s="76"/>
      <c r="S5912" s="76"/>
      <c r="T5912" s="76"/>
      <c r="U5912" s="76"/>
      <c r="V5912" s="76"/>
      <c r="X5912" s="91"/>
      <c r="Y5912" s="91"/>
    </row>
    <row r="5913" spans="17:25" x14ac:dyDescent="0.2">
      <c r="Q5913" s="76"/>
      <c r="S5913" s="76"/>
      <c r="T5913" s="76"/>
      <c r="U5913" s="76"/>
      <c r="V5913" s="76"/>
      <c r="X5913" s="91"/>
      <c r="Y5913" s="91"/>
    </row>
    <row r="5914" spans="17:25" x14ac:dyDescent="0.2">
      <c r="Q5914" s="76"/>
      <c r="S5914" s="76"/>
      <c r="T5914" s="76"/>
      <c r="U5914" s="76"/>
      <c r="V5914" s="76"/>
      <c r="X5914" s="91"/>
      <c r="Y5914" s="91"/>
    </row>
    <row r="5915" spans="17:25" x14ac:dyDescent="0.2">
      <c r="Q5915" s="76"/>
      <c r="S5915" s="76"/>
      <c r="T5915" s="76"/>
      <c r="U5915" s="76"/>
      <c r="V5915" s="76"/>
      <c r="X5915" s="91"/>
      <c r="Y5915" s="91"/>
    </row>
    <row r="5916" spans="17:25" x14ac:dyDescent="0.2">
      <c r="Q5916" s="76"/>
      <c r="S5916" s="76"/>
      <c r="T5916" s="76"/>
      <c r="U5916" s="76"/>
      <c r="V5916" s="76"/>
      <c r="X5916" s="91"/>
      <c r="Y5916" s="91"/>
    </row>
    <row r="5917" spans="17:25" x14ac:dyDescent="0.2">
      <c r="Q5917" s="76"/>
      <c r="S5917" s="76"/>
      <c r="T5917" s="76"/>
      <c r="U5917" s="76"/>
      <c r="V5917" s="76"/>
      <c r="X5917" s="91"/>
      <c r="Y5917" s="91"/>
    </row>
    <row r="5918" spans="17:25" x14ac:dyDescent="0.2">
      <c r="Q5918" s="76"/>
      <c r="S5918" s="76"/>
      <c r="T5918" s="76"/>
      <c r="U5918" s="76"/>
      <c r="V5918" s="76"/>
      <c r="X5918" s="91"/>
      <c r="Y5918" s="91"/>
    </row>
    <row r="5919" spans="17:25" x14ac:dyDescent="0.2">
      <c r="Q5919" s="76"/>
      <c r="S5919" s="76"/>
      <c r="T5919" s="76"/>
      <c r="U5919" s="76"/>
      <c r="V5919" s="76"/>
      <c r="X5919" s="91"/>
      <c r="Y5919" s="91"/>
    </row>
    <row r="5920" spans="17:25" x14ac:dyDescent="0.2">
      <c r="Q5920" s="76"/>
      <c r="S5920" s="76"/>
      <c r="T5920" s="76"/>
      <c r="U5920" s="76"/>
      <c r="V5920" s="76"/>
      <c r="X5920" s="91"/>
      <c r="Y5920" s="91"/>
    </row>
    <row r="5921" spans="17:25" x14ac:dyDescent="0.2">
      <c r="Q5921" s="76"/>
      <c r="S5921" s="76"/>
      <c r="T5921" s="76"/>
      <c r="U5921" s="76"/>
      <c r="V5921" s="76"/>
      <c r="X5921" s="91"/>
      <c r="Y5921" s="91"/>
    </row>
    <row r="5922" spans="17:25" x14ac:dyDescent="0.2">
      <c r="Q5922" s="76"/>
      <c r="S5922" s="76"/>
      <c r="T5922" s="76"/>
      <c r="U5922" s="76"/>
      <c r="V5922" s="76"/>
      <c r="X5922" s="91"/>
      <c r="Y5922" s="91"/>
    </row>
    <row r="5923" spans="17:25" x14ac:dyDescent="0.2">
      <c r="Q5923" s="76"/>
      <c r="S5923" s="76"/>
      <c r="T5923" s="76"/>
      <c r="U5923" s="76"/>
      <c r="V5923" s="76"/>
      <c r="X5923" s="91"/>
      <c r="Y5923" s="91"/>
    </row>
    <row r="5924" spans="17:25" x14ac:dyDescent="0.2">
      <c r="Q5924" s="76"/>
      <c r="S5924" s="76"/>
      <c r="T5924" s="76"/>
      <c r="U5924" s="76"/>
      <c r="V5924" s="76"/>
      <c r="X5924" s="91"/>
      <c r="Y5924" s="91"/>
    </row>
    <row r="5925" spans="17:25" x14ac:dyDescent="0.2">
      <c r="Q5925" s="76"/>
      <c r="S5925" s="76"/>
      <c r="T5925" s="76"/>
      <c r="U5925" s="76"/>
      <c r="V5925" s="76"/>
      <c r="X5925" s="91"/>
      <c r="Y5925" s="91"/>
    </row>
    <row r="5926" spans="17:25" x14ac:dyDescent="0.2">
      <c r="Q5926" s="76"/>
      <c r="S5926" s="76"/>
      <c r="T5926" s="76"/>
      <c r="U5926" s="76"/>
      <c r="V5926" s="76"/>
      <c r="X5926" s="91"/>
      <c r="Y5926" s="91"/>
    </row>
    <row r="5927" spans="17:25" x14ac:dyDescent="0.2">
      <c r="Q5927" s="76"/>
      <c r="S5927" s="76"/>
      <c r="T5927" s="76"/>
      <c r="U5927" s="76"/>
      <c r="V5927" s="76"/>
      <c r="X5927" s="91"/>
      <c r="Y5927" s="91"/>
    </row>
    <row r="5928" spans="17:25" x14ac:dyDescent="0.2">
      <c r="Q5928" s="76"/>
      <c r="S5928" s="76"/>
      <c r="T5928" s="76"/>
      <c r="U5928" s="76"/>
      <c r="V5928" s="76"/>
      <c r="X5928" s="91"/>
      <c r="Y5928" s="91"/>
    </row>
    <row r="5929" spans="17:25" x14ac:dyDescent="0.2">
      <c r="Q5929" s="76"/>
      <c r="S5929" s="76"/>
      <c r="T5929" s="76"/>
      <c r="U5929" s="76"/>
      <c r="V5929" s="76"/>
      <c r="X5929" s="91"/>
      <c r="Y5929" s="91"/>
    </row>
    <row r="5930" spans="17:25" x14ac:dyDescent="0.2">
      <c r="Q5930" s="76"/>
      <c r="S5930" s="76"/>
      <c r="T5930" s="76"/>
      <c r="U5930" s="76"/>
      <c r="V5930" s="76"/>
      <c r="X5930" s="91"/>
      <c r="Y5930" s="91"/>
    </row>
    <row r="5931" spans="17:25" x14ac:dyDescent="0.2">
      <c r="Q5931" s="76"/>
      <c r="S5931" s="76"/>
      <c r="T5931" s="76"/>
      <c r="U5931" s="76"/>
      <c r="V5931" s="76"/>
      <c r="X5931" s="91"/>
      <c r="Y5931" s="91"/>
    </row>
    <row r="5932" spans="17:25" x14ac:dyDescent="0.2">
      <c r="Q5932" s="76"/>
      <c r="S5932" s="76"/>
      <c r="T5932" s="76"/>
      <c r="U5932" s="76"/>
      <c r="V5932" s="76"/>
      <c r="X5932" s="91"/>
      <c r="Y5932" s="91"/>
    </row>
    <row r="5933" spans="17:25" x14ac:dyDescent="0.2">
      <c r="Q5933" s="76"/>
      <c r="S5933" s="76"/>
      <c r="T5933" s="76"/>
      <c r="U5933" s="76"/>
      <c r="V5933" s="76"/>
      <c r="X5933" s="91"/>
      <c r="Y5933" s="91"/>
    </row>
    <row r="5934" spans="17:25" x14ac:dyDescent="0.2">
      <c r="Q5934" s="76"/>
      <c r="S5934" s="76"/>
      <c r="T5934" s="76"/>
      <c r="U5934" s="76"/>
      <c r="V5934" s="76"/>
      <c r="X5934" s="91"/>
      <c r="Y5934" s="91"/>
    </row>
    <row r="5935" spans="17:25" x14ac:dyDescent="0.2">
      <c r="Q5935" s="76"/>
      <c r="S5935" s="76"/>
      <c r="T5935" s="76"/>
      <c r="U5935" s="76"/>
      <c r="V5935" s="76"/>
      <c r="X5935" s="91"/>
      <c r="Y5935" s="91"/>
    </row>
    <row r="5936" spans="17:25" x14ac:dyDescent="0.2">
      <c r="Q5936" s="76"/>
      <c r="S5936" s="76"/>
      <c r="T5936" s="76"/>
      <c r="U5936" s="76"/>
      <c r="V5936" s="76"/>
      <c r="X5936" s="91"/>
      <c r="Y5936" s="91"/>
    </row>
    <row r="5937" spans="17:25" x14ac:dyDescent="0.2">
      <c r="Q5937" s="76"/>
      <c r="S5937" s="76"/>
      <c r="T5937" s="76"/>
      <c r="U5937" s="76"/>
      <c r="V5937" s="76"/>
      <c r="X5937" s="91"/>
      <c r="Y5937" s="91"/>
    </row>
    <row r="5938" spans="17:25" x14ac:dyDescent="0.2">
      <c r="Q5938" s="76"/>
      <c r="S5938" s="76"/>
      <c r="T5938" s="76"/>
      <c r="U5938" s="76"/>
      <c r="V5938" s="76"/>
      <c r="X5938" s="91"/>
      <c r="Y5938" s="91"/>
    </row>
    <row r="5939" spans="17:25" x14ac:dyDescent="0.2">
      <c r="Q5939" s="76"/>
      <c r="S5939" s="76"/>
      <c r="T5939" s="76"/>
      <c r="U5939" s="76"/>
      <c r="V5939" s="76"/>
      <c r="X5939" s="91"/>
      <c r="Y5939" s="91"/>
    </row>
    <row r="5940" spans="17:25" x14ac:dyDescent="0.2">
      <c r="Q5940" s="76"/>
      <c r="S5940" s="76"/>
      <c r="T5940" s="76"/>
      <c r="U5940" s="76"/>
      <c r="V5940" s="76"/>
      <c r="X5940" s="91"/>
      <c r="Y5940" s="91"/>
    </row>
    <row r="5941" spans="17:25" x14ac:dyDescent="0.2">
      <c r="Q5941" s="76"/>
      <c r="S5941" s="76"/>
      <c r="T5941" s="76"/>
      <c r="U5941" s="76"/>
      <c r="V5941" s="76"/>
      <c r="X5941" s="91"/>
      <c r="Y5941" s="91"/>
    </row>
    <row r="5942" spans="17:25" x14ac:dyDescent="0.2">
      <c r="Q5942" s="76"/>
      <c r="S5942" s="76"/>
      <c r="T5942" s="76"/>
      <c r="U5942" s="76"/>
      <c r="V5942" s="76"/>
      <c r="X5942" s="91"/>
      <c r="Y5942" s="91"/>
    </row>
    <row r="5943" spans="17:25" x14ac:dyDescent="0.2">
      <c r="Q5943" s="76"/>
      <c r="S5943" s="76"/>
      <c r="T5943" s="76"/>
      <c r="U5943" s="76"/>
      <c r="V5943" s="76"/>
      <c r="X5943" s="91"/>
      <c r="Y5943" s="91"/>
    </row>
    <row r="5944" spans="17:25" x14ac:dyDescent="0.2">
      <c r="Q5944" s="76"/>
      <c r="S5944" s="76"/>
      <c r="T5944" s="76"/>
      <c r="U5944" s="76"/>
      <c r="V5944" s="76"/>
      <c r="X5944" s="91"/>
      <c r="Y5944" s="91"/>
    </row>
    <row r="5945" spans="17:25" x14ac:dyDescent="0.2">
      <c r="Q5945" s="76"/>
      <c r="S5945" s="76"/>
      <c r="T5945" s="76"/>
      <c r="U5945" s="76"/>
      <c r="V5945" s="76"/>
      <c r="X5945" s="91"/>
      <c r="Y5945" s="91"/>
    </row>
    <row r="5946" spans="17:25" x14ac:dyDescent="0.2">
      <c r="Q5946" s="76"/>
      <c r="S5946" s="76"/>
      <c r="T5946" s="76"/>
      <c r="U5946" s="76"/>
      <c r="V5946" s="76"/>
      <c r="X5946" s="91"/>
      <c r="Y5946" s="91"/>
    </row>
    <row r="5947" spans="17:25" x14ac:dyDescent="0.2">
      <c r="Q5947" s="76"/>
      <c r="S5947" s="76"/>
      <c r="T5947" s="76"/>
      <c r="U5947" s="76"/>
      <c r="V5947" s="76"/>
      <c r="X5947" s="91"/>
      <c r="Y5947" s="91"/>
    </row>
    <row r="5948" spans="17:25" x14ac:dyDescent="0.2">
      <c r="Q5948" s="76"/>
      <c r="S5948" s="76"/>
      <c r="T5948" s="76"/>
      <c r="U5948" s="76"/>
      <c r="V5948" s="76"/>
      <c r="X5948" s="91"/>
      <c r="Y5948" s="91"/>
    </row>
    <row r="5949" spans="17:25" x14ac:dyDescent="0.2">
      <c r="Q5949" s="76"/>
      <c r="S5949" s="76"/>
      <c r="T5949" s="76"/>
      <c r="U5949" s="76"/>
      <c r="V5949" s="76"/>
      <c r="X5949" s="91"/>
      <c r="Y5949" s="91"/>
    </row>
    <row r="5950" spans="17:25" x14ac:dyDescent="0.2">
      <c r="Q5950" s="76"/>
      <c r="S5950" s="76"/>
      <c r="T5950" s="76"/>
      <c r="U5950" s="76"/>
      <c r="V5950" s="76"/>
      <c r="X5950" s="91"/>
      <c r="Y5950" s="91"/>
    </row>
    <row r="5951" spans="17:25" x14ac:dyDescent="0.2">
      <c r="Q5951" s="76"/>
      <c r="S5951" s="76"/>
      <c r="T5951" s="76"/>
      <c r="U5951" s="76"/>
      <c r="V5951" s="76"/>
      <c r="X5951" s="91"/>
      <c r="Y5951" s="91"/>
    </row>
    <row r="5952" spans="17:25" x14ac:dyDescent="0.2">
      <c r="Q5952" s="76"/>
      <c r="S5952" s="76"/>
      <c r="T5952" s="76"/>
      <c r="U5952" s="76"/>
      <c r="V5952" s="76"/>
      <c r="X5952" s="91"/>
      <c r="Y5952" s="91"/>
    </row>
    <row r="5953" spans="17:25" x14ac:dyDescent="0.2">
      <c r="Q5953" s="76"/>
      <c r="S5953" s="76"/>
      <c r="T5953" s="76"/>
      <c r="U5953" s="76"/>
      <c r="V5953" s="76"/>
      <c r="X5953" s="91"/>
      <c r="Y5953" s="91"/>
    </row>
    <row r="5954" spans="17:25" x14ac:dyDescent="0.2">
      <c r="Q5954" s="76"/>
      <c r="S5954" s="76"/>
      <c r="T5954" s="76"/>
      <c r="U5954" s="76"/>
      <c r="V5954" s="76"/>
      <c r="X5954" s="91"/>
      <c r="Y5954" s="91"/>
    </row>
    <row r="5955" spans="17:25" x14ac:dyDescent="0.2">
      <c r="Q5955" s="76"/>
      <c r="S5955" s="76"/>
      <c r="T5955" s="76"/>
      <c r="U5955" s="76"/>
      <c r="V5955" s="76"/>
      <c r="X5955" s="91"/>
      <c r="Y5955" s="91"/>
    </row>
    <row r="5956" spans="17:25" x14ac:dyDescent="0.2">
      <c r="Q5956" s="76"/>
      <c r="S5956" s="76"/>
      <c r="T5956" s="76"/>
      <c r="U5956" s="76"/>
      <c r="V5956" s="76"/>
      <c r="X5956" s="91"/>
      <c r="Y5956" s="91"/>
    </row>
    <row r="5957" spans="17:25" x14ac:dyDescent="0.2">
      <c r="Q5957" s="76"/>
      <c r="S5957" s="76"/>
      <c r="T5957" s="76"/>
      <c r="U5957" s="76"/>
      <c r="V5957" s="76"/>
      <c r="X5957" s="91"/>
      <c r="Y5957" s="91"/>
    </row>
    <row r="5958" spans="17:25" x14ac:dyDescent="0.2">
      <c r="Q5958" s="76"/>
      <c r="S5958" s="76"/>
      <c r="T5958" s="76"/>
      <c r="U5958" s="76"/>
      <c r="V5958" s="76"/>
      <c r="X5958" s="91"/>
      <c r="Y5958" s="91"/>
    </row>
    <row r="5959" spans="17:25" x14ac:dyDescent="0.2">
      <c r="Q5959" s="76"/>
      <c r="S5959" s="76"/>
      <c r="T5959" s="76"/>
      <c r="U5959" s="76"/>
      <c r="V5959" s="76"/>
      <c r="X5959" s="91"/>
      <c r="Y5959" s="91"/>
    </row>
    <row r="5960" spans="17:25" x14ac:dyDescent="0.2">
      <c r="Q5960" s="76"/>
      <c r="S5960" s="76"/>
      <c r="T5960" s="76"/>
      <c r="U5960" s="76"/>
      <c r="V5960" s="76"/>
      <c r="X5960" s="91"/>
      <c r="Y5960" s="91"/>
    </row>
    <row r="5961" spans="17:25" x14ac:dyDescent="0.2">
      <c r="Q5961" s="76"/>
      <c r="S5961" s="76"/>
      <c r="T5961" s="76"/>
      <c r="U5961" s="76"/>
      <c r="V5961" s="76"/>
      <c r="X5961" s="91"/>
      <c r="Y5961" s="91"/>
    </row>
    <row r="5962" spans="17:25" x14ac:dyDescent="0.2">
      <c r="Q5962" s="76"/>
      <c r="S5962" s="76"/>
      <c r="T5962" s="76"/>
      <c r="U5962" s="76"/>
      <c r="V5962" s="76"/>
      <c r="X5962" s="91"/>
      <c r="Y5962" s="91"/>
    </row>
    <row r="5963" spans="17:25" x14ac:dyDescent="0.2">
      <c r="Q5963" s="76"/>
      <c r="S5963" s="76"/>
      <c r="T5963" s="76"/>
      <c r="U5963" s="76"/>
      <c r="V5963" s="76"/>
      <c r="X5963" s="91"/>
      <c r="Y5963" s="91"/>
    </row>
    <row r="5964" spans="17:25" x14ac:dyDescent="0.2">
      <c r="Q5964" s="76"/>
      <c r="S5964" s="76"/>
      <c r="T5964" s="76"/>
      <c r="U5964" s="76"/>
      <c r="V5964" s="76"/>
      <c r="X5964" s="91"/>
      <c r="Y5964" s="91"/>
    </row>
    <row r="5965" spans="17:25" x14ac:dyDescent="0.2">
      <c r="Q5965" s="76"/>
      <c r="S5965" s="76"/>
      <c r="T5965" s="76"/>
      <c r="U5965" s="76"/>
      <c r="V5965" s="76"/>
      <c r="X5965" s="91"/>
      <c r="Y5965" s="91"/>
    </row>
    <row r="5966" spans="17:25" x14ac:dyDescent="0.2">
      <c r="Q5966" s="76"/>
      <c r="S5966" s="76"/>
      <c r="T5966" s="76"/>
      <c r="U5966" s="76"/>
      <c r="V5966" s="76"/>
      <c r="X5966" s="91"/>
      <c r="Y5966" s="91"/>
    </row>
    <row r="5967" spans="17:25" x14ac:dyDescent="0.2">
      <c r="Q5967" s="76"/>
      <c r="S5967" s="76"/>
      <c r="T5967" s="76"/>
      <c r="U5967" s="76"/>
      <c r="V5967" s="76"/>
      <c r="X5967" s="91"/>
      <c r="Y5967" s="91"/>
    </row>
    <row r="5968" spans="17:25" x14ac:dyDescent="0.2">
      <c r="Q5968" s="76"/>
      <c r="S5968" s="76"/>
      <c r="T5968" s="76"/>
      <c r="U5968" s="76"/>
      <c r="V5968" s="76"/>
      <c r="X5968" s="91"/>
      <c r="Y5968" s="91"/>
    </row>
    <row r="5969" spans="17:25" x14ac:dyDescent="0.2">
      <c r="Q5969" s="76"/>
      <c r="S5969" s="76"/>
      <c r="T5969" s="76"/>
      <c r="U5969" s="76"/>
      <c r="V5969" s="76"/>
      <c r="X5969" s="91"/>
      <c r="Y5969" s="91"/>
    </row>
    <row r="5970" spans="17:25" x14ac:dyDescent="0.2">
      <c r="Q5970" s="76"/>
      <c r="S5970" s="76"/>
      <c r="T5970" s="76"/>
      <c r="U5970" s="76"/>
      <c r="V5970" s="76"/>
      <c r="X5970" s="91"/>
      <c r="Y5970" s="91"/>
    </row>
    <row r="5971" spans="17:25" x14ac:dyDescent="0.2">
      <c r="Q5971" s="76"/>
      <c r="S5971" s="76"/>
      <c r="T5971" s="76"/>
      <c r="U5971" s="76"/>
      <c r="V5971" s="76"/>
      <c r="X5971" s="91"/>
      <c r="Y5971" s="91"/>
    </row>
    <row r="5972" spans="17:25" x14ac:dyDescent="0.2">
      <c r="Q5972" s="76"/>
      <c r="S5972" s="76"/>
      <c r="T5972" s="76"/>
      <c r="U5972" s="76"/>
      <c r="V5972" s="76"/>
      <c r="X5972" s="91"/>
      <c r="Y5972" s="91"/>
    </row>
    <row r="5973" spans="17:25" x14ac:dyDescent="0.2">
      <c r="Q5973" s="76"/>
      <c r="S5973" s="76"/>
      <c r="T5973" s="76"/>
      <c r="U5973" s="76"/>
      <c r="V5973" s="76"/>
      <c r="X5973" s="91"/>
      <c r="Y5973" s="91"/>
    </row>
    <row r="5974" spans="17:25" x14ac:dyDescent="0.2">
      <c r="Q5974" s="76"/>
      <c r="S5974" s="76"/>
      <c r="T5974" s="76"/>
      <c r="U5974" s="76"/>
      <c r="V5974" s="76"/>
      <c r="X5974" s="91"/>
      <c r="Y5974" s="91"/>
    </row>
    <row r="5975" spans="17:25" x14ac:dyDescent="0.2">
      <c r="Q5975" s="76"/>
      <c r="S5975" s="76"/>
      <c r="T5975" s="76"/>
      <c r="U5975" s="76"/>
      <c r="V5975" s="76"/>
      <c r="X5975" s="91"/>
      <c r="Y5975" s="91"/>
    </row>
    <row r="5976" spans="17:25" x14ac:dyDescent="0.2">
      <c r="Q5976" s="76"/>
      <c r="S5976" s="76"/>
      <c r="T5976" s="76"/>
      <c r="U5976" s="76"/>
      <c r="V5976" s="76"/>
      <c r="X5976" s="91"/>
      <c r="Y5976" s="91"/>
    </row>
    <row r="5977" spans="17:25" x14ac:dyDescent="0.2">
      <c r="Q5977" s="76"/>
      <c r="S5977" s="76"/>
      <c r="T5977" s="76"/>
      <c r="U5977" s="76"/>
      <c r="V5977" s="76"/>
      <c r="X5977" s="91"/>
      <c r="Y5977" s="91"/>
    </row>
    <row r="5978" spans="17:25" x14ac:dyDescent="0.2">
      <c r="Q5978" s="76"/>
      <c r="S5978" s="76"/>
      <c r="T5978" s="76"/>
      <c r="U5978" s="76"/>
      <c r="V5978" s="76"/>
      <c r="X5978" s="91"/>
      <c r="Y5978" s="91"/>
    </row>
    <row r="5979" spans="17:25" x14ac:dyDescent="0.2">
      <c r="Q5979" s="76"/>
      <c r="S5979" s="76"/>
      <c r="T5979" s="76"/>
      <c r="U5979" s="76"/>
      <c r="V5979" s="76"/>
      <c r="X5979" s="91"/>
      <c r="Y5979" s="91"/>
    </row>
    <row r="5980" spans="17:25" x14ac:dyDescent="0.2">
      <c r="Q5980" s="76"/>
      <c r="S5980" s="76"/>
      <c r="T5980" s="76"/>
      <c r="U5980" s="76"/>
      <c r="V5980" s="76"/>
      <c r="X5980" s="91"/>
      <c r="Y5980" s="91"/>
    </row>
    <row r="5981" spans="17:25" x14ac:dyDescent="0.2">
      <c r="Q5981" s="76"/>
      <c r="S5981" s="76"/>
      <c r="T5981" s="76"/>
      <c r="U5981" s="76"/>
      <c r="V5981" s="76"/>
      <c r="X5981" s="91"/>
      <c r="Y5981" s="91"/>
    </row>
    <row r="5982" spans="17:25" x14ac:dyDescent="0.2">
      <c r="Q5982" s="76"/>
      <c r="S5982" s="76"/>
      <c r="T5982" s="76"/>
      <c r="U5982" s="76"/>
      <c r="V5982" s="76"/>
      <c r="X5982" s="91"/>
      <c r="Y5982" s="91"/>
    </row>
    <row r="5983" spans="17:25" x14ac:dyDescent="0.2">
      <c r="Q5983" s="76"/>
      <c r="S5983" s="76"/>
      <c r="T5983" s="76"/>
      <c r="U5983" s="76"/>
      <c r="V5983" s="76"/>
      <c r="X5983" s="91"/>
      <c r="Y5983" s="91"/>
    </row>
    <row r="5984" spans="17:25" x14ac:dyDescent="0.2">
      <c r="Q5984" s="76"/>
      <c r="S5984" s="76"/>
      <c r="T5984" s="76"/>
      <c r="U5984" s="76"/>
      <c r="V5984" s="76"/>
      <c r="X5984" s="91"/>
      <c r="Y5984" s="91"/>
    </row>
    <row r="5985" spans="17:25" x14ac:dyDescent="0.2">
      <c r="Q5985" s="76"/>
      <c r="S5985" s="76"/>
      <c r="T5985" s="76"/>
      <c r="U5985" s="76"/>
      <c r="V5985" s="76"/>
      <c r="X5985" s="91"/>
      <c r="Y5985" s="91"/>
    </row>
    <row r="5986" spans="17:25" x14ac:dyDescent="0.2">
      <c r="Q5986" s="76"/>
      <c r="S5986" s="76"/>
      <c r="T5986" s="76"/>
      <c r="U5986" s="76"/>
      <c r="V5986" s="76"/>
      <c r="X5986" s="91"/>
      <c r="Y5986" s="91"/>
    </row>
    <row r="5987" spans="17:25" x14ac:dyDescent="0.2">
      <c r="Q5987" s="76"/>
      <c r="S5987" s="76"/>
      <c r="T5987" s="76"/>
      <c r="U5987" s="76"/>
      <c r="V5987" s="76"/>
      <c r="X5987" s="91"/>
      <c r="Y5987" s="91"/>
    </row>
    <row r="5988" spans="17:25" x14ac:dyDescent="0.2">
      <c r="Q5988" s="76"/>
      <c r="S5988" s="76"/>
      <c r="T5988" s="76"/>
      <c r="U5988" s="76"/>
      <c r="V5988" s="76"/>
      <c r="X5988" s="91"/>
      <c r="Y5988" s="91"/>
    </row>
    <row r="5989" spans="17:25" x14ac:dyDescent="0.2">
      <c r="Q5989" s="76"/>
      <c r="S5989" s="76"/>
      <c r="T5989" s="76"/>
      <c r="U5989" s="76"/>
      <c r="V5989" s="76"/>
      <c r="X5989" s="91"/>
      <c r="Y5989" s="91"/>
    </row>
    <row r="5990" spans="17:25" x14ac:dyDescent="0.2">
      <c r="Q5990" s="76"/>
      <c r="S5990" s="76"/>
      <c r="T5990" s="76"/>
      <c r="U5990" s="76"/>
      <c r="V5990" s="76"/>
      <c r="X5990" s="91"/>
      <c r="Y5990" s="91"/>
    </row>
    <row r="5991" spans="17:25" x14ac:dyDescent="0.2">
      <c r="Q5991" s="76"/>
      <c r="S5991" s="76"/>
      <c r="T5991" s="76"/>
      <c r="U5991" s="76"/>
      <c r="V5991" s="76"/>
      <c r="X5991" s="91"/>
      <c r="Y5991" s="91"/>
    </row>
    <row r="5992" spans="17:25" x14ac:dyDescent="0.2">
      <c r="Q5992" s="76"/>
      <c r="S5992" s="76"/>
      <c r="T5992" s="76"/>
      <c r="U5992" s="76"/>
      <c r="V5992" s="76"/>
      <c r="X5992" s="91"/>
      <c r="Y5992" s="91"/>
    </row>
    <row r="5993" spans="17:25" x14ac:dyDescent="0.2">
      <c r="Q5993" s="76"/>
      <c r="S5993" s="76"/>
      <c r="T5993" s="76"/>
      <c r="U5993" s="76"/>
      <c r="V5993" s="76"/>
      <c r="X5993" s="91"/>
      <c r="Y5993" s="91"/>
    </row>
    <row r="5994" spans="17:25" x14ac:dyDescent="0.2">
      <c r="Q5994" s="76"/>
      <c r="S5994" s="76"/>
      <c r="T5994" s="76"/>
      <c r="U5994" s="76"/>
      <c r="V5994" s="76"/>
      <c r="X5994" s="91"/>
      <c r="Y5994" s="91"/>
    </row>
    <row r="5995" spans="17:25" x14ac:dyDescent="0.2">
      <c r="Q5995" s="76"/>
      <c r="S5995" s="76"/>
      <c r="T5995" s="76"/>
      <c r="U5995" s="76"/>
      <c r="V5995" s="76"/>
      <c r="X5995" s="91"/>
      <c r="Y5995" s="91"/>
    </row>
    <row r="5996" spans="17:25" x14ac:dyDescent="0.2">
      <c r="Q5996" s="76"/>
      <c r="S5996" s="76"/>
      <c r="T5996" s="76"/>
      <c r="U5996" s="76"/>
      <c r="V5996" s="76"/>
      <c r="X5996" s="91"/>
      <c r="Y5996" s="91"/>
    </row>
    <row r="5997" spans="17:25" x14ac:dyDescent="0.2">
      <c r="Q5997" s="76"/>
      <c r="S5997" s="76"/>
      <c r="T5997" s="76"/>
      <c r="U5997" s="76"/>
      <c r="V5997" s="76"/>
      <c r="X5997" s="91"/>
      <c r="Y5997" s="91"/>
    </row>
    <row r="5998" spans="17:25" x14ac:dyDescent="0.2">
      <c r="Q5998" s="76"/>
      <c r="S5998" s="76"/>
      <c r="T5998" s="76"/>
      <c r="U5998" s="76"/>
      <c r="V5998" s="76"/>
      <c r="X5998" s="91"/>
      <c r="Y5998" s="91"/>
    </row>
    <row r="5999" spans="17:25" x14ac:dyDescent="0.2">
      <c r="Q5999" s="76"/>
      <c r="S5999" s="76"/>
      <c r="T5999" s="76"/>
      <c r="U5999" s="76"/>
      <c r="V5999" s="76"/>
      <c r="X5999" s="91"/>
      <c r="Y5999" s="91"/>
    </row>
    <row r="6000" spans="17:25" x14ac:dyDescent="0.2">
      <c r="Q6000" s="76"/>
      <c r="S6000" s="76"/>
      <c r="T6000" s="76"/>
      <c r="U6000" s="76"/>
      <c r="V6000" s="76"/>
      <c r="X6000" s="91"/>
      <c r="Y6000" s="91"/>
    </row>
    <row r="6001" spans="17:25" x14ac:dyDescent="0.2">
      <c r="Q6001" s="76"/>
      <c r="S6001" s="76"/>
      <c r="T6001" s="76"/>
      <c r="U6001" s="76"/>
      <c r="V6001" s="76"/>
      <c r="X6001" s="91"/>
      <c r="Y6001" s="91"/>
    </row>
    <row r="6002" spans="17:25" x14ac:dyDescent="0.2">
      <c r="Q6002" s="76"/>
      <c r="S6002" s="76"/>
      <c r="T6002" s="76"/>
      <c r="U6002" s="76"/>
      <c r="V6002" s="76"/>
      <c r="X6002" s="91"/>
      <c r="Y6002" s="91"/>
    </row>
    <row r="6003" spans="17:25" x14ac:dyDescent="0.2">
      <c r="Q6003" s="76"/>
      <c r="S6003" s="76"/>
      <c r="T6003" s="76"/>
      <c r="U6003" s="76"/>
      <c r="V6003" s="76"/>
      <c r="X6003" s="91"/>
      <c r="Y6003" s="91"/>
    </row>
    <row r="6004" spans="17:25" x14ac:dyDescent="0.2">
      <c r="Q6004" s="76"/>
      <c r="S6004" s="76"/>
      <c r="T6004" s="76"/>
      <c r="U6004" s="76"/>
      <c r="V6004" s="76"/>
      <c r="X6004" s="91"/>
      <c r="Y6004" s="91"/>
    </row>
    <row r="6005" spans="17:25" x14ac:dyDescent="0.2">
      <c r="Q6005" s="76"/>
      <c r="S6005" s="76"/>
      <c r="T6005" s="76"/>
      <c r="U6005" s="76"/>
      <c r="V6005" s="76"/>
      <c r="X6005" s="91"/>
      <c r="Y6005" s="91"/>
    </row>
    <row r="6006" spans="17:25" x14ac:dyDescent="0.2">
      <c r="Q6006" s="76"/>
      <c r="S6006" s="76"/>
      <c r="T6006" s="76"/>
      <c r="U6006" s="76"/>
      <c r="V6006" s="76"/>
      <c r="X6006" s="91"/>
      <c r="Y6006" s="91"/>
    </row>
    <row r="6007" spans="17:25" x14ac:dyDescent="0.2">
      <c r="Q6007" s="76"/>
      <c r="S6007" s="76"/>
      <c r="T6007" s="76"/>
      <c r="U6007" s="76"/>
      <c r="V6007" s="76"/>
      <c r="X6007" s="91"/>
      <c r="Y6007" s="91"/>
    </row>
    <row r="6008" spans="17:25" x14ac:dyDescent="0.2">
      <c r="Q6008" s="76"/>
      <c r="S6008" s="76"/>
      <c r="T6008" s="76"/>
      <c r="U6008" s="76"/>
      <c r="V6008" s="76"/>
      <c r="X6008" s="91"/>
      <c r="Y6008" s="91"/>
    </row>
    <row r="6009" spans="17:25" x14ac:dyDescent="0.2">
      <c r="Q6009" s="76"/>
      <c r="S6009" s="76"/>
      <c r="T6009" s="76"/>
      <c r="U6009" s="76"/>
      <c r="V6009" s="76"/>
      <c r="X6009" s="91"/>
      <c r="Y6009" s="91"/>
    </row>
    <row r="6010" spans="17:25" x14ac:dyDescent="0.2">
      <c r="Q6010" s="76"/>
      <c r="S6010" s="76"/>
      <c r="T6010" s="76"/>
      <c r="U6010" s="76"/>
      <c r="V6010" s="76"/>
      <c r="X6010" s="91"/>
      <c r="Y6010" s="91"/>
    </row>
    <row r="6011" spans="17:25" x14ac:dyDescent="0.2">
      <c r="Q6011" s="76"/>
      <c r="S6011" s="76"/>
      <c r="T6011" s="76"/>
      <c r="U6011" s="76"/>
      <c r="V6011" s="76"/>
      <c r="X6011" s="91"/>
      <c r="Y6011" s="91"/>
    </row>
    <row r="6012" spans="17:25" x14ac:dyDescent="0.2">
      <c r="Q6012" s="76"/>
      <c r="S6012" s="76"/>
      <c r="T6012" s="76"/>
      <c r="U6012" s="76"/>
      <c r="V6012" s="76"/>
      <c r="X6012" s="91"/>
      <c r="Y6012" s="91"/>
    </row>
    <row r="6013" spans="17:25" x14ac:dyDescent="0.2">
      <c r="Q6013" s="76"/>
      <c r="S6013" s="76"/>
      <c r="T6013" s="76"/>
      <c r="U6013" s="76"/>
      <c r="V6013" s="76"/>
      <c r="X6013" s="91"/>
      <c r="Y6013" s="91"/>
    </row>
    <row r="6014" spans="17:25" x14ac:dyDescent="0.2">
      <c r="Q6014" s="76"/>
      <c r="S6014" s="76"/>
      <c r="T6014" s="76"/>
      <c r="U6014" s="76"/>
      <c r="V6014" s="76"/>
      <c r="X6014" s="91"/>
      <c r="Y6014" s="91"/>
    </row>
    <row r="6015" spans="17:25" x14ac:dyDescent="0.2">
      <c r="Q6015" s="76"/>
      <c r="S6015" s="76"/>
      <c r="T6015" s="76"/>
      <c r="U6015" s="76"/>
      <c r="V6015" s="76"/>
      <c r="X6015" s="91"/>
      <c r="Y6015" s="91"/>
    </row>
    <row r="6016" spans="17:25" x14ac:dyDescent="0.2">
      <c r="Q6016" s="76"/>
      <c r="S6016" s="76"/>
      <c r="T6016" s="76"/>
      <c r="U6016" s="76"/>
      <c r="V6016" s="76"/>
      <c r="X6016" s="91"/>
      <c r="Y6016" s="91"/>
    </row>
    <row r="6017" spans="17:25" x14ac:dyDescent="0.2">
      <c r="Q6017" s="76"/>
      <c r="S6017" s="76"/>
      <c r="T6017" s="76"/>
      <c r="U6017" s="76"/>
      <c r="V6017" s="76"/>
      <c r="X6017" s="91"/>
      <c r="Y6017" s="91"/>
    </row>
    <row r="6018" spans="17:25" x14ac:dyDescent="0.2">
      <c r="Q6018" s="76"/>
      <c r="S6018" s="76"/>
      <c r="T6018" s="76"/>
      <c r="U6018" s="76"/>
      <c r="V6018" s="76"/>
      <c r="X6018" s="91"/>
      <c r="Y6018" s="91"/>
    </row>
    <row r="6019" spans="17:25" x14ac:dyDescent="0.2">
      <c r="Q6019" s="76"/>
      <c r="S6019" s="76"/>
      <c r="T6019" s="76"/>
      <c r="U6019" s="76"/>
      <c r="V6019" s="76"/>
      <c r="X6019" s="91"/>
      <c r="Y6019" s="91"/>
    </row>
    <row r="6020" spans="17:25" x14ac:dyDescent="0.2">
      <c r="Q6020" s="76"/>
      <c r="S6020" s="76"/>
      <c r="T6020" s="76"/>
      <c r="U6020" s="76"/>
      <c r="V6020" s="76"/>
      <c r="X6020" s="91"/>
      <c r="Y6020" s="91"/>
    </row>
    <row r="6021" spans="17:25" x14ac:dyDescent="0.2">
      <c r="Q6021" s="76"/>
      <c r="S6021" s="76"/>
      <c r="T6021" s="76"/>
      <c r="U6021" s="76"/>
      <c r="V6021" s="76"/>
      <c r="X6021" s="91"/>
      <c r="Y6021" s="91"/>
    </row>
    <row r="6022" spans="17:25" x14ac:dyDescent="0.2">
      <c r="Q6022" s="76"/>
      <c r="S6022" s="76"/>
      <c r="T6022" s="76"/>
      <c r="U6022" s="76"/>
      <c r="V6022" s="76"/>
      <c r="X6022" s="91"/>
      <c r="Y6022" s="91"/>
    </row>
    <row r="6023" spans="17:25" x14ac:dyDescent="0.2">
      <c r="Q6023" s="76"/>
      <c r="S6023" s="76"/>
      <c r="T6023" s="76"/>
      <c r="U6023" s="76"/>
      <c r="V6023" s="76"/>
      <c r="X6023" s="91"/>
      <c r="Y6023" s="91"/>
    </row>
    <row r="6024" spans="17:25" x14ac:dyDescent="0.2">
      <c r="Q6024" s="76"/>
      <c r="S6024" s="76"/>
      <c r="T6024" s="76"/>
      <c r="U6024" s="76"/>
      <c r="V6024" s="76"/>
      <c r="X6024" s="91"/>
      <c r="Y6024" s="91"/>
    </row>
    <row r="6025" spans="17:25" x14ac:dyDescent="0.2">
      <c r="Q6025" s="76"/>
      <c r="S6025" s="76"/>
      <c r="T6025" s="76"/>
      <c r="U6025" s="76"/>
      <c r="V6025" s="76"/>
      <c r="X6025" s="91"/>
      <c r="Y6025" s="91"/>
    </row>
    <row r="6026" spans="17:25" x14ac:dyDescent="0.2">
      <c r="Q6026" s="76"/>
      <c r="S6026" s="76"/>
      <c r="T6026" s="76"/>
      <c r="U6026" s="76"/>
      <c r="V6026" s="76"/>
      <c r="X6026" s="91"/>
      <c r="Y6026" s="91"/>
    </row>
    <row r="6027" spans="17:25" x14ac:dyDescent="0.2">
      <c r="Q6027" s="76"/>
      <c r="S6027" s="76"/>
      <c r="T6027" s="76"/>
      <c r="U6027" s="76"/>
      <c r="V6027" s="76"/>
      <c r="X6027" s="91"/>
      <c r="Y6027" s="91"/>
    </row>
    <row r="6028" spans="17:25" x14ac:dyDescent="0.2">
      <c r="Q6028" s="76"/>
      <c r="S6028" s="76"/>
      <c r="T6028" s="76"/>
      <c r="U6028" s="76"/>
      <c r="V6028" s="76"/>
      <c r="X6028" s="91"/>
      <c r="Y6028" s="91"/>
    </row>
    <row r="6029" spans="17:25" x14ac:dyDescent="0.2">
      <c r="Q6029" s="76"/>
      <c r="S6029" s="76"/>
      <c r="T6029" s="76"/>
      <c r="U6029" s="76"/>
      <c r="V6029" s="76"/>
      <c r="X6029" s="91"/>
      <c r="Y6029" s="91"/>
    </row>
    <row r="6030" spans="17:25" x14ac:dyDescent="0.2">
      <c r="Q6030" s="76"/>
      <c r="S6030" s="76"/>
      <c r="T6030" s="76"/>
      <c r="U6030" s="76"/>
      <c r="V6030" s="76"/>
      <c r="X6030" s="91"/>
      <c r="Y6030" s="91"/>
    </row>
    <row r="6031" spans="17:25" x14ac:dyDescent="0.2">
      <c r="Q6031" s="76"/>
      <c r="S6031" s="76"/>
      <c r="T6031" s="76"/>
      <c r="U6031" s="76"/>
      <c r="V6031" s="76"/>
      <c r="X6031" s="91"/>
      <c r="Y6031" s="91"/>
    </row>
    <row r="6032" spans="17:25" x14ac:dyDescent="0.2">
      <c r="Q6032" s="76"/>
      <c r="S6032" s="76"/>
      <c r="T6032" s="76"/>
      <c r="U6032" s="76"/>
      <c r="V6032" s="76"/>
      <c r="X6032" s="91"/>
      <c r="Y6032" s="91"/>
    </row>
    <row r="6033" spans="17:25" x14ac:dyDescent="0.2">
      <c r="Q6033" s="76"/>
      <c r="S6033" s="76"/>
      <c r="T6033" s="76"/>
      <c r="U6033" s="76"/>
      <c r="V6033" s="76"/>
      <c r="X6033" s="91"/>
      <c r="Y6033" s="91"/>
    </row>
    <row r="6034" spans="17:25" x14ac:dyDescent="0.2">
      <c r="Q6034" s="76"/>
      <c r="S6034" s="76"/>
      <c r="T6034" s="76"/>
      <c r="U6034" s="76"/>
      <c r="V6034" s="76"/>
      <c r="X6034" s="91"/>
      <c r="Y6034" s="91"/>
    </row>
    <row r="6035" spans="17:25" x14ac:dyDescent="0.2">
      <c r="Q6035" s="76"/>
      <c r="S6035" s="76"/>
      <c r="T6035" s="76"/>
      <c r="U6035" s="76"/>
      <c r="V6035" s="76"/>
      <c r="X6035" s="91"/>
      <c r="Y6035" s="91"/>
    </row>
    <row r="6036" spans="17:25" x14ac:dyDescent="0.2">
      <c r="Q6036" s="76"/>
      <c r="S6036" s="76"/>
      <c r="T6036" s="76"/>
      <c r="U6036" s="76"/>
      <c r="V6036" s="76"/>
      <c r="X6036" s="91"/>
      <c r="Y6036" s="91"/>
    </row>
    <row r="6037" spans="17:25" x14ac:dyDescent="0.2">
      <c r="Q6037" s="76"/>
      <c r="S6037" s="76"/>
      <c r="T6037" s="76"/>
      <c r="U6037" s="76"/>
      <c r="V6037" s="76"/>
      <c r="X6037" s="91"/>
      <c r="Y6037" s="91"/>
    </row>
    <row r="6038" spans="17:25" x14ac:dyDescent="0.2">
      <c r="Q6038" s="76"/>
      <c r="S6038" s="76"/>
      <c r="T6038" s="76"/>
      <c r="U6038" s="76"/>
      <c r="V6038" s="76"/>
      <c r="X6038" s="91"/>
      <c r="Y6038" s="91"/>
    </row>
    <row r="6039" spans="17:25" x14ac:dyDescent="0.2">
      <c r="Q6039" s="76"/>
      <c r="S6039" s="76"/>
      <c r="T6039" s="76"/>
      <c r="U6039" s="76"/>
      <c r="V6039" s="76"/>
      <c r="X6039" s="91"/>
      <c r="Y6039" s="91"/>
    </row>
    <row r="6040" spans="17:25" x14ac:dyDescent="0.2">
      <c r="Q6040" s="76"/>
      <c r="S6040" s="76"/>
      <c r="T6040" s="76"/>
      <c r="U6040" s="76"/>
      <c r="V6040" s="76"/>
      <c r="X6040" s="91"/>
      <c r="Y6040" s="91"/>
    </row>
    <row r="6041" spans="17:25" x14ac:dyDescent="0.2">
      <c r="Q6041" s="76"/>
      <c r="S6041" s="76"/>
      <c r="T6041" s="76"/>
      <c r="U6041" s="76"/>
      <c r="V6041" s="76"/>
      <c r="X6041" s="91"/>
      <c r="Y6041" s="91"/>
    </row>
    <row r="6042" spans="17:25" x14ac:dyDescent="0.2">
      <c r="Q6042" s="76"/>
      <c r="S6042" s="76"/>
      <c r="T6042" s="76"/>
      <c r="U6042" s="76"/>
      <c r="V6042" s="76"/>
      <c r="X6042" s="91"/>
      <c r="Y6042" s="91"/>
    </row>
    <row r="6043" spans="17:25" x14ac:dyDescent="0.2">
      <c r="Q6043" s="76"/>
      <c r="S6043" s="76"/>
      <c r="T6043" s="76"/>
      <c r="U6043" s="76"/>
      <c r="V6043" s="76"/>
      <c r="X6043" s="91"/>
      <c r="Y6043" s="91"/>
    </row>
    <row r="6044" spans="17:25" x14ac:dyDescent="0.2">
      <c r="Q6044" s="76"/>
      <c r="S6044" s="76"/>
      <c r="T6044" s="76"/>
      <c r="U6044" s="76"/>
      <c r="V6044" s="76"/>
      <c r="X6044" s="91"/>
      <c r="Y6044" s="91"/>
    </row>
    <row r="6045" spans="17:25" x14ac:dyDescent="0.2">
      <c r="Q6045" s="76"/>
      <c r="S6045" s="76"/>
      <c r="T6045" s="76"/>
      <c r="U6045" s="76"/>
      <c r="V6045" s="76"/>
      <c r="X6045" s="91"/>
      <c r="Y6045" s="91"/>
    </row>
    <row r="6046" spans="17:25" x14ac:dyDescent="0.2">
      <c r="Q6046" s="76"/>
      <c r="S6046" s="76"/>
      <c r="T6046" s="76"/>
      <c r="U6046" s="76"/>
      <c r="V6046" s="76"/>
      <c r="X6046" s="91"/>
      <c r="Y6046" s="91"/>
    </row>
    <row r="6047" spans="17:25" x14ac:dyDescent="0.2">
      <c r="Q6047" s="76"/>
      <c r="S6047" s="76"/>
      <c r="T6047" s="76"/>
      <c r="U6047" s="76"/>
      <c r="V6047" s="76"/>
      <c r="X6047" s="91"/>
      <c r="Y6047" s="91"/>
    </row>
    <row r="6048" spans="17:25" x14ac:dyDescent="0.2">
      <c r="Q6048" s="76"/>
      <c r="S6048" s="76"/>
      <c r="T6048" s="76"/>
      <c r="U6048" s="76"/>
      <c r="V6048" s="76"/>
      <c r="X6048" s="91"/>
      <c r="Y6048" s="91"/>
    </row>
    <row r="6049" spans="17:25" x14ac:dyDescent="0.2">
      <c r="Q6049" s="76"/>
      <c r="S6049" s="76"/>
      <c r="T6049" s="76"/>
      <c r="U6049" s="76"/>
      <c r="V6049" s="76"/>
      <c r="X6049" s="91"/>
      <c r="Y6049" s="91"/>
    </row>
    <row r="6050" spans="17:25" x14ac:dyDescent="0.2">
      <c r="Q6050" s="76"/>
      <c r="S6050" s="76"/>
      <c r="T6050" s="76"/>
      <c r="U6050" s="76"/>
      <c r="V6050" s="76"/>
      <c r="X6050" s="91"/>
      <c r="Y6050" s="91"/>
    </row>
    <row r="6051" spans="17:25" x14ac:dyDescent="0.2">
      <c r="Q6051" s="76"/>
      <c r="S6051" s="76"/>
      <c r="T6051" s="76"/>
      <c r="U6051" s="76"/>
      <c r="V6051" s="76"/>
      <c r="X6051" s="91"/>
      <c r="Y6051" s="91"/>
    </row>
    <row r="6052" spans="17:25" x14ac:dyDescent="0.2">
      <c r="Q6052" s="76"/>
      <c r="S6052" s="76"/>
      <c r="T6052" s="76"/>
      <c r="U6052" s="76"/>
      <c r="V6052" s="76"/>
      <c r="X6052" s="91"/>
      <c r="Y6052" s="91"/>
    </row>
    <row r="6053" spans="17:25" x14ac:dyDescent="0.2">
      <c r="Q6053" s="76"/>
      <c r="S6053" s="76"/>
      <c r="T6053" s="76"/>
      <c r="U6053" s="76"/>
      <c r="V6053" s="76"/>
      <c r="X6053" s="91"/>
      <c r="Y6053" s="91"/>
    </row>
    <row r="6054" spans="17:25" x14ac:dyDescent="0.2">
      <c r="Q6054" s="76"/>
      <c r="S6054" s="76"/>
      <c r="T6054" s="76"/>
      <c r="U6054" s="76"/>
      <c r="V6054" s="76"/>
      <c r="X6054" s="91"/>
      <c r="Y6054" s="91"/>
    </row>
    <row r="6055" spans="17:25" x14ac:dyDescent="0.2">
      <c r="Q6055" s="76"/>
      <c r="S6055" s="76"/>
      <c r="T6055" s="76"/>
      <c r="U6055" s="76"/>
      <c r="V6055" s="76"/>
      <c r="X6055" s="91"/>
      <c r="Y6055" s="91"/>
    </row>
    <row r="6056" spans="17:25" x14ac:dyDescent="0.2">
      <c r="Q6056" s="76"/>
      <c r="S6056" s="76"/>
      <c r="T6056" s="76"/>
      <c r="U6056" s="76"/>
      <c r="V6056" s="76"/>
      <c r="X6056" s="91"/>
      <c r="Y6056" s="91"/>
    </row>
    <row r="6057" spans="17:25" x14ac:dyDescent="0.2">
      <c r="Q6057" s="76"/>
      <c r="S6057" s="76"/>
      <c r="T6057" s="76"/>
      <c r="U6057" s="76"/>
      <c r="V6057" s="76"/>
      <c r="X6057" s="91"/>
      <c r="Y6057" s="91"/>
    </row>
    <row r="6058" spans="17:25" x14ac:dyDescent="0.2">
      <c r="Q6058" s="76"/>
      <c r="S6058" s="76"/>
      <c r="T6058" s="76"/>
      <c r="U6058" s="76"/>
      <c r="V6058" s="76"/>
      <c r="X6058" s="91"/>
      <c r="Y6058" s="91"/>
    </row>
    <row r="6059" spans="17:25" x14ac:dyDescent="0.2">
      <c r="Q6059" s="76"/>
      <c r="S6059" s="76"/>
      <c r="T6059" s="76"/>
      <c r="U6059" s="76"/>
      <c r="V6059" s="76"/>
      <c r="X6059" s="91"/>
      <c r="Y6059" s="91"/>
    </row>
    <row r="6060" spans="17:25" x14ac:dyDescent="0.2">
      <c r="Q6060" s="76"/>
      <c r="S6060" s="76"/>
      <c r="T6060" s="76"/>
      <c r="U6060" s="76"/>
      <c r="V6060" s="76"/>
      <c r="X6060" s="91"/>
      <c r="Y6060" s="91"/>
    </row>
    <row r="6061" spans="17:25" x14ac:dyDescent="0.2">
      <c r="Q6061" s="76"/>
      <c r="S6061" s="76"/>
      <c r="T6061" s="76"/>
      <c r="U6061" s="76"/>
      <c r="V6061" s="76"/>
      <c r="X6061" s="91"/>
      <c r="Y6061" s="91"/>
    </row>
    <row r="6062" spans="17:25" x14ac:dyDescent="0.2">
      <c r="Q6062" s="76"/>
      <c r="S6062" s="76"/>
      <c r="T6062" s="76"/>
      <c r="U6062" s="76"/>
      <c r="V6062" s="76"/>
      <c r="X6062" s="91"/>
      <c r="Y6062" s="91"/>
    </row>
    <row r="6063" spans="17:25" x14ac:dyDescent="0.2">
      <c r="Q6063" s="76"/>
      <c r="S6063" s="76"/>
      <c r="T6063" s="76"/>
      <c r="U6063" s="76"/>
      <c r="V6063" s="76"/>
      <c r="X6063" s="91"/>
      <c r="Y6063" s="91"/>
    </row>
    <row r="6064" spans="17:25" x14ac:dyDescent="0.2">
      <c r="Q6064" s="76"/>
      <c r="S6064" s="76"/>
      <c r="T6064" s="76"/>
      <c r="U6064" s="76"/>
      <c r="V6064" s="76"/>
      <c r="X6064" s="91"/>
      <c r="Y6064" s="91"/>
    </row>
    <row r="6065" spans="17:25" x14ac:dyDescent="0.2">
      <c r="Q6065" s="76"/>
      <c r="S6065" s="76"/>
      <c r="T6065" s="76"/>
      <c r="U6065" s="76"/>
      <c r="V6065" s="76"/>
      <c r="X6065" s="91"/>
      <c r="Y6065" s="91"/>
    </row>
    <row r="6066" spans="17:25" x14ac:dyDescent="0.2">
      <c r="Q6066" s="76"/>
      <c r="S6066" s="76"/>
      <c r="T6066" s="76"/>
      <c r="U6066" s="76"/>
      <c r="V6066" s="76"/>
      <c r="X6066" s="91"/>
      <c r="Y6066" s="91"/>
    </row>
    <row r="6067" spans="17:25" x14ac:dyDescent="0.2">
      <c r="Q6067" s="76"/>
      <c r="S6067" s="76"/>
      <c r="T6067" s="76"/>
      <c r="U6067" s="76"/>
      <c r="V6067" s="76"/>
      <c r="X6067" s="91"/>
      <c r="Y6067" s="91"/>
    </row>
    <row r="6068" spans="17:25" x14ac:dyDescent="0.2">
      <c r="Q6068" s="76"/>
      <c r="S6068" s="76"/>
      <c r="T6068" s="76"/>
      <c r="U6068" s="76"/>
      <c r="V6068" s="76"/>
      <c r="X6068" s="91"/>
      <c r="Y6068" s="91"/>
    </row>
    <row r="6069" spans="17:25" x14ac:dyDescent="0.2">
      <c r="Q6069" s="76"/>
      <c r="S6069" s="76"/>
      <c r="T6069" s="76"/>
      <c r="U6069" s="76"/>
      <c r="V6069" s="76"/>
      <c r="X6069" s="91"/>
      <c r="Y6069" s="91"/>
    </row>
    <row r="6070" spans="17:25" x14ac:dyDescent="0.2">
      <c r="Q6070" s="76"/>
      <c r="S6070" s="76"/>
      <c r="T6070" s="76"/>
      <c r="U6070" s="76"/>
      <c r="V6070" s="76"/>
      <c r="X6070" s="91"/>
      <c r="Y6070" s="91"/>
    </row>
    <row r="6071" spans="17:25" x14ac:dyDescent="0.2">
      <c r="Q6071" s="76"/>
      <c r="S6071" s="76"/>
      <c r="T6071" s="76"/>
      <c r="U6071" s="76"/>
      <c r="V6071" s="76"/>
      <c r="X6071" s="91"/>
      <c r="Y6071" s="91"/>
    </row>
    <row r="6072" spans="17:25" x14ac:dyDescent="0.2">
      <c r="Q6072" s="76"/>
      <c r="S6072" s="76"/>
      <c r="T6072" s="76"/>
      <c r="U6072" s="76"/>
      <c r="V6072" s="76"/>
      <c r="X6072" s="91"/>
      <c r="Y6072" s="91"/>
    </row>
    <row r="6073" spans="17:25" x14ac:dyDescent="0.2">
      <c r="Q6073" s="76"/>
      <c r="S6073" s="76"/>
      <c r="T6073" s="76"/>
      <c r="U6073" s="76"/>
      <c r="V6073" s="76"/>
      <c r="X6073" s="91"/>
      <c r="Y6073" s="91"/>
    </row>
    <row r="6074" spans="17:25" x14ac:dyDescent="0.2">
      <c r="Q6074" s="76"/>
      <c r="S6074" s="76"/>
      <c r="T6074" s="76"/>
      <c r="U6074" s="76"/>
      <c r="V6074" s="76"/>
      <c r="X6074" s="91"/>
      <c r="Y6074" s="91"/>
    </row>
    <row r="6075" spans="17:25" x14ac:dyDescent="0.2">
      <c r="Q6075" s="76"/>
      <c r="S6075" s="76"/>
      <c r="T6075" s="76"/>
      <c r="U6075" s="76"/>
      <c r="V6075" s="76"/>
      <c r="X6075" s="91"/>
      <c r="Y6075" s="91"/>
    </row>
    <row r="6076" spans="17:25" x14ac:dyDescent="0.2">
      <c r="Q6076" s="76"/>
      <c r="S6076" s="76"/>
      <c r="T6076" s="76"/>
      <c r="U6076" s="76"/>
      <c r="V6076" s="76"/>
      <c r="X6076" s="91"/>
      <c r="Y6076" s="91"/>
    </row>
    <row r="6077" spans="17:25" x14ac:dyDescent="0.2">
      <c r="Q6077" s="76"/>
      <c r="S6077" s="76"/>
      <c r="T6077" s="76"/>
      <c r="U6077" s="76"/>
      <c r="V6077" s="76"/>
      <c r="X6077" s="91"/>
      <c r="Y6077" s="91"/>
    </row>
    <row r="6078" spans="17:25" x14ac:dyDescent="0.2">
      <c r="Q6078" s="76"/>
      <c r="S6078" s="76"/>
      <c r="T6078" s="76"/>
      <c r="U6078" s="76"/>
      <c r="V6078" s="76"/>
      <c r="X6078" s="91"/>
      <c r="Y6078" s="91"/>
    </row>
    <row r="6079" spans="17:25" x14ac:dyDescent="0.2">
      <c r="Q6079" s="76"/>
      <c r="S6079" s="76"/>
      <c r="T6079" s="76"/>
      <c r="U6079" s="76"/>
      <c r="V6079" s="76"/>
      <c r="X6079" s="91"/>
      <c r="Y6079" s="91"/>
    </row>
    <row r="6080" spans="17:25" x14ac:dyDescent="0.2">
      <c r="Q6080" s="76"/>
      <c r="S6080" s="76"/>
      <c r="T6080" s="76"/>
      <c r="U6080" s="76"/>
      <c r="V6080" s="76"/>
      <c r="X6080" s="91"/>
      <c r="Y6080" s="91"/>
    </row>
    <row r="6081" spans="17:25" x14ac:dyDescent="0.2">
      <c r="Q6081" s="76"/>
      <c r="S6081" s="76"/>
      <c r="T6081" s="76"/>
      <c r="U6081" s="76"/>
      <c r="V6081" s="76"/>
      <c r="X6081" s="91"/>
      <c r="Y6081" s="91"/>
    </row>
    <row r="6082" spans="17:25" x14ac:dyDescent="0.2">
      <c r="Q6082" s="76"/>
      <c r="S6082" s="76"/>
      <c r="T6082" s="76"/>
      <c r="U6082" s="76"/>
      <c r="V6082" s="76"/>
      <c r="X6082" s="91"/>
      <c r="Y6082" s="91"/>
    </row>
    <row r="6083" spans="17:25" x14ac:dyDescent="0.2">
      <c r="Q6083" s="76"/>
      <c r="S6083" s="76"/>
      <c r="T6083" s="76"/>
      <c r="U6083" s="76"/>
      <c r="V6083" s="76"/>
      <c r="X6083" s="91"/>
      <c r="Y6083" s="91"/>
    </row>
    <row r="6084" spans="17:25" x14ac:dyDescent="0.2">
      <c r="Q6084" s="76"/>
      <c r="S6084" s="76"/>
      <c r="T6084" s="76"/>
      <c r="U6084" s="76"/>
      <c r="V6084" s="76"/>
      <c r="X6084" s="91"/>
      <c r="Y6084" s="91"/>
    </row>
    <row r="6085" spans="17:25" x14ac:dyDescent="0.2">
      <c r="Q6085" s="76"/>
      <c r="S6085" s="76"/>
      <c r="T6085" s="76"/>
      <c r="U6085" s="76"/>
      <c r="V6085" s="76"/>
      <c r="X6085" s="91"/>
      <c r="Y6085" s="91"/>
    </row>
    <row r="6086" spans="17:25" x14ac:dyDescent="0.2">
      <c r="Q6086" s="76"/>
      <c r="S6086" s="76"/>
      <c r="T6086" s="76"/>
      <c r="U6086" s="76"/>
      <c r="V6086" s="76"/>
      <c r="X6086" s="91"/>
      <c r="Y6086" s="91"/>
    </row>
    <row r="6087" spans="17:25" x14ac:dyDescent="0.2">
      <c r="Q6087" s="76"/>
      <c r="S6087" s="76"/>
      <c r="T6087" s="76"/>
      <c r="U6087" s="76"/>
      <c r="V6087" s="76"/>
      <c r="X6087" s="91"/>
      <c r="Y6087" s="91"/>
    </row>
    <row r="6088" spans="17:25" x14ac:dyDescent="0.2">
      <c r="Q6088" s="76"/>
      <c r="S6088" s="76"/>
      <c r="T6088" s="76"/>
      <c r="U6088" s="76"/>
      <c r="V6088" s="76"/>
      <c r="X6088" s="91"/>
      <c r="Y6088" s="91"/>
    </row>
    <row r="6089" spans="17:25" x14ac:dyDescent="0.2">
      <c r="Q6089" s="76"/>
      <c r="S6089" s="76"/>
      <c r="T6089" s="76"/>
      <c r="U6089" s="76"/>
      <c r="V6089" s="76"/>
      <c r="X6089" s="91"/>
      <c r="Y6089" s="91"/>
    </row>
    <row r="6090" spans="17:25" x14ac:dyDescent="0.2">
      <c r="Q6090" s="76"/>
      <c r="S6090" s="76"/>
      <c r="T6090" s="76"/>
      <c r="U6090" s="76"/>
      <c r="V6090" s="76"/>
      <c r="X6090" s="91"/>
      <c r="Y6090" s="91"/>
    </row>
    <row r="6091" spans="17:25" x14ac:dyDescent="0.2">
      <c r="Q6091" s="76"/>
      <c r="S6091" s="76"/>
      <c r="T6091" s="76"/>
      <c r="U6091" s="76"/>
      <c r="V6091" s="76"/>
      <c r="X6091" s="91"/>
      <c r="Y6091" s="91"/>
    </row>
    <row r="6092" spans="17:25" x14ac:dyDescent="0.2">
      <c r="Q6092" s="76"/>
      <c r="S6092" s="76"/>
      <c r="T6092" s="76"/>
      <c r="U6092" s="76"/>
      <c r="V6092" s="76"/>
      <c r="X6092" s="91"/>
      <c r="Y6092" s="91"/>
    </row>
    <row r="6093" spans="17:25" x14ac:dyDescent="0.2">
      <c r="Q6093" s="76"/>
      <c r="S6093" s="76"/>
      <c r="T6093" s="76"/>
      <c r="U6093" s="76"/>
      <c r="V6093" s="76"/>
      <c r="X6093" s="91"/>
      <c r="Y6093" s="91"/>
    </row>
    <row r="6094" spans="17:25" x14ac:dyDescent="0.2">
      <c r="Q6094" s="76"/>
      <c r="S6094" s="76"/>
      <c r="T6094" s="76"/>
      <c r="U6094" s="76"/>
      <c r="V6094" s="76"/>
      <c r="X6094" s="91"/>
      <c r="Y6094" s="91"/>
    </row>
    <row r="6095" spans="17:25" x14ac:dyDescent="0.2">
      <c r="Q6095" s="76"/>
      <c r="S6095" s="76"/>
      <c r="T6095" s="76"/>
      <c r="U6095" s="76"/>
      <c r="V6095" s="76"/>
      <c r="X6095" s="91"/>
      <c r="Y6095" s="91"/>
    </row>
    <row r="6096" spans="17:25" x14ac:dyDescent="0.2">
      <c r="Q6096" s="76"/>
      <c r="S6096" s="76"/>
      <c r="T6096" s="76"/>
      <c r="U6096" s="76"/>
      <c r="V6096" s="76"/>
      <c r="X6096" s="91"/>
      <c r="Y6096" s="91"/>
    </row>
    <row r="6097" spans="17:25" x14ac:dyDescent="0.2">
      <c r="Q6097" s="76"/>
      <c r="S6097" s="76"/>
      <c r="T6097" s="76"/>
      <c r="U6097" s="76"/>
      <c r="V6097" s="76"/>
      <c r="X6097" s="91"/>
      <c r="Y6097" s="91"/>
    </row>
    <row r="6098" spans="17:25" x14ac:dyDescent="0.2">
      <c r="Q6098" s="76"/>
      <c r="S6098" s="76"/>
      <c r="T6098" s="76"/>
      <c r="U6098" s="76"/>
      <c r="V6098" s="76"/>
      <c r="X6098" s="91"/>
      <c r="Y6098" s="91"/>
    </row>
    <row r="6099" spans="17:25" x14ac:dyDescent="0.2">
      <c r="Q6099" s="76"/>
      <c r="S6099" s="76"/>
      <c r="T6099" s="76"/>
      <c r="U6099" s="76"/>
      <c r="V6099" s="76"/>
      <c r="X6099" s="91"/>
      <c r="Y6099" s="91"/>
    </row>
    <row r="6100" spans="17:25" x14ac:dyDescent="0.2">
      <c r="Q6100" s="76"/>
      <c r="S6100" s="76"/>
      <c r="T6100" s="76"/>
      <c r="U6100" s="76"/>
      <c r="V6100" s="76"/>
      <c r="X6100" s="91"/>
      <c r="Y6100" s="91"/>
    </row>
    <row r="6101" spans="17:25" x14ac:dyDescent="0.2">
      <c r="Q6101" s="76"/>
      <c r="S6101" s="76"/>
      <c r="T6101" s="76"/>
      <c r="U6101" s="76"/>
      <c r="V6101" s="76"/>
      <c r="X6101" s="91"/>
      <c r="Y6101" s="91"/>
    </row>
    <row r="6102" spans="17:25" x14ac:dyDescent="0.2">
      <c r="Q6102" s="76"/>
      <c r="S6102" s="76"/>
      <c r="T6102" s="76"/>
      <c r="U6102" s="76"/>
      <c r="V6102" s="76"/>
      <c r="X6102" s="91"/>
      <c r="Y6102" s="91"/>
    </row>
    <row r="6103" spans="17:25" x14ac:dyDescent="0.2">
      <c r="Q6103" s="76"/>
      <c r="S6103" s="76"/>
      <c r="T6103" s="76"/>
      <c r="U6103" s="76"/>
      <c r="V6103" s="76"/>
      <c r="X6103" s="91"/>
      <c r="Y6103" s="91"/>
    </row>
    <row r="6104" spans="17:25" x14ac:dyDescent="0.2">
      <c r="Q6104" s="76"/>
      <c r="S6104" s="76"/>
      <c r="T6104" s="76"/>
      <c r="U6104" s="76"/>
      <c r="V6104" s="76"/>
      <c r="X6104" s="91"/>
      <c r="Y6104" s="91"/>
    </row>
    <row r="6105" spans="17:25" x14ac:dyDescent="0.2">
      <c r="Q6105" s="76"/>
      <c r="S6105" s="76"/>
      <c r="T6105" s="76"/>
      <c r="U6105" s="76"/>
      <c r="V6105" s="76"/>
      <c r="X6105" s="91"/>
      <c r="Y6105" s="91"/>
    </row>
    <row r="6106" spans="17:25" x14ac:dyDescent="0.2">
      <c r="Q6106" s="76"/>
      <c r="S6106" s="76"/>
      <c r="T6106" s="76"/>
      <c r="U6106" s="76"/>
      <c r="V6106" s="76"/>
      <c r="X6106" s="91"/>
      <c r="Y6106" s="91"/>
    </row>
    <row r="6107" spans="17:25" x14ac:dyDescent="0.2">
      <c r="Q6107" s="76"/>
      <c r="S6107" s="76"/>
      <c r="T6107" s="76"/>
      <c r="U6107" s="76"/>
      <c r="V6107" s="76"/>
      <c r="X6107" s="91"/>
      <c r="Y6107" s="91"/>
    </row>
    <row r="6108" spans="17:25" x14ac:dyDescent="0.2">
      <c r="Q6108" s="76"/>
      <c r="S6108" s="76"/>
      <c r="T6108" s="76"/>
      <c r="U6108" s="76"/>
      <c r="V6108" s="76"/>
      <c r="X6108" s="91"/>
      <c r="Y6108" s="91"/>
    </row>
    <row r="6109" spans="17:25" x14ac:dyDescent="0.2">
      <c r="Q6109" s="76"/>
      <c r="S6109" s="76"/>
      <c r="T6109" s="76"/>
      <c r="U6109" s="76"/>
      <c r="V6109" s="76"/>
      <c r="X6109" s="91"/>
      <c r="Y6109" s="91"/>
    </row>
    <row r="6110" spans="17:25" x14ac:dyDescent="0.2">
      <c r="Q6110" s="76"/>
      <c r="S6110" s="76"/>
      <c r="T6110" s="76"/>
      <c r="U6110" s="76"/>
      <c r="V6110" s="76"/>
      <c r="X6110" s="91"/>
      <c r="Y6110" s="91"/>
    </row>
    <row r="6111" spans="17:25" x14ac:dyDescent="0.2">
      <c r="Q6111" s="76"/>
      <c r="S6111" s="76"/>
      <c r="T6111" s="76"/>
      <c r="U6111" s="76"/>
      <c r="V6111" s="76"/>
      <c r="X6111" s="91"/>
      <c r="Y6111" s="91"/>
    </row>
    <row r="6112" spans="17:25" x14ac:dyDescent="0.2">
      <c r="Q6112" s="76"/>
      <c r="S6112" s="76"/>
      <c r="T6112" s="76"/>
      <c r="U6112" s="76"/>
      <c r="V6112" s="76"/>
      <c r="X6112" s="91"/>
      <c r="Y6112" s="91"/>
    </row>
    <row r="6113" spans="17:25" x14ac:dyDescent="0.2">
      <c r="Q6113" s="76"/>
      <c r="S6113" s="76"/>
      <c r="T6113" s="76"/>
      <c r="U6113" s="76"/>
      <c r="V6113" s="76"/>
      <c r="X6113" s="91"/>
      <c r="Y6113" s="91"/>
    </row>
    <row r="6114" spans="17:25" x14ac:dyDescent="0.2">
      <c r="Q6114" s="76"/>
      <c r="S6114" s="76"/>
      <c r="T6114" s="76"/>
      <c r="U6114" s="76"/>
      <c r="V6114" s="76"/>
      <c r="X6114" s="91"/>
      <c r="Y6114" s="91"/>
    </row>
    <row r="6115" spans="17:25" x14ac:dyDescent="0.2">
      <c r="Q6115" s="76"/>
      <c r="S6115" s="76"/>
      <c r="T6115" s="76"/>
      <c r="U6115" s="76"/>
      <c r="V6115" s="76"/>
      <c r="X6115" s="91"/>
      <c r="Y6115" s="91"/>
    </row>
    <row r="6116" spans="17:25" x14ac:dyDescent="0.2">
      <c r="Q6116" s="76"/>
      <c r="S6116" s="76"/>
      <c r="T6116" s="76"/>
      <c r="U6116" s="76"/>
      <c r="V6116" s="76"/>
      <c r="X6116" s="91"/>
      <c r="Y6116" s="91"/>
    </row>
    <row r="6117" spans="17:25" x14ac:dyDescent="0.2">
      <c r="Q6117" s="76"/>
      <c r="S6117" s="76"/>
      <c r="T6117" s="76"/>
      <c r="U6117" s="76"/>
      <c r="V6117" s="76"/>
      <c r="X6117" s="91"/>
      <c r="Y6117" s="91"/>
    </row>
    <row r="6118" spans="17:25" x14ac:dyDescent="0.2">
      <c r="Q6118" s="76"/>
      <c r="S6118" s="76"/>
      <c r="T6118" s="76"/>
      <c r="U6118" s="76"/>
      <c r="V6118" s="76"/>
      <c r="X6118" s="91"/>
      <c r="Y6118" s="91"/>
    </row>
    <row r="6119" spans="17:25" x14ac:dyDescent="0.2">
      <c r="Q6119" s="76"/>
      <c r="S6119" s="76"/>
      <c r="T6119" s="76"/>
      <c r="U6119" s="76"/>
      <c r="V6119" s="76"/>
      <c r="X6119" s="91"/>
      <c r="Y6119" s="91"/>
    </row>
    <row r="6120" spans="17:25" x14ac:dyDescent="0.2">
      <c r="Q6120" s="76"/>
      <c r="S6120" s="76"/>
      <c r="T6120" s="76"/>
      <c r="U6120" s="76"/>
      <c r="V6120" s="76"/>
      <c r="X6120" s="91"/>
      <c r="Y6120" s="91"/>
    </row>
    <row r="6121" spans="17:25" x14ac:dyDescent="0.2">
      <c r="Q6121" s="76"/>
      <c r="S6121" s="76"/>
      <c r="T6121" s="76"/>
      <c r="U6121" s="76"/>
      <c r="V6121" s="76"/>
      <c r="X6121" s="91"/>
      <c r="Y6121" s="91"/>
    </row>
    <row r="6122" spans="17:25" x14ac:dyDescent="0.2">
      <c r="Q6122" s="76"/>
      <c r="S6122" s="76"/>
      <c r="T6122" s="76"/>
      <c r="U6122" s="76"/>
      <c r="V6122" s="76"/>
      <c r="X6122" s="91"/>
      <c r="Y6122" s="91"/>
    </row>
    <row r="6123" spans="17:25" x14ac:dyDescent="0.2">
      <c r="Q6123" s="76"/>
      <c r="S6123" s="76"/>
      <c r="T6123" s="76"/>
      <c r="U6123" s="76"/>
      <c r="V6123" s="76"/>
      <c r="X6123" s="91"/>
      <c r="Y6123" s="91"/>
    </row>
    <row r="6124" spans="17:25" x14ac:dyDescent="0.2">
      <c r="Q6124" s="76"/>
      <c r="S6124" s="76"/>
      <c r="T6124" s="76"/>
      <c r="U6124" s="76"/>
      <c r="V6124" s="76"/>
      <c r="X6124" s="91"/>
      <c r="Y6124" s="91"/>
    </row>
    <row r="6125" spans="17:25" x14ac:dyDescent="0.2">
      <c r="Q6125" s="76"/>
      <c r="S6125" s="76"/>
      <c r="T6125" s="76"/>
      <c r="U6125" s="76"/>
      <c r="V6125" s="76"/>
      <c r="X6125" s="91"/>
      <c r="Y6125" s="91"/>
    </row>
    <row r="6126" spans="17:25" x14ac:dyDescent="0.2">
      <c r="Q6126" s="76"/>
      <c r="S6126" s="76"/>
      <c r="T6126" s="76"/>
      <c r="U6126" s="76"/>
      <c r="V6126" s="76"/>
      <c r="X6126" s="91"/>
      <c r="Y6126" s="91"/>
    </row>
    <row r="6127" spans="17:25" x14ac:dyDescent="0.2">
      <c r="Q6127" s="76"/>
      <c r="S6127" s="76"/>
      <c r="T6127" s="76"/>
      <c r="U6127" s="76"/>
      <c r="V6127" s="76"/>
      <c r="X6127" s="91"/>
      <c r="Y6127" s="91"/>
    </row>
    <row r="6128" spans="17:25" x14ac:dyDescent="0.2">
      <c r="Q6128" s="76"/>
      <c r="S6128" s="76"/>
      <c r="T6128" s="76"/>
      <c r="U6128" s="76"/>
      <c r="V6128" s="76"/>
      <c r="X6128" s="91"/>
      <c r="Y6128" s="91"/>
    </row>
    <row r="6129" spans="17:25" x14ac:dyDescent="0.2">
      <c r="Q6129" s="76"/>
      <c r="S6129" s="76"/>
      <c r="T6129" s="76"/>
      <c r="U6129" s="76"/>
      <c r="V6129" s="76"/>
      <c r="X6129" s="91"/>
      <c r="Y6129" s="91"/>
    </row>
    <row r="6130" spans="17:25" x14ac:dyDescent="0.2">
      <c r="Q6130" s="76"/>
      <c r="S6130" s="76"/>
      <c r="T6130" s="76"/>
      <c r="U6130" s="76"/>
      <c r="V6130" s="76"/>
      <c r="X6130" s="91"/>
      <c r="Y6130" s="91"/>
    </row>
    <row r="6131" spans="17:25" x14ac:dyDescent="0.2">
      <c r="Q6131" s="76"/>
      <c r="S6131" s="76"/>
      <c r="T6131" s="76"/>
      <c r="U6131" s="76"/>
      <c r="V6131" s="76"/>
      <c r="X6131" s="91"/>
      <c r="Y6131" s="91"/>
    </row>
    <row r="6132" spans="17:25" x14ac:dyDescent="0.2">
      <c r="Q6132" s="76"/>
      <c r="S6132" s="76"/>
      <c r="T6132" s="76"/>
      <c r="U6132" s="76"/>
      <c r="V6132" s="76"/>
      <c r="X6132" s="91"/>
      <c r="Y6132" s="91"/>
    </row>
    <row r="6133" spans="17:25" x14ac:dyDescent="0.2">
      <c r="Q6133" s="76"/>
      <c r="S6133" s="76"/>
      <c r="T6133" s="76"/>
      <c r="U6133" s="76"/>
      <c r="V6133" s="76"/>
      <c r="X6133" s="91"/>
      <c r="Y6133" s="91"/>
    </row>
    <row r="6134" spans="17:25" x14ac:dyDescent="0.2">
      <c r="Q6134" s="76"/>
      <c r="S6134" s="76"/>
      <c r="T6134" s="76"/>
      <c r="U6134" s="76"/>
      <c r="V6134" s="76"/>
      <c r="X6134" s="91"/>
      <c r="Y6134" s="91"/>
    </row>
    <row r="6135" spans="17:25" x14ac:dyDescent="0.2">
      <c r="Q6135" s="76"/>
      <c r="S6135" s="76"/>
      <c r="T6135" s="76"/>
      <c r="U6135" s="76"/>
      <c r="V6135" s="76"/>
      <c r="X6135" s="91"/>
      <c r="Y6135" s="91"/>
    </row>
    <row r="6136" spans="17:25" x14ac:dyDescent="0.2">
      <c r="Q6136" s="76"/>
      <c r="S6136" s="76"/>
      <c r="T6136" s="76"/>
      <c r="U6136" s="76"/>
      <c r="V6136" s="76"/>
      <c r="X6136" s="91"/>
      <c r="Y6136" s="91"/>
    </row>
    <row r="6137" spans="17:25" x14ac:dyDescent="0.2">
      <c r="Q6137" s="76"/>
      <c r="S6137" s="76"/>
      <c r="T6137" s="76"/>
      <c r="U6137" s="76"/>
      <c r="V6137" s="76"/>
      <c r="X6137" s="91"/>
      <c r="Y6137" s="91"/>
    </row>
    <row r="6138" spans="17:25" x14ac:dyDescent="0.2">
      <c r="Q6138" s="76"/>
      <c r="S6138" s="76"/>
      <c r="T6138" s="76"/>
      <c r="U6138" s="76"/>
      <c r="V6138" s="76"/>
      <c r="X6138" s="91"/>
      <c r="Y6138" s="91"/>
    </row>
    <row r="6139" spans="17:25" x14ac:dyDescent="0.2">
      <c r="Q6139" s="76"/>
      <c r="S6139" s="76"/>
      <c r="T6139" s="76"/>
      <c r="U6139" s="76"/>
      <c r="V6139" s="76"/>
      <c r="X6139" s="91"/>
      <c r="Y6139" s="91"/>
    </row>
    <row r="6140" spans="17:25" x14ac:dyDescent="0.2">
      <c r="Q6140" s="76"/>
      <c r="S6140" s="76"/>
      <c r="T6140" s="76"/>
      <c r="U6140" s="76"/>
      <c r="V6140" s="76"/>
      <c r="X6140" s="91"/>
      <c r="Y6140" s="91"/>
    </row>
    <row r="6141" spans="17:25" x14ac:dyDescent="0.2">
      <c r="Q6141" s="76"/>
      <c r="S6141" s="76"/>
      <c r="T6141" s="76"/>
      <c r="U6141" s="76"/>
      <c r="V6141" s="76"/>
      <c r="X6141" s="91"/>
      <c r="Y6141" s="91"/>
    </row>
    <row r="6142" spans="17:25" x14ac:dyDescent="0.2">
      <c r="Q6142" s="76"/>
      <c r="S6142" s="76"/>
      <c r="T6142" s="76"/>
      <c r="U6142" s="76"/>
      <c r="V6142" s="76"/>
      <c r="X6142" s="91"/>
      <c r="Y6142" s="91"/>
    </row>
    <row r="6143" spans="17:25" x14ac:dyDescent="0.2">
      <c r="Q6143" s="76"/>
      <c r="S6143" s="76"/>
      <c r="T6143" s="76"/>
      <c r="U6143" s="76"/>
      <c r="V6143" s="76"/>
      <c r="X6143" s="91"/>
      <c r="Y6143" s="91"/>
    </row>
    <row r="6144" spans="17:25" x14ac:dyDescent="0.2">
      <c r="Q6144" s="76"/>
      <c r="S6144" s="76"/>
      <c r="T6144" s="76"/>
      <c r="U6144" s="76"/>
      <c r="V6144" s="76"/>
      <c r="X6144" s="91"/>
      <c r="Y6144" s="91"/>
    </row>
    <row r="6145" spans="17:25" x14ac:dyDescent="0.2">
      <c r="Q6145" s="76"/>
      <c r="S6145" s="76"/>
      <c r="T6145" s="76"/>
      <c r="U6145" s="76"/>
      <c r="V6145" s="76"/>
      <c r="X6145" s="91"/>
      <c r="Y6145" s="91"/>
    </row>
    <row r="6146" spans="17:25" x14ac:dyDescent="0.2">
      <c r="Q6146" s="76"/>
      <c r="S6146" s="76"/>
      <c r="T6146" s="76"/>
      <c r="U6146" s="76"/>
      <c r="V6146" s="76"/>
      <c r="X6146" s="91"/>
      <c r="Y6146" s="91"/>
    </row>
    <row r="6147" spans="17:25" x14ac:dyDescent="0.2">
      <c r="Q6147" s="76"/>
      <c r="S6147" s="76"/>
      <c r="T6147" s="76"/>
      <c r="U6147" s="76"/>
      <c r="V6147" s="76"/>
      <c r="X6147" s="91"/>
      <c r="Y6147" s="91"/>
    </row>
    <row r="6148" spans="17:25" x14ac:dyDescent="0.2">
      <c r="Q6148" s="76"/>
      <c r="S6148" s="76"/>
      <c r="T6148" s="76"/>
      <c r="U6148" s="76"/>
      <c r="V6148" s="76"/>
      <c r="X6148" s="91"/>
      <c r="Y6148" s="91"/>
    </row>
    <row r="6149" spans="17:25" x14ac:dyDescent="0.2">
      <c r="Q6149" s="76"/>
      <c r="S6149" s="76"/>
      <c r="T6149" s="76"/>
      <c r="U6149" s="76"/>
      <c r="V6149" s="76"/>
      <c r="X6149" s="91"/>
      <c r="Y6149" s="91"/>
    </row>
    <row r="6150" spans="17:25" x14ac:dyDescent="0.2">
      <c r="Q6150" s="76"/>
      <c r="S6150" s="76"/>
      <c r="T6150" s="76"/>
      <c r="U6150" s="76"/>
      <c r="V6150" s="76"/>
      <c r="X6150" s="91"/>
      <c r="Y6150" s="91"/>
    </row>
    <row r="6151" spans="17:25" x14ac:dyDescent="0.2">
      <c r="Q6151" s="76"/>
      <c r="S6151" s="76"/>
      <c r="T6151" s="76"/>
      <c r="U6151" s="76"/>
      <c r="V6151" s="76"/>
      <c r="X6151" s="91"/>
      <c r="Y6151" s="91"/>
    </row>
    <row r="6152" spans="17:25" x14ac:dyDescent="0.2">
      <c r="Q6152" s="76"/>
      <c r="S6152" s="76"/>
      <c r="T6152" s="76"/>
      <c r="U6152" s="76"/>
      <c r="V6152" s="76"/>
      <c r="X6152" s="91"/>
      <c r="Y6152" s="91"/>
    </row>
    <row r="6153" spans="17:25" x14ac:dyDescent="0.2">
      <c r="Q6153" s="76"/>
      <c r="S6153" s="76"/>
      <c r="T6153" s="76"/>
      <c r="U6153" s="76"/>
      <c r="V6153" s="76"/>
      <c r="X6153" s="91"/>
      <c r="Y6153" s="91"/>
    </row>
    <row r="6154" spans="17:25" x14ac:dyDescent="0.2">
      <c r="Q6154" s="76"/>
      <c r="S6154" s="76"/>
      <c r="T6154" s="76"/>
      <c r="U6154" s="76"/>
      <c r="V6154" s="76"/>
      <c r="X6154" s="91"/>
      <c r="Y6154" s="91"/>
    </row>
    <row r="6155" spans="17:25" x14ac:dyDescent="0.2">
      <c r="Q6155" s="76"/>
      <c r="S6155" s="76"/>
      <c r="T6155" s="76"/>
      <c r="U6155" s="76"/>
      <c r="V6155" s="76"/>
      <c r="X6155" s="91"/>
      <c r="Y6155" s="91"/>
    </row>
    <row r="6156" spans="17:25" x14ac:dyDescent="0.2">
      <c r="Q6156" s="76"/>
      <c r="S6156" s="76"/>
      <c r="T6156" s="76"/>
      <c r="U6156" s="76"/>
      <c r="V6156" s="76"/>
      <c r="X6156" s="91"/>
      <c r="Y6156" s="91"/>
    </row>
    <row r="6157" spans="17:25" x14ac:dyDescent="0.2">
      <c r="Q6157" s="76"/>
      <c r="S6157" s="76"/>
      <c r="T6157" s="76"/>
      <c r="U6157" s="76"/>
      <c r="V6157" s="76"/>
      <c r="X6157" s="91"/>
      <c r="Y6157" s="91"/>
    </row>
    <row r="6158" spans="17:25" x14ac:dyDescent="0.2">
      <c r="Q6158" s="76"/>
      <c r="S6158" s="76"/>
      <c r="T6158" s="76"/>
      <c r="U6158" s="76"/>
      <c r="V6158" s="76"/>
      <c r="X6158" s="91"/>
      <c r="Y6158" s="91"/>
    </row>
    <row r="6159" spans="17:25" x14ac:dyDescent="0.2">
      <c r="Q6159" s="76"/>
      <c r="S6159" s="76"/>
      <c r="T6159" s="76"/>
      <c r="U6159" s="76"/>
      <c r="V6159" s="76"/>
      <c r="X6159" s="91"/>
      <c r="Y6159" s="91"/>
    </row>
    <row r="6160" spans="17:25" x14ac:dyDescent="0.2">
      <c r="Q6160" s="76"/>
      <c r="S6160" s="76"/>
      <c r="T6160" s="76"/>
      <c r="U6160" s="76"/>
      <c r="V6160" s="76"/>
      <c r="X6160" s="91"/>
      <c r="Y6160" s="91"/>
    </row>
    <row r="6161" spans="17:25" x14ac:dyDescent="0.2">
      <c r="Q6161" s="76"/>
      <c r="S6161" s="76"/>
      <c r="T6161" s="76"/>
      <c r="U6161" s="76"/>
      <c r="V6161" s="76"/>
      <c r="X6161" s="91"/>
      <c r="Y6161" s="91"/>
    </row>
    <row r="6162" spans="17:25" x14ac:dyDescent="0.2">
      <c r="Q6162" s="76"/>
      <c r="S6162" s="76"/>
      <c r="T6162" s="76"/>
      <c r="U6162" s="76"/>
      <c r="V6162" s="76"/>
      <c r="X6162" s="91"/>
      <c r="Y6162" s="91"/>
    </row>
    <row r="6163" spans="17:25" x14ac:dyDescent="0.2">
      <c r="Q6163" s="76"/>
      <c r="S6163" s="76"/>
      <c r="T6163" s="76"/>
      <c r="U6163" s="76"/>
      <c r="V6163" s="76"/>
      <c r="X6163" s="91"/>
      <c r="Y6163" s="91"/>
    </row>
    <row r="6164" spans="17:25" x14ac:dyDescent="0.2">
      <c r="Q6164" s="76"/>
      <c r="S6164" s="76"/>
      <c r="T6164" s="76"/>
      <c r="U6164" s="76"/>
      <c r="V6164" s="76"/>
      <c r="X6164" s="91"/>
      <c r="Y6164" s="91"/>
    </row>
    <row r="6165" spans="17:25" x14ac:dyDescent="0.2">
      <c r="Q6165" s="76"/>
      <c r="S6165" s="76"/>
      <c r="T6165" s="76"/>
      <c r="U6165" s="76"/>
      <c r="V6165" s="76"/>
      <c r="X6165" s="91"/>
      <c r="Y6165" s="91"/>
    </row>
    <row r="6166" spans="17:25" x14ac:dyDescent="0.2">
      <c r="Q6166" s="76"/>
      <c r="S6166" s="76"/>
      <c r="T6166" s="76"/>
      <c r="U6166" s="76"/>
      <c r="V6166" s="76"/>
      <c r="X6166" s="91"/>
      <c r="Y6166" s="91"/>
    </row>
    <row r="6167" spans="17:25" x14ac:dyDescent="0.2">
      <c r="Q6167" s="76"/>
      <c r="S6167" s="76"/>
      <c r="T6167" s="76"/>
      <c r="U6167" s="76"/>
      <c r="V6167" s="76"/>
      <c r="X6167" s="91"/>
      <c r="Y6167" s="91"/>
    </row>
    <row r="6168" spans="17:25" x14ac:dyDescent="0.2">
      <c r="Q6168" s="76"/>
      <c r="S6168" s="76"/>
      <c r="T6168" s="76"/>
      <c r="U6168" s="76"/>
      <c r="V6168" s="76"/>
      <c r="X6168" s="91"/>
      <c r="Y6168" s="91"/>
    </row>
    <row r="6169" spans="17:25" x14ac:dyDescent="0.2">
      <c r="Q6169" s="76"/>
      <c r="S6169" s="76"/>
      <c r="T6169" s="76"/>
      <c r="U6169" s="76"/>
      <c r="V6169" s="76"/>
      <c r="X6169" s="91"/>
      <c r="Y6169" s="91"/>
    </row>
    <row r="6170" spans="17:25" x14ac:dyDescent="0.2">
      <c r="Q6170" s="76"/>
      <c r="S6170" s="76"/>
      <c r="T6170" s="76"/>
      <c r="U6170" s="76"/>
      <c r="V6170" s="76"/>
      <c r="X6170" s="91"/>
      <c r="Y6170" s="91"/>
    </row>
    <row r="6171" spans="17:25" x14ac:dyDescent="0.2">
      <c r="Q6171" s="76"/>
      <c r="S6171" s="76"/>
      <c r="T6171" s="76"/>
      <c r="U6171" s="76"/>
      <c r="V6171" s="76"/>
      <c r="X6171" s="91"/>
      <c r="Y6171" s="91"/>
    </row>
    <row r="6172" spans="17:25" x14ac:dyDescent="0.2">
      <c r="Q6172" s="76"/>
      <c r="S6172" s="76"/>
      <c r="T6172" s="76"/>
      <c r="U6172" s="76"/>
      <c r="V6172" s="76"/>
      <c r="X6172" s="91"/>
      <c r="Y6172" s="91"/>
    </row>
    <row r="6173" spans="17:25" x14ac:dyDescent="0.2">
      <c r="Q6173" s="76"/>
      <c r="S6173" s="76"/>
      <c r="T6173" s="76"/>
      <c r="U6173" s="76"/>
      <c r="V6173" s="76"/>
      <c r="X6173" s="91"/>
      <c r="Y6173" s="91"/>
    </row>
    <row r="6174" spans="17:25" x14ac:dyDescent="0.2">
      <c r="Q6174" s="76"/>
      <c r="S6174" s="76"/>
      <c r="T6174" s="76"/>
      <c r="U6174" s="76"/>
      <c r="V6174" s="76"/>
      <c r="X6174" s="91"/>
      <c r="Y6174" s="91"/>
    </row>
    <row r="6175" spans="17:25" x14ac:dyDescent="0.2">
      <c r="Q6175" s="76"/>
      <c r="S6175" s="76"/>
      <c r="T6175" s="76"/>
      <c r="U6175" s="76"/>
      <c r="V6175" s="76"/>
      <c r="X6175" s="91"/>
      <c r="Y6175" s="91"/>
    </row>
    <row r="6176" spans="17:25" x14ac:dyDescent="0.2">
      <c r="Q6176" s="76"/>
      <c r="S6176" s="76"/>
      <c r="T6176" s="76"/>
      <c r="U6176" s="76"/>
      <c r="V6176" s="76"/>
      <c r="X6176" s="91"/>
      <c r="Y6176" s="91"/>
    </row>
    <row r="6177" spans="17:25" x14ac:dyDescent="0.2">
      <c r="Q6177" s="76"/>
      <c r="S6177" s="76"/>
      <c r="T6177" s="76"/>
      <c r="U6177" s="76"/>
      <c r="V6177" s="76"/>
      <c r="X6177" s="91"/>
      <c r="Y6177" s="91"/>
    </row>
    <row r="6178" spans="17:25" x14ac:dyDescent="0.2">
      <c r="Q6178" s="76"/>
      <c r="S6178" s="76"/>
      <c r="T6178" s="76"/>
      <c r="U6178" s="76"/>
      <c r="V6178" s="76"/>
      <c r="X6178" s="91"/>
      <c r="Y6178" s="91"/>
    </row>
    <row r="6179" spans="17:25" x14ac:dyDescent="0.2">
      <c r="Q6179" s="76"/>
      <c r="S6179" s="76"/>
      <c r="T6179" s="76"/>
      <c r="U6179" s="76"/>
      <c r="V6179" s="76"/>
      <c r="X6179" s="91"/>
      <c r="Y6179" s="91"/>
    </row>
    <row r="6180" spans="17:25" x14ac:dyDescent="0.2">
      <c r="Q6180" s="76"/>
      <c r="S6180" s="76"/>
      <c r="T6180" s="76"/>
      <c r="U6180" s="76"/>
      <c r="V6180" s="76"/>
      <c r="X6180" s="91"/>
      <c r="Y6180" s="91"/>
    </row>
    <row r="6181" spans="17:25" x14ac:dyDescent="0.2">
      <c r="Q6181" s="76"/>
      <c r="S6181" s="76"/>
      <c r="T6181" s="76"/>
      <c r="U6181" s="76"/>
      <c r="V6181" s="76"/>
      <c r="X6181" s="91"/>
      <c r="Y6181" s="91"/>
    </row>
    <row r="6182" spans="17:25" x14ac:dyDescent="0.2">
      <c r="Q6182" s="76"/>
      <c r="S6182" s="76"/>
      <c r="T6182" s="76"/>
      <c r="U6182" s="76"/>
      <c r="V6182" s="76"/>
      <c r="X6182" s="91"/>
      <c r="Y6182" s="91"/>
    </row>
    <row r="6183" spans="17:25" x14ac:dyDescent="0.2">
      <c r="Q6183" s="76"/>
      <c r="S6183" s="76"/>
      <c r="T6183" s="76"/>
      <c r="U6183" s="76"/>
      <c r="V6183" s="76"/>
      <c r="X6183" s="91"/>
      <c r="Y6183" s="91"/>
    </row>
    <row r="6184" spans="17:25" x14ac:dyDescent="0.2">
      <c r="Q6184" s="76"/>
      <c r="S6184" s="76"/>
      <c r="T6184" s="76"/>
      <c r="U6184" s="76"/>
      <c r="V6184" s="76"/>
      <c r="X6184" s="91"/>
      <c r="Y6184" s="91"/>
    </row>
    <row r="6185" spans="17:25" x14ac:dyDescent="0.2">
      <c r="Q6185" s="76"/>
      <c r="S6185" s="76"/>
      <c r="T6185" s="76"/>
      <c r="U6185" s="76"/>
      <c r="V6185" s="76"/>
      <c r="X6185" s="91"/>
      <c r="Y6185" s="91"/>
    </row>
    <row r="6186" spans="17:25" x14ac:dyDescent="0.2">
      <c r="Q6186" s="76"/>
      <c r="S6186" s="76"/>
      <c r="T6186" s="76"/>
      <c r="U6186" s="76"/>
      <c r="V6186" s="76"/>
      <c r="X6186" s="91"/>
      <c r="Y6186" s="91"/>
    </row>
    <row r="6187" spans="17:25" x14ac:dyDescent="0.2">
      <c r="Q6187" s="76"/>
      <c r="S6187" s="76"/>
      <c r="T6187" s="76"/>
      <c r="U6187" s="76"/>
      <c r="V6187" s="76"/>
      <c r="X6187" s="91"/>
      <c r="Y6187" s="91"/>
    </row>
    <row r="6188" spans="17:25" x14ac:dyDescent="0.2">
      <c r="Q6188" s="76"/>
      <c r="S6188" s="76"/>
      <c r="T6188" s="76"/>
      <c r="U6188" s="76"/>
      <c r="V6188" s="76"/>
      <c r="X6188" s="91"/>
      <c r="Y6188" s="91"/>
    </row>
    <row r="6189" spans="17:25" x14ac:dyDescent="0.2">
      <c r="Q6189" s="76"/>
      <c r="S6189" s="76"/>
      <c r="T6189" s="76"/>
      <c r="U6189" s="76"/>
      <c r="V6189" s="76"/>
      <c r="X6189" s="91"/>
      <c r="Y6189" s="91"/>
    </row>
    <row r="6190" spans="17:25" x14ac:dyDescent="0.2">
      <c r="Q6190" s="76"/>
      <c r="S6190" s="76"/>
      <c r="T6190" s="76"/>
      <c r="U6190" s="76"/>
      <c r="V6190" s="76"/>
      <c r="X6190" s="91"/>
      <c r="Y6190" s="91"/>
    </row>
    <row r="6191" spans="17:25" x14ac:dyDescent="0.2">
      <c r="Q6191" s="76"/>
      <c r="S6191" s="76"/>
      <c r="T6191" s="76"/>
      <c r="U6191" s="76"/>
      <c r="V6191" s="76"/>
      <c r="X6191" s="91"/>
      <c r="Y6191" s="91"/>
    </row>
    <row r="6192" spans="17:25" x14ac:dyDescent="0.2">
      <c r="Q6192" s="76"/>
      <c r="S6192" s="76"/>
      <c r="T6192" s="76"/>
      <c r="U6192" s="76"/>
      <c r="V6192" s="76"/>
      <c r="X6192" s="91"/>
      <c r="Y6192" s="91"/>
    </row>
    <row r="6193" spans="17:25" x14ac:dyDescent="0.2">
      <c r="Q6193" s="76"/>
      <c r="S6193" s="76"/>
      <c r="T6193" s="76"/>
      <c r="U6193" s="76"/>
      <c r="V6193" s="76"/>
      <c r="X6193" s="91"/>
      <c r="Y6193" s="91"/>
    </row>
    <row r="6194" spans="17:25" x14ac:dyDescent="0.2">
      <c r="Q6194" s="76"/>
      <c r="S6194" s="76"/>
      <c r="T6194" s="76"/>
      <c r="U6194" s="76"/>
      <c r="V6194" s="76"/>
      <c r="X6194" s="91"/>
      <c r="Y6194" s="91"/>
    </row>
    <row r="6195" spans="17:25" x14ac:dyDescent="0.2">
      <c r="Q6195" s="76"/>
      <c r="S6195" s="76"/>
      <c r="T6195" s="76"/>
      <c r="U6195" s="76"/>
      <c r="V6195" s="76"/>
      <c r="X6195" s="91"/>
      <c r="Y6195" s="91"/>
    </row>
    <row r="6196" spans="17:25" x14ac:dyDescent="0.2">
      <c r="Q6196" s="76"/>
      <c r="S6196" s="76"/>
      <c r="T6196" s="76"/>
      <c r="U6196" s="76"/>
      <c r="V6196" s="76"/>
      <c r="X6196" s="91"/>
      <c r="Y6196" s="91"/>
    </row>
    <row r="6197" spans="17:25" x14ac:dyDescent="0.2">
      <c r="Q6197" s="76"/>
      <c r="S6197" s="76"/>
      <c r="T6197" s="76"/>
      <c r="U6197" s="76"/>
      <c r="V6197" s="76"/>
      <c r="X6197" s="91"/>
      <c r="Y6197" s="91"/>
    </row>
    <row r="6198" spans="17:25" x14ac:dyDescent="0.2">
      <c r="Q6198" s="76"/>
      <c r="S6198" s="76"/>
      <c r="T6198" s="76"/>
      <c r="U6198" s="76"/>
      <c r="V6198" s="76"/>
      <c r="X6198" s="91"/>
      <c r="Y6198" s="91"/>
    </row>
    <row r="6199" spans="17:25" x14ac:dyDescent="0.2">
      <c r="Q6199" s="76"/>
      <c r="S6199" s="76"/>
      <c r="T6199" s="76"/>
      <c r="U6199" s="76"/>
      <c r="V6199" s="76"/>
      <c r="X6199" s="91"/>
      <c r="Y6199" s="91"/>
    </row>
    <row r="6200" spans="17:25" x14ac:dyDescent="0.2">
      <c r="Q6200" s="76"/>
      <c r="S6200" s="76"/>
      <c r="T6200" s="76"/>
      <c r="U6200" s="76"/>
      <c r="V6200" s="76"/>
      <c r="X6200" s="91"/>
      <c r="Y6200" s="91"/>
    </row>
    <row r="6201" spans="17:25" x14ac:dyDescent="0.2">
      <c r="Q6201" s="76"/>
      <c r="S6201" s="76"/>
      <c r="T6201" s="76"/>
      <c r="U6201" s="76"/>
      <c r="V6201" s="76"/>
      <c r="X6201" s="91"/>
      <c r="Y6201" s="91"/>
    </row>
    <row r="6202" spans="17:25" x14ac:dyDescent="0.2">
      <c r="Q6202" s="76"/>
      <c r="S6202" s="76"/>
      <c r="T6202" s="76"/>
      <c r="U6202" s="76"/>
      <c r="V6202" s="76"/>
      <c r="X6202" s="91"/>
      <c r="Y6202" s="91"/>
    </row>
    <row r="6203" spans="17:25" x14ac:dyDescent="0.2">
      <c r="Q6203" s="76"/>
      <c r="S6203" s="76"/>
      <c r="T6203" s="76"/>
      <c r="U6203" s="76"/>
      <c r="V6203" s="76"/>
      <c r="X6203" s="91"/>
      <c r="Y6203" s="91"/>
    </row>
    <row r="6204" spans="17:25" x14ac:dyDescent="0.2">
      <c r="Q6204" s="76"/>
      <c r="S6204" s="76"/>
      <c r="T6204" s="76"/>
      <c r="U6204" s="76"/>
      <c r="V6204" s="76"/>
      <c r="X6204" s="91"/>
      <c r="Y6204" s="91"/>
    </row>
    <row r="6205" spans="17:25" x14ac:dyDescent="0.2">
      <c r="Q6205" s="76"/>
      <c r="S6205" s="76"/>
      <c r="T6205" s="76"/>
      <c r="U6205" s="76"/>
      <c r="V6205" s="76"/>
      <c r="X6205" s="91"/>
      <c r="Y6205" s="91"/>
    </row>
    <row r="6206" spans="17:25" x14ac:dyDescent="0.2">
      <c r="Q6206" s="76"/>
      <c r="S6206" s="76"/>
      <c r="T6206" s="76"/>
      <c r="U6206" s="76"/>
      <c r="V6206" s="76"/>
      <c r="X6206" s="91"/>
      <c r="Y6206" s="91"/>
    </row>
    <row r="6207" spans="17:25" x14ac:dyDescent="0.2">
      <c r="Q6207" s="76"/>
      <c r="S6207" s="76"/>
      <c r="T6207" s="76"/>
      <c r="U6207" s="76"/>
      <c r="V6207" s="76"/>
      <c r="X6207" s="91"/>
      <c r="Y6207" s="91"/>
    </row>
    <row r="6208" spans="17:25" x14ac:dyDescent="0.2">
      <c r="Q6208" s="76"/>
      <c r="S6208" s="76"/>
      <c r="T6208" s="76"/>
      <c r="U6208" s="76"/>
      <c r="V6208" s="76"/>
      <c r="X6208" s="91"/>
      <c r="Y6208" s="91"/>
    </row>
    <row r="6209" spans="17:25" x14ac:dyDescent="0.2">
      <c r="Q6209" s="76"/>
      <c r="S6209" s="76"/>
      <c r="T6209" s="76"/>
      <c r="U6209" s="76"/>
      <c r="V6209" s="76"/>
      <c r="X6209" s="91"/>
      <c r="Y6209" s="91"/>
    </row>
    <row r="6210" spans="17:25" x14ac:dyDescent="0.2">
      <c r="Q6210" s="76"/>
      <c r="S6210" s="76"/>
      <c r="T6210" s="76"/>
      <c r="U6210" s="76"/>
      <c r="V6210" s="76"/>
      <c r="X6210" s="91"/>
      <c r="Y6210" s="91"/>
    </row>
    <row r="6211" spans="17:25" x14ac:dyDescent="0.2">
      <c r="Q6211" s="76"/>
      <c r="S6211" s="76"/>
      <c r="T6211" s="76"/>
      <c r="U6211" s="76"/>
      <c r="V6211" s="76"/>
      <c r="X6211" s="91"/>
      <c r="Y6211" s="91"/>
    </row>
    <row r="6212" spans="17:25" x14ac:dyDescent="0.2">
      <c r="Q6212" s="76"/>
      <c r="S6212" s="76"/>
      <c r="T6212" s="76"/>
      <c r="U6212" s="76"/>
      <c r="V6212" s="76"/>
      <c r="X6212" s="91"/>
      <c r="Y6212" s="91"/>
    </row>
    <row r="6213" spans="17:25" x14ac:dyDescent="0.2">
      <c r="Q6213" s="76"/>
      <c r="S6213" s="76"/>
      <c r="T6213" s="76"/>
      <c r="U6213" s="76"/>
      <c r="V6213" s="76"/>
      <c r="X6213" s="91"/>
      <c r="Y6213" s="91"/>
    </row>
    <row r="6214" spans="17:25" x14ac:dyDescent="0.2">
      <c r="Q6214" s="76"/>
      <c r="S6214" s="76"/>
      <c r="T6214" s="76"/>
      <c r="U6214" s="76"/>
      <c r="V6214" s="76"/>
      <c r="X6214" s="91"/>
      <c r="Y6214" s="91"/>
    </row>
    <row r="6215" spans="17:25" x14ac:dyDescent="0.2">
      <c r="Q6215" s="76"/>
      <c r="S6215" s="76"/>
      <c r="T6215" s="76"/>
      <c r="U6215" s="76"/>
      <c r="V6215" s="76"/>
      <c r="X6215" s="91"/>
      <c r="Y6215" s="91"/>
    </row>
    <row r="6216" spans="17:25" x14ac:dyDescent="0.2">
      <c r="Q6216" s="76"/>
      <c r="S6216" s="76"/>
      <c r="T6216" s="76"/>
      <c r="U6216" s="76"/>
      <c r="V6216" s="76"/>
      <c r="X6216" s="91"/>
      <c r="Y6216" s="91"/>
    </row>
    <row r="6217" spans="17:25" x14ac:dyDescent="0.2">
      <c r="Q6217" s="76"/>
      <c r="S6217" s="76"/>
      <c r="T6217" s="76"/>
      <c r="U6217" s="76"/>
      <c r="V6217" s="76"/>
      <c r="X6217" s="91"/>
      <c r="Y6217" s="91"/>
    </row>
    <row r="6218" spans="17:25" x14ac:dyDescent="0.2">
      <c r="Q6218" s="76"/>
      <c r="S6218" s="76"/>
      <c r="T6218" s="76"/>
      <c r="U6218" s="76"/>
      <c r="V6218" s="76"/>
      <c r="X6218" s="91"/>
      <c r="Y6218" s="91"/>
    </row>
    <row r="6219" spans="17:25" x14ac:dyDescent="0.2">
      <c r="Q6219" s="76"/>
      <c r="S6219" s="76"/>
      <c r="T6219" s="76"/>
      <c r="U6219" s="76"/>
      <c r="V6219" s="76"/>
      <c r="X6219" s="91"/>
      <c r="Y6219" s="91"/>
    </row>
    <row r="6220" spans="17:25" x14ac:dyDescent="0.2">
      <c r="Q6220" s="76"/>
      <c r="S6220" s="76"/>
      <c r="T6220" s="76"/>
      <c r="U6220" s="76"/>
      <c r="V6220" s="76"/>
      <c r="X6220" s="91"/>
      <c r="Y6220" s="91"/>
    </row>
    <row r="6221" spans="17:25" x14ac:dyDescent="0.2">
      <c r="Q6221" s="76"/>
      <c r="S6221" s="76"/>
      <c r="T6221" s="76"/>
      <c r="U6221" s="76"/>
      <c r="V6221" s="76"/>
      <c r="X6221" s="91"/>
      <c r="Y6221" s="91"/>
    </row>
    <row r="6222" spans="17:25" x14ac:dyDescent="0.2">
      <c r="Q6222" s="76"/>
      <c r="S6222" s="76"/>
      <c r="T6222" s="76"/>
      <c r="U6222" s="76"/>
      <c r="V6222" s="76"/>
      <c r="X6222" s="91"/>
      <c r="Y6222" s="91"/>
    </row>
    <row r="6223" spans="17:25" x14ac:dyDescent="0.2">
      <c r="Q6223" s="76"/>
      <c r="S6223" s="76"/>
      <c r="T6223" s="76"/>
      <c r="U6223" s="76"/>
      <c r="V6223" s="76"/>
      <c r="X6223" s="91"/>
      <c r="Y6223" s="91"/>
    </row>
    <row r="6224" spans="17:25" x14ac:dyDescent="0.2">
      <c r="Q6224" s="76"/>
      <c r="S6224" s="76"/>
      <c r="T6224" s="76"/>
      <c r="U6224" s="76"/>
      <c r="V6224" s="76"/>
      <c r="X6224" s="91"/>
      <c r="Y6224" s="91"/>
    </row>
    <row r="6225" spans="17:25" x14ac:dyDescent="0.2">
      <c r="Q6225" s="76"/>
      <c r="S6225" s="76"/>
      <c r="T6225" s="76"/>
      <c r="U6225" s="76"/>
      <c r="V6225" s="76"/>
      <c r="X6225" s="91"/>
      <c r="Y6225" s="91"/>
    </row>
    <row r="6226" spans="17:25" x14ac:dyDescent="0.2">
      <c r="Q6226" s="76"/>
      <c r="S6226" s="76"/>
      <c r="T6226" s="76"/>
      <c r="U6226" s="76"/>
      <c r="V6226" s="76"/>
      <c r="X6226" s="91"/>
      <c r="Y6226" s="91"/>
    </row>
    <row r="6227" spans="17:25" x14ac:dyDescent="0.2">
      <c r="Q6227" s="76"/>
      <c r="S6227" s="76"/>
      <c r="T6227" s="76"/>
      <c r="U6227" s="76"/>
      <c r="V6227" s="76"/>
      <c r="X6227" s="91"/>
      <c r="Y6227" s="91"/>
    </row>
    <row r="6228" spans="17:25" x14ac:dyDescent="0.2">
      <c r="Q6228" s="76"/>
      <c r="S6228" s="76"/>
      <c r="T6228" s="76"/>
      <c r="U6228" s="76"/>
      <c r="V6228" s="76"/>
      <c r="X6228" s="91"/>
      <c r="Y6228" s="91"/>
    </row>
    <row r="6229" spans="17:25" x14ac:dyDescent="0.2">
      <c r="Q6229" s="76"/>
      <c r="S6229" s="76"/>
      <c r="T6229" s="76"/>
      <c r="U6229" s="76"/>
      <c r="V6229" s="76"/>
      <c r="X6229" s="91"/>
      <c r="Y6229" s="91"/>
    </row>
    <row r="6230" spans="17:25" x14ac:dyDescent="0.2">
      <c r="Q6230" s="76"/>
      <c r="S6230" s="76"/>
      <c r="T6230" s="76"/>
      <c r="U6230" s="76"/>
      <c r="V6230" s="76"/>
      <c r="X6230" s="91"/>
      <c r="Y6230" s="91"/>
    </row>
    <row r="6231" spans="17:25" x14ac:dyDescent="0.2">
      <c r="Q6231" s="76"/>
      <c r="S6231" s="76"/>
      <c r="T6231" s="76"/>
      <c r="U6231" s="76"/>
      <c r="V6231" s="76"/>
      <c r="X6231" s="91"/>
      <c r="Y6231" s="91"/>
    </row>
    <row r="6232" spans="17:25" x14ac:dyDescent="0.2">
      <c r="Q6232" s="76"/>
      <c r="S6232" s="76"/>
      <c r="T6232" s="76"/>
      <c r="U6232" s="76"/>
      <c r="V6232" s="76"/>
      <c r="X6232" s="91"/>
      <c r="Y6232" s="91"/>
    </row>
    <row r="6233" spans="17:25" x14ac:dyDescent="0.2">
      <c r="Q6233" s="76"/>
      <c r="S6233" s="76"/>
      <c r="T6233" s="76"/>
      <c r="U6233" s="76"/>
      <c r="V6233" s="76"/>
      <c r="X6233" s="91"/>
      <c r="Y6233" s="91"/>
    </row>
    <row r="6234" spans="17:25" x14ac:dyDescent="0.2">
      <c r="Q6234" s="76"/>
      <c r="S6234" s="76"/>
      <c r="T6234" s="76"/>
      <c r="U6234" s="76"/>
      <c r="V6234" s="76"/>
      <c r="X6234" s="91"/>
      <c r="Y6234" s="91"/>
    </row>
    <row r="6235" spans="17:25" x14ac:dyDescent="0.2">
      <c r="Q6235" s="76"/>
      <c r="S6235" s="76"/>
      <c r="T6235" s="76"/>
      <c r="U6235" s="76"/>
      <c r="V6235" s="76"/>
      <c r="X6235" s="91"/>
      <c r="Y6235" s="91"/>
    </row>
    <row r="6236" spans="17:25" x14ac:dyDescent="0.2">
      <c r="Q6236" s="76"/>
      <c r="S6236" s="76"/>
      <c r="T6236" s="76"/>
      <c r="U6236" s="76"/>
      <c r="V6236" s="76"/>
      <c r="X6236" s="91"/>
      <c r="Y6236" s="91"/>
    </row>
    <row r="6237" spans="17:25" x14ac:dyDescent="0.2">
      <c r="Q6237" s="76"/>
      <c r="S6237" s="76"/>
      <c r="T6237" s="76"/>
      <c r="U6237" s="76"/>
      <c r="V6237" s="76"/>
      <c r="X6237" s="91"/>
      <c r="Y6237" s="91"/>
    </row>
    <row r="6238" spans="17:25" x14ac:dyDescent="0.2">
      <c r="Q6238" s="76"/>
      <c r="S6238" s="76"/>
      <c r="T6238" s="76"/>
      <c r="U6238" s="76"/>
      <c r="V6238" s="76"/>
      <c r="X6238" s="91"/>
      <c r="Y6238" s="91"/>
    </row>
    <row r="6239" spans="17:25" x14ac:dyDescent="0.2">
      <c r="Q6239" s="76"/>
      <c r="S6239" s="76"/>
      <c r="T6239" s="76"/>
      <c r="U6239" s="76"/>
      <c r="V6239" s="76"/>
      <c r="X6239" s="91"/>
      <c r="Y6239" s="91"/>
    </row>
    <row r="6240" spans="17:25" x14ac:dyDescent="0.2">
      <c r="Q6240" s="76"/>
      <c r="S6240" s="76"/>
      <c r="T6240" s="76"/>
      <c r="U6240" s="76"/>
      <c r="V6240" s="76"/>
      <c r="X6240" s="91"/>
      <c r="Y6240" s="91"/>
    </row>
    <row r="6241" spans="17:25" x14ac:dyDescent="0.2">
      <c r="Q6241" s="76"/>
      <c r="S6241" s="76"/>
      <c r="T6241" s="76"/>
      <c r="U6241" s="76"/>
      <c r="V6241" s="76"/>
      <c r="X6241" s="91"/>
      <c r="Y6241" s="91"/>
    </row>
    <row r="6242" spans="17:25" x14ac:dyDescent="0.2">
      <c r="Q6242" s="76"/>
      <c r="S6242" s="76"/>
      <c r="T6242" s="76"/>
      <c r="U6242" s="76"/>
      <c r="V6242" s="76"/>
      <c r="X6242" s="91"/>
      <c r="Y6242" s="91"/>
    </row>
    <row r="6243" spans="17:25" x14ac:dyDescent="0.2">
      <c r="Q6243" s="76"/>
      <c r="S6243" s="76"/>
      <c r="T6243" s="76"/>
      <c r="U6243" s="76"/>
      <c r="V6243" s="76"/>
      <c r="X6243" s="91"/>
      <c r="Y6243" s="91"/>
    </row>
    <row r="6244" spans="17:25" x14ac:dyDescent="0.2">
      <c r="Q6244" s="76"/>
      <c r="S6244" s="76"/>
      <c r="T6244" s="76"/>
      <c r="U6244" s="76"/>
      <c r="V6244" s="76"/>
      <c r="X6244" s="91"/>
      <c r="Y6244" s="91"/>
    </row>
    <row r="6245" spans="17:25" x14ac:dyDescent="0.2">
      <c r="Q6245" s="76"/>
      <c r="S6245" s="76"/>
      <c r="T6245" s="76"/>
      <c r="U6245" s="76"/>
      <c r="V6245" s="76"/>
      <c r="X6245" s="91"/>
      <c r="Y6245" s="91"/>
    </row>
    <row r="6246" spans="17:25" x14ac:dyDescent="0.2">
      <c r="Q6246" s="76"/>
      <c r="S6246" s="76"/>
      <c r="T6246" s="76"/>
      <c r="U6246" s="76"/>
      <c r="V6246" s="76"/>
      <c r="X6246" s="91"/>
      <c r="Y6246" s="91"/>
    </row>
    <row r="6247" spans="17:25" x14ac:dyDescent="0.2">
      <c r="Q6247" s="76"/>
      <c r="S6247" s="76"/>
      <c r="T6247" s="76"/>
      <c r="U6247" s="76"/>
      <c r="V6247" s="76"/>
      <c r="X6247" s="91"/>
      <c r="Y6247" s="91"/>
    </row>
    <row r="6248" spans="17:25" x14ac:dyDescent="0.2">
      <c r="Q6248" s="76"/>
      <c r="S6248" s="76"/>
      <c r="T6248" s="76"/>
      <c r="U6248" s="76"/>
      <c r="V6248" s="76"/>
      <c r="X6248" s="91"/>
      <c r="Y6248" s="91"/>
    </row>
    <row r="6249" spans="17:25" x14ac:dyDescent="0.2">
      <c r="Q6249" s="76"/>
      <c r="S6249" s="76"/>
      <c r="T6249" s="76"/>
      <c r="U6249" s="76"/>
      <c r="V6249" s="76"/>
      <c r="X6249" s="91"/>
      <c r="Y6249" s="91"/>
    </row>
    <row r="6250" spans="17:25" x14ac:dyDescent="0.2">
      <c r="Q6250" s="76"/>
      <c r="S6250" s="76"/>
      <c r="T6250" s="76"/>
      <c r="U6250" s="76"/>
      <c r="V6250" s="76"/>
      <c r="X6250" s="91"/>
      <c r="Y6250" s="91"/>
    </row>
    <row r="6251" spans="17:25" x14ac:dyDescent="0.2">
      <c r="Q6251" s="76"/>
      <c r="S6251" s="76"/>
      <c r="T6251" s="76"/>
      <c r="U6251" s="76"/>
      <c r="V6251" s="76"/>
      <c r="X6251" s="91"/>
      <c r="Y6251" s="91"/>
    </row>
    <row r="6252" spans="17:25" x14ac:dyDescent="0.2">
      <c r="Q6252" s="76"/>
      <c r="S6252" s="76"/>
      <c r="T6252" s="76"/>
      <c r="U6252" s="76"/>
      <c r="V6252" s="76"/>
      <c r="X6252" s="91"/>
      <c r="Y6252" s="91"/>
    </row>
    <row r="6253" spans="17:25" x14ac:dyDescent="0.2">
      <c r="Q6253" s="76"/>
      <c r="S6253" s="76"/>
      <c r="T6253" s="76"/>
      <c r="U6253" s="76"/>
      <c r="V6253" s="76"/>
      <c r="X6253" s="91"/>
      <c r="Y6253" s="91"/>
    </row>
    <row r="6254" spans="17:25" x14ac:dyDescent="0.2">
      <c r="Q6254" s="76"/>
      <c r="S6254" s="76"/>
      <c r="T6254" s="76"/>
      <c r="U6254" s="76"/>
      <c r="V6254" s="76"/>
      <c r="X6254" s="91"/>
      <c r="Y6254" s="91"/>
    </row>
    <row r="6255" spans="17:25" x14ac:dyDescent="0.2">
      <c r="Q6255" s="76"/>
      <c r="S6255" s="76"/>
      <c r="T6255" s="76"/>
      <c r="U6255" s="76"/>
      <c r="V6255" s="76"/>
      <c r="X6255" s="91"/>
      <c r="Y6255" s="91"/>
    </row>
    <row r="6256" spans="17:25" x14ac:dyDescent="0.2">
      <c r="Q6256" s="76"/>
      <c r="S6256" s="76"/>
      <c r="T6256" s="76"/>
      <c r="U6256" s="76"/>
      <c r="V6256" s="76"/>
      <c r="X6256" s="91"/>
      <c r="Y6256" s="91"/>
    </row>
    <row r="6257" spans="17:25" x14ac:dyDescent="0.2">
      <c r="Q6257" s="76"/>
      <c r="S6257" s="76"/>
      <c r="T6257" s="76"/>
      <c r="U6257" s="76"/>
      <c r="V6257" s="76"/>
      <c r="X6257" s="91"/>
      <c r="Y6257" s="91"/>
    </row>
    <row r="6258" spans="17:25" x14ac:dyDescent="0.2">
      <c r="Q6258" s="76"/>
      <c r="S6258" s="76"/>
      <c r="T6258" s="76"/>
      <c r="U6258" s="76"/>
      <c r="V6258" s="76"/>
      <c r="X6258" s="91"/>
      <c r="Y6258" s="91"/>
    </row>
    <row r="6259" spans="17:25" x14ac:dyDescent="0.2">
      <c r="Q6259" s="76"/>
      <c r="S6259" s="76"/>
      <c r="T6259" s="76"/>
      <c r="U6259" s="76"/>
      <c r="V6259" s="76"/>
      <c r="X6259" s="91"/>
      <c r="Y6259" s="91"/>
    </row>
    <row r="6260" spans="17:25" x14ac:dyDescent="0.2">
      <c r="Q6260" s="76"/>
      <c r="S6260" s="76"/>
      <c r="T6260" s="76"/>
      <c r="U6260" s="76"/>
      <c r="V6260" s="76"/>
      <c r="X6260" s="91"/>
      <c r="Y6260" s="91"/>
    </row>
    <row r="6261" spans="17:25" x14ac:dyDescent="0.2">
      <c r="Q6261" s="76"/>
      <c r="S6261" s="76"/>
      <c r="T6261" s="76"/>
      <c r="U6261" s="76"/>
      <c r="V6261" s="76"/>
      <c r="X6261" s="91"/>
      <c r="Y6261" s="91"/>
    </row>
    <row r="6262" spans="17:25" x14ac:dyDescent="0.2">
      <c r="Q6262" s="76"/>
      <c r="S6262" s="76"/>
      <c r="T6262" s="76"/>
      <c r="U6262" s="76"/>
      <c r="V6262" s="76"/>
      <c r="X6262" s="91"/>
      <c r="Y6262" s="91"/>
    </row>
    <row r="6263" spans="17:25" x14ac:dyDescent="0.2">
      <c r="Q6263" s="76"/>
      <c r="S6263" s="76"/>
      <c r="T6263" s="76"/>
      <c r="U6263" s="76"/>
      <c r="V6263" s="76"/>
      <c r="X6263" s="91"/>
      <c r="Y6263" s="91"/>
    </row>
    <row r="6264" spans="17:25" x14ac:dyDescent="0.2">
      <c r="Q6264" s="76"/>
      <c r="S6264" s="76"/>
      <c r="T6264" s="76"/>
      <c r="U6264" s="76"/>
      <c r="V6264" s="76"/>
      <c r="X6264" s="91"/>
      <c r="Y6264" s="91"/>
    </row>
    <row r="6265" spans="17:25" x14ac:dyDescent="0.2">
      <c r="Q6265" s="76"/>
      <c r="S6265" s="76"/>
      <c r="T6265" s="76"/>
      <c r="U6265" s="76"/>
      <c r="V6265" s="76"/>
      <c r="X6265" s="91"/>
      <c r="Y6265" s="91"/>
    </row>
    <row r="6266" spans="17:25" x14ac:dyDescent="0.2">
      <c r="Q6266" s="76"/>
      <c r="S6266" s="76"/>
      <c r="T6266" s="76"/>
      <c r="U6266" s="76"/>
      <c r="V6266" s="76"/>
      <c r="X6266" s="91"/>
      <c r="Y6266" s="91"/>
    </row>
    <row r="6267" spans="17:25" x14ac:dyDescent="0.2">
      <c r="Q6267" s="76"/>
      <c r="S6267" s="76"/>
      <c r="T6267" s="76"/>
      <c r="U6267" s="76"/>
      <c r="V6267" s="76"/>
      <c r="X6267" s="91"/>
      <c r="Y6267" s="91"/>
    </row>
    <row r="6268" spans="17:25" x14ac:dyDescent="0.2">
      <c r="Q6268" s="76"/>
      <c r="S6268" s="76"/>
      <c r="T6268" s="76"/>
      <c r="U6268" s="76"/>
      <c r="V6268" s="76"/>
      <c r="X6268" s="91"/>
      <c r="Y6268" s="91"/>
    </row>
    <row r="6269" spans="17:25" x14ac:dyDescent="0.2">
      <c r="Q6269" s="76"/>
      <c r="S6269" s="76"/>
      <c r="T6269" s="76"/>
      <c r="U6269" s="76"/>
      <c r="V6269" s="76"/>
      <c r="X6269" s="91"/>
      <c r="Y6269" s="91"/>
    </row>
    <row r="6270" spans="17:25" x14ac:dyDescent="0.2">
      <c r="Q6270" s="76"/>
      <c r="S6270" s="76"/>
      <c r="T6270" s="76"/>
      <c r="U6270" s="76"/>
      <c r="V6270" s="76"/>
      <c r="X6270" s="91"/>
      <c r="Y6270" s="91"/>
    </row>
    <row r="6271" spans="17:25" x14ac:dyDescent="0.2">
      <c r="Q6271" s="76"/>
      <c r="S6271" s="76"/>
      <c r="T6271" s="76"/>
      <c r="U6271" s="76"/>
      <c r="V6271" s="76"/>
      <c r="X6271" s="91"/>
      <c r="Y6271" s="91"/>
    </row>
    <row r="6272" spans="17:25" x14ac:dyDescent="0.2">
      <c r="Q6272" s="76"/>
      <c r="S6272" s="76"/>
      <c r="T6272" s="76"/>
      <c r="U6272" s="76"/>
      <c r="V6272" s="76"/>
      <c r="X6272" s="91"/>
      <c r="Y6272" s="91"/>
    </row>
    <row r="6273" spans="17:25" x14ac:dyDescent="0.2">
      <c r="Q6273" s="76"/>
      <c r="S6273" s="76"/>
      <c r="T6273" s="76"/>
      <c r="U6273" s="76"/>
      <c r="V6273" s="76"/>
      <c r="X6273" s="91"/>
      <c r="Y6273" s="91"/>
    </row>
    <row r="6274" spans="17:25" x14ac:dyDescent="0.2">
      <c r="Q6274" s="76"/>
      <c r="S6274" s="76"/>
      <c r="T6274" s="76"/>
      <c r="U6274" s="76"/>
      <c r="V6274" s="76"/>
      <c r="X6274" s="91"/>
      <c r="Y6274" s="91"/>
    </row>
    <row r="6275" spans="17:25" x14ac:dyDescent="0.2">
      <c r="Q6275" s="76"/>
      <c r="S6275" s="76"/>
      <c r="T6275" s="76"/>
      <c r="U6275" s="76"/>
      <c r="V6275" s="76"/>
      <c r="X6275" s="91"/>
      <c r="Y6275" s="91"/>
    </row>
    <row r="6276" spans="17:25" x14ac:dyDescent="0.2">
      <c r="Q6276" s="76"/>
      <c r="S6276" s="76"/>
      <c r="T6276" s="76"/>
      <c r="U6276" s="76"/>
      <c r="V6276" s="76"/>
      <c r="X6276" s="91"/>
      <c r="Y6276" s="91"/>
    </row>
    <row r="6277" spans="17:25" x14ac:dyDescent="0.2">
      <c r="Q6277" s="76"/>
      <c r="S6277" s="76"/>
      <c r="T6277" s="76"/>
      <c r="U6277" s="76"/>
      <c r="V6277" s="76"/>
      <c r="X6277" s="91"/>
      <c r="Y6277" s="91"/>
    </row>
    <row r="6278" spans="17:25" x14ac:dyDescent="0.2">
      <c r="Q6278" s="76"/>
      <c r="S6278" s="76"/>
      <c r="T6278" s="76"/>
      <c r="U6278" s="76"/>
      <c r="V6278" s="76"/>
      <c r="X6278" s="91"/>
      <c r="Y6278" s="91"/>
    </row>
    <row r="6279" spans="17:25" x14ac:dyDescent="0.2">
      <c r="Q6279" s="76"/>
      <c r="S6279" s="76"/>
      <c r="T6279" s="76"/>
      <c r="U6279" s="76"/>
      <c r="V6279" s="76"/>
      <c r="X6279" s="91"/>
      <c r="Y6279" s="91"/>
    </row>
    <row r="6280" spans="17:25" x14ac:dyDescent="0.2">
      <c r="Q6280" s="76"/>
      <c r="S6280" s="76"/>
      <c r="T6280" s="76"/>
      <c r="U6280" s="76"/>
      <c r="V6280" s="76"/>
      <c r="X6280" s="91"/>
      <c r="Y6280" s="91"/>
    </row>
    <row r="6281" spans="17:25" x14ac:dyDescent="0.2">
      <c r="Q6281" s="76"/>
      <c r="S6281" s="76"/>
      <c r="T6281" s="76"/>
      <c r="U6281" s="76"/>
      <c r="V6281" s="76"/>
      <c r="X6281" s="91"/>
      <c r="Y6281" s="91"/>
    </row>
    <row r="6282" spans="17:25" x14ac:dyDescent="0.2">
      <c r="Q6282" s="76"/>
      <c r="S6282" s="76"/>
      <c r="T6282" s="76"/>
      <c r="U6282" s="76"/>
      <c r="V6282" s="76"/>
      <c r="X6282" s="91"/>
      <c r="Y6282" s="91"/>
    </row>
    <row r="6283" spans="17:25" x14ac:dyDescent="0.2">
      <c r="Q6283" s="76"/>
      <c r="S6283" s="76"/>
      <c r="T6283" s="76"/>
      <c r="U6283" s="76"/>
      <c r="V6283" s="76"/>
      <c r="X6283" s="91"/>
      <c r="Y6283" s="91"/>
    </row>
    <row r="6284" spans="17:25" x14ac:dyDescent="0.2">
      <c r="Q6284" s="76"/>
      <c r="S6284" s="76"/>
      <c r="T6284" s="76"/>
      <c r="U6284" s="76"/>
      <c r="V6284" s="76"/>
      <c r="X6284" s="91"/>
      <c r="Y6284" s="91"/>
    </row>
    <row r="6285" spans="17:25" x14ac:dyDescent="0.2">
      <c r="Q6285" s="76"/>
      <c r="S6285" s="76"/>
      <c r="T6285" s="76"/>
      <c r="U6285" s="76"/>
      <c r="V6285" s="76"/>
      <c r="X6285" s="91"/>
      <c r="Y6285" s="91"/>
    </row>
    <row r="6286" spans="17:25" x14ac:dyDescent="0.2">
      <c r="Q6286" s="76"/>
      <c r="S6286" s="76"/>
      <c r="T6286" s="76"/>
      <c r="U6286" s="76"/>
      <c r="V6286" s="76"/>
      <c r="X6286" s="91"/>
      <c r="Y6286" s="91"/>
    </row>
    <row r="6287" spans="17:25" x14ac:dyDescent="0.2">
      <c r="Q6287" s="76"/>
      <c r="S6287" s="76"/>
      <c r="T6287" s="76"/>
      <c r="U6287" s="76"/>
      <c r="V6287" s="76"/>
      <c r="X6287" s="91"/>
      <c r="Y6287" s="91"/>
    </row>
    <row r="6288" spans="17:25" x14ac:dyDescent="0.2">
      <c r="Q6288" s="76"/>
      <c r="S6288" s="76"/>
      <c r="T6288" s="76"/>
      <c r="U6288" s="76"/>
      <c r="V6288" s="76"/>
      <c r="X6288" s="91"/>
      <c r="Y6288" s="91"/>
    </row>
    <row r="6289" spans="17:25" x14ac:dyDescent="0.2">
      <c r="Q6289" s="76"/>
      <c r="S6289" s="76"/>
      <c r="T6289" s="76"/>
      <c r="U6289" s="76"/>
      <c r="V6289" s="76"/>
      <c r="X6289" s="91"/>
      <c r="Y6289" s="91"/>
    </row>
    <row r="6290" spans="17:25" x14ac:dyDescent="0.2">
      <c r="Q6290" s="76"/>
      <c r="S6290" s="76"/>
      <c r="T6290" s="76"/>
      <c r="U6290" s="76"/>
      <c r="V6290" s="76"/>
      <c r="X6290" s="91"/>
      <c r="Y6290" s="91"/>
    </row>
    <row r="6291" spans="17:25" x14ac:dyDescent="0.2">
      <c r="Q6291" s="76"/>
      <c r="S6291" s="76"/>
      <c r="T6291" s="76"/>
      <c r="U6291" s="76"/>
      <c r="V6291" s="76"/>
      <c r="X6291" s="91"/>
      <c r="Y6291" s="91"/>
    </row>
    <row r="6292" spans="17:25" x14ac:dyDescent="0.2">
      <c r="Q6292" s="76"/>
      <c r="S6292" s="76"/>
      <c r="T6292" s="76"/>
      <c r="U6292" s="76"/>
      <c r="V6292" s="76"/>
      <c r="X6292" s="91"/>
      <c r="Y6292" s="91"/>
    </row>
    <row r="6293" spans="17:25" x14ac:dyDescent="0.2">
      <c r="Q6293" s="76"/>
      <c r="S6293" s="76"/>
      <c r="T6293" s="76"/>
      <c r="U6293" s="76"/>
      <c r="V6293" s="76"/>
      <c r="X6293" s="91"/>
      <c r="Y6293" s="91"/>
    </row>
    <row r="6294" spans="17:25" x14ac:dyDescent="0.2">
      <c r="Q6294" s="76"/>
      <c r="S6294" s="76"/>
      <c r="T6294" s="76"/>
      <c r="U6294" s="76"/>
      <c r="V6294" s="76"/>
      <c r="X6294" s="91"/>
      <c r="Y6294" s="91"/>
    </row>
    <row r="6295" spans="17:25" x14ac:dyDescent="0.2">
      <c r="Q6295" s="76"/>
      <c r="S6295" s="76"/>
      <c r="T6295" s="76"/>
      <c r="U6295" s="76"/>
      <c r="V6295" s="76"/>
      <c r="X6295" s="91"/>
      <c r="Y6295" s="91"/>
    </row>
    <row r="6296" spans="17:25" x14ac:dyDescent="0.2">
      <c r="Q6296" s="76"/>
      <c r="S6296" s="76"/>
      <c r="T6296" s="76"/>
      <c r="U6296" s="76"/>
      <c r="V6296" s="76"/>
      <c r="X6296" s="91"/>
      <c r="Y6296" s="91"/>
    </row>
    <row r="6297" spans="17:25" x14ac:dyDescent="0.2">
      <c r="Q6297" s="76"/>
      <c r="S6297" s="76"/>
      <c r="T6297" s="76"/>
      <c r="U6297" s="76"/>
      <c r="V6297" s="76"/>
      <c r="X6297" s="91"/>
      <c r="Y6297" s="91"/>
    </row>
    <row r="6298" spans="17:25" x14ac:dyDescent="0.2">
      <c r="Q6298" s="76"/>
      <c r="S6298" s="76"/>
      <c r="T6298" s="76"/>
      <c r="U6298" s="76"/>
      <c r="V6298" s="76"/>
      <c r="X6298" s="91"/>
      <c r="Y6298" s="91"/>
    </row>
    <row r="6299" spans="17:25" x14ac:dyDescent="0.2">
      <c r="Q6299" s="76"/>
      <c r="S6299" s="76"/>
      <c r="T6299" s="76"/>
      <c r="U6299" s="76"/>
      <c r="V6299" s="76"/>
      <c r="X6299" s="91"/>
      <c r="Y6299" s="91"/>
    </row>
    <row r="6300" spans="17:25" x14ac:dyDescent="0.2">
      <c r="Q6300" s="76"/>
      <c r="S6300" s="76"/>
      <c r="T6300" s="76"/>
      <c r="U6300" s="76"/>
      <c r="V6300" s="76"/>
      <c r="X6300" s="91"/>
      <c r="Y6300" s="91"/>
    </row>
    <row r="6301" spans="17:25" x14ac:dyDescent="0.2">
      <c r="Q6301" s="76"/>
      <c r="S6301" s="76"/>
      <c r="T6301" s="76"/>
      <c r="U6301" s="76"/>
      <c r="V6301" s="76"/>
      <c r="X6301" s="91"/>
      <c r="Y6301" s="91"/>
    </row>
    <row r="6302" spans="17:25" x14ac:dyDescent="0.2">
      <c r="Q6302" s="76"/>
      <c r="S6302" s="76"/>
      <c r="T6302" s="76"/>
      <c r="U6302" s="76"/>
      <c r="V6302" s="76"/>
      <c r="X6302" s="91"/>
      <c r="Y6302" s="91"/>
    </row>
    <row r="6303" spans="17:25" x14ac:dyDescent="0.2">
      <c r="Q6303" s="76"/>
      <c r="S6303" s="76"/>
      <c r="T6303" s="76"/>
      <c r="U6303" s="76"/>
      <c r="V6303" s="76"/>
      <c r="X6303" s="91"/>
      <c r="Y6303" s="91"/>
    </row>
    <row r="6304" spans="17:25" x14ac:dyDescent="0.2">
      <c r="Q6304" s="76"/>
      <c r="S6304" s="76"/>
      <c r="T6304" s="76"/>
      <c r="U6304" s="76"/>
      <c r="V6304" s="76"/>
      <c r="X6304" s="91"/>
      <c r="Y6304" s="91"/>
    </row>
    <row r="6305" spans="17:25" x14ac:dyDescent="0.2">
      <c r="Q6305" s="76"/>
      <c r="S6305" s="76"/>
      <c r="T6305" s="76"/>
      <c r="U6305" s="76"/>
      <c r="V6305" s="76"/>
      <c r="X6305" s="91"/>
      <c r="Y6305" s="91"/>
    </row>
    <row r="6306" spans="17:25" x14ac:dyDescent="0.2">
      <c r="Q6306" s="76"/>
      <c r="S6306" s="76"/>
      <c r="T6306" s="76"/>
      <c r="U6306" s="76"/>
      <c r="V6306" s="76"/>
      <c r="X6306" s="91"/>
      <c r="Y6306" s="91"/>
    </row>
    <row r="6307" spans="17:25" x14ac:dyDescent="0.2">
      <c r="Q6307" s="76"/>
      <c r="S6307" s="76"/>
      <c r="T6307" s="76"/>
      <c r="U6307" s="76"/>
      <c r="V6307" s="76"/>
      <c r="X6307" s="91"/>
      <c r="Y6307" s="91"/>
    </row>
    <row r="6308" spans="17:25" x14ac:dyDescent="0.2">
      <c r="Q6308" s="76"/>
      <c r="S6308" s="76"/>
      <c r="T6308" s="76"/>
      <c r="U6308" s="76"/>
      <c r="V6308" s="76"/>
      <c r="X6308" s="91"/>
      <c r="Y6308" s="91"/>
    </row>
    <row r="6309" spans="17:25" x14ac:dyDescent="0.2">
      <c r="Q6309" s="76"/>
      <c r="S6309" s="76"/>
      <c r="T6309" s="76"/>
      <c r="U6309" s="76"/>
      <c r="V6309" s="76"/>
      <c r="X6309" s="91"/>
      <c r="Y6309" s="91"/>
    </row>
    <row r="6310" spans="17:25" x14ac:dyDescent="0.2">
      <c r="Q6310" s="76"/>
      <c r="S6310" s="76"/>
      <c r="T6310" s="76"/>
      <c r="U6310" s="76"/>
      <c r="V6310" s="76"/>
      <c r="X6310" s="91"/>
      <c r="Y6310" s="91"/>
    </row>
    <row r="6311" spans="17:25" x14ac:dyDescent="0.2">
      <c r="Q6311" s="76"/>
      <c r="S6311" s="76"/>
      <c r="T6311" s="76"/>
      <c r="U6311" s="76"/>
      <c r="V6311" s="76"/>
      <c r="X6311" s="91"/>
      <c r="Y6311" s="91"/>
    </row>
    <row r="6312" spans="17:25" x14ac:dyDescent="0.2">
      <c r="Q6312" s="76"/>
      <c r="S6312" s="76"/>
      <c r="T6312" s="76"/>
      <c r="U6312" s="76"/>
      <c r="V6312" s="76"/>
      <c r="X6312" s="91"/>
      <c r="Y6312" s="91"/>
    </row>
    <row r="6313" spans="17:25" x14ac:dyDescent="0.2">
      <c r="Q6313" s="76"/>
      <c r="S6313" s="76"/>
      <c r="T6313" s="76"/>
      <c r="U6313" s="76"/>
      <c r="V6313" s="76"/>
      <c r="X6313" s="91"/>
      <c r="Y6313" s="91"/>
    </row>
    <row r="6314" spans="17:25" x14ac:dyDescent="0.2">
      <c r="Q6314" s="76"/>
      <c r="S6314" s="76"/>
      <c r="T6314" s="76"/>
      <c r="U6314" s="76"/>
      <c r="V6314" s="76"/>
      <c r="X6314" s="91"/>
      <c r="Y6314" s="91"/>
    </row>
    <row r="6315" spans="17:25" x14ac:dyDescent="0.2">
      <c r="Q6315" s="76"/>
      <c r="S6315" s="76"/>
      <c r="T6315" s="76"/>
      <c r="U6315" s="76"/>
      <c r="V6315" s="76"/>
      <c r="X6315" s="91"/>
      <c r="Y6315" s="91"/>
    </row>
    <row r="6316" spans="17:25" x14ac:dyDescent="0.2">
      <c r="Q6316" s="76"/>
      <c r="S6316" s="76"/>
      <c r="T6316" s="76"/>
      <c r="U6316" s="76"/>
      <c r="V6316" s="76"/>
      <c r="X6316" s="91"/>
      <c r="Y6316" s="91"/>
    </row>
    <row r="6317" spans="17:25" x14ac:dyDescent="0.2">
      <c r="Q6317" s="76"/>
      <c r="S6317" s="76"/>
      <c r="T6317" s="76"/>
      <c r="U6317" s="76"/>
      <c r="V6317" s="76"/>
      <c r="X6317" s="91"/>
      <c r="Y6317" s="91"/>
    </row>
    <row r="6318" spans="17:25" x14ac:dyDescent="0.2">
      <c r="Q6318" s="76"/>
      <c r="S6318" s="76"/>
      <c r="T6318" s="76"/>
      <c r="U6318" s="76"/>
      <c r="V6318" s="76"/>
      <c r="X6318" s="91"/>
      <c r="Y6318" s="91"/>
    </row>
    <row r="6319" spans="17:25" x14ac:dyDescent="0.2">
      <c r="Q6319" s="76"/>
      <c r="S6319" s="76"/>
      <c r="T6319" s="76"/>
      <c r="U6319" s="76"/>
      <c r="V6319" s="76"/>
      <c r="X6319" s="91"/>
      <c r="Y6319" s="91"/>
    </row>
    <row r="6320" spans="17:25" x14ac:dyDescent="0.2">
      <c r="Q6320" s="76"/>
      <c r="S6320" s="76"/>
      <c r="T6320" s="76"/>
      <c r="U6320" s="76"/>
      <c r="V6320" s="76"/>
      <c r="X6320" s="91"/>
      <c r="Y6320" s="91"/>
    </row>
    <row r="6321" spans="17:25" x14ac:dyDescent="0.2">
      <c r="Q6321" s="76"/>
      <c r="S6321" s="76"/>
      <c r="T6321" s="76"/>
      <c r="U6321" s="76"/>
      <c r="V6321" s="76"/>
      <c r="X6321" s="91"/>
      <c r="Y6321" s="91"/>
    </row>
    <row r="6322" spans="17:25" x14ac:dyDescent="0.2">
      <c r="Q6322" s="76"/>
      <c r="S6322" s="76"/>
      <c r="T6322" s="76"/>
      <c r="U6322" s="76"/>
      <c r="V6322" s="76"/>
      <c r="X6322" s="91"/>
      <c r="Y6322" s="91"/>
    </row>
    <row r="6323" spans="17:25" x14ac:dyDescent="0.2">
      <c r="Q6323" s="76"/>
      <c r="S6323" s="76"/>
      <c r="T6323" s="76"/>
      <c r="U6323" s="76"/>
      <c r="V6323" s="76"/>
      <c r="X6323" s="91"/>
      <c r="Y6323" s="91"/>
    </row>
    <row r="6324" spans="17:25" x14ac:dyDescent="0.2">
      <c r="Q6324" s="76"/>
      <c r="S6324" s="76"/>
      <c r="T6324" s="76"/>
      <c r="U6324" s="76"/>
      <c r="V6324" s="76"/>
      <c r="X6324" s="91"/>
      <c r="Y6324" s="91"/>
    </row>
    <row r="6325" spans="17:25" x14ac:dyDescent="0.2">
      <c r="Q6325" s="76"/>
      <c r="S6325" s="76"/>
      <c r="T6325" s="76"/>
      <c r="U6325" s="76"/>
      <c r="V6325" s="76"/>
      <c r="X6325" s="91"/>
      <c r="Y6325" s="91"/>
    </row>
    <row r="6326" spans="17:25" x14ac:dyDescent="0.2">
      <c r="Q6326" s="76"/>
      <c r="S6326" s="76"/>
      <c r="T6326" s="76"/>
      <c r="U6326" s="76"/>
      <c r="V6326" s="76"/>
      <c r="X6326" s="91"/>
      <c r="Y6326" s="91"/>
    </row>
    <row r="6327" spans="17:25" x14ac:dyDescent="0.2">
      <c r="Q6327" s="76"/>
      <c r="S6327" s="76"/>
      <c r="T6327" s="76"/>
      <c r="U6327" s="76"/>
      <c r="V6327" s="76"/>
      <c r="X6327" s="91"/>
      <c r="Y6327" s="91"/>
    </row>
    <row r="6328" spans="17:25" x14ac:dyDescent="0.2">
      <c r="Q6328" s="76"/>
      <c r="S6328" s="76"/>
      <c r="T6328" s="76"/>
      <c r="U6328" s="76"/>
      <c r="V6328" s="76"/>
      <c r="X6328" s="91"/>
      <c r="Y6328" s="91"/>
    </row>
    <row r="6329" spans="17:25" x14ac:dyDescent="0.2">
      <c r="Q6329" s="76"/>
      <c r="S6329" s="76"/>
      <c r="T6329" s="76"/>
      <c r="U6329" s="76"/>
      <c r="V6329" s="76"/>
      <c r="X6329" s="91"/>
      <c r="Y6329" s="91"/>
    </row>
    <row r="6330" spans="17:25" x14ac:dyDescent="0.2">
      <c r="Q6330" s="76"/>
      <c r="S6330" s="76"/>
      <c r="T6330" s="76"/>
      <c r="U6330" s="76"/>
      <c r="V6330" s="76"/>
      <c r="X6330" s="91"/>
      <c r="Y6330" s="91"/>
    </row>
    <row r="6331" spans="17:25" x14ac:dyDescent="0.2">
      <c r="Q6331" s="76"/>
      <c r="S6331" s="76"/>
      <c r="T6331" s="76"/>
      <c r="U6331" s="76"/>
      <c r="V6331" s="76"/>
      <c r="X6331" s="91"/>
      <c r="Y6331" s="91"/>
    </row>
    <row r="6332" spans="17:25" x14ac:dyDescent="0.2">
      <c r="Q6332" s="76"/>
      <c r="S6332" s="76"/>
      <c r="T6332" s="76"/>
      <c r="U6332" s="76"/>
      <c r="V6332" s="76"/>
      <c r="X6332" s="91"/>
      <c r="Y6332" s="91"/>
    </row>
    <row r="6333" spans="17:25" x14ac:dyDescent="0.2">
      <c r="Q6333" s="76"/>
      <c r="S6333" s="76"/>
      <c r="T6333" s="76"/>
      <c r="U6333" s="76"/>
      <c r="V6333" s="76"/>
      <c r="X6333" s="91"/>
      <c r="Y6333" s="91"/>
    </row>
    <row r="6334" spans="17:25" x14ac:dyDescent="0.2">
      <c r="Q6334" s="76"/>
      <c r="S6334" s="76"/>
      <c r="T6334" s="76"/>
      <c r="U6334" s="76"/>
      <c r="V6334" s="76"/>
      <c r="X6334" s="91"/>
      <c r="Y6334" s="91"/>
    </row>
    <row r="6335" spans="17:25" x14ac:dyDescent="0.2">
      <c r="Q6335" s="76"/>
      <c r="S6335" s="76"/>
      <c r="T6335" s="76"/>
      <c r="U6335" s="76"/>
      <c r="V6335" s="76"/>
      <c r="X6335" s="91"/>
      <c r="Y6335" s="91"/>
    </row>
    <row r="6336" spans="17:25" x14ac:dyDescent="0.2">
      <c r="Q6336" s="76"/>
      <c r="S6336" s="76"/>
      <c r="T6336" s="76"/>
      <c r="U6336" s="76"/>
      <c r="V6336" s="76"/>
      <c r="X6336" s="91"/>
      <c r="Y6336" s="91"/>
    </row>
    <row r="6337" spans="17:25" x14ac:dyDescent="0.2">
      <c r="Q6337" s="76"/>
      <c r="S6337" s="76"/>
      <c r="T6337" s="76"/>
      <c r="U6337" s="76"/>
      <c r="V6337" s="76"/>
      <c r="X6337" s="91"/>
      <c r="Y6337" s="91"/>
    </row>
    <row r="6338" spans="17:25" x14ac:dyDescent="0.2">
      <c r="Q6338" s="76"/>
      <c r="S6338" s="76"/>
      <c r="T6338" s="76"/>
      <c r="U6338" s="76"/>
      <c r="V6338" s="76"/>
      <c r="X6338" s="91"/>
      <c r="Y6338" s="91"/>
    </row>
    <row r="6339" spans="17:25" x14ac:dyDescent="0.2">
      <c r="Q6339" s="76"/>
      <c r="S6339" s="76"/>
      <c r="T6339" s="76"/>
      <c r="U6339" s="76"/>
      <c r="V6339" s="76"/>
      <c r="X6339" s="91"/>
      <c r="Y6339" s="91"/>
    </row>
    <row r="6340" spans="17:25" x14ac:dyDescent="0.2">
      <c r="Q6340" s="76"/>
      <c r="S6340" s="76"/>
      <c r="T6340" s="76"/>
      <c r="U6340" s="76"/>
      <c r="V6340" s="76"/>
      <c r="X6340" s="91"/>
      <c r="Y6340" s="91"/>
    </row>
    <row r="6341" spans="17:25" x14ac:dyDescent="0.2">
      <c r="Q6341" s="76"/>
      <c r="S6341" s="76"/>
      <c r="T6341" s="76"/>
      <c r="U6341" s="76"/>
      <c r="V6341" s="76"/>
      <c r="X6341" s="91"/>
      <c r="Y6341" s="91"/>
    </row>
    <row r="6342" spans="17:25" x14ac:dyDescent="0.2">
      <c r="Q6342" s="76"/>
      <c r="S6342" s="76"/>
      <c r="T6342" s="76"/>
      <c r="U6342" s="76"/>
      <c r="V6342" s="76"/>
      <c r="X6342" s="91"/>
      <c r="Y6342" s="91"/>
    </row>
    <row r="6343" spans="17:25" x14ac:dyDescent="0.2">
      <c r="Q6343" s="76"/>
      <c r="S6343" s="76"/>
      <c r="T6343" s="76"/>
      <c r="U6343" s="76"/>
      <c r="V6343" s="76"/>
      <c r="X6343" s="91"/>
      <c r="Y6343" s="91"/>
    </row>
    <row r="6344" spans="17:25" x14ac:dyDescent="0.2">
      <c r="Q6344" s="76"/>
      <c r="S6344" s="76"/>
      <c r="T6344" s="76"/>
      <c r="U6344" s="76"/>
      <c r="V6344" s="76"/>
      <c r="X6344" s="91"/>
      <c r="Y6344" s="91"/>
    </row>
    <row r="6345" spans="17:25" x14ac:dyDescent="0.2">
      <c r="Q6345" s="76"/>
      <c r="S6345" s="76"/>
      <c r="T6345" s="76"/>
      <c r="U6345" s="76"/>
      <c r="V6345" s="76"/>
      <c r="X6345" s="91"/>
      <c r="Y6345" s="91"/>
    </row>
    <row r="6346" spans="17:25" x14ac:dyDescent="0.2">
      <c r="Q6346" s="76"/>
      <c r="S6346" s="76"/>
      <c r="T6346" s="76"/>
      <c r="U6346" s="76"/>
      <c r="V6346" s="76"/>
      <c r="X6346" s="91"/>
      <c r="Y6346" s="91"/>
    </row>
    <row r="6347" spans="17:25" x14ac:dyDescent="0.2">
      <c r="Q6347" s="76"/>
      <c r="S6347" s="76"/>
      <c r="T6347" s="76"/>
      <c r="U6347" s="76"/>
      <c r="V6347" s="76"/>
      <c r="X6347" s="91"/>
      <c r="Y6347" s="91"/>
    </row>
    <row r="6348" spans="17:25" x14ac:dyDescent="0.2">
      <c r="Q6348" s="76"/>
      <c r="S6348" s="76"/>
      <c r="T6348" s="76"/>
      <c r="U6348" s="76"/>
      <c r="V6348" s="76"/>
      <c r="X6348" s="91"/>
      <c r="Y6348" s="91"/>
    </row>
    <row r="6349" spans="17:25" x14ac:dyDescent="0.2">
      <c r="Q6349" s="76"/>
      <c r="S6349" s="76"/>
      <c r="T6349" s="76"/>
      <c r="U6349" s="76"/>
      <c r="V6349" s="76"/>
      <c r="X6349" s="91"/>
      <c r="Y6349" s="91"/>
    </row>
    <row r="6350" spans="17:25" x14ac:dyDescent="0.2">
      <c r="Q6350" s="76"/>
      <c r="S6350" s="76"/>
      <c r="T6350" s="76"/>
      <c r="U6350" s="76"/>
      <c r="V6350" s="76"/>
      <c r="X6350" s="91"/>
      <c r="Y6350" s="91"/>
    </row>
    <row r="6351" spans="17:25" x14ac:dyDescent="0.2">
      <c r="Q6351" s="76"/>
      <c r="S6351" s="76"/>
      <c r="T6351" s="76"/>
      <c r="U6351" s="76"/>
      <c r="V6351" s="76"/>
      <c r="X6351" s="91"/>
      <c r="Y6351" s="91"/>
    </row>
    <row r="6352" spans="17:25" x14ac:dyDescent="0.2">
      <c r="Q6352" s="76"/>
      <c r="S6352" s="76"/>
      <c r="T6352" s="76"/>
      <c r="U6352" s="76"/>
      <c r="V6352" s="76"/>
      <c r="X6352" s="91"/>
      <c r="Y6352" s="91"/>
    </row>
    <row r="6353" spans="17:25" x14ac:dyDescent="0.2">
      <c r="Q6353" s="76"/>
      <c r="S6353" s="76"/>
      <c r="T6353" s="76"/>
      <c r="U6353" s="76"/>
      <c r="V6353" s="76"/>
      <c r="X6353" s="91"/>
      <c r="Y6353" s="91"/>
    </row>
    <row r="6354" spans="17:25" x14ac:dyDescent="0.2">
      <c r="Q6354" s="76"/>
      <c r="S6354" s="76"/>
      <c r="T6354" s="76"/>
      <c r="U6354" s="76"/>
      <c r="V6354" s="76"/>
      <c r="X6354" s="91"/>
      <c r="Y6354" s="91"/>
    </row>
    <row r="6355" spans="17:25" x14ac:dyDescent="0.2">
      <c r="Q6355" s="76"/>
      <c r="S6355" s="76"/>
      <c r="T6355" s="76"/>
      <c r="U6355" s="76"/>
      <c r="V6355" s="76"/>
      <c r="X6355" s="91"/>
      <c r="Y6355" s="91"/>
    </row>
    <row r="6356" spans="17:25" x14ac:dyDescent="0.2">
      <c r="Q6356" s="76"/>
      <c r="S6356" s="76"/>
      <c r="T6356" s="76"/>
      <c r="U6356" s="76"/>
      <c r="V6356" s="76"/>
      <c r="X6356" s="91"/>
      <c r="Y6356" s="91"/>
    </row>
    <row r="6357" spans="17:25" x14ac:dyDescent="0.2">
      <c r="Q6357" s="76"/>
      <c r="S6357" s="76"/>
      <c r="T6357" s="76"/>
      <c r="U6357" s="76"/>
      <c r="V6357" s="76"/>
      <c r="X6357" s="91"/>
      <c r="Y6357" s="91"/>
    </row>
    <row r="6358" spans="17:25" x14ac:dyDescent="0.2">
      <c r="Q6358" s="76"/>
      <c r="S6358" s="76"/>
      <c r="T6358" s="76"/>
      <c r="U6358" s="76"/>
      <c r="V6358" s="76"/>
      <c r="X6358" s="91"/>
      <c r="Y6358" s="91"/>
    </row>
    <row r="6359" spans="17:25" x14ac:dyDescent="0.2">
      <c r="Q6359" s="76"/>
      <c r="S6359" s="76"/>
      <c r="T6359" s="76"/>
      <c r="U6359" s="76"/>
      <c r="V6359" s="76"/>
      <c r="X6359" s="91"/>
      <c r="Y6359" s="91"/>
    </row>
    <row r="6360" spans="17:25" x14ac:dyDescent="0.2">
      <c r="Q6360" s="76"/>
      <c r="S6360" s="76"/>
      <c r="T6360" s="76"/>
      <c r="U6360" s="76"/>
      <c r="V6360" s="76"/>
      <c r="X6360" s="91"/>
      <c r="Y6360" s="91"/>
    </row>
    <row r="6361" spans="17:25" x14ac:dyDescent="0.2">
      <c r="Q6361" s="76"/>
      <c r="S6361" s="76"/>
      <c r="T6361" s="76"/>
      <c r="U6361" s="76"/>
      <c r="V6361" s="76"/>
      <c r="X6361" s="91"/>
      <c r="Y6361" s="91"/>
    </row>
    <row r="6362" spans="17:25" x14ac:dyDescent="0.2">
      <c r="Q6362" s="76"/>
      <c r="S6362" s="76"/>
      <c r="T6362" s="76"/>
      <c r="U6362" s="76"/>
      <c r="V6362" s="76"/>
      <c r="X6362" s="91"/>
      <c r="Y6362" s="91"/>
    </row>
    <row r="6363" spans="17:25" x14ac:dyDescent="0.2">
      <c r="Q6363" s="76"/>
      <c r="S6363" s="76"/>
      <c r="T6363" s="76"/>
      <c r="U6363" s="76"/>
      <c r="V6363" s="76"/>
      <c r="X6363" s="91"/>
      <c r="Y6363" s="91"/>
    </row>
    <row r="6364" spans="17:25" x14ac:dyDescent="0.2">
      <c r="Q6364" s="76"/>
      <c r="S6364" s="76"/>
      <c r="T6364" s="76"/>
      <c r="U6364" s="76"/>
      <c r="V6364" s="76"/>
      <c r="X6364" s="91"/>
      <c r="Y6364" s="91"/>
    </row>
    <row r="6365" spans="17:25" x14ac:dyDescent="0.2">
      <c r="Q6365" s="76"/>
      <c r="S6365" s="76"/>
      <c r="T6365" s="76"/>
      <c r="U6365" s="76"/>
      <c r="V6365" s="76"/>
      <c r="X6365" s="91"/>
      <c r="Y6365" s="91"/>
    </row>
    <row r="6366" spans="17:25" x14ac:dyDescent="0.2">
      <c r="Q6366" s="76"/>
      <c r="S6366" s="76"/>
      <c r="T6366" s="76"/>
      <c r="U6366" s="76"/>
      <c r="V6366" s="76"/>
      <c r="X6366" s="91"/>
      <c r="Y6366" s="91"/>
    </row>
    <row r="6367" spans="17:25" x14ac:dyDescent="0.2">
      <c r="Q6367" s="76"/>
      <c r="S6367" s="76"/>
      <c r="T6367" s="76"/>
      <c r="U6367" s="76"/>
      <c r="V6367" s="76"/>
      <c r="X6367" s="91"/>
      <c r="Y6367" s="91"/>
    </row>
    <row r="6368" spans="17:25" x14ac:dyDescent="0.2">
      <c r="Q6368" s="76"/>
      <c r="S6368" s="76"/>
      <c r="T6368" s="76"/>
      <c r="U6368" s="76"/>
      <c r="V6368" s="76"/>
      <c r="X6368" s="91"/>
      <c r="Y6368" s="91"/>
    </row>
    <row r="6369" spans="17:25" x14ac:dyDescent="0.2">
      <c r="Q6369" s="76"/>
      <c r="S6369" s="76"/>
      <c r="T6369" s="76"/>
      <c r="U6369" s="76"/>
      <c r="V6369" s="76"/>
      <c r="X6369" s="91"/>
      <c r="Y6369" s="91"/>
    </row>
    <row r="6370" spans="17:25" x14ac:dyDescent="0.2">
      <c r="Q6370" s="76"/>
      <c r="S6370" s="76"/>
      <c r="T6370" s="76"/>
      <c r="U6370" s="76"/>
      <c r="V6370" s="76"/>
      <c r="X6370" s="91"/>
      <c r="Y6370" s="91"/>
    </row>
    <row r="6371" spans="17:25" x14ac:dyDescent="0.2">
      <c r="Q6371" s="76"/>
      <c r="S6371" s="76"/>
      <c r="T6371" s="76"/>
      <c r="U6371" s="76"/>
      <c r="V6371" s="76"/>
      <c r="X6371" s="91"/>
      <c r="Y6371" s="91"/>
    </row>
    <row r="6372" spans="17:25" x14ac:dyDescent="0.2">
      <c r="Q6372" s="76"/>
      <c r="S6372" s="76"/>
      <c r="T6372" s="76"/>
      <c r="U6372" s="76"/>
      <c r="V6372" s="76"/>
      <c r="X6372" s="91"/>
      <c r="Y6372" s="91"/>
    </row>
    <row r="6373" spans="17:25" x14ac:dyDescent="0.2">
      <c r="Q6373" s="76"/>
      <c r="S6373" s="76"/>
      <c r="T6373" s="76"/>
      <c r="U6373" s="76"/>
      <c r="V6373" s="76"/>
      <c r="X6373" s="91"/>
      <c r="Y6373" s="91"/>
    </row>
    <row r="6374" spans="17:25" x14ac:dyDescent="0.2">
      <c r="Q6374" s="76"/>
      <c r="S6374" s="76"/>
      <c r="T6374" s="76"/>
      <c r="U6374" s="76"/>
      <c r="V6374" s="76"/>
      <c r="X6374" s="91"/>
      <c r="Y6374" s="91"/>
    </row>
    <row r="6375" spans="17:25" x14ac:dyDescent="0.2">
      <c r="Q6375" s="76"/>
      <c r="S6375" s="76"/>
      <c r="T6375" s="76"/>
      <c r="U6375" s="76"/>
      <c r="V6375" s="76"/>
      <c r="X6375" s="91"/>
      <c r="Y6375" s="91"/>
    </row>
    <row r="6376" spans="17:25" x14ac:dyDescent="0.2">
      <c r="Q6376" s="76"/>
      <c r="S6376" s="76"/>
      <c r="T6376" s="76"/>
      <c r="U6376" s="76"/>
      <c r="V6376" s="76"/>
      <c r="X6376" s="91"/>
      <c r="Y6376" s="91"/>
    </row>
    <row r="6377" spans="17:25" x14ac:dyDescent="0.2">
      <c r="Q6377" s="76"/>
      <c r="S6377" s="76"/>
      <c r="T6377" s="76"/>
      <c r="U6377" s="76"/>
      <c r="V6377" s="76"/>
      <c r="X6377" s="91"/>
      <c r="Y6377" s="91"/>
    </row>
    <row r="6378" spans="17:25" x14ac:dyDescent="0.2">
      <c r="Q6378" s="76"/>
      <c r="S6378" s="76"/>
      <c r="T6378" s="76"/>
      <c r="U6378" s="76"/>
      <c r="V6378" s="76"/>
      <c r="X6378" s="91"/>
      <c r="Y6378" s="91"/>
    </row>
    <row r="6379" spans="17:25" x14ac:dyDescent="0.2">
      <c r="Q6379" s="76"/>
      <c r="S6379" s="76"/>
      <c r="T6379" s="76"/>
      <c r="U6379" s="76"/>
      <c r="V6379" s="76"/>
      <c r="X6379" s="91"/>
      <c r="Y6379" s="91"/>
    </row>
    <row r="6380" spans="17:25" x14ac:dyDescent="0.2">
      <c r="Q6380" s="76"/>
      <c r="S6380" s="76"/>
      <c r="T6380" s="76"/>
      <c r="U6380" s="76"/>
      <c r="V6380" s="76"/>
      <c r="X6380" s="91"/>
      <c r="Y6380" s="91"/>
    </row>
    <row r="6381" spans="17:25" x14ac:dyDescent="0.2">
      <c r="Q6381" s="76"/>
      <c r="S6381" s="76"/>
      <c r="T6381" s="76"/>
      <c r="U6381" s="76"/>
      <c r="V6381" s="76"/>
      <c r="X6381" s="91"/>
      <c r="Y6381" s="91"/>
    </row>
    <row r="6382" spans="17:25" x14ac:dyDescent="0.2">
      <c r="Q6382" s="76"/>
      <c r="S6382" s="76"/>
      <c r="T6382" s="76"/>
      <c r="U6382" s="76"/>
      <c r="V6382" s="76"/>
      <c r="X6382" s="91"/>
      <c r="Y6382" s="91"/>
    </row>
    <row r="6383" spans="17:25" x14ac:dyDescent="0.2">
      <c r="Q6383" s="76"/>
      <c r="S6383" s="76"/>
      <c r="T6383" s="76"/>
      <c r="U6383" s="76"/>
      <c r="V6383" s="76"/>
      <c r="X6383" s="91"/>
      <c r="Y6383" s="91"/>
    </row>
    <row r="6384" spans="17:25" x14ac:dyDescent="0.2">
      <c r="Q6384" s="76"/>
      <c r="S6384" s="76"/>
      <c r="T6384" s="76"/>
      <c r="U6384" s="76"/>
      <c r="V6384" s="76"/>
      <c r="X6384" s="91"/>
      <c r="Y6384" s="91"/>
    </row>
    <row r="6385" spans="17:25" x14ac:dyDescent="0.2">
      <c r="Q6385" s="76"/>
      <c r="S6385" s="76"/>
      <c r="T6385" s="76"/>
      <c r="U6385" s="76"/>
      <c r="V6385" s="76"/>
      <c r="X6385" s="91"/>
      <c r="Y6385" s="91"/>
    </row>
    <row r="6386" spans="17:25" x14ac:dyDescent="0.2">
      <c r="Q6386" s="76"/>
      <c r="S6386" s="76"/>
      <c r="T6386" s="76"/>
      <c r="U6386" s="76"/>
      <c r="V6386" s="76"/>
      <c r="X6386" s="91"/>
      <c r="Y6386" s="91"/>
    </row>
    <row r="6387" spans="17:25" x14ac:dyDescent="0.2">
      <c r="Q6387" s="76"/>
      <c r="S6387" s="76"/>
      <c r="T6387" s="76"/>
      <c r="U6387" s="76"/>
      <c r="V6387" s="76"/>
      <c r="X6387" s="91"/>
      <c r="Y6387" s="91"/>
    </row>
    <row r="6388" spans="17:25" x14ac:dyDescent="0.2">
      <c r="Q6388" s="76"/>
      <c r="S6388" s="76"/>
      <c r="T6388" s="76"/>
      <c r="U6388" s="76"/>
      <c r="V6388" s="76"/>
      <c r="X6388" s="91"/>
      <c r="Y6388" s="91"/>
    </row>
    <row r="6389" spans="17:25" x14ac:dyDescent="0.2">
      <c r="Q6389" s="76"/>
      <c r="S6389" s="76"/>
      <c r="T6389" s="76"/>
      <c r="U6389" s="76"/>
      <c r="V6389" s="76"/>
      <c r="X6389" s="91"/>
      <c r="Y6389" s="91"/>
    </row>
    <row r="6390" spans="17:25" x14ac:dyDescent="0.2">
      <c r="Q6390" s="76"/>
      <c r="S6390" s="76"/>
      <c r="T6390" s="76"/>
      <c r="U6390" s="76"/>
      <c r="V6390" s="76"/>
      <c r="X6390" s="91"/>
      <c r="Y6390" s="91"/>
    </row>
    <row r="6391" spans="17:25" x14ac:dyDescent="0.2">
      <c r="Q6391" s="76"/>
      <c r="S6391" s="76"/>
      <c r="T6391" s="76"/>
      <c r="U6391" s="76"/>
      <c r="V6391" s="76"/>
      <c r="X6391" s="91"/>
      <c r="Y6391" s="91"/>
    </row>
    <row r="6392" spans="17:25" x14ac:dyDescent="0.2">
      <c r="Q6392" s="76"/>
      <c r="S6392" s="76"/>
      <c r="T6392" s="76"/>
      <c r="U6392" s="76"/>
      <c r="V6392" s="76"/>
      <c r="X6392" s="91"/>
      <c r="Y6392" s="91"/>
    </row>
    <row r="6393" spans="17:25" x14ac:dyDescent="0.2">
      <c r="Q6393" s="76"/>
      <c r="S6393" s="76"/>
      <c r="T6393" s="76"/>
      <c r="U6393" s="76"/>
      <c r="V6393" s="76"/>
      <c r="X6393" s="91"/>
      <c r="Y6393" s="91"/>
    </row>
    <row r="6394" spans="17:25" x14ac:dyDescent="0.2">
      <c r="Q6394" s="76"/>
      <c r="S6394" s="76"/>
      <c r="T6394" s="76"/>
      <c r="U6394" s="76"/>
      <c r="V6394" s="76"/>
      <c r="X6394" s="91"/>
      <c r="Y6394" s="91"/>
    </row>
    <row r="6395" spans="17:25" x14ac:dyDescent="0.2">
      <c r="Q6395" s="76"/>
      <c r="S6395" s="76"/>
      <c r="T6395" s="76"/>
      <c r="U6395" s="76"/>
      <c r="V6395" s="76"/>
      <c r="X6395" s="91"/>
      <c r="Y6395" s="91"/>
    </row>
    <row r="6396" spans="17:25" x14ac:dyDescent="0.2">
      <c r="Q6396" s="76"/>
      <c r="S6396" s="76"/>
      <c r="T6396" s="76"/>
      <c r="U6396" s="76"/>
      <c r="V6396" s="76"/>
      <c r="X6396" s="91"/>
      <c r="Y6396" s="91"/>
    </row>
    <row r="6397" spans="17:25" x14ac:dyDescent="0.2">
      <c r="Q6397" s="76"/>
      <c r="S6397" s="76"/>
      <c r="T6397" s="76"/>
      <c r="U6397" s="76"/>
      <c r="V6397" s="76"/>
      <c r="X6397" s="91"/>
      <c r="Y6397" s="91"/>
    </row>
    <row r="6398" spans="17:25" x14ac:dyDescent="0.2">
      <c r="Q6398" s="76"/>
      <c r="S6398" s="76"/>
      <c r="T6398" s="76"/>
      <c r="U6398" s="76"/>
      <c r="V6398" s="76"/>
      <c r="X6398" s="91"/>
      <c r="Y6398" s="91"/>
    </row>
    <row r="6399" spans="17:25" x14ac:dyDescent="0.2">
      <c r="Q6399" s="76"/>
      <c r="S6399" s="76"/>
      <c r="T6399" s="76"/>
      <c r="U6399" s="76"/>
      <c r="V6399" s="76"/>
      <c r="X6399" s="91"/>
      <c r="Y6399" s="91"/>
    </row>
    <row r="6400" spans="17:25" x14ac:dyDescent="0.2">
      <c r="Q6400" s="76"/>
      <c r="S6400" s="76"/>
      <c r="T6400" s="76"/>
      <c r="U6400" s="76"/>
      <c r="V6400" s="76"/>
      <c r="X6400" s="91"/>
      <c r="Y6400" s="91"/>
    </row>
    <row r="6401" spans="17:25" x14ac:dyDescent="0.2">
      <c r="Q6401" s="76"/>
      <c r="S6401" s="76"/>
      <c r="T6401" s="76"/>
      <c r="U6401" s="76"/>
      <c r="V6401" s="76"/>
      <c r="X6401" s="91"/>
      <c r="Y6401" s="91"/>
    </row>
    <row r="6402" spans="17:25" x14ac:dyDescent="0.2">
      <c r="Q6402" s="76"/>
      <c r="S6402" s="76"/>
      <c r="T6402" s="76"/>
      <c r="U6402" s="76"/>
      <c r="V6402" s="76"/>
      <c r="X6402" s="91"/>
      <c r="Y6402" s="91"/>
    </row>
    <row r="6403" spans="17:25" x14ac:dyDescent="0.2">
      <c r="Q6403" s="76"/>
      <c r="S6403" s="76"/>
      <c r="T6403" s="76"/>
      <c r="U6403" s="76"/>
      <c r="V6403" s="76"/>
      <c r="X6403" s="91"/>
      <c r="Y6403" s="91"/>
    </row>
    <row r="6404" spans="17:25" x14ac:dyDescent="0.2">
      <c r="Q6404" s="76"/>
      <c r="S6404" s="76"/>
      <c r="T6404" s="76"/>
      <c r="U6404" s="76"/>
      <c r="V6404" s="76"/>
      <c r="X6404" s="91"/>
      <c r="Y6404" s="91"/>
    </row>
    <row r="6405" spans="17:25" x14ac:dyDescent="0.2">
      <c r="Q6405" s="76"/>
      <c r="S6405" s="76"/>
      <c r="T6405" s="76"/>
      <c r="U6405" s="76"/>
      <c r="V6405" s="76"/>
      <c r="X6405" s="91"/>
      <c r="Y6405" s="91"/>
    </row>
    <row r="6406" spans="17:25" x14ac:dyDescent="0.2">
      <c r="Q6406" s="76"/>
      <c r="S6406" s="76"/>
      <c r="T6406" s="76"/>
      <c r="U6406" s="76"/>
      <c r="V6406" s="76"/>
      <c r="X6406" s="91"/>
      <c r="Y6406" s="91"/>
    </row>
    <row r="6407" spans="17:25" x14ac:dyDescent="0.2">
      <c r="Q6407" s="76"/>
      <c r="S6407" s="76"/>
      <c r="T6407" s="76"/>
      <c r="U6407" s="76"/>
      <c r="V6407" s="76"/>
      <c r="X6407" s="91"/>
      <c r="Y6407" s="91"/>
    </row>
    <row r="6408" spans="17:25" x14ac:dyDescent="0.2">
      <c r="Q6408" s="76"/>
      <c r="S6408" s="76"/>
      <c r="T6408" s="76"/>
      <c r="U6408" s="76"/>
      <c r="V6408" s="76"/>
      <c r="X6408" s="91"/>
      <c r="Y6408" s="91"/>
    </row>
    <row r="6409" spans="17:25" x14ac:dyDescent="0.2">
      <c r="Q6409" s="76"/>
      <c r="S6409" s="76"/>
      <c r="T6409" s="76"/>
      <c r="U6409" s="76"/>
      <c r="V6409" s="76"/>
      <c r="X6409" s="91"/>
      <c r="Y6409" s="91"/>
    </row>
    <row r="6410" spans="17:25" x14ac:dyDescent="0.2">
      <c r="Q6410" s="76"/>
      <c r="S6410" s="76"/>
      <c r="T6410" s="76"/>
      <c r="U6410" s="76"/>
      <c r="V6410" s="76"/>
      <c r="X6410" s="91"/>
      <c r="Y6410" s="91"/>
    </row>
    <row r="6411" spans="17:25" x14ac:dyDescent="0.2">
      <c r="Q6411" s="76"/>
      <c r="S6411" s="76"/>
      <c r="T6411" s="76"/>
      <c r="U6411" s="76"/>
      <c r="V6411" s="76"/>
      <c r="X6411" s="91"/>
      <c r="Y6411" s="91"/>
    </row>
    <row r="6412" spans="17:25" x14ac:dyDescent="0.2">
      <c r="Q6412" s="76"/>
      <c r="S6412" s="76"/>
      <c r="T6412" s="76"/>
      <c r="U6412" s="76"/>
      <c r="V6412" s="76"/>
      <c r="X6412" s="91"/>
      <c r="Y6412" s="91"/>
    </row>
    <row r="6413" spans="17:25" x14ac:dyDescent="0.2">
      <c r="Q6413" s="76"/>
      <c r="S6413" s="76"/>
      <c r="T6413" s="76"/>
      <c r="U6413" s="76"/>
      <c r="V6413" s="76"/>
      <c r="X6413" s="91"/>
      <c r="Y6413" s="91"/>
    </row>
    <row r="6414" spans="17:25" x14ac:dyDescent="0.2">
      <c r="Q6414" s="76"/>
      <c r="S6414" s="76"/>
      <c r="T6414" s="76"/>
      <c r="U6414" s="76"/>
      <c r="V6414" s="76"/>
      <c r="X6414" s="91"/>
      <c r="Y6414" s="91"/>
    </row>
    <row r="6415" spans="17:25" x14ac:dyDescent="0.2">
      <c r="Q6415" s="76"/>
      <c r="S6415" s="76"/>
      <c r="T6415" s="76"/>
      <c r="U6415" s="76"/>
      <c r="V6415" s="76"/>
      <c r="X6415" s="91"/>
      <c r="Y6415" s="91"/>
    </row>
    <row r="6416" spans="17:25" x14ac:dyDescent="0.2">
      <c r="Q6416" s="76"/>
      <c r="S6416" s="76"/>
      <c r="T6416" s="76"/>
      <c r="U6416" s="76"/>
      <c r="V6416" s="76"/>
      <c r="X6416" s="91"/>
      <c r="Y6416" s="91"/>
    </row>
    <row r="6417" spans="17:25" x14ac:dyDescent="0.2">
      <c r="Q6417" s="76"/>
      <c r="S6417" s="76"/>
      <c r="T6417" s="76"/>
      <c r="U6417" s="76"/>
      <c r="V6417" s="76"/>
      <c r="X6417" s="91"/>
      <c r="Y6417" s="91"/>
    </row>
    <row r="6418" spans="17:25" x14ac:dyDescent="0.2">
      <c r="Q6418" s="76"/>
      <c r="S6418" s="76"/>
      <c r="T6418" s="76"/>
      <c r="U6418" s="76"/>
      <c r="V6418" s="76"/>
      <c r="X6418" s="91"/>
      <c r="Y6418" s="91"/>
    </row>
    <row r="6419" spans="17:25" x14ac:dyDescent="0.2">
      <c r="Q6419" s="76"/>
      <c r="S6419" s="76"/>
      <c r="T6419" s="76"/>
      <c r="U6419" s="76"/>
      <c r="V6419" s="76"/>
      <c r="X6419" s="91"/>
      <c r="Y6419" s="91"/>
    </row>
    <row r="6420" spans="17:25" x14ac:dyDescent="0.2">
      <c r="Q6420" s="76"/>
      <c r="S6420" s="76"/>
      <c r="T6420" s="76"/>
      <c r="U6420" s="76"/>
      <c r="V6420" s="76"/>
      <c r="X6420" s="91"/>
      <c r="Y6420" s="91"/>
    </row>
    <row r="6421" spans="17:25" x14ac:dyDescent="0.2">
      <c r="Q6421" s="76"/>
      <c r="S6421" s="76"/>
      <c r="T6421" s="76"/>
      <c r="U6421" s="76"/>
      <c r="V6421" s="76"/>
      <c r="X6421" s="91"/>
      <c r="Y6421" s="91"/>
    </row>
    <row r="6422" spans="17:25" x14ac:dyDescent="0.2">
      <c r="Q6422" s="76"/>
      <c r="S6422" s="76"/>
      <c r="T6422" s="76"/>
      <c r="U6422" s="76"/>
      <c r="V6422" s="76"/>
      <c r="X6422" s="91"/>
      <c r="Y6422" s="91"/>
    </row>
    <row r="6423" spans="17:25" x14ac:dyDescent="0.2">
      <c r="Q6423" s="76"/>
      <c r="S6423" s="76"/>
      <c r="T6423" s="76"/>
      <c r="U6423" s="76"/>
      <c r="V6423" s="76"/>
      <c r="X6423" s="91"/>
      <c r="Y6423" s="91"/>
    </row>
    <row r="6424" spans="17:25" x14ac:dyDescent="0.2">
      <c r="Q6424" s="76"/>
      <c r="S6424" s="76"/>
      <c r="T6424" s="76"/>
      <c r="U6424" s="76"/>
      <c r="V6424" s="76"/>
      <c r="X6424" s="91"/>
      <c r="Y6424" s="91"/>
    </row>
    <row r="6425" spans="17:25" x14ac:dyDescent="0.2">
      <c r="Q6425" s="76"/>
      <c r="S6425" s="76"/>
      <c r="T6425" s="76"/>
      <c r="U6425" s="76"/>
      <c r="V6425" s="76"/>
      <c r="X6425" s="91"/>
      <c r="Y6425" s="91"/>
    </row>
    <row r="6426" spans="17:25" x14ac:dyDescent="0.2">
      <c r="Q6426" s="76"/>
      <c r="S6426" s="76"/>
      <c r="T6426" s="76"/>
      <c r="U6426" s="76"/>
      <c r="V6426" s="76"/>
      <c r="X6426" s="91"/>
      <c r="Y6426" s="91"/>
    </row>
    <row r="6427" spans="17:25" x14ac:dyDescent="0.2">
      <c r="Q6427" s="76"/>
      <c r="S6427" s="76"/>
      <c r="T6427" s="76"/>
      <c r="U6427" s="76"/>
      <c r="V6427" s="76"/>
      <c r="X6427" s="91"/>
      <c r="Y6427" s="91"/>
    </row>
    <row r="6428" spans="17:25" x14ac:dyDescent="0.2">
      <c r="Q6428" s="76"/>
      <c r="S6428" s="76"/>
      <c r="T6428" s="76"/>
      <c r="U6428" s="76"/>
      <c r="V6428" s="76"/>
      <c r="X6428" s="91"/>
      <c r="Y6428" s="91"/>
    </row>
    <row r="6429" spans="17:25" x14ac:dyDescent="0.2">
      <c r="Q6429" s="76"/>
      <c r="S6429" s="76"/>
      <c r="T6429" s="76"/>
      <c r="U6429" s="76"/>
      <c r="V6429" s="76"/>
      <c r="X6429" s="91"/>
      <c r="Y6429" s="91"/>
    </row>
    <row r="6430" spans="17:25" x14ac:dyDescent="0.2">
      <c r="Q6430" s="76"/>
      <c r="S6430" s="76"/>
      <c r="T6430" s="76"/>
      <c r="U6430" s="76"/>
      <c r="V6430" s="76"/>
      <c r="X6430" s="91"/>
      <c r="Y6430" s="91"/>
    </row>
    <row r="6431" spans="17:25" x14ac:dyDescent="0.2">
      <c r="Q6431" s="76"/>
      <c r="S6431" s="76"/>
      <c r="T6431" s="76"/>
      <c r="U6431" s="76"/>
      <c r="V6431" s="76"/>
      <c r="X6431" s="91"/>
      <c r="Y6431" s="91"/>
    </row>
    <row r="6432" spans="17:25" x14ac:dyDescent="0.2">
      <c r="Q6432" s="76"/>
      <c r="S6432" s="76"/>
      <c r="T6432" s="76"/>
      <c r="U6432" s="76"/>
      <c r="V6432" s="76"/>
      <c r="X6432" s="91"/>
      <c r="Y6432" s="91"/>
    </row>
    <row r="6433" spans="17:25" x14ac:dyDescent="0.2">
      <c r="Q6433" s="76"/>
      <c r="S6433" s="76"/>
      <c r="T6433" s="76"/>
      <c r="U6433" s="76"/>
      <c r="V6433" s="76"/>
      <c r="X6433" s="91"/>
      <c r="Y6433" s="91"/>
    </row>
    <row r="6434" spans="17:25" x14ac:dyDescent="0.2">
      <c r="Q6434" s="76"/>
      <c r="S6434" s="76"/>
      <c r="T6434" s="76"/>
      <c r="U6434" s="76"/>
      <c r="V6434" s="76"/>
      <c r="X6434" s="91"/>
      <c r="Y6434" s="91"/>
    </row>
    <row r="6435" spans="17:25" x14ac:dyDescent="0.2">
      <c r="Q6435" s="76"/>
      <c r="S6435" s="76"/>
      <c r="T6435" s="76"/>
      <c r="U6435" s="76"/>
      <c r="V6435" s="76"/>
      <c r="X6435" s="91"/>
      <c r="Y6435" s="91"/>
    </row>
    <row r="6436" spans="17:25" x14ac:dyDescent="0.2">
      <c r="Q6436" s="76"/>
      <c r="S6436" s="76"/>
      <c r="T6436" s="76"/>
      <c r="U6436" s="76"/>
      <c r="V6436" s="76"/>
      <c r="X6436" s="91"/>
      <c r="Y6436" s="91"/>
    </row>
    <row r="6437" spans="17:25" x14ac:dyDescent="0.2">
      <c r="Q6437" s="76"/>
      <c r="S6437" s="76"/>
      <c r="T6437" s="76"/>
      <c r="U6437" s="76"/>
      <c r="V6437" s="76"/>
      <c r="X6437" s="91"/>
      <c r="Y6437" s="91"/>
    </row>
    <row r="6438" spans="17:25" x14ac:dyDescent="0.2">
      <c r="Q6438" s="76"/>
      <c r="S6438" s="76"/>
      <c r="T6438" s="76"/>
      <c r="U6438" s="76"/>
      <c r="V6438" s="76"/>
      <c r="X6438" s="91"/>
      <c r="Y6438" s="91"/>
    </row>
    <row r="6439" spans="17:25" x14ac:dyDescent="0.2">
      <c r="Q6439" s="76"/>
      <c r="S6439" s="76"/>
      <c r="T6439" s="76"/>
      <c r="U6439" s="76"/>
      <c r="V6439" s="76"/>
      <c r="X6439" s="91"/>
      <c r="Y6439" s="91"/>
    </row>
    <row r="6440" spans="17:25" x14ac:dyDescent="0.2">
      <c r="Q6440" s="76"/>
      <c r="S6440" s="76"/>
      <c r="T6440" s="76"/>
      <c r="U6440" s="76"/>
      <c r="V6440" s="76"/>
      <c r="X6440" s="91"/>
      <c r="Y6440" s="91"/>
    </row>
    <row r="6441" spans="17:25" x14ac:dyDescent="0.2">
      <c r="Q6441" s="76"/>
      <c r="S6441" s="76"/>
      <c r="T6441" s="76"/>
      <c r="U6441" s="76"/>
      <c r="V6441" s="76"/>
      <c r="X6441" s="91"/>
      <c r="Y6441" s="91"/>
    </row>
    <row r="6442" spans="17:25" x14ac:dyDescent="0.2">
      <c r="Q6442" s="76"/>
      <c r="S6442" s="76"/>
      <c r="T6442" s="76"/>
      <c r="U6442" s="76"/>
      <c r="V6442" s="76"/>
      <c r="X6442" s="91"/>
      <c r="Y6442" s="91"/>
    </row>
    <row r="6443" spans="17:25" x14ac:dyDescent="0.2">
      <c r="Q6443" s="76"/>
      <c r="S6443" s="76"/>
      <c r="T6443" s="76"/>
      <c r="U6443" s="76"/>
      <c r="V6443" s="76"/>
      <c r="X6443" s="91"/>
      <c r="Y6443" s="91"/>
    </row>
    <row r="6444" spans="17:25" x14ac:dyDescent="0.2">
      <c r="Q6444" s="76"/>
      <c r="S6444" s="76"/>
      <c r="T6444" s="76"/>
      <c r="U6444" s="76"/>
      <c r="V6444" s="76"/>
      <c r="X6444" s="91"/>
      <c r="Y6444" s="91"/>
    </row>
    <row r="6445" spans="17:25" x14ac:dyDescent="0.2">
      <c r="Q6445" s="76"/>
      <c r="S6445" s="76"/>
      <c r="T6445" s="76"/>
      <c r="U6445" s="76"/>
      <c r="V6445" s="76"/>
      <c r="X6445" s="91"/>
      <c r="Y6445" s="91"/>
    </row>
    <row r="6446" spans="17:25" x14ac:dyDescent="0.2">
      <c r="Q6446" s="76"/>
      <c r="S6446" s="76"/>
      <c r="T6446" s="76"/>
      <c r="U6446" s="76"/>
      <c r="V6446" s="76"/>
      <c r="X6446" s="91"/>
      <c r="Y6446" s="91"/>
    </row>
    <row r="6447" spans="17:25" x14ac:dyDescent="0.2">
      <c r="Q6447" s="76"/>
      <c r="S6447" s="76"/>
      <c r="T6447" s="76"/>
      <c r="U6447" s="76"/>
      <c r="V6447" s="76"/>
      <c r="X6447" s="91"/>
      <c r="Y6447" s="91"/>
    </row>
    <row r="6448" spans="17:25" x14ac:dyDescent="0.2">
      <c r="Q6448" s="76"/>
      <c r="S6448" s="76"/>
      <c r="T6448" s="76"/>
      <c r="U6448" s="76"/>
      <c r="V6448" s="76"/>
      <c r="X6448" s="91"/>
      <c r="Y6448" s="91"/>
    </row>
    <row r="6449" spans="17:25" x14ac:dyDescent="0.2">
      <c r="Q6449" s="76"/>
      <c r="S6449" s="76"/>
      <c r="T6449" s="76"/>
      <c r="U6449" s="76"/>
      <c r="V6449" s="76"/>
      <c r="X6449" s="91"/>
      <c r="Y6449" s="91"/>
    </row>
    <row r="6450" spans="17:25" x14ac:dyDescent="0.2">
      <c r="Q6450" s="76"/>
      <c r="S6450" s="76"/>
      <c r="T6450" s="76"/>
      <c r="U6450" s="76"/>
      <c r="V6450" s="76"/>
      <c r="X6450" s="91"/>
      <c r="Y6450" s="91"/>
    </row>
    <row r="6451" spans="17:25" x14ac:dyDescent="0.2">
      <c r="Q6451" s="76"/>
      <c r="S6451" s="76"/>
      <c r="T6451" s="76"/>
      <c r="U6451" s="76"/>
      <c r="V6451" s="76"/>
      <c r="X6451" s="91"/>
      <c r="Y6451" s="91"/>
    </row>
    <row r="6452" spans="17:25" x14ac:dyDescent="0.2">
      <c r="Q6452" s="76"/>
      <c r="S6452" s="76"/>
      <c r="T6452" s="76"/>
      <c r="U6452" s="76"/>
      <c r="V6452" s="76"/>
      <c r="X6452" s="91"/>
      <c r="Y6452" s="91"/>
    </row>
    <row r="6453" spans="17:25" x14ac:dyDescent="0.2">
      <c r="Q6453" s="76"/>
      <c r="S6453" s="76"/>
      <c r="T6453" s="76"/>
      <c r="U6453" s="76"/>
      <c r="V6453" s="76"/>
      <c r="X6453" s="91"/>
      <c r="Y6453" s="91"/>
    </row>
    <row r="6454" spans="17:25" x14ac:dyDescent="0.2">
      <c r="Q6454" s="76"/>
      <c r="S6454" s="76"/>
      <c r="T6454" s="76"/>
      <c r="U6454" s="76"/>
      <c r="V6454" s="76"/>
      <c r="X6454" s="91"/>
      <c r="Y6454" s="91"/>
    </row>
    <row r="6455" spans="17:25" x14ac:dyDescent="0.2">
      <c r="Q6455" s="76"/>
      <c r="S6455" s="76"/>
      <c r="T6455" s="76"/>
      <c r="U6455" s="76"/>
      <c r="V6455" s="76"/>
      <c r="X6455" s="91"/>
      <c r="Y6455" s="91"/>
    </row>
    <row r="6456" spans="17:25" x14ac:dyDescent="0.2">
      <c r="Q6456" s="76"/>
      <c r="S6456" s="76"/>
      <c r="T6456" s="76"/>
      <c r="U6456" s="76"/>
      <c r="V6456" s="76"/>
      <c r="X6456" s="91"/>
      <c r="Y6456" s="91"/>
    </row>
    <row r="6457" spans="17:25" x14ac:dyDescent="0.2">
      <c r="Q6457" s="76"/>
      <c r="S6457" s="76"/>
      <c r="T6457" s="76"/>
      <c r="U6457" s="76"/>
      <c r="V6457" s="76"/>
      <c r="X6457" s="91"/>
      <c r="Y6457" s="91"/>
    </row>
    <row r="6458" spans="17:25" x14ac:dyDescent="0.2">
      <c r="Q6458" s="76"/>
      <c r="S6458" s="76"/>
      <c r="T6458" s="76"/>
      <c r="U6458" s="76"/>
      <c r="V6458" s="76"/>
      <c r="X6458" s="91"/>
      <c r="Y6458" s="91"/>
    </row>
    <row r="6459" spans="17:25" x14ac:dyDescent="0.2">
      <c r="Q6459" s="76"/>
      <c r="S6459" s="76"/>
      <c r="T6459" s="76"/>
      <c r="U6459" s="76"/>
      <c r="V6459" s="76"/>
      <c r="X6459" s="91"/>
      <c r="Y6459" s="91"/>
    </row>
    <row r="6460" spans="17:25" x14ac:dyDescent="0.2">
      <c r="Q6460" s="76"/>
      <c r="S6460" s="76"/>
      <c r="T6460" s="76"/>
      <c r="U6460" s="76"/>
      <c r="V6460" s="76"/>
      <c r="X6460" s="91"/>
      <c r="Y6460" s="91"/>
    </row>
    <row r="6461" spans="17:25" x14ac:dyDescent="0.2">
      <c r="Q6461" s="76"/>
      <c r="S6461" s="76"/>
      <c r="T6461" s="76"/>
      <c r="U6461" s="76"/>
      <c r="V6461" s="76"/>
      <c r="X6461" s="91"/>
      <c r="Y6461" s="91"/>
    </row>
    <row r="6462" spans="17:25" x14ac:dyDescent="0.2">
      <c r="Q6462" s="76"/>
      <c r="S6462" s="76"/>
      <c r="T6462" s="76"/>
      <c r="U6462" s="76"/>
      <c r="V6462" s="76"/>
      <c r="X6462" s="91"/>
      <c r="Y6462" s="91"/>
    </row>
    <row r="6463" spans="17:25" x14ac:dyDescent="0.2">
      <c r="Q6463" s="76"/>
      <c r="S6463" s="76"/>
      <c r="T6463" s="76"/>
      <c r="U6463" s="76"/>
      <c r="V6463" s="76"/>
      <c r="X6463" s="91"/>
      <c r="Y6463" s="91"/>
    </row>
    <row r="6464" spans="17:25" x14ac:dyDescent="0.2">
      <c r="Q6464" s="76"/>
      <c r="S6464" s="76"/>
      <c r="T6464" s="76"/>
      <c r="U6464" s="76"/>
      <c r="V6464" s="76"/>
      <c r="X6464" s="91"/>
      <c r="Y6464" s="91"/>
    </row>
    <row r="6465" spans="17:25" x14ac:dyDescent="0.2">
      <c r="Q6465" s="76"/>
      <c r="S6465" s="76"/>
      <c r="T6465" s="76"/>
      <c r="U6465" s="76"/>
      <c r="V6465" s="76"/>
      <c r="X6465" s="91"/>
      <c r="Y6465" s="91"/>
    </row>
    <row r="6466" spans="17:25" x14ac:dyDescent="0.2">
      <c r="Q6466" s="76"/>
      <c r="S6466" s="76"/>
      <c r="T6466" s="76"/>
      <c r="U6466" s="76"/>
      <c r="V6466" s="76"/>
      <c r="X6466" s="91"/>
      <c r="Y6466" s="91"/>
    </row>
    <row r="6467" spans="17:25" x14ac:dyDescent="0.2">
      <c r="Q6467" s="76"/>
      <c r="S6467" s="76"/>
      <c r="T6467" s="76"/>
      <c r="U6467" s="76"/>
      <c r="V6467" s="76"/>
      <c r="X6467" s="91"/>
      <c r="Y6467" s="91"/>
    </row>
    <row r="6468" spans="17:25" x14ac:dyDescent="0.2">
      <c r="Q6468" s="76"/>
      <c r="S6468" s="76"/>
      <c r="T6468" s="76"/>
      <c r="U6468" s="76"/>
      <c r="V6468" s="76"/>
      <c r="X6468" s="91"/>
      <c r="Y6468" s="91"/>
    </row>
    <row r="6469" spans="17:25" x14ac:dyDescent="0.2">
      <c r="Q6469" s="76"/>
      <c r="S6469" s="76"/>
      <c r="T6469" s="76"/>
      <c r="U6469" s="76"/>
      <c r="V6469" s="76"/>
      <c r="X6469" s="91"/>
      <c r="Y6469" s="91"/>
    </row>
    <row r="6470" spans="17:25" x14ac:dyDescent="0.2">
      <c r="Q6470" s="76"/>
      <c r="S6470" s="76"/>
      <c r="T6470" s="76"/>
      <c r="U6470" s="76"/>
      <c r="V6470" s="76"/>
      <c r="X6470" s="91"/>
      <c r="Y6470" s="91"/>
    </row>
    <row r="6471" spans="17:25" x14ac:dyDescent="0.2">
      <c r="Q6471" s="76"/>
      <c r="S6471" s="76"/>
      <c r="T6471" s="76"/>
      <c r="U6471" s="76"/>
      <c r="V6471" s="76"/>
      <c r="X6471" s="91"/>
      <c r="Y6471" s="91"/>
    </row>
    <row r="6472" spans="17:25" x14ac:dyDescent="0.2">
      <c r="Q6472" s="76"/>
      <c r="S6472" s="76"/>
      <c r="T6472" s="76"/>
      <c r="U6472" s="76"/>
      <c r="V6472" s="76"/>
      <c r="X6472" s="91"/>
      <c r="Y6472" s="91"/>
    </row>
    <row r="6473" spans="17:25" x14ac:dyDescent="0.2">
      <c r="Q6473" s="76"/>
      <c r="S6473" s="76"/>
      <c r="T6473" s="76"/>
      <c r="U6473" s="76"/>
      <c r="V6473" s="76"/>
      <c r="X6473" s="91"/>
      <c r="Y6473" s="91"/>
    </row>
    <row r="6474" spans="17:25" x14ac:dyDescent="0.2">
      <c r="Q6474" s="76"/>
      <c r="S6474" s="76"/>
      <c r="T6474" s="76"/>
      <c r="U6474" s="76"/>
      <c r="V6474" s="76"/>
      <c r="X6474" s="91"/>
      <c r="Y6474" s="91"/>
    </row>
    <row r="6475" spans="17:25" x14ac:dyDescent="0.2">
      <c r="Q6475" s="76"/>
      <c r="S6475" s="76"/>
      <c r="T6475" s="76"/>
      <c r="U6475" s="76"/>
      <c r="V6475" s="76"/>
      <c r="X6475" s="91"/>
      <c r="Y6475" s="91"/>
    </row>
    <row r="6476" spans="17:25" x14ac:dyDescent="0.2">
      <c r="Q6476" s="76"/>
      <c r="S6476" s="76"/>
      <c r="T6476" s="76"/>
      <c r="U6476" s="76"/>
      <c r="V6476" s="76"/>
      <c r="X6476" s="91"/>
      <c r="Y6476" s="91"/>
    </row>
    <row r="6477" spans="17:25" x14ac:dyDescent="0.2">
      <c r="Q6477" s="76"/>
      <c r="S6477" s="76"/>
      <c r="T6477" s="76"/>
      <c r="U6477" s="76"/>
      <c r="V6477" s="76"/>
      <c r="X6477" s="91"/>
      <c r="Y6477" s="91"/>
    </row>
    <row r="6478" spans="17:25" x14ac:dyDescent="0.2">
      <c r="Q6478" s="76"/>
      <c r="S6478" s="76"/>
      <c r="T6478" s="76"/>
      <c r="U6478" s="76"/>
      <c r="V6478" s="76"/>
      <c r="X6478" s="91"/>
      <c r="Y6478" s="91"/>
    </row>
    <row r="6479" spans="17:25" x14ac:dyDescent="0.2">
      <c r="Q6479" s="76"/>
      <c r="S6479" s="76"/>
      <c r="T6479" s="76"/>
      <c r="U6479" s="76"/>
      <c r="V6479" s="76"/>
      <c r="X6479" s="91"/>
      <c r="Y6479" s="91"/>
    </row>
    <row r="6480" spans="17:25" x14ac:dyDescent="0.2">
      <c r="Q6480" s="76"/>
      <c r="S6480" s="76"/>
      <c r="T6480" s="76"/>
      <c r="U6480" s="76"/>
      <c r="V6480" s="76"/>
      <c r="X6480" s="91"/>
      <c r="Y6480" s="91"/>
    </row>
    <row r="6481" spans="17:25" x14ac:dyDescent="0.2">
      <c r="Q6481" s="76"/>
      <c r="S6481" s="76"/>
      <c r="T6481" s="76"/>
      <c r="U6481" s="76"/>
      <c r="V6481" s="76"/>
      <c r="X6481" s="91"/>
      <c r="Y6481" s="91"/>
    </row>
    <row r="6482" spans="17:25" x14ac:dyDescent="0.2">
      <c r="Q6482" s="76"/>
      <c r="S6482" s="76"/>
      <c r="T6482" s="76"/>
      <c r="U6482" s="76"/>
      <c r="V6482" s="76"/>
      <c r="X6482" s="91"/>
      <c r="Y6482" s="91"/>
    </row>
    <row r="6483" spans="17:25" x14ac:dyDescent="0.2">
      <c r="Q6483" s="76"/>
      <c r="S6483" s="76"/>
      <c r="T6483" s="76"/>
      <c r="U6483" s="76"/>
      <c r="V6483" s="76"/>
      <c r="X6483" s="91"/>
      <c r="Y6483" s="91"/>
    </row>
    <row r="6484" spans="17:25" x14ac:dyDescent="0.2">
      <c r="Q6484" s="76"/>
      <c r="S6484" s="76"/>
      <c r="T6484" s="76"/>
      <c r="U6484" s="76"/>
      <c r="V6484" s="76"/>
      <c r="X6484" s="91"/>
      <c r="Y6484" s="91"/>
    </row>
    <row r="6485" spans="17:25" x14ac:dyDescent="0.2">
      <c r="Q6485" s="76"/>
      <c r="S6485" s="76"/>
      <c r="T6485" s="76"/>
      <c r="U6485" s="76"/>
      <c r="V6485" s="76"/>
      <c r="X6485" s="91"/>
      <c r="Y6485" s="91"/>
    </row>
    <row r="6486" spans="17:25" x14ac:dyDescent="0.2">
      <c r="Q6486" s="76"/>
      <c r="S6486" s="76"/>
      <c r="T6486" s="76"/>
      <c r="U6486" s="76"/>
      <c r="V6486" s="76"/>
      <c r="X6486" s="91"/>
      <c r="Y6486" s="91"/>
    </row>
    <row r="6487" spans="17:25" x14ac:dyDescent="0.2">
      <c r="Q6487" s="76"/>
      <c r="S6487" s="76"/>
      <c r="T6487" s="76"/>
      <c r="U6487" s="76"/>
      <c r="V6487" s="76"/>
      <c r="X6487" s="91"/>
      <c r="Y6487" s="91"/>
    </row>
    <row r="6488" spans="17:25" x14ac:dyDescent="0.2">
      <c r="Q6488" s="76"/>
      <c r="S6488" s="76"/>
      <c r="T6488" s="76"/>
      <c r="U6488" s="76"/>
      <c r="V6488" s="76"/>
      <c r="X6488" s="91"/>
      <c r="Y6488" s="91"/>
    </row>
    <row r="6489" spans="17:25" x14ac:dyDescent="0.2">
      <c r="Q6489" s="76"/>
      <c r="S6489" s="76"/>
      <c r="T6489" s="76"/>
      <c r="U6489" s="76"/>
      <c r="V6489" s="76"/>
      <c r="X6489" s="91"/>
      <c r="Y6489" s="91"/>
    </row>
    <row r="6490" spans="17:25" x14ac:dyDescent="0.2">
      <c r="Q6490" s="76"/>
      <c r="S6490" s="76"/>
      <c r="T6490" s="76"/>
      <c r="U6490" s="76"/>
      <c r="V6490" s="76"/>
      <c r="X6490" s="91"/>
      <c r="Y6490" s="91"/>
    </row>
    <row r="6491" spans="17:25" x14ac:dyDescent="0.2">
      <c r="Q6491" s="76"/>
      <c r="S6491" s="76"/>
      <c r="T6491" s="76"/>
      <c r="U6491" s="76"/>
      <c r="V6491" s="76"/>
      <c r="X6491" s="91"/>
      <c r="Y6491" s="91"/>
    </row>
    <row r="6492" spans="17:25" x14ac:dyDescent="0.2">
      <c r="Q6492" s="76"/>
      <c r="S6492" s="76"/>
      <c r="T6492" s="76"/>
      <c r="U6492" s="76"/>
      <c r="V6492" s="76"/>
      <c r="X6492" s="91"/>
      <c r="Y6492" s="91"/>
    </row>
    <row r="6493" spans="17:25" x14ac:dyDescent="0.2">
      <c r="Q6493" s="76"/>
      <c r="S6493" s="76"/>
      <c r="T6493" s="76"/>
      <c r="U6493" s="76"/>
      <c r="V6493" s="76"/>
      <c r="X6493" s="91"/>
      <c r="Y6493" s="91"/>
    </row>
    <row r="6494" spans="17:25" x14ac:dyDescent="0.2">
      <c r="Q6494" s="76"/>
      <c r="S6494" s="76"/>
      <c r="T6494" s="76"/>
      <c r="U6494" s="76"/>
      <c r="V6494" s="76"/>
      <c r="X6494" s="91"/>
      <c r="Y6494" s="91"/>
    </row>
    <row r="6495" spans="17:25" x14ac:dyDescent="0.2">
      <c r="Q6495" s="76"/>
      <c r="S6495" s="76"/>
      <c r="T6495" s="76"/>
      <c r="U6495" s="76"/>
      <c r="V6495" s="76"/>
      <c r="X6495" s="91"/>
      <c r="Y6495" s="91"/>
    </row>
    <row r="6496" spans="17:25" x14ac:dyDescent="0.2">
      <c r="Q6496" s="76"/>
      <c r="S6496" s="76"/>
      <c r="T6496" s="76"/>
      <c r="U6496" s="76"/>
      <c r="V6496" s="76"/>
      <c r="X6496" s="91"/>
      <c r="Y6496" s="91"/>
    </row>
    <row r="6497" spans="17:25" x14ac:dyDescent="0.2">
      <c r="Q6497" s="76"/>
      <c r="S6497" s="76"/>
      <c r="T6497" s="76"/>
      <c r="U6497" s="76"/>
      <c r="V6497" s="76"/>
      <c r="X6497" s="91"/>
      <c r="Y6497" s="91"/>
    </row>
    <row r="6498" spans="17:25" x14ac:dyDescent="0.2">
      <c r="Q6498" s="76"/>
      <c r="S6498" s="76"/>
      <c r="T6498" s="76"/>
      <c r="U6498" s="76"/>
      <c r="V6498" s="76"/>
      <c r="X6498" s="91"/>
      <c r="Y6498" s="91"/>
    </row>
    <row r="6499" spans="17:25" x14ac:dyDescent="0.2">
      <c r="Q6499" s="76"/>
      <c r="S6499" s="76"/>
      <c r="T6499" s="76"/>
      <c r="U6499" s="76"/>
      <c r="V6499" s="76"/>
      <c r="X6499" s="91"/>
      <c r="Y6499" s="91"/>
    </row>
    <row r="6500" spans="17:25" x14ac:dyDescent="0.2">
      <c r="Q6500" s="76"/>
      <c r="S6500" s="76"/>
      <c r="T6500" s="76"/>
      <c r="U6500" s="76"/>
      <c r="V6500" s="76"/>
      <c r="X6500" s="91"/>
      <c r="Y6500" s="91"/>
    </row>
    <row r="6501" spans="17:25" x14ac:dyDescent="0.2">
      <c r="Q6501" s="76"/>
      <c r="S6501" s="76"/>
      <c r="T6501" s="76"/>
      <c r="U6501" s="76"/>
      <c r="V6501" s="76"/>
      <c r="X6501" s="91"/>
      <c r="Y6501" s="91"/>
    </row>
    <row r="6502" spans="17:25" x14ac:dyDescent="0.2">
      <c r="Q6502" s="76"/>
      <c r="S6502" s="76"/>
      <c r="T6502" s="76"/>
      <c r="U6502" s="76"/>
      <c r="V6502" s="76"/>
      <c r="X6502" s="91"/>
      <c r="Y6502" s="91"/>
    </row>
    <row r="6503" spans="17:25" x14ac:dyDescent="0.2">
      <c r="Q6503" s="76"/>
      <c r="S6503" s="76"/>
      <c r="T6503" s="76"/>
      <c r="U6503" s="76"/>
      <c r="V6503" s="76"/>
      <c r="X6503" s="91"/>
      <c r="Y6503" s="91"/>
    </row>
    <row r="6504" spans="17:25" x14ac:dyDescent="0.2">
      <c r="Q6504" s="76"/>
      <c r="S6504" s="76"/>
      <c r="T6504" s="76"/>
      <c r="U6504" s="76"/>
      <c r="V6504" s="76"/>
      <c r="X6504" s="91"/>
      <c r="Y6504" s="91"/>
    </row>
    <row r="6505" spans="17:25" x14ac:dyDescent="0.2">
      <c r="Q6505" s="76"/>
      <c r="S6505" s="76"/>
      <c r="T6505" s="76"/>
      <c r="U6505" s="76"/>
      <c r="V6505" s="76"/>
      <c r="X6505" s="91"/>
      <c r="Y6505" s="91"/>
    </row>
    <row r="6506" spans="17:25" x14ac:dyDescent="0.2">
      <c r="Q6506" s="76"/>
      <c r="S6506" s="76"/>
      <c r="T6506" s="76"/>
      <c r="U6506" s="76"/>
      <c r="V6506" s="76"/>
      <c r="X6506" s="91"/>
      <c r="Y6506" s="91"/>
    </row>
    <row r="6507" spans="17:25" x14ac:dyDescent="0.2">
      <c r="Q6507" s="76"/>
      <c r="S6507" s="76"/>
      <c r="T6507" s="76"/>
      <c r="U6507" s="76"/>
      <c r="V6507" s="76"/>
      <c r="X6507" s="91"/>
      <c r="Y6507" s="91"/>
    </row>
    <row r="6508" spans="17:25" x14ac:dyDescent="0.2">
      <c r="Q6508" s="76"/>
      <c r="S6508" s="76"/>
      <c r="T6508" s="76"/>
      <c r="U6508" s="76"/>
      <c r="V6508" s="76"/>
      <c r="X6508" s="91"/>
      <c r="Y6508" s="91"/>
    </row>
    <row r="6509" spans="17:25" x14ac:dyDescent="0.2">
      <c r="Q6509" s="76"/>
      <c r="S6509" s="76"/>
      <c r="T6509" s="76"/>
      <c r="U6509" s="76"/>
      <c r="V6509" s="76"/>
      <c r="X6509" s="91"/>
      <c r="Y6509" s="91"/>
    </row>
    <row r="6510" spans="17:25" x14ac:dyDescent="0.2">
      <c r="Q6510" s="76"/>
      <c r="S6510" s="76"/>
      <c r="T6510" s="76"/>
      <c r="U6510" s="76"/>
      <c r="V6510" s="76"/>
      <c r="X6510" s="91"/>
      <c r="Y6510" s="91"/>
    </row>
    <row r="6511" spans="17:25" x14ac:dyDescent="0.2">
      <c r="Q6511" s="76"/>
      <c r="S6511" s="76"/>
      <c r="T6511" s="76"/>
      <c r="U6511" s="76"/>
      <c r="V6511" s="76"/>
      <c r="X6511" s="91"/>
      <c r="Y6511" s="91"/>
    </row>
    <row r="6512" spans="17:25" x14ac:dyDescent="0.2">
      <c r="Q6512" s="76"/>
      <c r="S6512" s="76"/>
      <c r="T6512" s="76"/>
      <c r="U6512" s="76"/>
      <c r="V6512" s="76"/>
      <c r="X6512" s="91"/>
      <c r="Y6512" s="91"/>
    </row>
    <row r="6513" spans="17:25" x14ac:dyDescent="0.2">
      <c r="Q6513" s="76"/>
      <c r="S6513" s="76"/>
      <c r="T6513" s="76"/>
      <c r="U6513" s="76"/>
      <c r="V6513" s="76"/>
      <c r="X6513" s="91"/>
      <c r="Y6513" s="91"/>
    </row>
    <row r="6514" spans="17:25" x14ac:dyDescent="0.2">
      <c r="Q6514" s="76"/>
      <c r="S6514" s="76"/>
      <c r="T6514" s="76"/>
      <c r="U6514" s="76"/>
      <c r="V6514" s="76"/>
      <c r="X6514" s="91"/>
      <c r="Y6514" s="91"/>
    </row>
    <row r="6515" spans="17:25" x14ac:dyDescent="0.2">
      <c r="Q6515" s="76"/>
      <c r="S6515" s="76"/>
      <c r="T6515" s="76"/>
      <c r="U6515" s="76"/>
      <c r="V6515" s="76"/>
      <c r="X6515" s="91"/>
      <c r="Y6515" s="91"/>
    </row>
    <row r="6516" spans="17:25" x14ac:dyDescent="0.2">
      <c r="Q6516" s="76"/>
      <c r="S6516" s="76"/>
      <c r="T6516" s="76"/>
      <c r="U6516" s="76"/>
      <c r="V6516" s="76"/>
      <c r="X6516" s="91"/>
      <c r="Y6516" s="91"/>
    </row>
    <row r="6517" spans="17:25" x14ac:dyDescent="0.2">
      <c r="Q6517" s="76"/>
      <c r="S6517" s="76"/>
      <c r="T6517" s="76"/>
      <c r="U6517" s="76"/>
      <c r="V6517" s="76"/>
      <c r="X6517" s="91"/>
      <c r="Y6517" s="91"/>
    </row>
    <row r="6518" spans="17:25" x14ac:dyDescent="0.2">
      <c r="Q6518" s="76"/>
      <c r="S6518" s="76"/>
      <c r="T6518" s="76"/>
      <c r="U6518" s="76"/>
      <c r="V6518" s="76"/>
      <c r="X6518" s="91"/>
      <c r="Y6518" s="91"/>
    </row>
    <row r="6519" spans="17:25" x14ac:dyDescent="0.2">
      <c r="Q6519" s="76"/>
      <c r="S6519" s="76"/>
      <c r="T6519" s="76"/>
      <c r="U6519" s="76"/>
      <c r="V6519" s="76"/>
      <c r="X6519" s="91"/>
      <c r="Y6519" s="91"/>
    </row>
    <row r="6520" spans="17:25" x14ac:dyDescent="0.2">
      <c r="Q6520" s="76"/>
      <c r="S6520" s="76"/>
      <c r="T6520" s="76"/>
      <c r="U6520" s="76"/>
      <c r="V6520" s="76"/>
      <c r="X6520" s="91"/>
      <c r="Y6520" s="91"/>
    </row>
    <row r="6521" spans="17:25" x14ac:dyDescent="0.2">
      <c r="Q6521" s="76"/>
      <c r="S6521" s="76"/>
      <c r="T6521" s="76"/>
      <c r="U6521" s="76"/>
      <c r="V6521" s="76"/>
      <c r="X6521" s="91"/>
      <c r="Y6521" s="91"/>
    </row>
    <row r="6522" spans="17:25" x14ac:dyDescent="0.2">
      <c r="Q6522" s="76"/>
      <c r="S6522" s="76"/>
      <c r="T6522" s="76"/>
      <c r="U6522" s="76"/>
      <c r="V6522" s="76"/>
      <c r="X6522" s="91"/>
      <c r="Y6522" s="91"/>
    </row>
    <row r="6523" spans="17:25" x14ac:dyDescent="0.2">
      <c r="Q6523" s="76"/>
      <c r="S6523" s="76"/>
      <c r="T6523" s="76"/>
      <c r="U6523" s="76"/>
      <c r="V6523" s="76"/>
      <c r="X6523" s="91"/>
      <c r="Y6523" s="91"/>
    </row>
    <row r="6524" spans="17:25" x14ac:dyDescent="0.2">
      <c r="Q6524" s="76"/>
      <c r="S6524" s="76"/>
      <c r="T6524" s="76"/>
      <c r="U6524" s="76"/>
      <c r="V6524" s="76"/>
      <c r="X6524" s="91"/>
      <c r="Y6524" s="91"/>
    </row>
    <row r="6525" spans="17:25" x14ac:dyDescent="0.2">
      <c r="Q6525" s="76"/>
      <c r="S6525" s="76"/>
      <c r="T6525" s="76"/>
      <c r="U6525" s="76"/>
      <c r="V6525" s="76"/>
      <c r="X6525" s="91"/>
      <c r="Y6525" s="91"/>
    </row>
    <row r="6526" spans="17:25" x14ac:dyDescent="0.2">
      <c r="Q6526" s="76"/>
      <c r="S6526" s="76"/>
      <c r="T6526" s="76"/>
      <c r="U6526" s="76"/>
      <c r="V6526" s="76"/>
      <c r="X6526" s="91"/>
      <c r="Y6526" s="91"/>
    </row>
    <row r="6527" spans="17:25" x14ac:dyDescent="0.2">
      <c r="Q6527" s="76"/>
      <c r="S6527" s="76"/>
      <c r="T6527" s="76"/>
      <c r="U6527" s="76"/>
      <c r="V6527" s="76"/>
      <c r="X6527" s="91"/>
      <c r="Y6527" s="91"/>
    </row>
    <row r="6528" spans="17:25" x14ac:dyDescent="0.2">
      <c r="Q6528" s="76"/>
      <c r="S6528" s="76"/>
      <c r="T6528" s="76"/>
      <c r="U6528" s="76"/>
      <c r="V6528" s="76"/>
      <c r="X6528" s="91"/>
      <c r="Y6528" s="91"/>
    </row>
    <row r="6529" spans="17:25" x14ac:dyDescent="0.2">
      <c r="Q6529" s="76"/>
      <c r="S6529" s="76"/>
      <c r="T6529" s="76"/>
      <c r="U6529" s="76"/>
      <c r="V6529" s="76"/>
      <c r="X6529" s="91"/>
      <c r="Y6529" s="91"/>
    </row>
    <row r="6530" spans="17:25" x14ac:dyDescent="0.2">
      <c r="Q6530" s="76"/>
      <c r="S6530" s="76"/>
      <c r="T6530" s="76"/>
      <c r="U6530" s="76"/>
      <c r="V6530" s="76"/>
      <c r="X6530" s="91"/>
      <c r="Y6530" s="91"/>
    </row>
    <row r="6531" spans="17:25" x14ac:dyDescent="0.2">
      <c r="Q6531" s="76"/>
      <c r="S6531" s="76"/>
      <c r="T6531" s="76"/>
      <c r="U6531" s="76"/>
      <c r="V6531" s="76"/>
      <c r="X6531" s="91"/>
      <c r="Y6531" s="91"/>
    </row>
    <row r="6532" spans="17:25" x14ac:dyDescent="0.2">
      <c r="Q6532" s="76"/>
      <c r="S6532" s="76"/>
      <c r="T6532" s="76"/>
      <c r="U6532" s="76"/>
      <c r="V6532" s="76"/>
      <c r="X6532" s="91"/>
      <c r="Y6532" s="91"/>
    </row>
    <row r="6533" spans="17:25" x14ac:dyDescent="0.2">
      <c r="Q6533" s="76"/>
      <c r="S6533" s="76"/>
      <c r="T6533" s="76"/>
      <c r="U6533" s="76"/>
      <c r="V6533" s="76"/>
      <c r="X6533" s="91"/>
      <c r="Y6533" s="91"/>
    </row>
    <row r="6534" spans="17:25" x14ac:dyDescent="0.2">
      <c r="Q6534" s="76"/>
      <c r="S6534" s="76"/>
      <c r="T6534" s="76"/>
      <c r="U6534" s="76"/>
      <c r="V6534" s="76"/>
      <c r="X6534" s="91"/>
      <c r="Y6534" s="91"/>
    </row>
    <row r="6535" spans="17:25" x14ac:dyDescent="0.2">
      <c r="Q6535" s="76"/>
      <c r="S6535" s="76"/>
      <c r="T6535" s="76"/>
      <c r="U6535" s="76"/>
      <c r="V6535" s="76"/>
      <c r="X6535" s="91"/>
      <c r="Y6535" s="91"/>
    </row>
    <row r="6536" spans="17:25" x14ac:dyDescent="0.2">
      <c r="Q6536" s="76"/>
      <c r="S6536" s="76"/>
      <c r="T6536" s="76"/>
      <c r="U6536" s="76"/>
      <c r="V6536" s="76"/>
      <c r="X6536" s="91"/>
      <c r="Y6536" s="91"/>
    </row>
    <row r="6537" spans="17:25" x14ac:dyDescent="0.2">
      <c r="Q6537" s="76"/>
      <c r="S6537" s="76"/>
      <c r="T6537" s="76"/>
      <c r="U6537" s="76"/>
      <c r="V6537" s="76"/>
      <c r="X6537" s="91"/>
      <c r="Y6537" s="91"/>
    </row>
    <row r="6538" spans="17:25" x14ac:dyDescent="0.2">
      <c r="Q6538" s="76"/>
      <c r="S6538" s="76"/>
      <c r="T6538" s="76"/>
      <c r="U6538" s="76"/>
      <c r="V6538" s="76"/>
      <c r="X6538" s="91"/>
      <c r="Y6538" s="91"/>
    </row>
    <row r="6539" spans="17:25" x14ac:dyDescent="0.2">
      <c r="Q6539" s="76"/>
      <c r="S6539" s="76"/>
      <c r="T6539" s="76"/>
      <c r="U6539" s="76"/>
      <c r="V6539" s="76"/>
      <c r="X6539" s="91"/>
      <c r="Y6539" s="91"/>
    </row>
    <row r="6540" spans="17:25" x14ac:dyDescent="0.2">
      <c r="Q6540" s="76"/>
      <c r="S6540" s="76"/>
      <c r="T6540" s="76"/>
      <c r="U6540" s="76"/>
      <c r="V6540" s="76"/>
      <c r="X6540" s="91"/>
      <c r="Y6540" s="91"/>
    </row>
    <row r="6541" spans="17:25" x14ac:dyDescent="0.2">
      <c r="Q6541" s="76"/>
      <c r="S6541" s="76"/>
      <c r="T6541" s="76"/>
      <c r="U6541" s="76"/>
      <c r="V6541" s="76"/>
      <c r="X6541" s="91"/>
      <c r="Y6541" s="91"/>
    </row>
    <row r="6542" spans="17:25" x14ac:dyDescent="0.2">
      <c r="Q6542" s="76"/>
      <c r="S6542" s="76"/>
      <c r="T6542" s="76"/>
      <c r="U6542" s="76"/>
      <c r="V6542" s="76"/>
      <c r="X6542" s="91"/>
      <c r="Y6542" s="91"/>
    </row>
    <row r="6543" spans="17:25" x14ac:dyDescent="0.2">
      <c r="Q6543" s="76"/>
      <c r="S6543" s="76"/>
      <c r="T6543" s="76"/>
      <c r="U6543" s="76"/>
      <c r="V6543" s="76"/>
      <c r="X6543" s="91"/>
      <c r="Y6543" s="91"/>
    </row>
    <row r="6544" spans="17:25" x14ac:dyDescent="0.2">
      <c r="Q6544" s="76"/>
      <c r="S6544" s="76"/>
      <c r="T6544" s="76"/>
      <c r="U6544" s="76"/>
      <c r="V6544" s="76"/>
      <c r="X6544" s="91"/>
      <c r="Y6544" s="91"/>
    </row>
    <row r="6545" spans="17:25" x14ac:dyDescent="0.2">
      <c r="Q6545" s="76"/>
      <c r="S6545" s="76"/>
      <c r="T6545" s="76"/>
      <c r="U6545" s="76"/>
      <c r="V6545" s="76"/>
      <c r="X6545" s="91"/>
      <c r="Y6545" s="91"/>
    </row>
    <row r="6546" spans="17:25" x14ac:dyDescent="0.2">
      <c r="Q6546" s="76"/>
      <c r="S6546" s="76"/>
      <c r="T6546" s="76"/>
      <c r="U6546" s="76"/>
      <c r="V6546" s="76"/>
      <c r="X6546" s="91"/>
      <c r="Y6546" s="91"/>
    </row>
    <row r="6547" spans="17:25" x14ac:dyDescent="0.2">
      <c r="Q6547" s="76"/>
      <c r="S6547" s="76"/>
      <c r="T6547" s="76"/>
      <c r="U6547" s="76"/>
      <c r="V6547" s="76"/>
      <c r="X6547" s="91"/>
      <c r="Y6547" s="91"/>
    </row>
    <row r="6548" spans="17:25" x14ac:dyDescent="0.2">
      <c r="Q6548" s="76"/>
      <c r="S6548" s="76"/>
      <c r="T6548" s="76"/>
      <c r="U6548" s="76"/>
      <c r="V6548" s="76"/>
      <c r="X6548" s="91"/>
      <c r="Y6548" s="91"/>
    </row>
    <row r="6549" spans="17:25" x14ac:dyDescent="0.2">
      <c r="Q6549" s="76"/>
      <c r="S6549" s="76"/>
      <c r="T6549" s="76"/>
      <c r="U6549" s="76"/>
      <c r="V6549" s="76"/>
      <c r="X6549" s="91"/>
      <c r="Y6549" s="91"/>
    </row>
    <row r="6550" spans="17:25" x14ac:dyDescent="0.2">
      <c r="Q6550" s="76"/>
      <c r="S6550" s="76"/>
      <c r="T6550" s="76"/>
      <c r="U6550" s="76"/>
      <c r="V6550" s="76"/>
      <c r="X6550" s="91"/>
      <c r="Y6550" s="91"/>
    </row>
    <row r="6551" spans="17:25" x14ac:dyDescent="0.2">
      <c r="Q6551" s="76"/>
      <c r="S6551" s="76"/>
      <c r="T6551" s="76"/>
      <c r="U6551" s="76"/>
      <c r="V6551" s="76"/>
      <c r="X6551" s="91"/>
      <c r="Y6551" s="91"/>
    </row>
    <row r="6552" spans="17:25" x14ac:dyDescent="0.2">
      <c r="Q6552" s="76"/>
      <c r="S6552" s="76"/>
      <c r="T6552" s="76"/>
      <c r="U6552" s="76"/>
      <c r="V6552" s="76"/>
      <c r="X6552" s="91"/>
      <c r="Y6552" s="91"/>
    </row>
    <row r="6553" spans="17:25" x14ac:dyDescent="0.2">
      <c r="Q6553" s="76"/>
      <c r="S6553" s="76"/>
      <c r="T6553" s="76"/>
      <c r="U6553" s="76"/>
      <c r="V6553" s="76"/>
      <c r="X6553" s="91"/>
      <c r="Y6553" s="91"/>
    </row>
    <row r="6554" spans="17:25" x14ac:dyDescent="0.2">
      <c r="Q6554" s="76"/>
      <c r="S6554" s="76"/>
      <c r="T6554" s="76"/>
      <c r="U6554" s="76"/>
      <c r="V6554" s="76"/>
      <c r="X6554" s="91"/>
      <c r="Y6554" s="91"/>
    </row>
    <row r="6555" spans="17:25" x14ac:dyDescent="0.2">
      <c r="Q6555" s="76"/>
      <c r="S6555" s="76"/>
      <c r="T6555" s="76"/>
      <c r="U6555" s="76"/>
      <c r="V6555" s="76"/>
      <c r="X6555" s="91"/>
      <c r="Y6555" s="91"/>
    </row>
    <row r="6556" spans="17:25" x14ac:dyDescent="0.2">
      <c r="Q6556" s="76"/>
      <c r="S6556" s="76"/>
      <c r="T6556" s="76"/>
      <c r="U6556" s="76"/>
      <c r="V6556" s="76"/>
      <c r="X6556" s="91"/>
      <c r="Y6556" s="91"/>
    </row>
    <row r="6557" spans="17:25" x14ac:dyDescent="0.2">
      <c r="Q6557" s="76"/>
      <c r="S6557" s="76"/>
      <c r="T6557" s="76"/>
      <c r="U6557" s="76"/>
      <c r="V6557" s="76"/>
      <c r="X6557" s="91"/>
      <c r="Y6557" s="91"/>
    </row>
    <row r="6558" spans="17:25" x14ac:dyDescent="0.2">
      <c r="Q6558" s="76"/>
      <c r="S6558" s="76"/>
      <c r="T6558" s="76"/>
      <c r="U6558" s="76"/>
      <c r="V6558" s="76"/>
      <c r="X6558" s="91"/>
      <c r="Y6558" s="91"/>
    </row>
    <row r="6559" spans="17:25" x14ac:dyDescent="0.2">
      <c r="Q6559" s="76"/>
      <c r="S6559" s="76"/>
      <c r="T6559" s="76"/>
      <c r="U6559" s="76"/>
      <c r="V6559" s="76"/>
      <c r="X6559" s="91"/>
      <c r="Y6559" s="91"/>
    </row>
    <row r="6560" spans="17:25" x14ac:dyDescent="0.2">
      <c r="Q6560" s="76"/>
      <c r="S6560" s="76"/>
      <c r="T6560" s="76"/>
      <c r="U6560" s="76"/>
      <c r="V6560" s="76"/>
      <c r="X6560" s="91"/>
      <c r="Y6560" s="91"/>
    </row>
    <row r="6561" spans="17:25" x14ac:dyDescent="0.2">
      <c r="Q6561" s="76"/>
      <c r="S6561" s="76"/>
      <c r="T6561" s="76"/>
      <c r="U6561" s="76"/>
      <c r="V6561" s="76"/>
      <c r="X6561" s="91"/>
      <c r="Y6561" s="91"/>
    </row>
    <row r="6562" spans="17:25" x14ac:dyDescent="0.2">
      <c r="Q6562" s="76"/>
      <c r="S6562" s="76"/>
      <c r="T6562" s="76"/>
      <c r="U6562" s="76"/>
      <c r="V6562" s="76"/>
      <c r="X6562" s="91"/>
      <c r="Y6562" s="91"/>
    </row>
    <row r="6563" spans="17:25" x14ac:dyDescent="0.2">
      <c r="Q6563" s="76"/>
      <c r="S6563" s="76"/>
      <c r="T6563" s="76"/>
      <c r="U6563" s="76"/>
      <c r="V6563" s="76"/>
      <c r="X6563" s="91"/>
      <c r="Y6563" s="91"/>
    </row>
    <row r="6564" spans="17:25" x14ac:dyDescent="0.2">
      <c r="Q6564" s="76"/>
      <c r="S6564" s="76"/>
      <c r="T6564" s="76"/>
      <c r="U6564" s="76"/>
      <c r="V6564" s="76"/>
      <c r="X6564" s="91"/>
      <c r="Y6564" s="91"/>
    </row>
    <row r="6565" spans="17:25" x14ac:dyDescent="0.2">
      <c r="Q6565" s="76"/>
      <c r="S6565" s="76"/>
      <c r="T6565" s="76"/>
      <c r="U6565" s="76"/>
      <c r="V6565" s="76"/>
      <c r="X6565" s="91"/>
      <c r="Y6565" s="91"/>
    </row>
    <row r="6566" spans="17:25" x14ac:dyDescent="0.2">
      <c r="Q6566" s="76"/>
      <c r="S6566" s="76"/>
      <c r="T6566" s="76"/>
      <c r="U6566" s="76"/>
      <c r="V6566" s="76"/>
      <c r="X6566" s="91"/>
      <c r="Y6566" s="91"/>
    </row>
    <row r="6567" spans="17:25" x14ac:dyDescent="0.2">
      <c r="Q6567" s="76"/>
      <c r="S6567" s="76"/>
      <c r="T6567" s="76"/>
      <c r="U6567" s="76"/>
      <c r="V6567" s="76"/>
      <c r="X6567" s="91"/>
      <c r="Y6567" s="91"/>
    </row>
    <row r="6568" spans="17:25" x14ac:dyDescent="0.2">
      <c r="Q6568" s="76"/>
      <c r="S6568" s="76"/>
      <c r="T6568" s="76"/>
      <c r="U6568" s="76"/>
      <c r="V6568" s="76"/>
      <c r="X6568" s="91"/>
      <c r="Y6568" s="91"/>
    </row>
    <row r="6569" spans="17:25" x14ac:dyDescent="0.2">
      <c r="Q6569" s="76"/>
      <c r="S6569" s="76"/>
      <c r="T6569" s="76"/>
      <c r="U6569" s="76"/>
      <c r="V6569" s="76"/>
      <c r="X6569" s="91"/>
      <c r="Y6569" s="91"/>
    </row>
    <row r="6570" spans="17:25" x14ac:dyDescent="0.2">
      <c r="Q6570" s="76"/>
      <c r="S6570" s="76"/>
      <c r="T6570" s="76"/>
      <c r="U6570" s="76"/>
      <c r="V6570" s="76"/>
      <c r="X6570" s="91"/>
      <c r="Y6570" s="91"/>
    </row>
    <row r="6571" spans="17:25" x14ac:dyDescent="0.2">
      <c r="Q6571" s="76"/>
      <c r="S6571" s="76"/>
      <c r="T6571" s="76"/>
      <c r="U6571" s="76"/>
      <c r="V6571" s="76"/>
      <c r="X6571" s="91"/>
      <c r="Y6571" s="91"/>
    </row>
    <row r="6572" spans="17:25" x14ac:dyDescent="0.2">
      <c r="Q6572" s="76"/>
      <c r="S6572" s="76"/>
      <c r="T6572" s="76"/>
      <c r="U6572" s="76"/>
      <c r="V6572" s="76"/>
      <c r="X6572" s="91"/>
      <c r="Y6572" s="91"/>
    </row>
    <row r="6573" spans="17:25" x14ac:dyDescent="0.2">
      <c r="Q6573" s="76"/>
      <c r="S6573" s="76"/>
      <c r="T6573" s="76"/>
      <c r="U6573" s="76"/>
      <c r="V6573" s="76"/>
      <c r="X6573" s="91"/>
      <c r="Y6573" s="91"/>
    </row>
    <row r="6574" spans="17:25" x14ac:dyDescent="0.2">
      <c r="Q6574" s="76"/>
      <c r="S6574" s="76"/>
      <c r="T6574" s="76"/>
      <c r="U6574" s="76"/>
      <c r="V6574" s="76"/>
      <c r="X6574" s="91"/>
      <c r="Y6574" s="91"/>
    </row>
    <row r="6575" spans="17:25" x14ac:dyDescent="0.2">
      <c r="Q6575" s="76"/>
      <c r="S6575" s="76"/>
      <c r="T6575" s="76"/>
      <c r="U6575" s="76"/>
      <c r="V6575" s="76"/>
      <c r="X6575" s="91"/>
      <c r="Y6575" s="91"/>
    </row>
    <row r="6576" spans="17:25" x14ac:dyDescent="0.2">
      <c r="Q6576" s="76"/>
      <c r="S6576" s="76"/>
      <c r="T6576" s="76"/>
      <c r="U6576" s="76"/>
      <c r="V6576" s="76"/>
      <c r="X6576" s="91"/>
      <c r="Y6576" s="91"/>
    </row>
    <row r="6577" spans="17:25" x14ac:dyDescent="0.2">
      <c r="Q6577" s="76"/>
      <c r="S6577" s="76"/>
      <c r="T6577" s="76"/>
      <c r="U6577" s="76"/>
      <c r="V6577" s="76"/>
      <c r="X6577" s="91"/>
      <c r="Y6577" s="91"/>
    </row>
    <row r="6578" spans="17:25" x14ac:dyDescent="0.2">
      <c r="Q6578" s="76"/>
      <c r="S6578" s="76"/>
      <c r="T6578" s="76"/>
      <c r="U6578" s="76"/>
      <c r="V6578" s="76"/>
      <c r="X6578" s="91"/>
      <c r="Y6578" s="91"/>
    </row>
    <row r="6579" spans="17:25" x14ac:dyDescent="0.2">
      <c r="Q6579" s="76"/>
      <c r="S6579" s="76"/>
      <c r="T6579" s="76"/>
      <c r="U6579" s="76"/>
      <c r="V6579" s="76"/>
      <c r="X6579" s="91"/>
      <c r="Y6579" s="91"/>
    </row>
    <row r="6580" spans="17:25" x14ac:dyDescent="0.2">
      <c r="Q6580" s="76"/>
      <c r="S6580" s="76"/>
      <c r="T6580" s="76"/>
      <c r="U6580" s="76"/>
      <c r="V6580" s="76"/>
      <c r="X6580" s="91"/>
      <c r="Y6580" s="91"/>
    </row>
    <row r="6581" spans="17:25" x14ac:dyDescent="0.2">
      <c r="Q6581" s="76"/>
      <c r="S6581" s="76"/>
      <c r="T6581" s="76"/>
      <c r="U6581" s="76"/>
      <c r="V6581" s="76"/>
      <c r="X6581" s="91"/>
      <c r="Y6581" s="91"/>
    </row>
    <row r="6582" spans="17:25" x14ac:dyDescent="0.2">
      <c r="Q6582" s="76"/>
      <c r="S6582" s="76"/>
      <c r="T6582" s="76"/>
      <c r="U6582" s="76"/>
      <c r="V6582" s="76"/>
      <c r="X6582" s="91"/>
      <c r="Y6582" s="91"/>
    </row>
    <row r="6583" spans="17:25" x14ac:dyDescent="0.2">
      <c r="Q6583" s="76"/>
      <c r="S6583" s="76"/>
      <c r="T6583" s="76"/>
      <c r="U6583" s="76"/>
      <c r="V6583" s="76"/>
      <c r="X6583" s="91"/>
      <c r="Y6583" s="91"/>
    </row>
    <row r="6584" spans="17:25" x14ac:dyDescent="0.2">
      <c r="Q6584" s="76"/>
      <c r="S6584" s="76"/>
      <c r="T6584" s="76"/>
      <c r="U6584" s="76"/>
      <c r="V6584" s="76"/>
      <c r="X6584" s="91"/>
      <c r="Y6584" s="91"/>
    </row>
    <row r="6585" spans="17:25" x14ac:dyDescent="0.2">
      <c r="Q6585" s="76"/>
      <c r="S6585" s="76"/>
      <c r="T6585" s="76"/>
      <c r="U6585" s="76"/>
      <c r="V6585" s="76"/>
      <c r="X6585" s="91"/>
      <c r="Y6585" s="91"/>
    </row>
    <row r="6586" spans="17:25" x14ac:dyDescent="0.2">
      <c r="Q6586" s="76"/>
      <c r="S6586" s="76"/>
      <c r="T6586" s="76"/>
      <c r="U6586" s="76"/>
      <c r="V6586" s="76"/>
      <c r="X6586" s="91"/>
      <c r="Y6586" s="91"/>
    </row>
    <row r="6587" spans="17:25" x14ac:dyDescent="0.2">
      <c r="Q6587" s="76"/>
      <c r="S6587" s="76"/>
      <c r="T6587" s="76"/>
      <c r="U6587" s="76"/>
      <c r="V6587" s="76"/>
      <c r="X6587" s="91"/>
      <c r="Y6587" s="91"/>
    </row>
    <row r="6588" spans="17:25" x14ac:dyDescent="0.2">
      <c r="Q6588" s="76"/>
      <c r="S6588" s="76"/>
      <c r="T6588" s="76"/>
      <c r="U6588" s="76"/>
      <c r="V6588" s="76"/>
      <c r="X6588" s="91"/>
      <c r="Y6588" s="91"/>
    </row>
    <row r="6589" spans="17:25" x14ac:dyDescent="0.2">
      <c r="Q6589" s="76"/>
      <c r="S6589" s="76"/>
      <c r="T6589" s="76"/>
      <c r="U6589" s="76"/>
      <c r="V6589" s="76"/>
      <c r="X6589" s="91"/>
      <c r="Y6589" s="91"/>
    </row>
    <row r="6590" spans="17:25" x14ac:dyDescent="0.2">
      <c r="Q6590" s="76"/>
      <c r="S6590" s="76"/>
      <c r="T6590" s="76"/>
      <c r="U6590" s="76"/>
      <c r="V6590" s="76"/>
      <c r="X6590" s="91"/>
      <c r="Y6590" s="91"/>
    </row>
    <row r="6591" spans="17:25" x14ac:dyDescent="0.2">
      <c r="Q6591" s="76"/>
      <c r="S6591" s="76"/>
      <c r="T6591" s="76"/>
      <c r="U6591" s="76"/>
      <c r="V6591" s="76"/>
      <c r="X6591" s="91"/>
      <c r="Y6591" s="91"/>
    </row>
    <row r="6592" spans="17:25" x14ac:dyDescent="0.2">
      <c r="Q6592" s="76"/>
      <c r="S6592" s="76"/>
      <c r="T6592" s="76"/>
      <c r="U6592" s="76"/>
      <c r="V6592" s="76"/>
      <c r="X6592" s="91"/>
      <c r="Y6592" s="91"/>
    </row>
    <row r="6593" spans="17:25" x14ac:dyDescent="0.2">
      <c r="Q6593" s="76"/>
      <c r="S6593" s="76"/>
      <c r="T6593" s="76"/>
      <c r="U6593" s="76"/>
      <c r="V6593" s="76"/>
      <c r="X6593" s="91"/>
      <c r="Y6593" s="91"/>
    </row>
    <row r="6594" spans="17:25" x14ac:dyDescent="0.2">
      <c r="Q6594" s="76"/>
      <c r="S6594" s="76"/>
      <c r="T6594" s="76"/>
      <c r="U6594" s="76"/>
      <c r="V6594" s="76"/>
      <c r="X6594" s="91"/>
      <c r="Y6594" s="91"/>
    </row>
    <row r="6595" spans="17:25" x14ac:dyDescent="0.2">
      <c r="Q6595" s="76"/>
      <c r="S6595" s="76"/>
      <c r="T6595" s="76"/>
      <c r="U6595" s="76"/>
      <c r="V6595" s="76"/>
      <c r="X6595" s="91"/>
      <c r="Y6595" s="91"/>
    </row>
    <row r="6596" spans="17:25" x14ac:dyDescent="0.2">
      <c r="Q6596" s="76"/>
      <c r="S6596" s="76"/>
      <c r="T6596" s="76"/>
      <c r="U6596" s="76"/>
      <c r="V6596" s="76"/>
      <c r="X6596" s="91"/>
      <c r="Y6596" s="91"/>
    </row>
    <row r="6597" spans="17:25" x14ac:dyDescent="0.2">
      <c r="Q6597" s="76"/>
      <c r="S6597" s="76"/>
      <c r="T6597" s="76"/>
      <c r="U6597" s="76"/>
      <c r="V6597" s="76"/>
      <c r="X6597" s="91"/>
      <c r="Y6597" s="91"/>
    </row>
    <row r="6598" spans="17:25" x14ac:dyDescent="0.2">
      <c r="Q6598" s="76"/>
      <c r="S6598" s="76"/>
      <c r="T6598" s="76"/>
      <c r="U6598" s="76"/>
      <c r="V6598" s="76"/>
      <c r="X6598" s="91"/>
      <c r="Y6598" s="91"/>
    </row>
    <row r="6599" spans="17:25" x14ac:dyDescent="0.2">
      <c r="Q6599" s="76"/>
      <c r="S6599" s="76"/>
      <c r="T6599" s="76"/>
      <c r="U6599" s="76"/>
      <c r="V6599" s="76"/>
      <c r="X6599" s="91"/>
      <c r="Y6599" s="91"/>
    </row>
    <row r="6600" spans="17:25" x14ac:dyDescent="0.2">
      <c r="Q6600" s="76"/>
      <c r="S6600" s="76"/>
      <c r="T6600" s="76"/>
      <c r="U6600" s="76"/>
      <c r="V6600" s="76"/>
      <c r="X6600" s="91"/>
      <c r="Y6600" s="91"/>
    </row>
    <row r="6601" spans="17:25" x14ac:dyDescent="0.2">
      <c r="Q6601" s="76"/>
      <c r="S6601" s="76"/>
      <c r="T6601" s="76"/>
      <c r="U6601" s="76"/>
      <c r="V6601" s="76"/>
      <c r="X6601" s="91"/>
      <c r="Y6601" s="91"/>
    </row>
    <row r="6602" spans="17:25" x14ac:dyDescent="0.2">
      <c r="Q6602" s="76"/>
      <c r="S6602" s="76"/>
      <c r="T6602" s="76"/>
      <c r="U6602" s="76"/>
      <c r="V6602" s="76"/>
      <c r="X6602" s="91"/>
      <c r="Y6602" s="91"/>
    </row>
    <row r="6603" spans="17:25" x14ac:dyDescent="0.2">
      <c r="Q6603" s="76"/>
      <c r="S6603" s="76"/>
      <c r="T6603" s="76"/>
      <c r="U6603" s="76"/>
      <c r="V6603" s="76"/>
      <c r="X6603" s="91"/>
      <c r="Y6603" s="91"/>
    </row>
    <row r="6604" spans="17:25" x14ac:dyDescent="0.2">
      <c r="Q6604" s="76"/>
      <c r="S6604" s="76"/>
      <c r="T6604" s="76"/>
      <c r="U6604" s="76"/>
      <c r="V6604" s="76"/>
      <c r="X6604" s="91"/>
      <c r="Y6604" s="91"/>
    </row>
    <row r="6605" spans="17:25" x14ac:dyDescent="0.2">
      <c r="Q6605" s="76"/>
      <c r="S6605" s="76"/>
      <c r="T6605" s="76"/>
      <c r="U6605" s="76"/>
      <c r="V6605" s="76"/>
      <c r="X6605" s="91"/>
      <c r="Y6605" s="91"/>
    </row>
    <row r="6606" spans="17:25" x14ac:dyDescent="0.2">
      <c r="Q6606" s="76"/>
      <c r="S6606" s="76"/>
      <c r="T6606" s="76"/>
      <c r="U6606" s="76"/>
      <c r="V6606" s="76"/>
      <c r="X6606" s="91"/>
      <c r="Y6606" s="91"/>
    </row>
    <row r="6607" spans="17:25" x14ac:dyDescent="0.2">
      <c r="Q6607" s="76"/>
      <c r="S6607" s="76"/>
      <c r="T6607" s="76"/>
      <c r="U6607" s="76"/>
      <c r="V6607" s="76"/>
      <c r="X6607" s="91"/>
      <c r="Y6607" s="91"/>
    </row>
    <row r="6608" spans="17:25" x14ac:dyDescent="0.2">
      <c r="Q6608" s="76"/>
      <c r="S6608" s="76"/>
      <c r="T6608" s="76"/>
      <c r="U6608" s="76"/>
      <c r="V6608" s="76"/>
      <c r="X6608" s="91"/>
      <c r="Y6608" s="91"/>
    </row>
    <row r="6609" spans="17:25" x14ac:dyDescent="0.2">
      <c r="Q6609" s="76"/>
      <c r="S6609" s="76"/>
      <c r="T6609" s="76"/>
      <c r="U6609" s="76"/>
      <c r="V6609" s="76"/>
      <c r="X6609" s="91"/>
      <c r="Y6609" s="91"/>
    </row>
    <row r="6610" spans="17:25" x14ac:dyDescent="0.2">
      <c r="Q6610" s="76"/>
      <c r="S6610" s="76"/>
      <c r="T6610" s="76"/>
      <c r="U6610" s="76"/>
      <c r="V6610" s="76"/>
      <c r="X6610" s="91"/>
      <c r="Y6610" s="91"/>
    </row>
    <row r="6611" spans="17:25" x14ac:dyDescent="0.2">
      <c r="Q6611" s="76"/>
      <c r="S6611" s="76"/>
      <c r="T6611" s="76"/>
      <c r="U6611" s="76"/>
      <c r="V6611" s="76"/>
      <c r="X6611" s="91"/>
      <c r="Y6611" s="91"/>
    </row>
    <row r="6612" spans="17:25" x14ac:dyDescent="0.2">
      <c r="Q6612" s="76"/>
      <c r="S6612" s="76"/>
      <c r="T6612" s="76"/>
      <c r="U6612" s="76"/>
      <c r="V6612" s="76"/>
      <c r="X6612" s="91"/>
      <c r="Y6612" s="91"/>
    </row>
    <row r="6613" spans="17:25" x14ac:dyDescent="0.2">
      <c r="Q6613" s="76"/>
      <c r="S6613" s="76"/>
      <c r="T6613" s="76"/>
      <c r="U6613" s="76"/>
      <c r="V6613" s="76"/>
      <c r="X6613" s="91"/>
      <c r="Y6613" s="91"/>
    </row>
    <row r="6614" spans="17:25" x14ac:dyDescent="0.2">
      <c r="Q6614" s="76"/>
      <c r="S6614" s="76"/>
      <c r="T6614" s="76"/>
      <c r="U6614" s="76"/>
      <c r="V6614" s="76"/>
      <c r="X6614" s="91"/>
      <c r="Y6614" s="91"/>
    </row>
    <row r="6615" spans="17:25" x14ac:dyDescent="0.2">
      <c r="Q6615" s="76"/>
      <c r="S6615" s="76"/>
      <c r="T6615" s="76"/>
      <c r="U6615" s="76"/>
      <c r="V6615" s="76"/>
      <c r="X6615" s="91"/>
      <c r="Y6615" s="91"/>
    </row>
    <row r="6616" spans="17:25" x14ac:dyDescent="0.2">
      <c r="Q6616" s="76"/>
      <c r="S6616" s="76"/>
      <c r="T6616" s="76"/>
      <c r="U6616" s="76"/>
      <c r="V6616" s="76"/>
      <c r="X6616" s="91"/>
      <c r="Y6616" s="91"/>
    </row>
    <row r="6617" spans="17:25" x14ac:dyDescent="0.2">
      <c r="Q6617" s="76"/>
      <c r="S6617" s="76"/>
      <c r="T6617" s="76"/>
      <c r="U6617" s="76"/>
      <c r="V6617" s="76"/>
      <c r="X6617" s="91"/>
      <c r="Y6617" s="91"/>
    </row>
    <row r="6618" spans="17:25" x14ac:dyDescent="0.2">
      <c r="Q6618" s="76"/>
      <c r="S6618" s="76"/>
      <c r="T6618" s="76"/>
      <c r="U6618" s="76"/>
      <c r="V6618" s="76"/>
      <c r="X6618" s="91"/>
      <c r="Y6618" s="91"/>
    </row>
    <row r="6619" spans="17:25" x14ac:dyDescent="0.2">
      <c r="Q6619" s="76"/>
      <c r="S6619" s="76"/>
      <c r="T6619" s="76"/>
      <c r="U6619" s="76"/>
      <c r="V6619" s="76"/>
      <c r="X6619" s="91"/>
      <c r="Y6619" s="91"/>
    </row>
    <row r="6620" spans="17:25" x14ac:dyDescent="0.2">
      <c r="Q6620" s="76"/>
      <c r="S6620" s="76"/>
      <c r="T6620" s="76"/>
      <c r="U6620" s="76"/>
      <c r="V6620" s="76"/>
      <c r="X6620" s="91"/>
      <c r="Y6620" s="91"/>
    </row>
    <row r="6621" spans="17:25" x14ac:dyDescent="0.2">
      <c r="Q6621" s="76"/>
      <c r="S6621" s="76"/>
      <c r="T6621" s="76"/>
      <c r="U6621" s="76"/>
      <c r="V6621" s="76"/>
      <c r="X6621" s="91"/>
      <c r="Y6621" s="91"/>
    </row>
    <row r="6622" spans="17:25" x14ac:dyDescent="0.2">
      <c r="Q6622" s="76"/>
      <c r="S6622" s="76"/>
      <c r="T6622" s="76"/>
      <c r="U6622" s="76"/>
      <c r="V6622" s="76"/>
      <c r="X6622" s="91"/>
      <c r="Y6622" s="91"/>
    </row>
    <row r="6623" spans="17:25" x14ac:dyDescent="0.2">
      <c r="Q6623" s="76"/>
      <c r="S6623" s="76"/>
      <c r="T6623" s="76"/>
      <c r="U6623" s="76"/>
      <c r="V6623" s="76"/>
      <c r="X6623" s="91"/>
      <c r="Y6623" s="91"/>
    </row>
    <row r="6624" spans="17:25" x14ac:dyDescent="0.2">
      <c r="Q6624" s="76"/>
      <c r="S6624" s="76"/>
      <c r="T6624" s="76"/>
      <c r="U6624" s="76"/>
      <c r="V6624" s="76"/>
      <c r="X6624" s="91"/>
      <c r="Y6624" s="91"/>
    </row>
    <row r="6625" spans="17:25" x14ac:dyDescent="0.2">
      <c r="Q6625" s="76"/>
      <c r="S6625" s="76"/>
      <c r="T6625" s="76"/>
      <c r="U6625" s="76"/>
      <c r="V6625" s="76"/>
      <c r="X6625" s="91"/>
      <c r="Y6625" s="91"/>
    </row>
    <row r="6626" spans="17:25" x14ac:dyDescent="0.2">
      <c r="Q6626" s="76"/>
      <c r="S6626" s="76"/>
      <c r="T6626" s="76"/>
      <c r="U6626" s="76"/>
      <c r="V6626" s="76"/>
      <c r="X6626" s="91"/>
      <c r="Y6626" s="91"/>
    </row>
    <row r="6627" spans="17:25" x14ac:dyDescent="0.2">
      <c r="Q6627" s="76"/>
      <c r="S6627" s="76"/>
      <c r="T6627" s="76"/>
      <c r="U6627" s="76"/>
      <c r="V6627" s="76"/>
      <c r="X6627" s="91"/>
      <c r="Y6627" s="91"/>
    </row>
    <row r="6628" spans="17:25" x14ac:dyDescent="0.2">
      <c r="Q6628" s="76"/>
      <c r="S6628" s="76"/>
      <c r="T6628" s="76"/>
      <c r="U6628" s="76"/>
      <c r="V6628" s="76"/>
      <c r="X6628" s="91"/>
      <c r="Y6628" s="91"/>
    </row>
    <row r="6629" spans="17:25" x14ac:dyDescent="0.2">
      <c r="Q6629" s="76"/>
      <c r="S6629" s="76"/>
      <c r="T6629" s="76"/>
      <c r="U6629" s="76"/>
      <c r="V6629" s="76"/>
      <c r="X6629" s="91"/>
      <c r="Y6629" s="91"/>
    </row>
    <row r="6630" spans="17:25" x14ac:dyDescent="0.2">
      <c r="Q6630" s="76"/>
      <c r="S6630" s="76"/>
      <c r="T6630" s="76"/>
      <c r="U6630" s="76"/>
      <c r="V6630" s="76"/>
      <c r="X6630" s="91"/>
      <c r="Y6630" s="91"/>
    </row>
    <row r="6631" spans="17:25" x14ac:dyDescent="0.2">
      <c r="Q6631" s="76"/>
      <c r="S6631" s="76"/>
      <c r="T6631" s="76"/>
      <c r="U6631" s="76"/>
      <c r="V6631" s="76"/>
      <c r="X6631" s="91"/>
      <c r="Y6631" s="91"/>
    </row>
    <row r="6632" spans="17:25" x14ac:dyDescent="0.2">
      <c r="Q6632" s="76"/>
      <c r="S6632" s="76"/>
      <c r="T6632" s="76"/>
      <c r="U6632" s="76"/>
      <c r="V6632" s="76"/>
      <c r="X6632" s="91"/>
      <c r="Y6632" s="91"/>
    </row>
    <row r="6633" spans="17:25" x14ac:dyDescent="0.2">
      <c r="Q6633" s="76"/>
      <c r="S6633" s="76"/>
      <c r="T6633" s="76"/>
      <c r="U6633" s="76"/>
      <c r="V6633" s="76"/>
      <c r="X6633" s="91"/>
      <c r="Y6633" s="91"/>
    </row>
    <row r="6634" spans="17:25" x14ac:dyDescent="0.2">
      <c r="Q6634" s="76"/>
      <c r="S6634" s="76"/>
      <c r="T6634" s="76"/>
      <c r="U6634" s="76"/>
      <c r="V6634" s="76"/>
      <c r="X6634" s="91"/>
      <c r="Y6634" s="91"/>
    </row>
    <row r="6635" spans="17:25" x14ac:dyDescent="0.2">
      <c r="Q6635" s="76"/>
      <c r="S6635" s="76"/>
      <c r="T6635" s="76"/>
      <c r="U6635" s="76"/>
      <c r="V6635" s="76"/>
      <c r="X6635" s="91"/>
      <c r="Y6635" s="91"/>
    </row>
    <row r="6636" spans="17:25" x14ac:dyDescent="0.2">
      <c r="Q6636" s="76"/>
      <c r="S6636" s="76"/>
      <c r="T6636" s="76"/>
      <c r="U6636" s="76"/>
      <c r="V6636" s="76"/>
      <c r="X6636" s="91"/>
      <c r="Y6636" s="91"/>
    </row>
    <row r="6637" spans="17:25" x14ac:dyDescent="0.2">
      <c r="Q6637" s="76"/>
      <c r="S6637" s="76"/>
      <c r="T6637" s="76"/>
      <c r="U6637" s="76"/>
      <c r="V6637" s="76"/>
      <c r="X6637" s="91"/>
      <c r="Y6637" s="91"/>
    </row>
    <row r="6638" spans="17:25" x14ac:dyDescent="0.2">
      <c r="Q6638" s="76"/>
      <c r="S6638" s="76"/>
      <c r="T6638" s="76"/>
      <c r="U6638" s="76"/>
      <c r="V6638" s="76"/>
      <c r="X6638" s="91"/>
      <c r="Y6638" s="91"/>
    </row>
    <row r="6639" spans="17:25" x14ac:dyDescent="0.2">
      <c r="Q6639" s="76"/>
      <c r="S6639" s="76"/>
      <c r="T6639" s="76"/>
      <c r="U6639" s="76"/>
      <c r="V6639" s="76"/>
      <c r="X6639" s="91"/>
      <c r="Y6639" s="91"/>
    </row>
    <row r="6640" spans="17:25" x14ac:dyDescent="0.2">
      <c r="Q6640" s="76"/>
      <c r="S6640" s="76"/>
      <c r="T6640" s="76"/>
      <c r="U6640" s="76"/>
      <c r="V6640" s="76"/>
      <c r="X6640" s="91"/>
      <c r="Y6640" s="91"/>
    </row>
    <row r="6641" spans="17:25" x14ac:dyDescent="0.2">
      <c r="Q6641" s="76"/>
      <c r="S6641" s="76"/>
      <c r="T6641" s="76"/>
      <c r="U6641" s="76"/>
      <c r="V6641" s="76"/>
      <c r="X6641" s="91"/>
      <c r="Y6641" s="91"/>
    </row>
    <row r="6642" spans="17:25" x14ac:dyDescent="0.2">
      <c r="Q6642" s="76"/>
      <c r="S6642" s="76"/>
      <c r="T6642" s="76"/>
      <c r="U6642" s="76"/>
      <c r="V6642" s="76"/>
      <c r="X6642" s="91"/>
      <c r="Y6642" s="91"/>
    </row>
    <row r="6643" spans="17:25" x14ac:dyDescent="0.2">
      <c r="Q6643" s="76"/>
      <c r="S6643" s="76"/>
      <c r="T6643" s="76"/>
      <c r="U6643" s="76"/>
      <c r="V6643" s="76"/>
      <c r="X6643" s="91"/>
      <c r="Y6643" s="91"/>
    </row>
    <row r="6644" spans="17:25" x14ac:dyDescent="0.2">
      <c r="Q6644" s="76"/>
      <c r="S6644" s="76"/>
      <c r="T6644" s="76"/>
      <c r="U6644" s="76"/>
      <c r="V6644" s="76"/>
      <c r="X6644" s="91"/>
      <c r="Y6644" s="91"/>
    </row>
    <row r="6645" spans="17:25" x14ac:dyDescent="0.2">
      <c r="Q6645" s="76"/>
      <c r="S6645" s="76"/>
      <c r="T6645" s="76"/>
      <c r="U6645" s="76"/>
      <c r="V6645" s="76"/>
      <c r="X6645" s="91"/>
      <c r="Y6645" s="91"/>
    </row>
    <row r="6646" spans="17:25" x14ac:dyDescent="0.2">
      <c r="Q6646" s="76"/>
      <c r="S6646" s="76"/>
      <c r="T6646" s="76"/>
      <c r="U6646" s="76"/>
      <c r="V6646" s="76"/>
      <c r="X6646" s="91"/>
      <c r="Y6646" s="91"/>
    </row>
    <row r="6647" spans="17:25" x14ac:dyDescent="0.2">
      <c r="Q6647" s="76"/>
      <c r="S6647" s="76"/>
      <c r="T6647" s="76"/>
      <c r="U6647" s="76"/>
      <c r="V6647" s="76"/>
      <c r="X6647" s="91"/>
      <c r="Y6647" s="91"/>
    </row>
    <row r="6648" spans="17:25" x14ac:dyDescent="0.2">
      <c r="Q6648" s="76"/>
      <c r="S6648" s="76"/>
      <c r="T6648" s="76"/>
      <c r="U6648" s="76"/>
      <c r="V6648" s="76"/>
      <c r="X6648" s="91"/>
      <c r="Y6648" s="91"/>
    </row>
    <row r="6649" spans="17:25" x14ac:dyDescent="0.2">
      <c r="Q6649" s="76"/>
      <c r="S6649" s="76"/>
      <c r="T6649" s="76"/>
      <c r="U6649" s="76"/>
      <c r="V6649" s="76"/>
      <c r="X6649" s="91"/>
      <c r="Y6649" s="91"/>
    </row>
    <row r="6650" spans="17:25" x14ac:dyDescent="0.2">
      <c r="Q6650" s="76"/>
      <c r="S6650" s="76"/>
      <c r="T6650" s="76"/>
      <c r="U6650" s="76"/>
      <c r="V6650" s="76"/>
      <c r="X6650" s="91"/>
      <c r="Y6650" s="91"/>
    </row>
    <row r="6651" spans="17:25" x14ac:dyDescent="0.2">
      <c r="Q6651" s="76"/>
      <c r="S6651" s="76"/>
      <c r="T6651" s="76"/>
      <c r="U6651" s="76"/>
      <c r="V6651" s="76"/>
      <c r="X6651" s="91"/>
      <c r="Y6651" s="91"/>
    </row>
    <row r="6652" spans="17:25" x14ac:dyDescent="0.2">
      <c r="Q6652" s="76"/>
      <c r="S6652" s="76"/>
      <c r="T6652" s="76"/>
      <c r="U6652" s="76"/>
      <c r="V6652" s="76"/>
      <c r="X6652" s="91"/>
      <c r="Y6652" s="91"/>
    </row>
    <row r="6653" spans="17:25" x14ac:dyDescent="0.2">
      <c r="Q6653" s="76"/>
      <c r="S6653" s="76"/>
      <c r="T6653" s="76"/>
      <c r="U6653" s="76"/>
      <c r="V6653" s="76"/>
      <c r="X6653" s="91"/>
      <c r="Y6653" s="91"/>
    </row>
    <row r="6654" spans="17:25" x14ac:dyDescent="0.2">
      <c r="Q6654" s="76"/>
      <c r="S6654" s="76"/>
      <c r="T6654" s="76"/>
      <c r="U6654" s="76"/>
      <c r="V6654" s="76"/>
      <c r="X6654" s="91"/>
      <c r="Y6654" s="91"/>
    </row>
    <row r="6655" spans="17:25" x14ac:dyDescent="0.2">
      <c r="Q6655" s="76"/>
      <c r="S6655" s="76"/>
      <c r="T6655" s="76"/>
      <c r="U6655" s="76"/>
      <c r="V6655" s="76"/>
      <c r="X6655" s="91"/>
      <c r="Y6655" s="91"/>
    </row>
    <row r="6656" spans="17:25" x14ac:dyDescent="0.2">
      <c r="Q6656" s="76"/>
      <c r="S6656" s="76"/>
      <c r="T6656" s="76"/>
      <c r="U6656" s="76"/>
      <c r="V6656" s="76"/>
      <c r="X6656" s="91"/>
      <c r="Y6656" s="91"/>
    </row>
    <row r="6657" spans="17:25" x14ac:dyDescent="0.2">
      <c r="Q6657" s="76"/>
      <c r="S6657" s="76"/>
      <c r="T6657" s="76"/>
      <c r="U6657" s="76"/>
      <c r="V6657" s="76"/>
      <c r="X6657" s="91"/>
      <c r="Y6657" s="91"/>
    </row>
    <row r="6658" spans="17:25" x14ac:dyDescent="0.2">
      <c r="Q6658" s="76"/>
      <c r="S6658" s="76"/>
      <c r="T6658" s="76"/>
      <c r="U6658" s="76"/>
      <c r="V6658" s="76"/>
      <c r="X6658" s="91"/>
      <c r="Y6658" s="91"/>
    </row>
    <row r="6659" spans="17:25" x14ac:dyDescent="0.2">
      <c r="Q6659" s="76"/>
      <c r="S6659" s="76"/>
      <c r="T6659" s="76"/>
      <c r="U6659" s="76"/>
      <c r="V6659" s="76"/>
      <c r="X6659" s="91"/>
      <c r="Y6659" s="91"/>
    </row>
    <row r="6660" spans="17:25" x14ac:dyDescent="0.2">
      <c r="Q6660" s="76"/>
      <c r="S6660" s="76"/>
      <c r="T6660" s="76"/>
      <c r="U6660" s="76"/>
      <c r="V6660" s="76"/>
      <c r="X6660" s="91"/>
      <c r="Y6660" s="91"/>
    </row>
    <row r="6661" spans="17:25" x14ac:dyDescent="0.2">
      <c r="Q6661" s="76"/>
      <c r="S6661" s="76"/>
      <c r="T6661" s="76"/>
      <c r="U6661" s="76"/>
      <c r="V6661" s="76"/>
      <c r="X6661" s="91"/>
      <c r="Y6661" s="91"/>
    </row>
    <row r="6662" spans="17:25" x14ac:dyDescent="0.2">
      <c r="Q6662" s="76"/>
      <c r="S6662" s="76"/>
      <c r="T6662" s="76"/>
      <c r="U6662" s="76"/>
      <c r="V6662" s="76"/>
      <c r="X6662" s="91"/>
      <c r="Y6662" s="91"/>
    </row>
    <row r="6663" spans="17:25" x14ac:dyDescent="0.2">
      <c r="Q6663" s="76"/>
      <c r="S6663" s="76"/>
      <c r="T6663" s="76"/>
      <c r="U6663" s="76"/>
      <c r="V6663" s="76"/>
      <c r="X6663" s="91"/>
      <c r="Y6663" s="91"/>
    </row>
    <row r="6664" spans="17:25" x14ac:dyDescent="0.2">
      <c r="Q6664" s="76"/>
      <c r="S6664" s="76"/>
      <c r="T6664" s="76"/>
      <c r="U6664" s="76"/>
      <c r="V6664" s="76"/>
      <c r="X6664" s="91"/>
      <c r="Y6664" s="91"/>
    </row>
    <row r="6665" spans="17:25" x14ac:dyDescent="0.2">
      <c r="Q6665" s="76"/>
      <c r="S6665" s="76"/>
      <c r="T6665" s="76"/>
      <c r="U6665" s="76"/>
      <c r="V6665" s="76"/>
      <c r="X6665" s="91"/>
      <c r="Y6665" s="91"/>
    </row>
    <row r="6666" spans="17:25" x14ac:dyDescent="0.2">
      <c r="Q6666" s="76"/>
      <c r="S6666" s="76"/>
      <c r="T6666" s="76"/>
      <c r="U6666" s="76"/>
      <c r="V6666" s="76"/>
      <c r="X6666" s="91"/>
      <c r="Y6666" s="91"/>
    </row>
    <row r="6667" spans="17:25" x14ac:dyDescent="0.2">
      <c r="Q6667" s="76"/>
      <c r="S6667" s="76"/>
      <c r="T6667" s="76"/>
      <c r="U6667" s="76"/>
      <c r="V6667" s="76"/>
      <c r="X6667" s="91"/>
      <c r="Y6667" s="91"/>
    </row>
    <row r="6668" spans="17:25" x14ac:dyDescent="0.2">
      <c r="Q6668" s="76"/>
      <c r="S6668" s="76"/>
      <c r="T6668" s="76"/>
      <c r="U6668" s="76"/>
      <c r="V6668" s="76"/>
      <c r="X6668" s="91"/>
      <c r="Y6668" s="91"/>
    </row>
    <row r="6669" spans="17:25" x14ac:dyDescent="0.2">
      <c r="Q6669" s="76"/>
      <c r="S6669" s="76"/>
      <c r="T6669" s="76"/>
      <c r="U6669" s="76"/>
      <c r="V6669" s="76"/>
      <c r="X6669" s="91"/>
      <c r="Y6669" s="91"/>
    </row>
    <row r="6670" spans="17:25" x14ac:dyDescent="0.2">
      <c r="Q6670" s="76"/>
      <c r="S6670" s="76"/>
      <c r="T6670" s="76"/>
      <c r="U6670" s="76"/>
      <c r="V6670" s="76"/>
      <c r="X6670" s="91"/>
      <c r="Y6670" s="91"/>
    </row>
    <row r="6671" spans="17:25" x14ac:dyDescent="0.2">
      <c r="Q6671" s="76"/>
      <c r="S6671" s="76"/>
      <c r="T6671" s="76"/>
      <c r="U6671" s="76"/>
      <c r="V6671" s="76"/>
      <c r="X6671" s="91"/>
      <c r="Y6671" s="91"/>
    </row>
    <row r="6672" spans="17:25" x14ac:dyDescent="0.2">
      <c r="Q6672" s="76"/>
      <c r="S6672" s="76"/>
      <c r="T6672" s="76"/>
      <c r="U6672" s="76"/>
      <c r="V6672" s="76"/>
      <c r="X6672" s="91"/>
      <c r="Y6672" s="91"/>
    </row>
    <row r="6673" spans="17:25" x14ac:dyDescent="0.2">
      <c r="Q6673" s="76"/>
      <c r="S6673" s="76"/>
      <c r="T6673" s="76"/>
      <c r="U6673" s="76"/>
      <c r="V6673" s="76"/>
      <c r="X6673" s="91"/>
      <c r="Y6673" s="91"/>
    </row>
    <row r="6674" spans="17:25" x14ac:dyDescent="0.2">
      <c r="Q6674" s="76"/>
      <c r="S6674" s="76"/>
      <c r="T6674" s="76"/>
      <c r="U6674" s="76"/>
      <c r="V6674" s="76"/>
      <c r="X6674" s="91"/>
      <c r="Y6674" s="91"/>
    </row>
    <row r="6675" spans="17:25" x14ac:dyDescent="0.2">
      <c r="Q6675" s="76"/>
      <c r="S6675" s="76"/>
      <c r="T6675" s="76"/>
      <c r="U6675" s="76"/>
      <c r="V6675" s="76"/>
      <c r="X6675" s="91"/>
      <c r="Y6675" s="91"/>
    </row>
    <row r="6676" spans="17:25" x14ac:dyDescent="0.2">
      <c r="Q6676" s="76"/>
      <c r="S6676" s="76"/>
      <c r="T6676" s="76"/>
      <c r="U6676" s="76"/>
      <c r="V6676" s="76"/>
      <c r="X6676" s="91"/>
      <c r="Y6676" s="91"/>
    </row>
    <row r="6677" spans="17:25" x14ac:dyDescent="0.2">
      <c r="Q6677" s="76"/>
      <c r="S6677" s="76"/>
      <c r="T6677" s="76"/>
      <c r="U6677" s="76"/>
      <c r="V6677" s="76"/>
      <c r="X6677" s="91"/>
      <c r="Y6677" s="91"/>
    </row>
    <row r="6678" spans="17:25" x14ac:dyDescent="0.2">
      <c r="Q6678" s="76"/>
      <c r="S6678" s="76"/>
      <c r="T6678" s="76"/>
      <c r="U6678" s="76"/>
      <c r="V6678" s="76"/>
      <c r="X6678" s="91"/>
      <c r="Y6678" s="91"/>
    </row>
    <row r="6679" spans="17:25" x14ac:dyDescent="0.2">
      <c r="Q6679" s="76"/>
      <c r="S6679" s="76"/>
      <c r="T6679" s="76"/>
      <c r="U6679" s="76"/>
      <c r="V6679" s="76"/>
      <c r="X6679" s="91"/>
      <c r="Y6679" s="91"/>
    </row>
    <row r="6680" spans="17:25" x14ac:dyDescent="0.2">
      <c r="Q6680" s="76"/>
      <c r="S6680" s="76"/>
      <c r="T6680" s="76"/>
      <c r="U6680" s="76"/>
      <c r="V6680" s="76"/>
      <c r="X6680" s="91"/>
      <c r="Y6680" s="91"/>
    </row>
    <row r="6681" spans="17:25" x14ac:dyDescent="0.2">
      <c r="Q6681" s="76"/>
      <c r="S6681" s="76"/>
      <c r="T6681" s="76"/>
      <c r="U6681" s="76"/>
      <c r="V6681" s="76"/>
      <c r="X6681" s="91"/>
      <c r="Y6681" s="91"/>
    </row>
    <row r="6682" spans="17:25" x14ac:dyDescent="0.2">
      <c r="Q6682" s="76"/>
      <c r="S6682" s="76"/>
      <c r="T6682" s="76"/>
      <c r="U6682" s="76"/>
      <c r="V6682" s="76"/>
      <c r="X6682" s="91"/>
      <c r="Y6682" s="91"/>
    </row>
    <row r="6683" spans="17:25" x14ac:dyDescent="0.2">
      <c r="Q6683" s="76"/>
      <c r="S6683" s="76"/>
      <c r="T6683" s="76"/>
      <c r="U6683" s="76"/>
      <c r="V6683" s="76"/>
      <c r="X6683" s="91"/>
      <c r="Y6683" s="91"/>
    </row>
    <row r="6684" spans="17:25" x14ac:dyDescent="0.2">
      <c r="Q6684" s="76"/>
      <c r="S6684" s="76"/>
      <c r="T6684" s="76"/>
      <c r="U6684" s="76"/>
      <c r="V6684" s="76"/>
      <c r="X6684" s="91"/>
      <c r="Y6684" s="91"/>
    </row>
    <row r="6685" spans="17:25" x14ac:dyDescent="0.2">
      <c r="Q6685" s="76"/>
      <c r="S6685" s="76"/>
      <c r="T6685" s="76"/>
      <c r="U6685" s="76"/>
      <c r="V6685" s="76"/>
      <c r="X6685" s="91"/>
      <c r="Y6685" s="91"/>
    </row>
    <row r="6686" spans="17:25" x14ac:dyDescent="0.2">
      <c r="Q6686" s="76"/>
      <c r="S6686" s="76"/>
      <c r="T6686" s="76"/>
      <c r="U6686" s="76"/>
      <c r="V6686" s="76"/>
      <c r="X6686" s="91"/>
      <c r="Y6686" s="91"/>
    </row>
    <row r="6687" spans="17:25" x14ac:dyDescent="0.2">
      <c r="Q6687" s="76"/>
      <c r="S6687" s="76"/>
      <c r="T6687" s="76"/>
      <c r="U6687" s="76"/>
      <c r="V6687" s="76"/>
      <c r="X6687" s="91"/>
      <c r="Y6687" s="91"/>
    </row>
    <row r="6688" spans="17:25" x14ac:dyDescent="0.2">
      <c r="Q6688" s="76"/>
      <c r="S6688" s="76"/>
      <c r="T6688" s="76"/>
      <c r="U6688" s="76"/>
      <c r="V6688" s="76"/>
      <c r="X6688" s="91"/>
      <c r="Y6688" s="91"/>
    </row>
    <row r="6689" spans="17:25" x14ac:dyDescent="0.2">
      <c r="Q6689" s="76"/>
      <c r="S6689" s="76"/>
      <c r="T6689" s="76"/>
      <c r="U6689" s="76"/>
      <c r="V6689" s="76"/>
      <c r="X6689" s="91"/>
      <c r="Y6689" s="91"/>
    </row>
    <row r="6690" spans="17:25" x14ac:dyDescent="0.2">
      <c r="Q6690" s="76"/>
      <c r="S6690" s="76"/>
      <c r="T6690" s="76"/>
      <c r="U6690" s="76"/>
      <c r="V6690" s="76"/>
      <c r="X6690" s="91"/>
      <c r="Y6690" s="91"/>
    </row>
    <row r="6691" spans="17:25" x14ac:dyDescent="0.2">
      <c r="Q6691" s="76"/>
      <c r="S6691" s="76"/>
      <c r="T6691" s="76"/>
      <c r="U6691" s="76"/>
      <c r="V6691" s="76"/>
      <c r="X6691" s="91"/>
      <c r="Y6691" s="91"/>
    </row>
    <row r="6692" spans="17:25" x14ac:dyDescent="0.2">
      <c r="Q6692" s="76"/>
      <c r="S6692" s="76"/>
      <c r="T6692" s="76"/>
      <c r="U6692" s="76"/>
      <c r="V6692" s="76"/>
      <c r="X6692" s="91"/>
      <c r="Y6692" s="91"/>
    </row>
    <row r="6693" spans="17:25" x14ac:dyDescent="0.2">
      <c r="Q6693" s="76"/>
      <c r="S6693" s="76"/>
      <c r="T6693" s="76"/>
      <c r="U6693" s="76"/>
      <c r="V6693" s="76"/>
      <c r="X6693" s="91"/>
      <c r="Y6693" s="91"/>
    </row>
    <row r="6694" spans="17:25" x14ac:dyDescent="0.2">
      <c r="Q6694" s="76"/>
      <c r="S6694" s="76"/>
      <c r="T6694" s="76"/>
      <c r="U6694" s="76"/>
      <c r="V6694" s="76"/>
      <c r="X6694" s="91"/>
      <c r="Y6694" s="91"/>
    </row>
    <row r="6695" spans="17:25" x14ac:dyDescent="0.2">
      <c r="Q6695" s="76"/>
      <c r="S6695" s="76"/>
      <c r="T6695" s="76"/>
      <c r="U6695" s="76"/>
      <c r="V6695" s="76"/>
      <c r="X6695" s="91"/>
      <c r="Y6695" s="91"/>
    </row>
    <row r="6696" spans="17:25" x14ac:dyDescent="0.2">
      <c r="Q6696" s="76"/>
      <c r="S6696" s="76"/>
      <c r="T6696" s="76"/>
      <c r="U6696" s="76"/>
      <c r="V6696" s="76"/>
      <c r="X6696" s="91"/>
      <c r="Y6696" s="91"/>
    </row>
    <row r="6697" spans="17:25" x14ac:dyDescent="0.2">
      <c r="Q6697" s="76"/>
      <c r="S6697" s="76"/>
      <c r="T6697" s="76"/>
      <c r="U6697" s="76"/>
      <c r="V6697" s="76"/>
      <c r="X6697" s="91"/>
      <c r="Y6697" s="91"/>
    </row>
    <row r="6698" spans="17:25" x14ac:dyDescent="0.2">
      <c r="Q6698" s="76"/>
      <c r="S6698" s="76"/>
      <c r="T6698" s="76"/>
      <c r="U6698" s="76"/>
      <c r="V6698" s="76"/>
      <c r="X6698" s="91"/>
      <c r="Y6698" s="91"/>
    </row>
    <row r="6699" spans="17:25" x14ac:dyDescent="0.2">
      <c r="Q6699" s="76"/>
      <c r="S6699" s="76"/>
      <c r="T6699" s="76"/>
      <c r="U6699" s="76"/>
      <c r="V6699" s="76"/>
      <c r="X6699" s="91"/>
      <c r="Y6699" s="91"/>
    </row>
    <row r="6700" spans="17:25" x14ac:dyDescent="0.2">
      <c r="Q6700" s="76"/>
      <c r="S6700" s="76"/>
      <c r="T6700" s="76"/>
      <c r="U6700" s="76"/>
      <c r="V6700" s="76"/>
      <c r="X6700" s="91"/>
      <c r="Y6700" s="91"/>
    </row>
    <row r="6701" spans="17:25" x14ac:dyDescent="0.2">
      <c r="Q6701" s="76"/>
      <c r="S6701" s="76"/>
      <c r="T6701" s="76"/>
      <c r="U6701" s="76"/>
      <c r="V6701" s="76"/>
      <c r="X6701" s="91"/>
      <c r="Y6701" s="91"/>
    </row>
    <row r="6702" spans="17:25" x14ac:dyDescent="0.2">
      <c r="Q6702" s="76"/>
      <c r="S6702" s="76"/>
      <c r="T6702" s="76"/>
      <c r="U6702" s="76"/>
      <c r="V6702" s="76"/>
      <c r="X6702" s="91"/>
      <c r="Y6702" s="91"/>
    </row>
    <row r="6703" spans="17:25" x14ac:dyDescent="0.2">
      <c r="Q6703" s="76"/>
      <c r="S6703" s="76"/>
      <c r="T6703" s="76"/>
      <c r="U6703" s="76"/>
      <c r="V6703" s="76"/>
      <c r="X6703" s="91"/>
      <c r="Y6703" s="91"/>
    </row>
    <row r="6704" spans="17:25" x14ac:dyDescent="0.2">
      <c r="Q6704" s="76"/>
      <c r="S6704" s="76"/>
      <c r="T6704" s="76"/>
      <c r="U6704" s="76"/>
      <c r="V6704" s="76"/>
      <c r="X6704" s="91"/>
      <c r="Y6704" s="91"/>
    </row>
    <row r="6705" spans="17:25" x14ac:dyDescent="0.2">
      <c r="Q6705" s="76"/>
      <c r="S6705" s="76"/>
      <c r="T6705" s="76"/>
      <c r="U6705" s="76"/>
      <c r="V6705" s="76"/>
      <c r="X6705" s="91"/>
      <c r="Y6705" s="91"/>
    </row>
    <row r="6706" spans="17:25" x14ac:dyDescent="0.2">
      <c r="Q6706" s="76"/>
      <c r="S6706" s="76"/>
      <c r="T6706" s="76"/>
      <c r="U6706" s="76"/>
      <c r="V6706" s="76"/>
      <c r="X6706" s="91"/>
      <c r="Y6706" s="91"/>
    </row>
    <row r="6707" spans="17:25" x14ac:dyDescent="0.2">
      <c r="Q6707" s="76"/>
      <c r="S6707" s="76"/>
      <c r="T6707" s="76"/>
      <c r="U6707" s="76"/>
      <c r="V6707" s="76"/>
      <c r="X6707" s="91"/>
      <c r="Y6707" s="91"/>
    </row>
    <row r="6708" spans="17:25" x14ac:dyDescent="0.2">
      <c r="Q6708" s="76"/>
      <c r="S6708" s="76"/>
      <c r="T6708" s="76"/>
      <c r="U6708" s="76"/>
      <c r="V6708" s="76"/>
      <c r="X6708" s="91"/>
      <c r="Y6708" s="91"/>
    </row>
    <row r="6709" spans="17:25" x14ac:dyDescent="0.2">
      <c r="Q6709" s="76"/>
      <c r="S6709" s="76"/>
      <c r="T6709" s="76"/>
      <c r="U6709" s="76"/>
      <c r="V6709" s="76"/>
      <c r="X6709" s="91"/>
      <c r="Y6709" s="91"/>
    </row>
    <row r="6710" spans="17:25" x14ac:dyDescent="0.2">
      <c r="Q6710" s="76"/>
      <c r="S6710" s="76"/>
      <c r="T6710" s="76"/>
      <c r="U6710" s="76"/>
      <c r="V6710" s="76"/>
      <c r="X6710" s="91"/>
      <c r="Y6710" s="91"/>
    </row>
    <row r="6711" spans="17:25" x14ac:dyDescent="0.2">
      <c r="Q6711" s="76"/>
      <c r="S6711" s="76"/>
      <c r="T6711" s="76"/>
      <c r="U6711" s="76"/>
      <c r="V6711" s="76"/>
      <c r="X6711" s="91"/>
      <c r="Y6711" s="91"/>
    </row>
    <row r="6712" spans="17:25" x14ac:dyDescent="0.2">
      <c r="Q6712" s="76"/>
      <c r="S6712" s="76"/>
      <c r="T6712" s="76"/>
      <c r="U6712" s="76"/>
      <c r="V6712" s="76"/>
      <c r="X6712" s="91"/>
      <c r="Y6712" s="91"/>
    </row>
    <row r="6713" spans="17:25" x14ac:dyDescent="0.2">
      <c r="Q6713" s="76"/>
      <c r="S6713" s="76"/>
      <c r="T6713" s="76"/>
      <c r="U6713" s="76"/>
      <c r="V6713" s="76"/>
      <c r="X6713" s="91"/>
      <c r="Y6713" s="91"/>
    </row>
    <row r="6714" spans="17:25" x14ac:dyDescent="0.2">
      <c r="Q6714" s="76"/>
      <c r="S6714" s="76"/>
      <c r="T6714" s="76"/>
      <c r="U6714" s="76"/>
      <c r="V6714" s="76"/>
      <c r="X6714" s="91"/>
      <c r="Y6714" s="91"/>
    </row>
    <row r="6715" spans="17:25" x14ac:dyDescent="0.2">
      <c r="Q6715" s="76"/>
      <c r="S6715" s="76"/>
      <c r="T6715" s="76"/>
      <c r="U6715" s="76"/>
      <c r="V6715" s="76"/>
      <c r="X6715" s="91"/>
      <c r="Y6715" s="91"/>
    </row>
    <row r="6716" spans="17:25" x14ac:dyDescent="0.2">
      <c r="Q6716" s="76"/>
      <c r="S6716" s="76"/>
      <c r="T6716" s="76"/>
      <c r="U6716" s="76"/>
      <c r="V6716" s="76"/>
      <c r="X6716" s="91"/>
      <c r="Y6716" s="91"/>
    </row>
    <row r="6717" spans="17:25" x14ac:dyDescent="0.2">
      <c r="Q6717" s="76"/>
      <c r="S6717" s="76"/>
      <c r="T6717" s="76"/>
      <c r="U6717" s="76"/>
      <c r="V6717" s="76"/>
      <c r="X6717" s="91"/>
      <c r="Y6717" s="91"/>
    </row>
    <row r="6718" spans="17:25" x14ac:dyDescent="0.2">
      <c r="Q6718" s="76"/>
      <c r="S6718" s="76"/>
      <c r="T6718" s="76"/>
      <c r="U6718" s="76"/>
      <c r="V6718" s="76"/>
      <c r="X6718" s="91"/>
      <c r="Y6718" s="91"/>
    </row>
    <row r="6719" spans="17:25" x14ac:dyDescent="0.2">
      <c r="Q6719" s="76"/>
      <c r="S6719" s="76"/>
      <c r="T6719" s="76"/>
      <c r="U6719" s="76"/>
      <c r="V6719" s="76"/>
      <c r="X6719" s="91"/>
      <c r="Y6719" s="91"/>
    </row>
    <row r="6720" spans="17:25" x14ac:dyDescent="0.2">
      <c r="Q6720" s="76"/>
      <c r="S6720" s="76"/>
      <c r="T6720" s="76"/>
      <c r="U6720" s="76"/>
      <c r="V6720" s="76"/>
      <c r="X6720" s="91"/>
      <c r="Y6720" s="91"/>
    </row>
    <row r="6721" spans="17:25" x14ac:dyDescent="0.2">
      <c r="Q6721" s="76"/>
      <c r="S6721" s="76"/>
      <c r="T6721" s="76"/>
      <c r="U6721" s="76"/>
      <c r="V6721" s="76"/>
      <c r="X6721" s="91"/>
      <c r="Y6721" s="91"/>
    </row>
    <row r="6722" spans="17:25" x14ac:dyDescent="0.2">
      <c r="Q6722" s="76"/>
      <c r="S6722" s="76"/>
      <c r="T6722" s="76"/>
      <c r="U6722" s="76"/>
      <c r="V6722" s="76"/>
      <c r="X6722" s="91"/>
      <c r="Y6722" s="91"/>
    </row>
    <row r="6723" spans="17:25" x14ac:dyDescent="0.2">
      <c r="Q6723" s="76"/>
      <c r="S6723" s="76"/>
      <c r="T6723" s="76"/>
      <c r="U6723" s="76"/>
      <c r="V6723" s="76"/>
      <c r="X6723" s="91"/>
      <c r="Y6723" s="91"/>
    </row>
    <row r="6724" spans="17:25" x14ac:dyDescent="0.2">
      <c r="Q6724" s="76"/>
      <c r="S6724" s="76"/>
      <c r="T6724" s="76"/>
      <c r="U6724" s="76"/>
      <c r="V6724" s="76"/>
      <c r="X6724" s="91"/>
      <c r="Y6724" s="91"/>
    </row>
    <row r="6725" spans="17:25" x14ac:dyDescent="0.2">
      <c r="Q6725" s="76"/>
      <c r="S6725" s="76"/>
      <c r="T6725" s="76"/>
      <c r="U6725" s="76"/>
      <c r="V6725" s="76"/>
      <c r="X6725" s="91"/>
      <c r="Y6725" s="91"/>
    </row>
    <row r="6726" spans="17:25" x14ac:dyDescent="0.2">
      <c r="Q6726" s="76"/>
      <c r="S6726" s="76"/>
      <c r="T6726" s="76"/>
      <c r="U6726" s="76"/>
      <c r="V6726" s="76"/>
      <c r="X6726" s="91"/>
      <c r="Y6726" s="91"/>
    </row>
    <row r="6727" spans="17:25" x14ac:dyDescent="0.2">
      <c r="Q6727" s="76"/>
      <c r="S6727" s="76"/>
      <c r="T6727" s="76"/>
      <c r="U6727" s="76"/>
      <c r="V6727" s="76"/>
      <c r="X6727" s="91"/>
      <c r="Y6727" s="91"/>
    </row>
    <row r="6728" spans="17:25" x14ac:dyDescent="0.2">
      <c r="Q6728" s="76"/>
      <c r="S6728" s="76"/>
      <c r="T6728" s="76"/>
      <c r="U6728" s="76"/>
      <c r="V6728" s="76"/>
      <c r="X6728" s="91"/>
      <c r="Y6728" s="91"/>
    </row>
    <row r="6729" spans="17:25" x14ac:dyDescent="0.2">
      <c r="Q6729" s="76"/>
      <c r="S6729" s="76"/>
      <c r="T6729" s="76"/>
      <c r="U6729" s="76"/>
      <c r="V6729" s="76"/>
      <c r="X6729" s="91"/>
      <c r="Y6729" s="91"/>
    </row>
    <row r="6730" spans="17:25" x14ac:dyDescent="0.2">
      <c r="Q6730" s="76"/>
      <c r="S6730" s="76"/>
      <c r="T6730" s="76"/>
      <c r="U6730" s="76"/>
      <c r="V6730" s="76"/>
      <c r="X6730" s="91"/>
      <c r="Y6730" s="91"/>
    </row>
    <row r="6731" spans="17:25" x14ac:dyDescent="0.2">
      <c r="Q6731" s="76"/>
      <c r="S6731" s="76"/>
      <c r="T6731" s="76"/>
      <c r="U6731" s="76"/>
      <c r="V6731" s="76"/>
      <c r="X6731" s="91"/>
      <c r="Y6731" s="91"/>
    </row>
    <row r="6732" spans="17:25" x14ac:dyDescent="0.2">
      <c r="Q6732" s="76"/>
      <c r="S6732" s="76"/>
      <c r="T6732" s="76"/>
      <c r="U6732" s="76"/>
      <c r="V6732" s="76"/>
      <c r="X6732" s="91"/>
      <c r="Y6732" s="91"/>
    </row>
    <row r="6733" spans="17:25" x14ac:dyDescent="0.2">
      <c r="Q6733" s="76"/>
      <c r="S6733" s="76"/>
      <c r="T6733" s="76"/>
      <c r="U6733" s="76"/>
      <c r="V6733" s="76"/>
      <c r="X6733" s="91"/>
      <c r="Y6733" s="91"/>
    </row>
    <row r="6734" spans="17:25" x14ac:dyDescent="0.2">
      <c r="Q6734" s="76"/>
      <c r="S6734" s="76"/>
      <c r="T6734" s="76"/>
      <c r="U6734" s="76"/>
      <c r="V6734" s="76"/>
      <c r="X6734" s="91"/>
      <c r="Y6734" s="91"/>
    </row>
    <row r="6735" spans="17:25" x14ac:dyDescent="0.2">
      <c r="Q6735" s="76"/>
      <c r="S6735" s="76"/>
      <c r="T6735" s="76"/>
      <c r="U6735" s="76"/>
      <c r="V6735" s="76"/>
      <c r="X6735" s="91"/>
      <c r="Y6735" s="91"/>
    </row>
    <row r="6736" spans="17:25" x14ac:dyDescent="0.2">
      <c r="Q6736" s="76"/>
      <c r="S6736" s="76"/>
      <c r="T6736" s="76"/>
      <c r="U6736" s="76"/>
      <c r="V6736" s="76"/>
      <c r="X6736" s="91"/>
      <c r="Y6736" s="91"/>
    </row>
    <row r="6737" spans="17:25" x14ac:dyDescent="0.2">
      <c r="Q6737" s="76"/>
      <c r="S6737" s="76"/>
      <c r="T6737" s="76"/>
      <c r="U6737" s="76"/>
      <c r="V6737" s="76"/>
      <c r="X6737" s="91"/>
      <c r="Y6737" s="91"/>
    </row>
    <row r="6738" spans="17:25" x14ac:dyDescent="0.2">
      <c r="Q6738" s="76"/>
      <c r="S6738" s="76"/>
      <c r="T6738" s="76"/>
      <c r="U6738" s="76"/>
      <c r="V6738" s="76"/>
      <c r="X6738" s="91"/>
      <c r="Y6738" s="91"/>
    </row>
    <row r="6739" spans="17:25" x14ac:dyDescent="0.2">
      <c r="Q6739" s="76"/>
      <c r="S6739" s="76"/>
      <c r="T6739" s="76"/>
      <c r="U6739" s="76"/>
      <c r="V6739" s="76"/>
      <c r="X6739" s="91"/>
      <c r="Y6739" s="91"/>
    </row>
    <row r="6740" spans="17:25" x14ac:dyDescent="0.2">
      <c r="Q6740" s="76"/>
      <c r="S6740" s="76"/>
      <c r="T6740" s="76"/>
      <c r="U6740" s="76"/>
      <c r="V6740" s="76"/>
      <c r="X6740" s="91"/>
      <c r="Y6740" s="91"/>
    </row>
    <row r="6741" spans="17:25" x14ac:dyDescent="0.2">
      <c r="Q6741" s="76"/>
      <c r="S6741" s="76"/>
      <c r="T6741" s="76"/>
      <c r="U6741" s="76"/>
      <c r="V6741" s="76"/>
      <c r="X6741" s="91"/>
      <c r="Y6741" s="91"/>
    </row>
    <row r="6742" spans="17:25" x14ac:dyDescent="0.2">
      <c r="Q6742" s="76"/>
      <c r="S6742" s="76"/>
      <c r="T6742" s="76"/>
      <c r="U6742" s="76"/>
      <c r="V6742" s="76"/>
      <c r="X6742" s="91"/>
      <c r="Y6742" s="91"/>
    </row>
    <row r="6743" spans="17:25" x14ac:dyDescent="0.2">
      <c r="Q6743" s="76"/>
      <c r="S6743" s="76"/>
      <c r="T6743" s="76"/>
      <c r="U6743" s="76"/>
      <c r="V6743" s="76"/>
      <c r="X6743" s="91"/>
      <c r="Y6743" s="91"/>
    </row>
    <row r="6744" spans="17:25" x14ac:dyDescent="0.2">
      <c r="Q6744" s="76"/>
      <c r="S6744" s="76"/>
      <c r="T6744" s="76"/>
      <c r="U6744" s="76"/>
      <c r="V6744" s="76"/>
      <c r="X6744" s="91"/>
      <c r="Y6744" s="91"/>
    </row>
    <row r="6745" spans="17:25" x14ac:dyDescent="0.2">
      <c r="Q6745" s="76"/>
      <c r="S6745" s="76"/>
      <c r="T6745" s="76"/>
      <c r="U6745" s="76"/>
      <c r="V6745" s="76"/>
      <c r="X6745" s="91"/>
      <c r="Y6745" s="91"/>
    </row>
    <row r="6746" spans="17:25" x14ac:dyDescent="0.2">
      <c r="Q6746" s="76"/>
      <c r="S6746" s="76"/>
      <c r="T6746" s="76"/>
      <c r="U6746" s="76"/>
      <c r="V6746" s="76"/>
      <c r="X6746" s="91"/>
      <c r="Y6746" s="91"/>
    </row>
    <row r="6747" spans="17:25" x14ac:dyDescent="0.2">
      <c r="Q6747" s="76"/>
      <c r="S6747" s="76"/>
      <c r="T6747" s="76"/>
      <c r="U6747" s="76"/>
      <c r="V6747" s="76"/>
      <c r="X6747" s="91"/>
      <c r="Y6747" s="91"/>
    </row>
    <row r="6748" spans="17:25" x14ac:dyDescent="0.2">
      <c r="Q6748" s="76"/>
      <c r="S6748" s="76"/>
      <c r="T6748" s="76"/>
      <c r="U6748" s="76"/>
      <c r="V6748" s="76"/>
      <c r="X6748" s="91"/>
      <c r="Y6748" s="91"/>
    </row>
    <row r="6749" spans="17:25" x14ac:dyDescent="0.2">
      <c r="Q6749" s="76"/>
      <c r="S6749" s="76"/>
      <c r="T6749" s="76"/>
      <c r="U6749" s="76"/>
      <c r="V6749" s="76"/>
      <c r="X6749" s="91"/>
      <c r="Y6749" s="91"/>
    </row>
    <row r="6750" spans="17:25" x14ac:dyDescent="0.2">
      <c r="Q6750" s="76"/>
      <c r="S6750" s="76"/>
      <c r="T6750" s="76"/>
      <c r="U6750" s="76"/>
      <c r="V6750" s="76"/>
      <c r="X6750" s="91"/>
      <c r="Y6750" s="91"/>
    </row>
    <row r="6751" spans="17:25" x14ac:dyDescent="0.2">
      <c r="Q6751" s="76"/>
      <c r="S6751" s="76"/>
      <c r="T6751" s="76"/>
      <c r="U6751" s="76"/>
      <c r="V6751" s="76"/>
      <c r="X6751" s="91"/>
      <c r="Y6751" s="91"/>
    </row>
    <row r="6752" spans="17:25" x14ac:dyDescent="0.2">
      <c r="Q6752" s="76"/>
      <c r="S6752" s="76"/>
      <c r="T6752" s="76"/>
      <c r="U6752" s="76"/>
      <c r="V6752" s="76"/>
      <c r="X6752" s="91"/>
      <c r="Y6752" s="91"/>
    </row>
    <row r="6753" spans="17:25" x14ac:dyDescent="0.2">
      <c r="Q6753" s="76"/>
      <c r="S6753" s="76"/>
      <c r="T6753" s="76"/>
      <c r="U6753" s="76"/>
      <c r="V6753" s="76"/>
      <c r="X6753" s="91"/>
      <c r="Y6753" s="91"/>
    </row>
    <row r="6754" spans="17:25" x14ac:dyDescent="0.2">
      <c r="Q6754" s="76"/>
      <c r="S6754" s="76"/>
      <c r="T6754" s="76"/>
      <c r="U6754" s="76"/>
      <c r="V6754" s="76"/>
      <c r="X6754" s="91"/>
      <c r="Y6754" s="91"/>
    </row>
    <row r="6755" spans="17:25" x14ac:dyDescent="0.2">
      <c r="Q6755" s="76"/>
      <c r="S6755" s="76"/>
      <c r="T6755" s="76"/>
      <c r="U6755" s="76"/>
      <c r="V6755" s="76"/>
      <c r="X6755" s="91"/>
      <c r="Y6755" s="91"/>
    </row>
    <row r="6756" spans="17:25" x14ac:dyDescent="0.2">
      <c r="Q6756" s="76"/>
      <c r="S6756" s="76"/>
      <c r="T6756" s="76"/>
      <c r="U6756" s="76"/>
      <c r="V6756" s="76"/>
      <c r="X6756" s="91"/>
      <c r="Y6756" s="91"/>
    </row>
    <row r="6757" spans="17:25" x14ac:dyDescent="0.2">
      <c r="Q6757" s="76"/>
      <c r="S6757" s="76"/>
      <c r="T6757" s="76"/>
      <c r="U6757" s="76"/>
      <c r="V6757" s="76"/>
      <c r="X6757" s="91"/>
      <c r="Y6757" s="91"/>
    </row>
    <row r="6758" spans="17:25" x14ac:dyDescent="0.2">
      <c r="Q6758" s="76"/>
      <c r="S6758" s="76"/>
      <c r="T6758" s="76"/>
      <c r="U6758" s="76"/>
      <c r="V6758" s="76"/>
      <c r="X6758" s="91"/>
      <c r="Y6758" s="91"/>
    </row>
    <row r="6759" spans="17:25" x14ac:dyDescent="0.2">
      <c r="Q6759" s="76"/>
      <c r="S6759" s="76"/>
      <c r="T6759" s="76"/>
      <c r="U6759" s="76"/>
      <c r="V6759" s="76"/>
      <c r="X6759" s="91"/>
      <c r="Y6759" s="91"/>
    </row>
    <row r="6760" spans="17:25" x14ac:dyDescent="0.2">
      <c r="Q6760" s="76"/>
      <c r="S6760" s="76"/>
      <c r="T6760" s="76"/>
      <c r="U6760" s="76"/>
      <c r="V6760" s="76"/>
      <c r="X6760" s="91"/>
      <c r="Y6760" s="91"/>
    </row>
    <row r="6761" spans="17:25" x14ac:dyDescent="0.2">
      <c r="Q6761" s="76"/>
      <c r="S6761" s="76"/>
      <c r="T6761" s="76"/>
      <c r="U6761" s="76"/>
      <c r="V6761" s="76"/>
      <c r="X6761" s="91"/>
      <c r="Y6761" s="91"/>
    </row>
    <row r="6762" spans="17:25" x14ac:dyDescent="0.2">
      <c r="Q6762" s="76"/>
      <c r="S6762" s="76"/>
      <c r="T6762" s="76"/>
      <c r="U6762" s="76"/>
      <c r="V6762" s="76"/>
      <c r="X6762" s="91"/>
      <c r="Y6762" s="91"/>
    </row>
    <row r="6763" spans="17:25" x14ac:dyDescent="0.2">
      <c r="Q6763" s="76"/>
      <c r="S6763" s="76"/>
      <c r="T6763" s="76"/>
      <c r="U6763" s="76"/>
      <c r="V6763" s="76"/>
      <c r="X6763" s="91"/>
      <c r="Y6763" s="91"/>
    </row>
    <row r="6764" spans="17:25" x14ac:dyDescent="0.2">
      <c r="Q6764" s="76"/>
      <c r="S6764" s="76"/>
      <c r="T6764" s="76"/>
      <c r="U6764" s="76"/>
      <c r="V6764" s="76"/>
      <c r="X6764" s="91"/>
      <c r="Y6764" s="91"/>
    </row>
    <row r="6765" spans="17:25" x14ac:dyDescent="0.2">
      <c r="Q6765" s="76"/>
      <c r="S6765" s="76"/>
      <c r="T6765" s="76"/>
      <c r="U6765" s="76"/>
      <c r="V6765" s="76"/>
      <c r="X6765" s="91"/>
      <c r="Y6765" s="91"/>
    </row>
    <row r="6766" spans="17:25" x14ac:dyDescent="0.2">
      <c r="Q6766" s="76"/>
      <c r="S6766" s="76"/>
      <c r="T6766" s="76"/>
      <c r="U6766" s="76"/>
      <c r="V6766" s="76"/>
      <c r="X6766" s="91"/>
      <c r="Y6766" s="91"/>
    </row>
    <row r="6767" spans="17:25" x14ac:dyDescent="0.2">
      <c r="Q6767" s="76"/>
      <c r="S6767" s="76"/>
      <c r="T6767" s="76"/>
      <c r="U6767" s="76"/>
      <c r="V6767" s="76"/>
      <c r="X6767" s="91"/>
      <c r="Y6767" s="91"/>
    </row>
    <row r="6768" spans="17:25" x14ac:dyDescent="0.2">
      <c r="Q6768" s="76"/>
      <c r="S6768" s="76"/>
      <c r="T6768" s="76"/>
      <c r="U6768" s="76"/>
      <c r="V6768" s="76"/>
      <c r="X6768" s="91"/>
      <c r="Y6768" s="91"/>
    </row>
    <row r="6769" spans="17:25" x14ac:dyDescent="0.2">
      <c r="Q6769" s="76"/>
      <c r="S6769" s="76"/>
      <c r="T6769" s="76"/>
      <c r="U6769" s="76"/>
      <c r="V6769" s="76"/>
      <c r="X6769" s="91"/>
      <c r="Y6769" s="91"/>
    </row>
    <row r="6770" spans="17:25" x14ac:dyDescent="0.2">
      <c r="Q6770" s="76"/>
      <c r="S6770" s="76"/>
      <c r="T6770" s="76"/>
      <c r="U6770" s="76"/>
      <c r="V6770" s="76"/>
      <c r="X6770" s="91"/>
      <c r="Y6770" s="91"/>
    </row>
    <row r="6771" spans="17:25" x14ac:dyDescent="0.2">
      <c r="Q6771" s="76"/>
      <c r="S6771" s="76"/>
      <c r="T6771" s="76"/>
      <c r="U6771" s="76"/>
      <c r="V6771" s="76"/>
      <c r="X6771" s="91"/>
      <c r="Y6771" s="91"/>
    </row>
    <row r="6772" spans="17:25" x14ac:dyDescent="0.2">
      <c r="Q6772" s="76"/>
      <c r="S6772" s="76"/>
      <c r="T6772" s="76"/>
      <c r="U6772" s="76"/>
      <c r="V6772" s="76"/>
      <c r="X6772" s="91"/>
      <c r="Y6772" s="91"/>
    </row>
    <row r="6773" spans="17:25" x14ac:dyDescent="0.2">
      <c r="Q6773" s="76"/>
      <c r="S6773" s="76"/>
      <c r="T6773" s="76"/>
      <c r="U6773" s="76"/>
      <c r="V6773" s="76"/>
      <c r="X6773" s="91"/>
      <c r="Y6773" s="91"/>
    </row>
    <row r="6774" spans="17:25" x14ac:dyDescent="0.2">
      <c r="Q6774" s="76"/>
      <c r="S6774" s="76"/>
      <c r="T6774" s="76"/>
      <c r="U6774" s="76"/>
      <c r="V6774" s="76"/>
      <c r="X6774" s="91"/>
      <c r="Y6774" s="91"/>
    </row>
    <row r="6775" spans="17:25" x14ac:dyDescent="0.2">
      <c r="Q6775" s="76"/>
      <c r="S6775" s="76"/>
      <c r="T6775" s="76"/>
      <c r="U6775" s="76"/>
      <c r="V6775" s="76"/>
      <c r="X6775" s="91"/>
      <c r="Y6775" s="91"/>
    </row>
    <row r="6776" spans="17:25" x14ac:dyDescent="0.2">
      <c r="Q6776" s="76"/>
      <c r="S6776" s="76"/>
      <c r="T6776" s="76"/>
      <c r="U6776" s="76"/>
      <c r="V6776" s="76"/>
      <c r="X6776" s="91"/>
      <c r="Y6776" s="91"/>
    </row>
    <row r="6777" spans="17:25" x14ac:dyDescent="0.2">
      <c r="Q6777" s="76"/>
      <c r="S6777" s="76"/>
      <c r="T6777" s="76"/>
      <c r="U6777" s="76"/>
      <c r="V6777" s="76"/>
      <c r="X6777" s="91"/>
      <c r="Y6777" s="91"/>
    </row>
    <row r="6778" spans="17:25" x14ac:dyDescent="0.2">
      <c r="Q6778" s="76"/>
      <c r="S6778" s="76"/>
      <c r="T6778" s="76"/>
      <c r="U6778" s="76"/>
      <c r="V6778" s="76"/>
      <c r="X6778" s="91"/>
      <c r="Y6778" s="91"/>
    </row>
    <row r="6779" spans="17:25" x14ac:dyDescent="0.2">
      <c r="Q6779" s="76"/>
      <c r="S6779" s="76"/>
      <c r="T6779" s="76"/>
      <c r="U6779" s="76"/>
      <c r="V6779" s="76"/>
      <c r="X6779" s="91"/>
      <c r="Y6779" s="91"/>
    </row>
    <row r="6780" spans="17:25" x14ac:dyDescent="0.2">
      <c r="Q6780" s="76"/>
      <c r="S6780" s="76"/>
      <c r="T6780" s="76"/>
      <c r="U6780" s="76"/>
      <c r="V6780" s="76"/>
      <c r="X6780" s="91"/>
      <c r="Y6780" s="91"/>
    </row>
    <row r="6781" spans="17:25" x14ac:dyDescent="0.2">
      <c r="Q6781" s="76"/>
      <c r="S6781" s="76"/>
      <c r="T6781" s="76"/>
      <c r="U6781" s="76"/>
      <c r="V6781" s="76"/>
      <c r="X6781" s="91"/>
      <c r="Y6781" s="91"/>
    </row>
    <row r="6782" spans="17:25" x14ac:dyDescent="0.2">
      <c r="Q6782" s="76"/>
      <c r="S6782" s="76"/>
      <c r="T6782" s="76"/>
      <c r="U6782" s="76"/>
      <c r="V6782" s="76"/>
      <c r="X6782" s="91"/>
      <c r="Y6782" s="91"/>
    </row>
    <row r="6783" spans="17:25" x14ac:dyDescent="0.2">
      <c r="Q6783" s="76"/>
      <c r="S6783" s="76"/>
      <c r="T6783" s="76"/>
      <c r="U6783" s="76"/>
      <c r="V6783" s="76"/>
      <c r="X6783" s="91"/>
      <c r="Y6783" s="91"/>
    </row>
    <row r="6784" spans="17:25" x14ac:dyDescent="0.2">
      <c r="Q6784" s="76"/>
      <c r="S6784" s="76"/>
      <c r="T6784" s="76"/>
      <c r="U6784" s="76"/>
      <c r="V6784" s="76"/>
      <c r="X6784" s="91"/>
      <c r="Y6784" s="91"/>
    </row>
    <row r="6785" spans="17:25" x14ac:dyDescent="0.2">
      <c r="Q6785" s="76"/>
      <c r="S6785" s="76"/>
      <c r="T6785" s="76"/>
      <c r="U6785" s="76"/>
      <c r="V6785" s="76"/>
      <c r="X6785" s="91"/>
      <c r="Y6785" s="91"/>
    </row>
    <row r="6786" spans="17:25" x14ac:dyDescent="0.2">
      <c r="Q6786" s="76"/>
      <c r="S6786" s="76"/>
      <c r="T6786" s="76"/>
      <c r="U6786" s="76"/>
      <c r="V6786" s="76"/>
      <c r="X6786" s="91"/>
      <c r="Y6786" s="91"/>
    </row>
    <row r="6787" spans="17:25" x14ac:dyDescent="0.2">
      <c r="Q6787" s="76"/>
      <c r="S6787" s="76"/>
      <c r="T6787" s="76"/>
      <c r="U6787" s="76"/>
      <c r="V6787" s="76"/>
      <c r="X6787" s="91"/>
      <c r="Y6787" s="91"/>
    </row>
    <row r="6788" spans="17:25" x14ac:dyDescent="0.2">
      <c r="Q6788" s="76"/>
      <c r="S6788" s="76"/>
      <c r="T6788" s="76"/>
      <c r="U6788" s="76"/>
      <c r="V6788" s="76"/>
      <c r="X6788" s="91"/>
      <c r="Y6788" s="91"/>
    </row>
    <row r="6789" spans="17:25" x14ac:dyDescent="0.2">
      <c r="Q6789" s="76"/>
      <c r="S6789" s="76"/>
      <c r="T6789" s="76"/>
      <c r="U6789" s="76"/>
      <c r="V6789" s="76"/>
      <c r="X6789" s="91"/>
      <c r="Y6789" s="91"/>
    </row>
    <row r="6790" spans="17:25" x14ac:dyDescent="0.2">
      <c r="Q6790" s="76"/>
      <c r="S6790" s="76"/>
      <c r="T6790" s="76"/>
      <c r="U6790" s="76"/>
      <c r="V6790" s="76"/>
      <c r="X6790" s="91"/>
      <c r="Y6790" s="91"/>
    </row>
    <row r="6791" spans="17:25" x14ac:dyDescent="0.2">
      <c r="Q6791" s="76"/>
      <c r="S6791" s="76"/>
      <c r="T6791" s="76"/>
      <c r="U6791" s="76"/>
      <c r="V6791" s="76"/>
      <c r="X6791" s="91"/>
      <c r="Y6791" s="91"/>
    </row>
    <row r="6792" spans="17:25" x14ac:dyDescent="0.2">
      <c r="Q6792" s="76"/>
      <c r="S6792" s="76"/>
      <c r="T6792" s="76"/>
      <c r="U6792" s="76"/>
      <c r="V6792" s="76"/>
      <c r="X6792" s="91"/>
      <c r="Y6792" s="91"/>
    </row>
    <row r="6793" spans="17:25" x14ac:dyDescent="0.2">
      <c r="Q6793" s="76"/>
      <c r="S6793" s="76"/>
      <c r="T6793" s="76"/>
      <c r="U6793" s="76"/>
      <c r="V6793" s="76"/>
      <c r="X6793" s="91"/>
      <c r="Y6793" s="91"/>
    </row>
    <row r="6794" spans="17:25" x14ac:dyDescent="0.2">
      <c r="Q6794" s="76"/>
      <c r="S6794" s="76"/>
      <c r="T6794" s="76"/>
      <c r="U6794" s="76"/>
      <c r="V6794" s="76"/>
      <c r="X6794" s="91"/>
      <c r="Y6794" s="91"/>
    </row>
    <row r="6795" spans="17:25" x14ac:dyDescent="0.2">
      <c r="Q6795" s="76"/>
      <c r="S6795" s="76"/>
      <c r="T6795" s="76"/>
      <c r="U6795" s="76"/>
      <c r="V6795" s="76"/>
      <c r="X6795" s="91"/>
      <c r="Y6795" s="91"/>
    </row>
    <row r="6796" spans="17:25" x14ac:dyDescent="0.2">
      <c r="Q6796" s="76"/>
      <c r="S6796" s="76"/>
      <c r="T6796" s="76"/>
      <c r="U6796" s="76"/>
      <c r="V6796" s="76"/>
      <c r="X6796" s="91"/>
      <c r="Y6796" s="91"/>
    </row>
    <row r="6797" spans="17:25" x14ac:dyDescent="0.2">
      <c r="Q6797" s="76"/>
      <c r="S6797" s="76"/>
      <c r="T6797" s="76"/>
      <c r="U6797" s="76"/>
      <c r="V6797" s="76"/>
      <c r="X6797" s="91"/>
      <c r="Y6797" s="91"/>
    </row>
    <row r="6798" spans="17:25" x14ac:dyDescent="0.2">
      <c r="Q6798" s="76"/>
      <c r="S6798" s="76"/>
      <c r="T6798" s="76"/>
      <c r="U6798" s="76"/>
      <c r="V6798" s="76"/>
      <c r="X6798" s="91"/>
      <c r="Y6798" s="91"/>
    </row>
    <row r="6799" spans="17:25" x14ac:dyDescent="0.2">
      <c r="Q6799" s="76"/>
      <c r="S6799" s="76"/>
      <c r="T6799" s="76"/>
      <c r="U6799" s="76"/>
      <c r="V6799" s="76"/>
      <c r="X6799" s="91"/>
      <c r="Y6799" s="91"/>
    </row>
    <row r="6800" spans="17:25" x14ac:dyDescent="0.2">
      <c r="Q6800" s="76"/>
      <c r="S6800" s="76"/>
      <c r="T6800" s="76"/>
      <c r="U6800" s="76"/>
      <c r="V6800" s="76"/>
      <c r="X6800" s="91"/>
      <c r="Y6800" s="91"/>
    </row>
    <row r="6801" spans="17:25" x14ac:dyDescent="0.2">
      <c r="Q6801" s="76"/>
      <c r="S6801" s="76"/>
      <c r="T6801" s="76"/>
      <c r="U6801" s="76"/>
      <c r="V6801" s="76"/>
      <c r="X6801" s="91"/>
      <c r="Y6801" s="91"/>
    </row>
    <row r="6802" spans="17:25" x14ac:dyDescent="0.2">
      <c r="Q6802" s="76"/>
      <c r="S6802" s="76"/>
      <c r="T6802" s="76"/>
      <c r="U6802" s="76"/>
      <c r="V6802" s="76"/>
      <c r="X6802" s="91"/>
      <c r="Y6802" s="91"/>
    </row>
    <row r="6803" spans="17:25" x14ac:dyDescent="0.2">
      <c r="Q6803" s="76"/>
      <c r="S6803" s="76"/>
      <c r="T6803" s="76"/>
      <c r="U6803" s="76"/>
      <c r="V6803" s="76"/>
      <c r="X6803" s="91"/>
      <c r="Y6803" s="91"/>
    </row>
    <row r="6804" spans="17:25" x14ac:dyDescent="0.2">
      <c r="Q6804" s="76"/>
      <c r="S6804" s="76"/>
      <c r="T6804" s="76"/>
      <c r="U6804" s="76"/>
      <c r="V6804" s="76"/>
      <c r="X6804" s="91"/>
      <c r="Y6804" s="91"/>
    </row>
    <row r="6805" spans="17:25" x14ac:dyDescent="0.2">
      <c r="Q6805" s="76"/>
      <c r="S6805" s="76"/>
      <c r="T6805" s="76"/>
      <c r="U6805" s="76"/>
      <c r="V6805" s="76"/>
      <c r="X6805" s="91"/>
      <c r="Y6805" s="91"/>
    </row>
    <row r="6806" spans="17:25" x14ac:dyDescent="0.2">
      <c r="Q6806" s="76"/>
      <c r="S6806" s="76"/>
      <c r="T6806" s="76"/>
      <c r="U6806" s="76"/>
      <c r="V6806" s="76"/>
      <c r="X6806" s="91"/>
      <c r="Y6806" s="91"/>
    </row>
    <row r="6807" spans="17:25" x14ac:dyDescent="0.2">
      <c r="Q6807" s="76"/>
      <c r="S6807" s="76"/>
      <c r="T6807" s="76"/>
      <c r="U6807" s="76"/>
      <c r="V6807" s="76"/>
      <c r="X6807" s="91"/>
      <c r="Y6807" s="91"/>
    </row>
    <row r="6808" spans="17:25" x14ac:dyDescent="0.2">
      <c r="Q6808" s="76"/>
      <c r="S6808" s="76"/>
      <c r="T6808" s="76"/>
      <c r="U6808" s="76"/>
      <c r="V6808" s="76"/>
      <c r="X6808" s="91"/>
      <c r="Y6808" s="91"/>
    </row>
    <row r="6809" spans="17:25" x14ac:dyDescent="0.2">
      <c r="Q6809" s="76"/>
      <c r="S6809" s="76"/>
      <c r="T6809" s="76"/>
      <c r="U6809" s="76"/>
      <c r="V6809" s="76"/>
      <c r="X6809" s="91"/>
      <c r="Y6809" s="91"/>
    </row>
    <row r="6810" spans="17:25" x14ac:dyDescent="0.2">
      <c r="Q6810" s="76"/>
      <c r="S6810" s="76"/>
      <c r="T6810" s="76"/>
      <c r="U6810" s="76"/>
      <c r="V6810" s="76"/>
      <c r="X6810" s="91"/>
      <c r="Y6810" s="91"/>
    </row>
    <row r="6811" spans="17:25" x14ac:dyDescent="0.2">
      <c r="Q6811" s="76"/>
      <c r="S6811" s="76"/>
      <c r="T6811" s="76"/>
      <c r="U6811" s="76"/>
      <c r="V6811" s="76"/>
      <c r="X6811" s="91"/>
      <c r="Y6811" s="91"/>
    </row>
    <row r="6812" spans="17:25" x14ac:dyDescent="0.2">
      <c r="Q6812" s="76"/>
      <c r="S6812" s="76"/>
      <c r="T6812" s="76"/>
      <c r="U6812" s="76"/>
      <c r="V6812" s="76"/>
      <c r="X6812" s="91"/>
      <c r="Y6812" s="91"/>
    </row>
    <row r="6813" spans="17:25" x14ac:dyDescent="0.2">
      <c r="Q6813" s="76"/>
      <c r="S6813" s="76"/>
      <c r="T6813" s="76"/>
      <c r="U6813" s="76"/>
      <c r="V6813" s="76"/>
      <c r="X6813" s="91"/>
      <c r="Y6813" s="91"/>
    </row>
    <row r="6814" spans="17:25" x14ac:dyDescent="0.2">
      <c r="Q6814" s="76"/>
      <c r="S6814" s="76"/>
      <c r="T6814" s="76"/>
      <c r="U6814" s="76"/>
      <c r="V6814" s="76"/>
      <c r="X6814" s="91"/>
      <c r="Y6814" s="91"/>
    </row>
    <row r="6815" spans="17:25" x14ac:dyDescent="0.2">
      <c r="Q6815" s="76"/>
      <c r="S6815" s="76"/>
      <c r="T6815" s="76"/>
      <c r="U6815" s="76"/>
      <c r="V6815" s="76"/>
      <c r="X6815" s="91"/>
      <c r="Y6815" s="91"/>
    </row>
    <row r="6816" spans="17:25" x14ac:dyDescent="0.2">
      <c r="Q6816" s="76"/>
      <c r="S6816" s="76"/>
      <c r="T6816" s="76"/>
      <c r="U6816" s="76"/>
      <c r="V6816" s="76"/>
      <c r="X6816" s="91"/>
      <c r="Y6816" s="91"/>
    </row>
    <row r="6817" spans="17:25" x14ac:dyDescent="0.2">
      <c r="Q6817" s="76"/>
      <c r="S6817" s="76"/>
      <c r="T6817" s="76"/>
      <c r="U6817" s="76"/>
      <c r="V6817" s="76"/>
      <c r="X6817" s="91"/>
      <c r="Y6817" s="91"/>
    </row>
    <row r="6818" spans="17:25" x14ac:dyDescent="0.2">
      <c r="Q6818" s="76"/>
      <c r="S6818" s="76"/>
      <c r="T6818" s="76"/>
      <c r="U6818" s="76"/>
      <c r="V6818" s="76"/>
      <c r="X6818" s="91"/>
      <c r="Y6818" s="91"/>
    </row>
    <row r="6819" spans="17:25" x14ac:dyDescent="0.2">
      <c r="Q6819" s="76"/>
      <c r="S6819" s="76"/>
      <c r="T6819" s="76"/>
      <c r="U6819" s="76"/>
      <c r="V6819" s="76"/>
      <c r="X6819" s="91"/>
      <c r="Y6819" s="91"/>
    </row>
    <row r="6820" spans="17:25" x14ac:dyDescent="0.2">
      <c r="Q6820" s="76"/>
      <c r="S6820" s="76"/>
      <c r="T6820" s="76"/>
      <c r="U6820" s="76"/>
      <c r="V6820" s="76"/>
      <c r="X6820" s="91"/>
      <c r="Y6820" s="91"/>
    </row>
    <row r="6821" spans="17:25" x14ac:dyDescent="0.2">
      <c r="Q6821" s="76"/>
      <c r="S6821" s="76"/>
      <c r="T6821" s="76"/>
      <c r="U6821" s="76"/>
      <c r="V6821" s="76"/>
      <c r="X6821" s="91"/>
      <c r="Y6821" s="91"/>
    </row>
    <row r="6822" spans="17:25" x14ac:dyDescent="0.2">
      <c r="Q6822" s="76"/>
      <c r="S6822" s="76"/>
      <c r="T6822" s="76"/>
      <c r="U6822" s="76"/>
      <c r="V6822" s="76"/>
      <c r="X6822" s="91"/>
      <c r="Y6822" s="91"/>
    </row>
    <row r="6823" spans="17:25" x14ac:dyDescent="0.2">
      <c r="Q6823" s="76"/>
      <c r="S6823" s="76"/>
      <c r="T6823" s="76"/>
      <c r="U6823" s="76"/>
      <c r="V6823" s="76"/>
      <c r="X6823" s="91"/>
      <c r="Y6823" s="91"/>
    </row>
    <row r="6824" spans="17:25" x14ac:dyDescent="0.2">
      <c r="Q6824" s="76"/>
      <c r="S6824" s="76"/>
      <c r="T6824" s="76"/>
      <c r="U6824" s="76"/>
      <c r="V6824" s="76"/>
      <c r="X6824" s="91"/>
      <c r="Y6824" s="91"/>
    </row>
    <row r="6825" spans="17:25" x14ac:dyDescent="0.2">
      <c r="Q6825" s="76"/>
      <c r="S6825" s="76"/>
      <c r="T6825" s="76"/>
      <c r="U6825" s="76"/>
      <c r="V6825" s="76"/>
      <c r="X6825" s="91"/>
      <c r="Y6825" s="91"/>
    </row>
    <row r="6826" spans="17:25" x14ac:dyDescent="0.2">
      <c r="Q6826" s="76"/>
      <c r="S6826" s="76"/>
      <c r="T6826" s="76"/>
      <c r="U6826" s="76"/>
      <c r="V6826" s="76"/>
      <c r="X6826" s="91"/>
      <c r="Y6826" s="91"/>
    </row>
    <row r="6827" spans="17:25" x14ac:dyDescent="0.2">
      <c r="Q6827" s="76"/>
      <c r="S6827" s="76"/>
      <c r="T6827" s="76"/>
      <c r="U6827" s="76"/>
      <c r="V6827" s="76"/>
      <c r="X6827" s="91"/>
      <c r="Y6827" s="91"/>
    </row>
    <row r="6828" spans="17:25" x14ac:dyDescent="0.2">
      <c r="Q6828" s="76"/>
      <c r="S6828" s="76"/>
      <c r="T6828" s="76"/>
      <c r="U6828" s="76"/>
      <c r="V6828" s="76"/>
      <c r="X6828" s="91"/>
      <c r="Y6828" s="91"/>
    </row>
    <row r="6829" spans="17:25" x14ac:dyDescent="0.2">
      <c r="Q6829" s="76"/>
      <c r="S6829" s="76"/>
      <c r="T6829" s="76"/>
      <c r="U6829" s="76"/>
      <c r="V6829" s="76"/>
      <c r="X6829" s="91"/>
      <c r="Y6829" s="91"/>
    </row>
    <row r="6830" spans="17:25" x14ac:dyDescent="0.2">
      <c r="Q6830" s="76"/>
      <c r="S6830" s="76"/>
      <c r="T6830" s="76"/>
      <c r="U6830" s="76"/>
      <c r="V6830" s="76"/>
      <c r="X6830" s="91"/>
      <c r="Y6830" s="91"/>
    </row>
    <row r="6831" spans="17:25" x14ac:dyDescent="0.2">
      <c r="Q6831" s="76"/>
      <c r="S6831" s="76"/>
      <c r="T6831" s="76"/>
      <c r="U6831" s="76"/>
      <c r="V6831" s="76"/>
      <c r="X6831" s="91"/>
      <c r="Y6831" s="91"/>
    </row>
    <row r="6832" spans="17:25" x14ac:dyDescent="0.2">
      <c r="Q6832" s="76"/>
      <c r="S6832" s="76"/>
      <c r="T6832" s="76"/>
      <c r="U6832" s="76"/>
      <c r="V6832" s="76"/>
      <c r="X6832" s="91"/>
      <c r="Y6832" s="91"/>
    </row>
    <row r="6833" spans="17:25" x14ac:dyDescent="0.2">
      <c r="Q6833" s="76"/>
      <c r="S6833" s="76"/>
      <c r="T6833" s="76"/>
      <c r="U6833" s="76"/>
      <c r="V6833" s="76"/>
      <c r="X6833" s="91"/>
      <c r="Y6833" s="91"/>
    </row>
    <row r="6834" spans="17:25" x14ac:dyDescent="0.2">
      <c r="Q6834" s="76"/>
      <c r="S6834" s="76"/>
      <c r="T6834" s="76"/>
      <c r="U6834" s="76"/>
      <c r="V6834" s="76"/>
      <c r="X6834" s="91"/>
      <c r="Y6834" s="91"/>
    </row>
    <row r="6835" spans="17:25" x14ac:dyDescent="0.2">
      <c r="Q6835" s="76"/>
      <c r="S6835" s="76"/>
      <c r="T6835" s="76"/>
      <c r="U6835" s="76"/>
      <c r="V6835" s="76"/>
      <c r="X6835" s="91"/>
      <c r="Y6835" s="91"/>
    </row>
    <row r="6836" spans="17:25" x14ac:dyDescent="0.2">
      <c r="Q6836" s="76"/>
      <c r="S6836" s="76"/>
      <c r="T6836" s="76"/>
      <c r="U6836" s="76"/>
      <c r="V6836" s="76"/>
      <c r="X6836" s="91"/>
      <c r="Y6836" s="91"/>
    </row>
    <row r="6837" spans="17:25" x14ac:dyDescent="0.2">
      <c r="Q6837" s="76"/>
      <c r="S6837" s="76"/>
      <c r="T6837" s="76"/>
      <c r="U6837" s="76"/>
      <c r="V6837" s="76"/>
      <c r="X6837" s="91"/>
      <c r="Y6837" s="91"/>
    </row>
    <row r="6838" spans="17:25" x14ac:dyDescent="0.2">
      <c r="Q6838" s="76"/>
      <c r="S6838" s="76"/>
      <c r="T6838" s="76"/>
      <c r="U6838" s="76"/>
      <c r="V6838" s="76"/>
      <c r="X6838" s="91"/>
      <c r="Y6838" s="91"/>
    </row>
    <row r="6839" spans="17:25" x14ac:dyDescent="0.2">
      <c r="Q6839" s="76"/>
      <c r="S6839" s="76"/>
      <c r="T6839" s="76"/>
      <c r="U6839" s="76"/>
      <c r="V6839" s="76"/>
      <c r="X6839" s="91"/>
      <c r="Y6839" s="91"/>
    </row>
    <row r="6840" spans="17:25" x14ac:dyDescent="0.2">
      <c r="Q6840" s="76"/>
      <c r="S6840" s="76"/>
      <c r="T6840" s="76"/>
      <c r="U6840" s="76"/>
      <c r="V6840" s="76"/>
      <c r="X6840" s="91"/>
      <c r="Y6840" s="91"/>
    </row>
    <row r="6841" spans="17:25" x14ac:dyDescent="0.2">
      <c r="Q6841" s="76"/>
      <c r="S6841" s="76"/>
      <c r="T6841" s="76"/>
      <c r="U6841" s="76"/>
      <c r="V6841" s="76"/>
      <c r="X6841" s="91"/>
      <c r="Y6841" s="91"/>
    </row>
    <row r="6842" spans="17:25" x14ac:dyDescent="0.2">
      <c r="Q6842" s="76"/>
      <c r="S6842" s="76"/>
      <c r="T6842" s="76"/>
      <c r="U6842" s="76"/>
      <c r="V6842" s="76"/>
      <c r="X6842" s="91"/>
      <c r="Y6842" s="91"/>
    </row>
    <row r="6843" spans="17:25" x14ac:dyDescent="0.2">
      <c r="Q6843" s="76"/>
      <c r="S6843" s="76"/>
      <c r="T6843" s="76"/>
      <c r="U6843" s="76"/>
      <c r="V6843" s="76"/>
      <c r="X6843" s="91"/>
      <c r="Y6843" s="91"/>
    </row>
    <row r="6844" spans="17:25" x14ac:dyDescent="0.2">
      <c r="Q6844" s="76"/>
      <c r="S6844" s="76"/>
      <c r="T6844" s="76"/>
      <c r="U6844" s="76"/>
      <c r="V6844" s="76"/>
      <c r="X6844" s="91"/>
      <c r="Y6844" s="91"/>
    </row>
    <row r="6845" spans="17:25" x14ac:dyDescent="0.2">
      <c r="Q6845" s="76"/>
      <c r="S6845" s="76"/>
      <c r="T6845" s="76"/>
      <c r="U6845" s="76"/>
      <c r="V6845" s="76"/>
      <c r="X6845" s="91"/>
      <c r="Y6845" s="91"/>
    </row>
    <row r="6846" spans="17:25" x14ac:dyDescent="0.2">
      <c r="Q6846" s="76"/>
      <c r="S6846" s="76"/>
      <c r="T6846" s="76"/>
      <c r="U6846" s="76"/>
      <c r="V6846" s="76"/>
      <c r="X6846" s="91"/>
      <c r="Y6846" s="91"/>
    </row>
    <row r="6847" spans="17:25" x14ac:dyDescent="0.2">
      <c r="Q6847" s="76"/>
      <c r="S6847" s="76"/>
      <c r="T6847" s="76"/>
      <c r="U6847" s="76"/>
      <c r="V6847" s="76"/>
      <c r="X6847" s="91"/>
      <c r="Y6847" s="91"/>
    </row>
    <row r="6848" spans="17:25" x14ac:dyDescent="0.2">
      <c r="Q6848" s="76"/>
      <c r="S6848" s="76"/>
      <c r="T6848" s="76"/>
      <c r="U6848" s="76"/>
      <c r="V6848" s="76"/>
      <c r="X6848" s="91"/>
      <c r="Y6848" s="91"/>
    </row>
    <row r="6849" spans="17:25" x14ac:dyDescent="0.2">
      <c r="Q6849" s="76"/>
      <c r="S6849" s="76"/>
      <c r="T6849" s="76"/>
      <c r="U6849" s="76"/>
      <c r="V6849" s="76"/>
      <c r="X6849" s="91"/>
      <c r="Y6849" s="91"/>
    </row>
    <row r="6850" spans="17:25" x14ac:dyDescent="0.2">
      <c r="Q6850" s="76"/>
      <c r="S6850" s="76"/>
      <c r="T6850" s="76"/>
      <c r="U6850" s="76"/>
      <c r="V6850" s="76"/>
      <c r="X6850" s="91"/>
      <c r="Y6850" s="91"/>
    </row>
    <row r="6851" spans="17:25" x14ac:dyDescent="0.2">
      <c r="Q6851" s="76"/>
      <c r="S6851" s="76"/>
      <c r="T6851" s="76"/>
      <c r="U6851" s="76"/>
      <c r="V6851" s="76"/>
      <c r="X6851" s="91"/>
      <c r="Y6851" s="91"/>
    </row>
    <row r="6852" spans="17:25" x14ac:dyDescent="0.2">
      <c r="Q6852" s="76"/>
      <c r="S6852" s="76"/>
      <c r="T6852" s="76"/>
      <c r="U6852" s="76"/>
      <c r="V6852" s="76"/>
      <c r="X6852" s="91"/>
      <c r="Y6852" s="91"/>
    </row>
    <row r="6853" spans="17:25" x14ac:dyDescent="0.2">
      <c r="Q6853" s="76"/>
      <c r="S6853" s="76"/>
      <c r="T6853" s="76"/>
      <c r="U6853" s="76"/>
      <c r="V6853" s="76"/>
      <c r="X6853" s="91"/>
      <c r="Y6853" s="91"/>
    </row>
    <row r="6854" spans="17:25" x14ac:dyDescent="0.2">
      <c r="Q6854" s="76"/>
      <c r="S6854" s="76"/>
      <c r="T6854" s="76"/>
      <c r="U6854" s="76"/>
      <c r="V6854" s="76"/>
      <c r="X6854" s="91"/>
      <c r="Y6854" s="91"/>
    </row>
    <row r="6855" spans="17:25" x14ac:dyDescent="0.2">
      <c r="Q6855" s="76"/>
      <c r="S6855" s="76"/>
      <c r="T6855" s="76"/>
      <c r="U6855" s="76"/>
      <c r="V6855" s="76"/>
      <c r="X6855" s="91"/>
      <c r="Y6855" s="91"/>
    </row>
    <row r="6856" spans="17:25" x14ac:dyDescent="0.2">
      <c r="Q6856" s="76"/>
      <c r="S6856" s="76"/>
      <c r="T6856" s="76"/>
      <c r="U6856" s="76"/>
      <c r="V6856" s="76"/>
      <c r="X6856" s="91"/>
      <c r="Y6856" s="91"/>
    </row>
    <row r="6857" spans="17:25" x14ac:dyDescent="0.2">
      <c r="Q6857" s="76"/>
      <c r="S6857" s="76"/>
      <c r="T6857" s="76"/>
      <c r="U6857" s="76"/>
      <c r="V6857" s="76"/>
      <c r="X6857" s="91"/>
      <c r="Y6857" s="91"/>
    </row>
    <row r="6858" spans="17:25" x14ac:dyDescent="0.2">
      <c r="Q6858" s="76"/>
      <c r="S6858" s="76"/>
      <c r="T6858" s="76"/>
      <c r="U6858" s="76"/>
      <c r="V6858" s="76"/>
      <c r="X6858" s="91"/>
      <c r="Y6858" s="91"/>
    </row>
    <row r="6859" spans="17:25" x14ac:dyDescent="0.2">
      <c r="Q6859" s="76"/>
      <c r="S6859" s="76"/>
      <c r="T6859" s="76"/>
      <c r="U6859" s="76"/>
      <c r="V6859" s="76"/>
      <c r="X6859" s="91"/>
      <c r="Y6859" s="91"/>
    </row>
    <row r="6860" spans="17:25" x14ac:dyDescent="0.2">
      <c r="Q6860" s="76"/>
      <c r="S6860" s="76"/>
      <c r="T6860" s="76"/>
      <c r="U6860" s="76"/>
      <c r="V6860" s="76"/>
      <c r="X6860" s="91"/>
      <c r="Y6860" s="91"/>
    </row>
    <row r="6861" spans="17:25" x14ac:dyDescent="0.2">
      <c r="Q6861" s="76"/>
      <c r="S6861" s="76"/>
      <c r="T6861" s="76"/>
      <c r="U6861" s="76"/>
      <c r="V6861" s="76"/>
      <c r="X6861" s="91"/>
      <c r="Y6861" s="91"/>
    </row>
    <row r="6862" spans="17:25" x14ac:dyDescent="0.2">
      <c r="Q6862" s="76"/>
      <c r="S6862" s="76"/>
      <c r="T6862" s="76"/>
      <c r="U6862" s="76"/>
      <c r="V6862" s="76"/>
      <c r="X6862" s="91"/>
      <c r="Y6862" s="91"/>
    </row>
    <row r="6863" spans="17:25" x14ac:dyDescent="0.2">
      <c r="Q6863" s="76"/>
      <c r="S6863" s="76"/>
      <c r="T6863" s="76"/>
      <c r="U6863" s="76"/>
      <c r="V6863" s="76"/>
      <c r="X6863" s="91"/>
      <c r="Y6863" s="91"/>
    </row>
    <row r="6864" spans="17:25" x14ac:dyDescent="0.2">
      <c r="Q6864" s="76"/>
      <c r="S6864" s="76"/>
      <c r="T6864" s="76"/>
      <c r="U6864" s="76"/>
      <c r="V6864" s="76"/>
      <c r="X6864" s="91"/>
      <c r="Y6864" s="91"/>
    </row>
    <row r="6865" spans="17:25" x14ac:dyDescent="0.2">
      <c r="Q6865" s="76"/>
      <c r="S6865" s="76"/>
      <c r="T6865" s="76"/>
      <c r="U6865" s="76"/>
      <c r="V6865" s="76"/>
      <c r="X6865" s="91"/>
      <c r="Y6865" s="91"/>
    </row>
    <row r="6866" spans="17:25" x14ac:dyDescent="0.2">
      <c r="Q6866" s="76"/>
      <c r="S6866" s="76"/>
      <c r="T6866" s="76"/>
      <c r="U6866" s="76"/>
      <c r="V6866" s="76"/>
      <c r="X6866" s="91"/>
      <c r="Y6866" s="91"/>
    </row>
    <row r="6867" spans="17:25" x14ac:dyDescent="0.2">
      <c r="Q6867" s="76"/>
      <c r="S6867" s="76"/>
      <c r="T6867" s="76"/>
      <c r="U6867" s="76"/>
      <c r="V6867" s="76"/>
      <c r="X6867" s="91"/>
      <c r="Y6867" s="91"/>
    </row>
    <row r="6868" spans="17:25" x14ac:dyDescent="0.2">
      <c r="Q6868" s="76"/>
      <c r="S6868" s="76"/>
      <c r="T6868" s="76"/>
      <c r="U6868" s="76"/>
      <c r="V6868" s="76"/>
      <c r="X6868" s="91"/>
      <c r="Y6868" s="91"/>
    </row>
    <row r="6869" spans="17:25" x14ac:dyDescent="0.2">
      <c r="Q6869" s="76"/>
      <c r="S6869" s="76"/>
      <c r="T6869" s="76"/>
      <c r="U6869" s="76"/>
      <c r="V6869" s="76"/>
      <c r="X6869" s="91"/>
      <c r="Y6869" s="91"/>
    </row>
    <row r="6870" spans="17:25" x14ac:dyDescent="0.2">
      <c r="Q6870" s="76"/>
      <c r="S6870" s="76"/>
      <c r="T6870" s="76"/>
      <c r="U6870" s="76"/>
      <c r="V6870" s="76"/>
      <c r="X6870" s="91"/>
      <c r="Y6870" s="91"/>
    </row>
    <row r="6871" spans="17:25" x14ac:dyDescent="0.2">
      <c r="Q6871" s="76"/>
      <c r="S6871" s="76"/>
      <c r="T6871" s="76"/>
      <c r="U6871" s="76"/>
      <c r="V6871" s="76"/>
      <c r="X6871" s="91"/>
      <c r="Y6871" s="91"/>
    </row>
    <row r="6872" spans="17:25" x14ac:dyDescent="0.2">
      <c r="Q6872" s="76"/>
      <c r="S6872" s="76"/>
      <c r="T6872" s="76"/>
      <c r="U6872" s="76"/>
      <c r="V6872" s="76"/>
      <c r="X6872" s="91"/>
      <c r="Y6872" s="91"/>
    </row>
    <row r="6873" spans="17:25" x14ac:dyDescent="0.2">
      <c r="Q6873" s="76"/>
      <c r="S6873" s="76"/>
      <c r="T6873" s="76"/>
      <c r="U6873" s="76"/>
      <c r="V6873" s="76"/>
      <c r="X6873" s="91"/>
      <c r="Y6873" s="91"/>
    </row>
    <row r="6874" spans="17:25" x14ac:dyDescent="0.2">
      <c r="Q6874" s="76"/>
      <c r="S6874" s="76"/>
      <c r="T6874" s="76"/>
      <c r="U6874" s="76"/>
      <c r="V6874" s="76"/>
      <c r="X6874" s="91"/>
      <c r="Y6874" s="91"/>
    </row>
    <row r="6875" spans="17:25" x14ac:dyDescent="0.2">
      <c r="Q6875" s="76"/>
      <c r="S6875" s="76"/>
      <c r="T6875" s="76"/>
      <c r="U6875" s="76"/>
      <c r="V6875" s="76"/>
      <c r="X6875" s="91"/>
      <c r="Y6875" s="91"/>
    </row>
    <row r="6876" spans="17:25" x14ac:dyDescent="0.2">
      <c r="Q6876" s="76"/>
      <c r="S6876" s="76"/>
      <c r="T6876" s="76"/>
      <c r="U6876" s="76"/>
      <c r="V6876" s="76"/>
      <c r="X6876" s="91"/>
      <c r="Y6876" s="91"/>
    </row>
    <row r="6877" spans="17:25" x14ac:dyDescent="0.2">
      <c r="Q6877" s="76"/>
      <c r="S6877" s="76"/>
      <c r="T6877" s="76"/>
      <c r="U6877" s="76"/>
      <c r="V6877" s="76"/>
      <c r="X6877" s="91"/>
      <c r="Y6877" s="91"/>
    </row>
    <row r="6878" spans="17:25" x14ac:dyDescent="0.2">
      <c r="Q6878" s="76"/>
      <c r="S6878" s="76"/>
      <c r="T6878" s="76"/>
      <c r="U6878" s="76"/>
      <c r="V6878" s="76"/>
      <c r="X6878" s="91"/>
      <c r="Y6878" s="91"/>
    </row>
    <row r="6879" spans="17:25" x14ac:dyDescent="0.2">
      <c r="Q6879" s="76"/>
      <c r="S6879" s="76"/>
      <c r="T6879" s="76"/>
      <c r="U6879" s="76"/>
      <c r="V6879" s="76"/>
      <c r="X6879" s="91"/>
      <c r="Y6879" s="91"/>
    </row>
    <row r="6880" spans="17:25" x14ac:dyDescent="0.2">
      <c r="Q6880" s="76"/>
      <c r="S6880" s="76"/>
      <c r="T6880" s="76"/>
      <c r="U6880" s="76"/>
      <c r="V6880" s="76"/>
      <c r="X6880" s="91"/>
      <c r="Y6880" s="91"/>
    </row>
    <row r="6881" spans="17:25" x14ac:dyDescent="0.2">
      <c r="Q6881" s="76"/>
      <c r="S6881" s="76"/>
      <c r="T6881" s="76"/>
      <c r="U6881" s="76"/>
      <c r="V6881" s="76"/>
      <c r="X6881" s="91"/>
      <c r="Y6881" s="91"/>
    </row>
    <row r="6882" spans="17:25" x14ac:dyDescent="0.2">
      <c r="Q6882" s="76"/>
      <c r="S6882" s="76"/>
      <c r="T6882" s="76"/>
      <c r="U6882" s="76"/>
      <c r="V6882" s="76"/>
      <c r="X6882" s="91"/>
      <c r="Y6882" s="91"/>
    </row>
    <row r="6883" spans="17:25" x14ac:dyDescent="0.2">
      <c r="Q6883" s="76"/>
      <c r="S6883" s="76"/>
      <c r="T6883" s="76"/>
      <c r="U6883" s="76"/>
      <c r="V6883" s="76"/>
      <c r="X6883" s="91"/>
      <c r="Y6883" s="91"/>
    </row>
    <row r="6884" spans="17:25" x14ac:dyDescent="0.2">
      <c r="Q6884" s="76"/>
      <c r="S6884" s="76"/>
      <c r="T6884" s="76"/>
      <c r="U6884" s="76"/>
      <c r="V6884" s="76"/>
      <c r="X6884" s="91"/>
      <c r="Y6884" s="91"/>
    </row>
    <row r="6885" spans="17:25" x14ac:dyDescent="0.2">
      <c r="Q6885" s="76"/>
      <c r="S6885" s="76"/>
      <c r="T6885" s="76"/>
      <c r="U6885" s="76"/>
      <c r="V6885" s="76"/>
      <c r="X6885" s="91"/>
      <c r="Y6885" s="91"/>
    </row>
    <row r="6886" spans="17:25" x14ac:dyDescent="0.2">
      <c r="Q6886" s="76"/>
      <c r="S6886" s="76"/>
      <c r="T6886" s="76"/>
      <c r="U6886" s="76"/>
      <c r="V6886" s="76"/>
      <c r="X6886" s="91"/>
      <c r="Y6886" s="91"/>
    </row>
    <row r="6887" spans="17:25" x14ac:dyDescent="0.2">
      <c r="Q6887" s="76"/>
      <c r="S6887" s="76"/>
      <c r="T6887" s="76"/>
      <c r="U6887" s="76"/>
      <c r="V6887" s="76"/>
      <c r="X6887" s="91"/>
      <c r="Y6887" s="91"/>
    </row>
    <row r="6888" spans="17:25" x14ac:dyDescent="0.2">
      <c r="Q6888" s="76"/>
      <c r="S6888" s="76"/>
      <c r="T6888" s="76"/>
      <c r="U6888" s="76"/>
      <c r="V6888" s="76"/>
      <c r="X6888" s="91"/>
      <c r="Y6888" s="91"/>
    </row>
    <row r="6889" spans="17:25" x14ac:dyDescent="0.2">
      <c r="Q6889" s="76"/>
      <c r="S6889" s="76"/>
      <c r="T6889" s="76"/>
      <c r="U6889" s="76"/>
      <c r="V6889" s="76"/>
      <c r="X6889" s="91"/>
      <c r="Y6889" s="91"/>
    </row>
    <row r="6890" spans="17:25" x14ac:dyDescent="0.2">
      <c r="Q6890" s="76"/>
      <c r="S6890" s="76"/>
      <c r="T6890" s="76"/>
      <c r="U6890" s="76"/>
      <c r="V6890" s="76"/>
      <c r="X6890" s="91"/>
      <c r="Y6890" s="91"/>
    </row>
    <row r="6891" spans="17:25" x14ac:dyDescent="0.2">
      <c r="Q6891" s="76"/>
      <c r="S6891" s="76"/>
      <c r="T6891" s="76"/>
      <c r="U6891" s="76"/>
      <c r="V6891" s="76"/>
      <c r="X6891" s="91"/>
      <c r="Y6891" s="91"/>
    </row>
    <row r="6892" spans="17:25" x14ac:dyDescent="0.2">
      <c r="Q6892" s="76"/>
      <c r="S6892" s="76"/>
      <c r="T6892" s="76"/>
      <c r="U6892" s="76"/>
      <c r="V6892" s="76"/>
      <c r="X6892" s="91"/>
      <c r="Y6892" s="91"/>
    </row>
    <row r="6893" spans="17:25" x14ac:dyDescent="0.2">
      <c r="Q6893" s="76"/>
      <c r="S6893" s="76"/>
      <c r="T6893" s="76"/>
      <c r="U6893" s="76"/>
      <c r="V6893" s="76"/>
      <c r="X6893" s="91"/>
      <c r="Y6893" s="91"/>
    </row>
    <row r="6894" spans="17:25" x14ac:dyDescent="0.2">
      <c r="Q6894" s="76"/>
      <c r="S6894" s="76"/>
      <c r="T6894" s="76"/>
      <c r="U6894" s="76"/>
      <c r="V6894" s="76"/>
      <c r="X6894" s="91"/>
      <c r="Y6894" s="91"/>
    </row>
    <row r="6895" spans="17:25" x14ac:dyDescent="0.2">
      <c r="Q6895" s="76"/>
      <c r="S6895" s="76"/>
      <c r="T6895" s="76"/>
      <c r="U6895" s="76"/>
      <c r="V6895" s="76"/>
      <c r="X6895" s="91"/>
      <c r="Y6895" s="91"/>
    </row>
    <row r="6896" spans="17:25" x14ac:dyDescent="0.2">
      <c r="Q6896" s="76"/>
      <c r="S6896" s="76"/>
      <c r="T6896" s="76"/>
      <c r="U6896" s="76"/>
      <c r="V6896" s="76"/>
      <c r="X6896" s="91"/>
      <c r="Y6896" s="91"/>
    </row>
    <row r="6897" spans="17:25" x14ac:dyDescent="0.2">
      <c r="Q6897" s="76"/>
      <c r="S6897" s="76"/>
      <c r="T6897" s="76"/>
      <c r="U6897" s="76"/>
      <c r="V6897" s="76"/>
      <c r="X6897" s="91"/>
      <c r="Y6897" s="91"/>
    </row>
    <row r="6898" spans="17:25" x14ac:dyDescent="0.2">
      <c r="Q6898" s="76"/>
      <c r="S6898" s="76"/>
      <c r="T6898" s="76"/>
      <c r="U6898" s="76"/>
      <c r="V6898" s="76"/>
      <c r="X6898" s="91"/>
      <c r="Y6898" s="91"/>
    </row>
    <row r="6899" spans="17:25" x14ac:dyDescent="0.2">
      <c r="Q6899" s="76"/>
      <c r="S6899" s="76"/>
      <c r="T6899" s="76"/>
      <c r="U6899" s="76"/>
      <c r="V6899" s="76"/>
      <c r="X6899" s="91"/>
      <c r="Y6899" s="91"/>
    </row>
    <row r="6900" spans="17:25" x14ac:dyDescent="0.2">
      <c r="Q6900" s="76"/>
      <c r="S6900" s="76"/>
      <c r="T6900" s="76"/>
      <c r="U6900" s="76"/>
      <c r="V6900" s="76"/>
      <c r="X6900" s="91"/>
      <c r="Y6900" s="91"/>
    </row>
    <row r="6901" spans="17:25" x14ac:dyDescent="0.2">
      <c r="Q6901" s="76"/>
      <c r="S6901" s="76"/>
      <c r="T6901" s="76"/>
      <c r="U6901" s="76"/>
      <c r="V6901" s="76"/>
      <c r="X6901" s="91"/>
      <c r="Y6901" s="91"/>
    </row>
    <row r="6902" spans="17:25" x14ac:dyDescent="0.2">
      <c r="Q6902" s="76"/>
      <c r="S6902" s="76"/>
      <c r="T6902" s="76"/>
      <c r="U6902" s="76"/>
      <c r="V6902" s="76"/>
      <c r="X6902" s="91"/>
      <c r="Y6902" s="91"/>
    </row>
    <row r="6903" spans="17:25" x14ac:dyDescent="0.2">
      <c r="Q6903" s="76"/>
      <c r="S6903" s="76"/>
      <c r="T6903" s="76"/>
      <c r="U6903" s="76"/>
      <c r="V6903" s="76"/>
      <c r="X6903" s="91"/>
      <c r="Y6903" s="91"/>
    </row>
    <row r="6904" spans="17:25" x14ac:dyDescent="0.2">
      <c r="Q6904" s="76"/>
      <c r="S6904" s="76"/>
      <c r="T6904" s="76"/>
      <c r="U6904" s="76"/>
      <c r="V6904" s="76"/>
      <c r="X6904" s="91"/>
      <c r="Y6904" s="91"/>
    </row>
    <row r="6905" spans="17:25" x14ac:dyDescent="0.2">
      <c r="Q6905" s="76"/>
      <c r="S6905" s="76"/>
      <c r="T6905" s="76"/>
      <c r="U6905" s="76"/>
      <c r="V6905" s="76"/>
      <c r="X6905" s="91"/>
      <c r="Y6905" s="91"/>
    </row>
    <row r="6906" spans="17:25" x14ac:dyDescent="0.2">
      <c r="Q6906" s="76"/>
      <c r="S6906" s="76"/>
      <c r="T6906" s="76"/>
      <c r="U6906" s="76"/>
      <c r="V6906" s="76"/>
      <c r="X6906" s="91"/>
      <c r="Y6906" s="91"/>
    </row>
    <row r="6907" spans="17:25" x14ac:dyDescent="0.2">
      <c r="Q6907" s="76"/>
      <c r="S6907" s="76"/>
      <c r="T6907" s="76"/>
      <c r="U6907" s="76"/>
      <c r="V6907" s="76"/>
      <c r="X6907" s="91"/>
      <c r="Y6907" s="91"/>
    </row>
    <row r="6908" spans="17:25" x14ac:dyDescent="0.2">
      <c r="Q6908" s="76"/>
      <c r="S6908" s="76"/>
      <c r="T6908" s="76"/>
      <c r="U6908" s="76"/>
      <c r="V6908" s="76"/>
      <c r="X6908" s="91"/>
      <c r="Y6908" s="91"/>
    </row>
    <row r="6909" spans="17:25" x14ac:dyDescent="0.2">
      <c r="Q6909" s="76"/>
      <c r="S6909" s="76"/>
      <c r="T6909" s="76"/>
      <c r="U6909" s="76"/>
      <c r="V6909" s="76"/>
      <c r="X6909" s="91"/>
      <c r="Y6909" s="91"/>
    </row>
    <row r="6910" spans="17:25" x14ac:dyDescent="0.2">
      <c r="Q6910" s="76"/>
      <c r="S6910" s="76"/>
      <c r="T6910" s="76"/>
      <c r="U6910" s="76"/>
      <c r="V6910" s="76"/>
      <c r="X6910" s="91"/>
      <c r="Y6910" s="91"/>
    </row>
    <row r="6911" spans="17:25" x14ac:dyDescent="0.2">
      <c r="Q6911" s="76"/>
      <c r="S6911" s="76"/>
      <c r="T6911" s="76"/>
      <c r="U6911" s="76"/>
      <c r="V6911" s="76"/>
      <c r="X6911" s="91"/>
      <c r="Y6911" s="91"/>
    </row>
    <row r="6912" spans="17:25" x14ac:dyDescent="0.2">
      <c r="Q6912" s="76"/>
      <c r="S6912" s="76"/>
      <c r="T6912" s="76"/>
      <c r="U6912" s="76"/>
      <c r="V6912" s="76"/>
      <c r="X6912" s="91"/>
      <c r="Y6912" s="91"/>
    </row>
    <row r="6913" spans="17:25" x14ac:dyDescent="0.2">
      <c r="Q6913" s="76"/>
      <c r="S6913" s="76"/>
      <c r="T6913" s="76"/>
      <c r="U6913" s="76"/>
      <c r="V6913" s="76"/>
      <c r="X6913" s="91"/>
      <c r="Y6913" s="91"/>
    </row>
    <row r="6914" spans="17:25" x14ac:dyDescent="0.2">
      <c r="Q6914" s="76"/>
      <c r="S6914" s="76"/>
      <c r="T6914" s="76"/>
      <c r="U6914" s="76"/>
      <c r="V6914" s="76"/>
      <c r="X6914" s="91"/>
      <c r="Y6914" s="91"/>
    </row>
    <row r="6915" spans="17:25" x14ac:dyDescent="0.2">
      <c r="Q6915" s="76"/>
      <c r="S6915" s="76"/>
      <c r="T6915" s="76"/>
      <c r="U6915" s="76"/>
      <c r="V6915" s="76"/>
      <c r="X6915" s="91"/>
      <c r="Y6915" s="91"/>
    </row>
    <row r="6916" spans="17:25" x14ac:dyDescent="0.2">
      <c r="Q6916" s="76"/>
      <c r="S6916" s="76"/>
      <c r="T6916" s="76"/>
      <c r="U6916" s="76"/>
      <c r="V6916" s="76"/>
      <c r="X6916" s="91"/>
      <c r="Y6916" s="91"/>
    </row>
    <row r="6917" spans="17:25" x14ac:dyDescent="0.2">
      <c r="Q6917" s="76"/>
      <c r="S6917" s="76"/>
      <c r="T6917" s="76"/>
      <c r="U6917" s="76"/>
      <c r="V6917" s="76"/>
      <c r="X6917" s="91"/>
      <c r="Y6917" s="91"/>
    </row>
    <row r="6918" spans="17:25" x14ac:dyDescent="0.2">
      <c r="Q6918" s="76"/>
      <c r="S6918" s="76"/>
      <c r="T6918" s="76"/>
      <c r="U6918" s="76"/>
      <c r="V6918" s="76"/>
      <c r="X6918" s="91"/>
      <c r="Y6918" s="91"/>
    </row>
    <row r="6919" spans="17:25" x14ac:dyDescent="0.2">
      <c r="Q6919" s="76"/>
      <c r="S6919" s="76"/>
      <c r="T6919" s="76"/>
      <c r="U6919" s="76"/>
      <c r="V6919" s="76"/>
      <c r="X6919" s="91"/>
      <c r="Y6919" s="91"/>
    </row>
    <row r="6920" spans="17:25" x14ac:dyDescent="0.2">
      <c r="Q6920" s="76"/>
      <c r="S6920" s="76"/>
      <c r="T6920" s="76"/>
      <c r="U6920" s="76"/>
      <c r="V6920" s="76"/>
      <c r="X6920" s="91"/>
      <c r="Y6920" s="91"/>
    </row>
    <row r="6921" spans="17:25" x14ac:dyDescent="0.2">
      <c r="Q6921" s="76"/>
      <c r="S6921" s="76"/>
      <c r="T6921" s="76"/>
      <c r="U6921" s="76"/>
      <c r="V6921" s="76"/>
      <c r="X6921" s="91"/>
      <c r="Y6921" s="91"/>
    </row>
    <row r="6922" spans="17:25" x14ac:dyDescent="0.2">
      <c r="Q6922" s="76"/>
      <c r="S6922" s="76"/>
      <c r="T6922" s="76"/>
      <c r="U6922" s="76"/>
      <c r="V6922" s="76"/>
      <c r="X6922" s="91"/>
      <c r="Y6922" s="91"/>
    </row>
    <row r="6923" spans="17:25" x14ac:dyDescent="0.2">
      <c r="Q6923" s="76"/>
      <c r="S6923" s="76"/>
      <c r="T6923" s="76"/>
      <c r="U6923" s="76"/>
      <c r="V6923" s="76"/>
      <c r="X6923" s="91"/>
      <c r="Y6923" s="91"/>
    </row>
    <row r="6924" spans="17:25" x14ac:dyDescent="0.2">
      <c r="Q6924" s="76"/>
      <c r="S6924" s="76"/>
      <c r="T6924" s="76"/>
      <c r="U6924" s="76"/>
      <c r="V6924" s="76"/>
      <c r="X6924" s="91"/>
      <c r="Y6924" s="91"/>
    </row>
    <row r="6925" spans="17:25" x14ac:dyDescent="0.2">
      <c r="Q6925" s="76"/>
      <c r="S6925" s="76"/>
      <c r="T6925" s="76"/>
      <c r="U6925" s="76"/>
      <c r="V6925" s="76"/>
      <c r="X6925" s="91"/>
      <c r="Y6925" s="91"/>
    </row>
    <row r="6926" spans="17:25" x14ac:dyDescent="0.2">
      <c r="Q6926" s="76"/>
      <c r="S6926" s="76"/>
      <c r="T6926" s="76"/>
      <c r="U6926" s="76"/>
      <c r="V6926" s="76"/>
      <c r="X6926" s="91"/>
      <c r="Y6926" s="91"/>
    </row>
    <row r="6927" spans="17:25" x14ac:dyDescent="0.2">
      <c r="Q6927" s="76"/>
      <c r="S6927" s="76"/>
      <c r="T6927" s="76"/>
      <c r="U6927" s="76"/>
      <c r="V6927" s="76"/>
      <c r="X6927" s="91"/>
      <c r="Y6927" s="91"/>
    </row>
    <row r="6928" spans="17:25" x14ac:dyDescent="0.2">
      <c r="Q6928" s="76"/>
      <c r="S6928" s="76"/>
      <c r="T6928" s="76"/>
      <c r="U6928" s="76"/>
      <c r="V6928" s="76"/>
      <c r="X6928" s="91"/>
      <c r="Y6928" s="91"/>
    </row>
    <row r="6929" spans="17:25" x14ac:dyDescent="0.2">
      <c r="Q6929" s="76"/>
      <c r="S6929" s="76"/>
      <c r="T6929" s="76"/>
      <c r="U6929" s="76"/>
      <c r="V6929" s="76"/>
      <c r="X6929" s="91"/>
      <c r="Y6929" s="91"/>
    </row>
    <row r="6930" spans="17:25" x14ac:dyDescent="0.2">
      <c r="Q6930" s="76"/>
      <c r="S6930" s="76"/>
      <c r="T6930" s="76"/>
      <c r="U6930" s="76"/>
      <c r="V6930" s="76"/>
      <c r="X6930" s="91"/>
      <c r="Y6930" s="91"/>
    </row>
    <row r="6931" spans="17:25" x14ac:dyDescent="0.2">
      <c r="Q6931" s="76"/>
      <c r="S6931" s="76"/>
      <c r="T6931" s="76"/>
      <c r="U6931" s="76"/>
      <c r="V6931" s="76"/>
      <c r="X6931" s="91"/>
      <c r="Y6931" s="91"/>
    </row>
    <row r="6932" spans="17:25" x14ac:dyDescent="0.2">
      <c r="Q6932" s="76"/>
      <c r="S6932" s="76"/>
      <c r="T6932" s="76"/>
      <c r="U6932" s="76"/>
      <c r="V6932" s="76"/>
      <c r="X6932" s="91"/>
      <c r="Y6932" s="91"/>
    </row>
    <row r="6933" spans="17:25" x14ac:dyDescent="0.2">
      <c r="Q6933" s="76"/>
      <c r="S6933" s="76"/>
      <c r="T6933" s="76"/>
      <c r="U6933" s="76"/>
      <c r="V6933" s="76"/>
      <c r="X6933" s="91"/>
      <c r="Y6933" s="91"/>
    </row>
    <row r="6934" spans="17:25" x14ac:dyDescent="0.2">
      <c r="Q6934" s="76"/>
      <c r="S6934" s="76"/>
      <c r="T6934" s="76"/>
      <c r="U6934" s="76"/>
      <c r="V6934" s="76"/>
      <c r="X6934" s="91"/>
      <c r="Y6934" s="91"/>
    </row>
    <row r="6935" spans="17:25" x14ac:dyDescent="0.2">
      <c r="Q6935" s="76"/>
      <c r="S6935" s="76"/>
      <c r="T6935" s="76"/>
      <c r="U6935" s="76"/>
      <c r="V6935" s="76"/>
      <c r="X6935" s="91"/>
      <c r="Y6935" s="91"/>
    </row>
    <row r="6936" spans="17:25" x14ac:dyDescent="0.2">
      <c r="Q6936" s="76"/>
      <c r="S6936" s="76"/>
      <c r="T6936" s="76"/>
      <c r="U6936" s="76"/>
      <c r="V6936" s="76"/>
      <c r="X6936" s="91"/>
      <c r="Y6936" s="91"/>
    </row>
    <row r="6937" spans="17:25" x14ac:dyDescent="0.2">
      <c r="Q6937" s="76"/>
      <c r="S6937" s="76"/>
      <c r="T6937" s="76"/>
      <c r="U6937" s="76"/>
      <c r="V6937" s="76"/>
      <c r="X6937" s="91"/>
      <c r="Y6937" s="91"/>
    </row>
    <row r="6938" spans="17:25" x14ac:dyDescent="0.2">
      <c r="Q6938" s="76"/>
      <c r="S6938" s="76"/>
      <c r="T6938" s="76"/>
      <c r="U6938" s="76"/>
      <c r="V6938" s="76"/>
      <c r="X6938" s="91"/>
      <c r="Y6938" s="91"/>
    </row>
    <row r="6939" spans="17:25" x14ac:dyDescent="0.2">
      <c r="Q6939" s="76"/>
      <c r="S6939" s="76"/>
      <c r="T6939" s="76"/>
      <c r="U6939" s="76"/>
      <c r="V6939" s="76"/>
      <c r="X6939" s="91"/>
      <c r="Y6939" s="91"/>
    </row>
    <row r="6940" spans="17:25" x14ac:dyDescent="0.2">
      <c r="Q6940" s="76"/>
      <c r="S6940" s="76"/>
      <c r="T6940" s="76"/>
      <c r="U6940" s="76"/>
      <c r="V6940" s="76"/>
      <c r="X6940" s="91"/>
      <c r="Y6940" s="91"/>
    </row>
    <row r="6941" spans="17:25" x14ac:dyDescent="0.2">
      <c r="Q6941" s="76"/>
      <c r="S6941" s="76"/>
      <c r="T6941" s="76"/>
      <c r="U6941" s="76"/>
      <c r="V6941" s="76"/>
      <c r="X6941" s="91"/>
      <c r="Y6941" s="91"/>
    </row>
    <row r="6942" spans="17:25" x14ac:dyDescent="0.2">
      <c r="Q6942" s="76"/>
      <c r="S6942" s="76"/>
      <c r="T6942" s="76"/>
      <c r="U6942" s="76"/>
      <c r="V6942" s="76"/>
      <c r="X6942" s="91"/>
      <c r="Y6942" s="91"/>
    </row>
    <row r="6943" spans="17:25" x14ac:dyDescent="0.2">
      <c r="Q6943" s="76"/>
      <c r="S6943" s="76"/>
      <c r="T6943" s="76"/>
      <c r="U6943" s="76"/>
      <c r="V6943" s="76"/>
      <c r="X6943" s="91"/>
      <c r="Y6943" s="91"/>
    </row>
    <row r="6944" spans="17:25" x14ac:dyDescent="0.2">
      <c r="Q6944" s="76"/>
      <c r="S6944" s="76"/>
      <c r="T6944" s="76"/>
      <c r="U6944" s="76"/>
      <c r="V6944" s="76"/>
      <c r="X6944" s="91"/>
      <c r="Y6944" s="91"/>
    </row>
    <row r="6945" spans="17:25" x14ac:dyDescent="0.2">
      <c r="Q6945" s="76"/>
      <c r="S6945" s="76"/>
      <c r="T6945" s="76"/>
      <c r="U6945" s="76"/>
      <c r="V6945" s="76"/>
      <c r="X6945" s="91"/>
      <c r="Y6945" s="91"/>
    </row>
    <row r="6946" spans="17:25" x14ac:dyDescent="0.2">
      <c r="Q6946" s="76"/>
      <c r="S6946" s="76"/>
      <c r="T6946" s="76"/>
      <c r="U6946" s="76"/>
      <c r="V6946" s="76"/>
      <c r="X6946" s="91"/>
      <c r="Y6946" s="91"/>
    </row>
    <row r="6947" spans="17:25" x14ac:dyDescent="0.2">
      <c r="Q6947" s="76"/>
      <c r="S6947" s="76"/>
      <c r="T6947" s="76"/>
      <c r="U6947" s="76"/>
      <c r="V6947" s="76"/>
      <c r="X6947" s="91"/>
      <c r="Y6947" s="91"/>
    </row>
    <row r="6948" spans="17:25" x14ac:dyDescent="0.2">
      <c r="Q6948" s="76"/>
      <c r="S6948" s="76"/>
      <c r="T6948" s="76"/>
      <c r="U6948" s="76"/>
      <c r="V6948" s="76"/>
      <c r="X6948" s="91"/>
      <c r="Y6948" s="91"/>
    </row>
    <row r="6949" spans="17:25" x14ac:dyDescent="0.2">
      <c r="Q6949" s="76"/>
      <c r="S6949" s="76"/>
      <c r="T6949" s="76"/>
      <c r="U6949" s="76"/>
      <c r="V6949" s="76"/>
      <c r="X6949" s="91"/>
      <c r="Y6949" s="91"/>
    </row>
    <row r="6950" spans="17:25" x14ac:dyDescent="0.2">
      <c r="Q6950" s="76"/>
      <c r="S6950" s="76"/>
      <c r="T6950" s="76"/>
      <c r="U6950" s="76"/>
      <c r="V6950" s="76"/>
      <c r="X6950" s="91"/>
      <c r="Y6950" s="91"/>
    </row>
    <row r="6951" spans="17:25" x14ac:dyDescent="0.2">
      <c r="Q6951" s="76"/>
      <c r="S6951" s="76"/>
      <c r="T6951" s="76"/>
      <c r="U6951" s="76"/>
      <c r="V6951" s="76"/>
      <c r="X6951" s="91"/>
      <c r="Y6951" s="91"/>
    </row>
    <row r="6952" spans="17:25" x14ac:dyDescent="0.2">
      <c r="Q6952" s="76"/>
      <c r="S6952" s="76"/>
      <c r="T6952" s="76"/>
      <c r="U6952" s="76"/>
      <c r="V6952" s="76"/>
      <c r="X6952" s="91"/>
      <c r="Y6952" s="91"/>
    </row>
    <row r="6953" spans="17:25" x14ac:dyDescent="0.2">
      <c r="Q6953" s="76"/>
      <c r="S6953" s="76"/>
      <c r="T6953" s="76"/>
      <c r="U6953" s="76"/>
      <c r="V6953" s="76"/>
      <c r="X6953" s="91"/>
      <c r="Y6953" s="91"/>
    </row>
    <row r="6954" spans="17:25" x14ac:dyDescent="0.2">
      <c r="Q6954" s="76"/>
      <c r="S6954" s="76"/>
      <c r="T6954" s="76"/>
      <c r="U6954" s="76"/>
      <c r="V6954" s="76"/>
      <c r="X6954" s="91"/>
      <c r="Y6954" s="91"/>
    </row>
    <row r="6955" spans="17:25" x14ac:dyDescent="0.2">
      <c r="Q6955" s="76"/>
      <c r="S6955" s="76"/>
      <c r="T6955" s="76"/>
      <c r="U6955" s="76"/>
      <c r="V6955" s="76"/>
      <c r="X6955" s="91"/>
      <c r="Y6955" s="91"/>
    </row>
    <row r="6956" spans="17:25" x14ac:dyDescent="0.2">
      <c r="Q6956" s="76"/>
      <c r="S6956" s="76"/>
      <c r="T6956" s="76"/>
      <c r="U6956" s="76"/>
      <c r="V6956" s="76"/>
      <c r="X6956" s="91"/>
      <c r="Y6956" s="91"/>
    </row>
    <row r="6957" spans="17:25" x14ac:dyDescent="0.2">
      <c r="Q6957" s="76"/>
      <c r="S6957" s="76"/>
      <c r="T6957" s="76"/>
      <c r="U6957" s="76"/>
      <c r="V6957" s="76"/>
      <c r="X6957" s="91"/>
      <c r="Y6957" s="91"/>
    </row>
    <row r="6958" spans="17:25" x14ac:dyDescent="0.2">
      <c r="Q6958" s="76"/>
      <c r="S6958" s="76"/>
      <c r="T6958" s="76"/>
      <c r="U6958" s="76"/>
      <c r="V6958" s="76"/>
      <c r="X6958" s="91"/>
      <c r="Y6958" s="91"/>
    </row>
    <row r="6959" spans="17:25" x14ac:dyDescent="0.2">
      <c r="Q6959" s="76"/>
      <c r="S6959" s="76"/>
      <c r="T6959" s="76"/>
      <c r="U6959" s="76"/>
      <c r="V6959" s="76"/>
      <c r="X6959" s="91"/>
      <c r="Y6959" s="91"/>
    </row>
    <row r="6960" spans="17:25" x14ac:dyDescent="0.2">
      <c r="Q6960" s="76"/>
      <c r="S6960" s="76"/>
      <c r="T6960" s="76"/>
      <c r="U6960" s="76"/>
      <c r="V6960" s="76"/>
      <c r="X6960" s="91"/>
      <c r="Y6960" s="91"/>
    </row>
    <row r="6961" spans="17:25" x14ac:dyDescent="0.2">
      <c r="Q6961" s="76"/>
      <c r="S6961" s="76"/>
      <c r="T6961" s="76"/>
      <c r="U6961" s="76"/>
      <c r="V6961" s="76"/>
      <c r="X6961" s="91"/>
      <c r="Y6961" s="91"/>
    </row>
    <row r="6962" spans="17:25" x14ac:dyDescent="0.2">
      <c r="Q6962" s="76"/>
      <c r="S6962" s="76"/>
      <c r="T6962" s="76"/>
      <c r="U6962" s="76"/>
      <c r="V6962" s="76"/>
      <c r="X6962" s="91"/>
      <c r="Y6962" s="91"/>
    </row>
    <row r="6963" spans="17:25" x14ac:dyDescent="0.2">
      <c r="Q6963" s="76"/>
      <c r="S6963" s="76"/>
      <c r="T6963" s="76"/>
      <c r="U6963" s="76"/>
      <c r="V6963" s="76"/>
      <c r="X6963" s="91"/>
      <c r="Y6963" s="91"/>
    </row>
    <row r="6964" spans="17:25" x14ac:dyDescent="0.2">
      <c r="Q6964" s="76"/>
      <c r="S6964" s="76"/>
      <c r="T6964" s="76"/>
      <c r="U6964" s="76"/>
      <c r="V6964" s="76"/>
      <c r="X6964" s="91"/>
      <c r="Y6964" s="91"/>
    </row>
    <row r="6965" spans="17:25" x14ac:dyDescent="0.2">
      <c r="Q6965" s="76"/>
      <c r="S6965" s="76"/>
      <c r="T6965" s="76"/>
      <c r="U6965" s="76"/>
      <c r="V6965" s="76"/>
      <c r="X6965" s="91"/>
      <c r="Y6965" s="91"/>
    </row>
    <row r="6966" spans="17:25" x14ac:dyDescent="0.2">
      <c r="Q6966" s="76"/>
      <c r="S6966" s="76"/>
      <c r="T6966" s="76"/>
      <c r="U6966" s="76"/>
      <c r="V6966" s="76"/>
      <c r="X6966" s="91"/>
      <c r="Y6966" s="91"/>
    </row>
    <row r="6967" spans="17:25" x14ac:dyDescent="0.2">
      <c r="Q6967" s="76"/>
      <c r="S6967" s="76"/>
      <c r="T6967" s="76"/>
      <c r="U6967" s="76"/>
      <c r="V6967" s="76"/>
      <c r="X6967" s="91"/>
      <c r="Y6967" s="91"/>
    </row>
    <row r="6968" spans="17:25" x14ac:dyDescent="0.2">
      <c r="Q6968" s="76"/>
      <c r="S6968" s="76"/>
      <c r="T6968" s="76"/>
      <c r="U6968" s="76"/>
      <c r="V6968" s="76"/>
      <c r="X6968" s="91"/>
      <c r="Y6968" s="91"/>
    </row>
    <row r="6969" spans="17:25" x14ac:dyDescent="0.2">
      <c r="Q6969" s="76"/>
      <c r="S6969" s="76"/>
      <c r="T6969" s="76"/>
      <c r="U6969" s="76"/>
      <c r="V6969" s="76"/>
      <c r="X6969" s="91"/>
      <c r="Y6969" s="91"/>
    </row>
    <row r="6970" spans="17:25" x14ac:dyDescent="0.2">
      <c r="Q6970" s="76"/>
      <c r="S6970" s="76"/>
      <c r="T6970" s="76"/>
      <c r="U6970" s="76"/>
      <c r="V6970" s="76"/>
      <c r="X6970" s="91"/>
      <c r="Y6970" s="91"/>
    </row>
    <row r="6971" spans="17:25" x14ac:dyDescent="0.2">
      <c r="Q6971" s="76"/>
      <c r="S6971" s="76"/>
      <c r="T6971" s="76"/>
      <c r="U6971" s="76"/>
      <c r="V6971" s="76"/>
      <c r="X6971" s="91"/>
      <c r="Y6971" s="91"/>
    </row>
    <row r="6972" spans="17:25" x14ac:dyDescent="0.2">
      <c r="Q6972" s="76"/>
      <c r="S6972" s="76"/>
      <c r="T6972" s="76"/>
      <c r="U6972" s="76"/>
      <c r="V6972" s="76"/>
      <c r="X6972" s="91"/>
      <c r="Y6972" s="91"/>
    </row>
    <row r="6973" spans="17:25" x14ac:dyDescent="0.2">
      <c r="Q6973" s="76"/>
      <c r="S6973" s="76"/>
      <c r="T6973" s="76"/>
      <c r="U6973" s="76"/>
      <c r="V6973" s="76"/>
      <c r="X6973" s="91"/>
      <c r="Y6973" s="91"/>
    </row>
    <row r="6974" spans="17:25" x14ac:dyDescent="0.2">
      <c r="Q6974" s="76"/>
      <c r="S6974" s="76"/>
      <c r="T6974" s="76"/>
      <c r="U6974" s="76"/>
      <c r="V6974" s="76"/>
      <c r="X6974" s="91"/>
      <c r="Y6974" s="91"/>
    </row>
    <row r="6975" spans="17:25" x14ac:dyDescent="0.2">
      <c r="Q6975" s="76"/>
      <c r="S6975" s="76"/>
      <c r="T6975" s="76"/>
      <c r="U6975" s="76"/>
      <c r="V6975" s="76"/>
      <c r="X6975" s="91"/>
      <c r="Y6975" s="91"/>
    </row>
    <row r="6976" spans="17:25" x14ac:dyDescent="0.2">
      <c r="Q6976" s="76"/>
      <c r="S6976" s="76"/>
      <c r="T6976" s="76"/>
      <c r="U6976" s="76"/>
      <c r="V6976" s="76"/>
      <c r="X6976" s="91"/>
      <c r="Y6976" s="91"/>
    </row>
    <row r="6977" spans="17:25" x14ac:dyDescent="0.2">
      <c r="Q6977" s="76"/>
      <c r="S6977" s="76"/>
      <c r="T6977" s="76"/>
      <c r="U6977" s="76"/>
      <c r="V6977" s="76"/>
      <c r="X6977" s="91"/>
      <c r="Y6977" s="91"/>
    </row>
    <row r="6978" spans="17:25" x14ac:dyDescent="0.2">
      <c r="Q6978" s="76"/>
      <c r="S6978" s="76"/>
      <c r="T6978" s="76"/>
      <c r="U6978" s="76"/>
      <c r="V6978" s="76"/>
      <c r="X6978" s="91"/>
      <c r="Y6978" s="91"/>
    </row>
    <row r="6979" spans="17:25" x14ac:dyDescent="0.2">
      <c r="Q6979" s="76"/>
      <c r="S6979" s="76"/>
      <c r="T6979" s="76"/>
      <c r="U6979" s="76"/>
      <c r="V6979" s="76"/>
      <c r="X6979" s="91"/>
      <c r="Y6979" s="91"/>
    </row>
    <row r="6980" spans="17:25" x14ac:dyDescent="0.2">
      <c r="Q6980" s="76"/>
      <c r="S6980" s="76"/>
      <c r="T6980" s="76"/>
      <c r="U6980" s="76"/>
      <c r="V6980" s="76"/>
      <c r="X6980" s="91"/>
      <c r="Y6980" s="91"/>
    </row>
    <row r="6981" spans="17:25" x14ac:dyDescent="0.2">
      <c r="Q6981" s="76"/>
      <c r="S6981" s="76"/>
      <c r="T6981" s="76"/>
      <c r="U6981" s="76"/>
      <c r="V6981" s="76"/>
      <c r="X6981" s="91"/>
      <c r="Y6981" s="91"/>
    </row>
    <row r="6982" spans="17:25" x14ac:dyDescent="0.2">
      <c r="Q6982" s="76"/>
      <c r="S6982" s="76"/>
      <c r="T6982" s="76"/>
      <c r="U6982" s="76"/>
      <c r="V6982" s="76"/>
      <c r="X6982" s="91"/>
      <c r="Y6982" s="91"/>
    </row>
    <row r="6983" spans="17:25" x14ac:dyDescent="0.2">
      <c r="Q6983" s="76"/>
      <c r="S6983" s="76"/>
      <c r="T6983" s="76"/>
      <c r="U6983" s="76"/>
      <c r="V6983" s="76"/>
      <c r="X6983" s="91"/>
      <c r="Y6983" s="91"/>
    </row>
    <row r="6984" spans="17:25" x14ac:dyDescent="0.2">
      <c r="Q6984" s="76"/>
      <c r="S6984" s="76"/>
      <c r="T6984" s="76"/>
      <c r="U6984" s="76"/>
      <c r="V6984" s="76"/>
      <c r="X6984" s="91"/>
      <c r="Y6984" s="91"/>
    </row>
    <row r="6985" spans="17:25" x14ac:dyDescent="0.2">
      <c r="Q6985" s="76"/>
      <c r="S6985" s="76"/>
      <c r="T6985" s="76"/>
      <c r="U6985" s="76"/>
      <c r="V6985" s="76"/>
      <c r="X6985" s="91"/>
      <c r="Y6985" s="91"/>
    </row>
    <row r="6986" spans="17:25" x14ac:dyDescent="0.2">
      <c r="Q6986" s="76"/>
      <c r="S6986" s="76"/>
      <c r="T6986" s="76"/>
      <c r="U6986" s="76"/>
      <c r="V6986" s="76"/>
      <c r="X6986" s="91"/>
      <c r="Y6986" s="91"/>
    </row>
    <row r="6987" spans="17:25" x14ac:dyDescent="0.2">
      <c r="Q6987" s="76"/>
      <c r="S6987" s="76"/>
      <c r="T6987" s="76"/>
      <c r="U6987" s="76"/>
      <c r="V6987" s="76"/>
      <c r="X6987" s="91"/>
      <c r="Y6987" s="91"/>
    </row>
    <row r="6988" spans="17:25" x14ac:dyDescent="0.2">
      <c r="Q6988" s="76"/>
      <c r="S6988" s="76"/>
      <c r="T6988" s="76"/>
      <c r="U6988" s="76"/>
      <c r="V6988" s="76"/>
      <c r="X6988" s="91"/>
      <c r="Y6988" s="91"/>
    </row>
    <row r="6989" spans="17:25" x14ac:dyDescent="0.2">
      <c r="Q6989" s="76"/>
      <c r="S6989" s="76"/>
      <c r="T6989" s="76"/>
      <c r="U6989" s="76"/>
      <c r="V6989" s="76"/>
      <c r="X6989" s="91"/>
      <c r="Y6989" s="91"/>
    </row>
    <row r="6990" spans="17:25" x14ac:dyDescent="0.2">
      <c r="Q6990" s="76"/>
      <c r="S6990" s="76"/>
      <c r="T6990" s="76"/>
      <c r="U6990" s="76"/>
      <c r="V6990" s="76"/>
      <c r="X6990" s="91"/>
      <c r="Y6990" s="91"/>
    </row>
    <row r="6991" spans="17:25" x14ac:dyDescent="0.2">
      <c r="Q6991" s="76"/>
      <c r="S6991" s="76"/>
      <c r="T6991" s="76"/>
      <c r="U6991" s="76"/>
      <c r="V6991" s="76"/>
      <c r="X6991" s="91"/>
      <c r="Y6991" s="91"/>
    </row>
    <row r="6992" spans="17:25" x14ac:dyDescent="0.2">
      <c r="Q6992" s="76"/>
      <c r="S6992" s="76"/>
      <c r="T6992" s="76"/>
      <c r="U6992" s="76"/>
      <c r="V6992" s="76"/>
      <c r="X6992" s="91"/>
      <c r="Y6992" s="91"/>
    </row>
    <row r="6993" spans="17:25" x14ac:dyDescent="0.2">
      <c r="Q6993" s="76"/>
      <c r="S6993" s="76"/>
      <c r="T6993" s="76"/>
      <c r="U6993" s="76"/>
      <c r="V6993" s="76"/>
      <c r="X6993" s="91"/>
      <c r="Y6993" s="91"/>
    </row>
    <row r="6994" spans="17:25" x14ac:dyDescent="0.2">
      <c r="Q6994" s="76"/>
      <c r="S6994" s="76"/>
      <c r="T6994" s="76"/>
      <c r="U6994" s="76"/>
      <c r="V6994" s="76"/>
      <c r="X6994" s="91"/>
      <c r="Y6994" s="91"/>
    </row>
    <row r="6995" spans="17:25" x14ac:dyDescent="0.2">
      <c r="Q6995" s="76"/>
      <c r="S6995" s="76"/>
      <c r="T6995" s="76"/>
      <c r="U6995" s="76"/>
      <c r="V6995" s="76"/>
      <c r="X6995" s="91"/>
      <c r="Y6995" s="91"/>
    </row>
    <row r="6996" spans="17:25" x14ac:dyDescent="0.2">
      <c r="Q6996" s="76"/>
      <c r="S6996" s="76"/>
      <c r="T6996" s="76"/>
      <c r="U6996" s="76"/>
      <c r="V6996" s="76"/>
      <c r="X6996" s="91"/>
      <c r="Y6996" s="91"/>
    </row>
    <row r="6997" spans="17:25" x14ac:dyDescent="0.2">
      <c r="Q6997" s="76"/>
      <c r="S6997" s="76"/>
      <c r="T6997" s="76"/>
      <c r="U6997" s="76"/>
      <c r="V6997" s="76"/>
      <c r="X6997" s="91"/>
      <c r="Y6997" s="91"/>
    </row>
    <row r="6998" spans="17:25" x14ac:dyDescent="0.2">
      <c r="Q6998" s="76"/>
      <c r="S6998" s="76"/>
      <c r="T6998" s="76"/>
      <c r="U6998" s="76"/>
      <c r="V6998" s="76"/>
      <c r="X6998" s="91"/>
      <c r="Y6998" s="91"/>
    </row>
    <row r="6999" spans="17:25" x14ac:dyDescent="0.2">
      <c r="Q6999" s="76"/>
      <c r="S6999" s="76"/>
      <c r="T6999" s="76"/>
      <c r="U6999" s="76"/>
      <c r="V6999" s="76"/>
      <c r="X6999" s="91"/>
      <c r="Y6999" s="91"/>
    </row>
    <row r="7000" spans="17:25" x14ac:dyDescent="0.2">
      <c r="Q7000" s="76"/>
      <c r="S7000" s="76"/>
      <c r="T7000" s="76"/>
      <c r="U7000" s="76"/>
      <c r="V7000" s="76"/>
      <c r="X7000" s="91"/>
      <c r="Y7000" s="91"/>
    </row>
    <row r="7001" spans="17:25" x14ac:dyDescent="0.2">
      <c r="Q7001" s="76"/>
      <c r="S7001" s="76"/>
      <c r="T7001" s="76"/>
      <c r="U7001" s="76"/>
      <c r="V7001" s="76"/>
      <c r="X7001" s="91"/>
      <c r="Y7001" s="91"/>
    </row>
    <row r="7002" spans="17:25" x14ac:dyDescent="0.2">
      <c r="Q7002" s="76"/>
      <c r="S7002" s="76"/>
      <c r="T7002" s="76"/>
      <c r="U7002" s="76"/>
      <c r="V7002" s="76"/>
      <c r="X7002" s="91"/>
      <c r="Y7002" s="91"/>
    </row>
    <row r="7003" spans="17:25" x14ac:dyDescent="0.2">
      <c r="Q7003" s="76"/>
      <c r="S7003" s="76"/>
      <c r="T7003" s="76"/>
      <c r="U7003" s="76"/>
      <c r="V7003" s="76"/>
      <c r="X7003" s="91"/>
      <c r="Y7003" s="91"/>
    </row>
    <row r="7004" spans="17:25" x14ac:dyDescent="0.2">
      <c r="Q7004" s="76"/>
      <c r="S7004" s="76"/>
      <c r="T7004" s="76"/>
      <c r="U7004" s="76"/>
      <c r="V7004" s="76"/>
      <c r="X7004" s="91"/>
      <c r="Y7004" s="91"/>
    </row>
    <row r="7005" spans="17:25" x14ac:dyDescent="0.2">
      <c r="Q7005" s="76"/>
      <c r="S7005" s="76"/>
      <c r="T7005" s="76"/>
      <c r="U7005" s="76"/>
      <c r="V7005" s="76"/>
      <c r="X7005" s="91"/>
      <c r="Y7005" s="91"/>
    </row>
    <row r="7006" spans="17:25" x14ac:dyDescent="0.2">
      <c r="Q7006" s="76"/>
      <c r="S7006" s="76"/>
      <c r="T7006" s="76"/>
      <c r="U7006" s="76"/>
      <c r="V7006" s="76"/>
      <c r="X7006" s="91"/>
      <c r="Y7006" s="91"/>
    </row>
    <row r="7007" spans="17:25" x14ac:dyDescent="0.2">
      <c r="Q7007" s="76"/>
      <c r="S7007" s="76"/>
      <c r="T7007" s="76"/>
      <c r="U7007" s="76"/>
      <c r="V7007" s="76"/>
      <c r="X7007" s="91"/>
      <c r="Y7007" s="91"/>
    </row>
    <row r="7008" spans="17:25" x14ac:dyDescent="0.2">
      <c r="Q7008" s="76"/>
      <c r="S7008" s="76"/>
      <c r="T7008" s="76"/>
      <c r="U7008" s="76"/>
      <c r="V7008" s="76"/>
      <c r="X7008" s="91"/>
      <c r="Y7008" s="91"/>
    </row>
    <row r="7009" spans="17:25" x14ac:dyDescent="0.2">
      <c r="Q7009" s="76"/>
      <c r="S7009" s="76"/>
      <c r="T7009" s="76"/>
      <c r="U7009" s="76"/>
      <c r="V7009" s="76"/>
      <c r="X7009" s="91"/>
      <c r="Y7009" s="91"/>
    </row>
    <row r="7010" spans="17:25" x14ac:dyDescent="0.2">
      <c r="Q7010" s="76"/>
      <c r="S7010" s="76"/>
      <c r="T7010" s="76"/>
      <c r="U7010" s="76"/>
      <c r="V7010" s="76"/>
      <c r="X7010" s="91"/>
      <c r="Y7010" s="91"/>
    </row>
    <row r="7011" spans="17:25" x14ac:dyDescent="0.2">
      <c r="Q7011" s="76"/>
      <c r="S7011" s="76"/>
      <c r="T7011" s="76"/>
      <c r="U7011" s="76"/>
      <c r="V7011" s="76"/>
      <c r="X7011" s="91"/>
      <c r="Y7011" s="91"/>
    </row>
    <row r="7012" spans="17:25" x14ac:dyDescent="0.2">
      <c r="Q7012" s="76"/>
      <c r="S7012" s="76"/>
      <c r="T7012" s="76"/>
      <c r="U7012" s="76"/>
      <c r="V7012" s="76"/>
      <c r="X7012" s="91"/>
      <c r="Y7012" s="91"/>
    </row>
    <row r="7013" spans="17:25" x14ac:dyDescent="0.2">
      <c r="Q7013" s="76"/>
      <c r="S7013" s="76"/>
      <c r="T7013" s="76"/>
      <c r="U7013" s="76"/>
      <c r="V7013" s="76"/>
      <c r="X7013" s="91"/>
      <c r="Y7013" s="91"/>
    </row>
    <row r="7014" spans="17:25" x14ac:dyDescent="0.2">
      <c r="Q7014" s="76"/>
      <c r="S7014" s="76"/>
      <c r="T7014" s="76"/>
      <c r="U7014" s="76"/>
      <c r="V7014" s="76"/>
      <c r="X7014" s="91"/>
      <c r="Y7014" s="91"/>
    </row>
    <row r="7015" spans="17:25" x14ac:dyDescent="0.2">
      <c r="Q7015" s="76"/>
      <c r="S7015" s="76"/>
      <c r="T7015" s="76"/>
      <c r="U7015" s="76"/>
      <c r="V7015" s="76"/>
      <c r="X7015" s="91"/>
      <c r="Y7015" s="91"/>
    </row>
    <row r="7016" spans="17:25" x14ac:dyDescent="0.2">
      <c r="Q7016" s="76"/>
      <c r="S7016" s="76"/>
      <c r="T7016" s="76"/>
      <c r="U7016" s="76"/>
      <c r="V7016" s="76"/>
      <c r="X7016" s="91"/>
      <c r="Y7016" s="91"/>
    </row>
    <row r="7017" spans="17:25" x14ac:dyDescent="0.2">
      <c r="Q7017" s="76"/>
      <c r="S7017" s="76"/>
      <c r="T7017" s="76"/>
      <c r="U7017" s="76"/>
      <c r="V7017" s="76"/>
      <c r="X7017" s="91"/>
      <c r="Y7017" s="91"/>
    </row>
    <row r="7018" spans="17:25" x14ac:dyDescent="0.2">
      <c r="Q7018" s="76"/>
      <c r="S7018" s="76"/>
      <c r="T7018" s="76"/>
      <c r="U7018" s="76"/>
      <c r="V7018" s="76"/>
      <c r="X7018" s="91"/>
      <c r="Y7018" s="91"/>
    </row>
    <row r="7019" spans="17:25" x14ac:dyDescent="0.2">
      <c r="Q7019" s="76"/>
      <c r="S7019" s="76"/>
      <c r="T7019" s="76"/>
      <c r="U7019" s="76"/>
      <c r="V7019" s="76"/>
      <c r="X7019" s="91"/>
      <c r="Y7019" s="91"/>
    </row>
    <row r="7020" spans="17:25" x14ac:dyDescent="0.2">
      <c r="Q7020" s="76"/>
      <c r="S7020" s="76"/>
      <c r="T7020" s="76"/>
      <c r="U7020" s="76"/>
      <c r="V7020" s="76"/>
      <c r="X7020" s="91"/>
      <c r="Y7020" s="91"/>
    </row>
    <row r="7021" spans="17:25" x14ac:dyDescent="0.2">
      <c r="Q7021" s="76"/>
      <c r="S7021" s="76"/>
      <c r="T7021" s="76"/>
      <c r="U7021" s="76"/>
      <c r="V7021" s="76"/>
      <c r="X7021" s="91"/>
      <c r="Y7021" s="91"/>
    </row>
    <row r="7022" spans="17:25" x14ac:dyDescent="0.2">
      <c r="Q7022" s="76"/>
      <c r="S7022" s="76"/>
      <c r="T7022" s="76"/>
      <c r="U7022" s="76"/>
      <c r="V7022" s="76"/>
      <c r="X7022" s="91"/>
      <c r="Y7022" s="91"/>
    </row>
    <row r="7023" spans="17:25" x14ac:dyDescent="0.2">
      <c r="Q7023" s="76"/>
      <c r="S7023" s="76"/>
      <c r="T7023" s="76"/>
      <c r="U7023" s="76"/>
      <c r="V7023" s="76"/>
      <c r="X7023" s="91"/>
      <c r="Y7023" s="91"/>
    </row>
    <row r="7024" spans="17:25" x14ac:dyDescent="0.2">
      <c r="Q7024" s="76"/>
      <c r="S7024" s="76"/>
      <c r="T7024" s="76"/>
      <c r="U7024" s="76"/>
      <c r="V7024" s="76"/>
      <c r="X7024" s="91"/>
      <c r="Y7024" s="91"/>
    </row>
    <row r="7025" spans="17:25" x14ac:dyDescent="0.2">
      <c r="Q7025" s="76"/>
      <c r="S7025" s="76"/>
      <c r="T7025" s="76"/>
      <c r="U7025" s="76"/>
      <c r="V7025" s="76"/>
      <c r="X7025" s="91"/>
      <c r="Y7025" s="91"/>
    </row>
    <row r="7026" spans="17:25" x14ac:dyDescent="0.2">
      <c r="Q7026" s="76"/>
      <c r="S7026" s="76"/>
      <c r="T7026" s="76"/>
      <c r="U7026" s="76"/>
      <c r="V7026" s="76"/>
      <c r="X7026" s="91"/>
      <c r="Y7026" s="91"/>
    </row>
    <row r="7027" spans="17:25" x14ac:dyDescent="0.2">
      <c r="Q7027" s="76"/>
      <c r="S7027" s="76"/>
      <c r="T7027" s="76"/>
      <c r="U7027" s="76"/>
      <c r="V7027" s="76"/>
      <c r="X7027" s="91"/>
      <c r="Y7027" s="91"/>
    </row>
    <row r="7028" spans="17:25" x14ac:dyDescent="0.2">
      <c r="Q7028" s="76"/>
      <c r="S7028" s="76"/>
      <c r="T7028" s="76"/>
      <c r="U7028" s="76"/>
      <c r="V7028" s="76"/>
      <c r="X7028" s="91"/>
      <c r="Y7028" s="91"/>
    </row>
    <row r="7029" spans="17:25" x14ac:dyDescent="0.2">
      <c r="Q7029" s="76"/>
      <c r="S7029" s="76"/>
      <c r="T7029" s="76"/>
      <c r="U7029" s="76"/>
      <c r="V7029" s="76"/>
      <c r="X7029" s="91"/>
      <c r="Y7029" s="91"/>
    </row>
    <row r="7030" spans="17:25" x14ac:dyDescent="0.2">
      <c r="Q7030" s="76"/>
      <c r="S7030" s="76"/>
      <c r="T7030" s="76"/>
      <c r="U7030" s="76"/>
      <c r="V7030" s="76"/>
      <c r="X7030" s="91"/>
      <c r="Y7030" s="91"/>
    </row>
    <row r="7031" spans="17:25" x14ac:dyDescent="0.2">
      <c r="Q7031" s="76"/>
      <c r="S7031" s="76"/>
      <c r="T7031" s="76"/>
      <c r="U7031" s="76"/>
      <c r="V7031" s="76"/>
      <c r="X7031" s="91"/>
      <c r="Y7031" s="91"/>
    </row>
    <row r="7032" spans="17:25" x14ac:dyDescent="0.2">
      <c r="Q7032" s="76"/>
      <c r="S7032" s="76"/>
      <c r="T7032" s="76"/>
      <c r="U7032" s="76"/>
      <c r="V7032" s="76"/>
      <c r="X7032" s="91"/>
      <c r="Y7032" s="91"/>
    </row>
    <row r="7033" spans="17:25" x14ac:dyDescent="0.2">
      <c r="Q7033" s="76"/>
      <c r="S7033" s="76"/>
      <c r="T7033" s="76"/>
      <c r="U7033" s="76"/>
      <c r="V7033" s="76"/>
      <c r="X7033" s="91"/>
      <c r="Y7033" s="91"/>
    </row>
    <row r="7034" spans="17:25" x14ac:dyDescent="0.2">
      <c r="Q7034" s="76"/>
      <c r="S7034" s="76"/>
      <c r="T7034" s="76"/>
      <c r="U7034" s="76"/>
      <c r="V7034" s="76"/>
      <c r="X7034" s="91"/>
      <c r="Y7034" s="91"/>
    </row>
    <row r="7035" spans="17:25" x14ac:dyDescent="0.2">
      <c r="Q7035" s="76"/>
      <c r="S7035" s="76"/>
      <c r="T7035" s="76"/>
      <c r="U7035" s="76"/>
      <c r="V7035" s="76"/>
      <c r="X7035" s="91"/>
      <c r="Y7035" s="91"/>
    </row>
    <row r="7036" spans="17:25" x14ac:dyDescent="0.2">
      <c r="Q7036" s="76"/>
      <c r="S7036" s="76"/>
      <c r="T7036" s="76"/>
      <c r="U7036" s="76"/>
      <c r="V7036" s="76"/>
      <c r="X7036" s="91"/>
      <c r="Y7036" s="91"/>
    </row>
    <row r="7037" spans="17:25" x14ac:dyDescent="0.2">
      <c r="Q7037" s="76"/>
      <c r="S7037" s="76"/>
      <c r="T7037" s="76"/>
      <c r="U7037" s="76"/>
      <c r="V7037" s="76"/>
      <c r="X7037" s="91"/>
      <c r="Y7037" s="91"/>
    </row>
    <row r="7038" spans="17:25" x14ac:dyDescent="0.2">
      <c r="Q7038" s="76"/>
      <c r="S7038" s="76"/>
      <c r="T7038" s="76"/>
      <c r="U7038" s="76"/>
      <c r="V7038" s="76"/>
      <c r="X7038" s="91"/>
      <c r="Y7038" s="91"/>
    </row>
    <row r="7039" spans="17:25" x14ac:dyDescent="0.2">
      <c r="Q7039" s="76"/>
      <c r="S7039" s="76"/>
      <c r="T7039" s="76"/>
      <c r="U7039" s="76"/>
      <c r="V7039" s="76"/>
      <c r="X7039" s="91"/>
      <c r="Y7039" s="91"/>
    </row>
    <row r="7040" spans="17:25" x14ac:dyDescent="0.2">
      <c r="Q7040" s="76"/>
      <c r="S7040" s="76"/>
      <c r="T7040" s="76"/>
      <c r="U7040" s="76"/>
      <c r="V7040" s="76"/>
      <c r="X7040" s="91"/>
      <c r="Y7040" s="91"/>
    </row>
    <row r="7041" spans="17:25" x14ac:dyDescent="0.2">
      <c r="Q7041" s="76"/>
      <c r="S7041" s="76"/>
      <c r="T7041" s="76"/>
      <c r="U7041" s="76"/>
      <c r="V7041" s="76"/>
      <c r="X7041" s="91"/>
      <c r="Y7041" s="91"/>
    </row>
    <row r="7042" spans="17:25" x14ac:dyDescent="0.2">
      <c r="Q7042" s="76"/>
      <c r="S7042" s="76"/>
      <c r="T7042" s="76"/>
      <c r="U7042" s="76"/>
      <c r="V7042" s="76"/>
      <c r="X7042" s="91"/>
      <c r="Y7042" s="91"/>
    </row>
    <row r="7043" spans="17:25" x14ac:dyDescent="0.2">
      <c r="Q7043" s="76"/>
      <c r="S7043" s="76"/>
      <c r="T7043" s="76"/>
      <c r="U7043" s="76"/>
      <c r="V7043" s="76"/>
      <c r="X7043" s="91"/>
      <c r="Y7043" s="91"/>
    </row>
    <row r="7044" spans="17:25" x14ac:dyDescent="0.2">
      <c r="Q7044" s="76"/>
      <c r="S7044" s="76"/>
      <c r="T7044" s="76"/>
      <c r="U7044" s="76"/>
      <c r="V7044" s="76"/>
      <c r="X7044" s="91"/>
      <c r="Y7044" s="91"/>
    </row>
    <row r="7045" spans="17:25" x14ac:dyDescent="0.2">
      <c r="Q7045" s="76"/>
      <c r="S7045" s="76"/>
      <c r="T7045" s="76"/>
      <c r="U7045" s="76"/>
      <c r="V7045" s="76"/>
      <c r="X7045" s="91"/>
      <c r="Y7045" s="91"/>
    </row>
    <row r="7046" spans="17:25" x14ac:dyDescent="0.2">
      <c r="Q7046" s="76"/>
      <c r="S7046" s="76"/>
      <c r="T7046" s="76"/>
      <c r="U7046" s="76"/>
      <c r="V7046" s="76"/>
      <c r="X7046" s="91"/>
      <c r="Y7046" s="91"/>
    </row>
    <row r="7047" spans="17:25" x14ac:dyDescent="0.2">
      <c r="Q7047" s="76"/>
      <c r="S7047" s="76"/>
      <c r="T7047" s="76"/>
      <c r="U7047" s="76"/>
      <c r="V7047" s="76"/>
      <c r="X7047" s="91"/>
      <c r="Y7047" s="91"/>
    </row>
    <row r="7048" spans="17:25" x14ac:dyDescent="0.2">
      <c r="Q7048" s="76"/>
      <c r="S7048" s="76"/>
      <c r="T7048" s="76"/>
      <c r="U7048" s="76"/>
      <c r="V7048" s="76"/>
      <c r="X7048" s="91"/>
      <c r="Y7048" s="91"/>
    </row>
    <row r="7049" spans="17:25" x14ac:dyDescent="0.2">
      <c r="Q7049" s="76"/>
      <c r="S7049" s="76"/>
      <c r="T7049" s="76"/>
      <c r="U7049" s="76"/>
      <c r="V7049" s="76"/>
      <c r="X7049" s="91"/>
      <c r="Y7049" s="91"/>
    </row>
    <row r="7050" spans="17:25" x14ac:dyDescent="0.2">
      <c r="Q7050" s="76"/>
      <c r="S7050" s="76"/>
      <c r="T7050" s="76"/>
      <c r="U7050" s="76"/>
      <c r="V7050" s="76"/>
      <c r="X7050" s="91"/>
      <c r="Y7050" s="91"/>
    </row>
    <row r="7051" spans="17:25" x14ac:dyDescent="0.2">
      <c r="Q7051" s="76"/>
      <c r="S7051" s="76"/>
      <c r="T7051" s="76"/>
      <c r="U7051" s="76"/>
      <c r="V7051" s="76"/>
      <c r="X7051" s="91"/>
      <c r="Y7051" s="91"/>
    </row>
    <row r="7052" spans="17:25" x14ac:dyDescent="0.2">
      <c r="Q7052" s="76"/>
      <c r="S7052" s="76"/>
      <c r="T7052" s="76"/>
      <c r="U7052" s="76"/>
      <c r="V7052" s="76"/>
      <c r="X7052" s="91"/>
      <c r="Y7052" s="91"/>
    </row>
    <row r="7053" spans="17:25" x14ac:dyDescent="0.2">
      <c r="Q7053" s="76"/>
      <c r="S7053" s="76"/>
      <c r="T7053" s="76"/>
      <c r="U7053" s="76"/>
      <c r="V7053" s="76"/>
      <c r="X7053" s="91"/>
      <c r="Y7053" s="91"/>
    </row>
    <row r="7054" spans="17:25" x14ac:dyDescent="0.2">
      <c r="Q7054" s="76"/>
      <c r="S7054" s="76"/>
      <c r="T7054" s="76"/>
      <c r="U7054" s="76"/>
      <c r="V7054" s="76"/>
      <c r="X7054" s="91"/>
      <c r="Y7054" s="91"/>
    </row>
    <row r="7055" spans="17:25" x14ac:dyDescent="0.2">
      <c r="Q7055" s="76"/>
      <c r="S7055" s="76"/>
      <c r="T7055" s="76"/>
      <c r="U7055" s="76"/>
      <c r="V7055" s="76"/>
      <c r="X7055" s="91"/>
      <c r="Y7055" s="91"/>
    </row>
    <row r="7056" spans="17:25" x14ac:dyDescent="0.2">
      <c r="Q7056" s="76"/>
      <c r="S7056" s="76"/>
      <c r="T7056" s="76"/>
      <c r="U7056" s="76"/>
      <c r="V7056" s="76"/>
      <c r="X7056" s="91"/>
      <c r="Y7056" s="91"/>
    </row>
    <row r="7057" spans="17:25" x14ac:dyDescent="0.2">
      <c r="Q7057" s="76"/>
      <c r="S7057" s="76"/>
      <c r="T7057" s="76"/>
      <c r="U7057" s="76"/>
      <c r="V7057" s="76"/>
      <c r="X7057" s="91"/>
      <c r="Y7057" s="91"/>
    </row>
    <row r="7058" spans="17:25" x14ac:dyDescent="0.2">
      <c r="Q7058" s="76"/>
      <c r="S7058" s="76"/>
      <c r="T7058" s="76"/>
      <c r="U7058" s="76"/>
      <c r="V7058" s="76"/>
      <c r="X7058" s="91"/>
      <c r="Y7058" s="91"/>
    </row>
    <row r="7059" spans="17:25" x14ac:dyDescent="0.2">
      <c r="Q7059" s="76"/>
      <c r="S7059" s="76"/>
      <c r="T7059" s="76"/>
      <c r="U7059" s="76"/>
      <c r="V7059" s="76"/>
      <c r="X7059" s="91"/>
      <c r="Y7059" s="91"/>
    </row>
    <row r="7060" spans="17:25" x14ac:dyDescent="0.2">
      <c r="Q7060" s="76"/>
      <c r="S7060" s="76"/>
      <c r="T7060" s="76"/>
      <c r="U7060" s="76"/>
      <c r="V7060" s="76"/>
      <c r="X7060" s="91"/>
      <c r="Y7060" s="91"/>
    </row>
    <row r="7061" spans="17:25" x14ac:dyDescent="0.2">
      <c r="Q7061" s="76"/>
      <c r="S7061" s="76"/>
      <c r="T7061" s="76"/>
      <c r="U7061" s="76"/>
      <c r="V7061" s="76"/>
      <c r="X7061" s="91"/>
      <c r="Y7061" s="91"/>
    </row>
    <row r="7062" spans="17:25" x14ac:dyDescent="0.2">
      <c r="Q7062" s="76"/>
      <c r="S7062" s="76"/>
      <c r="T7062" s="76"/>
      <c r="U7062" s="76"/>
      <c r="V7062" s="76"/>
      <c r="X7062" s="91"/>
      <c r="Y7062" s="91"/>
    </row>
    <row r="7063" spans="17:25" x14ac:dyDescent="0.2">
      <c r="Q7063" s="76"/>
      <c r="S7063" s="76"/>
      <c r="T7063" s="76"/>
      <c r="U7063" s="76"/>
      <c r="V7063" s="76"/>
      <c r="X7063" s="91"/>
      <c r="Y7063" s="91"/>
    </row>
    <row r="7064" spans="17:25" x14ac:dyDescent="0.2">
      <c r="Q7064" s="76"/>
      <c r="S7064" s="76"/>
      <c r="T7064" s="76"/>
      <c r="U7064" s="76"/>
      <c r="V7064" s="76"/>
      <c r="X7064" s="91"/>
      <c r="Y7064" s="91"/>
    </row>
    <row r="7065" spans="17:25" x14ac:dyDescent="0.2">
      <c r="Q7065" s="76"/>
      <c r="S7065" s="76"/>
      <c r="T7065" s="76"/>
      <c r="U7065" s="76"/>
      <c r="V7065" s="76"/>
      <c r="X7065" s="91"/>
      <c r="Y7065" s="91"/>
    </row>
    <row r="7066" spans="17:25" x14ac:dyDescent="0.2">
      <c r="Q7066" s="76"/>
      <c r="S7066" s="76"/>
      <c r="T7066" s="76"/>
      <c r="U7066" s="76"/>
      <c r="V7066" s="76"/>
      <c r="X7066" s="91"/>
      <c r="Y7066" s="91"/>
    </row>
    <row r="7067" spans="17:25" x14ac:dyDescent="0.2">
      <c r="Q7067" s="76"/>
      <c r="S7067" s="76"/>
      <c r="T7067" s="76"/>
      <c r="U7067" s="76"/>
      <c r="V7067" s="76"/>
      <c r="X7067" s="91"/>
      <c r="Y7067" s="91"/>
    </row>
    <row r="7068" spans="17:25" x14ac:dyDescent="0.2">
      <c r="Q7068" s="76"/>
      <c r="S7068" s="76"/>
      <c r="T7068" s="76"/>
      <c r="U7068" s="76"/>
      <c r="V7068" s="76"/>
      <c r="X7068" s="91"/>
      <c r="Y7068" s="91"/>
    </row>
    <row r="7069" spans="17:25" x14ac:dyDescent="0.2">
      <c r="Q7069" s="76"/>
      <c r="S7069" s="76"/>
      <c r="T7069" s="76"/>
      <c r="U7069" s="76"/>
      <c r="V7069" s="76"/>
      <c r="X7069" s="91"/>
      <c r="Y7069" s="91"/>
    </row>
    <row r="7070" spans="17:25" x14ac:dyDescent="0.2">
      <c r="Q7070" s="76"/>
      <c r="S7070" s="76"/>
      <c r="T7070" s="76"/>
      <c r="U7070" s="76"/>
      <c r="V7070" s="76"/>
      <c r="X7070" s="91"/>
      <c r="Y7070" s="91"/>
    </row>
    <row r="7071" spans="17:25" x14ac:dyDescent="0.2">
      <c r="Q7071" s="76"/>
      <c r="S7071" s="76"/>
      <c r="T7071" s="76"/>
      <c r="U7071" s="76"/>
      <c r="V7071" s="76"/>
      <c r="X7071" s="91"/>
      <c r="Y7071" s="91"/>
    </row>
    <row r="7072" spans="17:25" x14ac:dyDescent="0.2">
      <c r="Q7072" s="76"/>
      <c r="S7072" s="76"/>
      <c r="T7072" s="76"/>
      <c r="U7072" s="76"/>
      <c r="V7072" s="76"/>
      <c r="X7072" s="91"/>
      <c r="Y7072" s="91"/>
    </row>
    <row r="7073" spans="17:25" x14ac:dyDescent="0.2">
      <c r="Q7073" s="76"/>
      <c r="S7073" s="76"/>
      <c r="T7073" s="76"/>
      <c r="U7073" s="76"/>
      <c r="V7073" s="76"/>
      <c r="X7073" s="91"/>
      <c r="Y7073" s="91"/>
    </row>
    <row r="7074" spans="17:25" x14ac:dyDescent="0.2">
      <c r="Q7074" s="76"/>
      <c r="S7074" s="76"/>
      <c r="T7074" s="76"/>
      <c r="U7074" s="76"/>
      <c r="V7074" s="76"/>
      <c r="X7074" s="91"/>
      <c r="Y7074" s="91"/>
    </row>
    <row r="7075" spans="17:25" x14ac:dyDescent="0.2">
      <c r="Q7075" s="76"/>
      <c r="S7075" s="76"/>
      <c r="T7075" s="76"/>
      <c r="U7075" s="76"/>
      <c r="V7075" s="76"/>
      <c r="X7075" s="91"/>
      <c r="Y7075" s="91"/>
    </row>
    <row r="7076" spans="17:25" x14ac:dyDescent="0.2">
      <c r="Q7076" s="76"/>
      <c r="S7076" s="76"/>
      <c r="T7076" s="76"/>
      <c r="U7076" s="76"/>
      <c r="V7076" s="76"/>
      <c r="X7076" s="91"/>
      <c r="Y7076" s="91"/>
    </row>
    <row r="7077" spans="17:25" x14ac:dyDescent="0.2">
      <c r="Q7077" s="76"/>
      <c r="S7077" s="76"/>
      <c r="T7077" s="76"/>
      <c r="U7077" s="76"/>
      <c r="V7077" s="76"/>
      <c r="X7077" s="91"/>
      <c r="Y7077" s="91"/>
    </row>
    <row r="7078" spans="17:25" x14ac:dyDescent="0.2">
      <c r="Q7078" s="76"/>
      <c r="S7078" s="76"/>
      <c r="T7078" s="76"/>
      <c r="U7078" s="76"/>
      <c r="V7078" s="76"/>
      <c r="X7078" s="91"/>
      <c r="Y7078" s="91"/>
    </row>
    <row r="7079" spans="17:25" x14ac:dyDescent="0.2">
      <c r="Q7079" s="76"/>
      <c r="S7079" s="76"/>
      <c r="T7079" s="76"/>
      <c r="U7079" s="76"/>
      <c r="V7079" s="76"/>
      <c r="X7079" s="91"/>
      <c r="Y7079" s="91"/>
    </row>
    <row r="7080" spans="17:25" x14ac:dyDescent="0.2">
      <c r="Q7080" s="76"/>
      <c r="S7080" s="76"/>
      <c r="T7080" s="76"/>
      <c r="U7080" s="76"/>
      <c r="V7080" s="76"/>
      <c r="X7080" s="91"/>
      <c r="Y7080" s="91"/>
    </row>
    <row r="7081" spans="17:25" x14ac:dyDescent="0.2">
      <c r="Q7081" s="76"/>
      <c r="S7081" s="76"/>
      <c r="T7081" s="76"/>
      <c r="U7081" s="76"/>
      <c r="V7081" s="76"/>
      <c r="X7081" s="91"/>
      <c r="Y7081" s="91"/>
    </row>
    <row r="7082" spans="17:25" x14ac:dyDescent="0.2">
      <c r="Q7082" s="76"/>
      <c r="S7082" s="76"/>
      <c r="T7082" s="76"/>
      <c r="U7082" s="76"/>
      <c r="V7082" s="76"/>
      <c r="X7082" s="91"/>
      <c r="Y7082" s="91"/>
    </row>
    <row r="7083" spans="17:25" x14ac:dyDescent="0.2">
      <c r="Q7083" s="76"/>
      <c r="S7083" s="76"/>
      <c r="T7083" s="76"/>
      <c r="U7083" s="76"/>
      <c r="V7083" s="76"/>
      <c r="X7083" s="91"/>
      <c r="Y7083" s="91"/>
    </row>
    <row r="7084" spans="17:25" x14ac:dyDescent="0.2">
      <c r="Q7084" s="76"/>
      <c r="S7084" s="76"/>
      <c r="T7084" s="76"/>
      <c r="U7084" s="76"/>
      <c r="V7084" s="76"/>
      <c r="X7084" s="91"/>
      <c r="Y7084" s="91"/>
    </row>
    <row r="7085" spans="17:25" x14ac:dyDescent="0.2">
      <c r="Q7085" s="76"/>
      <c r="S7085" s="76"/>
      <c r="T7085" s="76"/>
      <c r="U7085" s="76"/>
      <c r="V7085" s="76"/>
      <c r="X7085" s="91"/>
      <c r="Y7085" s="91"/>
    </row>
    <row r="7086" spans="17:25" x14ac:dyDescent="0.2">
      <c r="Q7086" s="76"/>
      <c r="S7086" s="76"/>
      <c r="T7086" s="76"/>
      <c r="U7086" s="76"/>
      <c r="V7086" s="76"/>
      <c r="X7086" s="91"/>
      <c r="Y7086" s="91"/>
    </row>
    <row r="7087" spans="17:25" x14ac:dyDescent="0.2">
      <c r="Q7087" s="76"/>
      <c r="S7087" s="76"/>
      <c r="T7087" s="76"/>
      <c r="U7087" s="76"/>
      <c r="V7087" s="76"/>
      <c r="X7087" s="91"/>
      <c r="Y7087" s="91"/>
    </row>
    <row r="7088" spans="17:25" x14ac:dyDescent="0.2">
      <c r="Q7088" s="76"/>
      <c r="S7088" s="76"/>
      <c r="T7088" s="76"/>
      <c r="U7088" s="76"/>
      <c r="V7088" s="76"/>
      <c r="X7088" s="91"/>
      <c r="Y7088" s="91"/>
    </row>
    <row r="7089" spans="17:25" x14ac:dyDescent="0.2">
      <c r="Q7089" s="76"/>
      <c r="S7089" s="76"/>
      <c r="T7089" s="76"/>
      <c r="U7089" s="76"/>
      <c r="V7089" s="76"/>
      <c r="X7089" s="91"/>
      <c r="Y7089" s="91"/>
    </row>
    <row r="7090" spans="17:25" x14ac:dyDescent="0.2">
      <c r="Q7090" s="76"/>
      <c r="S7090" s="76"/>
      <c r="T7090" s="76"/>
      <c r="U7090" s="76"/>
      <c r="V7090" s="76"/>
      <c r="X7090" s="91"/>
      <c r="Y7090" s="91"/>
    </row>
    <row r="7091" spans="17:25" x14ac:dyDescent="0.2">
      <c r="Q7091" s="76"/>
      <c r="S7091" s="76"/>
      <c r="T7091" s="76"/>
      <c r="U7091" s="76"/>
      <c r="V7091" s="76"/>
      <c r="X7091" s="91"/>
      <c r="Y7091" s="91"/>
    </row>
    <row r="7092" spans="17:25" x14ac:dyDescent="0.2">
      <c r="Q7092" s="76"/>
      <c r="S7092" s="76"/>
      <c r="T7092" s="76"/>
      <c r="U7092" s="76"/>
      <c r="V7092" s="76"/>
      <c r="X7092" s="91"/>
      <c r="Y7092" s="91"/>
    </row>
    <row r="7093" spans="17:25" x14ac:dyDescent="0.2">
      <c r="Q7093" s="76"/>
      <c r="S7093" s="76"/>
      <c r="T7093" s="76"/>
      <c r="U7093" s="76"/>
      <c r="V7093" s="76"/>
      <c r="X7093" s="91"/>
      <c r="Y7093" s="91"/>
    </row>
    <row r="7094" spans="17:25" x14ac:dyDescent="0.2">
      <c r="Q7094" s="76"/>
      <c r="S7094" s="76"/>
      <c r="T7094" s="76"/>
      <c r="U7094" s="76"/>
      <c r="V7094" s="76"/>
      <c r="X7094" s="91"/>
      <c r="Y7094" s="91"/>
    </row>
    <row r="7095" spans="17:25" x14ac:dyDescent="0.2">
      <c r="Q7095" s="76"/>
      <c r="S7095" s="76"/>
      <c r="T7095" s="76"/>
      <c r="U7095" s="76"/>
      <c r="V7095" s="76"/>
      <c r="X7095" s="91"/>
      <c r="Y7095" s="91"/>
    </row>
    <row r="7096" spans="17:25" x14ac:dyDescent="0.2">
      <c r="Q7096" s="76"/>
      <c r="S7096" s="76"/>
      <c r="T7096" s="76"/>
      <c r="U7096" s="76"/>
      <c r="V7096" s="76"/>
      <c r="X7096" s="91"/>
      <c r="Y7096" s="91"/>
    </row>
    <row r="7097" spans="17:25" x14ac:dyDescent="0.2">
      <c r="Q7097" s="76"/>
      <c r="S7097" s="76"/>
      <c r="T7097" s="76"/>
      <c r="U7097" s="76"/>
      <c r="V7097" s="76"/>
      <c r="X7097" s="91"/>
      <c r="Y7097" s="91"/>
    </row>
    <row r="7098" spans="17:25" x14ac:dyDescent="0.2">
      <c r="Q7098" s="76"/>
      <c r="S7098" s="76"/>
      <c r="T7098" s="76"/>
      <c r="U7098" s="76"/>
      <c r="V7098" s="76"/>
      <c r="X7098" s="91"/>
      <c r="Y7098" s="91"/>
    </row>
    <row r="7099" spans="17:25" x14ac:dyDescent="0.2">
      <c r="Q7099" s="76"/>
      <c r="S7099" s="76"/>
      <c r="T7099" s="76"/>
      <c r="U7099" s="76"/>
      <c r="V7099" s="76"/>
      <c r="X7099" s="91"/>
      <c r="Y7099" s="91"/>
    </row>
    <row r="7100" spans="17:25" x14ac:dyDescent="0.2">
      <c r="Q7100" s="76"/>
      <c r="S7100" s="76"/>
      <c r="T7100" s="76"/>
      <c r="U7100" s="76"/>
      <c r="V7100" s="76"/>
      <c r="X7100" s="91"/>
      <c r="Y7100" s="91"/>
    </row>
    <row r="7101" spans="17:25" x14ac:dyDescent="0.2">
      <c r="Q7101" s="76"/>
      <c r="S7101" s="76"/>
      <c r="T7101" s="76"/>
      <c r="U7101" s="76"/>
      <c r="V7101" s="76"/>
      <c r="X7101" s="91"/>
      <c r="Y7101" s="91"/>
    </row>
    <row r="7102" spans="17:25" x14ac:dyDescent="0.2">
      <c r="Q7102" s="76"/>
      <c r="S7102" s="76"/>
      <c r="T7102" s="76"/>
      <c r="U7102" s="76"/>
      <c r="V7102" s="76"/>
      <c r="X7102" s="91"/>
      <c r="Y7102" s="91"/>
    </row>
    <row r="7103" spans="17:25" x14ac:dyDescent="0.2">
      <c r="Q7103" s="76"/>
      <c r="S7103" s="76"/>
      <c r="T7103" s="76"/>
      <c r="U7103" s="76"/>
      <c r="V7103" s="76"/>
      <c r="X7103" s="91"/>
      <c r="Y7103" s="91"/>
    </row>
    <row r="7104" spans="17:25" x14ac:dyDescent="0.2">
      <c r="Q7104" s="76"/>
      <c r="S7104" s="76"/>
      <c r="T7104" s="76"/>
      <c r="U7104" s="76"/>
      <c r="V7104" s="76"/>
      <c r="X7104" s="91"/>
      <c r="Y7104" s="91"/>
    </row>
    <row r="7105" spans="17:25" x14ac:dyDescent="0.2">
      <c r="Q7105" s="76"/>
      <c r="S7105" s="76"/>
      <c r="T7105" s="76"/>
      <c r="U7105" s="76"/>
      <c r="V7105" s="76"/>
      <c r="X7105" s="91"/>
      <c r="Y7105" s="91"/>
    </row>
    <row r="7106" spans="17:25" x14ac:dyDescent="0.2">
      <c r="Q7106" s="76"/>
      <c r="S7106" s="76"/>
      <c r="T7106" s="76"/>
      <c r="U7106" s="76"/>
      <c r="V7106" s="76"/>
      <c r="X7106" s="91"/>
      <c r="Y7106" s="91"/>
    </row>
    <row r="7107" spans="17:25" x14ac:dyDescent="0.2">
      <c r="Q7107" s="76"/>
      <c r="S7107" s="76"/>
      <c r="T7107" s="76"/>
      <c r="U7107" s="76"/>
      <c r="V7107" s="76"/>
      <c r="X7107" s="91"/>
      <c r="Y7107" s="91"/>
    </row>
    <row r="7108" spans="17:25" x14ac:dyDescent="0.2">
      <c r="Q7108" s="76"/>
      <c r="S7108" s="76"/>
      <c r="T7108" s="76"/>
      <c r="U7108" s="76"/>
      <c r="V7108" s="76"/>
      <c r="X7108" s="91"/>
      <c r="Y7108" s="91"/>
    </row>
    <row r="7109" spans="17:25" x14ac:dyDescent="0.2">
      <c r="Q7109" s="76"/>
      <c r="S7109" s="76"/>
      <c r="T7109" s="76"/>
      <c r="U7109" s="76"/>
      <c r="V7109" s="76"/>
      <c r="X7109" s="91"/>
      <c r="Y7109" s="91"/>
    </row>
    <row r="7110" spans="17:25" x14ac:dyDescent="0.2">
      <c r="Q7110" s="76"/>
      <c r="S7110" s="76"/>
      <c r="T7110" s="76"/>
      <c r="U7110" s="76"/>
      <c r="V7110" s="76"/>
      <c r="X7110" s="91"/>
      <c r="Y7110" s="91"/>
    </row>
    <row r="7111" spans="17:25" x14ac:dyDescent="0.2">
      <c r="Q7111" s="76"/>
      <c r="S7111" s="76"/>
      <c r="T7111" s="76"/>
      <c r="U7111" s="76"/>
      <c r="V7111" s="76"/>
      <c r="X7111" s="91"/>
      <c r="Y7111" s="91"/>
    </row>
    <row r="7112" spans="17:25" x14ac:dyDescent="0.2">
      <c r="Q7112" s="76"/>
      <c r="S7112" s="76"/>
      <c r="T7112" s="76"/>
      <c r="U7112" s="76"/>
      <c r="V7112" s="76"/>
      <c r="X7112" s="91"/>
      <c r="Y7112" s="91"/>
    </row>
    <row r="7113" spans="17:25" x14ac:dyDescent="0.2">
      <c r="Q7113" s="76"/>
      <c r="S7113" s="76"/>
      <c r="T7113" s="76"/>
      <c r="U7113" s="76"/>
      <c r="V7113" s="76"/>
      <c r="X7113" s="91"/>
      <c r="Y7113" s="91"/>
    </row>
    <row r="7114" spans="17:25" x14ac:dyDescent="0.2">
      <c r="Q7114" s="76"/>
      <c r="S7114" s="76"/>
      <c r="T7114" s="76"/>
      <c r="U7114" s="76"/>
      <c r="V7114" s="76"/>
      <c r="X7114" s="91"/>
      <c r="Y7114" s="91"/>
    </row>
    <row r="7115" spans="17:25" x14ac:dyDescent="0.2">
      <c r="Q7115" s="76"/>
      <c r="S7115" s="76"/>
      <c r="T7115" s="76"/>
      <c r="U7115" s="76"/>
      <c r="V7115" s="76"/>
      <c r="X7115" s="91"/>
      <c r="Y7115" s="91"/>
    </row>
    <row r="7116" spans="17:25" x14ac:dyDescent="0.2">
      <c r="Q7116" s="76"/>
      <c r="S7116" s="76"/>
      <c r="T7116" s="76"/>
      <c r="U7116" s="76"/>
      <c r="V7116" s="76"/>
      <c r="X7116" s="91"/>
      <c r="Y7116" s="91"/>
    </row>
    <row r="7117" spans="17:25" x14ac:dyDescent="0.2">
      <c r="Q7117" s="76"/>
      <c r="S7117" s="76"/>
      <c r="T7117" s="76"/>
      <c r="U7117" s="76"/>
      <c r="V7117" s="76"/>
      <c r="X7117" s="91"/>
      <c r="Y7117" s="91"/>
    </row>
    <row r="7118" spans="17:25" x14ac:dyDescent="0.2">
      <c r="Q7118" s="76"/>
      <c r="S7118" s="76"/>
      <c r="T7118" s="76"/>
      <c r="U7118" s="76"/>
      <c r="V7118" s="76"/>
      <c r="X7118" s="91"/>
      <c r="Y7118" s="91"/>
    </row>
    <row r="7119" spans="17:25" x14ac:dyDescent="0.2">
      <c r="Q7119" s="76"/>
      <c r="S7119" s="76"/>
      <c r="T7119" s="76"/>
      <c r="U7119" s="76"/>
      <c r="V7119" s="76"/>
      <c r="X7119" s="91"/>
      <c r="Y7119" s="91"/>
    </row>
    <row r="7120" spans="17:25" x14ac:dyDescent="0.2">
      <c r="Q7120" s="76"/>
      <c r="S7120" s="76"/>
      <c r="T7120" s="76"/>
      <c r="U7120" s="76"/>
      <c r="V7120" s="76"/>
      <c r="X7120" s="91"/>
      <c r="Y7120" s="91"/>
    </row>
    <row r="7121" spans="17:25" x14ac:dyDescent="0.2">
      <c r="Q7121" s="76"/>
      <c r="S7121" s="76"/>
      <c r="T7121" s="76"/>
      <c r="U7121" s="76"/>
      <c r="V7121" s="76"/>
      <c r="X7121" s="91"/>
      <c r="Y7121" s="91"/>
    </row>
    <row r="7122" spans="17:25" x14ac:dyDescent="0.2">
      <c r="Q7122" s="76"/>
      <c r="S7122" s="76"/>
      <c r="T7122" s="76"/>
      <c r="U7122" s="76"/>
      <c r="V7122" s="76"/>
      <c r="X7122" s="91"/>
      <c r="Y7122" s="91"/>
    </row>
    <row r="7123" spans="17:25" x14ac:dyDescent="0.2">
      <c r="Q7123" s="76"/>
      <c r="S7123" s="76"/>
      <c r="T7123" s="76"/>
      <c r="U7123" s="76"/>
      <c r="V7123" s="76"/>
      <c r="X7123" s="91"/>
      <c r="Y7123" s="91"/>
    </row>
    <row r="7124" spans="17:25" x14ac:dyDescent="0.2">
      <c r="Q7124" s="76"/>
      <c r="S7124" s="76"/>
      <c r="T7124" s="76"/>
      <c r="U7124" s="76"/>
      <c r="V7124" s="76"/>
      <c r="X7124" s="91"/>
      <c r="Y7124" s="91"/>
    </row>
    <row r="7125" spans="17:25" x14ac:dyDescent="0.2">
      <c r="Q7125" s="76"/>
      <c r="S7125" s="76"/>
      <c r="T7125" s="76"/>
      <c r="U7125" s="76"/>
      <c r="V7125" s="76"/>
      <c r="X7125" s="91"/>
      <c r="Y7125" s="91"/>
    </row>
    <row r="7126" spans="17:25" x14ac:dyDescent="0.2">
      <c r="Q7126" s="76"/>
      <c r="S7126" s="76"/>
      <c r="T7126" s="76"/>
      <c r="U7126" s="76"/>
      <c r="V7126" s="76"/>
      <c r="X7126" s="91"/>
      <c r="Y7126" s="91"/>
    </row>
    <row r="7127" spans="17:25" x14ac:dyDescent="0.2">
      <c r="Q7127" s="76"/>
      <c r="S7127" s="76"/>
      <c r="T7127" s="76"/>
      <c r="U7127" s="76"/>
      <c r="V7127" s="76"/>
      <c r="X7127" s="91"/>
      <c r="Y7127" s="91"/>
    </row>
    <row r="7128" spans="17:25" x14ac:dyDescent="0.2">
      <c r="Q7128" s="76"/>
      <c r="S7128" s="76"/>
      <c r="T7128" s="76"/>
      <c r="U7128" s="76"/>
      <c r="V7128" s="76"/>
      <c r="X7128" s="91"/>
      <c r="Y7128" s="91"/>
    </row>
    <row r="7129" spans="17:25" x14ac:dyDescent="0.2">
      <c r="Q7129" s="76"/>
      <c r="S7129" s="76"/>
      <c r="T7129" s="76"/>
      <c r="U7129" s="76"/>
      <c r="V7129" s="76"/>
      <c r="X7129" s="91"/>
      <c r="Y7129" s="91"/>
    </row>
    <row r="7130" spans="17:25" x14ac:dyDescent="0.2">
      <c r="Q7130" s="76"/>
      <c r="S7130" s="76"/>
      <c r="T7130" s="76"/>
      <c r="U7130" s="76"/>
      <c r="V7130" s="76"/>
      <c r="X7130" s="91"/>
      <c r="Y7130" s="91"/>
    </row>
    <row r="7131" spans="17:25" x14ac:dyDescent="0.2">
      <c r="Q7131" s="76"/>
      <c r="S7131" s="76"/>
      <c r="T7131" s="76"/>
      <c r="U7131" s="76"/>
      <c r="V7131" s="76"/>
      <c r="X7131" s="91"/>
      <c r="Y7131" s="91"/>
    </row>
    <row r="7132" spans="17:25" x14ac:dyDescent="0.2">
      <c r="Q7132" s="76"/>
      <c r="S7132" s="76"/>
      <c r="T7132" s="76"/>
      <c r="U7132" s="76"/>
      <c r="V7132" s="76"/>
      <c r="X7132" s="91"/>
      <c r="Y7132" s="91"/>
    </row>
    <row r="7133" spans="17:25" x14ac:dyDescent="0.2">
      <c r="Q7133" s="76"/>
      <c r="S7133" s="76"/>
      <c r="T7133" s="76"/>
      <c r="U7133" s="76"/>
      <c r="V7133" s="76"/>
      <c r="X7133" s="91"/>
      <c r="Y7133" s="91"/>
    </row>
    <row r="7134" spans="17:25" x14ac:dyDescent="0.2">
      <c r="Q7134" s="76"/>
      <c r="S7134" s="76"/>
      <c r="T7134" s="76"/>
      <c r="U7134" s="76"/>
      <c r="V7134" s="76"/>
      <c r="X7134" s="91"/>
      <c r="Y7134" s="91"/>
    </row>
    <row r="7135" spans="17:25" x14ac:dyDescent="0.2">
      <c r="Q7135" s="76"/>
      <c r="S7135" s="76"/>
      <c r="T7135" s="76"/>
      <c r="U7135" s="76"/>
      <c r="V7135" s="76"/>
      <c r="X7135" s="91"/>
      <c r="Y7135" s="91"/>
    </row>
    <row r="7136" spans="17:25" x14ac:dyDescent="0.2">
      <c r="Q7136" s="76"/>
      <c r="S7136" s="76"/>
      <c r="T7136" s="76"/>
      <c r="U7136" s="76"/>
      <c r="V7136" s="76"/>
      <c r="X7136" s="91"/>
      <c r="Y7136" s="91"/>
    </row>
    <row r="7137" spans="17:25" x14ac:dyDescent="0.2">
      <c r="Q7137" s="76"/>
      <c r="S7137" s="76"/>
      <c r="T7137" s="76"/>
      <c r="U7137" s="76"/>
      <c r="V7137" s="76"/>
      <c r="X7137" s="91"/>
      <c r="Y7137" s="91"/>
    </row>
    <row r="7138" spans="17:25" x14ac:dyDescent="0.2">
      <c r="Q7138" s="76"/>
      <c r="S7138" s="76"/>
      <c r="T7138" s="76"/>
      <c r="U7138" s="76"/>
      <c r="V7138" s="76"/>
      <c r="X7138" s="91"/>
      <c r="Y7138" s="91"/>
    </row>
    <row r="7139" spans="17:25" x14ac:dyDescent="0.2">
      <c r="Q7139" s="76"/>
      <c r="S7139" s="76"/>
      <c r="T7139" s="76"/>
      <c r="U7139" s="76"/>
      <c r="V7139" s="76"/>
      <c r="X7139" s="91"/>
      <c r="Y7139" s="91"/>
    </row>
    <row r="7140" spans="17:25" x14ac:dyDescent="0.2">
      <c r="Q7140" s="76"/>
      <c r="S7140" s="76"/>
      <c r="T7140" s="76"/>
      <c r="U7140" s="76"/>
      <c r="V7140" s="76"/>
      <c r="X7140" s="91"/>
      <c r="Y7140" s="91"/>
    </row>
    <row r="7141" spans="17:25" x14ac:dyDescent="0.2">
      <c r="Q7141" s="76"/>
      <c r="S7141" s="76"/>
      <c r="T7141" s="76"/>
      <c r="U7141" s="76"/>
      <c r="V7141" s="76"/>
      <c r="X7141" s="91"/>
      <c r="Y7141" s="91"/>
    </row>
    <row r="7142" spans="17:25" x14ac:dyDescent="0.2">
      <c r="Q7142" s="76"/>
      <c r="S7142" s="76"/>
      <c r="T7142" s="76"/>
      <c r="U7142" s="76"/>
      <c r="V7142" s="76"/>
      <c r="X7142" s="91"/>
      <c r="Y7142" s="91"/>
    </row>
    <row r="7143" spans="17:25" x14ac:dyDescent="0.2">
      <c r="Q7143" s="76"/>
      <c r="S7143" s="76"/>
      <c r="T7143" s="76"/>
      <c r="U7143" s="76"/>
      <c r="V7143" s="76"/>
      <c r="X7143" s="91"/>
      <c r="Y7143" s="91"/>
    </row>
    <row r="7144" spans="17:25" x14ac:dyDescent="0.2">
      <c r="Q7144" s="76"/>
      <c r="S7144" s="76"/>
      <c r="T7144" s="76"/>
      <c r="U7144" s="76"/>
      <c r="V7144" s="76"/>
      <c r="X7144" s="91"/>
      <c r="Y7144" s="91"/>
    </row>
    <row r="7145" spans="17:25" x14ac:dyDescent="0.2">
      <c r="Q7145" s="76"/>
      <c r="S7145" s="76"/>
      <c r="T7145" s="76"/>
      <c r="U7145" s="76"/>
      <c r="V7145" s="76"/>
      <c r="X7145" s="91"/>
      <c r="Y7145" s="91"/>
    </row>
    <row r="7146" spans="17:25" x14ac:dyDescent="0.2">
      <c r="Q7146" s="76"/>
      <c r="S7146" s="76"/>
      <c r="T7146" s="76"/>
      <c r="U7146" s="76"/>
      <c r="V7146" s="76"/>
      <c r="X7146" s="91"/>
      <c r="Y7146" s="91"/>
    </row>
    <row r="7147" spans="17:25" x14ac:dyDescent="0.2">
      <c r="Q7147" s="76"/>
      <c r="S7147" s="76"/>
      <c r="T7147" s="76"/>
      <c r="U7147" s="76"/>
      <c r="V7147" s="76"/>
      <c r="X7147" s="91"/>
      <c r="Y7147" s="91"/>
    </row>
    <row r="7148" spans="17:25" x14ac:dyDescent="0.2">
      <c r="Q7148" s="76"/>
      <c r="S7148" s="76"/>
      <c r="T7148" s="76"/>
      <c r="U7148" s="76"/>
      <c r="V7148" s="76"/>
      <c r="X7148" s="91"/>
      <c r="Y7148" s="91"/>
    </row>
    <row r="7149" spans="17:25" x14ac:dyDescent="0.2">
      <c r="Q7149" s="76"/>
      <c r="S7149" s="76"/>
      <c r="T7149" s="76"/>
      <c r="U7149" s="76"/>
      <c r="V7149" s="76"/>
      <c r="X7149" s="91"/>
      <c r="Y7149" s="91"/>
    </row>
    <row r="7150" spans="17:25" x14ac:dyDescent="0.2">
      <c r="Q7150" s="76"/>
      <c r="S7150" s="76"/>
      <c r="T7150" s="76"/>
      <c r="U7150" s="76"/>
      <c r="V7150" s="76"/>
      <c r="X7150" s="91"/>
      <c r="Y7150" s="91"/>
    </row>
    <row r="7151" spans="17:25" x14ac:dyDescent="0.2">
      <c r="Q7151" s="76"/>
      <c r="S7151" s="76"/>
      <c r="T7151" s="76"/>
      <c r="U7151" s="76"/>
      <c r="V7151" s="76"/>
      <c r="X7151" s="91"/>
      <c r="Y7151" s="91"/>
    </row>
    <row r="7152" spans="17:25" x14ac:dyDescent="0.2">
      <c r="Q7152" s="76"/>
      <c r="S7152" s="76"/>
      <c r="T7152" s="76"/>
      <c r="U7152" s="76"/>
      <c r="V7152" s="76"/>
      <c r="X7152" s="91"/>
      <c r="Y7152" s="91"/>
    </row>
    <row r="7153" spans="17:25" x14ac:dyDescent="0.2">
      <c r="Q7153" s="76"/>
      <c r="S7153" s="76"/>
      <c r="T7153" s="76"/>
      <c r="U7153" s="76"/>
      <c r="V7153" s="76"/>
      <c r="X7153" s="91"/>
      <c r="Y7153" s="91"/>
    </row>
    <row r="7154" spans="17:25" x14ac:dyDescent="0.2">
      <c r="Q7154" s="76"/>
      <c r="S7154" s="76"/>
      <c r="T7154" s="76"/>
      <c r="U7154" s="76"/>
      <c r="V7154" s="76"/>
      <c r="X7154" s="91"/>
      <c r="Y7154" s="91"/>
    </row>
    <row r="7155" spans="17:25" x14ac:dyDescent="0.2">
      <c r="Q7155" s="76"/>
      <c r="S7155" s="76"/>
      <c r="T7155" s="76"/>
      <c r="U7155" s="76"/>
      <c r="V7155" s="76"/>
      <c r="X7155" s="91"/>
      <c r="Y7155" s="91"/>
    </row>
    <row r="7156" spans="17:25" x14ac:dyDescent="0.2">
      <c r="Q7156" s="76"/>
      <c r="S7156" s="76"/>
      <c r="T7156" s="76"/>
      <c r="U7156" s="76"/>
      <c r="V7156" s="76"/>
      <c r="X7156" s="91"/>
      <c r="Y7156" s="91"/>
    </row>
    <row r="7157" spans="17:25" x14ac:dyDescent="0.2">
      <c r="Q7157" s="76"/>
      <c r="S7157" s="76"/>
      <c r="T7157" s="76"/>
      <c r="U7157" s="76"/>
      <c r="V7157" s="76"/>
      <c r="X7157" s="91"/>
      <c r="Y7157" s="91"/>
    </row>
    <row r="7158" spans="17:25" x14ac:dyDescent="0.2">
      <c r="Q7158" s="76"/>
      <c r="S7158" s="76"/>
      <c r="T7158" s="76"/>
      <c r="U7158" s="76"/>
      <c r="V7158" s="76"/>
      <c r="X7158" s="91"/>
      <c r="Y7158" s="91"/>
    </row>
    <row r="7159" spans="17:25" x14ac:dyDescent="0.2">
      <c r="Q7159" s="76"/>
      <c r="S7159" s="76"/>
      <c r="T7159" s="76"/>
      <c r="U7159" s="76"/>
      <c r="V7159" s="76"/>
      <c r="X7159" s="91"/>
      <c r="Y7159" s="91"/>
    </row>
    <row r="7160" spans="17:25" x14ac:dyDescent="0.2">
      <c r="Q7160" s="76"/>
      <c r="S7160" s="76"/>
      <c r="T7160" s="76"/>
      <c r="U7160" s="76"/>
      <c r="V7160" s="76"/>
      <c r="X7160" s="91"/>
      <c r="Y7160" s="91"/>
    </row>
    <row r="7161" spans="17:25" x14ac:dyDescent="0.2">
      <c r="Q7161" s="76"/>
      <c r="S7161" s="76"/>
      <c r="T7161" s="76"/>
      <c r="U7161" s="76"/>
      <c r="V7161" s="76"/>
      <c r="X7161" s="91"/>
      <c r="Y7161" s="91"/>
    </row>
    <row r="7162" spans="17:25" x14ac:dyDescent="0.2">
      <c r="Q7162" s="76"/>
      <c r="S7162" s="76"/>
      <c r="T7162" s="76"/>
      <c r="U7162" s="76"/>
      <c r="V7162" s="76"/>
      <c r="X7162" s="91"/>
      <c r="Y7162" s="91"/>
    </row>
    <row r="7163" spans="17:25" x14ac:dyDescent="0.2">
      <c r="Q7163" s="76"/>
      <c r="S7163" s="76"/>
      <c r="T7163" s="76"/>
      <c r="U7163" s="76"/>
      <c r="V7163" s="76"/>
      <c r="X7163" s="91"/>
      <c r="Y7163" s="91"/>
    </row>
    <row r="7164" spans="17:25" x14ac:dyDescent="0.2">
      <c r="Q7164" s="76"/>
      <c r="S7164" s="76"/>
      <c r="T7164" s="76"/>
      <c r="U7164" s="76"/>
      <c r="V7164" s="76"/>
      <c r="X7164" s="91"/>
      <c r="Y7164" s="91"/>
    </row>
    <row r="7165" spans="17:25" x14ac:dyDescent="0.2">
      <c r="Q7165" s="76"/>
      <c r="S7165" s="76"/>
      <c r="T7165" s="76"/>
      <c r="U7165" s="76"/>
      <c r="V7165" s="76"/>
      <c r="X7165" s="91"/>
      <c r="Y7165" s="91"/>
    </row>
    <row r="7166" spans="17:25" x14ac:dyDescent="0.2">
      <c r="Q7166" s="76"/>
      <c r="S7166" s="76"/>
      <c r="T7166" s="76"/>
      <c r="U7166" s="76"/>
      <c r="V7166" s="76"/>
      <c r="X7166" s="91"/>
      <c r="Y7166" s="91"/>
    </row>
    <row r="7167" spans="17:25" x14ac:dyDescent="0.2">
      <c r="Q7167" s="76"/>
      <c r="S7167" s="76"/>
      <c r="T7167" s="76"/>
      <c r="U7167" s="76"/>
      <c r="V7167" s="76"/>
      <c r="X7167" s="91"/>
      <c r="Y7167" s="91"/>
    </row>
    <row r="7168" spans="17:25" x14ac:dyDescent="0.2">
      <c r="Q7168" s="76"/>
      <c r="S7168" s="76"/>
      <c r="T7168" s="76"/>
      <c r="U7168" s="76"/>
      <c r="V7168" s="76"/>
      <c r="X7168" s="91"/>
      <c r="Y7168" s="91"/>
    </row>
    <row r="7169" spans="17:25" x14ac:dyDescent="0.2">
      <c r="Q7169" s="76"/>
      <c r="S7169" s="76"/>
      <c r="T7169" s="76"/>
      <c r="U7169" s="76"/>
      <c r="V7169" s="76"/>
      <c r="X7169" s="91"/>
      <c r="Y7169" s="91"/>
    </row>
    <row r="7170" spans="17:25" x14ac:dyDescent="0.2">
      <c r="Q7170" s="76"/>
      <c r="S7170" s="76"/>
      <c r="T7170" s="76"/>
      <c r="U7170" s="76"/>
      <c r="V7170" s="76"/>
      <c r="X7170" s="91"/>
      <c r="Y7170" s="91"/>
    </row>
    <row r="7171" spans="17:25" x14ac:dyDescent="0.2">
      <c r="Q7171" s="76"/>
      <c r="S7171" s="76"/>
      <c r="T7171" s="76"/>
      <c r="U7171" s="76"/>
      <c r="V7171" s="76"/>
      <c r="X7171" s="91"/>
      <c r="Y7171" s="91"/>
    </row>
    <row r="7172" spans="17:25" x14ac:dyDescent="0.2">
      <c r="Q7172" s="76"/>
      <c r="S7172" s="76"/>
      <c r="T7172" s="76"/>
      <c r="U7172" s="76"/>
      <c r="V7172" s="76"/>
      <c r="X7172" s="91"/>
      <c r="Y7172" s="91"/>
    </row>
    <row r="7173" spans="17:25" x14ac:dyDescent="0.2">
      <c r="Q7173" s="76"/>
      <c r="S7173" s="76"/>
      <c r="T7173" s="76"/>
      <c r="U7173" s="76"/>
      <c r="V7173" s="76"/>
      <c r="X7173" s="91"/>
      <c r="Y7173" s="91"/>
    </row>
    <row r="7174" spans="17:25" x14ac:dyDescent="0.2">
      <c r="Q7174" s="76"/>
      <c r="S7174" s="76"/>
      <c r="T7174" s="76"/>
      <c r="U7174" s="76"/>
      <c r="V7174" s="76"/>
      <c r="X7174" s="91"/>
      <c r="Y7174" s="91"/>
    </row>
    <row r="7175" spans="17:25" x14ac:dyDescent="0.2">
      <c r="Q7175" s="76"/>
      <c r="S7175" s="76"/>
      <c r="T7175" s="76"/>
      <c r="U7175" s="76"/>
      <c r="V7175" s="76"/>
      <c r="X7175" s="91"/>
      <c r="Y7175" s="91"/>
    </row>
    <row r="7176" spans="17:25" x14ac:dyDescent="0.2">
      <c r="Q7176" s="76"/>
      <c r="S7176" s="76"/>
      <c r="T7176" s="76"/>
      <c r="U7176" s="76"/>
      <c r="V7176" s="76"/>
      <c r="X7176" s="91"/>
      <c r="Y7176" s="91"/>
    </row>
    <row r="7177" spans="17:25" x14ac:dyDescent="0.2">
      <c r="Q7177" s="76"/>
      <c r="S7177" s="76"/>
      <c r="T7177" s="76"/>
      <c r="U7177" s="76"/>
      <c r="V7177" s="76"/>
      <c r="X7177" s="91"/>
      <c r="Y7177" s="91"/>
    </row>
    <row r="7178" spans="17:25" x14ac:dyDescent="0.2">
      <c r="Q7178" s="76"/>
      <c r="S7178" s="76"/>
      <c r="T7178" s="76"/>
      <c r="U7178" s="76"/>
      <c r="V7178" s="76"/>
      <c r="X7178" s="91"/>
      <c r="Y7178" s="91"/>
    </row>
    <row r="7179" spans="17:25" x14ac:dyDescent="0.2">
      <c r="Q7179" s="76"/>
      <c r="S7179" s="76"/>
      <c r="T7179" s="76"/>
      <c r="U7179" s="76"/>
      <c r="V7179" s="76"/>
      <c r="X7179" s="91"/>
      <c r="Y7179" s="91"/>
    </row>
    <row r="7180" spans="17:25" x14ac:dyDescent="0.2">
      <c r="Q7180" s="76"/>
      <c r="S7180" s="76"/>
      <c r="T7180" s="76"/>
      <c r="U7180" s="76"/>
      <c r="V7180" s="76"/>
      <c r="X7180" s="91"/>
      <c r="Y7180" s="91"/>
    </row>
    <row r="7181" spans="17:25" x14ac:dyDescent="0.2">
      <c r="Q7181" s="76"/>
      <c r="S7181" s="76"/>
      <c r="T7181" s="76"/>
      <c r="U7181" s="76"/>
      <c r="V7181" s="76"/>
      <c r="X7181" s="91"/>
      <c r="Y7181" s="91"/>
    </row>
    <row r="7182" spans="17:25" x14ac:dyDescent="0.2">
      <c r="Q7182" s="76"/>
      <c r="S7182" s="76"/>
      <c r="T7182" s="76"/>
      <c r="U7182" s="76"/>
      <c r="V7182" s="76"/>
      <c r="X7182" s="91"/>
      <c r="Y7182" s="91"/>
    </row>
    <row r="7183" spans="17:25" x14ac:dyDescent="0.2">
      <c r="Q7183" s="76"/>
      <c r="S7183" s="76"/>
      <c r="T7183" s="76"/>
      <c r="U7183" s="76"/>
      <c r="V7183" s="76"/>
      <c r="X7183" s="91"/>
      <c r="Y7183" s="91"/>
    </row>
    <row r="7184" spans="17:25" x14ac:dyDescent="0.2">
      <c r="Q7184" s="76"/>
      <c r="S7184" s="76"/>
      <c r="T7184" s="76"/>
      <c r="U7184" s="76"/>
      <c r="V7184" s="76"/>
      <c r="X7184" s="91"/>
      <c r="Y7184" s="91"/>
    </row>
    <row r="7185" spans="17:25" x14ac:dyDescent="0.2">
      <c r="Q7185" s="76"/>
      <c r="S7185" s="76"/>
      <c r="T7185" s="76"/>
      <c r="U7185" s="76"/>
      <c r="V7185" s="76"/>
      <c r="X7185" s="91"/>
      <c r="Y7185" s="91"/>
    </row>
    <row r="7186" spans="17:25" x14ac:dyDescent="0.2">
      <c r="Q7186" s="76"/>
      <c r="S7186" s="76"/>
      <c r="T7186" s="76"/>
      <c r="U7186" s="76"/>
      <c r="V7186" s="76"/>
      <c r="X7186" s="91"/>
      <c r="Y7186" s="91"/>
    </row>
    <row r="7187" spans="17:25" x14ac:dyDescent="0.2">
      <c r="Q7187" s="76"/>
      <c r="S7187" s="76"/>
      <c r="T7187" s="76"/>
      <c r="U7187" s="76"/>
      <c r="V7187" s="76"/>
      <c r="X7187" s="91"/>
      <c r="Y7187" s="91"/>
    </row>
    <row r="7188" spans="17:25" x14ac:dyDescent="0.2">
      <c r="Q7188" s="76"/>
      <c r="S7188" s="76"/>
      <c r="T7188" s="76"/>
      <c r="U7188" s="76"/>
      <c r="V7188" s="76"/>
      <c r="X7188" s="91"/>
      <c r="Y7188" s="91"/>
    </row>
    <row r="7189" spans="17:25" x14ac:dyDescent="0.2">
      <c r="Q7189" s="76"/>
      <c r="S7189" s="76"/>
      <c r="T7189" s="76"/>
      <c r="U7189" s="76"/>
      <c r="V7189" s="76"/>
      <c r="X7189" s="91"/>
      <c r="Y7189" s="91"/>
    </row>
    <row r="7190" spans="17:25" x14ac:dyDescent="0.2">
      <c r="Q7190" s="76"/>
      <c r="S7190" s="76"/>
      <c r="T7190" s="76"/>
      <c r="U7190" s="76"/>
      <c r="V7190" s="76"/>
      <c r="X7190" s="91"/>
      <c r="Y7190" s="91"/>
    </row>
    <row r="7191" spans="17:25" x14ac:dyDescent="0.2">
      <c r="Q7191" s="76"/>
      <c r="S7191" s="76"/>
      <c r="T7191" s="76"/>
      <c r="U7191" s="76"/>
      <c r="V7191" s="76"/>
      <c r="X7191" s="91"/>
      <c r="Y7191" s="91"/>
    </row>
    <row r="7192" spans="17:25" x14ac:dyDescent="0.2">
      <c r="Q7192" s="76"/>
      <c r="S7192" s="76"/>
      <c r="T7192" s="76"/>
      <c r="U7192" s="76"/>
      <c r="V7192" s="76"/>
      <c r="X7192" s="91"/>
      <c r="Y7192" s="91"/>
    </row>
    <row r="7193" spans="17:25" x14ac:dyDescent="0.2">
      <c r="Q7193" s="76"/>
      <c r="S7193" s="76"/>
      <c r="T7193" s="76"/>
      <c r="U7193" s="76"/>
      <c r="V7193" s="76"/>
      <c r="X7193" s="91"/>
      <c r="Y7193" s="91"/>
    </row>
    <row r="7194" spans="17:25" x14ac:dyDescent="0.2">
      <c r="Q7194" s="76"/>
      <c r="S7194" s="76"/>
      <c r="T7194" s="76"/>
      <c r="U7194" s="76"/>
      <c r="V7194" s="76"/>
      <c r="X7194" s="91"/>
      <c r="Y7194" s="91"/>
    </row>
    <row r="7195" spans="17:25" x14ac:dyDescent="0.2">
      <c r="Q7195" s="76"/>
      <c r="S7195" s="76"/>
      <c r="T7195" s="76"/>
      <c r="U7195" s="76"/>
      <c r="V7195" s="76"/>
      <c r="X7195" s="91"/>
      <c r="Y7195" s="91"/>
    </row>
    <row r="7196" spans="17:25" x14ac:dyDescent="0.2">
      <c r="Q7196" s="76"/>
      <c r="S7196" s="76"/>
      <c r="T7196" s="76"/>
      <c r="U7196" s="76"/>
      <c r="V7196" s="76"/>
      <c r="X7196" s="91"/>
      <c r="Y7196" s="91"/>
    </row>
    <row r="7197" spans="17:25" x14ac:dyDescent="0.2">
      <c r="Q7197" s="76"/>
      <c r="S7197" s="76"/>
      <c r="T7197" s="76"/>
      <c r="U7197" s="76"/>
      <c r="V7197" s="76"/>
      <c r="X7197" s="91"/>
      <c r="Y7197" s="91"/>
    </row>
    <row r="7198" spans="17:25" x14ac:dyDescent="0.2">
      <c r="Q7198" s="76"/>
      <c r="S7198" s="76"/>
      <c r="T7198" s="76"/>
      <c r="U7198" s="76"/>
      <c r="V7198" s="76"/>
      <c r="X7198" s="91"/>
      <c r="Y7198" s="91"/>
    </row>
    <row r="7199" spans="17:25" x14ac:dyDescent="0.2">
      <c r="Q7199" s="76"/>
      <c r="S7199" s="76"/>
      <c r="T7199" s="76"/>
      <c r="U7199" s="76"/>
      <c r="V7199" s="76"/>
      <c r="X7199" s="91"/>
      <c r="Y7199" s="91"/>
    </row>
    <row r="7200" spans="17:25" x14ac:dyDescent="0.2">
      <c r="Q7200" s="76"/>
      <c r="S7200" s="76"/>
      <c r="T7200" s="76"/>
      <c r="U7200" s="76"/>
      <c r="V7200" s="76"/>
      <c r="X7200" s="91"/>
      <c r="Y7200" s="91"/>
    </row>
    <row r="7201" spans="17:25" x14ac:dyDescent="0.2">
      <c r="Q7201" s="76"/>
      <c r="S7201" s="76"/>
      <c r="T7201" s="76"/>
      <c r="U7201" s="76"/>
      <c r="V7201" s="76"/>
      <c r="X7201" s="91"/>
      <c r="Y7201" s="91"/>
    </row>
    <row r="7202" spans="17:25" x14ac:dyDescent="0.2">
      <c r="Q7202" s="76"/>
      <c r="S7202" s="76"/>
      <c r="T7202" s="76"/>
      <c r="U7202" s="76"/>
      <c r="V7202" s="76"/>
      <c r="X7202" s="91"/>
      <c r="Y7202" s="91"/>
    </row>
    <row r="7203" spans="17:25" x14ac:dyDescent="0.2">
      <c r="Q7203" s="76"/>
      <c r="S7203" s="76"/>
      <c r="T7203" s="76"/>
      <c r="U7203" s="76"/>
      <c r="V7203" s="76"/>
      <c r="X7203" s="91"/>
      <c r="Y7203" s="91"/>
    </row>
    <row r="7204" spans="17:25" x14ac:dyDescent="0.2">
      <c r="Q7204" s="76"/>
      <c r="S7204" s="76"/>
      <c r="T7204" s="76"/>
      <c r="U7204" s="76"/>
      <c r="V7204" s="76"/>
      <c r="X7204" s="91"/>
      <c r="Y7204" s="91"/>
    </row>
    <row r="7205" spans="17:25" x14ac:dyDescent="0.2">
      <c r="Q7205" s="76"/>
      <c r="S7205" s="76"/>
      <c r="T7205" s="76"/>
      <c r="U7205" s="76"/>
      <c r="V7205" s="76"/>
      <c r="X7205" s="91"/>
      <c r="Y7205" s="91"/>
    </row>
    <row r="7206" spans="17:25" x14ac:dyDescent="0.2">
      <c r="Q7206" s="76"/>
      <c r="S7206" s="76"/>
      <c r="T7206" s="76"/>
      <c r="U7206" s="76"/>
      <c r="V7206" s="76"/>
      <c r="X7206" s="91"/>
      <c r="Y7206" s="91"/>
    </row>
    <row r="7207" spans="17:25" x14ac:dyDescent="0.2">
      <c r="Q7207" s="76"/>
      <c r="S7207" s="76"/>
      <c r="T7207" s="76"/>
      <c r="U7207" s="76"/>
      <c r="V7207" s="76"/>
      <c r="X7207" s="91"/>
      <c r="Y7207" s="91"/>
    </row>
    <row r="7208" spans="17:25" x14ac:dyDescent="0.2">
      <c r="Q7208" s="76"/>
      <c r="S7208" s="76"/>
      <c r="T7208" s="76"/>
      <c r="U7208" s="76"/>
      <c r="V7208" s="76"/>
      <c r="X7208" s="91"/>
      <c r="Y7208" s="91"/>
    </row>
    <row r="7209" spans="17:25" x14ac:dyDescent="0.2">
      <c r="Q7209" s="76"/>
      <c r="S7209" s="76"/>
      <c r="T7209" s="76"/>
      <c r="U7209" s="76"/>
      <c r="V7209" s="76"/>
      <c r="X7209" s="91"/>
      <c r="Y7209" s="91"/>
    </row>
    <row r="7210" spans="17:25" x14ac:dyDescent="0.2">
      <c r="Q7210" s="76"/>
      <c r="S7210" s="76"/>
      <c r="T7210" s="76"/>
      <c r="U7210" s="76"/>
      <c r="V7210" s="76"/>
      <c r="X7210" s="91"/>
      <c r="Y7210" s="91"/>
    </row>
    <row r="7211" spans="17:25" x14ac:dyDescent="0.2">
      <c r="Q7211" s="76"/>
      <c r="S7211" s="76"/>
      <c r="T7211" s="76"/>
      <c r="U7211" s="76"/>
      <c r="V7211" s="76"/>
      <c r="X7211" s="91"/>
      <c r="Y7211" s="91"/>
    </row>
    <row r="7212" spans="17:25" x14ac:dyDescent="0.2">
      <c r="Q7212" s="76"/>
      <c r="S7212" s="76"/>
      <c r="T7212" s="76"/>
      <c r="U7212" s="76"/>
      <c r="V7212" s="76"/>
      <c r="X7212" s="91"/>
      <c r="Y7212" s="91"/>
    </row>
    <row r="7213" spans="17:25" x14ac:dyDescent="0.2">
      <c r="Q7213" s="76"/>
      <c r="S7213" s="76"/>
      <c r="T7213" s="76"/>
      <c r="U7213" s="76"/>
      <c r="V7213" s="76"/>
      <c r="X7213" s="91"/>
      <c r="Y7213" s="91"/>
    </row>
    <row r="7214" spans="17:25" x14ac:dyDescent="0.2">
      <c r="Q7214" s="76"/>
      <c r="S7214" s="76"/>
      <c r="T7214" s="76"/>
      <c r="U7214" s="76"/>
      <c r="V7214" s="76"/>
      <c r="X7214" s="91"/>
      <c r="Y7214" s="91"/>
    </row>
    <row r="7215" spans="17:25" x14ac:dyDescent="0.2">
      <c r="Q7215" s="76"/>
      <c r="S7215" s="76"/>
      <c r="T7215" s="76"/>
      <c r="U7215" s="76"/>
      <c r="V7215" s="76"/>
      <c r="X7215" s="91"/>
      <c r="Y7215" s="91"/>
    </row>
    <row r="7216" spans="17:25" x14ac:dyDescent="0.2">
      <c r="Q7216" s="76"/>
      <c r="S7216" s="76"/>
      <c r="T7216" s="76"/>
      <c r="U7216" s="76"/>
      <c r="V7216" s="76"/>
      <c r="X7216" s="91"/>
      <c r="Y7216" s="91"/>
    </row>
    <row r="7217" spans="17:25" x14ac:dyDescent="0.2">
      <c r="Q7217" s="76"/>
      <c r="S7217" s="76"/>
      <c r="T7217" s="76"/>
      <c r="U7217" s="76"/>
      <c r="V7217" s="76"/>
      <c r="X7217" s="91"/>
      <c r="Y7217" s="91"/>
    </row>
    <row r="7218" spans="17:25" x14ac:dyDescent="0.2">
      <c r="Q7218" s="76"/>
      <c r="S7218" s="76"/>
      <c r="T7218" s="76"/>
      <c r="U7218" s="76"/>
      <c r="V7218" s="76"/>
      <c r="X7218" s="91"/>
      <c r="Y7218" s="91"/>
    </row>
    <row r="7219" spans="17:25" x14ac:dyDescent="0.2">
      <c r="Q7219" s="76"/>
      <c r="S7219" s="76"/>
      <c r="T7219" s="76"/>
      <c r="U7219" s="76"/>
      <c r="V7219" s="76"/>
      <c r="X7219" s="91"/>
      <c r="Y7219" s="91"/>
    </row>
    <row r="7220" spans="17:25" x14ac:dyDescent="0.2">
      <c r="Q7220" s="76"/>
      <c r="S7220" s="76"/>
      <c r="T7220" s="76"/>
      <c r="U7220" s="76"/>
      <c r="V7220" s="76"/>
      <c r="X7220" s="91"/>
      <c r="Y7220" s="91"/>
    </row>
    <row r="7221" spans="17:25" x14ac:dyDescent="0.2">
      <c r="Q7221" s="76"/>
      <c r="S7221" s="76"/>
      <c r="T7221" s="76"/>
      <c r="U7221" s="76"/>
      <c r="V7221" s="76"/>
      <c r="X7221" s="91"/>
      <c r="Y7221" s="91"/>
    </row>
    <row r="7222" spans="17:25" x14ac:dyDescent="0.2">
      <c r="Q7222" s="76"/>
      <c r="S7222" s="76"/>
      <c r="T7222" s="76"/>
      <c r="U7222" s="76"/>
      <c r="V7222" s="76"/>
      <c r="X7222" s="91"/>
      <c r="Y7222" s="91"/>
    </row>
    <row r="7223" spans="17:25" x14ac:dyDescent="0.2">
      <c r="Q7223" s="76"/>
      <c r="S7223" s="76"/>
      <c r="T7223" s="76"/>
      <c r="U7223" s="76"/>
      <c r="V7223" s="76"/>
      <c r="X7223" s="91"/>
      <c r="Y7223" s="91"/>
    </row>
    <row r="7224" spans="17:25" x14ac:dyDescent="0.2">
      <c r="Q7224" s="76"/>
      <c r="S7224" s="76"/>
      <c r="T7224" s="76"/>
      <c r="U7224" s="76"/>
      <c r="V7224" s="76"/>
      <c r="X7224" s="91"/>
      <c r="Y7224" s="91"/>
    </row>
    <row r="7225" spans="17:25" x14ac:dyDescent="0.2">
      <c r="Q7225" s="76"/>
      <c r="S7225" s="76"/>
      <c r="T7225" s="76"/>
      <c r="U7225" s="76"/>
      <c r="V7225" s="76"/>
      <c r="X7225" s="91"/>
      <c r="Y7225" s="91"/>
    </row>
    <row r="7226" spans="17:25" x14ac:dyDescent="0.2">
      <c r="Q7226" s="76"/>
      <c r="S7226" s="76"/>
      <c r="T7226" s="76"/>
      <c r="U7226" s="76"/>
      <c r="V7226" s="76"/>
      <c r="X7226" s="91"/>
      <c r="Y7226" s="91"/>
    </row>
    <row r="7227" spans="17:25" x14ac:dyDescent="0.2">
      <c r="Q7227" s="76"/>
      <c r="S7227" s="76"/>
      <c r="T7227" s="76"/>
      <c r="U7227" s="76"/>
      <c r="V7227" s="76"/>
      <c r="X7227" s="91"/>
      <c r="Y7227" s="91"/>
    </row>
    <row r="7228" spans="17:25" x14ac:dyDescent="0.2">
      <c r="Q7228" s="76"/>
      <c r="S7228" s="76"/>
      <c r="T7228" s="76"/>
      <c r="U7228" s="76"/>
      <c r="V7228" s="76"/>
      <c r="X7228" s="91"/>
      <c r="Y7228" s="91"/>
    </row>
    <row r="7229" spans="17:25" x14ac:dyDescent="0.2">
      <c r="Q7229" s="76"/>
      <c r="S7229" s="76"/>
      <c r="T7229" s="76"/>
      <c r="U7229" s="76"/>
      <c r="V7229" s="76"/>
      <c r="X7229" s="91"/>
      <c r="Y7229" s="91"/>
    </row>
    <row r="7230" spans="17:25" x14ac:dyDescent="0.2">
      <c r="Q7230" s="76"/>
      <c r="S7230" s="76"/>
      <c r="T7230" s="76"/>
      <c r="U7230" s="76"/>
      <c r="V7230" s="76"/>
      <c r="X7230" s="91"/>
      <c r="Y7230" s="91"/>
    </row>
    <row r="7231" spans="17:25" x14ac:dyDescent="0.2">
      <c r="Q7231" s="76"/>
      <c r="S7231" s="76"/>
      <c r="T7231" s="76"/>
      <c r="U7231" s="76"/>
      <c r="V7231" s="76"/>
      <c r="X7231" s="91"/>
      <c r="Y7231" s="91"/>
    </row>
    <row r="7232" spans="17:25" x14ac:dyDescent="0.2">
      <c r="Q7232" s="76"/>
      <c r="S7232" s="76"/>
      <c r="T7232" s="76"/>
      <c r="U7232" s="76"/>
      <c r="V7232" s="76"/>
      <c r="X7232" s="91"/>
      <c r="Y7232" s="91"/>
    </row>
    <row r="7233" spans="17:25" x14ac:dyDescent="0.2">
      <c r="Q7233" s="76"/>
      <c r="S7233" s="76"/>
      <c r="T7233" s="76"/>
      <c r="U7233" s="76"/>
      <c r="V7233" s="76"/>
      <c r="X7233" s="91"/>
      <c r="Y7233" s="91"/>
    </row>
    <row r="7234" spans="17:25" x14ac:dyDescent="0.2">
      <c r="Q7234" s="76"/>
      <c r="S7234" s="76"/>
      <c r="T7234" s="76"/>
      <c r="U7234" s="76"/>
      <c r="V7234" s="76"/>
      <c r="X7234" s="91"/>
      <c r="Y7234" s="91"/>
    </row>
    <row r="7235" spans="17:25" x14ac:dyDescent="0.2">
      <c r="Q7235" s="76"/>
      <c r="S7235" s="76"/>
      <c r="T7235" s="76"/>
      <c r="U7235" s="76"/>
      <c r="V7235" s="76"/>
      <c r="X7235" s="91"/>
      <c r="Y7235" s="91"/>
    </row>
    <row r="7236" spans="17:25" x14ac:dyDescent="0.2">
      <c r="Q7236" s="76"/>
      <c r="S7236" s="76"/>
      <c r="T7236" s="76"/>
      <c r="U7236" s="76"/>
      <c r="V7236" s="76"/>
      <c r="X7236" s="91"/>
      <c r="Y7236" s="91"/>
    </row>
    <row r="7237" spans="17:25" x14ac:dyDescent="0.2">
      <c r="Q7237" s="76"/>
      <c r="S7237" s="76"/>
      <c r="T7237" s="76"/>
      <c r="U7237" s="76"/>
      <c r="V7237" s="76"/>
      <c r="X7237" s="91"/>
      <c r="Y7237" s="91"/>
    </row>
    <row r="7238" spans="17:25" x14ac:dyDescent="0.2">
      <c r="Q7238" s="76"/>
      <c r="S7238" s="76"/>
      <c r="T7238" s="76"/>
      <c r="U7238" s="76"/>
      <c r="V7238" s="76"/>
      <c r="X7238" s="91"/>
      <c r="Y7238" s="91"/>
    </row>
    <row r="7239" spans="17:25" x14ac:dyDescent="0.2">
      <c r="Q7239" s="76"/>
      <c r="S7239" s="76"/>
      <c r="T7239" s="76"/>
      <c r="U7239" s="76"/>
      <c r="V7239" s="76"/>
      <c r="X7239" s="91"/>
      <c r="Y7239" s="91"/>
    </row>
    <row r="7240" spans="17:25" x14ac:dyDescent="0.2">
      <c r="Q7240" s="76"/>
      <c r="S7240" s="76"/>
      <c r="T7240" s="76"/>
      <c r="U7240" s="76"/>
      <c r="V7240" s="76"/>
      <c r="X7240" s="91"/>
      <c r="Y7240" s="91"/>
    </row>
    <row r="7241" spans="17:25" x14ac:dyDescent="0.2">
      <c r="Q7241" s="76"/>
      <c r="S7241" s="76"/>
      <c r="T7241" s="76"/>
      <c r="U7241" s="76"/>
      <c r="V7241" s="76"/>
      <c r="X7241" s="91"/>
      <c r="Y7241" s="91"/>
    </row>
    <row r="7242" spans="17:25" x14ac:dyDescent="0.2">
      <c r="Q7242" s="76"/>
      <c r="S7242" s="76"/>
      <c r="T7242" s="76"/>
      <c r="U7242" s="76"/>
      <c r="V7242" s="76"/>
      <c r="X7242" s="91"/>
      <c r="Y7242" s="91"/>
    </row>
    <row r="7243" spans="17:25" x14ac:dyDescent="0.2">
      <c r="Q7243" s="76"/>
      <c r="S7243" s="76"/>
      <c r="T7243" s="76"/>
      <c r="U7243" s="76"/>
      <c r="V7243" s="76"/>
      <c r="X7243" s="91"/>
      <c r="Y7243" s="91"/>
    </row>
    <row r="7244" spans="17:25" x14ac:dyDescent="0.2">
      <c r="Q7244" s="76"/>
      <c r="S7244" s="76"/>
      <c r="T7244" s="76"/>
      <c r="U7244" s="76"/>
      <c r="V7244" s="76"/>
      <c r="X7244" s="91"/>
      <c r="Y7244" s="91"/>
    </row>
    <row r="7245" spans="17:25" x14ac:dyDescent="0.2">
      <c r="Q7245" s="76"/>
      <c r="S7245" s="76"/>
      <c r="T7245" s="76"/>
      <c r="U7245" s="76"/>
      <c r="V7245" s="76"/>
      <c r="X7245" s="91"/>
      <c r="Y7245" s="91"/>
    </row>
    <row r="7246" spans="17:25" x14ac:dyDescent="0.2">
      <c r="Q7246" s="76"/>
      <c r="S7246" s="76"/>
      <c r="T7246" s="76"/>
      <c r="U7246" s="76"/>
      <c r="V7246" s="76"/>
      <c r="X7246" s="91"/>
      <c r="Y7246" s="91"/>
    </row>
    <row r="7247" spans="17:25" x14ac:dyDescent="0.2">
      <c r="Q7247" s="76"/>
      <c r="S7247" s="76"/>
      <c r="T7247" s="76"/>
      <c r="U7247" s="76"/>
      <c r="V7247" s="76"/>
      <c r="X7247" s="91"/>
      <c r="Y7247" s="91"/>
    </row>
    <row r="7248" spans="17:25" x14ac:dyDescent="0.2">
      <c r="Q7248" s="76"/>
      <c r="S7248" s="76"/>
      <c r="T7248" s="76"/>
      <c r="U7248" s="76"/>
      <c r="V7248" s="76"/>
      <c r="X7248" s="91"/>
      <c r="Y7248" s="91"/>
    </row>
    <row r="7249" spans="17:25" x14ac:dyDescent="0.2">
      <c r="Q7249" s="76"/>
      <c r="S7249" s="76"/>
      <c r="T7249" s="76"/>
      <c r="U7249" s="76"/>
      <c r="V7249" s="76"/>
      <c r="X7249" s="91"/>
      <c r="Y7249" s="91"/>
    </row>
    <row r="7250" spans="17:25" x14ac:dyDescent="0.2">
      <c r="Q7250" s="76"/>
      <c r="S7250" s="76"/>
      <c r="T7250" s="76"/>
      <c r="U7250" s="76"/>
      <c r="V7250" s="76"/>
      <c r="X7250" s="91"/>
      <c r="Y7250" s="91"/>
    </row>
    <row r="7251" spans="17:25" x14ac:dyDescent="0.2">
      <c r="Q7251" s="76"/>
      <c r="S7251" s="76"/>
      <c r="T7251" s="76"/>
      <c r="U7251" s="76"/>
      <c r="V7251" s="76"/>
      <c r="X7251" s="91"/>
      <c r="Y7251" s="91"/>
    </row>
    <row r="7252" spans="17:25" x14ac:dyDescent="0.2">
      <c r="Q7252" s="76"/>
      <c r="S7252" s="76"/>
      <c r="T7252" s="76"/>
      <c r="U7252" s="76"/>
      <c r="V7252" s="76"/>
      <c r="X7252" s="91"/>
      <c r="Y7252" s="91"/>
    </row>
    <row r="7253" spans="17:25" x14ac:dyDescent="0.2">
      <c r="Q7253" s="76"/>
      <c r="S7253" s="76"/>
      <c r="T7253" s="76"/>
      <c r="U7253" s="76"/>
      <c r="V7253" s="76"/>
      <c r="X7253" s="91"/>
      <c r="Y7253" s="91"/>
    </row>
    <row r="7254" spans="17:25" x14ac:dyDescent="0.2">
      <c r="Q7254" s="76"/>
      <c r="S7254" s="76"/>
      <c r="T7254" s="76"/>
      <c r="U7254" s="76"/>
      <c r="V7254" s="76"/>
      <c r="X7254" s="91"/>
      <c r="Y7254" s="91"/>
    </row>
    <row r="7255" spans="17:25" x14ac:dyDescent="0.2">
      <c r="Q7255" s="76"/>
      <c r="S7255" s="76"/>
      <c r="T7255" s="76"/>
      <c r="U7255" s="76"/>
      <c r="V7255" s="76"/>
      <c r="X7255" s="91"/>
      <c r="Y7255" s="91"/>
    </row>
    <row r="7256" spans="17:25" x14ac:dyDescent="0.2">
      <c r="Q7256" s="76"/>
      <c r="S7256" s="76"/>
      <c r="T7256" s="76"/>
      <c r="U7256" s="76"/>
      <c r="V7256" s="76"/>
      <c r="X7256" s="91"/>
      <c r="Y7256" s="91"/>
    </row>
    <row r="7257" spans="17:25" x14ac:dyDescent="0.2">
      <c r="Q7257" s="76"/>
      <c r="S7257" s="76"/>
      <c r="T7257" s="76"/>
      <c r="U7257" s="76"/>
      <c r="V7257" s="76"/>
      <c r="X7257" s="91"/>
      <c r="Y7257" s="91"/>
    </row>
    <row r="7258" spans="17:25" x14ac:dyDescent="0.2">
      <c r="Q7258" s="76"/>
      <c r="S7258" s="76"/>
      <c r="T7258" s="76"/>
      <c r="U7258" s="76"/>
      <c r="V7258" s="76"/>
      <c r="X7258" s="91"/>
      <c r="Y7258" s="91"/>
    </row>
    <row r="7259" spans="17:25" x14ac:dyDescent="0.2">
      <c r="Q7259" s="76"/>
      <c r="S7259" s="76"/>
      <c r="T7259" s="76"/>
      <c r="U7259" s="76"/>
      <c r="V7259" s="76"/>
      <c r="X7259" s="91"/>
      <c r="Y7259" s="91"/>
    </row>
    <row r="7260" spans="17:25" x14ac:dyDescent="0.2">
      <c r="Q7260" s="76"/>
      <c r="S7260" s="76"/>
      <c r="T7260" s="76"/>
      <c r="U7260" s="76"/>
      <c r="V7260" s="76"/>
      <c r="X7260" s="91"/>
      <c r="Y7260" s="91"/>
    </row>
    <row r="7261" spans="17:25" x14ac:dyDescent="0.2">
      <c r="Q7261" s="76"/>
      <c r="S7261" s="76"/>
      <c r="T7261" s="76"/>
      <c r="U7261" s="76"/>
      <c r="V7261" s="76"/>
      <c r="X7261" s="91"/>
      <c r="Y7261" s="91"/>
    </row>
    <row r="7262" spans="17:25" x14ac:dyDescent="0.2">
      <c r="Q7262" s="76"/>
      <c r="S7262" s="76"/>
      <c r="T7262" s="76"/>
      <c r="U7262" s="76"/>
      <c r="V7262" s="76"/>
      <c r="X7262" s="91"/>
      <c r="Y7262" s="91"/>
    </row>
    <row r="7263" spans="17:25" x14ac:dyDescent="0.2">
      <c r="Q7263" s="76"/>
      <c r="S7263" s="76"/>
      <c r="T7263" s="76"/>
      <c r="U7263" s="76"/>
      <c r="V7263" s="76"/>
      <c r="X7263" s="91"/>
      <c r="Y7263" s="91"/>
    </row>
    <row r="7264" spans="17:25" x14ac:dyDescent="0.2">
      <c r="Q7264" s="76"/>
      <c r="S7264" s="76"/>
      <c r="T7264" s="76"/>
      <c r="U7264" s="76"/>
      <c r="V7264" s="76"/>
      <c r="X7264" s="91"/>
      <c r="Y7264" s="91"/>
    </row>
    <row r="7265" spans="17:25" x14ac:dyDescent="0.2">
      <c r="Q7265" s="76"/>
      <c r="S7265" s="76"/>
      <c r="T7265" s="76"/>
      <c r="U7265" s="76"/>
      <c r="V7265" s="76"/>
      <c r="X7265" s="91"/>
      <c r="Y7265" s="91"/>
    </row>
    <row r="7266" spans="17:25" x14ac:dyDescent="0.2">
      <c r="Q7266" s="76"/>
      <c r="S7266" s="76"/>
      <c r="T7266" s="76"/>
      <c r="U7266" s="76"/>
      <c r="V7266" s="76"/>
      <c r="X7266" s="91"/>
      <c r="Y7266" s="91"/>
    </row>
    <row r="7267" spans="17:25" x14ac:dyDescent="0.2">
      <c r="Q7267" s="76"/>
      <c r="S7267" s="76"/>
      <c r="T7267" s="76"/>
      <c r="U7267" s="76"/>
      <c r="V7267" s="76"/>
      <c r="X7267" s="91"/>
      <c r="Y7267" s="91"/>
    </row>
    <row r="7268" spans="17:25" x14ac:dyDescent="0.2">
      <c r="Q7268" s="76"/>
      <c r="S7268" s="76"/>
      <c r="T7268" s="76"/>
      <c r="U7268" s="76"/>
      <c r="V7268" s="76"/>
      <c r="X7268" s="91"/>
      <c r="Y7268" s="91"/>
    </row>
    <row r="7269" spans="17:25" x14ac:dyDescent="0.2">
      <c r="Q7269" s="76"/>
      <c r="S7269" s="76"/>
      <c r="T7269" s="76"/>
      <c r="U7269" s="76"/>
      <c r="V7269" s="76"/>
      <c r="X7269" s="91"/>
      <c r="Y7269" s="91"/>
    </row>
    <row r="7270" spans="17:25" x14ac:dyDescent="0.2">
      <c r="Q7270" s="76"/>
      <c r="S7270" s="76"/>
      <c r="T7270" s="76"/>
      <c r="U7270" s="76"/>
      <c r="V7270" s="76"/>
      <c r="X7270" s="91"/>
      <c r="Y7270" s="91"/>
    </row>
    <row r="7271" spans="17:25" x14ac:dyDescent="0.2">
      <c r="Q7271" s="76"/>
      <c r="S7271" s="76"/>
      <c r="T7271" s="76"/>
      <c r="U7271" s="76"/>
      <c r="V7271" s="76"/>
      <c r="X7271" s="91"/>
      <c r="Y7271" s="91"/>
    </row>
    <row r="7272" spans="17:25" x14ac:dyDescent="0.2">
      <c r="Q7272" s="76"/>
      <c r="S7272" s="76"/>
      <c r="T7272" s="76"/>
      <c r="U7272" s="76"/>
      <c r="V7272" s="76"/>
      <c r="X7272" s="91"/>
      <c r="Y7272" s="91"/>
    </row>
    <row r="7273" spans="17:25" x14ac:dyDescent="0.2">
      <c r="Q7273" s="76"/>
      <c r="S7273" s="76"/>
      <c r="T7273" s="76"/>
      <c r="U7273" s="76"/>
      <c r="V7273" s="76"/>
      <c r="X7273" s="91"/>
      <c r="Y7273" s="91"/>
    </row>
    <row r="7274" spans="17:25" x14ac:dyDescent="0.2">
      <c r="Q7274" s="76"/>
      <c r="S7274" s="76"/>
      <c r="T7274" s="76"/>
      <c r="U7274" s="76"/>
      <c r="V7274" s="76"/>
      <c r="X7274" s="91"/>
      <c r="Y7274" s="91"/>
    </row>
    <row r="7275" spans="17:25" x14ac:dyDescent="0.2">
      <c r="Q7275" s="76"/>
      <c r="S7275" s="76"/>
      <c r="T7275" s="76"/>
      <c r="U7275" s="76"/>
      <c r="V7275" s="76"/>
      <c r="X7275" s="91"/>
      <c r="Y7275" s="91"/>
    </row>
    <row r="7276" spans="17:25" x14ac:dyDescent="0.2">
      <c r="Q7276" s="76"/>
      <c r="S7276" s="76"/>
      <c r="T7276" s="76"/>
      <c r="U7276" s="76"/>
      <c r="V7276" s="76"/>
      <c r="X7276" s="91"/>
      <c r="Y7276" s="91"/>
    </row>
    <row r="7277" spans="17:25" x14ac:dyDescent="0.2">
      <c r="Q7277" s="76"/>
      <c r="S7277" s="76"/>
      <c r="T7277" s="76"/>
      <c r="U7277" s="76"/>
      <c r="V7277" s="76"/>
      <c r="X7277" s="91"/>
      <c r="Y7277" s="91"/>
    </row>
    <row r="7278" spans="17:25" x14ac:dyDescent="0.2">
      <c r="Q7278" s="76"/>
      <c r="S7278" s="76"/>
      <c r="T7278" s="76"/>
      <c r="U7278" s="76"/>
      <c r="V7278" s="76"/>
      <c r="X7278" s="91"/>
      <c r="Y7278" s="91"/>
    </row>
    <row r="7279" spans="17:25" x14ac:dyDescent="0.2">
      <c r="Q7279" s="76"/>
      <c r="S7279" s="76"/>
      <c r="T7279" s="76"/>
      <c r="U7279" s="76"/>
      <c r="V7279" s="76"/>
      <c r="X7279" s="91"/>
      <c r="Y7279" s="91"/>
    </row>
    <row r="7280" spans="17:25" x14ac:dyDescent="0.2">
      <c r="Q7280" s="76"/>
      <c r="S7280" s="76"/>
      <c r="T7280" s="76"/>
      <c r="U7280" s="76"/>
      <c r="V7280" s="76"/>
      <c r="X7280" s="91"/>
      <c r="Y7280" s="91"/>
    </row>
    <row r="7281" spans="17:25" x14ac:dyDescent="0.2">
      <c r="Q7281" s="76"/>
      <c r="S7281" s="76"/>
      <c r="T7281" s="76"/>
      <c r="U7281" s="76"/>
      <c r="V7281" s="76"/>
      <c r="X7281" s="91"/>
      <c r="Y7281" s="91"/>
    </row>
    <row r="7282" spans="17:25" x14ac:dyDescent="0.2">
      <c r="Q7282" s="76"/>
      <c r="S7282" s="76"/>
      <c r="T7282" s="76"/>
      <c r="U7282" s="76"/>
      <c r="V7282" s="76"/>
      <c r="X7282" s="91"/>
      <c r="Y7282" s="91"/>
    </row>
    <row r="7283" spans="17:25" x14ac:dyDescent="0.2">
      <c r="Q7283" s="76"/>
      <c r="S7283" s="76"/>
      <c r="T7283" s="76"/>
      <c r="U7283" s="76"/>
      <c r="V7283" s="76"/>
      <c r="X7283" s="91"/>
      <c r="Y7283" s="91"/>
    </row>
    <row r="7284" spans="17:25" x14ac:dyDescent="0.2">
      <c r="Q7284" s="76"/>
      <c r="S7284" s="76"/>
      <c r="T7284" s="76"/>
      <c r="U7284" s="76"/>
      <c r="V7284" s="76"/>
      <c r="X7284" s="91"/>
      <c r="Y7284" s="91"/>
    </row>
    <row r="7285" spans="17:25" x14ac:dyDescent="0.2">
      <c r="Q7285" s="76"/>
      <c r="S7285" s="76"/>
      <c r="T7285" s="76"/>
      <c r="U7285" s="76"/>
      <c r="V7285" s="76"/>
      <c r="X7285" s="91"/>
      <c r="Y7285" s="91"/>
    </row>
    <row r="7286" spans="17:25" x14ac:dyDescent="0.2">
      <c r="Q7286" s="76"/>
      <c r="S7286" s="76"/>
      <c r="T7286" s="76"/>
      <c r="U7286" s="76"/>
      <c r="V7286" s="76"/>
      <c r="X7286" s="91"/>
      <c r="Y7286" s="91"/>
    </row>
    <row r="7287" spans="17:25" x14ac:dyDescent="0.2">
      <c r="Q7287" s="76"/>
      <c r="S7287" s="76"/>
      <c r="T7287" s="76"/>
      <c r="U7287" s="76"/>
      <c r="V7287" s="76"/>
      <c r="X7287" s="91"/>
      <c r="Y7287" s="91"/>
    </row>
    <row r="7288" spans="17:25" x14ac:dyDescent="0.2">
      <c r="Q7288" s="76"/>
      <c r="S7288" s="76"/>
      <c r="T7288" s="76"/>
      <c r="U7288" s="76"/>
      <c r="V7288" s="76"/>
      <c r="X7288" s="91"/>
      <c r="Y7288" s="91"/>
    </row>
    <row r="7289" spans="17:25" x14ac:dyDescent="0.2">
      <c r="Q7289" s="76"/>
      <c r="S7289" s="76"/>
      <c r="T7289" s="76"/>
      <c r="U7289" s="76"/>
      <c r="V7289" s="76"/>
      <c r="X7289" s="91"/>
      <c r="Y7289" s="91"/>
    </row>
    <row r="7290" spans="17:25" x14ac:dyDescent="0.2">
      <c r="Q7290" s="76"/>
      <c r="S7290" s="76"/>
      <c r="T7290" s="76"/>
      <c r="U7290" s="76"/>
      <c r="V7290" s="76"/>
      <c r="X7290" s="91"/>
      <c r="Y7290" s="91"/>
    </row>
    <row r="7291" spans="17:25" x14ac:dyDescent="0.2">
      <c r="Q7291" s="76"/>
      <c r="S7291" s="76"/>
      <c r="T7291" s="76"/>
      <c r="U7291" s="76"/>
      <c r="V7291" s="76"/>
      <c r="X7291" s="91"/>
      <c r="Y7291" s="91"/>
    </row>
    <row r="7292" spans="17:25" x14ac:dyDescent="0.2">
      <c r="Q7292" s="76"/>
      <c r="S7292" s="76"/>
      <c r="T7292" s="76"/>
      <c r="U7292" s="76"/>
      <c r="V7292" s="76"/>
      <c r="X7292" s="91"/>
      <c r="Y7292" s="91"/>
    </row>
    <row r="7293" spans="17:25" x14ac:dyDescent="0.2">
      <c r="Q7293" s="76"/>
      <c r="S7293" s="76"/>
      <c r="T7293" s="76"/>
      <c r="U7293" s="76"/>
      <c r="V7293" s="76"/>
      <c r="X7293" s="91"/>
      <c r="Y7293" s="91"/>
    </row>
    <row r="7294" spans="17:25" x14ac:dyDescent="0.2">
      <c r="Q7294" s="76"/>
      <c r="S7294" s="76"/>
      <c r="T7294" s="76"/>
      <c r="U7294" s="76"/>
      <c r="V7294" s="76"/>
      <c r="X7294" s="91"/>
      <c r="Y7294" s="91"/>
    </row>
    <row r="7295" spans="17:25" x14ac:dyDescent="0.2">
      <c r="Q7295" s="76"/>
      <c r="S7295" s="76"/>
      <c r="T7295" s="76"/>
      <c r="U7295" s="76"/>
      <c r="V7295" s="76"/>
      <c r="X7295" s="91"/>
      <c r="Y7295" s="91"/>
    </row>
    <row r="7296" spans="17:25" x14ac:dyDescent="0.2">
      <c r="Q7296" s="76"/>
      <c r="S7296" s="76"/>
      <c r="T7296" s="76"/>
      <c r="U7296" s="76"/>
      <c r="V7296" s="76"/>
      <c r="X7296" s="91"/>
      <c r="Y7296" s="91"/>
    </row>
    <row r="7297" spans="17:25" x14ac:dyDescent="0.2">
      <c r="Q7297" s="76"/>
      <c r="S7297" s="76"/>
      <c r="T7297" s="76"/>
      <c r="U7297" s="76"/>
      <c r="V7297" s="76"/>
      <c r="X7297" s="91"/>
      <c r="Y7297" s="91"/>
    </row>
    <row r="7298" spans="17:25" x14ac:dyDescent="0.2">
      <c r="Q7298" s="76"/>
      <c r="S7298" s="76"/>
      <c r="T7298" s="76"/>
      <c r="U7298" s="76"/>
      <c r="V7298" s="76"/>
      <c r="X7298" s="91"/>
      <c r="Y7298" s="91"/>
    </row>
    <row r="7299" spans="17:25" x14ac:dyDescent="0.2">
      <c r="Q7299" s="76"/>
      <c r="S7299" s="76"/>
      <c r="T7299" s="76"/>
      <c r="U7299" s="76"/>
      <c r="V7299" s="76"/>
      <c r="X7299" s="91"/>
      <c r="Y7299" s="91"/>
    </row>
    <row r="7300" spans="17:25" x14ac:dyDescent="0.2">
      <c r="Q7300" s="76"/>
      <c r="S7300" s="76"/>
      <c r="T7300" s="76"/>
      <c r="U7300" s="76"/>
      <c r="V7300" s="76"/>
      <c r="X7300" s="91"/>
      <c r="Y7300" s="91"/>
    </row>
    <row r="7301" spans="17:25" x14ac:dyDescent="0.2">
      <c r="Q7301" s="76"/>
      <c r="S7301" s="76"/>
      <c r="T7301" s="76"/>
      <c r="U7301" s="76"/>
      <c r="V7301" s="76"/>
      <c r="X7301" s="91"/>
      <c r="Y7301" s="91"/>
    </row>
    <row r="7302" spans="17:25" x14ac:dyDescent="0.2">
      <c r="Q7302" s="76"/>
      <c r="S7302" s="76"/>
      <c r="T7302" s="76"/>
      <c r="U7302" s="76"/>
      <c r="V7302" s="76"/>
      <c r="X7302" s="91"/>
      <c r="Y7302" s="91"/>
    </row>
    <row r="7303" spans="17:25" x14ac:dyDescent="0.2">
      <c r="Q7303" s="76"/>
      <c r="S7303" s="76"/>
      <c r="T7303" s="76"/>
      <c r="U7303" s="76"/>
      <c r="V7303" s="76"/>
      <c r="X7303" s="91"/>
      <c r="Y7303" s="91"/>
    </row>
    <row r="7304" spans="17:25" x14ac:dyDescent="0.2">
      <c r="Q7304" s="76"/>
      <c r="S7304" s="76"/>
      <c r="T7304" s="76"/>
      <c r="U7304" s="76"/>
      <c r="V7304" s="76"/>
      <c r="X7304" s="91"/>
      <c r="Y7304" s="91"/>
    </row>
    <row r="7305" spans="17:25" x14ac:dyDescent="0.2">
      <c r="Q7305" s="76"/>
      <c r="S7305" s="76"/>
      <c r="T7305" s="76"/>
      <c r="U7305" s="76"/>
      <c r="V7305" s="76"/>
      <c r="X7305" s="91"/>
      <c r="Y7305" s="91"/>
    </row>
    <row r="7306" spans="17:25" x14ac:dyDescent="0.2">
      <c r="Q7306" s="76"/>
      <c r="S7306" s="76"/>
      <c r="T7306" s="76"/>
      <c r="U7306" s="76"/>
      <c r="V7306" s="76"/>
      <c r="X7306" s="91"/>
      <c r="Y7306" s="91"/>
    </row>
    <row r="7307" spans="17:25" x14ac:dyDescent="0.2">
      <c r="Q7307" s="76"/>
      <c r="S7307" s="76"/>
      <c r="T7307" s="76"/>
      <c r="U7307" s="76"/>
      <c r="V7307" s="76"/>
      <c r="X7307" s="91"/>
      <c r="Y7307" s="91"/>
    </row>
    <row r="7308" spans="17:25" x14ac:dyDescent="0.2">
      <c r="Q7308" s="76"/>
      <c r="S7308" s="76"/>
      <c r="T7308" s="76"/>
      <c r="U7308" s="76"/>
      <c r="V7308" s="76"/>
      <c r="X7308" s="91"/>
      <c r="Y7308" s="91"/>
    </row>
    <row r="7309" spans="17:25" x14ac:dyDescent="0.2">
      <c r="Q7309" s="76"/>
      <c r="S7309" s="76"/>
      <c r="T7309" s="76"/>
      <c r="U7309" s="76"/>
      <c r="V7309" s="76"/>
      <c r="X7309" s="91"/>
      <c r="Y7309" s="91"/>
    </row>
    <row r="7310" spans="17:25" x14ac:dyDescent="0.2">
      <c r="Q7310" s="76"/>
      <c r="S7310" s="76"/>
      <c r="T7310" s="76"/>
      <c r="U7310" s="76"/>
      <c r="V7310" s="76"/>
      <c r="X7310" s="91"/>
      <c r="Y7310" s="91"/>
    </row>
    <row r="7311" spans="17:25" x14ac:dyDescent="0.2">
      <c r="Q7311" s="76"/>
      <c r="S7311" s="76"/>
      <c r="T7311" s="76"/>
      <c r="U7311" s="76"/>
      <c r="V7311" s="76"/>
      <c r="X7311" s="91"/>
      <c r="Y7311" s="91"/>
    </row>
    <row r="7312" spans="17:25" x14ac:dyDescent="0.2">
      <c r="Q7312" s="76"/>
      <c r="S7312" s="76"/>
      <c r="T7312" s="76"/>
      <c r="U7312" s="76"/>
      <c r="V7312" s="76"/>
      <c r="X7312" s="91"/>
      <c r="Y7312" s="91"/>
    </row>
    <row r="7313" spans="17:25" x14ac:dyDescent="0.2">
      <c r="Q7313" s="76"/>
      <c r="S7313" s="76"/>
      <c r="T7313" s="76"/>
      <c r="U7313" s="76"/>
      <c r="V7313" s="76"/>
      <c r="X7313" s="91"/>
      <c r="Y7313" s="91"/>
    </row>
    <row r="7314" spans="17:25" x14ac:dyDescent="0.2">
      <c r="Q7314" s="76"/>
      <c r="S7314" s="76"/>
      <c r="T7314" s="76"/>
      <c r="U7314" s="76"/>
      <c r="V7314" s="76"/>
      <c r="X7314" s="91"/>
      <c r="Y7314" s="91"/>
    </row>
    <row r="7315" spans="17:25" x14ac:dyDescent="0.2">
      <c r="Q7315" s="76"/>
      <c r="S7315" s="76"/>
      <c r="T7315" s="76"/>
      <c r="U7315" s="76"/>
      <c r="V7315" s="76"/>
      <c r="X7315" s="91"/>
      <c r="Y7315" s="91"/>
    </row>
    <row r="7316" spans="17:25" x14ac:dyDescent="0.2">
      <c r="Q7316" s="76"/>
      <c r="S7316" s="76"/>
      <c r="T7316" s="76"/>
      <c r="U7316" s="76"/>
      <c r="V7316" s="76"/>
      <c r="X7316" s="91"/>
      <c r="Y7316" s="91"/>
    </row>
    <row r="7317" spans="17:25" x14ac:dyDescent="0.2">
      <c r="Q7317" s="76"/>
      <c r="S7317" s="76"/>
      <c r="T7317" s="76"/>
      <c r="U7317" s="76"/>
      <c r="V7317" s="76"/>
      <c r="X7317" s="91"/>
      <c r="Y7317" s="91"/>
    </row>
    <row r="7318" spans="17:25" x14ac:dyDescent="0.2">
      <c r="Q7318" s="76"/>
      <c r="S7318" s="76"/>
      <c r="T7318" s="76"/>
      <c r="U7318" s="76"/>
      <c r="V7318" s="76"/>
      <c r="X7318" s="91"/>
      <c r="Y7318" s="91"/>
    </row>
    <row r="7319" spans="17:25" x14ac:dyDescent="0.2">
      <c r="Q7319" s="76"/>
      <c r="S7319" s="76"/>
      <c r="T7319" s="76"/>
      <c r="U7319" s="76"/>
      <c r="V7319" s="76"/>
      <c r="X7319" s="91"/>
      <c r="Y7319" s="91"/>
    </row>
    <row r="7320" spans="17:25" x14ac:dyDescent="0.2">
      <c r="Q7320" s="76"/>
      <c r="S7320" s="76"/>
      <c r="T7320" s="76"/>
      <c r="U7320" s="76"/>
      <c r="V7320" s="76"/>
      <c r="X7320" s="91"/>
      <c r="Y7320" s="91"/>
    </row>
    <row r="7321" spans="17:25" x14ac:dyDescent="0.2">
      <c r="Q7321" s="76"/>
      <c r="S7321" s="76"/>
      <c r="T7321" s="76"/>
      <c r="U7321" s="76"/>
      <c r="V7321" s="76"/>
      <c r="X7321" s="91"/>
      <c r="Y7321" s="91"/>
    </row>
    <row r="7322" spans="17:25" x14ac:dyDescent="0.2">
      <c r="Q7322" s="76"/>
      <c r="S7322" s="76"/>
      <c r="T7322" s="76"/>
      <c r="U7322" s="76"/>
      <c r="V7322" s="76"/>
      <c r="X7322" s="91"/>
      <c r="Y7322" s="91"/>
    </row>
    <row r="7323" spans="17:25" x14ac:dyDescent="0.2">
      <c r="Q7323" s="76"/>
      <c r="S7323" s="76"/>
      <c r="T7323" s="76"/>
      <c r="U7323" s="76"/>
      <c r="V7323" s="76"/>
      <c r="X7323" s="91"/>
      <c r="Y7323" s="91"/>
    </row>
    <row r="7324" spans="17:25" x14ac:dyDescent="0.2">
      <c r="Q7324" s="76"/>
      <c r="S7324" s="76"/>
      <c r="T7324" s="76"/>
      <c r="U7324" s="76"/>
      <c r="V7324" s="76"/>
      <c r="X7324" s="91"/>
      <c r="Y7324" s="91"/>
    </row>
    <row r="7325" spans="17:25" x14ac:dyDescent="0.2">
      <c r="Q7325" s="76"/>
      <c r="S7325" s="76"/>
      <c r="T7325" s="76"/>
      <c r="U7325" s="76"/>
      <c r="V7325" s="76"/>
      <c r="X7325" s="91"/>
      <c r="Y7325" s="91"/>
    </row>
    <row r="7326" spans="17:25" x14ac:dyDescent="0.2">
      <c r="Q7326" s="76"/>
      <c r="S7326" s="76"/>
      <c r="T7326" s="76"/>
      <c r="U7326" s="76"/>
      <c r="V7326" s="76"/>
      <c r="X7326" s="91"/>
      <c r="Y7326" s="91"/>
    </row>
    <row r="7327" spans="17:25" x14ac:dyDescent="0.2">
      <c r="Q7327" s="76"/>
      <c r="S7327" s="76"/>
      <c r="T7327" s="76"/>
      <c r="U7327" s="76"/>
      <c r="V7327" s="76"/>
      <c r="X7327" s="91"/>
      <c r="Y7327" s="91"/>
    </row>
    <row r="7328" spans="17:25" x14ac:dyDescent="0.2">
      <c r="Q7328" s="76"/>
      <c r="S7328" s="76"/>
      <c r="T7328" s="76"/>
      <c r="U7328" s="76"/>
      <c r="V7328" s="76"/>
      <c r="X7328" s="91"/>
      <c r="Y7328" s="91"/>
    </row>
    <row r="7329" spans="17:25" x14ac:dyDescent="0.2">
      <c r="Q7329" s="76"/>
      <c r="S7329" s="76"/>
      <c r="T7329" s="76"/>
      <c r="U7329" s="76"/>
      <c r="V7329" s="76"/>
      <c r="X7329" s="91"/>
      <c r="Y7329" s="91"/>
    </row>
    <row r="7330" spans="17:25" x14ac:dyDescent="0.2">
      <c r="Q7330" s="76"/>
      <c r="S7330" s="76"/>
      <c r="T7330" s="76"/>
      <c r="U7330" s="76"/>
      <c r="V7330" s="76"/>
      <c r="X7330" s="91"/>
      <c r="Y7330" s="91"/>
    </row>
    <row r="7331" spans="17:25" x14ac:dyDescent="0.2">
      <c r="Q7331" s="76"/>
      <c r="S7331" s="76"/>
      <c r="T7331" s="76"/>
      <c r="U7331" s="76"/>
      <c r="V7331" s="76"/>
      <c r="X7331" s="91"/>
      <c r="Y7331" s="91"/>
    </row>
    <row r="7332" spans="17:25" x14ac:dyDescent="0.2">
      <c r="Q7332" s="76"/>
      <c r="S7332" s="76"/>
      <c r="T7332" s="76"/>
      <c r="U7332" s="76"/>
      <c r="V7332" s="76"/>
      <c r="X7332" s="91"/>
      <c r="Y7332" s="91"/>
    </row>
    <row r="7333" spans="17:25" x14ac:dyDescent="0.2">
      <c r="Q7333" s="76"/>
      <c r="S7333" s="76"/>
      <c r="T7333" s="76"/>
      <c r="U7333" s="76"/>
      <c r="V7333" s="76"/>
      <c r="X7333" s="91"/>
      <c r="Y7333" s="91"/>
    </row>
    <row r="7334" spans="17:25" x14ac:dyDescent="0.2">
      <c r="Q7334" s="76"/>
      <c r="S7334" s="76"/>
      <c r="T7334" s="76"/>
      <c r="U7334" s="76"/>
      <c r="V7334" s="76"/>
      <c r="X7334" s="91"/>
      <c r="Y7334" s="91"/>
    </row>
    <row r="7335" spans="17:25" x14ac:dyDescent="0.2">
      <c r="Q7335" s="76"/>
      <c r="S7335" s="76"/>
      <c r="T7335" s="76"/>
      <c r="U7335" s="76"/>
      <c r="V7335" s="76"/>
      <c r="X7335" s="91"/>
      <c r="Y7335" s="91"/>
    </row>
    <row r="7336" spans="17:25" x14ac:dyDescent="0.2">
      <c r="Q7336" s="76"/>
      <c r="S7336" s="76"/>
      <c r="T7336" s="76"/>
      <c r="U7336" s="76"/>
      <c r="V7336" s="76"/>
      <c r="X7336" s="91"/>
      <c r="Y7336" s="91"/>
    </row>
    <row r="7337" spans="17:25" x14ac:dyDescent="0.2">
      <c r="Q7337" s="76"/>
      <c r="S7337" s="76"/>
      <c r="T7337" s="76"/>
      <c r="U7337" s="76"/>
      <c r="V7337" s="76"/>
      <c r="X7337" s="91"/>
      <c r="Y7337" s="91"/>
    </row>
    <row r="7338" spans="17:25" x14ac:dyDescent="0.2">
      <c r="Q7338" s="76"/>
      <c r="S7338" s="76"/>
      <c r="T7338" s="76"/>
      <c r="U7338" s="76"/>
      <c r="V7338" s="76"/>
      <c r="X7338" s="91"/>
      <c r="Y7338" s="91"/>
    </row>
    <row r="7339" spans="17:25" x14ac:dyDescent="0.2">
      <c r="Q7339" s="76"/>
      <c r="S7339" s="76"/>
      <c r="T7339" s="76"/>
      <c r="U7339" s="76"/>
      <c r="V7339" s="76"/>
      <c r="X7339" s="91"/>
      <c r="Y7339" s="91"/>
    </row>
    <row r="7340" spans="17:25" x14ac:dyDescent="0.2">
      <c r="Q7340" s="76"/>
      <c r="S7340" s="76"/>
      <c r="T7340" s="76"/>
      <c r="U7340" s="76"/>
      <c r="V7340" s="76"/>
      <c r="X7340" s="91"/>
      <c r="Y7340" s="91"/>
    </row>
    <row r="7341" spans="17:25" x14ac:dyDescent="0.2">
      <c r="Q7341" s="76"/>
      <c r="S7341" s="76"/>
      <c r="T7341" s="76"/>
      <c r="U7341" s="76"/>
      <c r="V7341" s="76"/>
      <c r="X7341" s="91"/>
      <c r="Y7341" s="91"/>
    </row>
    <row r="7342" spans="17:25" x14ac:dyDescent="0.2">
      <c r="Q7342" s="76"/>
      <c r="S7342" s="76"/>
      <c r="T7342" s="76"/>
      <c r="U7342" s="76"/>
      <c r="V7342" s="76"/>
      <c r="X7342" s="91"/>
      <c r="Y7342" s="91"/>
    </row>
    <row r="7343" spans="17:25" x14ac:dyDescent="0.2">
      <c r="Q7343" s="76"/>
      <c r="S7343" s="76"/>
      <c r="T7343" s="76"/>
      <c r="U7343" s="76"/>
      <c r="V7343" s="76"/>
      <c r="X7343" s="91"/>
      <c r="Y7343" s="91"/>
    </row>
    <row r="7344" spans="17:25" x14ac:dyDescent="0.2">
      <c r="Q7344" s="76"/>
      <c r="S7344" s="76"/>
      <c r="T7344" s="76"/>
      <c r="U7344" s="76"/>
      <c r="V7344" s="76"/>
      <c r="X7344" s="91"/>
      <c r="Y7344" s="91"/>
    </row>
    <row r="7345" spans="17:25" x14ac:dyDescent="0.2">
      <c r="Q7345" s="76"/>
      <c r="S7345" s="76"/>
      <c r="T7345" s="76"/>
      <c r="U7345" s="76"/>
      <c r="V7345" s="76"/>
      <c r="X7345" s="91"/>
      <c r="Y7345" s="91"/>
    </row>
    <row r="7346" spans="17:25" x14ac:dyDescent="0.2">
      <c r="Q7346" s="76"/>
      <c r="S7346" s="76"/>
      <c r="T7346" s="76"/>
      <c r="U7346" s="76"/>
      <c r="V7346" s="76"/>
      <c r="X7346" s="91"/>
      <c r="Y7346" s="91"/>
    </row>
    <row r="7347" spans="17:25" x14ac:dyDescent="0.2">
      <c r="Q7347" s="76"/>
      <c r="S7347" s="76"/>
      <c r="T7347" s="76"/>
      <c r="U7347" s="76"/>
      <c r="V7347" s="76"/>
      <c r="X7347" s="91"/>
      <c r="Y7347" s="91"/>
    </row>
    <row r="7348" spans="17:25" x14ac:dyDescent="0.2">
      <c r="Q7348" s="76"/>
      <c r="S7348" s="76"/>
      <c r="T7348" s="76"/>
      <c r="U7348" s="76"/>
      <c r="V7348" s="76"/>
      <c r="X7348" s="91"/>
      <c r="Y7348" s="91"/>
    </row>
    <row r="7349" spans="17:25" x14ac:dyDescent="0.2">
      <c r="Q7349" s="76"/>
      <c r="S7349" s="76"/>
      <c r="T7349" s="76"/>
      <c r="U7349" s="76"/>
      <c r="V7349" s="76"/>
      <c r="X7349" s="91"/>
      <c r="Y7349" s="91"/>
    </row>
    <row r="7350" spans="17:25" x14ac:dyDescent="0.2">
      <c r="Q7350" s="76"/>
      <c r="S7350" s="76"/>
      <c r="T7350" s="76"/>
      <c r="U7350" s="76"/>
      <c r="V7350" s="76"/>
      <c r="X7350" s="91"/>
      <c r="Y7350" s="91"/>
    </row>
    <row r="7351" spans="17:25" x14ac:dyDescent="0.2">
      <c r="Q7351" s="76"/>
      <c r="S7351" s="76"/>
      <c r="T7351" s="76"/>
      <c r="U7351" s="76"/>
      <c r="V7351" s="76"/>
      <c r="X7351" s="91"/>
      <c r="Y7351" s="91"/>
    </row>
    <row r="7352" spans="17:25" x14ac:dyDescent="0.2">
      <c r="Q7352" s="76"/>
      <c r="S7352" s="76"/>
      <c r="T7352" s="76"/>
      <c r="U7352" s="76"/>
      <c r="V7352" s="76"/>
      <c r="X7352" s="91"/>
      <c r="Y7352" s="91"/>
    </row>
    <row r="7353" spans="17:25" x14ac:dyDescent="0.2">
      <c r="Q7353" s="76"/>
      <c r="S7353" s="76"/>
      <c r="T7353" s="76"/>
      <c r="U7353" s="76"/>
      <c r="V7353" s="76"/>
      <c r="X7353" s="91"/>
      <c r="Y7353" s="91"/>
    </row>
    <row r="7354" spans="17:25" x14ac:dyDescent="0.2">
      <c r="Q7354" s="76"/>
      <c r="S7354" s="76"/>
      <c r="T7354" s="76"/>
      <c r="U7354" s="76"/>
      <c r="V7354" s="76"/>
      <c r="X7354" s="91"/>
      <c r="Y7354" s="91"/>
    </row>
    <row r="7355" spans="17:25" x14ac:dyDescent="0.2">
      <c r="Q7355" s="76"/>
      <c r="S7355" s="76"/>
      <c r="T7355" s="76"/>
      <c r="U7355" s="76"/>
      <c r="V7355" s="76"/>
      <c r="X7355" s="91"/>
      <c r="Y7355" s="91"/>
    </row>
    <row r="7356" spans="17:25" x14ac:dyDescent="0.2">
      <c r="Q7356" s="76"/>
      <c r="S7356" s="76"/>
      <c r="T7356" s="76"/>
      <c r="U7356" s="76"/>
      <c r="V7356" s="76"/>
      <c r="X7356" s="91"/>
      <c r="Y7356" s="91"/>
    </row>
    <row r="7357" spans="17:25" x14ac:dyDescent="0.2">
      <c r="Q7357" s="76"/>
      <c r="S7357" s="76"/>
      <c r="T7357" s="76"/>
      <c r="U7357" s="76"/>
      <c r="V7357" s="76"/>
      <c r="X7357" s="91"/>
      <c r="Y7357" s="91"/>
    </row>
    <row r="7358" spans="17:25" x14ac:dyDescent="0.2">
      <c r="Q7358" s="76"/>
      <c r="S7358" s="76"/>
      <c r="T7358" s="76"/>
      <c r="U7358" s="76"/>
      <c r="V7358" s="76"/>
      <c r="X7358" s="91"/>
      <c r="Y7358" s="91"/>
    </row>
    <row r="7359" spans="17:25" x14ac:dyDescent="0.2">
      <c r="Q7359" s="76"/>
      <c r="S7359" s="76"/>
      <c r="T7359" s="76"/>
      <c r="U7359" s="76"/>
      <c r="V7359" s="76"/>
      <c r="X7359" s="91"/>
      <c r="Y7359" s="91"/>
    </row>
    <row r="7360" spans="17:25" x14ac:dyDescent="0.2">
      <c r="Q7360" s="76"/>
      <c r="S7360" s="76"/>
      <c r="T7360" s="76"/>
      <c r="U7360" s="76"/>
      <c r="V7360" s="76"/>
      <c r="X7360" s="91"/>
      <c r="Y7360" s="91"/>
    </row>
    <row r="7361" spans="17:25" x14ac:dyDescent="0.2">
      <c r="Q7361" s="76"/>
      <c r="S7361" s="76"/>
      <c r="T7361" s="76"/>
      <c r="U7361" s="76"/>
      <c r="V7361" s="76"/>
      <c r="X7361" s="91"/>
      <c r="Y7361" s="91"/>
    </row>
    <row r="7362" spans="17:25" x14ac:dyDescent="0.2">
      <c r="Q7362" s="76"/>
      <c r="S7362" s="76"/>
      <c r="T7362" s="76"/>
      <c r="U7362" s="76"/>
      <c r="V7362" s="76"/>
      <c r="X7362" s="91"/>
      <c r="Y7362" s="91"/>
    </row>
    <row r="7363" spans="17:25" x14ac:dyDescent="0.2">
      <c r="Q7363" s="76"/>
      <c r="S7363" s="76"/>
      <c r="T7363" s="76"/>
      <c r="U7363" s="76"/>
      <c r="V7363" s="76"/>
      <c r="X7363" s="91"/>
      <c r="Y7363" s="91"/>
    </row>
    <row r="7364" spans="17:25" x14ac:dyDescent="0.2">
      <c r="Q7364" s="76"/>
      <c r="S7364" s="76"/>
      <c r="T7364" s="76"/>
      <c r="U7364" s="76"/>
      <c r="V7364" s="76"/>
      <c r="X7364" s="91"/>
      <c r="Y7364" s="91"/>
    </row>
    <row r="7365" spans="17:25" x14ac:dyDescent="0.2">
      <c r="Q7365" s="76"/>
      <c r="S7365" s="76"/>
      <c r="T7365" s="76"/>
      <c r="U7365" s="76"/>
      <c r="V7365" s="76"/>
      <c r="X7365" s="91"/>
      <c r="Y7365" s="91"/>
    </row>
    <row r="7366" spans="17:25" x14ac:dyDescent="0.2">
      <c r="Q7366" s="76"/>
      <c r="S7366" s="76"/>
      <c r="T7366" s="76"/>
      <c r="U7366" s="76"/>
      <c r="V7366" s="76"/>
      <c r="X7366" s="91"/>
      <c r="Y7366" s="91"/>
    </row>
    <row r="7367" spans="17:25" x14ac:dyDescent="0.2">
      <c r="Q7367" s="76"/>
      <c r="S7367" s="76"/>
      <c r="T7367" s="76"/>
      <c r="U7367" s="76"/>
      <c r="V7367" s="76"/>
      <c r="X7367" s="91"/>
      <c r="Y7367" s="91"/>
    </row>
    <row r="7368" spans="17:25" x14ac:dyDescent="0.2">
      <c r="Q7368" s="76"/>
      <c r="S7368" s="76"/>
      <c r="T7368" s="76"/>
      <c r="U7368" s="76"/>
      <c r="V7368" s="76"/>
      <c r="X7368" s="91"/>
      <c r="Y7368" s="91"/>
    </row>
    <row r="7369" spans="17:25" x14ac:dyDescent="0.2">
      <c r="Q7369" s="76"/>
      <c r="S7369" s="76"/>
      <c r="T7369" s="76"/>
      <c r="U7369" s="76"/>
      <c r="V7369" s="76"/>
      <c r="X7369" s="91"/>
      <c r="Y7369" s="91"/>
    </row>
    <row r="7370" spans="17:25" x14ac:dyDescent="0.2">
      <c r="Q7370" s="76"/>
      <c r="S7370" s="76"/>
      <c r="T7370" s="76"/>
      <c r="U7370" s="76"/>
      <c r="V7370" s="76"/>
      <c r="X7370" s="91"/>
      <c r="Y7370" s="91"/>
    </row>
    <row r="7371" spans="17:25" x14ac:dyDescent="0.2">
      <c r="Q7371" s="76"/>
      <c r="S7371" s="76"/>
      <c r="T7371" s="76"/>
      <c r="U7371" s="76"/>
      <c r="V7371" s="76"/>
      <c r="X7371" s="91"/>
      <c r="Y7371" s="91"/>
    </row>
    <row r="7372" spans="17:25" x14ac:dyDescent="0.2">
      <c r="Q7372" s="76"/>
      <c r="S7372" s="76"/>
      <c r="T7372" s="76"/>
      <c r="U7372" s="76"/>
      <c r="V7372" s="76"/>
      <c r="X7372" s="91"/>
      <c r="Y7372" s="91"/>
    </row>
    <row r="7373" spans="17:25" x14ac:dyDescent="0.2">
      <c r="Q7373" s="76"/>
      <c r="S7373" s="76"/>
      <c r="T7373" s="76"/>
      <c r="U7373" s="76"/>
      <c r="V7373" s="76"/>
      <c r="X7373" s="91"/>
      <c r="Y7373" s="91"/>
    </row>
    <row r="7374" spans="17:25" x14ac:dyDescent="0.2">
      <c r="Q7374" s="76"/>
      <c r="S7374" s="76"/>
      <c r="T7374" s="76"/>
      <c r="U7374" s="76"/>
      <c r="V7374" s="76"/>
      <c r="X7374" s="91"/>
      <c r="Y7374" s="91"/>
    </row>
    <row r="7375" spans="17:25" x14ac:dyDescent="0.2">
      <c r="Q7375" s="76"/>
      <c r="S7375" s="76"/>
      <c r="T7375" s="76"/>
      <c r="U7375" s="76"/>
      <c r="V7375" s="76"/>
      <c r="X7375" s="91"/>
      <c r="Y7375" s="91"/>
    </row>
    <row r="7376" spans="17:25" x14ac:dyDescent="0.2">
      <c r="Q7376" s="76"/>
      <c r="S7376" s="76"/>
      <c r="T7376" s="76"/>
      <c r="U7376" s="76"/>
      <c r="V7376" s="76"/>
      <c r="X7376" s="91"/>
      <c r="Y7376" s="91"/>
    </row>
    <row r="7377" spans="17:25" x14ac:dyDescent="0.2">
      <c r="Q7377" s="76"/>
      <c r="S7377" s="76"/>
      <c r="T7377" s="76"/>
      <c r="U7377" s="76"/>
      <c r="V7377" s="76"/>
      <c r="X7377" s="91"/>
      <c r="Y7377" s="91"/>
    </row>
    <row r="7378" spans="17:25" x14ac:dyDescent="0.2">
      <c r="Q7378" s="76"/>
      <c r="S7378" s="76"/>
      <c r="T7378" s="76"/>
      <c r="U7378" s="76"/>
      <c r="V7378" s="76"/>
      <c r="X7378" s="91"/>
      <c r="Y7378" s="91"/>
    </row>
    <row r="7379" spans="17:25" x14ac:dyDescent="0.2">
      <c r="Q7379" s="76"/>
      <c r="S7379" s="76"/>
      <c r="T7379" s="76"/>
      <c r="U7379" s="76"/>
      <c r="V7379" s="76"/>
      <c r="X7379" s="91"/>
      <c r="Y7379" s="91"/>
    </row>
    <row r="7380" spans="17:25" x14ac:dyDescent="0.2">
      <c r="Q7380" s="76"/>
      <c r="S7380" s="76"/>
      <c r="T7380" s="76"/>
      <c r="U7380" s="76"/>
      <c r="V7380" s="76"/>
      <c r="X7380" s="91"/>
      <c r="Y7380" s="91"/>
    </row>
    <row r="7381" spans="17:25" x14ac:dyDescent="0.2">
      <c r="Q7381" s="76"/>
      <c r="S7381" s="76"/>
      <c r="T7381" s="76"/>
      <c r="U7381" s="76"/>
      <c r="V7381" s="76"/>
      <c r="X7381" s="91"/>
      <c r="Y7381" s="91"/>
    </row>
    <row r="7382" spans="17:25" x14ac:dyDescent="0.2">
      <c r="Q7382" s="76"/>
      <c r="S7382" s="76"/>
      <c r="T7382" s="76"/>
      <c r="U7382" s="76"/>
      <c r="V7382" s="76"/>
      <c r="X7382" s="91"/>
      <c r="Y7382" s="91"/>
    </row>
    <row r="7383" spans="17:25" x14ac:dyDescent="0.2">
      <c r="Q7383" s="76"/>
      <c r="S7383" s="76"/>
      <c r="T7383" s="76"/>
      <c r="U7383" s="76"/>
      <c r="V7383" s="76"/>
      <c r="X7383" s="91"/>
      <c r="Y7383" s="91"/>
    </row>
    <row r="7384" spans="17:25" x14ac:dyDescent="0.2">
      <c r="Q7384" s="76"/>
      <c r="S7384" s="76"/>
      <c r="T7384" s="76"/>
      <c r="U7384" s="76"/>
      <c r="V7384" s="76"/>
      <c r="X7384" s="91"/>
      <c r="Y7384" s="91"/>
    </row>
    <row r="7385" spans="17:25" x14ac:dyDescent="0.2">
      <c r="Q7385" s="76"/>
      <c r="S7385" s="76"/>
      <c r="T7385" s="76"/>
      <c r="U7385" s="76"/>
      <c r="V7385" s="76"/>
      <c r="X7385" s="91"/>
      <c r="Y7385" s="91"/>
    </row>
    <row r="7386" spans="17:25" x14ac:dyDescent="0.2">
      <c r="Q7386" s="76"/>
      <c r="S7386" s="76"/>
      <c r="T7386" s="76"/>
      <c r="U7386" s="76"/>
      <c r="V7386" s="76"/>
      <c r="X7386" s="91"/>
      <c r="Y7386" s="91"/>
    </row>
    <row r="7387" spans="17:25" x14ac:dyDescent="0.2">
      <c r="Q7387" s="76"/>
      <c r="S7387" s="76"/>
      <c r="T7387" s="76"/>
      <c r="U7387" s="76"/>
      <c r="V7387" s="76"/>
      <c r="X7387" s="91"/>
      <c r="Y7387" s="91"/>
    </row>
    <row r="7388" spans="17:25" x14ac:dyDescent="0.2">
      <c r="Q7388" s="76"/>
      <c r="S7388" s="76"/>
      <c r="T7388" s="76"/>
      <c r="U7388" s="76"/>
      <c r="V7388" s="76"/>
      <c r="X7388" s="91"/>
      <c r="Y7388" s="91"/>
    </row>
    <row r="7389" spans="17:25" x14ac:dyDescent="0.2">
      <c r="Q7389" s="76"/>
      <c r="S7389" s="76"/>
      <c r="T7389" s="76"/>
      <c r="U7389" s="76"/>
      <c r="V7389" s="76"/>
      <c r="X7389" s="91"/>
      <c r="Y7389" s="91"/>
    </row>
    <row r="7390" spans="17:25" x14ac:dyDescent="0.2">
      <c r="Q7390" s="76"/>
      <c r="S7390" s="76"/>
      <c r="T7390" s="76"/>
      <c r="U7390" s="76"/>
      <c r="V7390" s="76"/>
      <c r="X7390" s="91"/>
      <c r="Y7390" s="91"/>
    </row>
    <row r="7391" spans="17:25" x14ac:dyDescent="0.2">
      <c r="Q7391" s="76"/>
      <c r="S7391" s="76"/>
      <c r="T7391" s="76"/>
      <c r="U7391" s="76"/>
      <c r="V7391" s="76"/>
      <c r="X7391" s="91"/>
      <c r="Y7391" s="91"/>
    </row>
    <row r="7392" spans="17:25" x14ac:dyDescent="0.2">
      <c r="Q7392" s="76"/>
      <c r="S7392" s="76"/>
      <c r="T7392" s="76"/>
      <c r="U7392" s="76"/>
      <c r="V7392" s="76"/>
      <c r="X7392" s="91"/>
      <c r="Y7392" s="91"/>
    </row>
    <row r="7393" spans="17:25" x14ac:dyDescent="0.2">
      <c r="Q7393" s="76"/>
      <c r="S7393" s="76"/>
      <c r="T7393" s="76"/>
      <c r="U7393" s="76"/>
      <c r="V7393" s="76"/>
      <c r="X7393" s="91"/>
      <c r="Y7393" s="91"/>
    </row>
    <row r="7394" spans="17:25" x14ac:dyDescent="0.2">
      <c r="Q7394" s="76"/>
      <c r="S7394" s="76"/>
      <c r="T7394" s="76"/>
      <c r="U7394" s="76"/>
      <c r="V7394" s="76"/>
      <c r="X7394" s="91"/>
      <c r="Y7394" s="91"/>
    </row>
    <row r="7395" spans="17:25" x14ac:dyDescent="0.2">
      <c r="Q7395" s="76"/>
      <c r="S7395" s="76"/>
      <c r="T7395" s="76"/>
      <c r="U7395" s="76"/>
      <c r="V7395" s="76"/>
      <c r="X7395" s="91"/>
      <c r="Y7395" s="91"/>
    </row>
    <row r="7396" spans="17:25" x14ac:dyDescent="0.2">
      <c r="Q7396" s="76"/>
      <c r="S7396" s="76"/>
      <c r="T7396" s="76"/>
      <c r="U7396" s="76"/>
      <c r="V7396" s="76"/>
      <c r="X7396" s="91"/>
      <c r="Y7396" s="91"/>
    </row>
    <row r="7397" spans="17:25" x14ac:dyDescent="0.2">
      <c r="Q7397" s="76"/>
      <c r="S7397" s="76"/>
      <c r="T7397" s="76"/>
      <c r="U7397" s="76"/>
      <c r="V7397" s="76"/>
      <c r="X7397" s="91"/>
      <c r="Y7397" s="91"/>
    </row>
    <row r="7398" spans="17:25" x14ac:dyDescent="0.2">
      <c r="Q7398" s="76"/>
      <c r="S7398" s="76"/>
      <c r="T7398" s="76"/>
      <c r="U7398" s="76"/>
      <c r="V7398" s="76"/>
      <c r="X7398" s="91"/>
      <c r="Y7398" s="91"/>
    </row>
    <row r="7399" spans="17:25" x14ac:dyDescent="0.2">
      <c r="Q7399" s="76"/>
      <c r="S7399" s="76"/>
      <c r="T7399" s="76"/>
      <c r="U7399" s="76"/>
      <c r="V7399" s="76"/>
      <c r="X7399" s="91"/>
      <c r="Y7399" s="91"/>
    </row>
    <row r="7400" spans="17:25" x14ac:dyDescent="0.2">
      <c r="Q7400" s="76"/>
      <c r="S7400" s="76"/>
      <c r="T7400" s="76"/>
      <c r="U7400" s="76"/>
      <c r="V7400" s="76"/>
      <c r="X7400" s="91"/>
      <c r="Y7400" s="91"/>
    </row>
    <row r="7401" spans="17:25" x14ac:dyDescent="0.2">
      <c r="Q7401" s="76"/>
      <c r="S7401" s="76"/>
      <c r="T7401" s="76"/>
      <c r="U7401" s="76"/>
      <c r="V7401" s="76"/>
      <c r="X7401" s="91"/>
      <c r="Y7401" s="91"/>
    </row>
    <row r="7402" spans="17:25" x14ac:dyDescent="0.2">
      <c r="Q7402" s="76"/>
      <c r="S7402" s="76"/>
      <c r="T7402" s="76"/>
      <c r="U7402" s="76"/>
      <c r="V7402" s="76"/>
      <c r="X7402" s="91"/>
      <c r="Y7402" s="91"/>
    </row>
    <row r="7403" spans="17:25" x14ac:dyDescent="0.2">
      <c r="Q7403" s="76"/>
      <c r="S7403" s="76"/>
      <c r="T7403" s="76"/>
      <c r="U7403" s="76"/>
      <c r="V7403" s="76"/>
      <c r="X7403" s="91"/>
      <c r="Y7403" s="91"/>
    </row>
    <row r="7404" spans="17:25" x14ac:dyDescent="0.2">
      <c r="Q7404" s="76"/>
      <c r="S7404" s="76"/>
      <c r="T7404" s="76"/>
      <c r="U7404" s="76"/>
      <c r="V7404" s="76"/>
      <c r="X7404" s="91"/>
      <c r="Y7404" s="91"/>
    </row>
    <row r="7405" spans="17:25" x14ac:dyDescent="0.2">
      <c r="Q7405" s="76"/>
      <c r="S7405" s="76"/>
      <c r="T7405" s="76"/>
      <c r="U7405" s="76"/>
      <c r="V7405" s="76"/>
      <c r="X7405" s="91"/>
      <c r="Y7405" s="91"/>
    </row>
    <row r="7406" spans="17:25" x14ac:dyDescent="0.2">
      <c r="Q7406" s="76"/>
      <c r="S7406" s="76"/>
      <c r="T7406" s="76"/>
      <c r="U7406" s="76"/>
      <c r="V7406" s="76"/>
      <c r="X7406" s="91"/>
      <c r="Y7406" s="91"/>
    </row>
    <row r="7407" spans="17:25" x14ac:dyDescent="0.2">
      <c r="Q7407" s="76"/>
      <c r="S7407" s="76"/>
      <c r="T7407" s="76"/>
      <c r="U7407" s="76"/>
      <c r="V7407" s="76"/>
      <c r="X7407" s="91"/>
      <c r="Y7407" s="91"/>
    </row>
    <row r="7408" spans="17:25" x14ac:dyDescent="0.2">
      <c r="Q7408" s="76"/>
      <c r="S7408" s="76"/>
      <c r="T7408" s="76"/>
      <c r="U7408" s="76"/>
      <c r="V7408" s="76"/>
      <c r="X7408" s="91"/>
      <c r="Y7408" s="91"/>
    </row>
    <row r="7409" spans="17:25" x14ac:dyDescent="0.2">
      <c r="Q7409" s="76"/>
      <c r="S7409" s="76"/>
      <c r="T7409" s="76"/>
      <c r="U7409" s="76"/>
      <c r="V7409" s="76"/>
      <c r="X7409" s="91"/>
      <c r="Y7409" s="91"/>
    </row>
    <row r="7410" spans="17:25" x14ac:dyDescent="0.2">
      <c r="Q7410" s="76"/>
      <c r="S7410" s="76"/>
      <c r="T7410" s="76"/>
      <c r="U7410" s="76"/>
      <c r="V7410" s="76"/>
      <c r="X7410" s="91"/>
      <c r="Y7410" s="91"/>
    </row>
    <row r="7411" spans="17:25" x14ac:dyDescent="0.2">
      <c r="Q7411" s="76"/>
      <c r="S7411" s="76"/>
      <c r="T7411" s="76"/>
      <c r="U7411" s="76"/>
      <c r="V7411" s="76"/>
      <c r="X7411" s="91"/>
      <c r="Y7411" s="91"/>
    </row>
    <row r="7412" spans="17:25" x14ac:dyDescent="0.2">
      <c r="Q7412" s="76"/>
      <c r="S7412" s="76"/>
      <c r="T7412" s="76"/>
      <c r="U7412" s="76"/>
      <c r="V7412" s="76"/>
      <c r="X7412" s="91"/>
      <c r="Y7412" s="91"/>
    </row>
    <row r="7413" spans="17:25" x14ac:dyDescent="0.2">
      <c r="Q7413" s="76"/>
      <c r="S7413" s="76"/>
      <c r="T7413" s="76"/>
      <c r="U7413" s="76"/>
      <c r="V7413" s="76"/>
      <c r="X7413" s="91"/>
      <c r="Y7413" s="91"/>
    </row>
    <row r="7414" spans="17:25" x14ac:dyDescent="0.2">
      <c r="Q7414" s="76"/>
      <c r="S7414" s="76"/>
      <c r="T7414" s="76"/>
      <c r="U7414" s="76"/>
      <c r="V7414" s="76"/>
      <c r="X7414" s="91"/>
      <c r="Y7414" s="91"/>
    </row>
    <row r="7415" spans="17:25" x14ac:dyDescent="0.2">
      <c r="Q7415" s="76"/>
      <c r="S7415" s="76"/>
      <c r="T7415" s="76"/>
      <c r="U7415" s="76"/>
      <c r="V7415" s="76"/>
      <c r="X7415" s="91"/>
      <c r="Y7415" s="91"/>
    </row>
    <row r="7416" spans="17:25" x14ac:dyDescent="0.2">
      <c r="Q7416" s="76"/>
      <c r="S7416" s="76"/>
      <c r="T7416" s="76"/>
      <c r="U7416" s="76"/>
      <c r="V7416" s="76"/>
      <c r="X7416" s="91"/>
      <c r="Y7416" s="91"/>
    </row>
    <row r="7417" spans="17:25" x14ac:dyDescent="0.2">
      <c r="Q7417" s="76"/>
      <c r="S7417" s="76"/>
      <c r="T7417" s="76"/>
      <c r="U7417" s="76"/>
      <c r="V7417" s="76"/>
      <c r="X7417" s="91"/>
      <c r="Y7417" s="91"/>
    </row>
    <row r="7418" spans="17:25" x14ac:dyDescent="0.2">
      <c r="Q7418" s="76"/>
      <c r="S7418" s="76"/>
      <c r="T7418" s="76"/>
      <c r="U7418" s="76"/>
      <c r="V7418" s="76"/>
      <c r="X7418" s="91"/>
      <c r="Y7418" s="91"/>
    </row>
    <row r="7419" spans="17:25" x14ac:dyDescent="0.2">
      <c r="Q7419" s="76"/>
      <c r="S7419" s="76"/>
      <c r="T7419" s="76"/>
      <c r="U7419" s="76"/>
      <c r="V7419" s="76"/>
      <c r="X7419" s="91"/>
      <c r="Y7419" s="91"/>
    </row>
    <row r="7420" spans="17:25" x14ac:dyDescent="0.2">
      <c r="Q7420" s="76"/>
      <c r="S7420" s="76"/>
      <c r="T7420" s="76"/>
      <c r="U7420" s="76"/>
      <c r="V7420" s="76"/>
      <c r="X7420" s="91"/>
      <c r="Y7420" s="91"/>
    </row>
    <row r="7421" spans="17:25" x14ac:dyDescent="0.2">
      <c r="Q7421" s="76"/>
      <c r="S7421" s="76"/>
      <c r="T7421" s="76"/>
      <c r="U7421" s="76"/>
      <c r="V7421" s="76"/>
      <c r="X7421" s="91"/>
      <c r="Y7421" s="91"/>
    </row>
    <row r="7422" spans="17:25" x14ac:dyDescent="0.2">
      <c r="Q7422" s="76"/>
      <c r="S7422" s="76"/>
      <c r="T7422" s="76"/>
      <c r="U7422" s="76"/>
      <c r="V7422" s="76"/>
      <c r="X7422" s="91"/>
      <c r="Y7422" s="91"/>
    </row>
    <row r="7423" spans="17:25" x14ac:dyDescent="0.2">
      <c r="Q7423" s="76"/>
      <c r="S7423" s="76"/>
      <c r="T7423" s="76"/>
      <c r="U7423" s="76"/>
      <c r="V7423" s="76"/>
      <c r="X7423" s="91"/>
      <c r="Y7423" s="91"/>
    </row>
    <row r="7424" spans="17:25" x14ac:dyDescent="0.2">
      <c r="Q7424" s="76"/>
      <c r="S7424" s="76"/>
      <c r="T7424" s="76"/>
      <c r="U7424" s="76"/>
      <c r="V7424" s="76"/>
      <c r="X7424" s="91"/>
      <c r="Y7424" s="91"/>
    </row>
    <row r="7425" spans="17:25" x14ac:dyDescent="0.2">
      <c r="Q7425" s="76"/>
      <c r="S7425" s="76"/>
      <c r="T7425" s="76"/>
      <c r="U7425" s="76"/>
      <c r="V7425" s="76"/>
      <c r="X7425" s="91"/>
      <c r="Y7425" s="91"/>
    </row>
    <row r="7426" spans="17:25" x14ac:dyDescent="0.2">
      <c r="Q7426" s="76"/>
      <c r="S7426" s="76"/>
      <c r="T7426" s="76"/>
      <c r="U7426" s="76"/>
      <c r="V7426" s="76"/>
      <c r="X7426" s="91"/>
      <c r="Y7426" s="91"/>
    </row>
    <row r="7427" spans="17:25" x14ac:dyDescent="0.2">
      <c r="Q7427" s="76"/>
      <c r="S7427" s="76"/>
      <c r="T7427" s="76"/>
      <c r="U7427" s="76"/>
      <c r="V7427" s="76"/>
      <c r="X7427" s="91"/>
      <c r="Y7427" s="91"/>
    </row>
    <row r="7428" spans="17:25" x14ac:dyDescent="0.2">
      <c r="Q7428" s="76"/>
      <c r="S7428" s="76"/>
      <c r="T7428" s="76"/>
      <c r="U7428" s="76"/>
      <c r="V7428" s="76"/>
      <c r="X7428" s="91"/>
      <c r="Y7428" s="91"/>
    </row>
    <row r="7429" spans="17:25" x14ac:dyDescent="0.2">
      <c r="Q7429" s="76"/>
      <c r="S7429" s="76"/>
      <c r="T7429" s="76"/>
      <c r="U7429" s="76"/>
      <c r="V7429" s="76"/>
      <c r="X7429" s="91"/>
      <c r="Y7429" s="91"/>
    </row>
    <row r="7430" spans="17:25" x14ac:dyDescent="0.2">
      <c r="Q7430" s="76"/>
      <c r="S7430" s="76"/>
      <c r="T7430" s="76"/>
      <c r="U7430" s="76"/>
      <c r="V7430" s="76"/>
      <c r="X7430" s="91"/>
      <c r="Y7430" s="91"/>
    </row>
    <row r="7431" spans="17:25" x14ac:dyDescent="0.2">
      <c r="Q7431" s="76"/>
      <c r="S7431" s="76"/>
      <c r="T7431" s="76"/>
      <c r="U7431" s="76"/>
      <c r="V7431" s="76"/>
      <c r="X7431" s="91"/>
      <c r="Y7431" s="91"/>
    </row>
    <row r="7432" spans="17:25" x14ac:dyDescent="0.2">
      <c r="Q7432" s="76"/>
      <c r="S7432" s="76"/>
      <c r="T7432" s="76"/>
      <c r="U7432" s="76"/>
      <c r="V7432" s="76"/>
      <c r="X7432" s="91"/>
      <c r="Y7432" s="91"/>
    </row>
    <row r="7433" spans="17:25" x14ac:dyDescent="0.2">
      <c r="Q7433" s="76"/>
      <c r="S7433" s="76"/>
      <c r="T7433" s="76"/>
      <c r="U7433" s="76"/>
      <c r="V7433" s="76"/>
      <c r="X7433" s="91"/>
      <c r="Y7433" s="91"/>
    </row>
    <row r="7434" spans="17:25" x14ac:dyDescent="0.2">
      <c r="Q7434" s="76"/>
      <c r="S7434" s="76"/>
      <c r="T7434" s="76"/>
      <c r="U7434" s="76"/>
      <c r="V7434" s="76"/>
      <c r="X7434" s="91"/>
      <c r="Y7434" s="91"/>
    </row>
    <row r="7435" spans="17:25" x14ac:dyDescent="0.2">
      <c r="Q7435" s="76"/>
      <c r="S7435" s="76"/>
      <c r="T7435" s="76"/>
      <c r="U7435" s="76"/>
      <c r="V7435" s="76"/>
      <c r="X7435" s="91"/>
      <c r="Y7435" s="91"/>
    </row>
    <row r="7436" spans="17:25" x14ac:dyDescent="0.2">
      <c r="Q7436" s="76"/>
      <c r="S7436" s="76"/>
      <c r="T7436" s="76"/>
      <c r="U7436" s="76"/>
      <c r="V7436" s="76"/>
      <c r="X7436" s="91"/>
      <c r="Y7436" s="91"/>
    </row>
    <row r="7437" spans="17:25" x14ac:dyDescent="0.2">
      <c r="Q7437" s="76"/>
      <c r="S7437" s="76"/>
      <c r="T7437" s="76"/>
      <c r="U7437" s="76"/>
      <c r="V7437" s="76"/>
      <c r="X7437" s="91"/>
      <c r="Y7437" s="91"/>
    </row>
    <row r="7438" spans="17:25" x14ac:dyDescent="0.2">
      <c r="Q7438" s="76"/>
      <c r="S7438" s="76"/>
      <c r="T7438" s="76"/>
      <c r="U7438" s="76"/>
      <c r="V7438" s="76"/>
      <c r="X7438" s="91"/>
      <c r="Y7438" s="91"/>
    </row>
    <row r="7439" spans="17:25" x14ac:dyDescent="0.2">
      <c r="Q7439" s="76"/>
      <c r="S7439" s="76"/>
      <c r="T7439" s="76"/>
      <c r="U7439" s="76"/>
      <c r="V7439" s="76"/>
      <c r="X7439" s="91"/>
      <c r="Y7439" s="91"/>
    </row>
    <row r="7440" spans="17:25" x14ac:dyDescent="0.2">
      <c r="Q7440" s="76"/>
      <c r="S7440" s="76"/>
      <c r="T7440" s="76"/>
      <c r="U7440" s="76"/>
      <c r="V7440" s="76"/>
      <c r="X7440" s="91"/>
      <c r="Y7440" s="91"/>
    </row>
    <row r="7441" spans="17:25" x14ac:dyDescent="0.2">
      <c r="Q7441" s="76"/>
      <c r="S7441" s="76"/>
      <c r="T7441" s="76"/>
      <c r="U7441" s="76"/>
      <c r="V7441" s="76"/>
      <c r="X7441" s="91"/>
      <c r="Y7441" s="91"/>
    </row>
    <row r="7442" spans="17:25" x14ac:dyDescent="0.2">
      <c r="Q7442" s="76"/>
      <c r="S7442" s="76"/>
      <c r="T7442" s="76"/>
      <c r="U7442" s="76"/>
      <c r="V7442" s="76"/>
      <c r="X7442" s="91"/>
      <c r="Y7442" s="91"/>
    </row>
    <row r="7443" spans="17:25" x14ac:dyDescent="0.2">
      <c r="Q7443" s="76"/>
      <c r="S7443" s="76"/>
      <c r="T7443" s="76"/>
      <c r="U7443" s="76"/>
      <c r="V7443" s="76"/>
      <c r="X7443" s="91"/>
      <c r="Y7443" s="91"/>
    </row>
    <row r="7444" spans="17:25" x14ac:dyDescent="0.2">
      <c r="Q7444" s="76"/>
      <c r="S7444" s="76"/>
      <c r="T7444" s="76"/>
      <c r="U7444" s="76"/>
      <c r="V7444" s="76"/>
      <c r="X7444" s="91"/>
      <c r="Y7444" s="91"/>
    </row>
    <row r="7445" spans="17:25" x14ac:dyDescent="0.2">
      <c r="Q7445" s="76"/>
      <c r="S7445" s="76"/>
      <c r="T7445" s="76"/>
      <c r="U7445" s="76"/>
      <c r="V7445" s="76"/>
      <c r="X7445" s="91"/>
      <c r="Y7445" s="91"/>
    </row>
    <row r="7446" spans="17:25" x14ac:dyDescent="0.2">
      <c r="Q7446" s="76"/>
      <c r="S7446" s="76"/>
      <c r="T7446" s="76"/>
      <c r="U7446" s="76"/>
      <c r="V7446" s="76"/>
      <c r="X7446" s="91"/>
      <c r="Y7446" s="91"/>
    </row>
    <row r="7447" spans="17:25" x14ac:dyDescent="0.2">
      <c r="Q7447" s="76"/>
      <c r="S7447" s="76"/>
      <c r="T7447" s="76"/>
      <c r="U7447" s="76"/>
      <c r="V7447" s="76"/>
      <c r="X7447" s="91"/>
      <c r="Y7447" s="91"/>
    </row>
    <row r="7448" spans="17:25" x14ac:dyDescent="0.2">
      <c r="Q7448" s="76"/>
      <c r="S7448" s="76"/>
      <c r="T7448" s="76"/>
      <c r="U7448" s="76"/>
      <c r="V7448" s="76"/>
      <c r="X7448" s="91"/>
      <c r="Y7448" s="91"/>
    </row>
    <row r="7449" spans="17:25" x14ac:dyDescent="0.2">
      <c r="Q7449" s="76"/>
      <c r="S7449" s="76"/>
      <c r="T7449" s="76"/>
      <c r="U7449" s="76"/>
      <c r="V7449" s="76"/>
      <c r="X7449" s="91"/>
      <c r="Y7449" s="91"/>
    </row>
    <row r="7450" spans="17:25" x14ac:dyDescent="0.2">
      <c r="Q7450" s="76"/>
      <c r="S7450" s="76"/>
      <c r="T7450" s="76"/>
      <c r="U7450" s="76"/>
      <c r="V7450" s="76"/>
      <c r="X7450" s="91"/>
      <c r="Y7450" s="91"/>
    </row>
    <row r="7451" spans="17:25" x14ac:dyDescent="0.2">
      <c r="Q7451" s="76"/>
      <c r="S7451" s="76"/>
      <c r="T7451" s="76"/>
      <c r="U7451" s="76"/>
      <c r="V7451" s="76"/>
      <c r="X7451" s="91"/>
      <c r="Y7451" s="91"/>
    </row>
    <row r="7452" spans="17:25" x14ac:dyDescent="0.2">
      <c r="Q7452" s="76"/>
      <c r="S7452" s="76"/>
      <c r="T7452" s="76"/>
      <c r="U7452" s="76"/>
      <c r="V7452" s="76"/>
      <c r="X7452" s="91"/>
      <c r="Y7452" s="91"/>
    </row>
    <row r="7453" spans="17:25" x14ac:dyDescent="0.2">
      <c r="Q7453" s="76"/>
      <c r="S7453" s="76"/>
      <c r="T7453" s="76"/>
      <c r="U7453" s="76"/>
      <c r="V7453" s="76"/>
      <c r="X7453" s="91"/>
      <c r="Y7453" s="91"/>
    </row>
    <row r="7454" spans="17:25" x14ac:dyDescent="0.2">
      <c r="Q7454" s="76"/>
      <c r="S7454" s="76"/>
      <c r="T7454" s="76"/>
      <c r="U7454" s="76"/>
      <c r="V7454" s="76"/>
      <c r="X7454" s="91"/>
      <c r="Y7454" s="91"/>
    </row>
    <row r="7455" spans="17:25" x14ac:dyDescent="0.2">
      <c r="Q7455" s="76"/>
      <c r="S7455" s="76"/>
      <c r="T7455" s="76"/>
      <c r="U7455" s="76"/>
      <c r="V7455" s="76"/>
      <c r="X7455" s="91"/>
      <c r="Y7455" s="91"/>
    </row>
    <row r="7456" spans="17:25" x14ac:dyDescent="0.2">
      <c r="Q7456" s="76"/>
      <c r="S7456" s="76"/>
      <c r="T7456" s="76"/>
      <c r="U7456" s="76"/>
      <c r="V7456" s="76"/>
      <c r="X7456" s="91"/>
      <c r="Y7456" s="91"/>
    </row>
    <row r="7457" spans="17:25" x14ac:dyDescent="0.2">
      <c r="Q7457" s="76"/>
      <c r="S7457" s="76"/>
      <c r="T7457" s="76"/>
      <c r="U7457" s="76"/>
      <c r="V7457" s="76"/>
      <c r="X7457" s="91"/>
      <c r="Y7457" s="91"/>
    </row>
    <row r="7458" spans="17:25" x14ac:dyDescent="0.2">
      <c r="Q7458" s="76"/>
      <c r="S7458" s="76"/>
      <c r="T7458" s="76"/>
      <c r="U7458" s="76"/>
      <c r="V7458" s="76"/>
      <c r="X7458" s="91"/>
      <c r="Y7458" s="91"/>
    </row>
    <row r="7459" spans="17:25" x14ac:dyDescent="0.2">
      <c r="Q7459" s="76"/>
      <c r="S7459" s="76"/>
      <c r="T7459" s="76"/>
      <c r="U7459" s="76"/>
      <c r="V7459" s="76"/>
      <c r="X7459" s="91"/>
      <c r="Y7459" s="91"/>
    </row>
    <row r="7460" spans="17:25" x14ac:dyDescent="0.2">
      <c r="Q7460" s="76"/>
      <c r="S7460" s="76"/>
      <c r="T7460" s="76"/>
      <c r="U7460" s="76"/>
      <c r="V7460" s="76"/>
      <c r="X7460" s="91"/>
      <c r="Y7460" s="91"/>
    </row>
    <row r="7461" spans="17:25" x14ac:dyDescent="0.2">
      <c r="Q7461" s="76"/>
      <c r="S7461" s="76"/>
      <c r="T7461" s="76"/>
      <c r="U7461" s="76"/>
      <c r="V7461" s="76"/>
      <c r="X7461" s="91"/>
      <c r="Y7461" s="91"/>
    </row>
    <row r="7462" spans="17:25" x14ac:dyDescent="0.2">
      <c r="Q7462" s="76"/>
      <c r="S7462" s="76"/>
      <c r="T7462" s="76"/>
      <c r="U7462" s="76"/>
      <c r="V7462" s="76"/>
      <c r="X7462" s="91"/>
      <c r="Y7462" s="91"/>
    </row>
    <row r="7463" spans="17:25" x14ac:dyDescent="0.2">
      <c r="Q7463" s="76"/>
      <c r="S7463" s="76"/>
      <c r="T7463" s="76"/>
      <c r="U7463" s="76"/>
      <c r="V7463" s="76"/>
      <c r="X7463" s="91"/>
      <c r="Y7463" s="91"/>
    </row>
    <row r="7464" spans="17:25" x14ac:dyDescent="0.2">
      <c r="Q7464" s="76"/>
      <c r="S7464" s="76"/>
      <c r="T7464" s="76"/>
      <c r="U7464" s="76"/>
      <c r="V7464" s="76"/>
      <c r="X7464" s="91"/>
      <c r="Y7464" s="91"/>
    </row>
    <row r="7465" spans="17:25" x14ac:dyDescent="0.2">
      <c r="Q7465" s="76"/>
      <c r="S7465" s="76"/>
      <c r="T7465" s="76"/>
      <c r="U7465" s="76"/>
      <c r="V7465" s="76"/>
      <c r="X7465" s="91"/>
      <c r="Y7465" s="91"/>
    </row>
    <row r="7466" spans="17:25" x14ac:dyDescent="0.2">
      <c r="Q7466" s="76"/>
      <c r="S7466" s="76"/>
      <c r="T7466" s="76"/>
      <c r="U7466" s="76"/>
      <c r="V7466" s="76"/>
      <c r="X7466" s="91"/>
      <c r="Y7466" s="91"/>
    </row>
    <row r="7467" spans="17:25" x14ac:dyDescent="0.2">
      <c r="Q7467" s="76"/>
      <c r="S7467" s="76"/>
      <c r="T7467" s="76"/>
      <c r="U7467" s="76"/>
      <c r="V7467" s="76"/>
      <c r="X7467" s="91"/>
      <c r="Y7467" s="91"/>
    </row>
    <row r="7468" spans="17:25" x14ac:dyDescent="0.2">
      <c r="Q7468" s="76"/>
      <c r="S7468" s="76"/>
      <c r="T7468" s="76"/>
      <c r="U7468" s="76"/>
      <c r="V7468" s="76"/>
      <c r="X7468" s="91"/>
      <c r="Y7468" s="91"/>
    </row>
    <row r="7469" spans="17:25" x14ac:dyDescent="0.2">
      <c r="Q7469" s="76"/>
      <c r="S7469" s="76"/>
      <c r="T7469" s="76"/>
      <c r="U7469" s="76"/>
      <c r="V7469" s="76"/>
      <c r="X7469" s="91"/>
      <c r="Y7469" s="91"/>
    </row>
    <row r="7470" spans="17:25" x14ac:dyDescent="0.2">
      <c r="Q7470" s="76"/>
      <c r="S7470" s="76"/>
      <c r="T7470" s="76"/>
      <c r="U7470" s="76"/>
      <c r="V7470" s="76"/>
      <c r="X7470" s="91"/>
      <c r="Y7470" s="91"/>
    </row>
    <row r="7471" spans="17:25" x14ac:dyDescent="0.2">
      <c r="Q7471" s="76"/>
      <c r="S7471" s="76"/>
      <c r="T7471" s="76"/>
      <c r="U7471" s="76"/>
      <c r="V7471" s="76"/>
      <c r="X7471" s="91"/>
      <c r="Y7471" s="91"/>
    </row>
    <row r="7472" spans="17:25" x14ac:dyDescent="0.2">
      <c r="Q7472" s="76"/>
      <c r="S7472" s="76"/>
      <c r="T7472" s="76"/>
      <c r="U7472" s="76"/>
      <c r="V7472" s="76"/>
      <c r="X7472" s="91"/>
      <c r="Y7472" s="91"/>
    </row>
    <row r="7473" spans="17:25" x14ac:dyDescent="0.2">
      <c r="Q7473" s="76"/>
      <c r="S7473" s="76"/>
      <c r="T7473" s="76"/>
      <c r="U7473" s="76"/>
      <c r="V7473" s="76"/>
      <c r="X7473" s="91"/>
      <c r="Y7473" s="91"/>
    </row>
    <row r="7474" spans="17:25" x14ac:dyDescent="0.2">
      <c r="Q7474" s="76"/>
      <c r="S7474" s="76"/>
      <c r="T7474" s="76"/>
      <c r="U7474" s="76"/>
      <c r="V7474" s="76"/>
      <c r="X7474" s="91"/>
      <c r="Y7474" s="91"/>
    </row>
    <row r="7475" spans="17:25" x14ac:dyDescent="0.2">
      <c r="Q7475" s="76"/>
      <c r="S7475" s="76"/>
      <c r="T7475" s="76"/>
      <c r="U7475" s="76"/>
      <c r="V7475" s="76"/>
      <c r="X7475" s="91"/>
      <c r="Y7475" s="91"/>
    </row>
    <row r="7476" spans="17:25" x14ac:dyDescent="0.2">
      <c r="Q7476" s="76"/>
      <c r="S7476" s="76"/>
      <c r="T7476" s="76"/>
      <c r="U7476" s="76"/>
      <c r="V7476" s="76"/>
      <c r="X7476" s="91"/>
      <c r="Y7476" s="91"/>
    </row>
    <row r="7477" spans="17:25" x14ac:dyDescent="0.2">
      <c r="Q7477" s="76"/>
      <c r="S7477" s="76"/>
      <c r="T7477" s="76"/>
      <c r="U7477" s="76"/>
      <c r="V7477" s="76"/>
      <c r="X7477" s="91"/>
      <c r="Y7477" s="91"/>
    </row>
    <row r="7478" spans="17:25" x14ac:dyDescent="0.2">
      <c r="Q7478" s="76"/>
      <c r="S7478" s="76"/>
      <c r="T7478" s="76"/>
      <c r="U7478" s="76"/>
      <c r="V7478" s="76"/>
      <c r="X7478" s="91"/>
      <c r="Y7478" s="91"/>
    </row>
    <row r="7479" spans="17:25" x14ac:dyDescent="0.2">
      <c r="Q7479" s="76"/>
      <c r="S7479" s="76"/>
      <c r="T7479" s="76"/>
      <c r="U7479" s="76"/>
      <c r="V7479" s="76"/>
      <c r="X7479" s="91"/>
      <c r="Y7479" s="91"/>
    </row>
    <row r="7480" spans="17:25" x14ac:dyDescent="0.2">
      <c r="Q7480" s="76"/>
      <c r="S7480" s="76"/>
      <c r="T7480" s="76"/>
      <c r="U7480" s="76"/>
      <c r="V7480" s="76"/>
      <c r="X7480" s="91"/>
      <c r="Y7480" s="91"/>
    </row>
    <row r="7481" spans="17:25" x14ac:dyDescent="0.2">
      <c r="Q7481" s="76"/>
      <c r="S7481" s="76"/>
      <c r="T7481" s="76"/>
      <c r="U7481" s="76"/>
      <c r="V7481" s="76"/>
      <c r="X7481" s="91"/>
      <c r="Y7481" s="91"/>
    </row>
    <row r="7482" spans="17:25" x14ac:dyDescent="0.2">
      <c r="Q7482" s="76"/>
      <c r="S7482" s="76"/>
      <c r="T7482" s="76"/>
      <c r="U7482" s="76"/>
      <c r="V7482" s="76"/>
      <c r="X7482" s="91"/>
      <c r="Y7482" s="91"/>
    </row>
    <row r="7483" spans="17:25" x14ac:dyDescent="0.2">
      <c r="Q7483" s="76"/>
      <c r="S7483" s="76"/>
      <c r="T7483" s="76"/>
      <c r="U7483" s="76"/>
      <c r="V7483" s="76"/>
      <c r="X7483" s="91"/>
      <c r="Y7483" s="91"/>
    </row>
    <row r="7484" spans="17:25" x14ac:dyDescent="0.2">
      <c r="Q7484" s="76"/>
      <c r="S7484" s="76"/>
      <c r="T7484" s="76"/>
      <c r="U7484" s="76"/>
      <c r="V7484" s="76"/>
      <c r="X7484" s="91"/>
      <c r="Y7484" s="91"/>
    </row>
    <row r="7485" spans="17:25" x14ac:dyDescent="0.2">
      <c r="Q7485" s="76"/>
      <c r="S7485" s="76"/>
      <c r="T7485" s="76"/>
      <c r="U7485" s="76"/>
      <c r="V7485" s="76"/>
      <c r="X7485" s="91"/>
      <c r="Y7485" s="91"/>
    </row>
    <row r="7486" spans="17:25" x14ac:dyDescent="0.2">
      <c r="Q7486" s="76"/>
      <c r="S7486" s="76"/>
      <c r="T7486" s="76"/>
      <c r="U7486" s="76"/>
      <c r="V7486" s="76"/>
      <c r="X7486" s="91"/>
      <c r="Y7486" s="91"/>
    </row>
    <row r="7487" spans="17:25" x14ac:dyDescent="0.2">
      <c r="Q7487" s="76"/>
      <c r="S7487" s="76"/>
      <c r="T7487" s="76"/>
      <c r="U7487" s="76"/>
      <c r="V7487" s="76"/>
      <c r="X7487" s="91"/>
      <c r="Y7487" s="91"/>
    </row>
    <row r="7488" spans="17:25" x14ac:dyDescent="0.2">
      <c r="Q7488" s="76"/>
      <c r="S7488" s="76"/>
      <c r="T7488" s="76"/>
      <c r="U7488" s="76"/>
      <c r="V7488" s="76"/>
      <c r="X7488" s="91"/>
      <c r="Y7488" s="91"/>
    </row>
    <row r="7489" spans="17:25" x14ac:dyDescent="0.2">
      <c r="Q7489" s="76"/>
      <c r="S7489" s="76"/>
      <c r="T7489" s="76"/>
      <c r="U7489" s="76"/>
      <c r="V7489" s="76"/>
      <c r="X7489" s="91"/>
      <c r="Y7489" s="91"/>
    </row>
    <row r="7490" spans="17:25" x14ac:dyDescent="0.2">
      <c r="Q7490" s="76"/>
      <c r="S7490" s="76"/>
      <c r="T7490" s="76"/>
      <c r="U7490" s="76"/>
      <c r="V7490" s="76"/>
      <c r="X7490" s="91"/>
      <c r="Y7490" s="91"/>
    </row>
    <row r="7491" spans="17:25" x14ac:dyDescent="0.2">
      <c r="Q7491" s="76"/>
      <c r="S7491" s="76"/>
      <c r="T7491" s="76"/>
      <c r="U7491" s="76"/>
      <c r="V7491" s="76"/>
      <c r="X7491" s="91"/>
      <c r="Y7491" s="91"/>
    </row>
    <row r="7492" spans="17:25" x14ac:dyDescent="0.2">
      <c r="Q7492" s="76"/>
      <c r="S7492" s="76"/>
      <c r="T7492" s="76"/>
      <c r="U7492" s="76"/>
      <c r="V7492" s="76"/>
      <c r="X7492" s="91"/>
      <c r="Y7492" s="91"/>
    </row>
    <row r="7493" spans="17:25" x14ac:dyDescent="0.2">
      <c r="Q7493" s="76"/>
      <c r="S7493" s="76"/>
      <c r="T7493" s="76"/>
      <c r="U7493" s="76"/>
      <c r="V7493" s="76"/>
      <c r="X7493" s="91"/>
      <c r="Y7493" s="91"/>
    </row>
    <row r="7494" spans="17:25" x14ac:dyDescent="0.2">
      <c r="Q7494" s="76"/>
      <c r="S7494" s="76"/>
      <c r="T7494" s="76"/>
      <c r="U7494" s="76"/>
      <c r="V7494" s="76"/>
      <c r="X7494" s="91"/>
      <c r="Y7494" s="91"/>
    </row>
    <row r="7495" spans="17:25" x14ac:dyDescent="0.2">
      <c r="Q7495" s="76"/>
      <c r="S7495" s="76"/>
      <c r="T7495" s="76"/>
      <c r="U7495" s="76"/>
      <c r="V7495" s="76"/>
      <c r="X7495" s="91"/>
      <c r="Y7495" s="91"/>
    </row>
    <row r="7496" spans="17:25" x14ac:dyDescent="0.2">
      <c r="Q7496" s="76"/>
      <c r="S7496" s="76"/>
      <c r="T7496" s="76"/>
      <c r="U7496" s="76"/>
      <c r="V7496" s="76"/>
      <c r="X7496" s="91"/>
      <c r="Y7496" s="91"/>
    </row>
    <row r="7497" spans="17:25" x14ac:dyDescent="0.2">
      <c r="Q7497" s="76"/>
      <c r="S7497" s="76"/>
      <c r="T7497" s="76"/>
      <c r="U7497" s="76"/>
      <c r="V7497" s="76"/>
      <c r="X7497" s="91"/>
      <c r="Y7497" s="91"/>
    </row>
    <row r="7498" spans="17:25" x14ac:dyDescent="0.2">
      <c r="Q7498" s="76"/>
      <c r="S7498" s="76"/>
      <c r="T7498" s="76"/>
      <c r="U7498" s="76"/>
      <c r="V7498" s="76"/>
      <c r="X7498" s="91"/>
      <c r="Y7498" s="91"/>
    </row>
    <row r="7499" spans="17:25" x14ac:dyDescent="0.2">
      <c r="Q7499" s="76"/>
      <c r="S7499" s="76"/>
      <c r="T7499" s="76"/>
      <c r="U7499" s="76"/>
      <c r="V7499" s="76"/>
      <c r="X7499" s="91"/>
      <c r="Y7499" s="91"/>
    </row>
    <row r="7500" spans="17:25" x14ac:dyDescent="0.2">
      <c r="Q7500" s="76"/>
      <c r="S7500" s="76"/>
      <c r="T7500" s="76"/>
      <c r="U7500" s="76"/>
      <c r="V7500" s="76"/>
      <c r="X7500" s="91"/>
      <c r="Y7500" s="91"/>
    </row>
    <row r="7501" spans="17:25" x14ac:dyDescent="0.2">
      <c r="Q7501" s="76"/>
      <c r="S7501" s="76"/>
      <c r="T7501" s="76"/>
      <c r="U7501" s="76"/>
      <c r="V7501" s="76"/>
      <c r="X7501" s="91"/>
      <c r="Y7501" s="91"/>
    </row>
    <row r="7502" spans="17:25" x14ac:dyDescent="0.2">
      <c r="Q7502" s="76"/>
      <c r="S7502" s="76"/>
      <c r="T7502" s="76"/>
      <c r="U7502" s="76"/>
      <c r="V7502" s="76"/>
      <c r="X7502" s="91"/>
      <c r="Y7502" s="91"/>
    </row>
    <row r="7503" spans="17:25" x14ac:dyDescent="0.2">
      <c r="Q7503" s="76"/>
      <c r="S7503" s="76"/>
      <c r="T7503" s="76"/>
      <c r="U7503" s="76"/>
      <c r="V7503" s="76"/>
      <c r="X7503" s="91"/>
      <c r="Y7503" s="91"/>
    </row>
    <row r="7504" spans="17:25" x14ac:dyDescent="0.2">
      <c r="Q7504" s="76"/>
      <c r="S7504" s="76"/>
      <c r="T7504" s="76"/>
      <c r="U7504" s="76"/>
      <c r="V7504" s="76"/>
      <c r="X7504" s="91"/>
      <c r="Y7504" s="91"/>
    </row>
    <row r="7505" spans="17:25" x14ac:dyDescent="0.2">
      <c r="Q7505" s="76"/>
      <c r="S7505" s="76"/>
      <c r="T7505" s="76"/>
      <c r="U7505" s="76"/>
      <c r="V7505" s="76"/>
      <c r="X7505" s="91"/>
      <c r="Y7505" s="91"/>
    </row>
    <row r="7506" spans="17:25" x14ac:dyDescent="0.2">
      <c r="Q7506" s="76"/>
      <c r="S7506" s="76"/>
      <c r="T7506" s="76"/>
      <c r="U7506" s="76"/>
      <c r="V7506" s="76"/>
      <c r="X7506" s="91"/>
      <c r="Y7506" s="91"/>
    </row>
    <row r="7507" spans="17:25" x14ac:dyDescent="0.2">
      <c r="Q7507" s="76"/>
      <c r="S7507" s="76"/>
      <c r="T7507" s="76"/>
      <c r="U7507" s="76"/>
      <c r="V7507" s="76"/>
      <c r="X7507" s="91"/>
      <c r="Y7507" s="91"/>
    </row>
    <row r="7508" spans="17:25" x14ac:dyDescent="0.2">
      <c r="Q7508" s="76"/>
      <c r="S7508" s="76"/>
      <c r="T7508" s="76"/>
      <c r="U7508" s="76"/>
      <c r="V7508" s="76"/>
      <c r="X7508" s="91"/>
      <c r="Y7508" s="91"/>
    </row>
    <row r="7509" spans="17:25" x14ac:dyDescent="0.2">
      <c r="Q7509" s="76"/>
      <c r="S7509" s="76"/>
      <c r="T7509" s="76"/>
      <c r="U7509" s="76"/>
      <c r="V7509" s="76"/>
      <c r="X7509" s="91"/>
      <c r="Y7509" s="91"/>
    </row>
    <row r="7510" spans="17:25" x14ac:dyDescent="0.2">
      <c r="Q7510" s="76"/>
      <c r="S7510" s="76"/>
      <c r="T7510" s="76"/>
      <c r="U7510" s="76"/>
      <c r="V7510" s="76"/>
      <c r="X7510" s="91"/>
      <c r="Y7510" s="91"/>
    </row>
    <row r="7511" spans="17:25" x14ac:dyDescent="0.2">
      <c r="Q7511" s="76"/>
      <c r="S7511" s="76"/>
      <c r="T7511" s="76"/>
      <c r="U7511" s="76"/>
      <c r="V7511" s="76"/>
      <c r="X7511" s="91"/>
      <c r="Y7511" s="91"/>
    </row>
    <row r="7512" spans="17:25" x14ac:dyDescent="0.2">
      <c r="Q7512" s="76"/>
      <c r="S7512" s="76"/>
      <c r="T7512" s="76"/>
      <c r="U7512" s="76"/>
      <c r="V7512" s="76"/>
      <c r="X7512" s="91"/>
      <c r="Y7512" s="91"/>
    </row>
    <row r="7513" spans="17:25" x14ac:dyDescent="0.2">
      <c r="Q7513" s="76"/>
      <c r="S7513" s="76"/>
      <c r="T7513" s="76"/>
      <c r="U7513" s="76"/>
      <c r="V7513" s="76"/>
      <c r="X7513" s="91"/>
      <c r="Y7513" s="91"/>
    </row>
    <row r="7514" spans="17:25" x14ac:dyDescent="0.2">
      <c r="Q7514" s="76"/>
      <c r="S7514" s="76"/>
      <c r="T7514" s="76"/>
      <c r="U7514" s="76"/>
      <c r="V7514" s="76"/>
      <c r="X7514" s="91"/>
      <c r="Y7514" s="91"/>
    </row>
    <row r="7515" spans="17:25" x14ac:dyDescent="0.2">
      <c r="Q7515" s="76"/>
      <c r="S7515" s="76"/>
      <c r="T7515" s="76"/>
      <c r="U7515" s="76"/>
      <c r="V7515" s="76"/>
      <c r="X7515" s="91"/>
      <c r="Y7515" s="91"/>
    </row>
    <row r="7516" spans="17:25" x14ac:dyDescent="0.2">
      <c r="Q7516" s="76"/>
      <c r="S7516" s="76"/>
      <c r="T7516" s="76"/>
      <c r="U7516" s="76"/>
      <c r="V7516" s="76"/>
      <c r="X7516" s="91"/>
      <c r="Y7516" s="91"/>
    </row>
    <row r="7517" spans="17:25" x14ac:dyDescent="0.2">
      <c r="Q7517" s="76"/>
      <c r="S7517" s="76"/>
      <c r="T7517" s="76"/>
      <c r="U7517" s="76"/>
      <c r="V7517" s="76"/>
      <c r="X7517" s="91"/>
      <c r="Y7517" s="91"/>
    </row>
    <row r="7518" spans="17:25" x14ac:dyDescent="0.2">
      <c r="Q7518" s="76"/>
      <c r="S7518" s="76"/>
      <c r="T7518" s="76"/>
      <c r="U7518" s="76"/>
      <c r="V7518" s="76"/>
      <c r="X7518" s="91"/>
      <c r="Y7518" s="91"/>
    </row>
    <row r="7519" spans="17:25" x14ac:dyDescent="0.2">
      <c r="Q7519" s="76"/>
      <c r="S7519" s="76"/>
      <c r="T7519" s="76"/>
      <c r="U7519" s="76"/>
      <c r="V7519" s="76"/>
      <c r="X7519" s="91"/>
      <c r="Y7519" s="91"/>
    </row>
    <row r="7520" spans="17:25" x14ac:dyDescent="0.2">
      <c r="Q7520" s="76"/>
      <c r="S7520" s="76"/>
      <c r="T7520" s="76"/>
      <c r="U7520" s="76"/>
      <c r="V7520" s="76"/>
      <c r="X7520" s="91"/>
      <c r="Y7520" s="91"/>
    </row>
    <row r="7521" spans="17:25" x14ac:dyDescent="0.2">
      <c r="Q7521" s="76"/>
      <c r="S7521" s="76"/>
      <c r="T7521" s="76"/>
      <c r="U7521" s="76"/>
      <c r="V7521" s="76"/>
      <c r="X7521" s="91"/>
      <c r="Y7521" s="91"/>
    </row>
    <row r="7522" spans="17:25" x14ac:dyDescent="0.2">
      <c r="Q7522" s="76"/>
      <c r="S7522" s="76"/>
      <c r="T7522" s="76"/>
      <c r="U7522" s="76"/>
      <c r="V7522" s="76"/>
      <c r="X7522" s="91"/>
      <c r="Y7522" s="91"/>
    </row>
    <row r="7523" spans="17:25" x14ac:dyDescent="0.2">
      <c r="Q7523" s="76"/>
      <c r="S7523" s="76"/>
      <c r="T7523" s="76"/>
      <c r="U7523" s="76"/>
      <c r="V7523" s="76"/>
      <c r="X7523" s="91"/>
      <c r="Y7523" s="91"/>
    </row>
    <row r="7524" spans="17:25" x14ac:dyDescent="0.2">
      <c r="Q7524" s="76"/>
      <c r="S7524" s="76"/>
      <c r="T7524" s="76"/>
      <c r="U7524" s="76"/>
      <c r="V7524" s="76"/>
      <c r="X7524" s="91"/>
      <c r="Y7524" s="91"/>
    </row>
    <row r="7525" spans="17:25" x14ac:dyDescent="0.2">
      <c r="Q7525" s="76"/>
      <c r="S7525" s="76"/>
      <c r="T7525" s="76"/>
      <c r="U7525" s="76"/>
      <c r="V7525" s="76"/>
      <c r="X7525" s="91"/>
      <c r="Y7525" s="91"/>
    </row>
    <row r="7526" spans="17:25" x14ac:dyDescent="0.2">
      <c r="Q7526" s="76"/>
      <c r="S7526" s="76"/>
      <c r="T7526" s="76"/>
      <c r="U7526" s="76"/>
      <c r="V7526" s="76"/>
      <c r="X7526" s="91"/>
      <c r="Y7526" s="91"/>
    </row>
    <row r="7527" spans="17:25" x14ac:dyDescent="0.2">
      <c r="Q7527" s="76"/>
      <c r="S7527" s="76"/>
      <c r="T7527" s="76"/>
      <c r="U7527" s="76"/>
      <c r="V7527" s="76"/>
      <c r="X7527" s="91"/>
      <c r="Y7527" s="91"/>
    </row>
    <row r="7528" spans="17:25" x14ac:dyDescent="0.2">
      <c r="Q7528" s="76"/>
      <c r="S7528" s="76"/>
      <c r="T7528" s="76"/>
      <c r="U7528" s="76"/>
      <c r="V7528" s="76"/>
      <c r="X7528" s="91"/>
      <c r="Y7528" s="91"/>
    </row>
    <row r="7529" spans="17:25" x14ac:dyDescent="0.2">
      <c r="Q7529" s="76"/>
      <c r="S7529" s="76"/>
      <c r="T7529" s="76"/>
      <c r="U7529" s="76"/>
      <c r="V7529" s="76"/>
      <c r="X7529" s="91"/>
      <c r="Y7529" s="91"/>
    </row>
    <row r="7530" spans="17:25" x14ac:dyDescent="0.2">
      <c r="Q7530" s="76"/>
      <c r="S7530" s="76"/>
      <c r="T7530" s="76"/>
      <c r="U7530" s="76"/>
      <c r="V7530" s="76"/>
      <c r="X7530" s="91"/>
      <c r="Y7530" s="91"/>
    </row>
    <row r="7531" spans="17:25" x14ac:dyDescent="0.2">
      <c r="Q7531" s="76"/>
      <c r="S7531" s="76"/>
      <c r="T7531" s="76"/>
      <c r="U7531" s="76"/>
      <c r="V7531" s="76"/>
      <c r="X7531" s="91"/>
      <c r="Y7531" s="91"/>
    </row>
    <row r="7532" spans="17:25" x14ac:dyDescent="0.2">
      <c r="Q7532" s="76"/>
      <c r="S7532" s="76"/>
      <c r="T7532" s="76"/>
      <c r="U7532" s="76"/>
      <c r="V7532" s="76"/>
      <c r="X7532" s="91"/>
      <c r="Y7532" s="91"/>
    </row>
    <row r="7533" spans="17:25" x14ac:dyDescent="0.2">
      <c r="Q7533" s="76"/>
      <c r="S7533" s="76"/>
      <c r="T7533" s="76"/>
      <c r="U7533" s="76"/>
      <c r="V7533" s="76"/>
      <c r="X7533" s="91"/>
      <c r="Y7533" s="91"/>
    </row>
    <row r="7534" spans="17:25" x14ac:dyDescent="0.2">
      <c r="Q7534" s="76"/>
      <c r="S7534" s="76"/>
      <c r="T7534" s="76"/>
      <c r="U7534" s="76"/>
      <c r="V7534" s="76"/>
      <c r="X7534" s="91"/>
      <c r="Y7534" s="91"/>
    </row>
    <row r="7535" spans="17:25" x14ac:dyDescent="0.2">
      <c r="Q7535" s="76"/>
      <c r="S7535" s="76"/>
      <c r="T7535" s="76"/>
      <c r="U7535" s="76"/>
      <c r="V7535" s="76"/>
      <c r="X7535" s="91"/>
      <c r="Y7535" s="91"/>
    </row>
    <row r="7536" spans="17:25" x14ac:dyDescent="0.2">
      <c r="Q7536" s="76"/>
      <c r="S7536" s="76"/>
      <c r="T7536" s="76"/>
      <c r="U7536" s="76"/>
      <c r="V7536" s="76"/>
      <c r="X7536" s="91"/>
      <c r="Y7536" s="91"/>
    </row>
    <row r="7537" spans="17:25" x14ac:dyDescent="0.2">
      <c r="Q7537" s="76"/>
      <c r="S7537" s="76"/>
      <c r="T7537" s="76"/>
      <c r="U7537" s="76"/>
      <c r="V7537" s="76"/>
      <c r="X7537" s="91"/>
      <c r="Y7537" s="91"/>
    </row>
    <row r="7538" spans="17:25" x14ac:dyDescent="0.2">
      <c r="Q7538" s="76"/>
      <c r="S7538" s="76"/>
      <c r="T7538" s="76"/>
      <c r="U7538" s="76"/>
      <c r="V7538" s="76"/>
      <c r="X7538" s="91"/>
      <c r="Y7538" s="91"/>
    </row>
    <row r="7539" spans="17:25" x14ac:dyDescent="0.2">
      <c r="Q7539" s="76"/>
      <c r="S7539" s="76"/>
      <c r="T7539" s="76"/>
      <c r="U7539" s="76"/>
      <c r="V7539" s="76"/>
      <c r="X7539" s="91"/>
      <c r="Y7539" s="91"/>
    </row>
    <row r="7540" spans="17:25" x14ac:dyDescent="0.2">
      <c r="Q7540" s="76"/>
      <c r="S7540" s="76"/>
      <c r="T7540" s="76"/>
      <c r="U7540" s="76"/>
      <c r="V7540" s="76"/>
      <c r="X7540" s="91"/>
      <c r="Y7540" s="91"/>
    </row>
    <row r="7541" spans="17:25" x14ac:dyDescent="0.2">
      <c r="Q7541" s="76"/>
      <c r="S7541" s="76"/>
      <c r="T7541" s="76"/>
      <c r="U7541" s="76"/>
      <c r="V7541" s="76"/>
      <c r="X7541" s="91"/>
      <c r="Y7541" s="91"/>
    </row>
    <row r="7542" spans="17:25" x14ac:dyDescent="0.2">
      <c r="Q7542" s="76"/>
      <c r="S7542" s="76"/>
      <c r="T7542" s="76"/>
      <c r="U7542" s="76"/>
      <c r="V7542" s="76"/>
      <c r="X7542" s="91"/>
      <c r="Y7542" s="91"/>
    </row>
    <row r="7543" spans="17:25" x14ac:dyDescent="0.2">
      <c r="Q7543" s="76"/>
      <c r="S7543" s="76"/>
      <c r="T7543" s="76"/>
      <c r="U7543" s="76"/>
      <c r="V7543" s="76"/>
      <c r="X7543" s="91"/>
      <c r="Y7543" s="91"/>
    </row>
    <row r="7544" spans="17:25" x14ac:dyDescent="0.2">
      <c r="Q7544" s="76"/>
      <c r="S7544" s="76"/>
      <c r="T7544" s="76"/>
      <c r="U7544" s="76"/>
      <c r="V7544" s="76"/>
      <c r="X7544" s="91"/>
      <c r="Y7544" s="91"/>
    </row>
    <row r="7545" spans="17:25" x14ac:dyDescent="0.2">
      <c r="Q7545" s="76"/>
      <c r="S7545" s="76"/>
      <c r="T7545" s="76"/>
      <c r="U7545" s="76"/>
      <c r="V7545" s="76"/>
      <c r="X7545" s="91"/>
      <c r="Y7545" s="91"/>
    </row>
    <row r="7546" spans="17:25" x14ac:dyDescent="0.2">
      <c r="Q7546" s="76"/>
      <c r="S7546" s="76"/>
      <c r="T7546" s="76"/>
      <c r="U7546" s="76"/>
      <c r="V7546" s="76"/>
      <c r="X7546" s="91"/>
      <c r="Y7546" s="91"/>
    </row>
    <row r="7547" spans="17:25" x14ac:dyDescent="0.2">
      <c r="Q7547" s="76"/>
      <c r="S7547" s="76"/>
      <c r="T7547" s="76"/>
      <c r="U7547" s="76"/>
      <c r="V7547" s="76"/>
      <c r="X7547" s="91"/>
      <c r="Y7547" s="91"/>
    </row>
    <row r="7548" spans="17:25" x14ac:dyDescent="0.2">
      <c r="Q7548" s="76"/>
      <c r="S7548" s="76"/>
      <c r="T7548" s="76"/>
      <c r="U7548" s="76"/>
      <c r="V7548" s="76"/>
      <c r="X7548" s="91"/>
      <c r="Y7548" s="91"/>
    </row>
    <row r="7549" spans="17:25" x14ac:dyDescent="0.2">
      <c r="Q7549" s="76"/>
      <c r="S7549" s="76"/>
      <c r="T7549" s="76"/>
      <c r="U7549" s="76"/>
      <c r="V7549" s="76"/>
      <c r="X7549" s="91"/>
      <c r="Y7549" s="91"/>
    </row>
    <row r="7550" spans="17:25" x14ac:dyDescent="0.2">
      <c r="Q7550" s="76"/>
      <c r="S7550" s="76"/>
      <c r="T7550" s="76"/>
      <c r="U7550" s="76"/>
      <c r="V7550" s="76"/>
      <c r="X7550" s="91"/>
      <c r="Y7550" s="91"/>
    </row>
    <row r="7551" spans="17:25" x14ac:dyDescent="0.2">
      <c r="Q7551" s="76"/>
      <c r="S7551" s="76"/>
      <c r="T7551" s="76"/>
      <c r="U7551" s="76"/>
      <c r="V7551" s="76"/>
      <c r="X7551" s="91"/>
      <c r="Y7551" s="91"/>
    </row>
    <row r="7552" spans="17:25" x14ac:dyDescent="0.2">
      <c r="Q7552" s="76"/>
      <c r="S7552" s="76"/>
      <c r="T7552" s="76"/>
      <c r="U7552" s="76"/>
      <c r="V7552" s="76"/>
      <c r="X7552" s="91"/>
      <c r="Y7552" s="91"/>
    </row>
    <row r="7553" spans="17:25" x14ac:dyDescent="0.2">
      <c r="Q7553" s="76"/>
      <c r="S7553" s="76"/>
      <c r="T7553" s="76"/>
      <c r="U7553" s="76"/>
      <c r="V7553" s="76"/>
      <c r="X7553" s="91"/>
      <c r="Y7553" s="91"/>
    </row>
    <row r="7554" spans="17:25" x14ac:dyDescent="0.2">
      <c r="Q7554" s="76"/>
      <c r="S7554" s="76"/>
      <c r="T7554" s="76"/>
      <c r="U7554" s="76"/>
      <c r="V7554" s="76"/>
      <c r="X7554" s="91"/>
      <c r="Y7554" s="91"/>
    </row>
    <row r="7555" spans="17:25" x14ac:dyDescent="0.2">
      <c r="Q7555" s="76"/>
      <c r="S7555" s="76"/>
      <c r="T7555" s="76"/>
      <c r="U7555" s="76"/>
      <c r="V7555" s="76"/>
      <c r="X7555" s="91"/>
      <c r="Y7555" s="91"/>
    </row>
    <row r="7556" spans="17:25" x14ac:dyDescent="0.2">
      <c r="Q7556" s="76"/>
      <c r="S7556" s="76"/>
      <c r="T7556" s="76"/>
      <c r="U7556" s="76"/>
      <c r="V7556" s="76"/>
      <c r="X7556" s="91"/>
      <c r="Y7556" s="91"/>
    </row>
    <row r="7557" spans="17:25" x14ac:dyDescent="0.2">
      <c r="Q7557" s="76"/>
      <c r="S7557" s="76"/>
      <c r="T7557" s="76"/>
      <c r="U7557" s="76"/>
      <c r="V7557" s="76"/>
      <c r="X7557" s="91"/>
      <c r="Y7557" s="91"/>
    </row>
    <row r="7558" spans="17:25" x14ac:dyDescent="0.2">
      <c r="Q7558" s="76"/>
      <c r="S7558" s="76"/>
      <c r="T7558" s="76"/>
      <c r="U7558" s="76"/>
      <c r="V7558" s="76"/>
      <c r="X7558" s="91"/>
      <c r="Y7558" s="91"/>
    </row>
    <row r="7559" spans="17:25" x14ac:dyDescent="0.2">
      <c r="Q7559" s="76"/>
      <c r="S7559" s="76"/>
      <c r="T7559" s="76"/>
      <c r="U7559" s="76"/>
      <c r="V7559" s="76"/>
      <c r="X7559" s="91"/>
      <c r="Y7559" s="91"/>
    </row>
    <row r="7560" spans="17:25" x14ac:dyDescent="0.2">
      <c r="Q7560" s="76"/>
      <c r="S7560" s="76"/>
      <c r="T7560" s="76"/>
      <c r="U7560" s="76"/>
      <c r="V7560" s="76"/>
      <c r="X7560" s="91"/>
      <c r="Y7560" s="91"/>
    </row>
    <row r="7561" spans="17:25" x14ac:dyDescent="0.2">
      <c r="Q7561" s="76"/>
      <c r="S7561" s="76"/>
      <c r="T7561" s="76"/>
      <c r="U7561" s="76"/>
      <c r="V7561" s="76"/>
      <c r="X7561" s="91"/>
      <c r="Y7561" s="91"/>
    </row>
    <row r="7562" spans="17:25" x14ac:dyDescent="0.2">
      <c r="Q7562" s="76"/>
      <c r="S7562" s="76"/>
      <c r="T7562" s="76"/>
      <c r="U7562" s="76"/>
      <c r="V7562" s="76"/>
      <c r="X7562" s="91"/>
      <c r="Y7562" s="91"/>
    </row>
    <row r="7563" spans="17:25" x14ac:dyDescent="0.2">
      <c r="Q7563" s="76"/>
      <c r="S7563" s="76"/>
      <c r="T7563" s="76"/>
      <c r="U7563" s="76"/>
      <c r="V7563" s="76"/>
      <c r="X7563" s="91"/>
      <c r="Y7563" s="91"/>
    </row>
    <row r="7564" spans="17:25" x14ac:dyDescent="0.2">
      <c r="Q7564" s="76"/>
      <c r="S7564" s="76"/>
      <c r="T7564" s="76"/>
      <c r="U7564" s="76"/>
      <c r="V7564" s="76"/>
      <c r="X7564" s="91"/>
      <c r="Y7564" s="91"/>
    </row>
    <row r="7565" spans="17:25" x14ac:dyDescent="0.2">
      <c r="Q7565" s="76"/>
      <c r="S7565" s="76"/>
      <c r="T7565" s="76"/>
      <c r="U7565" s="76"/>
      <c r="V7565" s="76"/>
      <c r="X7565" s="91"/>
      <c r="Y7565" s="91"/>
    </row>
    <row r="7566" spans="17:25" x14ac:dyDescent="0.2">
      <c r="Q7566" s="76"/>
      <c r="S7566" s="76"/>
      <c r="T7566" s="76"/>
      <c r="U7566" s="76"/>
      <c r="V7566" s="76"/>
      <c r="X7566" s="91"/>
      <c r="Y7566" s="91"/>
    </row>
    <row r="7567" spans="17:25" x14ac:dyDescent="0.2">
      <c r="Q7567" s="76"/>
      <c r="S7567" s="76"/>
      <c r="T7567" s="76"/>
      <c r="U7567" s="76"/>
      <c r="V7567" s="76"/>
      <c r="X7567" s="91"/>
      <c r="Y7567" s="91"/>
    </row>
    <row r="7568" spans="17:25" x14ac:dyDescent="0.2">
      <c r="Q7568" s="76"/>
      <c r="S7568" s="76"/>
      <c r="T7568" s="76"/>
      <c r="U7568" s="76"/>
      <c r="V7568" s="76"/>
      <c r="X7568" s="91"/>
      <c r="Y7568" s="91"/>
    </row>
    <row r="7569" spans="17:25" x14ac:dyDescent="0.2">
      <c r="Q7569" s="76"/>
      <c r="S7569" s="76"/>
      <c r="T7569" s="76"/>
      <c r="U7569" s="76"/>
      <c r="V7569" s="76"/>
      <c r="X7569" s="91"/>
      <c r="Y7569" s="91"/>
    </row>
    <row r="7570" spans="17:25" x14ac:dyDescent="0.2">
      <c r="Q7570" s="76"/>
      <c r="S7570" s="76"/>
      <c r="T7570" s="76"/>
      <c r="U7570" s="76"/>
      <c r="V7570" s="76"/>
      <c r="X7570" s="91"/>
      <c r="Y7570" s="91"/>
    </row>
    <row r="7571" spans="17:25" x14ac:dyDescent="0.2">
      <c r="Q7571" s="76"/>
      <c r="S7571" s="76"/>
      <c r="T7571" s="76"/>
      <c r="U7571" s="76"/>
      <c r="V7571" s="76"/>
      <c r="X7571" s="91"/>
      <c r="Y7571" s="91"/>
    </row>
    <row r="7572" spans="17:25" x14ac:dyDescent="0.2">
      <c r="Q7572" s="76"/>
      <c r="S7572" s="76"/>
      <c r="T7572" s="76"/>
      <c r="U7572" s="76"/>
      <c r="V7572" s="76"/>
      <c r="X7572" s="91"/>
      <c r="Y7572" s="91"/>
    </row>
    <row r="7573" spans="17:25" x14ac:dyDescent="0.2">
      <c r="Q7573" s="76"/>
      <c r="S7573" s="76"/>
      <c r="T7573" s="76"/>
      <c r="U7573" s="76"/>
      <c r="V7573" s="76"/>
      <c r="X7573" s="91"/>
      <c r="Y7573" s="91"/>
    </row>
    <row r="7574" spans="17:25" x14ac:dyDescent="0.2">
      <c r="Q7574" s="76"/>
      <c r="S7574" s="76"/>
      <c r="T7574" s="76"/>
      <c r="U7574" s="76"/>
      <c r="V7574" s="76"/>
      <c r="X7574" s="91"/>
      <c r="Y7574" s="91"/>
    </row>
    <row r="7575" spans="17:25" x14ac:dyDescent="0.2">
      <c r="Q7575" s="76"/>
      <c r="S7575" s="76"/>
      <c r="T7575" s="76"/>
      <c r="U7575" s="76"/>
      <c r="V7575" s="76"/>
      <c r="X7575" s="91"/>
      <c r="Y7575" s="91"/>
    </row>
    <row r="7576" spans="17:25" x14ac:dyDescent="0.2">
      <c r="Q7576" s="76"/>
      <c r="S7576" s="76"/>
      <c r="T7576" s="76"/>
      <c r="U7576" s="76"/>
      <c r="V7576" s="76"/>
      <c r="X7576" s="91"/>
      <c r="Y7576" s="91"/>
    </row>
    <row r="7577" spans="17:25" x14ac:dyDescent="0.2">
      <c r="Q7577" s="76"/>
      <c r="S7577" s="76"/>
      <c r="T7577" s="76"/>
      <c r="U7577" s="76"/>
      <c r="V7577" s="76"/>
      <c r="X7577" s="91"/>
      <c r="Y7577" s="91"/>
    </row>
    <row r="7578" spans="17:25" x14ac:dyDescent="0.2">
      <c r="Q7578" s="76"/>
      <c r="S7578" s="76"/>
      <c r="T7578" s="76"/>
      <c r="U7578" s="76"/>
      <c r="V7578" s="76"/>
      <c r="X7578" s="91"/>
      <c r="Y7578" s="91"/>
    </row>
    <row r="7579" spans="17:25" x14ac:dyDescent="0.2">
      <c r="Q7579" s="76"/>
      <c r="S7579" s="76"/>
      <c r="T7579" s="76"/>
      <c r="U7579" s="76"/>
      <c r="V7579" s="76"/>
      <c r="X7579" s="91"/>
      <c r="Y7579" s="91"/>
    </row>
    <row r="7580" spans="17:25" x14ac:dyDescent="0.2">
      <c r="Q7580" s="76"/>
      <c r="S7580" s="76"/>
      <c r="T7580" s="76"/>
      <c r="U7580" s="76"/>
      <c r="V7580" s="76"/>
      <c r="X7580" s="91"/>
      <c r="Y7580" s="91"/>
    </row>
    <row r="7581" spans="17:25" x14ac:dyDescent="0.2">
      <c r="Q7581" s="76"/>
      <c r="S7581" s="76"/>
      <c r="T7581" s="76"/>
      <c r="U7581" s="76"/>
      <c r="V7581" s="76"/>
      <c r="X7581" s="91"/>
      <c r="Y7581" s="91"/>
    </row>
    <row r="7582" spans="17:25" x14ac:dyDescent="0.2">
      <c r="Q7582" s="76"/>
      <c r="S7582" s="76"/>
      <c r="T7582" s="76"/>
      <c r="U7582" s="76"/>
      <c r="V7582" s="76"/>
      <c r="X7582" s="91"/>
      <c r="Y7582" s="91"/>
    </row>
    <row r="7583" spans="17:25" x14ac:dyDescent="0.2">
      <c r="Q7583" s="76"/>
      <c r="S7583" s="76"/>
      <c r="T7583" s="76"/>
      <c r="U7583" s="76"/>
      <c r="V7583" s="76"/>
      <c r="X7583" s="91"/>
      <c r="Y7583" s="91"/>
    </row>
    <row r="7584" spans="17:25" x14ac:dyDescent="0.2">
      <c r="Q7584" s="76"/>
      <c r="S7584" s="76"/>
      <c r="T7584" s="76"/>
      <c r="U7584" s="76"/>
      <c r="V7584" s="76"/>
      <c r="X7584" s="91"/>
      <c r="Y7584" s="91"/>
    </row>
    <row r="7585" spans="17:25" x14ac:dyDescent="0.2">
      <c r="Q7585" s="76"/>
      <c r="S7585" s="76"/>
      <c r="T7585" s="76"/>
      <c r="U7585" s="76"/>
      <c r="V7585" s="76"/>
      <c r="X7585" s="91"/>
      <c r="Y7585" s="91"/>
    </row>
    <row r="7586" spans="17:25" x14ac:dyDescent="0.2">
      <c r="Q7586" s="76"/>
      <c r="S7586" s="76"/>
      <c r="T7586" s="76"/>
      <c r="U7586" s="76"/>
      <c r="V7586" s="76"/>
      <c r="X7586" s="91"/>
      <c r="Y7586" s="91"/>
    </row>
    <row r="7587" spans="17:25" x14ac:dyDescent="0.2">
      <c r="Q7587" s="76"/>
      <c r="S7587" s="76"/>
      <c r="T7587" s="76"/>
      <c r="U7587" s="76"/>
      <c r="V7587" s="76"/>
      <c r="X7587" s="91"/>
      <c r="Y7587" s="91"/>
    </row>
    <row r="7588" spans="17:25" x14ac:dyDescent="0.2">
      <c r="Q7588" s="76"/>
      <c r="S7588" s="76"/>
      <c r="T7588" s="76"/>
      <c r="U7588" s="76"/>
      <c r="V7588" s="76"/>
      <c r="X7588" s="91"/>
      <c r="Y7588" s="91"/>
    </row>
    <row r="7589" spans="17:25" x14ac:dyDescent="0.2">
      <c r="Q7589" s="76"/>
      <c r="S7589" s="76"/>
      <c r="T7589" s="76"/>
      <c r="U7589" s="76"/>
      <c r="V7589" s="76"/>
      <c r="X7589" s="91"/>
      <c r="Y7589" s="91"/>
    </row>
    <row r="7590" spans="17:25" x14ac:dyDescent="0.2">
      <c r="Q7590" s="76"/>
      <c r="S7590" s="76"/>
      <c r="T7590" s="76"/>
      <c r="U7590" s="76"/>
      <c r="V7590" s="76"/>
      <c r="X7590" s="91"/>
      <c r="Y7590" s="91"/>
    </row>
    <row r="7591" spans="17:25" x14ac:dyDescent="0.2">
      <c r="Q7591" s="76"/>
      <c r="S7591" s="76"/>
      <c r="T7591" s="76"/>
      <c r="U7591" s="76"/>
      <c r="V7591" s="76"/>
      <c r="X7591" s="91"/>
      <c r="Y7591" s="91"/>
    </row>
    <row r="7592" spans="17:25" x14ac:dyDescent="0.2">
      <c r="Q7592" s="76"/>
      <c r="S7592" s="76"/>
      <c r="T7592" s="76"/>
      <c r="U7592" s="76"/>
      <c r="V7592" s="76"/>
      <c r="X7592" s="91"/>
      <c r="Y7592" s="91"/>
    </row>
    <row r="7593" spans="17:25" x14ac:dyDescent="0.2">
      <c r="Q7593" s="76"/>
      <c r="S7593" s="76"/>
      <c r="T7593" s="76"/>
      <c r="U7593" s="76"/>
      <c r="V7593" s="76"/>
      <c r="X7593" s="91"/>
      <c r="Y7593" s="91"/>
    </row>
    <row r="7594" spans="17:25" x14ac:dyDescent="0.2">
      <c r="Q7594" s="76"/>
      <c r="S7594" s="76"/>
      <c r="T7594" s="76"/>
      <c r="U7594" s="76"/>
      <c r="V7594" s="76"/>
      <c r="X7594" s="91"/>
      <c r="Y7594" s="91"/>
    </row>
    <row r="7595" spans="17:25" x14ac:dyDescent="0.2">
      <c r="Q7595" s="76"/>
      <c r="S7595" s="76"/>
      <c r="T7595" s="76"/>
      <c r="U7595" s="76"/>
      <c r="V7595" s="76"/>
      <c r="X7595" s="91"/>
      <c r="Y7595" s="91"/>
    </row>
    <row r="7596" spans="17:25" x14ac:dyDescent="0.2">
      <c r="Q7596" s="76"/>
      <c r="S7596" s="76"/>
      <c r="T7596" s="76"/>
      <c r="U7596" s="76"/>
      <c r="V7596" s="76"/>
      <c r="X7596" s="91"/>
      <c r="Y7596" s="91"/>
    </row>
    <row r="7597" spans="17:25" x14ac:dyDescent="0.2">
      <c r="Q7597" s="76"/>
      <c r="S7597" s="76"/>
      <c r="T7597" s="76"/>
      <c r="U7597" s="76"/>
      <c r="V7597" s="76"/>
      <c r="X7597" s="91"/>
      <c r="Y7597" s="91"/>
    </row>
    <row r="7598" spans="17:25" x14ac:dyDescent="0.2">
      <c r="Q7598" s="76"/>
      <c r="S7598" s="76"/>
      <c r="T7598" s="76"/>
      <c r="U7598" s="76"/>
      <c r="V7598" s="76"/>
      <c r="X7598" s="91"/>
      <c r="Y7598" s="91"/>
    </row>
    <row r="7599" spans="17:25" x14ac:dyDescent="0.2">
      <c r="Q7599" s="76"/>
      <c r="S7599" s="76"/>
      <c r="T7599" s="76"/>
      <c r="U7599" s="76"/>
      <c r="V7599" s="76"/>
      <c r="X7599" s="91"/>
      <c r="Y7599" s="91"/>
    </row>
    <row r="7600" spans="17:25" x14ac:dyDescent="0.2">
      <c r="Q7600" s="76"/>
      <c r="S7600" s="76"/>
      <c r="T7600" s="76"/>
      <c r="U7600" s="76"/>
      <c r="V7600" s="76"/>
      <c r="X7600" s="91"/>
      <c r="Y7600" s="91"/>
    </row>
    <row r="7601" spans="17:25" x14ac:dyDescent="0.2">
      <c r="Q7601" s="76"/>
      <c r="S7601" s="76"/>
      <c r="T7601" s="76"/>
      <c r="U7601" s="76"/>
      <c r="V7601" s="76"/>
      <c r="X7601" s="91"/>
      <c r="Y7601" s="91"/>
    </row>
    <row r="7602" spans="17:25" x14ac:dyDescent="0.2">
      <c r="Q7602" s="76"/>
      <c r="S7602" s="76"/>
      <c r="T7602" s="76"/>
      <c r="U7602" s="76"/>
      <c r="V7602" s="76"/>
      <c r="X7602" s="91"/>
      <c r="Y7602" s="91"/>
    </row>
    <row r="7603" spans="17:25" x14ac:dyDescent="0.2">
      <c r="Q7603" s="76"/>
      <c r="S7603" s="76"/>
      <c r="T7603" s="76"/>
      <c r="U7603" s="76"/>
      <c r="V7603" s="76"/>
      <c r="X7603" s="91"/>
      <c r="Y7603" s="91"/>
    </row>
    <row r="7604" spans="17:25" x14ac:dyDescent="0.2">
      <c r="Q7604" s="76"/>
      <c r="S7604" s="76"/>
      <c r="T7604" s="76"/>
      <c r="U7604" s="76"/>
      <c r="V7604" s="76"/>
      <c r="X7604" s="91"/>
      <c r="Y7604" s="91"/>
    </row>
    <row r="7605" spans="17:25" x14ac:dyDescent="0.2">
      <c r="Q7605" s="76"/>
      <c r="S7605" s="76"/>
      <c r="T7605" s="76"/>
      <c r="U7605" s="76"/>
      <c r="V7605" s="76"/>
      <c r="X7605" s="91"/>
      <c r="Y7605" s="91"/>
    </row>
    <row r="7606" spans="17:25" x14ac:dyDescent="0.2">
      <c r="Q7606" s="76"/>
      <c r="S7606" s="76"/>
      <c r="T7606" s="76"/>
      <c r="U7606" s="76"/>
      <c r="V7606" s="76"/>
      <c r="X7606" s="91"/>
      <c r="Y7606" s="91"/>
    </row>
    <row r="7607" spans="17:25" x14ac:dyDescent="0.2">
      <c r="Q7607" s="76"/>
      <c r="S7607" s="76"/>
      <c r="T7607" s="76"/>
      <c r="U7607" s="76"/>
      <c r="V7607" s="76"/>
      <c r="X7607" s="91"/>
      <c r="Y7607" s="91"/>
    </row>
    <row r="7608" spans="17:25" x14ac:dyDescent="0.2">
      <c r="Q7608" s="76"/>
      <c r="S7608" s="76"/>
      <c r="T7608" s="76"/>
      <c r="U7608" s="76"/>
      <c r="V7608" s="76"/>
      <c r="X7608" s="91"/>
      <c r="Y7608" s="91"/>
    </row>
    <row r="7609" spans="17:25" x14ac:dyDescent="0.2">
      <c r="Q7609" s="76"/>
      <c r="S7609" s="76"/>
      <c r="T7609" s="76"/>
      <c r="U7609" s="76"/>
      <c r="V7609" s="76"/>
      <c r="X7609" s="91"/>
      <c r="Y7609" s="91"/>
    </row>
    <row r="7610" spans="17:25" x14ac:dyDescent="0.2">
      <c r="Q7610" s="76"/>
      <c r="S7610" s="76"/>
      <c r="T7610" s="76"/>
      <c r="U7610" s="76"/>
      <c r="V7610" s="76"/>
      <c r="X7610" s="91"/>
      <c r="Y7610" s="91"/>
    </row>
    <row r="7611" spans="17:25" x14ac:dyDescent="0.2">
      <c r="Q7611" s="76"/>
      <c r="S7611" s="76"/>
      <c r="T7611" s="76"/>
      <c r="U7611" s="76"/>
      <c r="V7611" s="76"/>
      <c r="X7611" s="91"/>
      <c r="Y7611" s="91"/>
    </row>
    <row r="7612" spans="17:25" x14ac:dyDescent="0.2">
      <c r="Q7612" s="76"/>
      <c r="S7612" s="76"/>
      <c r="T7612" s="76"/>
      <c r="U7612" s="76"/>
      <c r="V7612" s="76"/>
      <c r="X7612" s="91"/>
      <c r="Y7612" s="91"/>
    </row>
    <row r="7613" spans="17:25" x14ac:dyDescent="0.2">
      <c r="Q7613" s="76"/>
      <c r="S7613" s="76"/>
      <c r="T7613" s="76"/>
      <c r="U7613" s="76"/>
      <c r="V7613" s="76"/>
      <c r="X7613" s="91"/>
      <c r="Y7613" s="91"/>
    </row>
    <row r="7614" spans="17:25" x14ac:dyDescent="0.2">
      <c r="Q7614" s="76"/>
      <c r="S7614" s="76"/>
      <c r="T7614" s="76"/>
      <c r="U7614" s="76"/>
      <c r="V7614" s="76"/>
      <c r="X7614" s="91"/>
      <c r="Y7614" s="91"/>
    </row>
    <row r="7615" spans="17:25" x14ac:dyDescent="0.2">
      <c r="Q7615" s="76"/>
      <c r="S7615" s="76"/>
      <c r="T7615" s="76"/>
      <c r="U7615" s="76"/>
      <c r="V7615" s="76"/>
      <c r="X7615" s="91"/>
      <c r="Y7615" s="91"/>
    </row>
    <row r="7616" spans="17:25" x14ac:dyDescent="0.2">
      <c r="Q7616" s="76"/>
      <c r="S7616" s="76"/>
      <c r="T7616" s="76"/>
      <c r="U7616" s="76"/>
      <c r="V7616" s="76"/>
      <c r="X7616" s="91"/>
      <c r="Y7616" s="91"/>
    </row>
    <row r="7617" spans="17:25" x14ac:dyDescent="0.2">
      <c r="Q7617" s="76"/>
      <c r="S7617" s="76"/>
      <c r="T7617" s="76"/>
      <c r="U7617" s="76"/>
      <c r="V7617" s="76"/>
      <c r="X7617" s="91"/>
      <c r="Y7617" s="91"/>
    </row>
    <row r="7618" spans="17:25" x14ac:dyDescent="0.2">
      <c r="Q7618" s="76"/>
      <c r="S7618" s="76"/>
      <c r="T7618" s="76"/>
      <c r="U7618" s="76"/>
      <c r="V7618" s="76"/>
      <c r="X7618" s="91"/>
      <c r="Y7618" s="91"/>
    </row>
    <row r="7619" spans="17:25" x14ac:dyDescent="0.2">
      <c r="Q7619" s="76"/>
      <c r="S7619" s="76"/>
      <c r="T7619" s="76"/>
      <c r="U7619" s="76"/>
      <c r="V7619" s="76"/>
      <c r="X7619" s="91"/>
      <c r="Y7619" s="91"/>
    </row>
    <row r="7620" spans="17:25" x14ac:dyDescent="0.2">
      <c r="Q7620" s="76"/>
      <c r="S7620" s="76"/>
      <c r="T7620" s="76"/>
      <c r="U7620" s="76"/>
      <c r="V7620" s="76"/>
      <c r="X7620" s="91"/>
      <c r="Y7620" s="91"/>
    </row>
    <row r="7621" spans="17:25" x14ac:dyDescent="0.2">
      <c r="Q7621" s="76"/>
      <c r="S7621" s="76"/>
      <c r="T7621" s="76"/>
      <c r="U7621" s="76"/>
      <c r="V7621" s="76"/>
      <c r="X7621" s="91"/>
      <c r="Y7621" s="91"/>
    </row>
    <row r="7622" spans="17:25" x14ac:dyDescent="0.2">
      <c r="Q7622" s="76"/>
      <c r="S7622" s="76"/>
      <c r="T7622" s="76"/>
      <c r="U7622" s="76"/>
      <c r="V7622" s="76"/>
      <c r="X7622" s="91"/>
      <c r="Y7622" s="91"/>
    </row>
    <row r="7623" spans="17:25" x14ac:dyDescent="0.2">
      <c r="Q7623" s="76"/>
      <c r="S7623" s="76"/>
      <c r="T7623" s="76"/>
      <c r="U7623" s="76"/>
      <c r="V7623" s="76"/>
      <c r="X7623" s="91"/>
      <c r="Y7623" s="91"/>
    </row>
    <row r="7624" spans="17:25" x14ac:dyDescent="0.2">
      <c r="Q7624" s="76"/>
      <c r="S7624" s="76"/>
      <c r="T7624" s="76"/>
      <c r="U7624" s="76"/>
      <c r="V7624" s="76"/>
      <c r="X7624" s="91"/>
      <c r="Y7624" s="91"/>
    </row>
    <row r="7625" spans="17:25" x14ac:dyDescent="0.2">
      <c r="Q7625" s="76"/>
      <c r="S7625" s="76"/>
      <c r="T7625" s="76"/>
      <c r="U7625" s="76"/>
      <c r="V7625" s="76"/>
      <c r="X7625" s="91"/>
      <c r="Y7625" s="91"/>
    </row>
    <row r="7626" spans="17:25" x14ac:dyDescent="0.2">
      <c r="Q7626" s="76"/>
      <c r="S7626" s="76"/>
      <c r="T7626" s="76"/>
      <c r="U7626" s="76"/>
      <c r="V7626" s="76"/>
      <c r="X7626" s="91"/>
      <c r="Y7626" s="91"/>
    </row>
    <row r="7627" spans="17:25" x14ac:dyDescent="0.2">
      <c r="Q7627" s="76"/>
      <c r="S7627" s="76"/>
      <c r="T7627" s="76"/>
      <c r="U7627" s="76"/>
      <c r="V7627" s="76"/>
      <c r="X7627" s="91"/>
      <c r="Y7627" s="91"/>
    </row>
    <row r="7628" spans="17:25" x14ac:dyDescent="0.2">
      <c r="Q7628" s="76"/>
      <c r="S7628" s="76"/>
      <c r="T7628" s="76"/>
      <c r="U7628" s="76"/>
      <c r="V7628" s="76"/>
      <c r="X7628" s="91"/>
      <c r="Y7628" s="91"/>
    </row>
    <row r="7629" spans="17:25" x14ac:dyDescent="0.2">
      <c r="Q7629" s="76"/>
      <c r="S7629" s="76"/>
      <c r="T7629" s="76"/>
      <c r="U7629" s="76"/>
      <c r="V7629" s="76"/>
      <c r="X7629" s="91"/>
      <c r="Y7629" s="91"/>
    </row>
    <row r="7630" spans="17:25" x14ac:dyDescent="0.2">
      <c r="Q7630" s="76"/>
      <c r="S7630" s="76"/>
      <c r="T7630" s="76"/>
      <c r="U7630" s="76"/>
      <c r="V7630" s="76"/>
      <c r="X7630" s="91"/>
      <c r="Y7630" s="91"/>
    </row>
    <row r="7631" spans="17:25" x14ac:dyDescent="0.2">
      <c r="Q7631" s="76"/>
      <c r="S7631" s="76"/>
      <c r="T7631" s="76"/>
      <c r="U7631" s="76"/>
      <c r="V7631" s="76"/>
      <c r="X7631" s="91"/>
      <c r="Y7631" s="91"/>
    </row>
    <row r="7632" spans="17:25" x14ac:dyDescent="0.2">
      <c r="Q7632" s="76"/>
      <c r="S7632" s="76"/>
      <c r="T7632" s="76"/>
      <c r="U7632" s="76"/>
      <c r="V7632" s="76"/>
      <c r="X7632" s="91"/>
      <c r="Y7632" s="91"/>
    </row>
    <row r="7633" spans="17:25" x14ac:dyDescent="0.2">
      <c r="Q7633" s="76"/>
      <c r="S7633" s="76"/>
      <c r="T7633" s="76"/>
      <c r="U7633" s="76"/>
      <c r="V7633" s="76"/>
      <c r="X7633" s="91"/>
      <c r="Y7633" s="91"/>
    </row>
    <row r="7634" spans="17:25" x14ac:dyDescent="0.2">
      <c r="Q7634" s="76"/>
      <c r="S7634" s="76"/>
      <c r="T7634" s="76"/>
      <c r="U7634" s="76"/>
      <c r="V7634" s="76"/>
      <c r="X7634" s="91"/>
      <c r="Y7634" s="91"/>
    </row>
    <row r="7635" spans="17:25" x14ac:dyDescent="0.2">
      <c r="Q7635" s="76"/>
      <c r="S7635" s="76"/>
      <c r="T7635" s="76"/>
      <c r="U7635" s="76"/>
      <c r="V7635" s="76"/>
      <c r="X7635" s="91"/>
      <c r="Y7635" s="91"/>
    </row>
    <row r="7636" spans="17:25" x14ac:dyDescent="0.2">
      <c r="Q7636" s="76"/>
      <c r="S7636" s="76"/>
      <c r="T7636" s="76"/>
      <c r="U7636" s="76"/>
      <c r="V7636" s="76"/>
      <c r="X7636" s="91"/>
      <c r="Y7636" s="91"/>
    </row>
    <row r="7637" spans="17:25" x14ac:dyDescent="0.2">
      <c r="Q7637" s="76"/>
      <c r="S7637" s="76"/>
      <c r="T7637" s="76"/>
      <c r="U7637" s="76"/>
      <c r="V7637" s="76"/>
      <c r="X7637" s="91"/>
      <c r="Y7637" s="91"/>
    </row>
    <row r="7638" spans="17:25" x14ac:dyDescent="0.2">
      <c r="Q7638" s="76"/>
      <c r="S7638" s="76"/>
      <c r="T7638" s="76"/>
      <c r="U7638" s="76"/>
      <c r="V7638" s="76"/>
      <c r="X7638" s="91"/>
      <c r="Y7638" s="91"/>
    </row>
    <row r="7639" spans="17:25" x14ac:dyDescent="0.2">
      <c r="Q7639" s="76"/>
      <c r="S7639" s="76"/>
      <c r="T7639" s="76"/>
      <c r="U7639" s="76"/>
      <c r="V7639" s="76"/>
      <c r="X7639" s="91"/>
      <c r="Y7639" s="91"/>
    </row>
    <row r="7640" spans="17:25" x14ac:dyDescent="0.2">
      <c r="Q7640" s="76"/>
      <c r="S7640" s="76"/>
      <c r="T7640" s="76"/>
      <c r="U7640" s="76"/>
      <c r="V7640" s="76"/>
      <c r="X7640" s="91"/>
      <c r="Y7640" s="91"/>
    </row>
    <row r="7641" spans="17:25" x14ac:dyDescent="0.2">
      <c r="Q7641" s="76"/>
      <c r="S7641" s="76"/>
      <c r="T7641" s="76"/>
      <c r="U7641" s="76"/>
      <c r="V7641" s="76"/>
      <c r="X7641" s="91"/>
      <c r="Y7641" s="91"/>
    </row>
    <row r="7642" spans="17:25" x14ac:dyDescent="0.2">
      <c r="Q7642" s="76"/>
      <c r="S7642" s="76"/>
      <c r="T7642" s="76"/>
      <c r="U7642" s="76"/>
      <c r="V7642" s="76"/>
      <c r="X7642" s="91"/>
      <c r="Y7642" s="91"/>
    </row>
    <row r="7643" spans="17:25" x14ac:dyDescent="0.2">
      <c r="Q7643" s="76"/>
      <c r="S7643" s="76"/>
      <c r="T7643" s="76"/>
      <c r="U7643" s="76"/>
      <c r="V7643" s="76"/>
      <c r="X7643" s="91"/>
      <c r="Y7643" s="91"/>
    </row>
    <row r="7644" spans="17:25" x14ac:dyDescent="0.2">
      <c r="Q7644" s="76"/>
      <c r="S7644" s="76"/>
      <c r="T7644" s="76"/>
      <c r="U7644" s="76"/>
      <c r="V7644" s="76"/>
      <c r="X7644" s="91"/>
      <c r="Y7644" s="91"/>
    </row>
    <row r="7645" spans="17:25" x14ac:dyDescent="0.2">
      <c r="Q7645" s="76"/>
      <c r="S7645" s="76"/>
      <c r="T7645" s="76"/>
      <c r="U7645" s="76"/>
      <c r="V7645" s="76"/>
      <c r="X7645" s="91"/>
      <c r="Y7645" s="91"/>
    </row>
    <row r="7646" spans="17:25" x14ac:dyDescent="0.2">
      <c r="Q7646" s="76"/>
      <c r="S7646" s="76"/>
      <c r="T7646" s="76"/>
      <c r="U7646" s="76"/>
      <c r="V7646" s="76"/>
      <c r="X7646" s="91"/>
      <c r="Y7646" s="91"/>
    </row>
    <row r="7647" spans="17:25" x14ac:dyDescent="0.2">
      <c r="Q7647" s="76"/>
      <c r="S7647" s="76"/>
      <c r="T7647" s="76"/>
      <c r="U7647" s="76"/>
      <c r="V7647" s="76"/>
      <c r="X7647" s="91"/>
      <c r="Y7647" s="91"/>
    </row>
    <row r="7648" spans="17:25" x14ac:dyDescent="0.2">
      <c r="Q7648" s="76"/>
      <c r="S7648" s="76"/>
      <c r="T7648" s="76"/>
      <c r="U7648" s="76"/>
      <c r="V7648" s="76"/>
      <c r="X7648" s="91"/>
      <c r="Y7648" s="91"/>
    </row>
    <row r="7649" spans="17:25" x14ac:dyDescent="0.2">
      <c r="Q7649" s="76"/>
      <c r="S7649" s="76"/>
      <c r="T7649" s="76"/>
      <c r="U7649" s="76"/>
      <c r="V7649" s="76"/>
      <c r="X7649" s="91"/>
      <c r="Y7649" s="91"/>
    </row>
    <row r="7650" spans="17:25" x14ac:dyDescent="0.2">
      <c r="Q7650" s="76"/>
      <c r="S7650" s="76"/>
      <c r="T7650" s="76"/>
      <c r="U7650" s="76"/>
      <c r="V7650" s="76"/>
      <c r="X7650" s="91"/>
      <c r="Y7650" s="91"/>
    </row>
    <row r="7651" spans="17:25" x14ac:dyDescent="0.2">
      <c r="Q7651" s="76"/>
      <c r="S7651" s="76"/>
      <c r="T7651" s="76"/>
      <c r="U7651" s="76"/>
      <c r="V7651" s="76"/>
      <c r="X7651" s="91"/>
      <c r="Y7651" s="91"/>
    </row>
    <row r="7652" spans="17:25" x14ac:dyDescent="0.2">
      <c r="Q7652" s="76"/>
      <c r="S7652" s="76"/>
      <c r="T7652" s="76"/>
      <c r="U7652" s="76"/>
      <c r="V7652" s="76"/>
      <c r="X7652" s="91"/>
      <c r="Y7652" s="91"/>
    </row>
    <row r="7653" spans="17:25" x14ac:dyDescent="0.2">
      <c r="Q7653" s="76"/>
      <c r="S7653" s="76"/>
      <c r="T7653" s="76"/>
      <c r="U7653" s="76"/>
      <c r="V7653" s="76"/>
      <c r="X7653" s="91"/>
      <c r="Y7653" s="91"/>
    </row>
    <row r="7654" spans="17:25" x14ac:dyDescent="0.2">
      <c r="Q7654" s="76"/>
      <c r="S7654" s="76"/>
      <c r="T7654" s="76"/>
      <c r="U7654" s="76"/>
      <c r="V7654" s="76"/>
      <c r="X7654" s="91"/>
      <c r="Y7654" s="91"/>
    </row>
    <row r="7655" spans="17:25" x14ac:dyDescent="0.2">
      <c r="Q7655" s="76"/>
      <c r="S7655" s="76"/>
      <c r="T7655" s="76"/>
      <c r="U7655" s="76"/>
      <c r="V7655" s="76"/>
      <c r="X7655" s="91"/>
      <c r="Y7655" s="91"/>
    </row>
    <row r="7656" spans="17:25" x14ac:dyDescent="0.2">
      <c r="Q7656" s="76"/>
      <c r="S7656" s="76"/>
      <c r="T7656" s="76"/>
      <c r="U7656" s="76"/>
      <c r="V7656" s="76"/>
      <c r="X7656" s="91"/>
      <c r="Y7656" s="91"/>
    </row>
    <row r="7657" spans="17:25" x14ac:dyDescent="0.2">
      <c r="Q7657" s="76"/>
      <c r="S7657" s="76"/>
      <c r="T7657" s="76"/>
      <c r="U7657" s="76"/>
      <c r="V7657" s="76"/>
      <c r="X7657" s="91"/>
      <c r="Y7657" s="91"/>
    </row>
    <row r="7658" spans="17:25" x14ac:dyDescent="0.2">
      <c r="Q7658" s="76"/>
      <c r="S7658" s="76"/>
      <c r="T7658" s="76"/>
      <c r="U7658" s="76"/>
      <c r="V7658" s="76"/>
      <c r="X7658" s="91"/>
      <c r="Y7658" s="91"/>
    </row>
    <row r="7659" spans="17:25" x14ac:dyDescent="0.2">
      <c r="Q7659" s="76"/>
      <c r="S7659" s="76"/>
      <c r="T7659" s="76"/>
      <c r="U7659" s="76"/>
      <c r="V7659" s="76"/>
      <c r="X7659" s="91"/>
      <c r="Y7659" s="91"/>
    </row>
    <row r="7660" spans="17:25" x14ac:dyDescent="0.2">
      <c r="Q7660" s="76"/>
      <c r="S7660" s="76"/>
      <c r="T7660" s="76"/>
      <c r="U7660" s="76"/>
      <c r="V7660" s="76"/>
      <c r="X7660" s="91"/>
      <c r="Y7660" s="91"/>
    </row>
    <row r="7661" spans="17:25" x14ac:dyDescent="0.2">
      <c r="Q7661" s="76"/>
      <c r="S7661" s="76"/>
      <c r="T7661" s="76"/>
      <c r="U7661" s="76"/>
      <c r="V7661" s="76"/>
      <c r="X7661" s="91"/>
      <c r="Y7661" s="91"/>
    </row>
    <row r="7662" spans="17:25" x14ac:dyDescent="0.2">
      <c r="Q7662" s="76"/>
      <c r="S7662" s="76"/>
      <c r="T7662" s="76"/>
      <c r="U7662" s="76"/>
      <c r="V7662" s="76"/>
      <c r="X7662" s="91"/>
      <c r="Y7662" s="91"/>
    </row>
    <row r="7663" spans="17:25" x14ac:dyDescent="0.2">
      <c r="Q7663" s="76"/>
      <c r="S7663" s="76"/>
      <c r="T7663" s="76"/>
      <c r="U7663" s="76"/>
      <c r="V7663" s="76"/>
      <c r="X7663" s="91"/>
      <c r="Y7663" s="91"/>
    </row>
    <row r="7664" spans="17:25" x14ac:dyDescent="0.2">
      <c r="Q7664" s="76"/>
      <c r="S7664" s="76"/>
      <c r="T7664" s="76"/>
      <c r="U7664" s="76"/>
      <c r="V7664" s="76"/>
      <c r="X7664" s="91"/>
      <c r="Y7664" s="91"/>
    </row>
    <row r="7665" spans="17:25" x14ac:dyDescent="0.2">
      <c r="Q7665" s="76"/>
      <c r="S7665" s="76"/>
      <c r="T7665" s="76"/>
      <c r="U7665" s="76"/>
      <c r="V7665" s="76"/>
      <c r="X7665" s="91"/>
      <c r="Y7665" s="91"/>
    </row>
    <row r="7666" spans="17:25" x14ac:dyDescent="0.2">
      <c r="Q7666" s="76"/>
      <c r="S7666" s="76"/>
      <c r="T7666" s="76"/>
      <c r="U7666" s="76"/>
      <c r="V7666" s="76"/>
      <c r="X7666" s="91"/>
      <c r="Y7666" s="91"/>
    </row>
    <row r="7667" spans="17:25" x14ac:dyDescent="0.2">
      <c r="Q7667" s="76"/>
      <c r="S7667" s="76"/>
      <c r="T7667" s="76"/>
      <c r="U7667" s="76"/>
      <c r="V7667" s="76"/>
      <c r="X7667" s="91"/>
      <c r="Y7667" s="91"/>
    </row>
    <row r="7668" spans="17:25" x14ac:dyDescent="0.2">
      <c r="Q7668" s="76"/>
      <c r="S7668" s="76"/>
      <c r="T7668" s="76"/>
      <c r="U7668" s="76"/>
      <c r="V7668" s="76"/>
      <c r="X7668" s="91"/>
      <c r="Y7668" s="91"/>
    </row>
    <row r="7669" spans="17:25" x14ac:dyDescent="0.2">
      <c r="Q7669" s="76"/>
      <c r="S7669" s="76"/>
      <c r="T7669" s="76"/>
      <c r="U7669" s="76"/>
      <c r="V7669" s="76"/>
      <c r="X7669" s="91"/>
      <c r="Y7669" s="91"/>
    </row>
    <row r="7670" spans="17:25" x14ac:dyDescent="0.2">
      <c r="Q7670" s="76"/>
      <c r="S7670" s="76"/>
      <c r="T7670" s="76"/>
      <c r="U7670" s="76"/>
      <c r="V7670" s="76"/>
      <c r="X7670" s="91"/>
      <c r="Y7670" s="91"/>
    </row>
    <row r="7671" spans="17:25" x14ac:dyDescent="0.2">
      <c r="Q7671" s="76"/>
      <c r="S7671" s="76"/>
      <c r="T7671" s="76"/>
      <c r="U7671" s="76"/>
      <c r="V7671" s="76"/>
      <c r="X7671" s="91"/>
      <c r="Y7671" s="91"/>
    </row>
    <row r="7672" spans="17:25" x14ac:dyDescent="0.2">
      <c r="Q7672" s="76"/>
      <c r="S7672" s="76"/>
      <c r="T7672" s="76"/>
      <c r="U7672" s="76"/>
      <c r="V7672" s="76"/>
      <c r="X7672" s="91"/>
      <c r="Y7672" s="91"/>
    </row>
    <row r="7673" spans="17:25" x14ac:dyDescent="0.2">
      <c r="Q7673" s="76"/>
      <c r="S7673" s="76"/>
      <c r="T7673" s="76"/>
      <c r="U7673" s="76"/>
      <c r="V7673" s="76"/>
      <c r="X7673" s="91"/>
      <c r="Y7673" s="91"/>
    </row>
    <row r="7674" spans="17:25" x14ac:dyDescent="0.2">
      <c r="Q7674" s="76"/>
      <c r="S7674" s="76"/>
      <c r="T7674" s="76"/>
      <c r="U7674" s="76"/>
      <c r="V7674" s="76"/>
      <c r="X7674" s="91"/>
      <c r="Y7674" s="91"/>
    </row>
    <row r="7675" spans="17:25" x14ac:dyDescent="0.2">
      <c r="Q7675" s="76"/>
      <c r="S7675" s="76"/>
      <c r="T7675" s="76"/>
      <c r="U7675" s="76"/>
      <c r="V7675" s="76"/>
      <c r="X7675" s="91"/>
      <c r="Y7675" s="91"/>
    </row>
    <row r="7676" spans="17:25" x14ac:dyDescent="0.2">
      <c r="Q7676" s="76"/>
      <c r="S7676" s="76"/>
      <c r="T7676" s="76"/>
      <c r="U7676" s="76"/>
      <c r="V7676" s="76"/>
      <c r="X7676" s="91"/>
      <c r="Y7676" s="91"/>
    </row>
    <row r="7677" spans="17:25" x14ac:dyDescent="0.2">
      <c r="Q7677" s="76"/>
      <c r="S7677" s="76"/>
      <c r="T7677" s="76"/>
      <c r="U7677" s="76"/>
      <c r="V7677" s="76"/>
      <c r="X7677" s="91"/>
      <c r="Y7677" s="91"/>
    </row>
    <row r="7678" spans="17:25" x14ac:dyDescent="0.2">
      <c r="Q7678" s="76"/>
      <c r="S7678" s="76"/>
      <c r="T7678" s="76"/>
      <c r="U7678" s="76"/>
      <c r="V7678" s="76"/>
      <c r="X7678" s="91"/>
      <c r="Y7678" s="91"/>
    </row>
    <row r="7679" spans="17:25" x14ac:dyDescent="0.2">
      <c r="Q7679" s="76"/>
      <c r="S7679" s="76"/>
      <c r="T7679" s="76"/>
      <c r="U7679" s="76"/>
      <c r="V7679" s="76"/>
      <c r="X7679" s="91"/>
      <c r="Y7679" s="91"/>
    </row>
    <row r="7680" spans="17:25" x14ac:dyDescent="0.2">
      <c r="Q7680" s="76"/>
      <c r="S7680" s="76"/>
      <c r="T7680" s="76"/>
      <c r="U7680" s="76"/>
      <c r="V7680" s="76"/>
      <c r="X7680" s="91"/>
      <c r="Y7680" s="91"/>
    </row>
    <row r="7681" spans="17:25" x14ac:dyDescent="0.2">
      <c r="Q7681" s="76"/>
      <c r="S7681" s="76"/>
      <c r="T7681" s="76"/>
      <c r="U7681" s="76"/>
      <c r="V7681" s="76"/>
      <c r="X7681" s="91"/>
      <c r="Y7681" s="91"/>
    </row>
    <row r="7682" spans="17:25" x14ac:dyDescent="0.2">
      <c r="Q7682" s="76"/>
      <c r="S7682" s="76"/>
      <c r="T7682" s="76"/>
      <c r="U7682" s="76"/>
      <c r="V7682" s="76"/>
      <c r="X7682" s="91"/>
      <c r="Y7682" s="91"/>
    </row>
    <row r="7683" spans="17:25" x14ac:dyDescent="0.2">
      <c r="Q7683" s="76"/>
      <c r="S7683" s="76"/>
      <c r="T7683" s="76"/>
      <c r="U7683" s="76"/>
      <c r="V7683" s="76"/>
      <c r="X7683" s="91"/>
      <c r="Y7683" s="91"/>
    </row>
    <row r="7684" spans="17:25" x14ac:dyDescent="0.2">
      <c r="Q7684" s="76"/>
      <c r="S7684" s="76"/>
      <c r="T7684" s="76"/>
      <c r="U7684" s="76"/>
      <c r="V7684" s="76"/>
      <c r="X7684" s="91"/>
      <c r="Y7684" s="91"/>
    </row>
    <row r="7685" spans="17:25" x14ac:dyDescent="0.2">
      <c r="Q7685" s="76"/>
      <c r="S7685" s="76"/>
      <c r="T7685" s="76"/>
      <c r="U7685" s="76"/>
      <c r="V7685" s="76"/>
      <c r="X7685" s="91"/>
      <c r="Y7685" s="91"/>
    </row>
    <row r="7686" spans="17:25" x14ac:dyDescent="0.2">
      <c r="Q7686" s="76"/>
      <c r="S7686" s="76"/>
      <c r="T7686" s="76"/>
      <c r="U7686" s="76"/>
      <c r="V7686" s="76"/>
      <c r="X7686" s="91"/>
      <c r="Y7686" s="91"/>
    </row>
    <row r="7687" spans="17:25" x14ac:dyDescent="0.2">
      <c r="Q7687" s="76"/>
      <c r="S7687" s="76"/>
      <c r="T7687" s="76"/>
      <c r="U7687" s="76"/>
      <c r="V7687" s="76"/>
      <c r="X7687" s="91"/>
      <c r="Y7687" s="91"/>
    </row>
    <row r="7688" spans="17:25" x14ac:dyDescent="0.2">
      <c r="Q7688" s="76"/>
      <c r="S7688" s="76"/>
      <c r="T7688" s="76"/>
      <c r="U7688" s="76"/>
      <c r="V7688" s="76"/>
      <c r="X7688" s="91"/>
      <c r="Y7688" s="91"/>
    </row>
    <row r="7689" spans="17:25" x14ac:dyDescent="0.2">
      <c r="Q7689" s="76"/>
      <c r="S7689" s="76"/>
      <c r="T7689" s="76"/>
      <c r="U7689" s="76"/>
      <c r="V7689" s="76"/>
      <c r="X7689" s="91"/>
      <c r="Y7689" s="91"/>
    </row>
    <row r="7690" spans="17:25" x14ac:dyDescent="0.2">
      <c r="Q7690" s="76"/>
      <c r="S7690" s="76"/>
      <c r="T7690" s="76"/>
      <c r="U7690" s="76"/>
      <c r="V7690" s="76"/>
      <c r="X7690" s="91"/>
      <c r="Y7690" s="91"/>
    </row>
    <row r="7691" spans="17:25" x14ac:dyDescent="0.2">
      <c r="Q7691" s="76"/>
      <c r="S7691" s="76"/>
      <c r="T7691" s="76"/>
      <c r="U7691" s="76"/>
      <c r="V7691" s="76"/>
      <c r="X7691" s="91"/>
      <c r="Y7691" s="91"/>
    </row>
    <row r="7692" spans="17:25" x14ac:dyDescent="0.2">
      <c r="Q7692" s="76"/>
      <c r="S7692" s="76"/>
      <c r="T7692" s="76"/>
      <c r="U7692" s="76"/>
      <c r="V7692" s="76"/>
      <c r="X7692" s="91"/>
      <c r="Y7692" s="91"/>
    </row>
    <row r="7693" spans="17:25" x14ac:dyDescent="0.2">
      <c r="Q7693" s="76"/>
      <c r="S7693" s="76"/>
      <c r="T7693" s="76"/>
      <c r="U7693" s="76"/>
      <c r="V7693" s="76"/>
      <c r="X7693" s="91"/>
      <c r="Y7693" s="91"/>
    </row>
    <row r="7694" spans="17:25" x14ac:dyDescent="0.2">
      <c r="Q7694" s="76"/>
      <c r="S7694" s="76"/>
      <c r="T7694" s="76"/>
      <c r="U7694" s="76"/>
      <c r="V7694" s="76"/>
      <c r="X7694" s="91"/>
      <c r="Y7694" s="91"/>
    </row>
    <row r="7695" spans="17:25" x14ac:dyDescent="0.2">
      <c r="Q7695" s="76"/>
      <c r="S7695" s="76"/>
      <c r="T7695" s="76"/>
      <c r="U7695" s="76"/>
      <c r="V7695" s="76"/>
      <c r="X7695" s="91"/>
      <c r="Y7695" s="91"/>
    </row>
    <row r="7696" spans="17:25" x14ac:dyDescent="0.2">
      <c r="Q7696" s="76"/>
      <c r="S7696" s="76"/>
      <c r="T7696" s="76"/>
      <c r="U7696" s="76"/>
      <c r="V7696" s="76"/>
      <c r="X7696" s="91"/>
      <c r="Y7696" s="91"/>
    </row>
    <row r="7697" spans="17:25" x14ac:dyDescent="0.2">
      <c r="Q7697" s="76"/>
      <c r="S7697" s="76"/>
      <c r="T7697" s="76"/>
      <c r="U7697" s="76"/>
      <c r="V7697" s="76"/>
      <c r="X7697" s="91"/>
      <c r="Y7697" s="91"/>
    </row>
    <row r="7698" spans="17:25" x14ac:dyDescent="0.2">
      <c r="Q7698" s="76"/>
      <c r="S7698" s="76"/>
      <c r="T7698" s="76"/>
      <c r="U7698" s="76"/>
      <c r="V7698" s="76"/>
      <c r="X7698" s="91"/>
      <c r="Y7698" s="91"/>
    </row>
    <row r="7699" spans="17:25" x14ac:dyDescent="0.2">
      <c r="Q7699" s="76"/>
      <c r="S7699" s="76"/>
      <c r="T7699" s="76"/>
      <c r="U7699" s="76"/>
      <c r="V7699" s="76"/>
      <c r="X7699" s="91"/>
      <c r="Y7699" s="91"/>
    </row>
    <row r="7700" spans="17:25" x14ac:dyDescent="0.2">
      <c r="Q7700" s="76"/>
      <c r="S7700" s="76"/>
      <c r="T7700" s="76"/>
      <c r="U7700" s="76"/>
      <c r="V7700" s="76"/>
      <c r="X7700" s="91"/>
      <c r="Y7700" s="91"/>
    </row>
    <row r="7701" spans="17:25" x14ac:dyDescent="0.2">
      <c r="Q7701" s="76"/>
      <c r="S7701" s="76"/>
      <c r="T7701" s="76"/>
      <c r="U7701" s="76"/>
      <c r="V7701" s="76"/>
      <c r="X7701" s="91"/>
      <c r="Y7701" s="91"/>
    </row>
    <row r="7702" spans="17:25" x14ac:dyDescent="0.2">
      <c r="Q7702" s="76"/>
      <c r="S7702" s="76"/>
      <c r="T7702" s="76"/>
      <c r="U7702" s="76"/>
      <c r="V7702" s="76"/>
      <c r="X7702" s="91"/>
      <c r="Y7702" s="91"/>
    </row>
    <row r="7703" spans="17:25" x14ac:dyDescent="0.2">
      <c r="Q7703" s="76"/>
      <c r="S7703" s="76"/>
      <c r="T7703" s="76"/>
      <c r="U7703" s="76"/>
      <c r="V7703" s="76"/>
      <c r="X7703" s="91"/>
      <c r="Y7703" s="91"/>
    </row>
    <row r="7704" spans="17:25" x14ac:dyDescent="0.2">
      <c r="Q7704" s="76"/>
      <c r="S7704" s="76"/>
      <c r="T7704" s="76"/>
      <c r="U7704" s="76"/>
      <c r="V7704" s="76"/>
      <c r="X7704" s="91"/>
      <c r="Y7704" s="91"/>
    </row>
    <row r="7705" spans="17:25" x14ac:dyDescent="0.2">
      <c r="Q7705" s="76"/>
      <c r="S7705" s="76"/>
      <c r="T7705" s="76"/>
      <c r="U7705" s="76"/>
      <c r="V7705" s="76"/>
      <c r="X7705" s="91"/>
      <c r="Y7705" s="91"/>
    </row>
    <row r="7706" spans="17:25" x14ac:dyDescent="0.2">
      <c r="Q7706" s="76"/>
      <c r="S7706" s="76"/>
      <c r="T7706" s="76"/>
      <c r="U7706" s="76"/>
      <c r="V7706" s="76"/>
      <c r="X7706" s="91"/>
      <c r="Y7706" s="91"/>
    </row>
    <row r="7707" spans="17:25" x14ac:dyDescent="0.2">
      <c r="Q7707" s="76"/>
      <c r="S7707" s="76"/>
      <c r="T7707" s="76"/>
      <c r="U7707" s="76"/>
      <c r="V7707" s="76"/>
      <c r="X7707" s="91"/>
      <c r="Y7707" s="91"/>
    </row>
    <row r="7708" spans="17:25" x14ac:dyDescent="0.2">
      <c r="Q7708" s="76"/>
      <c r="S7708" s="76"/>
      <c r="T7708" s="76"/>
      <c r="U7708" s="76"/>
      <c r="V7708" s="76"/>
      <c r="X7708" s="91"/>
      <c r="Y7708" s="91"/>
    </row>
    <row r="7709" spans="17:25" x14ac:dyDescent="0.2">
      <c r="Q7709" s="76"/>
      <c r="S7709" s="76"/>
      <c r="T7709" s="76"/>
      <c r="U7709" s="76"/>
      <c r="V7709" s="76"/>
      <c r="X7709" s="91"/>
      <c r="Y7709" s="91"/>
    </row>
    <row r="7710" spans="17:25" x14ac:dyDescent="0.2">
      <c r="Q7710" s="76"/>
      <c r="S7710" s="76"/>
      <c r="T7710" s="76"/>
      <c r="U7710" s="76"/>
      <c r="V7710" s="76"/>
      <c r="X7710" s="91"/>
      <c r="Y7710" s="91"/>
    </row>
    <row r="7711" spans="17:25" x14ac:dyDescent="0.2">
      <c r="Q7711" s="76"/>
      <c r="S7711" s="76"/>
      <c r="T7711" s="76"/>
      <c r="U7711" s="76"/>
      <c r="V7711" s="76"/>
      <c r="X7711" s="91"/>
      <c r="Y7711" s="91"/>
    </row>
    <row r="7712" spans="17:25" x14ac:dyDescent="0.2">
      <c r="Q7712" s="76"/>
      <c r="S7712" s="76"/>
      <c r="T7712" s="76"/>
      <c r="U7712" s="76"/>
      <c r="V7712" s="76"/>
      <c r="X7712" s="91"/>
      <c r="Y7712" s="91"/>
    </row>
    <row r="7713" spans="17:25" x14ac:dyDescent="0.2">
      <c r="Q7713" s="76"/>
      <c r="S7713" s="76"/>
      <c r="T7713" s="76"/>
      <c r="U7713" s="76"/>
      <c r="V7713" s="76"/>
      <c r="X7713" s="91"/>
      <c r="Y7713" s="91"/>
    </row>
    <row r="7714" spans="17:25" x14ac:dyDescent="0.2">
      <c r="Q7714" s="76"/>
      <c r="S7714" s="76"/>
      <c r="T7714" s="76"/>
      <c r="U7714" s="76"/>
      <c r="V7714" s="76"/>
      <c r="X7714" s="91"/>
      <c r="Y7714" s="91"/>
    </row>
    <row r="7715" spans="17:25" x14ac:dyDescent="0.2">
      <c r="Q7715" s="76"/>
      <c r="S7715" s="76"/>
      <c r="T7715" s="76"/>
      <c r="U7715" s="76"/>
      <c r="V7715" s="76"/>
      <c r="X7715" s="91"/>
      <c r="Y7715" s="91"/>
    </row>
    <row r="7716" spans="17:25" x14ac:dyDescent="0.2">
      <c r="Q7716" s="76"/>
      <c r="S7716" s="76"/>
      <c r="T7716" s="76"/>
      <c r="U7716" s="76"/>
      <c r="V7716" s="76"/>
      <c r="X7716" s="91"/>
      <c r="Y7716" s="91"/>
    </row>
    <row r="7717" spans="17:25" x14ac:dyDescent="0.2">
      <c r="Q7717" s="76"/>
      <c r="S7717" s="76"/>
      <c r="T7717" s="76"/>
      <c r="U7717" s="76"/>
      <c r="V7717" s="76"/>
      <c r="X7717" s="91"/>
      <c r="Y7717" s="91"/>
    </row>
    <row r="7718" spans="17:25" x14ac:dyDescent="0.2">
      <c r="Q7718" s="76"/>
      <c r="S7718" s="76"/>
      <c r="T7718" s="76"/>
      <c r="U7718" s="76"/>
      <c r="V7718" s="76"/>
      <c r="X7718" s="91"/>
      <c r="Y7718" s="91"/>
    </row>
    <row r="7719" spans="17:25" x14ac:dyDescent="0.2">
      <c r="Q7719" s="76"/>
      <c r="S7719" s="76"/>
      <c r="T7719" s="76"/>
      <c r="U7719" s="76"/>
      <c r="V7719" s="76"/>
      <c r="X7719" s="91"/>
      <c r="Y7719" s="91"/>
    </row>
    <row r="7720" spans="17:25" x14ac:dyDescent="0.2">
      <c r="Q7720" s="76"/>
      <c r="S7720" s="76"/>
      <c r="T7720" s="76"/>
      <c r="U7720" s="76"/>
      <c r="V7720" s="76"/>
      <c r="X7720" s="91"/>
      <c r="Y7720" s="91"/>
    </row>
    <row r="7721" spans="17:25" x14ac:dyDescent="0.2">
      <c r="Q7721" s="76"/>
      <c r="S7721" s="76"/>
      <c r="T7721" s="76"/>
      <c r="U7721" s="76"/>
      <c r="V7721" s="76"/>
      <c r="X7721" s="91"/>
      <c r="Y7721" s="91"/>
    </row>
    <row r="7722" spans="17:25" x14ac:dyDescent="0.2">
      <c r="Q7722" s="76"/>
      <c r="S7722" s="76"/>
      <c r="T7722" s="76"/>
      <c r="U7722" s="76"/>
      <c r="V7722" s="76"/>
      <c r="X7722" s="91"/>
      <c r="Y7722" s="91"/>
    </row>
    <row r="7723" spans="17:25" x14ac:dyDescent="0.2">
      <c r="Q7723" s="76"/>
      <c r="S7723" s="76"/>
      <c r="T7723" s="76"/>
      <c r="U7723" s="76"/>
      <c r="V7723" s="76"/>
      <c r="X7723" s="91"/>
      <c r="Y7723" s="91"/>
    </row>
    <row r="7724" spans="17:25" x14ac:dyDescent="0.2">
      <c r="Q7724" s="76"/>
      <c r="S7724" s="76"/>
      <c r="T7724" s="76"/>
      <c r="U7724" s="76"/>
      <c r="V7724" s="76"/>
      <c r="X7724" s="91"/>
      <c r="Y7724" s="91"/>
    </row>
    <row r="7725" spans="17:25" x14ac:dyDescent="0.2">
      <c r="Q7725" s="76"/>
      <c r="S7725" s="76"/>
      <c r="T7725" s="76"/>
      <c r="U7725" s="76"/>
      <c r="V7725" s="76"/>
      <c r="X7725" s="91"/>
      <c r="Y7725" s="91"/>
    </row>
    <row r="7726" spans="17:25" x14ac:dyDescent="0.2">
      <c r="Q7726" s="76"/>
      <c r="S7726" s="76"/>
      <c r="T7726" s="76"/>
      <c r="U7726" s="76"/>
      <c r="V7726" s="76"/>
      <c r="X7726" s="91"/>
      <c r="Y7726" s="91"/>
    </row>
    <row r="7727" spans="17:25" x14ac:dyDescent="0.2">
      <c r="Q7727" s="76"/>
      <c r="S7727" s="76"/>
      <c r="T7727" s="76"/>
      <c r="U7727" s="76"/>
      <c r="V7727" s="76"/>
      <c r="X7727" s="91"/>
      <c r="Y7727" s="91"/>
    </row>
    <row r="7728" spans="17:25" x14ac:dyDescent="0.2">
      <c r="Q7728" s="76"/>
      <c r="S7728" s="76"/>
      <c r="T7728" s="76"/>
      <c r="U7728" s="76"/>
      <c r="V7728" s="76"/>
      <c r="X7728" s="91"/>
      <c r="Y7728" s="91"/>
    </row>
    <row r="7729" spans="17:25" x14ac:dyDescent="0.2">
      <c r="Q7729" s="76"/>
      <c r="S7729" s="76"/>
      <c r="T7729" s="76"/>
      <c r="U7729" s="76"/>
      <c r="V7729" s="76"/>
      <c r="X7729" s="91"/>
      <c r="Y7729" s="91"/>
    </row>
    <row r="7730" spans="17:25" x14ac:dyDescent="0.2">
      <c r="Q7730" s="76"/>
      <c r="S7730" s="76"/>
      <c r="T7730" s="76"/>
      <c r="U7730" s="76"/>
      <c r="V7730" s="76"/>
      <c r="X7730" s="91"/>
      <c r="Y7730" s="91"/>
    </row>
    <row r="7731" spans="17:25" x14ac:dyDescent="0.2">
      <c r="Q7731" s="76"/>
      <c r="S7731" s="76"/>
      <c r="T7731" s="76"/>
      <c r="U7731" s="76"/>
      <c r="V7731" s="76"/>
      <c r="X7731" s="91"/>
      <c r="Y7731" s="91"/>
    </row>
    <row r="7732" spans="17:25" x14ac:dyDescent="0.2">
      <c r="Q7732" s="76"/>
      <c r="S7732" s="76"/>
      <c r="T7732" s="76"/>
      <c r="U7732" s="76"/>
      <c r="V7732" s="76"/>
      <c r="X7732" s="91"/>
      <c r="Y7732" s="91"/>
    </row>
    <row r="7733" spans="17:25" x14ac:dyDescent="0.2">
      <c r="Q7733" s="76"/>
      <c r="S7733" s="76"/>
      <c r="T7733" s="76"/>
      <c r="U7733" s="76"/>
      <c r="V7733" s="76"/>
      <c r="X7733" s="91"/>
      <c r="Y7733" s="91"/>
    </row>
    <row r="7734" spans="17:25" x14ac:dyDescent="0.2">
      <c r="Q7734" s="76"/>
      <c r="S7734" s="76"/>
      <c r="T7734" s="76"/>
      <c r="U7734" s="76"/>
      <c r="V7734" s="76"/>
      <c r="X7734" s="91"/>
      <c r="Y7734" s="91"/>
    </row>
    <row r="7735" spans="17:25" x14ac:dyDescent="0.2">
      <c r="Q7735" s="76"/>
      <c r="S7735" s="76"/>
      <c r="T7735" s="76"/>
      <c r="U7735" s="76"/>
      <c r="V7735" s="76"/>
      <c r="X7735" s="91"/>
      <c r="Y7735" s="91"/>
    </row>
    <row r="7736" spans="17:25" x14ac:dyDescent="0.2">
      <c r="Q7736" s="76"/>
      <c r="S7736" s="76"/>
      <c r="T7736" s="76"/>
      <c r="U7736" s="76"/>
      <c r="V7736" s="76"/>
      <c r="X7736" s="91"/>
      <c r="Y7736" s="91"/>
    </row>
    <row r="7737" spans="17:25" x14ac:dyDescent="0.2">
      <c r="Q7737" s="76"/>
      <c r="S7737" s="76"/>
      <c r="T7737" s="76"/>
      <c r="U7737" s="76"/>
      <c r="V7737" s="76"/>
      <c r="X7737" s="91"/>
      <c r="Y7737" s="91"/>
    </row>
    <row r="7738" spans="17:25" x14ac:dyDescent="0.2">
      <c r="Q7738" s="76"/>
      <c r="S7738" s="76"/>
      <c r="T7738" s="76"/>
      <c r="U7738" s="76"/>
      <c r="V7738" s="76"/>
      <c r="X7738" s="91"/>
      <c r="Y7738" s="91"/>
    </row>
    <row r="7739" spans="17:25" x14ac:dyDescent="0.2">
      <c r="Q7739" s="76"/>
      <c r="S7739" s="76"/>
      <c r="T7739" s="76"/>
      <c r="U7739" s="76"/>
      <c r="V7739" s="76"/>
      <c r="X7739" s="91"/>
      <c r="Y7739" s="91"/>
    </row>
    <row r="7740" spans="17:25" x14ac:dyDescent="0.2">
      <c r="Q7740" s="76"/>
      <c r="S7740" s="76"/>
      <c r="T7740" s="76"/>
      <c r="U7740" s="76"/>
      <c r="V7740" s="76"/>
      <c r="X7740" s="91"/>
      <c r="Y7740" s="91"/>
    </row>
    <row r="7741" spans="17:25" x14ac:dyDescent="0.2">
      <c r="Q7741" s="76"/>
      <c r="S7741" s="76"/>
      <c r="T7741" s="76"/>
      <c r="U7741" s="76"/>
      <c r="V7741" s="76"/>
      <c r="X7741" s="91"/>
      <c r="Y7741" s="91"/>
    </row>
    <row r="7742" spans="17:25" x14ac:dyDescent="0.2">
      <c r="Q7742" s="76"/>
      <c r="S7742" s="76"/>
      <c r="T7742" s="76"/>
      <c r="U7742" s="76"/>
      <c r="V7742" s="76"/>
      <c r="X7742" s="91"/>
      <c r="Y7742" s="91"/>
    </row>
    <row r="7743" spans="17:25" x14ac:dyDescent="0.2">
      <c r="Q7743" s="76"/>
      <c r="S7743" s="76"/>
      <c r="T7743" s="76"/>
      <c r="U7743" s="76"/>
      <c r="V7743" s="76"/>
      <c r="X7743" s="91"/>
      <c r="Y7743" s="91"/>
    </row>
    <row r="7744" spans="17:25" x14ac:dyDescent="0.2">
      <c r="Q7744" s="76"/>
      <c r="S7744" s="76"/>
      <c r="T7744" s="76"/>
      <c r="U7744" s="76"/>
      <c r="V7744" s="76"/>
      <c r="X7744" s="91"/>
      <c r="Y7744" s="91"/>
    </row>
    <row r="7745" spans="17:25" x14ac:dyDescent="0.2">
      <c r="Q7745" s="76"/>
      <c r="S7745" s="76"/>
      <c r="T7745" s="76"/>
      <c r="U7745" s="76"/>
      <c r="V7745" s="76"/>
      <c r="X7745" s="91"/>
      <c r="Y7745" s="91"/>
    </row>
    <row r="7746" spans="17:25" x14ac:dyDescent="0.2">
      <c r="Q7746" s="76"/>
      <c r="S7746" s="76"/>
      <c r="T7746" s="76"/>
      <c r="U7746" s="76"/>
      <c r="V7746" s="76"/>
      <c r="X7746" s="91"/>
      <c r="Y7746" s="91"/>
    </row>
    <row r="7747" spans="17:25" x14ac:dyDescent="0.2">
      <c r="Q7747" s="76"/>
      <c r="S7747" s="76"/>
      <c r="T7747" s="76"/>
      <c r="U7747" s="76"/>
      <c r="V7747" s="76"/>
      <c r="X7747" s="91"/>
      <c r="Y7747" s="91"/>
    </row>
    <row r="7748" spans="17:25" x14ac:dyDescent="0.2">
      <c r="Q7748" s="76"/>
      <c r="S7748" s="76"/>
      <c r="T7748" s="76"/>
      <c r="U7748" s="76"/>
      <c r="V7748" s="76"/>
      <c r="X7748" s="91"/>
      <c r="Y7748" s="91"/>
    </row>
    <row r="7749" spans="17:25" x14ac:dyDescent="0.2">
      <c r="Q7749" s="76"/>
      <c r="S7749" s="76"/>
      <c r="T7749" s="76"/>
      <c r="U7749" s="76"/>
      <c r="V7749" s="76"/>
      <c r="X7749" s="91"/>
      <c r="Y7749" s="91"/>
    </row>
    <row r="7750" spans="17:25" x14ac:dyDescent="0.2">
      <c r="Q7750" s="76"/>
      <c r="S7750" s="76"/>
      <c r="T7750" s="76"/>
      <c r="U7750" s="76"/>
      <c r="V7750" s="76"/>
      <c r="X7750" s="91"/>
      <c r="Y7750" s="91"/>
    </row>
    <row r="7751" spans="17:25" x14ac:dyDescent="0.2">
      <c r="Q7751" s="76"/>
      <c r="S7751" s="76"/>
      <c r="T7751" s="76"/>
      <c r="U7751" s="76"/>
      <c r="V7751" s="76"/>
      <c r="X7751" s="91"/>
      <c r="Y7751" s="91"/>
    </row>
    <row r="7752" spans="17:25" x14ac:dyDescent="0.2">
      <c r="Q7752" s="76"/>
      <c r="S7752" s="76"/>
      <c r="T7752" s="76"/>
      <c r="U7752" s="76"/>
      <c r="V7752" s="76"/>
      <c r="X7752" s="91"/>
      <c r="Y7752" s="91"/>
    </row>
    <row r="7753" spans="17:25" x14ac:dyDescent="0.2">
      <c r="Q7753" s="76"/>
      <c r="S7753" s="76"/>
      <c r="T7753" s="76"/>
      <c r="U7753" s="76"/>
      <c r="V7753" s="76"/>
      <c r="X7753" s="91"/>
      <c r="Y7753" s="91"/>
    </row>
    <row r="7754" spans="17:25" x14ac:dyDescent="0.2">
      <c r="Q7754" s="76"/>
      <c r="S7754" s="76"/>
      <c r="T7754" s="76"/>
      <c r="U7754" s="76"/>
      <c r="V7754" s="76"/>
      <c r="X7754" s="91"/>
      <c r="Y7754" s="91"/>
    </row>
    <row r="7755" spans="17:25" x14ac:dyDescent="0.2">
      <c r="Q7755" s="76"/>
      <c r="S7755" s="76"/>
      <c r="T7755" s="76"/>
      <c r="U7755" s="76"/>
      <c r="V7755" s="76"/>
      <c r="X7755" s="91"/>
      <c r="Y7755" s="91"/>
    </row>
    <row r="7756" spans="17:25" x14ac:dyDescent="0.2">
      <c r="Q7756" s="76"/>
      <c r="S7756" s="76"/>
      <c r="T7756" s="76"/>
      <c r="U7756" s="76"/>
      <c r="V7756" s="76"/>
      <c r="X7756" s="91"/>
      <c r="Y7756" s="91"/>
    </row>
    <row r="7757" spans="17:25" x14ac:dyDescent="0.2">
      <c r="Q7757" s="76"/>
      <c r="S7757" s="76"/>
      <c r="T7757" s="76"/>
      <c r="U7757" s="76"/>
      <c r="V7757" s="76"/>
      <c r="X7757" s="91"/>
      <c r="Y7757" s="91"/>
    </row>
    <row r="7758" spans="17:25" x14ac:dyDescent="0.2">
      <c r="Q7758" s="76"/>
      <c r="S7758" s="76"/>
      <c r="T7758" s="76"/>
      <c r="U7758" s="76"/>
      <c r="V7758" s="76"/>
      <c r="X7758" s="91"/>
      <c r="Y7758" s="91"/>
    </row>
    <row r="7759" spans="17:25" x14ac:dyDescent="0.2">
      <c r="Q7759" s="76"/>
      <c r="S7759" s="76"/>
      <c r="T7759" s="76"/>
      <c r="U7759" s="76"/>
      <c r="V7759" s="76"/>
      <c r="X7759" s="91"/>
      <c r="Y7759" s="91"/>
    </row>
    <row r="7760" spans="17:25" x14ac:dyDescent="0.2">
      <c r="Q7760" s="76"/>
      <c r="S7760" s="76"/>
      <c r="T7760" s="76"/>
      <c r="U7760" s="76"/>
      <c r="V7760" s="76"/>
      <c r="X7760" s="91"/>
      <c r="Y7760" s="91"/>
    </row>
    <row r="7761" spans="17:25" x14ac:dyDescent="0.2">
      <c r="Q7761" s="76"/>
      <c r="S7761" s="76"/>
      <c r="T7761" s="76"/>
      <c r="U7761" s="76"/>
      <c r="V7761" s="76"/>
      <c r="X7761" s="91"/>
      <c r="Y7761" s="91"/>
    </row>
    <row r="7762" spans="17:25" x14ac:dyDescent="0.2">
      <c r="Q7762" s="76"/>
      <c r="S7762" s="76"/>
      <c r="T7762" s="76"/>
      <c r="U7762" s="76"/>
      <c r="V7762" s="76"/>
      <c r="X7762" s="91"/>
      <c r="Y7762" s="91"/>
    </row>
    <row r="7763" spans="17:25" x14ac:dyDescent="0.2">
      <c r="Q7763" s="76"/>
      <c r="S7763" s="76"/>
      <c r="T7763" s="76"/>
      <c r="U7763" s="76"/>
      <c r="V7763" s="76"/>
      <c r="X7763" s="91"/>
      <c r="Y7763" s="91"/>
    </row>
    <row r="7764" spans="17:25" x14ac:dyDescent="0.2">
      <c r="Q7764" s="76"/>
      <c r="S7764" s="76"/>
      <c r="T7764" s="76"/>
      <c r="U7764" s="76"/>
      <c r="V7764" s="76"/>
      <c r="X7764" s="91"/>
      <c r="Y7764" s="91"/>
    </row>
    <row r="7765" spans="17:25" x14ac:dyDescent="0.2">
      <c r="Q7765" s="76"/>
      <c r="S7765" s="76"/>
      <c r="T7765" s="76"/>
      <c r="U7765" s="76"/>
      <c r="V7765" s="76"/>
      <c r="X7765" s="91"/>
      <c r="Y7765" s="91"/>
    </row>
    <row r="7766" spans="17:25" x14ac:dyDescent="0.2">
      <c r="Q7766" s="76"/>
      <c r="S7766" s="76"/>
      <c r="T7766" s="76"/>
      <c r="U7766" s="76"/>
      <c r="V7766" s="76"/>
      <c r="X7766" s="91"/>
      <c r="Y7766" s="91"/>
    </row>
    <row r="7767" spans="17:25" x14ac:dyDescent="0.2">
      <c r="Q7767" s="76"/>
      <c r="S7767" s="76"/>
      <c r="T7767" s="76"/>
      <c r="U7767" s="76"/>
      <c r="V7767" s="76"/>
      <c r="X7767" s="91"/>
      <c r="Y7767" s="91"/>
    </row>
    <row r="7768" spans="17:25" x14ac:dyDescent="0.2">
      <c r="Q7768" s="76"/>
      <c r="S7768" s="76"/>
      <c r="T7768" s="76"/>
      <c r="U7768" s="76"/>
      <c r="V7768" s="76"/>
      <c r="X7768" s="91"/>
      <c r="Y7768" s="91"/>
    </row>
    <row r="7769" spans="17:25" x14ac:dyDescent="0.2">
      <c r="Q7769" s="76"/>
      <c r="S7769" s="76"/>
      <c r="T7769" s="76"/>
      <c r="U7769" s="76"/>
      <c r="V7769" s="76"/>
      <c r="X7769" s="91"/>
      <c r="Y7769" s="91"/>
    </row>
    <row r="7770" spans="17:25" x14ac:dyDescent="0.2">
      <c r="Q7770" s="76"/>
      <c r="S7770" s="76"/>
      <c r="T7770" s="76"/>
      <c r="U7770" s="76"/>
      <c r="V7770" s="76"/>
      <c r="X7770" s="91"/>
      <c r="Y7770" s="91"/>
    </row>
    <row r="7771" spans="17:25" x14ac:dyDescent="0.2">
      <c r="Q7771" s="76"/>
      <c r="S7771" s="76"/>
      <c r="T7771" s="76"/>
      <c r="U7771" s="76"/>
      <c r="V7771" s="76"/>
      <c r="X7771" s="91"/>
      <c r="Y7771" s="91"/>
    </row>
    <row r="7772" spans="17:25" x14ac:dyDescent="0.2">
      <c r="Q7772" s="76"/>
      <c r="S7772" s="76"/>
      <c r="T7772" s="76"/>
      <c r="U7772" s="76"/>
      <c r="V7772" s="76"/>
      <c r="X7772" s="91"/>
      <c r="Y7772" s="91"/>
    </row>
    <row r="7773" spans="17:25" x14ac:dyDescent="0.2">
      <c r="Q7773" s="76"/>
      <c r="S7773" s="76"/>
      <c r="T7773" s="76"/>
      <c r="U7773" s="76"/>
      <c r="V7773" s="76"/>
      <c r="X7773" s="91"/>
      <c r="Y7773" s="91"/>
    </row>
    <row r="7774" spans="17:25" x14ac:dyDescent="0.2">
      <c r="Q7774" s="76"/>
      <c r="S7774" s="76"/>
      <c r="T7774" s="76"/>
      <c r="U7774" s="76"/>
      <c r="V7774" s="76"/>
      <c r="X7774" s="91"/>
      <c r="Y7774" s="91"/>
    </row>
    <row r="7775" spans="17:25" x14ac:dyDescent="0.2">
      <c r="Q7775" s="76"/>
      <c r="S7775" s="76"/>
      <c r="T7775" s="76"/>
      <c r="U7775" s="76"/>
      <c r="V7775" s="76"/>
      <c r="X7775" s="91"/>
      <c r="Y7775" s="91"/>
    </row>
    <row r="7776" spans="17:25" x14ac:dyDescent="0.2">
      <c r="Q7776" s="76"/>
      <c r="S7776" s="76"/>
      <c r="T7776" s="76"/>
      <c r="U7776" s="76"/>
      <c r="V7776" s="76"/>
      <c r="X7776" s="91"/>
      <c r="Y7776" s="91"/>
    </row>
    <row r="7777" spans="17:25" x14ac:dyDescent="0.2">
      <c r="Q7777" s="76"/>
      <c r="S7777" s="76"/>
      <c r="T7777" s="76"/>
      <c r="U7777" s="76"/>
      <c r="V7777" s="76"/>
      <c r="X7777" s="91"/>
      <c r="Y7777" s="91"/>
    </row>
    <row r="7778" spans="17:25" x14ac:dyDescent="0.2">
      <c r="Q7778" s="76"/>
      <c r="S7778" s="76"/>
      <c r="T7778" s="76"/>
      <c r="U7778" s="76"/>
      <c r="V7778" s="76"/>
      <c r="X7778" s="91"/>
      <c r="Y7778" s="91"/>
    </row>
    <row r="7779" spans="17:25" x14ac:dyDescent="0.2">
      <c r="Q7779" s="76"/>
      <c r="S7779" s="76"/>
      <c r="T7779" s="76"/>
      <c r="U7779" s="76"/>
      <c r="V7779" s="76"/>
      <c r="X7779" s="91"/>
      <c r="Y7779" s="91"/>
    </row>
    <row r="7780" spans="17:25" x14ac:dyDescent="0.2">
      <c r="Q7780" s="76"/>
      <c r="S7780" s="76"/>
      <c r="T7780" s="76"/>
      <c r="U7780" s="76"/>
      <c r="V7780" s="76"/>
      <c r="X7780" s="91"/>
      <c r="Y7780" s="91"/>
    </row>
    <row r="7781" spans="17:25" x14ac:dyDescent="0.2">
      <c r="Q7781" s="76"/>
      <c r="S7781" s="76"/>
      <c r="T7781" s="76"/>
      <c r="U7781" s="76"/>
      <c r="V7781" s="76"/>
      <c r="X7781" s="91"/>
      <c r="Y7781" s="91"/>
    </row>
    <row r="7782" spans="17:25" x14ac:dyDescent="0.2">
      <c r="Q7782" s="76"/>
      <c r="S7782" s="76"/>
      <c r="T7782" s="76"/>
      <c r="U7782" s="76"/>
      <c r="V7782" s="76"/>
      <c r="X7782" s="91"/>
      <c r="Y7782" s="91"/>
    </row>
    <row r="7783" spans="17:25" x14ac:dyDescent="0.2">
      <c r="Q7783" s="76"/>
      <c r="S7783" s="76"/>
      <c r="T7783" s="76"/>
      <c r="U7783" s="76"/>
      <c r="V7783" s="76"/>
      <c r="X7783" s="91"/>
      <c r="Y7783" s="91"/>
    </row>
    <row r="7784" spans="17:25" x14ac:dyDescent="0.2">
      <c r="Q7784" s="76"/>
      <c r="S7784" s="76"/>
      <c r="T7784" s="76"/>
      <c r="U7784" s="76"/>
      <c r="V7784" s="76"/>
      <c r="X7784" s="91"/>
      <c r="Y7784" s="91"/>
    </row>
    <row r="7785" spans="17:25" x14ac:dyDescent="0.2">
      <c r="Q7785" s="76"/>
      <c r="S7785" s="76"/>
      <c r="T7785" s="76"/>
      <c r="U7785" s="76"/>
      <c r="V7785" s="76"/>
      <c r="X7785" s="91"/>
      <c r="Y7785" s="91"/>
    </row>
    <row r="7786" spans="17:25" x14ac:dyDescent="0.2">
      <c r="Q7786" s="76"/>
      <c r="S7786" s="76"/>
      <c r="T7786" s="76"/>
      <c r="U7786" s="76"/>
      <c r="V7786" s="76"/>
      <c r="X7786" s="91"/>
      <c r="Y7786" s="91"/>
    </row>
    <row r="7787" spans="17:25" x14ac:dyDescent="0.2">
      <c r="Q7787" s="76"/>
      <c r="S7787" s="76"/>
      <c r="T7787" s="76"/>
      <c r="U7787" s="76"/>
      <c r="V7787" s="76"/>
      <c r="X7787" s="91"/>
      <c r="Y7787" s="91"/>
    </row>
    <row r="7788" spans="17:25" x14ac:dyDescent="0.2">
      <c r="Q7788" s="76"/>
      <c r="S7788" s="76"/>
      <c r="T7788" s="76"/>
      <c r="U7788" s="76"/>
      <c r="V7788" s="76"/>
      <c r="X7788" s="91"/>
      <c r="Y7788" s="91"/>
    </row>
    <row r="7789" spans="17:25" x14ac:dyDescent="0.2">
      <c r="Q7789" s="76"/>
      <c r="S7789" s="76"/>
      <c r="T7789" s="76"/>
      <c r="U7789" s="76"/>
      <c r="V7789" s="76"/>
      <c r="X7789" s="91"/>
      <c r="Y7789" s="91"/>
    </row>
    <row r="7790" spans="17:25" x14ac:dyDescent="0.2">
      <c r="Q7790" s="76"/>
      <c r="S7790" s="76"/>
      <c r="T7790" s="76"/>
      <c r="U7790" s="76"/>
      <c r="V7790" s="76"/>
      <c r="X7790" s="91"/>
      <c r="Y7790" s="91"/>
    </row>
    <row r="7791" spans="17:25" x14ac:dyDescent="0.2">
      <c r="Q7791" s="76"/>
      <c r="S7791" s="76"/>
      <c r="T7791" s="76"/>
      <c r="U7791" s="76"/>
      <c r="V7791" s="76"/>
      <c r="X7791" s="91"/>
      <c r="Y7791" s="91"/>
    </row>
    <row r="7792" spans="17:25" x14ac:dyDescent="0.2">
      <c r="Q7792" s="76"/>
      <c r="S7792" s="76"/>
      <c r="T7792" s="76"/>
      <c r="U7792" s="76"/>
      <c r="V7792" s="76"/>
      <c r="X7792" s="91"/>
      <c r="Y7792" s="91"/>
    </row>
    <row r="7793" spans="17:25" x14ac:dyDescent="0.2">
      <c r="Q7793" s="76"/>
      <c r="S7793" s="76"/>
      <c r="T7793" s="76"/>
      <c r="U7793" s="76"/>
      <c r="V7793" s="76"/>
      <c r="X7793" s="91"/>
      <c r="Y7793" s="91"/>
    </row>
    <row r="7794" spans="17:25" x14ac:dyDescent="0.2">
      <c r="Q7794" s="76"/>
      <c r="S7794" s="76"/>
      <c r="T7794" s="76"/>
      <c r="U7794" s="76"/>
      <c r="V7794" s="76"/>
      <c r="X7794" s="91"/>
      <c r="Y7794" s="91"/>
    </row>
    <row r="7795" spans="17:25" x14ac:dyDescent="0.2">
      <c r="Q7795" s="76"/>
      <c r="S7795" s="76"/>
      <c r="T7795" s="76"/>
      <c r="U7795" s="76"/>
      <c r="V7795" s="76"/>
      <c r="X7795" s="91"/>
      <c r="Y7795" s="91"/>
    </row>
    <row r="7796" spans="17:25" x14ac:dyDescent="0.2">
      <c r="Q7796" s="76"/>
      <c r="S7796" s="76"/>
      <c r="T7796" s="76"/>
      <c r="U7796" s="76"/>
      <c r="V7796" s="76"/>
      <c r="X7796" s="91"/>
      <c r="Y7796" s="91"/>
    </row>
    <row r="7797" spans="17:25" x14ac:dyDescent="0.2">
      <c r="Q7797" s="76"/>
      <c r="S7797" s="76"/>
      <c r="T7797" s="76"/>
      <c r="U7797" s="76"/>
      <c r="V7797" s="76"/>
      <c r="X7797" s="91"/>
      <c r="Y7797" s="91"/>
    </row>
    <row r="7798" spans="17:25" x14ac:dyDescent="0.2">
      <c r="Q7798" s="76"/>
      <c r="S7798" s="76"/>
      <c r="T7798" s="76"/>
      <c r="U7798" s="76"/>
      <c r="V7798" s="76"/>
      <c r="X7798" s="91"/>
      <c r="Y7798" s="91"/>
    </row>
    <row r="7799" spans="17:25" x14ac:dyDescent="0.2">
      <c r="Q7799" s="76"/>
      <c r="S7799" s="76"/>
      <c r="T7799" s="76"/>
      <c r="U7799" s="76"/>
      <c r="V7799" s="76"/>
      <c r="X7799" s="91"/>
      <c r="Y7799" s="91"/>
    </row>
    <row r="7800" spans="17:25" x14ac:dyDescent="0.2">
      <c r="Q7800" s="76"/>
      <c r="S7800" s="76"/>
      <c r="T7800" s="76"/>
      <c r="U7800" s="76"/>
      <c r="V7800" s="76"/>
      <c r="X7800" s="91"/>
      <c r="Y7800" s="91"/>
    </row>
    <row r="7801" spans="17:25" x14ac:dyDescent="0.2">
      <c r="Q7801" s="76"/>
      <c r="S7801" s="76"/>
      <c r="T7801" s="76"/>
      <c r="U7801" s="76"/>
      <c r="V7801" s="76"/>
      <c r="X7801" s="91"/>
      <c r="Y7801" s="91"/>
    </row>
    <row r="7802" spans="17:25" x14ac:dyDescent="0.2">
      <c r="Q7802" s="76"/>
      <c r="S7802" s="76"/>
      <c r="T7802" s="76"/>
      <c r="U7802" s="76"/>
      <c r="V7802" s="76"/>
      <c r="X7802" s="91"/>
      <c r="Y7802" s="91"/>
    </row>
    <row r="7803" spans="17:25" x14ac:dyDescent="0.2">
      <c r="Q7803" s="76"/>
      <c r="S7803" s="76"/>
      <c r="T7803" s="76"/>
      <c r="U7803" s="76"/>
      <c r="V7803" s="76"/>
      <c r="X7803" s="91"/>
      <c r="Y7803" s="91"/>
    </row>
    <row r="7804" spans="17:25" x14ac:dyDescent="0.2">
      <c r="Q7804" s="76"/>
      <c r="S7804" s="76"/>
      <c r="T7804" s="76"/>
      <c r="U7804" s="76"/>
      <c r="V7804" s="76"/>
      <c r="X7804" s="91"/>
      <c r="Y7804" s="91"/>
    </row>
    <row r="7805" spans="17:25" x14ac:dyDescent="0.2">
      <c r="Q7805" s="76"/>
      <c r="S7805" s="76"/>
      <c r="T7805" s="76"/>
      <c r="U7805" s="76"/>
      <c r="V7805" s="76"/>
      <c r="X7805" s="91"/>
      <c r="Y7805" s="91"/>
    </row>
    <row r="7806" spans="17:25" x14ac:dyDescent="0.2">
      <c r="Q7806" s="76"/>
      <c r="S7806" s="76"/>
      <c r="T7806" s="76"/>
      <c r="U7806" s="76"/>
      <c r="V7806" s="76"/>
      <c r="X7806" s="91"/>
      <c r="Y7806" s="91"/>
    </row>
    <row r="7807" spans="17:25" x14ac:dyDescent="0.2">
      <c r="Q7807" s="76"/>
      <c r="S7807" s="76"/>
      <c r="T7807" s="76"/>
      <c r="U7807" s="76"/>
      <c r="V7807" s="76"/>
      <c r="X7807" s="91"/>
      <c r="Y7807" s="91"/>
    </row>
    <row r="7808" spans="17:25" x14ac:dyDescent="0.2">
      <c r="Q7808" s="76"/>
      <c r="S7808" s="76"/>
      <c r="T7808" s="76"/>
      <c r="U7808" s="76"/>
      <c r="V7808" s="76"/>
      <c r="X7808" s="91"/>
      <c r="Y7808" s="91"/>
    </row>
    <row r="7809" spans="17:25" x14ac:dyDescent="0.2">
      <c r="Q7809" s="76"/>
      <c r="S7809" s="76"/>
      <c r="T7809" s="76"/>
      <c r="U7809" s="76"/>
      <c r="V7809" s="76"/>
      <c r="X7809" s="91"/>
      <c r="Y7809" s="91"/>
    </row>
    <row r="7810" spans="17:25" x14ac:dyDescent="0.2">
      <c r="Q7810" s="76"/>
      <c r="S7810" s="76"/>
      <c r="T7810" s="76"/>
      <c r="U7810" s="76"/>
      <c r="V7810" s="76"/>
      <c r="X7810" s="91"/>
      <c r="Y7810" s="91"/>
    </row>
    <row r="7811" spans="17:25" x14ac:dyDescent="0.2">
      <c r="Q7811" s="76"/>
      <c r="S7811" s="76"/>
      <c r="T7811" s="76"/>
      <c r="U7811" s="76"/>
      <c r="V7811" s="76"/>
      <c r="X7811" s="91"/>
      <c r="Y7811" s="91"/>
    </row>
    <row r="7812" spans="17:25" x14ac:dyDescent="0.2">
      <c r="Q7812" s="76"/>
      <c r="S7812" s="76"/>
      <c r="T7812" s="76"/>
      <c r="U7812" s="76"/>
      <c r="V7812" s="76"/>
      <c r="X7812" s="91"/>
      <c r="Y7812" s="91"/>
    </row>
    <row r="7813" spans="17:25" x14ac:dyDescent="0.2">
      <c r="Q7813" s="76"/>
      <c r="S7813" s="76"/>
      <c r="T7813" s="76"/>
      <c r="U7813" s="76"/>
      <c r="V7813" s="76"/>
      <c r="X7813" s="91"/>
      <c r="Y7813" s="91"/>
    </row>
    <row r="7814" spans="17:25" x14ac:dyDescent="0.2">
      <c r="Q7814" s="76"/>
      <c r="S7814" s="76"/>
      <c r="T7814" s="76"/>
      <c r="U7814" s="76"/>
      <c r="V7814" s="76"/>
      <c r="X7814" s="91"/>
      <c r="Y7814" s="91"/>
    </row>
    <row r="7815" spans="17:25" x14ac:dyDescent="0.2">
      <c r="Q7815" s="76"/>
      <c r="S7815" s="76"/>
      <c r="T7815" s="76"/>
      <c r="U7815" s="76"/>
      <c r="V7815" s="76"/>
      <c r="X7815" s="91"/>
      <c r="Y7815" s="91"/>
    </row>
    <row r="7816" spans="17:25" x14ac:dyDescent="0.2">
      <c r="Q7816" s="76"/>
      <c r="S7816" s="76"/>
      <c r="T7816" s="76"/>
      <c r="U7816" s="76"/>
      <c r="V7816" s="76"/>
      <c r="X7816" s="91"/>
      <c r="Y7816" s="91"/>
    </row>
    <row r="7817" spans="17:25" x14ac:dyDescent="0.2">
      <c r="Q7817" s="76"/>
      <c r="S7817" s="76"/>
      <c r="T7817" s="76"/>
      <c r="U7817" s="76"/>
      <c r="V7817" s="76"/>
      <c r="X7817" s="91"/>
      <c r="Y7817" s="91"/>
    </row>
    <row r="7818" spans="17:25" x14ac:dyDescent="0.2">
      <c r="Q7818" s="76"/>
      <c r="S7818" s="76"/>
      <c r="T7818" s="76"/>
      <c r="U7818" s="76"/>
      <c r="V7818" s="76"/>
      <c r="X7818" s="91"/>
      <c r="Y7818" s="91"/>
    </row>
    <row r="7819" spans="17:25" x14ac:dyDescent="0.2">
      <c r="Q7819" s="76"/>
      <c r="S7819" s="76"/>
      <c r="T7819" s="76"/>
      <c r="U7819" s="76"/>
      <c r="V7819" s="76"/>
      <c r="X7819" s="91"/>
      <c r="Y7819" s="91"/>
    </row>
    <row r="7820" spans="17:25" x14ac:dyDescent="0.2">
      <c r="Q7820" s="76"/>
      <c r="S7820" s="76"/>
      <c r="T7820" s="76"/>
      <c r="U7820" s="76"/>
      <c r="V7820" s="76"/>
      <c r="X7820" s="91"/>
      <c r="Y7820" s="91"/>
    </row>
    <row r="7821" spans="17:25" x14ac:dyDescent="0.2">
      <c r="Q7821" s="76"/>
      <c r="S7821" s="76"/>
      <c r="T7821" s="76"/>
      <c r="U7821" s="76"/>
      <c r="V7821" s="76"/>
      <c r="X7821" s="91"/>
      <c r="Y7821" s="91"/>
    </row>
    <row r="7822" spans="17:25" x14ac:dyDescent="0.2">
      <c r="Q7822" s="76"/>
      <c r="S7822" s="76"/>
      <c r="T7822" s="76"/>
      <c r="U7822" s="76"/>
      <c r="V7822" s="76"/>
      <c r="X7822" s="91"/>
      <c r="Y7822" s="91"/>
    </row>
    <row r="7823" spans="17:25" x14ac:dyDescent="0.2">
      <c r="Q7823" s="76"/>
      <c r="S7823" s="76"/>
      <c r="T7823" s="76"/>
      <c r="U7823" s="76"/>
      <c r="V7823" s="76"/>
      <c r="X7823" s="91"/>
      <c r="Y7823" s="91"/>
    </row>
    <row r="7824" spans="17:25" x14ac:dyDescent="0.2">
      <c r="Q7824" s="76"/>
      <c r="S7824" s="76"/>
      <c r="T7824" s="76"/>
      <c r="U7824" s="76"/>
      <c r="V7824" s="76"/>
      <c r="X7824" s="91"/>
      <c r="Y7824" s="91"/>
    </row>
    <row r="7825" spans="17:25" x14ac:dyDescent="0.2">
      <c r="Q7825" s="76"/>
      <c r="S7825" s="76"/>
      <c r="T7825" s="76"/>
      <c r="U7825" s="76"/>
      <c r="V7825" s="76"/>
      <c r="X7825" s="91"/>
      <c r="Y7825" s="91"/>
    </row>
    <row r="7826" spans="17:25" x14ac:dyDescent="0.2">
      <c r="Q7826" s="76"/>
      <c r="S7826" s="76"/>
      <c r="T7826" s="76"/>
      <c r="U7826" s="76"/>
      <c r="V7826" s="76"/>
      <c r="X7826" s="91"/>
      <c r="Y7826" s="91"/>
    </row>
    <row r="7827" spans="17:25" x14ac:dyDescent="0.2">
      <c r="Q7827" s="76"/>
      <c r="S7827" s="76"/>
      <c r="T7827" s="76"/>
      <c r="U7827" s="76"/>
      <c r="V7827" s="76"/>
      <c r="X7827" s="91"/>
      <c r="Y7827" s="91"/>
    </row>
    <row r="7828" spans="17:25" x14ac:dyDescent="0.2">
      <c r="Q7828" s="76"/>
      <c r="S7828" s="76"/>
      <c r="T7828" s="76"/>
      <c r="U7828" s="76"/>
      <c r="V7828" s="76"/>
      <c r="X7828" s="91"/>
      <c r="Y7828" s="91"/>
    </row>
    <row r="7829" spans="17:25" x14ac:dyDescent="0.2">
      <c r="Q7829" s="76"/>
      <c r="S7829" s="76"/>
      <c r="T7829" s="76"/>
      <c r="U7829" s="76"/>
      <c r="V7829" s="76"/>
      <c r="X7829" s="91"/>
      <c r="Y7829" s="91"/>
    </row>
    <row r="7830" spans="17:25" x14ac:dyDescent="0.2">
      <c r="Q7830" s="76"/>
      <c r="S7830" s="76"/>
      <c r="T7830" s="76"/>
      <c r="U7830" s="76"/>
      <c r="V7830" s="76"/>
      <c r="X7830" s="91"/>
      <c r="Y7830" s="91"/>
    </row>
    <row r="7831" spans="17:25" x14ac:dyDescent="0.2">
      <c r="Q7831" s="76"/>
      <c r="S7831" s="76"/>
      <c r="T7831" s="76"/>
      <c r="U7831" s="76"/>
      <c r="V7831" s="76"/>
      <c r="X7831" s="91"/>
      <c r="Y7831" s="91"/>
    </row>
    <row r="7832" spans="17:25" x14ac:dyDescent="0.2">
      <c r="Q7832" s="76"/>
      <c r="S7832" s="76"/>
      <c r="T7832" s="76"/>
      <c r="U7832" s="76"/>
      <c r="V7832" s="76"/>
      <c r="X7832" s="91"/>
      <c r="Y7832" s="91"/>
    </row>
    <row r="7833" spans="17:25" x14ac:dyDescent="0.2">
      <c r="Q7833" s="76"/>
      <c r="S7833" s="76"/>
      <c r="T7833" s="76"/>
      <c r="U7833" s="76"/>
      <c r="V7833" s="76"/>
      <c r="X7833" s="91"/>
      <c r="Y7833" s="91"/>
    </row>
    <row r="7834" spans="17:25" x14ac:dyDescent="0.2">
      <c r="Q7834" s="76"/>
      <c r="S7834" s="76"/>
      <c r="T7834" s="76"/>
      <c r="U7834" s="76"/>
      <c r="V7834" s="76"/>
      <c r="X7834" s="91"/>
      <c r="Y7834" s="91"/>
    </row>
    <row r="7835" spans="17:25" x14ac:dyDescent="0.2">
      <c r="Q7835" s="76"/>
      <c r="S7835" s="76"/>
      <c r="T7835" s="76"/>
      <c r="U7835" s="76"/>
      <c r="V7835" s="76"/>
      <c r="X7835" s="91"/>
      <c r="Y7835" s="91"/>
    </row>
    <row r="7836" spans="17:25" x14ac:dyDescent="0.2">
      <c r="Q7836" s="76"/>
      <c r="S7836" s="76"/>
      <c r="T7836" s="76"/>
      <c r="U7836" s="76"/>
      <c r="V7836" s="76"/>
      <c r="X7836" s="91"/>
      <c r="Y7836" s="91"/>
    </row>
    <row r="7837" spans="17:25" x14ac:dyDescent="0.2">
      <c r="Q7837" s="76"/>
      <c r="S7837" s="76"/>
      <c r="T7837" s="76"/>
      <c r="U7837" s="76"/>
      <c r="V7837" s="76"/>
      <c r="X7837" s="91"/>
      <c r="Y7837" s="91"/>
    </row>
    <row r="7838" spans="17:25" x14ac:dyDescent="0.2">
      <c r="Q7838" s="76"/>
      <c r="S7838" s="76"/>
      <c r="T7838" s="76"/>
      <c r="U7838" s="76"/>
      <c r="V7838" s="76"/>
      <c r="X7838" s="91"/>
      <c r="Y7838" s="91"/>
    </row>
    <row r="7839" spans="17:25" x14ac:dyDescent="0.2">
      <c r="Q7839" s="76"/>
      <c r="S7839" s="76"/>
      <c r="T7839" s="76"/>
      <c r="U7839" s="76"/>
      <c r="V7839" s="76"/>
      <c r="X7839" s="91"/>
      <c r="Y7839" s="91"/>
    </row>
    <row r="7840" spans="17:25" x14ac:dyDescent="0.2">
      <c r="Q7840" s="76"/>
      <c r="S7840" s="76"/>
      <c r="T7840" s="76"/>
      <c r="U7840" s="76"/>
      <c r="V7840" s="76"/>
      <c r="X7840" s="91"/>
      <c r="Y7840" s="91"/>
    </row>
    <row r="7841" spans="17:25" x14ac:dyDescent="0.2">
      <c r="Q7841" s="76"/>
      <c r="S7841" s="76"/>
      <c r="T7841" s="76"/>
      <c r="U7841" s="76"/>
      <c r="V7841" s="76"/>
      <c r="X7841" s="91"/>
      <c r="Y7841" s="91"/>
    </row>
    <row r="7842" spans="17:25" x14ac:dyDescent="0.2">
      <c r="Q7842" s="76"/>
      <c r="S7842" s="76"/>
      <c r="T7842" s="76"/>
      <c r="U7842" s="76"/>
      <c r="V7842" s="76"/>
      <c r="X7842" s="91"/>
      <c r="Y7842" s="91"/>
    </row>
    <row r="7843" spans="17:25" x14ac:dyDescent="0.2">
      <c r="Q7843" s="76"/>
      <c r="S7843" s="76"/>
      <c r="T7843" s="76"/>
      <c r="U7843" s="76"/>
      <c r="V7843" s="76"/>
      <c r="X7843" s="91"/>
      <c r="Y7843" s="91"/>
    </row>
    <row r="7844" spans="17:25" x14ac:dyDescent="0.2">
      <c r="Q7844" s="76"/>
      <c r="S7844" s="76"/>
      <c r="T7844" s="76"/>
      <c r="U7844" s="76"/>
      <c r="V7844" s="76"/>
      <c r="X7844" s="91"/>
      <c r="Y7844" s="91"/>
    </row>
    <row r="7845" spans="17:25" x14ac:dyDescent="0.2">
      <c r="Q7845" s="76"/>
      <c r="S7845" s="76"/>
      <c r="T7845" s="76"/>
      <c r="U7845" s="76"/>
      <c r="V7845" s="76"/>
      <c r="X7845" s="91"/>
      <c r="Y7845" s="91"/>
    </row>
    <row r="7846" spans="17:25" x14ac:dyDescent="0.2">
      <c r="Q7846" s="76"/>
      <c r="S7846" s="76"/>
      <c r="T7846" s="76"/>
      <c r="U7846" s="76"/>
      <c r="V7846" s="76"/>
      <c r="X7846" s="91"/>
      <c r="Y7846" s="91"/>
    </row>
    <row r="7847" spans="17:25" x14ac:dyDescent="0.2">
      <c r="Q7847" s="76"/>
      <c r="S7847" s="76"/>
      <c r="T7847" s="76"/>
      <c r="U7847" s="76"/>
      <c r="V7847" s="76"/>
      <c r="X7847" s="91"/>
      <c r="Y7847" s="91"/>
    </row>
    <row r="7848" spans="17:25" x14ac:dyDescent="0.2">
      <c r="Q7848" s="76"/>
      <c r="S7848" s="76"/>
      <c r="T7848" s="76"/>
      <c r="U7848" s="76"/>
      <c r="V7848" s="76"/>
      <c r="X7848" s="91"/>
      <c r="Y7848" s="91"/>
    </row>
    <row r="7849" spans="17:25" x14ac:dyDescent="0.2">
      <c r="Q7849" s="76"/>
      <c r="S7849" s="76"/>
      <c r="T7849" s="76"/>
      <c r="U7849" s="76"/>
      <c r="V7849" s="76"/>
      <c r="X7849" s="91"/>
      <c r="Y7849" s="91"/>
    </row>
    <row r="7850" spans="17:25" x14ac:dyDescent="0.2">
      <c r="Q7850" s="76"/>
      <c r="S7850" s="76"/>
      <c r="T7850" s="76"/>
      <c r="U7850" s="76"/>
      <c r="V7850" s="76"/>
      <c r="X7850" s="91"/>
      <c r="Y7850" s="91"/>
    </row>
    <row r="7851" spans="17:25" x14ac:dyDescent="0.2">
      <c r="Q7851" s="76"/>
      <c r="S7851" s="76"/>
      <c r="T7851" s="76"/>
      <c r="U7851" s="76"/>
      <c r="V7851" s="76"/>
      <c r="X7851" s="91"/>
      <c r="Y7851" s="91"/>
    </row>
    <row r="7852" spans="17:25" x14ac:dyDescent="0.2">
      <c r="Q7852" s="76"/>
      <c r="S7852" s="76"/>
      <c r="T7852" s="76"/>
      <c r="U7852" s="76"/>
      <c r="V7852" s="76"/>
      <c r="X7852" s="91"/>
      <c r="Y7852" s="91"/>
    </row>
    <row r="7853" spans="17:25" x14ac:dyDescent="0.2">
      <c r="Q7853" s="76"/>
      <c r="S7853" s="76"/>
      <c r="T7853" s="76"/>
      <c r="U7853" s="76"/>
      <c r="V7853" s="76"/>
      <c r="X7853" s="91"/>
      <c r="Y7853" s="91"/>
    </row>
    <row r="7854" spans="17:25" x14ac:dyDescent="0.2">
      <c r="Q7854" s="76"/>
      <c r="S7854" s="76"/>
      <c r="T7854" s="76"/>
      <c r="U7854" s="76"/>
      <c r="V7854" s="76"/>
      <c r="X7854" s="91"/>
      <c r="Y7854" s="91"/>
    </row>
    <row r="7855" spans="17:25" x14ac:dyDescent="0.2">
      <c r="Q7855" s="76"/>
      <c r="S7855" s="76"/>
      <c r="T7855" s="76"/>
      <c r="U7855" s="76"/>
      <c r="V7855" s="76"/>
      <c r="X7855" s="91"/>
      <c r="Y7855" s="91"/>
    </row>
    <row r="7856" spans="17:25" x14ac:dyDescent="0.2">
      <c r="Q7856" s="76"/>
      <c r="S7856" s="76"/>
      <c r="T7856" s="76"/>
      <c r="U7856" s="76"/>
      <c r="V7856" s="76"/>
      <c r="X7856" s="91"/>
      <c r="Y7856" s="91"/>
    </row>
    <row r="7857" spans="17:25" x14ac:dyDescent="0.2">
      <c r="Q7857" s="76"/>
      <c r="S7857" s="76"/>
      <c r="T7857" s="76"/>
      <c r="U7857" s="76"/>
      <c r="V7857" s="76"/>
      <c r="X7857" s="91"/>
      <c r="Y7857" s="91"/>
    </row>
    <row r="7858" spans="17:25" x14ac:dyDescent="0.2">
      <c r="Q7858" s="76"/>
      <c r="S7858" s="76"/>
      <c r="T7858" s="76"/>
      <c r="U7858" s="76"/>
      <c r="V7858" s="76"/>
      <c r="X7858" s="91"/>
      <c r="Y7858" s="91"/>
    </row>
    <row r="7859" spans="17:25" x14ac:dyDescent="0.2">
      <c r="Q7859" s="76"/>
      <c r="S7859" s="76"/>
      <c r="T7859" s="76"/>
      <c r="U7859" s="76"/>
      <c r="V7859" s="76"/>
      <c r="X7859" s="91"/>
      <c r="Y7859" s="91"/>
    </row>
    <row r="7860" spans="17:25" x14ac:dyDescent="0.2">
      <c r="Q7860" s="76"/>
      <c r="S7860" s="76"/>
      <c r="T7860" s="76"/>
      <c r="U7860" s="76"/>
      <c r="V7860" s="76"/>
      <c r="X7860" s="91"/>
      <c r="Y7860" s="91"/>
    </row>
    <row r="7861" spans="17:25" x14ac:dyDescent="0.2">
      <c r="Q7861" s="76"/>
      <c r="S7861" s="76"/>
      <c r="T7861" s="76"/>
      <c r="U7861" s="76"/>
      <c r="V7861" s="76"/>
      <c r="X7861" s="91"/>
      <c r="Y7861" s="91"/>
    </row>
    <row r="7862" spans="17:25" x14ac:dyDescent="0.2">
      <c r="Q7862" s="76"/>
      <c r="S7862" s="76"/>
      <c r="T7862" s="76"/>
      <c r="U7862" s="76"/>
      <c r="V7862" s="76"/>
      <c r="X7862" s="91"/>
      <c r="Y7862" s="91"/>
    </row>
    <row r="7863" spans="17:25" x14ac:dyDescent="0.2">
      <c r="Q7863" s="76"/>
      <c r="S7863" s="76"/>
      <c r="T7863" s="76"/>
      <c r="U7863" s="76"/>
      <c r="V7863" s="76"/>
      <c r="X7863" s="91"/>
      <c r="Y7863" s="91"/>
    </row>
    <row r="7864" spans="17:25" x14ac:dyDescent="0.2">
      <c r="Q7864" s="76"/>
      <c r="S7864" s="76"/>
      <c r="T7864" s="76"/>
      <c r="U7864" s="76"/>
      <c r="V7864" s="76"/>
      <c r="X7864" s="91"/>
      <c r="Y7864" s="91"/>
    </row>
    <row r="7865" spans="17:25" x14ac:dyDescent="0.2">
      <c r="Q7865" s="76"/>
      <c r="S7865" s="76"/>
      <c r="T7865" s="76"/>
      <c r="U7865" s="76"/>
      <c r="V7865" s="76"/>
      <c r="X7865" s="91"/>
      <c r="Y7865" s="91"/>
    </row>
    <row r="7866" spans="17:25" x14ac:dyDescent="0.2">
      <c r="Q7866" s="76"/>
      <c r="S7866" s="76"/>
      <c r="T7866" s="76"/>
      <c r="U7866" s="76"/>
      <c r="V7866" s="76"/>
      <c r="X7866" s="91"/>
      <c r="Y7866" s="91"/>
    </row>
    <row r="7867" spans="17:25" x14ac:dyDescent="0.2">
      <c r="Q7867" s="76"/>
      <c r="S7867" s="76"/>
      <c r="T7867" s="76"/>
      <c r="U7867" s="76"/>
      <c r="V7867" s="76"/>
      <c r="X7867" s="91"/>
      <c r="Y7867" s="91"/>
    </row>
    <row r="7868" spans="17:25" x14ac:dyDescent="0.2">
      <c r="Q7868" s="76"/>
      <c r="S7868" s="76"/>
      <c r="T7868" s="76"/>
      <c r="U7868" s="76"/>
      <c r="V7868" s="76"/>
      <c r="X7868" s="91"/>
      <c r="Y7868" s="91"/>
    </row>
    <row r="7869" spans="17:25" x14ac:dyDescent="0.2">
      <c r="Q7869" s="76"/>
      <c r="S7869" s="76"/>
      <c r="T7869" s="76"/>
      <c r="U7869" s="76"/>
      <c r="V7869" s="76"/>
      <c r="X7869" s="91"/>
      <c r="Y7869" s="91"/>
    </row>
    <row r="7870" spans="17:25" x14ac:dyDescent="0.2">
      <c r="Q7870" s="76"/>
      <c r="S7870" s="76"/>
      <c r="T7870" s="76"/>
      <c r="U7870" s="76"/>
      <c r="V7870" s="76"/>
      <c r="X7870" s="91"/>
      <c r="Y7870" s="91"/>
    </row>
    <row r="7871" spans="17:25" x14ac:dyDescent="0.2">
      <c r="Q7871" s="76"/>
      <c r="S7871" s="76"/>
      <c r="T7871" s="76"/>
      <c r="U7871" s="76"/>
      <c r="V7871" s="76"/>
      <c r="X7871" s="91"/>
      <c r="Y7871" s="91"/>
    </row>
    <row r="7872" spans="17:25" x14ac:dyDescent="0.2">
      <c r="Q7872" s="76"/>
      <c r="S7872" s="76"/>
      <c r="T7872" s="76"/>
      <c r="U7872" s="76"/>
      <c r="V7872" s="76"/>
      <c r="X7872" s="91"/>
      <c r="Y7872" s="91"/>
    </row>
    <row r="7873" spans="17:25" x14ac:dyDescent="0.2">
      <c r="Q7873" s="76"/>
      <c r="S7873" s="76"/>
      <c r="T7873" s="76"/>
      <c r="U7873" s="76"/>
      <c r="V7873" s="76"/>
      <c r="X7873" s="91"/>
      <c r="Y7873" s="91"/>
    </row>
    <row r="7874" spans="17:25" x14ac:dyDescent="0.2">
      <c r="Q7874" s="76"/>
      <c r="S7874" s="76"/>
      <c r="T7874" s="76"/>
      <c r="U7874" s="76"/>
      <c r="V7874" s="76"/>
      <c r="X7874" s="91"/>
      <c r="Y7874" s="91"/>
    </row>
    <row r="7875" spans="17:25" x14ac:dyDescent="0.2">
      <c r="Q7875" s="76"/>
      <c r="S7875" s="76"/>
      <c r="T7875" s="76"/>
      <c r="U7875" s="76"/>
      <c r="V7875" s="76"/>
      <c r="X7875" s="91"/>
      <c r="Y7875" s="91"/>
    </row>
    <row r="7876" spans="17:25" x14ac:dyDescent="0.2">
      <c r="Q7876" s="76"/>
      <c r="S7876" s="76"/>
      <c r="T7876" s="76"/>
      <c r="U7876" s="76"/>
      <c r="V7876" s="76"/>
      <c r="X7876" s="91"/>
      <c r="Y7876" s="91"/>
    </row>
    <row r="7877" spans="17:25" x14ac:dyDescent="0.2">
      <c r="Q7877" s="76"/>
      <c r="S7877" s="76"/>
      <c r="T7877" s="76"/>
      <c r="U7877" s="76"/>
      <c r="V7877" s="76"/>
      <c r="X7877" s="91"/>
      <c r="Y7877" s="91"/>
    </row>
    <row r="7878" spans="17:25" x14ac:dyDescent="0.2">
      <c r="Q7878" s="76"/>
      <c r="S7878" s="76"/>
      <c r="T7878" s="76"/>
      <c r="U7878" s="76"/>
      <c r="V7878" s="76"/>
      <c r="X7878" s="91"/>
      <c r="Y7878" s="91"/>
    </row>
    <row r="7879" spans="17:25" x14ac:dyDescent="0.2">
      <c r="Q7879" s="76"/>
      <c r="S7879" s="76"/>
      <c r="T7879" s="76"/>
      <c r="U7879" s="76"/>
      <c r="V7879" s="76"/>
      <c r="X7879" s="91"/>
      <c r="Y7879" s="91"/>
    </row>
    <row r="7880" spans="17:25" x14ac:dyDescent="0.2">
      <c r="Q7880" s="76"/>
      <c r="S7880" s="76"/>
      <c r="T7880" s="76"/>
      <c r="U7880" s="76"/>
      <c r="V7880" s="76"/>
      <c r="X7880" s="91"/>
      <c r="Y7880" s="91"/>
    </row>
    <row r="7881" spans="17:25" x14ac:dyDescent="0.2">
      <c r="Q7881" s="76"/>
      <c r="S7881" s="76"/>
      <c r="T7881" s="76"/>
      <c r="U7881" s="76"/>
      <c r="V7881" s="76"/>
      <c r="X7881" s="91"/>
      <c r="Y7881" s="91"/>
    </row>
    <row r="7882" spans="17:25" x14ac:dyDescent="0.2">
      <c r="Q7882" s="76"/>
      <c r="S7882" s="76"/>
      <c r="T7882" s="76"/>
      <c r="U7882" s="76"/>
      <c r="V7882" s="76"/>
      <c r="X7882" s="91"/>
      <c r="Y7882" s="91"/>
    </row>
    <row r="7883" spans="17:25" x14ac:dyDescent="0.2">
      <c r="Q7883" s="76"/>
      <c r="S7883" s="76"/>
      <c r="T7883" s="76"/>
      <c r="U7883" s="76"/>
      <c r="V7883" s="76"/>
      <c r="X7883" s="91"/>
      <c r="Y7883" s="91"/>
    </row>
    <row r="7884" spans="17:25" x14ac:dyDescent="0.2">
      <c r="Q7884" s="76"/>
      <c r="S7884" s="76"/>
      <c r="T7884" s="76"/>
      <c r="U7884" s="76"/>
      <c r="V7884" s="76"/>
      <c r="X7884" s="91"/>
      <c r="Y7884" s="91"/>
    </row>
    <row r="7885" spans="17:25" x14ac:dyDescent="0.2">
      <c r="Q7885" s="76"/>
      <c r="S7885" s="76"/>
      <c r="T7885" s="76"/>
      <c r="U7885" s="76"/>
      <c r="V7885" s="76"/>
      <c r="X7885" s="91"/>
      <c r="Y7885" s="91"/>
    </row>
    <row r="7886" spans="17:25" x14ac:dyDescent="0.2">
      <c r="Q7886" s="76"/>
      <c r="S7886" s="76"/>
      <c r="T7886" s="76"/>
      <c r="U7886" s="76"/>
      <c r="V7886" s="76"/>
      <c r="X7886" s="91"/>
      <c r="Y7886" s="91"/>
    </row>
    <row r="7887" spans="17:25" x14ac:dyDescent="0.2">
      <c r="Q7887" s="76"/>
      <c r="S7887" s="76"/>
      <c r="T7887" s="76"/>
      <c r="U7887" s="76"/>
      <c r="V7887" s="76"/>
      <c r="X7887" s="91"/>
      <c r="Y7887" s="91"/>
    </row>
    <row r="7888" spans="17:25" x14ac:dyDescent="0.2">
      <c r="Q7888" s="76"/>
      <c r="S7888" s="76"/>
      <c r="T7888" s="76"/>
      <c r="U7888" s="76"/>
      <c r="V7888" s="76"/>
      <c r="X7888" s="91"/>
      <c r="Y7888" s="91"/>
    </row>
    <row r="7889" spans="17:25" x14ac:dyDescent="0.2">
      <c r="Q7889" s="76"/>
      <c r="S7889" s="76"/>
      <c r="T7889" s="76"/>
      <c r="U7889" s="76"/>
      <c r="V7889" s="76"/>
      <c r="X7889" s="91"/>
      <c r="Y7889" s="91"/>
    </row>
    <row r="7890" spans="17:25" x14ac:dyDescent="0.2">
      <c r="Q7890" s="76"/>
      <c r="S7890" s="76"/>
      <c r="T7890" s="76"/>
      <c r="U7890" s="76"/>
      <c r="V7890" s="76"/>
      <c r="X7890" s="91"/>
      <c r="Y7890" s="91"/>
    </row>
    <row r="7891" spans="17:25" x14ac:dyDescent="0.2">
      <c r="Q7891" s="76"/>
      <c r="S7891" s="76"/>
      <c r="T7891" s="76"/>
      <c r="U7891" s="76"/>
      <c r="V7891" s="76"/>
      <c r="X7891" s="91"/>
      <c r="Y7891" s="91"/>
    </row>
    <row r="7892" spans="17:25" x14ac:dyDescent="0.2">
      <c r="Q7892" s="76"/>
      <c r="S7892" s="76"/>
      <c r="T7892" s="76"/>
      <c r="U7892" s="76"/>
      <c r="V7892" s="76"/>
      <c r="X7892" s="91"/>
      <c r="Y7892" s="91"/>
    </row>
    <row r="7893" spans="17:25" x14ac:dyDescent="0.2">
      <c r="Q7893" s="76"/>
      <c r="S7893" s="76"/>
      <c r="T7893" s="76"/>
      <c r="U7893" s="76"/>
      <c r="V7893" s="76"/>
      <c r="X7893" s="91"/>
      <c r="Y7893" s="91"/>
    </row>
    <row r="7894" spans="17:25" x14ac:dyDescent="0.2">
      <c r="Q7894" s="76"/>
      <c r="S7894" s="76"/>
      <c r="T7894" s="76"/>
      <c r="U7894" s="76"/>
      <c r="V7894" s="76"/>
      <c r="X7894" s="91"/>
      <c r="Y7894" s="91"/>
    </row>
    <row r="7895" spans="17:25" x14ac:dyDescent="0.2">
      <c r="Q7895" s="76"/>
      <c r="S7895" s="76"/>
      <c r="T7895" s="76"/>
      <c r="U7895" s="76"/>
      <c r="V7895" s="76"/>
      <c r="X7895" s="91"/>
      <c r="Y7895" s="91"/>
    </row>
    <row r="7896" spans="17:25" x14ac:dyDescent="0.2">
      <c r="Q7896" s="76"/>
      <c r="S7896" s="76"/>
      <c r="T7896" s="76"/>
      <c r="U7896" s="76"/>
      <c r="V7896" s="76"/>
      <c r="X7896" s="91"/>
      <c r="Y7896" s="91"/>
    </row>
    <row r="7897" spans="17:25" x14ac:dyDescent="0.2">
      <c r="Q7897" s="76"/>
      <c r="S7897" s="76"/>
      <c r="T7897" s="76"/>
      <c r="U7897" s="76"/>
      <c r="V7897" s="76"/>
      <c r="X7897" s="91"/>
      <c r="Y7897" s="91"/>
    </row>
    <row r="7898" spans="17:25" x14ac:dyDescent="0.2">
      <c r="Q7898" s="76"/>
      <c r="S7898" s="76"/>
      <c r="T7898" s="76"/>
      <c r="U7898" s="76"/>
      <c r="V7898" s="76"/>
      <c r="X7898" s="91"/>
      <c r="Y7898" s="91"/>
    </row>
    <row r="7899" spans="17:25" x14ac:dyDescent="0.2">
      <c r="Q7899" s="76"/>
      <c r="S7899" s="76"/>
      <c r="T7899" s="76"/>
      <c r="U7899" s="76"/>
      <c r="V7899" s="76"/>
      <c r="X7899" s="91"/>
      <c r="Y7899" s="91"/>
    </row>
    <row r="7900" spans="17:25" x14ac:dyDescent="0.2">
      <c r="Q7900" s="76"/>
      <c r="S7900" s="76"/>
      <c r="T7900" s="76"/>
      <c r="U7900" s="76"/>
      <c r="V7900" s="76"/>
      <c r="X7900" s="91"/>
      <c r="Y7900" s="91"/>
    </row>
    <row r="7901" spans="17:25" x14ac:dyDescent="0.2">
      <c r="Q7901" s="76"/>
      <c r="S7901" s="76"/>
      <c r="T7901" s="76"/>
      <c r="U7901" s="76"/>
      <c r="V7901" s="76"/>
      <c r="X7901" s="91"/>
      <c r="Y7901" s="91"/>
    </row>
    <row r="7902" spans="17:25" x14ac:dyDescent="0.2">
      <c r="Q7902" s="76"/>
      <c r="S7902" s="76"/>
      <c r="T7902" s="76"/>
      <c r="U7902" s="76"/>
      <c r="V7902" s="76"/>
      <c r="X7902" s="91"/>
      <c r="Y7902" s="91"/>
    </row>
    <row r="7903" spans="17:25" x14ac:dyDescent="0.2">
      <c r="Q7903" s="76"/>
      <c r="S7903" s="76"/>
      <c r="T7903" s="76"/>
      <c r="U7903" s="76"/>
      <c r="V7903" s="76"/>
      <c r="X7903" s="91"/>
      <c r="Y7903" s="91"/>
    </row>
    <row r="7904" spans="17:25" x14ac:dyDescent="0.2">
      <c r="Q7904" s="76"/>
      <c r="S7904" s="76"/>
      <c r="T7904" s="76"/>
      <c r="U7904" s="76"/>
      <c r="V7904" s="76"/>
      <c r="X7904" s="91"/>
      <c r="Y7904" s="91"/>
    </row>
    <row r="7905" spans="17:25" x14ac:dyDescent="0.2">
      <c r="Q7905" s="76"/>
      <c r="S7905" s="76"/>
      <c r="T7905" s="76"/>
      <c r="U7905" s="76"/>
      <c r="V7905" s="76"/>
      <c r="X7905" s="91"/>
      <c r="Y7905" s="91"/>
    </row>
    <row r="7906" spans="17:25" x14ac:dyDescent="0.2">
      <c r="Q7906" s="76"/>
      <c r="S7906" s="76"/>
      <c r="T7906" s="76"/>
      <c r="U7906" s="76"/>
      <c r="V7906" s="76"/>
      <c r="X7906" s="91"/>
      <c r="Y7906" s="91"/>
    </row>
    <row r="7907" spans="17:25" x14ac:dyDescent="0.2">
      <c r="Q7907" s="76"/>
      <c r="S7907" s="76"/>
      <c r="T7907" s="76"/>
      <c r="U7907" s="76"/>
      <c r="V7907" s="76"/>
      <c r="X7907" s="91"/>
      <c r="Y7907" s="91"/>
    </row>
    <row r="7908" spans="17:25" x14ac:dyDescent="0.2">
      <c r="Q7908" s="76"/>
      <c r="S7908" s="76"/>
      <c r="T7908" s="76"/>
      <c r="U7908" s="76"/>
      <c r="V7908" s="76"/>
      <c r="X7908" s="91"/>
      <c r="Y7908" s="91"/>
    </row>
    <row r="7909" spans="17:25" x14ac:dyDescent="0.2">
      <c r="Q7909" s="76"/>
      <c r="S7909" s="76"/>
      <c r="T7909" s="76"/>
      <c r="U7909" s="76"/>
      <c r="V7909" s="76"/>
      <c r="X7909" s="91"/>
      <c r="Y7909" s="91"/>
    </row>
    <row r="7910" spans="17:25" x14ac:dyDescent="0.2">
      <c r="Q7910" s="76"/>
      <c r="S7910" s="76"/>
      <c r="T7910" s="76"/>
      <c r="U7910" s="76"/>
      <c r="V7910" s="76"/>
      <c r="X7910" s="91"/>
      <c r="Y7910" s="91"/>
    </row>
    <row r="7911" spans="17:25" x14ac:dyDescent="0.2">
      <c r="Q7911" s="76"/>
      <c r="S7911" s="76"/>
      <c r="T7911" s="76"/>
      <c r="U7911" s="76"/>
      <c r="V7911" s="76"/>
      <c r="X7911" s="91"/>
      <c r="Y7911" s="91"/>
    </row>
    <row r="7912" spans="17:25" x14ac:dyDescent="0.2">
      <c r="Q7912" s="76"/>
      <c r="S7912" s="76"/>
      <c r="T7912" s="76"/>
      <c r="U7912" s="76"/>
      <c r="V7912" s="76"/>
      <c r="X7912" s="91"/>
      <c r="Y7912" s="91"/>
    </row>
    <row r="7913" spans="17:25" x14ac:dyDescent="0.2">
      <c r="Q7913" s="76"/>
      <c r="S7913" s="76"/>
      <c r="T7913" s="76"/>
      <c r="U7913" s="76"/>
      <c r="V7913" s="76"/>
      <c r="X7913" s="91"/>
      <c r="Y7913" s="91"/>
    </row>
    <row r="7914" spans="17:25" x14ac:dyDescent="0.2">
      <c r="Q7914" s="76"/>
      <c r="S7914" s="76"/>
      <c r="T7914" s="76"/>
      <c r="U7914" s="76"/>
      <c r="V7914" s="76"/>
      <c r="X7914" s="91"/>
      <c r="Y7914" s="91"/>
    </row>
    <row r="7915" spans="17:25" x14ac:dyDescent="0.2">
      <c r="Q7915" s="76"/>
      <c r="S7915" s="76"/>
      <c r="T7915" s="76"/>
      <c r="U7915" s="76"/>
      <c r="V7915" s="76"/>
      <c r="X7915" s="91"/>
      <c r="Y7915" s="91"/>
    </row>
    <row r="7916" spans="17:25" x14ac:dyDescent="0.2">
      <c r="Q7916" s="76"/>
      <c r="S7916" s="76"/>
      <c r="T7916" s="76"/>
      <c r="U7916" s="76"/>
      <c r="V7916" s="76"/>
      <c r="X7916" s="91"/>
      <c r="Y7916" s="91"/>
    </row>
    <row r="7917" spans="17:25" x14ac:dyDescent="0.2">
      <c r="Q7917" s="76"/>
      <c r="S7917" s="76"/>
      <c r="T7917" s="76"/>
      <c r="U7917" s="76"/>
      <c r="V7917" s="76"/>
      <c r="X7917" s="91"/>
      <c r="Y7917" s="91"/>
    </row>
    <row r="7918" spans="17:25" x14ac:dyDescent="0.2">
      <c r="Q7918" s="76"/>
      <c r="S7918" s="76"/>
      <c r="T7918" s="76"/>
      <c r="U7918" s="76"/>
      <c r="V7918" s="76"/>
      <c r="X7918" s="91"/>
      <c r="Y7918" s="91"/>
    </row>
    <row r="7919" spans="17:25" x14ac:dyDescent="0.2">
      <c r="Q7919" s="76"/>
      <c r="S7919" s="76"/>
      <c r="T7919" s="76"/>
      <c r="U7919" s="76"/>
      <c r="V7919" s="76"/>
      <c r="X7919" s="91"/>
      <c r="Y7919" s="91"/>
    </row>
    <row r="7920" spans="17:25" x14ac:dyDescent="0.2">
      <c r="Q7920" s="76"/>
      <c r="S7920" s="76"/>
      <c r="T7920" s="76"/>
      <c r="U7920" s="76"/>
      <c r="V7920" s="76"/>
      <c r="X7920" s="91"/>
      <c r="Y7920" s="91"/>
    </row>
    <row r="7921" spans="17:25" x14ac:dyDescent="0.2">
      <c r="Q7921" s="76"/>
      <c r="S7921" s="76"/>
      <c r="T7921" s="76"/>
      <c r="U7921" s="76"/>
      <c r="V7921" s="76"/>
      <c r="X7921" s="91"/>
      <c r="Y7921" s="91"/>
    </row>
    <row r="7922" spans="17:25" x14ac:dyDescent="0.2">
      <c r="Q7922" s="76"/>
      <c r="S7922" s="76"/>
      <c r="T7922" s="76"/>
      <c r="U7922" s="76"/>
      <c r="V7922" s="76"/>
      <c r="X7922" s="91"/>
      <c r="Y7922" s="91"/>
    </row>
    <row r="7923" spans="17:25" x14ac:dyDescent="0.2">
      <c r="Q7923" s="76"/>
      <c r="S7923" s="76"/>
      <c r="T7923" s="76"/>
      <c r="U7923" s="76"/>
      <c r="V7923" s="76"/>
      <c r="X7923" s="91"/>
      <c r="Y7923" s="91"/>
    </row>
    <row r="7924" spans="17:25" x14ac:dyDescent="0.2">
      <c r="Q7924" s="76"/>
      <c r="S7924" s="76"/>
      <c r="T7924" s="76"/>
      <c r="U7924" s="76"/>
      <c r="V7924" s="76"/>
      <c r="X7924" s="91"/>
      <c r="Y7924" s="91"/>
    </row>
    <row r="7925" spans="17:25" x14ac:dyDescent="0.2">
      <c r="Q7925" s="76"/>
      <c r="S7925" s="76"/>
      <c r="T7925" s="76"/>
      <c r="U7925" s="76"/>
      <c r="V7925" s="76"/>
      <c r="X7925" s="91"/>
      <c r="Y7925" s="91"/>
    </row>
    <row r="7926" spans="17:25" x14ac:dyDescent="0.2">
      <c r="Q7926" s="76"/>
      <c r="S7926" s="76"/>
      <c r="T7926" s="76"/>
      <c r="U7926" s="76"/>
      <c r="V7926" s="76"/>
      <c r="X7926" s="91"/>
      <c r="Y7926" s="91"/>
    </row>
    <row r="7927" spans="17:25" x14ac:dyDescent="0.2">
      <c r="Q7927" s="76"/>
      <c r="S7927" s="76"/>
      <c r="T7927" s="76"/>
      <c r="U7927" s="76"/>
      <c r="V7927" s="76"/>
      <c r="X7927" s="91"/>
      <c r="Y7927" s="91"/>
    </row>
    <row r="7928" spans="17:25" x14ac:dyDescent="0.2">
      <c r="Q7928" s="76"/>
      <c r="S7928" s="76"/>
      <c r="T7928" s="76"/>
      <c r="U7928" s="76"/>
      <c r="V7928" s="76"/>
      <c r="X7928" s="91"/>
      <c r="Y7928" s="91"/>
    </row>
    <row r="7929" spans="17:25" x14ac:dyDescent="0.2">
      <c r="Q7929" s="76"/>
      <c r="S7929" s="76"/>
      <c r="T7929" s="76"/>
      <c r="U7929" s="76"/>
      <c r="V7929" s="76"/>
      <c r="X7929" s="91"/>
      <c r="Y7929" s="91"/>
    </row>
    <row r="7930" spans="17:25" x14ac:dyDescent="0.2">
      <c r="Q7930" s="76"/>
      <c r="S7930" s="76"/>
      <c r="T7930" s="76"/>
      <c r="U7930" s="76"/>
      <c r="V7930" s="76"/>
      <c r="X7930" s="91"/>
      <c r="Y7930" s="91"/>
    </row>
    <row r="7931" spans="17:25" x14ac:dyDescent="0.2">
      <c r="Q7931" s="76"/>
      <c r="S7931" s="76"/>
      <c r="T7931" s="76"/>
      <c r="U7931" s="76"/>
      <c r="V7931" s="76"/>
      <c r="X7931" s="91"/>
      <c r="Y7931" s="91"/>
    </row>
    <row r="7932" spans="17:25" x14ac:dyDescent="0.2">
      <c r="Q7932" s="76"/>
      <c r="S7932" s="76"/>
      <c r="T7932" s="76"/>
      <c r="U7932" s="76"/>
      <c r="V7932" s="76"/>
      <c r="X7932" s="91"/>
      <c r="Y7932" s="91"/>
    </row>
    <row r="7933" spans="17:25" x14ac:dyDescent="0.2">
      <c r="Q7933" s="76"/>
      <c r="S7933" s="76"/>
      <c r="T7933" s="76"/>
      <c r="U7933" s="76"/>
      <c r="V7933" s="76"/>
      <c r="X7933" s="91"/>
      <c r="Y7933" s="91"/>
    </row>
    <row r="7934" spans="17:25" x14ac:dyDescent="0.2">
      <c r="Q7934" s="76"/>
      <c r="S7934" s="76"/>
      <c r="T7934" s="76"/>
      <c r="U7934" s="76"/>
      <c r="V7934" s="76"/>
      <c r="X7934" s="91"/>
      <c r="Y7934" s="91"/>
    </row>
    <row r="7935" spans="17:25" x14ac:dyDescent="0.2">
      <c r="Q7935" s="76"/>
      <c r="S7935" s="76"/>
      <c r="T7935" s="76"/>
      <c r="U7935" s="76"/>
      <c r="V7935" s="76"/>
      <c r="X7935" s="91"/>
      <c r="Y7935" s="91"/>
    </row>
    <row r="7936" spans="17:25" x14ac:dyDescent="0.2">
      <c r="Q7936" s="76"/>
      <c r="S7936" s="76"/>
      <c r="T7936" s="76"/>
      <c r="U7936" s="76"/>
      <c r="V7936" s="76"/>
      <c r="X7936" s="91"/>
      <c r="Y7936" s="91"/>
    </row>
    <row r="7937" spans="17:25" x14ac:dyDescent="0.2">
      <c r="Q7937" s="76"/>
      <c r="S7937" s="76"/>
      <c r="T7937" s="76"/>
      <c r="U7937" s="76"/>
      <c r="V7937" s="76"/>
      <c r="X7937" s="91"/>
      <c r="Y7937" s="91"/>
    </row>
    <row r="7938" spans="17:25" x14ac:dyDescent="0.2">
      <c r="Q7938" s="76"/>
      <c r="S7938" s="76"/>
      <c r="T7938" s="76"/>
      <c r="U7938" s="76"/>
      <c r="V7938" s="76"/>
      <c r="X7938" s="91"/>
      <c r="Y7938" s="91"/>
    </row>
    <row r="7939" spans="17:25" x14ac:dyDescent="0.2">
      <c r="Q7939" s="76"/>
      <c r="S7939" s="76"/>
      <c r="T7939" s="76"/>
      <c r="U7939" s="76"/>
      <c r="V7939" s="76"/>
      <c r="X7939" s="91"/>
      <c r="Y7939" s="91"/>
    </row>
    <row r="7940" spans="17:25" x14ac:dyDescent="0.2">
      <c r="Q7940" s="76"/>
      <c r="S7940" s="76"/>
      <c r="T7940" s="76"/>
      <c r="U7940" s="76"/>
      <c r="V7940" s="76"/>
      <c r="X7940" s="91"/>
      <c r="Y7940" s="91"/>
    </row>
    <row r="7941" spans="17:25" x14ac:dyDescent="0.2">
      <c r="Q7941" s="76"/>
      <c r="S7941" s="76"/>
      <c r="T7941" s="76"/>
      <c r="U7941" s="76"/>
      <c r="V7941" s="76"/>
      <c r="X7941" s="91"/>
      <c r="Y7941" s="91"/>
    </row>
    <row r="7942" spans="17:25" x14ac:dyDescent="0.2">
      <c r="Q7942" s="76"/>
      <c r="S7942" s="76"/>
      <c r="T7942" s="76"/>
      <c r="U7942" s="76"/>
      <c r="V7942" s="76"/>
      <c r="X7942" s="91"/>
      <c r="Y7942" s="91"/>
    </row>
    <row r="7943" spans="17:25" x14ac:dyDescent="0.2">
      <c r="Q7943" s="76"/>
      <c r="S7943" s="76"/>
      <c r="T7943" s="76"/>
      <c r="U7943" s="76"/>
      <c r="V7943" s="76"/>
      <c r="X7943" s="91"/>
      <c r="Y7943" s="91"/>
    </row>
    <row r="7944" spans="17:25" x14ac:dyDescent="0.2">
      <c r="Q7944" s="76"/>
      <c r="S7944" s="76"/>
      <c r="T7944" s="76"/>
      <c r="U7944" s="76"/>
      <c r="V7944" s="76"/>
      <c r="X7944" s="91"/>
      <c r="Y7944" s="91"/>
    </row>
    <row r="7945" spans="17:25" x14ac:dyDescent="0.2">
      <c r="Q7945" s="76"/>
      <c r="S7945" s="76"/>
      <c r="T7945" s="76"/>
      <c r="U7945" s="76"/>
      <c r="V7945" s="76"/>
      <c r="X7945" s="91"/>
      <c r="Y7945" s="91"/>
    </row>
    <row r="7946" spans="17:25" x14ac:dyDescent="0.2">
      <c r="Q7946" s="76"/>
      <c r="S7946" s="76"/>
      <c r="T7946" s="76"/>
      <c r="U7946" s="76"/>
      <c r="V7946" s="76"/>
      <c r="X7946" s="91"/>
      <c r="Y7946" s="91"/>
    </row>
    <row r="7947" spans="17:25" x14ac:dyDescent="0.2">
      <c r="Q7947" s="76"/>
      <c r="S7947" s="76"/>
      <c r="T7947" s="76"/>
      <c r="U7947" s="76"/>
      <c r="V7947" s="76"/>
      <c r="X7947" s="91"/>
      <c r="Y7947" s="91"/>
    </row>
    <row r="7948" spans="17:25" x14ac:dyDescent="0.2">
      <c r="Q7948" s="76"/>
      <c r="S7948" s="76"/>
      <c r="T7948" s="76"/>
      <c r="U7948" s="76"/>
      <c r="V7948" s="76"/>
      <c r="X7948" s="91"/>
      <c r="Y7948" s="91"/>
    </row>
    <row r="7949" spans="17:25" x14ac:dyDescent="0.2">
      <c r="Q7949" s="76"/>
      <c r="S7949" s="76"/>
      <c r="T7949" s="76"/>
      <c r="U7949" s="76"/>
      <c r="V7949" s="76"/>
      <c r="X7949" s="91"/>
      <c r="Y7949" s="91"/>
    </row>
    <row r="7950" spans="17:25" x14ac:dyDescent="0.2">
      <c r="Q7950" s="76"/>
      <c r="S7950" s="76"/>
      <c r="T7950" s="76"/>
      <c r="U7950" s="76"/>
      <c r="V7950" s="76"/>
      <c r="X7950" s="91"/>
      <c r="Y7950" s="91"/>
    </row>
    <row r="7951" spans="17:25" x14ac:dyDescent="0.2">
      <c r="Q7951" s="76"/>
      <c r="S7951" s="76"/>
      <c r="T7951" s="76"/>
      <c r="U7951" s="76"/>
      <c r="V7951" s="76"/>
      <c r="X7951" s="91"/>
      <c r="Y7951" s="91"/>
    </row>
    <row r="7952" spans="17:25" x14ac:dyDescent="0.2">
      <c r="Q7952" s="76"/>
      <c r="S7952" s="76"/>
      <c r="T7952" s="76"/>
      <c r="U7952" s="76"/>
      <c r="V7952" s="76"/>
      <c r="X7952" s="91"/>
      <c r="Y7952" s="91"/>
    </row>
    <row r="7953" spans="17:25" x14ac:dyDescent="0.2">
      <c r="Q7953" s="76"/>
      <c r="S7953" s="76"/>
      <c r="T7953" s="76"/>
      <c r="U7953" s="76"/>
      <c r="V7953" s="76"/>
      <c r="X7953" s="91"/>
      <c r="Y7953" s="91"/>
    </row>
    <row r="7954" spans="17:25" x14ac:dyDescent="0.2">
      <c r="Q7954" s="76"/>
      <c r="S7954" s="76"/>
      <c r="T7954" s="76"/>
      <c r="U7954" s="76"/>
      <c r="V7954" s="76"/>
      <c r="X7954" s="91"/>
      <c r="Y7954" s="91"/>
    </row>
    <row r="7955" spans="17:25" x14ac:dyDescent="0.2">
      <c r="Q7955" s="76"/>
      <c r="S7955" s="76"/>
      <c r="T7955" s="76"/>
      <c r="U7955" s="76"/>
      <c r="V7955" s="76"/>
      <c r="X7955" s="91"/>
      <c r="Y7955" s="91"/>
    </row>
    <row r="7956" spans="17:25" x14ac:dyDescent="0.2">
      <c r="Q7956" s="76"/>
      <c r="S7956" s="76"/>
      <c r="T7956" s="76"/>
      <c r="U7956" s="76"/>
      <c r="V7956" s="76"/>
      <c r="X7956" s="91"/>
      <c r="Y7956" s="91"/>
    </row>
    <row r="7957" spans="17:25" x14ac:dyDescent="0.2">
      <c r="Q7957" s="76"/>
      <c r="S7957" s="76"/>
      <c r="T7957" s="76"/>
      <c r="U7957" s="76"/>
      <c r="V7957" s="76"/>
      <c r="X7957" s="91"/>
      <c r="Y7957" s="91"/>
    </row>
    <row r="7958" spans="17:25" x14ac:dyDescent="0.2">
      <c r="Q7958" s="76"/>
      <c r="S7958" s="76"/>
      <c r="T7958" s="76"/>
      <c r="U7958" s="76"/>
      <c r="V7958" s="76"/>
      <c r="X7958" s="91"/>
      <c r="Y7958" s="91"/>
    </row>
    <row r="7959" spans="17:25" x14ac:dyDescent="0.2">
      <c r="Q7959" s="76"/>
      <c r="S7959" s="76"/>
      <c r="T7959" s="76"/>
      <c r="U7959" s="76"/>
      <c r="V7959" s="76"/>
      <c r="X7959" s="91"/>
      <c r="Y7959" s="91"/>
    </row>
    <row r="7960" spans="17:25" x14ac:dyDescent="0.2">
      <c r="Q7960" s="76"/>
      <c r="S7960" s="76"/>
      <c r="T7960" s="76"/>
      <c r="U7960" s="76"/>
      <c r="V7960" s="76"/>
      <c r="X7960" s="91"/>
      <c r="Y7960" s="91"/>
    </row>
    <row r="7961" spans="17:25" x14ac:dyDescent="0.2">
      <c r="Q7961" s="76"/>
      <c r="S7961" s="76"/>
      <c r="T7961" s="76"/>
      <c r="U7961" s="76"/>
      <c r="V7961" s="76"/>
      <c r="X7961" s="91"/>
      <c r="Y7961" s="91"/>
    </row>
    <row r="7962" spans="17:25" x14ac:dyDescent="0.2">
      <c r="Q7962" s="76"/>
      <c r="S7962" s="76"/>
      <c r="T7962" s="76"/>
      <c r="U7962" s="76"/>
      <c r="V7962" s="76"/>
      <c r="X7962" s="91"/>
      <c r="Y7962" s="91"/>
    </row>
    <row r="7963" spans="17:25" x14ac:dyDescent="0.2">
      <c r="Q7963" s="76"/>
      <c r="S7963" s="76"/>
      <c r="T7963" s="76"/>
      <c r="U7963" s="76"/>
      <c r="V7963" s="76"/>
      <c r="X7963" s="91"/>
      <c r="Y7963" s="91"/>
    </row>
    <row r="7964" spans="17:25" x14ac:dyDescent="0.2">
      <c r="Q7964" s="76"/>
      <c r="S7964" s="76"/>
      <c r="T7964" s="76"/>
      <c r="U7964" s="76"/>
      <c r="V7964" s="76"/>
      <c r="X7964" s="91"/>
      <c r="Y7964" s="91"/>
    </row>
    <row r="7965" spans="17:25" x14ac:dyDescent="0.2">
      <c r="Q7965" s="76"/>
      <c r="S7965" s="76"/>
      <c r="T7965" s="76"/>
      <c r="U7965" s="76"/>
      <c r="V7965" s="76"/>
      <c r="X7965" s="91"/>
      <c r="Y7965" s="91"/>
    </row>
    <row r="7966" spans="17:25" x14ac:dyDescent="0.2">
      <c r="Q7966" s="76"/>
      <c r="S7966" s="76"/>
      <c r="T7966" s="76"/>
      <c r="U7966" s="76"/>
      <c r="V7966" s="76"/>
      <c r="X7966" s="91"/>
      <c r="Y7966" s="91"/>
    </row>
    <row r="7967" spans="17:25" x14ac:dyDescent="0.2">
      <c r="Q7967" s="76"/>
      <c r="S7967" s="76"/>
      <c r="T7967" s="76"/>
      <c r="U7967" s="76"/>
      <c r="V7967" s="76"/>
      <c r="X7967" s="91"/>
      <c r="Y7967" s="91"/>
    </row>
    <row r="7968" spans="17:25" x14ac:dyDescent="0.2">
      <c r="Q7968" s="76"/>
      <c r="S7968" s="76"/>
      <c r="T7968" s="76"/>
      <c r="U7968" s="76"/>
      <c r="V7968" s="76"/>
      <c r="X7968" s="91"/>
      <c r="Y7968" s="91"/>
    </row>
    <row r="7969" spans="17:25" x14ac:dyDescent="0.2">
      <c r="Q7969" s="76"/>
      <c r="S7969" s="76"/>
      <c r="T7969" s="76"/>
      <c r="U7969" s="76"/>
      <c r="V7969" s="76"/>
      <c r="X7969" s="91"/>
      <c r="Y7969" s="91"/>
    </row>
    <row r="7970" spans="17:25" x14ac:dyDescent="0.2">
      <c r="Q7970" s="76"/>
      <c r="S7970" s="76"/>
      <c r="T7970" s="76"/>
      <c r="U7970" s="76"/>
      <c r="V7970" s="76"/>
      <c r="X7970" s="91"/>
      <c r="Y7970" s="91"/>
    </row>
    <row r="7971" spans="17:25" x14ac:dyDescent="0.2">
      <c r="Q7971" s="76"/>
      <c r="S7971" s="76"/>
      <c r="T7971" s="76"/>
      <c r="U7971" s="76"/>
      <c r="V7971" s="76"/>
      <c r="X7971" s="91"/>
      <c r="Y7971" s="91"/>
    </row>
    <row r="7972" spans="17:25" x14ac:dyDescent="0.2">
      <c r="Q7972" s="76"/>
      <c r="S7972" s="76"/>
      <c r="T7972" s="76"/>
      <c r="U7972" s="76"/>
      <c r="V7972" s="76"/>
      <c r="X7972" s="91"/>
      <c r="Y7972" s="91"/>
    </row>
    <row r="7973" spans="17:25" x14ac:dyDescent="0.2">
      <c r="Q7973" s="76"/>
      <c r="S7973" s="76"/>
      <c r="T7973" s="76"/>
      <c r="U7973" s="76"/>
      <c r="V7973" s="76"/>
      <c r="X7973" s="91"/>
      <c r="Y7973" s="91"/>
    </row>
    <row r="7974" spans="17:25" x14ac:dyDescent="0.2">
      <c r="Q7974" s="76"/>
      <c r="S7974" s="76"/>
      <c r="T7974" s="76"/>
      <c r="U7974" s="76"/>
      <c r="V7974" s="76"/>
      <c r="X7974" s="91"/>
      <c r="Y7974" s="91"/>
    </row>
    <row r="7975" spans="17:25" x14ac:dyDescent="0.2">
      <c r="Q7975" s="76"/>
      <c r="S7975" s="76"/>
      <c r="T7975" s="76"/>
      <c r="U7975" s="76"/>
      <c r="V7975" s="76"/>
      <c r="X7975" s="91"/>
      <c r="Y7975" s="91"/>
    </row>
    <row r="7976" spans="17:25" x14ac:dyDescent="0.2">
      <c r="Q7976" s="76"/>
      <c r="S7976" s="76"/>
      <c r="T7976" s="76"/>
      <c r="U7976" s="76"/>
      <c r="V7976" s="76"/>
      <c r="X7976" s="91"/>
      <c r="Y7976" s="91"/>
    </row>
    <row r="7977" spans="17:25" x14ac:dyDescent="0.2">
      <c r="Q7977" s="76"/>
      <c r="S7977" s="76"/>
      <c r="T7977" s="76"/>
      <c r="U7977" s="76"/>
      <c r="V7977" s="76"/>
      <c r="X7977" s="91"/>
      <c r="Y7977" s="91"/>
    </row>
    <row r="7978" spans="17:25" x14ac:dyDescent="0.2">
      <c r="Q7978" s="76"/>
      <c r="S7978" s="76"/>
      <c r="T7978" s="76"/>
      <c r="U7978" s="76"/>
      <c r="V7978" s="76"/>
      <c r="X7978" s="91"/>
      <c r="Y7978" s="91"/>
    </row>
    <row r="7979" spans="17:25" x14ac:dyDescent="0.2">
      <c r="Q7979" s="76"/>
      <c r="S7979" s="76"/>
      <c r="T7979" s="76"/>
      <c r="U7979" s="76"/>
      <c r="V7979" s="76"/>
      <c r="X7979" s="91"/>
      <c r="Y7979" s="91"/>
    </row>
    <row r="7980" spans="17:25" x14ac:dyDescent="0.2">
      <c r="Q7980" s="76"/>
      <c r="S7980" s="76"/>
      <c r="T7980" s="76"/>
      <c r="U7980" s="76"/>
      <c r="V7980" s="76"/>
      <c r="X7980" s="91"/>
      <c r="Y7980" s="91"/>
    </row>
    <row r="7981" spans="17:25" x14ac:dyDescent="0.2">
      <c r="Q7981" s="76"/>
      <c r="S7981" s="76"/>
      <c r="T7981" s="76"/>
      <c r="U7981" s="76"/>
      <c r="V7981" s="76"/>
      <c r="X7981" s="91"/>
      <c r="Y7981" s="91"/>
    </row>
    <row r="7982" spans="17:25" x14ac:dyDescent="0.2">
      <c r="Q7982" s="76"/>
      <c r="S7982" s="76"/>
      <c r="T7982" s="76"/>
      <c r="U7982" s="76"/>
      <c r="V7982" s="76"/>
      <c r="X7982" s="91"/>
      <c r="Y7982" s="91"/>
    </row>
    <row r="7983" spans="17:25" x14ac:dyDescent="0.2">
      <c r="Q7983" s="76"/>
      <c r="S7983" s="76"/>
      <c r="T7983" s="76"/>
      <c r="U7983" s="76"/>
      <c r="V7983" s="76"/>
      <c r="X7983" s="91"/>
      <c r="Y7983" s="91"/>
    </row>
    <row r="7984" spans="17:25" x14ac:dyDescent="0.2">
      <c r="Q7984" s="76"/>
      <c r="S7984" s="76"/>
      <c r="T7984" s="76"/>
      <c r="U7984" s="76"/>
      <c r="V7984" s="76"/>
      <c r="X7984" s="91"/>
      <c r="Y7984" s="91"/>
    </row>
    <row r="7985" spans="17:25" x14ac:dyDescent="0.2">
      <c r="Q7985" s="76"/>
      <c r="S7985" s="76"/>
      <c r="T7985" s="76"/>
      <c r="U7985" s="76"/>
      <c r="V7985" s="76"/>
      <c r="X7985" s="91"/>
      <c r="Y7985" s="91"/>
    </row>
    <row r="7986" spans="17:25" x14ac:dyDescent="0.2">
      <c r="Q7986" s="76"/>
      <c r="S7986" s="76"/>
      <c r="T7986" s="76"/>
      <c r="U7986" s="76"/>
      <c r="V7986" s="76"/>
      <c r="X7986" s="91"/>
      <c r="Y7986" s="91"/>
    </row>
    <row r="7987" spans="17:25" x14ac:dyDescent="0.2">
      <c r="Q7987" s="76"/>
      <c r="S7987" s="76"/>
      <c r="T7987" s="76"/>
      <c r="U7987" s="76"/>
      <c r="V7987" s="76"/>
      <c r="X7987" s="91"/>
      <c r="Y7987" s="91"/>
    </row>
    <row r="7988" spans="17:25" x14ac:dyDescent="0.2">
      <c r="Q7988" s="76"/>
      <c r="S7988" s="76"/>
      <c r="T7988" s="76"/>
      <c r="U7988" s="76"/>
      <c r="V7988" s="76"/>
      <c r="X7988" s="91"/>
      <c r="Y7988" s="91"/>
    </row>
    <row r="7989" spans="17:25" x14ac:dyDescent="0.2">
      <c r="Q7989" s="76"/>
      <c r="S7989" s="76"/>
      <c r="T7989" s="76"/>
      <c r="U7989" s="76"/>
      <c r="V7989" s="76"/>
      <c r="X7989" s="91"/>
      <c r="Y7989" s="91"/>
    </row>
    <row r="7990" spans="17:25" x14ac:dyDescent="0.2">
      <c r="Q7990" s="76"/>
      <c r="S7990" s="76"/>
      <c r="T7990" s="76"/>
      <c r="U7990" s="76"/>
      <c r="V7990" s="76"/>
      <c r="X7990" s="91"/>
      <c r="Y7990" s="91"/>
    </row>
    <row r="7991" spans="17:25" x14ac:dyDescent="0.2">
      <c r="Q7991" s="76"/>
      <c r="S7991" s="76"/>
      <c r="T7991" s="76"/>
      <c r="U7991" s="76"/>
      <c r="V7991" s="76"/>
      <c r="X7991" s="91"/>
      <c r="Y7991" s="91"/>
    </row>
    <row r="7992" spans="17:25" x14ac:dyDescent="0.2">
      <c r="Q7992" s="76"/>
      <c r="S7992" s="76"/>
      <c r="T7992" s="76"/>
      <c r="U7992" s="76"/>
      <c r="V7992" s="76"/>
      <c r="X7992" s="91"/>
      <c r="Y7992" s="91"/>
    </row>
    <row r="7993" spans="17:25" x14ac:dyDescent="0.2">
      <c r="Q7993" s="76"/>
      <c r="S7993" s="76"/>
      <c r="T7993" s="76"/>
      <c r="U7993" s="76"/>
      <c r="V7993" s="76"/>
      <c r="X7993" s="91"/>
      <c r="Y7993" s="91"/>
    </row>
    <row r="7994" spans="17:25" x14ac:dyDescent="0.2">
      <c r="Q7994" s="76"/>
      <c r="S7994" s="76"/>
      <c r="T7994" s="76"/>
      <c r="U7994" s="76"/>
      <c r="V7994" s="76"/>
      <c r="X7994" s="91"/>
      <c r="Y7994" s="91"/>
    </row>
    <row r="7995" spans="17:25" x14ac:dyDescent="0.2">
      <c r="Q7995" s="76"/>
      <c r="S7995" s="76"/>
      <c r="T7995" s="76"/>
      <c r="U7995" s="76"/>
      <c r="V7995" s="76"/>
      <c r="X7995" s="91"/>
      <c r="Y7995" s="91"/>
    </row>
    <row r="7996" spans="17:25" x14ac:dyDescent="0.2">
      <c r="Q7996" s="76"/>
      <c r="S7996" s="76"/>
      <c r="T7996" s="76"/>
      <c r="U7996" s="76"/>
      <c r="V7996" s="76"/>
      <c r="X7996" s="91"/>
      <c r="Y7996" s="91"/>
    </row>
    <row r="7997" spans="17:25" x14ac:dyDescent="0.2">
      <c r="Q7997" s="76"/>
      <c r="S7997" s="76"/>
      <c r="T7997" s="76"/>
      <c r="U7997" s="76"/>
      <c r="V7997" s="76"/>
      <c r="X7997" s="91"/>
      <c r="Y7997" s="91"/>
    </row>
    <row r="7998" spans="17:25" x14ac:dyDescent="0.2">
      <c r="Q7998" s="76"/>
      <c r="S7998" s="76"/>
      <c r="T7998" s="76"/>
      <c r="U7998" s="76"/>
      <c r="V7998" s="76"/>
      <c r="X7998" s="91"/>
      <c r="Y7998" s="91"/>
    </row>
    <row r="7999" spans="17:25" x14ac:dyDescent="0.2">
      <c r="Q7999" s="76"/>
      <c r="S7999" s="76"/>
      <c r="T7999" s="76"/>
      <c r="U7999" s="76"/>
      <c r="V7999" s="76"/>
      <c r="X7999" s="91"/>
      <c r="Y7999" s="91"/>
    </row>
    <row r="8000" spans="17:25" x14ac:dyDescent="0.2">
      <c r="Q8000" s="76"/>
      <c r="S8000" s="76"/>
      <c r="T8000" s="76"/>
      <c r="U8000" s="76"/>
      <c r="V8000" s="76"/>
      <c r="X8000" s="91"/>
      <c r="Y8000" s="91"/>
    </row>
    <row r="8001" spans="17:25" x14ac:dyDescent="0.2">
      <c r="Q8001" s="76"/>
      <c r="S8001" s="76"/>
      <c r="T8001" s="76"/>
      <c r="U8001" s="76"/>
      <c r="V8001" s="76"/>
      <c r="X8001" s="91"/>
      <c r="Y8001" s="91"/>
    </row>
    <row r="8002" spans="17:25" x14ac:dyDescent="0.2">
      <c r="Q8002" s="76"/>
      <c r="S8002" s="76"/>
      <c r="T8002" s="76"/>
      <c r="U8002" s="76"/>
      <c r="V8002" s="76"/>
      <c r="X8002" s="91"/>
      <c r="Y8002" s="91"/>
    </row>
    <row r="8003" spans="17:25" x14ac:dyDescent="0.2">
      <c r="Q8003" s="76"/>
      <c r="S8003" s="76"/>
      <c r="T8003" s="76"/>
      <c r="U8003" s="76"/>
      <c r="V8003" s="76"/>
      <c r="X8003" s="91"/>
      <c r="Y8003" s="91"/>
    </row>
    <row r="8004" spans="17:25" x14ac:dyDescent="0.2">
      <c r="Q8004" s="76"/>
      <c r="S8004" s="76"/>
      <c r="T8004" s="76"/>
      <c r="U8004" s="76"/>
      <c r="V8004" s="76"/>
      <c r="X8004" s="91"/>
      <c r="Y8004" s="91"/>
    </row>
    <row r="8005" spans="17:25" x14ac:dyDescent="0.2">
      <c r="Q8005" s="76"/>
      <c r="S8005" s="76"/>
      <c r="T8005" s="76"/>
      <c r="U8005" s="76"/>
      <c r="V8005" s="76"/>
      <c r="X8005" s="91"/>
      <c r="Y8005" s="91"/>
    </row>
    <row r="8006" spans="17:25" x14ac:dyDescent="0.2">
      <c r="Q8006" s="76"/>
      <c r="S8006" s="76"/>
      <c r="T8006" s="76"/>
      <c r="U8006" s="76"/>
      <c r="V8006" s="76"/>
      <c r="X8006" s="91"/>
      <c r="Y8006" s="91"/>
    </row>
    <row r="8007" spans="17:25" x14ac:dyDescent="0.2">
      <c r="Q8007" s="76"/>
      <c r="S8007" s="76"/>
      <c r="T8007" s="76"/>
      <c r="U8007" s="76"/>
      <c r="V8007" s="76"/>
      <c r="X8007" s="91"/>
      <c r="Y8007" s="91"/>
    </row>
    <row r="8008" spans="17:25" x14ac:dyDescent="0.2">
      <c r="Q8008" s="76"/>
      <c r="S8008" s="76"/>
      <c r="T8008" s="76"/>
      <c r="U8008" s="76"/>
      <c r="V8008" s="76"/>
      <c r="X8008" s="91"/>
      <c r="Y8008" s="91"/>
    </row>
    <row r="8009" spans="17:25" x14ac:dyDescent="0.2">
      <c r="Q8009" s="76"/>
      <c r="S8009" s="76"/>
      <c r="T8009" s="76"/>
      <c r="U8009" s="76"/>
      <c r="V8009" s="76"/>
      <c r="X8009" s="91"/>
      <c r="Y8009" s="91"/>
    </row>
    <row r="8010" spans="17:25" x14ac:dyDescent="0.2">
      <c r="Q8010" s="76"/>
      <c r="S8010" s="76"/>
      <c r="T8010" s="76"/>
      <c r="U8010" s="76"/>
      <c r="V8010" s="76"/>
      <c r="X8010" s="91"/>
      <c r="Y8010" s="91"/>
    </row>
    <row r="8011" spans="17:25" x14ac:dyDescent="0.2">
      <c r="Q8011" s="76"/>
      <c r="S8011" s="76"/>
      <c r="T8011" s="76"/>
      <c r="U8011" s="76"/>
      <c r="V8011" s="76"/>
      <c r="X8011" s="91"/>
      <c r="Y8011" s="91"/>
    </row>
    <row r="8012" spans="17:25" x14ac:dyDescent="0.2">
      <c r="Q8012" s="76"/>
      <c r="S8012" s="76"/>
      <c r="T8012" s="76"/>
      <c r="U8012" s="76"/>
      <c r="V8012" s="76"/>
      <c r="X8012" s="91"/>
      <c r="Y8012" s="91"/>
    </row>
    <row r="8013" spans="17:25" x14ac:dyDescent="0.2">
      <c r="Q8013" s="76"/>
      <c r="S8013" s="76"/>
      <c r="T8013" s="76"/>
      <c r="U8013" s="76"/>
      <c r="V8013" s="76"/>
      <c r="X8013" s="91"/>
      <c r="Y8013" s="91"/>
    </row>
    <row r="8014" spans="17:25" x14ac:dyDescent="0.2">
      <c r="Q8014" s="76"/>
      <c r="S8014" s="76"/>
      <c r="T8014" s="76"/>
      <c r="U8014" s="76"/>
      <c r="V8014" s="76"/>
      <c r="X8014" s="91"/>
      <c r="Y8014" s="91"/>
    </row>
    <row r="8015" spans="17:25" x14ac:dyDescent="0.2">
      <c r="Q8015" s="76"/>
      <c r="S8015" s="76"/>
      <c r="T8015" s="76"/>
      <c r="U8015" s="76"/>
      <c r="V8015" s="76"/>
      <c r="X8015" s="91"/>
      <c r="Y8015" s="91"/>
    </row>
    <row r="8016" spans="17:25" x14ac:dyDescent="0.2">
      <c r="Q8016" s="76"/>
      <c r="S8016" s="76"/>
      <c r="T8016" s="76"/>
      <c r="U8016" s="76"/>
      <c r="V8016" s="76"/>
      <c r="X8016" s="91"/>
      <c r="Y8016" s="91"/>
    </row>
    <row r="8017" spans="17:25" x14ac:dyDescent="0.2">
      <c r="Q8017" s="76"/>
      <c r="S8017" s="76"/>
      <c r="T8017" s="76"/>
      <c r="U8017" s="76"/>
      <c r="V8017" s="76"/>
      <c r="X8017" s="91"/>
      <c r="Y8017" s="91"/>
    </row>
    <row r="8018" spans="17:25" x14ac:dyDescent="0.2">
      <c r="Q8018" s="76"/>
      <c r="S8018" s="76"/>
      <c r="T8018" s="76"/>
      <c r="U8018" s="76"/>
      <c r="V8018" s="76"/>
      <c r="X8018" s="91"/>
      <c r="Y8018" s="91"/>
    </row>
    <row r="8019" spans="17:25" x14ac:dyDescent="0.2">
      <c r="Q8019" s="76"/>
      <c r="S8019" s="76"/>
      <c r="T8019" s="76"/>
      <c r="U8019" s="76"/>
      <c r="V8019" s="76"/>
      <c r="X8019" s="91"/>
      <c r="Y8019" s="91"/>
    </row>
    <row r="8020" spans="17:25" x14ac:dyDescent="0.2">
      <c r="Q8020" s="76"/>
      <c r="S8020" s="76"/>
      <c r="T8020" s="76"/>
      <c r="U8020" s="76"/>
      <c r="V8020" s="76"/>
      <c r="X8020" s="91"/>
      <c r="Y8020" s="91"/>
    </row>
    <row r="8021" spans="17:25" x14ac:dyDescent="0.2">
      <c r="Q8021" s="76"/>
      <c r="S8021" s="76"/>
      <c r="T8021" s="76"/>
      <c r="U8021" s="76"/>
      <c r="V8021" s="76"/>
      <c r="X8021" s="91"/>
      <c r="Y8021" s="91"/>
    </row>
    <row r="8022" spans="17:25" x14ac:dyDescent="0.2">
      <c r="Q8022" s="76"/>
      <c r="S8022" s="76"/>
      <c r="T8022" s="76"/>
      <c r="U8022" s="76"/>
      <c r="V8022" s="76"/>
      <c r="X8022" s="91"/>
      <c r="Y8022" s="91"/>
    </row>
    <row r="8023" spans="17:25" x14ac:dyDescent="0.2">
      <c r="Q8023" s="76"/>
      <c r="S8023" s="76"/>
      <c r="T8023" s="76"/>
      <c r="U8023" s="76"/>
      <c r="V8023" s="76"/>
      <c r="X8023" s="91"/>
      <c r="Y8023" s="91"/>
    </row>
    <row r="8024" spans="17:25" x14ac:dyDescent="0.2">
      <c r="Q8024" s="76"/>
      <c r="S8024" s="76"/>
      <c r="T8024" s="76"/>
      <c r="U8024" s="76"/>
      <c r="V8024" s="76"/>
      <c r="X8024" s="91"/>
      <c r="Y8024" s="91"/>
    </row>
    <row r="8025" spans="17:25" x14ac:dyDescent="0.2">
      <c r="Q8025" s="76"/>
      <c r="S8025" s="76"/>
      <c r="T8025" s="76"/>
      <c r="U8025" s="76"/>
      <c r="V8025" s="76"/>
      <c r="X8025" s="91"/>
      <c r="Y8025" s="91"/>
    </row>
    <row r="8026" spans="17:25" x14ac:dyDescent="0.2">
      <c r="Q8026" s="76"/>
      <c r="S8026" s="76"/>
      <c r="T8026" s="76"/>
      <c r="U8026" s="76"/>
      <c r="V8026" s="76"/>
      <c r="X8026" s="91"/>
      <c r="Y8026" s="91"/>
    </row>
    <row r="8027" spans="17:25" x14ac:dyDescent="0.2">
      <c r="Q8027" s="76"/>
      <c r="S8027" s="76"/>
      <c r="T8027" s="76"/>
      <c r="U8027" s="76"/>
      <c r="V8027" s="76"/>
      <c r="X8027" s="91"/>
      <c r="Y8027" s="91"/>
    </row>
    <row r="8028" spans="17:25" x14ac:dyDescent="0.2">
      <c r="Q8028" s="76"/>
      <c r="S8028" s="76"/>
      <c r="T8028" s="76"/>
      <c r="U8028" s="76"/>
      <c r="V8028" s="76"/>
      <c r="X8028" s="91"/>
      <c r="Y8028" s="91"/>
    </row>
    <row r="8029" spans="17:25" x14ac:dyDescent="0.2">
      <c r="Q8029" s="76"/>
      <c r="S8029" s="76"/>
      <c r="T8029" s="76"/>
      <c r="U8029" s="76"/>
      <c r="V8029" s="76"/>
      <c r="X8029" s="91"/>
      <c r="Y8029" s="91"/>
    </row>
    <row r="8030" spans="17:25" x14ac:dyDescent="0.2">
      <c r="Q8030" s="76"/>
      <c r="S8030" s="76"/>
      <c r="T8030" s="76"/>
      <c r="U8030" s="76"/>
      <c r="V8030" s="76"/>
      <c r="X8030" s="91"/>
      <c r="Y8030" s="91"/>
    </row>
    <row r="8031" spans="17:25" x14ac:dyDescent="0.2">
      <c r="Q8031" s="76"/>
      <c r="S8031" s="76"/>
      <c r="T8031" s="76"/>
      <c r="U8031" s="76"/>
      <c r="V8031" s="76"/>
      <c r="X8031" s="91"/>
      <c r="Y8031" s="91"/>
    </row>
    <row r="8032" spans="17:25" x14ac:dyDescent="0.2">
      <c r="Q8032" s="76"/>
      <c r="S8032" s="76"/>
      <c r="T8032" s="76"/>
      <c r="U8032" s="76"/>
      <c r="V8032" s="76"/>
      <c r="X8032" s="91"/>
      <c r="Y8032" s="91"/>
    </row>
    <row r="8033" spans="17:25" x14ac:dyDescent="0.2">
      <c r="Q8033" s="76"/>
      <c r="S8033" s="76"/>
      <c r="T8033" s="76"/>
      <c r="U8033" s="76"/>
      <c r="V8033" s="76"/>
      <c r="X8033" s="91"/>
      <c r="Y8033" s="91"/>
    </row>
    <row r="8034" spans="17:25" x14ac:dyDescent="0.2">
      <c r="Q8034" s="76"/>
      <c r="S8034" s="76"/>
      <c r="T8034" s="76"/>
      <c r="U8034" s="76"/>
      <c r="V8034" s="76"/>
      <c r="X8034" s="91"/>
      <c r="Y8034" s="91"/>
    </row>
    <row r="8035" spans="17:25" x14ac:dyDescent="0.2">
      <c r="Q8035" s="76"/>
      <c r="S8035" s="76"/>
      <c r="T8035" s="76"/>
      <c r="U8035" s="76"/>
      <c r="V8035" s="76"/>
      <c r="X8035" s="91"/>
      <c r="Y8035" s="91"/>
    </row>
    <row r="8036" spans="17:25" x14ac:dyDescent="0.2">
      <c r="Q8036" s="76"/>
      <c r="S8036" s="76"/>
      <c r="T8036" s="76"/>
      <c r="U8036" s="76"/>
      <c r="V8036" s="76"/>
      <c r="X8036" s="91"/>
      <c r="Y8036" s="91"/>
    </row>
    <row r="8037" spans="17:25" x14ac:dyDescent="0.2">
      <c r="Q8037" s="76"/>
      <c r="S8037" s="76"/>
      <c r="T8037" s="76"/>
      <c r="U8037" s="76"/>
      <c r="V8037" s="76"/>
      <c r="X8037" s="91"/>
      <c r="Y8037" s="91"/>
    </row>
    <row r="8038" spans="17:25" x14ac:dyDescent="0.2">
      <c r="Q8038" s="76"/>
      <c r="S8038" s="76"/>
      <c r="T8038" s="76"/>
      <c r="U8038" s="76"/>
      <c r="V8038" s="76"/>
      <c r="X8038" s="91"/>
      <c r="Y8038" s="91"/>
    </row>
    <row r="8039" spans="17:25" x14ac:dyDescent="0.2">
      <c r="Q8039" s="76"/>
      <c r="S8039" s="76"/>
      <c r="T8039" s="76"/>
      <c r="U8039" s="76"/>
      <c r="V8039" s="76"/>
      <c r="X8039" s="91"/>
      <c r="Y8039" s="91"/>
    </row>
    <row r="8040" spans="17:25" x14ac:dyDescent="0.2">
      <c r="Q8040" s="76"/>
      <c r="S8040" s="76"/>
      <c r="T8040" s="76"/>
      <c r="U8040" s="76"/>
      <c r="V8040" s="76"/>
      <c r="X8040" s="91"/>
      <c r="Y8040" s="91"/>
    </row>
    <row r="8041" spans="17:25" x14ac:dyDescent="0.2">
      <c r="Q8041" s="76"/>
      <c r="S8041" s="76"/>
      <c r="T8041" s="76"/>
      <c r="U8041" s="76"/>
      <c r="V8041" s="76"/>
      <c r="X8041" s="91"/>
      <c r="Y8041" s="91"/>
    </row>
    <row r="8042" spans="17:25" x14ac:dyDescent="0.2">
      <c r="Q8042" s="76"/>
      <c r="S8042" s="76"/>
      <c r="T8042" s="76"/>
      <c r="U8042" s="76"/>
      <c r="V8042" s="76"/>
      <c r="X8042" s="91"/>
      <c r="Y8042" s="91"/>
    </row>
    <row r="8043" spans="17:25" x14ac:dyDescent="0.2">
      <c r="Q8043" s="76"/>
      <c r="S8043" s="76"/>
      <c r="T8043" s="76"/>
      <c r="U8043" s="76"/>
      <c r="V8043" s="76"/>
      <c r="X8043" s="91"/>
      <c r="Y8043" s="91"/>
    </row>
    <row r="8044" spans="17:25" x14ac:dyDescent="0.2">
      <c r="Q8044" s="76"/>
      <c r="S8044" s="76"/>
      <c r="T8044" s="76"/>
      <c r="U8044" s="76"/>
      <c r="V8044" s="76"/>
      <c r="X8044" s="91"/>
      <c r="Y8044" s="91"/>
    </row>
    <row r="8045" spans="17:25" x14ac:dyDescent="0.2">
      <c r="Q8045" s="76"/>
      <c r="S8045" s="76"/>
      <c r="T8045" s="76"/>
      <c r="U8045" s="76"/>
      <c r="V8045" s="76"/>
      <c r="X8045" s="91"/>
      <c r="Y8045" s="91"/>
    </row>
    <row r="8046" spans="17:25" x14ac:dyDescent="0.2">
      <c r="Q8046" s="76"/>
      <c r="S8046" s="76"/>
      <c r="T8046" s="76"/>
      <c r="U8046" s="76"/>
      <c r="V8046" s="76"/>
      <c r="X8046" s="91"/>
      <c r="Y8046" s="91"/>
    </row>
    <row r="8047" spans="17:25" x14ac:dyDescent="0.2">
      <c r="Q8047" s="76"/>
      <c r="S8047" s="76"/>
      <c r="T8047" s="76"/>
      <c r="U8047" s="76"/>
      <c r="V8047" s="76"/>
      <c r="X8047" s="91"/>
      <c r="Y8047" s="91"/>
    </row>
    <row r="8048" spans="17:25" x14ac:dyDescent="0.2">
      <c r="Q8048" s="76"/>
      <c r="S8048" s="76"/>
      <c r="T8048" s="76"/>
      <c r="U8048" s="76"/>
      <c r="V8048" s="76"/>
      <c r="X8048" s="91"/>
      <c r="Y8048" s="91"/>
    </row>
    <row r="8049" spans="17:25" x14ac:dyDescent="0.2">
      <c r="Q8049" s="76"/>
      <c r="S8049" s="76"/>
      <c r="T8049" s="76"/>
      <c r="U8049" s="76"/>
      <c r="V8049" s="76"/>
      <c r="X8049" s="91"/>
      <c r="Y8049" s="91"/>
    </row>
    <row r="8050" spans="17:25" x14ac:dyDescent="0.2">
      <c r="Q8050" s="76"/>
      <c r="S8050" s="76"/>
      <c r="T8050" s="76"/>
      <c r="U8050" s="76"/>
      <c r="V8050" s="76"/>
      <c r="X8050" s="91"/>
      <c r="Y8050" s="91"/>
    </row>
    <row r="8051" spans="17:25" x14ac:dyDescent="0.2">
      <c r="Q8051" s="76"/>
      <c r="S8051" s="76"/>
      <c r="T8051" s="76"/>
      <c r="U8051" s="76"/>
      <c r="V8051" s="76"/>
      <c r="X8051" s="91"/>
      <c r="Y8051" s="91"/>
    </row>
    <row r="8052" spans="17:25" x14ac:dyDescent="0.2">
      <c r="Q8052" s="76"/>
      <c r="S8052" s="76"/>
      <c r="T8052" s="76"/>
      <c r="U8052" s="76"/>
      <c r="V8052" s="76"/>
      <c r="X8052" s="91"/>
      <c r="Y8052" s="91"/>
    </row>
    <row r="8053" spans="17:25" x14ac:dyDescent="0.2">
      <c r="Q8053" s="76"/>
      <c r="S8053" s="76"/>
      <c r="T8053" s="76"/>
      <c r="U8053" s="76"/>
      <c r="V8053" s="76"/>
      <c r="X8053" s="91"/>
      <c r="Y8053" s="91"/>
    </row>
    <row r="8054" spans="17:25" x14ac:dyDescent="0.2">
      <c r="Q8054" s="76"/>
      <c r="S8054" s="76"/>
      <c r="T8054" s="76"/>
      <c r="U8054" s="76"/>
      <c r="V8054" s="76"/>
      <c r="X8054" s="91"/>
      <c r="Y8054" s="91"/>
    </row>
    <row r="8055" spans="17:25" x14ac:dyDescent="0.2">
      <c r="Q8055" s="76"/>
      <c r="S8055" s="76"/>
      <c r="T8055" s="76"/>
      <c r="U8055" s="76"/>
      <c r="V8055" s="76"/>
      <c r="X8055" s="91"/>
      <c r="Y8055" s="91"/>
    </row>
    <row r="8056" spans="17:25" x14ac:dyDescent="0.2">
      <c r="Q8056" s="76"/>
      <c r="S8056" s="76"/>
      <c r="T8056" s="76"/>
      <c r="U8056" s="76"/>
      <c r="V8056" s="76"/>
      <c r="X8056" s="91"/>
      <c r="Y8056" s="91"/>
    </row>
    <row r="8057" spans="17:25" x14ac:dyDescent="0.2">
      <c r="Q8057" s="76"/>
      <c r="S8057" s="76"/>
      <c r="T8057" s="76"/>
      <c r="U8057" s="76"/>
      <c r="V8057" s="76"/>
      <c r="X8057" s="91"/>
      <c r="Y8057" s="91"/>
    </row>
    <row r="8058" spans="17:25" x14ac:dyDescent="0.2">
      <c r="Q8058" s="76"/>
      <c r="S8058" s="76"/>
      <c r="T8058" s="76"/>
      <c r="U8058" s="76"/>
      <c r="V8058" s="76"/>
      <c r="X8058" s="91"/>
      <c r="Y8058" s="91"/>
    </row>
    <row r="8059" spans="17:25" x14ac:dyDescent="0.2">
      <c r="Q8059" s="76"/>
      <c r="S8059" s="76"/>
      <c r="T8059" s="76"/>
      <c r="U8059" s="76"/>
      <c r="V8059" s="76"/>
      <c r="X8059" s="91"/>
      <c r="Y8059" s="91"/>
    </row>
    <row r="8060" spans="17:25" x14ac:dyDescent="0.2">
      <c r="Q8060" s="76"/>
      <c r="S8060" s="76"/>
      <c r="T8060" s="76"/>
      <c r="U8060" s="76"/>
      <c r="V8060" s="76"/>
      <c r="X8060" s="91"/>
      <c r="Y8060" s="91"/>
    </row>
    <row r="8061" spans="17:25" x14ac:dyDescent="0.2">
      <c r="Q8061" s="76"/>
      <c r="S8061" s="76"/>
      <c r="T8061" s="76"/>
      <c r="U8061" s="76"/>
      <c r="V8061" s="76"/>
      <c r="X8061" s="91"/>
      <c r="Y8061" s="91"/>
    </row>
    <row r="8062" spans="17:25" x14ac:dyDescent="0.2">
      <c r="Q8062" s="76"/>
      <c r="S8062" s="76"/>
      <c r="T8062" s="76"/>
      <c r="U8062" s="76"/>
      <c r="V8062" s="76"/>
      <c r="X8062" s="91"/>
      <c r="Y8062" s="91"/>
    </row>
    <row r="8063" spans="17:25" x14ac:dyDescent="0.2">
      <c r="Q8063" s="76"/>
      <c r="S8063" s="76"/>
      <c r="T8063" s="76"/>
      <c r="U8063" s="76"/>
      <c r="V8063" s="76"/>
      <c r="X8063" s="91"/>
      <c r="Y8063" s="91"/>
    </row>
    <row r="8064" spans="17:25" x14ac:dyDescent="0.2">
      <c r="Q8064" s="76"/>
      <c r="S8064" s="76"/>
      <c r="T8064" s="76"/>
      <c r="U8064" s="76"/>
      <c r="V8064" s="76"/>
      <c r="X8064" s="91"/>
      <c r="Y8064" s="91"/>
    </row>
    <row r="8065" spans="17:25" x14ac:dyDescent="0.2">
      <c r="Q8065" s="76"/>
      <c r="S8065" s="76"/>
      <c r="T8065" s="76"/>
      <c r="U8065" s="76"/>
      <c r="V8065" s="76"/>
      <c r="X8065" s="91"/>
      <c r="Y8065" s="91"/>
    </row>
    <row r="8066" spans="17:25" x14ac:dyDescent="0.2">
      <c r="Q8066" s="76"/>
      <c r="S8066" s="76"/>
      <c r="T8066" s="76"/>
      <c r="U8066" s="76"/>
      <c r="V8066" s="76"/>
      <c r="X8066" s="91"/>
      <c r="Y8066" s="91"/>
    </row>
    <row r="8067" spans="17:25" x14ac:dyDescent="0.2">
      <c r="Q8067" s="76"/>
      <c r="S8067" s="76"/>
      <c r="T8067" s="76"/>
      <c r="U8067" s="76"/>
      <c r="V8067" s="76"/>
      <c r="X8067" s="91"/>
      <c r="Y8067" s="91"/>
    </row>
    <row r="8068" spans="17:25" x14ac:dyDescent="0.2">
      <c r="Q8068" s="76"/>
      <c r="S8068" s="76"/>
      <c r="T8068" s="76"/>
      <c r="U8068" s="76"/>
      <c r="V8068" s="76"/>
      <c r="X8068" s="91"/>
      <c r="Y8068" s="91"/>
    </row>
    <row r="8069" spans="17:25" x14ac:dyDescent="0.2">
      <c r="Q8069" s="76"/>
      <c r="S8069" s="76"/>
      <c r="T8069" s="76"/>
      <c r="U8069" s="76"/>
      <c r="V8069" s="76"/>
      <c r="X8069" s="91"/>
      <c r="Y8069" s="91"/>
    </row>
    <row r="8070" spans="17:25" x14ac:dyDescent="0.2">
      <c r="Q8070" s="76"/>
      <c r="S8070" s="76"/>
      <c r="T8070" s="76"/>
      <c r="U8070" s="76"/>
      <c r="V8070" s="76"/>
      <c r="X8070" s="91"/>
      <c r="Y8070" s="91"/>
    </row>
    <row r="8071" spans="17:25" x14ac:dyDescent="0.2">
      <c r="Q8071" s="76"/>
      <c r="S8071" s="76"/>
      <c r="T8071" s="76"/>
      <c r="U8071" s="76"/>
      <c r="V8071" s="76"/>
      <c r="X8071" s="91"/>
      <c r="Y8071" s="91"/>
    </row>
    <row r="8072" spans="17:25" x14ac:dyDescent="0.2">
      <c r="Q8072" s="76"/>
      <c r="S8072" s="76"/>
      <c r="T8072" s="76"/>
      <c r="U8072" s="76"/>
      <c r="V8072" s="76"/>
      <c r="X8072" s="91"/>
      <c r="Y8072" s="91"/>
    </row>
    <row r="8073" spans="17:25" x14ac:dyDescent="0.2">
      <c r="Q8073" s="76"/>
      <c r="S8073" s="76"/>
      <c r="T8073" s="76"/>
      <c r="U8073" s="76"/>
      <c r="V8073" s="76"/>
      <c r="X8073" s="91"/>
      <c r="Y8073" s="91"/>
    </row>
    <row r="8074" spans="17:25" x14ac:dyDescent="0.2">
      <c r="Q8074" s="76"/>
      <c r="S8074" s="76"/>
      <c r="T8074" s="76"/>
      <c r="U8074" s="76"/>
      <c r="V8074" s="76"/>
      <c r="X8074" s="91"/>
      <c r="Y8074" s="91"/>
    </row>
    <row r="8075" spans="17:25" x14ac:dyDescent="0.2">
      <c r="Q8075" s="76"/>
      <c r="S8075" s="76"/>
      <c r="T8075" s="76"/>
      <c r="U8075" s="76"/>
      <c r="V8075" s="76"/>
      <c r="X8075" s="91"/>
      <c r="Y8075" s="91"/>
    </row>
    <row r="8076" spans="17:25" x14ac:dyDescent="0.2">
      <c r="Q8076" s="76"/>
      <c r="S8076" s="76"/>
      <c r="T8076" s="76"/>
      <c r="U8076" s="76"/>
      <c r="V8076" s="76"/>
      <c r="X8076" s="91"/>
      <c r="Y8076" s="91"/>
    </row>
    <row r="8077" spans="17:25" x14ac:dyDescent="0.2">
      <c r="Q8077" s="76"/>
      <c r="S8077" s="76"/>
      <c r="T8077" s="76"/>
      <c r="U8077" s="76"/>
      <c r="V8077" s="76"/>
      <c r="X8077" s="91"/>
      <c r="Y8077" s="91"/>
    </row>
    <row r="8078" spans="17:25" x14ac:dyDescent="0.2">
      <c r="Q8078" s="76"/>
      <c r="S8078" s="76"/>
      <c r="T8078" s="76"/>
      <c r="U8078" s="76"/>
      <c r="V8078" s="76"/>
      <c r="X8078" s="91"/>
      <c r="Y8078" s="91"/>
    </row>
    <row r="8079" spans="17:25" x14ac:dyDescent="0.2">
      <c r="Q8079" s="76"/>
      <c r="S8079" s="76"/>
      <c r="T8079" s="76"/>
      <c r="U8079" s="76"/>
      <c r="V8079" s="76"/>
      <c r="X8079" s="91"/>
      <c r="Y8079" s="91"/>
    </row>
    <row r="8080" spans="17:25" x14ac:dyDescent="0.2">
      <c r="Q8080" s="76"/>
      <c r="S8080" s="76"/>
      <c r="T8080" s="76"/>
      <c r="U8080" s="76"/>
      <c r="V8080" s="76"/>
      <c r="X8080" s="91"/>
      <c r="Y8080" s="91"/>
    </row>
    <row r="8081" spans="17:25" x14ac:dyDescent="0.2">
      <c r="Q8081" s="76"/>
      <c r="S8081" s="76"/>
      <c r="T8081" s="76"/>
      <c r="U8081" s="76"/>
      <c r="V8081" s="76"/>
      <c r="X8081" s="91"/>
      <c r="Y8081" s="91"/>
    </row>
    <row r="8082" spans="17:25" x14ac:dyDescent="0.2">
      <c r="Q8082" s="76"/>
      <c r="S8082" s="76"/>
      <c r="T8082" s="76"/>
      <c r="U8082" s="76"/>
      <c r="V8082" s="76"/>
      <c r="X8082" s="91"/>
      <c r="Y8082" s="91"/>
    </row>
    <row r="8083" spans="17:25" x14ac:dyDescent="0.2">
      <c r="Q8083" s="76"/>
      <c r="S8083" s="76"/>
      <c r="T8083" s="76"/>
      <c r="U8083" s="76"/>
      <c r="V8083" s="76"/>
      <c r="X8083" s="91"/>
      <c r="Y8083" s="91"/>
    </row>
    <row r="8084" spans="17:25" x14ac:dyDescent="0.2">
      <c r="Q8084" s="76"/>
      <c r="S8084" s="76"/>
      <c r="T8084" s="76"/>
      <c r="U8084" s="76"/>
      <c r="V8084" s="76"/>
      <c r="X8084" s="91"/>
      <c r="Y8084" s="91"/>
    </row>
    <row r="8085" spans="17:25" x14ac:dyDescent="0.2">
      <c r="Q8085" s="76"/>
      <c r="S8085" s="76"/>
      <c r="T8085" s="76"/>
      <c r="U8085" s="76"/>
      <c r="V8085" s="76"/>
      <c r="X8085" s="91"/>
      <c r="Y8085" s="91"/>
    </row>
    <row r="8086" spans="17:25" x14ac:dyDescent="0.2">
      <c r="Q8086" s="76"/>
      <c r="S8086" s="76"/>
      <c r="T8086" s="76"/>
      <c r="U8086" s="76"/>
      <c r="V8086" s="76"/>
      <c r="X8086" s="91"/>
      <c r="Y8086" s="91"/>
    </row>
    <row r="8087" spans="17:25" x14ac:dyDescent="0.2">
      <c r="Q8087" s="76"/>
      <c r="S8087" s="76"/>
      <c r="T8087" s="76"/>
      <c r="U8087" s="76"/>
      <c r="V8087" s="76"/>
      <c r="X8087" s="91"/>
      <c r="Y8087" s="91"/>
    </row>
    <row r="8088" spans="17:25" x14ac:dyDescent="0.2">
      <c r="Q8088" s="76"/>
      <c r="S8088" s="76"/>
      <c r="T8088" s="76"/>
      <c r="U8088" s="76"/>
      <c r="V8088" s="76"/>
      <c r="X8088" s="91"/>
      <c r="Y8088" s="91"/>
    </row>
    <row r="8089" spans="17:25" x14ac:dyDescent="0.2">
      <c r="Q8089" s="76"/>
      <c r="S8089" s="76"/>
      <c r="T8089" s="76"/>
      <c r="U8089" s="76"/>
      <c r="V8089" s="76"/>
      <c r="X8089" s="91"/>
      <c r="Y8089" s="91"/>
    </row>
    <row r="8090" spans="17:25" x14ac:dyDescent="0.2">
      <c r="Q8090" s="76"/>
      <c r="S8090" s="76"/>
      <c r="T8090" s="76"/>
      <c r="U8090" s="76"/>
      <c r="V8090" s="76"/>
      <c r="X8090" s="91"/>
      <c r="Y8090" s="91"/>
    </row>
    <row r="8091" spans="17:25" x14ac:dyDescent="0.2">
      <c r="Q8091" s="76"/>
      <c r="S8091" s="76"/>
      <c r="T8091" s="76"/>
      <c r="U8091" s="76"/>
      <c r="V8091" s="76"/>
      <c r="X8091" s="91"/>
      <c r="Y8091" s="91"/>
    </row>
    <row r="8092" spans="17:25" x14ac:dyDescent="0.2">
      <c r="Q8092" s="76"/>
      <c r="S8092" s="76"/>
      <c r="T8092" s="76"/>
      <c r="U8092" s="76"/>
      <c r="V8092" s="76"/>
      <c r="X8092" s="91"/>
      <c r="Y8092" s="91"/>
    </row>
    <row r="8093" spans="17:25" x14ac:dyDescent="0.2">
      <c r="Q8093" s="76"/>
      <c r="S8093" s="76"/>
      <c r="T8093" s="76"/>
      <c r="U8093" s="76"/>
      <c r="V8093" s="76"/>
      <c r="X8093" s="91"/>
      <c r="Y8093" s="91"/>
    </row>
    <row r="8094" spans="17:25" x14ac:dyDescent="0.2">
      <c r="Q8094" s="76"/>
      <c r="S8094" s="76"/>
      <c r="T8094" s="76"/>
      <c r="U8094" s="76"/>
      <c r="V8094" s="76"/>
      <c r="X8094" s="91"/>
      <c r="Y8094" s="91"/>
    </row>
    <row r="8095" spans="17:25" x14ac:dyDescent="0.2">
      <c r="Q8095" s="76"/>
      <c r="S8095" s="76"/>
      <c r="T8095" s="76"/>
      <c r="U8095" s="76"/>
      <c r="V8095" s="76"/>
      <c r="X8095" s="91"/>
      <c r="Y8095" s="91"/>
    </row>
    <row r="8096" spans="17:25" x14ac:dyDescent="0.2">
      <c r="Q8096" s="76"/>
      <c r="S8096" s="76"/>
      <c r="T8096" s="76"/>
      <c r="U8096" s="76"/>
      <c r="V8096" s="76"/>
      <c r="X8096" s="91"/>
      <c r="Y8096" s="91"/>
    </row>
    <row r="8097" spans="17:25" x14ac:dyDescent="0.2">
      <c r="Q8097" s="76"/>
      <c r="S8097" s="76"/>
      <c r="T8097" s="76"/>
      <c r="U8097" s="76"/>
      <c r="V8097" s="76"/>
      <c r="X8097" s="91"/>
      <c r="Y8097" s="91"/>
    </row>
    <row r="8098" spans="17:25" x14ac:dyDescent="0.2">
      <c r="Q8098" s="76"/>
      <c r="S8098" s="76"/>
      <c r="T8098" s="76"/>
      <c r="U8098" s="76"/>
      <c r="V8098" s="76"/>
      <c r="X8098" s="91"/>
      <c r="Y8098" s="91"/>
    </row>
    <row r="8099" spans="17:25" x14ac:dyDescent="0.2">
      <c r="Q8099" s="76"/>
      <c r="S8099" s="76"/>
      <c r="T8099" s="76"/>
      <c r="U8099" s="76"/>
      <c r="V8099" s="76"/>
      <c r="X8099" s="91"/>
      <c r="Y8099" s="91"/>
    </row>
    <row r="8100" spans="17:25" x14ac:dyDescent="0.2">
      <c r="Q8100" s="76"/>
      <c r="S8100" s="76"/>
      <c r="T8100" s="76"/>
      <c r="U8100" s="76"/>
      <c r="V8100" s="76"/>
      <c r="X8100" s="91"/>
      <c r="Y8100" s="91"/>
    </row>
    <row r="8101" spans="17:25" x14ac:dyDescent="0.2">
      <c r="Q8101" s="76"/>
      <c r="S8101" s="76"/>
      <c r="T8101" s="76"/>
      <c r="U8101" s="76"/>
      <c r="V8101" s="76"/>
      <c r="X8101" s="91"/>
      <c r="Y8101" s="91"/>
    </row>
    <row r="8102" spans="17:25" x14ac:dyDescent="0.2">
      <c r="Q8102" s="76"/>
      <c r="S8102" s="76"/>
      <c r="T8102" s="76"/>
      <c r="U8102" s="76"/>
      <c r="V8102" s="76"/>
      <c r="X8102" s="91"/>
      <c r="Y8102" s="91"/>
    </row>
    <row r="8103" spans="17:25" x14ac:dyDescent="0.2">
      <c r="Q8103" s="76"/>
      <c r="S8103" s="76"/>
      <c r="T8103" s="76"/>
      <c r="U8103" s="76"/>
      <c r="V8103" s="76"/>
      <c r="X8103" s="91"/>
      <c r="Y8103" s="91"/>
    </row>
    <row r="8104" spans="17:25" x14ac:dyDescent="0.2">
      <c r="Q8104" s="76"/>
      <c r="S8104" s="76"/>
      <c r="T8104" s="76"/>
      <c r="U8104" s="76"/>
      <c r="V8104" s="76"/>
      <c r="X8104" s="91"/>
      <c r="Y8104" s="91"/>
    </row>
    <row r="8105" spans="17:25" x14ac:dyDescent="0.2">
      <c r="Q8105" s="76"/>
      <c r="S8105" s="76"/>
      <c r="T8105" s="76"/>
      <c r="U8105" s="76"/>
      <c r="V8105" s="76"/>
      <c r="X8105" s="91"/>
      <c r="Y8105" s="91"/>
    </row>
    <row r="8106" spans="17:25" x14ac:dyDescent="0.2">
      <c r="Q8106" s="76"/>
      <c r="S8106" s="76"/>
      <c r="T8106" s="76"/>
      <c r="U8106" s="76"/>
      <c r="V8106" s="76"/>
      <c r="X8106" s="91"/>
      <c r="Y8106" s="91"/>
    </row>
    <row r="8107" spans="17:25" x14ac:dyDescent="0.2">
      <c r="Q8107" s="76"/>
      <c r="S8107" s="76"/>
      <c r="T8107" s="76"/>
      <c r="U8107" s="76"/>
      <c r="V8107" s="76"/>
      <c r="X8107" s="91"/>
      <c r="Y8107" s="91"/>
    </row>
    <row r="8108" spans="17:25" x14ac:dyDescent="0.2">
      <c r="Q8108" s="76"/>
      <c r="S8108" s="76"/>
      <c r="T8108" s="76"/>
      <c r="U8108" s="76"/>
      <c r="V8108" s="76"/>
      <c r="X8108" s="91"/>
      <c r="Y8108" s="91"/>
    </row>
    <row r="8109" spans="17:25" x14ac:dyDescent="0.2">
      <c r="Q8109" s="76"/>
      <c r="S8109" s="76"/>
      <c r="T8109" s="76"/>
      <c r="U8109" s="76"/>
      <c r="V8109" s="76"/>
      <c r="X8109" s="91"/>
      <c r="Y8109" s="91"/>
    </row>
    <row r="8110" spans="17:25" x14ac:dyDescent="0.2">
      <c r="Q8110" s="76"/>
      <c r="S8110" s="76"/>
      <c r="T8110" s="76"/>
      <c r="U8110" s="76"/>
      <c r="V8110" s="76"/>
      <c r="X8110" s="91"/>
      <c r="Y8110" s="91"/>
    </row>
    <row r="8111" spans="17:25" x14ac:dyDescent="0.2">
      <c r="Q8111" s="76"/>
      <c r="S8111" s="76"/>
      <c r="T8111" s="76"/>
      <c r="U8111" s="76"/>
      <c r="V8111" s="76"/>
      <c r="X8111" s="91"/>
      <c r="Y8111" s="91"/>
    </row>
    <row r="8112" spans="17:25" x14ac:dyDescent="0.2">
      <c r="Q8112" s="76"/>
      <c r="S8112" s="76"/>
      <c r="T8112" s="76"/>
      <c r="U8112" s="76"/>
      <c r="V8112" s="76"/>
      <c r="X8112" s="91"/>
      <c r="Y8112" s="91"/>
    </row>
    <row r="8113" spans="17:25" x14ac:dyDescent="0.2">
      <c r="Q8113" s="76"/>
      <c r="S8113" s="76"/>
      <c r="T8113" s="76"/>
      <c r="U8113" s="76"/>
      <c r="V8113" s="76"/>
      <c r="X8113" s="91"/>
      <c r="Y8113" s="91"/>
    </row>
    <row r="8114" spans="17:25" x14ac:dyDescent="0.2">
      <c r="Q8114" s="76"/>
      <c r="S8114" s="76"/>
      <c r="T8114" s="76"/>
      <c r="U8114" s="76"/>
      <c r="V8114" s="76"/>
      <c r="X8114" s="91"/>
      <c r="Y8114" s="91"/>
    </row>
    <row r="8115" spans="17:25" x14ac:dyDescent="0.2">
      <c r="Q8115" s="76"/>
      <c r="S8115" s="76"/>
      <c r="T8115" s="76"/>
      <c r="U8115" s="76"/>
      <c r="V8115" s="76"/>
      <c r="X8115" s="91"/>
      <c r="Y8115" s="91"/>
    </row>
    <row r="8116" spans="17:25" x14ac:dyDescent="0.2">
      <c r="Q8116" s="76"/>
      <c r="S8116" s="76"/>
      <c r="T8116" s="76"/>
      <c r="U8116" s="76"/>
      <c r="V8116" s="76"/>
      <c r="X8116" s="91"/>
      <c r="Y8116" s="91"/>
    </row>
    <row r="8117" spans="17:25" x14ac:dyDescent="0.2">
      <c r="Q8117" s="76"/>
      <c r="S8117" s="76"/>
      <c r="T8117" s="76"/>
      <c r="U8117" s="76"/>
      <c r="V8117" s="76"/>
      <c r="X8117" s="91"/>
      <c r="Y8117" s="91"/>
    </row>
    <row r="8118" spans="17:25" x14ac:dyDescent="0.2">
      <c r="Q8118" s="76"/>
      <c r="S8118" s="76"/>
      <c r="T8118" s="76"/>
      <c r="U8118" s="76"/>
      <c r="V8118" s="76"/>
      <c r="X8118" s="91"/>
      <c r="Y8118" s="91"/>
    </row>
    <row r="8119" spans="17:25" x14ac:dyDescent="0.2">
      <c r="Q8119" s="76"/>
      <c r="S8119" s="76"/>
      <c r="T8119" s="76"/>
      <c r="U8119" s="76"/>
      <c r="V8119" s="76"/>
      <c r="X8119" s="91"/>
      <c r="Y8119" s="91"/>
    </row>
    <row r="8120" spans="17:25" x14ac:dyDescent="0.2">
      <c r="Q8120" s="76"/>
      <c r="S8120" s="76"/>
      <c r="T8120" s="76"/>
      <c r="U8120" s="76"/>
      <c r="V8120" s="76"/>
      <c r="X8120" s="91"/>
      <c r="Y8120" s="91"/>
    </row>
    <row r="8121" spans="17:25" x14ac:dyDescent="0.2">
      <c r="Q8121" s="76"/>
      <c r="S8121" s="76"/>
      <c r="T8121" s="76"/>
      <c r="U8121" s="76"/>
      <c r="V8121" s="76"/>
      <c r="X8121" s="91"/>
      <c r="Y8121" s="91"/>
    </row>
    <row r="8122" spans="17:25" x14ac:dyDescent="0.2">
      <c r="Q8122" s="76"/>
      <c r="S8122" s="76"/>
      <c r="T8122" s="76"/>
      <c r="U8122" s="76"/>
      <c r="V8122" s="76"/>
      <c r="X8122" s="91"/>
      <c r="Y8122" s="91"/>
    </row>
    <row r="8123" spans="17:25" x14ac:dyDescent="0.2">
      <c r="Q8123" s="76"/>
      <c r="S8123" s="76"/>
      <c r="T8123" s="76"/>
      <c r="U8123" s="76"/>
      <c r="V8123" s="76"/>
      <c r="X8123" s="91"/>
      <c r="Y8123" s="91"/>
    </row>
    <row r="8124" spans="17:25" x14ac:dyDescent="0.2">
      <c r="Q8124" s="76"/>
      <c r="S8124" s="76"/>
      <c r="T8124" s="76"/>
      <c r="U8124" s="76"/>
      <c r="V8124" s="76"/>
      <c r="X8124" s="91"/>
      <c r="Y8124" s="91"/>
    </row>
    <row r="8125" spans="17:25" x14ac:dyDescent="0.2">
      <c r="Q8125" s="76"/>
      <c r="S8125" s="76"/>
      <c r="T8125" s="76"/>
      <c r="U8125" s="76"/>
      <c r="V8125" s="76"/>
      <c r="X8125" s="91"/>
      <c r="Y8125" s="91"/>
    </row>
    <row r="8126" spans="17:25" x14ac:dyDescent="0.2">
      <c r="Q8126" s="76"/>
      <c r="S8126" s="76"/>
      <c r="T8126" s="76"/>
      <c r="U8126" s="76"/>
      <c r="V8126" s="76"/>
      <c r="X8126" s="91"/>
      <c r="Y8126" s="91"/>
    </row>
    <row r="8127" spans="17:25" x14ac:dyDescent="0.2">
      <c r="Q8127" s="76"/>
      <c r="S8127" s="76"/>
      <c r="T8127" s="76"/>
      <c r="U8127" s="76"/>
      <c r="V8127" s="76"/>
      <c r="X8127" s="91"/>
      <c r="Y8127" s="91"/>
    </row>
    <row r="8128" spans="17:25" x14ac:dyDescent="0.2">
      <c r="Q8128" s="76"/>
      <c r="S8128" s="76"/>
      <c r="T8128" s="76"/>
      <c r="U8128" s="76"/>
      <c r="V8128" s="76"/>
      <c r="X8128" s="91"/>
      <c r="Y8128" s="91"/>
    </row>
    <row r="8129" spans="17:25" x14ac:dyDescent="0.2">
      <c r="Q8129" s="76"/>
      <c r="S8129" s="76"/>
      <c r="T8129" s="76"/>
      <c r="U8129" s="76"/>
      <c r="V8129" s="76"/>
      <c r="X8129" s="91"/>
      <c r="Y8129" s="91"/>
    </row>
    <row r="8130" spans="17:25" x14ac:dyDescent="0.2">
      <c r="Q8130" s="76"/>
      <c r="S8130" s="76"/>
      <c r="T8130" s="76"/>
      <c r="U8130" s="76"/>
      <c r="V8130" s="76"/>
      <c r="X8130" s="91"/>
      <c r="Y8130" s="91"/>
    </row>
    <row r="8131" spans="17:25" x14ac:dyDescent="0.2">
      <c r="Q8131" s="76"/>
      <c r="S8131" s="76"/>
      <c r="T8131" s="76"/>
      <c r="U8131" s="76"/>
      <c r="V8131" s="76"/>
      <c r="X8131" s="91"/>
      <c r="Y8131" s="91"/>
    </row>
    <row r="8132" spans="17:25" x14ac:dyDescent="0.2">
      <c r="Q8132" s="76"/>
      <c r="S8132" s="76"/>
      <c r="T8132" s="76"/>
      <c r="U8132" s="76"/>
      <c r="V8132" s="76"/>
      <c r="X8132" s="91"/>
      <c r="Y8132" s="91"/>
    </row>
    <row r="8133" spans="17:25" x14ac:dyDescent="0.2">
      <c r="Q8133" s="76"/>
      <c r="S8133" s="76"/>
      <c r="T8133" s="76"/>
      <c r="U8133" s="76"/>
      <c r="V8133" s="76"/>
      <c r="X8133" s="91"/>
      <c r="Y8133" s="91"/>
    </row>
    <row r="8134" spans="17:25" x14ac:dyDescent="0.2">
      <c r="Q8134" s="76"/>
      <c r="S8134" s="76"/>
      <c r="T8134" s="76"/>
      <c r="U8134" s="76"/>
      <c r="V8134" s="76"/>
      <c r="X8134" s="91"/>
      <c r="Y8134" s="91"/>
    </row>
    <row r="8135" spans="17:25" x14ac:dyDescent="0.2">
      <c r="Q8135" s="76"/>
      <c r="S8135" s="76"/>
      <c r="T8135" s="76"/>
      <c r="U8135" s="76"/>
      <c r="V8135" s="76"/>
      <c r="X8135" s="91"/>
      <c r="Y8135" s="91"/>
    </row>
    <row r="8136" spans="17:25" x14ac:dyDescent="0.2">
      <c r="Q8136" s="76"/>
      <c r="S8136" s="76"/>
      <c r="T8136" s="76"/>
      <c r="U8136" s="76"/>
      <c r="V8136" s="76"/>
      <c r="X8136" s="91"/>
      <c r="Y8136" s="91"/>
    </row>
    <row r="8137" spans="17:25" x14ac:dyDescent="0.2">
      <c r="Q8137" s="76"/>
      <c r="S8137" s="76"/>
      <c r="T8137" s="76"/>
      <c r="U8137" s="76"/>
      <c r="V8137" s="76"/>
      <c r="X8137" s="91"/>
      <c r="Y8137" s="91"/>
    </row>
    <row r="8138" spans="17:25" x14ac:dyDescent="0.2">
      <c r="Q8138" s="76"/>
      <c r="S8138" s="76"/>
      <c r="T8138" s="76"/>
      <c r="U8138" s="76"/>
      <c r="V8138" s="76"/>
      <c r="X8138" s="91"/>
      <c r="Y8138" s="91"/>
    </row>
    <row r="8139" spans="17:25" x14ac:dyDescent="0.2">
      <c r="Q8139" s="76"/>
      <c r="S8139" s="76"/>
      <c r="T8139" s="76"/>
      <c r="U8139" s="76"/>
      <c r="V8139" s="76"/>
      <c r="X8139" s="91"/>
      <c r="Y8139" s="91"/>
    </row>
    <row r="8140" spans="17:25" x14ac:dyDescent="0.2">
      <c r="Q8140" s="76"/>
      <c r="S8140" s="76"/>
      <c r="T8140" s="76"/>
      <c r="U8140" s="76"/>
      <c r="V8140" s="76"/>
      <c r="X8140" s="91"/>
      <c r="Y8140" s="91"/>
    </row>
    <row r="8141" spans="17:25" x14ac:dyDescent="0.2">
      <c r="Q8141" s="76"/>
      <c r="S8141" s="76"/>
      <c r="T8141" s="76"/>
      <c r="U8141" s="76"/>
      <c r="V8141" s="76"/>
      <c r="X8141" s="91"/>
      <c r="Y8141" s="91"/>
    </row>
    <row r="8142" spans="17:25" x14ac:dyDescent="0.2">
      <c r="Q8142" s="76"/>
      <c r="S8142" s="76"/>
      <c r="T8142" s="76"/>
      <c r="U8142" s="76"/>
      <c r="V8142" s="76"/>
      <c r="X8142" s="91"/>
      <c r="Y8142" s="91"/>
    </row>
    <row r="8143" spans="17:25" x14ac:dyDescent="0.2">
      <c r="Q8143" s="76"/>
      <c r="S8143" s="76"/>
      <c r="T8143" s="76"/>
      <c r="U8143" s="76"/>
      <c r="V8143" s="76"/>
      <c r="X8143" s="91"/>
      <c r="Y8143" s="91"/>
    </row>
    <row r="8144" spans="17:25" x14ac:dyDescent="0.2">
      <c r="Q8144" s="76"/>
      <c r="S8144" s="76"/>
      <c r="T8144" s="76"/>
      <c r="U8144" s="76"/>
      <c r="V8144" s="76"/>
      <c r="X8144" s="91"/>
      <c r="Y8144" s="91"/>
    </row>
    <row r="8145" spans="17:25" x14ac:dyDescent="0.2">
      <c r="Q8145" s="76"/>
      <c r="S8145" s="76"/>
      <c r="T8145" s="76"/>
      <c r="U8145" s="76"/>
      <c r="V8145" s="76"/>
      <c r="X8145" s="91"/>
      <c r="Y8145" s="91"/>
    </row>
    <row r="8146" spans="17:25" x14ac:dyDescent="0.2">
      <c r="Q8146" s="76"/>
      <c r="S8146" s="76"/>
      <c r="T8146" s="76"/>
      <c r="U8146" s="76"/>
      <c r="V8146" s="76"/>
      <c r="X8146" s="91"/>
      <c r="Y8146" s="91"/>
    </row>
    <row r="8147" spans="17:25" x14ac:dyDescent="0.2">
      <c r="Q8147" s="76"/>
      <c r="S8147" s="76"/>
      <c r="T8147" s="76"/>
      <c r="U8147" s="76"/>
      <c r="V8147" s="76"/>
      <c r="X8147" s="91"/>
      <c r="Y8147" s="91"/>
    </row>
    <row r="8148" spans="17:25" x14ac:dyDescent="0.2">
      <c r="Q8148" s="76"/>
      <c r="S8148" s="76"/>
      <c r="T8148" s="76"/>
      <c r="U8148" s="76"/>
      <c r="V8148" s="76"/>
      <c r="X8148" s="91"/>
      <c r="Y8148" s="91"/>
    </row>
    <row r="8149" spans="17:25" x14ac:dyDescent="0.2">
      <c r="Q8149" s="76"/>
      <c r="S8149" s="76"/>
      <c r="T8149" s="76"/>
      <c r="U8149" s="76"/>
      <c r="V8149" s="76"/>
      <c r="X8149" s="91"/>
      <c r="Y8149" s="91"/>
    </row>
    <row r="8150" spans="17:25" x14ac:dyDescent="0.2">
      <c r="Q8150" s="76"/>
      <c r="S8150" s="76"/>
      <c r="T8150" s="76"/>
      <c r="U8150" s="76"/>
      <c r="V8150" s="76"/>
      <c r="X8150" s="91"/>
      <c r="Y8150" s="91"/>
    </row>
    <row r="8151" spans="17:25" x14ac:dyDescent="0.2">
      <c r="Q8151" s="76"/>
      <c r="S8151" s="76"/>
      <c r="T8151" s="76"/>
      <c r="U8151" s="76"/>
      <c r="V8151" s="76"/>
      <c r="X8151" s="91"/>
      <c r="Y8151" s="91"/>
    </row>
    <row r="8152" spans="17:25" x14ac:dyDescent="0.2">
      <c r="Q8152" s="76"/>
      <c r="S8152" s="76"/>
      <c r="T8152" s="76"/>
      <c r="U8152" s="76"/>
      <c r="V8152" s="76"/>
      <c r="X8152" s="91"/>
      <c r="Y8152" s="91"/>
    </row>
    <row r="8153" spans="17:25" x14ac:dyDescent="0.2">
      <c r="Q8153" s="76"/>
      <c r="S8153" s="76"/>
      <c r="T8153" s="76"/>
      <c r="U8153" s="76"/>
      <c r="V8153" s="76"/>
      <c r="X8153" s="91"/>
      <c r="Y8153" s="91"/>
    </row>
    <row r="8154" spans="17:25" x14ac:dyDescent="0.2">
      <c r="Q8154" s="76"/>
      <c r="S8154" s="76"/>
      <c r="T8154" s="76"/>
      <c r="U8154" s="76"/>
      <c r="V8154" s="76"/>
      <c r="X8154" s="91"/>
      <c r="Y8154" s="91"/>
    </row>
    <row r="8155" spans="17:25" x14ac:dyDescent="0.2">
      <c r="Q8155" s="76"/>
      <c r="S8155" s="76"/>
      <c r="T8155" s="76"/>
      <c r="U8155" s="76"/>
      <c r="V8155" s="76"/>
      <c r="X8155" s="91"/>
      <c r="Y8155" s="91"/>
    </row>
    <row r="8156" spans="17:25" x14ac:dyDescent="0.2">
      <c r="Q8156" s="76"/>
      <c r="S8156" s="76"/>
      <c r="T8156" s="76"/>
      <c r="U8156" s="76"/>
      <c r="V8156" s="76"/>
      <c r="X8156" s="91"/>
      <c r="Y8156" s="91"/>
    </row>
    <row r="8157" spans="17:25" x14ac:dyDescent="0.2">
      <c r="Q8157" s="76"/>
      <c r="S8157" s="76"/>
      <c r="T8157" s="76"/>
      <c r="U8157" s="76"/>
      <c r="V8157" s="76"/>
      <c r="X8157" s="91"/>
      <c r="Y8157" s="91"/>
    </row>
    <row r="8158" spans="17:25" x14ac:dyDescent="0.2">
      <c r="Q8158" s="76"/>
      <c r="S8158" s="76"/>
      <c r="T8158" s="76"/>
      <c r="U8158" s="76"/>
      <c r="V8158" s="76"/>
      <c r="X8158" s="91"/>
      <c r="Y8158" s="91"/>
    </row>
    <row r="8159" spans="17:25" x14ac:dyDescent="0.2">
      <c r="Q8159" s="76"/>
      <c r="S8159" s="76"/>
      <c r="T8159" s="76"/>
      <c r="U8159" s="76"/>
      <c r="V8159" s="76"/>
      <c r="X8159" s="91"/>
      <c r="Y8159" s="91"/>
    </row>
    <row r="8160" spans="17:25" x14ac:dyDescent="0.2">
      <c r="Q8160" s="76"/>
      <c r="S8160" s="76"/>
      <c r="T8160" s="76"/>
      <c r="U8160" s="76"/>
      <c r="V8160" s="76"/>
      <c r="X8160" s="91"/>
      <c r="Y8160" s="91"/>
    </row>
    <row r="8161" spans="17:25" x14ac:dyDescent="0.2">
      <c r="Q8161" s="76"/>
      <c r="S8161" s="76"/>
      <c r="T8161" s="76"/>
      <c r="U8161" s="76"/>
      <c r="V8161" s="76"/>
      <c r="X8161" s="91"/>
      <c r="Y8161" s="91"/>
    </row>
    <row r="8162" spans="17:25" x14ac:dyDescent="0.2">
      <c r="Q8162" s="76"/>
      <c r="S8162" s="76"/>
      <c r="T8162" s="76"/>
      <c r="U8162" s="76"/>
      <c r="V8162" s="76"/>
      <c r="X8162" s="91"/>
      <c r="Y8162" s="91"/>
    </row>
    <row r="8163" spans="17:25" x14ac:dyDescent="0.2">
      <c r="Q8163" s="76"/>
      <c r="S8163" s="76"/>
      <c r="T8163" s="76"/>
      <c r="U8163" s="76"/>
      <c r="V8163" s="76"/>
      <c r="X8163" s="91"/>
      <c r="Y8163" s="91"/>
    </row>
    <row r="8164" spans="17:25" x14ac:dyDescent="0.2">
      <c r="Q8164" s="76"/>
      <c r="S8164" s="76"/>
      <c r="T8164" s="76"/>
      <c r="U8164" s="76"/>
      <c r="V8164" s="76"/>
      <c r="X8164" s="91"/>
      <c r="Y8164" s="91"/>
    </row>
    <row r="8165" spans="17:25" x14ac:dyDescent="0.2">
      <c r="Q8165" s="76"/>
      <c r="S8165" s="76"/>
      <c r="T8165" s="76"/>
      <c r="U8165" s="76"/>
      <c r="V8165" s="76"/>
      <c r="X8165" s="91"/>
      <c r="Y8165" s="91"/>
    </row>
    <row r="8166" spans="17:25" x14ac:dyDescent="0.2">
      <c r="Q8166" s="76"/>
      <c r="S8166" s="76"/>
      <c r="T8166" s="76"/>
      <c r="U8166" s="76"/>
      <c r="V8166" s="76"/>
      <c r="X8166" s="91"/>
      <c r="Y8166" s="91"/>
    </row>
    <row r="8167" spans="17:25" x14ac:dyDescent="0.2">
      <c r="Q8167" s="76"/>
      <c r="S8167" s="76"/>
      <c r="T8167" s="76"/>
      <c r="U8167" s="76"/>
      <c r="V8167" s="76"/>
      <c r="X8167" s="91"/>
      <c r="Y8167" s="91"/>
    </row>
    <row r="8168" spans="17:25" x14ac:dyDescent="0.2">
      <c r="Q8168" s="76"/>
      <c r="S8168" s="76"/>
      <c r="T8168" s="76"/>
      <c r="U8168" s="76"/>
      <c r="V8168" s="76"/>
      <c r="X8168" s="91"/>
      <c r="Y8168" s="91"/>
    </row>
    <row r="8169" spans="17:25" x14ac:dyDescent="0.2">
      <c r="Q8169" s="76"/>
      <c r="S8169" s="76"/>
      <c r="T8169" s="76"/>
      <c r="U8169" s="76"/>
      <c r="V8169" s="76"/>
      <c r="X8169" s="91"/>
      <c r="Y8169" s="91"/>
    </row>
    <row r="8170" spans="17:25" x14ac:dyDescent="0.2">
      <c r="Q8170" s="76"/>
      <c r="S8170" s="76"/>
      <c r="T8170" s="76"/>
      <c r="U8170" s="76"/>
      <c r="V8170" s="76"/>
      <c r="X8170" s="91"/>
      <c r="Y8170" s="91"/>
    </row>
    <row r="8171" spans="17:25" x14ac:dyDescent="0.2">
      <c r="Q8171" s="76"/>
      <c r="S8171" s="76"/>
      <c r="T8171" s="76"/>
      <c r="U8171" s="76"/>
      <c r="V8171" s="76"/>
      <c r="X8171" s="91"/>
      <c r="Y8171" s="91"/>
    </row>
    <row r="8172" spans="17:25" x14ac:dyDescent="0.2">
      <c r="Q8172" s="76"/>
      <c r="S8172" s="76"/>
      <c r="T8172" s="76"/>
      <c r="U8172" s="76"/>
      <c r="V8172" s="76"/>
      <c r="X8172" s="91"/>
      <c r="Y8172" s="91"/>
    </row>
    <row r="8173" spans="17:25" x14ac:dyDescent="0.2">
      <c r="Q8173" s="76"/>
      <c r="S8173" s="76"/>
      <c r="T8173" s="76"/>
      <c r="U8173" s="76"/>
      <c r="V8173" s="76"/>
      <c r="X8173" s="91"/>
      <c r="Y8173" s="91"/>
    </row>
    <row r="8174" spans="17:25" x14ac:dyDescent="0.2">
      <c r="Q8174" s="76"/>
      <c r="S8174" s="76"/>
      <c r="T8174" s="76"/>
      <c r="U8174" s="76"/>
      <c r="V8174" s="76"/>
      <c r="X8174" s="91"/>
      <c r="Y8174" s="91"/>
    </row>
    <row r="8175" spans="17:25" x14ac:dyDescent="0.2">
      <c r="Q8175" s="76"/>
      <c r="S8175" s="76"/>
      <c r="T8175" s="76"/>
      <c r="U8175" s="76"/>
      <c r="V8175" s="76"/>
      <c r="X8175" s="91"/>
      <c r="Y8175" s="91"/>
    </row>
    <row r="8176" spans="17:25" x14ac:dyDescent="0.2">
      <c r="Q8176" s="76"/>
      <c r="S8176" s="76"/>
      <c r="T8176" s="76"/>
      <c r="U8176" s="76"/>
      <c r="V8176" s="76"/>
      <c r="X8176" s="91"/>
      <c r="Y8176" s="91"/>
    </row>
    <row r="8177" spans="17:25" x14ac:dyDescent="0.2">
      <c r="Q8177" s="76"/>
      <c r="S8177" s="76"/>
      <c r="T8177" s="76"/>
      <c r="U8177" s="76"/>
      <c r="V8177" s="76"/>
      <c r="X8177" s="91"/>
      <c r="Y8177" s="91"/>
    </row>
    <row r="8178" spans="17:25" x14ac:dyDescent="0.2">
      <c r="Q8178" s="76"/>
      <c r="S8178" s="76"/>
      <c r="T8178" s="76"/>
      <c r="U8178" s="76"/>
      <c r="V8178" s="76"/>
      <c r="X8178" s="91"/>
      <c r="Y8178" s="91"/>
    </row>
    <row r="8179" spans="17:25" x14ac:dyDescent="0.2">
      <c r="Q8179" s="76"/>
      <c r="S8179" s="76"/>
      <c r="T8179" s="76"/>
      <c r="U8179" s="76"/>
      <c r="V8179" s="76"/>
      <c r="X8179" s="91"/>
      <c r="Y8179" s="91"/>
    </row>
    <row r="8180" spans="17:25" x14ac:dyDescent="0.2">
      <c r="Q8180" s="76"/>
      <c r="S8180" s="76"/>
      <c r="T8180" s="76"/>
      <c r="U8180" s="76"/>
      <c r="V8180" s="76"/>
      <c r="X8180" s="91"/>
      <c r="Y8180" s="91"/>
    </row>
    <row r="8181" spans="17:25" x14ac:dyDescent="0.2">
      <c r="Q8181" s="76"/>
      <c r="S8181" s="76"/>
      <c r="T8181" s="76"/>
      <c r="U8181" s="76"/>
      <c r="V8181" s="76"/>
      <c r="X8181" s="91"/>
      <c r="Y8181" s="91"/>
    </row>
    <row r="8182" spans="17:25" x14ac:dyDescent="0.2">
      <c r="Q8182" s="76"/>
      <c r="S8182" s="76"/>
      <c r="T8182" s="76"/>
      <c r="U8182" s="76"/>
      <c r="V8182" s="76"/>
      <c r="X8182" s="91"/>
      <c r="Y8182" s="91"/>
    </row>
    <row r="8183" spans="17:25" x14ac:dyDescent="0.2">
      <c r="Q8183" s="76"/>
      <c r="S8183" s="76"/>
      <c r="T8183" s="76"/>
      <c r="U8183" s="76"/>
      <c r="V8183" s="76"/>
      <c r="X8183" s="91"/>
      <c r="Y8183" s="91"/>
    </row>
    <row r="8184" spans="17:25" x14ac:dyDescent="0.2">
      <c r="Q8184" s="76"/>
      <c r="S8184" s="76"/>
      <c r="T8184" s="76"/>
      <c r="U8184" s="76"/>
      <c r="V8184" s="76"/>
      <c r="X8184" s="91"/>
      <c r="Y8184" s="91"/>
    </row>
    <row r="8185" spans="17:25" x14ac:dyDescent="0.2">
      <c r="Q8185" s="76"/>
      <c r="S8185" s="76"/>
      <c r="T8185" s="76"/>
      <c r="U8185" s="76"/>
      <c r="V8185" s="76"/>
      <c r="X8185" s="91"/>
      <c r="Y8185" s="91"/>
    </row>
    <row r="8186" spans="17:25" x14ac:dyDescent="0.2">
      <c r="Q8186" s="76"/>
      <c r="S8186" s="76"/>
      <c r="T8186" s="76"/>
      <c r="U8186" s="76"/>
      <c r="V8186" s="76"/>
      <c r="X8186" s="91"/>
      <c r="Y8186" s="91"/>
    </row>
    <row r="8187" spans="17:25" x14ac:dyDescent="0.2">
      <c r="Q8187" s="76"/>
      <c r="S8187" s="76"/>
      <c r="T8187" s="76"/>
      <c r="U8187" s="76"/>
      <c r="V8187" s="76"/>
      <c r="X8187" s="91"/>
      <c r="Y8187" s="91"/>
    </row>
    <row r="8188" spans="17:25" x14ac:dyDescent="0.2">
      <c r="Q8188" s="76"/>
      <c r="S8188" s="76"/>
      <c r="T8188" s="76"/>
      <c r="U8188" s="76"/>
      <c r="V8188" s="76"/>
      <c r="X8188" s="91"/>
      <c r="Y8188" s="91"/>
    </row>
    <row r="8189" spans="17:25" x14ac:dyDescent="0.2">
      <c r="Q8189" s="76"/>
      <c r="S8189" s="76"/>
      <c r="T8189" s="76"/>
      <c r="U8189" s="76"/>
      <c r="V8189" s="76"/>
      <c r="X8189" s="91"/>
      <c r="Y8189" s="91"/>
    </row>
    <row r="8190" spans="17:25" x14ac:dyDescent="0.2">
      <c r="Q8190" s="76"/>
      <c r="S8190" s="76"/>
      <c r="T8190" s="76"/>
      <c r="U8190" s="76"/>
      <c r="V8190" s="76"/>
      <c r="X8190" s="91"/>
      <c r="Y8190" s="91"/>
    </row>
    <row r="8191" spans="17:25" x14ac:dyDescent="0.2">
      <c r="Q8191" s="76"/>
      <c r="S8191" s="76"/>
      <c r="T8191" s="76"/>
      <c r="U8191" s="76"/>
      <c r="V8191" s="76"/>
      <c r="X8191" s="91"/>
      <c r="Y8191" s="91"/>
    </row>
    <row r="8192" spans="17:25" x14ac:dyDescent="0.2">
      <c r="Q8192" s="76"/>
      <c r="S8192" s="76"/>
      <c r="T8192" s="76"/>
      <c r="U8192" s="76"/>
      <c r="V8192" s="76"/>
      <c r="X8192" s="91"/>
      <c r="Y8192" s="91"/>
    </row>
    <row r="8193" spans="17:25" x14ac:dyDescent="0.2">
      <c r="Q8193" s="76"/>
      <c r="S8193" s="76"/>
      <c r="T8193" s="76"/>
      <c r="U8193" s="76"/>
      <c r="V8193" s="76"/>
      <c r="X8193" s="91"/>
      <c r="Y8193" s="91"/>
    </row>
    <row r="8194" spans="17:25" x14ac:dyDescent="0.2">
      <c r="Q8194" s="76"/>
      <c r="S8194" s="76"/>
      <c r="T8194" s="76"/>
      <c r="U8194" s="76"/>
      <c r="V8194" s="76"/>
      <c r="X8194" s="91"/>
      <c r="Y8194" s="91"/>
    </row>
    <row r="8195" spans="17:25" x14ac:dyDescent="0.2">
      <c r="Q8195" s="76"/>
      <c r="S8195" s="76"/>
      <c r="T8195" s="76"/>
      <c r="U8195" s="76"/>
      <c r="V8195" s="76"/>
      <c r="X8195" s="91"/>
      <c r="Y8195" s="91"/>
    </row>
    <row r="8196" spans="17:25" x14ac:dyDescent="0.2">
      <c r="Q8196" s="76"/>
      <c r="S8196" s="76"/>
      <c r="T8196" s="76"/>
      <c r="U8196" s="76"/>
      <c r="V8196" s="76"/>
      <c r="X8196" s="91"/>
      <c r="Y8196" s="91"/>
    </row>
    <row r="8197" spans="17:25" x14ac:dyDescent="0.2">
      <c r="Q8197" s="76"/>
      <c r="S8197" s="76"/>
      <c r="T8197" s="76"/>
      <c r="U8197" s="76"/>
      <c r="V8197" s="76"/>
      <c r="X8197" s="91"/>
      <c r="Y8197" s="91"/>
    </row>
    <row r="8198" spans="17:25" x14ac:dyDescent="0.2">
      <c r="Q8198" s="76"/>
      <c r="S8198" s="76"/>
      <c r="T8198" s="76"/>
      <c r="U8198" s="76"/>
      <c r="V8198" s="76"/>
      <c r="X8198" s="91"/>
      <c r="Y8198" s="91"/>
    </row>
    <row r="8199" spans="17:25" x14ac:dyDescent="0.2">
      <c r="Q8199" s="76"/>
      <c r="S8199" s="76"/>
      <c r="T8199" s="76"/>
      <c r="U8199" s="76"/>
      <c r="V8199" s="76"/>
      <c r="X8199" s="91"/>
      <c r="Y8199" s="91"/>
    </row>
    <row r="8200" spans="17:25" x14ac:dyDescent="0.2">
      <c r="Q8200" s="76"/>
      <c r="S8200" s="76"/>
      <c r="T8200" s="76"/>
      <c r="U8200" s="76"/>
      <c r="V8200" s="76"/>
      <c r="X8200" s="91"/>
      <c r="Y8200" s="91"/>
    </row>
    <row r="8201" spans="17:25" x14ac:dyDescent="0.2">
      <c r="Q8201" s="76"/>
      <c r="S8201" s="76"/>
      <c r="T8201" s="76"/>
      <c r="U8201" s="76"/>
      <c r="V8201" s="76"/>
      <c r="X8201" s="91"/>
      <c r="Y8201" s="91"/>
    </row>
    <row r="8202" spans="17:25" x14ac:dyDescent="0.2">
      <c r="Q8202" s="76"/>
      <c r="S8202" s="76"/>
      <c r="T8202" s="76"/>
      <c r="U8202" s="76"/>
      <c r="V8202" s="76"/>
      <c r="X8202" s="91"/>
      <c r="Y8202" s="91"/>
    </row>
    <row r="8203" spans="17:25" x14ac:dyDescent="0.2">
      <c r="Q8203" s="76"/>
      <c r="S8203" s="76"/>
      <c r="T8203" s="76"/>
      <c r="U8203" s="76"/>
      <c r="V8203" s="76"/>
      <c r="X8203" s="91"/>
      <c r="Y8203" s="91"/>
    </row>
    <row r="8204" spans="17:25" x14ac:dyDescent="0.2">
      <c r="Q8204" s="76"/>
      <c r="S8204" s="76"/>
      <c r="T8204" s="76"/>
      <c r="U8204" s="76"/>
      <c r="V8204" s="76"/>
      <c r="X8204" s="91"/>
      <c r="Y8204" s="91"/>
    </row>
    <row r="8205" spans="17:25" x14ac:dyDescent="0.2">
      <c r="Q8205" s="76"/>
      <c r="S8205" s="76"/>
      <c r="T8205" s="76"/>
      <c r="U8205" s="76"/>
      <c r="V8205" s="76"/>
      <c r="X8205" s="91"/>
      <c r="Y8205" s="91"/>
    </row>
    <row r="8206" spans="17:25" x14ac:dyDescent="0.2">
      <c r="Q8206" s="76"/>
      <c r="S8206" s="76"/>
      <c r="T8206" s="76"/>
      <c r="U8206" s="76"/>
      <c r="V8206" s="76"/>
      <c r="X8206" s="91"/>
      <c r="Y8206" s="91"/>
    </row>
    <row r="8207" spans="17:25" x14ac:dyDescent="0.2">
      <c r="Q8207" s="76"/>
      <c r="S8207" s="76"/>
      <c r="T8207" s="76"/>
      <c r="U8207" s="76"/>
      <c r="V8207" s="76"/>
      <c r="X8207" s="91"/>
      <c r="Y8207" s="91"/>
    </row>
    <row r="8208" spans="17:25" x14ac:dyDescent="0.2">
      <c r="Q8208" s="76"/>
      <c r="S8208" s="76"/>
      <c r="T8208" s="76"/>
      <c r="U8208" s="76"/>
      <c r="V8208" s="76"/>
      <c r="X8208" s="91"/>
      <c r="Y8208" s="91"/>
    </row>
    <row r="8209" spans="17:25" x14ac:dyDescent="0.2">
      <c r="Q8209" s="76"/>
      <c r="S8209" s="76"/>
      <c r="T8209" s="76"/>
      <c r="U8209" s="76"/>
      <c r="V8209" s="76"/>
      <c r="X8209" s="91"/>
      <c r="Y8209" s="91"/>
    </row>
    <row r="8210" spans="17:25" x14ac:dyDescent="0.2">
      <c r="Q8210" s="76"/>
      <c r="S8210" s="76"/>
      <c r="T8210" s="76"/>
      <c r="U8210" s="76"/>
      <c r="V8210" s="76"/>
      <c r="X8210" s="91"/>
      <c r="Y8210" s="91"/>
    </row>
    <row r="8211" spans="17:25" x14ac:dyDescent="0.2">
      <c r="Q8211" s="76"/>
      <c r="S8211" s="76"/>
      <c r="T8211" s="76"/>
      <c r="U8211" s="76"/>
      <c r="V8211" s="76"/>
      <c r="X8211" s="91"/>
      <c r="Y8211" s="91"/>
    </row>
    <row r="8212" spans="17:25" x14ac:dyDescent="0.2">
      <c r="Q8212" s="76"/>
      <c r="S8212" s="76"/>
      <c r="T8212" s="76"/>
      <c r="U8212" s="76"/>
      <c r="V8212" s="76"/>
      <c r="X8212" s="91"/>
      <c r="Y8212" s="91"/>
    </row>
    <row r="8213" spans="17:25" x14ac:dyDescent="0.2">
      <c r="Q8213" s="76"/>
      <c r="S8213" s="76"/>
      <c r="T8213" s="76"/>
      <c r="U8213" s="76"/>
      <c r="V8213" s="76"/>
      <c r="X8213" s="91"/>
      <c r="Y8213" s="91"/>
    </row>
    <row r="8214" spans="17:25" x14ac:dyDescent="0.2">
      <c r="Q8214" s="76"/>
      <c r="S8214" s="76"/>
      <c r="T8214" s="76"/>
      <c r="U8214" s="76"/>
      <c r="V8214" s="76"/>
      <c r="X8214" s="91"/>
      <c r="Y8214" s="91"/>
    </row>
    <row r="8215" spans="17:25" x14ac:dyDescent="0.2">
      <c r="Q8215" s="76"/>
      <c r="S8215" s="76"/>
      <c r="T8215" s="76"/>
      <c r="U8215" s="76"/>
      <c r="V8215" s="76"/>
      <c r="X8215" s="91"/>
      <c r="Y8215" s="91"/>
    </row>
    <row r="8216" spans="17:25" x14ac:dyDescent="0.2">
      <c r="Q8216" s="76"/>
      <c r="S8216" s="76"/>
      <c r="T8216" s="76"/>
      <c r="U8216" s="76"/>
      <c r="V8216" s="76"/>
      <c r="X8216" s="91"/>
      <c r="Y8216" s="91"/>
    </row>
    <row r="8217" spans="17:25" x14ac:dyDescent="0.2">
      <c r="Q8217" s="76"/>
      <c r="S8217" s="76"/>
      <c r="T8217" s="76"/>
      <c r="U8217" s="76"/>
      <c r="V8217" s="76"/>
      <c r="X8217" s="91"/>
      <c r="Y8217" s="91"/>
    </row>
    <row r="8218" spans="17:25" x14ac:dyDescent="0.2">
      <c r="Q8218" s="76"/>
      <c r="S8218" s="76"/>
      <c r="T8218" s="76"/>
      <c r="U8218" s="76"/>
      <c r="V8218" s="76"/>
      <c r="X8218" s="91"/>
      <c r="Y8218" s="91"/>
    </row>
    <row r="8219" spans="17:25" x14ac:dyDescent="0.2">
      <c r="Q8219" s="76"/>
      <c r="S8219" s="76"/>
      <c r="T8219" s="76"/>
      <c r="U8219" s="76"/>
      <c r="V8219" s="76"/>
      <c r="X8219" s="91"/>
      <c r="Y8219" s="91"/>
    </row>
    <row r="8220" spans="17:25" x14ac:dyDescent="0.2">
      <c r="Q8220" s="76"/>
      <c r="S8220" s="76"/>
      <c r="T8220" s="76"/>
      <c r="U8220" s="76"/>
      <c r="V8220" s="76"/>
      <c r="X8220" s="91"/>
      <c r="Y8220" s="91"/>
    </row>
    <row r="8221" spans="17:25" x14ac:dyDescent="0.2">
      <c r="Q8221" s="76"/>
      <c r="S8221" s="76"/>
      <c r="T8221" s="76"/>
      <c r="U8221" s="76"/>
      <c r="V8221" s="76"/>
      <c r="X8221" s="91"/>
      <c r="Y8221" s="91"/>
    </row>
    <row r="8222" spans="17:25" x14ac:dyDescent="0.2">
      <c r="Q8222" s="76"/>
      <c r="S8222" s="76"/>
      <c r="T8222" s="76"/>
      <c r="U8222" s="76"/>
      <c r="V8222" s="76"/>
      <c r="X8222" s="91"/>
      <c r="Y8222" s="91"/>
    </row>
    <row r="8223" spans="17:25" x14ac:dyDescent="0.2">
      <c r="Q8223" s="76"/>
      <c r="S8223" s="76"/>
      <c r="T8223" s="76"/>
      <c r="U8223" s="76"/>
      <c r="V8223" s="76"/>
      <c r="X8223" s="91"/>
      <c r="Y8223" s="91"/>
    </row>
    <row r="8224" spans="17:25" x14ac:dyDescent="0.2">
      <c r="Q8224" s="76"/>
      <c r="S8224" s="76"/>
      <c r="T8224" s="76"/>
      <c r="U8224" s="76"/>
      <c r="V8224" s="76"/>
      <c r="X8224" s="91"/>
      <c r="Y8224" s="91"/>
    </row>
    <row r="8225" spans="17:25" x14ac:dyDescent="0.2">
      <c r="Q8225" s="76"/>
      <c r="S8225" s="76"/>
      <c r="T8225" s="76"/>
      <c r="U8225" s="76"/>
      <c r="V8225" s="76"/>
      <c r="X8225" s="91"/>
      <c r="Y8225" s="91"/>
    </row>
    <row r="8226" spans="17:25" x14ac:dyDescent="0.2">
      <c r="Q8226" s="76"/>
      <c r="S8226" s="76"/>
      <c r="T8226" s="76"/>
      <c r="U8226" s="76"/>
      <c r="V8226" s="76"/>
      <c r="X8226" s="91"/>
      <c r="Y8226" s="91"/>
    </row>
    <row r="8227" spans="17:25" x14ac:dyDescent="0.2">
      <c r="Q8227" s="76"/>
      <c r="S8227" s="76"/>
      <c r="T8227" s="76"/>
      <c r="U8227" s="76"/>
      <c r="V8227" s="76"/>
      <c r="X8227" s="91"/>
      <c r="Y8227" s="91"/>
    </row>
    <row r="8228" spans="17:25" x14ac:dyDescent="0.2">
      <c r="Q8228" s="76"/>
      <c r="S8228" s="76"/>
      <c r="T8228" s="76"/>
      <c r="U8228" s="76"/>
      <c r="V8228" s="76"/>
      <c r="X8228" s="91"/>
      <c r="Y8228" s="91"/>
    </row>
    <row r="8229" spans="17:25" x14ac:dyDescent="0.2">
      <c r="Q8229" s="76"/>
      <c r="S8229" s="76"/>
      <c r="T8229" s="76"/>
      <c r="U8229" s="76"/>
      <c r="V8229" s="76"/>
      <c r="X8229" s="91"/>
      <c r="Y8229" s="91"/>
    </row>
    <row r="8230" spans="17:25" x14ac:dyDescent="0.2">
      <c r="Q8230" s="76"/>
      <c r="S8230" s="76"/>
      <c r="T8230" s="76"/>
      <c r="U8230" s="76"/>
      <c r="V8230" s="76"/>
      <c r="X8230" s="91"/>
      <c r="Y8230" s="91"/>
    </row>
    <row r="8231" spans="17:25" x14ac:dyDescent="0.2">
      <c r="Q8231" s="76"/>
      <c r="S8231" s="76"/>
      <c r="T8231" s="76"/>
      <c r="U8231" s="76"/>
      <c r="V8231" s="76"/>
      <c r="X8231" s="91"/>
      <c r="Y8231" s="91"/>
    </row>
    <row r="8232" spans="17:25" x14ac:dyDescent="0.2">
      <c r="Q8232" s="76"/>
      <c r="S8232" s="76"/>
      <c r="T8232" s="76"/>
      <c r="U8232" s="76"/>
      <c r="V8232" s="76"/>
      <c r="X8232" s="91"/>
      <c r="Y8232" s="91"/>
    </row>
    <row r="8233" spans="17:25" x14ac:dyDescent="0.2">
      <c r="Q8233" s="76"/>
      <c r="S8233" s="76"/>
      <c r="T8233" s="76"/>
      <c r="U8233" s="76"/>
      <c r="V8233" s="76"/>
      <c r="X8233" s="91"/>
      <c r="Y8233" s="91"/>
    </row>
    <row r="8234" spans="17:25" x14ac:dyDescent="0.2">
      <c r="Q8234" s="76"/>
      <c r="S8234" s="76"/>
      <c r="T8234" s="76"/>
      <c r="U8234" s="76"/>
      <c r="V8234" s="76"/>
      <c r="X8234" s="91"/>
      <c r="Y8234" s="91"/>
    </row>
    <row r="8235" spans="17:25" x14ac:dyDescent="0.2">
      <c r="Q8235" s="76"/>
      <c r="S8235" s="76"/>
      <c r="T8235" s="76"/>
      <c r="U8235" s="76"/>
      <c r="V8235" s="76"/>
      <c r="X8235" s="91"/>
      <c r="Y8235" s="91"/>
    </row>
    <row r="8236" spans="17:25" x14ac:dyDescent="0.2">
      <c r="Q8236" s="76"/>
      <c r="S8236" s="76"/>
      <c r="T8236" s="76"/>
      <c r="U8236" s="76"/>
      <c r="V8236" s="76"/>
      <c r="X8236" s="91"/>
      <c r="Y8236" s="91"/>
    </row>
    <row r="8237" spans="17:25" x14ac:dyDescent="0.2">
      <c r="Q8237" s="76"/>
      <c r="S8237" s="76"/>
      <c r="T8237" s="76"/>
      <c r="U8237" s="76"/>
      <c r="V8237" s="76"/>
      <c r="X8237" s="91"/>
      <c r="Y8237" s="91"/>
    </row>
    <row r="8238" spans="17:25" x14ac:dyDescent="0.2">
      <c r="Q8238" s="76"/>
      <c r="S8238" s="76"/>
      <c r="T8238" s="76"/>
      <c r="U8238" s="76"/>
      <c r="V8238" s="76"/>
      <c r="X8238" s="91"/>
      <c r="Y8238" s="91"/>
    </row>
    <row r="8239" spans="17:25" x14ac:dyDescent="0.2">
      <c r="Q8239" s="76"/>
      <c r="S8239" s="76"/>
      <c r="T8239" s="76"/>
      <c r="U8239" s="76"/>
      <c r="V8239" s="76"/>
      <c r="X8239" s="91"/>
      <c r="Y8239" s="91"/>
    </row>
    <row r="8240" spans="17:25" x14ac:dyDescent="0.2">
      <c r="Q8240" s="76"/>
      <c r="S8240" s="76"/>
      <c r="T8240" s="76"/>
      <c r="U8240" s="76"/>
      <c r="V8240" s="76"/>
      <c r="X8240" s="91"/>
      <c r="Y8240" s="91"/>
    </row>
    <row r="8241" spans="17:25" x14ac:dyDescent="0.2">
      <c r="Q8241" s="76"/>
      <c r="S8241" s="76"/>
      <c r="T8241" s="76"/>
      <c r="U8241" s="76"/>
      <c r="V8241" s="76"/>
      <c r="X8241" s="91"/>
      <c r="Y8241" s="91"/>
    </row>
    <row r="8242" spans="17:25" x14ac:dyDescent="0.2">
      <c r="Q8242" s="76"/>
      <c r="S8242" s="76"/>
      <c r="T8242" s="76"/>
      <c r="U8242" s="76"/>
      <c r="V8242" s="76"/>
      <c r="X8242" s="91"/>
      <c r="Y8242" s="91"/>
    </row>
    <row r="8243" spans="17:25" x14ac:dyDescent="0.2">
      <c r="Q8243" s="76"/>
      <c r="S8243" s="76"/>
      <c r="T8243" s="76"/>
      <c r="U8243" s="76"/>
      <c r="V8243" s="76"/>
      <c r="X8243" s="91"/>
      <c r="Y8243" s="91"/>
    </row>
    <row r="8244" spans="17:25" x14ac:dyDescent="0.2">
      <c r="Q8244" s="76"/>
      <c r="S8244" s="76"/>
      <c r="T8244" s="76"/>
      <c r="U8244" s="76"/>
      <c r="V8244" s="76"/>
      <c r="X8244" s="91"/>
      <c r="Y8244" s="91"/>
    </row>
    <row r="8245" spans="17:25" x14ac:dyDescent="0.2">
      <c r="Q8245" s="76"/>
      <c r="S8245" s="76"/>
      <c r="T8245" s="76"/>
      <c r="U8245" s="76"/>
      <c r="V8245" s="76"/>
      <c r="X8245" s="91"/>
      <c r="Y8245" s="91"/>
    </row>
    <row r="8246" spans="17:25" x14ac:dyDescent="0.2">
      <c r="Q8246" s="76"/>
      <c r="S8246" s="76"/>
      <c r="T8246" s="76"/>
      <c r="U8246" s="76"/>
      <c r="V8246" s="76"/>
      <c r="X8246" s="91"/>
      <c r="Y8246" s="91"/>
    </row>
    <row r="8247" spans="17:25" x14ac:dyDescent="0.2">
      <c r="Q8247" s="76"/>
      <c r="S8247" s="76"/>
      <c r="T8247" s="76"/>
      <c r="U8247" s="76"/>
      <c r="V8247" s="76"/>
      <c r="X8247" s="91"/>
      <c r="Y8247" s="91"/>
    </row>
    <row r="8248" spans="17:25" x14ac:dyDescent="0.2">
      <c r="Q8248" s="76"/>
      <c r="S8248" s="76"/>
      <c r="T8248" s="76"/>
      <c r="U8248" s="76"/>
      <c r="V8248" s="76"/>
      <c r="X8248" s="91"/>
      <c r="Y8248" s="91"/>
    </row>
    <row r="8249" spans="17:25" x14ac:dyDescent="0.2">
      <c r="Q8249" s="76"/>
      <c r="S8249" s="76"/>
      <c r="T8249" s="76"/>
      <c r="U8249" s="76"/>
      <c r="V8249" s="76"/>
      <c r="X8249" s="91"/>
      <c r="Y8249" s="91"/>
    </row>
    <row r="8250" spans="17:25" x14ac:dyDescent="0.2">
      <c r="Q8250" s="76"/>
      <c r="S8250" s="76"/>
      <c r="T8250" s="76"/>
      <c r="U8250" s="76"/>
      <c r="V8250" s="76"/>
      <c r="X8250" s="91"/>
      <c r="Y8250" s="91"/>
    </row>
    <row r="8251" spans="17:25" x14ac:dyDescent="0.2">
      <c r="Q8251" s="76"/>
      <c r="S8251" s="76"/>
      <c r="T8251" s="76"/>
      <c r="U8251" s="76"/>
      <c r="V8251" s="76"/>
      <c r="X8251" s="91"/>
      <c r="Y8251" s="91"/>
    </row>
    <row r="8252" spans="17:25" x14ac:dyDescent="0.2">
      <c r="Q8252" s="76"/>
      <c r="S8252" s="76"/>
      <c r="T8252" s="76"/>
      <c r="U8252" s="76"/>
      <c r="V8252" s="76"/>
      <c r="X8252" s="91"/>
      <c r="Y8252" s="91"/>
    </row>
    <row r="8253" spans="17:25" x14ac:dyDescent="0.2">
      <c r="Q8253" s="76"/>
      <c r="S8253" s="76"/>
      <c r="T8253" s="76"/>
      <c r="U8253" s="76"/>
      <c r="V8253" s="76"/>
      <c r="X8253" s="91"/>
      <c r="Y8253" s="91"/>
    </row>
    <row r="8254" spans="17:25" x14ac:dyDescent="0.2">
      <c r="Q8254" s="76"/>
      <c r="S8254" s="76"/>
      <c r="T8254" s="76"/>
      <c r="U8254" s="76"/>
      <c r="V8254" s="76"/>
      <c r="X8254" s="91"/>
      <c r="Y8254" s="91"/>
    </row>
    <row r="8255" spans="17:25" x14ac:dyDescent="0.2">
      <c r="Q8255" s="76"/>
      <c r="S8255" s="76"/>
      <c r="T8255" s="76"/>
      <c r="U8255" s="76"/>
      <c r="V8255" s="76"/>
      <c r="X8255" s="91"/>
      <c r="Y8255" s="91"/>
    </row>
    <row r="8256" spans="17:25" x14ac:dyDescent="0.2">
      <c r="Q8256" s="76"/>
      <c r="S8256" s="76"/>
      <c r="T8256" s="76"/>
      <c r="U8256" s="76"/>
      <c r="V8256" s="76"/>
      <c r="X8256" s="91"/>
      <c r="Y8256" s="91"/>
    </row>
    <row r="8257" spans="17:25" x14ac:dyDescent="0.2">
      <c r="Q8257" s="76"/>
      <c r="S8257" s="76"/>
      <c r="T8257" s="76"/>
      <c r="U8257" s="76"/>
      <c r="V8257" s="76"/>
      <c r="X8257" s="91"/>
      <c r="Y8257" s="91"/>
    </row>
    <row r="8258" spans="17:25" x14ac:dyDescent="0.2">
      <c r="Q8258" s="76"/>
      <c r="S8258" s="76"/>
      <c r="T8258" s="76"/>
      <c r="U8258" s="76"/>
      <c r="V8258" s="76"/>
      <c r="X8258" s="91"/>
      <c r="Y8258" s="91"/>
    </row>
    <row r="8259" spans="17:25" x14ac:dyDescent="0.2">
      <c r="Q8259" s="76"/>
      <c r="S8259" s="76"/>
      <c r="T8259" s="76"/>
      <c r="U8259" s="76"/>
      <c r="V8259" s="76"/>
      <c r="X8259" s="91"/>
      <c r="Y8259" s="91"/>
    </row>
    <row r="8260" spans="17:25" x14ac:dyDescent="0.2">
      <c r="Q8260" s="76"/>
      <c r="S8260" s="76"/>
      <c r="T8260" s="76"/>
      <c r="U8260" s="76"/>
      <c r="V8260" s="76"/>
      <c r="X8260" s="91"/>
      <c r="Y8260" s="91"/>
    </row>
    <row r="8261" spans="17:25" x14ac:dyDescent="0.2">
      <c r="Q8261" s="76"/>
      <c r="S8261" s="76"/>
      <c r="T8261" s="76"/>
      <c r="U8261" s="76"/>
      <c r="V8261" s="76"/>
      <c r="X8261" s="91"/>
      <c r="Y8261" s="91"/>
    </row>
    <row r="8262" spans="17:25" x14ac:dyDescent="0.2">
      <c r="Q8262" s="76"/>
      <c r="S8262" s="76"/>
      <c r="T8262" s="76"/>
      <c r="U8262" s="76"/>
      <c r="V8262" s="76"/>
      <c r="X8262" s="91"/>
      <c r="Y8262" s="91"/>
    </row>
    <row r="8263" spans="17:25" x14ac:dyDescent="0.2">
      <c r="Q8263" s="76"/>
      <c r="S8263" s="76"/>
      <c r="T8263" s="76"/>
      <c r="U8263" s="76"/>
      <c r="V8263" s="76"/>
      <c r="X8263" s="91"/>
      <c r="Y8263" s="91"/>
    </row>
    <row r="8264" spans="17:25" x14ac:dyDescent="0.2">
      <c r="Q8264" s="76"/>
      <c r="S8264" s="76"/>
      <c r="T8264" s="76"/>
      <c r="U8264" s="76"/>
      <c r="V8264" s="76"/>
      <c r="X8264" s="91"/>
      <c r="Y8264" s="91"/>
    </row>
    <row r="8265" spans="17:25" x14ac:dyDescent="0.2">
      <c r="Q8265" s="76"/>
      <c r="S8265" s="76"/>
      <c r="T8265" s="76"/>
      <c r="U8265" s="76"/>
      <c r="V8265" s="76"/>
      <c r="X8265" s="91"/>
      <c r="Y8265" s="91"/>
    </row>
    <row r="8266" spans="17:25" x14ac:dyDescent="0.2">
      <c r="Q8266" s="76"/>
      <c r="S8266" s="76"/>
      <c r="T8266" s="76"/>
      <c r="U8266" s="76"/>
      <c r="V8266" s="76"/>
      <c r="X8266" s="91"/>
      <c r="Y8266" s="91"/>
    </row>
    <row r="8267" spans="17:25" x14ac:dyDescent="0.2">
      <c r="Q8267" s="76"/>
      <c r="S8267" s="76"/>
      <c r="T8267" s="76"/>
      <c r="U8267" s="76"/>
      <c r="V8267" s="76"/>
      <c r="X8267" s="91"/>
      <c r="Y8267" s="91"/>
    </row>
    <row r="8268" spans="17:25" x14ac:dyDescent="0.2">
      <c r="Q8268" s="76"/>
      <c r="S8268" s="76"/>
      <c r="T8268" s="76"/>
      <c r="U8268" s="76"/>
      <c r="V8268" s="76"/>
      <c r="X8268" s="91"/>
      <c r="Y8268" s="91"/>
    </row>
    <row r="8269" spans="17:25" x14ac:dyDescent="0.2">
      <c r="Q8269" s="76"/>
      <c r="S8269" s="76"/>
      <c r="T8269" s="76"/>
      <c r="U8269" s="76"/>
      <c r="V8269" s="76"/>
      <c r="X8269" s="91"/>
      <c r="Y8269" s="91"/>
    </row>
    <row r="8270" spans="17:25" x14ac:dyDescent="0.2">
      <c r="Q8270" s="76"/>
      <c r="S8270" s="76"/>
      <c r="T8270" s="76"/>
      <c r="U8270" s="76"/>
      <c r="V8270" s="76"/>
      <c r="X8270" s="91"/>
      <c r="Y8270" s="91"/>
    </row>
    <row r="8271" spans="17:25" x14ac:dyDescent="0.2">
      <c r="Q8271" s="76"/>
      <c r="S8271" s="76"/>
      <c r="T8271" s="76"/>
      <c r="U8271" s="76"/>
      <c r="V8271" s="76"/>
      <c r="X8271" s="91"/>
      <c r="Y8271" s="91"/>
    </row>
    <row r="8272" spans="17:25" x14ac:dyDescent="0.2">
      <c r="Q8272" s="76"/>
      <c r="S8272" s="76"/>
      <c r="T8272" s="76"/>
      <c r="U8272" s="76"/>
      <c r="V8272" s="76"/>
      <c r="X8272" s="91"/>
      <c r="Y8272" s="91"/>
    </row>
    <row r="8273" spans="17:25" x14ac:dyDescent="0.2">
      <c r="Q8273" s="76"/>
      <c r="S8273" s="76"/>
      <c r="T8273" s="76"/>
      <c r="U8273" s="76"/>
      <c r="V8273" s="76"/>
      <c r="X8273" s="91"/>
      <c r="Y8273" s="91"/>
    </row>
    <row r="8274" spans="17:25" x14ac:dyDescent="0.2">
      <c r="Q8274" s="76"/>
      <c r="S8274" s="76"/>
      <c r="T8274" s="76"/>
      <c r="U8274" s="76"/>
      <c r="V8274" s="76"/>
      <c r="X8274" s="91"/>
      <c r="Y8274" s="91"/>
    </row>
    <row r="8275" spans="17:25" x14ac:dyDescent="0.2">
      <c r="Q8275" s="76"/>
      <c r="S8275" s="76"/>
      <c r="T8275" s="76"/>
      <c r="U8275" s="76"/>
      <c r="V8275" s="76"/>
      <c r="X8275" s="91"/>
      <c r="Y8275" s="91"/>
    </row>
    <row r="8276" spans="17:25" x14ac:dyDescent="0.2">
      <c r="Q8276" s="76"/>
      <c r="S8276" s="76"/>
      <c r="T8276" s="76"/>
      <c r="U8276" s="76"/>
      <c r="V8276" s="76"/>
      <c r="X8276" s="91"/>
      <c r="Y8276" s="91"/>
    </row>
    <row r="8277" spans="17:25" x14ac:dyDescent="0.2">
      <c r="Q8277" s="76"/>
      <c r="S8277" s="76"/>
      <c r="T8277" s="76"/>
      <c r="U8277" s="76"/>
      <c r="V8277" s="76"/>
      <c r="X8277" s="91"/>
      <c r="Y8277" s="91"/>
    </row>
    <row r="8278" spans="17:25" x14ac:dyDescent="0.2">
      <c r="Q8278" s="76"/>
      <c r="S8278" s="76"/>
      <c r="T8278" s="76"/>
      <c r="U8278" s="76"/>
      <c r="V8278" s="76"/>
      <c r="X8278" s="91"/>
      <c r="Y8278" s="91"/>
    </row>
    <row r="8279" spans="17:25" x14ac:dyDescent="0.2">
      <c r="Q8279" s="76"/>
      <c r="S8279" s="76"/>
      <c r="T8279" s="76"/>
      <c r="U8279" s="76"/>
      <c r="V8279" s="76"/>
      <c r="X8279" s="91"/>
      <c r="Y8279" s="91"/>
    </row>
    <row r="8280" spans="17:25" x14ac:dyDescent="0.2">
      <c r="Q8280" s="76"/>
      <c r="S8280" s="76"/>
      <c r="T8280" s="76"/>
      <c r="U8280" s="76"/>
      <c r="V8280" s="76"/>
      <c r="X8280" s="91"/>
      <c r="Y8280" s="91"/>
    </row>
    <row r="8281" spans="17:25" x14ac:dyDescent="0.2">
      <c r="Q8281" s="76"/>
      <c r="S8281" s="76"/>
      <c r="T8281" s="76"/>
      <c r="U8281" s="76"/>
      <c r="V8281" s="76"/>
      <c r="X8281" s="91"/>
      <c r="Y8281" s="91"/>
    </row>
    <row r="8282" spans="17:25" x14ac:dyDescent="0.2">
      <c r="Q8282" s="76"/>
      <c r="S8282" s="76"/>
      <c r="T8282" s="76"/>
      <c r="U8282" s="76"/>
      <c r="V8282" s="76"/>
      <c r="X8282" s="91"/>
      <c r="Y8282" s="91"/>
    </row>
    <row r="8283" spans="17:25" x14ac:dyDescent="0.2">
      <c r="Q8283" s="76"/>
      <c r="S8283" s="76"/>
      <c r="T8283" s="76"/>
      <c r="U8283" s="76"/>
      <c r="V8283" s="76"/>
      <c r="X8283" s="91"/>
      <c r="Y8283" s="91"/>
    </row>
    <row r="8284" spans="17:25" x14ac:dyDescent="0.2">
      <c r="Q8284" s="76"/>
      <c r="S8284" s="76"/>
      <c r="T8284" s="76"/>
      <c r="U8284" s="76"/>
      <c r="V8284" s="76"/>
      <c r="X8284" s="91"/>
      <c r="Y8284" s="91"/>
    </row>
    <row r="8285" spans="17:25" x14ac:dyDescent="0.2">
      <c r="Q8285" s="76"/>
      <c r="S8285" s="76"/>
      <c r="T8285" s="76"/>
      <c r="U8285" s="76"/>
      <c r="V8285" s="76"/>
      <c r="X8285" s="91"/>
      <c r="Y8285" s="91"/>
    </row>
    <row r="8286" spans="17:25" x14ac:dyDescent="0.2">
      <c r="Q8286" s="76"/>
      <c r="S8286" s="76"/>
      <c r="T8286" s="76"/>
      <c r="U8286" s="76"/>
      <c r="V8286" s="76"/>
      <c r="X8286" s="91"/>
      <c r="Y8286" s="91"/>
    </row>
    <row r="8287" spans="17:25" x14ac:dyDescent="0.2">
      <c r="Q8287" s="76"/>
      <c r="S8287" s="76"/>
      <c r="T8287" s="76"/>
      <c r="U8287" s="76"/>
      <c r="V8287" s="76"/>
      <c r="X8287" s="91"/>
      <c r="Y8287" s="91"/>
    </row>
    <row r="8288" spans="17:25" x14ac:dyDescent="0.2">
      <c r="Q8288" s="76"/>
      <c r="S8288" s="76"/>
      <c r="T8288" s="76"/>
      <c r="U8288" s="76"/>
      <c r="V8288" s="76"/>
      <c r="X8288" s="91"/>
      <c r="Y8288" s="91"/>
    </row>
    <row r="8289" spans="17:25" x14ac:dyDescent="0.2">
      <c r="Q8289" s="76"/>
      <c r="S8289" s="76"/>
      <c r="T8289" s="76"/>
      <c r="U8289" s="76"/>
      <c r="V8289" s="76"/>
      <c r="X8289" s="91"/>
      <c r="Y8289" s="91"/>
    </row>
    <row r="8290" spans="17:25" x14ac:dyDescent="0.2">
      <c r="Q8290" s="76"/>
      <c r="S8290" s="76"/>
      <c r="T8290" s="76"/>
      <c r="U8290" s="76"/>
      <c r="V8290" s="76"/>
      <c r="X8290" s="91"/>
      <c r="Y8290" s="91"/>
    </row>
    <row r="8291" spans="17:25" x14ac:dyDescent="0.2">
      <c r="Q8291" s="76"/>
      <c r="S8291" s="76"/>
      <c r="T8291" s="76"/>
      <c r="U8291" s="76"/>
      <c r="V8291" s="76"/>
      <c r="X8291" s="91"/>
      <c r="Y8291" s="91"/>
    </row>
    <row r="8292" spans="17:25" x14ac:dyDescent="0.2">
      <c r="Q8292" s="76"/>
      <c r="S8292" s="76"/>
      <c r="T8292" s="76"/>
      <c r="U8292" s="76"/>
      <c r="V8292" s="76"/>
      <c r="X8292" s="91"/>
      <c r="Y8292" s="91"/>
    </row>
    <row r="8293" spans="17:25" x14ac:dyDescent="0.2">
      <c r="Q8293" s="76"/>
      <c r="S8293" s="76"/>
      <c r="T8293" s="76"/>
      <c r="U8293" s="76"/>
      <c r="V8293" s="76"/>
      <c r="X8293" s="91"/>
      <c r="Y8293" s="91"/>
    </row>
    <row r="8294" spans="17:25" x14ac:dyDescent="0.2">
      <c r="Q8294" s="76"/>
      <c r="S8294" s="76"/>
      <c r="T8294" s="76"/>
      <c r="U8294" s="76"/>
      <c r="V8294" s="76"/>
      <c r="X8294" s="91"/>
      <c r="Y8294" s="91"/>
    </row>
    <row r="8295" spans="17:25" x14ac:dyDescent="0.2">
      <c r="Q8295" s="76"/>
      <c r="S8295" s="76"/>
      <c r="T8295" s="76"/>
      <c r="U8295" s="76"/>
      <c r="V8295" s="76"/>
      <c r="X8295" s="91"/>
      <c r="Y8295" s="91"/>
    </row>
    <row r="8296" spans="17:25" x14ac:dyDescent="0.2">
      <c r="Q8296" s="76"/>
      <c r="S8296" s="76"/>
      <c r="T8296" s="76"/>
      <c r="U8296" s="76"/>
      <c r="V8296" s="76"/>
      <c r="X8296" s="91"/>
      <c r="Y8296" s="91"/>
    </row>
    <row r="8297" spans="17:25" x14ac:dyDescent="0.2">
      <c r="Q8297" s="76"/>
      <c r="S8297" s="76"/>
      <c r="T8297" s="76"/>
      <c r="U8297" s="76"/>
      <c r="V8297" s="76"/>
      <c r="X8297" s="91"/>
      <c r="Y8297" s="91"/>
    </row>
    <row r="8298" spans="17:25" x14ac:dyDescent="0.2">
      <c r="Q8298" s="76"/>
      <c r="S8298" s="76"/>
      <c r="T8298" s="76"/>
      <c r="U8298" s="76"/>
      <c r="V8298" s="76"/>
      <c r="X8298" s="91"/>
      <c r="Y8298" s="91"/>
    </row>
    <row r="8299" spans="17:25" x14ac:dyDescent="0.2">
      <c r="Q8299" s="76"/>
      <c r="S8299" s="76"/>
      <c r="T8299" s="76"/>
      <c r="U8299" s="76"/>
      <c r="V8299" s="76"/>
      <c r="X8299" s="91"/>
      <c r="Y8299" s="91"/>
    </row>
    <row r="8300" spans="17:25" x14ac:dyDescent="0.2">
      <c r="Q8300" s="76"/>
      <c r="S8300" s="76"/>
      <c r="T8300" s="76"/>
      <c r="U8300" s="76"/>
      <c r="V8300" s="76"/>
      <c r="X8300" s="91"/>
      <c r="Y8300" s="91"/>
    </row>
    <row r="8301" spans="17:25" x14ac:dyDescent="0.2">
      <c r="Q8301" s="76"/>
      <c r="S8301" s="76"/>
      <c r="T8301" s="76"/>
      <c r="U8301" s="76"/>
      <c r="V8301" s="76"/>
      <c r="X8301" s="91"/>
      <c r="Y8301" s="91"/>
    </row>
    <row r="8302" spans="17:25" x14ac:dyDescent="0.2">
      <c r="Q8302" s="76"/>
      <c r="S8302" s="76"/>
      <c r="T8302" s="76"/>
      <c r="U8302" s="76"/>
      <c r="V8302" s="76"/>
      <c r="X8302" s="91"/>
      <c r="Y8302" s="91"/>
    </row>
    <row r="8303" spans="17:25" x14ac:dyDescent="0.2">
      <c r="Q8303" s="76"/>
      <c r="S8303" s="76"/>
      <c r="T8303" s="76"/>
      <c r="U8303" s="76"/>
      <c r="V8303" s="76"/>
      <c r="X8303" s="91"/>
      <c r="Y8303" s="91"/>
    </row>
    <row r="8304" spans="17:25" x14ac:dyDescent="0.2">
      <c r="Q8304" s="76"/>
      <c r="S8304" s="76"/>
      <c r="T8304" s="76"/>
      <c r="U8304" s="76"/>
      <c r="V8304" s="76"/>
      <c r="X8304" s="91"/>
      <c r="Y8304" s="91"/>
    </row>
    <row r="8305" spans="17:25" x14ac:dyDescent="0.2">
      <c r="Q8305" s="76"/>
      <c r="S8305" s="76"/>
      <c r="T8305" s="76"/>
      <c r="U8305" s="76"/>
      <c r="V8305" s="76"/>
      <c r="X8305" s="91"/>
      <c r="Y8305" s="91"/>
    </row>
    <row r="8306" spans="17:25" x14ac:dyDescent="0.2">
      <c r="Q8306" s="76"/>
      <c r="S8306" s="76"/>
      <c r="T8306" s="76"/>
      <c r="U8306" s="76"/>
      <c r="V8306" s="76"/>
      <c r="X8306" s="91"/>
      <c r="Y8306" s="91"/>
    </row>
    <row r="8307" spans="17:25" x14ac:dyDescent="0.2">
      <c r="Q8307" s="76"/>
      <c r="S8307" s="76"/>
      <c r="T8307" s="76"/>
      <c r="U8307" s="76"/>
      <c r="V8307" s="76"/>
      <c r="X8307" s="91"/>
      <c r="Y8307" s="91"/>
    </row>
    <row r="8308" spans="17:25" x14ac:dyDescent="0.2">
      <c r="Q8308" s="76"/>
      <c r="S8308" s="76"/>
      <c r="T8308" s="76"/>
      <c r="U8308" s="76"/>
      <c r="V8308" s="76"/>
      <c r="X8308" s="91"/>
      <c r="Y8308" s="91"/>
    </row>
    <row r="8309" spans="17:25" x14ac:dyDescent="0.2">
      <c r="Q8309" s="76"/>
      <c r="S8309" s="76"/>
      <c r="T8309" s="76"/>
      <c r="U8309" s="76"/>
      <c r="V8309" s="76"/>
      <c r="X8309" s="91"/>
      <c r="Y8309" s="91"/>
    </row>
    <row r="8310" spans="17:25" x14ac:dyDescent="0.2">
      <c r="Q8310" s="76"/>
      <c r="S8310" s="76"/>
      <c r="T8310" s="76"/>
      <c r="U8310" s="76"/>
      <c r="V8310" s="76"/>
      <c r="X8310" s="91"/>
      <c r="Y8310" s="91"/>
    </row>
    <row r="8311" spans="17:25" x14ac:dyDescent="0.2">
      <c r="Q8311" s="76"/>
      <c r="S8311" s="76"/>
      <c r="T8311" s="76"/>
      <c r="U8311" s="76"/>
      <c r="V8311" s="76"/>
      <c r="X8311" s="91"/>
      <c r="Y8311" s="91"/>
    </row>
    <row r="8312" spans="17:25" x14ac:dyDescent="0.2">
      <c r="Q8312" s="76"/>
      <c r="S8312" s="76"/>
      <c r="T8312" s="76"/>
      <c r="U8312" s="76"/>
      <c r="V8312" s="76"/>
      <c r="X8312" s="91"/>
      <c r="Y8312" s="91"/>
    </row>
    <row r="8313" spans="17:25" x14ac:dyDescent="0.2">
      <c r="Q8313" s="76"/>
      <c r="S8313" s="76"/>
      <c r="T8313" s="76"/>
      <c r="U8313" s="76"/>
      <c r="V8313" s="76"/>
      <c r="X8313" s="91"/>
      <c r="Y8313" s="91"/>
    </row>
    <row r="8314" spans="17:25" x14ac:dyDescent="0.2">
      <c r="Q8314" s="76"/>
      <c r="S8314" s="76"/>
      <c r="T8314" s="76"/>
      <c r="U8314" s="76"/>
      <c r="V8314" s="76"/>
      <c r="X8314" s="91"/>
      <c r="Y8314" s="91"/>
    </row>
    <row r="8315" spans="17:25" x14ac:dyDescent="0.2">
      <c r="Q8315" s="76"/>
      <c r="S8315" s="76"/>
      <c r="T8315" s="76"/>
      <c r="U8315" s="76"/>
      <c r="V8315" s="76"/>
      <c r="X8315" s="91"/>
      <c r="Y8315" s="91"/>
    </row>
    <row r="8316" spans="17:25" x14ac:dyDescent="0.2">
      <c r="Q8316" s="76"/>
      <c r="S8316" s="76"/>
      <c r="T8316" s="76"/>
      <c r="U8316" s="76"/>
      <c r="V8316" s="76"/>
      <c r="X8316" s="91"/>
      <c r="Y8316" s="91"/>
    </row>
    <row r="8317" spans="17:25" x14ac:dyDescent="0.2">
      <c r="Q8317" s="76"/>
      <c r="S8317" s="76"/>
      <c r="T8317" s="76"/>
      <c r="U8317" s="76"/>
      <c r="V8317" s="76"/>
      <c r="X8317" s="91"/>
      <c r="Y8317" s="91"/>
    </row>
    <row r="8318" spans="17:25" x14ac:dyDescent="0.2">
      <c r="Q8318" s="76"/>
      <c r="S8318" s="76"/>
      <c r="T8318" s="76"/>
      <c r="U8318" s="76"/>
      <c r="V8318" s="76"/>
      <c r="X8318" s="91"/>
      <c r="Y8318" s="91"/>
    </row>
    <row r="8319" spans="17:25" x14ac:dyDescent="0.2">
      <c r="Q8319" s="76"/>
      <c r="S8319" s="76"/>
      <c r="T8319" s="76"/>
      <c r="U8319" s="76"/>
      <c r="V8319" s="76"/>
      <c r="X8319" s="91"/>
      <c r="Y8319" s="91"/>
    </row>
    <row r="8320" spans="17:25" x14ac:dyDescent="0.2">
      <c r="Q8320" s="76"/>
      <c r="S8320" s="76"/>
      <c r="T8320" s="76"/>
      <c r="U8320" s="76"/>
      <c r="V8320" s="76"/>
      <c r="X8320" s="91"/>
      <c r="Y8320" s="91"/>
    </row>
    <row r="8321" spans="17:25" x14ac:dyDescent="0.2">
      <c r="Q8321" s="76"/>
      <c r="S8321" s="76"/>
      <c r="T8321" s="76"/>
      <c r="U8321" s="76"/>
      <c r="V8321" s="76"/>
      <c r="X8321" s="91"/>
      <c r="Y8321" s="91"/>
    </row>
    <row r="8322" spans="17:25" x14ac:dyDescent="0.2">
      <c r="Q8322" s="76"/>
      <c r="S8322" s="76"/>
      <c r="T8322" s="76"/>
      <c r="U8322" s="76"/>
      <c r="V8322" s="76"/>
      <c r="X8322" s="91"/>
      <c r="Y8322" s="91"/>
    </row>
    <row r="8323" spans="17:25" x14ac:dyDescent="0.2">
      <c r="Q8323" s="76"/>
      <c r="S8323" s="76"/>
      <c r="T8323" s="76"/>
      <c r="U8323" s="76"/>
      <c r="V8323" s="76"/>
      <c r="X8323" s="91"/>
      <c r="Y8323" s="91"/>
    </row>
    <row r="8324" spans="17:25" x14ac:dyDescent="0.2">
      <c r="Q8324" s="76"/>
      <c r="S8324" s="76"/>
      <c r="T8324" s="76"/>
      <c r="U8324" s="76"/>
      <c r="V8324" s="76"/>
      <c r="X8324" s="91"/>
      <c r="Y8324" s="91"/>
    </row>
    <row r="8325" spans="17:25" x14ac:dyDescent="0.2">
      <c r="Q8325" s="76"/>
      <c r="S8325" s="76"/>
      <c r="T8325" s="76"/>
      <c r="U8325" s="76"/>
      <c r="V8325" s="76"/>
      <c r="X8325" s="91"/>
      <c r="Y8325" s="91"/>
    </row>
    <row r="8326" spans="17:25" x14ac:dyDescent="0.2">
      <c r="Q8326" s="76"/>
      <c r="S8326" s="76"/>
      <c r="T8326" s="76"/>
      <c r="U8326" s="76"/>
      <c r="V8326" s="76"/>
      <c r="X8326" s="91"/>
      <c r="Y8326" s="91"/>
    </row>
    <row r="8327" spans="17:25" x14ac:dyDescent="0.2">
      <c r="Q8327" s="76"/>
      <c r="S8327" s="76"/>
      <c r="T8327" s="76"/>
      <c r="U8327" s="76"/>
      <c r="V8327" s="76"/>
      <c r="X8327" s="91"/>
      <c r="Y8327" s="91"/>
    </row>
    <row r="8328" spans="17:25" x14ac:dyDescent="0.2">
      <c r="Q8328" s="76"/>
      <c r="S8328" s="76"/>
      <c r="T8328" s="76"/>
      <c r="U8328" s="76"/>
      <c r="V8328" s="76"/>
      <c r="X8328" s="91"/>
      <c r="Y8328" s="91"/>
    </row>
    <row r="8329" spans="17:25" x14ac:dyDescent="0.2">
      <c r="Q8329" s="76"/>
      <c r="S8329" s="76"/>
      <c r="T8329" s="76"/>
      <c r="U8329" s="76"/>
      <c r="V8329" s="76"/>
      <c r="X8329" s="91"/>
      <c r="Y8329" s="91"/>
    </row>
    <row r="8330" spans="17:25" x14ac:dyDescent="0.2">
      <c r="Q8330" s="76"/>
      <c r="S8330" s="76"/>
      <c r="T8330" s="76"/>
      <c r="U8330" s="76"/>
      <c r="V8330" s="76"/>
      <c r="X8330" s="91"/>
      <c r="Y8330" s="91"/>
    </row>
    <row r="8331" spans="17:25" x14ac:dyDescent="0.2">
      <c r="Q8331" s="76"/>
      <c r="S8331" s="76"/>
      <c r="T8331" s="76"/>
      <c r="U8331" s="76"/>
      <c r="V8331" s="76"/>
      <c r="X8331" s="91"/>
      <c r="Y8331" s="91"/>
    </row>
    <row r="8332" spans="17:25" x14ac:dyDescent="0.2">
      <c r="Q8332" s="76"/>
      <c r="S8332" s="76"/>
      <c r="T8332" s="76"/>
      <c r="U8332" s="76"/>
      <c r="V8332" s="76"/>
      <c r="X8332" s="91"/>
      <c r="Y8332" s="91"/>
    </row>
    <row r="8333" spans="17:25" x14ac:dyDescent="0.2">
      <c r="Q8333" s="76"/>
      <c r="S8333" s="76"/>
      <c r="T8333" s="76"/>
      <c r="U8333" s="76"/>
      <c r="V8333" s="76"/>
      <c r="X8333" s="91"/>
      <c r="Y8333" s="91"/>
    </row>
    <row r="8334" spans="17:25" x14ac:dyDescent="0.2">
      <c r="Q8334" s="76"/>
      <c r="S8334" s="76"/>
      <c r="T8334" s="76"/>
      <c r="U8334" s="76"/>
      <c r="V8334" s="76"/>
      <c r="X8334" s="91"/>
      <c r="Y8334" s="91"/>
    </row>
    <row r="8335" spans="17:25" x14ac:dyDescent="0.2">
      <c r="Q8335" s="76"/>
      <c r="S8335" s="76"/>
      <c r="T8335" s="76"/>
      <c r="U8335" s="76"/>
      <c r="V8335" s="76"/>
      <c r="X8335" s="91"/>
      <c r="Y8335" s="91"/>
    </row>
    <row r="8336" spans="17:25" x14ac:dyDescent="0.2">
      <c r="Q8336" s="76"/>
      <c r="S8336" s="76"/>
      <c r="T8336" s="76"/>
      <c r="U8336" s="76"/>
      <c r="V8336" s="76"/>
      <c r="X8336" s="91"/>
      <c r="Y8336" s="91"/>
    </row>
    <row r="8337" spans="17:25" x14ac:dyDescent="0.2">
      <c r="Q8337" s="76"/>
      <c r="S8337" s="76"/>
      <c r="T8337" s="76"/>
      <c r="U8337" s="76"/>
      <c r="V8337" s="76"/>
      <c r="X8337" s="91"/>
      <c r="Y8337" s="91"/>
    </row>
    <row r="8338" spans="17:25" x14ac:dyDescent="0.2">
      <c r="Q8338" s="76"/>
      <c r="S8338" s="76"/>
      <c r="T8338" s="76"/>
      <c r="U8338" s="76"/>
      <c r="V8338" s="76"/>
      <c r="X8338" s="91"/>
      <c r="Y8338" s="91"/>
    </row>
    <row r="8339" spans="17:25" x14ac:dyDescent="0.2">
      <c r="Q8339" s="76"/>
      <c r="S8339" s="76"/>
      <c r="T8339" s="76"/>
      <c r="U8339" s="76"/>
      <c r="V8339" s="76"/>
      <c r="X8339" s="91"/>
      <c r="Y8339" s="91"/>
    </row>
    <row r="8340" spans="17:25" x14ac:dyDescent="0.2">
      <c r="Q8340" s="76"/>
      <c r="S8340" s="76"/>
      <c r="T8340" s="76"/>
      <c r="U8340" s="76"/>
      <c r="V8340" s="76"/>
      <c r="X8340" s="91"/>
      <c r="Y8340" s="91"/>
    </row>
    <row r="8341" spans="17:25" x14ac:dyDescent="0.2">
      <c r="Q8341" s="76"/>
      <c r="S8341" s="76"/>
      <c r="T8341" s="76"/>
      <c r="U8341" s="76"/>
      <c r="V8341" s="76"/>
      <c r="X8341" s="91"/>
      <c r="Y8341" s="91"/>
    </row>
    <row r="8342" spans="17:25" x14ac:dyDescent="0.2">
      <c r="Q8342" s="76"/>
      <c r="S8342" s="76"/>
      <c r="T8342" s="76"/>
      <c r="U8342" s="76"/>
      <c r="V8342" s="76"/>
      <c r="X8342" s="91"/>
      <c r="Y8342" s="91"/>
    </row>
    <row r="8343" spans="17:25" x14ac:dyDescent="0.2">
      <c r="Q8343" s="76"/>
      <c r="S8343" s="76"/>
      <c r="T8343" s="76"/>
      <c r="U8343" s="76"/>
      <c r="V8343" s="76"/>
      <c r="X8343" s="91"/>
      <c r="Y8343" s="91"/>
    </row>
    <row r="8344" spans="17:25" x14ac:dyDescent="0.2">
      <c r="Q8344" s="76"/>
      <c r="S8344" s="76"/>
      <c r="T8344" s="76"/>
      <c r="U8344" s="76"/>
      <c r="V8344" s="76"/>
      <c r="X8344" s="91"/>
      <c r="Y8344" s="91"/>
    </row>
    <row r="8345" spans="17:25" x14ac:dyDescent="0.2">
      <c r="Q8345" s="76"/>
      <c r="S8345" s="76"/>
      <c r="T8345" s="76"/>
      <c r="U8345" s="76"/>
      <c r="V8345" s="76"/>
      <c r="X8345" s="91"/>
      <c r="Y8345" s="91"/>
    </row>
    <row r="8346" spans="17:25" x14ac:dyDescent="0.2">
      <c r="Q8346" s="76"/>
      <c r="S8346" s="76"/>
      <c r="T8346" s="76"/>
      <c r="U8346" s="76"/>
      <c r="V8346" s="76"/>
      <c r="X8346" s="91"/>
      <c r="Y8346" s="91"/>
    </row>
    <row r="8347" spans="17:25" x14ac:dyDescent="0.2">
      <c r="Q8347" s="76"/>
      <c r="S8347" s="76"/>
      <c r="T8347" s="76"/>
      <c r="U8347" s="76"/>
      <c r="V8347" s="76"/>
      <c r="X8347" s="91"/>
      <c r="Y8347" s="91"/>
    </row>
    <row r="8348" spans="17:25" x14ac:dyDescent="0.2">
      <c r="Q8348" s="76"/>
      <c r="S8348" s="76"/>
      <c r="T8348" s="76"/>
      <c r="U8348" s="76"/>
      <c r="V8348" s="76"/>
      <c r="X8348" s="91"/>
      <c r="Y8348" s="91"/>
    </row>
    <row r="8349" spans="17:25" x14ac:dyDescent="0.2">
      <c r="Q8349" s="76"/>
      <c r="S8349" s="76"/>
      <c r="T8349" s="76"/>
      <c r="U8349" s="76"/>
      <c r="V8349" s="76"/>
      <c r="X8349" s="91"/>
      <c r="Y8349" s="91"/>
    </row>
    <row r="8350" spans="17:25" x14ac:dyDescent="0.2">
      <c r="Q8350" s="76"/>
      <c r="S8350" s="76"/>
      <c r="T8350" s="76"/>
      <c r="U8350" s="76"/>
      <c r="V8350" s="76"/>
      <c r="X8350" s="91"/>
      <c r="Y8350" s="91"/>
    </row>
    <row r="8351" spans="17:25" x14ac:dyDescent="0.2">
      <c r="Q8351" s="76"/>
      <c r="S8351" s="76"/>
      <c r="T8351" s="76"/>
      <c r="U8351" s="76"/>
      <c r="V8351" s="76"/>
      <c r="X8351" s="91"/>
      <c r="Y8351" s="91"/>
    </row>
    <row r="8352" spans="17:25" x14ac:dyDescent="0.2">
      <c r="Q8352" s="76"/>
      <c r="S8352" s="76"/>
      <c r="T8352" s="76"/>
      <c r="U8352" s="76"/>
      <c r="V8352" s="76"/>
      <c r="X8352" s="91"/>
      <c r="Y8352" s="91"/>
    </row>
    <row r="8353" spans="17:25" x14ac:dyDescent="0.2">
      <c r="Q8353" s="76"/>
      <c r="S8353" s="76"/>
      <c r="T8353" s="76"/>
      <c r="U8353" s="76"/>
      <c r="V8353" s="76"/>
      <c r="X8353" s="91"/>
      <c r="Y8353" s="91"/>
    </row>
    <row r="8354" spans="17:25" x14ac:dyDescent="0.2">
      <c r="Q8354" s="76"/>
      <c r="S8354" s="76"/>
      <c r="T8354" s="76"/>
      <c r="U8354" s="76"/>
      <c r="V8354" s="76"/>
      <c r="X8354" s="91"/>
      <c r="Y8354" s="91"/>
    </row>
    <row r="8355" spans="17:25" x14ac:dyDescent="0.2">
      <c r="Q8355" s="76"/>
      <c r="S8355" s="76"/>
      <c r="T8355" s="76"/>
      <c r="U8355" s="76"/>
      <c r="V8355" s="76"/>
      <c r="X8355" s="91"/>
      <c r="Y8355" s="91"/>
    </row>
    <row r="8356" spans="17:25" x14ac:dyDescent="0.2">
      <c r="Q8356" s="76"/>
      <c r="S8356" s="76"/>
      <c r="T8356" s="76"/>
      <c r="U8356" s="76"/>
      <c r="V8356" s="76"/>
      <c r="X8356" s="91"/>
      <c r="Y8356" s="91"/>
    </row>
    <row r="8357" spans="17:25" x14ac:dyDescent="0.2">
      <c r="Q8357" s="76"/>
      <c r="S8357" s="76"/>
      <c r="T8357" s="76"/>
      <c r="U8357" s="76"/>
      <c r="V8357" s="76"/>
      <c r="X8357" s="91"/>
      <c r="Y8357" s="91"/>
    </row>
    <row r="8358" spans="17:25" x14ac:dyDescent="0.2">
      <c r="Q8358" s="76"/>
      <c r="S8358" s="76"/>
      <c r="T8358" s="76"/>
      <c r="U8358" s="76"/>
      <c r="V8358" s="76"/>
      <c r="X8358" s="91"/>
      <c r="Y8358" s="91"/>
    </row>
    <row r="8359" spans="17:25" x14ac:dyDescent="0.2">
      <c r="Q8359" s="76"/>
      <c r="S8359" s="76"/>
      <c r="T8359" s="76"/>
      <c r="U8359" s="76"/>
      <c r="V8359" s="76"/>
      <c r="X8359" s="91"/>
      <c r="Y8359" s="91"/>
    </row>
    <row r="8360" spans="17:25" x14ac:dyDescent="0.2">
      <c r="Q8360" s="76"/>
      <c r="S8360" s="76"/>
      <c r="T8360" s="76"/>
      <c r="U8360" s="76"/>
      <c r="V8360" s="76"/>
      <c r="X8360" s="91"/>
      <c r="Y8360" s="91"/>
    </row>
    <row r="8361" spans="17:25" x14ac:dyDescent="0.2">
      <c r="Q8361" s="76"/>
      <c r="S8361" s="76"/>
      <c r="T8361" s="76"/>
      <c r="U8361" s="76"/>
      <c r="V8361" s="76"/>
      <c r="X8361" s="91"/>
      <c r="Y8361" s="91"/>
    </row>
    <row r="8362" spans="17:25" x14ac:dyDescent="0.2">
      <c r="Q8362" s="76"/>
      <c r="S8362" s="76"/>
      <c r="T8362" s="76"/>
      <c r="U8362" s="76"/>
      <c r="V8362" s="76"/>
      <c r="X8362" s="91"/>
      <c r="Y8362" s="91"/>
    </row>
    <row r="8363" spans="17:25" x14ac:dyDescent="0.2">
      <c r="Q8363" s="76"/>
      <c r="S8363" s="76"/>
      <c r="T8363" s="76"/>
      <c r="U8363" s="76"/>
      <c r="V8363" s="76"/>
      <c r="X8363" s="91"/>
      <c r="Y8363" s="91"/>
    </row>
    <row r="8364" spans="17:25" x14ac:dyDescent="0.2">
      <c r="Q8364" s="76"/>
      <c r="S8364" s="76"/>
      <c r="T8364" s="76"/>
      <c r="U8364" s="76"/>
      <c r="V8364" s="76"/>
      <c r="X8364" s="91"/>
      <c r="Y8364" s="91"/>
    </row>
    <row r="8365" spans="17:25" x14ac:dyDescent="0.2">
      <c r="Q8365" s="76"/>
      <c r="S8365" s="76"/>
      <c r="T8365" s="76"/>
      <c r="U8365" s="76"/>
      <c r="V8365" s="76"/>
      <c r="X8365" s="91"/>
      <c r="Y8365" s="91"/>
    </row>
    <row r="8366" spans="17:25" x14ac:dyDescent="0.2">
      <c r="Q8366" s="76"/>
      <c r="S8366" s="76"/>
      <c r="T8366" s="76"/>
      <c r="U8366" s="76"/>
      <c r="V8366" s="76"/>
      <c r="X8366" s="91"/>
      <c r="Y8366" s="91"/>
    </row>
    <row r="8367" spans="17:25" x14ac:dyDescent="0.2">
      <c r="Q8367" s="76"/>
      <c r="S8367" s="76"/>
      <c r="T8367" s="76"/>
      <c r="U8367" s="76"/>
      <c r="V8367" s="76"/>
      <c r="X8367" s="91"/>
      <c r="Y8367" s="91"/>
    </row>
    <row r="8368" spans="17:25" x14ac:dyDescent="0.2">
      <c r="Q8368" s="76"/>
      <c r="S8368" s="76"/>
      <c r="T8368" s="76"/>
      <c r="U8368" s="76"/>
      <c r="V8368" s="76"/>
      <c r="X8368" s="91"/>
      <c r="Y8368" s="91"/>
    </row>
    <row r="8369" spans="17:25" x14ac:dyDescent="0.2">
      <c r="Q8369" s="76"/>
      <c r="S8369" s="76"/>
      <c r="T8369" s="76"/>
      <c r="U8369" s="76"/>
      <c r="V8369" s="76"/>
      <c r="X8369" s="91"/>
      <c r="Y8369" s="91"/>
    </row>
    <row r="8370" spans="17:25" x14ac:dyDescent="0.2">
      <c r="Q8370" s="76"/>
      <c r="S8370" s="76"/>
      <c r="T8370" s="76"/>
      <c r="U8370" s="76"/>
      <c r="V8370" s="76"/>
      <c r="X8370" s="91"/>
      <c r="Y8370" s="91"/>
    </row>
    <row r="8371" spans="17:25" x14ac:dyDescent="0.2">
      <c r="Q8371" s="76"/>
      <c r="S8371" s="76"/>
      <c r="T8371" s="76"/>
      <c r="U8371" s="76"/>
      <c r="V8371" s="76"/>
      <c r="X8371" s="91"/>
      <c r="Y8371" s="91"/>
    </row>
    <row r="8372" spans="17:25" x14ac:dyDescent="0.2">
      <c r="Q8372" s="76"/>
      <c r="S8372" s="76"/>
      <c r="T8372" s="76"/>
      <c r="U8372" s="76"/>
      <c r="V8372" s="76"/>
      <c r="X8372" s="91"/>
      <c r="Y8372" s="91"/>
    </row>
    <row r="8373" spans="17:25" x14ac:dyDescent="0.2">
      <c r="Q8373" s="76"/>
      <c r="S8373" s="76"/>
      <c r="T8373" s="76"/>
      <c r="U8373" s="76"/>
      <c r="V8373" s="76"/>
      <c r="X8373" s="91"/>
      <c r="Y8373" s="91"/>
    </row>
    <row r="8374" spans="17:25" x14ac:dyDescent="0.2">
      <c r="Q8374" s="76"/>
      <c r="S8374" s="76"/>
      <c r="T8374" s="76"/>
      <c r="U8374" s="76"/>
      <c r="V8374" s="76"/>
      <c r="X8374" s="91"/>
      <c r="Y8374" s="91"/>
    </row>
    <row r="8375" spans="17:25" x14ac:dyDescent="0.2">
      <c r="Q8375" s="76"/>
      <c r="S8375" s="76"/>
      <c r="T8375" s="76"/>
      <c r="U8375" s="76"/>
      <c r="V8375" s="76"/>
      <c r="X8375" s="91"/>
      <c r="Y8375" s="91"/>
    </row>
    <row r="8376" spans="17:25" x14ac:dyDescent="0.2">
      <c r="Q8376" s="76"/>
      <c r="S8376" s="76"/>
      <c r="T8376" s="76"/>
      <c r="U8376" s="76"/>
      <c r="V8376" s="76"/>
      <c r="X8376" s="91"/>
      <c r="Y8376" s="91"/>
    </row>
    <row r="8377" spans="17:25" x14ac:dyDescent="0.2">
      <c r="Q8377" s="76"/>
      <c r="S8377" s="76"/>
      <c r="T8377" s="76"/>
      <c r="U8377" s="76"/>
      <c r="V8377" s="76"/>
      <c r="X8377" s="91"/>
      <c r="Y8377" s="91"/>
    </row>
    <row r="8378" spans="17:25" x14ac:dyDescent="0.2">
      <c r="Q8378" s="76"/>
      <c r="S8378" s="76"/>
      <c r="T8378" s="76"/>
      <c r="U8378" s="76"/>
      <c r="V8378" s="76"/>
      <c r="X8378" s="91"/>
      <c r="Y8378" s="91"/>
    </row>
    <row r="8379" spans="17:25" x14ac:dyDescent="0.2">
      <c r="Q8379" s="76"/>
      <c r="S8379" s="76"/>
      <c r="T8379" s="76"/>
      <c r="U8379" s="76"/>
      <c r="V8379" s="76"/>
      <c r="X8379" s="91"/>
      <c r="Y8379" s="91"/>
    </row>
    <row r="8380" spans="17:25" x14ac:dyDescent="0.2">
      <c r="Q8380" s="76"/>
      <c r="S8380" s="76"/>
      <c r="T8380" s="76"/>
      <c r="U8380" s="76"/>
      <c r="V8380" s="76"/>
      <c r="X8380" s="91"/>
      <c r="Y8380" s="91"/>
    </row>
    <row r="8381" spans="17:25" x14ac:dyDescent="0.2">
      <c r="Q8381" s="76"/>
      <c r="S8381" s="76"/>
      <c r="T8381" s="76"/>
      <c r="U8381" s="76"/>
      <c r="V8381" s="76"/>
      <c r="X8381" s="91"/>
      <c r="Y8381" s="91"/>
    </row>
    <row r="8382" spans="17:25" x14ac:dyDescent="0.2">
      <c r="Q8382" s="76"/>
      <c r="S8382" s="76"/>
      <c r="T8382" s="76"/>
      <c r="U8382" s="76"/>
      <c r="V8382" s="76"/>
      <c r="X8382" s="91"/>
      <c r="Y8382" s="91"/>
    </row>
    <row r="8383" spans="17:25" x14ac:dyDescent="0.2">
      <c r="Q8383" s="76"/>
      <c r="S8383" s="76"/>
      <c r="T8383" s="76"/>
      <c r="U8383" s="76"/>
      <c r="V8383" s="76"/>
      <c r="X8383" s="91"/>
      <c r="Y8383" s="91"/>
    </row>
    <row r="8384" spans="17:25" x14ac:dyDescent="0.2">
      <c r="Q8384" s="76"/>
      <c r="S8384" s="76"/>
      <c r="T8384" s="76"/>
      <c r="U8384" s="76"/>
      <c r="V8384" s="76"/>
      <c r="X8384" s="91"/>
      <c r="Y8384" s="91"/>
    </row>
    <row r="8385" spans="17:25" x14ac:dyDescent="0.2">
      <c r="Q8385" s="76"/>
      <c r="S8385" s="76"/>
      <c r="T8385" s="76"/>
      <c r="U8385" s="76"/>
      <c r="V8385" s="76"/>
      <c r="X8385" s="91"/>
      <c r="Y8385" s="91"/>
    </row>
    <row r="8386" spans="17:25" x14ac:dyDescent="0.2">
      <c r="Q8386" s="76"/>
      <c r="S8386" s="76"/>
      <c r="T8386" s="76"/>
      <c r="U8386" s="76"/>
      <c r="V8386" s="76"/>
      <c r="X8386" s="91"/>
      <c r="Y8386" s="91"/>
    </row>
    <row r="8387" spans="17:25" x14ac:dyDescent="0.2">
      <c r="Q8387" s="76"/>
      <c r="S8387" s="76"/>
      <c r="T8387" s="76"/>
      <c r="U8387" s="76"/>
      <c r="V8387" s="76"/>
      <c r="X8387" s="91"/>
      <c r="Y8387" s="91"/>
    </row>
    <row r="8388" spans="17:25" x14ac:dyDescent="0.2">
      <c r="Q8388" s="76"/>
      <c r="S8388" s="76"/>
      <c r="T8388" s="76"/>
      <c r="U8388" s="76"/>
      <c r="V8388" s="76"/>
      <c r="X8388" s="91"/>
      <c r="Y8388" s="91"/>
    </row>
    <row r="8389" spans="17:25" x14ac:dyDescent="0.2">
      <c r="Q8389" s="76"/>
      <c r="S8389" s="76"/>
      <c r="T8389" s="76"/>
      <c r="U8389" s="76"/>
      <c r="V8389" s="76"/>
      <c r="X8389" s="91"/>
      <c r="Y8389" s="91"/>
    </row>
    <row r="8390" spans="17:25" x14ac:dyDescent="0.2">
      <c r="Q8390" s="76"/>
      <c r="S8390" s="76"/>
      <c r="T8390" s="76"/>
      <c r="U8390" s="76"/>
      <c r="V8390" s="76"/>
      <c r="X8390" s="91"/>
      <c r="Y8390" s="91"/>
    </row>
    <row r="8391" spans="17:25" x14ac:dyDescent="0.2">
      <c r="Q8391" s="76"/>
      <c r="S8391" s="76"/>
      <c r="T8391" s="76"/>
      <c r="U8391" s="76"/>
      <c r="V8391" s="76"/>
      <c r="X8391" s="91"/>
      <c r="Y8391" s="91"/>
    </row>
    <row r="8392" spans="17:25" x14ac:dyDescent="0.2">
      <c r="Q8392" s="76"/>
      <c r="S8392" s="76"/>
      <c r="T8392" s="76"/>
      <c r="U8392" s="76"/>
      <c r="V8392" s="76"/>
      <c r="X8392" s="91"/>
      <c r="Y8392" s="91"/>
    </row>
    <row r="8393" spans="17:25" x14ac:dyDescent="0.2">
      <c r="Q8393" s="76"/>
      <c r="S8393" s="76"/>
      <c r="T8393" s="76"/>
      <c r="U8393" s="76"/>
      <c r="V8393" s="76"/>
      <c r="X8393" s="91"/>
      <c r="Y8393" s="91"/>
    </row>
    <row r="8394" spans="17:25" x14ac:dyDescent="0.2">
      <c r="Q8394" s="76"/>
      <c r="S8394" s="76"/>
      <c r="T8394" s="76"/>
      <c r="U8394" s="76"/>
      <c r="V8394" s="76"/>
      <c r="X8394" s="91"/>
      <c r="Y8394" s="91"/>
    </row>
    <row r="8395" spans="17:25" x14ac:dyDescent="0.2">
      <c r="Q8395" s="76"/>
      <c r="S8395" s="76"/>
      <c r="T8395" s="76"/>
      <c r="U8395" s="76"/>
      <c r="V8395" s="76"/>
      <c r="X8395" s="91"/>
      <c r="Y8395" s="91"/>
    </row>
    <row r="8396" spans="17:25" x14ac:dyDescent="0.2">
      <c r="Q8396" s="76"/>
      <c r="S8396" s="76"/>
      <c r="T8396" s="76"/>
      <c r="U8396" s="76"/>
      <c r="V8396" s="76"/>
      <c r="X8396" s="91"/>
      <c r="Y8396" s="91"/>
    </row>
    <row r="8397" spans="17:25" x14ac:dyDescent="0.2">
      <c r="Q8397" s="76"/>
      <c r="S8397" s="76"/>
      <c r="T8397" s="76"/>
      <c r="U8397" s="76"/>
      <c r="V8397" s="76"/>
      <c r="X8397" s="91"/>
      <c r="Y8397" s="91"/>
    </row>
    <row r="8398" spans="17:25" x14ac:dyDescent="0.2">
      <c r="Q8398" s="76"/>
      <c r="S8398" s="76"/>
      <c r="T8398" s="76"/>
      <c r="U8398" s="76"/>
      <c r="V8398" s="76"/>
      <c r="X8398" s="91"/>
      <c r="Y8398" s="91"/>
    </row>
    <row r="8399" spans="17:25" x14ac:dyDescent="0.2">
      <c r="Q8399" s="76"/>
      <c r="S8399" s="76"/>
      <c r="T8399" s="76"/>
      <c r="U8399" s="76"/>
      <c r="V8399" s="76"/>
      <c r="X8399" s="91"/>
      <c r="Y8399" s="91"/>
    </row>
    <row r="8400" spans="17:25" x14ac:dyDescent="0.2">
      <c r="Q8400" s="76"/>
      <c r="S8400" s="76"/>
      <c r="T8400" s="76"/>
      <c r="U8400" s="76"/>
      <c r="V8400" s="76"/>
      <c r="X8400" s="91"/>
      <c r="Y8400" s="91"/>
    </row>
    <row r="8401" spans="17:25" x14ac:dyDescent="0.2">
      <c r="Q8401" s="76"/>
      <c r="S8401" s="76"/>
      <c r="T8401" s="76"/>
      <c r="U8401" s="76"/>
      <c r="V8401" s="76"/>
      <c r="X8401" s="91"/>
      <c r="Y8401" s="91"/>
    </row>
    <row r="8402" spans="17:25" x14ac:dyDescent="0.2">
      <c r="Q8402" s="76"/>
      <c r="S8402" s="76"/>
      <c r="T8402" s="76"/>
      <c r="U8402" s="76"/>
      <c r="V8402" s="76"/>
      <c r="X8402" s="91"/>
      <c r="Y8402" s="91"/>
    </row>
    <row r="8403" spans="17:25" x14ac:dyDescent="0.2">
      <c r="Q8403" s="76"/>
      <c r="S8403" s="76"/>
      <c r="T8403" s="76"/>
      <c r="U8403" s="76"/>
      <c r="V8403" s="76"/>
      <c r="X8403" s="91"/>
      <c r="Y8403" s="91"/>
    </row>
    <row r="8404" spans="17:25" x14ac:dyDescent="0.2">
      <c r="Q8404" s="76"/>
      <c r="S8404" s="76"/>
      <c r="T8404" s="76"/>
      <c r="U8404" s="76"/>
      <c r="V8404" s="76"/>
      <c r="X8404" s="91"/>
      <c r="Y8404" s="91"/>
    </row>
    <row r="8405" spans="17:25" x14ac:dyDescent="0.2">
      <c r="Q8405" s="76"/>
      <c r="S8405" s="76"/>
      <c r="T8405" s="76"/>
      <c r="U8405" s="76"/>
      <c r="V8405" s="76"/>
      <c r="X8405" s="91"/>
      <c r="Y8405" s="91"/>
    </row>
    <row r="8406" spans="17:25" x14ac:dyDescent="0.2">
      <c r="Q8406" s="76"/>
      <c r="S8406" s="76"/>
      <c r="T8406" s="76"/>
      <c r="U8406" s="76"/>
      <c r="V8406" s="76"/>
      <c r="X8406" s="91"/>
      <c r="Y8406" s="91"/>
    </row>
    <row r="8407" spans="17:25" x14ac:dyDescent="0.2">
      <c r="Q8407" s="76"/>
      <c r="S8407" s="76"/>
      <c r="T8407" s="76"/>
      <c r="U8407" s="76"/>
      <c r="V8407" s="76"/>
      <c r="X8407" s="91"/>
      <c r="Y8407" s="91"/>
    </row>
    <row r="8408" spans="17:25" x14ac:dyDescent="0.2">
      <c r="Q8408" s="76"/>
      <c r="S8408" s="76"/>
      <c r="T8408" s="76"/>
      <c r="U8408" s="76"/>
      <c r="V8408" s="76"/>
      <c r="X8408" s="91"/>
      <c r="Y8408" s="91"/>
    </row>
    <row r="8409" spans="17:25" x14ac:dyDescent="0.2">
      <c r="Q8409" s="76"/>
      <c r="S8409" s="76"/>
      <c r="T8409" s="76"/>
      <c r="U8409" s="76"/>
      <c r="V8409" s="76"/>
      <c r="X8409" s="91"/>
      <c r="Y8409" s="91"/>
    </row>
    <row r="8410" spans="17:25" x14ac:dyDescent="0.2">
      <c r="Q8410" s="76"/>
      <c r="S8410" s="76"/>
      <c r="T8410" s="76"/>
      <c r="U8410" s="76"/>
      <c r="V8410" s="76"/>
      <c r="X8410" s="91"/>
      <c r="Y8410" s="91"/>
    </row>
    <row r="8411" spans="17:25" x14ac:dyDescent="0.2">
      <c r="Q8411" s="76"/>
      <c r="S8411" s="76"/>
      <c r="T8411" s="76"/>
      <c r="U8411" s="76"/>
      <c r="V8411" s="76"/>
      <c r="X8411" s="91"/>
      <c r="Y8411" s="91"/>
    </row>
    <row r="8412" spans="17:25" x14ac:dyDescent="0.2">
      <c r="Q8412" s="76"/>
      <c r="S8412" s="76"/>
      <c r="T8412" s="76"/>
      <c r="U8412" s="76"/>
      <c r="V8412" s="76"/>
      <c r="X8412" s="91"/>
      <c r="Y8412" s="91"/>
    </row>
    <row r="8413" spans="17:25" x14ac:dyDescent="0.2">
      <c r="Q8413" s="76"/>
      <c r="S8413" s="76"/>
      <c r="T8413" s="76"/>
      <c r="U8413" s="76"/>
      <c r="V8413" s="76"/>
      <c r="X8413" s="91"/>
      <c r="Y8413" s="91"/>
    </row>
    <row r="8414" spans="17:25" x14ac:dyDescent="0.2">
      <c r="Q8414" s="76"/>
      <c r="S8414" s="76"/>
      <c r="T8414" s="76"/>
      <c r="U8414" s="76"/>
      <c r="V8414" s="76"/>
      <c r="X8414" s="91"/>
      <c r="Y8414" s="91"/>
    </row>
    <row r="8415" spans="17:25" x14ac:dyDescent="0.2">
      <c r="Q8415" s="76"/>
      <c r="S8415" s="76"/>
      <c r="T8415" s="76"/>
      <c r="U8415" s="76"/>
      <c r="V8415" s="76"/>
      <c r="X8415" s="91"/>
      <c r="Y8415" s="91"/>
    </row>
    <row r="8416" spans="17:25" x14ac:dyDescent="0.2">
      <c r="Q8416" s="76"/>
      <c r="S8416" s="76"/>
      <c r="T8416" s="76"/>
      <c r="U8416" s="76"/>
      <c r="V8416" s="76"/>
      <c r="X8416" s="91"/>
      <c r="Y8416" s="91"/>
    </row>
    <row r="8417" spans="17:25" x14ac:dyDescent="0.2">
      <c r="Q8417" s="76"/>
      <c r="S8417" s="76"/>
      <c r="T8417" s="76"/>
      <c r="U8417" s="76"/>
      <c r="V8417" s="76"/>
      <c r="X8417" s="91"/>
      <c r="Y8417" s="91"/>
    </row>
    <row r="8418" spans="17:25" x14ac:dyDescent="0.2">
      <c r="Q8418" s="76"/>
      <c r="S8418" s="76"/>
      <c r="T8418" s="76"/>
      <c r="U8418" s="76"/>
      <c r="V8418" s="76"/>
      <c r="X8418" s="91"/>
      <c r="Y8418" s="91"/>
    </row>
    <row r="8419" spans="17:25" x14ac:dyDescent="0.2">
      <c r="Q8419" s="76"/>
      <c r="S8419" s="76"/>
      <c r="T8419" s="76"/>
      <c r="U8419" s="76"/>
      <c r="V8419" s="76"/>
      <c r="X8419" s="91"/>
      <c r="Y8419" s="91"/>
    </row>
    <row r="8420" spans="17:25" x14ac:dyDescent="0.2">
      <c r="Q8420" s="76"/>
      <c r="S8420" s="76"/>
      <c r="T8420" s="76"/>
      <c r="U8420" s="76"/>
      <c r="V8420" s="76"/>
      <c r="X8420" s="91"/>
      <c r="Y8420" s="91"/>
    </row>
    <row r="8421" spans="17:25" x14ac:dyDescent="0.2">
      <c r="Q8421" s="76"/>
      <c r="S8421" s="76"/>
      <c r="T8421" s="76"/>
      <c r="U8421" s="76"/>
      <c r="V8421" s="76"/>
      <c r="X8421" s="91"/>
      <c r="Y8421" s="91"/>
    </row>
    <row r="8422" spans="17:25" x14ac:dyDescent="0.2">
      <c r="Q8422" s="76"/>
      <c r="S8422" s="76"/>
      <c r="T8422" s="76"/>
      <c r="U8422" s="76"/>
      <c r="V8422" s="76"/>
      <c r="X8422" s="91"/>
      <c r="Y8422" s="91"/>
    </row>
    <row r="8423" spans="17:25" x14ac:dyDescent="0.2">
      <c r="Q8423" s="76"/>
      <c r="S8423" s="76"/>
      <c r="T8423" s="76"/>
      <c r="U8423" s="76"/>
      <c r="V8423" s="76"/>
      <c r="X8423" s="91"/>
      <c r="Y8423" s="91"/>
    </row>
    <row r="8424" spans="17:25" x14ac:dyDescent="0.2">
      <c r="Q8424" s="76"/>
      <c r="S8424" s="76"/>
      <c r="T8424" s="76"/>
      <c r="U8424" s="76"/>
      <c r="V8424" s="76"/>
      <c r="X8424" s="91"/>
      <c r="Y8424" s="91"/>
    </row>
    <row r="8425" spans="17:25" x14ac:dyDescent="0.2">
      <c r="Q8425" s="76"/>
      <c r="S8425" s="76"/>
      <c r="T8425" s="76"/>
      <c r="U8425" s="76"/>
      <c r="V8425" s="76"/>
      <c r="X8425" s="91"/>
      <c r="Y8425" s="91"/>
    </row>
    <row r="8426" spans="17:25" x14ac:dyDescent="0.2">
      <c r="Q8426" s="76"/>
      <c r="S8426" s="76"/>
      <c r="T8426" s="76"/>
      <c r="U8426" s="76"/>
      <c r="V8426" s="76"/>
      <c r="X8426" s="91"/>
      <c r="Y8426" s="91"/>
    </row>
    <row r="8427" spans="17:25" x14ac:dyDescent="0.2">
      <c r="Q8427" s="76"/>
      <c r="S8427" s="76"/>
      <c r="T8427" s="76"/>
      <c r="U8427" s="76"/>
      <c r="V8427" s="76"/>
      <c r="X8427" s="91"/>
      <c r="Y8427" s="91"/>
    </row>
    <row r="8428" spans="17:25" x14ac:dyDescent="0.2">
      <c r="Q8428" s="76"/>
      <c r="S8428" s="76"/>
      <c r="T8428" s="76"/>
      <c r="U8428" s="76"/>
      <c r="V8428" s="76"/>
      <c r="X8428" s="91"/>
      <c r="Y8428" s="91"/>
    </row>
    <row r="8429" spans="17:25" x14ac:dyDescent="0.2">
      <c r="Q8429" s="76"/>
      <c r="S8429" s="76"/>
      <c r="T8429" s="76"/>
      <c r="U8429" s="76"/>
      <c r="V8429" s="76"/>
      <c r="X8429" s="91"/>
      <c r="Y8429" s="91"/>
    </row>
    <row r="8430" spans="17:25" x14ac:dyDescent="0.2">
      <c r="Q8430" s="76"/>
      <c r="S8430" s="76"/>
      <c r="T8430" s="76"/>
      <c r="U8430" s="76"/>
      <c r="V8430" s="76"/>
      <c r="X8430" s="91"/>
      <c r="Y8430" s="91"/>
    </row>
    <row r="8431" spans="17:25" x14ac:dyDescent="0.2">
      <c r="Q8431" s="76"/>
      <c r="S8431" s="76"/>
      <c r="T8431" s="76"/>
      <c r="U8431" s="76"/>
      <c r="V8431" s="76"/>
      <c r="X8431" s="91"/>
      <c r="Y8431" s="91"/>
    </row>
    <row r="8432" spans="17:25" x14ac:dyDescent="0.2">
      <c r="Q8432" s="76"/>
      <c r="S8432" s="76"/>
      <c r="T8432" s="76"/>
      <c r="U8432" s="76"/>
      <c r="V8432" s="76"/>
      <c r="X8432" s="91"/>
      <c r="Y8432" s="91"/>
    </row>
    <row r="8433" spans="17:25" x14ac:dyDescent="0.2">
      <c r="Q8433" s="76"/>
      <c r="S8433" s="76"/>
      <c r="T8433" s="76"/>
      <c r="U8433" s="76"/>
      <c r="V8433" s="76"/>
      <c r="X8433" s="91"/>
      <c r="Y8433" s="91"/>
    </row>
    <row r="8434" spans="17:25" x14ac:dyDescent="0.2">
      <c r="Q8434" s="76"/>
      <c r="S8434" s="76"/>
      <c r="T8434" s="76"/>
      <c r="U8434" s="76"/>
      <c r="V8434" s="76"/>
      <c r="X8434" s="91"/>
      <c r="Y8434" s="91"/>
    </row>
    <row r="8435" spans="17:25" x14ac:dyDescent="0.2">
      <c r="Q8435" s="76"/>
      <c r="S8435" s="76"/>
      <c r="T8435" s="76"/>
      <c r="U8435" s="76"/>
      <c r="V8435" s="76"/>
      <c r="X8435" s="91"/>
      <c r="Y8435" s="91"/>
    </row>
    <row r="8436" spans="17:25" x14ac:dyDescent="0.2">
      <c r="Q8436" s="76"/>
      <c r="S8436" s="76"/>
      <c r="T8436" s="76"/>
      <c r="U8436" s="76"/>
      <c r="V8436" s="76"/>
      <c r="X8436" s="91"/>
      <c r="Y8436" s="91"/>
    </row>
    <row r="8437" spans="17:25" x14ac:dyDescent="0.2">
      <c r="Q8437" s="76"/>
      <c r="S8437" s="76"/>
      <c r="T8437" s="76"/>
      <c r="U8437" s="76"/>
      <c r="V8437" s="76"/>
      <c r="X8437" s="91"/>
      <c r="Y8437" s="91"/>
    </row>
    <row r="8438" spans="17:25" x14ac:dyDescent="0.2">
      <c r="Q8438" s="76"/>
      <c r="S8438" s="76"/>
      <c r="T8438" s="76"/>
      <c r="U8438" s="76"/>
      <c r="V8438" s="76"/>
      <c r="X8438" s="91"/>
      <c r="Y8438" s="91"/>
    </row>
    <row r="8439" spans="17:25" x14ac:dyDescent="0.2">
      <c r="Q8439" s="76"/>
      <c r="S8439" s="76"/>
      <c r="T8439" s="76"/>
      <c r="U8439" s="76"/>
      <c r="V8439" s="76"/>
      <c r="X8439" s="91"/>
      <c r="Y8439" s="91"/>
    </row>
    <row r="8440" spans="17:25" x14ac:dyDescent="0.2">
      <c r="Q8440" s="76"/>
      <c r="S8440" s="76"/>
      <c r="T8440" s="76"/>
      <c r="U8440" s="76"/>
      <c r="V8440" s="76"/>
      <c r="X8440" s="91"/>
      <c r="Y8440" s="91"/>
    </row>
    <row r="8441" spans="17:25" x14ac:dyDescent="0.2">
      <c r="Q8441" s="76"/>
      <c r="S8441" s="76"/>
      <c r="T8441" s="76"/>
      <c r="U8441" s="76"/>
      <c r="V8441" s="76"/>
      <c r="X8441" s="91"/>
      <c r="Y8441" s="91"/>
    </row>
    <row r="8442" spans="17:25" x14ac:dyDescent="0.2">
      <c r="Q8442" s="76"/>
      <c r="S8442" s="76"/>
      <c r="T8442" s="76"/>
      <c r="U8442" s="76"/>
      <c r="V8442" s="76"/>
      <c r="X8442" s="91"/>
      <c r="Y8442" s="91"/>
    </row>
    <row r="8443" spans="17:25" x14ac:dyDescent="0.2">
      <c r="Q8443" s="76"/>
      <c r="S8443" s="76"/>
      <c r="T8443" s="76"/>
      <c r="U8443" s="76"/>
      <c r="V8443" s="76"/>
      <c r="X8443" s="91"/>
      <c r="Y8443" s="91"/>
    </row>
    <row r="8444" spans="17:25" x14ac:dyDescent="0.2">
      <c r="Q8444" s="76"/>
      <c r="S8444" s="76"/>
      <c r="T8444" s="76"/>
      <c r="U8444" s="76"/>
      <c r="V8444" s="76"/>
      <c r="X8444" s="91"/>
      <c r="Y8444" s="91"/>
    </row>
    <row r="8445" spans="17:25" x14ac:dyDescent="0.2">
      <c r="Q8445" s="76"/>
      <c r="S8445" s="76"/>
      <c r="T8445" s="76"/>
      <c r="U8445" s="76"/>
      <c r="V8445" s="76"/>
      <c r="X8445" s="91"/>
      <c r="Y8445" s="91"/>
    </row>
    <row r="8446" spans="17:25" x14ac:dyDescent="0.2">
      <c r="Q8446" s="76"/>
      <c r="S8446" s="76"/>
      <c r="T8446" s="76"/>
      <c r="U8446" s="76"/>
      <c r="V8446" s="76"/>
      <c r="X8446" s="91"/>
      <c r="Y8446" s="91"/>
    </row>
    <row r="8447" spans="17:25" x14ac:dyDescent="0.2">
      <c r="Q8447" s="76"/>
      <c r="S8447" s="76"/>
      <c r="T8447" s="76"/>
      <c r="U8447" s="76"/>
      <c r="V8447" s="76"/>
      <c r="X8447" s="91"/>
      <c r="Y8447" s="91"/>
    </row>
    <row r="8448" spans="17:25" x14ac:dyDescent="0.2">
      <c r="Q8448" s="76"/>
      <c r="S8448" s="76"/>
      <c r="T8448" s="76"/>
      <c r="U8448" s="76"/>
      <c r="V8448" s="76"/>
      <c r="X8448" s="91"/>
      <c r="Y8448" s="91"/>
    </row>
    <row r="8449" spans="17:25" x14ac:dyDescent="0.2">
      <c r="Q8449" s="76"/>
      <c r="S8449" s="76"/>
      <c r="T8449" s="76"/>
      <c r="U8449" s="76"/>
      <c r="V8449" s="76"/>
      <c r="X8449" s="91"/>
      <c r="Y8449" s="91"/>
    </row>
    <row r="8450" spans="17:25" x14ac:dyDescent="0.2">
      <c r="Q8450" s="76"/>
      <c r="S8450" s="76"/>
      <c r="T8450" s="76"/>
      <c r="U8450" s="76"/>
      <c r="V8450" s="76"/>
      <c r="X8450" s="91"/>
      <c r="Y8450" s="91"/>
    </row>
    <row r="8451" spans="17:25" x14ac:dyDescent="0.2">
      <c r="Q8451" s="76"/>
      <c r="S8451" s="76"/>
      <c r="T8451" s="76"/>
      <c r="U8451" s="76"/>
      <c r="V8451" s="76"/>
      <c r="X8451" s="91"/>
      <c r="Y8451" s="91"/>
    </row>
    <row r="8452" spans="17:25" x14ac:dyDescent="0.2">
      <c r="Q8452" s="76"/>
      <c r="S8452" s="76"/>
      <c r="T8452" s="76"/>
      <c r="U8452" s="76"/>
      <c r="V8452" s="76"/>
      <c r="X8452" s="91"/>
      <c r="Y8452" s="91"/>
    </row>
    <row r="8453" spans="17:25" x14ac:dyDescent="0.2">
      <c r="Q8453" s="76"/>
      <c r="S8453" s="76"/>
      <c r="T8453" s="76"/>
      <c r="U8453" s="76"/>
      <c r="V8453" s="76"/>
      <c r="X8453" s="91"/>
      <c r="Y8453" s="91"/>
    </row>
    <row r="8454" spans="17:25" x14ac:dyDescent="0.2">
      <c r="Q8454" s="76"/>
      <c r="S8454" s="76"/>
      <c r="T8454" s="76"/>
      <c r="U8454" s="76"/>
      <c r="V8454" s="76"/>
      <c r="X8454" s="91"/>
      <c r="Y8454" s="91"/>
    </row>
    <row r="8455" spans="17:25" x14ac:dyDescent="0.2">
      <c r="Q8455" s="76"/>
      <c r="S8455" s="76"/>
      <c r="T8455" s="76"/>
      <c r="U8455" s="76"/>
      <c r="V8455" s="76"/>
      <c r="X8455" s="91"/>
      <c r="Y8455" s="91"/>
    </row>
    <row r="8456" spans="17:25" x14ac:dyDescent="0.2">
      <c r="Q8456" s="76"/>
      <c r="S8456" s="76"/>
      <c r="T8456" s="76"/>
      <c r="U8456" s="76"/>
      <c r="V8456" s="76"/>
      <c r="X8456" s="91"/>
      <c r="Y8456" s="91"/>
    </row>
    <row r="8457" spans="17:25" x14ac:dyDescent="0.2">
      <c r="Q8457" s="76"/>
      <c r="S8457" s="76"/>
      <c r="T8457" s="76"/>
      <c r="U8457" s="76"/>
      <c r="V8457" s="76"/>
      <c r="X8457" s="91"/>
      <c r="Y8457" s="91"/>
    </row>
    <row r="8458" spans="17:25" x14ac:dyDescent="0.2">
      <c r="Q8458" s="76"/>
      <c r="S8458" s="76"/>
      <c r="T8458" s="76"/>
      <c r="U8458" s="76"/>
      <c r="V8458" s="76"/>
      <c r="X8458" s="91"/>
      <c r="Y8458" s="91"/>
    </row>
    <row r="8459" spans="17:25" x14ac:dyDescent="0.2">
      <c r="Q8459" s="76"/>
      <c r="S8459" s="76"/>
      <c r="T8459" s="76"/>
      <c r="U8459" s="76"/>
      <c r="V8459" s="76"/>
      <c r="X8459" s="91"/>
      <c r="Y8459" s="91"/>
    </row>
    <row r="8460" spans="17:25" x14ac:dyDescent="0.2">
      <c r="Q8460" s="76"/>
      <c r="S8460" s="76"/>
      <c r="T8460" s="76"/>
      <c r="U8460" s="76"/>
      <c r="V8460" s="76"/>
      <c r="X8460" s="91"/>
      <c r="Y8460" s="91"/>
    </row>
    <row r="8461" spans="17:25" x14ac:dyDescent="0.2">
      <c r="Q8461" s="76"/>
      <c r="S8461" s="76"/>
      <c r="T8461" s="76"/>
      <c r="U8461" s="76"/>
      <c r="V8461" s="76"/>
      <c r="X8461" s="91"/>
      <c r="Y8461" s="91"/>
    </row>
    <row r="8462" spans="17:25" x14ac:dyDescent="0.2">
      <c r="Q8462" s="76"/>
      <c r="S8462" s="76"/>
      <c r="T8462" s="76"/>
      <c r="U8462" s="76"/>
      <c r="V8462" s="76"/>
      <c r="X8462" s="91"/>
      <c r="Y8462" s="91"/>
    </row>
    <row r="8463" spans="17:25" x14ac:dyDescent="0.2">
      <c r="Q8463" s="76"/>
      <c r="S8463" s="76"/>
      <c r="T8463" s="76"/>
      <c r="U8463" s="76"/>
      <c r="V8463" s="76"/>
      <c r="X8463" s="91"/>
      <c r="Y8463" s="91"/>
    </row>
    <row r="8464" spans="17:25" x14ac:dyDescent="0.2">
      <c r="Q8464" s="76"/>
      <c r="S8464" s="76"/>
      <c r="T8464" s="76"/>
      <c r="U8464" s="76"/>
      <c r="V8464" s="76"/>
      <c r="X8464" s="91"/>
      <c r="Y8464" s="91"/>
    </row>
    <row r="8465" spans="17:25" x14ac:dyDescent="0.2">
      <c r="Q8465" s="76"/>
      <c r="S8465" s="76"/>
      <c r="T8465" s="76"/>
      <c r="U8465" s="76"/>
      <c r="V8465" s="76"/>
      <c r="X8465" s="91"/>
      <c r="Y8465" s="91"/>
    </row>
    <row r="8466" spans="17:25" x14ac:dyDescent="0.2">
      <c r="Q8466" s="76"/>
      <c r="S8466" s="76"/>
      <c r="T8466" s="76"/>
      <c r="U8466" s="76"/>
      <c r="V8466" s="76"/>
      <c r="X8466" s="91"/>
      <c r="Y8466" s="91"/>
    </row>
    <row r="8467" spans="17:25" x14ac:dyDescent="0.2">
      <c r="Q8467" s="76"/>
      <c r="S8467" s="76"/>
      <c r="T8467" s="76"/>
      <c r="U8467" s="76"/>
      <c r="V8467" s="76"/>
      <c r="X8467" s="91"/>
      <c r="Y8467" s="91"/>
    </row>
    <row r="8468" spans="17:25" x14ac:dyDescent="0.2">
      <c r="Q8468" s="76"/>
      <c r="S8468" s="76"/>
      <c r="T8468" s="76"/>
      <c r="U8468" s="76"/>
      <c r="V8468" s="76"/>
      <c r="X8468" s="91"/>
      <c r="Y8468" s="91"/>
    </row>
    <row r="8469" spans="17:25" x14ac:dyDescent="0.2">
      <c r="Q8469" s="76"/>
      <c r="S8469" s="76"/>
      <c r="T8469" s="76"/>
      <c r="U8469" s="76"/>
      <c r="V8469" s="76"/>
      <c r="X8469" s="91"/>
      <c r="Y8469" s="91"/>
    </row>
    <row r="8470" spans="17:25" x14ac:dyDescent="0.2">
      <c r="Q8470" s="76"/>
      <c r="S8470" s="76"/>
      <c r="T8470" s="76"/>
      <c r="U8470" s="76"/>
      <c r="V8470" s="76"/>
      <c r="X8470" s="91"/>
      <c r="Y8470" s="91"/>
    </row>
    <row r="8471" spans="17:25" x14ac:dyDescent="0.2">
      <c r="Q8471" s="76"/>
      <c r="S8471" s="76"/>
      <c r="T8471" s="76"/>
      <c r="U8471" s="76"/>
      <c r="V8471" s="76"/>
      <c r="X8471" s="91"/>
      <c r="Y8471" s="91"/>
    </row>
    <row r="8472" spans="17:25" x14ac:dyDescent="0.2">
      <c r="Q8472" s="76"/>
      <c r="S8472" s="76"/>
      <c r="T8472" s="76"/>
      <c r="U8472" s="76"/>
      <c r="V8472" s="76"/>
      <c r="X8472" s="91"/>
      <c r="Y8472" s="91"/>
    </row>
    <row r="8473" spans="17:25" x14ac:dyDescent="0.2">
      <c r="Q8473" s="76"/>
      <c r="S8473" s="76"/>
      <c r="T8473" s="76"/>
      <c r="U8473" s="76"/>
      <c r="V8473" s="76"/>
      <c r="X8473" s="91"/>
      <c r="Y8473" s="91"/>
    </row>
    <row r="8474" spans="17:25" x14ac:dyDescent="0.2">
      <c r="Q8474" s="76"/>
      <c r="S8474" s="76"/>
      <c r="T8474" s="76"/>
      <c r="U8474" s="76"/>
      <c r="V8474" s="76"/>
      <c r="X8474" s="91"/>
      <c r="Y8474" s="91"/>
    </row>
    <row r="8475" spans="17:25" x14ac:dyDescent="0.2">
      <c r="Q8475" s="76"/>
      <c r="S8475" s="76"/>
      <c r="T8475" s="76"/>
      <c r="U8475" s="76"/>
      <c r="V8475" s="76"/>
      <c r="X8475" s="91"/>
      <c r="Y8475" s="91"/>
    </row>
    <row r="8476" spans="17:25" x14ac:dyDescent="0.2">
      <c r="Q8476" s="76"/>
      <c r="S8476" s="76"/>
      <c r="T8476" s="76"/>
      <c r="U8476" s="76"/>
      <c r="V8476" s="76"/>
      <c r="X8476" s="91"/>
      <c r="Y8476" s="91"/>
    </row>
    <row r="8477" spans="17:25" x14ac:dyDescent="0.2">
      <c r="Q8477" s="76"/>
      <c r="S8477" s="76"/>
      <c r="T8477" s="76"/>
      <c r="U8477" s="76"/>
      <c r="V8477" s="76"/>
      <c r="X8477" s="91"/>
      <c r="Y8477" s="91"/>
    </row>
    <row r="8478" spans="17:25" x14ac:dyDescent="0.2">
      <c r="Q8478" s="76"/>
      <c r="S8478" s="76"/>
      <c r="T8478" s="76"/>
      <c r="U8478" s="76"/>
      <c r="V8478" s="76"/>
      <c r="X8478" s="91"/>
      <c r="Y8478" s="91"/>
    </row>
    <row r="8479" spans="17:25" x14ac:dyDescent="0.2">
      <c r="Q8479" s="76"/>
      <c r="S8479" s="76"/>
      <c r="T8479" s="76"/>
      <c r="U8479" s="76"/>
      <c r="V8479" s="76"/>
      <c r="X8479" s="91"/>
      <c r="Y8479" s="91"/>
    </row>
    <row r="8480" spans="17:25" x14ac:dyDescent="0.2">
      <c r="Q8480" s="76"/>
      <c r="S8480" s="76"/>
      <c r="T8480" s="76"/>
      <c r="U8480" s="76"/>
      <c r="V8480" s="76"/>
      <c r="X8480" s="91"/>
      <c r="Y8480" s="91"/>
    </row>
    <row r="8481" spans="17:25" x14ac:dyDescent="0.2">
      <c r="Q8481" s="76"/>
      <c r="S8481" s="76"/>
      <c r="T8481" s="76"/>
      <c r="U8481" s="76"/>
      <c r="V8481" s="76"/>
      <c r="X8481" s="91"/>
      <c r="Y8481" s="91"/>
    </row>
    <row r="8482" spans="17:25" x14ac:dyDescent="0.2">
      <c r="Q8482" s="76"/>
      <c r="S8482" s="76"/>
      <c r="T8482" s="76"/>
      <c r="U8482" s="76"/>
      <c r="V8482" s="76"/>
      <c r="X8482" s="91"/>
      <c r="Y8482" s="91"/>
    </row>
    <row r="8483" spans="17:25" x14ac:dyDescent="0.2">
      <c r="Q8483" s="76"/>
      <c r="S8483" s="76"/>
      <c r="T8483" s="76"/>
      <c r="U8483" s="76"/>
      <c r="V8483" s="76"/>
      <c r="X8483" s="91"/>
      <c r="Y8483" s="91"/>
    </row>
    <row r="8484" spans="17:25" x14ac:dyDescent="0.2">
      <c r="Q8484" s="76"/>
      <c r="S8484" s="76"/>
      <c r="T8484" s="76"/>
      <c r="U8484" s="76"/>
      <c r="V8484" s="76"/>
      <c r="X8484" s="91"/>
      <c r="Y8484" s="91"/>
    </row>
    <row r="8485" spans="17:25" x14ac:dyDescent="0.2">
      <c r="Q8485" s="76"/>
      <c r="S8485" s="76"/>
      <c r="T8485" s="76"/>
      <c r="U8485" s="76"/>
      <c r="V8485" s="76"/>
      <c r="X8485" s="91"/>
      <c r="Y8485" s="91"/>
    </row>
    <row r="8486" spans="17:25" x14ac:dyDescent="0.2">
      <c r="Q8486" s="76"/>
      <c r="S8486" s="76"/>
      <c r="T8486" s="76"/>
      <c r="U8486" s="76"/>
      <c r="V8486" s="76"/>
      <c r="X8486" s="91"/>
      <c r="Y8486" s="91"/>
    </row>
    <row r="8487" spans="17:25" x14ac:dyDescent="0.2">
      <c r="Q8487" s="76"/>
      <c r="S8487" s="76"/>
      <c r="T8487" s="76"/>
      <c r="U8487" s="76"/>
      <c r="V8487" s="76"/>
      <c r="X8487" s="91"/>
      <c r="Y8487" s="91"/>
    </row>
    <row r="8488" spans="17:25" x14ac:dyDescent="0.2">
      <c r="Q8488" s="76"/>
      <c r="S8488" s="76"/>
      <c r="T8488" s="76"/>
      <c r="U8488" s="76"/>
      <c r="V8488" s="76"/>
      <c r="X8488" s="91"/>
      <c r="Y8488" s="91"/>
    </row>
    <row r="8489" spans="17:25" x14ac:dyDescent="0.2">
      <c r="Q8489" s="76"/>
      <c r="S8489" s="76"/>
      <c r="T8489" s="76"/>
      <c r="U8489" s="76"/>
      <c r="V8489" s="76"/>
      <c r="X8489" s="91"/>
      <c r="Y8489" s="91"/>
    </row>
    <row r="8490" spans="17:25" x14ac:dyDescent="0.2">
      <c r="Q8490" s="76"/>
      <c r="S8490" s="76"/>
      <c r="T8490" s="76"/>
      <c r="U8490" s="76"/>
      <c r="V8490" s="76"/>
      <c r="X8490" s="91"/>
      <c r="Y8490" s="91"/>
    </row>
    <row r="8491" spans="17:25" x14ac:dyDescent="0.2">
      <c r="Q8491" s="76"/>
      <c r="S8491" s="76"/>
      <c r="T8491" s="76"/>
      <c r="U8491" s="76"/>
      <c r="V8491" s="76"/>
      <c r="X8491" s="91"/>
      <c r="Y8491" s="91"/>
    </row>
    <row r="8492" spans="17:25" x14ac:dyDescent="0.2">
      <c r="Q8492" s="76"/>
      <c r="S8492" s="76"/>
      <c r="T8492" s="76"/>
      <c r="U8492" s="76"/>
      <c r="V8492" s="76"/>
      <c r="X8492" s="91"/>
      <c r="Y8492" s="91"/>
    </row>
    <row r="8493" spans="17:25" x14ac:dyDescent="0.2">
      <c r="Q8493" s="76"/>
      <c r="S8493" s="76"/>
      <c r="T8493" s="76"/>
      <c r="U8493" s="76"/>
      <c r="V8493" s="76"/>
      <c r="X8493" s="91"/>
      <c r="Y8493" s="91"/>
    </row>
    <row r="8494" spans="17:25" x14ac:dyDescent="0.2">
      <c r="Q8494" s="76"/>
      <c r="S8494" s="76"/>
      <c r="T8494" s="76"/>
      <c r="U8494" s="76"/>
      <c r="V8494" s="76"/>
      <c r="X8494" s="91"/>
      <c r="Y8494" s="91"/>
    </row>
    <row r="8495" spans="17:25" x14ac:dyDescent="0.2">
      <c r="Q8495" s="76"/>
      <c r="S8495" s="76"/>
      <c r="T8495" s="76"/>
      <c r="U8495" s="76"/>
      <c r="V8495" s="76"/>
      <c r="X8495" s="91"/>
      <c r="Y8495" s="91"/>
    </row>
    <row r="8496" spans="17:25" x14ac:dyDescent="0.2">
      <c r="Q8496" s="76"/>
      <c r="S8496" s="76"/>
      <c r="T8496" s="76"/>
      <c r="U8496" s="76"/>
      <c r="V8496" s="76"/>
      <c r="X8496" s="91"/>
      <c r="Y8496" s="91"/>
    </row>
    <row r="8497" spans="17:25" x14ac:dyDescent="0.2">
      <c r="Q8497" s="76"/>
      <c r="S8497" s="76"/>
      <c r="T8497" s="76"/>
      <c r="U8497" s="76"/>
      <c r="V8497" s="76"/>
      <c r="X8497" s="91"/>
      <c r="Y8497" s="91"/>
    </row>
    <row r="8498" spans="17:25" x14ac:dyDescent="0.2">
      <c r="Q8498" s="76"/>
      <c r="S8498" s="76"/>
      <c r="T8498" s="76"/>
      <c r="U8498" s="76"/>
      <c r="V8498" s="76"/>
      <c r="X8498" s="91"/>
      <c r="Y8498" s="91"/>
    </row>
    <row r="8499" spans="17:25" x14ac:dyDescent="0.2">
      <c r="Q8499" s="76"/>
      <c r="S8499" s="76"/>
      <c r="T8499" s="76"/>
      <c r="U8499" s="76"/>
      <c r="V8499" s="76"/>
      <c r="X8499" s="91"/>
      <c r="Y8499" s="91"/>
    </row>
    <row r="8500" spans="17:25" x14ac:dyDescent="0.2">
      <c r="Q8500" s="76"/>
      <c r="S8500" s="76"/>
      <c r="T8500" s="76"/>
      <c r="U8500" s="76"/>
      <c r="V8500" s="76"/>
      <c r="X8500" s="91"/>
      <c r="Y8500" s="91"/>
    </row>
    <row r="8501" spans="17:25" x14ac:dyDescent="0.2">
      <c r="Q8501" s="76"/>
      <c r="S8501" s="76"/>
      <c r="T8501" s="76"/>
      <c r="U8501" s="76"/>
      <c r="V8501" s="76"/>
      <c r="X8501" s="91"/>
      <c r="Y8501" s="91"/>
    </row>
    <row r="8502" spans="17:25" x14ac:dyDescent="0.2">
      <c r="Q8502" s="76"/>
      <c r="S8502" s="76"/>
      <c r="T8502" s="76"/>
      <c r="U8502" s="76"/>
      <c r="V8502" s="76"/>
      <c r="X8502" s="91"/>
      <c r="Y8502" s="91"/>
    </row>
    <row r="8503" spans="17:25" x14ac:dyDescent="0.2">
      <c r="Q8503" s="76"/>
      <c r="S8503" s="76"/>
      <c r="T8503" s="76"/>
      <c r="U8503" s="76"/>
      <c r="V8503" s="76"/>
      <c r="X8503" s="91"/>
      <c r="Y8503" s="91"/>
    </row>
    <row r="8504" spans="17:25" x14ac:dyDescent="0.2">
      <c r="Q8504" s="76"/>
      <c r="S8504" s="76"/>
      <c r="T8504" s="76"/>
      <c r="U8504" s="76"/>
      <c r="V8504" s="76"/>
      <c r="X8504" s="91"/>
      <c r="Y8504" s="91"/>
    </row>
    <row r="8505" spans="17:25" x14ac:dyDescent="0.2">
      <c r="Q8505" s="76"/>
      <c r="S8505" s="76"/>
      <c r="T8505" s="76"/>
      <c r="U8505" s="76"/>
      <c r="V8505" s="76"/>
      <c r="X8505" s="91"/>
      <c r="Y8505" s="91"/>
    </row>
    <row r="8506" spans="17:25" x14ac:dyDescent="0.2">
      <c r="Q8506" s="76"/>
      <c r="S8506" s="76"/>
      <c r="T8506" s="76"/>
      <c r="U8506" s="76"/>
      <c r="V8506" s="76"/>
      <c r="X8506" s="91"/>
      <c r="Y8506" s="91"/>
    </row>
    <row r="8507" spans="17:25" x14ac:dyDescent="0.2">
      <c r="Q8507" s="76"/>
      <c r="S8507" s="76"/>
      <c r="T8507" s="76"/>
      <c r="U8507" s="76"/>
      <c r="V8507" s="76"/>
      <c r="X8507" s="91"/>
      <c r="Y8507" s="91"/>
    </row>
    <row r="8508" spans="17:25" x14ac:dyDescent="0.2">
      <c r="Q8508" s="76"/>
      <c r="S8508" s="76"/>
      <c r="T8508" s="76"/>
      <c r="U8508" s="76"/>
      <c r="V8508" s="76"/>
      <c r="X8508" s="91"/>
      <c r="Y8508" s="91"/>
    </row>
    <row r="8509" spans="17:25" x14ac:dyDescent="0.2">
      <c r="Q8509" s="76"/>
      <c r="S8509" s="76"/>
      <c r="T8509" s="76"/>
      <c r="U8509" s="76"/>
      <c r="V8509" s="76"/>
      <c r="X8509" s="91"/>
      <c r="Y8509" s="91"/>
    </row>
    <row r="8510" spans="17:25" x14ac:dyDescent="0.2">
      <c r="Q8510" s="76"/>
      <c r="S8510" s="76"/>
      <c r="T8510" s="76"/>
      <c r="U8510" s="76"/>
      <c r="V8510" s="76"/>
      <c r="X8510" s="91"/>
      <c r="Y8510" s="91"/>
    </row>
    <row r="8511" spans="17:25" x14ac:dyDescent="0.2">
      <c r="Q8511" s="76"/>
      <c r="S8511" s="76"/>
      <c r="T8511" s="76"/>
      <c r="U8511" s="76"/>
      <c r="V8511" s="76"/>
      <c r="X8511" s="91"/>
      <c r="Y8511" s="91"/>
    </row>
    <row r="8512" spans="17:25" x14ac:dyDescent="0.2">
      <c r="Q8512" s="76"/>
      <c r="S8512" s="76"/>
      <c r="T8512" s="76"/>
      <c r="U8512" s="76"/>
      <c r="V8512" s="76"/>
      <c r="X8512" s="91"/>
      <c r="Y8512" s="91"/>
    </row>
    <row r="8513" spans="17:25" x14ac:dyDescent="0.2">
      <c r="Q8513" s="76"/>
      <c r="S8513" s="76"/>
      <c r="T8513" s="76"/>
      <c r="U8513" s="76"/>
      <c r="V8513" s="76"/>
      <c r="X8513" s="91"/>
      <c r="Y8513" s="91"/>
    </row>
    <row r="8514" spans="17:25" x14ac:dyDescent="0.2">
      <c r="Q8514" s="76"/>
      <c r="S8514" s="76"/>
      <c r="T8514" s="76"/>
      <c r="U8514" s="76"/>
      <c r="V8514" s="76"/>
      <c r="X8514" s="91"/>
      <c r="Y8514" s="91"/>
    </row>
    <row r="8515" spans="17:25" x14ac:dyDescent="0.2">
      <c r="Q8515" s="76"/>
      <c r="S8515" s="76"/>
      <c r="T8515" s="76"/>
      <c r="U8515" s="76"/>
      <c r="V8515" s="76"/>
      <c r="X8515" s="91"/>
      <c r="Y8515" s="91"/>
    </row>
    <row r="8516" spans="17:25" x14ac:dyDescent="0.2">
      <c r="Q8516" s="76"/>
      <c r="S8516" s="76"/>
      <c r="T8516" s="76"/>
      <c r="U8516" s="76"/>
      <c r="V8516" s="76"/>
      <c r="X8516" s="91"/>
      <c r="Y8516" s="91"/>
    </row>
    <row r="8517" spans="17:25" x14ac:dyDescent="0.2">
      <c r="Q8517" s="76"/>
      <c r="S8517" s="76"/>
      <c r="T8517" s="76"/>
      <c r="U8517" s="76"/>
      <c r="V8517" s="76"/>
      <c r="X8517" s="91"/>
      <c r="Y8517" s="91"/>
    </row>
    <row r="8518" spans="17:25" x14ac:dyDescent="0.2">
      <c r="Q8518" s="76"/>
      <c r="S8518" s="76"/>
      <c r="T8518" s="76"/>
      <c r="U8518" s="76"/>
      <c r="V8518" s="76"/>
      <c r="X8518" s="91"/>
      <c r="Y8518" s="91"/>
    </row>
    <row r="8519" spans="17:25" x14ac:dyDescent="0.2">
      <c r="Q8519" s="76"/>
      <c r="S8519" s="76"/>
      <c r="T8519" s="76"/>
      <c r="U8519" s="76"/>
      <c r="V8519" s="76"/>
      <c r="X8519" s="91"/>
      <c r="Y8519" s="91"/>
    </row>
    <row r="8520" spans="17:25" x14ac:dyDescent="0.2">
      <c r="Q8520" s="76"/>
      <c r="S8520" s="76"/>
      <c r="T8520" s="76"/>
      <c r="U8520" s="76"/>
      <c r="V8520" s="76"/>
      <c r="X8520" s="91"/>
      <c r="Y8520" s="91"/>
    </row>
    <row r="8521" spans="17:25" x14ac:dyDescent="0.2">
      <c r="Q8521" s="76"/>
      <c r="S8521" s="76"/>
      <c r="T8521" s="76"/>
      <c r="U8521" s="76"/>
      <c r="V8521" s="76"/>
      <c r="X8521" s="91"/>
      <c r="Y8521" s="91"/>
    </row>
    <row r="8522" spans="17:25" x14ac:dyDescent="0.2">
      <c r="Q8522" s="76"/>
      <c r="S8522" s="76"/>
      <c r="T8522" s="76"/>
      <c r="U8522" s="76"/>
      <c r="V8522" s="76"/>
      <c r="X8522" s="91"/>
      <c r="Y8522" s="91"/>
    </row>
    <row r="8523" spans="17:25" x14ac:dyDescent="0.2">
      <c r="Q8523" s="76"/>
      <c r="S8523" s="76"/>
      <c r="T8523" s="76"/>
      <c r="U8523" s="76"/>
      <c r="V8523" s="76"/>
      <c r="X8523" s="91"/>
      <c r="Y8523" s="91"/>
    </row>
    <row r="8524" spans="17:25" x14ac:dyDescent="0.2">
      <c r="Q8524" s="76"/>
      <c r="S8524" s="76"/>
      <c r="T8524" s="76"/>
      <c r="U8524" s="76"/>
      <c r="V8524" s="76"/>
      <c r="X8524" s="91"/>
      <c r="Y8524" s="91"/>
    </row>
    <row r="8525" spans="17:25" x14ac:dyDescent="0.2">
      <c r="Q8525" s="76"/>
      <c r="S8525" s="76"/>
      <c r="T8525" s="76"/>
      <c r="U8525" s="76"/>
      <c r="V8525" s="76"/>
      <c r="X8525" s="91"/>
      <c r="Y8525" s="91"/>
    </row>
    <row r="8526" spans="17:25" x14ac:dyDescent="0.2">
      <c r="Q8526" s="76"/>
      <c r="S8526" s="76"/>
      <c r="T8526" s="76"/>
      <c r="U8526" s="76"/>
      <c r="V8526" s="76"/>
      <c r="X8526" s="91"/>
      <c r="Y8526" s="91"/>
    </row>
    <row r="8527" spans="17:25" x14ac:dyDescent="0.2">
      <c r="Q8527" s="76"/>
      <c r="S8527" s="76"/>
      <c r="T8527" s="76"/>
      <c r="U8527" s="76"/>
      <c r="V8527" s="76"/>
      <c r="X8527" s="91"/>
      <c r="Y8527" s="91"/>
    </row>
    <row r="8528" spans="17:25" x14ac:dyDescent="0.2">
      <c r="Q8528" s="76"/>
      <c r="S8528" s="76"/>
      <c r="T8528" s="76"/>
      <c r="U8528" s="76"/>
      <c r="V8528" s="76"/>
      <c r="X8528" s="91"/>
      <c r="Y8528" s="91"/>
    </row>
    <row r="8529" spans="17:25" x14ac:dyDescent="0.2">
      <c r="Q8529" s="76"/>
      <c r="S8529" s="76"/>
      <c r="T8529" s="76"/>
      <c r="U8529" s="76"/>
      <c r="V8529" s="76"/>
      <c r="X8529" s="91"/>
      <c r="Y8529" s="91"/>
    </row>
    <row r="8530" spans="17:25" x14ac:dyDescent="0.2">
      <c r="Q8530" s="76"/>
      <c r="S8530" s="76"/>
      <c r="T8530" s="76"/>
      <c r="U8530" s="76"/>
      <c r="V8530" s="76"/>
      <c r="X8530" s="91"/>
      <c r="Y8530" s="91"/>
    </row>
    <row r="8531" spans="17:25" x14ac:dyDescent="0.2">
      <c r="Q8531" s="76"/>
      <c r="S8531" s="76"/>
      <c r="T8531" s="76"/>
      <c r="U8531" s="76"/>
      <c r="V8531" s="76"/>
      <c r="X8531" s="91"/>
      <c r="Y8531" s="91"/>
    </row>
    <row r="8532" spans="17:25" x14ac:dyDescent="0.2">
      <c r="Q8532" s="76"/>
      <c r="S8532" s="76"/>
      <c r="T8532" s="76"/>
      <c r="U8532" s="76"/>
      <c r="V8532" s="76"/>
      <c r="X8532" s="91"/>
      <c r="Y8532" s="91"/>
    </row>
    <row r="8533" spans="17:25" x14ac:dyDescent="0.2">
      <c r="Q8533" s="76"/>
      <c r="S8533" s="76"/>
      <c r="T8533" s="76"/>
      <c r="U8533" s="76"/>
      <c r="V8533" s="76"/>
      <c r="X8533" s="91"/>
      <c r="Y8533" s="91"/>
    </row>
    <row r="8534" spans="17:25" x14ac:dyDescent="0.2">
      <c r="Q8534" s="76"/>
      <c r="S8534" s="76"/>
      <c r="T8534" s="76"/>
      <c r="U8534" s="76"/>
      <c r="V8534" s="76"/>
      <c r="X8534" s="91"/>
      <c r="Y8534" s="91"/>
    </row>
    <row r="8535" spans="17:25" x14ac:dyDescent="0.2">
      <c r="Q8535" s="76"/>
      <c r="S8535" s="76"/>
      <c r="T8535" s="76"/>
      <c r="U8535" s="76"/>
      <c r="V8535" s="76"/>
      <c r="X8535" s="91"/>
      <c r="Y8535" s="91"/>
    </row>
    <row r="8536" spans="17:25" x14ac:dyDescent="0.2">
      <c r="Q8536" s="76"/>
      <c r="S8536" s="76"/>
      <c r="T8536" s="76"/>
      <c r="U8536" s="76"/>
      <c r="V8536" s="76"/>
      <c r="X8536" s="91"/>
      <c r="Y8536" s="91"/>
    </row>
    <row r="8537" spans="17:25" x14ac:dyDescent="0.2">
      <c r="Q8537" s="76"/>
      <c r="S8537" s="76"/>
      <c r="T8537" s="76"/>
      <c r="U8537" s="76"/>
      <c r="V8537" s="76"/>
      <c r="X8537" s="91"/>
      <c r="Y8537" s="91"/>
    </row>
    <row r="8538" spans="17:25" x14ac:dyDescent="0.2">
      <c r="Q8538" s="76"/>
      <c r="S8538" s="76"/>
      <c r="T8538" s="76"/>
      <c r="U8538" s="76"/>
      <c r="V8538" s="76"/>
      <c r="X8538" s="91"/>
      <c r="Y8538" s="91"/>
    </row>
    <row r="8539" spans="17:25" x14ac:dyDescent="0.2">
      <c r="Q8539" s="76"/>
      <c r="S8539" s="76"/>
      <c r="T8539" s="76"/>
      <c r="U8539" s="76"/>
      <c r="V8539" s="76"/>
      <c r="X8539" s="91"/>
      <c r="Y8539" s="91"/>
    </row>
    <row r="8540" spans="17:25" x14ac:dyDescent="0.2">
      <c r="Q8540" s="76"/>
      <c r="S8540" s="76"/>
      <c r="T8540" s="76"/>
      <c r="U8540" s="76"/>
      <c r="V8540" s="76"/>
      <c r="X8540" s="91"/>
      <c r="Y8540" s="91"/>
    </row>
    <row r="8541" spans="17:25" x14ac:dyDescent="0.2">
      <c r="Q8541" s="76"/>
      <c r="S8541" s="76"/>
      <c r="T8541" s="76"/>
      <c r="U8541" s="76"/>
      <c r="V8541" s="76"/>
      <c r="X8541" s="91"/>
      <c r="Y8541" s="91"/>
    </row>
    <row r="8542" spans="17:25" x14ac:dyDescent="0.2">
      <c r="Q8542" s="76"/>
      <c r="S8542" s="76"/>
      <c r="T8542" s="76"/>
      <c r="U8542" s="76"/>
      <c r="V8542" s="76"/>
      <c r="X8542" s="91"/>
      <c r="Y8542" s="91"/>
    </row>
    <row r="8543" spans="17:25" x14ac:dyDescent="0.2">
      <c r="Q8543" s="76"/>
      <c r="S8543" s="76"/>
      <c r="T8543" s="76"/>
      <c r="U8543" s="76"/>
      <c r="V8543" s="76"/>
      <c r="X8543" s="91"/>
      <c r="Y8543" s="91"/>
    </row>
    <row r="8544" spans="17:25" x14ac:dyDescent="0.2">
      <c r="Q8544" s="76"/>
      <c r="S8544" s="76"/>
      <c r="T8544" s="76"/>
      <c r="U8544" s="76"/>
      <c r="V8544" s="76"/>
      <c r="X8544" s="91"/>
      <c r="Y8544" s="91"/>
    </row>
    <row r="8545" spans="17:25" x14ac:dyDescent="0.2">
      <c r="Q8545" s="76"/>
      <c r="S8545" s="76"/>
      <c r="T8545" s="76"/>
      <c r="U8545" s="76"/>
      <c r="V8545" s="76"/>
      <c r="X8545" s="91"/>
      <c r="Y8545" s="91"/>
    </row>
    <row r="8546" spans="17:25" x14ac:dyDescent="0.2">
      <c r="Q8546" s="76"/>
      <c r="S8546" s="76"/>
      <c r="T8546" s="76"/>
      <c r="U8546" s="76"/>
      <c r="V8546" s="76"/>
      <c r="X8546" s="91"/>
      <c r="Y8546" s="91"/>
    </row>
    <row r="8547" spans="17:25" x14ac:dyDescent="0.2">
      <c r="Q8547" s="76"/>
      <c r="S8547" s="76"/>
      <c r="T8547" s="76"/>
      <c r="U8547" s="76"/>
      <c r="V8547" s="76"/>
      <c r="X8547" s="91"/>
      <c r="Y8547" s="91"/>
    </row>
    <row r="8548" spans="17:25" x14ac:dyDescent="0.2">
      <c r="Q8548" s="76"/>
      <c r="S8548" s="76"/>
      <c r="T8548" s="76"/>
      <c r="U8548" s="76"/>
      <c r="V8548" s="76"/>
      <c r="X8548" s="91"/>
      <c r="Y8548" s="91"/>
    </row>
    <row r="8549" spans="17:25" x14ac:dyDescent="0.2">
      <c r="Q8549" s="76"/>
      <c r="S8549" s="76"/>
      <c r="T8549" s="76"/>
      <c r="U8549" s="76"/>
      <c r="V8549" s="76"/>
      <c r="X8549" s="91"/>
      <c r="Y8549" s="91"/>
    </row>
    <row r="8550" spans="17:25" x14ac:dyDescent="0.2">
      <c r="Q8550" s="76"/>
      <c r="S8550" s="76"/>
      <c r="T8550" s="76"/>
      <c r="U8550" s="76"/>
      <c r="V8550" s="76"/>
      <c r="X8550" s="91"/>
      <c r="Y8550" s="91"/>
    </row>
    <row r="8551" spans="17:25" x14ac:dyDescent="0.2">
      <c r="Q8551" s="76"/>
      <c r="S8551" s="76"/>
      <c r="T8551" s="76"/>
      <c r="U8551" s="76"/>
      <c r="V8551" s="76"/>
      <c r="X8551" s="91"/>
      <c r="Y8551" s="91"/>
    </row>
    <row r="8552" spans="17:25" x14ac:dyDescent="0.2">
      <c r="Q8552" s="76"/>
      <c r="S8552" s="76"/>
      <c r="T8552" s="76"/>
      <c r="U8552" s="76"/>
      <c r="V8552" s="76"/>
      <c r="X8552" s="91"/>
      <c r="Y8552" s="91"/>
    </row>
    <row r="8553" spans="17:25" x14ac:dyDescent="0.2">
      <c r="Q8553" s="76"/>
      <c r="S8553" s="76"/>
      <c r="T8553" s="76"/>
      <c r="U8553" s="76"/>
      <c r="V8553" s="76"/>
      <c r="X8553" s="91"/>
      <c r="Y8553" s="91"/>
    </row>
    <row r="8554" spans="17:25" x14ac:dyDescent="0.2">
      <c r="Q8554" s="76"/>
      <c r="S8554" s="76"/>
      <c r="T8554" s="76"/>
      <c r="U8554" s="76"/>
      <c r="V8554" s="76"/>
      <c r="X8554" s="91"/>
      <c r="Y8554" s="91"/>
    </row>
    <row r="8555" spans="17:25" x14ac:dyDescent="0.2">
      <c r="Q8555" s="76"/>
      <c r="S8555" s="76"/>
      <c r="T8555" s="76"/>
      <c r="U8555" s="76"/>
      <c r="V8555" s="76"/>
      <c r="X8555" s="91"/>
      <c r="Y8555" s="91"/>
    </row>
    <row r="8556" spans="17:25" x14ac:dyDescent="0.2">
      <c r="Q8556" s="76"/>
      <c r="S8556" s="76"/>
      <c r="T8556" s="76"/>
      <c r="U8556" s="76"/>
      <c r="V8556" s="76"/>
      <c r="X8556" s="91"/>
      <c r="Y8556" s="91"/>
    </row>
    <row r="8557" spans="17:25" x14ac:dyDescent="0.2">
      <c r="Q8557" s="76"/>
      <c r="S8557" s="76"/>
      <c r="T8557" s="76"/>
      <c r="U8557" s="76"/>
      <c r="V8557" s="76"/>
      <c r="X8557" s="91"/>
      <c r="Y8557" s="91"/>
    </row>
    <row r="8558" spans="17:25" x14ac:dyDescent="0.2">
      <c r="Q8558" s="76"/>
      <c r="S8558" s="76"/>
      <c r="T8558" s="76"/>
      <c r="U8558" s="76"/>
      <c r="V8558" s="76"/>
      <c r="X8558" s="91"/>
      <c r="Y8558" s="91"/>
    </row>
    <row r="8559" spans="17:25" x14ac:dyDescent="0.2">
      <c r="Q8559" s="76"/>
      <c r="S8559" s="76"/>
      <c r="T8559" s="76"/>
      <c r="U8559" s="76"/>
      <c r="V8559" s="76"/>
      <c r="X8559" s="91"/>
      <c r="Y8559" s="91"/>
    </row>
    <row r="8560" spans="17:25" x14ac:dyDescent="0.2">
      <c r="Q8560" s="76"/>
      <c r="S8560" s="76"/>
      <c r="T8560" s="76"/>
      <c r="U8560" s="76"/>
      <c r="V8560" s="76"/>
      <c r="X8560" s="91"/>
      <c r="Y8560" s="91"/>
    </row>
    <row r="8561" spans="17:25" x14ac:dyDescent="0.2">
      <c r="Q8561" s="76"/>
      <c r="S8561" s="76"/>
      <c r="T8561" s="76"/>
      <c r="U8561" s="76"/>
      <c r="V8561" s="76"/>
      <c r="X8561" s="91"/>
      <c r="Y8561" s="91"/>
    </row>
    <row r="8562" spans="17:25" x14ac:dyDescent="0.2">
      <c r="Q8562" s="76"/>
      <c r="S8562" s="76"/>
      <c r="T8562" s="76"/>
      <c r="U8562" s="76"/>
      <c r="V8562" s="76"/>
      <c r="X8562" s="91"/>
      <c r="Y8562" s="91"/>
    </row>
    <row r="8563" spans="17:25" x14ac:dyDescent="0.2">
      <c r="Q8563" s="76"/>
      <c r="S8563" s="76"/>
      <c r="T8563" s="76"/>
      <c r="U8563" s="76"/>
      <c r="V8563" s="76"/>
      <c r="X8563" s="91"/>
      <c r="Y8563" s="91"/>
    </row>
    <row r="8564" spans="17:25" x14ac:dyDescent="0.2">
      <c r="Q8564" s="76"/>
      <c r="S8564" s="76"/>
      <c r="T8564" s="76"/>
      <c r="U8564" s="76"/>
      <c r="V8564" s="76"/>
      <c r="X8564" s="91"/>
      <c r="Y8564" s="91"/>
    </row>
    <row r="8565" spans="17:25" x14ac:dyDescent="0.2">
      <c r="Q8565" s="76"/>
      <c r="S8565" s="76"/>
      <c r="T8565" s="76"/>
      <c r="U8565" s="76"/>
      <c r="V8565" s="76"/>
      <c r="X8565" s="91"/>
      <c r="Y8565" s="91"/>
    </row>
    <row r="8566" spans="17:25" x14ac:dyDescent="0.2">
      <c r="Q8566" s="76"/>
      <c r="S8566" s="76"/>
      <c r="T8566" s="76"/>
      <c r="U8566" s="76"/>
      <c r="V8566" s="76"/>
      <c r="X8566" s="91"/>
      <c r="Y8566" s="91"/>
    </row>
    <row r="8567" spans="17:25" x14ac:dyDescent="0.2">
      <c r="Q8567" s="76"/>
      <c r="S8567" s="76"/>
      <c r="T8567" s="76"/>
      <c r="U8567" s="76"/>
      <c r="V8567" s="76"/>
      <c r="X8567" s="91"/>
      <c r="Y8567" s="91"/>
    </row>
    <row r="8568" spans="17:25" x14ac:dyDescent="0.2">
      <c r="Q8568" s="76"/>
      <c r="S8568" s="76"/>
      <c r="T8568" s="76"/>
      <c r="U8568" s="76"/>
      <c r="V8568" s="76"/>
      <c r="X8568" s="91"/>
      <c r="Y8568" s="91"/>
    </row>
    <row r="8569" spans="17:25" x14ac:dyDescent="0.2">
      <c r="Q8569" s="76"/>
      <c r="S8569" s="76"/>
      <c r="T8569" s="76"/>
      <c r="U8569" s="76"/>
      <c r="V8569" s="76"/>
      <c r="X8569" s="91"/>
      <c r="Y8569" s="91"/>
    </row>
    <row r="8570" spans="17:25" x14ac:dyDescent="0.2">
      <c r="Q8570" s="76"/>
      <c r="S8570" s="76"/>
      <c r="T8570" s="76"/>
      <c r="U8570" s="76"/>
      <c r="V8570" s="76"/>
      <c r="X8570" s="91"/>
      <c r="Y8570" s="91"/>
    </row>
    <row r="8571" spans="17:25" x14ac:dyDescent="0.2">
      <c r="Q8571" s="76"/>
      <c r="S8571" s="76"/>
      <c r="T8571" s="76"/>
      <c r="U8571" s="76"/>
      <c r="V8571" s="76"/>
      <c r="X8571" s="91"/>
      <c r="Y8571" s="91"/>
    </row>
    <row r="8572" spans="17:25" x14ac:dyDescent="0.2">
      <c r="Q8572" s="76"/>
      <c r="S8572" s="76"/>
      <c r="T8572" s="76"/>
      <c r="U8572" s="76"/>
      <c r="V8572" s="76"/>
      <c r="X8572" s="91"/>
      <c r="Y8572" s="91"/>
    </row>
    <row r="8573" spans="17:25" x14ac:dyDescent="0.2">
      <c r="Q8573" s="76"/>
      <c r="S8573" s="76"/>
      <c r="T8573" s="76"/>
      <c r="U8573" s="76"/>
      <c r="V8573" s="76"/>
      <c r="X8573" s="91"/>
      <c r="Y8573" s="91"/>
    </row>
    <row r="8574" spans="17:25" x14ac:dyDescent="0.2">
      <c r="Q8574" s="76"/>
      <c r="S8574" s="76"/>
      <c r="T8574" s="76"/>
      <c r="U8574" s="76"/>
      <c r="V8574" s="76"/>
      <c r="X8574" s="91"/>
      <c r="Y8574" s="91"/>
    </row>
    <row r="8575" spans="17:25" x14ac:dyDescent="0.2">
      <c r="Q8575" s="76"/>
      <c r="S8575" s="76"/>
      <c r="T8575" s="76"/>
      <c r="U8575" s="76"/>
      <c r="V8575" s="76"/>
      <c r="X8575" s="91"/>
      <c r="Y8575" s="91"/>
    </row>
    <row r="8576" spans="17:25" x14ac:dyDescent="0.2">
      <c r="Q8576" s="76"/>
      <c r="S8576" s="76"/>
      <c r="T8576" s="76"/>
      <c r="U8576" s="76"/>
      <c r="V8576" s="76"/>
      <c r="X8576" s="91"/>
      <c r="Y8576" s="91"/>
    </row>
    <row r="8577" spans="17:25" x14ac:dyDescent="0.2">
      <c r="Q8577" s="76"/>
      <c r="S8577" s="76"/>
      <c r="T8577" s="76"/>
      <c r="U8577" s="76"/>
      <c r="V8577" s="76"/>
      <c r="X8577" s="91"/>
      <c r="Y8577" s="91"/>
    </row>
    <row r="8578" spans="17:25" x14ac:dyDescent="0.2">
      <c r="Q8578" s="76"/>
      <c r="S8578" s="76"/>
      <c r="T8578" s="76"/>
      <c r="U8578" s="76"/>
      <c r="V8578" s="76"/>
      <c r="X8578" s="91"/>
      <c r="Y8578" s="91"/>
    </row>
    <row r="8579" spans="17:25" x14ac:dyDescent="0.2">
      <c r="Q8579" s="76"/>
      <c r="S8579" s="76"/>
      <c r="T8579" s="76"/>
      <c r="U8579" s="76"/>
      <c r="V8579" s="76"/>
      <c r="X8579" s="91"/>
      <c r="Y8579" s="91"/>
    </row>
    <row r="8580" spans="17:25" x14ac:dyDescent="0.2">
      <c r="Q8580" s="76"/>
      <c r="S8580" s="76"/>
      <c r="T8580" s="76"/>
      <c r="U8580" s="76"/>
      <c r="V8580" s="76"/>
      <c r="X8580" s="91"/>
      <c r="Y8580" s="91"/>
    </row>
    <row r="8581" spans="17:25" x14ac:dyDescent="0.2">
      <c r="Q8581" s="76"/>
      <c r="S8581" s="76"/>
      <c r="T8581" s="76"/>
      <c r="U8581" s="76"/>
      <c r="V8581" s="76"/>
      <c r="X8581" s="91"/>
      <c r="Y8581" s="91"/>
    </row>
    <row r="8582" spans="17:25" x14ac:dyDescent="0.2">
      <c r="Q8582" s="76"/>
      <c r="S8582" s="76"/>
      <c r="T8582" s="76"/>
      <c r="U8582" s="76"/>
      <c r="V8582" s="76"/>
      <c r="X8582" s="91"/>
      <c r="Y8582" s="91"/>
    </row>
    <row r="8583" spans="17:25" x14ac:dyDescent="0.2">
      <c r="Q8583" s="76"/>
      <c r="S8583" s="76"/>
      <c r="T8583" s="76"/>
      <c r="U8583" s="76"/>
      <c r="V8583" s="76"/>
      <c r="X8583" s="91"/>
      <c r="Y8583" s="91"/>
    </row>
    <row r="8584" spans="17:25" x14ac:dyDescent="0.2">
      <c r="Q8584" s="76"/>
      <c r="S8584" s="76"/>
      <c r="T8584" s="76"/>
      <c r="U8584" s="76"/>
      <c r="V8584" s="76"/>
      <c r="X8584" s="91"/>
      <c r="Y8584" s="91"/>
    </row>
    <row r="8585" spans="17:25" x14ac:dyDescent="0.2">
      <c r="Q8585" s="76"/>
      <c r="S8585" s="76"/>
      <c r="T8585" s="76"/>
      <c r="U8585" s="76"/>
      <c r="V8585" s="76"/>
      <c r="X8585" s="91"/>
      <c r="Y8585" s="91"/>
    </row>
    <row r="8586" spans="17:25" x14ac:dyDescent="0.2">
      <c r="Q8586" s="76"/>
      <c r="S8586" s="76"/>
      <c r="T8586" s="76"/>
      <c r="U8586" s="76"/>
      <c r="V8586" s="76"/>
      <c r="X8586" s="91"/>
      <c r="Y8586" s="91"/>
    </row>
    <row r="8587" spans="17:25" x14ac:dyDescent="0.2">
      <c r="Q8587" s="76"/>
      <c r="S8587" s="76"/>
      <c r="T8587" s="76"/>
      <c r="U8587" s="76"/>
      <c r="V8587" s="76"/>
      <c r="X8587" s="91"/>
      <c r="Y8587" s="91"/>
    </row>
    <row r="8588" spans="17:25" x14ac:dyDescent="0.2">
      <c r="Q8588" s="76"/>
      <c r="S8588" s="76"/>
      <c r="T8588" s="76"/>
      <c r="U8588" s="76"/>
      <c r="V8588" s="76"/>
      <c r="X8588" s="91"/>
      <c r="Y8588" s="91"/>
    </row>
    <row r="8589" spans="17:25" x14ac:dyDescent="0.2">
      <c r="Q8589" s="76"/>
      <c r="S8589" s="76"/>
      <c r="T8589" s="76"/>
      <c r="U8589" s="76"/>
      <c r="V8589" s="76"/>
      <c r="X8589" s="91"/>
      <c r="Y8589" s="91"/>
    </row>
    <row r="8590" spans="17:25" x14ac:dyDescent="0.2">
      <c r="Q8590" s="76"/>
      <c r="S8590" s="76"/>
      <c r="T8590" s="76"/>
      <c r="U8590" s="76"/>
      <c r="V8590" s="76"/>
      <c r="X8590" s="91"/>
      <c r="Y8590" s="91"/>
    </row>
    <row r="8591" spans="17:25" x14ac:dyDescent="0.2">
      <c r="Q8591" s="76"/>
      <c r="S8591" s="76"/>
      <c r="T8591" s="76"/>
      <c r="U8591" s="76"/>
      <c r="V8591" s="76"/>
      <c r="X8591" s="91"/>
      <c r="Y8591" s="91"/>
    </row>
    <row r="8592" spans="17:25" x14ac:dyDescent="0.2">
      <c r="Q8592" s="76"/>
      <c r="S8592" s="76"/>
      <c r="T8592" s="76"/>
      <c r="U8592" s="76"/>
      <c r="V8592" s="76"/>
      <c r="X8592" s="91"/>
      <c r="Y8592" s="91"/>
    </row>
    <row r="8593" spans="17:25" x14ac:dyDescent="0.2">
      <c r="Q8593" s="76"/>
      <c r="S8593" s="76"/>
      <c r="T8593" s="76"/>
      <c r="U8593" s="76"/>
      <c r="V8593" s="76"/>
      <c r="X8593" s="91"/>
      <c r="Y8593" s="91"/>
    </row>
    <row r="8594" spans="17:25" x14ac:dyDescent="0.2">
      <c r="Q8594" s="76"/>
      <c r="S8594" s="76"/>
      <c r="T8594" s="76"/>
      <c r="U8594" s="76"/>
      <c r="V8594" s="76"/>
      <c r="X8594" s="91"/>
      <c r="Y8594" s="91"/>
    </row>
    <row r="8595" spans="17:25" x14ac:dyDescent="0.2">
      <c r="Q8595" s="76"/>
      <c r="S8595" s="76"/>
      <c r="T8595" s="76"/>
      <c r="U8595" s="76"/>
      <c r="V8595" s="76"/>
      <c r="X8595" s="91"/>
      <c r="Y8595" s="91"/>
    </row>
    <row r="8596" spans="17:25" x14ac:dyDescent="0.2">
      <c r="Q8596" s="76"/>
      <c r="S8596" s="76"/>
      <c r="T8596" s="76"/>
      <c r="U8596" s="76"/>
      <c r="V8596" s="76"/>
      <c r="X8596" s="91"/>
      <c r="Y8596" s="91"/>
    </row>
    <row r="8597" spans="17:25" x14ac:dyDescent="0.2">
      <c r="Q8597" s="76"/>
      <c r="S8597" s="76"/>
      <c r="T8597" s="76"/>
      <c r="U8597" s="76"/>
      <c r="V8597" s="76"/>
      <c r="X8597" s="91"/>
      <c r="Y8597" s="91"/>
    </row>
    <row r="8598" spans="17:25" x14ac:dyDescent="0.2">
      <c r="Q8598" s="76"/>
      <c r="S8598" s="76"/>
      <c r="T8598" s="76"/>
      <c r="U8598" s="76"/>
      <c r="V8598" s="76"/>
      <c r="X8598" s="91"/>
      <c r="Y8598" s="91"/>
    </row>
    <row r="8599" spans="17:25" x14ac:dyDescent="0.2">
      <c r="Q8599" s="76"/>
      <c r="S8599" s="76"/>
      <c r="T8599" s="76"/>
      <c r="U8599" s="76"/>
      <c r="V8599" s="76"/>
      <c r="X8599" s="91"/>
      <c r="Y8599" s="91"/>
    </row>
    <row r="8600" spans="17:25" x14ac:dyDescent="0.2">
      <c r="Q8600" s="76"/>
      <c r="S8600" s="76"/>
      <c r="T8600" s="76"/>
      <c r="U8600" s="76"/>
      <c r="V8600" s="76"/>
      <c r="X8600" s="91"/>
      <c r="Y8600" s="91"/>
    </row>
    <row r="8601" spans="17:25" x14ac:dyDescent="0.2">
      <c r="Q8601" s="76"/>
      <c r="S8601" s="76"/>
      <c r="T8601" s="76"/>
      <c r="U8601" s="76"/>
      <c r="V8601" s="76"/>
      <c r="X8601" s="91"/>
      <c r="Y8601" s="91"/>
    </row>
    <row r="8602" spans="17:25" x14ac:dyDescent="0.2">
      <c r="Q8602" s="76"/>
      <c r="S8602" s="76"/>
      <c r="T8602" s="76"/>
      <c r="U8602" s="76"/>
      <c r="V8602" s="76"/>
      <c r="X8602" s="91"/>
      <c r="Y8602" s="91"/>
    </row>
    <row r="8603" spans="17:25" x14ac:dyDescent="0.2">
      <c r="Q8603" s="76"/>
      <c r="S8603" s="76"/>
      <c r="T8603" s="76"/>
      <c r="U8603" s="76"/>
      <c r="V8603" s="76"/>
      <c r="X8603" s="91"/>
      <c r="Y8603" s="91"/>
    </row>
    <row r="8604" spans="17:25" x14ac:dyDescent="0.2">
      <c r="Q8604" s="76"/>
      <c r="S8604" s="76"/>
      <c r="T8604" s="76"/>
      <c r="U8604" s="76"/>
      <c r="V8604" s="76"/>
      <c r="X8604" s="91"/>
      <c r="Y8604" s="91"/>
    </row>
    <row r="8605" spans="17:25" x14ac:dyDescent="0.2">
      <c r="Q8605" s="76"/>
      <c r="S8605" s="76"/>
      <c r="T8605" s="76"/>
      <c r="U8605" s="76"/>
      <c r="V8605" s="76"/>
      <c r="X8605" s="91"/>
      <c r="Y8605" s="91"/>
    </row>
    <row r="8606" spans="17:25" x14ac:dyDescent="0.2">
      <c r="Q8606" s="76"/>
      <c r="S8606" s="76"/>
      <c r="T8606" s="76"/>
      <c r="U8606" s="76"/>
      <c r="V8606" s="76"/>
      <c r="X8606" s="91"/>
      <c r="Y8606" s="91"/>
    </row>
    <row r="8607" spans="17:25" x14ac:dyDescent="0.2">
      <c r="Q8607" s="76"/>
      <c r="S8607" s="76"/>
      <c r="T8607" s="76"/>
      <c r="U8607" s="76"/>
      <c r="V8607" s="76"/>
      <c r="X8607" s="91"/>
      <c r="Y8607" s="91"/>
    </row>
    <row r="8608" spans="17:25" x14ac:dyDescent="0.2">
      <c r="Q8608" s="76"/>
      <c r="S8608" s="76"/>
      <c r="T8608" s="76"/>
      <c r="U8608" s="76"/>
      <c r="V8608" s="76"/>
      <c r="X8608" s="91"/>
      <c r="Y8608" s="91"/>
    </row>
    <row r="8609" spans="17:25" x14ac:dyDescent="0.2">
      <c r="Q8609" s="76"/>
      <c r="S8609" s="76"/>
      <c r="T8609" s="76"/>
      <c r="U8609" s="76"/>
      <c r="V8609" s="76"/>
      <c r="X8609" s="91"/>
      <c r="Y8609" s="91"/>
    </row>
    <row r="8610" spans="17:25" x14ac:dyDescent="0.2">
      <c r="Q8610" s="76"/>
      <c r="S8610" s="76"/>
      <c r="T8610" s="76"/>
      <c r="U8610" s="76"/>
      <c r="V8610" s="76"/>
      <c r="X8610" s="91"/>
      <c r="Y8610" s="91"/>
    </row>
    <row r="8611" spans="17:25" x14ac:dyDescent="0.2">
      <c r="Q8611" s="76"/>
      <c r="S8611" s="76"/>
      <c r="T8611" s="76"/>
      <c r="U8611" s="76"/>
      <c r="V8611" s="76"/>
      <c r="X8611" s="91"/>
      <c r="Y8611" s="91"/>
    </row>
    <row r="8612" spans="17:25" x14ac:dyDescent="0.2">
      <c r="Q8612" s="76"/>
      <c r="S8612" s="76"/>
      <c r="T8612" s="76"/>
      <c r="U8612" s="76"/>
      <c r="V8612" s="76"/>
      <c r="X8612" s="91"/>
      <c r="Y8612" s="91"/>
    </row>
    <row r="8613" spans="17:25" x14ac:dyDescent="0.2">
      <c r="Q8613" s="76"/>
      <c r="S8613" s="76"/>
      <c r="T8613" s="76"/>
      <c r="U8613" s="76"/>
      <c r="V8613" s="76"/>
      <c r="X8613" s="91"/>
      <c r="Y8613" s="91"/>
    </row>
    <row r="8614" spans="17:25" x14ac:dyDescent="0.2">
      <c r="Q8614" s="76"/>
      <c r="S8614" s="76"/>
      <c r="T8614" s="76"/>
      <c r="U8614" s="76"/>
      <c r="V8614" s="76"/>
      <c r="X8614" s="91"/>
      <c r="Y8614" s="91"/>
    </row>
    <row r="8615" spans="17:25" x14ac:dyDescent="0.2">
      <c r="Q8615" s="76"/>
      <c r="S8615" s="76"/>
      <c r="T8615" s="76"/>
      <c r="U8615" s="76"/>
      <c r="V8615" s="76"/>
      <c r="X8615" s="91"/>
      <c r="Y8615" s="91"/>
    </row>
    <row r="8616" spans="17:25" x14ac:dyDescent="0.2">
      <c r="Q8616" s="76"/>
      <c r="S8616" s="76"/>
      <c r="T8616" s="76"/>
      <c r="U8616" s="76"/>
      <c r="V8616" s="76"/>
      <c r="X8616" s="91"/>
      <c r="Y8616" s="91"/>
    </row>
    <row r="8617" spans="17:25" x14ac:dyDescent="0.2">
      <c r="Q8617" s="76"/>
      <c r="S8617" s="76"/>
      <c r="T8617" s="76"/>
      <c r="U8617" s="76"/>
      <c r="V8617" s="76"/>
      <c r="X8617" s="91"/>
      <c r="Y8617" s="91"/>
    </row>
    <row r="8618" spans="17:25" x14ac:dyDescent="0.2">
      <c r="Q8618" s="76"/>
      <c r="S8618" s="76"/>
      <c r="T8618" s="76"/>
      <c r="U8618" s="76"/>
      <c r="V8618" s="76"/>
      <c r="X8618" s="91"/>
      <c r="Y8618" s="91"/>
    </row>
    <row r="8619" spans="17:25" x14ac:dyDescent="0.2">
      <c r="Q8619" s="76"/>
      <c r="S8619" s="76"/>
      <c r="T8619" s="76"/>
      <c r="U8619" s="76"/>
      <c r="V8619" s="76"/>
      <c r="X8619" s="91"/>
      <c r="Y8619" s="91"/>
    </row>
    <row r="8620" spans="17:25" x14ac:dyDescent="0.2">
      <c r="Q8620" s="76"/>
      <c r="S8620" s="76"/>
      <c r="T8620" s="76"/>
      <c r="U8620" s="76"/>
      <c r="V8620" s="76"/>
      <c r="X8620" s="91"/>
      <c r="Y8620" s="91"/>
    </row>
    <row r="8621" spans="17:25" x14ac:dyDescent="0.2">
      <c r="Q8621" s="76"/>
      <c r="S8621" s="76"/>
      <c r="T8621" s="76"/>
      <c r="U8621" s="76"/>
      <c r="V8621" s="76"/>
      <c r="X8621" s="91"/>
      <c r="Y8621" s="91"/>
    </row>
    <row r="8622" spans="17:25" x14ac:dyDescent="0.2">
      <c r="Q8622" s="76"/>
      <c r="S8622" s="76"/>
      <c r="T8622" s="76"/>
      <c r="U8622" s="76"/>
      <c r="V8622" s="76"/>
      <c r="X8622" s="91"/>
      <c r="Y8622" s="91"/>
    </row>
    <row r="8623" spans="17:25" x14ac:dyDescent="0.2">
      <c r="Q8623" s="76"/>
      <c r="S8623" s="76"/>
      <c r="T8623" s="76"/>
      <c r="U8623" s="76"/>
      <c r="V8623" s="76"/>
      <c r="X8623" s="91"/>
      <c r="Y8623" s="91"/>
    </row>
    <row r="8624" spans="17:25" x14ac:dyDescent="0.2">
      <c r="Q8624" s="76"/>
      <c r="S8624" s="76"/>
      <c r="T8624" s="76"/>
      <c r="U8624" s="76"/>
      <c r="V8624" s="76"/>
      <c r="X8624" s="91"/>
      <c r="Y8624" s="91"/>
    </row>
    <row r="8625" spans="17:25" x14ac:dyDescent="0.2">
      <c r="Q8625" s="76"/>
      <c r="S8625" s="76"/>
      <c r="T8625" s="76"/>
      <c r="U8625" s="76"/>
      <c r="V8625" s="76"/>
      <c r="X8625" s="91"/>
      <c r="Y8625" s="91"/>
    </row>
    <row r="8626" spans="17:25" x14ac:dyDescent="0.2">
      <c r="Q8626" s="76"/>
      <c r="S8626" s="76"/>
      <c r="T8626" s="76"/>
      <c r="U8626" s="76"/>
      <c r="V8626" s="76"/>
      <c r="X8626" s="91"/>
      <c r="Y8626" s="91"/>
    </row>
    <row r="8627" spans="17:25" x14ac:dyDescent="0.2">
      <c r="Q8627" s="76"/>
      <c r="S8627" s="76"/>
      <c r="T8627" s="76"/>
      <c r="U8627" s="76"/>
      <c r="V8627" s="76"/>
      <c r="X8627" s="91"/>
      <c r="Y8627" s="91"/>
    </row>
    <row r="8628" spans="17:25" x14ac:dyDescent="0.2">
      <c r="Q8628" s="76"/>
      <c r="S8628" s="76"/>
      <c r="T8628" s="76"/>
      <c r="U8628" s="76"/>
      <c r="V8628" s="76"/>
      <c r="X8628" s="91"/>
      <c r="Y8628" s="91"/>
    </row>
    <row r="8629" spans="17:25" x14ac:dyDescent="0.2">
      <c r="Q8629" s="76"/>
      <c r="S8629" s="76"/>
      <c r="T8629" s="76"/>
      <c r="U8629" s="76"/>
      <c r="V8629" s="76"/>
      <c r="X8629" s="91"/>
      <c r="Y8629" s="91"/>
    </row>
    <row r="8630" spans="17:25" x14ac:dyDescent="0.2">
      <c r="Q8630" s="76"/>
      <c r="S8630" s="76"/>
      <c r="T8630" s="76"/>
      <c r="U8630" s="76"/>
      <c r="V8630" s="76"/>
      <c r="X8630" s="91"/>
      <c r="Y8630" s="91"/>
    </row>
    <row r="8631" spans="17:25" x14ac:dyDescent="0.2">
      <c r="Q8631" s="76"/>
      <c r="S8631" s="76"/>
      <c r="T8631" s="76"/>
      <c r="U8631" s="76"/>
      <c r="V8631" s="76"/>
      <c r="X8631" s="91"/>
      <c r="Y8631" s="91"/>
    </row>
    <row r="8632" spans="17:25" x14ac:dyDescent="0.2">
      <c r="Q8632" s="76"/>
      <c r="S8632" s="76"/>
      <c r="T8632" s="76"/>
      <c r="U8632" s="76"/>
      <c r="V8632" s="76"/>
      <c r="X8632" s="91"/>
      <c r="Y8632" s="91"/>
    </row>
    <row r="8633" spans="17:25" x14ac:dyDescent="0.2">
      <c r="Q8633" s="76"/>
      <c r="S8633" s="76"/>
      <c r="T8633" s="76"/>
      <c r="U8633" s="76"/>
      <c r="V8633" s="76"/>
      <c r="X8633" s="91"/>
      <c r="Y8633" s="91"/>
    </row>
    <row r="8634" spans="17:25" x14ac:dyDescent="0.2">
      <c r="Q8634" s="76"/>
      <c r="S8634" s="76"/>
      <c r="T8634" s="76"/>
      <c r="U8634" s="76"/>
      <c r="V8634" s="76"/>
      <c r="X8634" s="91"/>
      <c r="Y8634" s="91"/>
    </row>
    <row r="8635" spans="17:25" x14ac:dyDescent="0.2">
      <c r="Q8635" s="76"/>
      <c r="S8635" s="76"/>
      <c r="T8635" s="76"/>
      <c r="U8635" s="76"/>
      <c r="V8635" s="76"/>
      <c r="X8635" s="91"/>
      <c r="Y8635" s="91"/>
    </row>
    <row r="8636" spans="17:25" x14ac:dyDescent="0.2">
      <c r="Q8636" s="76"/>
      <c r="S8636" s="76"/>
      <c r="T8636" s="76"/>
      <c r="U8636" s="76"/>
      <c r="V8636" s="76"/>
      <c r="X8636" s="91"/>
      <c r="Y8636" s="91"/>
    </row>
    <row r="8637" spans="17:25" x14ac:dyDescent="0.2">
      <c r="Q8637" s="76"/>
      <c r="S8637" s="76"/>
      <c r="T8637" s="76"/>
      <c r="U8637" s="76"/>
      <c r="V8637" s="76"/>
      <c r="X8637" s="91"/>
      <c r="Y8637" s="91"/>
    </row>
    <row r="8638" spans="17:25" x14ac:dyDescent="0.2">
      <c r="Q8638" s="76"/>
      <c r="S8638" s="76"/>
      <c r="T8638" s="76"/>
      <c r="U8638" s="76"/>
      <c r="V8638" s="76"/>
      <c r="X8638" s="91"/>
      <c r="Y8638" s="91"/>
    </row>
    <row r="8639" spans="17:25" x14ac:dyDescent="0.2">
      <c r="Q8639" s="76"/>
      <c r="S8639" s="76"/>
      <c r="T8639" s="76"/>
      <c r="U8639" s="76"/>
      <c r="V8639" s="76"/>
      <c r="X8639" s="91"/>
      <c r="Y8639" s="91"/>
    </row>
    <row r="8640" spans="17:25" x14ac:dyDescent="0.2">
      <c r="Q8640" s="76"/>
      <c r="S8640" s="76"/>
      <c r="T8640" s="76"/>
      <c r="U8640" s="76"/>
      <c r="V8640" s="76"/>
      <c r="X8640" s="91"/>
      <c r="Y8640" s="91"/>
    </row>
    <row r="8641" spans="17:25" x14ac:dyDescent="0.2">
      <c r="Q8641" s="76"/>
      <c r="S8641" s="76"/>
      <c r="T8641" s="76"/>
      <c r="U8641" s="76"/>
      <c r="V8641" s="76"/>
      <c r="X8641" s="91"/>
      <c r="Y8641" s="91"/>
    </row>
    <row r="8642" spans="17:25" x14ac:dyDescent="0.2">
      <c r="Q8642" s="76"/>
      <c r="S8642" s="76"/>
      <c r="T8642" s="76"/>
      <c r="U8642" s="76"/>
      <c r="V8642" s="76"/>
      <c r="X8642" s="91"/>
      <c r="Y8642" s="91"/>
    </row>
    <row r="8643" spans="17:25" x14ac:dyDescent="0.2">
      <c r="Q8643" s="76"/>
      <c r="S8643" s="76"/>
      <c r="T8643" s="76"/>
      <c r="U8643" s="76"/>
      <c r="V8643" s="76"/>
      <c r="X8643" s="91"/>
      <c r="Y8643" s="91"/>
    </row>
    <row r="8644" spans="17:25" x14ac:dyDescent="0.2">
      <c r="Q8644" s="76"/>
      <c r="S8644" s="76"/>
      <c r="T8644" s="76"/>
      <c r="U8644" s="76"/>
      <c r="V8644" s="76"/>
      <c r="X8644" s="91"/>
      <c r="Y8644" s="91"/>
    </row>
    <row r="8645" spans="17:25" x14ac:dyDescent="0.2">
      <c r="Q8645" s="76"/>
      <c r="S8645" s="76"/>
      <c r="T8645" s="76"/>
      <c r="U8645" s="76"/>
      <c r="V8645" s="76"/>
      <c r="X8645" s="91"/>
      <c r="Y8645" s="91"/>
    </row>
    <row r="8646" spans="17:25" x14ac:dyDescent="0.2">
      <c r="Q8646" s="76"/>
      <c r="S8646" s="76"/>
      <c r="T8646" s="76"/>
      <c r="U8646" s="76"/>
      <c r="V8646" s="76"/>
      <c r="X8646" s="91"/>
      <c r="Y8646" s="91"/>
    </row>
    <row r="8647" spans="17:25" x14ac:dyDescent="0.2">
      <c r="Q8647" s="76"/>
      <c r="S8647" s="76"/>
      <c r="T8647" s="76"/>
      <c r="U8647" s="76"/>
      <c r="V8647" s="76"/>
      <c r="X8647" s="91"/>
      <c r="Y8647" s="91"/>
    </row>
    <row r="8648" spans="17:25" x14ac:dyDescent="0.2">
      <c r="Q8648" s="76"/>
      <c r="S8648" s="76"/>
      <c r="T8648" s="76"/>
      <c r="U8648" s="76"/>
      <c r="V8648" s="76"/>
      <c r="X8648" s="91"/>
      <c r="Y8648" s="91"/>
    </row>
    <row r="8649" spans="17:25" x14ac:dyDescent="0.2">
      <c r="Q8649" s="76"/>
      <c r="S8649" s="76"/>
      <c r="T8649" s="76"/>
      <c r="U8649" s="76"/>
      <c r="V8649" s="76"/>
      <c r="X8649" s="91"/>
      <c r="Y8649" s="91"/>
    </row>
    <row r="8650" spans="17:25" x14ac:dyDescent="0.2">
      <c r="Q8650" s="76"/>
      <c r="S8650" s="76"/>
      <c r="T8650" s="76"/>
      <c r="U8650" s="76"/>
      <c r="V8650" s="76"/>
      <c r="X8650" s="91"/>
      <c r="Y8650" s="91"/>
    </row>
    <row r="8651" spans="17:25" x14ac:dyDescent="0.2">
      <c r="Q8651" s="76"/>
      <c r="S8651" s="76"/>
      <c r="T8651" s="76"/>
      <c r="U8651" s="76"/>
      <c r="V8651" s="76"/>
      <c r="X8651" s="91"/>
      <c r="Y8651" s="91"/>
    </row>
    <row r="8652" spans="17:25" x14ac:dyDescent="0.2">
      <c r="Q8652" s="76"/>
      <c r="S8652" s="76"/>
      <c r="T8652" s="76"/>
      <c r="U8652" s="76"/>
      <c r="V8652" s="76"/>
      <c r="X8652" s="91"/>
      <c r="Y8652" s="91"/>
    </row>
    <row r="8653" spans="17:25" x14ac:dyDescent="0.2">
      <c r="Q8653" s="76"/>
      <c r="S8653" s="76"/>
      <c r="T8653" s="76"/>
      <c r="U8653" s="76"/>
      <c r="V8653" s="76"/>
      <c r="X8653" s="91"/>
      <c r="Y8653" s="91"/>
    </row>
    <row r="8654" spans="17:25" x14ac:dyDescent="0.2">
      <c r="Q8654" s="76"/>
      <c r="S8654" s="76"/>
      <c r="T8654" s="76"/>
      <c r="U8654" s="76"/>
      <c r="V8654" s="76"/>
      <c r="X8654" s="91"/>
      <c r="Y8654" s="91"/>
    </row>
    <row r="8655" spans="17:25" x14ac:dyDescent="0.2">
      <c r="Q8655" s="76"/>
      <c r="S8655" s="76"/>
      <c r="T8655" s="76"/>
      <c r="U8655" s="76"/>
      <c r="V8655" s="76"/>
      <c r="X8655" s="91"/>
      <c r="Y8655" s="91"/>
    </row>
    <row r="8656" spans="17:25" x14ac:dyDescent="0.2">
      <c r="Q8656" s="76"/>
      <c r="S8656" s="76"/>
      <c r="T8656" s="76"/>
      <c r="U8656" s="76"/>
      <c r="V8656" s="76"/>
      <c r="X8656" s="91"/>
      <c r="Y8656" s="91"/>
    </row>
    <row r="8657" spans="17:25" x14ac:dyDescent="0.2">
      <c r="Q8657" s="76"/>
      <c r="S8657" s="76"/>
      <c r="T8657" s="76"/>
      <c r="U8657" s="76"/>
      <c r="V8657" s="76"/>
      <c r="X8657" s="91"/>
      <c r="Y8657" s="91"/>
    </row>
    <row r="8658" spans="17:25" x14ac:dyDescent="0.2">
      <c r="Q8658" s="76"/>
      <c r="S8658" s="76"/>
      <c r="T8658" s="76"/>
      <c r="U8658" s="76"/>
      <c r="V8658" s="76"/>
      <c r="X8658" s="91"/>
      <c r="Y8658" s="91"/>
    </row>
    <row r="8659" spans="17:25" x14ac:dyDescent="0.2">
      <c r="Q8659" s="76"/>
      <c r="S8659" s="76"/>
      <c r="T8659" s="76"/>
      <c r="U8659" s="76"/>
      <c r="V8659" s="76"/>
      <c r="X8659" s="91"/>
      <c r="Y8659" s="91"/>
    </row>
    <row r="8660" spans="17:25" x14ac:dyDescent="0.2">
      <c r="Q8660" s="76"/>
      <c r="S8660" s="76"/>
      <c r="T8660" s="76"/>
      <c r="U8660" s="76"/>
      <c r="V8660" s="76"/>
      <c r="X8660" s="91"/>
      <c r="Y8660" s="91"/>
    </row>
    <row r="8661" spans="17:25" x14ac:dyDescent="0.2">
      <c r="Q8661" s="76"/>
      <c r="S8661" s="76"/>
      <c r="T8661" s="76"/>
      <c r="U8661" s="76"/>
      <c r="V8661" s="76"/>
      <c r="X8661" s="91"/>
      <c r="Y8661" s="91"/>
    </row>
    <row r="8662" spans="17:25" x14ac:dyDescent="0.2">
      <c r="Q8662" s="76"/>
      <c r="S8662" s="76"/>
      <c r="T8662" s="76"/>
      <c r="U8662" s="76"/>
      <c r="V8662" s="76"/>
      <c r="X8662" s="91"/>
      <c r="Y8662" s="91"/>
    </row>
    <row r="8663" spans="17:25" x14ac:dyDescent="0.2">
      <c r="Q8663" s="76"/>
      <c r="S8663" s="76"/>
      <c r="T8663" s="76"/>
      <c r="U8663" s="76"/>
      <c r="V8663" s="76"/>
      <c r="X8663" s="91"/>
      <c r="Y8663" s="91"/>
    </row>
    <row r="8664" spans="17:25" x14ac:dyDescent="0.2">
      <c r="Q8664" s="76"/>
      <c r="S8664" s="76"/>
      <c r="T8664" s="76"/>
      <c r="U8664" s="76"/>
      <c r="V8664" s="76"/>
      <c r="X8664" s="91"/>
      <c r="Y8664" s="91"/>
    </row>
    <row r="8665" spans="17:25" x14ac:dyDescent="0.2">
      <c r="Q8665" s="76"/>
      <c r="S8665" s="76"/>
      <c r="T8665" s="76"/>
      <c r="U8665" s="76"/>
      <c r="V8665" s="76"/>
      <c r="X8665" s="91"/>
      <c r="Y8665" s="91"/>
    </row>
    <row r="8666" spans="17:25" x14ac:dyDescent="0.2">
      <c r="Q8666" s="76"/>
      <c r="S8666" s="76"/>
      <c r="T8666" s="76"/>
      <c r="U8666" s="76"/>
      <c r="V8666" s="76"/>
      <c r="X8666" s="91"/>
      <c r="Y8666" s="91"/>
    </row>
    <row r="8667" spans="17:25" x14ac:dyDescent="0.2">
      <c r="Q8667" s="76"/>
      <c r="S8667" s="76"/>
      <c r="T8667" s="76"/>
      <c r="U8667" s="76"/>
      <c r="V8667" s="76"/>
      <c r="X8667" s="91"/>
      <c r="Y8667" s="91"/>
    </row>
    <row r="8668" spans="17:25" x14ac:dyDescent="0.2">
      <c r="Q8668" s="76"/>
      <c r="S8668" s="76"/>
      <c r="T8668" s="76"/>
      <c r="U8668" s="76"/>
      <c r="V8668" s="76"/>
      <c r="X8668" s="91"/>
      <c r="Y8668" s="91"/>
    </row>
    <row r="8669" spans="17:25" x14ac:dyDescent="0.2">
      <c r="Q8669" s="76"/>
      <c r="S8669" s="76"/>
      <c r="T8669" s="76"/>
      <c r="U8669" s="76"/>
      <c r="V8669" s="76"/>
      <c r="X8669" s="91"/>
      <c r="Y8669" s="91"/>
    </row>
    <row r="8670" spans="17:25" x14ac:dyDescent="0.2">
      <c r="Q8670" s="76"/>
      <c r="S8670" s="76"/>
      <c r="T8670" s="76"/>
      <c r="U8670" s="76"/>
      <c r="V8670" s="76"/>
      <c r="X8670" s="91"/>
      <c r="Y8670" s="91"/>
    </row>
    <row r="8671" spans="17:25" x14ac:dyDescent="0.2">
      <c r="Q8671" s="76"/>
      <c r="S8671" s="76"/>
      <c r="T8671" s="76"/>
      <c r="U8671" s="76"/>
      <c r="V8671" s="76"/>
      <c r="X8671" s="91"/>
      <c r="Y8671" s="91"/>
    </row>
    <row r="8672" spans="17:25" x14ac:dyDescent="0.2">
      <c r="Q8672" s="76"/>
      <c r="S8672" s="76"/>
      <c r="T8672" s="76"/>
      <c r="U8672" s="76"/>
      <c r="V8672" s="76"/>
      <c r="X8672" s="91"/>
      <c r="Y8672" s="91"/>
    </row>
    <row r="8673" spans="17:25" x14ac:dyDescent="0.2">
      <c r="Q8673" s="76"/>
      <c r="S8673" s="76"/>
      <c r="T8673" s="76"/>
      <c r="U8673" s="76"/>
      <c r="V8673" s="76"/>
      <c r="X8673" s="91"/>
      <c r="Y8673" s="91"/>
    </row>
    <row r="8674" spans="17:25" x14ac:dyDescent="0.2">
      <c r="Q8674" s="76"/>
      <c r="S8674" s="76"/>
      <c r="T8674" s="76"/>
      <c r="U8674" s="76"/>
      <c r="V8674" s="76"/>
      <c r="X8674" s="91"/>
      <c r="Y8674" s="91"/>
    </row>
    <row r="8675" spans="17:25" x14ac:dyDescent="0.2">
      <c r="Q8675" s="76"/>
      <c r="S8675" s="76"/>
      <c r="T8675" s="76"/>
      <c r="U8675" s="76"/>
      <c r="V8675" s="76"/>
      <c r="X8675" s="91"/>
      <c r="Y8675" s="91"/>
    </row>
    <row r="8676" spans="17:25" x14ac:dyDescent="0.2">
      <c r="Q8676" s="76"/>
      <c r="S8676" s="76"/>
      <c r="T8676" s="76"/>
      <c r="U8676" s="76"/>
      <c r="V8676" s="76"/>
      <c r="X8676" s="91"/>
      <c r="Y8676" s="91"/>
    </row>
    <row r="8677" spans="17:25" x14ac:dyDescent="0.2">
      <c r="Q8677" s="76"/>
      <c r="S8677" s="76"/>
      <c r="T8677" s="76"/>
      <c r="U8677" s="76"/>
      <c r="V8677" s="76"/>
      <c r="X8677" s="91"/>
      <c r="Y8677" s="91"/>
    </row>
    <row r="8678" spans="17:25" x14ac:dyDescent="0.2">
      <c r="Q8678" s="76"/>
      <c r="S8678" s="76"/>
      <c r="T8678" s="76"/>
      <c r="U8678" s="76"/>
      <c r="V8678" s="76"/>
      <c r="X8678" s="91"/>
      <c r="Y8678" s="91"/>
    </row>
    <row r="8679" spans="17:25" x14ac:dyDescent="0.2">
      <c r="Q8679" s="76"/>
      <c r="S8679" s="76"/>
      <c r="T8679" s="76"/>
      <c r="U8679" s="76"/>
      <c r="V8679" s="76"/>
      <c r="X8679" s="91"/>
      <c r="Y8679" s="91"/>
    </row>
    <row r="8680" spans="17:25" x14ac:dyDescent="0.2">
      <c r="Q8680" s="76"/>
      <c r="S8680" s="76"/>
      <c r="T8680" s="76"/>
      <c r="U8680" s="76"/>
      <c r="V8680" s="76"/>
      <c r="X8680" s="91"/>
      <c r="Y8680" s="91"/>
    </row>
    <row r="8681" spans="17:25" x14ac:dyDescent="0.2">
      <c r="Q8681" s="76"/>
      <c r="S8681" s="76"/>
      <c r="T8681" s="76"/>
      <c r="U8681" s="76"/>
      <c r="V8681" s="76"/>
      <c r="X8681" s="91"/>
      <c r="Y8681" s="91"/>
    </row>
    <row r="8682" spans="17:25" x14ac:dyDescent="0.2">
      <c r="Q8682" s="76"/>
      <c r="S8682" s="76"/>
      <c r="T8682" s="76"/>
      <c r="U8682" s="76"/>
      <c r="V8682" s="76"/>
      <c r="X8682" s="91"/>
      <c r="Y8682" s="91"/>
    </row>
    <row r="8683" spans="17:25" x14ac:dyDescent="0.2">
      <c r="Q8683" s="76"/>
      <c r="S8683" s="76"/>
      <c r="T8683" s="76"/>
      <c r="U8683" s="76"/>
      <c r="V8683" s="76"/>
      <c r="X8683" s="91"/>
      <c r="Y8683" s="91"/>
    </row>
    <row r="8684" spans="17:25" x14ac:dyDescent="0.2">
      <c r="Q8684" s="76"/>
      <c r="S8684" s="76"/>
      <c r="T8684" s="76"/>
      <c r="U8684" s="76"/>
      <c r="V8684" s="76"/>
      <c r="X8684" s="91"/>
      <c r="Y8684" s="91"/>
    </row>
    <row r="8685" spans="17:25" x14ac:dyDescent="0.2">
      <c r="Q8685" s="76"/>
      <c r="S8685" s="76"/>
      <c r="T8685" s="76"/>
      <c r="U8685" s="76"/>
      <c r="V8685" s="76"/>
      <c r="X8685" s="91"/>
      <c r="Y8685" s="91"/>
    </row>
    <row r="8686" spans="17:25" x14ac:dyDescent="0.2">
      <c r="Q8686" s="76"/>
      <c r="S8686" s="76"/>
      <c r="T8686" s="76"/>
      <c r="U8686" s="76"/>
      <c r="V8686" s="76"/>
      <c r="X8686" s="91"/>
      <c r="Y8686" s="91"/>
    </row>
    <row r="8687" spans="17:25" x14ac:dyDescent="0.2">
      <c r="Q8687" s="76"/>
      <c r="S8687" s="76"/>
      <c r="T8687" s="76"/>
      <c r="U8687" s="76"/>
      <c r="V8687" s="76"/>
      <c r="X8687" s="91"/>
      <c r="Y8687" s="91"/>
    </row>
    <row r="8688" spans="17:25" x14ac:dyDescent="0.2">
      <c r="Q8688" s="76"/>
      <c r="S8688" s="76"/>
      <c r="T8688" s="76"/>
      <c r="U8688" s="76"/>
      <c r="V8688" s="76"/>
      <c r="X8688" s="91"/>
      <c r="Y8688" s="91"/>
    </row>
    <row r="8689" spans="17:25" x14ac:dyDescent="0.2">
      <c r="Q8689" s="76"/>
      <c r="S8689" s="76"/>
      <c r="T8689" s="76"/>
      <c r="U8689" s="76"/>
      <c r="V8689" s="76"/>
      <c r="X8689" s="91"/>
      <c r="Y8689" s="91"/>
    </row>
    <row r="8690" spans="17:25" x14ac:dyDescent="0.2">
      <c r="Q8690" s="76"/>
      <c r="S8690" s="76"/>
      <c r="T8690" s="76"/>
      <c r="U8690" s="76"/>
      <c r="V8690" s="76"/>
      <c r="X8690" s="91"/>
      <c r="Y8690" s="91"/>
    </row>
    <row r="8691" spans="17:25" x14ac:dyDescent="0.2">
      <c r="Q8691" s="76"/>
      <c r="S8691" s="76"/>
      <c r="T8691" s="76"/>
      <c r="U8691" s="76"/>
      <c r="V8691" s="76"/>
      <c r="X8691" s="91"/>
      <c r="Y8691" s="91"/>
    </row>
    <row r="8692" spans="17:25" x14ac:dyDescent="0.2">
      <c r="Q8692" s="76"/>
      <c r="S8692" s="76"/>
      <c r="T8692" s="76"/>
      <c r="U8692" s="76"/>
      <c r="V8692" s="76"/>
      <c r="X8692" s="91"/>
      <c r="Y8692" s="91"/>
    </row>
    <row r="8693" spans="17:25" x14ac:dyDescent="0.2">
      <c r="Q8693" s="76"/>
      <c r="S8693" s="76"/>
      <c r="T8693" s="76"/>
      <c r="U8693" s="76"/>
      <c r="V8693" s="76"/>
      <c r="X8693" s="91"/>
      <c r="Y8693" s="91"/>
    </row>
    <row r="8694" spans="17:25" x14ac:dyDescent="0.2">
      <c r="Q8694" s="76"/>
      <c r="S8694" s="76"/>
      <c r="T8694" s="76"/>
      <c r="U8694" s="76"/>
      <c r="V8694" s="76"/>
      <c r="X8694" s="91"/>
      <c r="Y8694" s="91"/>
    </row>
    <row r="8695" spans="17:25" x14ac:dyDescent="0.2">
      <c r="Q8695" s="76"/>
      <c r="S8695" s="76"/>
      <c r="T8695" s="76"/>
      <c r="U8695" s="76"/>
      <c r="V8695" s="76"/>
      <c r="X8695" s="91"/>
      <c r="Y8695" s="91"/>
    </row>
    <row r="8696" spans="17:25" x14ac:dyDescent="0.2">
      <c r="Q8696" s="76"/>
      <c r="S8696" s="76"/>
      <c r="T8696" s="76"/>
      <c r="U8696" s="76"/>
      <c r="V8696" s="76"/>
      <c r="X8696" s="91"/>
      <c r="Y8696" s="91"/>
    </row>
    <row r="8697" spans="17:25" x14ac:dyDescent="0.2">
      <c r="Q8697" s="76"/>
      <c r="S8697" s="76"/>
      <c r="T8697" s="76"/>
      <c r="U8697" s="76"/>
      <c r="V8697" s="76"/>
      <c r="X8697" s="91"/>
      <c r="Y8697" s="91"/>
    </row>
    <row r="8698" spans="17:25" x14ac:dyDescent="0.2">
      <c r="Q8698" s="76"/>
      <c r="S8698" s="76"/>
      <c r="T8698" s="76"/>
      <c r="U8698" s="76"/>
      <c r="V8698" s="76"/>
      <c r="X8698" s="91"/>
      <c r="Y8698" s="91"/>
    </row>
    <row r="8699" spans="17:25" x14ac:dyDescent="0.2">
      <c r="Q8699" s="76"/>
      <c r="S8699" s="76"/>
      <c r="T8699" s="76"/>
      <c r="U8699" s="76"/>
      <c r="V8699" s="76"/>
      <c r="X8699" s="91"/>
      <c r="Y8699" s="91"/>
    </row>
    <row r="8700" spans="17:25" x14ac:dyDescent="0.2">
      <c r="Q8700" s="76"/>
      <c r="S8700" s="76"/>
      <c r="T8700" s="76"/>
      <c r="U8700" s="76"/>
      <c r="V8700" s="76"/>
      <c r="X8700" s="91"/>
      <c r="Y8700" s="91"/>
    </row>
    <row r="8701" spans="17:25" x14ac:dyDescent="0.2">
      <c r="Q8701" s="76"/>
      <c r="S8701" s="76"/>
      <c r="T8701" s="76"/>
      <c r="U8701" s="76"/>
      <c r="V8701" s="76"/>
      <c r="X8701" s="91"/>
      <c r="Y8701" s="91"/>
    </row>
    <row r="8702" spans="17:25" x14ac:dyDescent="0.2">
      <c r="Q8702" s="76"/>
      <c r="S8702" s="76"/>
      <c r="T8702" s="76"/>
      <c r="U8702" s="76"/>
      <c r="V8702" s="76"/>
      <c r="X8702" s="91"/>
      <c r="Y8702" s="91"/>
    </row>
    <row r="8703" spans="17:25" x14ac:dyDescent="0.2">
      <c r="Q8703" s="76"/>
      <c r="S8703" s="76"/>
      <c r="T8703" s="76"/>
      <c r="U8703" s="76"/>
      <c r="V8703" s="76"/>
      <c r="X8703" s="91"/>
      <c r="Y8703" s="91"/>
    </row>
    <row r="8704" spans="17:25" x14ac:dyDescent="0.2">
      <c r="Q8704" s="76"/>
      <c r="S8704" s="76"/>
      <c r="T8704" s="76"/>
      <c r="U8704" s="76"/>
      <c r="V8704" s="76"/>
      <c r="X8704" s="91"/>
      <c r="Y8704" s="91"/>
    </row>
    <row r="8705" spans="17:25" x14ac:dyDescent="0.2">
      <c r="Q8705" s="76"/>
      <c r="S8705" s="76"/>
      <c r="T8705" s="76"/>
      <c r="U8705" s="76"/>
      <c r="V8705" s="76"/>
      <c r="X8705" s="91"/>
      <c r="Y8705" s="91"/>
    </row>
    <row r="8706" spans="17:25" x14ac:dyDescent="0.2">
      <c r="Q8706" s="76"/>
      <c r="S8706" s="76"/>
      <c r="T8706" s="76"/>
      <c r="U8706" s="76"/>
      <c r="V8706" s="76"/>
      <c r="X8706" s="91"/>
      <c r="Y8706" s="91"/>
    </row>
    <row r="8707" spans="17:25" x14ac:dyDescent="0.2">
      <c r="Q8707" s="76"/>
      <c r="S8707" s="76"/>
      <c r="T8707" s="76"/>
      <c r="U8707" s="76"/>
      <c r="V8707" s="76"/>
      <c r="X8707" s="91"/>
      <c r="Y8707" s="91"/>
    </row>
    <row r="8708" spans="17:25" x14ac:dyDescent="0.2">
      <c r="Q8708" s="76"/>
      <c r="S8708" s="76"/>
      <c r="T8708" s="76"/>
      <c r="U8708" s="76"/>
      <c r="V8708" s="76"/>
      <c r="X8708" s="91"/>
      <c r="Y8708" s="91"/>
    </row>
    <row r="8709" spans="17:25" x14ac:dyDescent="0.2">
      <c r="Q8709" s="76"/>
      <c r="S8709" s="76"/>
      <c r="T8709" s="76"/>
      <c r="U8709" s="76"/>
      <c r="V8709" s="76"/>
      <c r="X8709" s="91"/>
      <c r="Y8709" s="91"/>
    </row>
    <row r="8710" spans="17:25" x14ac:dyDescent="0.2">
      <c r="Q8710" s="76"/>
      <c r="S8710" s="76"/>
      <c r="T8710" s="76"/>
      <c r="U8710" s="76"/>
      <c r="V8710" s="76"/>
      <c r="X8710" s="91"/>
      <c r="Y8710" s="91"/>
    </row>
    <row r="8711" spans="17:25" x14ac:dyDescent="0.2">
      <c r="Q8711" s="76"/>
      <c r="S8711" s="76"/>
      <c r="T8711" s="76"/>
      <c r="U8711" s="76"/>
      <c r="V8711" s="76"/>
      <c r="X8711" s="91"/>
      <c r="Y8711" s="91"/>
    </row>
    <row r="8712" spans="17:25" x14ac:dyDescent="0.2">
      <c r="Q8712" s="76"/>
      <c r="S8712" s="76"/>
      <c r="T8712" s="76"/>
      <c r="U8712" s="76"/>
      <c r="V8712" s="76"/>
      <c r="X8712" s="91"/>
      <c r="Y8712" s="91"/>
    </row>
    <row r="8713" spans="17:25" x14ac:dyDescent="0.2">
      <c r="Q8713" s="76"/>
      <c r="S8713" s="76"/>
      <c r="T8713" s="76"/>
      <c r="U8713" s="76"/>
      <c r="V8713" s="76"/>
      <c r="X8713" s="91"/>
      <c r="Y8713" s="91"/>
    </row>
    <row r="8714" spans="17:25" x14ac:dyDescent="0.2">
      <c r="Q8714" s="76"/>
      <c r="S8714" s="76"/>
      <c r="T8714" s="76"/>
      <c r="U8714" s="76"/>
      <c r="V8714" s="76"/>
      <c r="X8714" s="91"/>
      <c r="Y8714" s="91"/>
    </row>
    <row r="8715" spans="17:25" x14ac:dyDescent="0.2">
      <c r="Q8715" s="76"/>
      <c r="S8715" s="76"/>
      <c r="T8715" s="76"/>
      <c r="U8715" s="76"/>
      <c r="V8715" s="76"/>
      <c r="X8715" s="91"/>
      <c r="Y8715" s="91"/>
    </row>
    <row r="8716" spans="17:25" x14ac:dyDescent="0.2">
      <c r="Q8716" s="76"/>
      <c r="S8716" s="76"/>
      <c r="T8716" s="76"/>
      <c r="U8716" s="76"/>
      <c r="V8716" s="76"/>
      <c r="X8716" s="91"/>
      <c r="Y8716" s="91"/>
    </row>
    <row r="8717" spans="17:25" x14ac:dyDescent="0.2">
      <c r="Q8717" s="76"/>
      <c r="S8717" s="76"/>
      <c r="T8717" s="76"/>
      <c r="U8717" s="76"/>
      <c r="V8717" s="76"/>
      <c r="X8717" s="91"/>
      <c r="Y8717" s="91"/>
    </row>
    <row r="8718" spans="17:25" x14ac:dyDescent="0.2">
      <c r="Q8718" s="76"/>
      <c r="S8718" s="76"/>
      <c r="T8718" s="76"/>
      <c r="U8718" s="76"/>
      <c r="V8718" s="76"/>
      <c r="X8718" s="91"/>
      <c r="Y8718" s="91"/>
    </row>
    <row r="8719" spans="17:25" x14ac:dyDescent="0.2">
      <c r="Q8719" s="76"/>
      <c r="S8719" s="76"/>
      <c r="T8719" s="76"/>
      <c r="U8719" s="76"/>
      <c r="V8719" s="76"/>
      <c r="X8719" s="91"/>
      <c r="Y8719" s="91"/>
    </row>
    <row r="8720" spans="17:25" x14ac:dyDescent="0.2">
      <c r="Q8720" s="76"/>
      <c r="S8720" s="76"/>
      <c r="T8720" s="76"/>
      <c r="U8720" s="76"/>
      <c r="V8720" s="76"/>
      <c r="X8720" s="91"/>
      <c r="Y8720" s="91"/>
    </row>
    <row r="8721" spans="17:25" x14ac:dyDescent="0.2">
      <c r="Q8721" s="76"/>
      <c r="S8721" s="76"/>
      <c r="T8721" s="76"/>
      <c r="U8721" s="76"/>
      <c r="V8721" s="76"/>
      <c r="X8721" s="91"/>
      <c r="Y8721" s="91"/>
    </row>
    <row r="8722" spans="17:25" x14ac:dyDescent="0.2">
      <c r="Q8722" s="76"/>
      <c r="S8722" s="76"/>
      <c r="T8722" s="76"/>
      <c r="U8722" s="76"/>
      <c r="V8722" s="76"/>
      <c r="X8722" s="91"/>
      <c r="Y8722" s="91"/>
    </row>
    <row r="8723" spans="17:25" x14ac:dyDescent="0.2">
      <c r="Q8723" s="76"/>
      <c r="S8723" s="76"/>
      <c r="T8723" s="76"/>
      <c r="U8723" s="76"/>
      <c r="V8723" s="76"/>
      <c r="X8723" s="91"/>
      <c r="Y8723" s="91"/>
    </row>
    <row r="8724" spans="17:25" x14ac:dyDescent="0.2">
      <c r="Q8724" s="76"/>
      <c r="S8724" s="76"/>
      <c r="T8724" s="76"/>
      <c r="U8724" s="76"/>
      <c r="V8724" s="76"/>
      <c r="X8724" s="91"/>
      <c r="Y8724" s="91"/>
    </row>
    <row r="8725" spans="17:25" x14ac:dyDescent="0.2">
      <c r="Q8725" s="76"/>
      <c r="S8725" s="76"/>
      <c r="T8725" s="76"/>
      <c r="U8725" s="76"/>
      <c r="V8725" s="76"/>
      <c r="X8725" s="91"/>
      <c r="Y8725" s="91"/>
    </row>
    <row r="8726" spans="17:25" x14ac:dyDescent="0.2">
      <c r="Q8726" s="76"/>
      <c r="S8726" s="76"/>
      <c r="T8726" s="76"/>
      <c r="U8726" s="76"/>
      <c r="V8726" s="76"/>
      <c r="X8726" s="91"/>
      <c r="Y8726" s="91"/>
    </row>
    <row r="8727" spans="17:25" x14ac:dyDescent="0.2">
      <c r="Q8727" s="76"/>
      <c r="S8727" s="76"/>
      <c r="T8727" s="76"/>
      <c r="U8727" s="76"/>
      <c r="V8727" s="76"/>
      <c r="X8727" s="91"/>
      <c r="Y8727" s="91"/>
    </row>
    <row r="8728" spans="17:25" x14ac:dyDescent="0.2">
      <c r="Q8728" s="76"/>
      <c r="S8728" s="76"/>
      <c r="T8728" s="76"/>
      <c r="U8728" s="76"/>
      <c r="V8728" s="76"/>
      <c r="X8728" s="91"/>
      <c r="Y8728" s="91"/>
    </row>
    <row r="8729" spans="17:25" x14ac:dyDescent="0.2">
      <c r="Q8729" s="76"/>
      <c r="S8729" s="76"/>
      <c r="T8729" s="76"/>
      <c r="U8729" s="76"/>
      <c r="V8729" s="76"/>
      <c r="X8729" s="91"/>
      <c r="Y8729" s="91"/>
    </row>
    <row r="8730" spans="17:25" x14ac:dyDescent="0.2">
      <c r="Q8730" s="76"/>
      <c r="S8730" s="76"/>
      <c r="T8730" s="76"/>
      <c r="U8730" s="76"/>
      <c r="V8730" s="76"/>
      <c r="X8730" s="91"/>
      <c r="Y8730" s="91"/>
    </row>
    <row r="8731" spans="17:25" x14ac:dyDescent="0.2">
      <c r="Q8731" s="76"/>
      <c r="S8731" s="76"/>
      <c r="T8731" s="76"/>
      <c r="U8731" s="76"/>
      <c r="V8731" s="76"/>
      <c r="X8731" s="91"/>
      <c r="Y8731" s="91"/>
    </row>
    <row r="8732" spans="17:25" x14ac:dyDescent="0.2">
      <c r="Q8732" s="76"/>
      <c r="S8732" s="76"/>
      <c r="T8732" s="76"/>
      <c r="U8732" s="76"/>
      <c r="V8732" s="76"/>
      <c r="X8732" s="91"/>
      <c r="Y8732" s="91"/>
    </row>
    <row r="8733" spans="17:25" x14ac:dyDescent="0.2">
      <c r="Q8733" s="76"/>
      <c r="S8733" s="76"/>
      <c r="T8733" s="76"/>
      <c r="U8733" s="76"/>
      <c r="V8733" s="76"/>
      <c r="X8733" s="91"/>
      <c r="Y8733" s="91"/>
    </row>
    <row r="8734" spans="17:25" x14ac:dyDescent="0.2">
      <c r="Q8734" s="76"/>
      <c r="S8734" s="76"/>
      <c r="T8734" s="76"/>
      <c r="U8734" s="76"/>
      <c r="V8734" s="76"/>
      <c r="X8734" s="91"/>
      <c r="Y8734" s="91"/>
    </row>
    <row r="8735" spans="17:25" x14ac:dyDescent="0.2">
      <c r="Q8735" s="76"/>
      <c r="S8735" s="76"/>
      <c r="T8735" s="76"/>
      <c r="U8735" s="76"/>
      <c r="V8735" s="76"/>
      <c r="X8735" s="91"/>
      <c r="Y8735" s="91"/>
    </row>
    <row r="8736" spans="17:25" x14ac:dyDescent="0.2">
      <c r="Q8736" s="76"/>
      <c r="S8736" s="76"/>
      <c r="T8736" s="76"/>
      <c r="U8736" s="76"/>
      <c r="V8736" s="76"/>
      <c r="X8736" s="91"/>
      <c r="Y8736" s="91"/>
    </row>
    <row r="8737" spans="17:25" x14ac:dyDescent="0.2">
      <c r="Q8737" s="76"/>
      <c r="S8737" s="76"/>
      <c r="T8737" s="76"/>
      <c r="U8737" s="76"/>
      <c r="V8737" s="76"/>
      <c r="X8737" s="91"/>
      <c r="Y8737" s="91"/>
    </row>
    <row r="8738" spans="17:25" x14ac:dyDescent="0.2">
      <c r="Q8738" s="76"/>
      <c r="S8738" s="76"/>
      <c r="T8738" s="76"/>
      <c r="U8738" s="76"/>
      <c r="V8738" s="76"/>
      <c r="X8738" s="91"/>
      <c r="Y8738" s="91"/>
    </row>
    <row r="8739" spans="17:25" x14ac:dyDescent="0.2">
      <c r="Q8739" s="76"/>
      <c r="S8739" s="76"/>
      <c r="T8739" s="76"/>
      <c r="U8739" s="76"/>
      <c r="V8739" s="76"/>
      <c r="X8739" s="91"/>
      <c r="Y8739" s="91"/>
    </row>
    <row r="8740" spans="17:25" x14ac:dyDescent="0.2">
      <c r="Q8740" s="76"/>
      <c r="S8740" s="76"/>
      <c r="T8740" s="76"/>
      <c r="U8740" s="76"/>
      <c r="V8740" s="76"/>
      <c r="X8740" s="91"/>
      <c r="Y8740" s="91"/>
    </row>
    <row r="8741" spans="17:25" x14ac:dyDescent="0.2">
      <c r="Q8741" s="76"/>
      <c r="S8741" s="76"/>
      <c r="T8741" s="76"/>
      <c r="U8741" s="76"/>
      <c r="V8741" s="76"/>
      <c r="X8741" s="91"/>
      <c r="Y8741" s="91"/>
    </row>
    <row r="8742" spans="17:25" x14ac:dyDescent="0.2">
      <c r="Q8742" s="76"/>
      <c r="S8742" s="76"/>
      <c r="T8742" s="76"/>
      <c r="U8742" s="76"/>
      <c r="V8742" s="76"/>
      <c r="X8742" s="91"/>
      <c r="Y8742" s="91"/>
    </row>
    <row r="8743" spans="17:25" x14ac:dyDescent="0.2">
      <c r="Q8743" s="76"/>
      <c r="S8743" s="76"/>
      <c r="T8743" s="76"/>
      <c r="U8743" s="76"/>
      <c r="V8743" s="76"/>
      <c r="X8743" s="91"/>
      <c r="Y8743" s="91"/>
    </row>
    <row r="8744" spans="17:25" x14ac:dyDescent="0.2">
      <c r="Q8744" s="76"/>
      <c r="S8744" s="76"/>
      <c r="T8744" s="76"/>
      <c r="U8744" s="76"/>
      <c r="V8744" s="76"/>
      <c r="X8744" s="91"/>
      <c r="Y8744" s="91"/>
    </row>
    <row r="8745" spans="17:25" x14ac:dyDescent="0.2">
      <c r="Q8745" s="76"/>
      <c r="S8745" s="76"/>
      <c r="T8745" s="76"/>
      <c r="U8745" s="76"/>
      <c r="V8745" s="76"/>
      <c r="X8745" s="91"/>
      <c r="Y8745" s="91"/>
    </row>
    <row r="8746" spans="17:25" x14ac:dyDescent="0.2">
      <c r="Q8746" s="76"/>
      <c r="S8746" s="76"/>
      <c r="T8746" s="76"/>
      <c r="U8746" s="76"/>
      <c r="V8746" s="76"/>
      <c r="X8746" s="91"/>
      <c r="Y8746" s="91"/>
    </row>
    <row r="8747" spans="17:25" x14ac:dyDescent="0.2">
      <c r="Q8747" s="76"/>
      <c r="S8747" s="76"/>
      <c r="T8747" s="76"/>
      <c r="U8747" s="76"/>
      <c r="V8747" s="76"/>
      <c r="X8747" s="91"/>
      <c r="Y8747" s="91"/>
    </row>
    <row r="8748" spans="17:25" x14ac:dyDescent="0.2">
      <c r="Q8748" s="76"/>
      <c r="S8748" s="76"/>
      <c r="T8748" s="76"/>
      <c r="U8748" s="76"/>
      <c r="V8748" s="76"/>
      <c r="X8748" s="91"/>
      <c r="Y8748" s="91"/>
    </row>
    <row r="8749" spans="17:25" x14ac:dyDescent="0.2">
      <c r="Q8749" s="76"/>
      <c r="S8749" s="76"/>
      <c r="T8749" s="76"/>
      <c r="U8749" s="76"/>
      <c r="V8749" s="76"/>
      <c r="X8749" s="91"/>
      <c r="Y8749" s="91"/>
    </row>
    <row r="8750" spans="17:25" x14ac:dyDescent="0.2">
      <c r="Q8750" s="76"/>
      <c r="S8750" s="76"/>
      <c r="T8750" s="76"/>
      <c r="U8750" s="76"/>
      <c r="V8750" s="76"/>
      <c r="X8750" s="91"/>
      <c r="Y8750" s="91"/>
    </row>
    <row r="8751" spans="17:25" x14ac:dyDescent="0.2">
      <c r="Q8751" s="76"/>
      <c r="S8751" s="76"/>
      <c r="T8751" s="76"/>
      <c r="U8751" s="76"/>
      <c r="V8751" s="76"/>
      <c r="X8751" s="91"/>
      <c r="Y8751" s="91"/>
    </row>
    <row r="8752" spans="17:25" x14ac:dyDescent="0.2">
      <c r="Q8752" s="76"/>
      <c r="S8752" s="76"/>
      <c r="T8752" s="76"/>
      <c r="U8752" s="76"/>
      <c r="V8752" s="76"/>
      <c r="X8752" s="91"/>
      <c r="Y8752" s="91"/>
    </row>
    <row r="8753" spans="17:25" x14ac:dyDescent="0.2">
      <c r="Q8753" s="76"/>
      <c r="S8753" s="76"/>
      <c r="T8753" s="76"/>
      <c r="U8753" s="76"/>
      <c r="V8753" s="76"/>
      <c r="X8753" s="91"/>
      <c r="Y8753" s="91"/>
    </row>
    <row r="8754" spans="17:25" x14ac:dyDescent="0.2">
      <c r="Q8754" s="76"/>
      <c r="S8754" s="76"/>
      <c r="T8754" s="76"/>
      <c r="U8754" s="76"/>
      <c r="V8754" s="76"/>
      <c r="X8754" s="91"/>
      <c r="Y8754" s="91"/>
    </row>
    <row r="8755" spans="17:25" x14ac:dyDescent="0.2">
      <c r="Q8755" s="76"/>
      <c r="S8755" s="76"/>
      <c r="T8755" s="76"/>
      <c r="U8755" s="76"/>
      <c r="V8755" s="76"/>
      <c r="X8755" s="91"/>
      <c r="Y8755" s="91"/>
    </row>
    <row r="8756" spans="17:25" x14ac:dyDescent="0.2">
      <c r="Q8756" s="76"/>
      <c r="S8756" s="76"/>
      <c r="T8756" s="76"/>
      <c r="U8756" s="76"/>
      <c r="V8756" s="76"/>
      <c r="X8756" s="91"/>
      <c r="Y8756" s="91"/>
    </row>
    <row r="8757" spans="17:25" x14ac:dyDescent="0.2">
      <c r="Q8757" s="76"/>
      <c r="S8757" s="76"/>
      <c r="T8757" s="76"/>
      <c r="U8757" s="76"/>
      <c r="V8757" s="76"/>
      <c r="X8757" s="91"/>
      <c r="Y8757" s="91"/>
    </row>
    <row r="8758" spans="17:25" x14ac:dyDescent="0.2">
      <c r="Q8758" s="76"/>
      <c r="S8758" s="76"/>
      <c r="T8758" s="76"/>
      <c r="U8758" s="76"/>
      <c r="V8758" s="76"/>
      <c r="X8758" s="91"/>
      <c r="Y8758" s="91"/>
    </row>
    <row r="8759" spans="17:25" x14ac:dyDescent="0.2">
      <c r="Q8759" s="76"/>
      <c r="S8759" s="76"/>
      <c r="T8759" s="76"/>
      <c r="U8759" s="76"/>
      <c r="V8759" s="76"/>
      <c r="X8759" s="91"/>
      <c r="Y8759" s="91"/>
    </row>
    <row r="8760" spans="17:25" x14ac:dyDescent="0.2">
      <c r="Q8760" s="76"/>
      <c r="S8760" s="76"/>
      <c r="T8760" s="76"/>
      <c r="U8760" s="76"/>
      <c r="V8760" s="76"/>
      <c r="X8760" s="91"/>
      <c r="Y8760" s="91"/>
    </row>
    <row r="8761" spans="17:25" x14ac:dyDescent="0.2">
      <c r="Q8761" s="76"/>
      <c r="S8761" s="76"/>
      <c r="T8761" s="76"/>
      <c r="U8761" s="76"/>
      <c r="V8761" s="76"/>
      <c r="X8761" s="91"/>
      <c r="Y8761" s="91"/>
    </row>
    <row r="8762" spans="17:25" x14ac:dyDescent="0.2">
      <c r="Q8762" s="76"/>
      <c r="S8762" s="76"/>
      <c r="T8762" s="76"/>
      <c r="U8762" s="76"/>
      <c r="V8762" s="76"/>
      <c r="X8762" s="91"/>
      <c r="Y8762" s="91"/>
    </row>
    <row r="8763" spans="17:25" x14ac:dyDescent="0.2">
      <c r="Q8763" s="76"/>
      <c r="S8763" s="76"/>
      <c r="T8763" s="76"/>
      <c r="U8763" s="76"/>
      <c r="V8763" s="76"/>
      <c r="X8763" s="91"/>
      <c r="Y8763" s="91"/>
    </row>
    <row r="8764" spans="17:25" x14ac:dyDescent="0.2">
      <c r="Q8764" s="76"/>
      <c r="S8764" s="76"/>
      <c r="T8764" s="76"/>
      <c r="U8764" s="76"/>
      <c r="V8764" s="76"/>
      <c r="X8764" s="91"/>
      <c r="Y8764" s="91"/>
    </row>
    <row r="8765" spans="17:25" x14ac:dyDescent="0.2">
      <c r="Q8765" s="76"/>
      <c r="S8765" s="76"/>
      <c r="T8765" s="76"/>
      <c r="U8765" s="76"/>
      <c r="V8765" s="76"/>
      <c r="X8765" s="91"/>
      <c r="Y8765" s="91"/>
    </row>
    <row r="8766" spans="17:25" x14ac:dyDescent="0.2">
      <c r="Q8766" s="76"/>
      <c r="S8766" s="76"/>
      <c r="T8766" s="76"/>
      <c r="U8766" s="76"/>
      <c r="V8766" s="76"/>
      <c r="X8766" s="91"/>
      <c r="Y8766" s="91"/>
    </row>
    <row r="8767" spans="17:25" x14ac:dyDescent="0.2">
      <c r="Q8767" s="76"/>
      <c r="S8767" s="76"/>
      <c r="T8767" s="76"/>
      <c r="U8767" s="76"/>
      <c r="V8767" s="76"/>
      <c r="X8767" s="91"/>
      <c r="Y8767" s="91"/>
    </row>
    <row r="8768" spans="17:25" x14ac:dyDescent="0.2">
      <c r="Q8768" s="76"/>
      <c r="S8768" s="76"/>
      <c r="T8768" s="76"/>
      <c r="U8768" s="76"/>
      <c r="V8768" s="76"/>
      <c r="X8768" s="91"/>
      <c r="Y8768" s="91"/>
    </row>
    <row r="8769" spans="17:25" x14ac:dyDescent="0.2">
      <c r="Q8769" s="76"/>
      <c r="S8769" s="76"/>
      <c r="T8769" s="76"/>
      <c r="U8769" s="76"/>
      <c r="V8769" s="76"/>
      <c r="X8769" s="91"/>
      <c r="Y8769" s="91"/>
    </row>
    <row r="8770" spans="17:25" x14ac:dyDescent="0.2">
      <c r="Q8770" s="76"/>
      <c r="S8770" s="76"/>
      <c r="T8770" s="76"/>
      <c r="U8770" s="76"/>
      <c r="V8770" s="76"/>
      <c r="X8770" s="91"/>
      <c r="Y8770" s="91"/>
    </row>
    <row r="8771" spans="17:25" x14ac:dyDescent="0.2">
      <c r="Q8771" s="76"/>
      <c r="S8771" s="76"/>
      <c r="T8771" s="76"/>
      <c r="U8771" s="76"/>
      <c r="V8771" s="76"/>
      <c r="X8771" s="91"/>
      <c r="Y8771" s="91"/>
    </row>
    <row r="8772" spans="17:25" x14ac:dyDescent="0.2">
      <c r="Q8772" s="76"/>
      <c r="S8772" s="76"/>
      <c r="T8772" s="76"/>
      <c r="U8772" s="76"/>
      <c r="V8772" s="76"/>
      <c r="X8772" s="91"/>
      <c r="Y8772" s="91"/>
    </row>
    <row r="8773" spans="17:25" x14ac:dyDescent="0.2">
      <c r="Q8773" s="76"/>
      <c r="S8773" s="76"/>
      <c r="T8773" s="76"/>
      <c r="U8773" s="76"/>
      <c r="V8773" s="76"/>
      <c r="X8773" s="91"/>
      <c r="Y8773" s="91"/>
    </row>
    <row r="8774" spans="17:25" x14ac:dyDescent="0.2">
      <c r="Q8774" s="76"/>
      <c r="S8774" s="76"/>
      <c r="T8774" s="76"/>
      <c r="U8774" s="76"/>
      <c r="V8774" s="76"/>
      <c r="X8774" s="91"/>
      <c r="Y8774" s="91"/>
    </row>
    <row r="8775" spans="17:25" x14ac:dyDescent="0.2">
      <c r="Q8775" s="76"/>
      <c r="S8775" s="76"/>
      <c r="T8775" s="76"/>
      <c r="U8775" s="76"/>
      <c r="V8775" s="76"/>
      <c r="X8775" s="91"/>
      <c r="Y8775" s="91"/>
    </row>
    <row r="8776" spans="17:25" x14ac:dyDescent="0.2">
      <c r="Q8776" s="76"/>
      <c r="S8776" s="76"/>
      <c r="T8776" s="76"/>
      <c r="U8776" s="76"/>
      <c r="V8776" s="76"/>
      <c r="X8776" s="91"/>
      <c r="Y8776" s="91"/>
    </row>
    <row r="8777" spans="17:25" x14ac:dyDescent="0.2">
      <c r="Q8777" s="76"/>
      <c r="S8777" s="76"/>
      <c r="T8777" s="76"/>
      <c r="U8777" s="76"/>
      <c r="V8777" s="76"/>
      <c r="X8777" s="91"/>
      <c r="Y8777" s="91"/>
    </row>
    <row r="8778" spans="17:25" x14ac:dyDescent="0.2">
      <c r="Q8778" s="76"/>
      <c r="S8778" s="76"/>
      <c r="T8778" s="76"/>
      <c r="U8778" s="76"/>
      <c r="V8778" s="76"/>
      <c r="X8778" s="91"/>
      <c r="Y8778" s="91"/>
    </row>
    <row r="8779" spans="17:25" x14ac:dyDescent="0.2">
      <c r="Q8779" s="76"/>
      <c r="S8779" s="76"/>
      <c r="T8779" s="76"/>
      <c r="U8779" s="76"/>
      <c r="V8779" s="76"/>
      <c r="X8779" s="91"/>
      <c r="Y8779" s="91"/>
    </row>
    <row r="8780" spans="17:25" x14ac:dyDescent="0.2">
      <c r="Q8780" s="76"/>
      <c r="S8780" s="76"/>
      <c r="T8780" s="76"/>
      <c r="U8780" s="76"/>
      <c r="V8780" s="76"/>
      <c r="X8780" s="91"/>
      <c r="Y8780" s="91"/>
    </row>
    <row r="8781" spans="17:25" x14ac:dyDescent="0.2">
      <c r="Q8781" s="76"/>
      <c r="S8781" s="76"/>
      <c r="T8781" s="76"/>
      <c r="U8781" s="76"/>
      <c r="V8781" s="76"/>
      <c r="X8781" s="91"/>
      <c r="Y8781" s="91"/>
    </row>
    <row r="8782" spans="17:25" x14ac:dyDescent="0.2">
      <c r="Q8782" s="76"/>
      <c r="S8782" s="76"/>
      <c r="T8782" s="76"/>
      <c r="U8782" s="76"/>
      <c r="V8782" s="76"/>
      <c r="X8782" s="91"/>
      <c r="Y8782" s="91"/>
    </row>
    <row r="8783" spans="17:25" x14ac:dyDescent="0.2">
      <c r="Q8783" s="76"/>
      <c r="S8783" s="76"/>
      <c r="T8783" s="76"/>
      <c r="U8783" s="76"/>
      <c r="V8783" s="76"/>
      <c r="X8783" s="91"/>
      <c r="Y8783" s="91"/>
    </row>
    <row r="8784" spans="17:25" x14ac:dyDescent="0.2">
      <c r="Q8784" s="76"/>
      <c r="S8784" s="76"/>
      <c r="T8784" s="76"/>
      <c r="U8784" s="76"/>
      <c r="V8784" s="76"/>
      <c r="X8784" s="91"/>
      <c r="Y8784" s="91"/>
    </row>
    <row r="8785" spans="17:25" x14ac:dyDescent="0.2">
      <c r="Q8785" s="76"/>
      <c r="S8785" s="76"/>
      <c r="T8785" s="76"/>
      <c r="U8785" s="76"/>
      <c r="V8785" s="76"/>
      <c r="X8785" s="91"/>
      <c r="Y8785" s="91"/>
    </row>
    <row r="8786" spans="17:25" x14ac:dyDescent="0.2">
      <c r="Q8786" s="76"/>
      <c r="S8786" s="76"/>
      <c r="T8786" s="76"/>
      <c r="U8786" s="76"/>
      <c r="V8786" s="76"/>
      <c r="X8786" s="91"/>
      <c r="Y8786" s="91"/>
    </row>
    <row r="8787" spans="17:25" x14ac:dyDescent="0.2">
      <c r="Q8787" s="76"/>
      <c r="S8787" s="76"/>
      <c r="T8787" s="76"/>
      <c r="U8787" s="76"/>
      <c r="V8787" s="76"/>
      <c r="X8787" s="91"/>
      <c r="Y8787" s="91"/>
    </row>
    <row r="8788" spans="17:25" x14ac:dyDescent="0.2">
      <c r="Q8788" s="76"/>
      <c r="S8788" s="76"/>
      <c r="T8788" s="76"/>
      <c r="U8788" s="76"/>
      <c r="V8788" s="76"/>
      <c r="X8788" s="91"/>
      <c r="Y8788" s="91"/>
    </row>
    <row r="8789" spans="17:25" x14ac:dyDescent="0.2">
      <c r="Q8789" s="76"/>
      <c r="S8789" s="76"/>
      <c r="T8789" s="76"/>
      <c r="U8789" s="76"/>
      <c r="V8789" s="76"/>
      <c r="X8789" s="91"/>
      <c r="Y8789" s="91"/>
    </row>
    <row r="8790" spans="17:25" x14ac:dyDescent="0.2">
      <c r="Q8790" s="76"/>
      <c r="S8790" s="76"/>
      <c r="T8790" s="76"/>
      <c r="U8790" s="76"/>
      <c r="V8790" s="76"/>
      <c r="X8790" s="91"/>
      <c r="Y8790" s="91"/>
    </row>
    <row r="8791" spans="17:25" x14ac:dyDescent="0.2">
      <c r="Q8791" s="76"/>
      <c r="S8791" s="76"/>
      <c r="T8791" s="76"/>
      <c r="U8791" s="76"/>
      <c r="V8791" s="76"/>
      <c r="X8791" s="91"/>
      <c r="Y8791" s="91"/>
    </row>
    <row r="8792" spans="17:25" x14ac:dyDescent="0.2">
      <c r="Q8792" s="76"/>
      <c r="S8792" s="76"/>
      <c r="T8792" s="76"/>
      <c r="U8792" s="76"/>
      <c r="V8792" s="76"/>
      <c r="X8792" s="91"/>
      <c r="Y8792" s="91"/>
    </row>
    <row r="8793" spans="17:25" x14ac:dyDescent="0.2">
      <c r="Q8793" s="76"/>
      <c r="S8793" s="76"/>
      <c r="T8793" s="76"/>
      <c r="U8793" s="76"/>
      <c r="V8793" s="76"/>
      <c r="X8793" s="91"/>
      <c r="Y8793" s="91"/>
    </row>
    <row r="8794" spans="17:25" x14ac:dyDescent="0.2">
      <c r="Q8794" s="76"/>
      <c r="S8794" s="76"/>
      <c r="T8794" s="76"/>
      <c r="U8794" s="76"/>
      <c r="V8794" s="76"/>
      <c r="X8794" s="91"/>
      <c r="Y8794" s="91"/>
    </row>
    <row r="8795" spans="17:25" x14ac:dyDescent="0.2">
      <c r="Q8795" s="76"/>
      <c r="S8795" s="76"/>
      <c r="T8795" s="76"/>
      <c r="U8795" s="76"/>
      <c r="V8795" s="76"/>
      <c r="X8795" s="91"/>
      <c r="Y8795" s="91"/>
    </row>
    <row r="8796" spans="17:25" x14ac:dyDescent="0.2">
      <c r="Q8796" s="76"/>
      <c r="S8796" s="76"/>
      <c r="T8796" s="76"/>
      <c r="U8796" s="76"/>
      <c r="V8796" s="76"/>
      <c r="X8796" s="91"/>
      <c r="Y8796" s="91"/>
    </row>
    <row r="8797" spans="17:25" x14ac:dyDescent="0.2">
      <c r="Q8797" s="76"/>
      <c r="S8797" s="76"/>
      <c r="T8797" s="76"/>
      <c r="U8797" s="76"/>
      <c r="V8797" s="76"/>
      <c r="X8797" s="91"/>
      <c r="Y8797" s="91"/>
    </row>
    <row r="8798" spans="17:25" x14ac:dyDescent="0.2">
      <c r="Q8798" s="76"/>
      <c r="S8798" s="76"/>
      <c r="T8798" s="76"/>
      <c r="U8798" s="76"/>
      <c r="V8798" s="76"/>
      <c r="X8798" s="91"/>
      <c r="Y8798" s="91"/>
    </row>
    <row r="8799" spans="17:25" x14ac:dyDescent="0.2">
      <c r="Q8799" s="76"/>
      <c r="S8799" s="76"/>
      <c r="T8799" s="76"/>
      <c r="U8799" s="76"/>
      <c r="V8799" s="76"/>
      <c r="X8799" s="91"/>
      <c r="Y8799" s="91"/>
    </row>
    <row r="8800" spans="17:25" x14ac:dyDescent="0.2">
      <c r="Q8800" s="76"/>
      <c r="S8800" s="76"/>
      <c r="T8800" s="76"/>
      <c r="U8800" s="76"/>
      <c r="V8800" s="76"/>
      <c r="X8800" s="91"/>
      <c r="Y8800" s="91"/>
    </row>
    <row r="8801" spans="17:25" x14ac:dyDescent="0.2">
      <c r="Q8801" s="76"/>
      <c r="S8801" s="76"/>
      <c r="T8801" s="76"/>
      <c r="U8801" s="76"/>
      <c r="V8801" s="76"/>
      <c r="X8801" s="91"/>
      <c r="Y8801" s="91"/>
    </row>
    <row r="8802" spans="17:25" x14ac:dyDescent="0.2">
      <c r="Q8802" s="76"/>
      <c r="S8802" s="76"/>
      <c r="T8802" s="76"/>
      <c r="U8802" s="76"/>
      <c r="V8802" s="76"/>
      <c r="X8802" s="91"/>
      <c r="Y8802" s="91"/>
    </row>
    <row r="8803" spans="17:25" x14ac:dyDescent="0.2">
      <c r="Q8803" s="76"/>
      <c r="S8803" s="76"/>
      <c r="T8803" s="76"/>
      <c r="U8803" s="76"/>
      <c r="V8803" s="76"/>
      <c r="X8803" s="91"/>
      <c r="Y8803" s="91"/>
    </row>
    <row r="8804" spans="17:25" x14ac:dyDescent="0.2">
      <c r="Q8804" s="76"/>
      <c r="S8804" s="76"/>
      <c r="T8804" s="76"/>
      <c r="U8804" s="76"/>
      <c r="V8804" s="76"/>
      <c r="X8804" s="91"/>
      <c r="Y8804" s="91"/>
    </row>
    <row r="8805" spans="17:25" x14ac:dyDescent="0.2">
      <c r="Q8805" s="76"/>
      <c r="S8805" s="76"/>
      <c r="T8805" s="76"/>
      <c r="U8805" s="76"/>
      <c r="V8805" s="76"/>
      <c r="X8805" s="91"/>
      <c r="Y8805" s="91"/>
    </row>
    <row r="8806" spans="17:25" x14ac:dyDescent="0.2">
      <c r="Q8806" s="76"/>
      <c r="S8806" s="76"/>
      <c r="T8806" s="76"/>
      <c r="U8806" s="76"/>
      <c r="V8806" s="76"/>
      <c r="X8806" s="91"/>
      <c r="Y8806" s="91"/>
    </row>
    <row r="8807" spans="17:25" x14ac:dyDescent="0.2">
      <c r="Q8807" s="76"/>
      <c r="S8807" s="76"/>
      <c r="T8807" s="76"/>
      <c r="U8807" s="76"/>
      <c r="V8807" s="76"/>
      <c r="X8807" s="91"/>
      <c r="Y8807" s="91"/>
    </row>
    <row r="8808" spans="17:25" x14ac:dyDescent="0.2">
      <c r="Q8808" s="76"/>
      <c r="S8808" s="76"/>
      <c r="T8808" s="76"/>
      <c r="U8808" s="76"/>
      <c r="V8808" s="76"/>
      <c r="X8808" s="91"/>
      <c r="Y8808" s="91"/>
    </row>
    <row r="8809" spans="17:25" x14ac:dyDescent="0.2">
      <c r="Q8809" s="76"/>
      <c r="S8809" s="76"/>
      <c r="T8809" s="76"/>
      <c r="U8809" s="76"/>
      <c r="V8809" s="76"/>
      <c r="X8809" s="91"/>
      <c r="Y8809" s="91"/>
    </row>
    <row r="8810" spans="17:25" x14ac:dyDescent="0.2">
      <c r="Q8810" s="76"/>
      <c r="S8810" s="76"/>
      <c r="T8810" s="76"/>
      <c r="U8810" s="76"/>
      <c r="V8810" s="76"/>
      <c r="X8810" s="91"/>
      <c r="Y8810" s="91"/>
    </row>
    <row r="8811" spans="17:25" x14ac:dyDescent="0.2">
      <c r="Q8811" s="76"/>
      <c r="S8811" s="76"/>
      <c r="T8811" s="76"/>
      <c r="U8811" s="76"/>
      <c r="V8811" s="76"/>
      <c r="X8811" s="91"/>
      <c r="Y8811" s="91"/>
    </row>
    <row r="8812" spans="17:25" x14ac:dyDescent="0.2">
      <c r="Q8812" s="76"/>
      <c r="S8812" s="76"/>
      <c r="T8812" s="76"/>
      <c r="U8812" s="76"/>
      <c r="V8812" s="76"/>
      <c r="X8812" s="91"/>
      <c r="Y8812" s="91"/>
    </row>
    <row r="8813" spans="17:25" x14ac:dyDescent="0.2">
      <c r="Q8813" s="76"/>
      <c r="S8813" s="76"/>
      <c r="T8813" s="76"/>
      <c r="U8813" s="76"/>
      <c r="V8813" s="76"/>
      <c r="X8813" s="91"/>
      <c r="Y8813" s="91"/>
    </row>
    <row r="8814" spans="17:25" x14ac:dyDescent="0.2">
      <c r="Q8814" s="76"/>
      <c r="S8814" s="76"/>
      <c r="T8814" s="76"/>
      <c r="U8814" s="76"/>
      <c r="V8814" s="76"/>
      <c r="X8814" s="91"/>
      <c r="Y8814" s="91"/>
    </row>
    <row r="8815" spans="17:25" x14ac:dyDescent="0.2">
      <c r="Q8815" s="76"/>
      <c r="S8815" s="76"/>
      <c r="T8815" s="76"/>
      <c r="U8815" s="76"/>
      <c r="V8815" s="76"/>
      <c r="X8815" s="91"/>
      <c r="Y8815" s="91"/>
    </row>
    <row r="8816" spans="17:25" x14ac:dyDescent="0.2">
      <c r="Q8816" s="76"/>
      <c r="S8816" s="76"/>
      <c r="T8816" s="76"/>
      <c r="U8816" s="76"/>
      <c r="V8816" s="76"/>
      <c r="X8816" s="91"/>
      <c r="Y8816" s="91"/>
    </row>
    <row r="8817" spans="17:25" x14ac:dyDescent="0.2">
      <c r="Q8817" s="76"/>
      <c r="S8817" s="76"/>
      <c r="T8817" s="76"/>
      <c r="U8817" s="76"/>
      <c r="V8817" s="76"/>
      <c r="X8817" s="91"/>
      <c r="Y8817" s="91"/>
    </row>
    <row r="8818" spans="17:25" x14ac:dyDescent="0.2">
      <c r="Q8818" s="76"/>
      <c r="S8818" s="76"/>
      <c r="T8818" s="76"/>
      <c r="U8818" s="76"/>
      <c r="V8818" s="76"/>
      <c r="X8818" s="91"/>
      <c r="Y8818" s="91"/>
    </row>
    <row r="8819" spans="17:25" x14ac:dyDescent="0.2">
      <c r="Q8819" s="76"/>
      <c r="S8819" s="76"/>
      <c r="T8819" s="76"/>
      <c r="U8819" s="76"/>
      <c r="V8819" s="76"/>
      <c r="X8819" s="91"/>
      <c r="Y8819" s="91"/>
    </row>
    <row r="8820" spans="17:25" x14ac:dyDescent="0.2">
      <c r="Q8820" s="76"/>
      <c r="S8820" s="76"/>
      <c r="T8820" s="76"/>
      <c r="U8820" s="76"/>
      <c r="V8820" s="76"/>
      <c r="X8820" s="91"/>
      <c r="Y8820" s="91"/>
    </row>
    <row r="8821" spans="17:25" x14ac:dyDescent="0.2">
      <c r="Q8821" s="76"/>
      <c r="S8821" s="76"/>
      <c r="T8821" s="76"/>
      <c r="U8821" s="76"/>
      <c r="V8821" s="76"/>
      <c r="X8821" s="91"/>
      <c r="Y8821" s="91"/>
    </row>
    <row r="8822" spans="17:25" x14ac:dyDescent="0.2">
      <c r="Q8822" s="76"/>
      <c r="S8822" s="76"/>
      <c r="T8822" s="76"/>
      <c r="U8822" s="76"/>
      <c r="V8822" s="76"/>
      <c r="X8822" s="91"/>
      <c r="Y8822" s="91"/>
    </row>
    <row r="8823" spans="17:25" x14ac:dyDescent="0.2">
      <c r="Q8823" s="76"/>
      <c r="S8823" s="76"/>
      <c r="T8823" s="76"/>
      <c r="U8823" s="76"/>
      <c r="V8823" s="76"/>
      <c r="X8823" s="91"/>
      <c r="Y8823" s="91"/>
    </row>
    <row r="8824" spans="17:25" x14ac:dyDescent="0.2">
      <c r="Q8824" s="76"/>
      <c r="S8824" s="76"/>
      <c r="T8824" s="76"/>
      <c r="U8824" s="76"/>
      <c r="V8824" s="76"/>
      <c r="X8824" s="91"/>
      <c r="Y8824" s="91"/>
    </row>
    <row r="8825" spans="17:25" x14ac:dyDescent="0.2">
      <c r="Q8825" s="76"/>
      <c r="S8825" s="76"/>
      <c r="T8825" s="76"/>
      <c r="U8825" s="76"/>
      <c r="V8825" s="76"/>
      <c r="X8825" s="91"/>
      <c r="Y8825" s="91"/>
    </row>
    <row r="8826" spans="17:25" x14ac:dyDescent="0.2">
      <c r="Q8826" s="76"/>
      <c r="S8826" s="76"/>
      <c r="T8826" s="76"/>
      <c r="U8826" s="76"/>
      <c r="V8826" s="76"/>
      <c r="X8826" s="91"/>
      <c r="Y8826" s="91"/>
    </row>
    <row r="8827" spans="17:25" x14ac:dyDescent="0.2">
      <c r="Q8827" s="76"/>
      <c r="S8827" s="76"/>
      <c r="T8827" s="76"/>
      <c r="U8827" s="76"/>
      <c r="V8827" s="76"/>
      <c r="X8827" s="91"/>
      <c r="Y8827" s="91"/>
    </row>
    <row r="8828" spans="17:25" x14ac:dyDescent="0.2">
      <c r="Q8828" s="76"/>
      <c r="S8828" s="76"/>
      <c r="T8828" s="76"/>
      <c r="U8828" s="76"/>
      <c r="V8828" s="76"/>
      <c r="X8828" s="91"/>
      <c r="Y8828" s="91"/>
    </row>
    <row r="8829" spans="17:25" x14ac:dyDescent="0.2">
      <c r="Q8829" s="76"/>
      <c r="S8829" s="76"/>
      <c r="T8829" s="76"/>
      <c r="U8829" s="76"/>
      <c r="V8829" s="76"/>
      <c r="X8829" s="91"/>
      <c r="Y8829" s="91"/>
    </row>
    <row r="8830" spans="17:25" x14ac:dyDescent="0.2">
      <c r="Q8830" s="76"/>
      <c r="S8830" s="76"/>
      <c r="T8830" s="76"/>
      <c r="U8830" s="76"/>
      <c r="V8830" s="76"/>
      <c r="X8830" s="91"/>
      <c r="Y8830" s="91"/>
    </row>
    <row r="8831" spans="17:25" x14ac:dyDescent="0.2">
      <c r="Q8831" s="76"/>
      <c r="S8831" s="76"/>
      <c r="T8831" s="76"/>
      <c r="U8831" s="76"/>
      <c r="V8831" s="76"/>
      <c r="X8831" s="91"/>
      <c r="Y8831" s="91"/>
    </row>
    <row r="8832" spans="17:25" x14ac:dyDescent="0.2">
      <c r="Q8832" s="76"/>
      <c r="S8832" s="76"/>
      <c r="T8832" s="76"/>
      <c r="U8832" s="76"/>
      <c r="V8832" s="76"/>
      <c r="X8832" s="91"/>
      <c r="Y8832" s="91"/>
    </row>
    <row r="8833" spans="17:25" x14ac:dyDescent="0.2">
      <c r="Q8833" s="76"/>
      <c r="S8833" s="76"/>
      <c r="T8833" s="76"/>
      <c r="U8833" s="76"/>
      <c r="V8833" s="76"/>
      <c r="X8833" s="91"/>
      <c r="Y8833" s="91"/>
    </row>
    <row r="8834" spans="17:25" x14ac:dyDescent="0.2">
      <c r="Q8834" s="76"/>
      <c r="S8834" s="76"/>
      <c r="T8834" s="76"/>
      <c r="U8834" s="76"/>
      <c r="V8834" s="76"/>
      <c r="X8834" s="91"/>
      <c r="Y8834" s="91"/>
    </row>
    <row r="8835" spans="17:25" x14ac:dyDescent="0.2">
      <c r="Q8835" s="76"/>
      <c r="S8835" s="76"/>
      <c r="T8835" s="76"/>
      <c r="U8835" s="76"/>
      <c r="V8835" s="76"/>
      <c r="X8835" s="91"/>
      <c r="Y8835" s="91"/>
    </row>
    <row r="8836" spans="17:25" x14ac:dyDescent="0.2">
      <c r="Q8836" s="76"/>
      <c r="S8836" s="76"/>
      <c r="T8836" s="76"/>
      <c r="U8836" s="76"/>
      <c r="V8836" s="76"/>
      <c r="X8836" s="91"/>
      <c r="Y8836" s="91"/>
    </row>
    <row r="8837" spans="17:25" x14ac:dyDescent="0.2">
      <c r="Q8837" s="76"/>
      <c r="S8837" s="76"/>
      <c r="T8837" s="76"/>
      <c r="U8837" s="76"/>
      <c r="V8837" s="76"/>
      <c r="X8837" s="91"/>
      <c r="Y8837" s="91"/>
    </row>
    <row r="8838" spans="17:25" x14ac:dyDescent="0.2">
      <c r="Q8838" s="76"/>
      <c r="S8838" s="76"/>
      <c r="T8838" s="76"/>
      <c r="U8838" s="76"/>
      <c r="V8838" s="76"/>
      <c r="X8838" s="91"/>
      <c r="Y8838" s="91"/>
    </row>
    <row r="8839" spans="17:25" x14ac:dyDescent="0.2">
      <c r="Q8839" s="76"/>
      <c r="S8839" s="76"/>
      <c r="T8839" s="76"/>
      <c r="U8839" s="76"/>
      <c r="V8839" s="76"/>
      <c r="X8839" s="91"/>
      <c r="Y8839" s="91"/>
    </row>
    <row r="8840" spans="17:25" x14ac:dyDescent="0.2">
      <c r="Q8840" s="76"/>
      <c r="S8840" s="76"/>
      <c r="T8840" s="76"/>
      <c r="U8840" s="76"/>
      <c r="V8840" s="76"/>
      <c r="X8840" s="91"/>
      <c r="Y8840" s="91"/>
    </row>
    <row r="8841" spans="17:25" x14ac:dyDescent="0.2">
      <c r="Q8841" s="76"/>
      <c r="S8841" s="76"/>
      <c r="T8841" s="76"/>
      <c r="U8841" s="76"/>
      <c r="V8841" s="76"/>
      <c r="X8841" s="91"/>
      <c r="Y8841" s="91"/>
    </row>
    <row r="8842" spans="17:25" x14ac:dyDescent="0.2">
      <c r="Q8842" s="76"/>
      <c r="S8842" s="76"/>
      <c r="T8842" s="76"/>
      <c r="U8842" s="76"/>
      <c r="V8842" s="76"/>
      <c r="X8842" s="91"/>
      <c r="Y8842" s="91"/>
    </row>
    <row r="8843" spans="17:25" x14ac:dyDescent="0.2">
      <c r="Q8843" s="76"/>
      <c r="S8843" s="76"/>
      <c r="T8843" s="76"/>
      <c r="U8843" s="76"/>
      <c r="V8843" s="76"/>
      <c r="X8843" s="91"/>
      <c r="Y8843" s="91"/>
    </row>
    <row r="8844" spans="17:25" x14ac:dyDescent="0.2">
      <c r="Q8844" s="76"/>
      <c r="S8844" s="76"/>
      <c r="T8844" s="76"/>
      <c r="U8844" s="76"/>
      <c r="V8844" s="76"/>
      <c r="X8844" s="91"/>
      <c r="Y8844" s="91"/>
    </row>
    <row r="8845" spans="17:25" x14ac:dyDescent="0.2">
      <c r="Q8845" s="76"/>
      <c r="S8845" s="76"/>
      <c r="T8845" s="76"/>
      <c r="U8845" s="76"/>
      <c r="V8845" s="76"/>
      <c r="X8845" s="91"/>
      <c r="Y8845" s="91"/>
    </row>
    <row r="8846" spans="17:25" x14ac:dyDescent="0.2">
      <c r="Q8846" s="76"/>
      <c r="S8846" s="76"/>
      <c r="T8846" s="76"/>
      <c r="U8846" s="76"/>
      <c r="V8846" s="76"/>
      <c r="X8846" s="91"/>
      <c r="Y8846" s="91"/>
    </row>
    <row r="8847" spans="17:25" x14ac:dyDescent="0.2">
      <c r="Q8847" s="76"/>
      <c r="S8847" s="76"/>
      <c r="T8847" s="76"/>
      <c r="U8847" s="76"/>
      <c r="V8847" s="76"/>
      <c r="X8847" s="91"/>
      <c r="Y8847" s="91"/>
    </row>
    <row r="8848" spans="17:25" x14ac:dyDescent="0.2">
      <c r="Q8848" s="76"/>
      <c r="S8848" s="76"/>
      <c r="T8848" s="76"/>
      <c r="U8848" s="76"/>
      <c r="V8848" s="76"/>
      <c r="X8848" s="91"/>
      <c r="Y8848" s="91"/>
    </row>
    <row r="8849" spans="17:25" x14ac:dyDescent="0.2">
      <c r="Q8849" s="76"/>
      <c r="S8849" s="76"/>
      <c r="T8849" s="76"/>
      <c r="U8849" s="76"/>
      <c r="V8849" s="76"/>
      <c r="X8849" s="91"/>
      <c r="Y8849" s="91"/>
    </row>
    <row r="8850" spans="17:25" x14ac:dyDescent="0.2">
      <c r="Q8850" s="76"/>
      <c r="S8850" s="76"/>
      <c r="T8850" s="76"/>
      <c r="U8850" s="76"/>
      <c r="V8850" s="76"/>
      <c r="X8850" s="91"/>
      <c r="Y8850" s="91"/>
    </row>
    <row r="8851" spans="17:25" x14ac:dyDescent="0.2">
      <c r="Q8851" s="76"/>
      <c r="S8851" s="76"/>
      <c r="T8851" s="76"/>
      <c r="U8851" s="76"/>
      <c r="V8851" s="76"/>
      <c r="X8851" s="91"/>
      <c r="Y8851" s="91"/>
    </row>
    <row r="8852" spans="17:25" x14ac:dyDescent="0.2">
      <c r="Q8852" s="76"/>
      <c r="S8852" s="76"/>
      <c r="T8852" s="76"/>
      <c r="U8852" s="76"/>
      <c r="V8852" s="76"/>
      <c r="X8852" s="91"/>
      <c r="Y8852" s="91"/>
    </row>
    <row r="8853" spans="17:25" x14ac:dyDescent="0.2">
      <c r="Q8853" s="76"/>
      <c r="S8853" s="76"/>
      <c r="T8853" s="76"/>
      <c r="U8853" s="76"/>
      <c r="V8853" s="76"/>
      <c r="X8853" s="91"/>
      <c r="Y8853" s="91"/>
    </row>
    <row r="8854" spans="17:25" x14ac:dyDescent="0.2">
      <c r="Q8854" s="76"/>
      <c r="S8854" s="76"/>
      <c r="T8854" s="76"/>
      <c r="U8854" s="76"/>
      <c r="V8854" s="76"/>
      <c r="X8854" s="91"/>
      <c r="Y8854" s="91"/>
    </row>
    <row r="8855" spans="17:25" x14ac:dyDescent="0.2">
      <c r="Q8855" s="76"/>
      <c r="S8855" s="76"/>
      <c r="T8855" s="76"/>
      <c r="U8855" s="76"/>
      <c r="V8855" s="76"/>
      <c r="X8855" s="91"/>
      <c r="Y8855" s="91"/>
    </row>
    <row r="8856" spans="17:25" x14ac:dyDescent="0.2">
      <c r="Q8856" s="76"/>
      <c r="S8856" s="76"/>
      <c r="T8856" s="76"/>
      <c r="U8856" s="76"/>
      <c r="V8856" s="76"/>
      <c r="X8856" s="91"/>
      <c r="Y8856" s="91"/>
    </row>
    <row r="8857" spans="17:25" x14ac:dyDescent="0.2">
      <c r="Q8857" s="76"/>
      <c r="S8857" s="76"/>
      <c r="T8857" s="76"/>
      <c r="U8857" s="76"/>
      <c r="V8857" s="76"/>
      <c r="X8857" s="91"/>
      <c r="Y8857" s="91"/>
    </row>
    <row r="8858" spans="17:25" x14ac:dyDescent="0.2">
      <c r="Q8858" s="76"/>
      <c r="S8858" s="76"/>
      <c r="T8858" s="76"/>
      <c r="U8858" s="76"/>
      <c r="V8858" s="76"/>
      <c r="X8858" s="91"/>
      <c r="Y8858" s="91"/>
    </row>
    <row r="8859" spans="17:25" x14ac:dyDescent="0.2">
      <c r="Q8859" s="76"/>
      <c r="S8859" s="76"/>
      <c r="T8859" s="76"/>
      <c r="U8859" s="76"/>
      <c r="V8859" s="76"/>
      <c r="X8859" s="91"/>
      <c r="Y8859" s="91"/>
    </row>
    <row r="8860" spans="17:25" x14ac:dyDescent="0.2">
      <c r="Q8860" s="76"/>
      <c r="S8860" s="76"/>
      <c r="T8860" s="76"/>
      <c r="U8860" s="76"/>
      <c r="V8860" s="76"/>
      <c r="X8860" s="91"/>
      <c r="Y8860" s="91"/>
    </row>
    <row r="8861" spans="17:25" x14ac:dyDescent="0.2">
      <c r="Q8861" s="76"/>
      <c r="S8861" s="76"/>
      <c r="T8861" s="76"/>
      <c r="U8861" s="76"/>
      <c r="V8861" s="76"/>
      <c r="X8861" s="91"/>
      <c r="Y8861" s="91"/>
    </row>
    <row r="8862" spans="17:25" x14ac:dyDescent="0.2">
      <c r="Q8862" s="76"/>
      <c r="S8862" s="76"/>
      <c r="T8862" s="76"/>
      <c r="U8862" s="76"/>
      <c r="V8862" s="76"/>
      <c r="X8862" s="91"/>
      <c r="Y8862" s="91"/>
    </row>
    <row r="8863" spans="17:25" x14ac:dyDescent="0.2">
      <c r="Q8863" s="76"/>
      <c r="S8863" s="76"/>
      <c r="T8863" s="76"/>
      <c r="U8863" s="76"/>
      <c r="V8863" s="76"/>
      <c r="X8863" s="91"/>
      <c r="Y8863" s="91"/>
    </row>
    <row r="8864" spans="17:25" x14ac:dyDescent="0.2">
      <c r="Q8864" s="76"/>
      <c r="S8864" s="76"/>
      <c r="T8864" s="76"/>
      <c r="U8864" s="76"/>
      <c r="V8864" s="76"/>
      <c r="X8864" s="91"/>
      <c r="Y8864" s="91"/>
    </row>
    <row r="8865" spans="17:25" x14ac:dyDescent="0.2">
      <c r="Q8865" s="76"/>
      <c r="S8865" s="76"/>
      <c r="T8865" s="76"/>
      <c r="U8865" s="76"/>
      <c r="V8865" s="76"/>
      <c r="X8865" s="91"/>
      <c r="Y8865" s="91"/>
    </row>
    <row r="8866" spans="17:25" x14ac:dyDescent="0.2">
      <c r="Q8866" s="76"/>
      <c r="S8866" s="76"/>
      <c r="T8866" s="76"/>
      <c r="U8866" s="76"/>
      <c r="V8866" s="76"/>
      <c r="X8866" s="91"/>
      <c r="Y8866" s="91"/>
    </row>
    <row r="8867" spans="17:25" x14ac:dyDescent="0.2">
      <c r="Q8867" s="76"/>
      <c r="S8867" s="76"/>
      <c r="T8867" s="76"/>
      <c r="U8867" s="76"/>
      <c r="V8867" s="76"/>
      <c r="X8867" s="91"/>
      <c r="Y8867" s="91"/>
    </row>
    <row r="8868" spans="17:25" x14ac:dyDescent="0.2">
      <c r="Q8868" s="76"/>
      <c r="S8868" s="76"/>
      <c r="T8868" s="76"/>
      <c r="U8868" s="76"/>
      <c r="V8868" s="76"/>
      <c r="X8868" s="91"/>
      <c r="Y8868" s="91"/>
    </row>
    <row r="8869" spans="17:25" x14ac:dyDescent="0.2">
      <c r="Q8869" s="76"/>
      <c r="S8869" s="76"/>
      <c r="T8869" s="76"/>
      <c r="U8869" s="76"/>
      <c r="V8869" s="76"/>
      <c r="X8869" s="91"/>
      <c r="Y8869" s="91"/>
    </row>
    <row r="8870" spans="17:25" x14ac:dyDescent="0.2">
      <c r="Q8870" s="76"/>
      <c r="S8870" s="76"/>
      <c r="T8870" s="76"/>
      <c r="U8870" s="76"/>
      <c r="V8870" s="76"/>
      <c r="X8870" s="91"/>
      <c r="Y8870" s="91"/>
    </row>
    <row r="8871" spans="17:25" x14ac:dyDescent="0.2">
      <c r="Q8871" s="76"/>
      <c r="S8871" s="76"/>
      <c r="T8871" s="76"/>
      <c r="U8871" s="76"/>
      <c r="V8871" s="76"/>
      <c r="X8871" s="91"/>
      <c r="Y8871" s="91"/>
    </row>
    <row r="8872" spans="17:25" x14ac:dyDescent="0.2">
      <c r="Q8872" s="76"/>
      <c r="S8872" s="76"/>
      <c r="T8872" s="76"/>
      <c r="U8872" s="76"/>
      <c r="V8872" s="76"/>
      <c r="X8872" s="91"/>
      <c r="Y8872" s="91"/>
    </row>
    <row r="8873" spans="17:25" x14ac:dyDescent="0.2">
      <c r="Q8873" s="76"/>
      <c r="S8873" s="76"/>
      <c r="T8873" s="76"/>
      <c r="U8873" s="76"/>
      <c r="V8873" s="76"/>
      <c r="X8873" s="91"/>
      <c r="Y8873" s="91"/>
    </row>
    <row r="8874" spans="17:25" x14ac:dyDescent="0.2">
      <c r="Q8874" s="76"/>
      <c r="S8874" s="76"/>
      <c r="T8874" s="76"/>
      <c r="U8874" s="76"/>
      <c r="V8874" s="76"/>
      <c r="X8874" s="91"/>
      <c r="Y8874" s="91"/>
    </row>
    <row r="8875" spans="17:25" x14ac:dyDescent="0.2">
      <c r="Q8875" s="76"/>
      <c r="S8875" s="76"/>
      <c r="T8875" s="76"/>
      <c r="U8875" s="76"/>
      <c r="V8875" s="76"/>
      <c r="X8875" s="91"/>
      <c r="Y8875" s="91"/>
    </row>
    <row r="8876" spans="17:25" x14ac:dyDescent="0.2">
      <c r="Q8876" s="76"/>
      <c r="S8876" s="76"/>
      <c r="T8876" s="76"/>
      <c r="U8876" s="76"/>
      <c r="V8876" s="76"/>
      <c r="X8876" s="91"/>
      <c r="Y8876" s="91"/>
    </row>
    <row r="8877" spans="17:25" x14ac:dyDescent="0.2">
      <c r="Q8877" s="76"/>
      <c r="S8877" s="76"/>
      <c r="T8877" s="76"/>
      <c r="U8877" s="76"/>
      <c r="V8877" s="76"/>
      <c r="X8877" s="91"/>
      <c r="Y8877" s="91"/>
    </row>
    <row r="8878" spans="17:25" x14ac:dyDescent="0.2">
      <c r="Q8878" s="76"/>
      <c r="S8878" s="76"/>
      <c r="T8878" s="76"/>
      <c r="U8878" s="76"/>
      <c r="V8878" s="76"/>
      <c r="X8878" s="91"/>
      <c r="Y8878" s="91"/>
    </row>
    <row r="8879" spans="17:25" x14ac:dyDescent="0.2">
      <c r="Q8879" s="76"/>
      <c r="S8879" s="76"/>
      <c r="T8879" s="76"/>
      <c r="U8879" s="76"/>
      <c r="V8879" s="76"/>
      <c r="X8879" s="91"/>
      <c r="Y8879" s="91"/>
    </row>
    <row r="8880" spans="17:25" x14ac:dyDescent="0.2">
      <c r="Q8880" s="76"/>
      <c r="S8880" s="76"/>
      <c r="T8880" s="76"/>
      <c r="U8880" s="76"/>
      <c r="V8880" s="76"/>
      <c r="X8880" s="91"/>
      <c r="Y8880" s="91"/>
    </row>
    <row r="8881" spans="17:25" x14ac:dyDescent="0.2">
      <c r="Q8881" s="76"/>
      <c r="S8881" s="76"/>
      <c r="T8881" s="76"/>
      <c r="U8881" s="76"/>
      <c r="V8881" s="76"/>
      <c r="X8881" s="91"/>
      <c r="Y8881" s="91"/>
    </row>
    <row r="8882" spans="17:25" x14ac:dyDescent="0.2">
      <c r="Q8882" s="76"/>
      <c r="S8882" s="76"/>
      <c r="T8882" s="76"/>
      <c r="U8882" s="76"/>
      <c r="V8882" s="76"/>
      <c r="X8882" s="91"/>
      <c r="Y8882" s="91"/>
    </row>
    <row r="8883" spans="17:25" x14ac:dyDescent="0.2">
      <c r="Q8883" s="76"/>
      <c r="S8883" s="76"/>
      <c r="T8883" s="76"/>
      <c r="U8883" s="76"/>
      <c r="V8883" s="76"/>
      <c r="X8883" s="91"/>
      <c r="Y8883" s="91"/>
    </row>
    <row r="8884" spans="17:25" x14ac:dyDescent="0.2">
      <c r="Q8884" s="76"/>
      <c r="S8884" s="76"/>
      <c r="T8884" s="76"/>
      <c r="U8884" s="76"/>
      <c r="V8884" s="76"/>
      <c r="X8884" s="91"/>
      <c r="Y8884" s="91"/>
    </row>
    <row r="8885" spans="17:25" x14ac:dyDescent="0.2">
      <c r="Q8885" s="76"/>
      <c r="S8885" s="76"/>
      <c r="T8885" s="76"/>
      <c r="U8885" s="76"/>
      <c r="V8885" s="76"/>
      <c r="X8885" s="91"/>
      <c r="Y8885" s="91"/>
    </row>
    <row r="8886" spans="17:25" x14ac:dyDescent="0.2">
      <c r="Q8886" s="76"/>
      <c r="S8886" s="76"/>
      <c r="T8886" s="76"/>
      <c r="U8886" s="76"/>
      <c r="V8886" s="76"/>
      <c r="X8886" s="91"/>
      <c r="Y8886" s="91"/>
    </row>
    <row r="8887" spans="17:25" x14ac:dyDescent="0.2">
      <c r="Q8887" s="76"/>
      <c r="S8887" s="76"/>
      <c r="T8887" s="76"/>
      <c r="U8887" s="76"/>
      <c r="V8887" s="76"/>
      <c r="X8887" s="91"/>
      <c r="Y8887" s="91"/>
    </row>
    <row r="8888" spans="17:25" x14ac:dyDescent="0.2">
      <c r="Q8888" s="76"/>
      <c r="S8888" s="76"/>
      <c r="T8888" s="76"/>
      <c r="U8888" s="76"/>
      <c r="V8888" s="76"/>
      <c r="X8888" s="91"/>
      <c r="Y8888" s="91"/>
    </row>
    <row r="8889" spans="17:25" x14ac:dyDescent="0.2">
      <c r="Q8889" s="76"/>
      <c r="S8889" s="76"/>
      <c r="T8889" s="76"/>
      <c r="U8889" s="76"/>
      <c r="V8889" s="76"/>
      <c r="X8889" s="91"/>
      <c r="Y8889" s="91"/>
    </row>
    <row r="8890" spans="17:25" x14ac:dyDescent="0.2">
      <c r="Q8890" s="76"/>
      <c r="S8890" s="76"/>
      <c r="T8890" s="76"/>
      <c r="U8890" s="76"/>
      <c r="V8890" s="76"/>
      <c r="X8890" s="91"/>
      <c r="Y8890" s="91"/>
    </row>
    <row r="8891" spans="17:25" x14ac:dyDescent="0.2">
      <c r="Q8891" s="76"/>
      <c r="S8891" s="76"/>
      <c r="T8891" s="76"/>
      <c r="U8891" s="76"/>
      <c r="V8891" s="76"/>
      <c r="X8891" s="91"/>
      <c r="Y8891" s="91"/>
    </row>
    <row r="8892" spans="17:25" x14ac:dyDescent="0.2">
      <c r="Q8892" s="76"/>
      <c r="S8892" s="76"/>
      <c r="T8892" s="76"/>
      <c r="U8892" s="76"/>
      <c r="V8892" s="76"/>
      <c r="X8892" s="91"/>
      <c r="Y8892" s="91"/>
    </row>
    <row r="8893" spans="17:25" x14ac:dyDescent="0.2">
      <c r="Q8893" s="76"/>
      <c r="S8893" s="76"/>
      <c r="T8893" s="76"/>
      <c r="U8893" s="76"/>
      <c r="V8893" s="76"/>
      <c r="X8893" s="91"/>
      <c r="Y8893" s="91"/>
    </row>
    <row r="8894" spans="17:25" x14ac:dyDescent="0.2">
      <c r="Q8894" s="76"/>
      <c r="S8894" s="76"/>
      <c r="T8894" s="76"/>
      <c r="U8894" s="76"/>
      <c r="V8894" s="76"/>
      <c r="X8894" s="91"/>
      <c r="Y8894" s="91"/>
    </row>
    <row r="8895" spans="17:25" x14ac:dyDescent="0.2">
      <c r="Q8895" s="76"/>
      <c r="S8895" s="76"/>
      <c r="T8895" s="76"/>
      <c r="U8895" s="76"/>
      <c r="V8895" s="76"/>
      <c r="X8895" s="91"/>
      <c r="Y8895" s="91"/>
    </row>
    <row r="8896" spans="17:25" x14ac:dyDescent="0.2">
      <c r="Q8896" s="76"/>
      <c r="S8896" s="76"/>
      <c r="T8896" s="76"/>
      <c r="U8896" s="76"/>
      <c r="V8896" s="76"/>
      <c r="X8896" s="91"/>
      <c r="Y8896" s="91"/>
    </row>
    <row r="8897" spans="17:25" x14ac:dyDescent="0.2">
      <c r="Q8897" s="76"/>
      <c r="S8897" s="76"/>
      <c r="T8897" s="76"/>
      <c r="U8897" s="76"/>
      <c r="V8897" s="76"/>
      <c r="X8897" s="91"/>
      <c r="Y8897" s="91"/>
    </row>
    <row r="8898" spans="17:25" x14ac:dyDescent="0.2">
      <c r="Q8898" s="76"/>
      <c r="S8898" s="76"/>
      <c r="T8898" s="76"/>
      <c r="U8898" s="76"/>
      <c r="V8898" s="76"/>
      <c r="X8898" s="91"/>
      <c r="Y8898" s="91"/>
    </row>
    <row r="8899" spans="17:25" x14ac:dyDescent="0.2">
      <c r="Q8899" s="76"/>
      <c r="S8899" s="76"/>
      <c r="T8899" s="76"/>
      <c r="U8899" s="76"/>
      <c r="V8899" s="76"/>
      <c r="X8899" s="91"/>
      <c r="Y8899" s="91"/>
    </row>
    <row r="8900" spans="17:25" x14ac:dyDescent="0.2">
      <c r="Q8900" s="76"/>
      <c r="S8900" s="76"/>
      <c r="T8900" s="76"/>
      <c r="U8900" s="76"/>
      <c r="V8900" s="76"/>
      <c r="X8900" s="91"/>
      <c r="Y8900" s="91"/>
    </row>
    <row r="8901" spans="17:25" x14ac:dyDescent="0.2">
      <c r="Q8901" s="76"/>
      <c r="S8901" s="76"/>
      <c r="T8901" s="76"/>
      <c r="U8901" s="76"/>
      <c r="V8901" s="76"/>
      <c r="X8901" s="91"/>
      <c r="Y8901" s="91"/>
    </row>
    <row r="8902" spans="17:25" x14ac:dyDescent="0.2">
      <c r="Q8902" s="76"/>
      <c r="S8902" s="76"/>
      <c r="T8902" s="76"/>
      <c r="U8902" s="76"/>
      <c r="V8902" s="76"/>
      <c r="X8902" s="91"/>
      <c r="Y8902" s="91"/>
    </row>
    <row r="8903" spans="17:25" x14ac:dyDescent="0.2">
      <c r="Q8903" s="76"/>
      <c r="S8903" s="76"/>
      <c r="T8903" s="76"/>
      <c r="U8903" s="76"/>
      <c r="V8903" s="76"/>
      <c r="X8903" s="91"/>
      <c r="Y8903" s="91"/>
    </row>
    <row r="8904" spans="17:25" x14ac:dyDescent="0.2">
      <c r="Q8904" s="76"/>
      <c r="S8904" s="76"/>
      <c r="T8904" s="76"/>
      <c r="U8904" s="76"/>
      <c r="V8904" s="76"/>
      <c r="X8904" s="91"/>
      <c r="Y8904" s="91"/>
    </row>
    <row r="8905" spans="17:25" x14ac:dyDescent="0.2">
      <c r="Q8905" s="76"/>
      <c r="S8905" s="76"/>
      <c r="T8905" s="76"/>
      <c r="U8905" s="76"/>
      <c r="V8905" s="76"/>
      <c r="X8905" s="91"/>
      <c r="Y8905" s="91"/>
    </row>
    <row r="8906" spans="17:25" x14ac:dyDescent="0.2">
      <c r="Q8906" s="76"/>
      <c r="S8906" s="76"/>
      <c r="T8906" s="76"/>
      <c r="U8906" s="76"/>
      <c r="V8906" s="76"/>
      <c r="X8906" s="91"/>
      <c r="Y8906" s="91"/>
    </row>
    <row r="8907" spans="17:25" x14ac:dyDescent="0.2">
      <c r="Q8907" s="76"/>
      <c r="S8907" s="76"/>
      <c r="T8907" s="76"/>
      <c r="U8907" s="76"/>
      <c r="V8907" s="76"/>
      <c r="X8907" s="91"/>
      <c r="Y8907" s="91"/>
    </row>
    <row r="8908" spans="17:25" x14ac:dyDescent="0.2">
      <c r="Q8908" s="76"/>
      <c r="S8908" s="76"/>
      <c r="T8908" s="76"/>
      <c r="U8908" s="76"/>
      <c r="V8908" s="76"/>
      <c r="X8908" s="91"/>
      <c r="Y8908" s="91"/>
    </row>
    <row r="8909" spans="17:25" x14ac:dyDescent="0.2">
      <c r="Q8909" s="76"/>
      <c r="S8909" s="76"/>
      <c r="T8909" s="76"/>
      <c r="U8909" s="76"/>
      <c r="V8909" s="76"/>
      <c r="X8909" s="91"/>
      <c r="Y8909" s="91"/>
    </row>
    <row r="8910" spans="17:25" x14ac:dyDescent="0.2">
      <c r="Q8910" s="76"/>
      <c r="S8910" s="76"/>
      <c r="T8910" s="76"/>
      <c r="U8910" s="76"/>
      <c r="V8910" s="76"/>
      <c r="X8910" s="91"/>
      <c r="Y8910" s="91"/>
    </row>
    <row r="8911" spans="17:25" x14ac:dyDescent="0.2">
      <c r="Q8911" s="76"/>
      <c r="S8911" s="76"/>
      <c r="T8911" s="76"/>
      <c r="U8911" s="76"/>
      <c r="V8911" s="76"/>
      <c r="X8911" s="91"/>
      <c r="Y8911" s="91"/>
    </row>
    <row r="8912" spans="17:25" x14ac:dyDescent="0.2">
      <c r="Q8912" s="76"/>
      <c r="S8912" s="76"/>
      <c r="T8912" s="76"/>
      <c r="U8912" s="76"/>
      <c r="V8912" s="76"/>
      <c r="X8912" s="91"/>
      <c r="Y8912" s="91"/>
    </row>
    <row r="8913" spans="17:25" x14ac:dyDescent="0.2">
      <c r="Q8913" s="76"/>
      <c r="S8913" s="76"/>
      <c r="T8913" s="76"/>
      <c r="U8913" s="76"/>
      <c r="V8913" s="76"/>
      <c r="X8913" s="91"/>
      <c r="Y8913" s="91"/>
    </row>
    <row r="8914" spans="17:25" x14ac:dyDescent="0.2">
      <c r="Q8914" s="76"/>
      <c r="S8914" s="76"/>
      <c r="T8914" s="76"/>
      <c r="U8914" s="76"/>
      <c r="V8914" s="76"/>
      <c r="X8914" s="91"/>
      <c r="Y8914" s="91"/>
    </row>
    <row r="8915" spans="17:25" x14ac:dyDescent="0.2">
      <c r="Q8915" s="76"/>
      <c r="S8915" s="76"/>
      <c r="T8915" s="76"/>
      <c r="U8915" s="76"/>
      <c r="V8915" s="76"/>
      <c r="X8915" s="91"/>
      <c r="Y8915" s="91"/>
    </row>
    <row r="8916" spans="17:25" x14ac:dyDescent="0.2">
      <c r="Q8916" s="76"/>
      <c r="S8916" s="76"/>
      <c r="T8916" s="76"/>
      <c r="U8916" s="76"/>
      <c r="V8916" s="76"/>
      <c r="X8916" s="91"/>
      <c r="Y8916" s="91"/>
    </row>
    <row r="8917" spans="17:25" x14ac:dyDescent="0.2">
      <c r="Q8917" s="76"/>
      <c r="S8917" s="76"/>
      <c r="T8917" s="76"/>
      <c r="U8917" s="76"/>
      <c r="V8917" s="76"/>
      <c r="X8917" s="91"/>
      <c r="Y8917" s="91"/>
    </row>
    <row r="8918" spans="17:25" x14ac:dyDescent="0.2">
      <c r="Q8918" s="76"/>
      <c r="S8918" s="76"/>
      <c r="T8918" s="76"/>
      <c r="U8918" s="76"/>
      <c r="V8918" s="76"/>
      <c r="X8918" s="91"/>
      <c r="Y8918" s="91"/>
    </row>
    <row r="8919" spans="17:25" x14ac:dyDescent="0.2">
      <c r="Q8919" s="76"/>
      <c r="S8919" s="76"/>
      <c r="T8919" s="76"/>
      <c r="U8919" s="76"/>
      <c r="V8919" s="76"/>
      <c r="X8919" s="91"/>
      <c r="Y8919" s="91"/>
    </row>
    <row r="8920" spans="17:25" x14ac:dyDescent="0.2">
      <c r="Q8920" s="76"/>
      <c r="S8920" s="76"/>
      <c r="T8920" s="76"/>
      <c r="U8920" s="76"/>
      <c r="V8920" s="76"/>
      <c r="X8920" s="91"/>
      <c r="Y8920" s="91"/>
    </row>
    <row r="8921" spans="17:25" x14ac:dyDescent="0.2">
      <c r="Q8921" s="76"/>
      <c r="S8921" s="76"/>
      <c r="T8921" s="76"/>
      <c r="U8921" s="76"/>
      <c r="V8921" s="76"/>
      <c r="X8921" s="91"/>
      <c r="Y8921" s="91"/>
    </row>
    <row r="8922" spans="17:25" x14ac:dyDescent="0.2">
      <c r="Q8922" s="76"/>
      <c r="S8922" s="76"/>
      <c r="T8922" s="76"/>
      <c r="U8922" s="76"/>
      <c r="V8922" s="76"/>
      <c r="X8922" s="91"/>
      <c r="Y8922" s="91"/>
    </row>
    <row r="8923" spans="17:25" x14ac:dyDescent="0.2">
      <c r="Q8923" s="76"/>
      <c r="S8923" s="76"/>
      <c r="T8923" s="76"/>
      <c r="U8923" s="76"/>
      <c r="V8923" s="76"/>
      <c r="X8923" s="91"/>
      <c r="Y8923" s="91"/>
    </row>
    <row r="8924" spans="17:25" x14ac:dyDescent="0.2">
      <c r="Q8924" s="76"/>
      <c r="S8924" s="76"/>
      <c r="T8924" s="76"/>
      <c r="U8924" s="76"/>
      <c r="V8924" s="76"/>
      <c r="X8924" s="91"/>
      <c r="Y8924" s="91"/>
    </row>
    <row r="8925" spans="17:25" x14ac:dyDescent="0.2">
      <c r="Q8925" s="76"/>
      <c r="S8925" s="76"/>
      <c r="T8925" s="76"/>
      <c r="U8925" s="76"/>
      <c r="V8925" s="76"/>
      <c r="X8925" s="91"/>
      <c r="Y8925" s="91"/>
    </row>
    <row r="8926" spans="17:25" x14ac:dyDescent="0.2">
      <c r="Q8926" s="76"/>
      <c r="S8926" s="76"/>
      <c r="T8926" s="76"/>
      <c r="U8926" s="76"/>
      <c r="V8926" s="76"/>
      <c r="X8926" s="91"/>
      <c r="Y8926" s="91"/>
    </row>
    <row r="8927" spans="17:25" x14ac:dyDescent="0.2">
      <c r="Q8927" s="76"/>
      <c r="S8927" s="76"/>
      <c r="T8927" s="76"/>
      <c r="U8927" s="76"/>
      <c r="V8927" s="76"/>
      <c r="X8927" s="91"/>
      <c r="Y8927" s="91"/>
    </row>
    <row r="8928" spans="17:25" x14ac:dyDescent="0.2">
      <c r="Q8928" s="76"/>
      <c r="S8928" s="76"/>
      <c r="T8928" s="76"/>
      <c r="U8928" s="76"/>
      <c r="V8928" s="76"/>
      <c r="X8928" s="91"/>
      <c r="Y8928" s="91"/>
    </row>
    <row r="8929" spans="17:25" x14ac:dyDescent="0.2">
      <c r="Q8929" s="76"/>
      <c r="S8929" s="76"/>
      <c r="T8929" s="76"/>
      <c r="U8929" s="76"/>
      <c r="V8929" s="76"/>
      <c r="X8929" s="91"/>
      <c r="Y8929" s="91"/>
    </row>
    <row r="8930" spans="17:25" x14ac:dyDescent="0.2">
      <c r="Q8930" s="76"/>
      <c r="S8930" s="76"/>
      <c r="T8930" s="76"/>
      <c r="U8930" s="76"/>
      <c r="V8930" s="76"/>
      <c r="X8930" s="91"/>
      <c r="Y8930" s="91"/>
    </row>
    <row r="8931" spans="17:25" x14ac:dyDescent="0.2">
      <c r="Q8931" s="76"/>
      <c r="S8931" s="76"/>
      <c r="T8931" s="76"/>
      <c r="U8931" s="76"/>
      <c r="V8931" s="76"/>
      <c r="X8931" s="91"/>
      <c r="Y8931" s="91"/>
    </row>
    <row r="8932" spans="17:25" x14ac:dyDescent="0.2">
      <c r="Q8932" s="76"/>
      <c r="S8932" s="76"/>
      <c r="T8932" s="76"/>
      <c r="U8932" s="76"/>
      <c r="V8932" s="76"/>
      <c r="X8932" s="91"/>
      <c r="Y8932" s="91"/>
    </row>
    <row r="8933" spans="17:25" x14ac:dyDescent="0.2">
      <c r="Q8933" s="76"/>
      <c r="S8933" s="76"/>
      <c r="T8933" s="76"/>
      <c r="U8933" s="76"/>
      <c r="V8933" s="76"/>
      <c r="X8933" s="91"/>
      <c r="Y8933" s="91"/>
    </row>
    <row r="8934" spans="17:25" x14ac:dyDescent="0.2">
      <c r="Q8934" s="76"/>
      <c r="S8934" s="76"/>
      <c r="T8934" s="76"/>
      <c r="U8934" s="76"/>
      <c r="V8934" s="76"/>
      <c r="X8934" s="91"/>
      <c r="Y8934" s="91"/>
    </row>
    <row r="8935" spans="17:25" x14ac:dyDescent="0.2">
      <c r="Q8935" s="76"/>
      <c r="S8935" s="76"/>
      <c r="T8935" s="76"/>
      <c r="U8935" s="76"/>
      <c r="V8935" s="76"/>
      <c r="X8935" s="91"/>
      <c r="Y8935" s="91"/>
    </row>
    <row r="8936" spans="17:25" x14ac:dyDescent="0.2">
      <c r="Q8936" s="76"/>
      <c r="S8936" s="76"/>
      <c r="T8936" s="76"/>
      <c r="U8936" s="76"/>
      <c r="V8936" s="76"/>
      <c r="X8936" s="91"/>
      <c r="Y8936" s="91"/>
    </row>
    <row r="8937" spans="17:25" x14ac:dyDescent="0.2">
      <c r="Q8937" s="76"/>
      <c r="S8937" s="76"/>
      <c r="T8937" s="76"/>
      <c r="U8937" s="76"/>
      <c r="V8937" s="76"/>
      <c r="X8937" s="91"/>
      <c r="Y8937" s="91"/>
    </row>
    <row r="8938" spans="17:25" x14ac:dyDescent="0.2">
      <c r="Q8938" s="76"/>
      <c r="S8938" s="76"/>
      <c r="T8938" s="76"/>
      <c r="U8938" s="76"/>
      <c r="V8938" s="76"/>
      <c r="X8938" s="91"/>
      <c r="Y8938" s="91"/>
    </row>
    <row r="8939" spans="17:25" x14ac:dyDescent="0.2">
      <c r="Q8939" s="76"/>
      <c r="S8939" s="76"/>
      <c r="T8939" s="76"/>
      <c r="U8939" s="76"/>
      <c r="V8939" s="76"/>
      <c r="X8939" s="91"/>
      <c r="Y8939" s="91"/>
    </row>
    <row r="8940" spans="17:25" x14ac:dyDescent="0.2">
      <c r="Q8940" s="76"/>
      <c r="S8940" s="76"/>
      <c r="T8940" s="76"/>
      <c r="U8940" s="76"/>
      <c r="V8940" s="76"/>
      <c r="X8940" s="91"/>
      <c r="Y8940" s="91"/>
    </row>
    <row r="8941" spans="17:25" x14ac:dyDescent="0.2">
      <c r="Q8941" s="76"/>
      <c r="S8941" s="76"/>
      <c r="T8941" s="76"/>
      <c r="U8941" s="76"/>
      <c r="V8941" s="76"/>
      <c r="X8941" s="91"/>
      <c r="Y8941" s="91"/>
    </row>
    <row r="8942" spans="17:25" x14ac:dyDescent="0.2">
      <c r="Q8942" s="76"/>
      <c r="S8942" s="76"/>
      <c r="T8942" s="76"/>
      <c r="U8942" s="76"/>
      <c r="V8942" s="76"/>
      <c r="X8942" s="91"/>
      <c r="Y8942" s="91"/>
    </row>
    <row r="8943" spans="17:25" x14ac:dyDescent="0.2">
      <c r="Q8943" s="76"/>
      <c r="S8943" s="76"/>
      <c r="T8943" s="76"/>
      <c r="U8943" s="76"/>
      <c r="V8943" s="76"/>
      <c r="X8943" s="91"/>
      <c r="Y8943" s="91"/>
    </row>
    <row r="8944" spans="17:25" x14ac:dyDescent="0.2">
      <c r="Q8944" s="76"/>
      <c r="S8944" s="76"/>
      <c r="T8944" s="76"/>
      <c r="U8944" s="76"/>
      <c r="V8944" s="76"/>
      <c r="X8944" s="91"/>
      <c r="Y8944" s="91"/>
    </row>
    <row r="8945" spans="17:25" x14ac:dyDescent="0.2">
      <c r="Q8945" s="76"/>
      <c r="S8945" s="76"/>
      <c r="T8945" s="76"/>
      <c r="U8945" s="76"/>
      <c r="V8945" s="76"/>
      <c r="X8945" s="91"/>
      <c r="Y8945" s="91"/>
    </row>
    <row r="8946" spans="17:25" x14ac:dyDescent="0.2">
      <c r="Q8946" s="76"/>
      <c r="S8946" s="76"/>
      <c r="T8946" s="76"/>
      <c r="U8946" s="76"/>
      <c r="V8946" s="76"/>
      <c r="X8946" s="91"/>
      <c r="Y8946" s="91"/>
    </row>
    <row r="8947" spans="17:25" x14ac:dyDescent="0.2">
      <c r="Q8947" s="76"/>
      <c r="S8947" s="76"/>
      <c r="T8947" s="76"/>
      <c r="U8947" s="76"/>
      <c r="V8947" s="76"/>
      <c r="X8947" s="91"/>
      <c r="Y8947" s="91"/>
    </row>
    <row r="8948" spans="17:25" x14ac:dyDescent="0.2">
      <c r="Q8948" s="76"/>
      <c r="S8948" s="76"/>
      <c r="T8948" s="76"/>
      <c r="U8948" s="76"/>
      <c r="V8948" s="76"/>
      <c r="X8948" s="91"/>
      <c r="Y8948" s="91"/>
    </row>
    <row r="8949" spans="17:25" x14ac:dyDescent="0.2">
      <c r="Q8949" s="76"/>
      <c r="S8949" s="76"/>
      <c r="T8949" s="76"/>
      <c r="U8949" s="76"/>
      <c r="V8949" s="76"/>
      <c r="X8949" s="91"/>
      <c r="Y8949" s="91"/>
    </row>
    <row r="8950" spans="17:25" x14ac:dyDescent="0.2">
      <c r="Q8950" s="76"/>
      <c r="S8950" s="76"/>
      <c r="T8950" s="76"/>
      <c r="U8950" s="76"/>
      <c r="V8950" s="76"/>
      <c r="X8950" s="91"/>
      <c r="Y8950" s="91"/>
    </row>
    <row r="8951" spans="17:25" x14ac:dyDescent="0.2">
      <c r="Q8951" s="76"/>
      <c r="S8951" s="76"/>
      <c r="T8951" s="76"/>
      <c r="U8951" s="76"/>
      <c r="V8951" s="76"/>
      <c r="X8951" s="91"/>
      <c r="Y8951" s="91"/>
    </row>
    <row r="8952" spans="17:25" x14ac:dyDescent="0.2">
      <c r="Q8952" s="76"/>
      <c r="S8952" s="76"/>
      <c r="T8952" s="76"/>
      <c r="U8952" s="76"/>
      <c r="V8952" s="76"/>
      <c r="X8952" s="91"/>
      <c r="Y8952" s="91"/>
    </row>
    <row r="8953" spans="17:25" x14ac:dyDescent="0.2">
      <c r="Q8953" s="76"/>
      <c r="S8953" s="76"/>
      <c r="T8953" s="76"/>
      <c r="U8953" s="76"/>
      <c r="V8953" s="76"/>
      <c r="X8953" s="91"/>
      <c r="Y8953" s="91"/>
    </row>
    <row r="8954" spans="17:25" x14ac:dyDescent="0.2">
      <c r="Q8954" s="76"/>
      <c r="S8954" s="76"/>
      <c r="T8954" s="76"/>
      <c r="U8954" s="76"/>
      <c r="V8954" s="76"/>
      <c r="X8954" s="91"/>
      <c r="Y8954" s="91"/>
    </row>
    <row r="8955" spans="17:25" x14ac:dyDescent="0.2">
      <c r="Q8955" s="76"/>
      <c r="S8955" s="76"/>
      <c r="T8955" s="76"/>
      <c r="U8955" s="76"/>
      <c r="V8955" s="76"/>
      <c r="X8955" s="91"/>
      <c r="Y8955" s="91"/>
    </row>
    <row r="8956" spans="17:25" x14ac:dyDescent="0.2">
      <c r="Q8956" s="76"/>
      <c r="S8956" s="76"/>
      <c r="T8956" s="76"/>
      <c r="U8956" s="76"/>
      <c r="V8956" s="76"/>
      <c r="X8956" s="91"/>
      <c r="Y8956" s="91"/>
    </row>
    <row r="8957" spans="17:25" x14ac:dyDescent="0.2">
      <c r="Q8957" s="76"/>
      <c r="S8957" s="76"/>
      <c r="T8957" s="76"/>
      <c r="U8957" s="76"/>
      <c r="V8957" s="76"/>
      <c r="X8957" s="91"/>
      <c r="Y8957" s="91"/>
    </row>
    <row r="8958" spans="17:25" x14ac:dyDescent="0.2">
      <c r="Q8958" s="76"/>
      <c r="S8958" s="76"/>
      <c r="T8958" s="76"/>
      <c r="U8958" s="76"/>
      <c r="V8958" s="76"/>
      <c r="X8958" s="91"/>
      <c r="Y8958" s="91"/>
    </row>
    <row r="8959" spans="17:25" x14ac:dyDescent="0.2">
      <c r="Q8959" s="76"/>
      <c r="S8959" s="76"/>
      <c r="T8959" s="76"/>
      <c r="U8959" s="76"/>
      <c r="V8959" s="76"/>
      <c r="X8959" s="91"/>
      <c r="Y8959" s="91"/>
    </row>
    <row r="8960" spans="17:25" x14ac:dyDescent="0.2">
      <c r="Q8960" s="76"/>
      <c r="S8960" s="76"/>
      <c r="T8960" s="76"/>
      <c r="U8960" s="76"/>
      <c r="V8960" s="76"/>
      <c r="X8960" s="91"/>
      <c r="Y8960" s="91"/>
    </row>
    <row r="8961" spans="17:25" x14ac:dyDescent="0.2">
      <c r="Q8961" s="76"/>
      <c r="S8961" s="76"/>
      <c r="T8961" s="76"/>
      <c r="U8961" s="76"/>
      <c r="V8961" s="76"/>
      <c r="X8961" s="91"/>
      <c r="Y8961" s="91"/>
    </row>
    <row r="8962" spans="17:25" x14ac:dyDescent="0.2">
      <c r="Q8962" s="76"/>
      <c r="S8962" s="76"/>
      <c r="T8962" s="76"/>
      <c r="U8962" s="76"/>
      <c r="V8962" s="76"/>
      <c r="X8962" s="91"/>
      <c r="Y8962" s="91"/>
    </row>
    <row r="8963" spans="17:25" x14ac:dyDescent="0.2">
      <c r="Q8963" s="76"/>
      <c r="S8963" s="76"/>
      <c r="T8963" s="76"/>
      <c r="U8963" s="76"/>
      <c r="V8963" s="76"/>
      <c r="X8963" s="91"/>
      <c r="Y8963" s="91"/>
    </row>
    <row r="8964" spans="17:25" x14ac:dyDescent="0.2">
      <c r="Q8964" s="76"/>
      <c r="S8964" s="76"/>
      <c r="T8964" s="76"/>
      <c r="U8964" s="76"/>
      <c r="V8964" s="76"/>
      <c r="X8964" s="91"/>
      <c r="Y8964" s="91"/>
    </row>
    <row r="8965" spans="17:25" x14ac:dyDescent="0.2">
      <c r="Q8965" s="76"/>
      <c r="S8965" s="76"/>
      <c r="T8965" s="76"/>
      <c r="U8965" s="76"/>
      <c r="V8965" s="76"/>
      <c r="X8965" s="91"/>
      <c r="Y8965" s="91"/>
    </row>
    <row r="8966" spans="17:25" x14ac:dyDescent="0.2">
      <c r="Q8966" s="76"/>
      <c r="S8966" s="76"/>
      <c r="T8966" s="76"/>
      <c r="U8966" s="76"/>
      <c r="V8966" s="76"/>
      <c r="X8966" s="91"/>
      <c r="Y8966" s="91"/>
    </row>
    <row r="8967" spans="17:25" x14ac:dyDescent="0.2">
      <c r="Q8967" s="76"/>
      <c r="S8967" s="76"/>
      <c r="T8967" s="76"/>
      <c r="U8967" s="76"/>
      <c r="V8967" s="76"/>
      <c r="X8967" s="91"/>
      <c r="Y8967" s="91"/>
    </row>
    <row r="8968" spans="17:25" x14ac:dyDescent="0.2">
      <c r="Q8968" s="76"/>
      <c r="S8968" s="76"/>
      <c r="T8968" s="76"/>
      <c r="U8968" s="76"/>
      <c r="V8968" s="76"/>
      <c r="X8968" s="91"/>
      <c r="Y8968" s="91"/>
    </row>
    <row r="8969" spans="17:25" x14ac:dyDescent="0.2">
      <c r="Q8969" s="76"/>
      <c r="S8969" s="76"/>
      <c r="T8969" s="76"/>
      <c r="U8969" s="76"/>
      <c r="V8969" s="76"/>
      <c r="X8969" s="91"/>
      <c r="Y8969" s="91"/>
    </row>
    <row r="8970" spans="17:25" x14ac:dyDescent="0.2">
      <c r="Q8970" s="76"/>
      <c r="S8970" s="76"/>
      <c r="T8970" s="76"/>
      <c r="U8970" s="76"/>
      <c r="V8970" s="76"/>
      <c r="X8970" s="91"/>
      <c r="Y8970" s="91"/>
    </row>
    <row r="8971" spans="17:25" x14ac:dyDescent="0.2">
      <c r="Q8971" s="76"/>
      <c r="S8971" s="76"/>
      <c r="T8971" s="76"/>
      <c r="U8971" s="76"/>
      <c r="V8971" s="76"/>
      <c r="X8971" s="91"/>
      <c r="Y8971" s="91"/>
    </row>
    <row r="8972" spans="17:25" x14ac:dyDescent="0.2">
      <c r="Q8972" s="76"/>
      <c r="S8972" s="76"/>
      <c r="T8972" s="76"/>
      <c r="U8972" s="76"/>
      <c r="V8972" s="76"/>
      <c r="X8972" s="91"/>
      <c r="Y8972" s="91"/>
    </row>
    <row r="8973" spans="17:25" x14ac:dyDescent="0.2">
      <c r="Q8973" s="76"/>
      <c r="S8973" s="76"/>
      <c r="T8973" s="76"/>
      <c r="U8973" s="76"/>
      <c r="V8973" s="76"/>
      <c r="X8973" s="91"/>
      <c r="Y8973" s="91"/>
    </row>
    <row r="8974" spans="17:25" x14ac:dyDescent="0.2">
      <c r="Q8974" s="76"/>
      <c r="S8974" s="76"/>
      <c r="T8974" s="76"/>
      <c r="U8974" s="76"/>
      <c r="V8974" s="76"/>
      <c r="X8974" s="91"/>
      <c r="Y8974" s="91"/>
    </row>
    <row r="8975" spans="17:25" x14ac:dyDescent="0.2">
      <c r="Q8975" s="76"/>
      <c r="S8975" s="76"/>
      <c r="T8975" s="76"/>
      <c r="U8975" s="76"/>
      <c r="V8975" s="76"/>
      <c r="X8975" s="91"/>
      <c r="Y8975" s="91"/>
    </row>
    <row r="8976" spans="17:25" x14ac:dyDescent="0.2">
      <c r="Q8976" s="76"/>
      <c r="S8976" s="76"/>
      <c r="T8976" s="76"/>
      <c r="U8976" s="76"/>
      <c r="V8976" s="76"/>
      <c r="X8976" s="91"/>
      <c r="Y8976" s="91"/>
    </row>
    <row r="8977" spans="17:25" x14ac:dyDescent="0.2">
      <c r="Q8977" s="76"/>
      <c r="S8977" s="76"/>
      <c r="T8977" s="76"/>
      <c r="U8977" s="76"/>
      <c r="V8977" s="76"/>
      <c r="X8977" s="91"/>
      <c r="Y8977" s="91"/>
    </row>
    <row r="8978" spans="17:25" x14ac:dyDescent="0.2">
      <c r="Q8978" s="76"/>
      <c r="S8978" s="76"/>
      <c r="T8978" s="76"/>
      <c r="U8978" s="76"/>
      <c r="V8978" s="76"/>
      <c r="X8978" s="91"/>
      <c r="Y8978" s="91"/>
    </row>
    <row r="8979" spans="17:25" x14ac:dyDescent="0.2">
      <c r="Q8979" s="76"/>
      <c r="S8979" s="76"/>
      <c r="T8979" s="76"/>
      <c r="U8979" s="76"/>
      <c r="V8979" s="76"/>
      <c r="X8979" s="91"/>
      <c r="Y8979" s="91"/>
    </row>
    <row r="8980" spans="17:25" x14ac:dyDescent="0.2">
      <c r="Q8980" s="76"/>
      <c r="S8980" s="76"/>
      <c r="T8980" s="76"/>
      <c r="U8980" s="76"/>
      <c r="V8980" s="76"/>
      <c r="X8980" s="91"/>
      <c r="Y8980" s="91"/>
    </row>
    <row r="8981" spans="17:25" x14ac:dyDescent="0.2">
      <c r="Q8981" s="76"/>
      <c r="S8981" s="76"/>
      <c r="T8981" s="76"/>
      <c r="U8981" s="76"/>
      <c r="V8981" s="76"/>
      <c r="X8981" s="91"/>
      <c r="Y8981" s="91"/>
    </row>
    <row r="8982" spans="17:25" x14ac:dyDescent="0.2">
      <c r="Q8982" s="76"/>
      <c r="S8982" s="76"/>
      <c r="T8982" s="76"/>
      <c r="U8982" s="76"/>
      <c r="V8982" s="76"/>
      <c r="X8982" s="91"/>
      <c r="Y8982" s="91"/>
    </row>
    <row r="8983" spans="17:25" x14ac:dyDescent="0.2">
      <c r="Q8983" s="76"/>
      <c r="S8983" s="76"/>
      <c r="T8983" s="76"/>
      <c r="U8983" s="76"/>
      <c r="V8983" s="76"/>
      <c r="X8983" s="91"/>
      <c r="Y8983" s="91"/>
    </row>
    <row r="8984" spans="17:25" x14ac:dyDescent="0.2">
      <c r="Q8984" s="76"/>
      <c r="S8984" s="76"/>
      <c r="T8984" s="76"/>
      <c r="U8984" s="76"/>
      <c r="V8984" s="76"/>
      <c r="X8984" s="91"/>
      <c r="Y8984" s="91"/>
    </row>
    <row r="8985" spans="17:25" x14ac:dyDescent="0.2">
      <c r="Q8985" s="76"/>
      <c r="S8985" s="76"/>
      <c r="T8985" s="76"/>
      <c r="U8985" s="76"/>
      <c r="V8985" s="76"/>
      <c r="X8985" s="91"/>
      <c r="Y8985" s="91"/>
    </row>
    <row r="8986" spans="17:25" x14ac:dyDescent="0.2">
      <c r="Q8986" s="76"/>
      <c r="S8986" s="76"/>
      <c r="T8986" s="76"/>
      <c r="U8986" s="76"/>
      <c r="V8986" s="76"/>
      <c r="X8986" s="91"/>
      <c r="Y8986" s="91"/>
    </row>
    <row r="8987" spans="17:25" x14ac:dyDescent="0.2">
      <c r="Q8987" s="76"/>
      <c r="S8987" s="76"/>
      <c r="T8987" s="76"/>
      <c r="U8987" s="76"/>
      <c r="V8987" s="76"/>
      <c r="X8987" s="91"/>
      <c r="Y8987" s="91"/>
    </row>
    <row r="8988" spans="17:25" x14ac:dyDescent="0.2">
      <c r="Q8988" s="76"/>
      <c r="S8988" s="76"/>
      <c r="T8988" s="76"/>
      <c r="U8988" s="76"/>
      <c r="V8988" s="76"/>
      <c r="X8988" s="91"/>
      <c r="Y8988" s="91"/>
    </row>
    <row r="8989" spans="17:25" x14ac:dyDescent="0.2">
      <c r="Q8989" s="76"/>
      <c r="S8989" s="76"/>
      <c r="T8989" s="76"/>
      <c r="U8989" s="76"/>
      <c r="V8989" s="76"/>
      <c r="X8989" s="91"/>
      <c r="Y8989" s="91"/>
    </row>
    <row r="8990" spans="17:25" x14ac:dyDescent="0.2">
      <c r="Q8990" s="76"/>
      <c r="S8990" s="76"/>
      <c r="T8990" s="76"/>
      <c r="U8990" s="76"/>
      <c r="V8990" s="76"/>
      <c r="X8990" s="91"/>
      <c r="Y8990" s="91"/>
    </row>
    <row r="8991" spans="17:25" x14ac:dyDescent="0.2">
      <c r="Q8991" s="76"/>
      <c r="S8991" s="76"/>
      <c r="T8991" s="76"/>
      <c r="U8991" s="76"/>
      <c r="V8991" s="76"/>
      <c r="X8991" s="91"/>
      <c r="Y8991" s="91"/>
    </row>
    <row r="8992" spans="17:25" x14ac:dyDescent="0.2">
      <c r="Q8992" s="76"/>
      <c r="S8992" s="76"/>
      <c r="T8992" s="76"/>
      <c r="U8992" s="76"/>
      <c r="V8992" s="76"/>
      <c r="X8992" s="91"/>
      <c r="Y8992" s="91"/>
    </row>
    <row r="8993" spans="17:25" x14ac:dyDescent="0.2">
      <c r="Q8993" s="76"/>
      <c r="S8993" s="76"/>
      <c r="T8993" s="76"/>
      <c r="U8993" s="76"/>
      <c r="V8993" s="76"/>
      <c r="X8993" s="91"/>
      <c r="Y8993" s="91"/>
    </row>
    <row r="8994" spans="17:25" x14ac:dyDescent="0.2">
      <c r="Q8994" s="76"/>
      <c r="S8994" s="76"/>
      <c r="T8994" s="76"/>
      <c r="U8994" s="76"/>
      <c r="V8994" s="76"/>
      <c r="X8994" s="91"/>
      <c r="Y8994" s="91"/>
    </row>
    <row r="8995" spans="17:25" x14ac:dyDescent="0.2">
      <c r="Q8995" s="76"/>
      <c r="S8995" s="76"/>
      <c r="T8995" s="76"/>
      <c r="U8995" s="76"/>
      <c r="V8995" s="76"/>
      <c r="X8995" s="91"/>
      <c r="Y8995" s="91"/>
    </row>
    <row r="8996" spans="17:25" x14ac:dyDescent="0.2">
      <c r="Q8996" s="76"/>
      <c r="S8996" s="76"/>
      <c r="T8996" s="76"/>
      <c r="U8996" s="76"/>
      <c r="V8996" s="76"/>
      <c r="X8996" s="91"/>
      <c r="Y8996" s="91"/>
    </row>
    <row r="8997" spans="17:25" x14ac:dyDescent="0.2">
      <c r="Q8997" s="76"/>
      <c r="S8997" s="76"/>
      <c r="T8997" s="76"/>
      <c r="U8997" s="76"/>
      <c r="V8997" s="76"/>
      <c r="X8997" s="91"/>
      <c r="Y8997" s="91"/>
    </row>
    <row r="8998" spans="17:25" x14ac:dyDescent="0.2">
      <c r="Q8998" s="76"/>
      <c r="S8998" s="76"/>
      <c r="T8998" s="76"/>
      <c r="U8998" s="76"/>
      <c r="V8998" s="76"/>
      <c r="X8998" s="91"/>
      <c r="Y8998" s="91"/>
    </row>
    <row r="8999" spans="17:25" x14ac:dyDescent="0.2">
      <c r="Q8999" s="76"/>
      <c r="S8999" s="76"/>
      <c r="T8999" s="76"/>
      <c r="U8999" s="76"/>
      <c r="V8999" s="76"/>
      <c r="X8999" s="91"/>
      <c r="Y8999" s="91"/>
    </row>
    <row r="9000" spans="17:25" x14ac:dyDescent="0.2">
      <c r="Q9000" s="76"/>
      <c r="S9000" s="76"/>
      <c r="T9000" s="76"/>
      <c r="U9000" s="76"/>
      <c r="V9000" s="76"/>
      <c r="X9000" s="91"/>
      <c r="Y9000" s="91"/>
    </row>
    <row r="9001" spans="17:25" x14ac:dyDescent="0.2">
      <c r="Q9001" s="76"/>
      <c r="S9001" s="76"/>
      <c r="T9001" s="76"/>
      <c r="U9001" s="76"/>
      <c r="V9001" s="76"/>
      <c r="X9001" s="91"/>
      <c r="Y9001" s="91"/>
    </row>
    <row r="9002" spans="17:25" x14ac:dyDescent="0.2">
      <c r="Q9002" s="76"/>
      <c r="S9002" s="76"/>
      <c r="T9002" s="76"/>
      <c r="U9002" s="76"/>
      <c r="V9002" s="76"/>
      <c r="X9002" s="91"/>
      <c r="Y9002" s="91"/>
    </row>
    <row r="9003" spans="17:25" x14ac:dyDescent="0.2">
      <c r="Q9003" s="76"/>
      <c r="S9003" s="76"/>
      <c r="T9003" s="76"/>
      <c r="U9003" s="76"/>
      <c r="V9003" s="76"/>
      <c r="X9003" s="91"/>
      <c r="Y9003" s="91"/>
    </row>
    <row r="9004" spans="17:25" x14ac:dyDescent="0.2">
      <c r="Q9004" s="76"/>
      <c r="S9004" s="76"/>
      <c r="T9004" s="76"/>
      <c r="U9004" s="76"/>
      <c r="V9004" s="76"/>
      <c r="X9004" s="91"/>
      <c r="Y9004" s="91"/>
    </row>
    <row r="9005" spans="17:25" x14ac:dyDescent="0.2">
      <c r="Q9005" s="76"/>
      <c r="S9005" s="76"/>
      <c r="T9005" s="76"/>
      <c r="U9005" s="76"/>
      <c r="V9005" s="76"/>
      <c r="X9005" s="91"/>
      <c r="Y9005" s="91"/>
    </row>
    <row r="9006" spans="17:25" x14ac:dyDescent="0.2">
      <c r="Q9006" s="76"/>
      <c r="S9006" s="76"/>
      <c r="T9006" s="76"/>
      <c r="U9006" s="76"/>
      <c r="V9006" s="76"/>
      <c r="X9006" s="91"/>
      <c r="Y9006" s="91"/>
    </row>
    <row r="9007" spans="17:25" x14ac:dyDescent="0.2">
      <c r="Q9007" s="76"/>
      <c r="S9007" s="76"/>
      <c r="T9007" s="76"/>
      <c r="U9007" s="76"/>
      <c r="V9007" s="76"/>
      <c r="X9007" s="91"/>
      <c r="Y9007" s="91"/>
    </row>
    <row r="9008" spans="17:25" x14ac:dyDescent="0.2">
      <c r="Q9008" s="76"/>
      <c r="S9008" s="76"/>
      <c r="T9008" s="76"/>
      <c r="U9008" s="76"/>
      <c r="V9008" s="76"/>
      <c r="X9008" s="91"/>
      <c r="Y9008" s="91"/>
    </row>
    <row r="9009" spans="17:25" x14ac:dyDescent="0.2">
      <c r="Q9009" s="76"/>
      <c r="S9009" s="76"/>
      <c r="T9009" s="76"/>
      <c r="U9009" s="76"/>
      <c r="V9009" s="76"/>
      <c r="X9009" s="91"/>
      <c r="Y9009" s="91"/>
    </row>
    <row r="9010" spans="17:25" x14ac:dyDescent="0.2">
      <c r="Q9010" s="76"/>
      <c r="S9010" s="76"/>
      <c r="T9010" s="76"/>
      <c r="U9010" s="76"/>
      <c r="V9010" s="76"/>
      <c r="X9010" s="91"/>
      <c r="Y9010" s="91"/>
    </row>
    <row r="9011" spans="17:25" x14ac:dyDescent="0.2">
      <c r="Q9011" s="76"/>
      <c r="S9011" s="76"/>
      <c r="T9011" s="76"/>
      <c r="U9011" s="76"/>
      <c r="V9011" s="76"/>
      <c r="X9011" s="91"/>
      <c r="Y9011" s="91"/>
    </row>
    <row r="9012" spans="17:25" x14ac:dyDescent="0.2">
      <c r="Q9012" s="76"/>
      <c r="S9012" s="76"/>
      <c r="T9012" s="76"/>
      <c r="U9012" s="76"/>
      <c r="V9012" s="76"/>
      <c r="X9012" s="91"/>
      <c r="Y9012" s="91"/>
    </row>
    <row r="9013" spans="17:25" x14ac:dyDescent="0.2">
      <c r="Q9013" s="76"/>
      <c r="S9013" s="76"/>
      <c r="T9013" s="76"/>
      <c r="U9013" s="76"/>
      <c r="V9013" s="76"/>
      <c r="X9013" s="91"/>
      <c r="Y9013" s="91"/>
    </row>
    <row r="9014" spans="17:25" x14ac:dyDescent="0.2">
      <c r="Q9014" s="76"/>
      <c r="S9014" s="76"/>
      <c r="T9014" s="76"/>
      <c r="U9014" s="76"/>
      <c r="V9014" s="76"/>
      <c r="X9014" s="91"/>
      <c r="Y9014" s="91"/>
    </row>
    <row r="9015" spans="17:25" x14ac:dyDescent="0.2">
      <c r="Q9015" s="76"/>
      <c r="S9015" s="76"/>
      <c r="T9015" s="76"/>
      <c r="U9015" s="76"/>
      <c r="V9015" s="76"/>
      <c r="X9015" s="91"/>
      <c r="Y9015" s="91"/>
    </row>
    <row r="9016" spans="17:25" x14ac:dyDescent="0.2">
      <c r="Q9016" s="76"/>
      <c r="S9016" s="76"/>
      <c r="T9016" s="76"/>
      <c r="U9016" s="76"/>
      <c r="V9016" s="76"/>
      <c r="X9016" s="91"/>
      <c r="Y9016" s="91"/>
    </row>
    <row r="9017" spans="17:25" x14ac:dyDescent="0.2">
      <c r="Q9017" s="76"/>
      <c r="S9017" s="76"/>
      <c r="T9017" s="76"/>
      <c r="U9017" s="76"/>
      <c r="V9017" s="76"/>
      <c r="X9017" s="91"/>
      <c r="Y9017" s="91"/>
    </row>
    <row r="9018" spans="17:25" x14ac:dyDescent="0.2">
      <c r="Q9018" s="76"/>
      <c r="S9018" s="76"/>
      <c r="T9018" s="76"/>
      <c r="U9018" s="76"/>
      <c r="V9018" s="76"/>
      <c r="X9018" s="91"/>
      <c r="Y9018" s="91"/>
    </row>
    <row r="9019" spans="17:25" x14ac:dyDescent="0.2">
      <c r="Q9019" s="76"/>
      <c r="S9019" s="76"/>
      <c r="T9019" s="76"/>
      <c r="U9019" s="76"/>
      <c r="V9019" s="76"/>
      <c r="X9019" s="91"/>
      <c r="Y9019" s="91"/>
    </row>
    <row r="9020" spans="17:25" x14ac:dyDescent="0.2">
      <c r="Q9020" s="76"/>
      <c r="S9020" s="76"/>
      <c r="T9020" s="76"/>
      <c r="U9020" s="76"/>
      <c r="V9020" s="76"/>
      <c r="X9020" s="91"/>
      <c r="Y9020" s="91"/>
    </row>
    <row r="9021" spans="17:25" x14ac:dyDescent="0.2">
      <c r="Q9021" s="76"/>
      <c r="S9021" s="76"/>
      <c r="T9021" s="76"/>
      <c r="U9021" s="76"/>
      <c r="V9021" s="76"/>
      <c r="X9021" s="91"/>
      <c r="Y9021" s="91"/>
    </row>
    <row r="9022" spans="17:25" x14ac:dyDescent="0.2">
      <c r="Q9022" s="76"/>
      <c r="S9022" s="76"/>
      <c r="T9022" s="76"/>
      <c r="U9022" s="76"/>
      <c r="V9022" s="76"/>
      <c r="X9022" s="91"/>
      <c r="Y9022" s="91"/>
    </row>
    <row r="9023" spans="17:25" x14ac:dyDescent="0.2">
      <c r="Q9023" s="76"/>
      <c r="S9023" s="76"/>
      <c r="T9023" s="76"/>
      <c r="U9023" s="76"/>
      <c r="V9023" s="76"/>
      <c r="X9023" s="91"/>
      <c r="Y9023" s="91"/>
    </row>
    <row r="9024" spans="17:25" x14ac:dyDescent="0.2">
      <c r="Q9024" s="76"/>
      <c r="S9024" s="76"/>
      <c r="T9024" s="76"/>
      <c r="U9024" s="76"/>
      <c r="V9024" s="76"/>
      <c r="X9024" s="91"/>
      <c r="Y9024" s="91"/>
    </row>
    <row r="9025" spans="17:25" x14ac:dyDescent="0.2">
      <c r="Q9025" s="76"/>
      <c r="S9025" s="76"/>
      <c r="T9025" s="76"/>
      <c r="U9025" s="76"/>
      <c r="V9025" s="76"/>
      <c r="X9025" s="91"/>
      <c r="Y9025" s="91"/>
    </row>
    <row r="9026" spans="17:25" x14ac:dyDescent="0.2">
      <c r="Q9026" s="76"/>
      <c r="S9026" s="76"/>
      <c r="T9026" s="76"/>
      <c r="U9026" s="76"/>
      <c r="V9026" s="76"/>
      <c r="X9026" s="91"/>
      <c r="Y9026" s="91"/>
    </row>
    <row r="9027" spans="17:25" x14ac:dyDescent="0.2">
      <c r="Q9027" s="76"/>
      <c r="S9027" s="76"/>
      <c r="T9027" s="76"/>
      <c r="U9027" s="76"/>
      <c r="V9027" s="76"/>
      <c r="X9027" s="91"/>
      <c r="Y9027" s="91"/>
    </row>
    <row r="9028" spans="17:25" x14ac:dyDescent="0.2">
      <c r="Q9028" s="76"/>
      <c r="S9028" s="76"/>
      <c r="T9028" s="76"/>
      <c r="U9028" s="76"/>
      <c r="V9028" s="76"/>
      <c r="X9028" s="91"/>
      <c r="Y9028" s="91"/>
    </row>
    <row r="9029" spans="17:25" x14ac:dyDescent="0.2">
      <c r="Q9029" s="76"/>
      <c r="S9029" s="76"/>
      <c r="T9029" s="76"/>
      <c r="U9029" s="76"/>
      <c r="V9029" s="76"/>
      <c r="X9029" s="91"/>
      <c r="Y9029" s="91"/>
    </row>
    <row r="9030" spans="17:25" x14ac:dyDescent="0.2">
      <c r="Q9030" s="76"/>
      <c r="S9030" s="76"/>
      <c r="T9030" s="76"/>
      <c r="U9030" s="76"/>
      <c r="V9030" s="76"/>
      <c r="X9030" s="91"/>
      <c r="Y9030" s="91"/>
    </row>
    <row r="9031" spans="17:25" x14ac:dyDescent="0.2">
      <c r="Q9031" s="76"/>
      <c r="S9031" s="76"/>
      <c r="T9031" s="76"/>
      <c r="U9031" s="76"/>
      <c r="V9031" s="76"/>
      <c r="X9031" s="91"/>
      <c r="Y9031" s="91"/>
    </row>
    <row r="9032" spans="17:25" x14ac:dyDescent="0.2">
      <c r="Q9032" s="76"/>
      <c r="S9032" s="76"/>
      <c r="T9032" s="76"/>
      <c r="U9032" s="76"/>
      <c r="V9032" s="76"/>
      <c r="X9032" s="91"/>
      <c r="Y9032" s="91"/>
    </row>
    <row r="9033" spans="17:25" x14ac:dyDescent="0.2">
      <c r="Q9033" s="76"/>
      <c r="S9033" s="76"/>
      <c r="T9033" s="76"/>
      <c r="U9033" s="76"/>
      <c r="V9033" s="76"/>
      <c r="X9033" s="91"/>
      <c r="Y9033" s="91"/>
    </row>
    <row r="9034" spans="17:25" x14ac:dyDescent="0.2">
      <c r="Q9034" s="76"/>
      <c r="S9034" s="76"/>
      <c r="T9034" s="76"/>
      <c r="U9034" s="76"/>
      <c r="V9034" s="76"/>
      <c r="X9034" s="91"/>
      <c r="Y9034" s="91"/>
    </row>
    <row r="9035" spans="17:25" x14ac:dyDescent="0.2">
      <c r="Q9035" s="76"/>
      <c r="S9035" s="76"/>
      <c r="T9035" s="76"/>
      <c r="U9035" s="76"/>
      <c r="V9035" s="76"/>
      <c r="X9035" s="91"/>
      <c r="Y9035" s="91"/>
    </row>
    <row r="9036" spans="17:25" x14ac:dyDescent="0.2">
      <c r="Q9036" s="76"/>
      <c r="S9036" s="76"/>
      <c r="T9036" s="76"/>
      <c r="U9036" s="76"/>
      <c r="V9036" s="76"/>
      <c r="X9036" s="91"/>
      <c r="Y9036" s="91"/>
    </row>
    <row r="9037" spans="17:25" x14ac:dyDescent="0.2">
      <c r="Q9037" s="76"/>
      <c r="S9037" s="76"/>
      <c r="T9037" s="76"/>
      <c r="U9037" s="76"/>
      <c r="V9037" s="76"/>
      <c r="X9037" s="91"/>
      <c r="Y9037" s="91"/>
    </row>
    <row r="9038" spans="17:25" x14ac:dyDescent="0.2">
      <c r="Q9038" s="76"/>
      <c r="S9038" s="76"/>
      <c r="T9038" s="76"/>
      <c r="U9038" s="76"/>
      <c r="V9038" s="76"/>
      <c r="X9038" s="91"/>
      <c r="Y9038" s="91"/>
    </row>
    <row r="9039" spans="17:25" x14ac:dyDescent="0.2">
      <c r="Q9039" s="76"/>
      <c r="S9039" s="76"/>
      <c r="T9039" s="76"/>
      <c r="U9039" s="76"/>
      <c r="V9039" s="76"/>
      <c r="X9039" s="91"/>
      <c r="Y9039" s="91"/>
    </row>
    <row r="9040" spans="17:25" x14ac:dyDescent="0.2">
      <c r="Q9040" s="76"/>
      <c r="S9040" s="76"/>
      <c r="T9040" s="76"/>
      <c r="U9040" s="76"/>
      <c r="V9040" s="76"/>
      <c r="X9040" s="91"/>
      <c r="Y9040" s="91"/>
    </row>
    <row r="9041" spans="17:25" x14ac:dyDescent="0.2">
      <c r="Q9041" s="76"/>
      <c r="S9041" s="76"/>
      <c r="T9041" s="76"/>
      <c r="U9041" s="76"/>
      <c r="V9041" s="76"/>
      <c r="X9041" s="91"/>
      <c r="Y9041" s="91"/>
    </row>
    <row r="9042" spans="17:25" x14ac:dyDescent="0.2">
      <c r="Q9042" s="76"/>
      <c r="S9042" s="76"/>
      <c r="T9042" s="76"/>
      <c r="U9042" s="76"/>
      <c r="V9042" s="76"/>
      <c r="X9042" s="91"/>
      <c r="Y9042" s="91"/>
    </row>
    <row r="9043" spans="17:25" x14ac:dyDescent="0.2">
      <c r="Q9043" s="76"/>
      <c r="S9043" s="76"/>
      <c r="T9043" s="76"/>
      <c r="U9043" s="76"/>
      <c r="V9043" s="76"/>
      <c r="X9043" s="91"/>
      <c r="Y9043" s="91"/>
    </row>
    <row r="9044" spans="17:25" x14ac:dyDescent="0.2">
      <c r="Q9044" s="76"/>
      <c r="S9044" s="76"/>
      <c r="T9044" s="76"/>
      <c r="U9044" s="76"/>
      <c r="V9044" s="76"/>
      <c r="X9044" s="91"/>
      <c r="Y9044" s="91"/>
    </row>
    <row r="9045" spans="17:25" x14ac:dyDescent="0.2">
      <c r="Q9045" s="76"/>
      <c r="S9045" s="76"/>
      <c r="T9045" s="76"/>
      <c r="U9045" s="76"/>
      <c r="V9045" s="76"/>
      <c r="X9045" s="91"/>
      <c r="Y9045" s="91"/>
    </row>
    <row r="9046" spans="17:25" x14ac:dyDescent="0.2">
      <c r="Q9046" s="76"/>
      <c r="S9046" s="76"/>
      <c r="T9046" s="76"/>
      <c r="U9046" s="76"/>
      <c r="V9046" s="76"/>
      <c r="X9046" s="91"/>
      <c r="Y9046" s="91"/>
    </row>
    <row r="9047" spans="17:25" x14ac:dyDescent="0.2">
      <c r="Q9047" s="76"/>
      <c r="S9047" s="76"/>
      <c r="T9047" s="76"/>
      <c r="U9047" s="76"/>
      <c r="V9047" s="76"/>
      <c r="X9047" s="91"/>
      <c r="Y9047" s="91"/>
    </row>
    <row r="9048" spans="17:25" x14ac:dyDescent="0.2">
      <c r="Q9048" s="76"/>
      <c r="S9048" s="76"/>
      <c r="T9048" s="76"/>
      <c r="U9048" s="76"/>
      <c r="V9048" s="76"/>
      <c r="X9048" s="91"/>
      <c r="Y9048" s="91"/>
    </row>
    <row r="9049" spans="17:25" x14ac:dyDescent="0.2">
      <c r="Q9049" s="76"/>
      <c r="S9049" s="76"/>
      <c r="T9049" s="76"/>
      <c r="U9049" s="76"/>
      <c r="V9049" s="76"/>
      <c r="X9049" s="91"/>
      <c r="Y9049" s="91"/>
    </row>
    <row r="9050" spans="17:25" x14ac:dyDescent="0.2">
      <c r="Q9050" s="76"/>
      <c r="S9050" s="76"/>
      <c r="T9050" s="76"/>
      <c r="U9050" s="76"/>
      <c r="V9050" s="76"/>
      <c r="X9050" s="91"/>
      <c r="Y9050" s="91"/>
    </row>
    <row r="9051" spans="17:25" x14ac:dyDescent="0.2">
      <c r="Q9051" s="76"/>
      <c r="S9051" s="76"/>
      <c r="T9051" s="76"/>
      <c r="U9051" s="76"/>
      <c r="V9051" s="76"/>
      <c r="X9051" s="91"/>
      <c r="Y9051" s="91"/>
    </row>
    <row r="9052" spans="17:25" x14ac:dyDescent="0.2">
      <c r="Q9052" s="76"/>
      <c r="S9052" s="76"/>
      <c r="T9052" s="76"/>
      <c r="U9052" s="76"/>
      <c r="V9052" s="76"/>
      <c r="X9052" s="91"/>
      <c r="Y9052" s="91"/>
    </row>
    <row r="9053" spans="17:25" x14ac:dyDescent="0.2">
      <c r="Q9053" s="76"/>
      <c r="S9053" s="76"/>
      <c r="T9053" s="76"/>
      <c r="U9053" s="76"/>
      <c r="V9053" s="76"/>
      <c r="X9053" s="91"/>
      <c r="Y9053" s="91"/>
    </row>
    <row r="9054" spans="17:25" x14ac:dyDescent="0.2">
      <c r="Q9054" s="76"/>
      <c r="S9054" s="76"/>
      <c r="T9054" s="76"/>
      <c r="U9054" s="76"/>
      <c r="V9054" s="76"/>
      <c r="X9054" s="91"/>
      <c r="Y9054" s="91"/>
    </row>
    <row r="9055" spans="17:25" x14ac:dyDescent="0.2">
      <c r="Q9055" s="76"/>
      <c r="S9055" s="76"/>
      <c r="T9055" s="76"/>
      <c r="U9055" s="76"/>
      <c r="V9055" s="76"/>
      <c r="X9055" s="91"/>
      <c r="Y9055" s="91"/>
    </row>
    <row r="9056" spans="17:25" x14ac:dyDescent="0.2">
      <c r="Q9056" s="76"/>
      <c r="S9056" s="76"/>
      <c r="T9056" s="76"/>
      <c r="U9056" s="76"/>
      <c r="V9056" s="76"/>
      <c r="X9056" s="91"/>
      <c r="Y9056" s="91"/>
    </row>
    <row r="9057" spans="17:25" x14ac:dyDescent="0.2">
      <c r="Q9057" s="76"/>
      <c r="S9057" s="76"/>
      <c r="T9057" s="76"/>
      <c r="U9057" s="76"/>
      <c r="V9057" s="76"/>
      <c r="X9057" s="91"/>
      <c r="Y9057" s="91"/>
    </row>
    <row r="9058" spans="17:25" x14ac:dyDescent="0.2">
      <c r="Q9058" s="76"/>
      <c r="S9058" s="76"/>
      <c r="T9058" s="76"/>
      <c r="U9058" s="76"/>
      <c r="V9058" s="76"/>
      <c r="X9058" s="91"/>
      <c r="Y9058" s="91"/>
    </row>
    <row r="9059" spans="17:25" x14ac:dyDescent="0.2">
      <c r="Q9059" s="76"/>
      <c r="S9059" s="76"/>
      <c r="T9059" s="76"/>
      <c r="U9059" s="76"/>
      <c r="V9059" s="76"/>
      <c r="X9059" s="91"/>
      <c r="Y9059" s="91"/>
    </row>
    <row r="9060" spans="17:25" x14ac:dyDescent="0.2">
      <c r="Q9060" s="76"/>
      <c r="S9060" s="76"/>
      <c r="T9060" s="76"/>
      <c r="U9060" s="76"/>
      <c r="V9060" s="76"/>
      <c r="X9060" s="91"/>
      <c r="Y9060" s="91"/>
    </row>
    <row r="9061" spans="17:25" x14ac:dyDescent="0.2">
      <c r="Q9061" s="76"/>
      <c r="S9061" s="76"/>
      <c r="T9061" s="76"/>
      <c r="U9061" s="76"/>
      <c r="V9061" s="76"/>
      <c r="X9061" s="91"/>
      <c r="Y9061" s="91"/>
    </row>
    <row r="9062" spans="17:25" x14ac:dyDescent="0.2">
      <c r="Q9062" s="76"/>
      <c r="S9062" s="76"/>
      <c r="T9062" s="76"/>
      <c r="U9062" s="76"/>
      <c r="V9062" s="76"/>
      <c r="X9062" s="91"/>
      <c r="Y9062" s="91"/>
    </row>
    <row r="9063" spans="17:25" x14ac:dyDescent="0.2">
      <c r="Q9063" s="76"/>
      <c r="S9063" s="76"/>
      <c r="T9063" s="76"/>
      <c r="U9063" s="76"/>
      <c r="V9063" s="76"/>
      <c r="X9063" s="91"/>
      <c r="Y9063" s="91"/>
    </row>
    <row r="9064" spans="17:25" x14ac:dyDescent="0.2">
      <c r="Q9064" s="76"/>
      <c r="S9064" s="76"/>
      <c r="T9064" s="76"/>
      <c r="U9064" s="76"/>
      <c r="V9064" s="76"/>
      <c r="X9064" s="91"/>
      <c r="Y9064" s="91"/>
    </row>
    <row r="9065" spans="17:25" x14ac:dyDescent="0.2">
      <c r="Q9065" s="76"/>
      <c r="S9065" s="76"/>
      <c r="T9065" s="76"/>
      <c r="U9065" s="76"/>
      <c r="V9065" s="76"/>
      <c r="X9065" s="91"/>
      <c r="Y9065" s="91"/>
    </row>
    <row r="9066" spans="17:25" x14ac:dyDescent="0.2">
      <c r="Q9066" s="76"/>
      <c r="S9066" s="76"/>
      <c r="T9066" s="76"/>
      <c r="U9066" s="76"/>
      <c r="V9066" s="76"/>
      <c r="X9066" s="91"/>
      <c r="Y9066" s="91"/>
    </row>
    <row r="9067" spans="17:25" x14ac:dyDescent="0.2">
      <c r="Q9067" s="76"/>
      <c r="S9067" s="76"/>
      <c r="T9067" s="76"/>
      <c r="U9067" s="76"/>
      <c r="V9067" s="76"/>
      <c r="X9067" s="91"/>
      <c r="Y9067" s="91"/>
    </row>
    <row r="9068" spans="17:25" x14ac:dyDescent="0.2">
      <c r="Q9068" s="76"/>
      <c r="S9068" s="76"/>
      <c r="T9068" s="76"/>
      <c r="U9068" s="76"/>
      <c r="V9068" s="76"/>
      <c r="X9068" s="91"/>
      <c r="Y9068" s="91"/>
    </row>
    <row r="9069" spans="17:25" x14ac:dyDescent="0.2">
      <c r="Q9069" s="76"/>
      <c r="S9069" s="76"/>
      <c r="T9069" s="76"/>
      <c r="U9069" s="76"/>
      <c r="V9069" s="76"/>
      <c r="X9069" s="91"/>
      <c r="Y9069" s="91"/>
    </row>
    <row r="9070" spans="17:25" x14ac:dyDescent="0.2">
      <c r="Q9070" s="76"/>
      <c r="S9070" s="76"/>
      <c r="T9070" s="76"/>
      <c r="U9070" s="76"/>
      <c r="V9070" s="76"/>
      <c r="X9070" s="91"/>
      <c r="Y9070" s="91"/>
    </row>
    <row r="9071" spans="17:25" x14ac:dyDescent="0.2">
      <c r="Q9071" s="76"/>
      <c r="S9071" s="76"/>
      <c r="T9071" s="76"/>
      <c r="U9071" s="76"/>
      <c r="V9071" s="76"/>
      <c r="X9071" s="91"/>
      <c r="Y9071" s="91"/>
    </row>
    <row r="9072" spans="17:25" x14ac:dyDescent="0.2">
      <c r="Q9072" s="76"/>
      <c r="S9072" s="76"/>
      <c r="T9072" s="76"/>
      <c r="U9072" s="76"/>
      <c r="V9072" s="76"/>
      <c r="X9072" s="91"/>
      <c r="Y9072" s="91"/>
    </row>
    <row r="9073" spans="17:25" x14ac:dyDescent="0.2">
      <c r="Q9073" s="76"/>
      <c r="S9073" s="76"/>
      <c r="T9073" s="76"/>
      <c r="U9073" s="76"/>
      <c r="V9073" s="76"/>
      <c r="X9073" s="91"/>
      <c r="Y9073" s="91"/>
    </row>
    <row r="9074" spans="17:25" x14ac:dyDescent="0.2">
      <c r="Q9074" s="76"/>
      <c r="S9074" s="76"/>
      <c r="T9074" s="76"/>
      <c r="U9074" s="76"/>
      <c r="V9074" s="76"/>
      <c r="X9074" s="91"/>
      <c r="Y9074" s="91"/>
    </row>
    <row r="9075" spans="17:25" x14ac:dyDescent="0.2">
      <c r="Q9075" s="76"/>
      <c r="S9075" s="76"/>
      <c r="T9075" s="76"/>
      <c r="U9075" s="76"/>
      <c r="V9075" s="76"/>
      <c r="X9075" s="91"/>
      <c r="Y9075" s="91"/>
    </row>
    <row r="9076" spans="17:25" x14ac:dyDescent="0.2">
      <c r="Q9076" s="76"/>
      <c r="S9076" s="76"/>
      <c r="T9076" s="76"/>
      <c r="U9076" s="76"/>
      <c r="V9076" s="76"/>
      <c r="X9076" s="91"/>
      <c r="Y9076" s="91"/>
    </row>
    <row r="9077" spans="17:25" x14ac:dyDescent="0.2">
      <c r="Q9077" s="76"/>
      <c r="S9077" s="76"/>
      <c r="T9077" s="76"/>
      <c r="U9077" s="76"/>
      <c r="V9077" s="76"/>
      <c r="X9077" s="91"/>
      <c r="Y9077" s="91"/>
    </row>
    <row r="9078" spans="17:25" x14ac:dyDescent="0.2">
      <c r="Q9078" s="76"/>
      <c r="S9078" s="76"/>
      <c r="T9078" s="76"/>
      <c r="U9078" s="76"/>
      <c r="V9078" s="76"/>
      <c r="X9078" s="91"/>
      <c r="Y9078" s="91"/>
    </row>
    <row r="9079" spans="17:25" x14ac:dyDescent="0.2">
      <c r="Q9079" s="76"/>
      <c r="S9079" s="76"/>
      <c r="T9079" s="76"/>
      <c r="U9079" s="76"/>
      <c r="V9079" s="76"/>
      <c r="X9079" s="91"/>
      <c r="Y9079" s="91"/>
    </row>
    <row r="9080" spans="17:25" x14ac:dyDescent="0.2">
      <c r="Q9080" s="76"/>
      <c r="S9080" s="76"/>
      <c r="T9080" s="76"/>
      <c r="U9080" s="76"/>
      <c r="V9080" s="76"/>
      <c r="X9080" s="91"/>
      <c r="Y9080" s="91"/>
    </row>
    <row r="9081" spans="17:25" x14ac:dyDescent="0.2">
      <c r="Q9081" s="76"/>
      <c r="S9081" s="76"/>
      <c r="T9081" s="76"/>
      <c r="U9081" s="76"/>
      <c r="V9081" s="76"/>
      <c r="X9081" s="91"/>
      <c r="Y9081" s="91"/>
    </row>
    <row r="9082" spans="17:25" x14ac:dyDescent="0.2">
      <c r="Q9082" s="76"/>
      <c r="S9082" s="76"/>
      <c r="T9082" s="76"/>
      <c r="U9082" s="76"/>
      <c r="V9082" s="76"/>
      <c r="X9082" s="91"/>
      <c r="Y9082" s="91"/>
    </row>
    <row r="9083" spans="17:25" x14ac:dyDescent="0.2">
      <c r="Q9083" s="76"/>
      <c r="S9083" s="76"/>
      <c r="T9083" s="76"/>
      <c r="U9083" s="76"/>
      <c r="V9083" s="76"/>
      <c r="X9083" s="91"/>
      <c r="Y9083" s="91"/>
    </row>
    <row r="9084" spans="17:25" x14ac:dyDescent="0.2">
      <c r="Q9084" s="76"/>
      <c r="S9084" s="76"/>
      <c r="T9084" s="76"/>
      <c r="U9084" s="76"/>
      <c r="V9084" s="76"/>
      <c r="X9084" s="91"/>
      <c r="Y9084" s="91"/>
    </row>
    <row r="9085" spans="17:25" x14ac:dyDescent="0.2">
      <c r="Q9085" s="76"/>
      <c r="S9085" s="76"/>
      <c r="T9085" s="76"/>
      <c r="U9085" s="76"/>
      <c r="V9085" s="76"/>
      <c r="X9085" s="91"/>
      <c r="Y9085" s="91"/>
    </row>
    <row r="9086" spans="17:25" x14ac:dyDescent="0.2">
      <c r="Q9086" s="76"/>
      <c r="S9086" s="76"/>
      <c r="T9086" s="76"/>
      <c r="U9086" s="76"/>
      <c r="V9086" s="76"/>
      <c r="X9086" s="91"/>
      <c r="Y9086" s="91"/>
    </row>
    <row r="9087" spans="17:25" x14ac:dyDescent="0.2">
      <c r="Q9087" s="76"/>
      <c r="S9087" s="76"/>
      <c r="T9087" s="76"/>
      <c r="U9087" s="76"/>
      <c r="V9087" s="76"/>
      <c r="X9087" s="91"/>
      <c r="Y9087" s="91"/>
    </row>
    <row r="9088" spans="17:25" x14ac:dyDescent="0.2">
      <c r="Q9088" s="76"/>
      <c r="S9088" s="76"/>
      <c r="T9088" s="76"/>
      <c r="U9088" s="76"/>
      <c r="V9088" s="76"/>
      <c r="X9088" s="91"/>
      <c r="Y9088" s="91"/>
    </row>
    <row r="9089" spans="17:25" x14ac:dyDescent="0.2">
      <c r="Q9089" s="76"/>
      <c r="S9089" s="76"/>
      <c r="T9089" s="76"/>
      <c r="U9089" s="76"/>
      <c r="V9089" s="76"/>
      <c r="X9089" s="91"/>
      <c r="Y9089" s="91"/>
    </row>
    <row r="9090" spans="17:25" x14ac:dyDescent="0.2">
      <c r="Q9090" s="76"/>
      <c r="S9090" s="76"/>
      <c r="T9090" s="76"/>
      <c r="U9090" s="76"/>
      <c r="V9090" s="76"/>
      <c r="X9090" s="91"/>
      <c r="Y9090" s="91"/>
    </row>
    <row r="9091" spans="17:25" x14ac:dyDescent="0.2">
      <c r="Q9091" s="76"/>
      <c r="S9091" s="76"/>
      <c r="T9091" s="76"/>
      <c r="U9091" s="76"/>
      <c r="V9091" s="76"/>
      <c r="X9091" s="91"/>
      <c r="Y9091" s="91"/>
    </row>
    <row r="9092" spans="17:25" x14ac:dyDescent="0.2">
      <c r="Q9092" s="76"/>
      <c r="S9092" s="76"/>
      <c r="T9092" s="76"/>
      <c r="U9092" s="76"/>
      <c r="V9092" s="76"/>
      <c r="X9092" s="91"/>
      <c r="Y9092" s="91"/>
    </row>
    <row r="9093" spans="17:25" x14ac:dyDescent="0.2">
      <c r="Q9093" s="76"/>
      <c r="S9093" s="76"/>
      <c r="T9093" s="76"/>
      <c r="U9093" s="76"/>
      <c r="V9093" s="76"/>
      <c r="X9093" s="91"/>
      <c r="Y9093" s="91"/>
    </row>
    <row r="9094" spans="17:25" x14ac:dyDescent="0.2">
      <c r="Q9094" s="76"/>
      <c r="S9094" s="76"/>
      <c r="T9094" s="76"/>
      <c r="U9094" s="76"/>
      <c r="V9094" s="76"/>
      <c r="X9094" s="91"/>
      <c r="Y9094" s="91"/>
    </row>
    <row r="9095" spans="17:25" x14ac:dyDescent="0.2">
      <c r="Q9095" s="76"/>
      <c r="S9095" s="76"/>
      <c r="T9095" s="76"/>
      <c r="U9095" s="76"/>
      <c r="V9095" s="76"/>
      <c r="X9095" s="91"/>
      <c r="Y9095" s="91"/>
    </row>
    <row r="9096" spans="17:25" x14ac:dyDescent="0.2">
      <c r="Q9096" s="76"/>
      <c r="S9096" s="76"/>
      <c r="T9096" s="76"/>
      <c r="U9096" s="76"/>
      <c r="V9096" s="76"/>
      <c r="X9096" s="91"/>
      <c r="Y9096" s="91"/>
    </row>
    <row r="9097" spans="17:25" x14ac:dyDescent="0.2">
      <c r="Q9097" s="76"/>
      <c r="S9097" s="76"/>
      <c r="T9097" s="76"/>
      <c r="U9097" s="76"/>
      <c r="V9097" s="76"/>
      <c r="X9097" s="91"/>
      <c r="Y9097" s="91"/>
    </row>
    <row r="9098" spans="17:25" x14ac:dyDescent="0.2">
      <c r="Q9098" s="76"/>
      <c r="S9098" s="76"/>
      <c r="T9098" s="76"/>
      <c r="U9098" s="76"/>
      <c r="V9098" s="76"/>
      <c r="X9098" s="91"/>
      <c r="Y9098" s="91"/>
    </row>
    <row r="9099" spans="17:25" x14ac:dyDescent="0.2">
      <c r="Q9099" s="76"/>
      <c r="S9099" s="76"/>
      <c r="T9099" s="76"/>
      <c r="U9099" s="76"/>
      <c r="V9099" s="76"/>
      <c r="X9099" s="91"/>
      <c r="Y9099" s="91"/>
    </row>
    <row r="9100" spans="17:25" x14ac:dyDescent="0.2">
      <c r="Q9100" s="76"/>
      <c r="S9100" s="76"/>
      <c r="T9100" s="76"/>
      <c r="U9100" s="76"/>
      <c r="V9100" s="76"/>
      <c r="X9100" s="91"/>
      <c r="Y9100" s="91"/>
    </row>
    <row r="9101" spans="17:25" x14ac:dyDescent="0.2">
      <c r="Q9101" s="76"/>
      <c r="S9101" s="76"/>
      <c r="T9101" s="76"/>
      <c r="U9101" s="76"/>
      <c r="V9101" s="76"/>
      <c r="X9101" s="91"/>
      <c r="Y9101" s="91"/>
    </row>
    <row r="9102" spans="17:25" x14ac:dyDescent="0.2">
      <c r="Q9102" s="76"/>
      <c r="S9102" s="76"/>
      <c r="T9102" s="76"/>
      <c r="U9102" s="76"/>
      <c r="V9102" s="76"/>
      <c r="X9102" s="91"/>
      <c r="Y9102" s="91"/>
    </row>
    <row r="9103" spans="17:25" x14ac:dyDescent="0.2">
      <c r="Q9103" s="76"/>
      <c r="S9103" s="76"/>
      <c r="T9103" s="76"/>
      <c r="U9103" s="76"/>
      <c r="V9103" s="76"/>
      <c r="X9103" s="91"/>
      <c r="Y9103" s="91"/>
    </row>
    <row r="9104" spans="17:25" x14ac:dyDescent="0.2">
      <c r="Q9104" s="76"/>
      <c r="S9104" s="76"/>
      <c r="T9104" s="76"/>
      <c r="U9104" s="76"/>
      <c r="V9104" s="76"/>
      <c r="X9104" s="91"/>
      <c r="Y9104" s="91"/>
    </row>
    <row r="9105" spans="17:25" x14ac:dyDescent="0.2">
      <c r="Q9105" s="76"/>
      <c r="S9105" s="76"/>
      <c r="T9105" s="76"/>
      <c r="U9105" s="76"/>
      <c r="V9105" s="76"/>
      <c r="X9105" s="91"/>
      <c r="Y9105" s="91"/>
    </row>
    <row r="9106" spans="17:25" x14ac:dyDescent="0.2">
      <c r="Q9106" s="76"/>
      <c r="S9106" s="76"/>
      <c r="T9106" s="76"/>
      <c r="U9106" s="76"/>
      <c r="V9106" s="76"/>
      <c r="X9106" s="91"/>
      <c r="Y9106" s="91"/>
    </row>
    <row r="9107" spans="17:25" x14ac:dyDescent="0.2">
      <c r="Q9107" s="76"/>
      <c r="S9107" s="76"/>
      <c r="T9107" s="76"/>
      <c r="U9107" s="76"/>
      <c r="V9107" s="76"/>
      <c r="X9107" s="91"/>
      <c r="Y9107" s="91"/>
    </row>
    <row r="9108" spans="17:25" x14ac:dyDescent="0.2">
      <c r="Q9108" s="76"/>
      <c r="S9108" s="76"/>
      <c r="T9108" s="76"/>
      <c r="U9108" s="76"/>
      <c r="V9108" s="76"/>
      <c r="X9108" s="91"/>
      <c r="Y9108" s="91"/>
    </row>
    <row r="9109" spans="17:25" x14ac:dyDescent="0.2">
      <c r="Q9109" s="76"/>
      <c r="S9109" s="76"/>
      <c r="T9109" s="76"/>
      <c r="U9109" s="76"/>
      <c r="V9109" s="76"/>
      <c r="X9109" s="91"/>
      <c r="Y9109" s="91"/>
    </row>
    <row r="9110" spans="17:25" x14ac:dyDescent="0.2">
      <c r="Q9110" s="76"/>
      <c r="S9110" s="76"/>
      <c r="T9110" s="76"/>
      <c r="U9110" s="76"/>
      <c r="V9110" s="76"/>
      <c r="X9110" s="91"/>
      <c r="Y9110" s="91"/>
    </row>
    <row r="9111" spans="17:25" x14ac:dyDescent="0.2">
      <c r="Q9111" s="76"/>
      <c r="S9111" s="76"/>
      <c r="T9111" s="76"/>
      <c r="U9111" s="76"/>
      <c r="V9111" s="76"/>
      <c r="X9111" s="91"/>
      <c r="Y9111" s="91"/>
    </row>
    <row r="9112" spans="17:25" x14ac:dyDescent="0.2">
      <c r="Q9112" s="76"/>
      <c r="S9112" s="76"/>
      <c r="T9112" s="76"/>
      <c r="U9112" s="76"/>
      <c r="V9112" s="76"/>
      <c r="X9112" s="91"/>
      <c r="Y9112" s="91"/>
    </row>
    <row r="9113" spans="17:25" x14ac:dyDescent="0.2">
      <c r="Q9113" s="76"/>
      <c r="S9113" s="76"/>
      <c r="T9113" s="76"/>
      <c r="U9113" s="76"/>
      <c r="V9113" s="76"/>
      <c r="X9113" s="91"/>
      <c r="Y9113" s="91"/>
    </row>
    <row r="9114" spans="17:25" x14ac:dyDescent="0.2">
      <c r="Q9114" s="76"/>
      <c r="S9114" s="76"/>
      <c r="T9114" s="76"/>
      <c r="U9114" s="76"/>
      <c r="V9114" s="76"/>
      <c r="X9114" s="91"/>
      <c r="Y9114" s="91"/>
    </row>
    <row r="9115" spans="17:25" x14ac:dyDescent="0.2">
      <c r="Q9115" s="76"/>
      <c r="S9115" s="76"/>
      <c r="T9115" s="76"/>
      <c r="U9115" s="76"/>
      <c r="V9115" s="76"/>
      <c r="X9115" s="91"/>
      <c r="Y9115" s="91"/>
    </row>
    <row r="9116" spans="17:25" x14ac:dyDescent="0.2">
      <c r="Q9116" s="76"/>
      <c r="S9116" s="76"/>
      <c r="T9116" s="76"/>
      <c r="U9116" s="76"/>
      <c r="V9116" s="76"/>
      <c r="X9116" s="91"/>
      <c r="Y9116" s="91"/>
    </row>
    <row r="9117" spans="17:25" x14ac:dyDescent="0.2">
      <c r="Q9117" s="76"/>
      <c r="S9117" s="76"/>
      <c r="T9117" s="76"/>
      <c r="U9117" s="76"/>
      <c r="V9117" s="76"/>
      <c r="X9117" s="91"/>
      <c r="Y9117" s="91"/>
    </row>
    <row r="9118" spans="17:25" x14ac:dyDescent="0.2">
      <c r="Q9118" s="76"/>
      <c r="S9118" s="76"/>
      <c r="T9118" s="76"/>
      <c r="U9118" s="76"/>
      <c r="V9118" s="76"/>
      <c r="X9118" s="91"/>
      <c r="Y9118" s="91"/>
    </row>
    <row r="9119" spans="17:25" x14ac:dyDescent="0.2">
      <c r="Q9119" s="76"/>
      <c r="S9119" s="76"/>
      <c r="T9119" s="76"/>
      <c r="U9119" s="76"/>
      <c r="V9119" s="76"/>
      <c r="X9119" s="91"/>
      <c r="Y9119" s="91"/>
    </row>
    <row r="9120" spans="17:25" x14ac:dyDescent="0.2">
      <c r="Q9120" s="76"/>
      <c r="S9120" s="76"/>
      <c r="T9120" s="76"/>
      <c r="U9120" s="76"/>
      <c r="V9120" s="76"/>
      <c r="X9120" s="91"/>
      <c r="Y9120" s="91"/>
    </row>
    <row r="9121" spans="17:25" x14ac:dyDescent="0.2">
      <c r="Q9121" s="76"/>
      <c r="S9121" s="76"/>
      <c r="T9121" s="76"/>
      <c r="U9121" s="76"/>
      <c r="V9121" s="76"/>
      <c r="X9121" s="91"/>
      <c r="Y9121" s="91"/>
    </row>
    <row r="9122" spans="17:25" x14ac:dyDescent="0.2">
      <c r="Q9122" s="76"/>
      <c r="S9122" s="76"/>
      <c r="T9122" s="76"/>
      <c r="U9122" s="76"/>
      <c r="V9122" s="76"/>
      <c r="X9122" s="91"/>
      <c r="Y9122" s="91"/>
    </row>
    <row r="9123" spans="17:25" x14ac:dyDescent="0.2">
      <c r="Q9123" s="76"/>
      <c r="S9123" s="76"/>
      <c r="T9123" s="76"/>
      <c r="U9123" s="76"/>
      <c r="V9123" s="76"/>
      <c r="X9123" s="91"/>
      <c r="Y9123" s="91"/>
    </row>
    <row r="9124" spans="17:25" x14ac:dyDescent="0.2">
      <c r="Q9124" s="76"/>
      <c r="S9124" s="76"/>
      <c r="T9124" s="76"/>
      <c r="U9124" s="76"/>
      <c r="V9124" s="76"/>
      <c r="X9124" s="91"/>
      <c r="Y9124" s="91"/>
    </row>
    <row r="9125" spans="17:25" x14ac:dyDescent="0.2">
      <c r="Q9125" s="76"/>
      <c r="S9125" s="76"/>
      <c r="T9125" s="76"/>
      <c r="U9125" s="76"/>
      <c r="V9125" s="76"/>
      <c r="X9125" s="91"/>
      <c r="Y9125" s="91"/>
    </row>
    <row r="9126" spans="17:25" x14ac:dyDescent="0.2">
      <c r="Q9126" s="76"/>
      <c r="S9126" s="76"/>
      <c r="T9126" s="76"/>
      <c r="U9126" s="76"/>
      <c r="V9126" s="76"/>
      <c r="X9126" s="91"/>
      <c r="Y9126" s="91"/>
    </row>
    <row r="9127" spans="17:25" x14ac:dyDescent="0.2">
      <c r="Q9127" s="76"/>
      <c r="S9127" s="76"/>
      <c r="T9127" s="76"/>
      <c r="U9127" s="76"/>
      <c r="V9127" s="76"/>
      <c r="X9127" s="91"/>
      <c r="Y9127" s="91"/>
    </row>
    <row r="9128" spans="17:25" x14ac:dyDescent="0.2">
      <c r="Q9128" s="76"/>
      <c r="S9128" s="76"/>
      <c r="T9128" s="76"/>
      <c r="U9128" s="76"/>
      <c r="V9128" s="76"/>
      <c r="X9128" s="91"/>
      <c r="Y9128" s="91"/>
    </row>
    <row r="9129" spans="17:25" x14ac:dyDescent="0.2">
      <c r="Q9129" s="76"/>
      <c r="S9129" s="76"/>
      <c r="T9129" s="76"/>
      <c r="U9129" s="76"/>
      <c r="V9129" s="76"/>
      <c r="X9129" s="91"/>
      <c r="Y9129" s="91"/>
    </row>
    <row r="9130" spans="17:25" x14ac:dyDescent="0.2">
      <c r="Q9130" s="76"/>
      <c r="S9130" s="76"/>
      <c r="T9130" s="76"/>
      <c r="U9130" s="76"/>
      <c r="V9130" s="76"/>
      <c r="X9130" s="91"/>
      <c r="Y9130" s="91"/>
    </row>
    <row r="9131" spans="17:25" x14ac:dyDescent="0.2">
      <c r="Q9131" s="76"/>
      <c r="S9131" s="76"/>
      <c r="T9131" s="76"/>
      <c r="U9131" s="76"/>
      <c r="V9131" s="76"/>
      <c r="X9131" s="91"/>
      <c r="Y9131" s="91"/>
    </row>
    <row r="9132" spans="17:25" x14ac:dyDescent="0.2">
      <c r="Q9132" s="76"/>
      <c r="S9132" s="76"/>
      <c r="T9132" s="76"/>
      <c r="U9132" s="76"/>
      <c r="V9132" s="76"/>
      <c r="X9132" s="91"/>
      <c r="Y9132" s="91"/>
    </row>
    <row r="9133" spans="17:25" x14ac:dyDescent="0.2">
      <c r="Q9133" s="76"/>
      <c r="S9133" s="76"/>
      <c r="T9133" s="76"/>
      <c r="U9133" s="76"/>
      <c r="V9133" s="76"/>
      <c r="X9133" s="91"/>
      <c r="Y9133" s="91"/>
    </row>
    <row r="9134" spans="17:25" x14ac:dyDescent="0.2">
      <c r="Q9134" s="76"/>
      <c r="S9134" s="76"/>
      <c r="T9134" s="76"/>
      <c r="U9134" s="76"/>
      <c r="V9134" s="76"/>
      <c r="X9134" s="91"/>
      <c r="Y9134" s="91"/>
    </row>
    <row r="9135" spans="17:25" x14ac:dyDescent="0.2">
      <c r="Q9135" s="76"/>
      <c r="S9135" s="76"/>
      <c r="T9135" s="76"/>
      <c r="U9135" s="76"/>
      <c r="V9135" s="76"/>
      <c r="X9135" s="91"/>
      <c r="Y9135" s="91"/>
    </row>
    <row r="9136" spans="17:25" x14ac:dyDescent="0.2">
      <c r="Q9136" s="76"/>
      <c r="S9136" s="76"/>
      <c r="T9136" s="76"/>
      <c r="U9136" s="76"/>
      <c r="V9136" s="76"/>
      <c r="X9136" s="91"/>
      <c r="Y9136" s="91"/>
    </row>
    <row r="9137" spans="17:25" x14ac:dyDescent="0.2">
      <c r="Q9137" s="76"/>
      <c r="S9137" s="76"/>
      <c r="T9137" s="76"/>
      <c r="U9137" s="76"/>
      <c r="V9137" s="76"/>
      <c r="X9137" s="91"/>
      <c r="Y9137" s="91"/>
    </row>
    <row r="9138" spans="17:25" x14ac:dyDescent="0.2">
      <c r="Q9138" s="76"/>
      <c r="S9138" s="76"/>
      <c r="T9138" s="76"/>
      <c r="U9138" s="76"/>
      <c r="V9138" s="76"/>
      <c r="X9138" s="91"/>
      <c r="Y9138" s="91"/>
    </row>
    <row r="9139" spans="17:25" x14ac:dyDescent="0.2">
      <c r="Q9139" s="76"/>
      <c r="S9139" s="76"/>
      <c r="T9139" s="76"/>
      <c r="U9139" s="76"/>
      <c r="V9139" s="76"/>
      <c r="X9139" s="91"/>
      <c r="Y9139" s="91"/>
    </row>
    <row r="9140" spans="17:25" x14ac:dyDescent="0.2">
      <c r="Q9140" s="76"/>
      <c r="S9140" s="76"/>
      <c r="T9140" s="76"/>
      <c r="U9140" s="76"/>
      <c r="V9140" s="76"/>
      <c r="X9140" s="91"/>
      <c r="Y9140" s="91"/>
    </row>
    <row r="9141" spans="17:25" x14ac:dyDescent="0.2">
      <c r="Q9141" s="76"/>
      <c r="S9141" s="76"/>
      <c r="T9141" s="76"/>
      <c r="U9141" s="76"/>
      <c r="V9141" s="76"/>
      <c r="X9141" s="91"/>
      <c r="Y9141" s="91"/>
    </row>
    <row r="9142" spans="17:25" x14ac:dyDescent="0.2">
      <c r="Q9142" s="76"/>
      <c r="S9142" s="76"/>
      <c r="T9142" s="76"/>
      <c r="U9142" s="76"/>
      <c r="V9142" s="76"/>
      <c r="X9142" s="91"/>
      <c r="Y9142" s="91"/>
    </row>
    <row r="9143" spans="17:25" x14ac:dyDescent="0.2">
      <c r="Q9143" s="76"/>
      <c r="S9143" s="76"/>
      <c r="T9143" s="76"/>
      <c r="U9143" s="76"/>
      <c r="V9143" s="76"/>
      <c r="X9143" s="91"/>
      <c r="Y9143" s="91"/>
    </row>
    <row r="9144" spans="17:25" x14ac:dyDescent="0.2">
      <c r="Q9144" s="76"/>
      <c r="S9144" s="76"/>
      <c r="T9144" s="76"/>
      <c r="U9144" s="76"/>
      <c r="V9144" s="76"/>
      <c r="X9144" s="91"/>
      <c r="Y9144" s="91"/>
    </row>
    <row r="9145" spans="17:25" x14ac:dyDescent="0.2">
      <c r="Q9145" s="76"/>
      <c r="S9145" s="76"/>
      <c r="T9145" s="76"/>
      <c r="U9145" s="76"/>
      <c r="V9145" s="76"/>
      <c r="X9145" s="91"/>
      <c r="Y9145" s="91"/>
    </row>
    <row r="9146" spans="17:25" x14ac:dyDescent="0.2">
      <c r="Q9146" s="76"/>
      <c r="S9146" s="76"/>
      <c r="T9146" s="76"/>
      <c r="U9146" s="76"/>
      <c r="V9146" s="76"/>
      <c r="X9146" s="91"/>
      <c r="Y9146" s="91"/>
    </row>
    <row r="9147" spans="17:25" x14ac:dyDescent="0.2">
      <c r="Q9147" s="76"/>
      <c r="S9147" s="76"/>
      <c r="T9147" s="76"/>
      <c r="U9147" s="76"/>
      <c r="V9147" s="76"/>
      <c r="X9147" s="91"/>
      <c r="Y9147" s="91"/>
    </row>
    <row r="9148" spans="17:25" x14ac:dyDescent="0.2">
      <c r="Q9148" s="76"/>
      <c r="S9148" s="76"/>
      <c r="T9148" s="76"/>
      <c r="U9148" s="76"/>
      <c r="V9148" s="76"/>
      <c r="X9148" s="91"/>
      <c r="Y9148" s="91"/>
    </row>
    <row r="9149" spans="17:25" x14ac:dyDescent="0.2">
      <c r="Q9149" s="76"/>
      <c r="S9149" s="76"/>
      <c r="T9149" s="76"/>
      <c r="U9149" s="76"/>
      <c r="V9149" s="76"/>
      <c r="X9149" s="91"/>
      <c r="Y9149" s="91"/>
    </row>
    <row r="9150" spans="17:25" x14ac:dyDescent="0.2">
      <c r="Q9150" s="76"/>
      <c r="S9150" s="76"/>
      <c r="T9150" s="76"/>
      <c r="U9150" s="76"/>
      <c r="V9150" s="76"/>
      <c r="X9150" s="91"/>
      <c r="Y9150" s="91"/>
    </row>
    <row r="9151" spans="17:25" x14ac:dyDescent="0.2">
      <c r="Q9151" s="76"/>
      <c r="S9151" s="76"/>
      <c r="T9151" s="76"/>
      <c r="U9151" s="76"/>
      <c r="V9151" s="76"/>
      <c r="X9151" s="91"/>
      <c r="Y9151" s="91"/>
    </row>
    <row r="9152" spans="17:25" x14ac:dyDescent="0.2">
      <c r="Q9152" s="76"/>
      <c r="S9152" s="76"/>
      <c r="T9152" s="76"/>
      <c r="U9152" s="76"/>
      <c r="V9152" s="76"/>
      <c r="X9152" s="91"/>
      <c r="Y9152" s="91"/>
    </row>
    <row r="9153" spans="17:25" x14ac:dyDescent="0.2">
      <c r="Q9153" s="76"/>
      <c r="S9153" s="76"/>
      <c r="T9153" s="76"/>
      <c r="U9153" s="76"/>
      <c r="V9153" s="76"/>
      <c r="X9153" s="91"/>
      <c r="Y9153" s="91"/>
    </row>
    <row r="9154" spans="17:25" x14ac:dyDescent="0.2">
      <c r="Q9154" s="76"/>
      <c r="S9154" s="76"/>
      <c r="T9154" s="76"/>
      <c r="U9154" s="76"/>
      <c r="V9154" s="76"/>
      <c r="X9154" s="91"/>
      <c r="Y9154" s="91"/>
    </row>
    <row r="9155" spans="17:25" x14ac:dyDescent="0.2">
      <c r="Q9155" s="76"/>
      <c r="S9155" s="76"/>
      <c r="T9155" s="76"/>
      <c r="U9155" s="76"/>
      <c r="V9155" s="76"/>
      <c r="X9155" s="91"/>
      <c r="Y9155" s="91"/>
    </row>
    <row r="9156" spans="17:25" x14ac:dyDescent="0.2">
      <c r="Q9156" s="76"/>
      <c r="S9156" s="76"/>
      <c r="T9156" s="76"/>
      <c r="U9156" s="76"/>
      <c r="V9156" s="76"/>
      <c r="X9156" s="91"/>
      <c r="Y9156" s="91"/>
    </row>
    <row r="9157" spans="17:25" x14ac:dyDescent="0.2">
      <c r="Q9157" s="76"/>
      <c r="S9157" s="76"/>
      <c r="T9157" s="76"/>
      <c r="U9157" s="76"/>
      <c r="V9157" s="76"/>
      <c r="X9157" s="91"/>
      <c r="Y9157" s="91"/>
    </row>
    <row r="9158" spans="17:25" x14ac:dyDescent="0.2">
      <c r="Q9158" s="76"/>
      <c r="S9158" s="76"/>
      <c r="T9158" s="76"/>
      <c r="U9158" s="76"/>
      <c r="V9158" s="76"/>
      <c r="X9158" s="91"/>
      <c r="Y9158" s="91"/>
    </row>
    <row r="9159" spans="17:25" x14ac:dyDescent="0.2">
      <c r="Q9159" s="76"/>
      <c r="S9159" s="76"/>
      <c r="T9159" s="76"/>
      <c r="U9159" s="76"/>
      <c r="V9159" s="76"/>
      <c r="X9159" s="91"/>
      <c r="Y9159" s="91"/>
    </row>
    <row r="9160" spans="17:25" x14ac:dyDescent="0.2">
      <c r="Q9160" s="76"/>
      <c r="S9160" s="76"/>
      <c r="T9160" s="76"/>
      <c r="U9160" s="76"/>
      <c r="V9160" s="76"/>
      <c r="X9160" s="91"/>
      <c r="Y9160" s="91"/>
    </row>
    <row r="9161" spans="17:25" x14ac:dyDescent="0.2">
      <c r="Q9161" s="76"/>
      <c r="S9161" s="76"/>
      <c r="T9161" s="76"/>
      <c r="U9161" s="76"/>
      <c r="V9161" s="76"/>
      <c r="X9161" s="91"/>
      <c r="Y9161" s="91"/>
    </row>
    <row r="9162" spans="17:25" x14ac:dyDescent="0.2">
      <c r="Q9162" s="76"/>
      <c r="S9162" s="76"/>
      <c r="T9162" s="76"/>
      <c r="U9162" s="76"/>
      <c r="V9162" s="76"/>
      <c r="X9162" s="91"/>
      <c r="Y9162" s="91"/>
    </row>
    <row r="9163" spans="17:25" x14ac:dyDescent="0.2">
      <c r="Q9163" s="76"/>
      <c r="S9163" s="76"/>
      <c r="T9163" s="76"/>
      <c r="U9163" s="76"/>
      <c r="V9163" s="76"/>
      <c r="X9163" s="91"/>
      <c r="Y9163" s="91"/>
    </row>
    <row r="9164" spans="17:25" x14ac:dyDescent="0.2">
      <c r="Q9164" s="76"/>
      <c r="S9164" s="76"/>
      <c r="T9164" s="76"/>
      <c r="U9164" s="76"/>
      <c r="V9164" s="76"/>
      <c r="X9164" s="91"/>
      <c r="Y9164" s="91"/>
    </row>
    <row r="9165" spans="17:25" x14ac:dyDescent="0.2">
      <c r="Q9165" s="76"/>
      <c r="S9165" s="76"/>
      <c r="T9165" s="76"/>
      <c r="U9165" s="76"/>
      <c r="V9165" s="76"/>
      <c r="X9165" s="91"/>
      <c r="Y9165" s="91"/>
    </row>
    <row r="9166" spans="17:25" x14ac:dyDescent="0.2">
      <c r="Q9166" s="76"/>
      <c r="S9166" s="76"/>
      <c r="T9166" s="76"/>
      <c r="U9166" s="76"/>
      <c r="V9166" s="76"/>
      <c r="X9166" s="91"/>
      <c r="Y9166" s="91"/>
    </row>
    <row r="9167" spans="17:25" x14ac:dyDescent="0.2">
      <c r="Q9167" s="76"/>
      <c r="S9167" s="76"/>
      <c r="T9167" s="76"/>
      <c r="U9167" s="76"/>
      <c r="V9167" s="76"/>
      <c r="X9167" s="91"/>
      <c r="Y9167" s="91"/>
    </row>
    <row r="9168" spans="17:25" x14ac:dyDescent="0.2">
      <c r="Q9168" s="76"/>
      <c r="S9168" s="76"/>
      <c r="T9168" s="76"/>
      <c r="U9168" s="76"/>
      <c r="V9168" s="76"/>
      <c r="X9168" s="91"/>
      <c r="Y9168" s="91"/>
    </row>
    <row r="9169" spans="17:25" x14ac:dyDescent="0.2">
      <c r="Q9169" s="76"/>
      <c r="S9169" s="76"/>
      <c r="T9169" s="76"/>
      <c r="U9169" s="76"/>
      <c r="V9169" s="76"/>
      <c r="X9169" s="91"/>
      <c r="Y9169" s="91"/>
    </row>
    <row r="9170" spans="17:25" x14ac:dyDescent="0.2">
      <c r="Q9170" s="76"/>
      <c r="S9170" s="76"/>
      <c r="T9170" s="76"/>
      <c r="U9170" s="76"/>
      <c r="V9170" s="76"/>
      <c r="X9170" s="91"/>
      <c r="Y9170" s="91"/>
    </row>
    <row r="9171" spans="17:25" x14ac:dyDescent="0.2">
      <c r="Q9171" s="76"/>
      <c r="S9171" s="76"/>
      <c r="T9171" s="76"/>
      <c r="U9171" s="76"/>
      <c r="V9171" s="76"/>
      <c r="X9171" s="91"/>
      <c r="Y9171" s="91"/>
    </row>
    <row r="9172" spans="17:25" x14ac:dyDescent="0.2">
      <c r="Q9172" s="76"/>
      <c r="S9172" s="76"/>
      <c r="T9172" s="76"/>
      <c r="U9172" s="76"/>
      <c r="V9172" s="76"/>
      <c r="X9172" s="91"/>
      <c r="Y9172" s="91"/>
    </row>
    <row r="9173" spans="17:25" x14ac:dyDescent="0.2">
      <c r="Q9173" s="76"/>
      <c r="S9173" s="76"/>
      <c r="T9173" s="76"/>
      <c r="U9173" s="76"/>
      <c r="V9173" s="76"/>
      <c r="X9173" s="91"/>
      <c r="Y9173" s="91"/>
    </row>
    <row r="9174" spans="17:25" x14ac:dyDescent="0.2">
      <c r="Q9174" s="76"/>
      <c r="S9174" s="76"/>
      <c r="T9174" s="76"/>
      <c r="U9174" s="76"/>
      <c r="V9174" s="76"/>
      <c r="X9174" s="91"/>
      <c r="Y9174" s="91"/>
    </row>
    <row r="9175" spans="17:25" x14ac:dyDescent="0.2">
      <c r="Q9175" s="76"/>
      <c r="S9175" s="76"/>
      <c r="T9175" s="76"/>
      <c r="U9175" s="76"/>
      <c r="V9175" s="76"/>
      <c r="X9175" s="91"/>
      <c r="Y9175" s="91"/>
    </row>
    <row r="9176" spans="17:25" x14ac:dyDescent="0.2">
      <c r="Q9176" s="76"/>
      <c r="S9176" s="76"/>
      <c r="T9176" s="76"/>
      <c r="U9176" s="76"/>
      <c r="V9176" s="76"/>
      <c r="X9176" s="91"/>
      <c r="Y9176" s="91"/>
    </row>
    <row r="9177" spans="17:25" x14ac:dyDescent="0.2">
      <c r="Q9177" s="76"/>
      <c r="S9177" s="76"/>
      <c r="T9177" s="76"/>
      <c r="U9177" s="76"/>
      <c r="V9177" s="76"/>
      <c r="X9177" s="91"/>
      <c r="Y9177" s="91"/>
    </row>
    <row r="9178" spans="17:25" x14ac:dyDescent="0.2">
      <c r="Q9178" s="76"/>
      <c r="S9178" s="76"/>
      <c r="T9178" s="76"/>
      <c r="U9178" s="76"/>
      <c r="V9178" s="76"/>
      <c r="X9178" s="91"/>
      <c r="Y9178" s="91"/>
    </row>
    <row r="9179" spans="17:25" x14ac:dyDescent="0.2">
      <c r="Q9179" s="76"/>
      <c r="S9179" s="76"/>
      <c r="T9179" s="76"/>
      <c r="U9179" s="76"/>
      <c r="V9179" s="76"/>
      <c r="X9179" s="91"/>
      <c r="Y9179" s="91"/>
    </row>
    <row r="9180" spans="17:25" x14ac:dyDescent="0.2">
      <c r="Q9180" s="76"/>
      <c r="S9180" s="76"/>
      <c r="T9180" s="76"/>
      <c r="U9180" s="76"/>
      <c r="V9180" s="76"/>
      <c r="X9180" s="91"/>
      <c r="Y9180" s="91"/>
    </row>
    <row r="9181" spans="17:25" x14ac:dyDescent="0.2">
      <c r="Q9181" s="76"/>
      <c r="S9181" s="76"/>
      <c r="T9181" s="76"/>
      <c r="U9181" s="76"/>
      <c r="V9181" s="76"/>
      <c r="X9181" s="91"/>
      <c r="Y9181" s="91"/>
    </row>
    <row r="9182" spans="17:25" x14ac:dyDescent="0.2">
      <c r="Q9182" s="76"/>
      <c r="S9182" s="76"/>
      <c r="T9182" s="76"/>
      <c r="U9182" s="76"/>
      <c r="V9182" s="76"/>
      <c r="X9182" s="91"/>
      <c r="Y9182" s="91"/>
    </row>
    <row r="9183" spans="17:25" x14ac:dyDescent="0.2">
      <c r="Q9183" s="76"/>
      <c r="S9183" s="76"/>
      <c r="T9183" s="76"/>
      <c r="U9183" s="76"/>
      <c r="V9183" s="76"/>
      <c r="X9183" s="91"/>
      <c r="Y9183" s="91"/>
    </row>
    <row r="9184" spans="17:25" x14ac:dyDescent="0.2">
      <c r="Q9184" s="76"/>
      <c r="S9184" s="76"/>
      <c r="T9184" s="76"/>
      <c r="U9184" s="76"/>
      <c r="V9184" s="76"/>
      <c r="X9184" s="91"/>
      <c r="Y9184" s="91"/>
    </row>
    <row r="9185" spans="17:25" x14ac:dyDescent="0.2">
      <c r="Q9185" s="76"/>
      <c r="S9185" s="76"/>
      <c r="T9185" s="76"/>
      <c r="U9185" s="76"/>
      <c r="V9185" s="76"/>
      <c r="X9185" s="91"/>
      <c r="Y9185" s="91"/>
    </row>
    <row r="9186" spans="17:25" x14ac:dyDescent="0.2">
      <c r="Q9186" s="76"/>
      <c r="S9186" s="76"/>
      <c r="T9186" s="76"/>
      <c r="U9186" s="76"/>
      <c r="V9186" s="76"/>
      <c r="X9186" s="91"/>
      <c r="Y9186" s="91"/>
    </row>
    <row r="9187" spans="17:25" x14ac:dyDescent="0.2">
      <c r="Q9187" s="76"/>
      <c r="S9187" s="76"/>
      <c r="T9187" s="76"/>
      <c r="U9187" s="76"/>
      <c r="V9187" s="76"/>
      <c r="X9187" s="91"/>
      <c r="Y9187" s="91"/>
    </row>
    <row r="9188" spans="17:25" x14ac:dyDescent="0.2">
      <c r="Q9188" s="76"/>
      <c r="S9188" s="76"/>
      <c r="T9188" s="76"/>
      <c r="U9188" s="76"/>
      <c r="V9188" s="76"/>
      <c r="X9188" s="91"/>
      <c r="Y9188" s="91"/>
    </row>
    <row r="9189" spans="17:25" x14ac:dyDescent="0.2">
      <c r="Q9189" s="76"/>
      <c r="S9189" s="76"/>
      <c r="T9189" s="76"/>
      <c r="U9189" s="76"/>
      <c r="V9189" s="76"/>
      <c r="X9189" s="91"/>
      <c r="Y9189" s="91"/>
    </row>
    <row r="9190" spans="17:25" x14ac:dyDescent="0.2">
      <c r="Q9190" s="76"/>
      <c r="S9190" s="76"/>
      <c r="T9190" s="76"/>
      <c r="U9190" s="76"/>
      <c r="V9190" s="76"/>
      <c r="X9190" s="91"/>
      <c r="Y9190" s="91"/>
    </row>
    <row r="9191" spans="17:25" x14ac:dyDescent="0.2">
      <c r="Q9191" s="76"/>
      <c r="S9191" s="76"/>
      <c r="T9191" s="76"/>
      <c r="U9191" s="76"/>
      <c r="V9191" s="76"/>
      <c r="X9191" s="91"/>
      <c r="Y9191" s="91"/>
    </row>
    <row r="9192" spans="17:25" x14ac:dyDescent="0.2">
      <c r="Q9192" s="76"/>
      <c r="S9192" s="76"/>
      <c r="T9192" s="76"/>
      <c r="U9192" s="76"/>
      <c r="V9192" s="76"/>
      <c r="X9192" s="91"/>
      <c r="Y9192" s="91"/>
    </row>
    <row r="9193" spans="17:25" x14ac:dyDescent="0.2">
      <c r="Q9193" s="76"/>
      <c r="S9193" s="76"/>
      <c r="T9193" s="76"/>
      <c r="U9193" s="76"/>
      <c r="V9193" s="76"/>
      <c r="X9193" s="91"/>
      <c r="Y9193" s="91"/>
    </row>
    <row r="9194" spans="17:25" x14ac:dyDescent="0.2">
      <c r="Q9194" s="76"/>
      <c r="S9194" s="76"/>
      <c r="T9194" s="76"/>
      <c r="U9194" s="76"/>
      <c r="V9194" s="76"/>
      <c r="X9194" s="91"/>
      <c r="Y9194" s="91"/>
    </row>
    <row r="9195" spans="17:25" x14ac:dyDescent="0.2">
      <c r="Q9195" s="76"/>
      <c r="S9195" s="76"/>
      <c r="T9195" s="76"/>
      <c r="U9195" s="76"/>
      <c r="V9195" s="76"/>
      <c r="X9195" s="91"/>
      <c r="Y9195" s="91"/>
    </row>
    <row r="9196" spans="17:25" x14ac:dyDescent="0.2">
      <c r="Q9196" s="76"/>
      <c r="S9196" s="76"/>
      <c r="T9196" s="76"/>
      <c r="U9196" s="76"/>
      <c r="V9196" s="76"/>
      <c r="X9196" s="91"/>
      <c r="Y9196" s="91"/>
    </row>
    <row r="9197" spans="17:25" x14ac:dyDescent="0.2">
      <c r="Q9197" s="76"/>
      <c r="S9197" s="76"/>
      <c r="T9197" s="76"/>
      <c r="U9197" s="76"/>
      <c r="V9197" s="76"/>
      <c r="X9197" s="91"/>
      <c r="Y9197" s="91"/>
    </row>
    <row r="9198" spans="17:25" x14ac:dyDescent="0.2">
      <c r="Q9198" s="76"/>
      <c r="S9198" s="76"/>
      <c r="T9198" s="76"/>
      <c r="U9198" s="76"/>
      <c r="V9198" s="76"/>
      <c r="X9198" s="91"/>
      <c r="Y9198" s="91"/>
    </row>
    <row r="9199" spans="17:25" x14ac:dyDescent="0.2">
      <c r="Q9199" s="76"/>
      <c r="S9199" s="76"/>
      <c r="T9199" s="76"/>
      <c r="U9199" s="76"/>
      <c r="V9199" s="76"/>
      <c r="X9199" s="91"/>
      <c r="Y9199" s="91"/>
    </row>
    <row r="9200" spans="17:25" x14ac:dyDescent="0.2">
      <c r="Q9200" s="76"/>
      <c r="S9200" s="76"/>
      <c r="T9200" s="76"/>
      <c r="U9200" s="76"/>
      <c r="V9200" s="76"/>
      <c r="X9200" s="91"/>
      <c r="Y9200" s="91"/>
    </row>
    <row r="9201" spans="17:25" x14ac:dyDescent="0.2">
      <c r="Q9201" s="76"/>
      <c r="S9201" s="76"/>
      <c r="T9201" s="76"/>
      <c r="U9201" s="76"/>
      <c r="V9201" s="76"/>
      <c r="X9201" s="91"/>
      <c r="Y9201" s="91"/>
    </row>
    <row r="9202" spans="17:25" x14ac:dyDescent="0.2">
      <c r="Q9202" s="76"/>
      <c r="S9202" s="76"/>
      <c r="T9202" s="76"/>
      <c r="U9202" s="76"/>
      <c r="V9202" s="76"/>
      <c r="X9202" s="91"/>
      <c r="Y9202" s="91"/>
    </row>
    <row r="9203" spans="17:25" x14ac:dyDescent="0.2">
      <c r="Q9203" s="76"/>
      <c r="S9203" s="76"/>
      <c r="T9203" s="76"/>
      <c r="U9203" s="76"/>
      <c r="V9203" s="76"/>
      <c r="X9203" s="91"/>
      <c r="Y9203" s="91"/>
    </row>
    <row r="9204" spans="17:25" x14ac:dyDescent="0.2">
      <c r="Q9204" s="76"/>
      <c r="S9204" s="76"/>
      <c r="T9204" s="76"/>
      <c r="U9204" s="76"/>
      <c r="V9204" s="76"/>
      <c r="X9204" s="91"/>
      <c r="Y9204" s="91"/>
    </row>
    <row r="9205" spans="17:25" x14ac:dyDescent="0.2">
      <c r="Q9205" s="76"/>
      <c r="S9205" s="76"/>
      <c r="T9205" s="76"/>
      <c r="U9205" s="76"/>
      <c r="V9205" s="76"/>
      <c r="X9205" s="91"/>
      <c r="Y9205" s="91"/>
    </row>
    <row r="9206" spans="17:25" x14ac:dyDescent="0.2">
      <c r="Q9206" s="76"/>
      <c r="S9206" s="76"/>
      <c r="T9206" s="76"/>
      <c r="U9206" s="76"/>
      <c r="V9206" s="76"/>
      <c r="X9206" s="91"/>
      <c r="Y9206" s="91"/>
    </row>
    <row r="9207" spans="17:25" x14ac:dyDescent="0.2">
      <c r="Q9207" s="76"/>
      <c r="S9207" s="76"/>
      <c r="T9207" s="76"/>
      <c r="U9207" s="76"/>
      <c r="V9207" s="76"/>
      <c r="X9207" s="91"/>
      <c r="Y9207" s="91"/>
    </row>
    <row r="9208" spans="17:25" x14ac:dyDescent="0.2">
      <c r="Q9208" s="76"/>
      <c r="S9208" s="76"/>
      <c r="T9208" s="76"/>
      <c r="U9208" s="76"/>
      <c r="V9208" s="76"/>
      <c r="X9208" s="91"/>
      <c r="Y9208" s="91"/>
    </row>
    <row r="9209" spans="17:25" x14ac:dyDescent="0.2">
      <c r="Q9209" s="76"/>
      <c r="S9209" s="76"/>
      <c r="T9209" s="76"/>
      <c r="U9209" s="76"/>
      <c r="V9209" s="76"/>
      <c r="X9209" s="91"/>
      <c r="Y9209" s="91"/>
    </row>
    <row r="9210" spans="17:25" x14ac:dyDescent="0.2">
      <c r="Q9210" s="76"/>
      <c r="S9210" s="76"/>
      <c r="T9210" s="76"/>
      <c r="U9210" s="76"/>
      <c r="V9210" s="76"/>
      <c r="X9210" s="91"/>
      <c r="Y9210" s="91"/>
    </row>
    <row r="9211" spans="17:25" x14ac:dyDescent="0.2">
      <c r="Q9211" s="76"/>
      <c r="S9211" s="76"/>
      <c r="T9211" s="76"/>
      <c r="U9211" s="76"/>
      <c r="V9211" s="76"/>
      <c r="X9211" s="91"/>
      <c r="Y9211" s="91"/>
    </row>
    <row r="9212" spans="17:25" x14ac:dyDescent="0.2">
      <c r="Q9212" s="76"/>
      <c r="S9212" s="76"/>
      <c r="T9212" s="76"/>
      <c r="U9212" s="76"/>
      <c r="V9212" s="76"/>
      <c r="X9212" s="91"/>
      <c r="Y9212" s="91"/>
    </row>
    <row r="9213" spans="17:25" x14ac:dyDescent="0.2">
      <c r="Q9213" s="76"/>
      <c r="S9213" s="76"/>
      <c r="T9213" s="76"/>
      <c r="U9213" s="76"/>
      <c r="V9213" s="76"/>
      <c r="X9213" s="91"/>
      <c r="Y9213" s="91"/>
    </row>
    <row r="9214" spans="17:25" x14ac:dyDescent="0.2">
      <c r="Q9214" s="76"/>
      <c r="S9214" s="76"/>
      <c r="T9214" s="76"/>
      <c r="U9214" s="76"/>
      <c r="V9214" s="76"/>
      <c r="X9214" s="91"/>
      <c r="Y9214" s="91"/>
    </row>
    <row r="9215" spans="17:25" x14ac:dyDescent="0.2">
      <c r="Q9215" s="76"/>
      <c r="S9215" s="76"/>
      <c r="T9215" s="76"/>
      <c r="U9215" s="76"/>
      <c r="V9215" s="76"/>
      <c r="X9215" s="91"/>
      <c r="Y9215" s="91"/>
    </row>
    <row r="9216" spans="17:25" x14ac:dyDescent="0.2">
      <c r="Q9216" s="76"/>
      <c r="S9216" s="76"/>
      <c r="T9216" s="76"/>
      <c r="U9216" s="76"/>
      <c r="V9216" s="76"/>
      <c r="X9216" s="91"/>
      <c r="Y9216" s="91"/>
    </row>
    <row r="9217" spans="17:25" x14ac:dyDescent="0.2">
      <c r="Q9217" s="76"/>
      <c r="S9217" s="76"/>
      <c r="T9217" s="76"/>
      <c r="U9217" s="76"/>
      <c r="V9217" s="76"/>
      <c r="X9217" s="91"/>
      <c r="Y9217" s="91"/>
    </row>
    <row r="9218" spans="17:25" x14ac:dyDescent="0.2">
      <c r="Q9218" s="76"/>
      <c r="S9218" s="76"/>
      <c r="T9218" s="76"/>
      <c r="U9218" s="76"/>
      <c r="V9218" s="76"/>
      <c r="X9218" s="91"/>
      <c r="Y9218" s="91"/>
    </row>
    <row r="9219" spans="17:25" x14ac:dyDescent="0.2">
      <c r="Q9219" s="76"/>
      <c r="S9219" s="76"/>
      <c r="T9219" s="76"/>
      <c r="U9219" s="76"/>
      <c r="V9219" s="76"/>
      <c r="X9219" s="91"/>
      <c r="Y9219" s="91"/>
    </row>
    <row r="9220" spans="17:25" x14ac:dyDescent="0.2">
      <c r="Q9220" s="76"/>
      <c r="S9220" s="76"/>
      <c r="T9220" s="76"/>
      <c r="U9220" s="76"/>
      <c r="V9220" s="76"/>
      <c r="X9220" s="91"/>
      <c r="Y9220" s="91"/>
    </row>
    <row r="9221" spans="17:25" x14ac:dyDescent="0.2">
      <c r="Q9221" s="76"/>
      <c r="S9221" s="76"/>
      <c r="T9221" s="76"/>
      <c r="U9221" s="76"/>
      <c r="V9221" s="76"/>
      <c r="X9221" s="91"/>
      <c r="Y9221" s="91"/>
    </row>
    <row r="9222" spans="17:25" x14ac:dyDescent="0.2">
      <c r="Q9222" s="76"/>
      <c r="S9222" s="76"/>
      <c r="T9222" s="76"/>
      <c r="U9222" s="76"/>
      <c r="V9222" s="76"/>
      <c r="X9222" s="91"/>
      <c r="Y9222" s="91"/>
    </row>
    <row r="9223" spans="17:25" x14ac:dyDescent="0.2">
      <c r="Q9223" s="76"/>
      <c r="S9223" s="76"/>
      <c r="T9223" s="76"/>
      <c r="U9223" s="76"/>
      <c r="V9223" s="76"/>
      <c r="X9223" s="91"/>
      <c r="Y9223" s="91"/>
    </row>
    <row r="9224" spans="17:25" x14ac:dyDescent="0.2">
      <c r="Q9224" s="76"/>
      <c r="S9224" s="76"/>
      <c r="T9224" s="76"/>
      <c r="U9224" s="76"/>
      <c r="V9224" s="76"/>
      <c r="X9224" s="91"/>
      <c r="Y9224" s="91"/>
    </row>
    <row r="9225" spans="17:25" x14ac:dyDescent="0.2">
      <c r="Q9225" s="76"/>
      <c r="S9225" s="76"/>
      <c r="T9225" s="76"/>
      <c r="U9225" s="76"/>
      <c r="V9225" s="76"/>
      <c r="X9225" s="91"/>
      <c r="Y9225" s="91"/>
    </row>
    <row r="9226" spans="17:25" x14ac:dyDescent="0.2">
      <c r="Q9226" s="76"/>
      <c r="S9226" s="76"/>
      <c r="T9226" s="76"/>
      <c r="U9226" s="76"/>
      <c r="V9226" s="76"/>
      <c r="X9226" s="91"/>
      <c r="Y9226" s="91"/>
    </row>
    <row r="9227" spans="17:25" x14ac:dyDescent="0.2">
      <c r="Q9227" s="76"/>
      <c r="S9227" s="76"/>
      <c r="T9227" s="76"/>
      <c r="U9227" s="76"/>
      <c r="V9227" s="76"/>
      <c r="X9227" s="91"/>
      <c r="Y9227" s="91"/>
    </row>
    <row r="9228" spans="17:25" x14ac:dyDescent="0.2">
      <c r="Q9228" s="76"/>
      <c r="S9228" s="76"/>
      <c r="T9228" s="76"/>
      <c r="U9228" s="76"/>
      <c r="V9228" s="76"/>
      <c r="X9228" s="91"/>
      <c r="Y9228" s="91"/>
    </row>
    <row r="9229" spans="17:25" x14ac:dyDescent="0.2">
      <c r="Q9229" s="76"/>
      <c r="S9229" s="76"/>
      <c r="T9229" s="76"/>
      <c r="U9229" s="76"/>
      <c r="V9229" s="76"/>
      <c r="X9229" s="91"/>
      <c r="Y9229" s="91"/>
    </row>
    <row r="9230" spans="17:25" x14ac:dyDescent="0.2">
      <c r="Q9230" s="76"/>
      <c r="S9230" s="76"/>
      <c r="T9230" s="76"/>
      <c r="U9230" s="76"/>
      <c r="V9230" s="76"/>
      <c r="X9230" s="91"/>
      <c r="Y9230" s="91"/>
    </row>
    <row r="9231" spans="17:25" x14ac:dyDescent="0.2">
      <c r="Q9231" s="76"/>
      <c r="S9231" s="76"/>
      <c r="T9231" s="76"/>
      <c r="U9231" s="76"/>
      <c r="V9231" s="76"/>
      <c r="X9231" s="91"/>
      <c r="Y9231" s="91"/>
    </row>
    <row r="9232" spans="17:25" x14ac:dyDescent="0.2">
      <c r="Q9232" s="76"/>
      <c r="S9232" s="76"/>
      <c r="T9232" s="76"/>
      <c r="U9232" s="76"/>
      <c r="V9232" s="76"/>
      <c r="X9232" s="91"/>
      <c r="Y9232" s="91"/>
    </row>
    <row r="9233" spans="17:25" x14ac:dyDescent="0.2">
      <c r="Q9233" s="76"/>
      <c r="S9233" s="76"/>
      <c r="T9233" s="76"/>
      <c r="U9233" s="76"/>
      <c r="V9233" s="76"/>
      <c r="X9233" s="91"/>
      <c r="Y9233" s="91"/>
    </row>
    <row r="9234" spans="17:25" x14ac:dyDescent="0.2">
      <c r="Q9234" s="76"/>
      <c r="S9234" s="76"/>
      <c r="T9234" s="76"/>
      <c r="U9234" s="76"/>
      <c r="V9234" s="76"/>
      <c r="X9234" s="91"/>
      <c r="Y9234" s="91"/>
    </row>
    <row r="9235" spans="17:25" x14ac:dyDescent="0.2">
      <c r="Q9235" s="76"/>
      <c r="S9235" s="76"/>
      <c r="T9235" s="76"/>
      <c r="U9235" s="76"/>
      <c r="V9235" s="76"/>
      <c r="X9235" s="91"/>
      <c r="Y9235" s="91"/>
    </row>
    <row r="9236" spans="17:25" x14ac:dyDescent="0.2">
      <c r="Q9236" s="76"/>
      <c r="S9236" s="76"/>
      <c r="T9236" s="76"/>
      <c r="U9236" s="76"/>
      <c r="V9236" s="76"/>
      <c r="X9236" s="91"/>
      <c r="Y9236" s="91"/>
    </row>
    <row r="9237" spans="17:25" x14ac:dyDescent="0.2">
      <c r="Q9237" s="76"/>
      <c r="S9237" s="76"/>
      <c r="T9237" s="76"/>
      <c r="U9237" s="76"/>
      <c r="V9237" s="76"/>
      <c r="X9237" s="91"/>
      <c r="Y9237" s="91"/>
    </row>
    <row r="9238" spans="17:25" x14ac:dyDescent="0.2">
      <c r="Q9238" s="76"/>
      <c r="S9238" s="76"/>
      <c r="T9238" s="76"/>
      <c r="U9238" s="76"/>
      <c r="V9238" s="76"/>
      <c r="X9238" s="91"/>
      <c r="Y9238" s="91"/>
    </row>
    <row r="9239" spans="17:25" x14ac:dyDescent="0.2">
      <c r="Q9239" s="76"/>
      <c r="S9239" s="76"/>
      <c r="T9239" s="76"/>
      <c r="U9239" s="76"/>
      <c r="V9239" s="76"/>
      <c r="X9239" s="91"/>
      <c r="Y9239" s="91"/>
    </row>
    <row r="9240" spans="17:25" x14ac:dyDescent="0.2">
      <c r="Q9240" s="76"/>
      <c r="S9240" s="76"/>
      <c r="T9240" s="76"/>
      <c r="U9240" s="76"/>
      <c r="V9240" s="76"/>
      <c r="X9240" s="91"/>
      <c r="Y9240" s="91"/>
    </row>
    <row r="9241" spans="17:25" x14ac:dyDescent="0.2">
      <c r="Q9241" s="76"/>
      <c r="S9241" s="76"/>
      <c r="T9241" s="76"/>
      <c r="U9241" s="76"/>
      <c r="V9241" s="76"/>
      <c r="X9241" s="91"/>
      <c r="Y9241" s="91"/>
    </row>
    <row r="9242" spans="17:25" x14ac:dyDescent="0.2">
      <c r="Q9242" s="76"/>
      <c r="S9242" s="76"/>
      <c r="T9242" s="76"/>
      <c r="U9242" s="76"/>
      <c r="V9242" s="76"/>
      <c r="X9242" s="91"/>
      <c r="Y9242" s="91"/>
    </row>
    <row r="9243" spans="17:25" x14ac:dyDescent="0.2">
      <c r="Q9243" s="76"/>
      <c r="S9243" s="76"/>
      <c r="T9243" s="76"/>
      <c r="U9243" s="76"/>
      <c r="V9243" s="76"/>
      <c r="X9243" s="91"/>
      <c r="Y9243" s="91"/>
    </row>
    <row r="9244" spans="17:25" x14ac:dyDescent="0.2">
      <c r="Q9244" s="76"/>
      <c r="S9244" s="76"/>
      <c r="T9244" s="76"/>
      <c r="U9244" s="76"/>
      <c r="V9244" s="76"/>
      <c r="X9244" s="91"/>
      <c r="Y9244" s="91"/>
    </row>
    <row r="9245" spans="17:25" x14ac:dyDescent="0.2">
      <c r="Q9245" s="76"/>
      <c r="S9245" s="76"/>
      <c r="T9245" s="76"/>
      <c r="U9245" s="76"/>
      <c r="V9245" s="76"/>
      <c r="X9245" s="91"/>
      <c r="Y9245" s="91"/>
    </row>
    <row r="9246" spans="17:25" x14ac:dyDescent="0.2">
      <c r="Q9246" s="76"/>
      <c r="S9246" s="76"/>
      <c r="T9246" s="76"/>
      <c r="U9246" s="76"/>
      <c r="V9246" s="76"/>
      <c r="X9246" s="91"/>
      <c r="Y9246" s="91"/>
    </row>
    <row r="9247" spans="17:25" x14ac:dyDescent="0.2">
      <c r="Q9247" s="76"/>
      <c r="S9247" s="76"/>
      <c r="T9247" s="76"/>
      <c r="U9247" s="76"/>
      <c r="V9247" s="76"/>
      <c r="X9247" s="91"/>
      <c r="Y9247" s="91"/>
    </row>
    <row r="9248" spans="17:25" x14ac:dyDescent="0.2">
      <c r="Q9248" s="76"/>
      <c r="S9248" s="76"/>
      <c r="T9248" s="76"/>
      <c r="U9248" s="76"/>
      <c r="V9248" s="76"/>
      <c r="X9248" s="91"/>
      <c r="Y9248" s="91"/>
    </row>
    <row r="9249" spans="17:25" x14ac:dyDescent="0.2">
      <c r="Q9249" s="76"/>
      <c r="S9249" s="76"/>
      <c r="T9249" s="76"/>
      <c r="U9249" s="76"/>
      <c r="V9249" s="76"/>
      <c r="X9249" s="91"/>
      <c r="Y9249" s="91"/>
    </row>
    <row r="9250" spans="17:25" x14ac:dyDescent="0.2">
      <c r="Q9250" s="76"/>
      <c r="S9250" s="76"/>
      <c r="T9250" s="76"/>
      <c r="U9250" s="76"/>
      <c r="V9250" s="76"/>
      <c r="X9250" s="91"/>
      <c r="Y9250" s="91"/>
    </row>
    <row r="9251" spans="17:25" x14ac:dyDescent="0.2">
      <c r="Q9251" s="76"/>
      <c r="S9251" s="76"/>
      <c r="T9251" s="76"/>
      <c r="U9251" s="76"/>
      <c r="V9251" s="76"/>
      <c r="X9251" s="91"/>
      <c r="Y9251" s="91"/>
    </row>
    <row r="9252" spans="17:25" x14ac:dyDescent="0.2">
      <c r="Q9252" s="76"/>
      <c r="S9252" s="76"/>
      <c r="T9252" s="76"/>
      <c r="U9252" s="76"/>
      <c r="V9252" s="76"/>
      <c r="X9252" s="91"/>
      <c r="Y9252" s="91"/>
    </row>
    <row r="9253" spans="17:25" x14ac:dyDescent="0.2">
      <c r="Q9253" s="76"/>
      <c r="S9253" s="76"/>
      <c r="T9253" s="76"/>
      <c r="U9253" s="76"/>
      <c r="V9253" s="76"/>
      <c r="X9253" s="91"/>
      <c r="Y9253" s="91"/>
    </row>
    <row r="9254" spans="17:25" x14ac:dyDescent="0.2">
      <c r="Q9254" s="76"/>
      <c r="S9254" s="76"/>
      <c r="T9254" s="76"/>
      <c r="U9254" s="76"/>
      <c r="V9254" s="76"/>
      <c r="X9254" s="91"/>
      <c r="Y9254" s="91"/>
    </row>
    <row r="9255" spans="17:25" x14ac:dyDescent="0.2">
      <c r="Q9255" s="76"/>
      <c r="S9255" s="76"/>
      <c r="T9255" s="76"/>
      <c r="U9255" s="76"/>
      <c r="V9255" s="76"/>
      <c r="X9255" s="91"/>
      <c r="Y9255" s="91"/>
    </row>
    <row r="9256" spans="17:25" x14ac:dyDescent="0.2">
      <c r="Q9256" s="76"/>
      <c r="S9256" s="76"/>
      <c r="T9256" s="76"/>
      <c r="U9256" s="76"/>
      <c r="V9256" s="76"/>
      <c r="X9256" s="91"/>
      <c r="Y9256" s="91"/>
    </row>
    <row r="9257" spans="17:25" x14ac:dyDescent="0.2">
      <c r="Q9257" s="76"/>
      <c r="S9257" s="76"/>
      <c r="T9257" s="76"/>
      <c r="U9257" s="76"/>
      <c r="V9257" s="76"/>
      <c r="X9257" s="91"/>
      <c r="Y9257" s="91"/>
    </row>
    <row r="9258" spans="17:25" x14ac:dyDescent="0.2">
      <c r="Q9258" s="76"/>
      <c r="S9258" s="76"/>
      <c r="T9258" s="76"/>
      <c r="U9258" s="76"/>
      <c r="V9258" s="76"/>
      <c r="X9258" s="91"/>
      <c r="Y9258" s="91"/>
    </row>
    <row r="9259" spans="17:25" x14ac:dyDescent="0.2">
      <c r="Q9259" s="76"/>
      <c r="S9259" s="76"/>
      <c r="T9259" s="76"/>
      <c r="U9259" s="76"/>
      <c r="V9259" s="76"/>
      <c r="X9259" s="91"/>
      <c r="Y9259" s="91"/>
    </row>
    <row r="9260" spans="17:25" x14ac:dyDescent="0.2">
      <c r="Q9260" s="76"/>
      <c r="S9260" s="76"/>
      <c r="T9260" s="76"/>
      <c r="U9260" s="76"/>
      <c r="V9260" s="76"/>
      <c r="X9260" s="91"/>
      <c r="Y9260" s="91"/>
    </row>
    <row r="9261" spans="17:25" x14ac:dyDescent="0.2">
      <c r="Q9261" s="76"/>
      <c r="S9261" s="76"/>
      <c r="T9261" s="76"/>
      <c r="U9261" s="76"/>
      <c r="V9261" s="76"/>
      <c r="X9261" s="91"/>
      <c r="Y9261" s="91"/>
    </row>
    <row r="9262" spans="17:25" x14ac:dyDescent="0.2">
      <c r="Q9262" s="76"/>
      <c r="S9262" s="76"/>
      <c r="T9262" s="76"/>
      <c r="U9262" s="76"/>
      <c r="V9262" s="76"/>
      <c r="X9262" s="91"/>
      <c r="Y9262" s="91"/>
    </row>
    <row r="9263" spans="17:25" x14ac:dyDescent="0.2">
      <c r="Q9263" s="76"/>
      <c r="S9263" s="76"/>
      <c r="T9263" s="76"/>
      <c r="U9263" s="76"/>
      <c r="V9263" s="76"/>
      <c r="X9263" s="91"/>
      <c r="Y9263" s="91"/>
    </row>
    <row r="9264" spans="17:25" x14ac:dyDescent="0.2">
      <c r="Q9264" s="76"/>
      <c r="S9264" s="76"/>
      <c r="T9264" s="76"/>
      <c r="U9264" s="76"/>
      <c r="V9264" s="76"/>
      <c r="X9264" s="91"/>
      <c r="Y9264" s="91"/>
    </row>
    <row r="9265" spans="17:25" x14ac:dyDescent="0.2">
      <c r="Q9265" s="76"/>
      <c r="S9265" s="76"/>
      <c r="T9265" s="76"/>
      <c r="U9265" s="76"/>
      <c r="V9265" s="76"/>
      <c r="X9265" s="91"/>
      <c r="Y9265" s="91"/>
    </row>
    <row r="9266" spans="17:25" x14ac:dyDescent="0.2">
      <c r="Q9266" s="76"/>
      <c r="S9266" s="76"/>
      <c r="T9266" s="76"/>
      <c r="U9266" s="76"/>
      <c r="V9266" s="76"/>
      <c r="X9266" s="91"/>
      <c r="Y9266" s="91"/>
    </row>
    <row r="9267" spans="17:25" x14ac:dyDescent="0.2">
      <c r="Q9267" s="76"/>
      <c r="S9267" s="76"/>
      <c r="T9267" s="76"/>
      <c r="U9267" s="76"/>
      <c r="V9267" s="76"/>
      <c r="X9267" s="91"/>
      <c r="Y9267" s="91"/>
    </row>
    <row r="9268" spans="17:25" x14ac:dyDescent="0.2">
      <c r="Q9268" s="76"/>
      <c r="S9268" s="76"/>
      <c r="T9268" s="76"/>
      <c r="U9268" s="76"/>
      <c r="V9268" s="76"/>
      <c r="X9268" s="91"/>
      <c r="Y9268" s="91"/>
    </row>
    <row r="9269" spans="17:25" x14ac:dyDescent="0.2">
      <c r="Q9269" s="76"/>
      <c r="S9269" s="76"/>
      <c r="T9269" s="76"/>
      <c r="U9269" s="76"/>
      <c r="V9269" s="76"/>
      <c r="X9269" s="91"/>
      <c r="Y9269" s="91"/>
    </row>
    <row r="9270" spans="17:25" x14ac:dyDescent="0.2">
      <c r="Q9270" s="76"/>
      <c r="S9270" s="76"/>
      <c r="T9270" s="76"/>
      <c r="U9270" s="76"/>
      <c r="V9270" s="76"/>
      <c r="X9270" s="91"/>
      <c r="Y9270" s="91"/>
    </row>
    <row r="9271" spans="17:25" x14ac:dyDescent="0.2">
      <c r="Q9271" s="76"/>
      <c r="S9271" s="76"/>
      <c r="T9271" s="76"/>
      <c r="U9271" s="76"/>
      <c r="V9271" s="76"/>
      <c r="X9271" s="91"/>
      <c r="Y9271" s="91"/>
    </row>
    <row r="9272" spans="17:25" x14ac:dyDescent="0.2">
      <c r="Q9272" s="76"/>
      <c r="S9272" s="76"/>
      <c r="T9272" s="76"/>
      <c r="U9272" s="76"/>
      <c r="V9272" s="76"/>
      <c r="X9272" s="91"/>
      <c r="Y9272" s="91"/>
    </row>
    <row r="9273" spans="17:25" x14ac:dyDescent="0.2">
      <c r="Q9273" s="76"/>
      <c r="S9273" s="76"/>
      <c r="T9273" s="76"/>
      <c r="U9273" s="76"/>
      <c r="V9273" s="76"/>
      <c r="X9273" s="91"/>
      <c r="Y9273" s="91"/>
    </row>
    <row r="9274" spans="17:25" x14ac:dyDescent="0.2">
      <c r="Q9274" s="76"/>
      <c r="S9274" s="76"/>
      <c r="T9274" s="76"/>
      <c r="U9274" s="76"/>
      <c r="V9274" s="76"/>
      <c r="X9274" s="91"/>
      <c r="Y9274" s="91"/>
    </row>
    <row r="9275" spans="17:25" x14ac:dyDescent="0.2">
      <c r="Q9275" s="76"/>
      <c r="S9275" s="76"/>
      <c r="T9275" s="76"/>
      <c r="U9275" s="76"/>
      <c r="V9275" s="76"/>
      <c r="X9275" s="91"/>
      <c r="Y9275" s="91"/>
    </row>
    <row r="9276" spans="17:25" x14ac:dyDescent="0.2">
      <c r="Q9276" s="76"/>
      <c r="S9276" s="76"/>
      <c r="T9276" s="76"/>
      <c r="U9276" s="76"/>
      <c r="V9276" s="76"/>
      <c r="X9276" s="91"/>
      <c r="Y9276" s="91"/>
    </row>
    <row r="9277" spans="17:25" x14ac:dyDescent="0.2">
      <c r="Q9277" s="76"/>
      <c r="S9277" s="76"/>
      <c r="T9277" s="76"/>
      <c r="U9277" s="76"/>
      <c r="V9277" s="76"/>
      <c r="X9277" s="91"/>
      <c r="Y9277" s="91"/>
    </row>
    <row r="9278" spans="17:25" x14ac:dyDescent="0.2">
      <c r="Q9278" s="76"/>
      <c r="S9278" s="76"/>
      <c r="T9278" s="76"/>
      <c r="U9278" s="76"/>
      <c r="V9278" s="76"/>
      <c r="X9278" s="91"/>
      <c r="Y9278" s="91"/>
    </row>
    <row r="9279" spans="17:25" x14ac:dyDescent="0.2">
      <c r="Q9279" s="76"/>
      <c r="S9279" s="76"/>
      <c r="T9279" s="76"/>
      <c r="U9279" s="76"/>
      <c r="V9279" s="76"/>
      <c r="X9279" s="91"/>
      <c r="Y9279" s="91"/>
    </row>
    <row r="9280" spans="17:25" x14ac:dyDescent="0.2">
      <c r="Q9280" s="76"/>
      <c r="S9280" s="76"/>
      <c r="T9280" s="76"/>
      <c r="U9280" s="76"/>
      <c r="V9280" s="76"/>
      <c r="X9280" s="91"/>
      <c r="Y9280" s="91"/>
    </row>
    <row r="9281" spans="17:25" x14ac:dyDescent="0.2">
      <c r="Q9281" s="76"/>
      <c r="S9281" s="76"/>
      <c r="T9281" s="76"/>
      <c r="U9281" s="76"/>
      <c r="V9281" s="76"/>
      <c r="X9281" s="91"/>
      <c r="Y9281" s="91"/>
    </row>
    <row r="9282" spans="17:25" x14ac:dyDescent="0.2">
      <c r="Q9282" s="76"/>
      <c r="S9282" s="76"/>
      <c r="T9282" s="76"/>
      <c r="U9282" s="76"/>
      <c r="V9282" s="76"/>
      <c r="X9282" s="91"/>
      <c r="Y9282" s="91"/>
    </row>
    <row r="9283" spans="17:25" x14ac:dyDescent="0.2">
      <c r="Q9283" s="76"/>
      <c r="S9283" s="76"/>
      <c r="T9283" s="76"/>
      <c r="U9283" s="76"/>
      <c r="V9283" s="76"/>
      <c r="X9283" s="91"/>
      <c r="Y9283" s="91"/>
    </row>
    <row r="9284" spans="17:25" x14ac:dyDescent="0.2">
      <c r="Q9284" s="76"/>
      <c r="S9284" s="76"/>
      <c r="T9284" s="76"/>
      <c r="U9284" s="76"/>
      <c r="V9284" s="76"/>
      <c r="X9284" s="91"/>
      <c r="Y9284" s="91"/>
    </row>
    <row r="9285" spans="17:25" x14ac:dyDescent="0.2">
      <c r="Q9285" s="76"/>
      <c r="S9285" s="76"/>
      <c r="T9285" s="76"/>
      <c r="U9285" s="76"/>
      <c r="V9285" s="76"/>
      <c r="X9285" s="91"/>
      <c r="Y9285" s="91"/>
    </row>
    <row r="9286" spans="17:25" x14ac:dyDescent="0.2">
      <c r="Q9286" s="76"/>
      <c r="S9286" s="76"/>
      <c r="T9286" s="76"/>
      <c r="U9286" s="76"/>
      <c r="V9286" s="76"/>
      <c r="X9286" s="91"/>
      <c r="Y9286" s="91"/>
    </row>
    <row r="9287" spans="17:25" x14ac:dyDescent="0.2">
      <c r="Q9287" s="76"/>
      <c r="S9287" s="76"/>
      <c r="T9287" s="76"/>
      <c r="U9287" s="76"/>
      <c r="V9287" s="76"/>
      <c r="X9287" s="91"/>
      <c r="Y9287" s="91"/>
    </row>
    <row r="9288" spans="17:25" x14ac:dyDescent="0.2">
      <c r="Q9288" s="76"/>
      <c r="S9288" s="76"/>
      <c r="T9288" s="76"/>
      <c r="U9288" s="76"/>
      <c r="V9288" s="76"/>
      <c r="X9288" s="91"/>
      <c r="Y9288" s="91"/>
    </row>
    <row r="9289" spans="17:25" x14ac:dyDescent="0.2">
      <c r="Q9289" s="76"/>
      <c r="S9289" s="76"/>
      <c r="T9289" s="76"/>
      <c r="U9289" s="76"/>
      <c r="V9289" s="76"/>
      <c r="X9289" s="91"/>
      <c r="Y9289" s="91"/>
    </row>
    <row r="9290" spans="17:25" x14ac:dyDescent="0.2">
      <c r="Q9290" s="76"/>
      <c r="S9290" s="76"/>
      <c r="T9290" s="76"/>
      <c r="U9290" s="76"/>
      <c r="V9290" s="76"/>
      <c r="X9290" s="91"/>
      <c r="Y9290" s="91"/>
    </row>
    <row r="9291" spans="17:25" x14ac:dyDescent="0.2">
      <c r="Q9291" s="76"/>
      <c r="S9291" s="76"/>
      <c r="T9291" s="76"/>
      <c r="U9291" s="76"/>
      <c r="V9291" s="76"/>
      <c r="X9291" s="91"/>
      <c r="Y9291" s="91"/>
    </row>
    <row r="9292" spans="17:25" x14ac:dyDescent="0.2">
      <c r="Q9292" s="76"/>
      <c r="S9292" s="76"/>
      <c r="T9292" s="76"/>
      <c r="U9292" s="76"/>
      <c r="V9292" s="76"/>
      <c r="X9292" s="91"/>
      <c r="Y9292" s="91"/>
    </row>
    <row r="9293" spans="17:25" x14ac:dyDescent="0.2">
      <c r="Q9293" s="76"/>
      <c r="S9293" s="76"/>
      <c r="T9293" s="76"/>
      <c r="U9293" s="76"/>
      <c r="V9293" s="76"/>
      <c r="X9293" s="91"/>
      <c r="Y9293" s="91"/>
    </row>
    <row r="9294" spans="17:25" x14ac:dyDescent="0.2">
      <c r="Q9294" s="76"/>
      <c r="S9294" s="76"/>
      <c r="T9294" s="76"/>
      <c r="U9294" s="76"/>
      <c r="V9294" s="76"/>
      <c r="X9294" s="91"/>
      <c r="Y9294" s="91"/>
    </row>
    <row r="9295" spans="17:25" x14ac:dyDescent="0.2">
      <c r="Q9295" s="76"/>
      <c r="S9295" s="76"/>
      <c r="T9295" s="76"/>
      <c r="U9295" s="76"/>
      <c r="V9295" s="76"/>
      <c r="X9295" s="91"/>
      <c r="Y9295" s="91"/>
    </row>
    <row r="9296" spans="17:25" x14ac:dyDescent="0.2">
      <c r="Q9296" s="76"/>
      <c r="S9296" s="76"/>
      <c r="T9296" s="76"/>
      <c r="U9296" s="76"/>
      <c r="V9296" s="76"/>
      <c r="X9296" s="91"/>
      <c r="Y9296" s="91"/>
    </row>
    <row r="9297" spans="17:25" x14ac:dyDescent="0.2">
      <c r="Q9297" s="76"/>
      <c r="S9297" s="76"/>
      <c r="T9297" s="76"/>
      <c r="U9297" s="76"/>
      <c r="V9297" s="76"/>
      <c r="X9297" s="91"/>
      <c r="Y9297" s="91"/>
    </row>
    <row r="9298" spans="17:25" x14ac:dyDescent="0.2">
      <c r="Q9298" s="76"/>
      <c r="S9298" s="76"/>
      <c r="T9298" s="76"/>
      <c r="U9298" s="76"/>
      <c r="V9298" s="76"/>
      <c r="X9298" s="91"/>
      <c r="Y9298" s="91"/>
    </row>
    <row r="9299" spans="17:25" x14ac:dyDescent="0.2">
      <c r="Q9299" s="76"/>
      <c r="S9299" s="76"/>
      <c r="T9299" s="76"/>
      <c r="U9299" s="76"/>
      <c r="V9299" s="76"/>
      <c r="X9299" s="91"/>
      <c r="Y9299" s="91"/>
    </row>
    <row r="9300" spans="17:25" x14ac:dyDescent="0.2">
      <c r="Q9300" s="76"/>
      <c r="S9300" s="76"/>
      <c r="T9300" s="76"/>
      <c r="U9300" s="76"/>
      <c r="V9300" s="76"/>
      <c r="X9300" s="91"/>
      <c r="Y9300" s="91"/>
    </row>
    <row r="9301" spans="17:25" x14ac:dyDescent="0.2">
      <c r="Q9301" s="76"/>
      <c r="S9301" s="76"/>
      <c r="T9301" s="76"/>
      <c r="U9301" s="76"/>
      <c r="V9301" s="76"/>
      <c r="X9301" s="91"/>
      <c r="Y9301" s="91"/>
    </row>
    <row r="9302" spans="17:25" x14ac:dyDescent="0.2">
      <c r="Q9302" s="76"/>
      <c r="S9302" s="76"/>
      <c r="T9302" s="76"/>
      <c r="U9302" s="76"/>
      <c r="V9302" s="76"/>
      <c r="X9302" s="91"/>
      <c r="Y9302" s="91"/>
    </row>
    <row r="9303" spans="17:25" x14ac:dyDescent="0.2">
      <c r="Q9303" s="76"/>
      <c r="S9303" s="76"/>
      <c r="T9303" s="76"/>
      <c r="U9303" s="76"/>
      <c r="V9303" s="76"/>
      <c r="X9303" s="91"/>
      <c r="Y9303" s="91"/>
    </row>
    <row r="9304" spans="17:25" x14ac:dyDescent="0.2">
      <c r="Q9304" s="76"/>
      <c r="S9304" s="76"/>
      <c r="T9304" s="76"/>
      <c r="U9304" s="76"/>
      <c r="V9304" s="76"/>
      <c r="X9304" s="91"/>
      <c r="Y9304" s="91"/>
    </row>
    <row r="9305" spans="17:25" x14ac:dyDescent="0.2">
      <c r="Q9305" s="76"/>
      <c r="S9305" s="76"/>
      <c r="T9305" s="76"/>
      <c r="U9305" s="76"/>
      <c r="V9305" s="76"/>
      <c r="X9305" s="91"/>
      <c r="Y9305" s="91"/>
    </row>
    <row r="9306" spans="17:25" x14ac:dyDescent="0.2">
      <c r="Q9306" s="76"/>
      <c r="S9306" s="76"/>
      <c r="T9306" s="76"/>
      <c r="U9306" s="76"/>
      <c r="V9306" s="76"/>
      <c r="X9306" s="91"/>
      <c r="Y9306" s="91"/>
    </row>
    <row r="9307" spans="17:25" x14ac:dyDescent="0.2">
      <c r="Q9307" s="76"/>
      <c r="S9307" s="76"/>
      <c r="T9307" s="76"/>
      <c r="U9307" s="76"/>
      <c r="V9307" s="76"/>
      <c r="X9307" s="91"/>
      <c r="Y9307" s="91"/>
    </row>
    <row r="9308" spans="17:25" x14ac:dyDescent="0.2">
      <c r="Q9308" s="76"/>
      <c r="S9308" s="76"/>
      <c r="T9308" s="76"/>
      <c r="U9308" s="76"/>
      <c r="V9308" s="76"/>
      <c r="X9308" s="91"/>
      <c r="Y9308" s="91"/>
    </row>
    <row r="9309" spans="17:25" x14ac:dyDescent="0.2">
      <c r="Q9309" s="76"/>
      <c r="S9309" s="76"/>
      <c r="T9309" s="76"/>
      <c r="U9309" s="76"/>
      <c r="V9309" s="76"/>
      <c r="X9309" s="91"/>
      <c r="Y9309" s="91"/>
    </row>
    <row r="9310" spans="17:25" x14ac:dyDescent="0.2">
      <c r="Q9310" s="76"/>
      <c r="S9310" s="76"/>
      <c r="T9310" s="76"/>
      <c r="U9310" s="76"/>
      <c r="V9310" s="76"/>
      <c r="X9310" s="91"/>
      <c r="Y9310" s="91"/>
    </row>
    <row r="9311" spans="17:25" x14ac:dyDescent="0.2">
      <c r="Q9311" s="76"/>
      <c r="S9311" s="76"/>
      <c r="T9311" s="76"/>
      <c r="U9311" s="76"/>
      <c r="V9311" s="76"/>
      <c r="X9311" s="91"/>
      <c r="Y9311" s="91"/>
    </row>
    <row r="9312" spans="17:25" x14ac:dyDescent="0.2">
      <c r="Q9312" s="76"/>
      <c r="S9312" s="76"/>
      <c r="T9312" s="76"/>
      <c r="U9312" s="76"/>
      <c r="V9312" s="76"/>
      <c r="X9312" s="91"/>
      <c r="Y9312" s="91"/>
    </row>
    <row r="9313" spans="17:25" x14ac:dyDescent="0.2">
      <c r="Q9313" s="76"/>
      <c r="S9313" s="76"/>
      <c r="T9313" s="76"/>
      <c r="U9313" s="76"/>
      <c r="V9313" s="76"/>
      <c r="X9313" s="91"/>
      <c r="Y9313" s="91"/>
    </row>
    <row r="9314" spans="17:25" x14ac:dyDescent="0.2">
      <c r="Q9314" s="76"/>
      <c r="S9314" s="76"/>
      <c r="T9314" s="76"/>
      <c r="U9314" s="76"/>
      <c r="V9314" s="76"/>
      <c r="X9314" s="91"/>
      <c r="Y9314" s="91"/>
    </row>
    <row r="9315" spans="17:25" x14ac:dyDescent="0.2">
      <c r="Q9315" s="76"/>
      <c r="S9315" s="76"/>
      <c r="T9315" s="76"/>
      <c r="U9315" s="76"/>
      <c r="V9315" s="76"/>
      <c r="X9315" s="91"/>
      <c r="Y9315" s="91"/>
    </row>
    <row r="9316" spans="17:25" x14ac:dyDescent="0.2">
      <c r="Q9316" s="76"/>
      <c r="S9316" s="76"/>
      <c r="T9316" s="76"/>
      <c r="U9316" s="76"/>
      <c r="V9316" s="76"/>
      <c r="X9316" s="91"/>
      <c r="Y9316" s="91"/>
    </row>
    <row r="9317" spans="17:25" x14ac:dyDescent="0.2">
      <c r="Q9317" s="76"/>
      <c r="S9317" s="76"/>
      <c r="T9317" s="76"/>
      <c r="U9317" s="76"/>
      <c r="V9317" s="76"/>
      <c r="X9317" s="91"/>
      <c r="Y9317" s="91"/>
    </row>
    <row r="9318" spans="17:25" x14ac:dyDescent="0.2">
      <c r="Q9318" s="76"/>
      <c r="S9318" s="76"/>
      <c r="T9318" s="76"/>
      <c r="U9318" s="76"/>
      <c r="V9318" s="76"/>
      <c r="X9318" s="91"/>
      <c r="Y9318" s="91"/>
    </row>
    <row r="9319" spans="17:25" x14ac:dyDescent="0.2">
      <c r="Q9319" s="76"/>
      <c r="S9319" s="76"/>
      <c r="T9319" s="76"/>
      <c r="U9319" s="76"/>
      <c r="V9319" s="76"/>
      <c r="X9319" s="91"/>
      <c r="Y9319" s="91"/>
    </row>
    <row r="9320" spans="17:25" x14ac:dyDescent="0.2">
      <c r="Q9320" s="76"/>
      <c r="S9320" s="76"/>
      <c r="T9320" s="76"/>
      <c r="U9320" s="76"/>
      <c r="V9320" s="76"/>
      <c r="X9320" s="91"/>
      <c r="Y9320" s="91"/>
    </row>
    <row r="9321" spans="17:25" x14ac:dyDescent="0.2">
      <c r="Q9321" s="76"/>
      <c r="S9321" s="76"/>
      <c r="T9321" s="76"/>
      <c r="U9321" s="76"/>
      <c r="V9321" s="76"/>
      <c r="X9321" s="91"/>
      <c r="Y9321" s="91"/>
    </row>
    <row r="9322" spans="17:25" x14ac:dyDescent="0.2">
      <c r="Q9322" s="76"/>
      <c r="S9322" s="76"/>
      <c r="T9322" s="76"/>
      <c r="U9322" s="76"/>
      <c r="V9322" s="76"/>
      <c r="X9322" s="91"/>
      <c r="Y9322" s="91"/>
    </row>
    <row r="9323" spans="17:25" x14ac:dyDescent="0.2">
      <c r="Q9323" s="76"/>
      <c r="S9323" s="76"/>
      <c r="T9323" s="76"/>
      <c r="U9323" s="76"/>
      <c r="V9323" s="76"/>
      <c r="X9323" s="91"/>
      <c r="Y9323" s="91"/>
    </row>
    <row r="9324" spans="17:25" x14ac:dyDescent="0.2">
      <c r="Q9324" s="76"/>
      <c r="S9324" s="76"/>
      <c r="T9324" s="76"/>
      <c r="U9324" s="76"/>
      <c r="V9324" s="76"/>
      <c r="X9324" s="91"/>
      <c r="Y9324" s="91"/>
    </row>
    <row r="9325" spans="17:25" x14ac:dyDescent="0.2">
      <c r="Q9325" s="76"/>
      <c r="S9325" s="76"/>
      <c r="T9325" s="76"/>
      <c r="U9325" s="76"/>
      <c r="V9325" s="76"/>
      <c r="X9325" s="91"/>
      <c r="Y9325" s="91"/>
    </row>
    <row r="9326" spans="17:25" x14ac:dyDescent="0.2">
      <c r="Q9326" s="76"/>
      <c r="S9326" s="76"/>
      <c r="T9326" s="76"/>
      <c r="U9326" s="76"/>
      <c r="V9326" s="76"/>
      <c r="X9326" s="91"/>
      <c r="Y9326" s="91"/>
    </row>
    <row r="9327" spans="17:25" x14ac:dyDescent="0.2">
      <c r="Q9327" s="76"/>
      <c r="S9327" s="76"/>
      <c r="T9327" s="76"/>
      <c r="U9327" s="76"/>
      <c r="V9327" s="76"/>
      <c r="X9327" s="91"/>
      <c r="Y9327" s="91"/>
    </row>
    <row r="9328" spans="17:25" x14ac:dyDescent="0.2">
      <c r="Q9328" s="76"/>
      <c r="S9328" s="76"/>
      <c r="T9328" s="76"/>
      <c r="U9328" s="76"/>
      <c r="V9328" s="76"/>
      <c r="X9328" s="91"/>
      <c r="Y9328" s="91"/>
    </row>
    <row r="9329" spans="17:25" x14ac:dyDescent="0.2">
      <c r="Q9329" s="76"/>
      <c r="S9329" s="76"/>
      <c r="T9329" s="76"/>
      <c r="U9329" s="76"/>
      <c r="V9329" s="76"/>
      <c r="X9329" s="91"/>
      <c r="Y9329" s="91"/>
    </row>
    <row r="9330" spans="17:25" x14ac:dyDescent="0.2">
      <c r="Q9330" s="76"/>
      <c r="S9330" s="76"/>
      <c r="T9330" s="76"/>
      <c r="U9330" s="76"/>
      <c r="V9330" s="76"/>
      <c r="X9330" s="91"/>
      <c r="Y9330" s="91"/>
    </row>
    <row r="9331" spans="17:25" x14ac:dyDescent="0.2">
      <c r="Q9331" s="76"/>
      <c r="S9331" s="76"/>
      <c r="T9331" s="76"/>
      <c r="U9331" s="76"/>
      <c r="V9331" s="76"/>
      <c r="X9331" s="91"/>
      <c r="Y9331" s="91"/>
    </row>
    <row r="9332" spans="17:25" x14ac:dyDescent="0.2">
      <c r="Q9332" s="76"/>
      <c r="S9332" s="76"/>
      <c r="T9332" s="76"/>
      <c r="U9332" s="76"/>
      <c r="V9332" s="76"/>
      <c r="X9332" s="91"/>
      <c r="Y9332" s="91"/>
    </row>
    <row r="9333" spans="17:25" x14ac:dyDescent="0.2">
      <c r="Q9333" s="76"/>
      <c r="S9333" s="76"/>
      <c r="T9333" s="76"/>
      <c r="U9333" s="76"/>
      <c r="V9333" s="76"/>
      <c r="X9333" s="91"/>
      <c r="Y9333" s="91"/>
    </row>
    <row r="9334" spans="17:25" x14ac:dyDescent="0.2">
      <c r="Q9334" s="76"/>
      <c r="S9334" s="76"/>
      <c r="T9334" s="76"/>
      <c r="U9334" s="76"/>
      <c r="V9334" s="76"/>
      <c r="X9334" s="91"/>
      <c r="Y9334" s="91"/>
    </row>
    <row r="9335" spans="17:25" x14ac:dyDescent="0.2">
      <c r="Q9335" s="76"/>
      <c r="S9335" s="76"/>
      <c r="T9335" s="76"/>
      <c r="U9335" s="76"/>
      <c r="V9335" s="76"/>
      <c r="X9335" s="91"/>
      <c r="Y9335" s="91"/>
    </row>
    <row r="9336" spans="17:25" x14ac:dyDescent="0.2">
      <c r="Q9336" s="76"/>
      <c r="S9336" s="76"/>
      <c r="T9336" s="76"/>
      <c r="U9336" s="76"/>
      <c r="V9336" s="76"/>
      <c r="X9336" s="91"/>
      <c r="Y9336" s="91"/>
    </row>
    <row r="9337" spans="17:25" x14ac:dyDescent="0.2">
      <c r="Q9337" s="76"/>
      <c r="S9337" s="76"/>
      <c r="T9337" s="76"/>
      <c r="U9337" s="76"/>
      <c r="V9337" s="76"/>
      <c r="X9337" s="91"/>
      <c r="Y9337" s="91"/>
    </row>
    <row r="9338" spans="17:25" x14ac:dyDescent="0.2">
      <c r="Q9338" s="76"/>
      <c r="S9338" s="76"/>
      <c r="T9338" s="76"/>
      <c r="U9338" s="76"/>
      <c r="V9338" s="76"/>
      <c r="X9338" s="91"/>
      <c r="Y9338" s="91"/>
    </row>
    <row r="9339" spans="17:25" x14ac:dyDescent="0.2">
      <c r="Q9339" s="76"/>
      <c r="S9339" s="76"/>
      <c r="T9339" s="76"/>
      <c r="U9339" s="76"/>
      <c r="V9339" s="76"/>
      <c r="X9339" s="91"/>
      <c r="Y9339" s="91"/>
    </row>
    <row r="9340" spans="17:25" x14ac:dyDescent="0.2">
      <c r="Q9340" s="76"/>
      <c r="S9340" s="76"/>
      <c r="T9340" s="76"/>
      <c r="U9340" s="76"/>
      <c r="V9340" s="76"/>
      <c r="X9340" s="91"/>
      <c r="Y9340" s="91"/>
    </row>
    <row r="9341" spans="17:25" x14ac:dyDescent="0.2">
      <c r="Q9341" s="76"/>
      <c r="S9341" s="76"/>
      <c r="T9341" s="76"/>
      <c r="U9341" s="76"/>
      <c r="V9341" s="76"/>
      <c r="X9341" s="91"/>
      <c r="Y9341" s="91"/>
    </row>
    <row r="9342" spans="17:25" x14ac:dyDescent="0.2">
      <c r="Q9342" s="76"/>
      <c r="S9342" s="76"/>
      <c r="T9342" s="76"/>
      <c r="U9342" s="76"/>
      <c r="V9342" s="76"/>
      <c r="X9342" s="91"/>
      <c r="Y9342" s="91"/>
    </row>
    <row r="9343" spans="17:25" x14ac:dyDescent="0.2">
      <c r="Q9343" s="76"/>
      <c r="S9343" s="76"/>
      <c r="T9343" s="76"/>
      <c r="U9343" s="76"/>
      <c r="V9343" s="76"/>
      <c r="X9343" s="91"/>
      <c r="Y9343" s="91"/>
    </row>
    <row r="9344" spans="17:25" x14ac:dyDescent="0.2">
      <c r="Q9344" s="76"/>
      <c r="S9344" s="76"/>
      <c r="T9344" s="76"/>
      <c r="U9344" s="76"/>
      <c r="V9344" s="76"/>
      <c r="X9344" s="91"/>
      <c r="Y9344" s="91"/>
    </row>
    <row r="9345" spans="17:25" x14ac:dyDescent="0.2">
      <c r="Q9345" s="76"/>
      <c r="S9345" s="76"/>
      <c r="T9345" s="76"/>
      <c r="U9345" s="76"/>
      <c r="V9345" s="76"/>
      <c r="X9345" s="91"/>
      <c r="Y9345" s="91"/>
    </row>
    <row r="9346" spans="17:25" x14ac:dyDescent="0.2">
      <c r="Q9346" s="76"/>
      <c r="S9346" s="76"/>
      <c r="T9346" s="76"/>
      <c r="U9346" s="76"/>
      <c r="V9346" s="76"/>
      <c r="X9346" s="91"/>
      <c r="Y9346" s="91"/>
    </row>
    <row r="9347" spans="17:25" x14ac:dyDescent="0.2">
      <c r="Q9347" s="76"/>
      <c r="S9347" s="76"/>
      <c r="T9347" s="76"/>
      <c r="U9347" s="76"/>
      <c r="V9347" s="76"/>
      <c r="X9347" s="91"/>
      <c r="Y9347" s="91"/>
    </row>
    <row r="9348" spans="17:25" x14ac:dyDescent="0.2">
      <c r="Q9348" s="76"/>
      <c r="S9348" s="76"/>
      <c r="T9348" s="76"/>
      <c r="U9348" s="76"/>
      <c r="V9348" s="76"/>
      <c r="X9348" s="91"/>
      <c r="Y9348" s="91"/>
    </row>
    <row r="9349" spans="17:25" x14ac:dyDescent="0.2">
      <c r="Q9349" s="76"/>
      <c r="S9349" s="76"/>
      <c r="T9349" s="76"/>
      <c r="U9349" s="76"/>
      <c r="V9349" s="76"/>
      <c r="X9349" s="91"/>
      <c r="Y9349" s="91"/>
    </row>
    <row r="9350" spans="17:25" x14ac:dyDescent="0.2">
      <c r="Q9350" s="76"/>
      <c r="S9350" s="76"/>
      <c r="T9350" s="76"/>
      <c r="U9350" s="76"/>
      <c r="V9350" s="76"/>
      <c r="X9350" s="91"/>
      <c r="Y9350" s="91"/>
    </row>
    <row r="9351" spans="17:25" x14ac:dyDescent="0.2">
      <c r="Q9351" s="76"/>
      <c r="S9351" s="76"/>
      <c r="T9351" s="76"/>
      <c r="U9351" s="76"/>
      <c r="V9351" s="76"/>
      <c r="X9351" s="91"/>
      <c r="Y9351" s="91"/>
    </row>
    <row r="9352" spans="17:25" x14ac:dyDescent="0.2">
      <c r="Q9352" s="76"/>
      <c r="S9352" s="76"/>
      <c r="T9352" s="76"/>
      <c r="U9352" s="76"/>
      <c r="V9352" s="76"/>
      <c r="X9352" s="91"/>
      <c r="Y9352" s="91"/>
    </row>
    <row r="9353" spans="17:25" x14ac:dyDescent="0.2">
      <c r="Q9353" s="76"/>
      <c r="S9353" s="76"/>
      <c r="T9353" s="76"/>
      <c r="U9353" s="76"/>
      <c r="V9353" s="76"/>
      <c r="X9353" s="91"/>
      <c r="Y9353" s="91"/>
    </row>
    <row r="9354" spans="17:25" x14ac:dyDescent="0.2">
      <c r="Q9354" s="76"/>
      <c r="S9354" s="76"/>
      <c r="T9354" s="76"/>
      <c r="U9354" s="76"/>
      <c r="V9354" s="76"/>
      <c r="X9354" s="91"/>
      <c r="Y9354" s="91"/>
    </row>
    <row r="9355" spans="17:25" x14ac:dyDescent="0.2">
      <c r="Q9355" s="76"/>
      <c r="S9355" s="76"/>
      <c r="T9355" s="76"/>
      <c r="U9355" s="76"/>
      <c r="V9355" s="76"/>
      <c r="X9355" s="91"/>
      <c r="Y9355" s="91"/>
    </row>
    <row r="9356" spans="17:25" x14ac:dyDescent="0.2">
      <c r="Q9356" s="76"/>
      <c r="S9356" s="76"/>
      <c r="T9356" s="76"/>
      <c r="U9356" s="76"/>
      <c r="V9356" s="76"/>
      <c r="X9356" s="91"/>
      <c r="Y9356" s="91"/>
    </row>
    <row r="9357" spans="17:25" x14ac:dyDescent="0.2">
      <c r="Q9357" s="76"/>
      <c r="S9357" s="76"/>
      <c r="T9357" s="76"/>
      <c r="U9357" s="76"/>
      <c r="V9357" s="76"/>
      <c r="X9357" s="91"/>
      <c r="Y9357" s="91"/>
    </row>
    <row r="9358" spans="17:25" x14ac:dyDescent="0.2">
      <c r="Q9358" s="76"/>
      <c r="S9358" s="76"/>
      <c r="T9358" s="76"/>
      <c r="U9358" s="76"/>
      <c r="V9358" s="76"/>
      <c r="X9358" s="91"/>
      <c r="Y9358" s="91"/>
    </row>
    <row r="9359" spans="17:25" x14ac:dyDescent="0.2">
      <c r="Q9359" s="76"/>
      <c r="S9359" s="76"/>
      <c r="T9359" s="76"/>
      <c r="U9359" s="76"/>
      <c r="V9359" s="76"/>
      <c r="X9359" s="91"/>
      <c r="Y9359" s="91"/>
    </row>
    <row r="9360" spans="17:25" x14ac:dyDescent="0.2">
      <c r="Q9360" s="76"/>
      <c r="S9360" s="76"/>
      <c r="T9360" s="76"/>
      <c r="U9360" s="76"/>
      <c r="V9360" s="76"/>
      <c r="X9360" s="91"/>
      <c r="Y9360" s="91"/>
    </row>
    <row r="9361" spans="17:25" x14ac:dyDescent="0.2">
      <c r="Q9361" s="76"/>
      <c r="S9361" s="76"/>
      <c r="T9361" s="76"/>
      <c r="U9361" s="76"/>
      <c r="V9361" s="76"/>
      <c r="X9361" s="91"/>
      <c r="Y9361" s="91"/>
    </row>
    <row r="9362" spans="17:25" x14ac:dyDescent="0.2">
      <c r="Q9362" s="76"/>
      <c r="S9362" s="76"/>
      <c r="T9362" s="76"/>
      <c r="U9362" s="76"/>
      <c r="V9362" s="76"/>
      <c r="X9362" s="91"/>
      <c r="Y9362" s="91"/>
    </row>
    <row r="9363" spans="17:25" x14ac:dyDescent="0.2">
      <c r="Q9363" s="76"/>
      <c r="S9363" s="76"/>
      <c r="T9363" s="76"/>
      <c r="U9363" s="76"/>
      <c r="V9363" s="76"/>
      <c r="X9363" s="91"/>
      <c r="Y9363" s="91"/>
    </row>
    <row r="9364" spans="17:25" x14ac:dyDescent="0.2">
      <c r="Q9364" s="76"/>
      <c r="S9364" s="76"/>
      <c r="T9364" s="76"/>
      <c r="U9364" s="76"/>
      <c r="V9364" s="76"/>
      <c r="X9364" s="91"/>
      <c r="Y9364" s="91"/>
    </row>
    <row r="9365" spans="17:25" x14ac:dyDescent="0.2">
      <c r="Q9365" s="76"/>
      <c r="S9365" s="76"/>
      <c r="T9365" s="76"/>
      <c r="U9365" s="76"/>
      <c r="V9365" s="76"/>
      <c r="X9365" s="91"/>
      <c r="Y9365" s="91"/>
    </row>
    <row r="9366" spans="17:25" x14ac:dyDescent="0.2">
      <c r="Q9366" s="76"/>
      <c r="S9366" s="76"/>
      <c r="T9366" s="76"/>
      <c r="U9366" s="76"/>
      <c r="V9366" s="76"/>
      <c r="X9366" s="91"/>
      <c r="Y9366" s="91"/>
    </row>
    <row r="9367" spans="17:25" x14ac:dyDescent="0.2">
      <c r="Q9367" s="76"/>
      <c r="S9367" s="76"/>
      <c r="T9367" s="76"/>
      <c r="U9367" s="76"/>
      <c r="V9367" s="76"/>
      <c r="X9367" s="91"/>
      <c r="Y9367" s="91"/>
    </row>
    <row r="9368" spans="17:25" x14ac:dyDescent="0.2">
      <c r="Q9368" s="76"/>
      <c r="S9368" s="76"/>
      <c r="T9368" s="76"/>
      <c r="U9368" s="76"/>
      <c r="V9368" s="76"/>
      <c r="X9368" s="91"/>
      <c r="Y9368" s="91"/>
    </row>
    <row r="9369" spans="17:25" x14ac:dyDescent="0.2">
      <c r="Q9369" s="76"/>
      <c r="S9369" s="76"/>
      <c r="T9369" s="76"/>
      <c r="U9369" s="76"/>
      <c r="V9369" s="76"/>
      <c r="X9369" s="91"/>
      <c r="Y9369" s="91"/>
    </row>
    <row r="9370" spans="17:25" x14ac:dyDescent="0.2">
      <c r="Q9370" s="76"/>
      <c r="S9370" s="76"/>
      <c r="T9370" s="76"/>
      <c r="U9370" s="76"/>
      <c r="V9370" s="76"/>
      <c r="X9370" s="91"/>
      <c r="Y9370" s="91"/>
    </row>
    <row r="9371" spans="17:25" x14ac:dyDescent="0.2">
      <c r="Q9371" s="76"/>
      <c r="S9371" s="76"/>
      <c r="T9371" s="76"/>
      <c r="U9371" s="76"/>
      <c r="V9371" s="76"/>
      <c r="X9371" s="91"/>
      <c r="Y9371" s="91"/>
    </row>
    <row r="9372" spans="17:25" x14ac:dyDescent="0.2">
      <c r="Q9372" s="76"/>
      <c r="S9372" s="76"/>
      <c r="T9372" s="76"/>
      <c r="U9372" s="76"/>
      <c r="V9372" s="76"/>
      <c r="X9372" s="91"/>
      <c r="Y9372" s="91"/>
    </row>
    <row r="9373" spans="17:25" x14ac:dyDescent="0.2">
      <c r="Q9373" s="76"/>
      <c r="S9373" s="76"/>
      <c r="T9373" s="76"/>
      <c r="U9373" s="76"/>
      <c r="V9373" s="76"/>
      <c r="X9373" s="91"/>
      <c r="Y9373" s="91"/>
    </row>
    <row r="9374" spans="17:25" x14ac:dyDescent="0.2">
      <c r="Q9374" s="76"/>
      <c r="S9374" s="76"/>
      <c r="T9374" s="76"/>
      <c r="U9374" s="76"/>
      <c r="V9374" s="76"/>
      <c r="X9374" s="91"/>
      <c r="Y9374" s="91"/>
    </row>
    <row r="9375" spans="17:25" x14ac:dyDescent="0.2">
      <c r="Q9375" s="76"/>
      <c r="S9375" s="76"/>
      <c r="T9375" s="76"/>
      <c r="U9375" s="76"/>
      <c r="V9375" s="76"/>
      <c r="X9375" s="91"/>
      <c r="Y9375" s="91"/>
    </row>
    <row r="9376" spans="17:25" x14ac:dyDescent="0.2">
      <c r="Q9376" s="76"/>
      <c r="S9376" s="76"/>
      <c r="T9376" s="76"/>
      <c r="U9376" s="76"/>
      <c r="V9376" s="76"/>
      <c r="X9376" s="91"/>
      <c r="Y9376" s="91"/>
    </row>
    <row r="9377" spans="17:25" x14ac:dyDescent="0.2">
      <c r="Q9377" s="76"/>
      <c r="S9377" s="76"/>
      <c r="T9377" s="76"/>
      <c r="U9377" s="76"/>
      <c r="V9377" s="76"/>
      <c r="X9377" s="91"/>
      <c r="Y9377" s="91"/>
    </row>
    <row r="9378" spans="17:25" x14ac:dyDescent="0.2">
      <c r="Q9378" s="76"/>
      <c r="S9378" s="76"/>
      <c r="T9378" s="76"/>
      <c r="U9378" s="76"/>
      <c r="V9378" s="76"/>
      <c r="X9378" s="91"/>
      <c r="Y9378" s="91"/>
    </row>
    <row r="9379" spans="17:25" x14ac:dyDescent="0.2">
      <c r="Q9379" s="76"/>
      <c r="S9379" s="76"/>
      <c r="T9379" s="76"/>
      <c r="U9379" s="76"/>
      <c r="V9379" s="76"/>
      <c r="X9379" s="91"/>
      <c r="Y9379" s="91"/>
    </row>
    <row r="9380" spans="17:25" x14ac:dyDescent="0.2">
      <c r="Q9380" s="76"/>
      <c r="S9380" s="76"/>
      <c r="T9380" s="76"/>
      <c r="U9380" s="76"/>
      <c r="V9380" s="76"/>
      <c r="X9380" s="91"/>
      <c r="Y9380" s="91"/>
    </row>
    <row r="9381" spans="17:25" x14ac:dyDescent="0.2">
      <c r="Q9381" s="76"/>
      <c r="S9381" s="76"/>
      <c r="T9381" s="76"/>
      <c r="U9381" s="76"/>
      <c r="V9381" s="76"/>
      <c r="X9381" s="91"/>
      <c r="Y9381" s="91"/>
    </row>
    <row r="9382" spans="17:25" x14ac:dyDescent="0.2">
      <c r="Q9382" s="76"/>
      <c r="S9382" s="76"/>
      <c r="T9382" s="76"/>
      <c r="U9382" s="76"/>
      <c r="V9382" s="76"/>
      <c r="X9382" s="91"/>
      <c r="Y9382" s="91"/>
    </row>
    <row r="9383" spans="17:25" x14ac:dyDescent="0.2">
      <c r="Q9383" s="76"/>
      <c r="S9383" s="76"/>
      <c r="T9383" s="76"/>
      <c r="U9383" s="76"/>
      <c r="V9383" s="76"/>
      <c r="X9383" s="91"/>
      <c r="Y9383" s="91"/>
    </row>
    <row r="9384" spans="17:25" x14ac:dyDescent="0.2">
      <c r="Q9384" s="76"/>
      <c r="S9384" s="76"/>
      <c r="T9384" s="76"/>
      <c r="U9384" s="76"/>
      <c r="V9384" s="76"/>
      <c r="X9384" s="91"/>
      <c r="Y9384" s="91"/>
    </row>
    <row r="9385" spans="17:25" x14ac:dyDescent="0.2">
      <c r="Q9385" s="76"/>
      <c r="S9385" s="76"/>
      <c r="T9385" s="76"/>
      <c r="U9385" s="76"/>
      <c r="V9385" s="76"/>
      <c r="X9385" s="91"/>
      <c r="Y9385" s="91"/>
    </row>
    <row r="9386" spans="17:25" x14ac:dyDescent="0.2">
      <c r="Q9386" s="76"/>
      <c r="S9386" s="76"/>
      <c r="T9386" s="76"/>
      <c r="U9386" s="76"/>
      <c r="V9386" s="76"/>
      <c r="X9386" s="91"/>
      <c r="Y9386" s="91"/>
    </row>
    <row r="9387" spans="17:25" x14ac:dyDescent="0.2">
      <c r="Q9387" s="76"/>
      <c r="S9387" s="76"/>
      <c r="T9387" s="76"/>
      <c r="U9387" s="76"/>
      <c r="V9387" s="76"/>
      <c r="X9387" s="91"/>
      <c r="Y9387" s="91"/>
    </row>
    <row r="9388" spans="17:25" x14ac:dyDescent="0.2">
      <c r="Q9388" s="76"/>
      <c r="S9388" s="76"/>
      <c r="T9388" s="76"/>
      <c r="U9388" s="76"/>
      <c r="V9388" s="76"/>
      <c r="X9388" s="91"/>
      <c r="Y9388" s="91"/>
    </row>
    <row r="9389" spans="17:25" x14ac:dyDescent="0.2">
      <c r="Q9389" s="76"/>
      <c r="S9389" s="76"/>
      <c r="T9389" s="76"/>
      <c r="U9389" s="76"/>
      <c r="V9389" s="76"/>
      <c r="X9389" s="91"/>
      <c r="Y9389" s="91"/>
    </row>
    <row r="9390" spans="17:25" x14ac:dyDescent="0.2">
      <c r="Q9390" s="76"/>
      <c r="S9390" s="76"/>
      <c r="T9390" s="76"/>
      <c r="U9390" s="76"/>
      <c r="V9390" s="76"/>
      <c r="X9390" s="91"/>
      <c r="Y9390" s="91"/>
    </row>
    <row r="9391" spans="17:25" x14ac:dyDescent="0.2">
      <c r="Q9391" s="76"/>
      <c r="S9391" s="76"/>
      <c r="T9391" s="76"/>
      <c r="U9391" s="76"/>
      <c r="V9391" s="76"/>
      <c r="X9391" s="91"/>
      <c r="Y9391" s="91"/>
    </row>
    <row r="9392" spans="17:25" x14ac:dyDescent="0.2">
      <c r="Q9392" s="76"/>
      <c r="S9392" s="76"/>
      <c r="T9392" s="76"/>
      <c r="U9392" s="76"/>
      <c r="V9392" s="76"/>
      <c r="X9392" s="91"/>
      <c r="Y9392" s="91"/>
    </row>
    <row r="9393" spans="17:25" x14ac:dyDescent="0.2">
      <c r="Q9393" s="76"/>
      <c r="S9393" s="76"/>
      <c r="T9393" s="76"/>
      <c r="U9393" s="76"/>
      <c r="V9393" s="76"/>
      <c r="X9393" s="91"/>
      <c r="Y9393" s="91"/>
    </row>
    <row r="9394" spans="17:25" x14ac:dyDescent="0.2">
      <c r="Q9394" s="76"/>
      <c r="S9394" s="76"/>
      <c r="T9394" s="76"/>
      <c r="U9394" s="76"/>
      <c r="V9394" s="76"/>
      <c r="X9394" s="91"/>
      <c r="Y9394" s="91"/>
    </row>
    <row r="9395" spans="17:25" x14ac:dyDescent="0.2">
      <c r="Q9395" s="76"/>
      <c r="S9395" s="76"/>
      <c r="T9395" s="76"/>
      <c r="U9395" s="76"/>
      <c r="V9395" s="76"/>
      <c r="X9395" s="91"/>
      <c r="Y9395" s="91"/>
    </row>
    <row r="9396" spans="17:25" x14ac:dyDescent="0.2">
      <c r="Q9396" s="76"/>
      <c r="S9396" s="76"/>
      <c r="T9396" s="76"/>
      <c r="U9396" s="76"/>
      <c r="V9396" s="76"/>
      <c r="X9396" s="91"/>
      <c r="Y9396" s="91"/>
    </row>
    <row r="9397" spans="17:25" x14ac:dyDescent="0.2">
      <c r="Q9397" s="76"/>
      <c r="S9397" s="76"/>
      <c r="T9397" s="76"/>
      <c r="U9397" s="76"/>
      <c r="V9397" s="76"/>
      <c r="X9397" s="91"/>
      <c r="Y9397" s="91"/>
    </row>
    <row r="9398" spans="17:25" x14ac:dyDescent="0.2">
      <c r="Q9398" s="76"/>
      <c r="S9398" s="76"/>
      <c r="T9398" s="76"/>
      <c r="U9398" s="76"/>
      <c r="V9398" s="76"/>
      <c r="X9398" s="91"/>
      <c r="Y9398" s="91"/>
    </row>
    <row r="9399" spans="17:25" x14ac:dyDescent="0.2">
      <c r="Q9399" s="76"/>
      <c r="S9399" s="76"/>
      <c r="T9399" s="76"/>
      <c r="U9399" s="76"/>
      <c r="V9399" s="76"/>
      <c r="X9399" s="91"/>
      <c r="Y9399" s="91"/>
    </row>
    <row r="9400" spans="17:25" x14ac:dyDescent="0.2">
      <c r="Q9400" s="76"/>
      <c r="S9400" s="76"/>
      <c r="T9400" s="76"/>
      <c r="U9400" s="76"/>
      <c r="V9400" s="76"/>
      <c r="X9400" s="91"/>
      <c r="Y9400" s="91"/>
    </row>
    <row r="9401" spans="17:25" x14ac:dyDescent="0.2">
      <c r="Q9401" s="76"/>
      <c r="S9401" s="76"/>
      <c r="T9401" s="76"/>
      <c r="U9401" s="76"/>
      <c r="V9401" s="76"/>
      <c r="X9401" s="91"/>
      <c r="Y9401" s="91"/>
    </row>
    <row r="9402" spans="17:25" x14ac:dyDescent="0.2">
      <c r="Q9402" s="76"/>
      <c r="S9402" s="76"/>
      <c r="T9402" s="76"/>
      <c r="U9402" s="76"/>
      <c r="V9402" s="76"/>
      <c r="X9402" s="91"/>
      <c r="Y9402" s="91"/>
    </row>
    <row r="9403" spans="17:25" x14ac:dyDescent="0.2">
      <c r="Q9403" s="76"/>
      <c r="S9403" s="76"/>
      <c r="T9403" s="76"/>
      <c r="U9403" s="76"/>
      <c r="V9403" s="76"/>
      <c r="X9403" s="91"/>
      <c r="Y9403" s="91"/>
    </row>
    <row r="9404" spans="17:25" x14ac:dyDescent="0.2">
      <c r="Q9404" s="76"/>
      <c r="S9404" s="76"/>
      <c r="T9404" s="76"/>
      <c r="U9404" s="76"/>
      <c r="V9404" s="76"/>
      <c r="X9404" s="91"/>
      <c r="Y9404" s="91"/>
    </row>
    <row r="9405" spans="17:25" x14ac:dyDescent="0.2">
      <c r="Q9405" s="76"/>
      <c r="S9405" s="76"/>
      <c r="T9405" s="76"/>
      <c r="U9405" s="76"/>
      <c r="V9405" s="76"/>
      <c r="X9405" s="91"/>
      <c r="Y9405" s="91"/>
    </row>
    <row r="9406" spans="17:25" x14ac:dyDescent="0.2">
      <c r="Q9406" s="76"/>
      <c r="S9406" s="76"/>
      <c r="T9406" s="76"/>
      <c r="U9406" s="76"/>
      <c r="V9406" s="76"/>
      <c r="X9406" s="91"/>
      <c r="Y9406" s="91"/>
    </row>
    <row r="9407" spans="17:25" x14ac:dyDescent="0.2">
      <c r="Q9407" s="76"/>
      <c r="S9407" s="76"/>
      <c r="T9407" s="76"/>
      <c r="U9407" s="76"/>
      <c r="V9407" s="76"/>
      <c r="X9407" s="91"/>
      <c r="Y9407" s="91"/>
    </row>
    <row r="9408" spans="17:25" x14ac:dyDescent="0.2">
      <c r="Q9408" s="76"/>
      <c r="S9408" s="76"/>
      <c r="T9408" s="76"/>
      <c r="U9408" s="76"/>
      <c r="V9408" s="76"/>
      <c r="X9408" s="91"/>
      <c r="Y9408" s="91"/>
    </row>
    <row r="9409" spans="17:25" x14ac:dyDescent="0.2">
      <c r="Q9409" s="76"/>
      <c r="S9409" s="76"/>
      <c r="T9409" s="76"/>
      <c r="U9409" s="76"/>
      <c r="V9409" s="76"/>
      <c r="X9409" s="91"/>
      <c r="Y9409" s="91"/>
    </row>
    <row r="9410" spans="17:25" x14ac:dyDescent="0.2">
      <c r="Q9410" s="76"/>
      <c r="S9410" s="76"/>
      <c r="T9410" s="76"/>
      <c r="U9410" s="76"/>
      <c r="V9410" s="76"/>
      <c r="X9410" s="91"/>
      <c r="Y9410" s="91"/>
    </row>
    <row r="9411" spans="17:25" x14ac:dyDescent="0.2">
      <c r="Q9411" s="76"/>
      <c r="S9411" s="76"/>
      <c r="T9411" s="76"/>
      <c r="U9411" s="76"/>
      <c r="V9411" s="76"/>
      <c r="X9411" s="91"/>
      <c r="Y9411" s="91"/>
    </row>
    <row r="9412" spans="17:25" x14ac:dyDescent="0.2">
      <c r="Q9412" s="76"/>
      <c r="S9412" s="76"/>
      <c r="T9412" s="76"/>
      <c r="U9412" s="76"/>
      <c r="V9412" s="76"/>
      <c r="X9412" s="91"/>
      <c r="Y9412" s="91"/>
    </row>
    <row r="9413" spans="17:25" x14ac:dyDescent="0.2">
      <c r="Q9413" s="76"/>
      <c r="S9413" s="76"/>
      <c r="T9413" s="76"/>
      <c r="U9413" s="76"/>
      <c r="V9413" s="76"/>
      <c r="X9413" s="91"/>
      <c r="Y9413" s="91"/>
    </row>
    <row r="9414" spans="17:25" x14ac:dyDescent="0.2">
      <c r="Q9414" s="76"/>
      <c r="S9414" s="76"/>
      <c r="T9414" s="76"/>
      <c r="U9414" s="76"/>
      <c r="V9414" s="76"/>
      <c r="X9414" s="91"/>
      <c r="Y9414" s="91"/>
    </row>
    <row r="9415" spans="17:25" x14ac:dyDescent="0.2">
      <c r="Q9415" s="76"/>
      <c r="S9415" s="76"/>
      <c r="T9415" s="76"/>
      <c r="U9415" s="76"/>
      <c r="V9415" s="76"/>
      <c r="X9415" s="91"/>
      <c r="Y9415" s="91"/>
    </row>
    <row r="9416" spans="17:25" x14ac:dyDescent="0.2">
      <c r="Q9416" s="76"/>
      <c r="S9416" s="76"/>
      <c r="T9416" s="76"/>
      <c r="U9416" s="76"/>
      <c r="V9416" s="76"/>
      <c r="X9416" s="91"/>
      <c r="Y9416" s="91"/>
    </row>
    <row r="9417" spans="17:25" x14ac:dyDescent="0.2">
      <c r="Q9417" s="76"/>
      <c r="S9417" s="76"/>
      <c r="T9417" s="76"/>
      <c r="U9417" s="76"/>
      <c r="V9417" s="76"/>
      <c r="X9417" s="91"/>
      <c r="Y9417" s="91"/>
    </row>
    <row r="9418" spans="17:25" x14ac:dyDescent="0.2">
      <c r="Q9418" s="76"/>
      <c r="S9418" s="76"/>
      <c r="T9418" s="76"/>
      <c r="U9418" s="76"/>
      <c r="V9418" s="76"/>
      <c r="X9418" s="91"/>
      <c r="Y9418" s="91"/>
    </row>
    <row r="9419" spans="17:25" x14ac:dyDescent="0.2">
      <c r="Q9419" s="76"/>
      <c r="S9419" s="76"/>
      <c r="T9419" s="76"/>
      <c r="U9419" s="76"/>
      <c r="V9419" s="76"/>
      <c r="X9419" s="91"/>
      <c r="Y9419" s="91"/>
    </row>
    <row r="9420" spans="17:25" x14ac:dyDescent="0.2">
      <c r="Q9420" s="76"/>
      <c r="S9420" s="76"/>
      <c r="T9420" s="76"/>
      <c r="U9420" s="76"/>
      <c r="V9420" s="76"/>
      <c r="X9420" s="91"/>
      <c r="Y9420" s="91"/>
    </row>
    <row r="9421" spans="17:25" x14ac:dyDescent="0.2">
      <c r="Q9421" s="76"/>
      <c r="S9421" s="76"/>
      <c r="T9421" s="76"/>
      <c r="U9421" s="76"/>
      <c r="V9421" s="76"/>
      <c r="X9421" s="91"/>
      <c r="Y9421" s="91"/>
    </row>
    <row r="9422" spans="17:25" x14ac:dyDescent="0.2">
      <c r="Q9422" s="76"/>
      <c r="S9422" s="76"/>
      <c r="T9422" s="76"/>
      <c r="U9422" s="76"/>
      <c r="V9422" s="76"/>
      <c r="X9422" s="91"/>
      <c r="Y9422" s="91"/>
    </row>
    <row r="9423" spans="17:25" x14ac:dyDescent="0.2">
      <c r="Q9423" s="76"/>
      <c r="S9423" s="76"/>
      <c r="T9423" s="76"/>
      <c r="U9423" s="76"/>
      <c r="V9423" s="76"/>
      <c r="X9423" s="91"/>
      <c r="Y9423" s="91"/>
    </row>
    <row r="9424" spans="17:25" x14ac:dyDescent="0.2">
      <c r="Q9424" s="76"/>
      <c r="S9424" s="76"/>
      <c r="T9424" s="76"/>
      <c r="U9424" s="76"/>
      <c r="V9424" s="76"/>
      <c r="X9424" s="91"/>
      <c r="Y9424" s="91"/>
    </row>
    <row r="9425" spans="17:25" x14ac:dyDescent="0.2">
      <c r="Q9425" s="76"/>
      <c r="S9425" s="76"/>
      <c r="T9425" s="76"/>
      <c r="U9425" s="76"/>
      <c r="V9425" s="76"/>
      <c r="X9425" s="91"/>
      <c r="Y9425" s="91"/>
    </row>
    <row r="9426" spans="17:25" x14ac:dyDescent="0.2">
      <c r="Q9426" s="76"/>
      <c r="S9426" s="76"/>
      <c r="T9426" s="76"/>
      <c r="U9426" s="76"/>
      <c r="V9426" s="76"/>
      <c r="X9426" s="91"/>
      <c r="Y9426" s="91"/>
    </row>
    <row r="9427" spans="17:25" x14ac:dyDescent="0.2">
      <c r="Q9427" s="76"/>
      <c r="S9427" s="76"/>
      <c r="T9427" s="76"/>
      <c r="U9427" s="76"/>
      <c r="V9427" s="76"/>
      <c r="X9427" s="91"/>
      <c r="Y9427" s="91"/>
    </row>
    <row r="9428" spans="17:25" x14ac:dyDescent="0.2">
      <c r="Q9428" s="76"/>
      <c r="S9428" s="76"/>
      <c r="T9428" s="76"/>
      <c r="U9428" s="76"/>
      <c r="V9428" s="76"/>
      <c r="X9428" s="91"/>
      <c r="Y9428" s="91"/>
    </row>
    <row r="9429" spans="17:25" x14ac:dyDescent="0.2">
      <c r="Q9429" s="76"/>
      <c r="S9429" s="76"/>
      <c r="T9429" s="76"/>
      <c r="U9429" s="76"/>
      <c r="V9429" s="76"/>
      <c r="X9429" s="91"/>
      <c r="Y9429" s="91"/>
    </row>
    <row r="9430" spans="17:25" x14ac:dyDescent="0.2">
      <c r="Q9430" s="76"/>
      <c r="S9430" s="76"/>
      <c r="T9430" s="76"/>
      <c r="U9430" s="76"/>
      <c r="V9430" s="76"/>
      <c r="X9430" s="91"/>
      <c r="Y9430" s="91"/>
    </row>
    <row r="9431" spans="17:25" x14ac:dyDescent="0.2">
      <c r="Q9431" s="76"/>
      <c r="S9431" s="76"/>
      <c r="T9431" s="76"/>
      <c r="U9431" s="76"/>
      <c r="V9431" s="76"/>
      <c r="X9431" s="91"/>
      <c r="Y9431" s="91"/>
    </row>
    <row r="9432" spans="17:25" x14ac:dyDescent="0.2">
      <c r="Q9432" s="76"/>
      <c r="S9432" s="76"/>
      <c r="T9432" s="76"/>
      <c r="U9432" s="76"/>
      <c r="V9432" s="76"/>
      <c r="X9432" s="91"/>
      <c r="Y9432" s="91"/>
    </row>
    <row r="9433" spans="17:25" x14ac:dyDescent="0.2">
      <c r="Q9433" s="76"/>
      <c r="S9433" s="76"/>
      <c r="T9433" s="76"/>
      <c r="U9433" s="76"/>
      <c r="V9433" s="76"/>
      <c r="X9433" s="91"/>
      <c r="Y9433" s="91"/>
    </row>
    <row r="9434" spans="17:25" x14ac:dyDescent="0.2">
      <c r="Q9434" s="76"/>
      <c r="S9434" s="76"/>
      <c r="T9434" s="76"/>
      <c r="U9434" s="76"/>
      <c r="V9434" s="76"/>
      <c r="X9434" s="91"/>
      <c r="Y9434" s="91"/>
    </row>
    <row r="9435" spans="17:25" x14ac:dyDescent="0.2">
      <c r="Q9435" s="76"/>
      <c r="S9435" s="76"/>
      <c r="T9435" s="76"/>
      <c r="U9435" s="76"/>
      <c r="V9435" s="76"/>
      <c r="X9435" s="91"/>
      <c r="Y9435" s="91"/>
    </row>
  </sheetData>
  <mergeCells count="42">
    <mergeCell ref="AN14:AN16"/>
    <mergeCell ref="AB15:AB16"/>
    <mergeCell ref="AC15:AC16"/>
    <mergeCell ref="AD15:AD16"/>
    <mergeCell ref="AE15:AE16"/>
    <mergeCell ref="AF15:AF16"/>
    <mergeCell ref="AG15:AG16"/>
    <mergeCell ref="AI14:AI16"/>
    <mergeCell ref="AJ14:AJ16"/>
    <mergeCell ref="AK14:AK16"/>
    <mergeCell ref="AL14:AL16"/>
    <mergeCell ref="AM14:AM16"/>
    <mergeCell ref="AH14:AH16"/>
    <mergeCell ref="S10:T11"/>
    <mergeCell ref="U10:V11"/>
    <mergeCell ref="Y10:Z11"/>
    <mergeCell ref="A8:C8"/>
    <mergeCell ref="L10:L12"/>
    <mergeCell ref="G10:G12"/>
    <mergeCell ref="E8:G8"/>
    <mergeCell ref="E10:E12"/>
    <mergeCell ref="F10:F12"/>
    <mergeCell ref="M10:M12"/>
    <mergeCell ref="N10:N12"/>
    <mergeCell ref="J10:J12"/>
    <mergeCell ref="K10:K12"/>
    <mergeCell ref="E6:P6"/>
    <mergeCell ref="O10:P11"/>
    <mergeCell ref="Q10:R11"/>
    <mergeCell ref="H8:Z8"/>
    <mergeCell ref="A9:A16"/>
    <mergeCell ref="B9:B16"/>
    <mergeCell ref="C9:C16"/>
    <mergeCell ref="D9:D12"/>
    <mergeCell ref="E9:N9"/>
    <mergeCell ref="O9:X9"/>
    <mergeCell ref="Y9:Z9"/>
    <mergeCell ref="W10:X11"/>
    <mergeCell ref="D15:D16"/>
    <mergeCell ref="A7:AA7"/>
    <mergeCell ref="H10:H12"/>
    <mergeCell ref="I10:I12"/>
  </mergeCells>
  <pageMargins left="0.7" right="0.7"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12"/>
  <sheetViews>
    <sheetView topLeftCell="A503" zoomScale="98" zoomScaleNormal="98" workbookViewId="0">
      <selection activeCell="J518" sqref="J518"/>
    </sheetView>
  </sheetViews>
  <sheetFormatPr baseColWidth="10" defaultColWidth="8.83203125" defaultRowHeight="15" customHeight="1" x14ac:dyDescent="0.2"/>
  <cols>
    <col min="1" max="1" width="9.33203125" bestFit="1" customWidth="1"/>
    <col min="2" max="2" width="22.1640625" customWidth="1"/>
    <col min="3" max="3" width="23.83203125" style="269" customWidth="1"/>
    <col min="4" max="4" width="38.1640625" style="7" customWidth="1"/>
    <col min="8" max="9" width="9.6640625" bestFit="1" customWidth="1"/>
    <col min="10" max="13" width="10.6640625" bestFit="1" customWidth="1"/>
    <col min="15" max="15" width="11.83203125" customWidth="1"/>
    <col min="16" max="16" width="11.1640625" customWidth="1"/>
  </cols>
  <sheetData>
    <row r="1" spans="1:13" ht="30" customHeight="1" x14ac:dyDescent="0.2">
      <c r="A1" s="395" t="s">
        <v>104</v>
      </c>
      <c r="B1" s="395"/>
      <c r="C1" s="395"/>
      <c r="D1" s="395"/>
    </row>
    <row r="2" spans="1:13" ht="30" customHeight="1" x14ac:dyDescent="0.2">
      <c r="A2" s="99"/>
      <c r="B2" s="100"/>
      <c r="C2" s="267"/>
      <c r="D2" s="101"/>
    </row>
    <row r="3" spans="1:13" ht="30" customHeight="1" x14ac:dyDescent="0.2">
      <c r="A3" s="396" t="s">
        <v>44</v>
      </c>
      <c r="B3" s="398" t="s">
        <v>45</v>
      </c>
      <c r="C3" s="400" t="s">
        <v>46</v>
      </c>
      <c r="D3" s="402" t="s">
        <v>84</v>
      </c>
      <c r="E3" s="337" t="s">
        <v>1825</v>
      </c>
      <c r="F3" s="337"/>
      <c r="G3" s="337"/>
      <c r="H3" s="337"/>
      <c r="I3" s="337"/>
      <c r="J3" s="337"/>
    </row>
    <row r="4" spans="1:13" ht="30" customHeight="1" x14ac:dyDescent="0.2">
      <c r="A4" s="397"/>
      <c r="B4" s="399"/>
      <c r="C4" s="401"/>
      <c r="D4" s="403"/>
      <c r="E4" s="104" t="s">
        <v>10</v>
      </c>
      <c r="F4" s="104" t="s">
        <v>11</v>
      </c>
      <c r="G4" s="104" t="s">
        <v>12</v>
      </c>
      <c r="H4" s="104" t="s">
        <v>13</v>
      </c>
      <c r="I4" s="104" t="s">
        <v>14</v>
      </c>
      <c r="J4" s="104" t="s">
        <v>15</v>
      </c>
    </row>
    <row r="5" spans="1:13" ht="30" customHeight="1" x14ac:dyDescent="0.2">
      <c r="A5" s="4">
        <v>1</v>
      </c>
      <c r="B5" s="102" t="str">
        <f>'STUDENT NAMELIST'!B5</f>
        <v>2023PEC AI 541</v>
      </c>
      <c r="C5" s="102">
        <f>'STUDENT NAMELIST'!C5</f>
        <v>211423243001</v>
      </c>
      <c r="D5" s="260" t="str">
        <f>'STUDENT NAMELIST'!D5</f>
        <v>AATHISUDHAN A</v>
      </c>
      <c r="E5" s="102">
        <f>IF(AND('INTERNAL - I'!AI17&gt;0,'INTERNAL - II '!AI17&gt;0),('INTERNAL - I'!AI17+'INTERNAL - II '!AI17)/2,'INTERNAL - I'!AI17+'INTERNAL - II '!AI17)</f>
        <v>100</v>
      </c>
      <c r="F5" s="102">
        <f>IF(AND('INTERNAL - I'!AJ17&gt;0,'INTERNAL - II '!AJ17&gt;0),('INTERNAL - I'!AJ17+'INTERNAL - II '!AJ17)/2,'INTERNAL - I'!AJ17+'INTERNAL - II '!AJ17)</f>
        <v>91.304347826086953</v>
      </c>
      <c r="G5" s="102">
        <f>IF(AND('INTERNAL - I'!AK17&gt;0,'INTERNAL - II '!AK17&gt;0),('INTERNAL - I'!AK17+'INTERNAL - II '!AK17)/2,'INTERNAL - I'!AK17+'INTERNAL - II '!AK17)</f>
        <v>99.107142857142861</v>
      </c>
      <c r="H5" s="102">
        <f>IF(AND('INTERNAL - I'!AL17&gt;0,'INTERNAL - II '!AL17&gt;0),('INTERNAL - I'!AL17+'INTERNAL - II '!AL17)/2,'INTERNAL - I'!AL17+'INTERNAL - II '!AL17)</f>
        <v>92.307692307692307</v>
      </c>
      <c r="I5" s="102">
        <f>IF(AND('INTERNAL - I'!AM17&gt;0,'INTERNAL - II '!AM17&gt;0),('INTERNAL - I'!AM17+'INTERNAL - II '!AM17)/2,'INTERNAL - I'!AM17+'INTERNAL - II '!AM17)</f>
        <v>75.952380952380949</v>
      </c>
      <c r="J5" s="102">
        <f>IF(AND('INTERNAL - I'!AN17&gt;0,'INTERNAL - II '!AN17&gt;0),('INTERNAL - I'!AN17+'INTERNAL - II '!AN17)/2,'INTERNAL - I'!AN17+'INTERNAL - II '!AN17)</f>
        <v>93.333333333333329</v>
      </c>
      <c r="K5" s="251"/>
      <c r="L5" s="251"/>
      <c r="M5" s="251"/>
    </row>
    <row r="6" spans="1:13" ht="30" customHeight="1" x14ac:dyDescent="0.2">
      <c r="A6" s="4">
        <v>2</v>
      </c>
      <c r="B6" s="102" t="str">
        <f>'STUDENT NAMELIST'!B6</f>
        <v>2023PEC AI 542</v>
      </c>
      <c r="C6" s="102">
        <f>'STUDENT NAMELIST'!C6</f>
        <v>211423243002</v>
      </c>
      <c r="D6" s="260" t="str">
        <f>'STUDENT NAMELIST'!D6</f>
        <v>ABESHEK SRIRAMN</v>
      </c>
      <c r="E6" s="102">
        <f>('INTERNAL - I'!AI18+'INTERNAL - II '!AI18)/2</f>
        <v>83.333333333333329</v>
      </c>
      <c r="F6" s="102">
        <f>IF(AND('INTERNAL - I'!AJ18&gt;0,'INTERNAL - II '!AJ18&gt;0),('INTERNAL - I'!AJ18+'INTERNAL - II '!AJ18)/2,'INTERNAL - I'!AJ18+'INTERNAL - II '!AJ18)</f>
        <v>80</v>
      </c>
      <c r="G6" s="102">
        <f>('INTERNAL - I'!AK18+'INTERNAL - II '!AK18)/2</f>
        <v>82.015503875968989</v>
      </c>
      <c r="H6" s="102">
        <f>IF(AND('INTERNAL - I'!AL18&gt;0,'INTERNAL - II '!AL18&gt;0),('INTERNAL - I'!AL18+'INTERNAL - II '!AL18)/2,'INTERNAL - I'!AL18+'INTERNAL - II '!AL18)</f>
        <v>88.461538461538467</v>
      </c>
      <c r="I6" s="102">
        <f>IF(AND('INTERNAL - I'!AM18&gt;0,'INTERNAL - II '!AM18&gt;0),('INTERNAL - I'!AM18+'INTERNAL - II '!AM18)/2,'INTERNAL - I'!AM18+'INTERNAL - II '!AM18)</f>
        <v>75.630252100840323</v>
      </c>
      <c r="J6" s="102">
        <f>IF(AND('INTERNAL - I'!AN18&gt;0,'INTERNAL - II '!AN18&gt;0),('INTERNAL - I'!AN18+'INTERNAL - II '!AN18)/2,'INTERNAL - I'!AN18+'INTERNAL - II '!AN18)</f>
        <v>0</v>
      </c>
    </row>
    <row r="7" spans="1:13" ht="30" customHeight="1" x14ac:dyDescent="0.2">
      <c r="A7" s="4">
        <v>3</v>
      </c>
      <c r="B7" s="102" t="str">
        <f>'STUDENT NAMELIST'!B7</f>
        <v>2023PEC AI 101</v>
      </c>
      <c r="C7" s="102">
        <f>'STUDENT NAMELIST'!C7</f>
        <v>211423243003</v>
      </c>
      <c r="D7" s="260" t="str">
        <f>'STUDENT NAMELIST'!D7</f>
        <v>ABINAYA M</v>
      </c>
      <c r="E7" s="102">
        <f>('INTERNAL - I'!AI19+'INTERNAL - II '!AI19)/2</f>
        <v>100</v>
      </c>
      <c r="F7" s="102">
        <f>IF(AND('INTERNAL - I'!AJ19&gt;0,'INTERNAL - II '!AJ19&gt;0),('INTERNAL - I'!AJ19+'INTERNAL - II '!AJ19)/2,'INTERNAL - I'!AJ19+'INTERNAL - II '!AJ19)</f>
        <v>93.478260869565219</v>
      </c>
      <c r="G7" s="102">
        <f>('INTERNAL - I'!AK19+'INTERNAL - II '!AK19)/2</f>
        <v>86.964285714285722</v>
      </c>
      <c r="H7" s="102">
        <f>IF(AND('INTERNAL - I'!AL19&gt;0,'INTERNAL - II '!AL19&gt;0),('INTERNAL - I'!AL19+'INTERNAL - II '!AL19)/2,'INTERNAL - I'!AL19+'INTERNAL - II '!AL19)</f>
        <v>92.307692307692307</v>
      </c>
      <c r="I7" s="102">
        <f>IF(AND('INTERNAL - I'!AM19&gt;0,'INTERNAL - II '!AM19&gt;0),('INTERNAL - I'!AM19+'INTERNAL - II '!AM19)/2,'INTERNAL - I'!AM19+'INTERNAL - II '!AM19)</f>
        <v>87.5</v>
      </c>
      <c r="J7" s="102">
        <f>IF(AND('INTERNAL - I'!AN19&gt;0,'INTERNAL - II '!AN19&gt;0),('INTERNAL - I'!AN19+'INTERNAL - II '!AN19)/2,'INTERNAL - I'!AN19+'INTERNAL - II '!AN19)</f>
        <v>0</v>
      </c>
    </row>
    <row r="8" spans="1:13" ht="30" customHeight="1" x14ac:dyDescent="0.2">
      <c r="A8" s="4">
        <v>4</v>
      </c>
      <c r="B8" s="102" t="str">
        <f>'STUDENT NAMELIST'!B8</f>
        <v>2023PEC AI 543</v>
      </c>
      <c r="C8" s="102">
        <f>'STUDENT NAMELIST'!C8</f>
        <v>211423243004</v>
      </c>
      <c r="D8" s="260" t="str">
        <f>'STUDENT NAMELIST'!D8</f>
        <v>ABINESH KUMAR T</v>
      </c>
      <c r="E8" s="102">
        <f>('INTERNAL - I'!AI20+'INTERNAL - II '!AI20)/2</f>
        <v>58.333333333333336</v>
      </c>
      <c r="F8" s="102">
        <f>IF(AND('INTERNAL - I'!AJ20&gt;0,'INTERNAL - II '!AJ20&gt;0),('INTERNAL - I'!AJ20+'INTERNAL - II '!AJ20)/2,'INTERNAL - I'!AJ20+'INTERNAL - II '!AJ20)</f>
        <v>80</v>
      </c>
      <c r="G8" s="102">
        <f>('INTERNAL - I'!AK20+'INTERNAL - II '!AK20)/2</f>
        <v>70.038759689922472</v>
      </c>
      <c r="H8" s="102">
        <f>IF(AND('INTERNAL - I'!AL20&gt;0,'INTERNAL - II '!AL20&gt;0),('INTERNAL - I'!AL20+'INTERNAL - II '!AL20)/2,'INTERNAL - I'!AL20+'INTERNAL - II '!AL20)</f>
        <v>84.615384615384613</v>
      </c>
      <c r="I8" s="102">
        <f>IF(AND('INTERNAL - I'!AM20&gt;0,'INTERNAL - II '!AM20&gt;0),('INTERNAL - I'!AM20+'INTERNAL - II '!AM20)/2,'INTERNAL - I'!AM20+'INTERNAL - II '!AM20)</f>
        <v>64.390756302520998</v>
      </c>
      <c r="J8" s="102">
        <f>IF(AND('INTERNAL - I'!AN20&gt;0,'INTERNAL - II '!AN20&gt;0),('INTERNAL - I'!AN20+'INTERNAL - II '!AN20)/2,'INTERNAL - I'!AN20+'INTERNAL - II '!AN20)</f>
        <v>82.35294117647058</v>
      </c>
    </row>
    <row r="9" spans="1:13" ht="30" customHeight="1" x14ac:dyDescent="0.2">
      <c r="A9" s="4">
        <v>5</v>
      </c>
      <c r="B9" s="102" t="str">
        <f>'STUDENT NAMELIST'!B9</f>
        <v>2023PEC AI 102</v>
      </c>
      <c r="C9" s="102">
        <f>'STUDENT NAMELIST'!C9</f>
        <v>211423243005</v>
      </c>
      <c r="D9" s="260" t="str">
        <f>'STUDENT NAMELIST'!D9</f>
        <v>ABIRAMI A</v>
      </c>
      <c r="E9" s="102">
        <f>('INTERNAL - I'!AI21+'INTERNAL - II '!AI21)/2</f>
        <v>66.666666666666657</v>
      </c>
      <c r="F9" s="102">
        <f>IF(AND('INTERNAL - I'!AJ21&gt;0,'INTERNAL - II '!AJ21&gt;0),('INTERNAL - I'!AJ21+'INTERNAL - II '!AJ21)/2,'INTERNAL - I'!AJ21+'INTERNAL - II '!AJ21)</f>
        <v>95.652173913043484</v>
      </c>
      <c r="G9" s="102">
        <f>('INTERNAL - I'!AK21+'INTERNAL - II '!AK21)/2</f>
        <v>81.25</v>
      </c>
      <c r="H9" s="102">
        <f>IF(AND('INTERNAL - I'!AL21&gt;0,'INTERNAL - II '!AL21&gt;0),('INTERNAL - I'!AL21+'INTERNAL - II '!AL21)/2,'INTERNAL - I'!AL21+'INTERNAL - II '!AL21)</f>
        <v>96.15384615384616</v>
      </c>
      <c r="I9" s="102">
        <f>IF(AND('INTERNAL - I'!AM21&gt;0,'INTERNAL - II '!AM21&gt;0),('INTERNAL - I'!AM21+'INTERNAL - II '!AM21)/2,'INTERNAL - I'!AM21+'INTERNAL - II '!AM21)</f>
        <v>81.30952380952381</v>
      </c>
      <c r="J9" s="102">
        <f>IF(AND('INTERNAL - I'!AN21&gt;0,'INTERNAL - II '!AN21&gt;0),('INTERNAL - I'!AN21+'INTERNAL - II '!AN21)/2,'INTERNAL - I'!AN21+'INTERNAL - II '!AN21)</f>
        <v>93.333333333333329</v>
      </c>
    </row>
    <row r="10" spans="1:13" ht="30" customHeight="1" x14ac:dyDescent="0.2">
      <c r="A10" s="4">
        <v>6</v>
      </c>
      <c r="B10" s="102" t="str">
        <f>'STUDENT NAMELIST'!B10</f>
        <v>2023PEC AI 103</v>
      </c>
      <c r="C10" s="102">
        <f>'STUDENT NAMELIST'!C10</f>
        <v>211423243006</v>
      </c>
      <c r="D10" s="260" t="str">
        <f>'STUDENT NAMELIST'!D10</f>
        <v>ABIRAMI G</v>
      </c>
      <c r="E10" s="102">
        <f>('INTERNAL - I'!AI22+'INTERNAL - II '!AI22)/2</f>
        <v>41.666666666666664</v>
      </c>
      <c r="F10" s="102">
        <f>IF(AND('INTERNAL - I'!AJ22&gt;0,'INTERNAL - II '!AJ22&gt;0),('INTERNAL - I'!AJ22+'INTERNAL - II '!AJ22)/2,'INTERNAL - I'!AJ22+'INTERNAL - II '!AJ22)</f>
        <v>80</v>
      </c>
      <c r="G10" s="102">
        <f>('INTERNAL - I'!AK22+'INTERNAL - II '!AK22)/2</f>
        <v>63.690476190476183</v>
      </c>
      <c r="H10" s="102">
        <f>IF(AND('INTERNAL - I'!AL22&gt;0,'INTERNAL - II '!AL22&gt;0),('INTERNAL - I'!AL22+'INTERNAL - II '!AL22)/2,'INTERNAL - I'!AL22+'INTERNAL - II '!AL22)</f>
        <v>84.615384615384613</v>
      </c>
      <c r="I10" s="102">
        <f>IF(AND('INTERNAL - I'!AM22&gt;0,'INTERNAL - II '!AM22&gt;0),('INTERNAL - I'!AM22+'INTERNAL - II '!AM22)/2,'INTERNAL - I'!AM22+'INTERNAL - II '!AM22)</f>
        <v>66.666666666666671</v>
      </c>
      <c r="J10" s="102">
        <f>IF(AND('INTERNAL - I'!AN22&gt;0,'INTERNAL - II '!AN22&gt;0),('INTERNAL - I'!AN22+'INTERNAL - II '!AN22)/2,'INTERNAL - I'!AN22+'INTERNAL - II '!AN22)</f>
        <v>46.666666666666664</v>
      </c>
    </row>
    <row r="11" spans="1:13" ht="30" customHeight="1" x14ac:dyDescent="0.2">
      <c r="A11" s="4">
        <v>7</v>
      </c>
      <c r="B11" s="102" t="str">
        <f>'STUDENT NAMELIST'!B11</f>
        <v>2023PEC AI 544</v>
      </c>
      <c r="C11" s="102">
        <f>'STUDENT NAMELIST'!C11</f>
        <v>211423243007</v>
      </c>
      <c r="D11" s="260" t="str">
        <f>'STUDENT NAMELIST'!D11</f>
        <v>ABISHAI SINGH J</v>
      </c>
      <c r="E11" s="102">
        <f>('INTERNAL - I'!AI23+'INTERNAL - II '!AI23)/2</f>
        <v>49.999999999999993</v>
      </c>
      <c r="F11" s="102">
        <f>IF(AND('INTERNAL - I'!AJ23&gt;0,'INTERNAL - II '!AJ23&gt;0),('INTERNAL - I'!AJ23+'INTERNAL - II '!AJ23)/2,'INTERNAL - I'!AJ23+'INTERNAL - II '!AJ23)</f>
        <v>65.217391304347828</v>
      </c>
      <c r="G11" s="102">
        <f>('INTERNAL - I'!AK23+'INTERNAL - II '!AK23)/2</f>
        <v>52.321428571428569</v>
      </c>
      <c r="H11" s="102">
        <f>IF(AND('INTERNAL - I'!AL23&gt;0,'INTERNAL - II '!AL23&gt;0),('INTERNAL - I'!AL23+'INTERNAL - II '!AL23)/2,'INTERNAL - I'!AL23+'INTERNAL - II '!AL23)</f>
        <v>76.92307692307692</v>
      </c>
      <c r="I11" s="102">
        <f>IF(AND('INTERNAL - I'!AM23&gt;0,'INTERNAL - II '!AM23&gt;0),('INTERNAL - I'!AM23+'INTERNAL - II '!AM23)/2,'INTERNAL - I'!AM23+'INTERNAL - II '!AM23)</f>
        <v>41.666666666666664</v>
      </c>
      <c r="J11" s="102">
        <f>IF(AND('INTERNAL - I'!AN23&gt;0,'INTERNAL - II '!AN23&gt;0),('INTERNAL - I'!AN23+'INTERNAL - II '!AN23)/2,'INTERNAL - I'!AN23+'INTERNAL - II '!AN23)</f>
        <v>93.333333333333329</v>
      </c>
    </row>
    <row r="12" spans="1:13" ht="30" customHeight="1" x14ac:dyDescent="0.2">
      <c r="A12" s="4">
        <v>8</v>
      </c>
      <c r="B12" s="102" t="str">
        <f>'STUDENT NAMELIST'!B12</f>
        <v>2023PEC AI 545</v>
      </c>
      <c r="C12" s="102">
        <f>'STUDENT NAMELIST'!C12</f>
        <v>211423243008</v>
      </c>
      <c r="D12" s="260" t="str">
        <f>'STUDENT NAMELIST'!D12</f>
        <v>ABISHEK RANGARAJ M</v>
      </c>
      <c r="E12" s="102">
        <f>('INTERNAL - I'!AI24+'INTERNAL - II '!AI24)/2</f>
        <v>49.999999999999993</v>
      </c>
      <c r="F12" s="102">
        <f>IF(AND('INTERNAL - I'!AJ24&gt;0,'INTERNAL - II '!AJ24&gt;0),('INTERNAL - I'!AJ24+'INTERNAL - II '!AJ24)/2,'INTERNAL - I'!AJ24+'INTERNAL - II '!AJ24)</f>
        <v>40</v>
      </c>
      <c r="G12" s="102">
        <f>('INTERNAL - I'!AK24+'INTERNAL - II '!AK24)/2</f>
        <v>38.255813953488371</v>
      </c>
      <c r="H12" s="102">
        <f>IF(AND('INTERNAL - I'!AL24&gt;0,'INTERNAL - II '!AL24&gt;0),('INTERNAL - I'!AL24+'INTERNAL - II '!AL24)/2,'INTERNAL - I'!AL24+'INTERNAL - II '!AL24)</f>
        <v>69.230769230769226</v>
      </c>
      <c r="I12" s="102">
        <f>IF(AND('INTERNAL - I'!AM24&gt;0,'INTERNAL - II '!AM24&gt;0),('INTERNAL - I'!AM24+'INTERNAL - II '!AM24)/2,'INTERNAL - I'!AM24+'INTERNAL - II '!AM24)</f>
        <v>68.627450980392155</v>
      </c>
      <c r="J12" s="102">
        <f>IF(AND('INTERNAL - I'!AN24&gt;0,'INTERNAL - II '!AN24&gt;0),('INTERNAL - I'!AN24+'INTERNAL - II '!AN24)/2,'INTERNAL - I'!AN24+'INTERNAL - II '!AN24)</f>
        <v>82.35294117647058</v>
      </c>
    </row>
    <row r="13" spans="1:13" ht="30" customHeight="1" x14ac:dyDescent="0.2">
      <c r="A13" s="4">
        <v>9</v>
      </c>
      <c r="B13" s="102" t="str">
        <f>'STUDENT NAMELIST'!B13</f>
        <v>2023PEC AI 104</v>
      </c>
      <c r="C13" s="102">
        <f>'STUDENT NAMELIST'!C13</f>
        <v>211423243009</v>
      </c>
      <c r="D13" s="260" t="str">
        <f>'STUDENT NAMELIST'!D13</f>
        <v>ABITHA R D</v>
      </c>
      <c r="E13" s="102">
        <f>('INTERNAL - I'!AI25+'INTERNAL - II '!AI25)/2</f>
        <v>91.666666666666671</v>
      </c>
      <c r="F13" s="102">
        <f>IF(AND('INTERNAL - I'!AJ25&gt;0,'INTERNAL - II '!AJ25&gt;0),('INTERNAL - I'!AJ25+'INTERNAL - II '!AJ25)/2,'INTERNAL - I'!AJ25+'INTERNAL - II '!AJ25)</f>
        <v>97.826086956521749</v>
      </c>
      <c r="G13" s="102">
        <f>('INTERNAL - I'!AK25+'INTERNAL - II '!AK25)/2</f>
        <v>98.214285714285722</v>
      </c>
      <c r="H13" s="102">
        <f>IF(AND('INTERNAL - I'!AL25&gt;0,'INTERNAL - II '!AL25&gt;0),('INTERNAL - I'!AL25+'INTERNAL - II '!AL25)/2,'INTERNAL - I'!AL25+'INTERNAL - II '!AL25)</f>
        <v>96.15384615384616</v>
      </c>
      <c r="I13" s="102">
        <f>IF(AND('INTERNAL - I'!AM25&gt;0,'INTERNAL - II '!AM25&gt;0),('INTERNAL - I'!AM25+'INTERNAL - II '!AM25)/2,'INTERNAL - I'!AM25+'INTERNAL - II '!AM25)</f>
        <v>91.071428571428569</v>
      </c>
      <c r="J13" s="102">
        <f>IF(AND('INTERNAL - I'!AN25&gt;0,'INTERNAL - II '!AN25&gt;0),('INTERNAL - I'!AN25+'INTERNAL - II '!AN25)/2,'INTERNAL - I'!AN25+'INTERNAL - II '!AN25)</f>
        <v>93.333333333333329</v>
      </c>
    </row>
    <row r="14" spans="1:13" ht="30" customHeight="1" x14ac:dyDescent="0.2">
      <c r="A14" s="4">
        <v>10</v>
      </c>
      <c r="B14" s="102" t="str">
        <f>'STUDENT NAMELIST'!B14</f>
        <v>2023PEC AI 546</v>
      </c>
      <c r="C14" s="102">
        <f>'STUDENT NAMELIST'!C14</f>
        <v>211423243010</v>
      </c>
      <c r="D14" s="260" t="str">
        <f>'STUDENT NAMELIST'!D14</f>
        <v>ABRAHAM S J</v>
      </c>
      <c r="E14" s="102">
        <f>('INTERNAL - I'!AI26+'INTERNAL - II '!AI26)/2</f>
        <v>49.999999999999993</v>
      </c>
      <c r="F14" s="102">
        <f>IF(AND('INTERNAL - I'!AJ26&gt;0,'INTERNAL - II '!AJ26&gt;0),('INTERNAL - I'!AJ26+'INTERNAL - II '!AJ26)/2,'INTERNAL - I'!AJ26+'INTERNAL - II '!AJ26)</f>
        <v>60</v>
      </c>
      <c r="G14" s="102">
        <f>('INTERNAL - I'!AK26+'INTERNAL - II '!AK26)/2</f>
        <v>42.945736434108525</v>
      </c>
      <c r="H14" s="102">
        <f>IF(AND('INTERNAL - I'!AL26&gt;0,'INTERNAL - II '!AL26&gt;0),('INTERNAL - I'!AL26+'INTERNAL - II '!AL26)/2,'INTERNAL - I'!AL26+'INTERNAL - II '!AL26)</f>
        <v>76.92307692307692</v>
      </c>
      <c r="I14" s="102">
        <f>IF(AND('INTERNAL - I'!AM26&gt;0,'INTERNAL - II '!AM26&gt;0),('INTERNAL - I'!AM26+'INTERNAL - II '!AM26)/2,'INTERNAL - I'!AM26+'INTERNAL - II '!AM26)</f>
        <v>47.899159663865547</v>
      </c>
      <c r="J14" s="102">
        <f>IF(AND('INTERNAL - I'!AN26&gt;0,'INTERNAL - II '!AN26&gt;0),('INTERNAL - I'!AN26+'INTERNAL - II '!AN26)/2,'INTERNAL - I'!AN26+'INTERNAL - II '!AN26)</f>
        <v>82.35294117647058</v>
      </c>
    </row>
    <row r="15" spans="1:13" ht="30" customHeight="1" x14ac:dyDescent="0.2">
      <c r="A15" s="4">
        <v>11</v>
      </c>
      <c r="B15" s="102" t="str">
        <f>'STUDENT NAMELIST'!B15</f>
        <v>2023PEC AI 105</v>
      </c>
      <c r="C15" s="102">
        <f>'STUDENT NAMELIST'!C15</f>
        <v>211423243011</v>
      </c>
      <c r="D15" s="260" t="str">
        <f>'STUDENT NAMELIST'!D15</f>
        <v>ADELINE JERUSHA AUGUSTINE</v>
      </c>
      <c r="E15" s="102">
        <f>('INTERNAL - I'!AI27+'INTERNAL - II '!AI27)/2</f>
        <v>91.666666666666671</v>
      </c>
      <c r="F15" s="102">
        <f>IF(AND('INTERNAL - I'!AJ27&gt;0,'INTERNAL - II '!AJ27&gt;0),('INTERNAL - I'!AJ27+'INTERNAL - II '!AJ27)/2,'INTERNAL - I'!AJ27+'INTERNAL - II '!AJ27)</f>
        <v>66.304347826086953</v>
      </c>
      <c r="G15" s="102">
        <f>('INTERNAL - I'!AK27+'INTERNAL - II '!AK27)/2</f>
        <v>88.214285714285722</v>
      </c>
      <c r="H15" s="102">
        <f>IF(AND('INTERNAL - I'!AL27&gt;0,'INTERNAL - II '!AL27&gt;0),('INTERNAL - I'!AL27+'INTERNAL - II '!AL27)/2,'INTERNAL - I'!AL27+'INTERNAL - II '!AL27)</f>
        <v>84.615384615384613</v>
      </c>
      <c r="I15" s="102">
        <f>IF(AND('INTERNAL - I'!AM27&gt;0,'INTERNAL - II '!AM27&gt;0),('INTERNAL - I'!AM27+'INTERNAL - II '!AM27)/2,'INTERNAL - I'!AM27+'INTERNAL - II '!AM27)</f>
        <v>82.142857142857139</v>
      </c>
      <c r="J15" s="102">
        <f>IF(AND('INTERNAL - I'!AN27&gt;0,'INTERNAL - II '!AN27&gt;0),('INTERNAL - I'!AN27+'INTERNAL - II '!AN27)/2,'INTERNAL - I'!AN27+'INTERNAL - II '!AN27)</f>
        <v>46.666666666666664</v>
      </c>
    </row>
    <row r="16" spans="1:13" ht="30" customHeight="1" x14ac:dyDescent="0.2">
      <c r="A16" s="4">
        <v>12</v>
      </c>
      <c r="B16" s="102" t="str">
        <f>'STUDENT NAMELIST'!B16</f>
        <v>2023PEC AI 547</v>
      </c>
      <c r="C16" s="102">
        <f>'STUDENT NAMELIST'!C16</f>
        <v>211423243012</v>
      </c>
      <c r="D16" s="260" t="str">
        <f>'STUDENT NAMELIST'!D16</f>
        <v>ADHINARAYANAN A</v>
      </c>
      <c r="E16" s="102">
        <f>('INTERNAL - I'!AI28+'INTERNAL - II '!AI28)/2</f>
        <v>49.999999999999993</v>
      </c>
      <c r="F16" s="102">
        <f>IF(AND('INTERNAL - I'!AJ28&gt;0,'INTERNAL - II '!AJ28&gt;0),('INTERNAL - I'!AJ28+'INTERNAL - II '!AJ28)/2,'INTERNAL - I'!AJ28+'INTERNAL - II '!AJ28)</f>
        <v>40</v>
      </c>
      <c r="G16" s="102">
        <f>('INTERNAL - I'!AK28+'INTERNAL - II '!AK28)/2</f>
        <v>41.744186046511629</v>
      </c>
      <c r="H16" s="102">
        <f>IF(AND('INTERNAL - I'!AL28&gt;0,'INTERNAL - II '!AL28&gt;0),('INTERNAL - I'!AL28+'INTERNAL - II '!AL28)/2,'INTERNAL - I'!AL28+'INTERNAL - II '!AL28)</f>
        <v>69.230769230769226</v>
      </c>
      <c r="I16" s="102">
        <f>IF(AND('INTERNAL - I'!AM28&gt;0,'INTERNAL - II '!AM28&gt;0),('INTERNAL - I'!AM28+'INTERNAL - II '!AM28)/2,'INTERNAL - I'!AM28+'INTERNAL - II '!AM28)</f>
        <v>57.843137254901954</v>
      </c>
      <c r="J16" s="102">
        <f>IF(AND('INTERNAL - I'!AN28&gt;0,'INTERNAL - II '!AN28&gt;0),('INTERNAL - I'!AN28+'INTERNAL - II '!AN28)/2,'INTERNAL - I'!AN28+'INTERNAL - II '!AN28)</f>
        <v>82.35294117647058</v>
      </c>
    </row>
    <row r="17" spans="1:10" ht="30" customHeight="1" x14ac:dyDescent="0.2">
      <c r="A17" s="4">
        <v>13</v>
      </c>
      <c r="B17" s="102" t="str">
        <f>'STUDENT NAMELIST'!B17</f>
        <v>2023PEC AI 548</v>
      </c>
      <c r="C17" s="102">
        <f>'STUDENT NAMELIST'!C17</f>
        <v>211423243013</v>
      </c>
      <c r="D17" s="260" t="str">
        <f>'STUDENT NAMELIST'!D17</f>
        <v>ADHITYAN R</v>
      </c>
      <c r="E17" s="102">
        <f>('INTERNAL - I'!AI29+'INTERNAL - II '!AI29)/2</f>
        <v>49.999999999999993</v>
      </c>
      <c r="F17" s="102">
        <f>IF(AND('INTERNAL - I'!AJ29&gt;0,'INTERNAL - II '!AJ29&gt;0),('INTERNAL - I'!AJ29+'INTERNAL - II '!AJ29)/2,'INTERNAL - I'!AJ29+'INTERNAL - II '!AJ29)</f>
        <v>60.869565217391312</v>
      </c>
      <c r="G17" s="102">
        <f>('INTERNAL - I'!AK29+'INTERNAL - II '!AK29)/2</f>
        <v>57.678571428571431</v>
      </c>
      <c r="H17" s="102">
        <f>IF(AND('INTERNAL - I'!AL29&gt;0,'INTERNAL - II '!AL29&gt;0),('INTERNAL - I'!AL29+'INTERNAL - II '!AL29)/2,'INTERNAL - I'!AL29+'INTERNAL - II '!AL29)</f>
        <v>76.92307692307692</v>
      </c>
      <c r="I17" s="102">
        <f>IF(AND('INTERNAL - I'!AM29&gt;0,'INTERNAL - II '!AM29&gt;0),('INTERNAL - I'!AM29+'INTERNAL - II '!AM29)/2,'INTERNAL - I'!AM29+'INTERNAL - II '!AM29)</f>
        <v>41.19047619047619</v>
      </c>
      <c r="J17" s="102">
        <f>IF(AND('INTERNAL - I'!AN29&gt;0,'INTERNAL - II '!AN29&gt;0),('INTERNAL - I'!AN29+'INTERNAL - II '!AN29)/2,'INTERNAL - I'!AN29+'INTERNAL - II '!AN29)</f>
        <v>93.333333333333329</v>
      </c>
    </row>
    <row r="18" spans="1:10" ht="30" customHeight="1" x14ac:dyDescent="0.2">
      <c r="A18" s="4">
        <v>14</v>
      </c>
      <c r="B18" s="102" t="str">
        <f>'STUDENT NAMELIST'!B18</f>
        <v>2023PEC AI 106</v>
      </c>
      <c r="C18" s="102">
        <f>'STUDENT NAMELIST'!C18</f>
        <v>211423243014</v>
      </c>
      <c r="D18" s="260" t="str">
        <f>'STUDENT NAMELIST'!D18</f>
        <v>AFIFA FATHIMA S</v>
      </c>
      <c r="E18" s="102">
        <f>('INTERNAL - I'!AI30+'INTERNAL - II '!AI30)/2</f>
        <v>100</v>
      </c>
      <c r="F18" s="102">
        <f>IF(AND('INTERNAL - I'!AJ30&gt;0,'INTERNAL - II '!AJ30&gt;0),('INTERNAL - I'!AJ30+'INTERNAL - II '!AJ30)/2,'INTERNAL - I'!AJ30+'INTERNAL - II '!AJ30)</f>
        <v>95</v>
      </c>
      <c r="G18" s="102">
        <f>('INTERNAL - I'!AK30+'INTERNAL - II '!AK30)/2</f>
        <v>98.214285714285722</v>
      </c>
      <c r="H18" s="102">
        <f>IF(AND('INTERNAL - I'!AL30&gt;0,'INTERNAL - II '!AL30&gt;0),('INTERNAL - I'!AL30+'INTERNAL - II '!AL30)/2,'INTERNAL - I'!AL30+'INTERNAL - II '!AL30)</f>
        <v>100</v>
      </c>
      <c r="I18" s="102">
        <f>IF(AND('INTERNAL - I'!AM30&gt;0,'INTERNAL - II '!AM30&gt;0),('INTERNAL - I'!AM30+'INTERNAL - II '!AM30)/2,'INTERNAL - I'!AM30+'INTERNAL - II '!AM30)</f>
        <v>80.952380952380963</v>
      </c>
      <c r="J18" s="102">
        <f>IF(AND('INTERNAL - I'!AN30&gt;0,'INTERNAL - II '!AN30&gt;0),('INTERNAL - I'!AN30+'INTERNAL - II '!AN30)/2,'INTERNAL - I'!AN30+'INTERNAL - II '!AN30)</f>
        <v>46.666666666666664</v>
      </c>
    </row>
    <row r="19" spans="1:10" ht="30" customHeight="1" x14ac:dyDescent="0.2">
      <c r="A19" s="4">
        <v>15</v>
      </c>
      <c r="B19" s="102" t="str">
        <f>'STUDENT NAMELIST'!B19</f>
        <v>2023PEC AI 549</v>
      </c>
      <c r="C19" s="102">
        <f>'STUDENT NAMELIST'!C19</f>
        <v>211423243015</v>
      </c>
      <c r="D19" s="260" t="str">
        <f>'STUDENT NAMELIST'!D19</f>
        <v>AFRIN W A</v>
      </c>
      <c r="E19" s="102">
        <f>('INTERNAL - I'!AI31+'INTERNAL - II '!AI31)/2</f>
        <v>49.999999999999993</v>
      </c>
      <c r="F19" s="102">
        <f>IF(AND('INTERNAL - I'!AJ31&gt;0,'INTERNAL - II '!AJ31&gt;0),('INTERNAL - I'!AJ31+'INTERNAL - II '!AJ31)/2,'INTERNAL - I'!AJ31+'INTERNAL - II '!AJ31)</f>
        <v>39.130434782608695</v>
      </c>
      <c r="G19" s="102">
        <f>('INTERNAL - I'!AK31+'INTERNAL - II '!AK31)/2</f>
        <v>33.63095238095238</v>
      </c>
      <c r="H19" s="102">
        <f>IF(AND('INTERNAL - I'!AL31&gt;0,'INTERNAL - II '!AL31&gt;0),('INTERNAL - I'!AL31+'INTERNAL - II '!AL31)/2,'INTERNAL - I'!AL31+'INTERNAL - II '!AL31)</f>
        <v>65.384615384615387</v>
      </c>
      <c r="I19" s="102">
        <f>IF(AND('INTERNAL - I'!AM31&gt;0,'INTERNAL - II '!AM31&gt;0),('INTERNAL - I'!AM31+'INTERNAL - II '!AM31)/2,'INTERNAL - I'!AM31+'INTERNAL - II '!AM31)</f>
        <v>66.666666666666657</v>
      </c>
      <c r="J19" s="102">
        <f>IF(AND('INTERNAL - I'!AN31&gt;0,'INTERNAL - II '!AN31&gt;0),('INTERNAL - I'!AN31+'INTERNAL - II '!AN31)/2,'INTERNAL - I'!AN31+'INTERNAL - II '!AN31)</f>
        <v>700</v>
      </c>
    </row>
    <row r="20" spans="1:10" ht="30" customHeight="1" x14ac:dyDescent="0.2">
      <c r="A20" s="4">
        <v>16</v>
      </c>
      <c r="B20" s="102" t="str">
        <f>'STUDENT NAMELIST'!B20</f>
        <v>2023PEC AI 107</v>
      </c>
      <c r="C20" s="102">
        <f>'STUDENT NAMELIST'!C20</f>
        <v>211423243016</v>
      </c>
      <c r="D20" s="260" t="str">
        <f>'STUDENT NAMELIST'!D20</f>
        <v>AFSHAN TAJ F</v>
      </c>
      <c r="E20" s="102">
        <f>('INTERNAL - I'!AI32+'INTERNAL - II '!AI32)/2</f>
        <v>100</v>
      </c>
      <c r="F20" s="102">
        <f>IF(AND('INTERNAL - I'!AJ32&gt;0,'INTERNAL - II '!AJ32&gt;0),('INTERNAL - I'!AJ32+'INTERNAL - II '!AJ32)/2,'INTERNAL - I'!AJ32+'INTERNAL - II '!AJ32)</f>
        <v>90</v>
      </c>
      <c r="G20" s="102">
        <f>('INTERNAL - I'!AK32+'INTERNAL - II '!AK32)/2</f>
        <v>91.547619047619051</v>
      </c>
      <c r="H20" s="102">
        <f>IF(AND('INTERNAL - I'!AL32&gt;0,'INTERNAL - II '!AL32&gt;0),('INTERNAL - I'!AL32+'INTERNAL - II '!AL32)/2,'INTERNAL - I'!AL32+'INTERNAL - II '!AL32)</f>
        <v>96.15384615384616</v>
      </c>
      <c r="I20" s="102">
        <f>IF(AND('INTERNAL - I'!AM32&gt;0,'INTERNAL - II '!AM32&gt;0),('INTERNAL - I'!AM32+'INTERNAL - II '!AM32)/2,'INTERNAL - I'!AM32+'INTERNAL - II '!AM32)</f>
        <v>77.261904761904759</v>
      </c>
      <c r="J20" s="102">
        <f>IF(AND('INTERNAL - I'!AN32&gt;0,'INTERNAL - II '!AN32&gt;0),('INTERNAL - I'!AN32+'INTERNAL - II '!AN32)/2,'INTERNAL - I'!AN32+'INTERNAL - II '!AN32)</f>
        <v>46.666666666666664</v>
      </c>
    </row>
    <row r="21" spans="1:10" ht="30" customHeight="1" x14ac:dyDescent="0.2">
      <c r="A21" s="4">
        <v>17</v>
      </c>
      <c r="B21" s="102" t="str">
        <f>'STUDENT NAMELIST'!B21</f>
        <v>2023PEC AI 108</v>
      </c>
      <c r="C21" s="102">
        <f>'STUDENT NAMELIST'!C21</f>
        <v>211423243017</v>
      </c>
      <c r="D21" s="260" t="str">
        <f>'STUDENT NAMELIST'!D21</f>
        <v>AISHWARYA P</v>
      </c>
      <c r="E21" s="102">
        <f>('INTERNAL - I'!AI33+'INTERNAL - II '!AI33)/2</f>
        <v>100</v>
      </c>
      <c r="F21" s="102">
        <f>IF(AND('INTERNAL - I'!AJ33&gt;0,'INTERNAL - II '!AJ33&gt;0),('INTERNAL - I'!AJ33+'INTERNAL - II '!AJ33)/2,'INTERNAL - I'!AJ33+'INTERNAL - II '!AJ33)</f>
        <v>95.65217391304347</v>
      </c>
      <c r="G21" s="102">
        <f>('INTERNAL - I'!AK33+'INTERNAL - II '!AK33)/2</f>
        <v>77.403100775193806</v>
      </c>
      <c r="H21" s="102">
        <f>IF(AND('INTERNAL - I'!AL33&gt;0,'INTERNAL - II '!AL33&gt;0),('INTERNAL - I'!AL33+'INTERNAL - II '!AL33)/2,'INTERNAL - I'!AL33+'INTERNAL - II '!AL33)</f>
        <v>92.307692307692307</v>
      </c>
      <c r="I21" s="102">
        <f>IF(AND('INTERNAL - I'!AM33&gt;0,'INTERNAL - II '!AM33&gt;0),('INTERNAL - I'!AM33+'INTERNAL - II '!AM33)/2,'INTERNAL - I'!AM33+'INTERNAL - II '!AM33)</f>
        <v>77.38095238095238</v>
      </c>
      <c r="J21" s="102">
        <f>IF(AND('INTERNAL - I'!AN33&gt;0,'INTERNAL - II '!AN33&gt;0),('INTERNAL - I'!AN33+'INTERNAL - II '!AN33)/2,'INTERNAL - I'!AN33+'INTERNAL - II '!AN33)</f>
        <v>46.666666666666664</v>
      </c>
    </row>
    <row r="22" spans="1:10" ht="30" customHeight="1" x14ac:dyDescent="0.2">
      <c r="A22" s="4">
        <v>18</v>
      </c>
      <c r="B22" s="102" t="str">
        <f>'STUDENT NAMELIST'!B22</f>
        <v>2023PEC AI 550</v>
      </c>
      <c r="C22" s="102">
        <f>'STUDENT NAMELIST'!C22</f>
        <v>211423243018</v>
      </c>
      <c r="D22" s="260" t="str">
        <f>'STUDENT NAMELIST'!D22</f>
        <v>AKASH A</v>
      </c>
      <c r="E22" s="102">
        <f>('INTERNAL - I'!AI34+'INTERNAL - II '!AI34)/2</f>
        <v>66.666666666666657</v>
      </c>
      <c r="F22" s="102">
        <f>IF(AND('INTERNAL - I'!AJ34&gt;0,'INTERNAL - II '!AJ34&gt;0),('INTERNAL - I'!AJ34+'INTERNAL - II '!AJ34)/2,'INTERNAL - I'!AJ34+'INTERNAL - II '!AJ34)</f>
        <v>80</v>
      </c>
      <c r="G22" s="102">
        <f>('INTERNAL - I'!AK34+'INTERNAL - II '!AK34)/2</f>
        <v>68.062015503875969</v>
      </c>
      <c r="H22" s="102">
        <f>IF(AND('INTERNAL - I'!AL34&gt;0,'INTERNAL - II '!AL34&gt;0),('INTERNAL - I'!AL34+'INTERNAL - II '!AL34)/2,'INTERNAL - I'!AL34+'INTERNAL - II '!AL34)</f>
        <v>88.461538461538467</v>
      </c>
      <c r="I22" s="102">
        <f>IF(AND('INTERNAL - I'!AM34&gt;0,'INTERNAL - II '!AM34&gt;0),('INTERNAL - I'!AM34+'INTERNAL - II '!AM34)/2,'INTERNAL - I'!AM34+'INTERNAL - II '!AM34)</f>
        <v>66.806722689075627</v>
      </c>
      <c r="J22" s="102">
        <f>IF(AND('INTERNAL - I'!AN34&gt;0,'INTERNAL - II '!AN34&gt;0),('INTERNAL - I'!AN34+'INTERNAL - II '!AN34)/2,'INTERNAL - I'!AN34+'INTERNAL - II '!AN34)</f>
        <v>82.35294117647058</v>
      </c>
    </row>
    <row r="23" spans="1:10" ht="30" customHeight="1" x14ac:dyDescent="0.2">
      <c r="A23" s="4">
        <v>19</v>
      </c>
      <c r="B23" s="102" t="str">
        <f>'STUDENT NAMELIST'!B23</f>
        <v>2023PEC AI 552</v>
      </c>
      <c r="C23" s="102">
        <f>'STUDENT NAMELIST'!C23</f>
        <v>211423243019</v>
      </c>
      <c r="D23" s="260" t="str">
        <f>'STUDENT NAMELIST'!D23</f>
        <v>AKASH R</v>
      </c>
      <c r="E23" s="102">
        <f>('INTERNAL - I'!AI35+'INTERNAL - II '!AI35)/2</f>
        <v>49.999999999999993</v>
      </c>
      <c r="F23" s="102">
        <f>IF(AND('INTERNAL - I'!AJ35&gt;0,'INTERNAL - II '!AJ35&gt;0),('INTERNAL - I'!AJ35+'INTERNAL - II '!AJ35)/2,'INTERNAL - I'!AJ35+'INTERNAL - II '!AJ35)</f>
        <v>56.521739130434781</v>
      </c>
      <c r="G23" s="102">
        <f>('INTERNAL - I'!AK35+'INTERNAL - II '!AK35)/2</f>
        <v>57.916666666666671</v>
      </c>
      <c r="H23" s="102">
        <f>IF(AND('INTERNAL - I'!AL35&gt;0,'INTERNAL - II '!AL35&gt;0),('INTERNAL - I'!AL35+'INTERNAL - II '!AL35)/2,'INTERNAL - I'!AL35+'INTERNAL - II '!AL35)</f>
        <v>73.07692307692308</v>
      </c>
      <c r="I23" s="102">
        <f>IF(AND('INTERNAL - I'!AM35&gt;0,'INTERNAL - II '!AM35&gt;0),('INTERNAL - I'!AM35+'INTERNAL - II '!AM35)/2,'INTERNAL - I'!AM35+'INTERNAL - II '!AM35)</f>
        <v>49.88095238095238</v>
      </c>
      <c r="J23" s="102">
        <f>IF(AND('INTERNAL - I'!AN35&gt;0,'INTERNAL - II '!AN35&gt;0),('INTERNAL - I'!AN35+'INTERNAL - II '!AN35)/2,'INTERNAL - I'!AN35+'INTERNAL - II '!AN35)</f>
        <v>93.333333333333329</v>
      </c>
    </row>
    <row r="24" spans="1:10" ht="30" customHeight="1" x14ac:dyDescent="0.2">
      <c r="A24" s="4">
        <v>20</v>
      </c>
      <c r="B24" s="102" t="str">
        <f>'STUDENT NAMELIST'!B24</f>
        <v>2023PEC AI 553</v>
      </c>
      <c r="C24" s="102">
        <f>'STUDENT NAMELIST'!C24</f>
        <v>211423243020</v>
      </c>
      <c r="D24" s="260" t="str">
        <f>'STUDENT NAMELIST'!D24</f>
        <v>AKASH RAJA M</v>
      </c>
      <c r="E24" s="102">
        <f>('INTERNAL - I'!AI36+'INTERNAL - II '!AI36)/2</f>
        <v>83.333333333333329</v>
      </c>
      <c r="F24" s="102">
        <f>IF(AND('INTERNAL - I'!AJ36&gt;0,'INTERNAL - II '!AJ36&gt;0),('INTERNAL - I'!AJ36+'INTERNAL - II '!AJ36)/2,'INTERNAL - I'!AJ36+'INTERNAL - II '!AJ36)</f>
        <v>80</v>
      </c>
      <c r="G24" s="102">
        <f>('INTERNAL - I'!AK36+'INTERNAL - II '!AK36)/2</f>
        <v>76.201550387596896</v>
      </c>
      <c r="H24" s="102">
        <f>IF(AND('INTERNAL - I'!AL36&gt;0,'INTERNAL - II '!AL36&gt;0),('INTERNAL - I'!AL36+'INTERNAL - II '!AL36)/2,'INTERNAL - I'!AL36+'INTERNAL - II '!AL36)</f>
        <v>88.461538461538467</v>
      </c>
      <c r="I24" s="102">
        <f>IF(AND('INTERNAL - I'!AM36&gt;0,'INTERNAL - II '!AM36&gt;0),('INTERNAL - I'!AM36+'INTERNAL - II '!AM36)/2,'INTERNAL - I'!AM36+'INTERNAL - II '!AM36)</f>
        <v>66.806722689075627</v>
      </c>
      <c r="J24" s="102">
        <f>IF(AND('INTERNAL - I'!AN36&gt;0,'INTERNAL - II '!AN36&gt;0),('INTERNAL - I'!AN36+'INTERNAL - II '!AN36)/2,'INTERNAL - I'!AN36+'INTERNAL - II '!AN36)</f>
        <v>82.35294117647058</v>
      </c>
    </row>
    <row r="25" spans="1:10" ht="30" customHeight="1" x14ac:dyDescent="0.2">
      <c r="A25" s="4">
        <v>21</v>
      </c>
      <c r="B25" s="102" t="str">
        <f>'STUDENT NAMELIST'!B25</f>
        <v>2023PEC AI 554</v>
      </c>
      <c r="C25" s="102">
        <f>'STUDENT NAMELIST'!C25</f>
        <v>211423243021</v>
      </c>
      <c r="D25" s="260" t="str">
        <f>'STUDENT NAMELIST'!D25</f>
        <v>AKSHAY KANNA G</v>
      </c>
      <c r="E25" s="102">
        <f>('INTERNAL - I'!AI37+'INTERNAL - II '!AI37)/2</f>
        <v>91.666666666666671</v>
      </c>
      <c r="F25" s="102">
        <f>IF(AND('INTERNAL - I'!AJ37&gt;0,'INTERNAL - II '!AJ37&gt;0),('INTERNAL - I'!AJ37+'INTERNAL - II '!AJ37)/2,'INTERNAL - I'!AJ37+'INTERNAL - II '!AJ37)</f>
        <v>82.608695652173907</v>
      </c>
      <c r="G25" s="102">
        <f>('INTERNAL - I'!AK37+'INTERNAL - II '!AK37)/2</f>
        <v>84.642857142857139</v>
      </c>
      <c r="H25" s="102">
        <f>IF(AND('INTERNAL - I'!AL37&gt;0,'INTERNAL - II '!AL37&gt;0),('INTERNAL - I'!AL37+'INTERNAL - II '!AL37)/2,'INTERNAL - I'!AL37+'INTERNAL - II '!AL37)</f>
        <v>84.615384615384613</v>
      </c>
      <c r="I25" s="102">
        <f>IF(AND('INTERNAL - I'!AM37&gt;0,'INTERNAL - II '!AM37&gt;0),('INTERNAL - I'!AM37+'INTERNAL - II '!AM37)/2,'INTERNAL - I'!AM37+'INTERNAL - II '!AM37)</f>
        <v>55.476190476190482</v>
      </c>
      <c r="J25" s="102">
        <f>IF(AND('INTERNAL - I'!AN37&gt;0,'INTERNAL - II '!AN37&gt;0),('INTERNAL - I'!AN37+'INTERNAL - II '!AN37)/2,'INTERNAL - I'!AN37+'INTERNAL - II '!AN37)</f>
        <v>93.333333333333329</v>
      </c>
    </row>
    <row r="26" spans="1:10" ht="30" customHeight="1" x14ac:dyDescent="0.2">
      <c r="A26" s="4">
        <v>22</v>
      </c>
      <c r="B26" s="102" t="str">
        <f>'STUDENT NAMELIST'!B26</f>
        <v>2023PEC AI 109</v>
      </c>
      <c r="C26" s="102">
        <f>'STUDENT NAMELIST'!C26</f>
        <v>211423243022</v>
      </c>
      <c r="D26" s="260" t="str">
        <f>'STUDENT NAMELIST'!D26</f>
        <v>AKSHAYA SAKTHI G</v>
      </c>
      <c r="E26" s="102">
        <f>('INTERNAL - I'!AI38+'INTERNAL - II '!AI38)/2</f>
        <v>16.666666666666664</v>
      </c>
      <c r="F26" s="102">
        <f>IF(AND('INTERNAL - I'!AJ38&gt;0,'INTERNAL - II '!AJ38&gt;0),('INTERNAL - I'!AJ38+'INTERNAL - II '!AJ38)/2,'INTERNAL - I'!AJ38+'INTERNAL - II '!AJ38)</f>
        <v>90</v>
      </c>
      <c r="G26" s="102">
        <f>('INTERNAL - I'!AK38+'INTERNAL - II '!AK38)/2</f>
        <v>75</v>
      </c>
      <c r="H26" s="102">
        <f>IF(AND('INTERNAL - I'!AL38&gt;0,'INTERNAL - II '!AL38&gt;0),('INTERNAL - I'!AL38+'INTERNAL - II '!AL38)/2,'INTERNAL - I'!AL38+'INTERNAL - II '!AL38)</f>
        <v>84.615384615384613</v>
      </c>
      <c r="I26" s="102">
        <f>IF(AND('INTERNAL - I'!AM38&gt;0,'INTERNAL - II '!AM38&gt;0),('INTERNAL - I'!AM38+'INTERNAL - II '!AM38)/2,'INTERNAL - I'!AM38+'INTERNAL - II '!AM38)</f>
        <v>71.428571428571431</v>
      </c>
      <c r="J26" s="102">
        <f>IF(AND('INTERNAL - I'!AN38&gt;0,'INTERNAL - II '!AN38&gt;0),('INTERNAL - I'!AN38+'INTERNAL - II '!AN38)/2,'INTERNAL - I'!AN38+'INTERNAL - II '!AN38)</f>
        <v>700</v>
      </c>
    </row>
    <row r="27" spans="1:10" ht="30" customHeight="1" x14ac:dyDescent="0.2">
      <c r="A27" s="4">
        <v>23</v>
      </c>
      <c r="B27" s="102" t="str">
        <f>'STUDENT NAMELIST'!B27</f>
        <v>2023PEC AI 555</v>
      </c>
      <c r="C27" s="102">
        <f>'STUDENT NAMELIST'!C27</f>
        <v>211423243023</v>
      </c>
      <c r="D27" s="260" t="str">
        <f>'STUDENT NAMELIST'!D27</f>
        <v>AKSHITH KUMAR V</v>
      </c>
      <c r="E27" s="102">
        <f>('INTERNAL - I'!AI39+'INTERNAL - II '!AI39)/2</f>
        <v>66.666666666666657</v>
      </c>
      <c r="F27" s="102">
        <f>IF(AND('INTERNAL - I'!AJ39&gt;0,'INTERNAL - II '!AJ39&gt;0),('INTERNAL - I'!AJ39+'INTERNAL - II '!AJ39)/2,'INTERNAL - I'!AJ39+'INTERNAL - II '!AJ39)</f>
        <v>78.260869565217391</v>
      </c>
      <c r="G27" s="102">
        <f>('INTERNAL - I'!AK39+'INTERNAL - II '!AK39)/2</f>
        <v>58.988095238095241</v>
      </c>
      <c r="H27" s="102">
        <f>IF(AND('INTERNAL - I'!AL39&gt;0,'INTERNAL - II '!AL39&gt;0),('INTERNAL - I'!AL39+'INTERNAL - II '!AL39)/2,'INTERNAL - I'!AL39+'INTERNAL - II '!AL39)</f>
        <v>84.615384615384613</v>
      </c>
      <c r="I27" s="102">
        <f>IF(AND('INTERNAL - I'!AM39&gt;0,'INTERNAL - II '!AM39&gt;0),('INTERNAL - I'!AM39+'INTERNAL - II '!AM39)/2,'INTERNAL - I'!AM39+'INTERNAL - II '!AM39)</f>
        <v>47.023809523809518</v>
      </c>
      <c r="J27" s="102">
        <f>IF(AND('INTERNAL - I'!AN39&gt;0,'INTERNAL - II '!AN39&gt;0),('INTERNAL - I'!AN39+'INTERNAL - II '!AN39)/2,'INTERNAL - I'!AN39+'INTERNAL - II '!AN39)</f>
        <v>93.333333333333329</v>
      </c>
    </row>
    <row r="28" spans="1:10" ht="30" customHeight="1" x14ac:dyDescent="0.2">
      <c r="A28" s="4">
        <v>24</v>
      </c>
      <c r="B28" s="102" t="str">
        <f>'STUDENT NAMELIST'!B28</f>
        <v>2023PEC AI 556</v>
      </c>
      <c r="C28" s="102">
        <f>'STUDENT NAMELIST'!C28</f>
        <v>211423243024</v>
      </c>
      <c r="D28" s="260" t="str">
        <f>'STUDENT NAMELIST'!D28</f>
        <v>ALLEN PHILIP T E</v>
      </c>
      <c r="E28" s="102">
        <f>('INTERNAL - I'!AI40+'INTERNAL - II '!AI40)/2</f>
        <v>100</v>
      </c>
      <c r="F28" s="102">
        <f>IF(AND('INTERNAL - I'!AJ40&gt;0,'INTERNAL - II '!AJ40&gt;0),('INTERNAL - I'!AJ40+'INTERNAL - II '!AJ40)/2,'INTERNAL - I'!AJ40+'INTERNAL - II '!AJ40)</f>
        <v>80</v>
      </c>
      <c r="G28" s="102">
        <f>('INTERNAL - I'!AK40+'INTERNAL - II '!AK40)/2</f>
        <v>85.193798449612416</v>
      </c>
      <c r="H28" s="102">
        <f>IF(AND('INTERNAL - I'!AL40&gt;0,'INTERNAL - II '!AL40&gt;0),('INTERNAL - I'!AL40+'INTERNAL - II '!AL40)/2,'INTERNAL - I'!AL40+'INTERNAL - II '!AL40)</f>
        <v>96.15384615384616</v>
      </c>
      <c r="I28" s="102">
        <f>IF(AND('INTERNAL - I'!AM40&gt;0,'INTERNAL - II '!AM40&gt;0),('INTERNAL - I'!AM40+'INTERNAL - II '!AM40)/2,'INTERNAL - I'!AM40+'INTERNAL - II '!AM40)</f>
        <v>73.949579831932766</v>
      </c>
      <c r="J28" s="102">
        <f>IF(AND('INTERNAL - I'!AN40&gt;0,'INTERNAL - II '!AN40&gt;0),('INTERNAL - I'!AN40+'INTERNAL - II '!AN40)/2,'INTERNAL - I'!AN40+'INTERNAL - II '!AN40)</f>
        <v>82.35294117647058</v>
      </c>
    </row>
    <row r="29" spans="1:10" ht="30" customHeight="1" x14ac:dyDescent="0.2">
      <c r="A29" s="4">
        <v>25</v>
      </c>
      <c r="B29" s="102" t="str">
        <f>'STUDENT NAMELIST'!B29</f>
        <v>2023PEC AI 110</v>
      </c>
      <c r="C29" s="102">
        <f>'STUDENT NAMELIST'!C29</f>
        <v>211423243025</v>
      </c>
      <c r="D29" s="260" t="str">
        <f>'STUDENT NAMELIST'!D29</f>
        <v>AMIRTHA A</v>
      </c>
      <c r="E29" s="102">
        <f>('INTERNAL - I'!AI41+'INTERNAL - II '!AI41)/2</f>
        <v>91.666666666666671</v>
      </c>
      <c r="F29" s="102">
        <f>IF(AND('INTERNAL - I'!AJ41&gt;0,'INTERNAL - II '!AJ41&gt;0),('INTERNAL - I'!AJ41+'INTERNAL - II '!AJ41)/2,'INTERNAL - I'!AJ41+'INTERNAL - II '!AJ41)</f>
        <v>91.304347826086953</v>
      </c>
      <c r="G29" s="102">
        <f>('INTERNAL - I'!AK41+'INTERNAL - II '!AK41)/2</f>
        <v>90</v>
      </c>
      <c r="H29" s="102">
        <f>IF(AND('INTERNAL - I'!AL41&gt;0,'INTERNAL - II '!AL41&gt;0),('INTERNAL - I'!AL41+'INTERNAL - II '!AL41)/2,'INTERNAL - I'!AL41+'INTERNAL - II '!AL41)</f>
        <v>88.461538461538467</v>
      </c>
      <c r="I29" s="102">
        <f>IF(AND('INTERNAL - I'!AM41&gt;0,'INTERNAL - II '!AM41&gt;0),('INTERNAL - I'!AM41+'INTERNAL - II '!AM41)/2,'INTERNAL - I'!AM41+'INTERNAL - II '!AM41)</f>
        <v>75.595238095238102</v>
      </c>
      <c r="J29" s="102">
        <f>IF(AND('INTERNAL - I'!AN41&gt;0,'INTERNAL - II '!AN41&gt;0),('INTERNAL - I'!AN41+'INTERNAL - II '!AN41)/2,'INTERNAL - I'!AN41+'INTERNAL - II '!AN41)</f>
        <v>46.666666666666664</v>
      </c>
    </row>
    <row r="30" spans="1:10" ht="30" customHeight="1" x14ac:dyDescent="0.2">
      <c r="A30" s="4">
        <v>26</v>
      </c>
      <c r="B30" s="102" t="str">
        <f>'STUDENT NAMELIST'!B30</f>
        <v>2023PEC AI 557</v>
      </c>
      <c r="C30" s="102">
        <f>'STUDENT NAMELIST'!C30</f>
        <v>211423243026</v>
      </c>
      <c r="D30" s="260" t="str">
        <f>'STUDENT NAMELIST'!D30</f>
        <v>AMRUTH CHANAKYA A</v>
      </c>
      <c r="E30" s="102">
        <f>('INTERNAL - I'!AI42+'INTERNAL - II '!AI42)/2</f>
        <v>75</v>
      </c>
      <c r="F30" s="102">
        <f>IF(AND('INTERNAL - I'!AJ42&gt;0,'INTERNAL - II '!AJ42&gt;0),('INTERNAL - I'!AJ42+'INTERNAL - II '!AJ42)/2,'INTERNAL - I'!AJ42+'INTERNAL - II '!AJ42)</f>
        <v>80</v>
      </c>
      <c r="G30" s="102">
        <f>('INTERNAL - I'!AK42+'INTERNAL - II '!AK42)/2</f>
        <v>73.217054263565899</v>
      </c>
      <c r="H30" s="102">
        <f>IF(AND('INTERNAL - I'!AL42&gt;0,'INTERNAL - II '!AL42&gt;0),('INTERNAL - I'!AL42+'INTERNAL - II '!AL42)/2,'INTERNAL - I'!AL42+'INTERNAL - II '!AL42)</f>
        <v>92.307692307692307</v>
      </c>
      <c r="I30" s="102">
        <f>IF(AND('INTERNAL - I'!AM42&gt;0,'INTERNAL - II '!AM42&gt;0),('INTERNAL - I'!AM42+'INTERNAL - II '!AM42)/2,'INTERNAL - I'!AM42+'INTERNAL - II '!AM42)</f>
        <v>74.474789915966383</v>
      </c>
      <c r="J30" s="102">
        <f>IF(AND('INTERNAL - I'!AN42&gt;0,'INTERNAL - II '!AN42&gt;0),('INTERNAL - I'!AN42+'INTERNAL - II '!AN42)/2,'INTERNAL - I'!AN42+'INTERNAL - II '!AN42)</f>
        <v>82.35294117647058</v>
      </c>
    </row>
    <row r="31" spans="1:10" ht="30" customHeight="1" x14ac:dyDescent="0.2">
      <c r="A31" s="4">
        <v>27</v>
      </c>
      <c r="B31" s="102" t="str">
        <f>'STUDENT NAMELIST'!B31</f>
        <v>2023PEC AI 558</v>
      </c>
      <c r="C31" s="102">
        <f>'STUDENT NAMELIST'!C31</f>
        <v>211423243027</v>
      </c>
      <c r="D31" s="260" t="str">
        <f>'STUDENT NAMELIST'!D31</f>
        <v>ANANDHA KUMAR R K</v>
      </c>
      <c r="E31" s="102">
        <f>('INTERNAL - I'!AI43+'INTERNAL - II '!AI43)/2</f>
        <v>66.666666666666657</v>
      </c>
      <c r="F31" s="102">
        <f>IF(AND('INTERNAL - I'!AJ43&gt;0,'INTERNAL - II '!AJ43&gt;0),('INTERNAL - I'!AJ43+'INTERNAL - II '!AJ43)/2,'INTERNAL - I'!AJ43+'INTERNAL - II '!AJ43)</f>
        <v>73.91304347826086</v>
      </c>
      <c r="G31" s="102">
        <f>('INTERNAL - I'!AK43+'INTERNAL - II '!AK43)/2</f>
        <v>74.404761904761898</v>
      </c>
      <c r="H31" s="102">
        <f>IF(AND('INTERNAL - I'!AL43&gt;0,'INTERNAL - II '!AL43&gt;0),('INTERNAL - I'!AL43+'INTERNAL - II '!AL43)/2,'INTERNAL - I'!AL43+'INTERNAL - II '!AL43)</f>
        <v>80.769230769230774</v>
      </c>
      <c r="I31" s="102">
        <f>IF(AND('INTERNAL - I'!AM43&gt;0,'INTERNAL - II '!AM43&gt;0),('INTERNAL - I'!AM43+'INTERNAL - II '!AM43)/2,'INTERNAL - I'!AM43+'INTERNAL - II '!AM43)</f>
        <v>46.547619047619051</v>
      </c>
      <c r="J31" s="102">
        <f>IF(AND('INTERNAL - I'!AN43&gt;0,'INTERNAL - II '!AN43&gt;0),('INTERNAL - I'!AN43+'INTERNAL - II '!AN43)/2,'INTERNAL - I'!AN43+'INTERNAL - II '!AN43)</f>
        <v>93.333333333333329</v>
      </c>
    </row>
    <row r="32" spans="1:10" ht="30" customHeight="1" x14ac:dyDescent="0.2">
      <c r="A32" s="4">
        <v>28</v>
      </c>
      <c r="B32" s="102" t="str">
        <f>'STUDENT NAMELIST'!B32</f>
        <v>2023PEC AI 559</v>
      </c>
      <c r="C32" s="102">
        <f>'STUDENT NAMELIST'!C32</f>
        <v>211423243028</v>
      </c>
      <c r="D32" s="260" t="str">
        <f>'STUDENT NAMELIST'!D32</f>
        <v>ANANDHAKRISHNAN K</v>
      </c>
      <c r="E32" s="102">
        <f>('INTERNAL - I'!AI44+'INTERNAL - II '!AI44)/2</f>
        <v>49.999999999999993</v>
      </c>
      <c r="F32" s="102">
        <f>IF(AND('INTERNAL - I'!AJ44&gt;0,'INTERNAL - II '!AJ44&gt;0),('INTERNAL - I'!AJ44+'INTERNAL - II '!AJ44)/2,'INTERNAL - I'!AJ44+'INTERNAL - II '!AJ44)</f>
        <v>60</v>
      </c>
      <c r="G32" s="102">
        <f>('INTERNAL - I'!AK44+'INTERNAL - II '!AK44)/2</f>
        <v>44.108527131782949</v>
      </c>
      <c r="H32" s="102">
        <f>IF(AND('INTERNAL - I'!AL44&gt;0,'INTERNAL - II '!AL44&gt;0),('INTERNAL - I'!AL44+'INTERNAL - II '!AL44)/2,'INTERNAL - I'!AL44+'INTERNAL - II '!AL44)</f>
        <v>76.92307692307692</v>
      </c>
      <c r="I32" s="102">
        <f>IF(AND('INTERNAL - I'!AM44&gt;0,'INTERNAL - II '!AM44&gt;0),('INTERNAL - I'!AM44+'INTERNAL - II '!AM44)/2,'INTERNAL - I'!AM44+'INTERNAL - II '!AM44)</f>
        <v>65.546218487394952</v>
      </c>
      <c r="J32" s="102">
        <f>IF(AND('INTERNAL - I'!AN44&gt;0,'INTERNAL - II '!AN44&gt;0),('INTERNAL - I'!AN44+'INTERNAL - II '!AN44)/2,'INTERNAL - I'!AN44+'INTERNAL - II '!AN44)</f>
        <v>82.35294117647058</v>
      </c>
    </row>
    <row r="33" spans="1:10" ht="30" customHeight="1" x14ac:dyDescent="0.2">
      <c r="A33" s="4">
        <v>29</v>
      </c>
      <c r="B33" s="102" t="str">
        <f>'STUDENT NAMELIST'!B33</f>
        <v>2023PEC AI 560</v>
      </c>
      <c r="C33" s="102">
        <f>'STUDENT NAMELIST'!C33</f>
        <v>211423243029</v>
      </c>
      <c r="D33" s="260" t="str">
        <f>'STUDENT NAMELIST'!D33</f>
        <v>ANDREW S J</v>
      </c>
      <c r="E33" s="102">
        <f>('INTERNAL - I'!AI45+'INTERNAL - II '!AI45)/2</f>
        <v>49.999999999999993</v>
      </c>
      <c r="F33" s="102">
        <f>IF(AND('INTERNAL - I'!AJ45&gt;0,'INTERNAL - II '!AJ45&gt;0),('INTERNAL - I'!AJ45+'INTERNAL - II '!AJ45)/2,'INTERNAL - I'!AJ45+'INTERNAL - II '!AJ45)</f>
        <v>56.521739130434781</v>
      </c>
      <c r="G33" s="102">
        <f>('INTERNAL - I'!AK45+'INTERNAL - II '!AK45)/2</f>
        <v>57.916666666666671</v>
      </c>
      <c r="H33" s="102">
        <f>IF(AND('INTERNAL - I'!AL45&gt;0,'INTERNAL - II '!AL45&gt;0),('INTERNAL - I'!AL45+'INTERNAL - II '!AL45)/2,'INTERNAL - I'!AL45+'INTERNAL - II '!AL45)</f>
        <v>73.07692307692308</v>
      </c>
      <c r="I33" s="102">
        <f>IF(AND('INTERNAL - I'!AM45&gt;0,'INTERNAL - II '!AM45&gt;0),('INTERNAL - I'!AM45+'INTERNAL - II '!AM45)/2,'INTERNAL - I'!AM45+'INTERNAL - II '!AM45)</f>
        <v>36.547619047619051</v>
      </c>
      <c r="J33" s="102">
        <f>IF(AND('INTERNAL - I'!AN45&gt;0,'INTERNAL - II '!AN45&gt;0),('INTERNAL - I'!AN45+'INTERNAL - II '!AN45)/2,'INTERNAL - I'!AN45+'INTERNAL - II '!AN45)</f>
        <v>93.333333333333329</v>
      </c>
    </row>
    <row r="34" spans="1:10" ht="30" customHeight="1" x14ac:dyDescent="0.2">
      <c r="A34" s="4">
        <v>30</v>
      </c>
      <c r="B34" s="102" t="str">
        <f>'STUDENT NAMELIST'!B34</f>
        <v>2023PEC AI 561</v>
      </c>
      <c r="C34" s="102">
        <f>'STUDENT NAMELIST'!C34</f>
        <v>211423243030</v>
      </c>
      <c r="D34" s="260" t="str">
        <f>'STUDENT NAMELIST'!D34</f>
        <v>ANEESHWAR S</v>
      </c>
      <c r="E34" s="102">
        <f>('INTERNAL - I'!AI46+'INTERNAL - II '!AI46)/2</f>
        <v>58.333333333333329</v>
      </c>
      <c r="F34" s="102">
        <f>IF(AND('INTERNAL - I'!AJ46&gt;0,'INTERNAL - II '!AJ46&gt;0),('INTERNAL - I'!AJ46+'INTERNAL - II '!AJ46)/2,'INTERNAL - I'!AJ46+'INTERNAL - II '!AJ46)</f>
        <v>80</v>
      </c>
      <c r="G34" s="102">
        <f>('INTERNAL - I'!AK46+'INTERNAL - II '!AK46)/2</f>
        <v>66.395348837209298</v>
      </c>
      <c r="H34" s="102">
        <f>IF(AND('INTERNAL - I'!AL46&gt;0,'INTERNAL - II '!AL46&gt;0),('INTERNAL - I'!AL46+'INTERNAL - II '!AL46)/2,'INTERNAL - I'!AL46+'INTERNAL - II '!AL46)</f>
        <v>88.461538461538467</v>
      </c>
      <c r="I34" s="102">
        <f>IF(AND('INTERNAL - I'!AM46&gt;0,'INTERNAL - II '!AM46&gt;0),('INTERNAL - I'!AM46+'INTERNAL - II '!AM46)/2,'INTERNAL - I'!AM46+'INTERNAL - II '!AM46)</f>
        <v>70.903361344537814</v>
      </c>
      <c r="J34" s="102">
        <f>IF(AND('INTERNAL - I'!AN46&gt;0,'INTERNAL - II '!AN46&gt;0),('INTERNAL - I'!AN46+'INTERNAL - II '!AN46)/2,'INTERNAL - I'!AN46+'INTERNAL - II '!AN46)</f>
        <v>82.35294117647058</v>
      </c>
    </row>
    <row r="35" spans="1:10" ht="30" customHeight="1" x14ac:dyDescent="0.2">
      <c r="A35" s="4">
        <v>31</v>
      </c>
      <c r="B35" s="102" t="str">
        <f>'STUDENT NAMELIST'!B35</f>
        <v>2023PEC AI 562</v>
      </c>
      <c r="C35" s="102">
        <f>'STUDENT NAMELIST'!C35</f>
        <v>211423243031</v>
      </c>
      <c r="D35" s="260" t="str">
        <f>'STUDENT NAMELIST'!D35</f>
        <v>ANIS VASANTH A</v>
      </c>
      <c r="E35" s="102">
        <f>('INTERNAL - I'!AI47+'INTERNAL - II '!AI47)/2</f>
        <v>83.333333333333329</v>
      </c>
      <c r="F35" s="102">
        <f>IF(AND('INTERNAL - I'!AJ47&gt;0,'INTERNAL - II '!AJ47&gt;0),('INTERNAL - I'!AJ47+'INTERNAL - II '!AJ47)/2,'INTERNAL - I'!AJ47+'INTERNAL - II '!AJ47)</f>
        <v>78.260869565217391</v>
      </c>
      <c r="G35" s="102">
        <f>('INTERNAL - I'!AK47+'INTERNAL - II '!AK47)/2</f>
        <v>75.05952380952381</v>
      </c>
      <c r="H35" s="102">
        <f>IF(AND('INTERNAL - I'!AL47&gt;0,'INTERNAL - II '!AL47&gt;0),('INTERNAL - I'!AL47+'INTERNAL - II '!AL47)/2,'INTERNAL - I'!AL47+'INTERNAL - II '!AL47)</f>
        <v>84.615384615384613</v>
      </c>
      <c r="I35" s="102">
        <f>IF(AND('INTERNAL - I'!AM47&gt;0,'INTERNAL - II '!AM47&gt;0),('INTERNAL - I'!AM47+'INTERNAL - II '!AM47)/2,'INTERNAL - I'!AM47+'INTERNAL - II '!AM47)</f>
        <v>62.142857142857146</v>
      </c>
      <c r="J35" s="102">
        <f>IF(AND('INTERNAL - I'!AN47&gt;0,'INTERNAL - II '!AN47&gt;0),('INTERNAL - I'!AN47+'INTERNAL - II '!AN47)/2,'INTERNAL - I'!AN47+'INTERNAL - II '!AN47)</f>
        <v>93.333333333333329</v>
      </c>
    </row>
    <row r="36" spans="1:10" ht="30" customHeight="1" x14ac:dyDescent="0.2">
      <c r="A36" s="4">
        <v>32</v>
      </c>
      <c r="B36" s="102" t="str">
        <f>'STUDENT NAMELIST'!B36</f>
        <v>2023PEC AI 563</v>
      </c>
      <c r="C36" s="102">
        <f>'STUDENT NAMELIST'!C36</f>
        <v>211423243032</v>
      </c>
      <c r="D36" s="260" t="str">
        <f>'STUDENT NAMELIST'!D36</f>
        <v>ANTLIN GNANA LAZARUS G</v>
      </c>
      <c r="E36" s="102">
        <f>('INTERNAL - I'!AI48+'INTERNAL - II '!AI48)/2</f>
        <v>58.333333333333329</v>
      </c>
      <c r="F36" s="102">
        <f>IF(AND('INTERNAL - I'!AJ48&gt;0,'INTERNAL - II '!AJ48&gt;0),('INTERNAL - I'!AJ48+'INTERNAL - II '!AJ48)/2,'INTERNAL - I'!AJ48+'INTERNAL - II '!AJ48)</f>
        <v>80</v>
      </c>
      <c r="G36" s="102">
        <f>('INTERNAL - I'!AK48+'INTERNAL - II '!AK48)/2</f>
        <v>66.395348837209298</v>
      </c>
      <c r="H36" s="102">
        <f>IF(AND('INTERNAL - I'!AL48&gt;0,'INTERNAL - II '!AL48&gt;0),('INTERNAL - I'!AL48+'INTERNAL - II '!AL48)/2,'INTERNAL - I'!AL48+'INTERNAL - II '!AL48)</f>
        <v>88.461538461538467</v>
      </c>
      <c r="I36" s="102">
        <f>IF(AND('INTERNAL - I'!AM48&gt;0,'INTERNAL - II '!AM48&gt;0),('INTERNAL - I'!AM48+'INTERNAL - II '!AM48)/2,'INTERNAL - I'!AM48+'INTERNAL - II '!AM48)</f>
        <v>58.508403361344541</v>
      </c>
      <c r="J36" s="102">
        <f>IF(AND('INTERNAL - I'!AN48&gt;0,'INTERNAL - II '!AN48&gt;0),('INTERNAL - I'!AN48+'INTERNAL - II '!AN48)/2,'INTERNAL - I'!AN48+'INTERNAL - II '!AN48)</f>
        <v>82.35294117647058</v>
      </c>
    </row>
    <row r="37" spans="1:10" ht="30" customHeight="1" x14ac:dyDescent="0.2">
      <c r="A37" s="4">
        <v>33</v>
      </c>
      <c r="B37" s="102" t="str">
        <f>'STUDENT NAMELIST'!B37</f>
        <v>2023PEC AI 111</v>
      </c>
      <c r="C37" s="102">
        <f>'STUDENT NAMELIST'!C37</f>
        <v>211423243033</v>
      </c>
      <c r="D37" s="260" t="str">
        <f>'STUDENT NAMELIST'!D37</f>
        <v>ANTONY AMALA TRINITA J</v>
      </c>
      <c r="E37" s="102">
        <f>('INTERNAL - I'!AI49+'INTERNAL - II '!AI49)/2</f>
        <v>100</v>
      </c>
      <c r="F37" s="102">
        <f>IF(AND('INTERNAL - I'!AJ49&gt;0,'INTERNAL - II '!AJ49&gt;0),('INTERNAL - I'!AJ49+'INTERNAL - II '!AJ49)/2,'INTERNAL - I'!AJ49+'INTERNAL - II '!AJ49)</f>
        <v>68.478260869565219</v>
      </c>
      <c r="G37" s="102">
        <f>('INTERNAL - I'!AK49+'INTERNAL - II '!AK49)/2</f>
        <v>93.333333333333343</v>
      </c>
      <c r="H37" s="102">
        <f>IF(AND('INTERNAL - I'!AL49&gt;0,'INTERNAL - II '!AL49&gt;0),('INTERNAL - I'!AL49+'INTERNAL - II '!AL49)/2,'INTERNAL - I'!AL49+'INTERNAL - II '!AL49)</f>
        <v>88.461538461538467</v>
      </c>
      <c r="I37" s="102">
        <f>IF(AND('INTERNAL - I'!AM49&gt;0,'INTERNAL - II '!AM49&gt;0),('INTERNAL - I'!AM49+'INTERNAL - II '!AM49)/2,'INTERNAL - I'!AM49+'INTERNAL - II '!AM49)</f>
        <v>80.357142857142861</v>
      </c>
      <c r="J37" s="102">
        <f>IF(AND('INTERNAL - I'!AN49&gt;0,'INTERNAL - II '!AN49&gt;0),('INTERNAL - I'!AN49+'INTERNAL - II '!AN49)/2,'INTERNAL - I'!AN49+'INTERNAL - II '!AN49)</f>
        <v>700</v>
      </c>
    </row>
    <row r="38" spans="1:10" ht="30" customHeight="1" x14ac:dyDescent="0.2">
      <c r="A38" s="4">
        <v>34</v>
      </c>
      <c r="B38" s="102" t="str">
        <f>'STUDENT NAMELIST'!B38</f>
        <v>2023PEC AI 564</v>
      </c>
      <c r="C38" s="102">
        <f>'STUDENT NAMELIST'!C38</f>
        <v>211423243034</v>
      </c>
      <c r="D38" s="260" t="str">
        <f>'STUDENT NAMELIST'!D38</f>
        <v>ARAVIND RAJASEKAR</v>
      </c>
      <c r="E38" s="102">
        <f>('INTERNAL - I'!AI50+'INTERNAL - II '!AI50)/2</f>
        <v>49.999999999999993</v>
      </c>
      <c r="F38" s="102">
        <f>IF(AND('INTERNAL - I'!AJ50&gt;0,'INTERNAL - II '!AJ50&gt;0),('INTERNAL - I'!AJ50+'INTERNAL - II '!AJ50)/2,'INTERNAL - I'!AJ50+'INTERNAL - II '!AJ50)</f>
        <v>80</v>
      </c>
      <c r="G38" s="102">
        <f>('INTERNAL - I'!AK50+'INTERNAL - II '!AK50)/2</f>
        <v>65.891472868217051</v>
      </c>
      <c r="H38" s="102">
        <f>IF(AND('INTERNAL - I'!AL50&gt;0,'INTERNAL - II '!AL50&gt;0),('INTERNAL - I'!AL50+'INTERNAL - II '!AL50)/2,'INTERNAL - I'!AL50+'INTERNAL - II '!AL50)</f>
        <v>84.615384615384613</v>
      </c>
      <c r="I38" s="102">
        <f>IF(AND('INTERNAL - I'!AM50&gt;0,'INTERNAL - II '!AM50&gt;0),('INTERNAL - I'!AM50+'INTERNAL - II '!AM50)/2,'INTERNAL - I'!AM50+'INTERNAL - II '!AM50)</f>
        <v>63.235294117647058</v>
      </c>
      <c r="J38" s="102">
        <f>IF(AND('INTERNAL - I'!AN50&gt;0,'INTERNAL - II '!AN50&gt;0),('INTERNAL - I'!AN50+'INTERNAL - II '!AN50)/2,'INTERNAL - I'!AN50+'INTERNAL - II '!AN50)</f>
        <v>82.35294117647058</v>
      </c>
    </row>
    <row r="39" spans="1:10" ht="30" customHeight="1" x14ac:dyDescent="0.2">
      <c r="A39" s="4">
        <v>35</v>
      </c>
      <c r="B39" s="102" t="str">
        <f>'STUDENT NAMELIST'!B39</f>
        <v>2023PEC AI 565</v>
      </c>
      <c r="C39" s="102">
        <f>'STUDENT NAMELIST'!C39</f>
        <v>211423243035</v>
      </c>
      <c r="D39" s="260" t="str">
        <f>'STUDENT NAMELIST'!D39</f>
        <v>ARAVIND T</v>
      </c>
      <c r="E39" s="102">
        <f>('INTERNAL - I'!AI51+'INTERNAL - II '!AI51)/2</f>
        <v>66.666666666666657</v>
      </c>
      <c r="F39" s="102">
        <f>IF(AND('INTERNAL - I'!AJ51&gt;0,'INTERNAL - II '!AJ51&gt;0),('INTERNAL - I'!AJ51+'INTERNAL - II '!AJ51)/2,'INTERNAL - I'!AJ51+'INTERNAL - II '!AJ51)</f>
        <v>78.260869565217391</v>
      </c>
      <c r="G39" s="102">
        <f>('INTERNAL - I'!AK51+'INTERNAL - II '!AK51)/2</f>
        <v>53.63095238095238</v>
      </c>
      <c r="H39" s="102">
        <f>IF(AND('INTERNAL - I'!AL51&gt;0,'INTERNAL - II '!AL51&gt;0),('INTERNAL - I'!AL51+'INTERNAL - II '!AL51)/2,'INTERNAL - I'!AL51+'INTERNAL - II '!AL51)</f>
        <v>84.615384615384613</v>
      </c>
      <c r="I39" s="102">
        <f>IF(AND('INTERNAL - I'!AM51&gt;0,'INTERNAL - II '!AM51&gt;0),('INTERNAL - I'!AM51+'INTERNAL - II '!AM51)/2,'INTERNAL - I'!AM51+'INTERNAL - II '!AM51)</f>
        <v>78.571428571428569</v>
      </c>
      <c r="J39" s="102">
        <f>IF(AND('INTERNAL - I'!AN51&gt;0,'INTERNAL - II '!AN51&gt;0),('INTERNAL - I'!AN51+'INTERNAL - II '!AN51)/2,'INTERNAL - I'!AN51+'INTERNAL - II '!AN51)</f>
        <v>700</v>
      </c>
    </row>
    <row r="40" spans="1:10" ht="30" customHeight="1" x14ac:dyDescent="0.2">
      <c r="A40" s="4">
        <v>36</v>
      </c>
      <c r="B40" s="102" t="str">
        <f>'STUDENT NAMELIST'!B40</f>
        <v>2023PEC AI 566</v>
      </c>
      <c r="C40" s="102">
        <f>'STUDENT NAMELIST'!C40</f>
        <v>211423243036</v>
      </c>
      <c r="D40" s="260" t="str">
        <f>'STUDENT NAMELIST'!D40</f>
        <v xml:space="preserve">ARIGONDA POORNA SAI </v>
      </c>
      <c r="E40" s="102">
        <f>('INTERNAL - I'!AI52+'INTERNAL - II '!AI52)/2</f>
        <v>49.999999999999993</v>
      </c>
      <c r="F40" s="102">
        <f>IF(AND('INTERNAL - I'!AJ52&gt;0,'INTERNAL - II '!AJ52&gt;0),('INTERNAL - I'!AJ52+'INTERNAL - II '!AJ52)/2,'INTERNAL - I'!AJ52+'INTERNAL - II '!AJ52)</f>
        <v>70</v>
      </c>
      <c r="G40" s="102">
        <f>('INTERNAL - I'!AK52+'INTERNAL - II '!AK52)/2</f>
        <v>59.069767441860463</v>
      </c>
      <c r="H40" s="102">
        <f>IF(AND('INTERNAL - I'!AL52&gt;0,'INTERNAL - II '!AL52&gt;0),('INTERNAL - I'!AL52+'INTERNAL - II '!AL52)/2,'INTERNAL - I'!AL52+'INTERNAL - II '!AL52)</f>
        <v>80.769230769230774</v>
      </c>
      <c r="I40" s="102">
        <f>IF(AND('INTERNAL - I'!AM52&gt;0,'INTERNAL - II '!AM52&gt;0),('INTERNAL - I'!AM52+'INTERNAL - II '!AM52)/2,'INTERNAL - I'!AM52+'INTERNAL - II '!AM52)</f>
        <v>59.663865546218489</v>
      </c>
      <c r="J40" s="102">
        <f>IF(AND('INTERNAL - I'!AN52&gt;0,'INTERNAL - II '!AN52&gt;0),('INTERNAL - I'!AN52+'INTERNAL - II '!AN52)/2,'INTERNAL - I'!AN52+'INTERNAL - II '!AN52)</f>
        <v>82.35294117647058</v>
      </c>
    </row>
    <row r="41" spans="1:10" ht="30" customHeight="1" x14ac:dyDescent="0.2">
      <c r="A41" s="4">
        <v>37</v>
      </c>
      <c r="B41" s="102" t="str">
        <f>'STUDENT NAMELIST'!B41</f>
        <v>2023PEC AI 568</v>
      </c>
      <c r="C41" s="102">
        <f>'STUDENT NAMELIST'!C41</f>
        <v>211423243037</v>
      </c>
      <c r="D41" s="260" t="str">
        <f>'STUDENT NAMELIST'!D41</f>
        <v>ARIVU SELVAN M</v>
      </c>
      <c r="E41" s="102">
        <f>('INTERNAL - I'!AI53+'INTERNAL - II '!AI53)/2</f>
        <v>75</v>
      </c>
      <c r="F41" s="102">
        <f>IF(AND('INTERNAL - I'!AJ53&gt;0,'INTERNAL - II '!AJ53&gt;0),('INTERNAL - I'!AJ53+'INTERNAL - II '!AJ53)/2,'INTERNAL - I'!AJ53+'INTERNAL - II '!AJ53)</f>
        <v>78.260869565217391</v>
      </c>
      <c r="G41" s="102">
        <f>('INTERNAL - I'!AK53+'INTERNAL - II '!AK53)/2</f>
        <v>84.88095238095238</v>
      </c>
      <c r="H41" s="102">
        <f>IF(AND('INTERNAL - I'!AL53&gt;0,'INTERNAL - II '!AL53&gt;0),('INTERNAL - I'!AL53+'INTERNAL - II '!AL53)/2,'INTERNAL - I'!AL53+'INTERNAL - II '!AL53)</f>
        <v>84.615384615384613</v>
      </c>
      <c r="I41" s="102">
        <f>IF(AND('INTERNAL - I'!AM53&gt;0,'INTERNAL - II '!AM53&gt;0),('INTERNAL - I'!AM53+'INTERNAL - II '!AM53)/2,'INTERNAL - I'!AM53+'INTERNAL - II '!AM53)</f>
        <v>56.785714285714285</v>
      </c>
      <c r="J41" s="102">
        <f>IF(AND('INTERNAL - I'!AN53&gt;0,'INTERNAL - II '!AN53&gt;0),('INTERNAL - I'!AN53+'INTERNAL - II '!AN53)/2,'INTERNAL - I'!AN53+'INTERNAL - II '!AN53)</f>
        <v>93.333333333333329</v>
      </c>
    </row>
    <row r="42" spans="1:10" ht="30" customHeight="1" x14ac:dyDescent="0.2">
      <c r="A42" s="4">
        <v>38</v>
      </c>
      <c r="B42" s="102" t="str">
        <f>'STUDENT NAMELIST'!B42</f>
        <v>2023PEC AI 569</v>
      </c>
      <c r="C42" s="102">
        <f>'STUDENT NAMELIST'!C42</f>
        <v>211423243038</v>
      </c>
      <c r="D42" s="260" t="str">
        <f>'STUDENT NAMELIST'!D42</f>
        <v>ARIYA SRI V</v>
      </c>
      <c r="E42" s="102">
        <f>('INTERNAL - I'!AI54+'INTERNAL - II '!AI54)/2</f>
        <v>49.999999999999993</v>
      </c>
      <c r="F42" s="102">
        <f>IF(AND('INTERNAL - I'!AJ54&gt;0,'INTERNAL - II '!AJ54&gt;0),('INTERNAL - I'!AJ54+'INTERNAL - II '!AJ54)/2,'INTERNAL - I'!AJ54+'INTERNAL - II '!AJ54)</f>
        <v>60</v>
      </c>
      <c r="G42" s="102">
        <f>('INTERNAL - I'!AK54+'INTERNAL - II '!AK54)/2</f>
        <v>49.069767441860463</v>
      </c>
      <c r="H42" s="102">
        <f>IF(AND('INTERNAL - I'!AL54&gt;0,'INTERNAL - II '!AL54&gt;0),('INTERNAL - I'!AL54+'INTERNAL - II '!AL54)/2,'INTERNAL - I'!AL54+'INTERNAL - II '!AL54)</f>
        <v>73.07692307692308</v>
      </c>
      <c r="I42" s="102">
        <f>IF(AND('INTERNAL - I'!AM54&gt;0,'INTERNAL - II '!AM54&gt;0),('INTERNAL - I'!AM54+'INTERNAL - II '!AM54)/2,'INTERNAL - I'!AM54+'INTERNAL - II '!AM54)</f>
        <v>54.306722689075627</v>
      </c>
      <c r="J42" s="102">
        <f>IF(AND('INTERNAL - I'!AN54&gt;0,'INTERNAL - II '!AN54&gt;0),('INTERNAL - I'!AN54+'INTERNAL - II '!AN54)/2,'INTERNAL - I'!AN54+'INTERNAL - II '!AN54)</f>
        <v>82.35294117647058</v>
      </c>
    </row>
    <row r="43" spans="1:10" ht="30" customHeight="1" x14ac:dyDescent="0.2">
      <c r="A43" s="4">
        <v>39</v>
      </c>
      <c r="B43" s="102" t="str">
        <f>'STUDENT NAMELIST'!B43</f>
        <v>2023PEC AI 570</v>
      </c>
      <c r="C43" s="102">
        <f>'STUDENT NAMELIST'!C43</f>
        <v>211423243039</v>
      </c>
      <c r="D43" s="260" t="str">
        <f>'STUDENT NAMELIST'!D43</f>
        <v>ARJUN BALAJI R</v>
      </c>
      <c r="E43" s="102">
        <f>('INTERNAL - I'!AI55+'INTERNAL - II '!AI55)/2</f>
        <v>49.999999999999993</v>
      </c>
      <c r="F43" s="102">
        <f>IF(AND('INTERNAL - I'!AJ55&gt;0,'INTERNAL - II '!AJ55&gt;0),('INTERNAL - I'!AJ55+'INTERNAL - II '!AJ55)/2,'INTERNAL - I'!AJ55+'INTERNAL - II '!AJ55)</f>
        <v>56.521739130434781</v>
      </c>
      <c r="G43" s="102">
        <f>('INTERNAL - I'!AK55+'INTERNAL - II '!AK55)/2</f>
        <v>54.345238095238102</v>
      </c>
      <c r="H43" s="102">
        <f>IF(AND('INTERNAL - I'!AL55&gt;0,'INTERNAL - II '!AL55&gt;0),('INTERNAL - I'!AL55+'INTERNAL - II '!AL55)/2,'INTERNAL - I'!AL55+'INTERNAL - II '!AL55)</f>
        <v>73.07692307692308</v>
      </c>
      <c r="I43" s="102">
        <f>IF(AND('INTERNAL - I'!AM55&gt;0,'INTERNAL - II '!AM55&gt;0),('INTERNAL - I'!AM55+'INTERNAL - II '!AM55)/2,'INTERNAL - I'!AM55+'INTERNAL - II '!AM55)</f>
        <v>46.547619047619051</v>
      </c>
      <c r="J43" s="102">
        <f>IF(AND('INTERNAL - I'!AN55&gt;0,'INTERNAL - II '!AN55&gt;0),('INTERNAL - I'!AN55+'INTERNAL - II '!AN55)/2,'INTERNAL - I'!AN55+'INTERNAL - II '!AN55)</f>
        <v>93.333333333333329</v>
      </c>
    </row>
    <row r="44" spans="1:10" ht="30" customHeight="1" x14ac:dyDescent="0.2">
      <c r="A44" s="4">
        <v>40</v>
      </c>
      <c r="B44" s="102" t="str">
        <f>'STUDENT NAMELIST'!B44</f>
        <v>2023PEC AI 571</v>
      </c>
      <c r="C44" s="102">
        <f>'STUDENT NAMELIST'!C44</f>
        <v>211423243040</v>
      </c>
      <c r="D44" s="260" t="str">
        <f>'STUDENT NAMELIST'!D44</f>
        <v>ARPUTHAN R</v>
      </c>
      <c r="E44" s="102">
        <f>('INTERNAL - I'!AI56+'INTERNAL - II '!AI56)/2</f>
        <v>49.999999999999993</v>
      </c>
      <c r="F44" s="102">
        <f>IF(AND('INTERNAL - I'!AJ56&gt;0,'INTERNAL - II '!AJ56&gt;0),('INTERNAL - I'!AJ56+'INTERNAL - II '!AJ56)/2,'INTERNAL - I'!AJ56+'INTERNAL - II '!AJ56)</f>
        <v>60</v>
      </c>
      <c r="G44" s="102">
        <f>('INTERNAL - I'!AK56+'INTERNAL - II '!AK56)/2</f>
        <v>49.922480620155042</v>
      </c>
      <c r="H44" s="102">
        <f>IF(AND('INTERNAL - I'!AL56&gt;0,'INTERNAL - II '!AL56&gt;0),('INTERNAL - I'!AL56+'INTERNAL - II '!AL56)/2,'INTERNAL - I'!AL56+'INTERNAL - II '!AL56)</f>
        <v>76.92307692307692</v>
      </c>
      <c r="I44" s="102">
        <f>IF(AND('INTERNAL - I'!AM56&gt;0,'INTERNAL - II '!AM56&gt;0),('INTERNAL - I'!AM56+'INTERNAL - II '!AM56)/2,'INTERNAL - I'!AM56+'INTERNAL - II '!AM56)</f>
        <v>62.605042016806721</v>
      </c>
      <c r="J44" s="102">
        <f>IF(AND('INTERNAL - I'!AN56&gt;0,'INTERNAL - II '!AN56&gt;0),('INTERNAL - I'!AN56+'INTERNAL - II '!AN56)/2,'INTERNAL - I'!AN56+'INTERNAL - II '!AN56)</f>
        <v>82.35294117647058</v>
      </c>
    </row>
    <row r="45" spans="1:10" ht="30" customHeight="1" x14ac:dyDescent="0.2">
      <c r="A45" s="4">
        <v>41</v>
      </c>
      <c r="B45" s="102" t="str">
        <f>'STUDENT NAMELIST'!B45</f>
        <v>2023PEC AI 112</v>
      </c>
      <c r="C45" s="102">
        <f>'STUDENT NAMELIST'!C45</f>
        <v>211423243041</v>
      </c>
      <c r="D45" s="260" t="str">
        <f>'STUDENT NAMELIST'!D45</f>
        <v>ARSHIYA ROSELINE P</v>
      </c>
      <c r="E45" s="102">
        <f>('INTERNAL - I'!AI57+'INTERNAL - II '!AI57)/2</f>
        <v>66.666666666666657</v>
      </c>
      <c r="F45" s="102">
        <f>IF(AND('INTERNAL - I'!AJ57&gt;0,'INTERNAL - II '!AJ57&gt;0),('INTERNAL - I'!AJ57+'INTERNAL - II '!AJ57)/2,'INTERNAL - I'!AJ57+'INTERNAL - II '!AJ57)</f>
        <v>82.608695652173907</v>
      </c>
      <c r="G45" s="102">
        <f>('INTERNAL - I'!AK57+'INTERNAL - II '!AK57)/2</f>
        <v>80</v>
      </c>
      <c r="H45" s="102">
        <f>IF(AND('INTERNAL - I'!AL57&gt;0,'INTERNAL - II '!AL57&gt;0),('INTERNAL - I'!AL57+'INTERNAL - II '!AL57)/2,'INTERNAL - I'!AL57+'INTERNAL - II '!AL57)</f>
        <v>76.92307692307692</v>
      </c>
      <c r="I45" s="102">
        <f>IF(AND('INTERNAL - I'!AM57&gt;0,'INTERNAL - II '!AM57&gt;0),('INTERNAL - I'!AM57+'INTERNAL - II '!AM57)/2,'INTERNAL - I'!AM57+'INTERNAL - II '!AM57)</f>
        <v>66.666666666666671</v>
      </c>
      <c r="J45" s="102">
        <f>IF(AND('INTERNAL - I'!AN57&gt;0,'INTERNAL - II '!AN57&gt;0),('INTERNAL - I'!AN57+'INTERNAL - II '!AN57)/2,'INTERNAL - I'!AN57+'INTERNAL - II '!AN57)</f>
        <v>46.666666666666664</v>
      </c>
    </row>
    <row r="46" spans="1:10" ht="30" customHeight="1" x14ac:dyDescent="0.2">
      <c r="A46" s="4">
        <v>42</v>
      </c>
      <c r="B46" s="102" t="str">
        <f>'STUDENT NAMELIST'!B46</f>
        <v>2023PEC AI 113</v>
      </c>
      <c r="C46" s="102">
        <f>'STUDENT NAMELIST'!C46</f>
        <v>211423243042</v>
      </c>
      <c r="D46" s="260" t="str">
        <f>'STUDENT NAMELIST'!D46</f>
        <v>ARTHI B</v>
      </c>
      <c r="E46" s="102">
        <f>('INTERNAL - I'!AI58+'INTERNAL - II '!AI58)/2</f>
        <v>100</v>
      </c>
      <c r="F46" s="102">
        <f>IF(AND('INTERNAL - I'!AJ58&gt;0,'INTERNAL - II '!AJ58&gt;0),('INTERNAL - I'!AJ58+'INTERNAL - II '!AJ58)/2,'INTERNAL - I'!AJ58+'INTERNAL - II '!AJ58)</f>
        <v>90</v>
      </c>
      <c r="G46" s="102">
        <f>('INTERNAL - I'!AK58+'INTERNAL - II '!AK58)/2</f>
        <v>91.666666666666671</v>
      </c>
      <c r="H46" s="102">
        <f>IF(AND('INTERNAL - I'!AL58&gt;0,'INTERNAL - II '!AL58&gt;0),('INTERNAL - I'!AL58+'INTERNAL - II '!AL58)/2,'INTERNAL - I'!AL58+'INTERNAL - II '!AL58)</f>
        <v>96.15384615384616</v>
      </c>
      <c r="I46" s="102">
        <f>IF(AND('INTERNAL - I'!AM58&gt;0,'INTERNAL - II '!AM58&gt;0),('INTERNAL - I'!AM58+'INTERNAL - II '!AM58)/2,'INTERNAL - I'!AM58+'INTERNAL - II '!AM58)</f>
        <v>70.238095238095241</v>
      </c>
      <c r="J46" s="102">
        <f>IF(AND('INTERNAL - I'!AN58&gt;0,'INTERNAL - II '!AN58&gt;0),('INTERNAL - I'!AN58+'INTERNAL - II '!AN58)/2,'INTERNAL - I'!AN58+'INTERNAL - II '!AN58)</f>
        <v>46.666666666666664</v>
      </c>
    </row>
    <row r="47" spans="1:10" ht="30" customHeight="1" x14ac:dyDescent="0.2">
      <c r="A47" s="4">
        <v>43</v>
      </c>
      <c r="B47" s="102" t="str">
        <f>'STUDENT NAMELIST'!B47</f>
        <v>2023PEC AI 572</v>
      </c>
      <c r="C47" s="102">
        <f>'STUDENT NAMELIST'!C47</f>
        <v>211423243043</v>
      </c>
      <c r="D47" s="260" t="str">
        <f>'STUDENT NAMELIST'!D47</f>
        <v>ARUN E</v>
      </c>
      <c r="E47" s="102">
        <f>('INTERNAL - I'!AI59+'INTERNAL - II '!AI59)/2</f>
        <v>49.999999999999993</v>
      </c>
      <c r="F47" s="102">
        <f>IF(AND('INTERNAL - I'!AJ59&gt;0,'INTERNAL - II '!AJ59&gt;0),('INTERNAL - I'!AJ59+'INTERNAL - II '!AJ59)/2,'INTERNAL - I'!AJ59+'INTERNAL - II '!AJ59)</f>
        <v>56.521739130434781</v>
      </c>
      <c r="G47" s="102">
        <f>('INTERNAL - I'!AK59+'INTERNAL - II '!AK59)/2</f>
        <v>48.988095238095241</v>
      </c>
      <c r="H47" s="102">
        <f>IF(AND('INTERNAL - I'!AL59&gt;0,'INTERNAL - II '!AL59&gt;0),('INTERNAL - I'!AL59+'INTERNAL - II '!AL59)/2,'INTERNAL - I'!AL59+'INTERNAL - II '!AL59)</f>
        <v>73.07692307692308</v>
      </c>
      <c r="I47" s="102">
        <f>IF(AND('INTERNAL - I'!AM59&gt;0,'INTERNAL - II '!AM59&gt;0),('INTERNAL - I'!AM59+'INTERNAL - II '!AM59)/2,'INTERNAL - I'!AM59+'INTERNAL - II '!AM59)</f>
        <v>39.88095238095238</v>
      </c>
      <c r="J47" s="102">
        <f>IF(AND('INTERNAL - I'!AN59&gt;0,'INTERNAL - II '!AN59&gt;0),('INTERNAL - I'!AN59+'INTERNAL - II '!AN59)/2,'INTERNAL - I'!AN59+'INTERNAL - II '!AN59)</f>
        <v>93.333333333333329</v>
      </c>
    </row>
    <row r="48" spans="1:10" ht="30" customHeight="1" x14ac:dyDescent="0.2">
      <c r="A48" s="4">
        <v>44</v>
      </c>
      <c r="B48" s="102" t="str">
        <f>'STUDENT NAMELIST'!B48</f>
        <v>2023PEC AI 114</v>
      </c>
      <c r="C48" s="102">
        <f>'STUDENT NAMELIST'!C48</f>
        <v>211423243044</v>
      </c>
      <c r="D48" s="260" t="str">
        <f>'STUDENT NAMELIST'!D48</f>
        <v>ARUNA S</v>
      </c>
      <c r="E48" s="102">
        <f>('INTERNAL - I'!AI60+'INTERNAL - II '!AI60)/2</f>
        <v>100</v>
      </c>
      <c r="F48" s="102">
        <f>IF(AND('INTERNAL - I'!AJ60&gt;0,'INTERNAL - II '!AJ60&gt;0),('INTERNAL - I'!AJ60+'INTERNAL - II '!AJ60)/2,'INTERNAL - I'!AJ60+'INTERNAL - II '!AJ60)</f>
        <v>95</v>
      </c>
      <c r="G48" s="102">
        <f>('INTERNAL - I'!AK60+'INTERNAL - II '!AK60)/2</f>
        <v>97.321428571428569</v>
      </c>
      <c r="H48" s="102">
        <f>IF(AND('INTERNAL - I'!AL60&gt;0,'INTERNAL - II '!AL60&gt;0),('INTERNAL - I'!AL60+'INTERNAL - II '!AL60)/2,'INTERNAL - I'!AL60+'INTERNAL - II '!AL60)</f>
        <v>100</v>
      </c>
      <c r="I48" s="102">
        <f>IF(AND('INTERNAL - I'!AM60&gt;0,'INTERNAL - II '!AM60&gt;0),('INTERNAL - I'!AM60+'INTERNAL - II '!AM60)/2,'INTERNAL - I'!AM60+'INTERNAL - II '!AM60)</f>
        <v>82.738095238095241</v>
      </c>
      <c r="J48" s="102">
        <f>IF(AND('INTERNAL - I'!AN60&gt;0,'INTERNAL - II '!AN60&gt;0),('INTERNAL - I'!AN60+'INTERNAL - II '!AN60)/2,'INTERNAL - I'!AN60+'INTERNAL - II '!AN60)</f>
        <v>46.666666666666664</v>
      </c>
    </row>
    <row r="49" spans="1:10" ht="30" customHeight="1" x14ac:dyDescent="0.2">
      <c r="A49" s="4">
        <v>45</v>
      </c>
      <c r="B49" s="102" t="str">
        <f>'STUDENT NAMELIST'!B49</f>
        <v>2023PEC AI 573</v>
      </c>
      <c r="C49" s="102">
        <f>'STUDENT NAMELIST'!C49</f>
        <v>211423243045</v>
      </c>
      <c r="D49" s="260" t="str">
        <f>'STUDENT NAMELIST'!D49</f>
        <v>ARYAN A SAJITH</v>
      </c>
      <c r="E49" s="102">
        <f>('INTERNAL - I'!AI61+'INTERNAL - II '!AI61)/2</f>
        <v>75</v>
      </c>
      <c r="F49" s="102">
        <f>IF(AND('INTERNAL - I'!AJ61&gt;0,'INTERNAL - II '!AJ61&gt;0),('INTERNAL - I'!AJ61+'INTERNAL - II '!AJ61)/2,'INTERNAL - I'!AJ61+'INTERNAL - II '!AJ61)</f>
        <v>82.608695652173907</v>
      </c>
      <c r="G49" s="102">
        <f>('INTERNAL - I'!AK61+'INTERNAL - II '!AK61)/2</f>
        <v>74.821428571428569</v>
      </c>
      <c r="H49" s="102">
        <f>IF(AND('INTERNAL - I'!AL61&gt;0,'INTERNAL - II '!AL61&gt;0),('INTERNAL - I'!AL61+'INTERNAL - II '!AL61)/2,'INTERNAL - I'!AL61+'INTERNAL - II '!AL61)</f>
        <v>84.615384615384613</v>
      </c>
      <c r="I49" s="102">
        <f>IF(AND('INTERNAL - I'!AM61&gt;0,'INTERNAL - II '!AM61&gt;0),('INTERNAL - I'!AM61+'INTERNAL - II '!AM61)/2,'INTERNAL - I'!AM61+'INTERNAL - II '!AM61)</f>
        <v>45.238095238095234</v>
      </c>
      <c r="J49" s="102">
        <f>IF(AND('INTERNAL - I'!AN61&gt;0,'INTERNAL - II '!AN61&gt;0),('INTERNAL - I'!AN61+'INTERNAL - II '!AN61)/2,'INTERNAL - I'!AN61+'INTERNAL - II '!AN61)</f>
        <v>93.333333333333329</v>
      </c>
    </row>
    <row r="50" spans="1:10" ht="30" customHeight="1" x14ac:dyDescent="0.2">
      <c r="A50" s="4">
        <v>46</v>
      </c>
      <c r="B50" s="102" t="str">
        <f>'STUDENT NAMELIST'!B50</f>
        <v>2023PEC AI 574</v>
      </c>
      <c r="C50" s="102">
        <f>'STUDENT NAMELIST'!C50</f>
        <v>211423243046</v>
      </c>
      <c r="D50" s="260" t="str">
        <f>'STUDENT NAMELIST'!D50</f>
        <v>ASHIK K P</v>
      </c>
      <c r="E50" s="102">
        <f>('INTERNAL - I'!AI62+'INTERNAL - II '!AI62)/2</f>
        <v>66.666666666666657</v>
      </c>
      <c r="F50" s="102">
        <f>IF(AND('INTERNAL - I'!AJ62&gt;0,'INTERNAL - II '!AJ62&gt;0),('INTERNAL - I'!AJ62+'INTERNAL - II '!AJ62)/2,'INTERNAL - I'!AJ62+'INTERNAL - II '!AJ62)</f>
        <v>70</v>
      </c>
      <c r="G50" s="102">
        <f>('INTERNAL - I'!AK62+'INTERNAL - II '!AK62)/2</f>
        <v>69.534883720930225</v>
      </c>
      <c r="H50" s="102">
        <f>IF(AND('INTERNAL - I'!AL62&gt;0,'INTERNAL - II '!AL62&gt;0),('INTERNAL - I'!AL62+'INTERNAL - II '!AL62)/2,'INTERNAL - I'!AL62+'INTERNAL - II '!AL62)</f>
        <v>80.769230769230774</v>
      </c>
      <c r="I50" s="102">
        <f>IF(AND('INTERNAL - I'!AM62&gt;0,'INTERNAL - II '!AM62&gt;0),('INTERNAL - I'!AM62+'INTERNAL - II '!AM62)/2,'INTERNAL - I'!AM62+'INTERNAL - II '!AM62)</f>
        <v>57.878151260504197</v>
      </c>
      <c r="J50" s="102">
        <f>IF(AND('INTERNAL - I'!AN62&gt;0,'INTERNAL - II '!AN62&gt;0),('INTERNAL - I'!AN62+'INTERNAL - II '!AN62)/2,'INTERNAL - I'!AN62+'INTERNAL - II '!AN62)</f>
        <v>82.35294117647058</v>
      </c>
    </row>
    <row r="51" spans="1:10" ht="30" customHeight="1" x14ac:dyDescent="0.2">
      <c r="A51" s="4">
        <v>47</v>
      </c>
      <c r="B51" s="102" t="str">
        <f>'STUDENT NAMELIST'!B51</f>
        <v>2023PEC AI 115</v>
      </c>
      <c r="C51" s="102">
        <f>'STUDENT NAMELIST'!C51</f>
        <v>211423243047</v>
      </c>
      <c r="D51" s="260" t="str">
        <f>'STUDENT NAMELIST'!D51</f>
        <v>ASHIKA D</v>
      </c>
      <c r="E51" s="102">
        <f>('INTERNAL - I'!AI63+'INTERNAL - II '!AI63)/2</f>
        <v>49.999999999999993</v>
      </c>
      <c r="F51" s="102">
        <f>IF(AND('INTERNAL - I'!AJ63&gt;0,'INTERNAL - II '!AJ63&gt;0),('INTERNAL - I'!AJ63+'INTERNAL - II '!AJ63)/2,'INTERNAL - I'!AJ63+'INTERNAL - II '!AJ63)</f>
        <v>73.91304347826086</v>
      </c>
      <c r="G51" s="102">
        <f>('INTERNAL - I'!AK63+'INTERNAL - II '!AK63)/2</f>
        <v>70.833333333333329</v>
      </c>
      <c r="H51" s="102">
        <f>IF(AND('INTERNAL - I'!AL63&gt;0,'INTERNAL - II '!AL63&gt;0),('INTERNAL - I'!AL63+'INTERNAL - II '!AL63)/2,'INTERNAL - I'!AL63+'INTERNAL - II '!AL63)</f>
        <v>80.769230769230774</v>
      </c>
      <c r="I51" s="102">
        <f>IF(AND('INTERNAL - I'!AM63&gt;0,'INTERNAL - II '!AM63&gt;0),('INTERNAL - I'!AM63+'INTERNAL - II '!AM63)/2,'INTERNAL - I'!AM63+'INTERNAL - II '!AM63)</f>
        <v>75</v>
      </c>
      <c r="J51" s="102">
        <f>IF(AND('INTERNAL - I'!AN63&gt;0,'INTERNAL - II '!AN63&gt;0),('INTERNAL - I'!AN63+'INTERNAL - II '!AN63)/2,'INTERNAL - I'!AN63+'INTERNAL - II '!AN63)</f>
        <v>700</v>
      </c>
    </row>
    <row r="52" spans="1:10" ht="30" customHeight="1" x14ac:dyDescent="0.2">
      <c r="A52" s="4">
        <v>48</v>
      </c>
      <c r="B52" s="102" t="str">
        <f>'STUDENT NAMELIST'!B52</f>
        <v>2023PEC AI 116</v>
      </c>
      <c r="C52" s="102">
        <f>'STUDENT NAMELIST'!C52</f>
        <v>211423243048</v>
      </c>
      <c r="D52" s="260" t="str">
        <f>'STUDENT NAMELIST'!D52</f>
        <v>ASHIKHA P</v>
      </c>
      <c r="E52" s="102">
        <f>('INTERNAL - I'!AI64+'INTERNAL - II '!AI64)/2</f>
        <v>100</v>
      </c>
      <c r="F52" s="102">
        <f>IF(AND('INTERNAL - I'!AJ64&gt;0,'INTERNAL - II '!AJ64&gt;0),('INTERNAL - I'!AJ64+'INTERNAL - II '!AJ64)/2,'INTERNAL - I'!AJ64+'INTERNAL - II '!AJ64)</f>
        <v>80</v>
      </c>
      <c r="G52" s="102">
        <f>('INTERNAL - I'!AK64+'INTERNAL - II '!AK64)/2</f>
        <v>98.333333333333343</v>
      </c>
      <c r="H52" s="102">
        <f>IF(AND('INTERNAL - I'!AL64&gt;0,'INTERNAL - II '!AL64&gt;0),('INTERNAL - I'!AL64+'INTERNAL - II '!AL64)/2,'INTERNAL - I'!AL64+'INTERNAL - II '!AL64)</f>
        <v>100</v>
      </c>
      <c r="I52" s="102">
        <f>IF(AND('INTERNAL - I'!AM64&gt;0,'INTERNAL - II '!AM64&gt;0),('INTERNAL - I'!AM64+'INTERNAL - II '!AM64)/2,'INTERNAL - I'!AM64+'INTERNAL - II '!AM64)</f>
        <v>86.071428571428569</v>
      </c>
      <c r="J52" s="102">
        <f>IF(AND('INTERNAL - I'!AN64&gt;0,'INTERNAL - II '!AN64&gt;0),('INTERNAL - I'!AN64+'INTERNAL - II '!AN64)/2,'INTERNAL - I'!AN64+'INTERNAL - II '!AN64)</f>
        <v>46.666666666666664</v>
      </c>
    </row>
    <row r="53" spans="1:10" ht="30" customHeight="1" x14ac:dyDescent="0.2">
      <c r="A53" s="4">
        <v>49</v>
      </c>
      <c r="B53" s="102" t="str">
        <f>'STUDENT NAMELIST'!B53</f>
        <v>2023PEC AI 117</v>
      </c>
      <c r="C53" s="102">
        <f>'STUDENT NAMELIST'!C53</f>
        <v>211423243049</v>
      </c>
      <c r="D53" s="260" t="str">
        <f>'STUDENT NAMELIST'!D53</f>
        <v>ASHIN LATHIKA E J</v>
      </c>
      <c r="E53" s="102">
        <f>('INTERNAL - I'!AI65+'INTERNAL - II '!AI65)/2</f>
        <v>100</v>
      </c>
      <c r="F53" s="102">
        <f>IF(AND('INTERNAL - I'!AJ65&gt;0,'INTERNAL - II '!AJ65&gt;0),('INTERNAL - I'!AJ65+'INTERNAL - II '!AJ65)/2,'INTERNAL - I'!AJ65+'INTERNAL - II '!AJ65)</f>
        <v>95.65217391304347</v>
      </c>
      <c r="G53" s="102">
        <f>('INTERNAL - I'!AK65+'INTERNAL - II '!AK65)/2</f>
        <v>82.261904761904759</v>
      </c>
      <c r="H53" s="102">
        <f>IF(AND('INTERNAL - I'!AL65&gt;0,'INTERNAL - II '!AL65&gt;0),('INTERNAL - I'!AL65+'INTERNAL - II '!AL65)/2,'INTERNAL - I'!AL65+'INTERNAL - II '!AL65)</f>
        <v>92.307692307692307</v>
      </c>
      <c r="I53" s="102">
        <f>IF(AND('INTERNAL - I'!AM65&gt;0,'INTERNAL - II '!AM65&gt;0),('INTERNAL - I'!AM65+'INTERNAL - II '!AM65)/2,'INTERNAL - I'!AM65+'INTERNAL - II '!AM65)</f>
        <v>85.714285714285722</v>
      </c>
      <c r="J53" s="102">
        <f>IF(AND('INTERNAL - I'!AN65&gt;0,'INTERNAL - II '!AN65&gt;0),('INTERNAL - I'!AN65+'INTERNAL - II '!AN65)/2,'INTERNAL - I'!AN65+'INTERNAL - II '!AN65)</f>
        <v>93.333333333333329</v>
      </c>
    </row>
    <row r="54" spans="1:10" ht="30" customHeight="1" x14ac:dyDescent="0.2">
      <c r="A54" s="4">
        <v>50</v>
      </c>
      <c r="B54" s="102" t="str">
        <f>'STUDENT NAMELIST'!B54</f>
        <v>2023PEC AI 118</v>
      </c>
      <c r="C54" s="102">
        <f>'STUDENT NAMELIST'!C54</f>
        <v>211423243050</v>
      </c>
      <c r="D54" s="260" t="str">
        <f>'STUDENT NAMELIST'!D54</f>
        <v xml:space="preserve">ASHVITHA R </v>
      </c>
      <c r="E54" s="102">
        <f>('INTERNAL - I'!AI66+'INTERNAL - II '!AI66)/2</f>
        <v>83.333333333333329</v>
      </c>
      <c r="F54" s="102">
        <f>IF(AND('INTERNAL - I'!AJ66&gt;0,'INTERNAL - II '!AJ66&gt;0),('INTERNAL - I'!AJ66+'INTERNAL - II '!AJ66)/2,'INTERNAL - I'!AJ66+'INTERNAL - II '!AJ66)</f>
        <v>90</v>
      </c>
      <c r="G54" s="102">
        <f>('INTERNAL - I'!AK66+'INTERNAL - II '!AK66)/2</f>
        <v>76.25</v>
      </c>
      <c r="H54" s="102">
        <f>IF(AND('INTERNAL - I'!AL66&gt;0,'INTERNAL - II '!AL66&gt;0),('INTERNAL - I'!AL66+'INTERNAL - II '!AL66)/2,'INTERNAL - I'!AL66+'INTERNAL - II '!AL66)</f>
        <v>96.15384615384616</v>
      </c>
      <c r="I54" s="102">
        <f>IF(AND('INTERNAL - I'!AM66&gt;0,'INTERNAL - II '!AM66&gt;0),('INTERNAL - I'!AM66+'INTERNAL - II '!AM66)/2,'INTERNAL - I'!AM66+'INTERNAL - II '!AM66)</f>
        <v>77.38095238095238</v>
      </c>
      <c r="J54" s="102">
        <f>IF(AND('INTERNAL - I'!AN66&gt;0,'INTERNAL - II '!AN66&gt;0),('INTERNAL - I'!AN66+'INTERNAL - II '!AN66)/2,'INTERNAL - I'!AN66+'INTERNAL - II '!AN66)</f>
        <v>46.666666666666664</v>
      </c>
    </row>
    <row r="55" spans="1:10" ht="30" customHeight="1" x14ac:dyDescent="0.2">
      <c r="A55" s="4">
        <v>51</v>
      </c>
      <c r="B55" s="102" t="str">
        <f>'STUDENT NAMELIST'!B55</f>
        <v>2023PEC AI 575</v>
      </c>
      <c r="C55" s="102">
        <f>'STUDENT NAMELIST'!C55</f>
        <v>211423243051</v>
      </c>
      <c r="D55" s="260" t="str">
        <f>'STUDENT NAMELIST'!D55</f>
        <v>ASHWANTHRAJ I</v>
      </c>
      <c r="E55" s="102">
        <f>('INTERNAL - I'!AI67+'INTERNAL - II '!AI67)/2</f>
        <v>49.999999999999993</v>
      </c>
      <c r="F55" s="102">
        <f>IF(AND('INTERNAL - I'!AJ67&gt;0,'INTERNAL - II '!AJ67&gt;0),('INTERNAL - I'!AJ67+'INTERNAL - II '!AJ67)/2,'INTERNAL - I'!AJ67+'INTERNAL - II '!AJ67)</f>
        <v>39.130434782608695</v>
      </c>
      <c r="G55" s="102">
        <f>('INTERNAL - I'!AK67+'INTERNAL - II '!AK67)/2</f>
        <v>44.345238095238095</v>
      </c>
      <c r="H55" s="102">
        <f>IF(AND('INTERNAL - I'!AL67&gt;0,'INTERNAL - II '!AL67&gt;0),('INTERNAL - I'!AL67+'INTERNAL - II '!AL67)/2,'INTERNAL - I'!AL67+'INTERNAL - II '!AL67)</f>
        <v>65.384615384615387</v>
      </c>
      <c r="I55" s="102">
        <f>IF(AND('INTERNAL - I'!AM67&gt;0,'INTERNAL - II '!AM67&gt;0),('INTERNAL - I'!AM67+'INTERNAL - II '!AM67)/2,'INTERNAL - I'!AM67+'INTERNAL - II '!AM67)</f>
        <v>40</v>
      </c>
      <c r="J55" s="102">
        <f>IF(AND('INTERNAL - I'!AN67&gt;0,'INTERNAL - II '!AN67&gt;0),('INTERNAL - I'!AN67+'INTERNAL - II '!AN67)/2,'INTERNAL - I'!AN67+'INTERNAL - II '!AN67)</f>
        <v>93.333333333333329</v>
      </c>
    </row>
    <row r="56" spans="1:10" ht="30" customHeight="1" x14ac:dyDescent="0.2">
      <c r="A56" s="4">
        <v>52</v>
      </c>
      <c r="B56" s="102" t="str">
        <f>'STUDENT NAMELIST'!B56</f>
        <v>2023PEC AI 576</v>
      </c>
      <c r="C56" s="102">
        <f>'STUDENT NAMELIST'!C56</f>
        <v>211423243052</v>
      </c>
      <c r="D56" s="260" t="str">
        <f>'STUDENT NAMELIST'!D56</f>
        <v>ASIZ GODWIN A</v>
      </c>
      <c r="E56" s="102">
        <f>('INTERNAL - I'!AI68+'INTERNAL - II '!AI68)/2</f>
        <v>49.999999999999993</v>
      </c>
      <c r="F56" s="102">
        <f>IF(AND('INTERNAL - I'!AJ68&gt;0,'INTERNAL - II '!AJ68&gt;0),('INTERNAL - I'!AJ68+'INTERNAL - II '!AJ68)/2,'INTERNAL - I'!AJ68+'INTERNAL - II '!AJ68)</f>
        <v>80</v>
      </c>
      <c r="G56" s="102">
        <f>('INTERNAL - I'!AK68+'INTERNAL - II '!AK68)/2</f>
        <v>64.224806201550393</v>
      </c>
      <c r="H56" s="102">
        <f>IF(AND('INTERNAL - I'!AL68&gt;0,'INTERNAL - II '!AL68&gt;0),('INTERNAL - I'!AL68+'INTERNAL - II '!AL68)/2,'INTERNAL - I'!AL68+'INTERNAL - II '!AL68)</f>
        <v>84.615384615384613</v>
      </c>
      <c r="I56" s="102">
        <f>IF(AND('INTERNAL - I'!AM68&gt;0,'INTERNAL - II '!AM68&gt;0),('INTERNAL - I'!AM68+'INTERNAL - II '!AM68)/2,'INTERNAL - I'!AM68+'INTERNAL - II '!AM68)</f>
        <v>60.819327731092429</v>
      </c>
      <c r="J56" s="102">
        <f>IF(AND('INTERNAL - I'!AN68&gt;0,'INTERNAL - II '!AN68&gt;0),('INTERNAL - I'!AN68+'INTERNAL - II '!AN68)/2,'INTERNAL - I'!AN68+'INTERNAL - II '!AN68)</f>
        <v>82.35294117647058</v>
      </c>
    </row>
    <row r="57" spans="1:10" ht="30" customHeight="1" x14ac:dyDescent="0.2">
      <c r="A57" s="4">
        <v>53</v>
      </c>
      <c r="B57" s="102" t="str">
        <f>'STUDENT NAMELIST'!B57</f>
        <v>2023PEC AI 119</v>
      </c>
      <c r="C57" s="102">
        <f>'STUDENT NAMELIST'!C57</f>
        <v>211423243053</v>
      </c>
      <c r="D57" s="260" t="str">
        <f>'STUDENT NAMELIST'!D57</f>
        <v>ATSHAYA S</v>
      </c>
      <c r="E57" s="102">
        <f>('INTERNAL - I'!AI69+'INTERNAL - II '!AI69)/2</f>
        <v>83.333333333333329</v>
      </c>
      <c r="F57" s="102">
        <f>IF(AND('INTERNAL - I'!AJ69&gt;0,'INTERNAL - II '!AJ69&gt;0),('INTERNAL - I'!AJ69+'INTERNAL - II '!AJ69)/2,'INTERNAL - I'!AJ69+'INTERNAL - II '!AJ69)</f>
        <v>89.130434782608688</v>
      </c>
      <c r="G57" s="102">
        <f>('INTERNAL - I'!AK69+'INTERNAL - II '!AK69)/2</f>
        <v>86.666666666666657</v>
      </c>
      <c r="H57" s="102">
        <f>IF(AND('INTERNAL - I'!AL69&gt;0,'INTERNAL - II '!AL69&gt;0),('INTERNAL - I'!AL69+'INTERNAL - II '!AL69)/2,'INTERNAL - I'!AL69+'INTERNAL - II '!AL69)</f>
        <v>84.615384615384613</v>
      </c>
      <c r="I57" s="102">
        <f>IF(AND('INTERNAL - I'!AM69&gt;0,'INTERNAL - II '!AM69&gt;0),('INTERNAL - I'!AM69+'INTERNAL - II '!AM69)/2,'INTERNAL - I'!AM69+'INTERNAL - II '!AM69)</f>
        <v>72.142857142857139</v>
      </c>
      <c r="J57" s="102">
        <f>IF(AND('INTERNAL - I'!AN69&gt;0,'INTERNAL - II '!AN69&gt;0),('INTERNAL - I'!AN69+'INTERNAL - II '!AN69)/2,'INTERNAL - I'!AN69+'INTERNAL - II '!AN69)</f>
        <v>93.333333333333329</v>
      </c>
    </row>
    <row r="58" spans="1:10" ht="30" customHeight="1" x14ac:dyDescent="0.2">
      <c r="A58" s="4">
        <v>54</v>
      </c>
      <c r="B58" s="102" t="str">
        <f>'STUDENT NAMELIST'!B58</f>
        <v>2023PEC AI 120</v>
      </c>
      <c r="C58" s="102">
        <f>'STUDENT NAMELIST'!C58</f>
        <v>211423243054</v>
      </c>
      <c r="D58" s="260" t="str">
        <f>'STUDENT NAMELIST'!D58</f>
        <v>AYSHA KETHAR FATHIMA A S</v>
      </c>
      <c r="E58" s="102">
        <f>('INTERNAL - I'!AI70+'INTERNAL - II '!AI70)/2</f>
        <v>100</v>
      </c>
      <c r="F58" s="102">
        <f>IF(AND('INTERNAL - I'!AJ70&gt;0,'INTERNAL - II '!AJ70&gt;0),('INTERNAL - I'!AJ70+'INTERNAL - II '!AJ70)/2,'INTERNAL - I'!AJ70+'INTERNAL - II '!AJ70)</f>
        <v>90</v>
      </c>
      <c r="G58" s="102">
        <f>('INTERNAL - I'!AK70+'INTERNAL - II '!AK70)/2</f>
        <v>98.333333333333343</v>
      </c>
      <c r="H58" s="102">
        <f>IF(AND('INTERNAL - I'!AL70&gt;0,'INTERNAL - II '!AL70&gt;0),('INTERNAL - I'!AL70+'INTERNAL - II '!AL70)/2,'INTERNAL - I'!AL70+'INTERNAL - II '!AL70)</f>
        <v>100</v>
      </c>
      <c r="I58" s="102">
        <f>IF(AND('INTERNAL - I'!AM70&gt;0,'INTERNAL - II '!AM70&gt;0),('INTERNAL - I'!AM70+'INTERNAL - II '!AM70)/2,'INTERNAL - I'!AM70+'INTERNAL - II '!AM70)</f>
        <v>85.714285714285722</v>
      </c>
      <c r="J58" s="102">
        <f>IF(AND('INTERNAL - I'!AN70&gt;0,'INTERNAL - II '!AN70&gt;0),('INTERNAL - I'!AN70+'INTERNAL - II '!AN70)/2,'INTERNAL - I'!AN70+'INTERNAL - II '!AN70)</f>
        <v>93.333333333333329</v>
      </c>
    </row>
    <row r="59" spans="1:10" ht="30" customHeight="1" x14ac:dyDescent="0.2">
      <c r="A59" s="4">
        <v>55</v>
      </c>
      <c r="B59" s="102" t="str">
        <f>'STUDENT NAMELIST'!B59</f>
        <v>2023PEC AI 121</v>
      </c>
      <c r="C59" s="102">
        <f>'STUDENT NAMELIST'!C59</f>
        <v>211423243055</v>
      </c>
      <c r="D59" s="260" t="str">
        <f>'STUDENT NAMELIST'!D59</f>
        <v xml:space="preserve">AYSHVARYA P </v>
      </c>
      <c r="E59" s="102">
        <f>('INTERNAL - I'!AI71+'INTERNAL - II '!AI71)/2</f>
        <v>100</v>
      </c>
      <c r="F59" s="102">
        <f>IF(AND('INTERNAL - I'!AJ71&gt;0,'INTERNAL - II '!AJ71&gt;0),('INTERNAL - I'!AJ71+'INTERNAL - II '!AJ71)/2,'INTERNAL - I'!AJ71+'INTERNAL - II '!AJ71)</f>
        <v>95.65217391304347</v>
      </c>
      <c r="G59" s="102">
        <f>('INTERNAL - I'!AK71+'INTERNAL - II '!AK71)/2</f>
        <v>99.107142857142861</v>
      </c>
      <c r="H59" s="102">
        <f>IF(AND('INTERNAL - I'!AL71&gt;0,'INTERNAL - II '!AL71&gt;0),('INTERNAL - I'!AL71+'INTERNAL - II '!AL71)/2,'INTERNAL - I'!AL71+'INTERNAL - II '!AL71)</f>
        <v>92.307692307692307</v>
      </c>
      <c r="I59" s="102">
        <f>IF(AND('INTERNAL - I'!AM71&gt;0,'INTERNAL - II '!AM71&gt;0),('INTERNAL - I'!AM71+'INTERNAL - II '!AM71)/2,'INTERNAL - I'!AM71+'INTERNAL - II '!AM71)</f>
        <v>91.071428571428569</v>
      </c>
      <c r="J59" s="102">
        <f>IF(AND('INTERNAL - I'!AN71&gt;0,'INTERNAL - II '!AN71&gt;0),('INTERNAL - I'!AN71+'INTERNAL - II '!AN71)/2,'INTERNAL - I'!AN71+'INTERNAL - II '!AN71)</f>
        <v>93.333333333333329</v>
      </c>
    </row>
    <row r="60" spans="1:10" ht="30" customHeight="1" x14ac:dyDescent="0.2">
      <c r="A60" s="4">
        <v>56</v>
      </c>
      <c r="B60" s="102" t="str">
        <f>'STUDENT NAMELIST'!B60</f>
        <v>2023PEC AI 577</v>
      </c>
      <c r="C60" s="102">
        <f>'STUDENT NAMELIST'!C60</f>
        <v>211423243056</v>
      </c>
      <c r="D60" s="260" t="str">
        <f>'STUDENT NAMELIST'!D60</f>
        <v>BACCHU GURU SAINATH REDDY</v>
      </c>
      <c r="E60" s="102">
        <f>('INTERNAL - I'!AI72+'INTERNAL - II '!AI72)/2</f>
        <v>49.999999999999993</v>
      </c>
      <c r="F60" s="102">
        <f>IF(AND('INTERNAL - I'!AJ72&gt;0,'INTERNAL - II '!AJ72&gt;0),('INTERNAL - I'!AJ72+'INTERNAL - II '!AJ72)/2,'INTERNAL - I'!AJ72+'INTERNAL - II '!AJ72)</f>
        <v>80</v>
      </c>
      <c r="G60" s="102">
        <f>('INTERNAL - I'!AK72+'INTERNAL - II '!AK72)/2</f>
        <v>66.550387596899213</v>
      </c>
      <c r="H60" s="102">
        <f>IF(AND('INTERNAL - I'!AL72&gt;0,'INTERNAL - II '!AL72&gt;0),('INTERNAL - I'!AL72+'INTERNAL - II '!AL72)/2,'INTERNAL - I'!AL72+'INTERNAL - II '!AL72)</f>
        <v>84.615384615384613</v>
      </c>
      <c r="I60" s="102">
        <f>IF(AND('INTERNAL - I'!AM72&gt;0,'INTERNAL - II '!AM72&gt;0),('INTERNAL - I'!AM72+'INTERNAL - II '!AM72)/2,'INTERNAL - I'!AM72+'INTERNAL - II '!AM72)</f>
        <v>72.058823529411768</v>
      </c>
      <c r="J60" s="102">
        <f>IF(AND('INTERNAL - I'!AN72&gt;0,'INTERNAL - II '!AN72&gt;0),('INTERNAL - I'!AN72+'INTERNAL - II '!AN72)/2,'INTERNAL - I'!AN72+'INTERNAL - II '!AN72)</f>
        <v>82.35294117647058</v>
      </c>
    </row>
    <row r="61" spans="1:10" ht="30" customHeight="1" x14ac:dyDescent="0.2">
      <c r="A61" s="4">
        <v>57</v>
      </c>
      <c r="B61" s="102" t="str">
        <f>'STUDENT NAMELIST'!B61</f>
        <v>2023PEC AI 578</v>
      </c>
      <c r="C61" s="102">
        <f>'STUDENT NAMELIST'!C61</f>
        <v>211423243057</v>
      </c>
      <c r="D61" s="260" t="str">
        <f>'STUDENT NAMELIST'!D61</f>
        <v>BALA MURUGAN T</v>
      </c>
      <c r="E61" s="102">
        <f>('INTERNAL - I'!AI73+'INTERNAL - II '!AI73)/2</f>
        <v>49.999999999999993</v>
      </c>
      <c r="F61" s="102">
        <f>IF(AND('INTERNAL - I'!AJ73&gt;0,'INTERNAL - II '!AJ73&gt;0),('INTERNAL - I'!AJ73+'INTERNAL - II '!AJ73)/2,'INTERNAL - I'!AJ73+'INTERNAL - II '!AJ73)</f>
        <v>56.521739130434781</v>
      </c>
      <c r="G61" s="102">
        <f>('INTERNAL - I'!AK73+'INTERNAL - II '!AK73)/2</f>
        <v>48.988095238095241</v>
      </c>
      <c r="H61" s="102">
        <f>IF(AND('INTERNAL - I'!AL73&gt;0,'INTERNAL - II '!AL73&gt;0),('INTERNAL - I'!AL73+'INTERNAL - II '!AL73)/2,'INTERNAL - I'!AL73+'INTERNAL - II '!AL73)</f>
        <v>73.07692307692308</v>
      </c>
      <c r="I61" s="102">
        <f>IF(AND('INTERNAL - I'!AM73&gt;0,'INTERNAL - II '!AM73&gt;0),('INTERNAL - I'!AM73+'INTERNAL - II '!AM73)/2,'INTERNAL - I'!AM73+'INTERNAL - II '!AM73)</f>
        <v>43.214285714285715</v>
      </c>
      <c r="J61" s="102">
        <f>IF(AND('INTERNAL - I'!AN73&gt;0,'INTERNAL - II '!AN73&gt;0),('INTERNAL - I'!AN73+'INTERNAL - II '!AN73)/2,'INTERNAL - I'!AN73+'INTERNAL - II '!AN73)</f>
        <v>93.333333333333329</v>
      </c>
    </row>
    <row r="62" spans="1:10" ht="30" customHeight="1" x14ac:dyDescent="0.2">
      <c r="A62" s="4">
        <v>58</v>
      </c>
      <c r="B62" s="102" t="str">
        <f>'STUDENT NAMELIST'!B62</f>
        <v>2023PEC AI 579</v>
      </c>
      <c r="C62" s="102">
        <f>'STUDENT NAMELIST'!C62</f>
        <v>211423243058</v>
      </c>
      <c r="D62" s="260" t="str">
        <f>'STUDENT NAMELIST'!D62</f>
        <v>BALAGANESH N</v>
      </c>
      <c r="E62" s="102">
        <f>('INTERNAL - I'!AI74+'INTERNAL - II '!AI74)/2</f>
        <v>75</v>
      </c>
      <c r="F62" s="102">
        <f>IF(AND('INTERNAL - I'!AJ74&gt;0,'INTERNAL - II '!AJ74&gt;0),('INTERNAL - I'!AJ74+'INTERNAL - II '!AJ74)/2,'INTERNAL - I'!AJ74+'INTERNAL - II '!AJ74)</f>
        <v>80</v>
      </c>
      <c r="G62" s="102">
        <f>('INTERNAL - I'!AK74+'INTERNAL - II '!AK74)/2</f>
        <v>73.372093023255815</v>
      </c>
      <c r="H62" s="102">
        <f>IF(AND('INTERNAL - I'!AL74&gt;0,'INTERNAL - II '!AL74&gt;0),('INTERNAL - I'!AL74+'INTERNAL - II '!AL74)/2,'INTERNAL - I'!AL74+'INTERNAL - II '!AL74)</f>
        <v>88.461538461538467</v>
      </c>
      <c r="I62" s="102">
        <f>IF(AND('INTERNAL - I'!AM74&gt;0,'INTERNAL - II '!AM74&gt;0),('INTERNAL - I'!AM74+'INTERNAL - II '!AM74)/2,'INTERNAL - I'!AM74+'INTERNAL - II '!AM74)</f>
        <v>69.747899159663859</v>
      </c>
      <c r="J62" s="102">
        <f>IF(AND('INTERNAL - I'!AN74&gt;0,'INTERNAL - II '!AN74&gt;0),('INTERNAL - I'!AN74+'INTERNAL - II '!AN74)/2,'INTERNAL - I'!AN74+'INTERNAL - II '!AN74)</f>
        <v>82.35294117647058</v>
      </c>
    </row>
    <row r="63" spans="1:10" ht="30" customHeight="1" x14ac:dyDescent="0.2">
      <c r="A63" s="4">
        <v>59</v>
      </c>
      <c r="B63" s="102" t="str">
        <f>'STUDENT NAMELIST'!B63</f>
        <v>2023PEC AI 580</v>
      </c>
      <c r="C63" s="102">
        <f>'STUDENT NAMELIST'!C63</f>
        <v>211423243059</v>
      </c>
      <c r="D63" s="260" t="str">
        <f>'STUDENT NAMELIST'!D63</f>
        <v>BALAJI M M</v>
      </c>
      <c r="E63" s="102">
        <f>('INTERNAL - I'!AI75+'INTERNAL - II '!AI75)/2</f>
        <v>49.999999999999993</v>
      </c>
      <c r="F63" s="102">
        <f>IF(AND('INTERNAL - I'!AJ75&gt;0,'INTERNAL - II '!AJ75&gt;0),('INTERNAL - I'!AJ75+'INTERNAL - II '!AJ75)/2,'INTERNAL - I'!AJ75+'INTERNAL - II '!AJ75)</f>
        <v>39.130434782608695</v>
      </c>
      <c r="G63" s="102">
        <f>('INTERNAL - I'!AK75+'INTERNAL - II '!AK75)/2</f>
        <v>38.988095238095241</v>
      </c>
      <c r="H63" s="102">
        <f>IF(AND('INTERNAL - I'!AL75&gt;0,'INTERNAL - II '!AL75&gt;0),('INTERNAL - I'!AL75+'INTERNAL - II '!AL75)/2,'INTERNAL - I'!AL75+'INTERNAL - II '!AL75)</f>
        <v>65.384615384615387</v>
      </c>
      <c r="I63" s="102">
        <f>IF(AND('INTERNAL - I'!AM75&gt;0,'INTERNAL - II '!AM75&gt;0),('INTERNAL - I'!AM75+'INTERNAL - II '!AM75)/2,'INTERNAL - I'!AM75+'INTERNAL - II '!AM75)</f>
        <v>32.5</v>
      </c>
      <c r="J63" s="102">
        <f>IF(AND('INTERNAL - I'!AN75&gt;0,'INTERNAL - II '!AN75&gt;0),('INTERNAL - I'!AN75+'INTERNAL - II '!AN75)/2,'INTERNAL - I'!AN75+'INTERNAL - II '!AN75)</f>
        <v>93.333333333333329</v>
      </c>
    </row>
    <row r="64" spans="1:10" ht="30" customHeight="1" x14ac:dyDescent="0.2">
      <c r="A64" s="4">
        <v>60</v>
      </c>
      <c r="B64" s="102" t="str">
        <f>'STUDENT NAMELIST'!B64</f>
        <v>2023PEC AI 581</v>
      </c>
      <c r="C64" s="102">
        <f>'STUDENT NAMELIST'!C64</f>
        <v>211423243060</v>
      </c>
      <c r="D64" s="260" t="str">
        <f>'STUDENT NAMELIST'!D64</f>
        <v>BALAJI V</v>
      </c>
      <c r="E64" s="102">
        <f>('INTERNAL - I'!AI76+'INTERNAL - II '!AI76)/2</f>
        <v>49.999999999999993</v>
      </c>
      <c r="F64" s="102">
        <f>IF(AND('INTERNAL - I'!AJ76&gt;0,'INTERNAL - II '!AJ76&gt;0),('INTERNAL - I'!AJ76+'INTERNAL - II '!AJ76)/2,'INTERNAL - I'!AJ76+'INTERNAL - II '!AJ76)</f>
        <v>40</v>
      </c>
      <c r="G64" s="102">
        <f>('INTERNAL - I'!AK76+'INTERNAL - II '!AK76)/2</f>
        <v>31.279069767441861</v>
      </c>
      <c r="H64" s="102">
        <f>IF(AND('INTERNAL - I'!AL76&gt;0,'INTERNAL - II '!AL76&gt;0),('INTERNAL - I'!AL76+'INTERNAL - II '!AL76)/2,'INTERNAL - I'!AL76+'INTERNAL - II '!AL76)</f>
        <v>69.230769230769226</v>
      </c>
      <c r="I64" s="102">
        <f>IF(AND('INTERNAL - I'!AM76&gt;0,'INTERNAL - II '!AM76&gt;0),('INTERNAL - I'!AM76+'INTERNAL - II '!AM76)/2,'INTERNAL - I'!AM76+'INTERNAL - II '!AM76)</f>
        <v>51.96078431372549</v>
      </c>
      <c r="J64" s="102">
        <f>IF(AND('INTERNAL - I'!AN76&gt;0,'INTERNAL - II '!AN76&gt;0),('INTERNAL - I'!AN76+'INTERNAL - II '!AN76)/2,'INTERNAL - I'!AN76+'INTERNAL - II '!AN76)</f>
        <v>82.35294117647058</v>
      </c>
    </row>
    <row r="65" spans="1:10" ht="30" customHeight="1" x14ac:dyDescent="0.2">
      <c r="A65" s="4">
        <v>61</v>
      </c>
      <c r="B65" s="102" t="str">
        <f>'STUDENT NAMELIST'!B65</f>
        <v>2023PEC AI 582</v>
      </c>
      <c r="C65" s="102">
        <f>'STUDENT NAMELIST'!C65</f>
        <v>211423243061</v>
      </c>
      <c r="D65" s="260" t="str">
        <f>'STUDENT NAMELIST'!D65</f>
        <v>BALASAKTHI B</v>
      </c>
      <c r="E65" s="102">
        <f>('INTERNAL - I'!AI77+'INTERNAL - II '!AI77)/2</f>
        <v>49.999999999999993</v>
      </c>
      <c r="F65" s="102">
        <f>IF(AND('INTERNAL - I'!AJ77&gt;0,'INTERNAL - II '!AJ77&gt;0),('INTERNAL - I'!AJ77+'INTERNAL - II '!AJ77)/2,'INTERNAL - I'!AJ77+'INTERNAL - II '!AJ77)</f>
        <v>56.521739130434781</v>
      </c>
      <c r="G65" s="102">
        <f>('INTERNAL - I'!AK77+'INTERNAL - II '!AK77)/2</f>
        <v>53.452380952380949</v>
      </c>
      <c r="H65" s="102">
        <f>IF(AND('INTERNAL - I'!AL77&gt;0,'INTERNAL - II '!AL77&gt;0),('INTERNAL - I'!AL77+'INTERNAL - II '!AL77)/2,'INTERNAL - I'!AL77+'INTERNAL - II '!AL77)</f>
        <v>73.07692307692308</v>
      </c>
      <c r="I65" s="102">
        <f>IF(AND('INTERNAL - I'!AM77&gt;0,'INTERNAL - II '!AM77&gt;0),('INTERNAL - I'!AM77+'INTERNAL - II '!AM77)/2,'INTERNAL - I'!AM77+'INTERNAL - II '!AM77)</f>
        <v>39.88095238095238</v>
      </c>
      <c r="J65" s="102">
        <f>IF(AND('INTERNAL - I'!AN77&gt;0,'INTERNAL - II '!AN77&gt;0),('INTERNAL - I'!AN77+'INTERNAL - II '!AN77)/2,'INTERNAL - I'!AN77+'INTERNAL - II '!AN77)</f>
        <v>93.333333333333329</v>
      </c>
    </row>
    <row r="66" spans="1:10" ht="30" customHeight="1" x14ac:dyDescent="0.2">
      <c r="A66" s="4">
        <v>62</v>
      </c>
      <c r="B66" s="102" t="str">
        <f>'STUDENT NAMELIST'!B66</f>
        <v>2023PEC AI 583</v>
      </c>
      <c r="C66" s="102">
        <f>'STUDENT NAMELIST'!C66</f>
        <v>211423243062</v>
      </c>
      <c r="D66" s="260" t="str">
        <f>'STUDENT NAMELIST'!D66</f>
        <v>BARATH S</v>
      </c>
      <c r="E66" s="102">
        <f>('INTERNAL - I'!AI78+'INTERNAL - II '!AI78)/2</f>
        <v>49.999999999999993</v>
      </c>
      <c r="F66" s="102">
        <f>IF(AND('INTERNAL - I'!AJ78&gt;0,'INTERNAL - II '!AJ78&gt;0),('INTERNAL - I'!AJ78+'INTERNAL - II '!AJ78)/2,'INTERNAL - I'!AJ78+'INTERNAL - II '!AJ78)</f>
        <v>80</v>
      </c>
      <c r="G66" s="102">
        <f>('INTERNAL - I'!AK78+'INTERNAL - II '!AK78)/2</f>
        <v>65.891472868217051</v>
      </c>
      <c r="H66" s="102">
        <f>IF(AND('INTERNAL - I'!AL78&gt;0,'INTERNAL - II '!AL78&gt;0),('INTERNAL - I'!AL78+'INTERNAL - II '!AL78)/2,'INTERNAL - I'!AL78+'INTERNAL - II '!AL78)</f>
        <v>84.615384615384613</v>
      </c>
      <c r="I66" s="102">
        <f>IF(AND('INTERNAL - I'!AM78&gt;0,'INTERNAL - II '!AM78&gt;0),('INTERNAL - I'!AM78+'INTERNAL - II '!AM78)/2,'INTERNAL - I'!AM78+'INTERNAL - II '!AM78)</f>
        <v>66.17647058823529</v>
      </c>
      <c r="J66" s="102">
        <f>IF(AND('INTERNAL - I'!AN78&gt;0,'INTERNAL - II '!AN78&gt;0),('INTERNAL - I'!AN78+'INTERNAL - II '!AN78)/2,'INTERNAL - I'!AN78+'INTERNAL - II '!AN78)</f>
        <v>82.35294117647058</v>
      </c>
    </row>
    <row r="67" spans="1:10" ht="30" customHeight="1" x14ac:dyDescent="0.2">
      <c r="A67" s="4">
        <v>63</v>
      </c>
      <c r="B67" s="102" t="str">
        <f>'STUDENT NAMELIST'!B67</f>
        <v>2023PEC AI 584</v>
      </c>
      <c r="C67" s="102">
        <f>'STUDENT NAMELIST'!C67</f>
        <v>211423243063</v>
      </c>
      <c r="D67" s="260" t="str">
        <f>'STUDENT NAMELIST'!D67</f>
        <v>BHARATH KUMAR L</v>
      </c>
      <c r="E67" s="102">
        <f>('INTERNAL - I'!AI79+'INTERNAL - II '!AI79)/2</f>
        <v>49.999999999999993</v>
      </c>
      <c r="F67" s="102">
        <f>IF(AND('INTERNAL - I'!AJ79&gt;0,'INTERNAL - II '!AJ79&gt;0),('INTERNAL - I'!AJ79+'INTERNAL - II '!AJ79)/2,'INTERNAL - I'!AJ79+'INTERNAL - II '!AJ79)</f>
        <v>73.91304347826086</v>
      </c>
      <c r="G67" s="102">
        <f>('INTERNAL - I'!AK79+'INTERNAL - II '!AK79)/2</f>
        <v>64.583333333333329</v>
      </c>
      <c r="H67" s="102">
        <f>IF(AND('INTERNAL - I'!AL79&gt;0,'INTERNAL - II '!AL79&gt;0),('INTERNAL - I'!AL79+'INTERNAL - II '!AL79)/2,'INTERNAL - I'!AL79+'INTERNAL - II '!AL79)</f>
        <v>80.769230769230774</v>
      </c>
      <c r="I67" s="102">
        <f>IF(AND('INTERNAL - I'!AM79&gt;0,'INTERNAL - II '!AM79&gt;0),('INTERNAL - I'!AM79+'INTERNAL - II '!AM79)/2,'INTERNAL - I'!AM79+'INTERNAL - II '!AM79)</f>
        <v>49.88095238095238</v>
      </c>
      <c r="J67" s="102">
        <f>IF(AND('INTERNAL - I'!AN79&gt;0,'INTERNAL - II '!AN79&gt;0),('INTERNAL - I'!AN79+'INTERNAL - II '!AN79)/2,'INTERNAL - I'!AN79+'INTERNAL - II '!AN79)</f>
        <v>93.333333333333329</v>
      </c>
    </row>
    <row r="68" spans="1:10" ht="30" customHeight="1" x14ac:dyDescent="0.2">
      <c r="A68" s="4">
        <v>64</v>
      </c>
      <c r="B68" s="102" t="str">
        <f>'STUDENT NAMELIST'!B68</f>
        <v>2023PEC AI 585</v>
      </c>
      <c r="C68" s="102">
        <f>'STUDENT NAMELIST'!C68</f>
        <v>211423243064</v>
      </c>
      <c r="D68" s="260" t="str">
        <f>'STUDENT NAMELIST'!D68</f>
        <v xml:space="preserve">BHAVIK KUMAR M </v>
      </c>
      <c r="E68" s="102">
        <f>('INTERNAL - I'!AI80+'INTERNAL - II '!AI80)/2</f>
        <v>91.666666666666671</v>
      </c>
      <c r="F68" s="102">
        <f>IF(AND('INTERNAL - I'!AJ80&gt;0,'INTERNAL - II '!AJ80&gt;0),('INTERNAL - I'!AJ80+'INTERNAL - II '!AJ80)/2,'INTERNAL - I'!AJ80+'INTERNAL - II '!AJ80)</f>
        <v>80</v>
      </c>
      <c r="G68" s="102">
        <f>('INTERNAL - I'!AK80+'INTERNAL - II '!AK80)/2</f>
        <v>87.170542635658904</v>
      </c>
      <c r="H68" s="102">
        <f>IF(AND('INTERNAL - I'!AL80&gt;0,'INTERNAL - II '!AL80&gt;0),('INTERNAL - I'!AL80+'INTERNAL - II '!AL80)/2,'INTERNAL - I'!AL80+'INTERNAL - II '!AL80)</f>
        <v>92.307692307692307</v>
      </c>
      <c r="I68" s="102">
        <f>IF(AND('INTERNAL - I'!AM80&gt;0,'INTERNAL - II '!AM80&gt;0),('INTERNAL - I'!AM80+'INTERNAL - II '!AM80)/2,'INTERNAL - I'!AM80+'INTERNAL - II '!AM80)</f>
        <v>76.260504201680675</v>
      </c>
      <c r="J68" s="102">
        <f>IF(AND('INTERNAL - I'!AN80&gt;0,'INTERNAL - II '!AN80&gt;0),('INTERNAL - I'!AN80+'INTERNAL - II '!AN80)/2,'INTERNAL - I'!AN80+'INTERNAL - II '!AN80)</f>
        <v>82.35294117647058</v>
      </c>
    </row>
    <row r="69" spans="1:10" ht="30" customHeight="1" x14ac:dyDescent="0.2">
      <c r="A69" s="4">
        <v>65</v>
      </c>
      <c r="B69" s="102" t="str">
        <f>'STUDENT NAMELIST'!B69</f>
        <v>2023PEC AI 122</v>
      </c>
      <c r="C69" s="102">
        <f>'STUDENT NAMELIST'!C69</f>
        <v>211423243065</v>
      </c>
      <c r="D69" s="260" t="str">
        <f>'STUDENT NAMELIST'!D69</f>
        <v>BINDU SAI A</v>
      </c>
      <c r="E69" s="102">
        <f>('INTERNAL - I'!AI81+'INTERNAL - II '!AI81)/2</f>
        <v>83.333333333333329</v>
      </c>
      <c r="F69" s="102">
        <f>IF(AND('INTERNAL - I'!AJ81&gt;0,'INTERNAL - II '!AJ81&gt;0),('INTERNAL - I'!AJ81+'INTERNAL - II '!AJ81)/2,'INTERNAL - I'!AJ81+'INTERNAL - II '!AJ81)</f>
        <v>89.130434782608688</v>
      </c>
      <c r="G69" s="102">
        <f>('INTERNAL - I'!AK81+'INTERNAL - II '!AK81)/2</f>
        <v>84.88095238095238</v>
      </c>
      <c r="H69" s="102">
        <f>IF(AND('INTERNAL - I'!AL81&gt;0,'INTERNAL - II '!AL81&gt;0),('INTERNAL - I'!AL81+'INTERNAL - II '!AL81)/2,'INTERNAL - I'!AL81+'INTERNAL - II '!AL81)</f>
        <v>84.615384615384613</v>
      </c>
      <c r="I69" s="102">
        <f>IF(AND('INTERNAL - I'!AM81&gt;0,'INTERNAL - II '!AM81&gt;0),('INTERNAL - I'!AM81+'INTERNAL - II '!AM81)/2,'INTERNAL - I'!AM81+'INTERNAL - II '!AM81)</f>
        <v>77.142857142857139</v>
      </c>
      <c r="J69" s="102">
        <f>IF(AND('INTERNAL - I'!AN81&gt;0,'INTERNAL - II '!AN81&gt;0),('INTERNAL - I'!AN81+'INTERNAL - II '!AN81)/2,'INTERNAL - I'!AN81+'INTERNAL - II '!AN81)</f>
        <v>46.666666666666664</v>
      </c>
    </row>
    <row r="70" spans="1:10" ht="30" customHeight="1" x14ac:dyDescent="0.2">
      <c r="A70" s="4">
        <v>66</v>
      </c>
      <c r="B70" s="102" t="str">
        <f>'STUDENT NAMELIST'!B70</f>
        <v>2023PEC AI 123</v>
      </c>
      <c r="C70" s="102">
        <f>'STUDENT NAMELIST'!C70</f>
        <v>211423243066</v>
      </c>
      <c r="D70" s="260" t="str">
        <f>'STUDENT NAMELIST'!D70</f>
        <v xml:space="preserve">BLESSY JOYCE MATHEW </v>
      </c>
      <c r="E70" s="102">
        <f>('INTERNAL - I'!AI82+'INTERNAL - II '!AI82)/2</f>
        <v>49.999999999999993</v>
      </c>
      <c r="F70" s="102">
        <f>IF(AND('INTERNAL - I'!AJ82&gt;0,'INTERNAL - II '!AJ82&gt;0),('INTERNAL - I'!AJ82+'INTERNAL - II '!AJ82)/2,'INTERNAL - I'!AJ82+'INTERNAL - II '!AJ82)</f>
        <v>80</v>
      </c>
      <c r="G70" s="102">
        <f>('INTERNAL - I'!AK82+'INTERNAL - II '!AK82)/2</f>
        <v>82.202380952380949</v>
      </c>
      <c r="H70" s="102">
        <f>IF(AND('INTERNAL - I'!AL82&gt;0,'INTERNAL - II '!AL82&gt;0),('INTERNAL - I'!AL82+'INTERNAL - II '!AL82)/2,'INTERNAL - I'!AL82+'INTERNAL - II '!AL82)</f>
        <v>88.461538461538467</v>
      </c>
      <c r="I70" s="102">
        <f>IF(AND('INTERNAL - I'!AM82&gt;0,'INTERNAL - II '!AM82&gt;0),('INTERNAL - I'!AM82+'INTERNAL - II '!AM82)/2,'INTERNAL - I'!AM82+'INTERNAL - II '!AM82)</f>
        <v>80.357142857142861</v>
      </c>
      <c r="J70" s="102">
        <f>IF(AND('INTERNAL - I'!AN82&gt;0,'INTERNAL - II '!AN82&gt;0),('INTERNAL - I'!AN82+'INTERNAL - II '!AN82)/2,'INTERNAL - I'!AN82+'INTERNAL - II '!AN82)</f>
        <v>93.333333333333329</v>
      </c>
    </row>
    <row r="71" spans="1:10" ht="30" customHeight="1" x14ac:dyDescent="0.2">
      <c r="A71" s="4">
        <v>67</v>
      </c>
      <c r="B71" s="102" t="str">
        <f>'STUDENT NAMELIST'!B71</f>
        <v>2023PEC AI 586</v>
      </c>
      <c r="C71" s="102">
        <f>'STUDENT NAMELIST'!C71</f>
        <v>211423243067</v>
      </c>
      <c r="D71" s="260" t="str">
        <f>'STUDENT NAMELIST'!D71</f>
        <v>BOBIN DULLES</v>
      </c>
      <c r="E71" s="102">
        <f>('INTERNAL - I'!AI83+'INTERNAL - II '!AI83)/2</f>
        <v>49.999999999999993</v>
      </c>
      <c r="F71" s="102">
        <f>IF(AND('INTERNAL - I'!AJ83&gt;0,'INTERNAL - II '!AJ83&gt;0),('INTERNAL - I'!AJ83+'INTERNAL - II '!AJ83)/2,'INTERNAL - I'!AJ83+'INTERNAL - II '!AJ83)</f>
        <v>39.130434782608695</v>
      </c>
      <c r="G71" s="102">
        <f>('INTERNAL - I'!AK83+'INTERNAL - II '!AK83)/2</f>
        <v>51.488095238095234</v>
      </c>
      <c r="H71" s="102">
        <f>IF(AND('INTERNAL - I'!AL83&gt;0,'INTERNAL - II '!AL83&gt;0),('INTERNAL - I'!AL83+'INTERNAL - II '!AL83)/2,'INTERNAL - I'!AL83+'INTERNAL - II '!AL83)</f>
        <v>65.384615384615387</v>
      </c>
      <c r="I71" s="102">
        <f>IF(AND('INTERNAL - I'!AM83&gt;0,'INTERNAL - II '!AM83&gt;0),('INTERNAL - I'!AM83+'INTERNAL - II '!AM83)/2,'INTERNAL - I'!AM83+'INTERNAL - II '!AM83)</f>
        <v>36.666666666666664</v>
      </c>
      <c r="J71" s="102">
        <f>IF(AND('INTERNAL - I'!AN83&gt;0,'INTERNAL - II '!AN83&gt;0),('INTERNAL - I'!AN83+'INTERNAL - II '!AN83)/2,'INTERNAL - I'!AN83+'INTERNAL - II '!AN83)</f>
        <v>93.333333333333329</v>
      </c>
    </row>
    <row r="72" spans="1:10" ht="30" customHeight="1" x14ac:dyDescent="0.2">
      <c r="A72" s="4">
        <v>68</v>
      </c>
      <c r="B72" s="102" t="str">
        <f>'STUDENT NAMELIST'!B72</f>
        <v>2023PEC AI 124</v>
      </c>
      <c r="C72" s="102">
        <f>'STUDENT NAMELIST'!C72</f>
        <v>211423243068</v>
      </c>
      <c r="D72" s="260" t="str">
        <f>'STUDENT NAMELIST'!D72</f>
        <v>BOOMIGA V</v>
      </c>
      <c r="E72" s="102">
        <f>('INTERNAL - I'!AI84+'INTERNAL - II '!AI84)/2</f>
        <v>100</v>
      </c>
      <c r="F72" s="102">
        <f>IF(AND('INTERNAL - I'!AJ84&gt;0,'INTERNAL - II '!AJ84&gt;0),('INTERNAL - I'!AJ84+'INTERNAL - II '!AJ84)/2,'INTERNAL - I'!AJ84+'INTERNAL - II '!AJ84)</f>
        <v>95</v>
      </c>
      <c r="G72" s="102">
        <f>('INTERNAL - I'!AK84+'INTERNAL - II '!AK84)/2</f>
        <v>100</v>
      </c>
      <c r="H72" s="102">
        <f>IF(AND('INTERNAL - I'!AL84&gt;0,'INTERNAL - II '!AL84&gt;0),('INTERNAL - I'!AL84+'INTERNAL - II '!AL84)/2,'INTERNAL - I'!AL84+'INTERNAL - II '!AL84)</f>
        <v>100</v>
      </c>
      <c r="I72" s="102">
        <f>IF(AND('INTERNAL - I'!AM84&gt;0,'INTERNAL - II '!AM84&gt;0),('INTERNAL - I'!AM84+'INTERNAL - II '!AM84)/2,'INTERNAL - I'!AM84+'INTERNAL - II '!AM84)</f>
        <v>92.857142857142861</v>
      </c>
      <c r="J72" s="102">
        <f>IF(AND('INTERNAL - I'!AN84&gt;0,'INTERNAL - II '!AN84&gt;0),('INTERNAL - I'!AN84+'INTERNAL - II '!AN84)/2,'INTERNAL - I'!AN84+'INTERNAL - II '!AN84)</f>
        <v>93.333333333333329</v>
      </c>
    </row>
    <row r="73" spans="1:10" ht="30" customHeight="1" x14ac:dyDescent="0.2">
      <c r="A73" s="4">
        <v>69</v>
      </c>
      <c r="B73" s="102" t="str">
        <f>'STUDENT NAMELIST'!B73</f>
        <v>2023PEC AI 125</v>
      </c>
      <c r="C73" s="102">
        <f>'STUDENT NAMELIST'!C73</f>
        <v>211423243069</v>
      </c>
      <c r="D73" s="260" t="str">
        <f>'STUDENT NAMELIST'!D73</f>
        <v>BOOMIKA S</v>
      </c>
      <c r="E73" s="102">
        <f>('INTERNAL - I'!AI85+'INTERNAL - II '!AI85)/2</f>
        <v>100</v>
      </c>
      <c r="F73" s="102">
        <f>IF(AND('INTERNAL - I'!AJ85&gt;0,'INTERNAL - II '!AJ85&gt;0),('INTERNAL - I'!AJ85+'INTERNAL - II '!AJ85)/2,'INTERNAL - I'!AJ85+'INTERNAL - II '!AJ85)</f>
        <v>93.478260869565219</v>
      </c>
      <c r="G73" s="102">
        <f>('INTERNAL - I'!AK85+'INTERNAL - II '!AK85)/2</f>
        <v>93.214285714285722</v>
      </c>
      <c r="H73" s="102">
        <f>IF(AND('INTERNAL - I'!AL85&gt;0,'INTERNAL - II '!AL85&gt;0),('INTERNAL - I'!AL85+'INTERNAL - II '!AL85)/2,'INTERNAL - I'!AL85+'INTERNAL - II '!AL85)</f>
        <v>92.307692307692307</v>
      </c>
      <c r="I73" s="102">
        <f>IF(AND('INTERNAL - I'!AM85&gt;0,'INTERNAL - II '!AM85&gt;0),('INTERNAL - I'!AM85+'INTERNAL - II '!AM85)/2,'INTERNAL - I'!AM85+'INTERNAL - II '!AM85)</f>
        <v>85.714285714285722</v>
      </c>
      <c r="J73" s="102">
        <f>IF(AND('INTERNAL - I'!AN85&gt;0,'INTERNAL - II '!AN85&gt;0),('INTERNAL - I'!AN85+'INTERNAL - II '!AN85)/2,'INTERNAL - I'!AN85+'INTERNAL - II '!AN85)</f>
        <v>93.333333333333329</v>
      </c>
    </row>
    <row r="74" spans="1:10" ht="30" customHeight="1" x14ac:dyDescent="0.2">
      <c r="A74" s="4">
        <v>70</v>
      </c>
      <c r="B74" s="102" t="str">
        <f>'STUDENT NAMELIST'!B74</f>
        <v>2023PEC AI 587</v>
      </c>
      <c r="C74" s="102">
        <f>'STUDENT NAMELIST'!C74</f>
        <v>211423243070</v>
      </c>
      <c r="D74" s="260" t="str">
        <f>'STUDENT NAMELIST'!D74</f>
        <v>BOOPATHI RAGAVAN M</v>
      </c>
      <c r="E74" s="102">
        <f>('INTERNAL - I'!AI86+'INTERNAL - II '!AI86)/2</f>
        <v>49.999999999999993</v>
      </c>
      <c r="F74" s="102">
        <f>IF(AND('INTERNAL - I'!AJ86&gt;0,'INTERNAL - II '!AJ86&gt;0),('INTERNAL - I'!AJ86+'INTERNAL - II '!AJ86)/2,'INTERNAL - I'!AJ86+'INTERNAL - II '!AJ86)</f>
        <v>60</v>
      </c>
      <c r="G74" s="102">
        <f>('INTERNAL - I'!AK86+'INTERNAL - II '!AK86)/2</f>
        <v>55.736434108527135</v>
      </c>
      <c r="H74" s="102">
        <f>IF(AND('INTERNAL - I'!AL86&gt;0,'INTERNAL - II '!AL86&gt;0),('INTERNAL - I'!AL86+'INTERNAL - II '!AL86)/2,'INTERNAL - I'!AL86+'INTERNAL - II '!AL86)</f>
        <v>76.92307692307692</v>
      </c>
      <c r="I74" s="102">
        <f>IF(AND('INTERNAL - I'!AM86&gt;0,'INTERNAL - II '!AM86&gt;0),('INTERNAL - I'!AM86+'INTERNAL - II '!AM86)/2,'INTERNAL - I'!AM86+'INTERNAL - II '!AM86)</f>
        <v>62.605042016806721</v>
      </c>
      <c r="J74" s="102">
        <f>IF(AND('INTERNAL - I'!AN86&gt;0,'INTERNAL - II '!AN86&gt;0),('INTERNAL - I'!AN86+'INTERNAL - II '!AN86)/2,'INTERNAL - I'!AN86+'INTERNAL - II '!AN86)</f>
        <v>82.35294117647058</v>
      </c>
    </row>
    <row r="75" spans="1:10" ht="30" customHeight="1" x14ac:dyDescent="0.2">
      <c r="A75" s="4">
        <v>71</v>
      </c>
      <c r="B75" s="102" t="str">
        <f>'STUDENT NAMELIST'!B75</f>
        <v>2023PEC AI 126</v>
      </c>
      <c r="C75" s="102">
        <f>'STUDENT NAMELIST'!C75</f>
        <v>211423243071</v>
      </c>
      <c r="D75" s="260" t="str">
        <f>'STUDENT NAMELIST'!D75</f>
        <v>CAROLIN P</v>
      </c>
      <c r="E75" s="102">
        <f>('INTERNAL - I'!AI87+'INTERNAL - II '!AI87)/2</f>
        <v>83.333333333333329</v>
      </c>
      <c r="F75" s="102">
        <f>IF(AND('INTERNAL - I'!AJ87&gt;0,'INTERNAL - II '!AJ87&gt;0),('INTERNAL - I'!AJ87+'INTERNAL - II '!AJ87)/2,'INTERNAL - I'!AJ87+'INTERNAL - II '!AJ87)</f>
        <v>93.478260869565219</v>
      </c>
      <c r="G75" s="102">
        <f>('INTERNAL - I'!AK87+'INTERNAL - II '!AK87)/2</f>
        <v>91.547619047619051</v>
      </c>
      <c r="H75" s="102">
        <f>IF(AND('INTERNAL - I'!AL87&gt;0,'INTERNAL - II '!AL87&gt;0),('INTERNAL - I'!AL87+'INTERNAL - II '!AL87)/2,'INTERNAL - I'!AL87+'INTERNAL - II '!AL87)</f>
        <v>88.461538461538467</v>
      </c>
      <c r="I75" s="102">
        <f>IF(AND('INTERNAL - I'!AM87&gt;0,'INTERNAL - II '!AM87&gt;0),('INTERNAL - I'!AM87+'INTERNAL - II '!AM87)/2,'INTERNAL - I'!AM87+'INTERNAL - II '!AM87)</f>
        <v>80.357142857142861</v>
      </c>
      <c r="J75" s="102">
        <f>IF(AND('INTERNAL - I'!AN87&gt;0,'INTERNAL - II '!AN87&gt;0),('INTERNAL - I'!AN87+'INTERNAL - II '!AN87)/2,'INTERNAL - I'!AN87+'INTERNAL - II '!AN87)</f>
        <v>46.666666666666664</v>
      </c>
    </row>
    <row r="76" spans="1:10" ht="30" customHeight="1" x14ac:dyDescent="0.2">
      <c r="A76" s="4">
        <v>72</v>
      </c>
      <c r="B76" s="102" t="str">
        <f>'STUDENT NAMELIST'!B76</f>
        <v>2023PEC AI 127</v>
      </c>
      <c r="C76" s="102">
        <f>'STUDENT NAMELIST'!C76</f>
        <v>211423243072</v>
      </c>
      <c r="D76" s="260" t="str">
        <f>'STUDENT NAMELIST'!D76</f>
        <v xml:space="preserve">CAROLINE SATHYA G </v>
      </c>
      <c r="E76" s="102">
        <f>('INTERNAL - I'!AI88+'INTERNAL - II '!AI88)/2</f>
        <v>100</v>
      </c>
      <c r="F76" s="102">
        <f>IF(AND('INTERNAL - I'!AJ88&gt;0,'INTERNAL - II '!AJ88&gt;0),('INTERNAL - I'!AJ88+'INTERNAL - II '!AJ88)/2,'INTERNAL - I'!AJ88+'INTERNAL - II '!AJ88)</f>
        <v>95</v>
      </c>
      <c r="G76" s="102">
        <f>('INTERNAL - I'!AK88+'INTERNAL - II '!AK88)/2</f>
        <v>100</v>
      </c>
      <c r="H76" s="102">
        <f>IF(AND('INTERNAL - I'!AL88&gt;0,'INTERNAL - II '!AL88&gt;0),('INTERNAL - I'!AL88+'INTERNAL - II '!AL88)/2,'INTERNAL - I'!AL88+'INTERNAL - II '!AL88)</f>
        <v>100</v>
      </c>
      <c r="I76" s="102">
        <f>IF(AND('INTERNAL - I'!AM88&gt;0,'INTERNAL - II '!AM88&gt;0),('INTERNAL - I'!AM88+'INTERNAL - II '!AM88)/2,'INTERNAL - I'!AM88+'INTERNAL - II '!AM88)</f>
        <v>92.857142857142861</v>
      </c>
      <c r="J76" s="102">
        <f>IF(AND('INTERNAL - I'!AN88&gt;0,'INTERNAL - II '!AN88&gt;0),('INTERNAL - I'!AN88+'INTERNAL - II '!AN88)/2,'INTERNAL - I'!AN88+'INTERNAL - II '!AN88)</f>
        <v>93.333333333333329</v>
      </c>
    </row>
    <row r="77" spans="1:10" ht="30" customHeight="1" x14ac:dyDescent="0.2">
      <c r="A77" s="4">
        <v>73</v>
      </c>
      <c r="B77" s="102" t="str">
        <f>'STUDENT NAMELIST'!B77</f>
        <v>2023PEC AI 128</v>
      </c>
      <c r="C77" s="102">
        <f>'STUDENT NAMELIST'!C77</f>
        <v>211423243073</v>
      </c>
      <c r="D77" s="260" t="str">
        <f>'STUDENT NAMELIST'!D77</f>
        <v>CHAITRA V</v>
      </c>
      <c r="E77" s="102">
        <f>('INTERNAL - I'!AI89+'INTERNAL - II '!AI89)/2</f>
        <v>100</v>
      </c>
      <c r="F77" s="102">
        <f>IF(AND('INTERNAL - I'!AJ89&gt;0,'INTERNAL - II '!AJ89&gt;0),('INTERNAL - I'!AJ89+'INTERNAL - II '!AJ89)/2,'INTERNAL - I'!AJ89+'INTERNAL - II '!AJ89)</f>
        <v>91.304347826086953</v>
      </c>
      <c r="G77" s="102">
        <f>('INTERNAL - I'!AK89+'INTERNAL - II '!AK89)/2</f>
        <v>100</v>
      </c>
      <c r="H77" s="102">
        <f>IF(AND('INTERNAL - I'!AL89&gt;0,'INTERNAL - II '!AL89&gt;0),('INTERNAL - I'!AL89+'INTERNAL - II '!AL89)/2,'INTERNAL - I'!AL89+'INTERNAL - II '!AL89)</f>
        <v>96.15384615384616</v>
      </c>
      <c r="I77" s="102">
        <f>IF(AND('INTERNAL - I'!AM89&gt;0,'INTERNAL - II '!AM89&gt;0),('INTERNAL - I'!AM89+'INTERNAL - II '!AM89)/2,'INTERNAL - I'!AM89+'INTERNAL - II '!AM89)</f>
        <v>91.071428571428569</v>
      </c>
      <c r="J77" s="102">
        <f>IF(AND('INTERNAL - I'!AN89&gt;0,'INTERNAL - II '!AN89&gt;0),('INTERNAL - I'!AN89+'INTERNAL - II '!AN89)/2,'INTERNAL - I'!AN89+'INTERNAL - II '!AN89)</f>
        <v>93.333333333333329</v>
      </c>
    </row>
    <row r="78" spans="1:10" ht="30" customHeight="1" x14ac:dyDescent="0.2">
      <c r="A78" s="4">
        <v>74</v>
      </c>
      <c r="B78" s="102" t="str">
        <f>'STUDENT NAMELIST'!B78</f>
        <v>2023PEC AI 588</v>
      </c>
      <c r="C78" s="102">
        <f>'STUDENT NAMELIST'!C78</f>
        <v>211423243074</v>
      </c>
      <c r="D78" s="260" t="str">
        <f>'STUDENT NAMELIST'!D78</f>
        <v>CHARAN S</v>
      </c>
      <c r="E78" s="102">
        <f>('INTERNAL - I'!AI90+'INTERNAL - II '!AI90)/2</f>
        <v>49.999999999999993</v>
      </c>
      <c r="F78" s="102">
        <f>IF(AND('INTERNAL - I'!AJ90&gt;0,'INTERNAL - II '!AJ90&gt;0),('INTERNAL - I'!AJ90+'INTERNAL - II '!AJ90)/2,'INTERNAL - I'!AJ90+'INTERNAL - II '!AJ90)</f>
        <v>60</v>
      </c>
      <c r="G78" s="102">
        <f>('INTERNAL - I'!AK90+'INTERNAL - II '!AK90)/2</f>
        <v>58.062015503875969</v>
      </c>
      <c r="H78" s="102">
        <f>IF(AND('INTERNAL - I'!AL90&gt;0,'INTERNAL - II '!AL90&gt;0),('INTERNAL - I'!AL90+'INTERNAL - II '!AL90)/2,'INTERNAL - I'!AL90+'INTERNAL - II '!AL90)</f>
        <v>76.92307692307692</v>
      </c>
      <c r="I78" s="102">
        <f>IF(AND('INTERNAL - I'!AM90&gt;0,'INTERNAL - II '!AM90&gt;0),('INTERNAL - I'!AM90+'INTERNAL - II '!AM90)/2,'INTERNAL - I'!AM90+'INTERNAL - II '!AM90)</f>
        <v>68.487394957983184</v>
      </c>
      <c r="J78" s="102">
        <f>IF(AND('INTERNAL - I'!AN90&gt;0,'INTERNAL - II '!AN90&gt;0),('INTERNAL - I'!AN90+'INTERNAL - II '!AN90)/2,'INTERNAL - I'!AN90+'INTERNAL - II '!AN90)</f>
        <v>82.35294117647058</v>
      </c>
    </row>
    <row r="79" spans="1:10" ht="30" customHeight="1" x14ac:dyDescent="0.2">
      <c r="A79" s="4">
        <v>75</v>
      </c>
      <c r="B79" s="102" t="str">
        <f>'STUDENT NAMELIST'!B79</f>
        <v>2023PEC AI 129</v>
      </c>
      <c r="C79" s="102">
        <f>'STUDENT NAMELIST'!C79</f>
        <v>211423243075</v>
      </c>
      <c r="D79" s="260" t="str">
        <f>'STUDENT NAMELIST'!D79</f>
        <v>CHAVA SAHITHI</v>
      </c>
      <c r="E79" s="102">
        <f>('INTERNAL - I'!AI91+'INTERNAL - II '!AI91)/2</f>
        <v>100</v>
      </c>
      <c r="F79" s="102">
        <f>IF(AND('INTERNAL - I'!AJ91&gt;0,'INTERNAL - II '!AJ91&gt;0),('INTERNAL - I'!AJ91+'INTERNAL - II '!AJ91)/2,'INTERNAL - I'!AJ91+'INTERNAL - II '!AJ91)</f>
        <v>97.826086956521749</v>
      </c>
      <c r="G79" s="102">
        <f>('INTERNAL - I'!AK91+'INTERNAL - II '!AK91)/2</f>
        <v>100</v>
      </c>
      <c r="H79" s="102">
        <f>IF(AND('INTERNAL - I'!AL91&gt;0,'INTERNAL - II '!AL91&gt;0),('INTERNAL - I'!AL91+'INTERNAL - II '!AL91)/2,'INTERNAL - I'!AL91+'INTERNAL - II '!AL91)</f>
        <v>96.15384615384616</v>
      </c>
      <c r="I79" s="102">
        <f>IF(AND('INTERNAL - I'!AM91&gt;0,'INTERNAL - II '!AM91&gt;0),('INTERNAL - I'!AM91+'INTERNAL - II '!AM91)/2,'INTERNAL - I'!AM91+'INTERNAL - II '!AM91)</f>
        <v>94.642857142857139</v>
      </c>
      <c r="J79" s="102">
        <f>IF(AND('INTERNAL - I'!AN91&gt;0,'INTERNAL - II '!AN91&gt;0),('INTERNAL - I'!AN91+'INTERNAL - II '!AN91)/2,'INTERNAL - I'!AN91+'INTERNAL - II '!AN91)</f>
        <v>46.666666666666664</v>
      </c>
    </row>
    <row r="80" spans="1:10" ht="30" customHeight="1" x14ac:dyDescent="0.2">
      <c r="A80" s="4">
        <v>76</v>
      </c>
      <c r="B80" s="102" t="str">
        <f>'STUDENT NAMELIST'!B80</f>
        <v>2023PEC AI 130</v>
      </c>
      <c r="C80" s="102">
        <f>'STUDENT NAMELIST'!C80</f>
        <v>211423243076</v>
      </c>
      <c r="D80" s="260" t="str">
        <f>'STUDENT NAMELIST'!D80</f>
        <v>CHINTAMANENI UMA SUMASWI</v>
      </c>
      <c r="E80" s="102">
        <f>('INTERNAL - I'!AI92+'INTERNAL - II '!AI92)/2</f>
        <v>75</v>
      </c>
      <c r="F80" s="102">
        <f>IF(AND('INTERNAL - I'!AJ92&gt;0,'INTERNAL - II '!AJ92&gt;0),('INTERNAL - I'!AJ92+'INTERNAL - II '!AJ92)/2,'INTERNAL - I'!AJ92+'INTERNAL - II '!AJ92)</f>
        <v>90</v>
      </c>
      <c r="G80" s="102">
        <f>('INTERNAL - I'!AK92+'INTERNAL - II '!AK92)/2</f>
        <v>81.428571428571431</v>
      </c>
      <c r="H80" s="102">
        <f>IF(AND('INTERNAL - I'!AL92&gt;0,'INTERNAL - II '!AL92&gt;0),('INTERNAL - I'!AL92+'INTERNAL - II '!AL92)/2,'INTERNAL - I'!AL92+'INTERNAL - II '!AL92)</f>
        <v>88.461538461538467</v>
      </c>
      <c r="I80" s="102">
        <f>IF(AND('INTERNAL - I'!AM92&gt;0,'INTERNAL - II '!AM92&gt;0),('INTERNAL - I'!AM92+'INTERNAL - II '!AM92)/2,'INTERNAL - I'!AM92+'INTERNAL - II '!AM92)</f>
        <v>68.333333333333343</v>
      </c>
      <c r="J80" s="102">
        <f>IF(AND('INTERNAL - I'!AN92&gt;0,'INTERNAL - II '!AN92&gt;0),('INTERNAL - I'!AN92+'INTERNAL - II '!AN92)/2,'INTERNAL - I'!AN92+'INTERNAL - II '!AN92)</f>
        <v>46.666666666666664</v>
      </c>
    </row>
    <row r="81" spans="1:10" ht="30" customHeight="1" x14ac:dyDescent="0.2">
      <c r="A81" s="4">
        <v>77</v>
      </c>
      <c r="B81" s="102" t="str">
        <f>'STUDENT NAMELIST'!B81</f>
        <v>2023PEC AI 283</v>
      </c>
      <c r="C81" s="102">
        <f>'STUDENT NAMELIST'!C81</f>
        <v>211423243077</v>
      </c>
      <c r="D81" s="260" t="str">
        <f>'STUDENT NAMELIST'!D81</f>
        <v>DARJI NANDINI</v>
      </c>
      <c r="E81" s="102">
        <f>('INTERNAL - I'!AI93+'INTERNAL - II '!AI93)/2</f>
        <v>100</v>
      </c>
      <c r="F81" s="102">
        <f>IF(AND('INTERNAL - I'!AJ93&gt;0,'INTERNAL - II '!AJ93&gt;0),('INTERNAL - I'!AJ93+'INTERNAL - II '!AJ93)/2,'INTERNAL - I'!AJ93+'INTERNAL - II '!AJ93)</f>
        <v>86.956521739130437</v>
      </c>
      <c r="G81" s="102">
        <f>('INTERNAL - I'!AK93+'INTERNAL - II '!AK93)/2</f>
        <v>93.214285714285722</v>
      </c>
      <c r="H81" s="102">
        <f>IF(AND('INTERNAL - I'!AL93&gt;0,'INTERNAL - II '!AL93&gt;0),('INTERNAL - I'!AL93+'INTERNAL - II '!AL93)/2,'INTERNAL - I'!AL93+'INTERNAL - II '!AL93)</f>
        <v>92.307692307692307</v>
      </c>
      <c r="I81" s="102">
        <f>IF(AND('INTERNAL - I'!AM93&gt;0,'INTERNAL - II '!AM93&gt;0),('INTERNAL - I'!AM93+'INTERNAL - II '!AM93)/2,'INTERNAL - I'!AM93+'INTERNAL - II '!AM93)</f>
        <v>64.166666666666671</v>
      </c>
      <c r="J81" s="102">
        <f>IF(AND('INTERNAL - I'!AN93&gt;0,'INTERNAL - II '!AN93&gt;0),('INTERNAL - I'!AN93+'INTERNAL - II '!AN93)/2,'INTERNAL - I'!AN93+'INTERNAL - II '!AN93)</f>
        <v>93.333333333333329</v>
      </c>
    </row>
    <row r="82" spans="1:10" ht="30" customHeight="1" x14ac:dyDescent="0.2">
      <c r="A82" s="4">
        <v>78</v>
      </c>
      <c r="B82" s="102" t="str">
        <f>'STUDENT NAMELIST'!B82</f>
        <v>2023PEC AI 131</v>
      </c>
      <c r="C82" s="102">
        <f>'STUDENT NAMELIST'!C82</f>
        <v>211423243078</v>
      </c>
      <c r="D82" s="260" t="str">
        <f>'STUDENT NAMELIST'!D82</f>
        <v>DARSHANA K P</v>
      </c>
      <c r="E82" s="102">
        <f>('INTERNAL - I'!AI94+'INTERNAL - II '!AI94)/2</f>
        <v>66.666666666666657</v>
      </c>
      <c r="F82" s="102">
        <f>IF(AND('INTERNAL - I'!AJ94&gt;0,'INTERNAL - II '!AJ94&gt;0),('INTERNAL - I'!AJ94+'INTERNAL - II '!AJ94)/2,'INTERNAL - I'!AJ94+'INTERNAL - II '!AJ94)</f>
        <v>60</v>
      </c>
      <c r="G82" s="102">
        <f>('INTERNAL - I'!AK94+'INTERNAL - II '!AK94)/2</f>
        <v>60.476190476190482</v>
      </c>
      <c r="H82" s="102">
        <f>IF(AND('INTERNAL - I'!AL94&gt;0,'INTERNAL - II '!AL94&gt;0),('INTERNAL - I'!AL94+'INTERNAL - II '!AL94)/2,'INTERNAL - I'!AL94+'INTERNAL - II '!AL94)</f>
        <v>80.769230769230774</v>
      </c>
      <c r="I82" s="102">
        <f>IF(AND('INTERNAL - I'!AM94&gt;0,'INTERNAL - II '!AM94&gt;0),('INTERNAL - I'!AM94+'INTERNAL - II '!AM94)/2,'INTERNAL - I'!AM94+'INTERNAL - II '!AM94)</f>
        <v>54.642857142857139</v>
      </c>
      <c r="J82" s="102">
        <f>IF(AND('INTERNAL - I'!AN94&gt;0,'INTERNAL - II '!AN94&gt;0),('INTERNAL - I'!AN94+'INTERNAL - II '!AN94)/2,'INTERNAL - I'!AN94+'INTERNAL - II '!AN94)</f>
        <v>46.666666666666664</v>
      </c>
    </row>
    <row r="83" spans="1:10" ht="30" customHeight="1" x14ac:dyDescent="0.2">
      <c r="A83" s="4">
        <v>79</v>
      </c>
      <c r="B83" s="102" t="str">
        <f>'STUDENT NAMELIST'!B83</f>
        <v>2023PEC AI 132</v>
      </c>
      <c r="C83" s="102">
        <f>'STUDENT NAMELIST'!C83</f>
        <v>211423243079</v>
      </c>
      <c r="D83" s="260" t="str">
        <f>'STUDENT NAMELIST'!D83</f>
        <v>DARSHINI SIVA SRI M S</v>
      </c>
      <c r="E83" s="102">
        <f>('INTERNAL - I'!AI95+'INTERNAL - II '!AI95)/2</f>
        <v>91.666666666666671</v>
      </c>
      <c r="F83" s="102">
        <f>IF(AND('INTERNAL - I'!AJ95&gt;0,'INTERNAL - II '!AJ95&gt;0),('INTERNAL - I'!AJ95+'INTERNAL - II '!AJ95)/2,'INTERNAL - I'!AJ95+'INTERNAL - II '!AJ95)</f>
        <v>91.304347826086953</v>
      </c>
      <c r="G83" s="102">
        <f>('INTERNAL - I'!AK95+'INTERNAL - II '!AK95)/2</f>
        <v>88.214285714285722</v>
      </c>
      <c r="H83" s="102">
        <f>IF(AND('INTERNAL - I'!AL95&gt;0,'INTERNAL - II '!AL95&gt;0),('INTERNAL - I'!AL95+'INTERNAL - II '!AL95)/2,'INTERNAL - I'!AL95+'INTERNAL - II '!AL95)</f>
        <v>88.461538461538467</v>
      </c>
      <c r="I83" s="102">
        <f>IF(AND('INTERNAL - I'!AM95&gt;0,'INTERNAL - II '!AM95&gt;0),('INTERNAL - I'!AM95+'INTERNAL - II '!AM95)/2,'INTERNAL - I'!AM95+'INTERNAL - II '!AM95)</f>
        <v>82.142857142857139</v>
      </c>
      <c r="J83" s="102">
        <f>IF(AND('INTERNAL - I'!AN95&gt;0,'INTERNAL - II '!AN95&gt;0),('INTERNAL - I'!AN95+'INTERNAL - II '!AN95)/2,'INTERNAL - I'!AN95+'INTERNAL - II '!AN95)</f>
        <v>93.333333333333329</v>
      </c>
    </row>
    <row r="84" spans="1:10" ht="30" customHeight="1" x14ac:dyDescent="0.2">
      <c r="A84" s="4">
        <v>80</v>
      </c>
      <c r="B84" s="102" t="str">
        <f>'STUDENT NAMELIST'!B84</f>
        <v>2023PEC AI 133</v>
      </c>
      <c r="C84" s="102">
        <f>'STUDENT NAMELIST'!C84</f>
        <v>211423243080</v>
      </c>
      <c r="D84" s="260" t="str">
        <f>'STUDENT NAMELIST'!D84</f>
        <v xml:space="preserve">DEEKSHITHA SELVAM </v>
      </c>
      <c r="E84" s="102">
        <f>('INTERNAL - I'!AI96+'INTERNAL - II '!AI96)/2</f>
        <v>75</v>
      </c>
      <c r="F84" s="102">
        <f>IF(AND('INTERNAL - I'!AJ96&gt;0,'INTERNAL - II '!AJ96&gt;0),('INTERNAL - I'!AJ96+'INTERNAL - II '!AJ96)/2,'INTERNAL - I'!AJ96+'INTERNAL - II '!AJ96)</f>
        <v>80</v>
      </c>
      <c r="G84" s="102">
        <f>('INTERNAL - I'!AK96+'INTERNAL - II '!AK96)/2</f>
        <v>80.348837209302332</v>
      </c>
      <c r="H84" s="102">
        <f>IF(AND('INTERNAL - I'!AL96&gt;0,'INTERNAL - II '!AL96&gt;0),('INTERNAL - I'!AL96+'INTERNAL - II '!AL96)/2,'INTERNAL - I'!AL96+'INTERNAL - II '!AL96)</f>
        <v>88.461538461538467</v>
      </c>
      <c r="I84" s="102">
        <f>IF(AND('INTERNAL - I'!AM96&gt;0,'INTERNAL - II '!AM96&gt;0),('INTERNAL - I'!AM96+'INTERNAL - II '!AM96)/2,'INTERNAL - I'!AM96+'INTERNAL - II '!AM96)</f>
        <v>69.117647058823536</v>
      </c>
      <c r="J84" s="102">
        <f>IF(AND('INTERNAL - I'!AN96&gt;0,'INTERNAL - II '!AN96&gt;0),('INTERNAL - I'!AN96+'INTERNAL - II '!AN96)/2,'INTERNAL - I'!AN96+'INTERNAL - II '!AN96)</f>
        <v>82.35294117647058</v>
      </c>
    </row>
    <row r="85" spans="1:10" ht="30" customHeight="1" x14ac:dyDescent="0.2">
      <c r="A85" s="4">
        <v>81</v>
      </c>
      <c r="B85" s="102" t="str">
        <f>'STUDENT NAMELIST'!B85</f>
        <v>2023PEC AI 589</v>
      </c>
      <c r="C85" s="102">
        <f>'STUDENT NAMELIST'!C85</f>
        <v>211423243081</v>
      </c>
      <c r="D85" s="260" t="str">
        <f>'STUDENT NAMELIST'!D85</f>
        <v>DEEPAK R</v>
      </c>
      <c r="E85" s="102">
        <f>('INTERNAL - I'!AI97+'INTERNAL - II '!AI97)/2</f>
        <v>49.999999999999993</v>
      </c>
      <c r="F85" s="102">
        <f>IF(AND('INTERNAL - I'!AJ97&gt;0,'INTERNAL - II '!AJ97&gt;0),('INTERNAL - I'!AJ97+'INTERNAL - II '!AJ97)/2,'INTERNAL - I'!AJ97+'INTERNAL - II '!AJ97)</f>
        <v>39.130434782608695</v>
      </c>
      <c r="G85" s="102">
        <f>('INTERNAL - I'!AK97+'INTERNAL - II '!AK97)/2</f>
        <v>33.63095238095238</v>
      </c>
      <c r="H85" s="102">
        <f>IF(AND('INTERNAL - I'!AL97&gt;0,'INTERNAL - II '!AL97&gt;0),('INTERNAL - I'!AL97+'INTERNAL - II '!AL97)/2,'INTERNAL - I'!AL97+'INTERNAL - II '!AL97)</f>
        <v>65.384615384615387</v>
      </c>
      <c r="I85" s="102">
        <f>IF(AND('INTERNAL - I'!AM97&gt;0,'INTERNAL - II '!AM97&gt;0),('INTERNAL - I'!AM97+'INTERNAL - II '!AM97)/2,'INTERNAL - I'!AM97+'INTERNAL - II '!AM97)</f>
        <v>66.666666666666657</v>
      </c>
      <c r="J85" s="102">
        <f>IF(AND('INTERNAL - I'!AN97&gt;0,'INTERNAL - II '!AN97&gt;0),('INTERNAL - I'!AN97+'INTERNAL - II '!AN97)/2,'INTERNAL - I'!AN97+'INTERNAL - II '!AN97)</f>
        <v>700</v>
      </c>
    </row>
    <row r="86" spans="1:10" ht="30" customHeight="1" x14ac:dyDescent="0.2">
      <c r="A86" s="4">
        <v>82</v>
      </c>
      <c r="B86" s="102" t="str">
        <f>'STUDENT NAMELIST'!B86</f>
        <v>2023PEC AI 590</v>
      </c>
      <c r="C86" s="102">
        <f>'STUDENT NAMELIST'!C86</f>
        <v>211423243082</v>
      </c>
      <c r="D86" s="260" t="str">
        <f>'STUDENT NAMELIST'!D86</f>
        <v>DEEPAK R</v>
      </c>
      <c r="E86" s="102">
        <f>('INTERNAL - I'!AI98+'INTERNAL - II '!AI98)/2</f>
        <v>49.999999999999993</v>
      </c>
      <c r="F86" s="102">
        <f>IF(AND('INTERNAL - I'!AJ98&gt;0,'INTERNAL - II '!AJ98&gt;0),('INTERNAL - I'!AJ98+'INTERNAL - II '!AJ98)/2,'INTERNAL - I'!AJ98+'INTERNAL - II '!AJ98)</f>
        <v>60</v>
      </c>
      <c r="G86" s="102">
        <f>('INTERNAL - I'!AK98+'INTERNAL - II '!AK98)/2</f>
        <v>42.945736434108525</v>
      </c>
      <c r="H86" s="102">
        <f>IF(AND('INTERNAL - I'!AL98&gt;0,'INTERNAL - II '!AL98&gt;0),('INTERNAL - I'!AL98+'INTERNAL - II '!AL98)/2,'INTERNAL - I'!AL98+'INTERNAL - II '!AL98)</f>
        <v>76.92307692307692</v>
      </c>
      <c r="I86" s="102">
        <f>IF(AND('INTERNAL - I'!AM98&gt;0,'INTERNAL - II '!AM98&gt;0),('INTERNAL - I'!AM98+'INTERNAL - II '!AM98)/2,'INTERNAL - I'!AM98+'INTERNAL - II '!AM98)</f>
        <v>56.722689075630257</v>
      </c>
      <c r="J86" s="102">
        <f>IF(AND('INTERNAL - I'!AN98&gt;0,'INTERNAL - II '!AN98&gt;0),('INTERNAL - I'!AN98+'INTERNAL - II '!AN98)/2,'INTERNAL - I'!AN98+'INTERNAL - II '!AN98)</f>
        <v>82.35294117647058</v>
      </c>
    </row>
    <row r="87" spans="1:10" ht="30" customHeight="1" x14ac:dyDescent="0.2">
      <c r="A87" s="4">
        <v>83</v>
      </c>
      <c r="B87" s="102" t="str">
        <f>'STUDENT NAMELIST'!B87</f>
        <v>2023PEC AI 134</v>
      </c>
      <c r="C87" s="102">
        <f>'STUDENT NAMELIST'!C87</f>
        <v>211423243083</v>
      </c>
      <c r="D87" s="260" t="str">
        <f>'STUDENT NAMELIST'!D87</f>
        <v>DEEPAMANASHA M</v>
      </c>
      <c r="E87" s="102">
        <f>('INTERNAL - I'!AI99+'INTERNAL - II '!AI99)/2</f>
        <v>100</v>
      </c>
      <c r="F87" s="102">
        <f>IF(AND('INTERNAL - I'!AJ99&gt;0,'INTERNAL - II '!AJ99&gt;0),('INTERNAL - I'!AJ99+'INTERNAL - II '!AJ99)/2,'INTERNAL - I'!AJ99+'INTERNAL - II '!AJ99)</f>
        <v>93.478260869565219</v>
      </c>
      <c r="G87" s="102">
        <f>('INTERNAL - I'!AK99+'INTERNAL - II '!AK99)/2</f>
        <v>85.297619047619051</v>
      </c>
      <c r="H87" s="102">
        <f>IF(AND('INTERNAL - I'!AL99&gt;0,'INTERNAL - II '!AL99&gt;0),('INTERNAL - I'!AL99+'INTERNAL - II '!AL99)/2,'INTERNAL - I'!AL99+'INTERNAL - II '!AL99)</f>
        <v>88.461538461538467</v>
      </c>
      <c r="I87" s="102">
        <f>IF(AND('INTERNAL - I'!AM99&gt;0,'INTERNAL - II '!AM99&gt;0),('INTERNAL - I'!AM99+'INTERNAL - II '!AM99)/2,'INTERNAL - I'!AM99+'INTERNAL - II '!AM99)</f>
        <v>85.714285714285722</v>
      </c>
      <c r="J87" s="102">
        <f>IF(AND('INTERNAL - I'!AN99&gt;0,'INTERNAL - II '!AN99&gt;0),('INTERNAL - I'!AN99+'INTERNAL - II '!AN99)/2,'INTERNAL - I'!AN99+'INTERNAL - II '!AN99)</f>
        <v>93.333333333333329</v>
      </c>
    </row>
    <row r="88" spans="1:10" ht="30" customHeight="1" x14ac:dyDescent="0.2">
      <c r="A88" s="4">
        <v>84</v>
      </c>
      <c r="B88" s="102" t="str">
        <f>'STUDENT NAMELIST'!B88</f>
        <v>2023PEC AI 591</v>
      </c>
      <c r="C88" s="102">
        <f>'STUDENT NAMELIST'!C88</f>
        <v>211423243084</v>
      </c>
      <c r="D88" s="260" t="str">
        <f>'STUDENT NAMELIST'!D88</f>
        <v>DEEPANVIKRAM T R</v>
      </c>
      <c r="E88" s="102">
        <f>('INTERNAL - I'!AI100+'INTERNAL - II '!AI100)/2</f>
        <v>49.999999999999993</v>
      </c>
      <c r="F88" s="102">
        <f>IF(AND('INTERNAL - I'!AJ100&gt;0,'INTERNAL - II '!AJ100&gt;0),('INTERNAL - I'!AJ100+'INTERNAL - II '!AJ100)/2,'INTERNAL - I'!AJ100+'INTERNAL - II '!AJ100)</f>
        <v>80</v>
      </c>
      <c r="G88" s="102">
        <f>('INTERNAL - I'!AK100+'INTERNAL - II '!AK100)/2</f>
        <v>62.403100775193792</v>
      </c>
      <c r="H88" s="102">
        <f>IF(AND('INTERNAL - I'!AL100&gt;0,'INTERNAL - II '!AL100&gt;0),('INTERNAL - I'!AL100+'INTERNAL - II '!AL100)/2,'INTERNAL - I'!AL100+'INTERNAL - II '!AL100)</f>
        <v>84.615384615384613</v>
      </c>
      <c r="I88" s="102">
        <f>IF(AND('INTERNAL - I'!AM100&gt;0,'INTERNAL - II '!AM100&gt;0),('INTERNAL - I'!AM100+'INTERNAL - II '!AM100)/2,'INTERNAL - I'!AM100+'INTERNAL - II '!AM100)</f>
        <v>66.17647058823529</v>
      </c>
      <c r="J88" s="102">
        <f>IF(AND('INTERNAL - I'!AN100&gt;0,'INTERNAL - II '!AN100&gt;0),('INTERNAL - I'!AN100+'INTERNAL - II '!AN100)/2,'INTERNAL - I'!AN100+'INTERNAL - II '!AN100)</f>
        <v>82.35294117647058</v>
      </c>
    </row>
    <row r="89" spans="1:10" ht="30" customHeight="1" x14ac:dyDescent="0.2">
      <c r="A89" s="4">
        <v>85</v>
      </c>
      <c r="B89" s="102" t="str">
        <f>'STUDENT NAMELIST'!B89</f>
        <v>2023PEC AI 135</v>
      </c>
      <c r="C89" s="102">
        <f>'STUDENT NAMELIST'!C89</f>
        <v>211423243085</v>
      </c>
      <c r="D89" s="260" t="str">
        <f>'STUDENT NAMELIST'!D89</f>
        <v>DEEPTHIKA S</v>
      </c>
      <c r="E89" s="102">
        <f>('INTERNAL - I'!AI101+'INTERNAL - II '!AI101)/2</f>
        <v>49.999999999999993</v>
      </c>
      <c r="F89" s="102">
        <f>IF(AND('INTERNAL - I'!AJ101&gt;0,'INTERNAL - II '!AJ101&gt;0),('INTERNAL - I'!AJ101+'INTERNAL - II '!AJ101)/2,'INTERNAL - I'!AJ101+'INTERNAL - II '!AJ101)</f>
        <v>39.130434782608695</v>
      </c>
      <c r="G89" s="102">
        <f>('INTERNAL - I'!AK101+'INTERNAL - II '!AK101)/2</f>
        <v>38.095238095238088</v>
      </c>
      <c r="H89" s="102">
        <f>IF(AND('INTERNAL - I'!AL101&gt;0,'INTERNAL - II '!AL101&gt;0),('INTERNAL - I'!AL101+'INTERNAL - II '!AL101)/2,'INTERNAL - I'!AL101+'INTERNAL - II '!AL101)</f>
        <v>65.384615384615387</v>
      </c>
      <c r="I89" s="102">
        <f>IF(AND('INTERNAL - I'!AM101&gt;0,'INTERNAL - II '!AM101&gt;0),('INTERNAL - I'!AM101+'INTERNAL - II '!AM101)/2,'INTERNAL - I'!AM101+'INTERNAL - II '!AM101)</f>
        <v>26.666666666666664</v>
      </c>
      <c r="J89" s="102">
        <f>IF(AND('INTERNAL - I'!AN101&gt;0,'INTERNAL - II '!AN101&gt;0),('INTERNAL - I'!AN101+'INTERNAL - II '!AN101)/2,'INTERNAL - I'!AN101+'INTERNAL - II '!AN101)</f>
        <v>93.333333333333329</v>
      </c>
    </row>
    <row r="90" spans="1:10" ht="30" customHeight="1" x14ac:dyDescent="0.2">
      <c r="A90" s="4">
        <v>86</v>
      </c>
      <c r="B90" s="102" t="str">
        <f>'STUDENT NAMELIST'!B90</f>
        <v>2023PEC AI 136</v>
      </c>
      <c r="C90" s="102">
        <f>'STUDENT NAMELIST'!C90</f>
        <v>211423243086</v>
      </c>
      <c r="D90" s="260" t="str">
        <f>'STUDENT NAMELIST'!D90</f>
        <v>DENISHA S</v>
      </c>
      <c r="E90" s="102">
        <f>('INTERNAL - I'!AI102+'INTERNAL - II '!AI102)/2</f>
        <v>100</v>
      </c>
      <c r="F90" s="102">
        <f>IF(AND('INTERNAL - I'!AJ102&gt;0,'INTERNAL - II '!AJ102&gt;0),('INTERNAL - I'!AJ102+'INTERNAL - II '!AJ102)/2,'INTERNAL - I'!AJ102+'INTERNAL - II '!AJ102)</f>
        <v>90</v>
      </c>
      <c r="G90" s="102">
        <f>('INTERNAL - I'!AK102+'INTERNAL - II '!AK102)/2</f>
        <v>98.333333333333343</v>
      </c>
      <c r="H90" s="102">
        <f>IF(AND('INTERNAL - I'!AL102&gt;0,'INTERNAL - II '!AL102&gt;0),('INTERNAL - I'!AL102+'INTERNAL - II '!AL102)/2,'INTERNAL - I'!AL102+'INTERNAL - II '!AL102)</f>
        <v>100</v>
      </c>
      <c r="I90" s="102">
        <f>IF(AND('INTERNAL - I'!AM102&gt;0,'INTERNAL - II '!AM102&gt;0),('INTERNAL - I'!AM102+'INTERNAL - II '!AM102)/2,'INTERNAL - I'!AM102+'INTERNAL - II '!AM102)</f>
        <v>89.285714285714278</v>
      </c>
      <c r="J90" s="102">
        <f>IF(AND('INTERNAL - I'!AN102&gt;0,'INTERNAL - II '!AN102&gt;0),('INTERNAL - I'!AN102+'INTERNAL - II '!AN102)/2,'INTERNAL - I'!AN102+'INTERNAL - II '!AN102)</f>
        <v>82.35294117647058</v>
      </c>
    </row>
    <row r="91" spans="1:10" ht="30" customHeight="1" x14ac:dyDescent="0.2">
      <c r="A91" s="4">
        <v>87</v>
      </c>
      <c r="B91" s="102" t="str">
        <f>'STUDENT NAMELIST'!B91</f>
        <v>2023PEC AI 137</v>
      </c>
      <c r="C91" s="102">
        <f>'STUDENT NAMELIST'!C91</f>
        <v>211423243087</v>
      </c>
      <c r="D91" s="260" t="str">
        <f>'STUDENT NAMELIST'!D91</f>
        <v>DEVADHARSHINI G</v>
      </c>
      <c r="E91" s="102">
        <f>('INTERNAL - I'!AI103+'INTERNAL - II '!AI103)/2</f>
        <v>100</v>
      </c>
      <c r="F91" s="102">
        <f>IF(AND('INTERNAL - I'!AJ103&gt;0,'INTERNAL - II '!AJ103&gt;0),('INTERNAL - I'!AJ103+'INTERNAL - II '!AJ103)/2,'INTERNAL - I'!AJ103+'INTERNAL - II '!AJ103)</f>
        <v>70.65217391304347</v>
      </c>
      <c r="G91" s="102">
        <f>('INTERNAL - I'!AK103+'INTERNAL - II '!AK103)/2</f>
        <v>99.107142857142861</v>
      </c>
      <c r="H91" s="102">
        <f>IF(AND('INTERNAL - I'!AL103&gt;0,'INTERNAL - II '!AL103&gt;0),('INTERNAL - I'!AL103+'INTERNAL - II '!AL103)/2,'INTERNAL - I'!AL103+'INTERNAL - II '!AL103)</f>
        <v>92.307692307692307</v>
      </c>
      <c r="I91" s="102">
        <f>IF(AND('INTERNAL - I'!AM103&gt;0,'INTERNAL - II '!AM103&gt;0),('INTERNAL - I'!AM103+'INTERNAL - II '!AM103)/2,'INTERNAL - I'!AM103+'INTERNAL - II '!AM103)</f>
        <v>85.952380952380949</v>
      </c>
      <c r="J91" s="102">
        <f>IF(AND('INTERNAL - I'!AN103&gt;0,'INTERNAL - II '!AN103&gt;0),('INTERNAL - I'!AN103+'INTERNAL - II '!AN103)/2,'INTERNAL - I'!AN103+'INTERNAL - II '!AN103)</f>
        <v>93.333333333333329</v>
      </c>
    </row>
    <row r="92" spans="1:10" ht="30" customHeight="1" x14ac:dyDescent="0.2">
      <c r="A92" s="4">
        <v>88</v>
      </c>
      <c r="B92" s="102" t="str">
        <f>'STUDENT NAMELIST'!B92</f>
        <v>2023PEC AI 138</v>
      </c>
      <c r="C92" s="102">
        <f>'STUDENT NAMELIST'!C92</f>
        <v>211423243088</v>
      </c>
      <c r="D92" s="260" t="str">
        <f>'STUDENT NAMELIST'!D92</f>
        <v xml:space="preserve">DEVADHARSHINI M A </v>
      </c>
      <c r="E92" s="102">
        <f>('INTERNAL - I'!AI104+'INTERNAL - II '!AI104)/2</f>
        <v>100</v>
      </c>
      <c r="F92" s="102">
        <f>IF(AND('INTERNAL - I'!AJ104&gt;0,'INTERNAL - II '!AJ104&gt;0),('INTERNAL - I'!AJ104+'INTERNAL - II '!AJ104)/2,'INTERNAL - I'!AJ104+'INTERNAL - II '!AJ104)</f>
        <v>80</v>
      </c>
      <c r="G92" s="102">
        <f>('INTERNAL - I'!AK104+'INTERNAL - II '!AK104)/2</f>
        <v>97.170542635658904</v>
      </c>
      <c r="H92" s="102">
        <f>IF(AND('INTERNAL - I'!AL104&gt;0,'INTERNAL - II '!AL104&gt;0),('INTERNAL - I'!AL104+'INTERNAL - II '!AL104)/2,'INTERNAL - I'!AL104+'INTERNAL - II '!AL104)</f>
        <v>100</v>
      </c>
      <c r="I92" s="102">
        <f>IF(AND('INTERNAL - I'!AM104&gt;0,'INTERNAL - II '!AM104&gt;0),('INTERNAL - I'!AM104+'INTERNAL - II '!AM104)/2,'INTERNAL - I'!AM104+'INTERNAL - II '!AM104)</f>
        <v>82.773109243697476</v>
      </c>
      <c r="J92" s="102">
        <f>IF(AND('INTERNAL - I'!AN104&gt;0,'INTERNAL - II '!AN104&gt;0),('INTERNAL - I'!AN104+'INTERNAL - II '!AN104)/2,'INTERNAL - I'!AN104+'INTERNAL - II '!AN104)</f>
        <v>82.35294117647058</v>
      </c>
    </row>
    <row r="93" spans="1:10" ht="30" customHeight="1" x14ac:dyDescent="0.2">
      <c r="A93" s="4">
        <v>89</v>
      </c>
      <c r="B93" s="102" t="str">
        <f>'STUDENT NAMELIST'!B93</f>
        <v>2023PEC AI 139</v>
      </c>
      <c r="C93" s="102">
        <f>'STUDENT NAMELIST'!C93</f>
        <v>211423243089</v>
      </c>
      <c r="D93" s="260" t="str">
        <f>'STUDENT NAMELIST'!D93</f>
        <v>DEVIPRIYA M S</v>
      </c>
      <c r="E93" s="102">
        <f>('INTERNAL - I'!AI105+'INTERNAL - II '!AI105)/2</f>
        <v>100</v>
      </c>
      <c r="F93" s="102">
        <f>IF(AND('INTERNAL - I'!AJ105&gt;0,'INTERNAL - II '!AJ105&gt;0),('INTERNAL - I'!AJ105+'INTERNAL - II '!AJ105)/2,'INTERNAL - I'!AJ105+'INTERNAL - II '!AJ105)</f>
        <v>91.304347826086953</v>
      </c>
      <c r="G93" s="102">
        <f>('INTERNAL - I'!AK105+'INTERNAL - II '!AK105)/2</f>
        <v>98.214285714285722</v>
      </c>
      <c r="H93" s="102">
        <f>IF(AND('INTERNAL - I'!AL105&gt;0,'INTERNAL - II '!AL105&gt;0),('INTERNAL - I'!AL105+'INTERNAL - II '!AL105)/2,'INTERNAL - I'!AL105+'INTERNAL - II '!AL105)</f>
        <v>92.307692307692307</v>
      </c>
      <c r="I93" s="102">
        <f>IF(AND('INTERNAL - I'!AM105&gt;0,'INTERNAL - II '!AM105&gt;0),('INTERNAL - I'!AM105+'INTERNAL - II '!AM105)/2,'INTERNAL - I'!AM105+'INTERNAL - II '!AM105)</f>
        <v>84.404761904761898</v>
      </c>
      <c r="J93" s="102">
        <f>IF(AND('INTERNAL - I'!AN105&gt;0,'INTERNAL - II '!AN105&gt;0),('INTERNAL - I'!AN105+'INTERNAL - II '!AN105)/2,'INTERNAL - I'!AN105+'INTERNAL - II '!AN105)</f>
        <v>93.333333333333329</v>
      </c>
    </row>
    <row r="94" spans="1:10" ht="30" customHeight="1" x14ac:dyDescent="0.2">
      <c r="A94" s="4">
        <v>90</v>
      </c>
      <c r="B94" s="102" t="str">
        <f>'STUDENT NAMELIST'!B94</f>
        <v>2023PEC AI 140</v>
      </c>
      <c r="C94" s="102">
        <f>'STUDENT NAMELIST'!C94</f>
        <v>211423243090</v>
      </c>
      <c r="D94" s="260" t="str">
        <f>'STUDENT NAMELIST'!D94</f>
        <v>DEVSRI R</v>
      </c>
      <c r="E94" s="102">
        <f>('INTERNAL - I'!AI106+'INTERNAL - II '!AI106)/2</f>
        <v>100</v>
      </c>
      <c r="F94" s="102">
        <f>IF(AND('INTERNAL - I'!AJ106&gt;0,'INTERNAL - II '!AJ106&gt;0),('INTERNAL - I'!AJ106+'INTERNAL - II '!AJ106)/2,'INTERNAL - I'!AJ106+'INTERNAL - II '!AJ106)</f>
        <v>65</v>
      </c>
      <c r="G94" s="102">
        <f>('INTERNAL - I'!AK106+'INTERNAL - II '!AK106)/2</f>
        <v>98.333333333333343</v>
      </c>
      <c r="H94" s="102">
        <f>IF(AND('INTERNAL - I'!AL106&gt;0,'INTERNAL - II '!AL106&gt;0),('INTERNAL - I'!AL106+'INTERNAL - II '!AL106)/2,'INTERNAL - I'!AL106+'INTERNAL - II '!AL106)</f>
        <v>100</v>
      </c>
      <c r="I94" s="102">
        <f>IF(AND('INTERNAL - I'!AM106&gt;0,'INTERNAL - II '!AM106&gt;0),('INTERNAL - I'!AM106+'INTERNAL - II '!AM106)/2,'INTERNAL - I'!AM106+'INTERNAL - II '!AM106)</f>
        <v>82.773109243697476</v>
      </c>
      <c r="J94" s="102">
        <f>IF(AND('INTERNAL - I'!AN106&gt;0,'INTERNAL - II '!AN106&gt;0),('INTERNAL - I'!AN106+'INTERNAL - II '!AN106)/2,'INTERNAL - I'!AN106+'INTERNAL - II '!AN106)</f>
        <v>82.35294117647058</v>
      </c>
    </row>
    <row r="95" spans="1:10" ht="30" customHeight="1" x14ac:dyDescent="0.2">
      <c r="A95" s="4">
        <v>91</v>
      </c>
      <c r="B95" s="102" t="str">
        <f>'STUDENT NAMELIST'!B95</f>
        <v>2023PEC AI 141</v>
      </c>
      <c r="C95" s="102">
        <f>'STUDENT NAMELIST'!C95</f>
        <v>211423243091</v>
      </c>
      <c r="D95" s="260" t="str">
        <f>'STUDENT NAMELIST'!D95</f>
        <v>DHANALAKSHMI P</v>
      </c>
      <c r="E95" s="102">
        <f>('INTERNAL - I'!AI107+'INTERNAL - II '!AI107)/2</f>
        <v>100</v>
      </c>
      <c r="F95" s="102">
        <f>IF(AND('INTERNAL - I'!AJ107&gt;0,'INTERNAL - II '!AJ107&gt;0),('INTERNAL - I'!AJ107+'INTERNAL - II '!AJ107)/2,'INTERNAL - I'!AJ107+'INTERNAL - II '!AJ107)</f>
        <v>97.826086956521749</v>
      </c>
      <c r="G95" s="102">
        <f>('INTERNAL - I'!AK107+'INTERNAL - II '!AK107)/2</f>
        <v>99.107142857142861</v>
      </c>
      <c r="H95" s="102">
        <f>IF(AND('INTERNAL - I'!AL107&gt;0,'INTERNAL - II '!AL107&gt;0),('INTERNAL - I'!AL107+'INTERNAL - II '!AL107)/2,'INTERNAL - I'!AL107+'INTERNAL - II '!AL107)</f>
        <v>96.15384615384616</v>
      </c>
      <c r="I95" s="102">
        <f>IF(AND('INTERNAL - I'!AM107&gt;0,'INTERNAL - II '!AM107&gt;0),('INTERNAL - I'!AM107+'INTERNAL - II '!AM107)/2,'INTERNAL - I'!AM107+'INTERNAL - II '!AM107)</f>
        <v>93.095238095238102</v>
      </c>
      <c r="J95" s="102">
        <f>IF(AND('INTERNAL - I'!AN107&gt;0,'INTERNAL - II '!AN107&gt;0),('INTERNAL - I'!AN107+'INTERNAL - II '!AN107)/2,'INTERNAL - I'!AN107+'INTERNAL - II '!AN107)</f>
        <v>93.333333333333329</v>
      </c>
    </row>
    <row r="96" spans="1:10" ht="30" customHeight="1" x14ac:dyDescent="0.2">
      <c r="A96" s="4">
        <v>92</v>
      </c>
      <c r="B96" s="102" t="str">
        <f>'STUDENT NAMELIST'!B96</f>
        <v>2023PEC AI 592</v>
      </c>
      <c r="C96" s="102">
        <f>'STUDENT NAMELIST'!C96</f>
        <v>211423243092</v>
      </c>
      <c r="D96" s="260" t="str">
        <f>'STUDENT NAMELIST'!D96</f>
        <v>DHANESHWARAN V</v>
      </c>
      <c r="E96" s="102">
        <f>('INTERNAL - I'!AI108+'INTERNAL - II '!AI108)/2</f>
        <v>49.999999999999993</v>
      </c>
      <c r="F96" s="102">
        <f>IF(AND('INTERNAL - I'!AJ108&gt;0,'INTERNAL - II '!AJ108&gt;0),('INTERNAL - I'!AJ108+'INTERNAL - II '!AJ108)/2,'INTERNAL - I'!AJ108+'INTERNAL - II '!AJ108)</f>
        <v>60</v>
      </c>
      <c r="G96" s="102">
        <f>('INTERNAL - I'!AK108+'INTERNAL - II '!AK108)/2</f>
        <v>55.736434108527135</v>
      </c>
      <c r="H96" s="102">
        <f>IF(AND('INTERNAL - I'!AL108&gt;0,'INTERNAL - II '!AL108&gt;0),('INTERNAL - I'!AL108+'INTERNAL - II '!AL108)/2,'INTERNAL - I'!AL108+'INTERNAL - II '!AL108)</f>
        <v>76.92307692307692</v>
      </c>
      <c r="I96" s="102">
        <f>IF(AND('INTERNAL - I'!AM108&gt;0,'INTERNAL - II '!AM108&gt;0),('INTERNAL - I'!AM108+'INTERNAL - II '!AM108)/2,'INTERNAL - I'!AM108+'INTERNAL - II '!AM108)</f>
        <v>62.605042016806721</v>
      </c>
      <c r="J96" s="102">
        <f>IF(AND('INTERNAL - I'!AN108&gt;0,'INTERNAL - II '!AN108&gt;0),('INTERNAL - I'!AN108+'INTERNAL - II '!AN108)/2,'INTERNAL - I'!AN108+'INTERNAL - II '!AN108)</f>
        <v>82.35294117647058</v>
      </c>
    </row>
    <row r="97" spans="1:10" ht="30" customHeight="1" x14ac:dyDescent="0.2">
      <c r="A97" s="4">
        <v>93</v>
      </c>
      <c r="B97" s="102" t="str">
        <f>'STUDENT NAMELIST'!B97</f>
        <v>2023PEC AI 142</v>
      </c>
      <c r="C97" s="102">
        <f>'STUDENT NAMELIST'!C97</f>
        <v>211423243093</v>
      </c>
      <c r="D97" s="260" t="str">
        <f>'STUDENT NAMELIST'!D97</f>
        <v>DHANU SREE V</v>
      </c>
      <c r="E97" s="102">
        <f>('INTERNAL - I'!AI109+'INTERNAL - II '!AI109)/2</f>
        <v>100</v>
      </c>
      <c r="F97" s="102">
        <f>IF(AND('INTERNAL - I'!AJ109&gt;0,'INTERNAL - II '!AJ109&gt;0),('INTERNAL - I'!AJ109+'INTERNAL - II '!AJ109)/2,'INTERNAL - I'!AJ109+'INTERNAL - II '!AJ109)</f>
        <v>97.826086956521749</v>
      </c>
      <c r="G97" s="102">
        <f>('INTERNAL - I'!AK109+'INTERNAL - II '!AK109)/2</f>
        <v>99.107142857142861</v>
      </c>
      <c r="H97" s="102">
        <f>IF(AND('INTERNAL - I'!AL109&gt;0,'INTERNAL - II '!AL109&gt;0),('INTERNAL - I'!AL109+'INTERNAL - II '!AL109)/2,'INTERNAL - I'!AL109+'INTERNAL - II '!AL109)</f>
        <v>96.15384615384616</v>
      </c>
      <c r="I97" s="102">
        <f>IF(AND('INTERNAL - I'!AM109&gt;0,'INTERNAL - II '!AM109&gt;0),('INTERNAL - I'!AM109+'INTERNAL - II '!AM109)/2,'INTERNAL - I'!AM109+'INTERNAL - II '!AM109)</f>
        <v>89.523809523809518</v>
      </c>
      <c r="J97" s="102">
        <f>IF(AND('INTERNAL - I'!AN109&gt;0,'INTERNAL - II '!AN109&gt;0),('INTERNAL - I'!AN109+'INTERNAL - II '!AN109)/2,'INTERNAL - I'!AN109+'INTERNAL - II '!AN109)</f>
        <v>93.333333333333329</v>
      </c>
    </row>
    <row r="98" spans="1:10" ht="30" customHeight="1" x14ac:dyDescent="0.2">
      <c r="A98" s="4">
        <v>94</v>
      </c>
      <c r="B98" s="102" t="str">
        <f>'STUDENT NAMELIST'!B98</f>
        <v>2023PEC AI 593</v>
      </c>
      <c r="C98" s="102">
        <f>'STUDENT NAMELIST'!C98</f>
        <v>211423243094</v>
      </c>
      <c r="D98" s="260" t="str">
        <f>'STUDENT NAMELIST'!D98</f>
        <v>DHANUSH K</v>
      </c>
      <c r="E98" s="102">
        <f>('INTERNAL - I'!AI110+'INTERNAL - II '!AI110)/2</f>
        <v>49.999999999999993</v>
      </c>
      <c r="F98" s="102">
        <f>IF(AND('INTERNAL - I'!AJ110&gt;0,'INTERNAL - II '!AJ110&gt;0),('INTERNAL - I'!AJ110+'INTERNAL - II '!AJ110)/2,'INTERNAL - I'!AJ110+'INTERNAL - II '!AJ110)</f>
        <v>50</v>
      </c>
      <c r="G98" s="102">
        <f>('INTERNAL - I'!AK110+'INTERNAL - II '!AK110)/2</f>
        <v>35.271317829457359</v>
      </c>
      <c r="H98" s="102">
        <f>IF(AND('INTERNAL - I'!AL110&gt;0,'INTERNAL - II '!AL110&gt;0),('INTERNAL - I'!AL110+'INTERNAL - II '!AL110)/2,'INTERNAL - I'!AL110+'INTERNAL - II '!AL110)</f>
        <v>69.230769230769226</v>
      </c>
      <c r="I98" s="102">
        <f>IF(AND('INTERNAL - I'!AM110&gt;0,'INTERNAL - II '!AM110&gt;0),('INTERNAL - I'!AM110+'INTERNAL - II '!AM110)/2,'INTERNAL - I'!AM110+'INTERNAL - II '!AM110)</f>
        <v>46.008403361344541</v>
      </c>
      <c r="J98" s="102">
        <f>IF(AND('INTERNAL - I'!AN110&gt;0,'INTERNAL - II '!AN110&gt;0),('INTERNAL - I'!AN110+'INTERNAL - II '!AN110)/2,'INTERNAL - I'!AN110+'INTERNAL - II '!AN110)</f>
        <v>82.35294117647058</v>
      </c>
    </row>
    <row r="99" spans="1:10" ht="30" customHeight="1" x14ac:dyDescent="0.2">
      <c r="A99" s="4">
        <v>95</v>
      </c>
      <c r="B99" s="102" t="str">
        <f>'STUDENT NAMELIST'!B99</f>
        <v>2023PEC AI 594</v>
      </c>
      <c r="C99" s="102">
        <f>'STUDENT NAMELIST'!C99</f>
        <v>211423243095</v>
      </c>
      <c r="D99" s="260" t="str">
        <f>'STUDENT NAMELIST'!D99</f>
        <v xml:space="preserve">DHANUSH P </v>
      </c>
      <c r="E99" s="102">
        <f>('INTERNAL - I'!AI111+'INTERNAL - II '!AI111)/2</f>
        <v>58.333333333333329</v>
      </c>
      <c r="F99" s="102">
        <f>IF(AND('INTERNAL - I'!AJ111&gt;0,'INTERNAL - II '!AJ111&gt;0),('INTERNAL - I'!AJ111+'INTERNAL - II '!AJ111)/2,'INTERNAL - I'!AJ111+'INTERNAL - II '!AJ111)</f>
        <v>73.91304347826086</v>
      </c>
      <c r="G99" s="102">
        <f>('INTERNAL - I'!AK111+'INTERNAL - II '!AK111)/2</f>
        <v>61.011904761904759</v>
      </c>
      <c r="H99" s="102">
        <f>IF(AND('INTERNAL - I'!AL111&gt;0,'INTERNAL - II '!AL111&gt;0),('INTERNAL - I'!AL111+'INTERNAL - II '!AL111)/2,'INTERNAL - I'!AL111+'INTERNAL - II '!AL111)</f>
        <v>80.769230769230774</v>
      </c>
      <c r="I99" s="102">
        <f>IF(AND('INTERNAL - I'!AM111&gt;0,'INTERNAL - II '!AM111&gt;0),('INTERNAL - I'!AM111+'INTERNAL - II '!AM111)/2,'INTERNAL - I'!AM111+'INTERNAL - II '!AM111)</f>
        <v>50.11904761904762</v>
      </c>
      <c r="J99" s="102">
        <f>IF(AND('INTERNAL - I'!AN111&gt;0,'INTERNAL - II '!AN111&gt;0),('INTERNAL - I'!AN111+'INTERNAL - II '!AN111)/2,'INTERNAL - I'!AN111+'INTERNAL - II '!AN111)</f>
        <v>93.333333333333329</v>
      </c>
    </row>
    <row r="100" spans="1:10" ht="30" customHeight="1" x14ac:dyDescent="0.2">
      <c r="A100" s="4">
        <v>96</v>
      </c>
      <c r="B100" s="102" t="str">
        <f>'STUDENT NAMELIST'!B100</f>
        <v>2023PEC AI 159</v>
      </c>
      <c r="C100" s="102">
        <f>'STUDENT NAMELIST'!C100</f>
        <v>211423243096</v>
      </c>
      <c r="D100" s="260" t="str">
        <f>'STUDENT NAMELIST'!D100</f>
        <v>DHARANI C</v>
      </c>
      <c r="E100" s="102">
        <f>('INTERNAL - I'!AI112+'INTERNAL - II '!AI112)/2</f>
        <v>100</v>
      </c>
      <c r="F100" s="102">
        <f>IF(AND('INTERNAL - I'!AJ112&gt;0,'INTERNAL - II '!AJ112&gt;0),('INTERNAL - I'!AJ112+'INTERNAL - II '!AJ112)/2,'INTERNAL - I'!AJ112+'INTERNAL - II '!AJ112)</f>
        <v>80</v>
      </c>
      <c r="G100" s="102">
        <f>('INTERNAL - I'!AK112+'INTERNAL - II '!AK112)/2</f>
        <v>90.193798449612416</v>
      </c>
      <c r="H100" s="102">
        <f>IF(AND('INTERNAL - I'!AL112&gt;0,'INTERNAL - II '!AL112&gt;0),('INTERNAL - I'!AL112+'INTERNAL - II '!AL112)/2,'INTERNAL - I'!AL112+'INTERNAL - II '!AL112)</f>
        <v>100</v>
      </c>
      <c r="I100" s="102">
        <f>IF(AND('INTERNAL - I'!AM112&gt;0,'INTERNAL - II '!AM112&gt;0),('INTERNAL - I'!AM112+'INTERNAL - II '!AM112)/2,'INTERNAL - I'!AM112+'INTERNAL - II '!AM112)</f>
        <v>77.52100840336135</v>
      </c>
      <c r="J100" s="102">
        <f>IF(AND('INTERNAL - I'!AN112&gt;0,'INTERNAL - II '!AN112&gt;0),('INTERNAL - I'!AN112+'INTERNAL - II '!AN112)/2,'INTERNAL - I'!AN112+'INTERNAL - II '!AN112)</f>
        <v>82.35294117647058</v>
      </c>
    </row>
    <row r="101" spans="1:10" ht="30" customHeight="1" x14ac:dyDescent="0.2">
      <c r="A101" s="4">
        <v>97</v>
      </c>
      <c r="B101" s="102" t="str">
        <f>'STUDENT NAMELIST'!B101</f>
        <v>2023PEC AI 143</v>
      </c>
      <c r="C101" s="102">
        <f>'STUDENT NAMELIST'!C101</f>
        <v>211423243097</v>
      </c>
      <c r="D101" s="260" t="str">
        <f>'STUDENT NAMELIST'!D101</f>
        <v>DHARANI S H</v>
      </c>
      <c r="E101" s="102">
        <f>('INTERNAL - I'!AI113+'INTERNAL - II '!AI113)/2</f>
        <v>100</v>
      </c>
      <c r="F101" s="102">
        <f>IF(AND('INTERNAL - I'!AJ113&gt;0,'INTERNAL - II '!AJ113&gt;0),('INTERNAL - I'!AJ113+'INTERNAL - II '!AJ113)/2,'INTERNAL - I'!AJ113+'INTERNAL - II '!AJ113)</f>
        <v>91.304347826086953</v>
      </c>
      <c r="G101" s="102">
        <f>('INTERNAL - I'!AK113+'INTERNAL - II '!AK113)/2</f>
        <v>99.107142857142861</v>
      </c>
      <c r="H101" s="102">
        <f>IF(AND('INTERNAL - I'!AL113&gt;0,'INTERNAL - II '!AL113&gt;0),('INTERNAL - I'!AL113+'INTERNAL - II '!AL113)/2,'INTERNAL - I'!AL113+'INTERNAL - II '!AL113)</f>
        <v>92.307692307692307</v>
      </c>
      <c r="I101" s="102">
        <f>IF(AND('INTERNAL - I'!AM113&gt;0,'INTERNAL - II '!AM113&gt;0),('INTERNAL - I'!AM113+'INTERNAL - II '!AM113)/2,'INTERNAL - I'!AM113+'INTERNAL - II '!AM113)</f>
        <v>75.952380952380949</v>
      </c>
      <c r="J101" s="102">
        <f>IF(AND('INTERNAL - I'!AN113&gt;0,'INTERNAL - II '!AN113&gt;0),('INTERNAL - I'!AN113+'INTERNAL - II '!AN113)/2,'INTERNAL - I'!AN113+'INTERNAL - II '!AN113)</f>
        <v>93.333333333333329</v>
      </c>
    </row>
    <row r="102" spans="1:10" ht="30" customHeight="1" x14ac:dyDescent="0.2">
      <c r="A102" s="4">
        <v>98</v>
      </c>
      <c r="B102" s="102" t="str">
        <f>'STUDENT NAMELIST'!B102</f>
        <v>2023PEC AI 595</v>
      </c>
      <c r="C102" s="102">
        <f>'STUDENT NAMELIST'!C102</f>
        <v>211423243098</v>
      </c>
      <c r="D102" s="260" t="str">
        <f>'STUDENT NAMELIST'!D102</f>
        <v>DHARANIDHARAN S</v>
      </c>
      <c r="E102" s="102">
        <f>('INTERNAL - I'!AI114+'INTERNAL - II '!AI114)/2</f>
        <v>49.999999999999993</v>
      </c>
      <c r="F102" s="102">
        <f>IF(AND('INTERNAL - I'!AJ114&gt;0,'INTERNAL - II '!AJ114&gt;0),('INTERNAL - I'!AJ114+'INTERNAL - II '!AJ114)/2,'INTERNAL - I'!AJ114+'INTERNAL - II '!AJ114)</f>
        <v>80</v>
      </c>
      <c r="G102" s="102">
        <f>('INTERNAL - I'!AK114+'INTERNAL - II '!AK114)/2</f>
        <v>60.736434108527135</v>
      </c>
      <c r="H102" s="102">
        <f>IF(AND('INTERNAL - I'!AL114&gt;0,'INTERNAL - II '!AL114&gt;0),('INTERNAL - I'!AL114+'INTERNAL - II '!AL114)/2,'INTERNAL - I'!AL114+'INTERNAL - II '!AL114)</f>
        <v>84.615384615384613</v>
      </c>
      <c r="I102" s="102">
        <f>IF(AND('INTERNAL - I'!AM114&gt;0,'INTERNAL - II '!AM114&gt;0),('INTERNAL - I'!AM114+'INTERNAL - II '!AM114)/2,'INTERNAL - I'!AM114+'INTERNAL - II '!AM114)</f>
        <v>62.605042016806721</v>
      </c>
      <c r="J102" s="102">
        <f>IF(AND('INTERNAL - I'!AN114&gt;0,'INTERNAL - II '!AN114&gt;0),('INTERNAL - I'!AN114+'INTERNAL - II '!AN114)/2,'INTERNAL - I'!AN114+'INTERNAL - II '!AN114)</f>
        <v>82.35294117647058</v>
      </c>
    </row>
    <row r="103" spans="1:10" ht="30" customHeight="1" x14ac:dyDescent="0.2">
      <c r="A103" s="4">
        <v>99</v>
      </c>
      <c r="B103" s="102" t="str">
        <f>'STUDENT NAMELIST'!B103</f>
        <v>2023PEC AI 596</v>
      </c>
      <c r="C103" s="102">
        <f>'STUDENT NAMELIST'!C103</f>
        <v>211423243099</v>
      </c>
      <c r="D103" s="260" t="str">
        <f>'STUDENT NAMELIST'!D103</f>
        <v>DHARSHAN S</v>
      </c>
      <c r="E103" s="102">
        <f>('INTERNAL - I'!AI115+'INTERNAL - II '!AI115)/2</f>
        <v>49.999999999999993</v>
      </c>
      <c r="F103" s="102">
        <f>IF(AND('INTERNAL - I'!AJ115&gt;0,'INTERNAL - II '!AJ115&gt;0),('INTERNAL - I'!AJ115+'INTERNAL - II '!AJ115)/2,'INTERNAL - I'!AJ115+'INTERNAL - II '!AJ115)</f>
        <v>39.130434782608695</v>
      </c>
      <c r="G103" s="102">
        <f>('INTERNAL - I'!AK115+'INTERNAL - II '!AK115)/2</f>
        <v>44.345238095238095</v>
      </c>
      <c r="H103" s="102">
        <f>IF(AND('INTERNAL - I'!AL115&gt;0,'INTERNAL - II '!AL115&gt;0),('INTERNAL - I'!AL115+'INTERNAL - II '!AL115)/2,'INTERNAL - I'!AL115+'INTERNAL - II '!AL115)</f>
        <v>65.384615384615387</v>
      </c>
      <c r="I103" s="102">
        <f>IF(AND('INTERNAL - I'!AM115&gt;0,'INTERNAL - II '!AM115&gt;0),('INTERNAL - I'!AM115+'INTERNAL - II '!AM115)/2,'INTERNAL - I'!AM115+'INTERNAL - II '!AM115)</f>
        <v>34.047619047619044</v>
      </c>
      <c r="J103" s="102">
        <f>IF(AND('INTERNAL - I'!AN115&gt;0,'INTERNAL - II '!AN115&gt;0),('INTERNAL - I'!AN115+'INTERNAL - II '!AN115)/2,'INTERNAL - I'!AN115+'INTERNAL - II '!AN115)</f>
        <v>93.333333333333329</v>
      </c>
    </row>
    <row r="104" spans="1:10" ht="30" customHeight="1" x14ac:dyDescent="0.2">
      <c r="A104" s="4">
        <v>100</v>
      </c>
      <c r="B104" s="102" t="str">
        <f>'STUDENT NAMELIST'!B104</f>
        <v>2023PEC AI 144</v>
      </c>
      <c r="C104" s="102">
        <f>'STUDENT NAMELIST'!C104</f>
        <v>211423243100</v>
      </c>
      <c r="D104" s="260" t="str">
        <f>'STUDENT NAMELIST'!D104</f>
        <v>DHARSHINI K</v>
      </c>
      <c r="E104" s="102">
        <f>('INTERNAL - I'!AI116+'INTERNAL - II '!AI116)/2</f>
        <v>100</v>
      </c>
      <c r="F104" s="102">
        <f>IF(AND('INTERNAL - I'!AJ116&gt;0,'INTERNAL - II '!AJ116&gt;0),('INTERNAL - I'!AJ116+'INTERNAL - II '!AJ116)/2,'INTERNAL - I'!AJ116+'INTERNAL - II '!AJ116)</f>
        <v>75</v>
      </c>
      <c r="G104" s="102">
        <f>('INTERNAL - I'!AK116+'INTERNAL - II '!AK116)/2</f>
        <v>100</v>
      </c>
      <c r="H104" s="102">
        <f>IF(AND('INTERNAL - I'!AL116&gt;0,'INTERNAL - II '!AL116&gt;0),('INTERNAL - I'!AL116+'INTERNAL - II '!AL116)/2,'INTERNAL - I'!AL116+'INTERNAL - II '!AL116)</f>
        <v>100</v>
      </c>
      <c r="I104" s="102">
        <f>IF(AND('INTERNAL - I'!AM116&gt;0,'INTERNAL - II '!AM116&gt;0),('INTERNAL - I'!AM116+'INTERNAL - II '!AM116)/2,'INTERNAL - I'!AM116+'INTERNAL - II '!AM116)</f>
        <v>93.487394957983184</v>
      </c>
      <c r="J104" s="102">
        <f>IF(AND('INTERNAL - I'!AN116&gt;0,'INTERNAL - II '!AN116&gt;0),('INTERNAL - I'!AN116+'INTERNAL - II '!AN116)/2,'INTERNAL - I'!AN116+'INTERNAL - II '!AN116)</f>
        <v>82.35294117647058</v>
      </c>
    </row>
    <row r="105" spans="1:10" ht="30" customHeight="1" x14ac:dyDescent="0.2">
      <c r="A105" s="4">
        <v>101</v>
      </c>
      <c r="B105" s="102" t="str">
        <f>'STUDENT NAMELIST'!B105</f>
        <v>2023PEC AI 145</v>
      </c>
      <c r="C105" s="102">
        <f>'STUDENT NAMELIST'!C105</f>
        <v>211423243101</v>
      </c>
      <c r="D105" s="260" t="str">
        <f>'STUDENT NAMELIST'!D105</f>
        <v>DHARSHINI S</v>
      </c>
      <c r="E105" s="102">
        <f>('INTERNAL - I'!AI117+'INTERNAL - II '!AI117)/2</f>
        <v>100</v>
      </c>
      <c r="F105" s="102">
        <f>IF(AND('INTERNAL - I'!AJ117&gt;0,'INTERNAL - II '!AJ117&gt;0),('INTERNAL - I'!AJ117+'INTERNAL - II '!AJ117)/2,'INTERNAL - I'!AJ117+'INTERNAL - II '!AJ117)</f>
        <v>91.304347826086953</v>
      </c>
      <c r="G105" s="102">
        <f>('INTERNAL - I'!AK117+'INTERNAL - II '!AK117)/2</f>
        <v>94.642857142857139</v>
      </c>
      <c r="H105" s="102">
        <f>IF(AND('INTERNAL - I'!AL117&gt;0,'INTERNAL - II '!AL117&gt;0),('INTERNAL - I'!AL117+'INTERNAL - II '!AL117)/2,'INTERNAL - I'!AL117+'INTERNAL - II '!AL117)</f>
        <v>96.15384615384616</v>
      </c>
      <c r="I105" s="102">
        <f>IF(AND('INTERNAL - I'!AM117&gt;0,'INTERNAL - II '!AM117&gt;0),('INTERNAL - I'!AM117+'INTERNAL - II '!AM117)/2,'INTERNAL - I'!AM117+'INTERNAL - II '!AM117)</f>
        <v>74.404761904761898</v>
      </c>
      <c r="J105" s="102">
        <f>IF(AND('INTERNAL - I'!AN117&gt;0,'INTERNAL - II '!AN117&gt;0),('INTERNAL - I'!AN117+'INTERNAL - II '!AN117)/2,'INTERNAL - I'!AN117+'INTERNAL - II '!AN117)</f>
        <v>93.333333333333329</v>
      </c>
    </row>
    <row r="106" spans="1:10" ht="30" customHeight="1" x14ac:dyDescent="0.2">
      <c r="A106" s="4">
        <v>102</v>
      </c>
      <c r="B106" s="102" t="str">
        <f>'STUDENT NAMELIST'!B106</f>
        <v>2023PEC AI 146</v>
      </c>
      <c r="C106" s="102">
        <f>'STUDENT NAMELIST'!C106</f>
        <v>211423243102</v>
      </c>
      <c r="D106" s="260" t="str">
        <f>'STUDENT NAMELIST'!D106</f>
        <v>DHARSHINI S</v>
      </c>
      <c r="E106" s="102">
        <f>('INTERNAL - I'!AI118+'INTERNAL - II '!AI118)/2</f>
        <v>100</v>
      </c>
      <c r="F106" s="102">
        <f>IF(AND('INTERNAL - I'!AJ118&gt;0,'INTERNAL - II '!AJ118&gt;0),('INTERNAL - I'!AJ118+'INTERNAL - II '!AJ118)/2,'INTERNAL - I'!AJ118+'INTERNAL - II '!AJ118)</f>
        <v>65</v>
      </c>
      <c r="G106" s="102">
        <f>('INTERNAL - I'!AK118+'INTERNAL - II '!AK118)/2</f>
        <v>91.666666666666671</v>
      </c>
      <c r="H106" s="102">
        <f>IF(AND('INTERNAL - I'!AL118&gt;0,'INTERNAL - II '!AL118&gt;0),('INTERNAL - I'!AL118+'INTERNAL - II '!AL118)/2,'INTERNAL - I'!AL118+'INTERNAL - II '!AL118)</f>
        <v>96.15384615384616</v>
      </c>
      <c r="I106" s="102">
        <f>IF(AND('INTERNAL - I'!AM118&gt;0,'INTERNAL - II '!AM118&gt;0),('INTERNAL - I'!AM118+'INTERNAL - II '!AM118)/2,'INTERNAL - I'!AM118+'INTERNAL - II '!AM118)</f>
        <v>78.571428571428569</v>
      </c>
      <c r="J106" s="102">
        <f>IF(AND('INTERNAL - I'!AN118&gt;0,'INTERNAL - II '!AN118&gt;0),('INTERNAL - I'!AN118+'INTERNAL - II '!AN118)/2,'INTERNAL - I'!AN118+'INTERNAL - II '!AN118)</f>
        <v>82.35294117647058</v>
      </c>
    </row>
    <row r="107" spans="1:10" ht="30" customHeight="1" x14ac:dyDescent="0.2">
      <c r="A107" s="4">
        <v>103</v>
      </c>
      <c r="B107" s="102" t="str">
        <f>'STUDENT NAMELIST'!B107</f>
        <v>2023PEC AI 597</v>
      </c>
      <c r="C107" s="102">
        <f>'STUDENT NAMELIST'!C107</f>
        <v>211423243103</v>
      </c>
      <c r="D107" s="260" t="str">
        <f>'STUDENT NAMELIST'!D107</f>
        <v xml:space="preserve">DHAWAL SEERVI R </v>
      </c>
      <c r="E107" s="102">
        <f>('INTERNAL - I'!AI119+'INTERNAL - II '!AI119)/2</f>
        <v>66.666666666666657</v>
      </c>
      <c r="F107" s="102">
        <f>IF(AND('INTERNAL - I'!AJ119&gt;0,'INTERNAL - II '!AJ119&gt;0),('INTERNAL - I'!AJ119+'INTERNAL - II '!AJ119)/2,'INTERNAL - I'!AJ119+'INTERNAL - II '!AJ119)</f>
        <v>73.91304347826086</v>
      </c>
      <c r="G107" s="102">
        <f>('INTERNAL - I'!AK119+'INTERNAL - II '!AK119)/2</f>
        <v>75.297619047619037</v>
      </c>
      <c r="H107" s="102">
        <f>IF(AND('INTERNAL - I'!AL119&gt;0,'INTERNAL - II '!AL119&gt;0),('INTERNAL - I'!AL119+'INTERNAL - II '!AL119)/2,'INTERNAL - I'!AL119+'INTERNAL - II '!AL119)</f>
        <v>80.769230769230774</v>
      </c>
      <c r="I107" s="102">
        <f>IF(AND('INTERNAL - I'!AM119&gt;0,'INTERNAL - II '!AM119&gt;0),('INTERNAL - I'!AM119+'INTERNAL - II '!AM119)/2,'INTERNAL - I'!AM119+'INTERNAL - II '!AM119)</f>
        <v>53.214285714285715</v>
      </c>
      <c r="J107" s="102">
        <f>IF(AND('INTERNAL - I'!AN119&gt;0,'INTERNAL - II '!AN119&gt;0),('INTERNAL - I'!AN119+'INTERNAL - II '!AN119)/2,'INTERNAL - I'!AN119+'INTERNAL - II '!AN119)</f>
        <v>93.333333333333329</v>
      </c>
    </row>
    <row r="108" spans="1:10" ht="30" customHeight="1" x14ac:dyDescent="0.2">
      <c r="A108" s="4">
        <v>104</v>
      </c>
      <c r="B108" s="102" t="str">
        <f>'STUDENT NAMELIST'!B108</f>
        <v>2023PEC AI 598</v>
      </c>
      <c r="C108" s="102">
        <f>'STUDENT NAMELIST'!C108</f>
        <v>211423243104</v>
      </c>
      <c r="D108" s="260" t="str">
        <f>'STUDENT NAMELIST'!D108</f>
        <v>DHAYANITHI M</v>
      </c>
      <c r="E108" s="102">
        <f>('INTERNAL - I'!AI120+'INTERNAL - II '!AI120)/2</f>
        <v>58.333333333333336</v>
      </c>
      <c r="F108" s="102">
        <f>IF(AND('INTERNAL - I'!AJ120&gt;0,'INTERNAL - II '!AJ120&gt;0),('INTERNAL - I'!AJ120+'INTERNAL - II '!AJ120)/2,'INTERNAL - I'!AJ120+'INTERNAL - II '!AJ120)</f>
        <v>60</v>
      </c>
      <c r="G108" s="102">
        <f>('INTERNAL - I'!AK120+'INTERNAL - II '!AK120)/2</f>
        <v>65.038759689922486</v>
      </c>
      <c r="H108" s="102">
        <f>IF(AND('INTERNAL - I'!AL120&gt;0,'INTERNAL - II '!AL120&gt;0),('INTERNAL - I'!AL120+'INTERNAL - II '!AL120)/2,'INTERNAL - I'!AL120+'INTERNAL - II '!AL120)</f>
        <v>76.92307692307692</v>
      </c>
      <c r="I108" s="102">
        <f>IF(AND('INTERNAL - I'!AM120&gt;0,'INTERNAL - II '!AM120&gt;0),('INTERNAL - I'!AM120+'INTERNAL - II '!AM120)/2,'INTERNAL - I'!AM120+'INTERNAL - II '!AM120)</f>
        <v>65.546218487394952</v>
      </c>
      <c r="J108" s="102">
        <f>IF(AND('INTERNAL - I'!AN120&gt;0,'INTERNAL - II '!AN120&gt;0),('INTERNAL - I'!AN120+'INTERNAL - II '!AN120)/2,'INTERNAL - I'!AN120+'INTERNAL - II '!AN120)</f>
        <v>82.35294117647058</v>
      </c>
    </row>
    <row r="109" spans="1:10" ht="30" customHeight="1" x14ac:dyDescent="0.2">
      <c r="A109" s="4">
        <v>105</v>
      </c>
      <c r="B109" s="102" t="str">
        <f>'STUDENT NAMELIST'!B109</f>
        <v>2023PEC AI 599</v>
      </c>
      <c r="C109" s="102">
        <f>'STUDENT NAMELIST'!C109</f>
        <v>211423243105</v>
      </c>
      <c r="D109" s="260" t="str">
        <f>'STUDENT NAMELIST'!D109</f>
        <v>DHIVINDHARSHAN R</v>
      </c>
      <c r="E109" s="102">
        <f>('INTERNAL - I'!AI121+'INTERNAL - II '!AI121)/2</f>
        <v>100</v>
      </c>
      <c r="F109" s="102">
        <f>IF(AND('INTERNAL - I'!AJ121&gt;0,'INTERNAL - II '!AJ121&gt;0),('INTERNAL - I'!AJ121+'INTERNAL - II '!AJ121)/2,'INTERNAL - I'!AJ121+'INTERNAL - II '!AJ121)</f>
        <v>86.956521739130437</v>
      </c>
      <c r="G109" s="102">
        <f>('INTERNAL - I'!AK121+'INTERNAL - II '!AK121)/2</f>
        <v>91.547619047619051</v>
      </c>
      <c r="H109" s="102">
        <f>IF(AND('INTERNAL - I'!AL121&gt;0,'INTERNAL - II '!AL121&gt;0),('INTERNAL - I'!AL121+'INTERNAL - II '!AL121)/2,'INTERNAL - I'!AL121+'INTERNAL - II '!AL121)</f>
        <v>88.461538461538467</v>
      </c>
      <c r="I109" s="102">
        <f>IF(AND('INTERNAL - I'!AM121&gt;0,'INTERNAL - II '!AM121&gt;0),('INTERNAL - I'!AM121+'INTERNAL - II '!AM121)/2,'INTERNAL - I'!AM121+'INTERNAL - II '!AM121)</f>
        <v>62.142857142857146</v>
      </c>
      <c r="J109" s="102">
        <f>IF(AND('INTERNAL - I'!AN121&gt;0,'INTERNAL - II '!AN121&gt;0),('INTERNAL - I'!AN121+'INTERNAL - II '!AN121)/2,'INTERNAL - I'!AN121+'INTERNAL - II '!AN121)</f>
        <v>93.333333333333329</v>
      </c>
    </row>
    <row r="110" spans="1:10" ht="30" customHeight="1" x14ac:dyDescent="0.2">
      <c r="A110" s="4">
        <v>106</v>
      </c>
      <c r="B110" s="102" t="str">
        <f>'STUDENT NAMELIST'!B110</f>
        <v>2023PEC AI 600</v>
      </c>
      <c r="C110" s="102">
        <f>'STUDENT NAMELIST'!C110</f>
        <v>211423243106</v>
      </c>
      <c r="D110" s="260" t="str">
        <f>'STUDENT NAMELIST'!D110</f>
        <v>DINESH R</v>
      </c>
      <c r="E110" s="102">
        <f>('INTERNAL - I'!AI122+'INTERNAL - II '!AI122)/2</f>
        <v>49.999999999999993</v>
      </c>
      <c r="F110" s="102">
        <f>IF(AND('INTERNAL - I'!AJ122&gt;0,'INTERNAL - II '!AJ122&gt;0),('INTERNAL - I'!AJ122+'INTERNAL - II '!AJ122)/2,'INTERNAL - I'!AJ122+'INTERNAL - II '!AJ122)</f>
        <v>60</v>
      </c>
      <c r="G110" s="102">
        <f>('INTERNAL - I'!AK122+'INTERNAL - II '!AK122)/2</f>
        <v>59.224806201550393</v>
      </c>
      <c r="H110" s="102">
        <f>IF(AND('INTERNAL - I'!AL122&gt;0,'INTERNAL - II '!AL122&gt;0),('INTERNAL - I'!AL122+'INTERNAL - II '!AL122)/2,'INTERNAL - I'!AL122+'INTERNAL - II '!AL122)</f>
        <v>76.92307692307692</v>
      </c>
      <c r="I110" s="102">
        <f>IF(AND('INTERNAL - I'!AM122&gt;0,'INTERNAL - II '!AM122&gt;0),('INTERNAL - I'!AM122+'INTERNAL - II '!AM122)/2,'INTERNAL - I'!AM122+'INTERNAL - II '!AM122)</f>
        <v>62.605042016806721</v>
      </c>
      <c r="J110" s="102">
        <f>IF(AND('INTERNAL - I'!AN122&gt;0,'INTERNAL - II '!AN122&gt;0),('INTERNAL - I'!AN122+'INTERNAL - II '!AN122)/2,'INTERNAL - I'!AN122+'INTERNAL - II '!AN122)</f>
        <v>82.35294117647058</v>
      </c>
    </row>
    <row r="111" spans="1:10" ht="30" customHeight="1" x14ac:dyDescent="0.2">
      <c r="A111" s="4">
        <v>107</v>
      </c>
      <c r="B111" s="102" t="str">
        <f>'STUDENT NAMELIST'!B111</f>
        <v>2023PEC AI 601</v>
      </c>
      <c r="C111" s="102">
        <f>'STUDENT NAMELIST'!C111</f>
        <v>211423243107</v>
      </c>
      <c r="D111" s="260" t="str">
        <f>'STUDENT NAMELIST'!D111</f>
        <v>DIVITH S</v>
      </c>
      <c r="E111" s="102">
        <f>('INTERNAL - I'!AI123+'INTERNAL - II '!AI123)/2</f>
        <v>58.333333333333336</v>
      </c>
      <c r="F111" s="102">
        <f>IF(AND('INTERNAL - I'!AJ123&gt;0,'INTERNAL - II '!AJ123&gt;0),('INTERNAL - I'!AJ123+'INTERNAL - II '!AJ123)/2,'INTERNAL - I'!AJ123+'INTERNAL - II '!AJ123)</f>
        <v>73.91304347826086</v>
      </c>
      <c r="G111" s="102">
        <f>('INTERNAL - I'!AK123+'INTERNAL - II '!AK123)/2</f>
        <v>70.833333333333329</v>
      </c>
      <c r="H111" s="102">
        <f>IF(AND('INTERNAL - I'!AL123&gt;0,'INTERNAL - II '!AL123&gt;0),('INTERNAL - I'!AL123+'INTERNAL - II '!AL123)/2,'INTERNAL - I'!AL123+'INTERNAL - II '!AL123)</f>
        <v>80.769230769230774</v>
      </c>
      <c r="I111" s="102">
        <f>IF(AND('INTERNAL - I'!AM123&gt;0,'INTERNAL - II '!AM123&gt;0),('INTERNAL - I'!AM123+'INTERNAL - II '!AM123)/2,'INTERNAL - I'!AM123+'INTERNAL - II '!AM123)</f>
        <v>46.785714285714285</v>
      </c>
      <c r="J111" s="102">
        <f>IF(AND('INTERNAL - I'!AN123&gt;0,'INTERNAL - II '!AN123&gt;0),('INTERNAL - I'!AN123+'INTERNAL - II '!AN123)/2,'INTERNAL - I'!AN123+'INTERNAL - II '!AN123)</f>
        <v>93.333333333333329</v>
      </c>
    </row>
    <row r="112" spans="1:10" ht="30" customHeight="1" x14ac:dyDescent="0.2">
      <c r="A112" s="4">
        <v>108</v>
      </c>
      <c r="B112" s="102" t="str">
        <f>'STUDENT NAMELIST'!B112</f>
        <v>2023PEC AI 148</v>
      </c>
      <c r="C112" s="102">
        <f>'STUDENT NAMELIST'!C112</f>
        <v>211423243108</v>
      </c>
      <c r="D112" s="260" t="str">
        <f>'STUDENT NAMELIST'!D112</f>
        <v>DIVYA LAKSHMI S</v>
      </c>
      <c r="E112" s="102">
        <f>('INTERNAL - I'!AI124+'INTERNAL - II '!AI124)/2</f>
        <v>100</v>
      </c>
      <c r="F112" s="102">
        <f>IF(AND('INTERNAL - I'!AJ124&gt;0,'INTERNAL - II '!AJ124&gt;0),('INTERNAL - I'!AJ124+'INTERNAL - II '!AJ124)/2,'INTERNAL - I'!AJ124+'INTERNAL - II '!AJ124)</f>
        <v>90</v>
      </c>
      <c r="G112" s="102">
        <f>('INTERNAL - I'!AK124+'INTERNAL - II '!AK124)/2</f>
        <v>98.837209302325576</v>
      </c>
      <c r="H112" s="102">
        <f>IF(AND('INTERNAL - I'!AL124&gt;0,'INTERNAL - II '!AL124&gt;0),('INTERNAL - I'!AL124+'INTERNAL - II '!AL124)/2,'INTERNAL - I'!AL124+'INTERNAL - II '!AL124)</f>
        <v>100</v>
      </c>
      <c r="I112" s="102">
        <f>IF(AND('INTERNAL - I'!AM124&gt;0,'INTERNAL - II '!AM124&gt;0),('INTERNAL - I'!AM124+'INTERNAL - II '!AM124)/2,'INTERNAL - I'!AM124+'INTERNAL - II '!AM124)</f>
        <v>89.915966386554615</v>
      </c>
      <c r="J112" s="102">
        <f>IF(AND('INTERNAL - I'!AN124&gt;0,'INTERNAL - II '!AN124&gt;0),('INTERNAL - I'!AN124+'INTERNAL - II '!AN124)/2,'INTERNAL - I'!AN124+'INTERNAL - II '!AN124)</f>
        <v>82.35294117647058</v>
      </c>
    </row>
    <row r="113" spans="1:10" ht="30" customHeight="1" x14ac:dyDescent="0.2">
      <c r="A113" s="4">
        <v>109</v>
      </c>
      <c r="B113" s="102" t="str">
        <f>'STUDENT NAMELIST'!B113</f>
        <v>2023PEC AI 149</v>
      </c>
      <c r="C113" s="102">
        <f>'STUDENT NAMELIST'!C113</f>
        <v>211423243109</v>
      </c>
      <c r="D113" s="260" t="str">
        <f>'STUDENT NAMELIST'!D113</f>
        <v>DIVYA S</v>
      </c>
      <c r="E113" s="102">
        <f>('INTERNAL - I'!AI125+'INTERNAL - II '!AI125)/2</f>
        <v>83.333333333333329</v>
      </c>
      <c r="F113" s="102">
        <f>IF(AND('INTERNAL - I'!AJ125&gt;0,'INTERNAL - II '!AJ125&gt;0),('INTERNAL - I'!AJ125+'INTERNAL - II '!AJ125)/2,'INTERNAL - I'!AJ125+'INTERNAL - II '!AJ125)</f>
        <v>78.260869565217391</v>
      </c>
      <c r="G113" s="102">
        <f>('INTERNAL - I'!AK125+'INTERNAL - II '!AK125)/2</f>
        <v>78.63095238095238</v>
      </c>
      <c r="H113" s="102">
        <f>IF(AND('INTERNAL - I'!AL125&gt;0,'INTERNAL - II '!AL125&gt;0),('INTERNAL - I'!AL125+'INTERNAL - II '!AL125)/2,'INTERNAL - I'!AL125+'INTERNAL - II '!AL125)</f>
        <v>84.615384615384613</v>
      </c>
      <c r="I113" s="102">
        <f>IF(AND('INTERNAL - I'!AM125&gt;0,'INTERNAL - II '!AM125&gt;0),('INTERNAL - I'!AM125+'INTERNAL - II '!AM125)/2,'INTERNAL - I'!AM125+'INTERNAL - II '!AM125)</f>
        <v>60.357142857142854</v>
      </c>
      <c r="J113" s="102">
        <f>IF(AND('INTERNAL - I'!AN125&gt;0,'INTERNAL - II '!AN125&gt;0),('INTERNAL - I'!AN125+'INTERNAL - II '!AN125)/2,'INTERNAL - I'!AN125+'INTERNAL - II '!AN125)</f>
        <v>93.333333333333329</v>
      </c>
    </row>
    <row r="114" spans="1:10" ht="30" customHeight="1" x14ac:dyDescent="0.2">
      <c r="A114" s="4">
        <v>110</v>
      </c>
      <c r="B114" s="102" t="str">
        <f>'STUDENT NAMELIST'!B114</f>
        <v>2023PEC AI 150</v>
      </c>
      <c r="C114" s="102">
        <f>'STUDENT NAMELIST'!C114</f>
        <v>211423243110</v>
      </c>
      <c r="D114" s="260" t="str">
        <f>'STUDENT NAMELIST'!D114</f>
        <v>DIVYA SHREE V</v>
      </c>
      <c r="E114" s="102">
        <f>('INTERNAL - I'!AI126+'INTERNAL - II '!AI126)/2</f>
        <v>91.666666666666671</v>
      </c>
      <c r="F114" s="102">
        <f>IF(AND('INTERNAL - I'!AJ126&gt;0,'INTERNAL - II '!AJ126&gt;0),('INTERNAL - I'!AJ126+'INTERNAL - II '!AJ126)/2,'INTERNAL - I'!AJ126+'INTERNAL - II '!AJ126)</f>
        <v>80</v>
      </c>
      <c r="G114" s="102">
        <f>('INTERNAL - I'!AK126+'INTERNAL - II '!AK126)/2</f>
        <v>86.511627906976742</v>
      </c>
      <c r="H114" s="102">
        <f>IF(AND('INTERNAL - I'!AL126&gt;0,'INTERNAL - II '!AL126&gt;0),('INTERNAL - I'!AL126+'INTERNAL - II '!AL126)/2,'INTERNAL - I'!AL126+'INTERNAL - II '!AL126)</f>
        <v>92.307692307692307</v>
      </c>
      <c r="I114" s="102">
        <f>IF(AND('INTERNAL - I'!AM126&gt;0,'INTERNAL - II '!AM126&gt;0),('INTERNAL - I'!AM126+'INTERNAL - II '!AM126)/2,'INTERNAL - I'!AM126+'INTERNAL - II '!AM126)</f>
        <v>76.260504201680675</v>
      </c>
      <c r="J114" s="102">
        <f>IF(AND('INTERNAL - I'!AN126&gt;0,'INTERNAL - II '!AN126&gt;0),('INTERNAL - I'!AN126+'INTERNAL - II '!AN126)/2,'INTERNAL - I'!AN126+'INTERNAL - II '!AN126)</f>
        <v>82.35294117647058</v>
      </c>
    </row>
    <row r="115" spans="1:10" ht="30" customHeight="1" x14ac:dyDescent="0.2">
      <c r="A115" s="4">
        <v>111</v>
      </c>
      <c r="B115" s="102" t="str">
        <f>'STUDENT NAMELIST'!B115</f>
        <v>2023PEC AI 147</v>
      </c>
      <c r="C115" s="102">
        <f>'STUDENT NAMELIST'!C115</f>
        <v>211423243111</v>
      </c>
      <c r="D115" s="260" t="str">
        <f>'STUDENT NAMELIST'!D115</f>
        <v>DIVYADHARSHINI A</v>
      </c>
      <c r="E115" s="102">
        <f>('INTERNAL - I'!AI127+'INTERNAL - II '!AI127)/2</f>
        <v>100</v>
      </c>
      <c r="F115" s="102">
        <f>IF(AND('INTERNAL - I'!AJ127&gt;0,'INTERNAL - II '!AJ127&gt;0),('INTERNAL - I'!AJ127+'INTERNAL - II '!AJ127)/2,'INTERNAL - I'!AJ127+'INTERNAL - II '!AJ127)</f>
        <v>95.652173913043484</v>
      </c>
      <c r="G115" s="102">
        <f>('INTERNAL - I'!AK127+'INTERNAL - II '!AK127)/2</f>
        <v>94.642857142857139</v>
      </c>
      <c r="H115" s="102">
        <f>IF(AND('INTERNAL - I'!AL127&gt;0,'INTERNAL - II '!AL127&gt;0),('INTERNAL - I'!AL127+'INTERNAL - II '!AL127)/2,'INTERNAL - I'!AL127+'INTERNAL - II '!AL127)</f>
        <v>96.15384615384616</v>
      </c>
      <c r="I115" s="102">
        <f>IF(AND('INTERNAL - I'!AM127&gt;0,'INTERNAL - II '!AM127&gt;0),('INTERNAL - I'!AM127+'INTERNAL - II '!AM127)/2,'INTERNAL - I'!AM127+'INTERNAL - II '!AM127)</f>
        <v>67.738095238095241</v>
      </c>
      <c r="J115" s="102">
        <f>IF(AND('INTERNAL - I'!AN127&gt;0,'INTERNAL - II '!AN127&gt;0),('INTERNAL - I'!AN127+'INTERNAL - II '!AN127)/2,'INTERNAL - I'!AN127+'INTERNAL - II '!AN127)</f>
        <v>93.333333333333329</v>
      </c>
    </row>
    <row r="116" spans="1:10" ht="30" customHeight="1" x14ac:dyDescent="0.2">
      <c r="A116" s="4">
        <v>112</v>
      </c>
      <c r="B116" s="102" t="str">
        <f>'STUDENT NAMELIST'!B116</f>
        <v>2023PEC AI 602</v>
      </c>
      <c r="C116" s="102">
        <f>'STUDENT NAMELIST'!C116</f>
        <v>211423243112</v>
      </c>
      <c r="D116" s="260" t="str">
        <f>'STUDENT NAMELIST'!D116</f>
        <v xml:space="preserve">DWARAKESH VENKATACHALAM KRISHNAN </v>
      </c>
      <c r="E116" s="102">
        <f>('INTERNAL - I'!AI128+'INTERNAL - II '!AI128)/2</f>
        <v>49.999999999999993</v>
      </c>
      <c r="F116" s="102">
        <f>IF(AND('INTERNAL - I'!AJ128&gt;0,'INTERNAL - II '!AJ128&gt;0),('INTERNAL - I'!AJ128+'INTERNAL - II '!AJ128)/2,'INTERNAL - I'!AJ128+'INTERNAL - II '!AJ128)</f>
        <v>60</v>
      </c>
      <c r="G116" s="102">
        <f>('INTERNAL - I'!AK128+'INTERNAL - II '!AK128)/2</f>
        <v>42.945736434108525</v>
      </c>
      <c r="H116" s="102">
        <f>IF(AND('INTERNAL - I'!AL128&gt;0,'INTERNAL - II '!AL128&gt;0),('INTERNAL - I'!AL128+'INTERNAL - II '!AL128)/2,'INTERNAL - I'!AL128+'INTERNAL - II '!AL128)</f>
        <v>76.92307692307692</v>
      </c>
      <c r="I116" s="102">
        <f>IF(AND('INTERNAL - I'!AM128&gt;0,'INTERNAL - II '!AM128&gt;0),('INTERNAL - I'!AM128+'INTERNAL - II '!AM128)/2,'INTERNAL - I'!AM128+'INTERNAL - II '!AM128)</f>
        <v>42.016806722689068</v>
      </c>
      <c r="J116" s="102">
        <f>IF(AND('INTERNAL - I'!AN128&gt;0,'INTERNAL - II '!AN128&gt;0),('INTERNAL - I'!AN128+'INTERNAL - II '!AN128)/2,'INTERNAL - I'!AN128+'INTERNAL - II '!AN128)</f>
        <v>82.35294117647058</v>
      </c>
    </row>
    <row r="117" spans="1:10" ht="30" customHeight="1" x14ac:dyDescent="0.2">
      <c r="A117" s="4">
        <v>113</v>
      </c>
      <c r="B117" s="102" t="str">
        <f>'STUDENT NAMELIST'!B117</f>
        <v>2023PEC AI 603</v>
      </c>
      <c r="C117" s="102">
        <f>'STUDENT NAMELIST'!C117</f>
        <v>211423243113</v>
      </c>
      <c r="D117" s="260" t="str">
        <f>'STUDENT NAMELIST'!D117</f>
        <v>EDWARD EUGHENE TIMOTHY</v>
      </c>
      <c r="E117" s="102">
        <f>('INTERNAL - I'!AI129+'INTERNAL - II '!AI129)/2</f>
        <v>49.999999999999993</v>
      </c>
      <c r="F117" s="102">
        <f>IF(AND('INTERNAL - I'!AJ129&gt;0,'INTERNAL - II '!AJ129&gt;0),('INTERNAL - I'!AJ129+'INTERNAL - II '!AJ129)/2,'INTERNAL - I'!AJ129+'INTERNAL - II '!AJ129)</f>
        <v>39.130434782608695</v>
      </c>
      <c r="G117" s="102">
        <f>('INTERNAL - I'!AK129+'INTERNAL - II '!AK129)/2</f>
        <v>51.488095238095234</v>
      </c>
      <c r="H117" s="102">
        <f>IF(AND('INTERNAL - I'!AL129&gt;0,'INTERNAL - II '!AL129&gt;0),('INTERNAL - I'!AL129+'INTERNAL - II '!AL129)/2,'INTERNAL - I'!AL129+'INTERNAL - II '!AL129)</f>
        <v>65.384615384615387</v>
      </c>
      <c r="I117" s="102">
        <f>IF(AND('INTERNAL - I'!AM129&gt;0,'INTERNAL - II '!AM129&gt;0),('INTERNAL - I'!AM129+'INTERNAL - II '!AM129)/2,'INTERNAL - I'!AM129+'INTERNAL - II '!AM129)</f>
        <v>43.333333333333329</v>
      </c>
      <c r="J117" s="102">
        <f>IF(AND('INTERNAL - I'!AN129&gt;0,'INTERNAL - II '!AN129&gt;0),('INTERNAL - I'!AN129+'INTERNAL - II '!AN129)/2,'INTERNAL - I'!AN129+'INTERNAL - II '!AN129)</f>
        <v>93.333333333333329</v>
      </c>
    </row>
    <row r="118" spans="1:10" ht="30" customHeight="1" x14ac:dyDescent="0.2">
      <c r="A118" s="4">
        <v>114</v>
      </c>
      <c r="B118" s="102" t="str">
        <f>'STUDENT NAMELIST'!B118</f>
        <v>2023PEC AI 604</v>
      </c>
      <c r="C118" s="102">
        <f>'STUDENT NAMELIST'!C118</f>
        <v>211423243114</v>
      </c>
      <c r="D118" s="260" t="str">
        <f>'STUDENT NAMELIST'!D118</f>
        <v>ELANCHEZHIAN V</v>
      </c>
      <c r="E118" s="102">
        <f>('INTERNAL - I'!AI130+'INTERNAL - II '!AI130)/2</f>
        <v>58.333333333333336</v>
      </c>
      <c r="F118" s="102">
        <f>IF(AND('INTERNAL - I'!AJ130&gt;0,'INTERNAL - II '!AJ130&gt;0),('INTERNAL - I'!AJ130+'INTERNAL - II '!AJ130)/2,'INTERNAL - I'!AJ130+'INTERNAL - II '!AJ130)</f>
        <v>80</v>
      </c>
      <c r="G118" s="102">
        <f>('INTERNAL - I'!AK130+'INTERNAL - II '!AK130)/2</f>
        <v>67.713178294573638</v>
      </c>
      <c r="H118" s="102">
        <f>IF(AND('INTERNAL - I'!AL130&gt;0,'INTERNAL - II '!AL130&gt;0),('INTERNAL - I'!AL130+'INTERNAL - II '!AL130)/2,'INTERNAL - I'!AL130+'INTERNAL - II '!AL130)</f>
        <v>84.615384615384613</v>
      </c>
      <c r="I118" s="102">
        <f>IF(AND('INTERNAL - I'!AM130&gt;0,'INTERNAL - II '!AM130&gt;0),('INTERNAL - I'!AM130+'INTERNAL - II '!AM130)/2,'INTERNAL - I'!AM130+'INTERNAL - II '!AM130)</f>
        <v>55.567226890756302</v>
      </c>
      <c r="J118" s="102">
        <f>IF(AND('INTERNAL - I'!AN130&gt;0,'INTERNAL - II '!AN130&gt;0),('INTERNAL - I'!AN130+'INTERNAL - II '!AN130)/2,'INTERNAL - I'!AN130+'INTERNAL - II '!AN130)</f>
        <v>82.35294117647058</v>
      </c>
    </row>
    <row r="119" spans="1:10" ht="30" customHeight="1" x14ac:dyDescent="0.2">
      <c r="A119" s="4">
        <v>115</v>
      </c>
      <c r="B119" s="102" t="str">
        <f>'STUDENT NAMELIST'!B119</f>
        <v>2023PEC AI 151</v>
      </c>
      <c r="C119" s="102">
        <f>'STUDENT NAMELIST'!C119</f>
        <v>211423243115</v>
      </c>
      <c r="D119" s="260" t="str">
        <f>'STUDENT NAMELIST'!D119</f>
        <v>ELIZA ADELINE S</v>
      </c>
      <c r="E119" s="102">
        <f>('INTERNAL - I'!AI131+'INTERNAL - II '!AI131)/2</f>
        <v>100</v>
      </c>
      <c r="F119" s="102">
        <f>IF(AND('INTERNAL - I'!AJ131&gt;0,'INTERNAL - II '!AJ131&gt;0),('INTERNAL - I'!AJ131+'INTERNAL - II '!AJ131)/2,'INTERNAL - I'!AJ131+'INTERNAL - II '!AJ131)</f>
        <v>91.304347826086953</v>
      </c>
      <c r="G119" s="102">
        <f>('INTERNAL - I'!AK131+'INTERNAL - II '!AK131)/2</f>
        <v>89.404761904761898</v>
      </c>
      <c r="H119" s="102">
        <f>IF(AND('INTERNAL - I'!AL131&gt;0,'INTERNAL - II '!AL131&gt;0),('INTERNAL - I'!AL131+'INTERNAL - II '!AL131)/2,'INTERNAL - I'!AL131+'INTERNAL - II '!AL131)</f>
        <v>92.307692307692307</v>
      </c>
      <c r="I119" s="102">
        <f>IF(AND('INTERNAL - I'!AM131&gt;0,'INTERNAL - II '!AM131&gt;0),('INTERNAL - I'!AM131+'INTERNAL - II '!AM131)/2,'INTERNAL - I'!AM131+'INTERNAL - II '!AM131)</f>
        <v>59.047619047619051</v>
      </c>
      <c r="J119" s="102">
        <f>IF(AND('INTERNAL - I'!AN131&gt;0,'INTERNAL - II '!AN131&gt;0),('INTERNAL - I'!AN131+'INTERNAL - II '!AN131)/2,'INTERNAL - I'!AN131+'INTERNAL - II '!AN131)</f>
        <v>93.333333333333329</v>
      </c>
    </row>
    <row r="120" spans="1:10" ht="30" customHeight="1" x14ac:dyDescent="0.2">
      <c r="A120" s="4">
        <v>116</v>
      </c>
      <c r="B120" s="102" t="str">
        <f>'STUDENT NAMELIST'!B120</f>
        <v>2023PEC AI 477</v>
      </c>
      <c r="C120" s="102">
        <f>'STUDENT NAMELIST'!C120</f>
        <v>211423243116</v>
      </c>
      <c r="D120" s="260" t="str">
        <f>'STUDENT NAMELIST'!D120</f>
        <v>ERWIN NICHOLAS M</v>
      </c>
      <c r="E120" s="102">
        <f>('INTERNAL - I'!AI132+'INTERNAL - II '!AI132)/2</f>
        <v>75</v>
      </c>
      <c r="F120" s="102">
        <f>IF(AND('INTERNAL - I'!AJ132&gt;0,'INTERNAL - II '!AJ132&gt;0),('INTERNAL - I'!AJ132+'INTERNAL - II '!AJ132)/2,'INTERNAL - I'!AJ132+'INTERNAL - II '!AJ132)</f>
        <v>80</v>
      </c>
      <c r="G120" s="102">
        <f>('INTERNAL - I'!AK132+'INTERNAL - II '!AK132)/2</f>
        <v>76.860465116279073</v>
      </c>
      <c r="H120" s="102">
        <f>IF(AND('INTERNAL - I'!AL132&gt;0,'INTERNAL - II '!AL132&gt;0),('INTERNAL - I'!AL132+'INTERNAL - II '!AL132)/2,'INTERNAL - I'!AL132+'INTERNAL - II '!AL132)</f>
        <v>88.461538461538467</v>
      </c>
      <c r="I120" s="102">
        <f>IF(AND('INTERNAL - I'!AM132&gt;0,'INTERNAL - II '!AM132&gt;0),('INTERNAL - I'!AM132+'INTERNAL - II '!AM132)/2,'INTERNAL - I'!AM132+'INTERNAL - II '!AM132)</f>
        <v>72.058823529411768</v>
      </c>
      <c r="J120" s="102">
        <f>IF(AND('INTERNAL - I'!AN132&gt;0,'INTERNAL - II '!AN132&gt;0),('INTERNAL - I'!AN132+'INTERNAL - II '!AN132)/2,'INTERNAL - I'!AN132+'INTERNAL - II '!AN132)</f>
        <v>82.35294117647058</v>
      </c>
    </row>
    <row r="121" spans="1:10" ht="30" customHeight="1" x14ac:dyDescent="0.2">
      <c r="A121" s="4">
        <v>117</v>
      </c>
      <c r="B121" s="102" t="str">
        <f>'STUDENT NAMELIST'!B121</f>
        <v>2023PEC AI 152</v>
      </c>
      <c r="C121" s="102">
        <f>'STUDENT NAMELIST'!C121</f>
        <v>211423243117</v>
      </c>
      <c r="D121" s="260" t="str">
        <f>'STUDENT NAMELIST'!D121</f>
        <v>ESAKKI SANDHYA M</v>
      </c>
      <c r="E121" s="102">
        <f>('INTERNAL - I'!AI133+'INTERNAL - II '!AI133)/2</f>
        <v>100</v>
      </c>
      <c r="F121" s="102">
        <f>IF(AND('INTERNAL - I'!AJ133&gt;0,'INTERNAL - II '!AJ133&gt;0),('INTERNAL - I'!AJ133+'INTERNAL - II '!AJ133)/2,'INTERNAL - I'!AJ133+'INTERNAL - II '!AJ133)</f>
        <v>95.65217391304347</v>
      </c>
      <c r="G121" s="102">
        <f>('INTERNAL - I'!AK133+'INTERNAL - II '!AK133)/2</f>
        <v>100</v>
      </c>
      <c r="H121" s="102">
        <f>IF(AND('INTERNAL - I'!AL133&gt;0,'INTERNAL - II '!AL133&gt;0),('INTERNAL - I'!AL133+'INTERNAL - II '!AL133)/2,'INTERNAL - I'!AL133+'INTERNAL - II '!AL133)</f>
        <v>96.15384615384616</v>
      </c>
      <c r="I121" s="102">
        <f>IF(AND('INTERNAL - I'!AM133&gt;0,'INTERNAL - II '!AM133&gt;0),('INTERNAL - I'!AM133+'INTERNAL - II '!AM133)/2,'INTERNAL - I'!AM133+'INTERNAL - II '!AM133)</f>
        <v>91.071428571428569</v>
      </c>
      <c r="J121" s="102">
        <f>IF(AND('INTERNAL - I'!AN133&gt;0,'INTERNAL - II '!AN133&gt;0),('INTERNAL - I'!AN133+'INTERNAL - II '!AN133)/2,'INTERNAL - I'!AN133+'INTERNAL - II '!AN133)</f>
        <v>93.333333333333329</v>
      </c>
    </row>
    <row r="122" spans="1:10" ht="30" customHeight="1" x14ac:dyDescent="0.2">
      <c r="A122" s="4">
        <v>118</v>
      </c>
      <c r="B122" s="102" t="str">
        <f>'STUDENT NAMELIST'!B122</f>
        <v>2023PEC AI 478</v>
      </c>
      <c r="C122" s="102">
        <f>'STUDENT NAMELIST'!C122</f>
        <v>211423243118</v>
      </c>
      <c r="D122" s="260" t="str">
        <f>'STUDENT NAMELIST'!D122</f>
        <v>ESWAR ADHITHAN J V</v>
      </c>
      <c r="E122" s="102">
        <f>('INTERNAL - I'!AI134+'INTERNAL - II '!AI134)/2</f>
        <v>66.666666666666657</v>
      </c>
      <c r="F122" s="102">
        <f>IF(AND('INTERNAL - I'!AJ134&gt;0,'INTERNAL - II '!AJ134&gt;0),('INTERNAL - I'!AJ134+'INTERNAL - II '!AJ134)/2,'INTERNAL - I'!AJ134+'INTERNAL - II '!AJ134)</f>
        <v>60</v>
      </c>
      <c r="G122" s="102">
        <f>('INTERNAL - I'!AK134+'INTERNAL - II '!AK134)/2</f>
        <v>69.689922480620154</v>
      </c>
      <c r="H122" s="102">
        <f>IF(AND('INTERNAL - I'!AL134&gt;0,'INTERNAL - II '!AL134&gt;0),('INTERNAL - I'!AL134+'INTERNAL - II '!AL134)/2,'INTERNAL - I'!AL134+'INTERNAL - II '!AL134)</f>
        <v>76.92307692307692</v>
      </c>
      <c r="I122" s="102">
        <f>IF(AND('INTERNAL - I'!AM134&gt;0,'INTERNAL - II '!AM134&gt;0),('INTERNAL - I'!AM134+'INTERNAL - II '!AM134)/2,'INTERNAL - I'!AM134+'INTERNAL - II '!AM134)</f>
        <v>62.605042016806721</v>
      </c>
      <c r="J122" s="102">
        <f>IF(AND('INTERNAL - I'!AN134&gt;0,'INTERNAL - II '!AN134&gt;0),('INTERNAL - I'!AN134+'INTERNAL - II '!AN134)/2,'INTERNAL - I'!AN134+'INTERNAL - II '!AN134)</f>
        <v>82.35294117647058</v>
      </c>
    </row>
    <row r="123" spans="1:10" ht="30" customHeight="1" x14ac:dyDescent="0.2">
      <c r="A123" s="4">
        <v>119</v>
      </c>
      <c r="B123" s="102" t="str">
        <f>'STUDENT NAMELIST'!B123</f>
        <v>2023PEC AI 479</v>
      </c>
      <c r="C123" s="102">
        <f>'STUDENT NAMELIST'!C123</f>
        <v>211423243119</v>
      </c>
      <c r="D123" s="260" t="str">
        <f>'STUDENT NAMELIST'!D123</f>
        <v>ESWAR R</v>
      </c>
      <c r="E123" s="102">
        <f>('INTERNAL - I'!AI135+'INTERNAL - II '!AI135)/2</f>
        <v>66.666666666666657</v>
      </c>
      <c r="F123" s="102">
        <f>IF(AND('INTERNAL - I'!AJ135&gt;0,'INTERNAL - II '!AJ135&gt;0),('INTERNAL - I'!AJ135+'INTERNAL - II '!AJ135)/2,'INTERNAL - I'!AJ135+'INTERNAL - II '!AJ135)</f>
        <v>65.217391304347828</v>
      </c>
      <c r="G123" s="102">
        <f>('INTERNAL - I'!AK135+'INTERNAL - II '!AK135)/2</f>
        <v>71.964285714285722</v>
      </c>
      <c r="H123" s="102">
        <f>IF(AND('INTERNAL - I'!AL135&gt;0,'INTERNAL - II '!AL135&gt;0),('INTERNAL - I'!AL135+'INTERNAL - II '!AL135)/2,'INTERNAL - I'!AL135+'INTERNAL - II '!AL135)</f>
        <v>76.92307692307692</v>
      </c>
      <c r="I123" s="102">
        <f>IF(AND('INTERNAL - I'!AM135&gt;0,'INTERNAL - II '!AM135&gt;0),('INTERNAL - I'!AM135+'INTERNAL - II '!AM135)/2,'INTERNAL - I'!AM135+'INTERNAL - II '!AM135)</f>
        <v>55</v>
      </c>
      <c r="J123" s="102">
        <f>IF(AND('INTERNAL - I'!AN135&gt;0,'INTERNAL - II '!AN135&gt;0),('INTERNAL - I'!AN135+'INTERNAL - II '!AN135)/2,'INTERNAL - I'!AN135+'INTERNAL - II '!AN135)</f>
        <v>93.333333333333329</v>
      </c>
    </row>
    <row r="124" spans="1:10" ht="30" customHeight="1" x14ac:dyDescent="0.2">
      <c r="A124" s="4">
        <v>120</v>
      </c>
      <c r="B124" s="102" t="str">
        <f>'STUDENT NAMELIST'!B124</f>
        <v>2023PEC AI 480</v>
      </c>
      <c r="C124" s="102">
        <f>'STUDENT NAMELIST'!C124</f>
        <v>211423243120</v>
      </c>
      <c r="D124" s="260" t="str">
        <f>'STUDENT NAMELIST'!D124</f>
        <v>FARIH M D</v>
      </c>
      <c r="E124" s="102">
        <f>('INTERNAL - I'!AI136+'INTERNAL - II '!AI136)/2</f>
        <v>75</v>
      </c>
      <c r="F124" s="102">
        <f>IF(AND('INTERNAL - I'!AJ136&gt;0,'INTERNAL - II '!AJ136&gt;0),('INTERNAL - I'!AJ136+'INTERNAL - II '!AJ136)/2,'INTERNAL - I'!AJ136+'INTERNAL - II '!AJ136)</f>
        <v>80</v>
      </c>
      <c r="G124" s="102">
        <f>('INTERNAL - I'!AK136+'INTERNAL - II '!AK136)/2</f>
        <v>76.860465116279073</v>
      </c>
      <c r="H124" s="102">
        <f>IF(AND('INTERNAL - I'!AL136&gt;0,'INTERNAL - II '!AL136&gt;0),('INTERNAL - I'!AL136+'INTERNAL - II '!AL136)/2,'INTERNAL - I'!AL136+'INTERNAL - II '!AL136)</f>
        <v>88.461538461538467</v>
      </c>
      <c r="I124" s="102">
        <f>IF(AND('INTERNAL - I'!AM136&gt;0,'INTERNAL - II '!AM136&gt;0),('INTERNAL - I'!AM136+'INTERNAL - II '!AM136)/2,'INTERNAL - I'!AM136+'INTERNAL - II '!AM136)</f>
        <v>61.449579831932773</v>
      </c>
      <c r="J124" s="102">
        <f>IF(AND('INTERNAL - I'!AN136&gt;0,'INTERNAL - II '!AN136&gt;0),('INTERNAL - I'!AN136+'INTERNAL - II '!AN136)/2,'INTERNAL - I'!AN136+'INTERNAL - II '!AN136)</f>
        <v>82.35294117647058</v>
      </c>
    </row>
    <row r="125" spans="1:10" ht="30" customHeight="1" x14ac:dyDescent="0.2">
      <c r="A125" s="4">
        <v>121</v>
      </c>
      <c r="B125" s="102" t="str">
        <f>'STUDENT NAMELIST'!B125</f>
        <v>2023PEC AI 153</v>
      </c>
      <c r="C125" s="102">
        <f>'STUDENT NAMELIST'!C125</f>
        <v>211423243121</v>
      </c>
      <c r="D125" s="260" t="str">
        <f>'STUDENT NAMELIST'!D125</f>
        <v>FATHIMA SAFANA A</v>
      </c>
      <c r="E125" s="102">
        <f>('INTERNAL - I'!AI137+'INTERNAL - II '!AI137)/2</f>
        <v>100</v>
      </c>
      <c r="F125" s="102">
        <f>IF(AND('INTERNAL - I'!AJ137&gt;0,'INTERNAL - II '!AJ137&gt;0),('INTERNAL - I'!AJ137+'INTERNAL - II '!AJ137)/2,'INTERNAL - I'!AJ137+'INTERNAL - II '!AJ137)</f>
        <v>82.608695652173907</v>
      </c>
      <c r="G125" s="102">
        <f>('INTERNAL - I'!AK137+'INTERNAL - II '!AK137)/2</f>
        <v>78.392857142857139</v>
      </c>
      <c r="H125" s="102">
        <f>IF(AND('INTERNAL - I'!AL137&gt;0,'INTERNAL - II '!AL137&gt;0),('INTERNAL - I'!AL137+'INTERNAL - II '!AL137)/2,'INTERNAL - I'!AL137+'INTERNAL - II '!AL137)</f>
        <v>88.461538461538467</v>
      </c>
      <c r="I125" s="102">
        <f>IF(AND('INTERNAL - I'!AM137&gt;0,'INTERNAL - II '!AM137&gt;0),('INTERNAL - I'!AM137+'INTERNAL - II '!AM137)/2,'INTERNAL - I'!AM137+'INTERNAL - II '!AM137)</f>
        <v>60.595238095238102</v>
      </c>
      <c r="J125" s="102">
        <f>IF(AND('INTERNAL - I'!AN137&gt;0,'INTERNAL - II '!AN137&gt;0),('INTERNAL - I'!AN137+'INTERNAL - II '!AN137)/2,'INTERNAL - I'!AN137+'INTERNAL - II '!AN137)</f>
        <v>93.333333333333329</v>
      </c>
    </row>
    <row r="126" spans="1:10" ht="30" customHeight="1" x14ac:dyDescent="0.2">
      <c r="A126" s="4">
        <v>122</v>
      </c>
      <c r="B126" s="102" t="str">
        <f>'STUDENT NAMELIST'!B126</f>
        <v>2023PEC AI 154</v>
      </c>
      <c r="C126" s="102">
        <f>'STUDENT NAMELIST'!C126</f>
        <v>211423243122</v>
      </c>
      <c r="D126" s="260" t="str">
        <f>'STUDENT NAMELIST'!D126</f>
        <v>GADDAM SUPRIYA</v>
      </c>
      <c r="E126" s="102">
        <f>('INTERNAL - I'!AI138+'INTERNAL - II '!AI138)/2</f>
        <v>100</v>
      </c>
      <c r="F126" s="102">
        <f>IF(AND('INTERNAL - I'!AJ138&gt;0,'INTERNAL - II '!AJ138&gt;0),('INTERNAL - I'!AJ138+'INTERNAL - II '!AJ138)/2,'INTERNAL - I'!AJ138+'INTERNAL - II '!AJ138)</f>
        <v>80</v>
      </c>
      <c r="G126" s="102">
        <f>('INTERNAL - I'!AK138+'INTERNAL - II '!AK138)/2</f>
        <v>97.170542635658904</v>
      </c>
      <c r="H126" s="102">
        <f>IF(AND('INTERNAL - I'!AL138&gt;0,'INTERNAL - II '!AL138&gt;0),('INTERNAL - I'!AL138+'INTERNAL - II '!AL138)/2,'INTERNAL - I'!AL138+'INTERNAL - II '!AL138)</f>
        <v>100</v>
      </c>
      <c r="I126" s="102">
        <f>IF(AND('INTERNAL - I'!AM138&gt;0,'INTERNAL - II '!AM138&gt;0),('INTERNAL - I'!AM138+'INTERNAL - II '!AM138)/2,'INTERNAL - I'!AM138+'INTERNAL - II '!AM138)</f>
        <v>80.987394957983184</v>
      </c>
      <c r="J126" s="102">
        <f>IF(AND('INTERNAL - I'!AN138&gt;0,'INTERNAL - II '!AN138&gt;0),('INTERNAL - I'!AN138+'INTERNAL - II '!AN138)/2,'INTERNAL - I'!AN138+'INTERNAL - II '!AN138)</f>
        <v>82.35294117647058</v>
      </c>
    </row>
    <row r="127" spans="1:10" ht="30" customHeight="1" x14ac:dyDescent="0.2">
      <c r="A127" s="4">
        <v>123</v>
      </c>
      <c r="B127" s="102" t="str">
        <f>'STUDENT NAMELIST'!B127</f>
        <v>2023PEC AI 481</v>
      </c>
      <c r="C127" s="102">
        <f>'STUDENT NAMELIST'!C127</f>
        <v>211423243123</v>
      </c>
      <c r="D127" s="260" t="str">
        <f>'STUDENT NAMELIST'!D127</f>
        <v>GAJAPATHY R</v>
      </c>
      <c r="E127" s="102">
        <f>('INTERNAL - I'!AI139+'INTERNAL - II '!AI139)/2</f>
        <v>66.666666666666657</v>
      </c>
      <c r="F127" s="102">
        <f>IF(AND('INTERNAL - I'!AJ139&gt;0,'INTERNAL - II '!AJ139&gt;0),('INTERNAL - I'!AJ139+'INTERNAL - II '!AJ139)/2,'INTERNAL - I'!AJ139+'INTERNAL - II '!AJ139)</f>
        <v>39.130434782608695</v>
      </c>
      <c r="G127" s="102">
        <f>('INTERNAL - I'!AK139+'INTERNAL - II '!AK139)/2</f>
        <v>57.738095238095234</v>
      </c>
      <c r="H127" s="102">
        <f>IF(AND('INTERNAL - I'!AL139&gt;0,'INTERNAL - II '!AL139&gt;0),('INTERNAL - I'!AL139+'INTERNAL - II '!AL139)/2,'INTERNAL - I'!AL139+'INTERNAL - II '!AL139)</f>
        <v>65.384615384615387</v>
      </c>
      <c r="I127" s="102">
        <f>IF(AND('INTERNAL - I'!AM139&gt;0,'INTERNAL - II '!AM139&gt;0),('INTERNAL - I'!AM139+'INTERNAL - II '!AM139)/2,'INTERNAL - I'!AM139+'INTERNAL - II '!AM139)</f>
        <v>40</v>
      </c>
      <c r="J127" s="102">
        <f>IF(AND('INTERNAL - I'!AN139&gt;0,'INTERNAL - II '!AN139&gt;0),('INTERNAL - I'!AN139+'INTERNAL - II '!AN139)/2,'INTERNAL - I'!AN139+'INTERNAL - II '!AN139)</f>
        <v>93.333333333333329</v>
      </c>
    </row>
    <row r="128" spans="1:10" ht="30" customHeight="1" x14ac:dyDescent="0.2">
      <c r="A128" s="4">
        <v>124</v>
      </c>
      <c r="B128" s="102" t="str">
        <f>'STUDENT NAMELIST'!B128</f>
        <v>2023PEC AI 482</v>
      </c>
      <c r="C128" s="102">
        <f>'STUDENT NAMELIST'!C128</f>
        <v>211423243124</v>
      </c>
      <c r="D128" s="260" t="str">
        <f>'STUDENT NAMELIST'!D128</f>
        <v>GANESH M</v>
      </c>
      <c r="E128" s="102">
        <f>('INTERNAL - I'!AI140+'INTERNAL - II '!AI140)/2</f>
        <v>49.999999999999993</v>
      </c>
      <c r="F128" s="102">
        <f>IF(AND('INTERNAL - I'!AJ140&gt;0,'INTERNAL - II '!AJ140&gt;0),('INTERNAL - I'!AJ140+'INTERNAL - II '!AJ140)/2,'INTERNAL - I'!AJ140+'INTERNAL - II '!AJ140)</f>
        <v>40</v>
      </c>
      <c r="G128" s="102">
        <f>('INTERNAL - I'!AK140+'INTERNAL - II '!AK140)/2</f>
        <v>37.093023255813954</v>
      </c>
      <c r="H128" s="102">
        <f>IF(AND('INTERNAL - I'!AL140&gt;0,'INTERNAL - II '!AL140&gt;0),('INTERNAL - I'!AL140+'INTERNAL - II '!AL140)/2,'INTERNAL - I'!AL140+'INTERNAL - II '!AL140)</f>
        <v>69.230769230769226</v>
      </c>
      <c r="I128" s="102">
        <f>IF(AND('INTERNAL - I'!AM140&gt;0,'INTERNAL - II '!AM140&gt;0),('INTERNAL - I'!AM140+'INTERNAL - II '!AM140)/2,'INTERNAL - I'!AM140+'INTERNAL - II '!AM140)</f>
        <v>63.725490196078425</v>
      </c>
      <c r="J128" s="102">
        <f>IF(AND('INTERNAL - I'!AN140&gt;0,'INTERNAL - II '!AN140&gt;0),('INTERNAL - I'!AN140+'INTERNAL - II '!AN140)/2,'INTERNAL - I'!AN140+'INTERNAL - II '!AN140)</f>
        <v>82.35294117647058</v>
      </c>
    </row>
    <row r="129" spans="1:10" ht="30" customHeight="1" x14ac:dyDescent="0.2">
      <c r="A129" s="4">
        <v>125</v>
      </c>
      <c r="B129" s="102" t="str">
        <f>'STUDENT NAMELIST'!B129</f>
        <v>2023PEC AI 483</v>
      </c>
      <c r="C129" s="102">
        <f>'STUDENT NAMELIST'!C129</f>
        <v>211423243125</v>
      </c>
      <c r="D129" s="260" t="str">
        <f>'STUDENT NAMELIST'!D129</f>
        <v>GAUTHAM P</v>
      </c>
      <c r="E129" s="102">
        <f>('INTERNAL - I'!AI141+'INTERNAL - II '!AI141)/2</f>
        <v>66.666666666666657</v>
      </c>
      <c r="F129" s="102">
        <f>IF(AND('INTERNAL - I'!AJ141&gt;0,'INTERNAL - II '!AJ141&gt;0),('INTERNAL - I'!AJ141+'INTERNAL - II '!AJ141)/2,'INTERNAL - I'!AJ141+'INTERNAL - II '!AJ141)</f>
        <v>56.521739130434781</v>
      </c>
      <c r="G129" s="102">
        <f>('INTERNAL - I'!AK141+'INTERNAL - II '!AK141)/2</f>
        <v>67.738095238095241</v>
      </c>
      <c r="H129" s="102">
        <f>IF(AND('INTERNAL - I'!AL141&gt;0,'INTERNAL - II '!AL141&gt;0),('INTERNAL - I'!AL141+'INTERNAL - II '!AL141)/2,'INTERNAL - I'!AL141+'INTERNAL - II '!AL141)</f>
        <v>73.07692307692308</v>
      </c>
      <c r="I129" s="102">
        <f>IF(AND('INTERNAL - I'!AM141&gt;0,'INTERNAL - II '!AM141&gt;0),('INTERNAL - I'!AM141+'INTERNAL - II '!AM141)/2,'INTERNAL - I'!AM141+'INTERNAL - II '!AM141)</f>
        <v>53.214285714285715</v>
      </c>
      <c r="J129" s="102">
        <f>IF(AND('INTERNAL - I'!AN141&gt;0,'INTERNAL - II '!AN141&gt;0),('INTERNAL - I'!AN141+'INTERNAL - II '!AN141)/2,'INTERNAL - I'!AN141+'INTERNAL - II '!AN141)</f>
        <v>93.333333333333329</v>
      </c>
    </row>
    <row r="130" spans="1:10" ht="30" customHeight="1" x14ac:dyDescent="0.2">
      <c r="A130" s="4">
        <v>126</v>
      </c>
      <c r="B130" s="102" t="str">
        <f>'STUDENT NAMELIST'!B130</f>
        <v>2023PEC AI 155</v>
      </c>
      <c r="C130" s="102">
        <f>'STUDENT NAMELIST'!C130</f>
        <v>211423243126</v>
      </c>
      <c r="D130" s="260" t="str">
        <f>'STUDENT NAMELIST'!D130</f>
        <v>GETHU SHIVANI T S S</v>
      </c>
      <c r="E130" s="102">
        <f>('INTERNAL - I'!AI142+'INTERNAL - II '!AI142)/2</f>
        <v>100</v>
      </c>
      <c r="F130" s="102">
        <f>IF(AND('INTERNAL - I'!AJ142&gt;0,'INTERNAL - II '!AJ142&gt;0),('INTERNAL - I'!AJ142+'INTERNAL - II '!AJ142)/2,'INTERNAL - I'!AJ142+'INTERNAL - II '!AJ142)</f>
        <v>65</v>
      </c>
      <c r="G130" s="102">
        <f>('INTERNAL - I'!AK142+'INTERNAL - II '!AK142)/2</f>
        <v>98.333333333333343</v>
      </c>
      <c r="H130" s="102">
        <f>IF(AND('INTERNAL - I'!AL142&gt;0,'INTERNAL - II '!AL142&gt;0),('INTERNAL - I'!AL142+'INTERNAL - II '!AL142)/2,'INTERNAL - I'!AL142+'INTERNAL - II '!AL142)</f>
        <v>100</v>
      </c>
      <c r="I130" s="102">
        <f>IF(AND('INTERNAL - I'!AM142&gt;0,'INTERNAL - II '!AM142&gt;0),('INTERNAL - I'!AM142+'INTERNAL - II '!AM142)/2,'INTERNAL - I'!AM142+'INTERNAL - II '!AM142)</f>
        <v>91.071428571428569</v>
      </c>
      <c r="J130" s="102">
        <f>IF(AND('INTERNAL - I'!AN142&gt;0,'INTERNAL - II '!AN142&gt;0),('INTERNAL - I'!AN142+'INTERNAL - II '!AN142)/2,'INTERNAL - I'!AN142+'INTERNAL - II '!AN142)</f>
        <v>82.35294117647058</v>
      </c>
    </row>
    <row r="131" spans="1:10" ht="30" customHeight="1" x14ac:dyDescent="0.2">
      <c r="A131" s="4">
        <v>127</v>
      </c>
      <c r="B131" s="102" t="str">
        <f>'STUDENT NAMELIST'!B131</f>
        <v>2023PEC AI 484</v>
      </c>
      <c r="C131" s="102">
        <f>'STUDENT NAMELIST'!C131</f>
        <v>211423243127</v>
      </c>
      <c r="D131" s="260" t="str">
        <f>'STUDENT NAMELIST'!D131</f>
        <v>GOKUL N</v>
      </c>
      <c r="E131" s="102">
        <f>('INTERNAL - I'!AI143+'INTERNAL - II '!AI143)/2</f>
        <v>66.666666666666657</v>
      </c>
      <c r="F131" s="102">
        <f>IF(AND('INTERNAL - I'!AJ143&gt;0,'INTERNAL - II '!AJ143&gt;0),('INTERNAL - I'!AJ143+'INTERNAL - II '!AJ143)/2,'INTERNAL - I'!AJ143+'INTERNAL - II '!AJ143)</f>
        <v>65.217391304347828</v>
      </c>
      <c r="G131" s="102">
        <f>('INTERNAL - I'!AK143+'INTERNAL - II '!AK143)/2</f>
        <v>78.214285714285722</v>
      </c>
      <c r="H131" s="102">
        <f>IF(AND('INTERNAL - I'!AL143&gt;0,'INTERNAL - II '!AL143&gt;0),('INTERNAL - I'!AL143+'INTERNAL - II '!AL143)/2,'INTERNAL - I'!AL143+'INTERNAL - II '!AL143)</f>
        <v>76.92307692307692</v>
      </c>
      <c r="I131" s="102">
        <f>IF(AND('INTERNAL - I'!AM143&gt;0,'INTERNAL - II '!AM143&gt;0),('INTERNAL - I'!AM143+'INTERNAL - II '!AM143)/2,'INTERNAL - I'!AM143+'INTERNAL - II '!AM143)</f>
        <v>55</v>
      </c>
      <c r="J131" s="102">
        <f>IF(AND('INTERNAL - I'!AN143&gt;0,'INTERNAL - II '!AN143&gt;0),('INTERNAL - I'!AN143+'INTERNAL - II '!AN143)/2,'INTERNAL - I'!AN143+'INTERNAL - II '!AN143)</f>
        <v>93.333333333333329</v>
      </c>
    </row>
    <row r="132" spans="1:10" ht="30" customHeight="1" x14ac:dyDescent="0.2">
      <c r="A132" s="4">
        <v>128</v>
      </c>
      <c r="B132" s="102" t="str">
        <f>'STUDENT NAMELIST'!B132</f>
        <v>2023PEC AI 156</v>
      </c>
      <c r="C132" s="102">
        <f>'STUDENT NAMELIST'!C132</f>
        <v>211423243128</v>
      </c>
      <c r="D132" s="260" t="str">
        <f>'STUDENT NAMELIST'!D132</f>
        <v>GOPIKA S</v>
      </c>
      <c r="E132" s="102">
        <f>('INTERNAL - I'!AI144+'INTERNAL - II '!AI144)/2</f>
        <v>100</v>
      </c>
      <c r="F132" s="102">
        <f>IF(AND('INTERNAL - I'!AJ144&gt;0,'INTERNAL - II '!AJ144&gt;0),('INTERNAL - I'!AJ144+'INTERNAL - II '!AJ144)/2,'INTERNAL - I'!AJ144+'INTERNAL - II '!AJ144)</f>
        <v>90</v>
      </c>
      <c r="G132" s="102">
        <f>('INTERNAL - I'!AK144+'INTERNAL - II '!AK144)/2</f>
        <v>98.333333333333343</v>
      </c>
      <c r="H132" s="102">
        <f>IF(AND('INTERNAL - I'!AL144&gt;0,'INTERNAL - II '!AL144&gt;0),('INTERNAL - I'!AL144+'INTERNAL - II '!AL144)/2,'INTERNAL - I'!AL144+'INTERNAL - II '!AL144)</f>
        <v>100</v>
      </c>
      <c r="I132" s="102">
        <f>IF(AND('INTERNAL - I'!AM144&gt;0,'INTERNAL - II '!AM144&gt;0),('INTERNAL - I'!AM144+'INTERNAL - II '!AM144)/2,'INTERNAL - I'!AM144+'INTERNAL - II '!AM144)</f>
        <v>89.285714285714278</v>
      </c>
      <c r="J132" s="102">
        <f>IF(AND('INTERNAL - I'!AN144&gt;0,'INTERNAL - II '!AN144&gt;0),('INTERNAL - I'!AN144+'INTERNAL - II '!AN144)/2,'INTERNAL - I'!AN144+'INTERNAL - II '!AN144)</f>
        <v>82.35294117647058</v>
      </c>
    </row>
    <row r="133" spans="1:10" ht="30" customHeight="1" x14ac:dyDescent="0.2">
      <c r="A133" s="4">
        <v>129</v>
      </c>
      <c r="B133" s="102" t="str">
        <f>'STUDENT NAMELIST'!B133</f>
        <v>2023PEC AI 157</v>
      </c>
      <c r="C133" s="102">
        <f>'STUDENT NAMELIST'!C133</f>
        <v>211423243129</v>
      </c>
      <c r="D133" s="260" t="str">
        <f>'STUDENT NAMELIST'!D133</f>
        <v>GOPIKASHREE A S</v>
      </c>
      <c r="E133" s="102">
        <f>('INTERNAL - I'!AI145+'INTERNAL - II '!AI145)/2</f>
        <v>100</v>
      </c>
      <c r="F133" s="102">
        <f>IF(AND('INTERNAL - I'!AJ145&gt;0,'INTERNAL - II '!AJ145&gt;0),('INTERNAL - I'!AJ145+'INTERNAL - II '!AJ145)/2,'INTERNAL - I'!AJ145+'INTERNAL - II '!AJ145)</f>
        <v>91.304347826086953</v>
      </c>
      <c r="G133" s="102">
        <f>('INTERNAL - I'!AK145+'INTERNAL - II '!AK145)/2</f>
        <v>99.107142857142861</v>
      </c>
      <c r="H133" s="102">
        <f>IF(AND('INTERNAL - I'!AL145&gt;0,'INTERNAL - II '!AL145&gt;0),('INTERNAL - I'!AL145+'INTERNAL - II '!AL145)/2,'INTERNAL - I'!AL145+'INTERNAL - II '!AL145)</f>
        <v>92.307692307692307</v>
      </c>
      <c r="I133" s="102">
        <f>IF(AND('INTERNAL - I'!AM145&gt;0,'INTERNAL - II '!AM145&gt;0),('INTERNAL - I'!AM145+'INTERNAL - II '!AM145)/2,'INTERNAL - I'!AM145+'INTERNAL - II '!AM145)</f>
        <v>72.38095238095238</v>
      </c>
      <c r="J133" s="102">
        <f>IF(AND('INTERNAL - I'!AN145&gt;0,'INTERNAL - II '!AN145&gt;0),('INTERNAL - I'!AN145+'INTERNAL - II '!AN145)/2,'INTERNAL - I'!AN145+'INTERNAL - II '!AN145)</f>
        <v>93.333333333333329</v>
      </c>
    </row>
    <row r="134" spans="1:10" ht="30" customHeight="1" x14ac:dyDescent="0.2">
      <c r="A134" s="4">
        <v>130</v>
      </c>
      <c r="B134" s="102" t="str">
        <f>'STUDENT NAMELIST'!B134</f>
        <v>2023PEC AI 485</v>
      </c>
      <c r="C134" s="102">
        <f>'STUDENT NAMELIST'!C134</f>
        <v>211423243130</v>
      </c>
      <c r="D134" s="260" t="str">
        <f>'STUDENT NAMELIST'!D134</f>
        <v>GOWTHAM R</v>
      </c>
      <c r="E134" s="102">
        <f>('INTERNAL - I'!AI146+'INTERNAL - II '!AI146)/2</f>
        <v>66.666666666666657</v>
      </c>
      <c r="F134" s="102">
        <f>IF(AND('INTERNAL - I'!AJ146&gt;0,'INTERNAL - II '!AJ146&gt;0),('INTERNAL - I'!AJ146+'INTERNAL - II '!AJ146)/2,'INTERNAL - I'!AJ146+'INTERNAL - II '!AJ146)</f>
        <v>40</v>
      </c>
      <c r="G134" s="102">
        <f>('INTERNAL - I'!AK146+'INTERNAL - II '!AK146)/2</f>
        <v>56.860465116279073</v>
      </c>
      <c r="H134" s="102">
        <f>IF(AND('INTERNAL - I'!AL146&gt;0,'INTERNAL - II '!AL146&gt;0),('INTERNAL - I'!AL146+'INTERNAL - II '!AL146)/2,'INTERNAL - I'!AL146+'INTERNAL - II '!AL146)</f>
        <v>69.230769230769226</v>
      </c>
      <c r="I134" s="102">
        <f>IF(AND('INTERNAL - I'!AM146&gt;0,'INTERNAL - II '!AM146&gt;0),('INTERNAL - I'!AM146+'INTERNAL - II '!AM146)/2,'INTERNAL - I'!AM146+'INTERNAL - II '!AM146)</f>
        <v>54.901960784313722</v>
      </c>
      <c r="J134" s="102">
        <f>IF(AND('INTERNAL - I'!AN146&gt;0,'INTERNAL - II '!AN146&gt;0),('INTERNAL - I'!AN146+'INTERNAL - II '!AN146)/2,'INTERNAL - I'!AN146+'INTERNAL - II '!AN146)</f>
        <v>82.35294117647058</v>
      </c>
    </row>
    <row r="135" spans="1:10" ht="30" customHeight="1" x14ac:dyDescent="0.2">
      <c r="A135" s="4">
        <v>131</v>
      </c>
      <c r="B135" s="102" t="str">
        <f>'STUDENT NAMELIST'!B135</f>
        <v>2023PEC AI 158</v>
      </c>
      <c r="C135" s="102">
        <f>'STUDENT NAMELIST'!C135</f>
        <v>211423243131</v>
      </c>
      <c r="D135" s="260" t="str">
        <f>'STUDENT NAMELIST'!D135</f>
        <v>GOWTHAMEE G</v>
      </c>
      <c r="E135" s="102">
        <f>('INTERNAL - I'!AI147+'INTERNAL - II '!AI147)/2</f>
        <v>100</v>
      </c>
      <c r="F135" s="102">
        <f>IF(AND('INTERNAL - I'!AJ147&gt;0,'INTERNAL - II '!AJ147&gt;0),('INTERNAL - I'!AJ147+'INTERNAL - II '!AJ147)/2,'INTERNAL - I'!AJ147+'INTERNAL - II '!AJ147)</f>
        <v>95.652173913043484</v>
      </c>
      <c r="G135" s="102">
        <f>('INTERNAL - I'!AK147+'INTERNAL - II '!AK147)/2</f>
        <v>94.642857142857139</v>
      </c>
      <c r="H135" s="102">
        <f>IF(AND('INTERNAL - I'!AL147&gt;0,'INTERNAL - II '!AL147&gt;0),('INTERNAL - I'!AL147+'INTERNAL - II '!AL147)/2,'INTERNAL - I'!AL147+'INTERNAL - II '!AL147)</f>
        <v>96.15384615384616</v>
      </c>
      <c r="I135" s="102">
        <f>IF(AND('INTERNAL - I'!AM147&gt;0,'INTERNAL - II '!AM147&gt;0),('INTERNAL - I'!AM147+'INTERNAL - II '!AM147)/2,'INTERNAL - I'!AM147+'INTERNAL - II '!AM147)</f>
        <v>69.761904761904759</v>
      </c>
      <c r="J135" s="102">
        <f>IF(AND('INTERNAL - I'!AN147&gt;0,'INTERNAL - II '!AN147&gt;0),('INTERNAL - I'!AN147+'INTERNAL - II '!AN147)/2,'INTERNAL - I'!AN147+'INTERNAL - II '!AN147)</f>
        <v>93.333333333333329</v>
      </c>
    </row>
    <row r="136" spans="1:10" ht="30" customHeight="1" x14ac:dyDescent="0.2">
      <c r="A136" s="4">
        <v>132</v>
      </c>
      <c r="B136" s="102" t="str">
        <f>'STUDENT NAMELIST'!B136</f>
        <v>2023PEC AI 486</v>
      </c>
      <c r="C136" s="102">
        <f>'STUDENT NAMELIST'!C136</f>
        <v>211423243132</v>
      </c>
      <c r="D136" s="260" t="str">
        <f>'STUDENT NAMELIST'!D136</f>
        <v>GURU VISHAL M</v>
      </c>
      <c r="E136" s="102">
        <f>('INTERNAL - I'!AI148+'INTERNAL - II '!AI148)/2</f>
        <v>49.999999999999993</v>
      </c>
      <c r="F136" s="102">
        <f>IF(AND('INTERNAL - I'!AJ148&gt;0,'INTERNAL - II '!AJ148&gt;0),('INTERNAL - I'!AJ148+'INTERNAL - II '!AJ148)/2,'INTERNAL - I'!AJ148+'INTERNAL - II '!AJ148)</f>
        <v>40</v>
      </c>
      <c r="G136" s="102">
        <f>('INTERNAL - I'!AK148+'INTERNAL - II '!AK148)/2</f>
        <v>35.930232558139537</v>
      </c>
      <c r="H136" s="102">
        <f>IF(AND('INTERNAL - I'!AL148&gt;0,'INTERNAL - II '!AL148&gt;0),('INTERNAL - I'!AL148+'INTERNAL - II '!AL148)/2,'INTERNAL - I'!AL148+'INTERNAL - II '!AL148)</f>
        <v>69.230769230769226</v>
      </c>
      <c r="I136" s="102">
        <f>IF(AND('INTERNAL - I'!AM148&gt;0,'INTERNAL - II '!AM148&gt;0),('INTERNAL - I'!AM148+'INTERNAL - II '!AM148)/2,'INTERNAL - I'!AM148+'INTERNAL - II '!AM148)</f>
        <v>57.843137254901954</v>
      </c>
      <c r="J136" s="102">
        <f>IF(AND('INTERNAL - I'!AN148&gt;0,'INTERNAL - II '!AN148&gt;0),('INTERNAL - I'!AN148+'INTERNAL - II '!AN148)/2,'INTERNAL - I'!AN148+'INTERNAL - II '!AN148)</f>
        <v>82.35294117647058</v>
      </c>
    </row>
    <row r="137" spans="1:10" ht="30" customHeight="1" x14ac:dyDescent="0.2">
      <c r="A137" s="4">
        <v>133</v>
      </c>
      <c r="B137" s="102" t="str">
        <f>'STUDENT NAMELIST'!B137</f>
        <v>2023PEC AI 487</v>
      </c>
      <c r="C137" s="102">
        <f>'STUDENT NAMELIST'!C137</f>
        <v>211423243133</v>
      </c>
      <c r="D137" s="260" t="str">
        <f>'STUDENT NAMELIST'!D137</f>
        <v>GURUCHARAN G</v>
      </c>
      <c r="E137" s="102">
        <f>('INTERNAL - I'!AI149+'INTERNAL - II '!AI149)/2</f>
        <v>66.666666666666657</v>
      </c>
      <c r="F137" s="102">
        <f>IF(AND('INTERNAL - I'!AJ149&gt;0,'INTERNAL - II '!AJ149&gt;0),('INTERNAL - I'!AJ149+'INTERNAL - II '!AJ149)/2,'INTERNAL - I'!AJ149+'INTERNAL - II '!AJ149)</f>
        <v>43.478260869565219</v>
      </c>
      <c r="G137" s="102">
        <f>('INTERNAL - I'!AK149+'INTERNAL - II '!AK149)/2</f>
        <v>64.88095238095238</v>
      </c>
      <c r="H137" s="102">
        <f>IF(AND('INTERNAL - I'!AL149&gt;0,'INTERNAL - II '!AL149&gt;0),('INTERNAL - I'!AL149+'INTERNAL - II '!AL149)/2,'INTERNAL - I'!AL149+'INTERNAL - II '!AL149)</f>
        <v>69.230769230769226</v>
      </c>
      <c r="I137" s="102">
        <f>IF(AND('INTERNAL - I'!AM149&gt;0,'INTERNAL - II '!AM149&gt;0),('INTERNAL - I'!AM149+'INTERNAL - II '!AM149)/2,'INTERNAL - I'!AM149+'INTERNAL - II '!AM149)</f>
        <v>44.285714285714285</v>
      </c>
      <c r="J137" s="102">
        <f>IF(AND('INTERNAL - I'!AN149&gt;0,'INTERNAL - II '!AN149&gt;0),('INTERNAL - I'!AN149+'INTERNAL - II '!AN149)/2,'INTERNAL - I'!AN149+'INTERNAL - II '!AN149)</f>
        <v>93.333333333333329</v>
      </c>
    </row>
    <row r="138" spans="1:10" ht="30" customHeight="1" x14ac:dyDescent="0.2">
      <c r="A138" s="4">
        <v>134</v>
      </c>
      <c r="B138" s="102" t="str">
        <f>'STUDENT NAMELIST'!B138</f>
        <v>2023PEC AI 488</v>
      </c>
      <c r="C138" s="102">
        <f>'STUDENT NAMELIST'!C138</f>
        <v>211423243134</v>
      </c>
      <c r="D138" s="260" t="str">
        <f>'STUDENT NAMELIST'!D138</f>
        <v>GURUSURIYA B</v>
      </c>
      <c r="E138" s="102">
        <f>('INTERNAL - I'!AI150+'INTERNAL - II '!AI150)/2</f>
        <v>49.999999999999993</v>
      </c>
      <c r="F138" s="102">
        <f>IF(AND('INTERNAL - I'!AJ150&gt;0,'INTERNAL - II '!AJ150&gt;0),('INTERNAL - I'!AJ150+'INTERNAL - II '!AJ150)/2,'INTERNAL - I'!AJ150+'INTERNAL - II '!AJ150)</f>
        <v>60</v>
      </c>
      <c r="G138" s="102">
        <f>('INTERNAL - I'!AK150+'INTERNAL - II '!AK150)/2</f>
        <v>46.937984496124031</v>
      </c>
      <c r="H138" s="102">
        <f>IF(AND('INTERNAL - I'!AL150&gt;0,'INTERNAL - II '!AL150&gt;0),('INTERNAL - I'!AL150+'INTERNAL - II '!AL150)/2,'INTERNAL - I'!AL150+'INTERNAL - II '!AL150)</f>
        <v>80.769230769230774</v>
      </c>
      <c r="I138" s="102">
        <f>IF(AND('INTERNAL - I'!AM150&gt;0,'INTERNAL - II '!AM150&gt;0),('INTERNAL - I'!AM150+'INTERNAL - II '!AM150)/2,'INTERNAL - I'!AM150+'INTERNAL - II '!AM150)</f>
        <v>56.092436974789919</v>
      </c>
      <c r="J138" s="102">
        <f>IF(AND('INTERNAL - I'!AN150&gt;0,'INTERNAL - II '!AN150&gt;0),('INTERNAL - I'!AN150+'INTERNAL - II '!AN150)/2,'INTERNAL - I'!AN150+'INTERNAL - II '!AN150)</f>
        <v>82.35294117647058</v>
      </c>
    </row>
    <row r="139" spans="1:10" ht="30" customHeight="1" x14ac:dyDescent="0.2">
      <c r="A139" s="4">
        <v>135</v>
      </c>
      <c r="B139" s="102" t="str">
        <f>'STUDENT NAMELIST'!B139</f>
        <v>2023PEC AI 489</v>
      </c>
      <c r="C139" s="102">
        <f>'STUDENT NAMELIST'!C139</f>
        <v>211423243135</v>
      </c>
      <c r="D139" s="260" t="str">
        <f>'STUDENT NAMELIST'!D139</f>
        <v>HARI P</v>
      </c>
      <c r="E139" s="102">
        <f>('INTERNAL - I'!AI151+'INTERNAL - II '!AI151)/2</f>
        <v>75</v>
      </c>
      <c r="F139" s="102">
        <f>IF(AND('INTERNAL - I'!AJ151&gt;0,'INTERNAL - II '!AJ151&gt;0),('INTERNAL - I'!AJ151+'INTERNAL - II '!AJ151)/2,'INTERNAL - I'!AJ151+'INTERNAL - II '!AJ151)</f>
        <v>78.260869565217391</v>
      </c>
      <c r="G139" s="102">
        <f>('INTERNAL - I'!AK151+'INTERNAL - II '!AK151)/2</f>
        <v>81.30952380952381</v>
      </c>
      <c r="H139" s="102">
        <f>IF(AND('INTERNAL - I'!AL151&gt;0,'INTERNAL - II '!AL151&gt;0),('INTERNAL - I'!AL151+'INTERNAL - II '!AL151)/2,'INTERNAL - I'!AL151+'INTERNAL - II '!AL151)</f>
        <v>80.769230769230774</v>
      </c>
      <c r="I139" s="102">
        <f>IF(AND('INTERNAL - I'!AM151&gt;0,'INTERNAL - II '!AM151&gt;0),('INTERNAL - I'!AM151+'INTERNAL - II '!AM151)/2,'INTERNAL - I'!AM151+'INTERNAL - II '!AM151)</f>
        <v>53.452380952380949</v>
      </c>
      <c r="J139" s="102">
        <f>IF(AND('INTERNAL - I'!AN151&gt;0,'INTERNAL - II '!AN151&gt;0),('INTERNAL - I'!AN151+'INTERNAL - II '!AN151)/2,'INTERNAL - I'!AN151+'INTERNAL - II '!AN151)</f>
        <v>93.333333333333329</v>
      </c>
    </row>
    <row r="140" spans="1:10" ht="30" customHeight="1" x14ac:dyDescent="0.2">
      <c r="A140" s="4">
        <v>136</v>
      </c>
      <c r="B140" s="102" t="str">
        <f>'STUDENT NAMELIST'!B140</f>
        <v>2023PEC AI 490</v>
      </c>
      <c r="C140" s="102">
        <f>'STUDENT NAMELIST'!C140</f>
        <v>211423243136</v>
      </c>
      <c r="D140" s="260" t="str">
        <f>'STUDENT NAMELIST'!D140</f>
        <v>HARI PRAKASH M</v>
      </c>
      <c r="E140" s="102">
        <f>('INTERNAL - I'!AI152+'INTERNAL - II '!AI152)/2</f>
        <v>66.666666666666657</v>
      </c>
      <c r="F140" s="102">
        <f>IF(AND('INTERNAL - I'!AJ152&gt;0,'INTERNAL - II '!AJ152&gt;0),('INTERNAL - I'!AJ152+'INTERNAL - II '!AJ152)/2,'INTERNAL - I'!AJ152+'INTERNAL - II '!AJ152)</f>
        <v>70</v>
      </c>
      <c r="G140" s="102">
        <f>('INTERNAL - I'!AK152+'INTERNAL - II '!AK152)/2</f>
        <v>73.023255813953483</v>
      </c>
      <c r="H140" s="102">
        <f>IF(AND('INTERNAL - I'!AL152&gt;0,'INTERNAL - II '!AL152&gt;0),('INTERNAL - I'!AL152+'INTERNAL - II '!AL152)/2,'INTERNAL - I'!AL152+'INTERNAL - II '!AL152)</f>
        <v>80.769230769230774</v>
      </c>
      <c r="I140" s="102">
        <f>IF(AND('INTERNAL - I'!AM152&gt;0,'INTERNAL - II '!AM152&gt;0),('INTERNAL - I'!AM152+'INTERNAL - II '!AM152)/2,'INTERNAL - I'!AM152+'INTERNAL - II '!AM152)</f>
        <v>62.605042016806721</v>
      </c>
      <c r="J140" s="102">
        <f>IF(AND('INTERNAL - I'!AN152&gt;0,'INTERNAL - II '!AN152&gt;0),('INTERNAL - I'!AN152+'INTERNAL - II '!AN152)/2,'INTERNAL - I'!AN152+'INTERNAL - II '!AN152)</f>
        <v>82.35294117647058</v>
      </c>
    </row>
    <row r="141" spans="1:10" ht="30" customHeight="1" x14ac:dyDescent="0.2">
      <c r="A141" s="4">
        <v>137</v>
      </c>
      <c r="B141" s="102" t="str">
        <f>'STUDENT NAMELIST'!B141</f>
        <v>2023PEC AI 160</v>
      </c>
      <c r="C141" s="102">
        <f>'STUDENT NAMELIST'!C141</f>
        <v>211423243137</v>
      </c>
      <c r="D141" s="260" t="str">
        <f>'STUDENT NAMELIST'!D141</f>
        <v>HARI PRIYA P</v>
      </c>
      <c r="E141" s="102">
        <f>('INTERNAL - I'!AI153+'INTERNAL - II '!AI153)/2</f>
        <v>100</v>
      </c>
      <c r="F141" s="102">
        <f>IF(AND('INTERNAL - I'!AJ153&gt;0,'INTERNAL - II '!AJ153&gt;0),('INTERNAL - I'!AJ153+'INTERNAL - II '!AJ153)/2,'INTERNAL - I'!AJ153+'INTERNAL - II '!AJ153)</f>
        <v>72.826086956521749</v>
      </c>
      <c r="G141" s="102">
        <f>('INTERNAL - I'!AK153+'INTERNAL - II '!AK153)/2</f>
        <v>99.107142857142861</v>
      </c>
      <c r="H141" s="102">
        <f>IF(AND('INTERNAL - I'!AL153&gt;0,'INTERNAL - II '!AL153&gt;0),('INTERNAL - I'!AL153+'INTERNAL - II '!AL153)/2,'INTERNAL - I'!AL153+'INTERNAL - II '!AL153)</f>
        <v>96.15384615384616</v>
      </c>
      <c r="I141" s="102">
        <f>IF(AND('INTERNAL - I'!AM153&gt;0,'INTERNAL - II '!AM153&gt;0),('INTERNAL - I'!AM153+'INTERNAL - II '!AM153)/2,'INTERNAL - I'!AM153+'INTERNAL - II '!AM153)</f>
        <v>91.30952380952381</v>
      </c>
      <c r="J141" s="102">
        <f>IF(AND('INTERNAL - I'!AN153&gt;0,'INTERNAL - II '!AN153&gt;0),('INTERNAL - I'!AN153+'INTERNAL - II '!AN153)/2,'INTERNAL - I'!AN153+'INTERNAL - II '!AN153)</f>
        <v>93.333333333333329</v>
      </c>
    </row>
    <row r="142" spans="1:10" ht="30" customHeight="1" x14ac:dyDescent="0.2">
      <c r="A142" s="4">
        <v>138</v>
      </c>
      <c r="B142" s="102" t="str">
        <f>'STUDENT NAMELIST'!B142</f>
        <v>2023PEC AI 161</v>
      </c>
      <c r="C142" s="102">
        <f>'STUDENT NAMELIST'!C142</f>
        <v>211423243138</v>
      </c>
      <c r="D142" s="260" t="str">
        <f>'STUDENT NAMELIST'!D142</f>
        <v>HARINI K</v>
      </c>
      <c r="E142" s="102">
        <f>('INTERNAL - I'!AI154+'INTERNAL - II '!AI154)/2</f>
        <v>100</v>
      </c>
      <c r="F142" s="102">
        <f>IF(AND('INTERNAL - I'!AJ154&gt;0,'INTERNAL - II '!AJ154&gt;0),('INTERNAL - I'!AJ154+'INTERNAL - II '!AJ154)/2,'INTERNAL - I'!AJ154+'INTERNAL - II '!AJ154)</f>
        <v>75</v>
      </c>
      <c r="G142" s="102">
        <f>('INTERNAL - I'!AK154+'INTERNAL - II '!AK154)/2</f>
        <v>100</v>
      </c>
      <c r="H142" s="102">
        <f>IF(AND('INTERNAL - I'!AL154&gt;0,'INTERNAL - II '!AL154&gt;0),('INTERNAL - I'!AL154+'INTERNAL - II '!AL154)/2,'INTERNAL - I'!AL154+'INTERNAL - II '!AL154)</f>
        <v>100</v>
      </c>
      <c r="I142" s="102">
        <f>IF(AND('INTERNAL - I'!AM154&gt;0,'INTERNAL - II '!AM154&gt;0),('INTERNAL - I'!AM154+'INTERNAL - II '!AM154)/2,'INTERNAL - I'!AM154+'INTERNAL - II '!AM154)</f>
        <v>93.487394957983184</v>
      </c>
      <c r="J142" s="102">
        <f>IF(AND('INTERNAL - I'!AN154&gt;0,'INTERNAL - II '!AN154&gt;0),('INTERNAL - I'!AN154+'INTERNAL - II '!AN154)/2,'INTERNAL - I'!AN154+'INTERNAL - II '!AN154)</f>
        <v>82.35294117647058</v>
      </c>
    </row>
    <row r="143" spans="1:10" ht="30" customHeight="1" x14ac:dyDescent="0.2">
      <c r="A143" s="4">
        <v>139</v>
      </c>
      <c r="B143" s="102" t="str">
        <f>'STUDENT NAMELIST'!B143</f>
        <v>2023PEC AI 162</v>
      </c>
      <c r="C143" s="102">
        <f>'STUDENT NAMELIST'!C143</f>
        <v>211423243139</v>
      </c>
      <c r="D143" s="260" t="str">
        <f>'STUDENT NAMELIST'!D143</f>
        <v>HARINISRI M</v>
      </c>
      <c r="E143" s="102">
        <f>('INTERNAL - I'!AI155+'INTERNAL - II '!AI155)/2</f>
        <v>91.666666666666671</v>
      </c>
      <c r="F143" s="102">
        <f>IF(AND('INTERNAL - I'!AJ155&gt;0,'INTERNAL - II '!AJ155&gt;0),('INTERNAL - I'!AJ155+'INTERNAL - II '!AJ155)/2,'INTERNAL - I'!AJ155+'INTERNAL - II '!AJ155)</f>
        <v>91.304347826086953</v>
      </c>
      <c r="G143" s="102">
        <f>('INTERNAL - I'!AK155+'INTERNAL - II '!AK155)/2</f>
        <v>84.821428571428569</v>
      </c>
      <c r="H143" s="102">
        <f>IF(AND('INTERNAL - I'!AL155&gt;0,'INTERNAL - II '!AL155&gt;0),('INTERNAL - I'!AL155+'INTERNAL - II '!AL155)/2,'INTERNAL - I'!AL155+'INTERNAL - II '!AL155)</f>
        <v>92.307692307692307</v>
      </c>
      <c r="I143" s="102">
        <f>IF(AND('INTERNAL - I'!AM155&gt;0,'INTERNAL - II '!AM155&gt;0),('INTERNAL - I'!AM155+'INTERNAL - II '!AM155)/2,'INTERNAL - I'!AM155+'INTERNAL - II '!AM155)</f>
        <v>65.952380952380949</v>
      </c>
      <c r="J143" s="102">
        <f>IF(AND('INTERNAL - I'!AN155&gt;0,'INTERNAL - II '!AN155&gt;0),('INTERNAL - I'!AN155+'INTERNAL - II '!AN155)/2,'INTERNAL - I'!AN155+'INTERNAL - II '!AN155)</f>
        <v>93.333333333333329</v>
      </c>
    </row>
    <row r="144" spans="1:10" ht="30" customHeight="1" x14ac:dyDescent="0.2">
      <c r="A144" s="4">
        <v>140</v>
      </c>
      <c r="B144" s="102" t="str">
        <f>'STUDENT NAMELIST'!B144</f>
        <v>2023PEC AI 491</v>
      </c>
      <c r="C144" s="102">
        <f>'STUDENT NAMELIST'!C144</f>
        <v>211423243140</v>
      </c>
      <c r="D144" s="260" t="str">
        <f>'STUDENT NAMELIST'!D144</f>
        <v>HARIPRASAANTH K</v>
      </c>
      <c r="E144" s="102">
        <f>('INTERNAL - I'!AI156+'INTERNAL - II '!AI156)/2</f>
        <v>91.666666666666671</v>
      </c>
      <c r="F144" s="102">
        <f>IF(AND('INTERNAL - I'!AJ156&gt;0,'INTERNAL - II '!AJ156&gt;0),('INTERNAL - I'!AJ156+'INTERNAL - II '!AJ156)/2,'INTERNAL - I'!AJ156+'INTERNAL - II '!AJ156)</f>
        <v>80</v>
      </c>
      <c r="G144" s="102">
        <f>('INTERNAL - I'!AK156+'INTERNAL - II '!AK156)/2</f>
        <v>80.193798449612416</v>
      </c>
      <c r="H144" s="102">
        <f>IF(AND('INTERNAL - I'!AL156&gt;0,'INTERNAL - II '!AL156&gt;0),('INTERNAL - I'!AL156+'INTERNAL - II '!AL156)/2,'INTERNAL - I'!AL156+'INTERNAL - II '!AL156)</f>
        <v>92.307692307692307</v>
      </c>
      <c r="I144" s="102">
        <f>IF(AND('INTERNAL - I'!AM156&gt;0,'INTERNAL - II '!AM156&gt;0),('INTERNAL - I'!AM156+'INTERNAL - II '!AM156)/2,'INTERNAL - I'!AM156+'INTERNAL - II '!AM156)</f>
        <v>68.592436974789905</v>
      </c>
      <c r="J144" s="102">
        <f>IF(AND('INTERNAL - I'!AN156&gt;0,'INTERNAL - II '!AN156&gt;0),('INTERNAL - I'!AN156+'INTERNAL - II '!AN156)/2,'INTERNAL - I'!AN156+'INTERNAL - II '!AN156)</f>
        <v>82.35294117647058</v>
      </c>
    </row>
    <row r="145" spans="1:10" ht="30" customHeight="1" x14ac:dyDescent="0.2">
      <c r="A145" s="4">
        <v>141</v>
      </c>
      <c r="B145" s="102" t="str">
        <f>'STUDENT NAMELIST'!B145</f>
        <v>2023PEC AI 492</v>
      </c>
      <c r="C145" s="102">
        <f>'STUDENT NAMELIST'!C145</f>
        <v>211423243141</v>
      </c>
      <c r="D145" s="260" t="str">
        <f>'STUDENT NAMELIST'!D145</f>
        <v>HARISH J</v>
      </c>
      <c r="E145" s="102">
        <f>('INTERNAL - I'!AI157+'INTERNAL - II '!AI157)/2</f>
        <v>100</v>
      </c>
      <c r="F145" s="102">
        <f>IF(AND('INTERNAL - I'!AJ157&gt;0,'INTERNAL - II '!AJ157&gt;0),('INTERNAL - I'!AJ157+'INTERNAL - II '!AJ157)/2,'INTERNAL - I'!AJ157+'INTERNAL - II '!AJ157)</f>
        <v>91.304347826086953</v>
      </c>
      <c r="G145" s="102">
        <f>('INTERNAL - I'!AK157+'INTERNAL - II '!AK157)/2</f>
        <v>86.726190476190482</v>
      </c>
      <c r="H145" s="102">
        <f>IF(AND('INTERNAL - I'!AL157&gt;0,'INTERNAL - II '!AL157&gt;0),('INTERNAL - I'!AL157+'INTERNAL - II '!AL157)/2,'INTERNAL - I'!AL157+'INTERNAL - II '!AL157)</f>
        <v>92.307692307692307</v>
      </c>
      <c r="I145" s="102">
        <f>IF(AND('INTERNAL - I'!AM157&gt;0,'INTERNAL - II '!AM157&gt;0),('INTERNAL - I'!AM157+'INTERNAL - II '!AM157)/2,'INTERNAL - I'!AM157+'INTERNAL - II '!AM157)</f>
        <v>57.261904761904759</v>
      </c>
      <c r="J145" s="102">
        <f>IF(AND('INTERNAL - I'!AN157&gt;0,'INTERNAL - II '!AN157&gt;0),('INTERNAL - I'!AN157+'INTERNAL - II '!AN157)/2,'INTERNAL - I'!AN157+'INTERNAL - II '!AN157)</f>
        <v>93.333333333333329</v>
      </c>
    </row>
    <row r="146" spans="1:10" ht="30" customHeight="1" x14ac:dyDescent="0.2">
      <c r="A146" s="4">
        <v>142</v>
      </c>
      <c r="B146" s="102" t="str">
        <f>'STUDENT NAMELIST'!B146</f>
        <v>2023PEC AI 493</v>
      </c>
      <c r="C146" s="102">
        <f>'STUDENT NAMELIST'!C146</f>
        <v>211423243142</v>
      </c>
      <c r="D146" s="260" t="str">
        <f>'STUDENT NAMELIST'!D146</f>
        <v>HARISH P</v>
      </c>
      <c r="E146" s="102">
        <f>('INTERNAL - I'!AI158+'INTERNAL - II '!AI158)/2</f>
        <v>100</v>
      </c>
      <c r="F146" s="102">
        <f>IF(AND('INTERNAL - I'!AJ158&gt;0,'INTERNAL - II '!AJ158&gt;0),('INTERNAL - I'!AJ158+'INTERNAL - II '!AJ158)/2,'INTERNAL - I'!AJ158+'INTERNAL - II '!AJ158)</f>
        <v>80</v>
      </c>
      <c r="G146" s="102">
        <f>('INTERNAL - I'!AK158+'INTERNAL - II '!AK158)/2</f>
        <v>92.170542635658904</v>
      </c>
      <c r="H146" s="102">
        <f>IF(AND('INTERNAL - I'!AL158&gt;0,'INTERNAL - II '!AL158&gt;0),('INTERNAL - I'!AL158+'INTERNAL - II '!AL158)/2,'INTERNAL - I'!AL158+'INTERNAL - II '!AL158)</f>
        <v>96.15384615384616</v>
      </c>
      <c r="I146" s="102">
        <f>IF(AND('INTERNAL - I'!AM158&gt;0,'INTERNAL - II '!AM158&gt;0),('INTERNAL - I'!AM158+'INTERNAL - II '!AM158)/2,'INTERNAL - I'!AM158+'INTERNAL - II '!AM158)</f>
        <v>80.987394957983184</v>
      </c>
      <c r="J146" s="102">
        <f>IF(AND('INTERNAL - I'!AN158&gt;0,'INTERNAL - II '!AN158&gt;0),('INTERNAL - I'!AN158+'INTERNAL - II '!AN158)/2,'INTERNAL - I'!AN158+'INTERNAL - II '!AN158)</f>
        <v>82.35294117647058</v>
      </c>
    </row>
    <row r="147" spans="1:10" ht="30" customHeight="1" x14ac:dyDescent="0.2">
      <c r="A147" s="4">
        <v>143</v>
      </c>
      <c r="B147" s="102" t="str">
        <f>'STUDENT NAMELIST'!B147</f>
        <v>2023PEC AI 495</v>
      </c>
      <c r="C147" s="102">
        <f>'STUDENT NAMELIST'!C147</f>
        <v>211423243143</v>
      </c>
      <c r="D147" s="260" t="str">
        <f>'STUDENT NAMELIST'!D147</f>
        <v>HARISH RAMNAATH E</v>
      </c>
      <c r="E147" s="102">
        <f>('INTERNAL - I'!AI159+'INTERNAL - II '!AI159)/2</f>
        <v>49.999999999999993</v>
      </c>
      <c r="F147" s="102">
        <f>IF(AND('INTERNAL - I'!AJ159&gt;0,'INTERNAL - II '!AJ159&gt;0),('INTERNAL - I'!AJ159+'INTERNAL - II '!AJ159)/2,'INTERNAL - I'!AJ159+'INTERNAL - II '!AJ159)</f>
        <v>39.130434782608695</v>
      </c>
      <c r="G147" s="102">
        <f>('INTERNAL - I'!AK159+'INTERNAL - II '!AK159)/2</f>
        <v>33.63095238095238</v>
      </c>
      <c r="H147" s="102">
        <f>IF(AND('INTERNAL - I'!AL159&gt;0,'INTERNAL - II '!AL159&gt;0),('INTERNAL - I'!AL159+'INTERNAL - II '!AL159)/2,'INTERNAL - I'!AL159+'INTERNAL - II '!AL159)</f>
        <v>65.384615384615387</v>
      </c>
      <c r="I147" s="102">
        <f>IF(AND('INTERNAL - I'!AM159&gt;0,'INTERNAL - II '!AM159&gt;0),('INTERNAL - I'!AM159+'INTERNAL - II '!AM159)/2,'INTERNAL - I'!AM159+'INTERNAL - II '!AM159)</f>
        <v>30</v>
      </c>
      <c r="J147" s="102">
        <f>IF(AND('INTERNAL - I'!AN159&gt;0,'INTERNAL - II '!AN159&gt;0),('INTERNAL - I'!AN159+'INTERNAL - II '!AN159)/2,'INTERNAL - I'!AN159+'INTERNAL - II '!AN159)</f>
        <v>93.333333333333329</v>
      </c>
    </row>
    <row r="148" spans="1:10" ht="30" customHeight="1" x14ac:dyDescent="0.2">
      <c r="A148" s="4">
        <v>144</v>
      </c>
      <c r="B148" s="102" t="str">
        <f>'STUDENT NAMELIST'!B148</f>
        <v>2023PEC AI 496</v>
      </c>
      <c r="C148" s="102">
        <f>'STUDENT NAMELIST'!C148</f>
        <v>211423243144</v>
      </c>
      <c r="D148" s="260" t="str">
        <f>'STUDENT NAMELIST'!D148</f>
        <v>HARISH V J</v>
      </c>
      <c r="E148" s="102">
        <f>('INTERNAL - I'!AI160+'INTERNAL - II '!AI160)/2</f>
        <v>49.999999999999993</v>
      </c>
      <c r="F148" s="102">
        <f>IF(AND('INTERNAL - I'!AJ160&gt;0,'INTERNAL - II '!AJ160&gt;0),('INTERNAL - I'!AJ160+'INTERNAL - II '!AJ160)/2,'INTERNAL - I'!AJ160+'INTERNAL - II '!AJ160)</f>
        <v>60</v>
      </c>
      <c r="G148" s="102">
        <f>('INTERNAL - I'!AK160+'INTERNAL - II '!AK160)/2</f>
        <v>49.922480620155042</v>
      </c>
      <c r="H148" s="102">
        <f>IF(AND('INTERNAL - I'!AL160&gt;0,'INTERNAL - II '!AL160&gt;0),('INTERNAL - I'!AL160+'INTERNAL - II '!AL160)/2,'INTERNAL - I'!AL160+'INTERNAL - II '!AL160)</f>
        <v>76.92307692307692</v>
      </c>
      <c r="I148" s="102">
        <f>IF(AND('INTERNAL - I'!AM160&gt;0,'INTERNAL - II '!AM160&gt;0),('INTERNAL - I'!AM160+'INTERNAL - II '!AM160)/2,'INTERNAL - I'!AM160+'INTERNAL - II '!AM160)</f>
        <v>59.663865546218489</v>
      </c>
      <c r="J148" s="102">
        <f>IF(AND('INTERNAL - I'!AN160&gt;0,'INTERNAL - II '!AN160&gt;0),('INTERNAL - I'!AN160+'INTERNAL - II '!AN160)/2,'INTERNAL - I'!AN160+'INTERNAL - II '!AN160)</f>
        <v>82.35294117647058</v>
      </c>
    </row>
    <row r="149" spans="1:10" ht="30" customHeight="1" x14ac:dyDescent="0.2">
      <c r="A149" s="4">
        <v>145</v>
      </c>
      <c r="B149" s="102" t="str">
        <f>'STUDENT NAMELIST'!B149</f>
        <v>2023PEC AI 497</v>
      </c>
      <c r="C149" s="102">
        <f>'STUDENT NAMELIST'!C149</f>
        <v>211423243145</v>
      </c>
      <c r="D149" s="260" t="str">
        <f>'STUDENT NAMELIST'!D149</f>
        <v>HARIVISHNU K C</v>
      </c>
      <c r="E149" s="102">
        <f>('INTERNAL - I'!AI161+'INTERNAL - II '!AI161)/2</f>
        <v>66.666666666666657</v>
      </c>
      <c r="F149" s="102">
        <f>IF(AND('INTERNAL - I'!AJ161&gt;0,'INTERNAL - II '!AJ161&gt;0),('INTERNAL - I'!AJ161+'INTERNAL - II '!AJ161)/2,'INTERNAL - I'!AJ161+'INTERNAL - II '!AJ161)</f>
        <v>56.521739130434781</v>
      </c>
      <c r="G149" s="102">
        <f>('INTERNAL - I'!AK161+'INTERNAL - II '!AK161)/2</f>
        <v>67.738095238095241</v>
      </c>
      <c r="H149" s="102">
        <f>IF(AND('INTERNAL - I'!AL161&gt;0,'INTERNAL - II '!AL161&gt;0),('INTERNAL - I'!AL161+'INTERNAL - II '!AL161)/2,'INTERNAL - I'!AL161+'INTERNAL - II '!AL161)</f>
        <v>73.07692307692308</v>
      </c>
      <c r="I149" s="102">
        <f>IF(AND('INTERNAL - I'!AM161&gt;0,'INTERNAL - II '!AM161&gt;0),('INTERNAL - I'!AM161+'INTERNAL - II '!AM161)/2,'INTERNAL - I'!AM161+'INTERNAL - II '!AM161)</f>
        <v>53.214285714285715</v>
      </c>
      <c r="J149" s="102">
        <f>IF(AND('INTERNAL - I'!AN161&gt;0,'INTERNAL - II '!AN161&gt;0),('INTERNAL - I'!AN161+'INTERNAL - II '!AN161)/2,'INTERNAL - I'!AN161+'INTERNAL - II '!AN161)</f>
        <v>93.333333333333329</v>
      </c>
    </row>
    <row r="150" spans="1:10" ht="30" customHeight="1" x14ac:dyDescent="0.2">
      <c r="A150" s="4">
        <v>146</v>
      </c>
      <c r="B150" s="102" t="str">
        <f>'STUDENT NAMELIST'!B150</f>
        <v>2023PEC AI 163</v>
      </c>
      <c r="C150" s="102">
        <f>'STUDENT NAMELIST'!C150</f>
        <v>211423243146</v>
      </c>
      <c r="D150" s="260" t="str">
        <f>'STUDENT NAMELIST'!D150</f>
        <v>HARSHAVARTHINI T</v>
      </c>
      <c r="E150" s="102">
        <f>('INTERNAL - I'!AI162+'INTERNAL - II '!AI162)/2</f>
        <v>100</v>
      </c>
      <c r="F150" s="102">
        <f>IF(AND('INTERNAL - I'!AJ162&gt;0,'INTERNAL - II '!AJ162&gt;0),('INTERNAL - I'!AJ162+'INTERNAL - II '!AJ162)/2,'INTERNAL - I'!AJ162+'INTERNAL - II '!AJ162)</f>
        <v>90</v>
      </c>
      <c r="G150" s="102">
        <f>('INTERNAL - I'!AK162+'INTERNAL - II '!AK162)/2</f>
        <v>98.333333333333343</v>
      </c>
      <c r="H150" s="102">
        <f>IF(AND('INTERNAL - I'!AL162&gt;0,'INTERNAL - II '!AL162&gt;0),('INTERNAL - I'!AL162+'INTERNAL - II '!AL162)/2,'INTERNAL - I'!AL162+'INTERNAL - II '!AL162)</f>
        <v>100</v>
      </c>
      <c r="I150" s="102">
        <f>IF(AND('INTERNAL - I'!AM162&gt;0,'INTERNAL - II '!AM162&gt;0),('INTERNAL - I'!AM162+'INTERNAL - II '!AM162)/2,'INTERNAL - I'!AM162+'INTERNAL - II '!AM162)</f>
        <v>89.285714285714278</v>
      </c>
      <c r="J150" s="102">
        <f>IF(AND('INTERNAL - I'!AN162&gt;0,'INTERNAL - II '!AN162&gt;0),('INTERNAL - I'!AN162+'INTERNAL - II '!AN162)/2,'INTERNAL - I'!AN162+'INTERNAL - II '!AN162)</f>
        <v>82.35294117647058</v>
      </c>
    </row>
    <row r="151" spans="1:10" ht="30" customHeight="1" x14ac:dyDescent="0.2">
      <c r="A151" s="4">
        <v>147</v>
      </c>
      <c r="B151" s="102" t="str">
        <f>'STUDENT NAMELIST'!B151</f>
        <v>2023PEC AI 167</v>
      </c>
      <c r="C151" s="102">
        <f>'STUDENT NAMELIST'!C151</f>
        <v>211423243147</v>
      </c>
      <c r="D151" s="260" t="str">
        <f>'STUDENT NAMELIST'!D151</f>
        <v>HARSHINI M</v>
      </c>
      <c r="E151" s="102">
        <f>('INTERNAL - I'!AI163+'INTERNAL - II '!AI163)/2</f>
        <v>100</v>
      </c>
      <c r="F151" s="102">
        <f>IF(AND('INTERNAL - I'!AJ163&gt;0,'INTERNAL - II '!AJ163&gt;0),('INTERNAL - I'!AJ163+'INTERNAL - II '!AJ163)/2,'INTERNAL - I'!AJ163+'INTERNAL - II '!AJ163)</f>
        <v>86.956521739130437</v>
      </c>
      <c r="G151" s="102">
        <f>('INTERNAL - I'!AK163+'INTERNAL - II '!AK163)/2</f>
        <v>89.642857142857139</v>
      </c>
      <c r="H151" s="102">
        <f>IF(AND('INTERNAL - I'!AL163&gt;0,'INTERNAL - II '!AL163&gt;0),('INTERNAL - I'!AL163+'INTERNAL - II '!AL163)/2,'INTERNAL - I'!AL163+'INTERNAL - II '!AL163)</f>
        <v>92.307692307692307</v>
      </c>
      <c r="I151" s="102">
        <f>IF(AND('INTERNAL - I'!AM163&gt;0,'INTERNAL - II '!AM163&gt;0),('INTERNAL - I'!AM163+'INTERNAL - II '!AM163)/2,'INTERNAL - I'!AM163+'INTERNAL - II '!AM163)</f>
        <v>59.047619047619051</v>
      </c>
      <c r="J151" s="102">
        <f>IF(AND('INTERNAL - I'!AN163&gt;0,'INTERNAL - II '!AN163&gt;0),('INTERNAL - I'!AN163+'INTERNAL - II '!AN163)/2,'INTERNAL - I'!AN163+'INTERNAL - II '!AN163)</f>
        <v>93.333333333333329</v>
      </c>
    </row>
    <row r="152" spans="1:10" ht="30" customHeight="1" x14ac:dyDescent="0.2">
      <c r="A152" s="4">
        <v>148</v>
      </c>
      <c r="B152" s="102" t="str">
        <f>'STUDENT NAMELIST'!B152</f>
        <v>2023PEC AI 164</v>
      </c>
      <c r="C152" s="102">
        <f>'STUDENT NAMELIST'!C152</f>
        <v>211423243148</v>
      </c>
      <c r="D152" s="260" t="str">
        <f>'STUDENT NAMELIST'!D152</f>
        <v>HARSHINI R R</v>
      </c>
      <c r="E152" s="102">
        <f>('INTERNAL - I'!AI164+'INTERNAL - II '!AI164)/2</f>
        <v>91.666666666666671</v>
      </c>
      <c r="F152" s="102">
        <f>IF(AND('INTERNAL - I'!AJ164&gt;0,'INTERNAL - II '!AJ164&gt;0),('INTERNAL - I'!AJ164+'INTERNAL - II '!AJ164)/2,'INTERNAL - I'!AJ164+'INTERNAL - II '!AJ164)</f>
        <v>80</v>
      </c>
      <c r="G152" s="102">
        <f>('INTERNAL - I'!AK164+'INTERNAL - II '!AK164)/2</f>
        <v>80.038759689922486</v>
      </c>
      <c r="H152" s="102">
        <f>IF(AND('INTERNAL - I'!AL164&gt;0,'INTERNAL - II '!AL164&gt;0),('INTERNAL - I'!AL164+'INTERNAL - II '!AL164)/2,'INTERNAL - I'!AL164+'INTERNAL - II '!AL164)</f>
        <v>96.15384615384616</v>
      </c>
      <c r="I152" s="102">
        <f>IF(AND('INTERNAL - I'!AM164&gt;0,'INTERNAL - II '!AM164&gt;0),('INTERNAL - I'!AM164+'INTERNAL - II '!AM164)/2,'INTERNAL - I'!AM164+'INTERNAL - II '!AM164)</f>
        <v>65.651260504201673</v>
      </c>
      <c r="J152" s="102">
        <f>IF(AND('INTERNAL - I'!AN164&gt;0,'INTERNAL - II '!AN164&gt;0),('INTERNAL - I'!AN164+'INTERNAL - II '!AN164)/2,'INTERNAL - I'!AN164+'INTERNAL - II '!AN164)</f>
        <v>82.35294117647058</v>
      </c>
    </row>
    <row r="153" spans="1:10" ht="30" customHeight="1" x14ac:dyDescent="0.2">
      <c r="A153" s="4">
        <v>149</v>
      </c>
      <c r="B153" s="102" t="str">
        <f>'STUDENT NAMELIST'!B153</f>
        <v>2023PEC AI 165</v>
      </c>
      <c r="C153" s="102">
        <f>'STUDENT NAMELIST'!C153</f>
        <v>211423243149</v>
      </c>
      <c r="D153" s="260" t="str">
        <f>'STUDENT NAMELIST'!D153</f>
        <v xml:space="preserve">HARSHINI T </v>
      </c>
      <c r="E153" s="102">
        <f>('INTERNAL - I'!AI165+'INTERNAL - II '!AI165)/2</f>
        <v>100</v>
      </c>
      <c r="F153" s="102">
        <f>IF(AND('INTERNAL - I'!AJ165&gt;0,'INTERNAL - II '!AJ165&gt;0),('INTERNAL - I'!AJ165+'INTERNAL - II '!AJ165)/2,'INTERNAL - I'!AJ165+'INTERNAL - II '!AJ165)</f>
        <v>86.956521739130437</v>
      </c>
      <c r="G153" s="102">
        <f>('INTERNAL - I'!AK165+'INTERNAL - II '!AK165)/2</f>
        <v>84.404761904761898</v>
      </c>
      <c r="H153" s="102">
        <f>IF(AND('INTERNAL - I'!AL165&gt;0,'INTERNAL - II '!AL165&gt;0),('INTERNAL - I'!AL165+'INTERNAL - II '!AL165)/2,'INTERNAL - I'!AL165+'INTERNAL - II '!AL165)</f>
        <v>88.461538461538467</v>
      </c>
      <c r="I153" s="102">
        <f>IF(AND('INTERNAL - I'!AM165&gt;0,'INTERNAL - II '!AM165&gt;0),('INTERNAL - I'!AM165+'INTERNAL - II '!AM165)/2,'INTERNAL - I'!AM165+'INTERNAL - II '!AM165)</f>
        <v>59.047619047619051</v>
      </c>
      <c r="J153" s="102">
        <f>IF(AND('INTERNAL - I'!AN165&gt;0,'INTERNAL - II '!AN165&gt;0),('INTERNAL - I'!AN165+'INTERNAL - II '!AN165)/2,'INTERNAL - I'!AN165+'INTERNAL - II '!AN165)</f>
        <v>93.333333333333329</v>
      </c>
    </row>
    <row r="154" spans="1:10" ht="30" customHeight="1" x14ac:dyDescent="0.2">
      <c r="A154" s="4">
        <v>150</v>
      </c>
      <c r="B154" s="102" t="str">
        <f>'STUDENT NAMELIST'!B154</f>
        <v>2023PEC AI 166</v>
      </c>
      <c r="C154" s="102">
        <f>'STUDENT NAMELIST'!C154</f>
        <v>211423243150</v>
      </c>
      <c r="D154" s="260" t="str">
        <f>'STUDENT NAMELIST'!D154</f>
        <v>HARSHINI V M</v>
      </c>
      <c r="E154" s="102">
        <f>('INTERNAL - I'!AI166+'INTERNAL - II '!AI166)/2</f>
        <v>100</v>
      </c>
      <c r="F154" s="102">
        <f>IF(AND('INTERNAL - I'!AJ166&gt;0,'INTERNAL - II '!AJ166&gt;0),('INTERNAL - I'!AJ166+'INTERNAL - II '!AJ166)/2,'INTERNAL - I'!AJ166+'INTERNAL - II '!AJ166)</f>
        <v>80</v>
      </c>
      <c r="G154" s="102">
        <f>('INTERNAL - I'!AK166+'INTERNAL - II '!AK166)/2</f>
        <v>89.689922480620154</v>
      </c>
      <c r="H154" s="102">
        <f>IF(AND('INTERNAL - I'!AL166&gt;0,'INTERNAL - II '!AL166&gt;0),('INTERNAL - I'!AL166+'INTERNAL - II '!AL166)/2,'INTERNAL - I'!AL166+'INTERNAL - II '!AL166)</f>
        <v>100</v>
      </c>
      <c r="I154" s="102">
        <f>IF(AND('INTERNAL - I'!AM166&gt;0,'INTERNAL - II '!AM166&gt;0),('INTERNAL - I'!AM166+'INTERNAL - II '!AM166)/2,'INTERNAL - I'!AM166+'INTERNAL - II '!AM166)</f>
        <v>75.105042016806721</v>
      </c>
      <c r="J154" s="102">
        <f>IF(AND('INTERNAL - I'!AN166&gt;0,'INTERNAL - II '!AN166&gt;0),('INTERNAL - I'!AN166+'INTERNAL - II '!AN166)/2,'INTERNAL - I'!AN166+'INTERNAL - II '!AN166)</f>
        <v>82.35294117647058</v>
      </c>
    </row>
    <row r="155" spans="1:10" ht="30" customHeight="1" x14ac:dyDescent="0.2">
      <c r="A155" s="4">
        <v>151</v>
      </c>
      <c r="B155" s="102" t="str">
        <f>'STUDENT NAMELIST'!B155</f>
        <v>2023PEC AI 191</v>
      </c>
      <c r="C155" s="102">
        <f>'STUDENT NAMELIST'!C155</f>
        <v>211423243151</v>
      </c>
      <c r="D155" s="260" t="str">
        <f>'STUDENT NAMELIST'!D155</f>
        <v>HARSHITHAA SREE S</v>
      </c>
      <c r="E155" s="102">
        <f>('INTERNAL - I'!AI167+'INTERNAL - II '!AI167)/2</f>
        <v>58.333333333333336</v>
      </c>
      <c r="F155" s="102">
        <f>IF(AND('INTERNAL - I'!AJ167&gt;0,'INTERNAL - II '!AJ167&gt;0),('INTERNAL - I'!AJ167+'INTERNAL - II '!AJ167)/2,'INTERNAL - I'!AJ167+'INTERNAL - II '!AJ167)</f>
        <v>73.91304347826086</v>
      </c>
      <c r="G155" s="102">
        <f>('INTERNAL - I'!AK167+'INTERNAL - II '!AK167)/2</f>
        <v>68.154761904761898</v>
      </c>
      <c r="H155" s="102">
        <f>IF(AND('INTERNAL - I'!AL167&gt;0,'INTERNAL - II '!AL167&gt;0),('INTERNAL - I'!AL167+'INTERNAL - II '!AL167)/2,'INTERNAL - I'!AL167+'INTERNAL - II '!AL167)</f>
        <v>80.769230769230774</v>
      </c>
      <c r="I155" s="102">
        <f>IF(AND('INTERNAL - I'!AM167&gt;0,'INTERNAL - II '!AM167&gt;0),('INTERNAL - I'!AM167+'INTERNAL - II '!AM167)/2,'INTERNAL - I'!AM167+'INTERNAL - II '!AM167)</f>
        <v>53.452380952380949</v>
      </c>
      <c r="J155" s="102">
        <f>IF(AND('INTERNAL - I'!AN167&gt;0,'INTERNAL - II '!AN167&gt;0),('INTERNAL - I'!AN167+'INTERNAL - II '!AN167)/2,'INTERNAL - I'!AN167+'INTERNAL - II '!AN167)</f>
        <v>93.333333333333329</v>
      </c>
    </row>
    <row r="156" spans="1:10" ht="30" customHeight="1" x14ac:dyDescent="0.2">
      <c r="A156" s="4">
        <v>152</v>
      </c>
      <c r="B156" s="102" t="str">
        <f>'STUDENT NAMELIST'!B156</f>
        <v>2023PEC AI 494</v>
      </c>
      <c r="C156" s="102">
        <f>'STUDENT NAMELIST'!C156</f>
        <v>211423243152</v>
      </c>
      <c r="D156" s="260" t="str">
        <f>'STUDENT NAMELIST'!D156</f>
        <v>HARSIH RAJ B</v>
      </c>
      <c r="E156" s="102">
        <f>('INTERNAL - I'!AI168+'INTERNAL - II '!AI168)/2</f>
        <v>66.666666666666657</v>
      </c>
      <c r="F156" s="102">
        <f>IF(AND('INTERNAL - I'!AJ168&gt;0,'INTERNAL - II '!AJ168&gt;0),('INTERNAL - I'!AJ168+'INTERNAL - II '!AJ168)/2,'INTERNAL - I'!AJ168+'INTERNAL - II '!AJ168)</f>
        <v>60</v>
      </c>
      <c r="G156" s="102">
        <f>('INTERNAL - I'!AK168+'INTERNAL - II '!AK168)/2</f>
        <v>73.68217054263566</v>
      </c>
      <c r="H156" s="102">
        <f>IF(AND('INTERNAL - I'!AL168&gt;0,'INTERNAL - II '!AL168&gt;0),('INTERNAL - I'!AL168+'INTERNAL - II '!AL168)/2,'INTERNAL - I'!AL168+'INTERNAL - II '!AL168)</f>
        <v>80.769230769230774</v>
      </c>
      <c r="I156" s="102">
        <f>IF(AND('INTERNAL - I'!AM168&gt;0,'INTERNAL - II '!AM168&gt;0),('INTERNAL - I'!AM168+'INTERNAL - II '!AM168)/2,'INTERNAL - I'!AM168+'INTERNAL - II '!AM168)</f>
        <v>61.974789915966383</v>
      </c>
      <c r="J156" s="102">
        <f>IF(AND('INTERNAL - I'!AN168&gt;0,'INTERNAL - II '!AN168&gt;0),('INTERNAL - I'!AN168+'INTERNAL - II '!AN168)/2,'INTERNAL - I'!AN168+'INTERNAL - II '!AN168)</f>
        <v>82.35294117647058</v>
      </c>
    </row>
    <row r="157" spans="1:10" ht="30" customHeight="1" x14ac:dyDescent="0.2">
      <c r="A157" s="4">
        <v>153</v>
      </c>
      <c r="B157" s="102" t="str">
        <f>'STUDENT NAMELIST'!B157</f>
        <v>2023PEC AI 499</v>
      </c>
      <c r="C157" s="102">
        <f>'STUDENT NAMELIST'!C157</f>
        <v>211423243153</v>
      </c>
      <c r="D157" s="260" t="str">
        <f>'STUDENT NAMELIST'!D157</f>
        <v>HEMAND KUMAR V</v>
      </c>
      <c r="E157" s="102">
        <f>('INTERNAL - I'!AI169+'INTERNAL - II '!AI169)/2</f>
        <v>49.999999999999993</v>
      </c>
      <c r="F157" s="102">
        <f>IF(AND('INTERNAL - I'!AJ169&gt;0,'INTERNAL - II '!AJ169&gt;0),('INTERNAL - I'!AJ169+'INTERNAL - II '!AJ169)/2,'INTERNAL - I'!AJ169+'INTERNAL - II '!AJ169)</f>
        <v>56.521739130434781</v>
      </c>
      <c r="G157" s="102">
        <f>('INTERNAL - I'!AK169+'INTERNAL - II '!AK169)/2</f>
        <v>45.416666666666671</v>
      </c>
      <c r="H157" s="102">
        <f>IF(AND('INTERNAL - I'!AL169&gt;0,'INTERNAL - II '!AL169&gt;0),('INTERNAL - I'!AL169+'INTERNAL - II '!AL169)/2,'INTERNAL - I'!AL169+'INTERNAL - II '!AL169)</f>
        <v>73.07692307692308</v>
      </c>
      <c r="I157" s="102">
        <f>IF(AND('INTERNAL - I'!AM169&gt;0,'INTERNAL - II '!AM169&gt;0),('INTERNAL - I'!AM169+'INTERNAL - II '!AM169)/2,'INTERNAL - I'!AM169+'INTERNAL - II '!AM169)</f>
        <v>39.88095238095238</v>
      </c>
      <c r="J157" s="102">
        <f>IF(AND('INTERNAL - I'!AN169&gt;0,'INTERNAL - II '!AN169&gt;0),('INTERNAL - I'!AN169+'INTERNAL - II '!AN169)/2,'INTERNAL - I'!AN169+'INTERNAL - II '!AN169)</f>
        <v>93.333333333333329</v>
      </c>
    </row>
    <row r="158" spans="1:10" ht="30" customHeight="1" x14ac:dyDescent="0.2">
      <c r="A158" s="4">
        <v>154</v>
      </c>
      <c r="B158" s="102" t="str">
        <f>'STUDENT NAMELIST'!B158</f>
        <v>2023PEC AI 500</v>
      </c>
      <c r="C158" s="102">
        <f>'STUDENT NAMELIST'!C158</f>
        <v>211423243154</v>
      </c>
      <c r="D158" s="260" t="str">
        <f>'STUDENT NAMELIST'!D158</f>
        <v>HEMANTH S</v>
      </c>
      <c r="E158" s="102">
        <f>('INTERNAL - I'!AI170+'INTERNAL - II '!AI170)/2</f>
        <v>66.666666666666657</v>
      </c>
      <c r="F158" s="102">
        <f>IF(AND('INTERNAL - I'!AJ170&gt;0,'INTERNAL - II '!AJ170&gt;0),('INTERNAL - I'!AJ170+'INTERNAL - II '!AJ170)/2,'INTERNAL - I'!AJ170+'INTERNAL - II '!AJ170)</f>
        <v>40</v>
      </c>
      <c r="G158" s="102">
        <f>('INTERNAL - I'!AK170+'INTERNAL - II '!AK170)/2</f>
        <v>62.015503875968989</v>
      </c>
      <c r="H158" s="102">
        <f>IF(AND('INTERNAL - I'!AL170&gt;0,'INTERNAL - II '!AL170&gt;0),('INTERNAL - I'!AL170+'INTERNAL - II '!AL170)/2,'INTERNAL - I'!AL170+'INTERNAL - II '!AL170)</f>
        <v>69.230769230769226</v>
      </c>
      <c r="I158" s="102">
        <f>IF(AND('INTERNAL - I'!AM170&gt;0,'INTERNAL - II '!AM170&gt;0),('INTERNAL - I'!AM170+'INTERNAL - II '!AM170)/2,'INTERNAL - I'!AM170+'INTERNAL - II '!AM170)</f>
        <v>57.773109243697476</v>
      </c>
      <c r="J158" s="102">
        <f>IF(AND('INTERNAL - I'!AN170&gt;0,'INTERNAL - II '!AN170&gt;0),('INTERNAL - I'!AN170+'INTERNAL - II '!AN170)/2,'INTERNAL - I'!AN170+'INTERNAL - II '!AN170)</f>
        <v>82.35294117647058</v>
      </c>
    </row>
    <row r="159" spans="1:10" ht="30" customHeight="1" x14ac:dyDescent="0.2">
      <c r="A159" s="4">
        <v>155</v>
      </c>
      <c r="B159" s="102" t="str">
        <f>'STUDENT NAMELIST'!B159</f>
        <v>2023PEC AI 287</v>
      </c>
      <c r="C159" s="102">
        <f>'STUDENT NAMELIST'!C159</f>
        <v>211423243155</v>
      </c>
      <c r="D159" s="260" t="str">
        <f>'STUDENT NAMELIST'!D159</f>
        <v>HEMANTH VISHNU B</v>
      </c>
      <c r="E159" s="102">
        <f>('INTERNAL - I'!AI171+'INTERNAL - II '!AI171)/2</f>
        <v>66.666666666666671</v>
      </c>
      <c r="F159" s="102">
        <f>IF(AND('INTERNAL - I'!AJ171&gt;0,'INTERNAL - II '!AJ171&gt;0),('INTERNAL - I'!AJ171+'INTERNAL - II '!AJ171)/2,'INTERNAL - I'!AJ171+'INTERNAL - II '!AJ171)</f>
        <v>73.91304347826086</v>
      </c>
      <c r="G159" s="102">
        <f>('INTERNAL - I'!AK171+'INTERNAL - II '!AK171)/2</f>
        <v>68.154761904761898</v>
      </c>
      <c r="H159" s="102">
        <f>IF(AND('INTERNAL - I'!AL171&gt;0,'INTERNAL - II '!AL171&gt;0),('INTERNAL - I'!AL171+'INTERNAL - II '!AL171)/2,'INTERNAL - I'!AL171+'INTERNAL - II '!AL171)</f>
        <v>80.769230769230774</v>
      </c>
      <c r="I159" s="102">
        <f>IF(AND('INTERNAL - I'!AM171&gt;0,'INTERNAL - II '!AM171&gt;0),('INTERNAL - I'!AM171+'INTERNAL - II '!AM171)/2,'INTERNAL - I'!AM171+'INTERNAL - II '!AM171)</f>
        <v>53.452380952380949</v>
      </c>
      <c r="J159" s="102">
        <f>IF(AND('INTERNAL - I'!AN171&gt;0,'INTERNAL - II '!AN171&gt;0),('INTERNAL - I'!AN171+'INTERNAL - II '!AN171)/2,'INTERNAL - I'!AN171+'INTERNAL - II '!AN171)</f>
        <v>93.333333333333329</v>
      </c>
    </row>
    <row r="160" spans="1:10" ht="30" customHeight="1" x14ac:dyDescent="0.2">
      <c r="A160" s="4">
        <v>156</v>
      </c>
      <c r="B160" s="102" t="str">
        <f>'STUDENT NAMELIST'!B160</f>
        <v>2023PEC AI 498</v>
      </c>
      <c r="C160" s="102">
        <f>'STUDENT NAMELIST'!C160</f>
        <v>211423243156</v>
      </c>
      <c r="D160" s="260" t="str">
        <f>'STUDENT NAMELIST'!D160</f>
        <v>HEMKUMAR A</v>
      </c>
      <c r="E160" s="102">
        <f>('INTERNAL - I'!AI172+'INTERNAL - II '!AI172)/2</f>
        <v>91.666666666666671</v>
      </c>
      <c r="F160" s="102">
        <f>IF(AND('INTERNAL - I'!AJ172&gt;0,'INTERNAL - II '!AJ172&gt;0),('INTERNAL - I'!AJ172+'INTERNAL - II '!AJ172)/2,'INTERNAL - I'!AJ172+'INTERNAL - II '!AJ172)</f>
        <v>80</v>
      </c>
      <c r="G160" s="102">
        <f>('INTERNAL - I'!AK172+'INTERNAL - II '!AK172)/2</f>
        <v>83.68217054263566</v>
      </c>
      <c r="H160" s="102">
        <f>IF(AND('INTERNAL - I'!AL172&gt;0,'INTERNAL - II '!AL172&gt;0),('INTERNAL - I'!AL172+'INTERNAL - II '!AL172)/2,'INTERNAL - I'!AL172+'INTERNAL - II '!AL172)</f>
        <v>92.307692307692307</v>
      </c>
      <c r="I160" s="102">
        <f>IF(AND('INTERNAL - I'!AM172&gt;0,'INTERNAL - II '!AM172&gt;0),('INTERNAL - I'!AM172+'INTERNAL - II '!AM172)/2,'INTERNAL - I'!AM172+'INTERNAL - II '!AM172)</f>
        <v>79.201680672268907</v>
      </c>
      <c r="J160" s="102">
        <f>IF(AND('INTERNAL - I'!AN172&gt;0,'INTERNAL - II '!AN172&gt;0),('INTERNAL - I'!AN172+'INTERNAL - II '!AN172)/2,'INTERNAL - I'!AN172+'INTERNAL - II '!AN172)</f>
        <v>82.35294117647058</v>
      </c>
    </row>
    <row r="161" spans="1:10" ht="30" customHeight="1" x14ac:dyDescent="0.2">
      <c r="A161" s="4">
        <v>157</v>
      </c>
      <c r="B161" s="102" t="str">
        <f>'STUDENT NAMELIST'!B161</f>
        <v>2023PEC AI 168</v>
      </c>
      <c r="C161" s="102">
        <f>'STUDENT NAMELIST'!C161</f>
        <v>211423243157</v>
      </c>
      <c r="D161" s="260" t="str">
        <f>'STUDENT NAMELIST'!D161</f>
        <v xml:space="preserve">HEPZHIBHA RACHEL S </v>
      </c>
      <c r="E161" s="102">
        <f>('INTERNAL - I'!AI173+'INTERNAL - II '!AI173)/2</f>
        <v>66.666666666666657</v>
      </c>
      <c r="F161" s="102">
        <f>IF(AND('INTERNAL - I'!AJ173&gt;0,'INTERNAL - II '!AJ173&gt;0),('INTERNAL - I'!AJ173+'INTERNAL - II '!AJ173)/2,'INTERNAL - I'!AJ173+'INTERNAL - II '!AJ173)</f>
        <v>57.608695652173914</v>
      </c>
      <c r="G161" s="102">
        <f>('INTERNAL - I'!AK173+'INTERNAL - II '!AK173)/2</f>
        <v>79.107142857142861</v>
      </c>
      <c r="H161" s="102">
        <f>IF(AND('INTERNAL - I'!AL173&gt;0,'INTERNAL - II '!AL173&gt;0),('INTERNAL - I'!AL173+'INTERNAL - II '!AL173)/2,'INTERNAL - I'!AL173+'INTERNAL - II '!AL173)</f>
        <v>76.92307692307692</v>
      </c>
      <c r="I161" s="102">
        <f>IF(AND('INTERNAL - I'!AM173&gt;0,'INTERNAL - II '!AM173&gt;0),('INTERNAL - I'!AM173+'INTERNAL - II '!AM173)/2,'INTERNAL - I'!AM173+'INTERNAL - II '!AM173)</f>
        <v>71.666666666666657</v>
      </c>
      <c r="J161" s="102">
        <f>IF(AND('INTERNAL - I'!AN173&gt;0,'INTERNAL - II '!AN173&gt;0),('INTERNAL - I'!AN173+'INTERNAL - II '!AN173)/2,'INTERNAL - I'!AN173+'INTERNAL - II '!AN173)</f>
        <v>93.333333333333329</v>
      </c>
    </row>
    <row r="162" spans="1:10" ht="30" customHeight="1" x14ac:dyDescent="0.2">
      <c r="A162" s="4">
        <v>158</v>
      </c>
      <c r="B162" s="102" t="str">
        <f>'STUDENT NAMELIST'!B162</f>
        <v>2023PEC AI 501</v>
      </c>
      <c r="C162" s="102">
        <f>'STUDENT NAMELIST'!C162</f>
        <v>211423243158</v>
      </c>
      <c r="D162" s="260" t="str">
        <f>'STUDENT NAMELIST'!D162</f>
        <v xml:space="preserve">HIBBAN RASHID </v>
      </c>
      <c r="E162" s="102">
        <f>('INTERNAL - I'!AI174+'INTERNAL - II '!AI174)/2</f>
        <v>66.666666666666657</v>
      </c>
      <c r="F162" s="102">
        <f>IF(AND('INTERNAL - I'!AJ174&gt;0,'INTERNAL - II '!AJ174&gt;0),('INTERNAL - I'!AJ174+'INTERNAL - II '!AJ174)/2,'INTERNAL - I'!AJ174+'INTERNAL - II '!AJ174)</f>
        <v>40</v>
      </c>
      <c r="G162" s="102">
        <f>('INTERNAL - I'!AK174+'INTERNAL - II '!AK174)/2</f>
        <v>58.02325581395349</v>
      </c>
      <c r="H162" s="102">
        <f>IF(AND('INTERNAL - I'!AL174&gt;0,'INTERNAL - II '!AL174&gt;0),('INTERNAL - I'!AL174+'INTERNAL - II '!AL174)/2,'INTERNAL - I'!AL174+'INTERNAL - II '!AL174)</f>
        <v>69.230769230769226</v>
      </c>
      <c r="I162" s="102">
        <f>IF(AND('INTERNAL - I'!AM174&gt;0,'INTERNAL - II '!AM174&gt;0),('INTERNAL - I'!AM174+'INTERNAL - II '!AM174)/2,'INTERNAL - I'!AM174+'INTERNAL - II '!AM174)</f>
        <v>63.725490196078425</v>
      </c>
      <c r="J162" s="102">
        <f>IF(AND('INTERNAL - I'!AN174&gt;0,'INTERNAL - II '!AN174&gt;0),('INTERNAL - I'!AN174+'INTERNAL - II '!AN174)/2,'INTERNAL - I'!AN174+'INTERNAL - II '!AN174)</f>
        <v>82.35294117647058</v>
      </c>
    </row>
    <row r="163" spans="1:10" ht="30" customHeight="1" x14ac:dyDescent="0.2">
      <c r="A163" s="4">
        <v>159</v>
      </c>
      <c r="B163" s="102" t="str">
        <f>'STUDENT NAMELIST'!B163</f>
        <v>2023PEC AI 502</v>
      </c>
      <c r="C163" s="102">
        <f>'STUDENT NAMELIST'!C163</f>
        <v>211423243159</v>
      </c>
      <c r="D163" s="260" t="str">
        <f>'STUDENT NAMELIST'!D163</f>
        <v>HIRTHIK KANNAN S</v>
      </c>
      <c r="E163" s="102">
        <f>('INTERNAL - I'!AI175+'INTERNAL - II '!AI175)/2</f>
        <v>66.666666666666657</v>
      </c>
      <c r="F163" s="102">
        <f>IF(AND('INTERNAL - I'!AJ175&gt;0,'INTERNAL - II '!AJ175&gt;0),('INTERNAL - I'!AJ175+'INTERNAL - II '!AJ175)/2,'INTERNAL - I'!AJ175+'INTERNAL - II '!AJ175)</f>
        <v>73.91304347826086</v>
      </c>
      <c r="G163" s="102">
        <f>('INTERNAL - I'!AK175+'INTERNAL - II '!AK175)/2</f>
        <v>74.404761904761898</v>
      </c>
      <c r="H163" s="102">
        <f>IF(AND('INTERNAL - I'!AL175&gt;0,'INTERNAL - II '!AL175&gt;0),('INTERNAL - I'!AL175+'INTERNAL - II '!AL175)/2,'INTERNAL - I'!AL175+'INTERNAL - II '!AL175)</f>
        <v>80.769230769230774</v>
      </c>
      <c r="I163" s="102">
        <f>IF(AND('INTERNAL - I'!AM175&gt;0,'INTERNAL - II '!AM175&gt;0),('INTERNAL - I'!AM175+'INTERNAL - II '!AM175)/2,'INTERNAL - I'!AM175+'INTERNAL - II '!AM175)</f>
        <v>64.761904761904759</v>
      </c>
      <c r="J163" s="102">
        <f>IF(AND('INTERNAL - I'!AN175&gt;0,'INTERNAL - II '!AN175&gt;0),('INTERNAL - I'!AN175+'INTERNAL - II '!AN175)/2,'INTERNAL - I'!AN175+'INTERNAL - II '!AN175)</f>
        <v>93.333333333333329</v>
      </c>
    </row>
    <row r="164" spans="1:10" ht="30" customHeight="1" x14ac:dyDescent="0.2">
      <c r="A164" s="4">
        <v>160</v>
      </c>
      <c r="B164" s="102" t="str">
        <f>'STUDENT NAMELIST'!B164</f>
        <v>2023PEC AI 503</v>
      </c>
      <c r="C164" s="102">
        <f>'STUDENT NAMELIST'!C164</f>
        <v>211423243160</v>
      </c>
      <c r="D164" s="260" t="str">
        <f>'STUDENT NAMELIST'!D164</f>
        <v>HITESHWAR K</v>
      </c>
      <c r="E164" s="102">
        <f>('INTERNAL - I'!AI176+'INTERNAL - II '!AI176)/2</f>
        <v>75</v>
      </c>
      <c r="F164" s="102">
        <f>IF(AND('INTERNAL - I'!AJ176&gt;0,'INTERNAL - II '!AJ176&gt;0),('INTERNAL - I'!AJ176+'INTERNAL - II '!AJ176)/2,'INTERNAL - I'!AJ176+'INTERNAL - II '!AJ176)</f>
        <v>80</v>
      </c>
      <c r="G164" s="102">
        <f>('INTERNAL - I'!AK176+'INTERNAL - II '!AK176)/2</f>
        <v>74.534883720930225</v>
      </c>
      <c r="H164" s="102">
        <f>IF(AND('INTERNAL - I'!AL176&gt;0,'INTERNAL - II '!AL176&gt;0),('INTERNAL - I'!AL176+'INTERNAL - II '!AL176)/2,'INTERNAL - I'!AL176+'INTERNAL - II '!AL176)</f>
        <v>88.461538461538467</v>
      </c>
      <c r="I164" s="102">
        <f>IF(AND('INTERNAL - I'!AM176&gt;0,'INTERNAL - II '!AM176&gt;0),('INTERNAL - I'!AM176+'INTERNAL - II '!AM176)/2,'INTERNAL - I'!AM176+'INTERNAL - II '!AM176)</f>
        <v>72.058823529411768</v>
      </c>
      <c r="J164" s="102">
        <f>IF(AND('INTERNAL - I'!AN176&gt;0,'INTERNAL - II '!AN176&gt;0),('INTERNAL - I'!AN176+'INTERNAL - II '!AN176)/2,'INTERNAL - I'!AN176+'INTERNAL - II '!AN176)</f>
        <v>82.35294117647058</v>
      </c>
    </row>
    <row r="165" spans="1:10" ht="30" customHeight="1" x14ac:dyDescent="0.2">
      <c r="A165" s="4">
        <v>161</v>
      </c>
      <c r="B165" s="102" t="str">
        <f>'STUDENT NAMELIST'!B165</f>
        <v>2023PEC AI 169</v>
      </c>
      <c r="C165" s="102">
        <f>'STUDENT NAMELIST'!C165</f>
        <v>211423243161</v>
      </c>
      <c r="D165" s="260" t="str">
        <f>'STUDENT NAMELIST'!D165</f>
        <v>HUMAIRA S</v>
      </c>
      <c r="E165" s="102">
        <f>('INTERNAL - I'!AI177+'INTERNAL - II '!AI177)/2</f>
        <v>83.333333333333343</v>
      </c>
      <c r="F165" s="102">
        <f>IF(AND('INTERNAL - I'!AJ177&gt;0,'INTERNAL - II '!AJ177&gt;0),('INTERNAL - I'!AJ177+'INTERNAL - II '!AJ177)/2,'INTERNAL - I'!AJ177+'INTERNAL - II '!AJ177)</f>
        <v>82.608695652173907</v>
      </c>
      <c r="G165" s="102">
        <f>('INTERNAL - I'!AK177+'INTERNAL - II '!AK177)/2</f>
        <v>77.5</v>
      </c>
      <c r="H165" s="102">
        <f>IF(AND('INTERNAL - I'!AL177&gt;0,'INTERNAL - II '!AL177&gt;0),('INTERNAL - I'!AL177+'INTERNAL - II '!AL177)/2,'INTERNAL - I'!AL177+'INTERNAL - II '!AL177)</f>
        <v>88.461538461538467</v>
      </c>
      <c r="I165" s="102">
        <f>IF(AND('INTERNAL - I'!AM177&gt;0,'INTERNAL - II '!AM177&gt;0),('INTERNAL - I'!AM177+'INTERNAL - II '!AM177)/2,'INTERNAL - I'!AM177+'INTERNAL - II '!AM177)</f>
        <v>55.476190476190482</v>
      </c>
      <c r="J165" s="102">
        <f>IF(AND('INTERNAL - I'!AN177&gt;0,'INTERNAL - II '!AN177&gt;0),('INTERNAL - I'!AN177+'INTERNAL - II '!AN177)/2,'INTERNAL - I'!AN177+'INTERNAL - II '!AN177)</f>
        <v>93.333333333333329</v>
      </c>
    </row>
    <row r="166" spans="1:10" ht="30" customHeight="1" x14ac:dyDescent="0.2">
      <c r="A166" s="4">
        <v>162</v>
      </c>
      <c r="B166" s="102" t="str">
        <f>'STUDENT NAMELIST'!B166</f>
        <v>2023PEC AI 504</v>
      </c>
      <c r="C166" s="102">
        <f>'STUDENT NAMELIST'!C166</f>
        <v>211423243162</v>
      </c>
      <c r="D166" s="260" t="str">
        <f>'STUDENT NAMELIST'!D166</f>
        <v>INBA R</v>
      </c>
      <c r="E166" s="102">
        <f>('INTERNAL - I'!AI178+'INTERNAL - II '!AI178)/2</f>
        <v>83.333333333333329</v>
      </c>
      <c r="F166" s="102">
        <f>IF(AND('INTERNAL - I'!AJ178&gt;0,'INTERNAL - II '!AJ178&gt;0),('INTERNAL - I'!AJ178+'INTERNAL - II '!AJ178)/2,'INTERNAL - I'!AJ178+'INTERNAL - II '!AJ178)</f>
        <v>80</v>
      </c>
      <c r="G166" s="102">
        <f>('INTERNAL - I'!AK178+'INTERNAL - II '!AK178)/2</f>
        <v>80.348837209302332</v>
      </c>
      <c r="H166" s="102">
        <f>IF(AND('INTERNAL - I'!AL178&gt;0,'INTERNAL - II '!AL178&gt;0),('INTERNAL - I'!AL178+'INTERNAL - II '!AL178)/2,'INTERNAL - I'!AL178+'INTERNAL - II '!AL178)</f>
        <v>88.461538461538467</v>
      </c>
      <c r="I166" s="102">
        <f>IF(AND('INTERNAL - I'!AM178&gt;0,'INTERNAL - II '!AM178&gt;0),('INTERNAL - I'!AM178+'INTERNAL - II '!AM178)/2,'INTERNAL - I'!AM178+'INTERNAL - II '!AM178)</f>
        <v>67.962184873949582</v>
      </c>
      <c r="J166" s="102">
        <f>IF(AND('INTERNAL - I'!AN178&gt;0,'INTERNAL - II '!AN178&gt;0),('INTERNAL - I'!AN178+'INTERNAL - II '!AN178)/2,'INTERNAL - I'!AN178+'INTERNAL - II '!AN178)</f>
        <v>82.35294117647058</v>
      </c>
    </row>
    <row r="167" spans="1:10" ht="30" customHeight="1" x14ac:dyDescent="0.2">
      <c r="A167" s="4">
        <v>163</v>
      </c>
      <c r="B167" s="102" t="str">
        <f>'STUDENT NAMELIST'!B167</f>
        <v>2023PEC AI 505</v>
      </c>
      <c r="C167" s="102">
        <f>'STUDENT NAMELIST'!C167</f>
        <v>211423243163</v>
      </c>
      <c r="D167" s="260" t="str">
        <f>'STUDENT NAMELIST'!D167</f>
        <v>INFANT JASON G A</v>
      </c>
      <c r="E167" s="102">
        <f>('INTERNAL - I'!AI179+'INTERNAL - II '!AI179)/2</f>
        <v>66.666666666666657</v>
      </c>
      <c r="F167" s="102">
        <f>IF(AND('INTERNAL - I'!AJ179&gt;0,'INTERNAL - II '!AJ179&gt;0),('INTERNAL - I'!AJ179+'INTERNAL - II '!AJ179)/2,'INTERNAL - I'!AJ179+'INTERNAL - II '!AJ179)</f>
        <v>56.521739130434781</v>
      </c>
      <c r="G167" s="102">
        <f>('INTERNAL - I'!AK179+'INTERNAL - II '!AK179)/2</f>
        <v>71.30952380952381</v>
      </c>
      <c r="H167" s="102">
        <f>IF(AND('INTERNAL - I'!AL179&gt;0,'INTERNAL - II '!AL179&gt;0),('INTERNAL - I'!AL179+'INTERNAL - II '!AL179)/2,'INTERNAL - I'!AL179+'INTERNAL - II '!AL179)</f>
        <v>73.07692307692308</v>
      </c>
      <c r="I167" s="102">
        <f>IF(AND('INTERNAL - I'!AM179&gt;0,'INTERNAL - II '!AM179&gt;0),('INTERNAL - I'!AM179+'INTERNAL - II '!AM179)/2,'INTERNAL - I'!AM179+'INTERNAL - II '!AM179)</f>
        <v>73.214285714285722</v>
      </c>
      <c r="J167" s="102">
        <f>IF(AND('INTERNAL - I'!AN179&gt;0,'INTERNAL - II '!AN179&gt;0),('INTERNAL - I'!AN179+'INTERNAL - II '!AN179)/2,'INTERNAL - I'!AN179+'INTERNAL - II '!AN179)</f>
        <v>93.333333333333329</v>
      </c>
    </row>
    <row r="168" spans="1:10" ht="30" customHeight="1" x14ac:dyDescent="0.2">
      <c r="A168" s="4">
        <v>164</v>
      </c>
      <c r="B168" s="102" t="str">
        <f>'STUDENT NAMELIST'!B168</f>
        <v>2023PEC AI 170</v>
      </c>
      <c r="C168" s="102">
        <f>'STUDENT NAMELIST'!C168</f>
        <v>211423243164</v>
      </c>
      <c r="D168" s="260" t="str">
        <f>'STUDENT NAMELIST'!D168</f>
        <v>INIYA ARUMUGAM</v>
      </c>
      <c r="E168" s="102">
        <f>('INTERNAL - I'!AI180+'INTERNAL - II '!AI180)/2</f>
        <v>49.999999999999993</v>
      </c>
      <c r="F168" s="102">
        <f>IF(AND('INTERNAL - I'!AJ180&gt;0,'INTERNAL - II '!AJ180&gt;0),('INTERNAL - I'!AJ180+'INTERNAL - II '!AJ180)/2,'INTERNAL - I'!AJ180+'INTERNAL - II '!AJ180)</f>
        <v>80</v>
      </c>
      <c r="G168" s="102">
        <f>('INTERNAL - I'!AK180+'INTERNAL - II '!AK180)/2</f>
        <v>50.271317829457359</v>
      </c>
      <c r="H168" s="102">
        <f>IF(AND('INTERNAL - I'!AL180&gt;0,'INTERNAL - II '!AL180&gt;0),('INTERNAL - I'!AL180+'INTERNAL - II '!AL180)/2,'INTERNAL - I'!AL180+'INTERNAL - II '!AL180)</f>
        <v>84.615384615384613</v>
      </c>
      <c r="I168" s="102">
        <f>IF(AND('INTERNAL - I'!AM180&gt;0,'INTERNAL - II '!AM180&gt;0),('INTERNAL - I'!AM180+'INTERNAL - II '!AM180)/2,'INTERNAL - I'!AM180+'INTERNAL - II '!AM180)</f>
        <v>67.331932773109244</v>
      </c>
      <c r="J168" s="102">
        <f>IF(AND('INTERNAL - I'!AN180&gt;0,'INTERNAL - II '!AN180&gt;0),('INTERNAL - I'!AN180+'INTERNAL - II '!AN180)/2,'INTERNAL - I'!AN180+'INTERNAL - II '!AN180)</f>
        <v>82.35294117647058</v>
      </c>
    </row>
    <row r="169" spans="1:10" ht="30" customHeight="1" x14ac:dyDescent="0.2">
      <c r="A169" s="4">
        <v>165</v>
      </c>
      <c r="B169" s="102" t="str">
        <f>'STUDENT NAMELIST'!B169</f>
        <v>2023PEC AI 171</v>
      </c>
      <c r="C169" s="102">
        <f>'STUDENT NAMELIST'!C169</f>
        <v>211423243165</v>
      </c>
      <c r="D169" s="260" t="str">
        <f>'STUDENT NAMELIST'!D169</f>
        <v>IRENE B</v>
      </c>
      <c r="E169" s="102">
        <f>('INTERNAL - I'!AI181+'INTERNAL - II '!AI181)/2</f>
        <v>49.999999999999993</v>
      </c>
      <c r="F169" s="102">
        <f>IF(AND('INTERNAL - I'!AJ181&gt;0,'INTERNAL - II '!AJ181&gt;0),('INTERNAL - I'!AJ181+'INTERNAL - II '!AJ181)/2,'INTERNAL - I'!AJ181+'INTERNAL - II '!AJ181)</f>
        <v>39.130434782608695</v>
      </c>
      <c r="G169" s="102">
        <f>('INTERNAL - I'!AK181+'INTERNAL - II '!AK181)/2</f>
        <v>38.988095238095241</v>
      </c>
      <c r="H169" s="102">
        <f>IF(AND('INTERNAL - I'!AL181&gt;0,'INTERNAL - II '!AL181&gt;0),('INTERNAL - I'!AL181+'INTERNAL - II '!AL181)/2,'INTERNAL - I'!AL181+'INTERNAL - II '!AL181)</f>
        <v>65.384615384615387</v>
      </c>
      <c r="I169" s="102">
        <f>IF(AND('INTERNAL - I'!AM181&gt;0,'INTERNAL - II '!AM181&gt;0),('INTERNAL - I'!AM181+'INTERNAL - II '!AM181)/2,'INTERNAL - I'!AM181+'INTERNAL - II '!AM181)</f>
        <v>40</v>
      </c>
      <c r="J169" s="102">
        <f>IF(AND('INTERNAL - I'!AN181&gt;0,'INTERNAL - II '!AN181&gt;0),('INTERNAL - I'!AN181+'INTERNAL - II '!AN181)/2,'INTERNAL - I'!AN181+'INTERNAL - II '!AN181)</f>
        <v>93.333333333333329</v>
      </c>
    </row>
    <row r="170" spans="1:10" ht="30" customHeight="1" x14ac:dyDescent="0.2">
      <c r="A170" s="4">
        <v>166</v>
      </c>
      <c r="B170" s="102" t="str">
        <f>'STUDENT NAMELIST'!B170</f>
        <v>2023PEC AI 506</v>
      </c>
      <c r="C170" s="102">
        <f>'STUDENT NAMELIST'!C170</f>
        <v>211423243166</v>
      </c>
      <c r="D170" s="260" t="str">
        <f>'STUDENT NAMELIST'!D170</f>
        <v>IRFAN MARICHAMY</v>
      </c>
      <c r="E170" s="102">
        <f>('INTERNAL - I'!AI182+'INTERNAL - II '!AI182)/2</f>
        <v>66.666666666666657</v>
      </c>
      <c r="F170" s="102">
        <f>IF(AND('INTERNAL - I'!AJ182&gt;0,'INTERNAL - II '!AJ182&gt;0),('INTERNAL - I'!AJ182+'INTERNAL - II '!AJ182)/2,'INTERNAL - I'!AJ182+'INTERNAL - II '!AJ182)</f>
        <v>60</v>
      </c>
      <c r="G170" s="102">
        <f>('INTERNAL - I'!AK182+'INTERNAL - II '!AK182)/2</f>
        <v>68.527131782945744</v>
      </c>
      <c r="H170" s="102">
        <f>IF(AND('INTERNAL - I'!AL182&gt;0,'INTERNAL - II '!AL182&gt;0),('INTERNAL - I'!AL182+'INTERNAL - II '!AL182)/2,'INTERNAL - I'!AL182+'INTERNAL - II '!AL182)</f>
        <v>76.92307692307692</v>
      </c>
      <c r="I170" s="102">
        <f>IF(AND('INTERNAL - I'!AM182&gt;0,'INTERNAL - II '!AM182&gt;0),('INTERNAL - I'!AM182+'INTERNAL - II '!AM182)/2,'INTERNAL - I'!AM182+'INTERNAL - II '!AM182)</f>
        <v>65.546218487394952</v>
      </c>
      <c r="J170" s="102">
        <f>IF(AND('INTERNAL - I'!AN182&gt;0,'INTERNAL - II '!AN182&gt;0),('INTERNAL - I'!AN182+'INTERNAL - II '!AN182)/2,'INTERNAL - I'!AN182+'INTERNAL - II '!AN182)</f>
        <v>82.35294117647058</v>
      </c>
    </row>
    <row r="171" spans="1:10" ht="30" customHeight="1" x14ac:dyDescent="0.2">
      <c r="A171" s="4">
        <v>167</v>
      </c>
      <c r="B171" s="102" t="str">
        <f>'STUDENT NAMELIST'!B171</f>
        <v>2023PEC AI 172</v>
      </c>
      <c r="C171" s="102">
        <f>'STUDENT NAMELIST'!C171</f>
        <v>211423243167</v>
      </c>
      <c r="D171" s="260" t="str">
        <f>'STUDENT NAMELIST'!D171</f>
        <v>ISHA KUMARI R</v>
      </c>
      <c r="E171" s="102">
        <f>('INTERNAL - I'!AI183+'INTERNAL - II '!AI183)/2</f>
        <v>66.666666666666657</v>
      </c>
      <c r="F171" s="102">
        <f>IF(AND('INTERNAL - I'!AJ183&gt;0,'INTERNAL - II '!AJ183&gt;0),('INTERNAL - I'!AJ183+'INTERNAL - II '!AJ183)/2,'INTERNAL - I'!AJ183+'INTERNAL - II '!AJ183)</f>
        <v>78.260869565217391</v>
      </c>
      <c r="G171" s="102">
        <f>('INTERNAL - I'!AK183+'INTERNAL - II '!AK183)/2</f>
        <v>71.488095238095241</v>
      </c>
      <c r="H171" s="102">
        <f>IF(AND('INTERNAL - I'!AL183&gt;0,'INTERNAL - II '!AL183&gt;0),('INTERNAL - I'!AL183+'INTERNAL - II '!AL183)/2,'INTERNAL - I'!AL183+'INTERNAL - II '!AL183)</f>
        <v>84.615384615384613</v>
      </c>
      <c r="I171" s="102">
        <f>IF(AND('INTERNAL - I'!AM183&gt;0,'INTERNAL - II '!AM183&gt;0),('INTERNAL - I'!AM183+'INTERNAL - II '!AM183)/2,'INTERNAL - I'!AM183+'INTERNAL - II '!AM183)</f>
        <v>78.80952380952381</v>
      </c>
      <c r="J171" s="102">
        <f>IF(AND('INTERNAL - I'!AN183&gt;0,'INTERNAL - II '!AN183&gt;0),('INTERNAL - I'!AN183+'INTERNAL - II '!AN183)/2,'INTERNAL - I'!AN183+'INTERNAL - II '!AN183)</f>
        <v>93.333333333333329</v>
      </c>
    </row>
    <row r="172" spans="1:10" ht="30" customHeight="1" x14ac:dyDescent="0.2">
      <c r="A172" s="4">
        <v>168</v>
      </c>
      <c r="B172" s="102" t="str">
        <f>'STUDENT NAMELIST'!B172</f>
        <v>2023PEC AI 173</v>
      </c>
      <c r="C172" s="102">
        <f>'STUDENT NAMELIST'!C172</f>
        <v>211423243168</v>
      </c>
      <c r="D172" s="260" t="str">
        <f>'STUDENT NAMELIST'!D172</f>
        <v>ISHWARYA P</v>
      </c>
      <c r="E172" s="102">
        <f>('INTERNAL - I'!AI184+'INTERNAL - II '!AI184)/2</f>
        <v>83.333333333333329</v>
      </c>
      <c r="F172" s="102">
        <f>IF(AND('INTERNAL - I'!AJ184&gt;0,'INTERNAL - II '!AJ184&gt;0),('INTERNAL - I'!AJ184+'INTERNAL - II '!AJ184)/2,'INTERNAL - I'!AJ184+'INTERNAL - II '!AJ184)</f>
        <v>80</v>
      </c>
      <c r="G172" s="102">
        <f>('INTERNAL - I'!AK184+'INTERNAL - II '!AK184)/2</f>
        <v>76.705426356589157</v>
      </c>
      <c r="H172" s="102">
        <f>IF(AND('INTERNAL - I'!AL184&gt;0,'INTERNAL - II '!AL184&gt;0),('INTERNAL - I'!AL184+'INTERNAL - II '!AL184)/2,'INTERNAL - I'!AL184+'INTERNAL - II '!AL184)</f>
        <v>92.307692307692307</v>
      </c>
      <c r="I172" s="102">
        <f>IF(AND('INTERNAL - I'!AM184&gt;0,'INTERNAL - II '!AM184&gt;0),('INTERNAL - I'!AM184+'INTERNAL - II '!AM184)/2,'INTERNAL - I'!AM184+'INTERNAL - II '!AM184)</f>
        <v>62.079831932773111</v>
      </c>
      <c r="J172" s="102">
        <f>IF(AND('INTERNAL - I'!AN184&gt;0,'INTERNAL - II '!AN184&gt;0),('INTERNAL - I'!AN184+'INTERNAL - II '!AN184)/2,'INTERNAL - I'!AN184+'INTERNAL - II '!AN184)</f>
        <v>82.35294117647058</v>
      </c>
    </row>
    <row r="173" spans="1:10" ht="30" customHeight="1" x14ac:dyDescent="0.2">
      <c r="A173" s="4">
        <v>169</v>
      </c>
      <c r="B173" s="102" t="str">
        <f>'STUDENT NAMELIST'!B173</f>
        <v>2023PEC AI 507</v>
      </c>
      <c r="C173" s="102">
        <f>'STUDENT NAMELIST'!C173</f>
        <v>211423243169</v>
      </c>
      <c r="D173" s="260" t="str">
        <f>'STUDENT NAMELIST'!D173</f>
        <v>JAGADHEESWARAN R</v>
      </c>
      <c r="E173" s="102">
        <f>('INTERNAL - I'!AI185+'INTERNAL - II '!AI185)/2</f>
        <v>66.666666666666657</v>
      </c>
      <c r="F173" s="102">
        <f>IF(AND('INTERNAL - I'!AJ185&gt;0,'INTERNAL - II '!AJ185&gt;0),('INTERNAL - I'!AJ185+'INTERNAL - II '!AJ185)/2,'INTERNAL - I'!AJ185+'INTERNAL - II '!AJ185)</f>
        <v>78.260869565217391</v>
      </c>
      <c r="G173" s="102">
        <f>('INTERNAL - I'!AK185+'INTERNAL - II '!AK185)/2</f>
        <v>67.916666666666657</v>
      </c>
      <c r="H173" s="102">
        <f>IF(AND('INTERNAL - I'!AL185&gt;0,'INTERNAL - II '!AL185&gt;0),('INTERNAL - I'!AL185+'INTERNAL - II '!AL185)/2,'INTERNAL - I'!AL185+'INTERNAL - II '!AL185)</f>
        <v>84.615384615384613</v>
      </c>
      <c r="I173" s="102">
        <f>IF(AND('INTERNAL - I'!AM185&gt;0,'INTERNAL - II '!AM185&gt;0),('INTERNAL - I'!AM185+'INTERNAL - II '!AM185)/2,'INTERNAL - I'!AM185+'INTERNAL - II '!AM185)</f>
        <v>70.11904761904762</v>
      </c>
      <c r="J173" s="102">
        <f>IF(AND('INTERNAL - I'!AN185&gt;0,'INTERNAL - II '!AN185&gt;0),('INTERNAL - I'!AN185+'INTERNAL - II '!AN185)/2,'INTERNAL - I'!AN185+'INTERNAL - II '!AN185)</f>
        <v>93.333333333333329</v>
      </c>
    </row>
    <row r="174" spans="1:10" ht="30" customHeight="1" x14ac:dyDescent="0.2">
      <c r="A174" s="4">
        <v>170</v>
      </c>
      <c r="B174" s="102" t="str">
        <f>'STUDENT NAMELIST'!B174</f>
        <v>2023PEC AI 508</v>
      </c>
      <c r="C174" s="102">
        <f>'STUDENT NAMELIST'!C174</f>
        <v>211423243170</v>
      </c>
      <c r="D174" s="260" t="str">
        <f>'STUDENT NAMELIST'!D174</f>
        <v>JAGAN S</v>
      </c>
      <c r="E174" s="102">
        <f>('INTERNAL - I'!AI186+'INTERNAL - II '!AI186)/2</f>
        <v>83.333333333333329</v>
      </c>
      <c r="F174" s="102">
        <f>IF(AND('INTERNAL - I'!AJ186&gt;0,'INTERNAL - II '!AJ186&gt;0),('INTERNAL - I'!AJ186+'INTERNAL - II '!AJ186)/2,'INTERNAL - I'!AJ186+'INTERNAL - II '!AJ186)</f>
        <v>80</v>
      </c>
      <c r="G174" s="102">
        <f>('INTERNAL - I'!AK186+'INTERNAL - II '!AK186)/2</f>
        <v>83.68217054263566</v>
      </c>
      <c r="H174" s="102">
        <f>IF(AND('INTERNAL - I'!AL186&gt;0,'INTERNAL - II '!AL186&gt;0),('INTERNAL - I'!AL186+'INTERNAL - II '!AL186)/2,'INTERNAL - I'!AL186+'INTERNAL - II '!AL186)</f>
        <v>92.307692307692307</v>
      </c>
      <c r="I174" s="102">
        <f>IF(AND('INTERNAL - I'!AM186&gt;0,'INTERNAL - II '!AM186&gt;0),('INTERNAL - I'!AM186+'INTERNAL - II '!AM186)/2,'INTERNAL - I'!AM186+'INTERNAL - II '!AM186)</f>
        <v>67.962184873949582</v>
      </c>
      <c r="J174" s="102">
        <f>IF(AND('INTERNAL - I'!AN186&gt;0,'INTERNAL - II '!AN186&gt;0),('INTERNAL - I'!AN186+'INTERNAL - II '!AN186)/2,'INTERNAL - I'!AN186+'INTERNAL - II '!AN186)</f>
        <v>82.35294117647058</v>
      </c>
    </row>
    <row r="175" spans="1:10" ht="30" customHeight="1" x14ac:dyDescent="0.2">
      <c r="A175" s="4">
        <v>171</v>
      </c>
      <c r="B175" s="102" t="str">
        <f>'STUDENT NAMELIST'!B175</f>
        <v>2023PEC AI 509</v>
      </c>
      <c r="C175" s="102">
        <f>'STUDENT NAMELIST'!C175</f>
        <v>211423243171</v>
      </c>
      <c r="D175" s="260" t="str">
        <f>'STUDENT NAMELIST'!D175</f>
        <v>JAI AKASH R S</v>
      </c>
      <c r="E175" s="102">
        <f>('INTERNAL - I'!AI187+'INTERNAL - II '!AI187)/2</f>
        <v>83.333333333333329</v>
      </c>
      <c r="F175" s="102">
        <f>IF(AND('INTERNAL - I'!AJ187&gt;0,'INTERNAL - II '!AJ187&gt;0),('INTERNAL - I'!AJ187+'INTERNAL - II '!AJ187)/2,'INTERNAL - I'!AJ187+'INTERNAL - II '!AJ187)</f>
        <v>78.260869565217391</v>
      </c>
      <c r="G175" s="102">
        <f>('INTERNAL - I'!AK187+'INTERNAL - II '!AK187)/2</f>
        <v>81.30952380952381</v>
      </c>
      <c r="H175" s="102">
        <f>IF(AND('INTERNAL - I'!AL187&gt;0,'INTERNAL - II '!AL187&gt;0),('INTERNAL - I'!AL187+'INTERNAL - II '!AL187)/2,'INTERNAL - I'!AL187+'INTERNAL - II '!AL187)</f>
        <v>84.615384615384613</v>
      </c>
      <c r="I175" s="102">
        <f>IF(AND('INTERNAL - I'!AM187&gt;0,'INTERNAL - II '!AM187&gt;0),('INTERNAL - I'!AM187+'INTERNAL - II '!AM187)/2,'INTERNAL - I'!AM187+'INTERNAL - II '!AM187)</f>
        <v>73.452380952380949</v>
      </c>
      <c r="J175" s="102">
        <f>IF(AND('INTERNAL - I'!AN187&gt;0,'INTERNAL - II '!AN187&gt;0),('INTERNAL - I'!AN187+'INTERNAL - II '!AN187)/2,'INTERNAL - I'!AN187+'INTERNAL - II '!AN187)</f>
        <v>93.333333333333329</v>
      </c>
    </row>
    <row r="176" spans="1:10" ht="30" customHeight="1" x14ac:dyDescent="0.2">
      <c r="A176" s="4">
        <v>172</v>
      </c>
      <c r="B176" s="102" t="str">
        <f>'STUDENT NAMELIST'!B176</f>
        <v>2023PEC AI 510</v>
      </c>
      <c r="C176" s="102">
        <f>'STUDENT NAMELIST'!C176</f>
        <v>211423243172</v>
      </c>
      <c r="D176" s="260" t="str">
        <f>'STUDENT NAMELIST'!D176</f>
        <v>JAI HARSHAN H</v>
      </c>
      <c r="E176" s="102">
        <f>('INTERNAL - I'!AI188+'INTERNAL - II '!AI188)/2</f>
        <v>66.666666666666657</v>
      </c>
      <c r="F176" s="102">
        <f>IF(AND('INTERNAL - I'!AJ188&gt;0,'INTERNAL - II '!AJ188&gt;0),('INTERNAL - I'!AJ188+'INTERNAL - II '!AJ188)/2,'INTERNAL - I'!AJ188+'INTERNAL - II '!AJ188)</f>
        <v>50</v>
      </c>
      <c r="G176" s="102">
        <f>('INTERNAL - I'!AK188+'INTERNAL - II '!AK188)/2</f>
        <v>62.015503875968989</v>
      </c>
      <c r="H176" s="102">
        <f>IF(AND('INTERNAL - I'!AL188&gt;0,'INTERNAL - II '!AL188&gt;0),('INTERNAL - I'!AL188+'INTERNAL - II '!AL188)/2,'INTERNAL - I'!AL188+'INTERNAL - II '!AL188)</f>
        <v>69.230769230769226</v>
      </c>
      <c r="I176" s="102">
        <f>IF(AND('INTERNAL - I'!AM188&gt;0,'INTERNAL - II '!AM188&gt;0),('INTERNAL - I'!AM188+'INTERNAL - II '!AM188)/2,'INTERNAL - I'!AM188+'INTERNAL - II '!AM188)</f>
        <v>55.462184873949575</v>
      </c>
      <c r="J176" s="102">
        <f>IF(AND('INTERNAL - I'!AN188&gt;0,'INTERNAL - II '!AN188&gt;0),('INTERNAL - I'!AN188+'INTERNAL - II '!AN188)/2,'INTERNAL - I'!AN188+'INTERNAL - II '!AN188)</f>
        <v>82.35294117647058</v>
      </c>
    </row>
    <row r="177" spans="1:10" ht="30" customHeight="1" x14ac:dyDescent="0.2">
      <c r="A177" s="4">
        <v>173</v>
      </c>
      <c r="B177" s="102" t="str">
        <f>'STUDENT NAMELIST'!B177</f>
        <v>2023PEC AI 511</v>
      </c>
      <c r="C177" s="102">
        <f>'STUDENT NAMELIST'!C177</f>
        <v>211423243173</v>
      </c>
      <c r="D177" s="260" t="str">
        <f>'STUDENT NAMELIST'!D177</f>
        <v>JAMAL MOHAMMED R</v>
      </c>
      <c r="E177" s="102">
        <f>('INTERNAL - I'!AI189+'INTERNAL - II '!AI189)/2</f>
        <v>75</v>
      </c>
      <c r="F177" s="102">
        <f>IF(AND('INTERNAL - I'!AJ189&gt;0,'INTERNAL - II '!AJ189&gt;0),('INTERNAL - I'!AJ189+'INTERNAL - II '!AJ189)/2,'INTERNAL - I'!AJ189+'INTERNAL - II '!AJ189)</f>
        <v>73.91304347826086</v>
      </c>
      <c r="G177" s="102">
        <f>('INTERNAL - I'!AK189+'INTERNAL - II '!AK189)/2</f>
        <v>77.976190476190482</v>
      </c>
      <c r="H177" s="102">
        <f>IF(AND('INTERNAL - I'!AL189&gt;0,'INTERNAL - II '!AL189&gt;0),('INTERNAL - I'!AL189+'INTERNAL - II '!AL189)/2,'INTERNAL - I'!AL189+'INTERNAL - II '!AL189)</f>
        <v>80.769230769230774</v>
      </c>
      <c r="I177" s="102">
        <f>IF(AND('INTERNAL - I'!AM189&gt;0,'INTERNAL - II '!AM189&gt;0),('INTERNAL - I'!AM189+'INTERNAL - II '!AM189)/2,'INTERNAL - I'!AM189+'INTERNAL - II '!AM189)</f>
        <v>71.904761904761898</v>
      </c>
      <c r="J177" s="102">
        <f>IF(AND('INTERNAL - I'!AN189&gt;0,'INTERNAL - II '!AN189&gt;0),('INTERNAL - I'!AN189+'INTERNAL - II '!AN189)/2,'INTERNAL - I'!AN189+'INTERNAL - II '!AN189)</f>
        <v>93.333333333333329</v>
      </c>
    </row>
    <row r="178" spans="1:10" ht="30" customHeight="1" x14ac:dyDescent="0.2">
      <c r="A178" s="4">
        <v>174</v>
      </c>
      <c r="B178" s="102" t="str">
        <f>'STUDENT NAMELIST'!B178</f>
        <v>2023PEC AI 174</v>
      </c>
      <c r="C178" s="102">
        <f>'STUDENT NAMELIST'!C178</f>
        <v>211423243174</v>
      </c>
      <c r="D178" s="260" t="str">
        <f>'STUDENT NAMELIST'!D178</f>
        <v>JANANI G</v>
      </c>
      <c r="E178" s="102">
        <f>('INTERNAL - I'!AI190+'INTERNAL - II '!AI190)/2</f>
        <v>66.666666666666657</v>
      </c>
      <c r="F178" s="102">
        <f>IF(AND('INTERNAL - I'!AJ190&gt;0,'INTERNAL - II '!AJ190&gt;0),('INTERNAL - I'!AJ190+'INTERNAL - II '!AJ190)/2,'INTERNAL - I'!AJ190+'INTERNAL - II '!AJ190)</f>
        <v>80</v>
      </c>
      <c r="G178" s="102">
        <f>('INTERNAL - I'!AK190+'INTERNAL - II '!AK190)/2</f>
        <v>73.217054263565899</v>
      </c>
      <c r="H178" s="102">
        <f>IF(AND('INTERNAL - I'!AL190&gt;0,'INTERNAL - II '!AL190&gt;0),('INTERNAL - I'!AL190+'INTERNAL - II '!AL190)/2,'INTERNAL - I'!AL190+'INTERNAL - II '!AL190)</f>
        <v>92.307692307692307</v>
      </c>
      <c r="I178" s="102">
        <f>IF(AND('INTERNAL - I'!AM190&gt;0,'INTERNAL - II '!AM190&gt;0),('INTERNAL - I'!AM190+'INTERNAL - II '!AM190)/2,'INTERNAL - I'!AM190+'INTERNAL - II '!AM190)</f>
        <v>59.138655462184872</v>
      </c>
      <c r="J178" s="102">
        <f>IF(AND('INTERNAL - I'!AN190&gt;0,'INTERNAL - II '!AN190&gt;0),('INTERNAL - I'!AN190+'INTERNAL - II '!AN190)/2,'INTERNAL - I'!AN190+'INTERNAL - II '!AN190)</f>
        <v>82.35294117647058</v>
      </c>
    </row>
    <row r="179" spans="1:10" ht="30" customHeight="1" x14ac:dyDescent="0.2">
      <c r="A179" s="4">
        <v>175</v>
      </c>
      <c r="B179" s="102" t="str">
        <f>'STUDENT NAMELIST'!B179</f>
        <v>2023PEC AI 175</v>
      </c>
      <c r="C179" s="102">
        <f>'STUDENT NAMELIST'!C179</f>
        <v>211423243175</v>
      </c>
      <c r="D179" s="260" t="str">
        <f>'STUDENT NAMELIST'!D179</f>
        <v>JANANI G</v>
      </c>
      <c r="E179" s="102">
        <f>('INTERNAL - I'!AI191+'INTERNAL - II '!AI191)/2</f>
        <v>100</v>
      </c>
      <c r="F179" s="102">
        <f>IF(AND('INTERNAL - I'!AJ191&gt;0,'INTERNAL - II '!AJ191&gt;0),('INTERNAL - I'!AJ191+'INTERNAL - II '!AJ191)/2,'INTERNAL - I'!AJ191+'INTERNAL - II '!AJ191)</f>
        <v>91.304347826086953</v>
      </c>
      <c r="G179" s="102">
        <f>('INTERNAL - I'!AK191+'INTERNAL - II '!AK191)/2</f>
        <v>88.392857142857139</v>
      </c>
      <c r="H179" s="102">
        <f>IF(AND('INTERNAL - I'!AL191&gt;0,'INTERNAL - II '!AL191&gt;0),('INTERNAL - I'!AL191+'INTERNAL - II '!AL191)/2,'INTERNAL - I'!AL191+'INTERNAL - II '!AL191)</f>
        <v>92.307692307692307</v>
      </c>
      <c r="I179" s="102">
        <f>IF(AND('INTERNAL - I'!AM191&gt;0,'INTERNAL - II '!AM191&gt;0),('INTERNAL - I'!AM191+'INTERNAL - II '!AM191)/2,'INTERNAL - I'!AM191+'INTERNAL - II '!AM191)</f>
        <v>82.61904761904762</v>
      </c>
      <c r="J179" s="102">
        <f>IF(AND('INTERNAL - I'!AN191&gt;0,'INTERNAL - II '!AN191&gt;0),('INTERNAL - I'!AN191+'INTERNAL - II '!AN191)/2,'INTERNAL - I'!AN191+'INTERNAL - II '!AN191)</f>
        <v>93.333333333333329</v>
      </c>
    </row>
    <row r="180" spans="1:10" ht="30" customHeight="1" x14ac:dyDescent="0.2">
      <c r="A180" s="4">
        <v>176</v>
      </c>
      <c r="B180" s="102" t="str">
        <f>'STUDENT NAMELIST'!B180</f>
        <v>2023PEC AI 512</v>
      </c>
      <c r="C180" s="102">
        <f>'STUDENT NAMELIST'!C180</f>
        <v>211423243176</v>
      </c>
      <c r="D180" s="260" t="str">
        <f>'STUDENT NAMELIST'!D180</f>
        <v>JASON JONES C</v>
      </c>
      <c r="E180" s="102">
        <f>('INTERNAL - I'!AI192+'INTERNAL - II '!AI192)/2</f>
        <v>66.666666666666657</v>
      </c>
      <c r="F180" s="102">
        <f>IF(AND('INTERNAL - I'!AJ192&gt;0,'INTERNAL - II '!AJ192&gt;0),('INTERNAL - I'!AJ192+'INTERNAL - II '!AJ192)/2,'INTERNAL - I'!AJ192+'INTERNAL - II '!AJ192)</f>
        <v>60</v>
      </c>
      <c r="G180" s="102">
        <f>('INTERNAL - I'!AK192+'INTERNAL - II '!AK192)/2</f>
        <v>65.193798449612402</v>
      </c>
      <c r="H180" s="102">
        <f>IF(AND('INTERNAL - I'!AL192&gt;0,'INTERNAL - II '!AL192&gt;0),('INTERNAL - I'!AL192+'INTERNAL - II '!AL192)/2,'INTERNAL - I'!AL192+'INTERNAL - II '!AL192)</f>
        <v>76.92307692307692</v>
      </c>
      <c r="I180" s="102">
        <f>IF(AND('INTERNAL - I'!AM192&gt;0,'INTERNAL - II '!AM192&gt;0),('INTERNAL - I'!AM192+'INTERNAL - II '!AM192)/2,'INTERNAL - I'!AM192+'INTERNAL - II '!AM192)</f>
        <v>52.521008403361343</v>
      </c>
      <c r="J180" s="102">
        <f>IF(AND('INTERNAL - I'!AN192&gt;0,'INTERNAL - II '!AN192&gt;0),('INTERNAL - I'!AN192+'INTERNAL - II '!AN192)/2,'INTERNAL - I'!AN192+'INTERNAL - II '!AN192)</f>
        <v>82.35294117647058</v>
      </c>
    </row>
    <row r="181" spans="1:10" ht="30" customHeight="1" x14ac:dyDescent="0.2">
      <c r="A181" s="4">
        <v>177</v>
      </c>
      <c r="B181" s="102" t="str">
        <f>'STUDENT NAMELIST'!B181</f>
        <v>2023PEC AI 513</v>
      </c>
      <c r="C181" s="102">
        <f>'STUDENT NAMELIST'!C181</f>
        <v>211423243177</v>
      </c>
      <c r="D181" s="260" t="str">
        <f>'STUDENT NAMELIST'!D181</f>
        <v>JAYA KRISHNA M</v>
      </c>
      <c r="E181" s="102">
        <f>('INTERNAL - I'!AI193+'INTERNAL - II '!AI193)/2</f>
        <v>66.666666666666657</v>
      </c>
      <c r="F181" s="102">
        <f>IF(AND('INTERNAL - I'!AJ193&gt;0,'INTERNAL - II '!AJ193&gt;0),('INTERNAL - I'!AJ193+'INTERNAL - II '!AJ193)/2,'INTERNAL - I'!AJ193+'INTERNAL - II '!AJ193)</f>
        <v>73.91304347826086</v>
      </c>
      <c r="G181" s="102">
        <f>('INTERNAL - I'!AK193+'INTERNAL - II '!AK193)/2</f>
        <v>77.976190476190482</v>
      </c>
      <c r="H181" s="102">
        <f>IF(AND('INTERNAL - I'!AL193&gt;0,'INTERNAL - II '!AL193&gt;0),('INTERNAL - I'!AL193+'INTERNAL - II '!AL193)/2,'INTERNAL - I'!AL193+'INTERNAL - II '!AL193)</f>
        <v>80.769230769230774</v>
      </c>
      <c r="I181" s="102">
        <f>IF(AND('INTERNAL - I'!AM193&gt;0,'INTERNAL - II '!AM193&gt;0),('INTERNAL - I'!AM193+'INTERNAL - II '!AM193)/2,'INTERNAL - I'!AM193+'INTERNAL - II '!AM193)</f>
        <v>66.785714285714278</v>
      </c>
      <c r="J181" s="102">
        <f>IF(AND('INTERNAL - I'!AN193&gt;0,'INTERNAL - II '!AN193&gt;0),('INTERNAL - I'!AN193+'INTERNAL - II '!AN193)/2,'INTERNAL - I'!AN193+'INTERNAL - II '!AN193)</f>
        <v>93.333333333333329</v>
      </c>
    </row>
    <row r="182" spans="1:10" ht="30" customHeight="1" x14ac:dyDescent="0.2">
      <c r="A182" s="4">
        <v>178</v>
      </c>
      <c r="B182" s="102" t="str">
        <f>'STUDENT NAMELIST'!B182</f>
        <v>2023PEC AI 514</v>
      </c>
      <c r="C182" s="102">
        <f>'STUDENT NAMELIST'!C182</f>
        <v>211423243178</v>
      </c>
      <c r="D182" s="260" t="str">
        <f>'STUDENT NAMELIST'!D182</f>
        <v>JAYA SURYA V</v>
      </c>
      <c r="E182" s="102">
        <f>('INTERNAL - I'!AI194+'INTERNAL - II '!AI194)/2</f>
        <v>66.666666666666657</v>
      </c>
      <c r="F182" s="102">
        <f>IF(AND('INTERNAL - I'!AJ194&gt;0,'INTERNAL - II '!AJ194&gt;0),('INTERNAL - I'!AJ194+'INTERNAL - II '!AJ194)/2,'INTERNAL - I'!AJ194+'INTERNAL - II '!AJ194)</f>
        <v>80</v>
      </c>
      <c r="G182" s="102">
        <f>('INTERNAL - I'!AK194+'INTERNAL - II '!AK194)/2</f>
        <v>78.682170542635646</v>
      </c>
      <c r="H182" s="102">
        <f>IF(AND('INTERNAL - I'!AL194&gt;0,'INTERNAL - II '!AL194&gt;0),('INTERNAL - I'!AL194+'INTERNAL - II '!AL194)/2,'INTERNAL - I'!AL194+'INTERNAL - II '!AL194)</f>
        <v>84.615384615384613</v>
      </c>
      <c r="I182" s="102">
        <f>IF(AND('INTERNAL - I'!AM194&gt;0,'INTERNAL - II '!AM194&gt;0),('INTERNAL - I'!AM194+'INTERNAL - II '!AM194)/2,'INTERNAL - I'!AM194+'INTERNAL - II '!AM194)</f>
        <v>66.17647058823529</v>
      </c>
      <c r="J182" s="102">
        <f>IF(AND('INTERNAL - I'!AN194&gt;0,'INTERNAL - II '!AN194&gt;0),('INTERNAL - I'!AN194+'INTERNAL - II '!AN194)/2,'INTERNAL - I'!AN194+'INTERNAL - II '!AN194)</f>
        <v>82.35294117647058</v>
      </c>
    </row>
    <row r="183" spans="1:10" ht="30" customHeight="1" x14ac:dyDescent="0.2">
      <c r="A183" s="4">
        <v>179</v>
      </c>
      <c r="B183" s="102" t="str">
        <f>'STUDENT NAMELIST'!B183</f>
        <v>2023PEC AI 515</v>
      </c>
      <c r="C183" s="102">
        <f>'STUDENT NAMELIST'!C183</f>
        <v>211423243179</v>
      </c>
      <c r="D183" s="260" t="str">
        <f>'STUDENT NAMELIST'!D183</f>
        <v>JAYANTH J</v>
      </c>
      <c r="E183" s="102">
        <f>('INTERNAL - I'!AI195+'INTERNAL - II '!AI195)/2</f>
        <v>66.666666666666657</v>
      </c>
      <c r="F183" s="102">
        <f>IF(AND('INTERNAL - I'!AJ195&gt;0,'INTERNAL - II '!AJ195&gt;0),('INTERNAL - I'!AJ195+'INTERNAL - II '!AJ195)/2,'INTERNAL - I'!AJ195+'INTERNAL - II '!AJ195)</f>
        <v>65.217391304347828</v>
      </c>
      <c r="G183" s="102">
        <f>('INTERNAL - I'!AK195+'INTERNAL - II '!AK195)/2</f>
        <v>74.642857142857139</v>
      </c>
      <c r="H183" s="102">
        <f>IF(AND('INTERNAL - I'!AL195&gt;0,'INTERNAL - II '!AL195&gt;0),('INTERNAL - I'!AL195+'INTERNAL - II '!AL195)/2,'INTERNAL - I'!AL195+'INTERNAL - II '!AL195)</f>
        <v>76.92307692307692</v>
      </c>
      <c r="I183" s="102">
        <f>IF(AND('INTERNAL - I'!AM195&gt;0,'INTERNAL - II '!AM195&gt;0),('INTERNAL - I'!AM195+'INTERNAL - II '!AM195)/2,'INTERNAL - I'!AM195+'INTERNAL - II '!AM195)</f>
        <v>65</v>
      </c>
      <c r="J183" s="102">
        <f>IF(AND('INTERNAL - I'!AN195&gt;0,'INTERNAL - II '!AN195&gt;0),('INTERNAL - I'!AN195+'INTERNAL - II '!AN195)/2,'INTERNAL - I'!AN195+'INTERNAL - II '!AN195)</f>
        <v>93.333333333333329</v>
      </c>
    </row>
    <row r="184" spans="1:10" ht="30" customHeight="1" x14ac:dyDescent="0.2">
      <c r="A184" s="4">
        <v>180</v>
      </c>
      <c r="B184" s="102" t="str">
        <f>'STUDENT NAMELIST'!B184</f>
        <v>2023PEC AI 177</v>
      </c>
      <c r="C184" s="102">
        <f>'STUDENT NAMELIST'!C184</f>
        <v>211423243181</v>
      </c>
      <c r="D184" s="260" t="str">
        <f>'STUDENT NAMELIST'!D184</f>
        <v>JAYASHREE V</v>
      </c>
      <c r="E184" s="102">
        <f>('INTERNAL - I'!AI196+'INTERNAL - II '!AI196)/2</f>
        <v>49.999999999999993</v>
      </c>
      <c r="F184" s="102">
        <f>IF(AND('INTERNAL - I'!AJ196&gt;0,'INTERNAL - II '!AJ196&gt;0),('INTERNAL - I'!AJ196+'INTERNAL - II '!AJ196)/2,'INTERNAL - I'!AJ196+'INTERNAL - II '!AJ196)</f>
        <v>60</v>
      </c>
      <c r="G184" s="102">
        <f>('INTERNAL - I'!AK196+'INTERNAL - II '!AK196)/2</f>
        <v>59.224806201550393</v>
      </c>
      <c r="H184" s="102">
        <f>IF(AND('INTERNAL - I'!AL196&gt;0,'INTERNAL - II '!AL196&gt;0),('INTERNAL - I'!AL196+'INTERNAL - II '!AL196)/2,'INTERNAL - I'!AL196+'INTERNAL - II '!AL196)</f>
        <v>76.92307692307692</v>
      </c>
      <c r="I184" s="102">
        <f>IF(AND('INTERNAL - I'!AM196&gt;0,'INTERNAL - II '!AM196&gt;0),('INTERNAL - I'!AM196+'INTERNAL - II '!AM196)/2,'INTERNAL - I'!AM196+'INTERNAL - II '!AM196)</f>
        <v>50.840336134453779</v>
      </c>
      <c r="J184" s="102">
        <f>IF(AND('INTERNAL - I'!AN196&gt;0,'INTERNAL - II '!AN196&gt;0),('INTERNAL - I'!AN196+'INTERNAL - II '!AN196)/2,'INTERNAL - I'!AN196+'INTERNAL - II '!AN196)</f>
        <v>82.35294117647058</v>
      </c>
    </row>
    <row r="185" spans="1:10" ht="30" customHeight="1" x14ac:dyDescent="0.2">
      <c r="A185" s="4">
        <v>181</v>
      </c>
      <c r="B185" s="102" t="str">
        <f>'STUDENT NAMELIST'!B185</f>
        <v>2023PEC AI 178</v>
      </c>
      <c r="C185" s="102">
        <f>'STUDENT NAMELIST'!C185</f>
        <v>211423243182</v>
      </c>
      <c r="D185" s="260" t="str">
        <f>'STUDENT NAMELIST'!D185</f>
        <v>JAYASHREE V</v>
      </c>
      <c r="E185" s="102">
        <f>('INTERNAL - I'!AI197+'INTERNAL - II '!AI197)/2</f>
        <v>49.999999999999993</v>
      </c>
      <c r="F185" s="102">
        <f>IF(AND('INTERNAL - I'!AJ197&gt;0,'INTERNAL - II '!AJ197&gt;0),('INTERNAL - I'!AJ197+'INTERNAL - II '!AJ197)/2,'INTERNAL - I'!AJ197+'INTERNAL - II '!AJ197)</f>
        <v>52.173913043478258</v>
      </c>
      <c r="G185" s="102">
        <f>('INTERNAL - I'!AK197+'INTERNAL - II '!AK197)/2</f>
        <v>53.928571428571431</v>
      </c>
      <c r="H185" s="102">
        <f>IF(AND('INTERNAL - I'!AL197&gt;0,'INTERNAL - II '!AL197&gt;0),('INTERNAL - I'!AL197+'INTERNAL - II '!AL197)/2,'INTERNAL - I'!AL197+'INTERNAL - II '!AL197)</f>
        <v>69.230769230769226</v>
      </c>
      <c r="I185" s="102">
        <f>IF(AND('INTERNAL - I'!AM197&gt;0,'INTERNAL - II '!AM197&gt;0),('INTERNAL - I'!AM197+'INTERNAL - II '!AM197)/2,'INTERNAL - I'!AM197+'INTERNAL - II '!AM197)</f>
        <v>52.738095238095241</v>
      </c>
      <c r="J185" s="102">
        <f>IF(AND('INTERNAL - I'!AN197&gt;0,'INTERNAL - II '!AN197&gt;0),('INTERNAL - I'!AN197+'INTERNAL - II '!AN197)/2,'INTERNAL - I'!AN197+'INTERNAL - II '!AN197)</f>
        <v>93.333333333333329</v>
      </c>
    </row>
    <row r="186" spans="1:10" ht="30" customHeight="1" x14ac:dyDescent="0.2">
      <c r="A186" s="4">
        <v>182</v>
      </c>
      <c r="B186" s="102" t="str">
        <f>'STUDENT NAMELIST'!B186</f>
        <v>2023PEC AI 176</v>
      </c>
      <c r="C186" s="102">
        <f>'STUDENT NAMELIST'!C186</f>
        <v>211423243183</v>
      </c>
      <c r="D186" s="260" t="str">
        <f>'STUDENT NAMELIST'!D186</f>
        <v>M JAYASREE</v>
      </c>
      <c r="E186" s="102">
        <f>('INTERNAL - I'!AI198+'INTERNAL - II '!AI198)/2</f>
        <v>75</v>
      </c>
      <c r="F186" s="102">
        <f>IF(AND('INTERNAL - I'!AJ198&gt;0,'INTERNAL - II '!AJ198&gt;0),('INTERNAL - I'!AJ198+'INTERNAL - II '!AJ198)/2,'INTERNAL - I'!AJ198+'INTERNAL - II '!AJ198)</f>
        <v>80</v>
      </c>
      <c r="G186" s="102">
        <f>('INTERNAL - I'!AK198+'INTERNAL - II '!AK198)/2</f>
        <v>73.217054263565899</v>
      </c>
      <c r="H186" s="102">
        <f>IF(AND('INTERNAL - I'!AL198&gt;0,'INTERNAL - II '!AL198&gt;0),('INTERNAL - I'!AL198+'INTERNAL - II '!AL198)/2,'INTERNAL - I'!AL198+'INTERNAL - II '!AL198)</f>
        <v>92.307692307692307</v>
      </c>
      <c r="I186" s="102">
        <f>IF(AND('INTERNAL - I'!AM198&gt;0,'INTERNAL - II '!AM198&gt;0),('INTERNAL - I'!AM198+'INTERNAL - II '!AM198)/2,'INTERNAL - I'!AM198+'INTERNAL - II '!AM198)</f>
        <v>60.924369747899156</v>
      </c>
      <c r="J186" s="102">
        <f>IF(AND('INTERNAL - I'!AN198&gt;0,'INTERNAL - II '!AN198&gt;0),('INTERNAL - I'!AN198+'INTERNAL - II '!AN198)/2,'INTERNAL - I'!AN198+'INTERNAL - II '!AN198)</f>
        <v>82.35294117647058</v>
      </c>
    </row>
    <row r="187" spans="1:10" ht="30" customHeight="1" x14ac:dyDescent="0.2">
      <c r="A187" s="4">
        <v>183</v>
      </c>
      <c r="B187" s="102" t="str">
        <f>'STUDENT NAMELIST'!B187</f>
        <v>2023PEC AI 517</v>
      </c>
      <c r="C187" s="102">
        <f>'STUDENT NAMELIST'!C187</f>
        <v>211423243184</v>
      </c>
      <c r="D187" s="260" t="str">
        <f>'STUDENT NAMELIST'!D187</f>
        <v>JAYASURIYA K</v>
      </c>
      <c r="E187" s="102">
        <f>('INTERNAL - I'!AI199+'INTERNAL - II '!AI199)/2</f>
        <v>66.666666666666657</v>
      </c>
      <c r="F187" s="102">
        <f>IF(AND('INTERNAL - I'!AJ199&gt;0,'INTERNAL - II '!AJ199&gt;0),('INTERNAL - I'!AJ199+'INTERNAL - II '!AJ199)/2,'INTERNAL - I'!AJ199+'INTERNAL - II '!AJ199)</f>
        <v>65.217391304347828</v>
      </c>
      <c r="G187" s="102">
        <f>('INTERNAL - I'!AK199+'INTERNAL - II '!AK199)/2</f>
        <v>74.642857142857139</v>
      </c>
      <c r="H187" s="102">
        <f>IF(AND('INTERNAL - I'!AL199&gt;0,'INTERNAL - II '!AL199&gt;0),('INTERNAL - I'!AL199+'INTERNAL - II '!AL199)/2,'INTERNAL - I'!AL199+'INTERNAL - II '!AL199)</f>
        <v>76.92307692307692</v>
      </c>
      <c r="I187" s="102">
        <f>IF(AND('INTERNAL - I'!AM199&gt;0,'INTERNAL - II '!AM199&gt;0),('INTERNAL - I'!AM199+'INTERNAL - II '!AM199)/2,'INTERNAL - I'!AM199+'INTERNAL - II '!AM199)</f>
        <v>68.095238095238088</v>
      </c>
      <c r="J187" s="102">
        <f>IF(AND('INTERNAL - I'!AN199&gt;0,'INTERNAL - II '!AN199&gt;0),('INTERNAL - I'!AN199+'INTERNAL - II '!AN199)/2,'INTERNAL - I'!AN199+'INTERNAL - II '!AN199)</f>
        <v>93.333333333333329</v>
      </c>
    </row>
    <row r="188" spans="1:10" ht="30" customHeight="1" x14ac:dyDescent="0.2">
      <c r="A188" s="4">
        <v>184</v>
      </c>
      <c r="B188" s="102" t="str">
        <f>'STUDENT NAMELIST'!B188</f>
        <v>2023PEC AI 518</v>
      </c>
      <c r="C188" s="102">
        <f>'STUDENT NAMELIST'!C188</f>
        <v>211423243185</v>
      </c>
      <c r="D188" s="260" t="str">
        <f>'STUDENT NAMELIST'!D188</f>
        <v>JAYASURYA K</v>
      </c>
      <c r="E188" s="102">
        <f>('INTERNAL - I'!AI200+'INTERNAL - II '!AI200)/2</f>
        <v>66.666666666666657</v>
      </c>
      <c r="F188" s="102">
        <f>IF(AND('INTERNAL - I'!AJ200&gt;0,'INTERNAL - II '!AJ200&gt;0),('INTERNAL - I'!AJ200+'INTERNAL - II '!AJ200)/2,'INTERNAL - I'!AJ200+'INTERNAL - II '!AJ200)</f>
        <v>80</v>
      </c>
      <c r="G188" s="102">
        <f>('INTERNAL - I'!AK200+'INTERNAL - II '!AK200)/2</f>
        <v>75.193798449612402</v>
      </c>
      <c r="H188" s="102">
        <f>IF(AND('INTERNAL - I'!AL200&gt;0,'INTERNAL - II '!AL200&gt;0),('INTERNAL - I'!AL200+'INTERNAL - II '!AL200)/2,'INTERNAL - I'!AL200+'INTERNAL - II '!AL200)</f>
        <v>84.615384615384613</v>
      </c>
      <c r="I188" s="102">
        <f>IF(AND('INTERNAL - I'!AM200&gt;0,'INTERNAL - II '!AM200&gt;0),('INTERNAL - I'!AM200+'INTERNAL - II '!AM200)/2,'INTERNAL - I'!AM200+'INTERNAL - II '!AM200)</f>
        <v>63.235294117647058</v>
      </c>
      <c r="J188" s="102">
        <f>IF(AND('INTERNAL - I'!AN200&gt;0,'INTERNAL - II '!AN200&gt;0),('INTERNAL - I'!AN200+'INTERNAL - II '!AN200)/2,'INTERNAL - I'!AN200+'INTERNAL - II '!AN200)</f>
        <v>82.35294117647058</v>
      </c>
    </row>
    <row r="189" spans="1:10" ht="30" customHeight="1" x14ac:dyDescent="0.2">
      <c r="A189" s="4">
        <v>185</v>
      </c>
      <c r="B189" s="102" t="str">
        <f>'STUDENT NAMELIST'!B189</f>
        <v>2023PEC AI 519</v>
      </c>
      <c r="C189" s="102">
        <f>'STUDENT NAMELIST'!C189</f>
        <v>211423243186</v>
      </c>
      <c r="D189" s="260" t="str">
        <f>'STUDENT NAMELIST'!D189</f>
        <v>JEBISH PAULWIN S</v>
      </c>
      <c r="E189" s="102">
        <f>('INTERNAL - I'!AI201+'INTERNAL - II '!AI201)/2</f>
        <v>66.666666666666657</v>
      </c>
      <c r="F189" s="102">
        <f>IF(AND('INTERNAL - I'!AJ201&gt;0,'INTERNAL - II '!AJ201&gt;0),('INTERNAL - I'!AJ201+'INTERNAL - II '!AJ201)/2,'INTERNAL - I'!AJ201+'INTERNAL - II '!AJ201)</f>
        <v>73.91304347826086</v>
      </c>
      <c r="G189" s="102">
        <f>('INTERNAL - I'!AK201+'INTERNAL - II '!AK201)/2</f>
        <v>75.297619047619037</v>
      </c>
      <c r="H189" s="102">
        <f>IF(AND('INTERNAL - I'!AL201&gt;0,'INTERNAL - II '!AL201&gt;0),('INTERNAL - I'!AL201+'INTERNAL - II '!AL201)/2,'INTERNAL - I'!AL201+'INTERNAL - II '!AL201)</f>
        <v>80.769230769230774</v>
      </c>
      <c r="I189" s="102">
        <f>IF(AND('INTERNAL - I'!AM201&gt;0,'INTERNAL - II '!AM201&gt;0),('INTERNAL - I'!AM201+'INTERNAL - II '!AM201)/2,'INTERNAL - I'!AM201+'INTERNAL - II '!AM201)</f>
        <v>68.333333333333343</v>
      </c>
      <c r="J189" s="102">
        <f>IF(AND('INTERNAL - I'!AN201&gt;0,'INTERNAL - II '!AN201&gt;0),('INTERNAL - I'!AN201+'INTERNAL - II '!AN201)/2,'INTERNAL - I'!AN201+'INTERNAL - II '!AN201)</f>
        <v>93.333333333333329</v>
      </c>
    </row>
    <row r="190" spans="1:10" ht="30" customHeight="1" x14ac:dyDescent="0.2">
      <c r="A190" s="4">
        <v>186</v>
      </c>
      <c r="B190" s="102" t="str">
        <f>'STUDENT NAMELIST'!B190</f>
        <v>2023PEC AI 520</v>
      </c>
      <c r="C190" s="102">
        <f>'STUDENT NAMELIST'!C190</f>
        <v>211423243187</v>
      </c>
      <c r="D190" s="260" t="str">
        <f>'STUDENT NAMELIST'!D190</f>
        <v>JEEVA R</v>
      </c>
      <c r="E190" s="102">
        <f>('INTERNAL - I'!AI202+'INTERNAL - II '!AI202)/2</f>
        <v>66.666666666666657</v>
      </c>
      <c r="F190" s="102">
        <f>IF(AND('INTERNAL - I'!AJ202&gt;0,'INTERNAL - II '!AJ202&gt;0),('INTERNAL - I'!AJ202+'INTERNAL - II '!AJ202)/2,'INTERNAL - I'!AJ202+'INTERNAL - II '!AJ202)</f>
        <v>80</v>
      </c>
      <c r="G190" s="102">
        <f>('INTERNAL - I'!AK202+'INTERNAL - II '!AK202)/2</f>
        <v>66.395348837209298</v>
      </c>
      <c r="H190" s="102">
        <f>IF(AND('INTERNAL - I'!AL202&gt;0,'INTERNAL - II '!AL202&gt;0),('INTERNAL - I'!AL202+'INTERNAL - II '!AL202)/2,'INTERNAL - I'!AL202+'INTERNAL - II '!AL202)</f>
        <v>88.461538461538467</v>
      </c>
      <c r="I190" s="102">
        <f>IF(AND('INTERNAL - I'!AM202&gt;0,'INTERNAL - II '!AM202&gt;0),('INTERNAL - I'!AM202+'INTERNAL - II '!AM202)/2,'INTERNAL - I'!AM202+'INTERNAL - II '!AM202)</f>
        <v>57.983193277310924</v>
      </c>
      <c r="J190" s="102">
        <f>IF(AND('INTERNAL - I'!AN202&gt;0,'INTERNAL - II '!AN202&gt;0),('INTERNAL - I'!AN202+'INTERNAL - II '!AN202)/2,'INTERNAL - I'!AN202+'INTERNAL - II '!AN202)</f>
        <v>82.35294117647058</v>
      </c>
    </row>
    <row r="191" spans="1:10" ht="30" customHeight="1" x14ac:dyDescent="0.2">
      <c r="A191" s="4">
        <v>187</v>
      </c>
      <c r="B191" s="102" t="str">
        <f>'STUDENT NAMELIST'!B191</f>
        <v>2023PEC AI 521</v>
      </c>
      <c r="C191" s="102">
        <f>'STUDENT NAMELIST'!C191</f>
        <v>211423243188</v>
      </c>
      <c r="D191" s="260" t="str">
        <f>'STUDENT NAMELIST'!D191</f>
        <v>JEEVA S</v>
      </c>
      <c r="E191" s="102">
        <f>('INTERNAL - I'!AI203+'INTERNAL - II '!AI203)/2</f>
        <v>49.999999999999993</v>
      </c>
      <c r="F191" s="102">
        <f>IF(AND('INTERNAL - I'!AJ203&gt;0,'INTERNAL - II '!AJ203&gt;0),('INTERNAL - I'!AJ203+'INTERNAL - II '!AJ203)/2,'INTERNAL - I'!AJ203+'INTERNAL - II '!AJ203)</f>
        <v>65.217391304347828</v>
      </c>
      <c r="G191" s="102">
        <f>('INTERNAL - I'!AK203+'INTERNAL - II '!AK203)/2</f>
        <v>52.321428571428569</v>
      </c>
      <c r="H191" s="102">
        <f>IF(AND('INTERNAL - I'!AL203&gt;0,'INTERNAL - II '!AL203&gt;0),('INTERNAL - I'!AL203+'INTERNAL - II '!AL203)/2,'INTERNAL - I'!AL203+'INTERNAL - II '!AL203)</f>
        <v>76.92307692307692</v>
      </c>
      <c r="I191" s="102">
        <f>IF(AND('INTERNAL - I'!AM203&gt;0,'INTERNAL - II '!AM203&gt;0),('INTERNAL - I'!AM203+'INTERNAL - II '!AM203)/2,'INTERNAL - I'!AM203+'INTERNAL - II '!AM203)</f>
        <v>65</v>
      </c>
      <c r="J191" s="102">
        <f>IF(AND('INTERNAL - I'!AN203&gt;0,'INTERNAL - II '!AN203&gt;0),('INTERNAL - I'!AN203+'INTERNAL - II '!AN203)/2,'INTERNAL - I'!AN203+'INTERNAL - II '!AN203)</f>
        <v>93.333333333333329</v>
      </c>
    </row>
    <row r="192" spans="1:10" ht="30" customHeight="1" x14ac:dyDescent="0.2">
      <c r="A192" s="4">
        <v>188</v>
      </c>
      <c r="B192" s="102" t="str">
        <f>'STUDENT NAMELIST'!B192</f>
        <v>2023PEC AI 522</v>
      </c>
      <c r="C192" s="102">
        <f>'STUDENT NAMELIST'!C192</f>
        <v>211423243189</v>
      </c>
      <c r="D192" s="260" t="str">
        <f>'STUDENT NAMELIST'!D192</f>
        <v>JEEVA V</v>
      </c>
      <c r="E192" s="102">
        <f>('INTERNAL - I'!AI204+'INTERNAL - II '!AI204)/2</f>
        <v>49.999999999999993</v>
      </c>
      <c r="F192" s="102">
        <f>IF(AND('INTERNAL - I'!AJ204&gt;0,'INTERNAL - II '!AJ204&gt;0),('INTERNAL - I'!AJ204+'INTERNAL - II '!AJ204)/2,'INTERNAL - I'!AJ204+'INTERNAL - II '!AJ204)</f>
        <v>40</v>
      </c>
      <c r="G192" s="102">
        <f>('INTERNAL - I'!AK204+'INTERNAL - II '!AK204)/2</f>
        <v>38.255813953488371</v>
      </c>
      <c r="H192" s="102">
        <f>IF(AND('INTERNAL - I'!AL204&gt;0,'INTERNAL - II '!AL204&gt;0),('INTERNAL - I'!AL204+'INTERNAL - II '!AL204)/2,'INTERNAL - I'!AL204+'INTERNAL - II '!AL204)</f>
        <v>69.230769230769226</v>
      </c>
      <c r="I192" s="102">
        <f>IF(AND('INTERNAL - I'!AM204&gt;0,'INTERNAL - II '!AM204&gt;0),('INTERNAL - I'!AM204+'INTERNAL - II '!AM204)/2,'INTERNAL - I'!AM204+'INTERNAL - II '!AM204)</f>
        <v>40.196078431372541</v>
      </c>
      <c r="J192" s="102">
        <f>IF(AND('INTERNAL - I'!AN204&gt;0,'INTERNAL - II '!AN204&gt;0),('INTERNAL - I'!AN204+'INTERNAL - II '!AN204)/2,'INTERNAL - I'!AN204+'INTERNAL - II '!AN204)</f>
        <v>82.35294117647058</v>
      </c>
    </row>
    <row r="193" spans="1:10" ht="30" customHeight="1" x14ac:dyDescent="0.2">
      <c r="A193" s="4">
        <v>189</v>
      </c>
      <c r="B193" s="102" t="str">
        <f>'STUDENT NAMELIST'!B193</f>
        <v>2023PEC AI 286</v>
      </c>
      <c r="C193" s="102">
        <f>'STUDENT NAMELIST'!C193</f>
        <v>211423243190</v>
      </c>
      <c r="D193" s="260" t="str">
        <f>'STUDENT NAMELIST'!D193</f>
        <v>JEEVAN KISHORE S</v>
      </c>
      <c r="E193" s="102">
        <f>('INTERNAL - I'!AI205+'INTERNAL - II '!AI205)/2</f>
        <v>49.999999999999993</v>
      </c>
      <c r="F193" s="102">
        <f>IF(AND('INTERNAL - I'!AJ205&gt;0,'INTERNAL - II '!AJ205&gt;0),('INTERNAL - I'!AJ205+'INTERNAL - II '!AJ205)/2,'INTERNAL - I'!AJ205+'INTERNAL - II '!AJ205)</f>
        <v>56.521739130434781</v>
      </c>
      <c r="G193" s="102">
        <f>('INTERNAL - I'!AK205+'INTERNAL - II '!AK205)/2</f>
        <v>43.63095238095238</v>
      </c>
      <c r="H193" s="102">
        <f>IF(AND('INTERNAL - I'!AL205&gt;0,'INTERNAL - II '!AL205&gt;0),('INTERNAL - I'!AL205+'INTERNAL - II '!AL205)/2,'INTERNAL - I'!AL205+'INTERNAL - II '!AL205)</f>
        <v>73.07692307692308</v>
      </c>
      <c r="I193" s="102">
        <f>IF(AND('INTERNAL - I'!AM205&gt;0,'INTERNAL - II '!AM205&gt;0),('INTERNAL - I'!AM205+'INTERNAL - II '!AM205)/2,'INTERNAL - I'!AM205+'INTERNAL - II '!AM205)</f>
        <v>73.214285714285722</v>
      </c>
      <c r="J193" s="102">
        <f>IF(AND('INTERNAL - I'!AN205&gt;0,'INTERNAL - II '!AN205&gt;0),('INTERNAL - I'!AN205+'INTERNAL - II '!AN205)/2,'INTERNAL - I'!AN205+'INTERNAL - II '!AN205)</f>
        <v>700</v>
      </c>
    </row>
    <row r="194" spans="1:10" ht="30" customHeight="1" x14ac:dyDescent="0.2">
      <c r="A194" s="4">
        <v>190</v>
      </c>
      <c r="B194" s="102" t="str">
        <f>'STUDENT NAMELIST'!B194</f>
        <v>2023PEC AI 179</v>
      </c>
      <c r="C194" s="102">
        <f>'STUDENT NAMELIST'!C194</f>
        <v>211423243191</v>
      </c>
      <c r="D194" s="260" t="str">
        <f>'STUDENT NAMELIST'!D194</f>
        <v xml:space="preserve">JEEVITHA M S </v>
      </c>
      <c r="E194" s="102">
        <f>('INTERNAL - I'!AI206+'INTERNAL - II '!AI206)/2</f>
        <v>58.333333333333329</v>
      </c>
      <c r="F194" s="102">
        <f>IF(AND('INTERNAL - I'!AJ206&gt;0,'INTERNAL - II '!AJ206&gt;0),('INTERNAL - I'!AJ206+'INTERNAL - II '!AJ206)/2,'INTERNAL - I'!AJ206+'INTERNAL - II '!AJ206)</f>
        <v>80</v>
      </c>
      <c r="G194" s="102">
        <f>('INTERNAL - I'!AK206+'INTERNAL - II '!AK206)/2</f>
        <v>69.883720930232556</v>
      </c>
      <c r="H194" s="102">
        <f>IF(AND('INTERNAL - I'!AL206&gt;0,'INTERNAL - II '!AL206&gt;0),('INTERNAL - I'!AL206+'INTERNAL - II '!AL206)/2,'INTERNAL - I'!AL206+'INTERNAL - II '!AL206)</f>
        <v>88.461538461538467</v>
      </c>
      <c r="I194" s="102">
        <f>IF(AND('INTERNAL - I'!AM206&gt;0,'INTERNAL - II '!AM206&gt;0),('INTERNAL - I'!AM206+'INTERNAL - II '!AM206)/2,'INTERNAL - I'!AM206+'INTERNAL - II '!AM206)</f>
        <v>59.138655462184872</v>
      </c>
      <c r="J194" s="102">
        <f>IF(AND('INTERNAL - I'!AN206&gt;0,'INTERNAL - II '!AN206&gt;0),('INTERNAL - I'!AN206+'INTERNAL - II '!AN206)/2,'INTERNAL - I'!AN206+'INTERNAL - II '!AN206)</f>
        <v>82.35294117647058</v>
      </c>
    </row>
    <row r="195" spans="1:10" ht="30" customHeight="1" x14ac:dyDescent="0.2">
      <c r="A195" s="4">
        <v>191</v>
      </c>
      <c r="B195" s="102" t="str">
        <f>'STUDENT NAMELIST'!B195</f>
        <v>2023PEC AI 523</v>
      </c>
      <c r="C195" s="102">
        <f>'STUDENT NAMELIST'!C195</f>
        <v>211423243192</v>
      </c>
      <c r="D195" s="260" t="str">
        <f>'STUDENT NAMELIST'!D195</f>
        <v>JEGATHEESWARAN A</v>
      </c>
      <c r="E195" s="102">
        <f>('INTERNAL - I'!AI207+'INTERNAL - II '!AI207)/2</f>
        <v>100</v>
      </c>
      <c r="F195" s="102">
        <f>IF(AND('INTERNAL - I'!AJ207&gt;0,'INTERNAL - II '!AJ207&gt;0),('INTERNAL - I'!AJ207+'INTERNAL - II '!AJ207)/2,'INTERNAL - I'!AJ207+'INTERNAL - II '!AJ207)</f>
        <v>86.956521739130437</v>
      </c>
      <c r="G195" s="102">
        <f>('INTERNAL - I'!AK207+'INTERNAL - II '!AK207)/2</f>
        <v>87.976190476190482</v>
      </c>
      <c r="H195" s="102">
        <f>IF(AND('INTERNAL - I'!AL207&gt;0,'INTERNAL - II '!AL207&gt;0),('INTERNAL - I'!AL207+'INTERNAL - II '!AL207)/2,'INTERNAL - I'!AL207+'INTERNAL - II '!AL207)</f>
        <v>88.461538461538467</v>
      </c>
      <c r="I195" s="102">
        <f>IF(AND('INTERNAL - I'!AM207&gt;0,'INTERNAL - II '!AM207&gt;0),('INTERNAL - I'!AM207+'INTERNAL - II '!AM207)/2,'INTERNAL - I'!AM207+'INTERNAL - II '!AM207)</f>
        <v>79.047619047619051</v>
      </c>
      <c r="J195" s="102">
        <f>IF(AND('INTERNAL - I'!AN207&gt;0,'INTERNAL - II '!AN207&gt;0),('INTERNAL - I'!AN207+'INTERNAL - II '!AN207)/2,'INTERNAL - I'!AN207+'INTERNAL - II '!AN207)</f>
        <v>93.333333333333329</v>
      </c>
    </row>
    <row r="196" spans="1:10" ht="30" customHeight="1" x14ac:dyDescent="0.2">
      <c r="A196" s="4">
        <v>192</v>
      </c>
      <c r="B196" s="102" t="str">
        <f>'STUDENT NAMELIST'!B196</f>
        <v>2023PEC AI 524</v>
      </c>
      <c r="C196" s="102">
        <f>'STUDENT NAMELIST'!C196</f>
        <v>211423243193</v>
      </c>
      <c r="D196" s="260" t="str">
        <f>'STUDENT NAMELIST'!D196</f>
        <v>JENISH J</v>
      </c>
      <c r="E196" s="102">
        <f>('INTERNAL - I'!AI208+'INTERNAL - II '!AI208)/2</f>
        <v>83.333333333333329</v>
      </c>
      <c r="F196" s="102">
        <f>IF(AND('INTERNAL - I'!AJ208&gt;0,'INTERNAL - II '!AJ208&gt;0),('INTERNAL - I'!AJ208+'INTERNAL - II '!AJ208)/2,'INTERNAL - I'!AJ208+'INTERNAL - II '!AJ208)</f>
        <v>80</v>
      </c>
      <c r="G196" s="102">
        <f>('INTERNAL - I'!AK208+'INTERNAL - II '!AK208)/2</f>
        <v>83.68217054263566</v>
      </c>
      <c r="H196" s="102">
        <f>IF(AND('INTERNAL - I'!AL208&gt;0,'INTERNAL - II '!AL208&gt;0),('INTERNAL - I'!AL208+'INTERNAL - II '!AL208)/2,'INTERNAL - I'!AL208+'INTERNAL - II '!AL208)</f>
        <v>92.307692307692307</v>
      </c>
      <c r="I196" s="102">
        <f>IF(AND('INTERNAL - I'!AM208&gt;0,'INTERNAL - II '!AM208&gt;0),('INTERNAL - I'!AM208+'INTERNAL - II '!AM208)/2,'INTERNAL - I'!AM208+'INTERNAL - II '!AM208)</f>
        <v>67.962184873949582</v>
      </c>
      <c r="J196" s="102">
        <f>IF(AND('INTERNAL - I'!AN208&gt;0,'INTERNAL - II '!AN208&gt;0),('INTERNAL - I'!AN208+'INTERNAL - II '!AN208)/2,'INTERNAL - I'!AN208+'INTERNAL - II '!AN208)</f>
        <v>82.35294117647058</v>
      </c>
    </row>
    <row r="197" spans="1:10" ht="30" customHeight="1" x14ac:dyDescent="0.2">
      <c r="A197" s="4">
        <v>193</v>
      </c>
      <c r="B197" s="102" t="str">
        <f>'STUDENT NAMELIST'!B197</f>
        <v>2023PEC AI 285</v>
      </c>
      <c r="C197" s="102">
        <f>'STUDENT NAMELIST'!C197</f>
        <v>211423243194</v>
      </c>
      <c r="D197" s="260" t="str">
        <f>'STUDENT NAMELIST'!D197</f>
        <v>JENITH RAJA R</v>
      </c>
      <c r="E197" s="102">
        <f>('INTERNAL - I'!AI209+'INTERNAL - II '!AI209)/2</f>
        <v>66.666666666666657</v>
      </c>
      <c r="F197" s="102">
        <f>IF(AND('INTERNAL - I'!AJ209&gt;0,'INTERNAL - II '!AJ209&gt;0),('INTERNAL - I'!AJ209+'INTERNAL - II '!AJ209)/2,'INTERNAL - I'!AJ209+'INTERNAL - II '!AJ209)</f>
        <v>78.260869565217391</v>
      </c>
      <c r="G197" s="102">
        <f>('INTERNAL - I'!AK209+'INTERNAL - II '!AK209)/2</f>
        <v>64.345238095238102</v>
      </c>
      <c r="H197" s="102">
        <f>IF(AND('INTERNAL - I'!AL209&gt;0,'INTERNAL - II '!AL209&gt;0),('INTERNAL - I'!AL209+'INTERNAL - II '!AL209)/2,'INTERNAL - I'!AL209+'INTERNAL - II '!AL209)</f>
        <v>84.615384615384613</v>
      </c>
      <c r="I197" s="102">
        <f>IF(AND('INTERNAL - I'!AM209&gt;0,'INTERNAL - II '!AM209&gt;0),('INTERNAL - I'!AM209+'INTERNAL - II '!AM209)/2,'INTERNAL - I'!AM209+'INTERNAL - II '!AM209)</f>
        <v>78.80952380952381</v>
      </c>
      <c r="J197" s="102">
        <f>IF(AND('INTERNAL - I'!AN209&gt;0,'INTERNAL - II '!AN209&gt;0),('INTERNAL - I'!AN209+'INTERNAL - II '!AN209)/2,'INTERNAL - I'!AN209+'INTERNAL - II '!AN209)</f>
        <v>93.333333333333329</v>
      </c>
    </row>
    <row r="198" spans="1:10" ht="30" customHeight="1" x14ac:dyDescent="0.2">
      <c r="A198" s="4">
        <v>194</v>
      </c>
      <c r="B198" s="102" t="str">
        <f>'STUDENT NAMELIST'!B198</f>
        <v>2023PEC AI 180</v>
      </c>
      <c r="C198" s="102">
        <f>'STUDENT NAMELIST'!C198</f>
        <v>211423243195</v>
      </c>
      <c r="D198" s="260" t="str">
        <f>'STUDENT NAMELIST'!D198</f>
        <v>JERALD JENI R</v>
      </c>
      <c r="E198" s="102">
        <f>('INTERNAL - I'!AI210+'INTERNAL - II '!AI210)/2</f>
        <v>75</v>
      </c>
      <c r="F198" s="102">
        <f>IF(AND('INTERNAL - I'!AJ210&gt;0,'INTERNAL - II '!AJ210&gt;0),('INTERNAL - I'!AJ210+'INTERNAL - II '!AJ210)/2,'INTERNAL - I'!AJ210+'INTERNAL - II '!AJ210)</f>
        <v>80</v>
      </c>
      <c r="G198" s="102">
        <f>('INTERNAL - I'!AK210+'INTERNAL - II '!AK210)/2</f>
        <v>71.046511627906966</v>
      </c>
      <c r="H198" s="102">
        <f>IF(AND('INTERNAL - I'!AL210&gt;0,'INTERNAL - II '!AL210&gt;0),('INTERNAL - I'!AL210+'INTERNAL - II '!AL210)/2,'INTERNAL - I'!AL210+'INTERNAL - II '!AL210)</f>
        <v>88.461538461538467</v>
      </c>
      <c r="I198" s="102">
        <f>IF(AND('INTERNAL - I'!AM210&gt;0,'INTERNAL - II '!AM210&gt;0),('INTERNAL - I'!AM210+'INTERNAL - II '!AM210)/2,'INTERNAL - I'!AM210+'INTERNAL - II '!AM210)</f>
        <v>62.079831932773111</v>
      </c>
      <c r="J198" s="102">
        <f>IF(AND('INTERNAL - I'!AN210&gt;0,'INTERNAL - II '!AN210&gt;0),('INTERNAL - I'!AN210+'INTERNAL - II '!AN210)/2,'INTERNAL - I'!AN210+'INTERNAL - II '!AN210)</f>
        <v>82.35294117647058</v>
      </c>
    </row>
    <row r="199" spans="1:10" ht="30" customHeight="1" x14ac:dyDescent="0.2">
      <c r="A199" s="4">
        <v>195</v>
      </c>
      <c r="B199" s="102" t="str">
        <f>'STUDENT NAMELIST'!B199</f>
        <v>2023PEC AI 181</v>
      </c>
      <c r="C199" s="102">
        <f>'STUDENT NAMELIST'!C199</f>
        <v>211423243196</v>
      </c>
      <c r="D199" s="260" t="str">
        <f>'STUDENT NAMELIST'!D199</f>
        <v>JERLIN DOLCE T</v>
      </c>
      <c r="E199" s="102">
        <f>('INTERNAL - I'!AI211+'INTERNAL - II '!AI211)/2</f>
        <v>83.333333333333329</v>
      </c>
      <c r="F199" s="102">
        <f>IF(AND('INTERNAL - I'!AJ211&gt;0,'INTERNAL - II '!AJ211&gt;0),('INTERNAL - I'!AJ211+'INTERNAL - II '!AJ211)/2,'INTERNAL - I'!AJ211+'INTERNAL - II '!AJ211)</f>
        <v>78.260869565217391</v>
      </c>
      <c r="G199" s="102">
        <f>('INTERNAL - I'!AK211+'INTERNAL - II '!AK211)/2</f>
        <v>77.738095238095241</v>
      </c>
      <c r="H199" s="102">
        <f>IF(AND('INTERNAL - I'!AL211&gt;0,'INTERNAL - II '!AL211&gt;0),('INTERNAL - I'!AL211+'INTERNAL - II '!AL211)/2,'INTERNAL - I'!AL211+'INTERNAL - II '!AL211)</f>
        <v>84.615384615384613</v>
      </c>
      <c r="I199" s="102">
        <f>IF(AND('INTERNAL - I'!AM211&gt;0,'INTERNAL - II '!AM211&gt;0),('INTERNAL - I'!AM211+'INTERNAL - II '!AM211)/2,'INTERNAL - I'!AM211+'INTERNAL - II '!AM211)</f>
        <v>73.69047619047619</v>
      </c>
      <c r="J199" s="102">
        <f>IF(AND('INTERNAL - I'!AN211&gt;0,'INTERNAL - II '!AN211&gt;0),('INTERNAL - I'!AN211+'INTERNAL - II '!AN211)/2,'INTERNAL - I'!AN211+'INTERNAL - II '!AN211)</f>
        <v>93.333333333333329</v>
      </c>
    </row>
    <row r="200" spans="1:10" ht="30" customHeight="1" x14ac:dyDescent="0.2">
      <c r="A200" s="4">
        <v>196</v>
      </c>
      <c r="B200" s="102" t="str">
        <f>'STUDENT NAMELIST'!B200</f>
        <v>2023PEC AI 525</v>
      </c>
      <c r="C200" s="102">
        <f>'STUDENT NAMELIST'!C200</f>
        <v>211423243197</v>
      </c>
      <c r="D200" s="260" t="str">
        <f>'STUDENT NAMELIST'!D200</f>
        <v>JESHRUD SOLOMON TERIN J</v>
      </c>
      <c r="E200" s="102">
        <f>('INTERNAL - I'!AI212+'INTERNAL - II '!AI212)/2</f>
        <v>66.666666666666657</v>
      </c>
      <c r="F200" s="102">
        <f>IF(AND('INTERNAL - I'!AJ212&gt;0,'INTERNAL - II '!AJ212&gt;0),('INTERNAL - I'!AJ212+'INTERNAL - II '!AJ212)/2,'INTERNAL - I'!AJ212+'INTERNAL - II '!AJ212)</f>
        <v>60</v>
      </c>
      <c r="G200" s="102">
        <f>('INTERNAL - I'!AK212+'INTERNAL - II '!AK212)/2</f>
        <v>73.68217054263566</v>
      </c>
      <c r="H200" s="102">
        <f>IF(AND('INTERNAL - I'!AL212&gt;0,'INTERNAL - II '!AL212&gt;0),('INTERNAL - I'!AL212+'INTERNAL - II '!AL212)/2,'INTERNAL - I'!AL212+'INTERNAL - II '!AL212)</f>
        <v>80.769230769230774</v>
      </c>
      <c r="I200" s="102">
        <f>IF(AND('INTERNAL - I'!AM212&gt;0,'INTERNAL - II '!AM212&gt;0),('INTERNAL - I'!AM212+'INTERNAL - II '!AM212)/2,'INTERNAL - I'!AM212+'INTERNAL - II '!AM212)</f>
        <v>60.819327731092429</v>
      </c>
      <c r="J200" s="102">
        <f>IF(AND('INTERNAL - I'!AN212&gt;0,'INTERNAL - II '!AN212&gt;0),('INTERNAL - I'!AN212+'INTERNAL - II '!AN212)/2,'INTERNAL - I'!AN212+'INTERNAL - II '!AN212)</f>
        <v>82.35294117647058</v>
      </c>
    </row>
    <row r="201" spans="1:10" ht="30" customHeight="1" x14ac:dyDescent="0.2">
      <c r="A201" s="4">
        <v>197</v>
      </c>
      <c r="B201" s="102" t="str">
        <f>'STUDENT NAMELIST'!B201</f>
        <v>2023PEC AI 526</v>
      </c>
      <c r="C201" s="102">
        <f>'STUDENT NAMELIST'!C201</f>
        <v>211423243198</v>
      </c>
      <c r="D201" s="260" t="str">
        <f>'STUDENT NAMELIST'!D201</f>
        <v>JESWIN JABAS RAJKUMAR R</v>
      </c>
      <c r="E201" s="102">
        <f>('INTERNAL - I'!AI213+'INTERNAL - II '!AI213)/2</f>
        <v>66.666666666666657</v>
      </c>
      <c r="F201" s="102">
        <f>IF(AND('INTERNAL - I'!AJ213&gt;0,'INTERNAL - II '!AJ213&gt;0),('INTERNAL - I'!AJ213+'INTERNAL - II '!AJ213)/2,'INTERNAL - I'!AJ213+'INTERNAL - II '!AJ213)</f>
        <v>65.217391304347828</v>
      </c>
      <c r="G201" s="102">
        <f>('INTERNAL - I'!AK213+'INTERNAL - II '!AK213)/2</f>
        <v>74.642857142857139</v>
      </c>
      <c r="H201" s="102">
        <f>IF(AND('INTERNAL - I'!AL213&gt;0,'INTERNAL - II '!AL213&gt;0),('INTERNAL - I'!AL213+'INTERNAL - II '!AL213)/2,'INTERNAL - I'!AL213+'INTERNAL - II '!AL213)</f>
        <v>76.92307692307692</v>
      </c>
      <c r="I201" s="102">
        <f>IF(AND('INTERNAL - I'!AM213&gt;0,'INTERNAL - II '!AM213&gt;0),('INTERNAL - I'!AM213+'INTERNAL - II '!AM213)/2,'INTERNAL - I'!AM213+'INTERNAL - II '!AM213)</f>
        <v>66.547619047619051</v>
      </c>
      <c r="J201" s="102">
        <f>IF(AND('INTERNAL - I'!AN213&gt;0,'INTERNAL - II '!AN213&gt;0),('INTERNAL - I'!AN213+'INTERNAL - II '!AN213)/2,'INTERNAL - I'!AN213+'INTERNAL - II '!AN213)</f>
        <v>93.333333333333329</v>
      </c>
    </row>
    <row r="202" spans="1:10" ht="30" customHeight="1" x14ac:dyDescent="0.2">
      <c r="A202" s="4">
        <v>198</v>
      </c>
      <c r="B202" s="102" t="str">
        <f>'STUDENT NAMELIST'!B202</f>
        <v>2023PEC AI 527</v>
      </c>
      <c r="C202" s="102">
        <f>'STUDENT NAMELIST'!C202</f>
        <v>211423243199</v>
      </c>
      <c r="D202" s="260" t="str">
        <f>'STUDENT NAMELIST'!D202</f>
        <v xml:space="preserve">JISNUVARDHAN VISWA MOHAN </v>
      </c>
      <c r="E202" s="102">
        <f>('INTERNAL - I'!AI214+'INTERNAL - II '!AI214)/2</f>
        <v>49.999999999999993</v>
      </c>
      <c r="F202" s="102">
        <f>IF(AND('INTERNAL - I'!AJ214&gt;0,'INTERNAL - II '!AJ214&gt;0),('INTERNAL - I'!AJ214+'INTERNAL - II '!AJ214)/2,'INTERNAL - I'!AJ214+'INTERNAL - II '!AJ214)</f>
        <v>40</v>
      </c>
      <c r="G202" s="102">
        <f>('INTERNAL - I'!AK214+'INTERNAL - II '!AK214)/2</f>
        <v>47.558139534883722</v>
      </c>
      <c r="H202" s="102">
        <f>IF(AND('INTERNAL - I'!AL214&gt;0,'INTERNAL - II '!AL214&gt;0),('INTERNAL - I'!AL214+'INTERNAL - II '!AL214)/2,'INTERNAL - I'!AL214+'INTERNAL - II '!AL214)</f>
        <v>69.230769230769226</v>
      </c>
      <c r="I202" s="102">
        <f>IF(AND('INTERNAL - I'!AM214&gt;0,'INTERNAL - II '!AM214&gt;0),('INTERNAL - I'!AM214+'INTERNAL - II '!AM214)/2,'INTERNAL - I'!AM214+'INTERNAL - II '!AM214)</f>
        <v>46.078431372549019</v>
      </c>
      <c r="J202" s="102">
        <f>IF(AND('INTERNAL - I'!AN214&gt;0,'INTERNAL - II '!AN214&gt;0),('INTERNAL - I'!AN214+'INTERNAL - II '!AN214)/2,'INTERNAL - I'!AN214+'INTERNAL - II '!AN214)</f>
        <v>82.35294117647058</v>
      </c>
    </row>
    <row r="203" spans="1:10" ht="30" customHeight="1" x14ac:dyDescent="0.2">
      <c r="A203" s="4">
        <v>199</v>
      </c>
      <c r="B203" s="102" t="str">
        <f>'STUDENT NAMELIST'!B203</f>
        <v>2023PEC AI 528</v>
      </c>
      <c r="C203" s="102">
        <f>'STUDENT NAMELIST'!C203</f>
        <v>211423243200</v>
      </c>
      <c r="D203" s="260" t="str">
        <f>'STUDENT NAMELIST'!D203</f>
        <v>JOHN TYNDALE S</v>
      </c>
      <c r="E203" s="102">
        <f>('INTERNAL - I'!AI215+'INTERNAL - II '!AI215)/2</f>
        <v>66.666666666666657</v>
      </c>
      <c r="F203" s="102">
        <f>IF(AND('INTERNAL - I'!AJ215&gt;0,'INTERNAL - II '!AJ215&gt;0),('INTERNAL - I'!AJ215+'INTERNAL - II '!AJ215)/2,'INTERNAL - I'!AJ215+'INTERNAL - II '!AJ215)</f>
        <v>56.521739130434781</v>
      </c>
      <c r="G203" s="102">
        <f>('INTERNAL - I'!AK215+'INTERNAL - II '!AK215)/2</f>
        <v>65.05952380952381</v>
      </c>
      <c r="H203" s="102">
        <f>IF(AND('INTERNAL - I'!AL215&gt;0,'INTERNAL - II '!AL215&gt;0),('INTERNAL - I'!AL215+'INTERNAL - II '!AL215)/2,'INTERNAL - I'!AL215+'INTERNAL - II '!AL215)</f>
        <v>73.07692307692308</v>
      </c>
      <c r="I203" s="102">
        <f>IF(AND('INTERNAL - I'!AM215&gt;0,'INTERNAL - II '!AM215&gt;0),('INTERNAL - I'!AM215+'INTERNAL - II '!AM215)/2,'INTERNAL - I'!AM215+'INTERNAL - II '!AM215)</f>
        <v>63.214285714285715</v>
      </c>
      <c r="J203" s="102">
        <f>IF(AND('INTERNAL - I'!AN215&gt;0,'INTERNAL - II '!AN215&gt;0),('INTERNAL - I'!AN215+'INTERNAL - II '!AN215)/2,'INTERNAL - I'!AN215+'INTERNAL - II '!AN215)</f>
        <v>93.333333333333329</v>
      </c>
    </row>
    <row r="204" spans="1:10" ht="30" customHeight="1" x14ac:dyDescent="0.2">
      <c r="A204" s="4">
        <v>200</v>
      </c>
      <c r="B204" s="102" t="str">
        <f>'STUDENT NAMELIST'!B204</f>
        <v>2023PEC AI 182</v>
      </c>
      <c r="C204" s="102">
        <f>'STUDENT NAMELIST'!C204</f>
        <v>211423243201</v>
      </c>
      <c r="D204" s="260" t="str">
        <f>'STUDENT NAMELIST'!D204</f>
        <v xml:space="preserve">JONITA MARIA FERNANDES </v>
      </c>
      <c r="E204" s="102">
        <f>('INTERNAL - I'!AI216+'INTERNAL - II '!AI216)/2</f>
        <v>66.666666666666657</v>
      </c>
      <c r="F204" s="102">
        <f>IF(AND('INTERNAL - I'!AJ216&gt;0,'INTERNAL - II '!AJ216&gt;0),('INTERNAL - I'!AJ216+'INTERNAL - II '!AJ216)/2,'INTERNAL - I'!AJ216+'INTERNAL - II '!AJ216)</f>
        <v>80</v>
      </c>
      <c r="G204" s="102">
        <f>('INTERNAL - I'!AK216+'INTERNAL - II '!AK216)/2</f>
        <v>69.728682170542641</v>
      </c>
      <c r="H204" s="102">
        <f>IF(AND('INTERNAL - I'!AL216&gt;0,'INTERNAL - II '!AL216&gt;0),('INTERNAL - I'!AL216+'INTERNAL - II '!AL216)/2,'INTERNAL - I'!AL216+'INTERNAL - II '!AL216)</f>
        <v>92.307692307692307</v>
      </c>
      <c r="I204" s="102">
        <f>IF(AND('INTERNAL - I'!AM216&gt;0,'INTERNAL - II '!AM216&gt;0),('INTERNAL - I'!AM216+'INTERNAL - II '!AM216)/2,'INTERNAL - I'!AM216+'INTERNAL - II '!AM216)</f>
        <v>56.19747899159664</v>
      </c>
      <c r="J204" s="102">
        <f>IF(AND('INTERNAL - I'!AN216&gt;0,'INTERNAL - II '!AN216&gt;0),('INTERNAL - I'!AN216+'INTERNAL - II '!AN216)/2,'INTERNAL - I'!AN216+'INTERNAL - II '!AN216)</f>
        <v>82.35294117647058</v>
      </c>
    </row>
    <row r="205" spans="1:10" ht="30" customHeight="1" x14ac:dyDescent="0.2">
      <c r="A205" s="4">
        <v>201</v>
      </c>
      <c r="B205" s="102" t="str">
        <f>'STUDENT NAMELIST'!B205</f>
        <v>2023PEC AI 529</v>
      </c>
      <c r="C205" s="102">
        <f>'STUDENT NAMELIST'!C205</f>
        <v>211423243202</v>
      </c>
      <c r="D205" s="260" t="str">
        <f>'STUDENT NAMELIST'!D205</f>
        <v>JOSEPHPRINCE V</v>
      </c>
      <c r="E205" s="102">
        <f>('INTERNAL - I'!AI217+'INTERNAL - II '!AI217)/2</f>
        <v>66.666666666666657</v>
      </c>
      <c r="F205" s="102">
        <f>IF(AND('INTERNAL - I'!AJ217&gt;0,'INTERNAL - II '!AJ217&gt;0),('INTERNAL - I'!AJ217+'INTERNAL - II '!AJ217)/2,'INTERNAL - I'!AJ217+'INTERNAL - II '!AJ217)</f>
        <v>60.869565217391312</v>
      </c>
      <c r="G205" s="102">
        <f>('INTERNAL - I'!AK217+'INTERNAL - II '!AK217)/2</f>
        <v>68.392857142857139</v>
      </c>
      <c r="H205" s="102">
        <f>IF(AND('INTERNAL - I'!AL217&gt;0,'INTERNAL - II '!AL217&gt;0),('INTERNAL - I'!AL217+'INTERNAL - II '!AL217)/2,'INTERNAL - I'!AL217+'INTERNAL - II '!AL217)</f>
        <v>76.92307692307692</v>
      </c>
      <c r="I205" s="102">
        <f>IF(AND('INTERNAL - I'!AM217&gt;0,'INTERNAL - II '!AM217&gt;0),('INTERNAL - I'!AM217+'INTERNAL - II '!AM217)/2,'INTERNAL - I'!AM217+'INTERNAL - II '!AM217)</f>
        <v>59.642857142857139</v>
      </c>
      <c r="J205" s="102">
        <f>IF(AND('INTERNAL - I'!AN217&gt;0,'INTERNAL - II '!AN217&gt;0),('INTERNAL - I'!AN217+'INTERNAL - II '!AN217)/2,'INTERNAL - I'!AN217+'INTERNAL - II '!AN217)</f>
        <v>93.333333333333329</v>
      </c>
    </row>
    <row r="206" spans="1:10" ht="30" customHeight="1" x14ac:dyDescent="0.2">
      <c r="A206" s="4">
        <v>202</v>
      </c>
      <c r="B206" s="102" t="str">
        <f>'STUDENT NAMELIST'!B206</f>
        <v>2023PEC AI 183</v>
      </c>
      <c r="C206" s="102">
        <f>'STUDENT NAMELIST'!C206</f>
        <v>211423243203</v>
      </c>
      <c r="D206" s="260" t="str">
        <f>'STUDENT NAMELIST'!D206</f>
        <v>JOSHIKA RAO O R</v>
      </c>
      <c r="E206" s="102">
        <f>('INTERNAL - I'!AI218+'INTERNAL - II '!AI218)/2</f>
        <v>83.333333333333343</v>
      </c>
      <c r="F206" s="102">
        <f>IF(AND('INTERNAL - I'!AJ218&gt;0,'INTERNAL - II '!AJ218&gt;0),('INTERNAL - I'!AJ218+'INTERNAL - II '!AJ218)/2,'INTERNAL - I'!AJ218+'INTERNAL - II '!AJ218)</f>
        <v>80</v>
      </c>
      <c r="G206" s="102">
        <f>('INTERNAL - I'!AK218+'INTERNAL - II '!AK218)/2</f>
        <v>74.379844961240309</v>
      </c>
      <c r="H206" s="102">
        <f>IF(AND('INTERNAL - I'!AL218&gt;0,'INTERNAL - II '!AL218&gt;0),('INTERNAL - I'!AL218+'INTERNAL - II '!AL218)/2,'INTERNAL - I'!AL218+'INTERNAL - II '!AL218)</f>
        <v>92.307692307692307</v>
      </c>
      <c r="I206" s="102">
        <f>IF(AND('INTERNAL - I'!AM218&gt;0,'INTERNAL - II '!AM218&gt;0),('INTERNAL - I'!AM218+'INTERNAL - II '!AM218)/2,'INTERNAL - I'!AM218+'INTERNAL - II '!AM218)</f>
        <v>65.651260504201673</v>
      </c>
      <c r="J206" s="102">
        <f>IF(AND('INTERNAL - I'!AN218&gt;0,'INTERNAL - II '!AN218&gt;0),('INTERNAL - I'!AN218+'INTERNAL - II '!AN218)/2,'INTERNAL - I'!AN218+'INTERNAL - II '!AN218)</f>
        <v>82.35294117647058</v>
      </c>
    </row>
    <row r="207" spans="1:10" ht="30" customHeight="1" x14ac:dyDescent="0.2">
      <c r="A207" s="4">
        <v>203</v>
      </c>
      <c r="B207" s="102" t="str">
        <f>'STUDENT NAMELIST'!B207</f>
        <v>2023PEC AI 184</v>
      </c>
      <c r="C207" s="102">
        <f>'STUDENT NAMELIST'!C207</f>
        <v>211423243204</v>
      </c>
      <c r="D207" s="260" t="str">
        <f>'STUDENT NAMELIST'!D207</f>
        <v>JOY PRAISY E</v>
      </c>
      <c r="E207" s="102">
        <f>('INTERNAL - I'!AI219+'INTERNAL - II '!AI219)/2</f>
        <v>49.999999999999993</v>
      </c>
      <c r="F207" s="102">
        <f>IF(AND('INTERNAL - I'!AJ219&gt;0,'INTERNAL - II '!AJ219&gt;0),('INTERNAL - I'!AJ219+'INTERNAL - II '!AJ219)/2,'INTERNAL - I'!AJ219+'INTERNAL - II '!AJ219)</f>
        <v>39.130434782608695</v>
      </c>
      <c r="G207" s="102">
        <f>('INTERNAL - I'!AK219+'INTERNAL - II '!AK219)/2</f>
        <v>33.63095238095238</v>
      </c>
      <c r="H207" s="102">
        <f>IF(AND('INTERNAL - I'!AL219&gt;0,'INTERNAL - II '!AL219&gt;0),('INTERNAL - I'!AL219+'INTERNAL - II '!AL219)/2,'INTERNAL - I'!AL219+'INTERNAL - II '!AL219)</f>
        <v>65.384615384615387</v>
      </c>
      <c r="I207" s="102">
        <f>IF(AND('INTERNAL - I'!AM219&gt;0,'INTERNAL - II '!AM219&gt;0),('INTERNAL - I'!AM219+'INTERNAL - II '!AM219)/2,'INTERNAL - I'!AM219+'INTERNAL - II '!AM219)</f>
        <v>66.666666666666657</v>
      </c>
      <c r="J207" s="102">
        <f>IF(AND('INTERNAL - I'!AN219&gt;0,'INTERNAL - II '!AN219&gt;0),('INTERNAL - I'!AN219+'INTERNAL - II '!AN219)/2,'INTERNAL - I'!AN219+'INTERNAL - II '!AN219)</f>
        <v>700</v>
      </c>
    </row>
    <row r="208" spans="1:10" ht="30" customHeight="1" x14ac:dyDescent="0.2">
      <c r="A208" s="4">
        <v>204</v>
      </c>
      <c r="B208" s="102" t="str">
        <f>'STUDENT NAMELIST'!B208</f>
        <v>2023PEC AI 530</v>
      </c>
      <c r="C208" s="102">
        <f>'STUDENT NAMELIST'!C208</f>
        <v>211423243205</v>
      </c>
      <c r="D208" s="260" t="str">
        <f>'STUDENT NAMELIST'!D208</f>
        <v>JUSTIN DEVAKUMAR J</v>
      </c>
      <c r="E208" s="102">
        <f>('INTERNAL - I'!AI220+'INTERNAL - II '!AI220)/2</f>
        <v>49.999999999999993</v>
      </c>
      <c r="F208" s="102">
        <f>IF(AND('INTERNAL - I'!AJ220&gt;0,'INTERNAL - II '!AJ220&gt;0),('INTERNAL - I'!AJ220+'INTERNAL - II '!AJ220)/2,'INTERNAL - I'!AJ220+'INTERNAL - II '!AJ220)</f>
        <v>80</v>
      </c>
      <c r="G208" s="102">
        <f>('INTERNAL - I'!AK220+'INTERNAL - II '!AK220)/2</f>
        <v>66.550387596899213</v>
      </c>
      <c r="H208" s="102">
        <f>IF(AND('INTERNAL - I'!AL220&gt;0,'INTERNAL - II '!AL220&gt;0),('INTERNAL - I'!AL220+'INTERNAL - II '!AL220)/2,'INTERNAL - I'!AL220+'INTERNAL - II '!AL220)</f>
        <v>84.615384615384613</v>
      </c>
      <c r="I208" s="102">
        <f>IF(AND('INTERNAL - I'!AM220&gt;0,'INTERNAL - II '!AM220&gt;0),('INTERNAL - I'!AM220+'INTERNAL - II '!AM220)/2,'INTERNAL - I'!AM220+'INTERNAL - II '!AM220)</f>
        <v>53.78151260504201</v>
      </c>
      <c r="J208" s="102">
        <f>IF(AND('INTERNAL - I'!AN220&gt;0,'INTERNAL - II '!AN220&gt;0),('INTERNAL - I'!AN220+'INTERNAL - II '!AN220)/2,'INTERNAL - I'!AN220+'INTERNAL - II '!AN220)</f>
        <v>82.35294117647058</v>
      </c>
    </row>
    <row r="209" spans="1:10" ht="30" customHeight="1" x14ac:dyDescent="0.2">
      <c r="A209" s="4">
        <v>205</v>
      </c>
      <c r="B209" s="102" t="str">
        <f>'STUDENT NAMELIST'!B209</f>
        <v>2023PEC AI 185</v>
      </c>
      <c r="C209" s="102">
        <f>'STUDENT NAMELIST'!C209</f>
        <v>211423243206</v>
      </c>
      <c r="D209" s="260" t="str">
        <f>'STUDENT NAMELIST'!D209</f>
        <v>KALAIMAGAL S</v>
      </c>
      <c r="E209" s="102">
        <f>('INTERNAL - I'!AI221+'INTERNAL - II '!AI221)/2</f>
        <v>75</v>
      </c>
      <c r="F209" s="102">
        <f>IF(AND('INTERNAL - I'!AJ221&gt;0,'INTERNAL - II '!AJ221&gt;0),('INTERNAL - I'!AJ221+'INTERNAL - II '!AJ221)/2,'INTERNAL - I'!AJ221+'INTERNAL - II '!AJ221)</f>
        <v>82.608695652173907</v>
      </c>
      <c r="G209" s="102">
        <f>('INTERNAL - I'!AK221+'INTERNAL - II '!AK221)/2</f>
        <v>74.821428571428569</v>
      </c>
      <c r="H209" s="102">
        <f>IF(AND('INTERNAL - I'!AL221&gt;0,'INTERNAL - II '!AL221&gt;0),('INTERNAL - I'!AL221+'INTERNAL - II '!AL221)/2,'INTERNAL - I'!AL221+'INTERNAL - II '!AL221)</f>
        <v>84.615384615384613</v>
      </c>
      <c r="I209" s="102">
        <f>IF(AND('INTERNAL - I'!AM221&gt;0,'INTERNAL - II '!AM221&gt;0),('INTERNAL - I'!AM221+'INTERNAL - II '!AM221)/2,'INTERNAL - I'!AM221+'INTERNAL - II '!AM221)</f>
        <v>65.476190476190482</v>
      </c>
      <c r="J209" s="102">
        <f>IF(AND('INTERNAL - I'!AN221&gt;0,'INTERNAL - II '!AN221&gt;0),('INTERNAL - I'!AN221+'INTERNAL - II '!AN221)/2,'INTERNAL - I'!AN221+'INTERNAL - II '!AN221)</f>
        <v>93.333333333333329</v>
      </c>
    </row>
    <row r="210" spans="1:10" ht="30" customHeight="1" x14ac:dyDescent="0.2">
      <c r="A210" s="4">
        <v>206</v>
      </c>
      <c r="B210" s="102" t="str">
        <f>'STUDENT NAMELIST'!B210</f>
        <v>2023PEC AI 186</v>
      </c>
      <c r="C210" s="102">
        <f>'STUDENT NAMELIST'!C210</f>
        <v>211423243207</v>
      </c>
      <c r="D210" s="260" t="str">
        <f>'STUDENT NAMELIST'!D210</f>
        <v xml:space="preserve">KALPANA REDDY D </v>
      </c>
      <c r="E210" s="102">
        <f>('INTERNAL - I'!AI222+'INTERNAL - II '!AI222)/2</f>
        <v>100</v>
      </c>
      <c r="F210" s="102">
        <f>IF(AND('INTERNAL - I'!AJ222&gt;0,'INTERNAL - II '!AJ222&gt;0),('INTERNAL - I'!AJ222+'INTERNAL - II '!AJ222)/2,'INTERNAL - I'!AJ222+'INTERNAL - II '!AJ222)</f>
        <v>80</v>
      </c>
      <c r="G210" s="102">
        <f>('INTERNAL - I'!AK222+'INTERNAL - II '!AK222)/2</f>
        <v>93.837209302325576</v>
      </c>
      <c r="H210" s="102">
        <f>IF(AND('INTERNAL - I'!AL222&gt;0,'INTERNAL - II '!AL222&gt;0),('INTERNAL - I'!AL222+'INTERNAL - II '!AL222)/2,'INTERNAL - I'!AL222+'INTERNAL - II '!AL222)</f>
        <v>96.15384615384616</v>
      </c>
      <c r="I210" s="102">
        <f>IF(AND('INTERNAL - I'!AM222&gt;0,'INTERNAL - II '!AM222&gt;0),('INTERNAL - I'!AM222+'INTERNAL - II '!AM222)/2,'INTERNAL - I'!AM222+'INTERNAL - II '!AM222)</f>
        <v>79.831932773109244</v>
      </c>
      <c r="J210" s="102">
        <f>IF(AND('INTERNAL - I'!AN222&gt;0,'INTERNAL - II '!AN222&gt;0),('INTERNAL - I'!AN222+'INTERNAL - II '!AN222)/2,'INTERNAL - I'!AN222+'INTERNAL - II '!AN222)</f>
        <v>82.35294117647058</v>
      </c>
    </row>
    <row r="211" spans="1:10" ht="30" customHeight="1" x14ac:dyDescent="0.2">
      <c r="A211" s="4">
        <v>207</v>
      </c>
      <c r="B211" s="102" t="str">
        <f>'STUDENT NAMELIST'!B211</f>
        <v>2023PEC AI 187</v>
      </c>
      <c r="C211" s="102">
        <f>'STUDENT NAMELIST'!C211</f>
        <v>211423243208</v>
      </c>
      <c r="D211" s="260" t="str">
        <f>'STUDENT NAMELIST'!D211</f>
        <v>KALPANA T</v>
      </c>
      <c r="E211" s="102">
        <f>('INTERNAL - I'!AI223+'INTERNAL - II '!AI223)/2</f>
        <v>100</v>
      </c>
      <c r="F211" s="102">
        <f>IF(AND('INTERNAL - I'!AJ223&gt;0,'INTERNAL - II '!AJ223&gt;0),('INTERNAL - I'!AJ223+'INTERNAL - II '!AJ223)/2,'INTERNAL - I'!AJ223+'INTERNAL - II '!AJ223)</f>
        <v>86.956521739130437</v>
      </c>
      <c r="G211" s="102">
        <f>('INTERNAL - I'!AK223+'INTERNAL - II '!AK223)/2</f>
        <v>87.976190476190482</v>
      </c>
      <c r="H211" s="102">
        <f>IF(AND('INTERNAL - I'!AL223&gt;0,'INTERNAL - II '!AL223&gt;0),('INTERNAL - I'!AL223+'INTERNAL - II '!AL223)/2,'INTERNAL - I'!AL223+'INTERNAL - II '!AL223)</f>
        <v>88.461538461538467</v>
      </c>
      <c r="I211" s="102">
        <f>IF(AND('INTERNAL - I'!AM223&gt;0,'INTERNAL - II '!AM223&gt;0),('INTERNAL - I'!AM223+'INTERNAL - II '!AM223)/2,'INTERNAL - I'!AM223+'INTERNAL - II '!AM223)</f>
        <v>78.80952380952381</v>
      </c>
      <c r="J211" s="102">
        <f>IF(AND('INTERNAL - I'!AN223&gt;0,'INTERNAL - II '!AN223&gt;0),('INTERNAL - I'!AN223+'INTERNAL - II '!AN223)/2,'INTERNAL - I'!AN223+'INTERNAL - II '!AN223)</f>
        <v>93.333333333333329</v>
      </c>
    </row>
    <row r="212" spans="1:10" ht="30" customHeight="1" x14ac:dyDescent="0.2">
      <c r="A212" s="4">
        <v>208</v>
      </c>
      <c r="B212" s="102" t="str">
        <f>'STUDENT NAMELIST'!B212</f>
        <v>2023PEC AI 531</v>
      </c>
      <c r="C212" s="102">
        <f>'STUDENT NAMELIST'!C212</f>
        <v>211423243209</v>
      </c>
      <c r="D212" s="260" t="str">
        <f>'STUDENT NAMELIST'!D212</f>
        <v>KALYANASUNDARAM M</v>
      </c>
      <c r="E212" s="102">
        <f>('INTERNAL - I'!AI224+'INTERNAL - II '!AI224)/2</f>
        <v>66.666666666666657</v>
      </c>
      <c r="F212" s="102">
        <f>IF(AND('INTERNAL - I'!AJ224&gt;0,'INTERNAL - II '!AJ224&gt;0),('INTERNAL - I'!AJ224+'INTERNAL - II '!AJ224)/2,'INTERNAL - I'!AJ224+'INTERNAL - II '!AJ224)</f>
        <v>40</v>
      </c>
      <c r="G212" s="102">
        <f>('INTERNAL - I'!AK224+'INTERNAL - II '!AK224)/2</f>
        <v>60.348837209302324</v>
      </c>
      <c r="H212" s="102">
        <f>IF(AND('INTERNAL - I'!AL224&gt;0,'INTERNAL - II '!AL224&gt;0),('INTERNAL - I'!AL224+'INTERNAL - II '!AL224)/2,'INTERNAL - I'!AL224+'INTERNAL - II '!AL224)</f>
        <v>69.230769230769226</v>
      </c>
      <c r="I212" s="102">
        <f>IF(AND('INTERNAL - I'!AM224&gt;0,'INTERNAL - II '!AM224&gt;0),('INTERNAL - I'!AM224+'INTERNAL - II '!AM224)/2,'INTERNAL - I'!AM224+'INTERNAL - II '!AM224)</f>
        <v>57.843137254901954</v>
      </c>
      <c r="J212" s="102">
        <f>IF(AND('INTERNAL - I'!AN224&gt;0,'INTERNAL - II '!AN224&gt;0),('INTERNAL - I'!AN224+'INTERNAL - II '!AN224)/2,'INTERNAL - I'!AN224+'INTERNAL - II '!AN224)</f>
        <v>82.35294117647058</v>
      </c>
    </row>
    <row r="213" spans="1:10" ht="30" customHeight="1" x14ac:dyDescent="0.2">
      <c r="A213" s="4">
        <v>209</v>
      </c>
      <c r="B213" s="102" t="str">
        <f>'STUDENT NAMELIST'!B213</f>
        <v>2023PEC AI 532</v>
      </c>
      <c r="C213" s="102">
        <f>'STUDENT NAMELIST'!C213</f>
        <v>211423243210</v>
      </c>
      <c r="D213" s="260" t="str">
        <f>'STUDENT NAMELIST'!D213</f>
        <v>KAMALESH P</v>
      </c>
      <c r="E213" s="102">
        <f>('INTERNAL - I'!AI225+'INTERNAL - II '!AI225)/2</f>
        <v>66.666666666666657</v>
      </c>
      <c r="F213" s="102">
        <f>IF(AND('INTERNAL - I'!AJ225&gt;0,'INTERNAL - II '!AJ225&gt;0),('INTERNAL - I'!AJ225+'INTERNAL - II '!AJ225)/2,'INTERNAL - I'!AJ225+'INTERNAL - II '!AJ225)</f>
        <v>39.130434782608695</v>
      </c>
      <c r="G213" s="102">
        <f>('INTERNAL - I'!AK225+'INTERNAL - II '!AK225)/2</f>
        <v>57.738095238095234</v>
      </c>
      <c r="H213" s="102">
        <f>IF(AND('INTERNAL - I'!AL225&gt;0,'INTERNAL - II '!AL225&gt;0),('INTERNAL - I'!AL225+'INTERNAL - II '!AL225)/2,'INTERNAL - I'!AL225+'INTERNAL - II '!AL225)</f>
        <v>65.384615384615387</v>
      </c>
      <c r="I213" s="102">
        <f>IF(AND('INTERNAL - I'!AM225&gt;0,'INTERNAL - II '!AM225&gt;0),('INTERNAL - I'!AM225+'INTERNAL - II '!AM225)/2,'INTERNAL - I'!AM225+'INTERNAL - II '!AM225)</f>
        <v>56.666666666666664</v>
      </c>
      <c r="J213" s="102">
        <f>IF(AND('INTERNAL - I'!AN225&gt;0,'INTERNAL - II '!AN225&gt;0),('INTERNAL - I'!AN225+'INTERNAL - II '!AN225)/2,'INTERNAL - I'!AN225+'INTERNAL - II '!AN225)</f>
        <v>93.333333333333329</v>
      </c>
    </row>
    <row r="214" spans="1:10" ht="30" customHeight="1" x14ac:dyDescent="0.2">
      <c r="A214" s="4">
        <v>210</v>
      </c>
      <c r="B214" s="102" t="str">
        <f>'STUDENT NAMELIST'!B214</f>
        <v>2023PEC AI 188</v>
      </c>
      <c r="C214" s="102">
        <f>'STUDENT NAMELIST'!C214</f>
        <v>211423243211</v>
      </c>
      <c r="D214" s="260" t="str">
        <f>'STUDENT NAMELIST'!D214</f>
        <v>KANAGAVALLI A</v>
      </c>
      <c r="E214" s="102">
        <f>('INTERNAL - I'!AI226+'INTERNAL - II '!AI226)/2</f>
        <v>58.333333333333336</v>
      </c>
      <c r="F214" s="102">
        <f>IF(AND('INTERNAL - I'!AJ226&gt;0,'INTERNAL - II '!AJ226&gt;0),('INTERNAL - I'!AJ226+'INTERNAL - II '!AJ226)/2,'INTERNAL - I'!AJ226+'INTERNAL - II '!AJ226)</f>
        <v>70</v>
      </c>
      <c r="G214" s="102">
        <f>('INTERNAL - I'!AK226+'INTERNAL - II '!AK226)/2</f>
        <v>68.372093023255815</v>
      </c>
      <c r="H214" s="102">
        <f>IF(AND('INTERNAL - I'!AL226&gt;0,'INTERNAL - II '!AL226&gt;0),('INTERNAL - I'!AL226+'INTERNAL - II '!AL226)/2,'INTERNAL - I'!AL226+'INTERNAL - II '!AL226)</f>
        <v>80.769230769230774</v>
      </c>
      <c r="I214" s="102">
        <f>IF(AND('INTERNAL - I'!AM226&gt;0,'INTERNAL - II '!AM226&gt;0),('INTERNAL - I'!AM226+'INTERNAL - II '!AM226)/2,'INTERNAL - I'!AM226+'INTERNAL - II '!AM226)</f>
        <v>58.508403361344541</v>
      </c>
      <c r="J214" s="102">
        <f>IF(AND('INTERNAL - I'!AN226&gt;0,'INTERNAL - II '!AN226&gt;0),('INTERNAL - I'!AN226+'INTERNAL - II '!AN226)/2,'INTERNAL - I'!AN226+'INTERNAL - II '!AN226)</f>
        <v>82.35294117647058</v>
      </c>
    </row>
    <row r="215" spans="1:10" ht="30" customHeight="1" x14ac:dyDescent="0.2">
      <c r="A215" s="4">
        <v>211</v>
      </c>
      <c r="B215" s="102" t="str">
        <f>'STUDENT NAMELIST'!B215</f>
        <v>2023PEC AI 189</v>
      </c>
      <c r="C215" s="102">
        <f>'STUDENT NAMELIST'!C215</f>
        <v>211423243212</v>
      </c>
      <c r="D215" s="260" t="str">
        <f>'STUDENT NAMELIST'!D215</f>
        <v>KANGA SREE A</v>
      </c>
      <c r="E215" s="102">
        <f>('INTERNAL - I'!AI227+'INTERNAL - II '!AI227)/2</f>
        <v>49.999999999999993</v>
      </c>
      <c r="F215" s="102">
        <f>IF(AND('INTERNAL - I'!AJ227&gt;0,'INTERNAL - II '!AJ227&gt;0),('INTERNAL - I'!AJ227+'INTERNAL - II '!AJ227)/2,'INTERNAL - I'!AJ227+'INTERNAL - II '!AJ227)</f>
        <v>65.217391304347828</v>
      </c>
      <c r="G215" s="102">
        <f>('INTERNAL - I'!AK227+'INTERNAL - II '!AK227)/2</f>
        <v>48.75</v>
      </c>
      <c r="H215" s="102">
        <f>IF(AND('INTERNAL - I'!AL227&gt;0,'INTERNAL - II '!AL227&gt;0),('INTERNAL - I'!AL227+'INTERNAL - II '!AL227)/2,'INTERNAL - I'!AL227+'INTERNAL - II '!AL227)</f>
        <v>76.92307692307692</v>
      </c>
      <c r="I215" s="102">
        <f>IF(AND('INTERNAL - I'!AM227&gt;0,'INTERNAL - II '!AM227&gt;0),('INTERNAL - I'!AM227+'INTERNAL - II '!AM227)/2,'INTERNAL - I'!AM227+'INTERNAL - II '!AM227)</f>
        <v>52.976190476190467</v>
      </c>
      <c r="J215" s="102">
        <f>IF(AND('INTERNAL - I'!AN227&gt;0,'INTERNAL - II '!AN227&gt;0),('INTERNAL - I'!AN227+'INTERNAL - II '!AN227)/2,'INTERNAL - I'!AN227+'INTERNAL - II '!AN227)</f>
        <v>93.333333333333329</v>
      </c>
    </row>
    <row r="216" spans="1:10" ht="30" customHeight="1" x14ac:dyDescent="0.2">
      <c r="A216" s="4">
        <v>212</v>
      </c>
      <c r="B216" s="102" t="str">
        <f>'STUDENT NAMELIST'!B216</f>
        <v>2023PEC AI 533</v>
      </c>
      <c r="C216" s="102">
        <f>'STUDENT NAMELIST'!C216</f>
        <v>211423243213</v>
      </c>
      <c r="D216" s="260" t="str">
        <f>'STUDENT NAMELIST'!D216</f>
        <v>KANISH V</v>
      </c>
      <c r="E216" s="102">
        <f>('INTERNAL - I'!AI228+'INTERNAL - II '!AI228)/2</f>
        <v>49.999999999999993</v>
      </c>
      <c r="F216" s="102">
        <f>IF(AND('INTERNAL - I'!AJ228&gt;0,'INTERNAL - II '!AJ228&gt;0),('INTERNAL - I'!AJ228+'INTERNAL - II '!AJ228)/2,'INTERNAL - I'!AJ228+'INTERNAL - II '!AJ228)</f>
        <v>70</v>
      </c>
      <c r="G216" s="102">
        <f>('INTERNAL - I'!AK228+'INTERNAL - II '!AK228)/2</f>
        <v>60.891472868217051</v>
      </c>
      <c r="H216" s="102">
        <f>IF(AND('INTERNAL - I'!AL228&gt;0,'INTERNAL - II '!AL228&gt;0),('INTERNAL - I'!AL228+'INTERNAL - II '!AL228)/2,'INTERNAL - I'!AL228+'INTERNAL - II '!AL228)</f>
        <v>80.769230769230774</v>
      </c>
      <c r="I216" s="102">
        <f>IF(AND('INTERNAL - I'!AM228&gt;0,'INTERNAL - II '!AM228&gt;0),('INTERNAL - I'!AM228+'INTERNAL - II '!AM228)/2,'INTERNAL - I'!AM228+'INTERNAL - II '!AM228)</f>
        <v>49.054621848739501</v>
      </c>
      <c r="J216" s="102">
        <f>IF(AND('INTERNAL - I'!AN228&gt;0,'INTERNAL - II '!AN228&gt;0),('INTERNAL - I'!AN228+'INTERNAL - II '!AN228)/2,'INTERNAL - I'!AN228+'INTERNAL - II '!AN228)</f>
        <v>82.35294117647058</v>
      </c>
    </row>
    <row r="217" spans="1:10" ht="30" customHeight="1" x14ac:dyDescent="0.2">
      <c r="A217" s="4">
        <v>213</v>
      </c>
      <c r="B217" s="102" t="str">
        <f>'STUDENT NAMELIST'!B217</f>
        <v>2023PEC AI 190</v>
      </c>
      <c r="C217" s="102">
        <f>'STUDENT NAMELIST'!C217</f>
        <v>211423243214</v>
      </c>
      <c r="D217" s="260" t="str">
        <f>'STUDENT NAMELIST'!D217</f>
        <v xml:space="preserve">KARISSHMA P </v>
      </c>
      <c r="E217" s="102">
        <f>('INTERNAL - I'!AI229+'INTERNAL - II '!AI229)/2</f>
        <v>66.666666666666657</v>
      </c>
      <c r="F217" s="102">
        <f>IF(AND('INTERNAL - I'!AJ229&gt;0,'INTERNAL - II '!AJ229&gt;0),('INTERNAL - I'!AJ229+'INTERNAL - II '!AJ229)/2,'INTERNAL - I'!AJ229+'INTERNAL - II '!AJ229)</f>
        <v>73.91304347826086</v>
      </c>
      <c r="G217" s="102">
        <f>('INTERNAL - I'!AK229+'INTERNAL - II '!AK229)/2</f>
        <v>75.297619047619037</v>
      </c>
      <c r="H217" s="102">
        <f>IF(AND('INTERNAL - I'!AL229&gt;0,'INTERNAL - II '!AL229&gt;0),('INTERNAL - I'!AL229+'INTERNAL - II '!AL229)/2,'INTERNAL - I'!AL229+'INTERNAL - II '!AL229)</f>
        <v>80.769230769230774</v>
      </c>
      <c r="I217" s="102">
        <f>IF(AND('INTERNAL - I'!AM229&gt;0,'INTERNAL - II '!AM229&gt;0),('INTERNAL - I'!AM229+'INTERNAL - II '!AM229)/2,'INTERNAL - I'!AM229+'INTERNAL - II '!AM229)</f>
        <v>66.785714285714278</v>
      </c>
      <c r="J217" s="102">
        <f>IF(AND('INTERNAL - I'!AN229&gt;0,'INTERNAL - II '!AN229&gt;0),('INTERNAL - I'!AN229+'INTERNAL - II '!AN229)/2,'INTERNAL - I'!AN229+'INTERNAL - II '!AN229)</f>
        <v>93.333333333333329</v>
      </c>
    </row>
    <row r="218" spans="1:10" ht="30" customHeight="1" x14ac:dyDescent="0.2">
      <c r="A218" s="4">
        <v>214</v>
      </c>
      <c r="B218" s="102" t="str">
        <f>'STUDENT NAMELIST'!B218</f>
        <v>2023PEC AI 534</v>
      </c>
      <c r="C218" s="102">
        <f>'STUDENT NAMELIST'!C218</f>
        <v>211423243215</v>
      </c>
      <c r="D218" s="260" t="str">
        <f>'STUDENT NAMELIST'!D218</f>
        <v>KARTHI K</v>
      </c>
      <c r="E218" s="102">
        <f>('INTERNAL - I'!AI230+'INTERNAL - II '!AI230)/2</f>
        <v>75</v>
      </c>
      <c r="F218" s="102">
        <f>IF(AND('INTERNAL - I'!AJ230&gt;0,'INTERNAL - II '!AJ230&gt;0),('INTERNAL - I'!AJ230+'INTERNAL - II '!AJ230)/2,'INTERNAL - I'!AJ230+'INTERNAL - II '!AJ230)</f>
        <v>80</v>
      </c>
      <c r="G218" s="102">
        <f>('INTERNAL - I'!AK230+'INTERNAL - II '!AK230)/2</f>
        <v>76.860465116279073</v>
      </c>
      <c r="H218" s="102">
        <f>IF(AND('INTERNAL - I'!AL230&gt;0,'INTERNAL - II '!AL230&gt;0),('INTERNAL - I'!AL230+'INTERNAL - II '!AL230)/2,'INTERNAL - I'!AL230+'INTERNAL - II '!AL230)</f>
        <v>88.461538461538467</v>
      </c>
      <c r="I218" s="102">
        <f>IF(AND('INTERNAL - I'!AM230&gt;0,'INTERNAL - II '!AM230&gt;0),('INTERNAL - I'!AM230+'INTERNAL - II '!AM230)/2,'INTERNAL - I'!AM230+'INTERNAL - II '!AM230)</f>
        <v>61.449579831932773</v>
      </c>
      <c r="J218" s="102">
        <f>IF(AND('INTERNAL - I'!AN230&gt;0,'INTERNAL - II '!AN230&gt;0),('INTERNAL - I'!AN230+'INTERNAL - II '!AN230)/2,'INTERNAL - I'!AN230+'INTERNAL - II '!AN230)</f>
        <v>82.35294117647058</v>
      </c>
    </row>
    <row r="219" spans="1:10" ht="30" customHeight="1" x14ac:dyDescent="0.2">
      <c r="A219" s="4">
        <v>215</v>
      </c>
      <c r="B219" s="102" t="str">
        <f>'STUDENT NAMELIST'!B219</f>
        <v>2023PEC AI 535</v>
      </c>
      <c r="C219" s="102">
        <f>'STUDENT NAMELIST'!C219</f>
        <v>211423243216</v>
      </c>
      <c r="D219" s="260" t="str">
        <f>'STUDENT NAMELIST'!D219</f>
        <v>KAVIKARAN K</v>
      </c>
      <c r="E219" s="102">
        <f>('INTERNAL - I'!AI231+'INTERNAL - II '!AI231)/2</f>
        <v>100</v>
      </c>
      <c r="F219" s="102">
        <f>IF(AND('INTERNAL - I'!AJ231&gt;0,'INTERNAL - II '!AJ231&gt;0),('INTERNAL - I'!AJ231+'INTERNAL - II '!AJ231)/2,'INTERNAL - I'!AJ231+'INTERNAL - II '!AJ231)</f>
        <v>86.956521739130437</v>
      </c>
      <c r="G219" s="102">
        <f>('INTERNAL - I'!AK231+'INTERNAL - II '!AK231)/2</f>
        <v>87.976190476190482</v>
      </c>
      <c r="H219" s="102">
        <f>IF(AND('INTERNAL - I'!AL231&gt;0,'INTERNAL - II '!AL231&gt;0),('INTERNAL - I'!AL231+'INTERNAL - II '!AL231)/2,'INTERNAL - I'!AL231+'INTERNAL - II '!AL231)</f>
        <v>88.461538461538467</v>
      </c>
      <c r="I219" s="102">
        <f>IF(AND('INTERNAL - I'!AM231&gt;0,'INTERNAL - II '!AM231&gt;0),('INTERNAL - I'!AM231+'INTERNAL - II '!AM231)/2,'INTERNAL - I'!AM231+'INTERNAL - II '!AM231)</f>
        <v>70.357142857142861</v>
      </c>
      <c r="J219" s="102">
        <f>IF(AND('INTERNAL - I'!AN231&gt;0,'INTERNAL - II '!AN231&gt;0),('INTERNAL - I'!AN231+'INTERNAL - II '!AN231)/2,'INTERNAL - I'!AN231+'INTERNAL - II '!AN231)</f>
        <v>93.333333333333329</v>
      </c>
    </row>
    <row r="220" spans="1:10" ht="30" customHeight="1" x14ac:dyDescent="0.2">
      <c r="A220" s="4">
        <v>216</v>
      </c>
      <c r="B220" s="102" t="str">
        <f>'STUDENT NAMELIST'!B220</f>
        <v>2023PEC AI 536</v>
      </c>
      <c r="C220" s="102">
        <f>'STUDENT NAMELIST'!C220</f>
        <v>211423243217</v>
      </c>
      <c r="D220" s="260" t="str">
        <f>'STUDENT NAMELIST'!D220</f>
        <v>KAVIN KARTHICK A S</v>
      </c>
      <c r="E220" s="102">
        <f>('INTERNAL - I'!AI232+'INTERNAL - II '!AI232)/2</f>
        <v>66.666666666666657</v>
      </c>
      <c r="F220" s="102">
        <f>IF(AND('INTERNAL - I'!AJ232&gt;0,'INTERNAL - II '!AJ232&gt;0),('INTERNAL - I'!AJ232+'INTERNAL - II '!AJ232)/2,'INTERNAL - I'!AJ232+'INTERNAL - II '!AJ232)</f>
        <v>80</v>
      </c>
      <c r="G220" s="102">
        <f>('INTERNAL - I'!AK232+'INTERNAL - II '!AK232)/2</f>
        <v>71.201550387596896</v>
      </c>
      <c r="H220" s="102">
        <f>IF(AND('INTERNAL - I'!AL232&gt;0,'INTERNAL - II '!AL232&gt;0),('INTERNAL - I'!AL232+'INTERNAL - II '!AL232)/2,'INTERNAL - I'!AL232+'INTERNAL - II '!AL232)</f>
        <v>84.615384615384613</v>
      </c>
      <c r="I220" s="102">
        <f>IF(AND('INTERNAL - I'!AM232&gt;0,'INTERNAL - II '!AM232&gt;0),('INTERNAL - I'!AM232+'INTERNAL - II '!AM232)/2,'INTERNAL - I'!AM232+'INTERNAL - II '!AM232)</f>
        <v>63.235294117647058</v>
      </c>
      <c r="J220" s="102">
        <f>IF(AND('INTERNAL - I'!AN232&gt;0,'INTERNAL - II '!AN232&gt;0),('INTERNAL - I'!AN232+'INTERNAL - II '!AN232)/2,'INTERNAL - I'!AN232+'INTERNAL - II '!AN232)</f>
        <v>82.35294117647058</v>
      </c>
    </row>
    <row r="221" spans="1:10" ht="30" customHeight="1" x14ac:dyDescent="0.2">
      <c r="A221" s="4">
        <v>217</v>
      </c>
      <c r="B221" s="102" t="str">
        <f>'STUDENT NAMELIST'!B221</f>
        <v>2023PEC AI 192</v>
      </c>
      <c r="C221" s="102">
        <f>'STUDENT NAMELIST'!C221</f>
        <v>211423243218</v>
      </c>
      <c r="D221" s="260" t="str">
        <f>'STUDENT NAMELIST'!D221</f>
        <v>KAVIPRIYA R</v>
      </c>
      <c r="E221" s="102">
        <f>('INTERNAL - I'!AI233+'INTERNAL - II '!AI233)/2</f>
        <v>75</v>
      </c>
      <c r="F221" s="102">
        <f>IF(AND('INTERNAL - I'!AJ233&gt;0,'INTERNAL - II '!AJ233&gt;0),('INTERNAL - I'!AJ233+'INTERNAL - II '!AJ233)/2,'INTERNAL - I'!AJ233+'INTERNAL - II '!AJ233)</f>
        <v>73.91304347826086</v>
      </c>
      <c r="G221" s="102">
        <f>('INTERNAL - I'!AK233+'INTERNAL - II '!AK233)/2</f>
        <v>81.547619047619037</v>
      </c>
      <c r="H221" s="102">
        <f>IF(AND('INTERNAL - I'!AL233&gt;0,'INTERNAL - II '!AL233&gt;0),('INTERNAL - I'!AL233+'INTERNAL - II '!AL233)/2,'INTERNAL - I'!AL233+'INTERNAL - II '!AL233)</f>
        <v>80.769230769230774</v>
      </c>
      <c r="I221" s="102">
        <f>IF(AND('INTERNAL - I'!AM233&gt;0,'INTERNAL - II '!AM233&gt;0),('INTERNAL - I'!AM233+'INTERNAL - II '!AM233)/2,'INTERNAL - I'!AM233+'INTERNAL - II '!AM233)</f>
        <v>66.785714285714278</v>
      </c>
      <c r="J221" s="102">
        <f>IF(AND('INTERNAL - I'!AN233&gt;0,'INTERNAL - II '!AN233&gt;0),('INTERNAL - I'!AN233+'INTERNAL - II '!AN233)/2,'INTERNAL - I'!AN233+'INTERNAL - II '!AN233)</f>
        <v>93.333333333333329</v>
      </c>
    </row>
    <row r="222" spans="1:10" ht="30" customHeight="1" x14ac:dyDescent="0.2">
      <c r="A222" s="4">
        <v>218</v>
      </c>
      <c r="B222" s="102" t="str">
        <f>'STUDENT NAMELIST'!B222</f>
        <v>2023PEC AI 193</v>
      </c>
      <c r="C222" s="102">
        <f>'STUDENT NAMELIST'!C222</f>
        <v>211423243219</v>
      </c>
      <c r="D222" s="260" t="str">
        <f>'STUDENT NAMELIST'!D222</f>
        <v>KAVITHA G</v>
      </c>
      <c r="E222" s="102">
        <f>('INTERNAL - I'!AI234+'INTERNAL - II '!AI234)/2</f>
        <v>75</v>
      </c>
      <c r="F222" s="102">
        <f>IF(AND('INTERNAL - I'!AJ234&gt;0,'INTERNAL - II '!AJ234&gt;0),('INTERNAL - I'!AJ234+'INTERNAL - II '!AJ234)/2,'INTERNAL - I'!AJ234+'INTERNAL - II '!AJ234)</f>
        <v>80</v>
      </c>
      <c r="G222" s="102">
        <f>('INTERNAL - I'!AK234+'INTERNAL - II '!AK234)/2</f>
        <v>76.860465116279073</v>
      </c>
      <c r="H222" s="102">
        <f>IF(AND('INTERNAL - I'!AL234&gt;0,'INTERNAL - II '!AL234&gt;0),('INTERNAL - I'!AL234+'INTERNAL - II '!AL234)/2,'INTERNAL - I'!AL234+'INTERNAL - II '!AL234)</f>
        <v>88.461538461538467</v>
      </c>
      <c r="I222" s="102">
        <f>IF(AND('INTERNAL - I'!AM234&gt;0,'INTERNAL - II '!AM234&gt;0),('INTERNAL - I'!AM234+'INTERNAL - II '!AM234)/2,'INTERNAL - I'!AM234+'INTERNAL - II '!AM234)</f>
        <v>61.449579831932773</v>
      </c>
      <c r="J222" s="102">
        <f>IF(AND('INTERNAL - I'!AN234&gt;0,'INTERNAL - II '!AN234&gt;0),('INTERNAL - I'!AN234+'INTERNAL - II '!AN234)/2,'INTERNAL - I'!AN234+'INTERNAL - II '!AN234)</f>
        <v>82.35294117647058</v>
      </c>
    </row>
    <row r="223" spans="1:10" ht="30" customHeight="1" x14ac:dyDescent="0.2">
      <c r="A223" s="4">
        <v>219</v>
      </c>
      <c r="B223" s="102" t="str">
        <f>'STUDENT NAMELIST'!B223</f>
        <v>2023PEC AI 194</v>
      </c>
      <c r="C223" s="102">
        <f>'STUDENT NAMELIST'!C223</f>
        <v>211423243220</v>
      </c>
      <c r="D223" s="260" t="str">
        <f>'STUDENT NAMELIST'!D223</f>
        <v>KAVIYA SHREE T</v>
      </c>
      <c r="E223" s="102">
        <f>('INTERNAL - I'!AI235+'INTERNAL - II '!AI235)/2</f>
        <v>66.666666666666671</v>
      </c>
      <c r="F223" s="102">
        <f>IF(AND('INTERNAL - I'!AJ235&gt;0,'INTERNAL - II '!AJ235&gt;0),('INTERNAL - I'!AJ235+'INTERNAL - II '!AJ235)/2,'INTERNAL - I'!AJ235+'INTERNAL - II '!AJ235)</f>
        <v>78.260869565217391</v>
      </c>
      <c r="G223" s="102">
        <f>('INTERNAL - I'!AK235+'INTERNAL - II '!AK235)/2</f>
        <v>71.488095238095241</v>
      </c>
      <c r="H223" s="102">
        <f>IF(AND('INTERNAL - I'!AL235&gt;0,'INTERNAL - II '!AL235&gt;0),('INTERNAL - I'!AL235+'INTERNAL - II '!AL235)/2,'INTERNAL - I'!AL235+'INTERNAL - II '!AL235)</f>
        <v>84.615384615384613</v>
      </c>
      <c r="I223" s="102">
        <f>IF(AND('INTERNAL - I'!AM235&gt;0,'INTERNAL - II '!AM235&gt;0),('INTERNAL - I'!AM235+'INTERNAL - II '!AM235)/2,'INTERNAL - I'!AM235+'INTERNAL - II '!AM235)</f>
        <v>73.452380952380949</v>
      </c>
      <c r="J223" s="102">
        <f>IF(AND('INTERNAL - I'!AN235&gt;0,'INTERNAL - II '!AN235&gt;0),('INTERNAL - I'!AN235+'INTERNAL - II '!AN235)/2,'INTERNAL - I'!AN235+'INTERNAL - II '!AN235)</f>
        <v>93.333333333333329</v>
      </c>
    </row>
    <row r="224" spans="1:10" ht="30" customHeight="1" x14ac:dyDescent="0.2">
      <c r="A224" s="4">
        <v>220</v>
      </c>
      <c r="B224" s="102" t="str">
        <f>'STUDENT NAMELIST'!B224</f>
        <v>2023PEC AI 195</v>
      </c>
      <c r="C224" s="102">
        <f>'STUDENT NAMELIST'!C224</f>
        <v>211423243221</v>
      </c>
      <c r="D224" s="260" t="str">
        <f>'STUDENT NAMELIST'!D224</f>
        <v>KAVIYAPRIYA R</v>
      </c>
      <c r="E224" s="102">
        <f>('INTERNAL - I'!AI236+'INTERNAL - II '!AI236)/2</f>
        <v>49.999999999999993</v>
      </c>
      <c r="F224" s="102">
        <f>IF(AND('INTERNAL - I'!AJ236&gt;0,'INTERNAL - II '!AJ236&gt;0),('INTERNAL - I'!AJ236+'INTERNAL - II '!AJ236)/2,'INTERNAL - I'!AJ236+'INTERNAL - II '!AJ236)</f>
        <v>60</v>
      </c>
      <c r="G224" s="102">
        <f>('INTERNAL - I'!AK236+'INTERNAL - II '!AK236)/2</f>
        <v>55.736434108527135</v>
      </c>
      <c r="H224" s="102">
        <f>IF(AND('INTERNAL - I'!AL236&gt;0,'INTERNAL - II '!AL236&gt;0),('INTERNAL - I'!AL236+'INTERNAL - II '!AL236)/2,'INTERNAL - I'!AL236+'INTERNAL - II '!AL236)</f>
        <v>76.92307692307692</v>
      </c>
      <c r="I224" s="102">
        <f>IF(AND('INTERNAL - I'!AM236&gt;0,'INTERNAL - II '!AM236&gt;0),('INTERNAL - I'!AM236+'INTERNAL - II '!AM236)/2,'INTERNAL - I'!AM236+'INTERNAL - II '!AM236)</f>
        <v>50.840336134453779</v>
      </c>
      <c r="J224" s="102">
        <f>IF(AND('INTERNAL - I'!AN236&gt;0,'INTERNAL - II '!AN236&gt;0),('INTERNAL - I'!AN236+'INTERNAL - II '!AN236)/2,'INTERNAL - I'!AN236+'INTERNAL - II '!AN236)</f>
        <v>82.35294117647058</v>
      </c>
    </row>
    <row r="225" spans="1:10" ht="30" customHeight="1" x14ac:dyDescent="0.2">
      <c r="A225" s="4">
        <v>221</v>
      </c>
      <c r="B225" s="102" t="str">
        <f>'STUDENT NAMELIST'!B225</f>
        <v>2023PEC AI 537</v>
      </c>
      <c r="C225" s="102">
        <f>'STUDENT NAMELIST'!C225</f>
        <v>211423243222</v>
      </c>
      <c r="D225" s="260" t="str">
        <f>'STUDENT NAMELIST'!D225</f>
        <v>KAVIYARASU V</v>
      </c>
      <c r="E225" s="102">
        <f>('INTERNAL - I'!AI237+'INTERNAL - II '!AI237)/2</f>
        <v>66.666666666666657</v>
      </c>
      <c r="F225" s="102">
        <f>IF(AND('INTERNAL - I'!AJ237&gt;0,'INTERNAL - II '!AJ237&gt;0),('INTERNAL - I'!AJ237+'INTERNAL - II '!AJ237)/2,'INTERNAL - I'!AJ237+'INTERNAL - II '!AJ237)</f>
        <v>39.130434782608695</v>
      </c>
      <c r="G225" s="102">
        <f>('INTERNAL - I'!AK237+'INTERNAL - II '!AK237)/2</f>
        <v>57.738095238095234</v>
      </c>
      <c r="H225" s="102">
        <f>IF(AND('INTERNAL - I'!AL237&gt;0,'INTERNAL - II '!AL237&gt;0),('INTERNAL - I'!AL237+'INTERNAL - II '!AL237)/2,'INTERNAL - I'!AL237+'INTERNAL - II '!AL237)</f>
        <v>65.384615384615387</v>
      </c>
      <c r="I225" s="102">
        <f>IF(AND('INTERNAL - I'!AM237&gt;0,'INTERNAL - II '!AM237&gt;0),('INTERNAL - I'!AM237+'INTERNAL - II '!AM237)/2,'INTERNAL - I'!AM237+'INTERNAL - II '!AM237)</f>
        <v>63.333333333333329</v>
      </c>
      <c r="J225" s="102">
        <f>IF(AND('INTERNAL - I'!AN237&gt;0,'INTERNAL - II '!AN237&gt;0),('INTERNAL - I'!AN237+'INTERNAL - II '!AN237)/2,'INTERNAL - I'!AN237+'INTERNAL - II '!AN237)</f>
        <v>93.333333333333329</v>
      </c>
    </row>
    <row r="226" spans="1:10" ht="30" customHeight="1" x14ac:dyDescent="0.2">
      <c r="A226" s="4">
        <v>222</v>
      </c>
      <c r="B226" s="102" t="str">
        <f>'STUDENT NAMELIST'!B226</f>
        <v>2023PEC AI 538</v>
      </c>
      <c r="C226" s="102">
        <f>'STUDENT NAMELIST'!C226</f>
        <v>211423243223</v>
      </c>
      <c r="D226" s="260" t="str">
        <f>'STUDENT NAMELIST'!D226</f>
        <v>KEERTHIVASAN P</v>
      </c>
      <c r="E226" s="102">
        <f>('INTERNAL - I'!AI238+'INTERNAL - II '!AI238)/2</f>
        <v>66.666666666666657</v>
      </c>
      <c r="F226" s="102">
        <f>IF(AND('INTERNAL - I'!AJ238&gt;0,'INTERNAL - II '!AJ238&gt;0),('INTERNAL - I'!AJ238+'INTERNAL - II '!AJ238)/2,'INTERNAL - I'!AJ238+'INTERNAL - II '!AJ238)</f>
        <v>80</v>
      </c>
      <c r="G226" s="102">
        <f>('INTERNAL - I'!AK238+'INTERNAL - II '!AK238)/2</f>
        <v>74.689922480620154</v>
      </c>
      <c r="H226" s="102">
        <f>IF(AND('INTERNAL - I'!AL238&gt;0,'INTERNAL - II '!AL238&gt;0),('INTERNAL - I'!AL238+'INTERNAL - II '!AL238)/2,'INTERNAL - I'!AL238+'INTERNAL - II '!AL238)</f>
        <v>84.615384615384613</v>
      </c>
      <c r="I226" s="102">
        <f>IF(AND('INTERNAL - I'!AM238&gt;0,'INTERNAL - II '!AM238&gt;0),('INTERNAL - I'!AM238+'INTERNAL - II '!AM238)/2,'INTERNAL - I'!AM238+'INTERNAL - II '!AM238)</f>
        <v>66.17647058823529</v>
      </c>
      <c r="J226" s="102">
        <f>IF(AND('INTERNAL - I'!AN238&gt;0,'INTERNAL - II '!AN238&gt;0),('INTERNAL - I'!AN238+'INTERNAL - II '!AN238)/2,'INTERNAL - I'!AN238+'INTERNAL - II '!AN238)</f>
        <v>82.35294117647058</v>
      </c>
    </row>
    <row r="227" spans="1:10" ht="30" customHeight="1" x14ac:dyDescent="0.2">
      <c r="A227" s="4">
        <v>223</v>
      </c>
      <c r="B227" s="102" t="str">
        <f>'STUDENT NAMELIST'!B227</f>
        <v>2023PEC AI 539</v>
      </c>
      <c r="C227" s="102">
        <f>'STUDENT NAMELIST'!C227</f>
        <v>211423243224</v>
      </c>
      <c r="D227" s="260" t="str">
        <f>'STUDENT NAMELIST'!D227</f>
        <v>KEERTHIVASAN R</v>
      </c>
      <c r="E227" s="102">
        <f>('INTERNAL - I'!AI239+'INTERNAL - II '!AI239)/2</f>
        <v>49.999999999999993</v>
      </c>
      <c r="F227" s="102">
        <f>IF(AND('INTERNAL - I'!AJ239&gt;0,'INTERNAL - II '!AJ239&gt;0),('INTERNAL - I'!AJ239+'INTERNAL - II '!AJ239)/2,'INTERNAL - I'!AJ239+'INTERNAL - II '!AJ239)</f>
        <v>65.217391304347828</v>
      </c>
      <c r="G227" s="102">
        <f>('INTERNAL - I'!AK239+'INTERNAL - II '!AK239)/2</f>
        <v>61.25</v>
      </c>
      <c r="H227" s="102">
        <f>IF(AND('INTERNAL - I'!AL239&gt;0,'INTERNAL - II '!AL239&gt;0),('INTERNAL - I'!AL239+'INTERNAL - II '!AL239)/2,'INTERNAL - I'!AL239+'INTERNAL - II '!AL239)</f>
        <v>76.92307692307692</v>
      </c>
      <c r="I227" s="102">
        <f>IF(AND('INTERNAL - I'!AM239&gt;0,'INTERNAL - II '!AM239&gt;0),('INTERNAL - I'!AM239+'INTERNAL - II '!AM239)/2,'INTERNAL - I'!AM239+'INTERNAL - II '!AM239)</f>
        <v>63.452380952380949</v>
      </c>
      <c r="J227" s="102">
        <f>IF(AND('INTERNAL - I'!AN239&gt;0,'INTERNAL - II '!AN239&gt;0),('INTERNAL - I'!AN239+'INTERNAL - II '!AN239)/2,'INTERNAL - I'!AN239+'INTERNAL - II '!AN239)</f>
        <v>93.333333333333329</v>
      </c>
    </row>
    <row r="228" spans="1:10" ht="30" customHeight="1" x14ac:dyDescent="0.2">
      <c r="A228" s="4">
        <v>224</v>
      </c>
      <c r="B228" s="102" t="str">
        <f>'STUDENT NAMELIST'!B228</f>
        <v>2023PEC AI 540</v>
      </c>
      <c r="C228" s="102">
        <f>'STUDENT NAMELIST'!C228</f>
        <v>211423243225</v>
      </c>
      <c r="D228" s="260" t="str">
        <f>'STUDENT NAMELIST'!D228</f>
        <v>KESHAVVIPPIN S</v>
      </c>
      <c r="E228" s="102">
        <f>('INTERNAL - I'!AI240+'INTERNAL - II '!AI240)/2</f>
        <v>49.999999999999993</v>
      </c>
      <c r="F228" s="102">
        <f>IF(AND('INTERNAL - I'!AJ240&gt;0,'INTERNAL - II '!AJ240&gt;0),('INTERNAL - I'!AJ240+'INTERNAL - II '!AJ240)/2,'INTERNAL - I'!AJ240+'INTERNAL - II '!AJ240)</f>
        <v>60</v>
      </c>
      <c r="G228" s="102">
        <f>('INTERNAL - I'!AK240+'INTERNAL - II '!AK240)/2</f>
        <v>61.550387596899228</v>
      </c>
      <c r="H228" s="102">
        <f>IF(AND('INTERNAL - I'!AL240&gt;0,'INTERNAL - II '!AL240&gt;0),('INTERNAL - I'!AL240+'INTERNAL - II '!AL240)/2,'INTERNAL - I'!AL240+'INTERNAL - II '!AL240)</f>
        <v>76.92307692307692</v>
      </c>
      <c r="I228" s="102">
        <f>IF(AND('INTERNAL - I'!AM240&gt;0,'INTERNAL - II '!AM240&gt;0),('INTERNAL - I'!AM240+'INTERNAL - II '!AM240)/2,'INTERNAL - I'!AM240+'INTERNAL - II '!AM240)</f>
        <v>53.78151260504201</v>
      </c>
      <c r="J228" s="102">
        <f>IF(AND('INTERNAL - I'!AN240&gt;0,'INTERNAL - II '!AN240&gt;0),('INTERNAL - I'!AN240+'INTERNAL - II '!AN240)/2,'INTERNAL - I'!AN240+'INTERNAL - II '!AN240)</f>
        <v>82.35294117647058</v>
      </c>
    </row>
    <row r="229" spans="1:10" ht="30" customHeight="1" x14ac:dyDescent="0.2">
      <c r="A229" s="4">
        <v>225</v>
      </c>
      <c r="B229" s="102" t="str">
        <f>'STUDENT NAMELIST'!B229</f>
        <v>2023PEC AI 414</v>
      </c>
      <c r="C229" s="102">
        <f>'STUDENT NAMELIST'!C229</f>
        <v>211423243226</v>
      </c>
      <c r="D229" s="260" t="str">
        <f>'STUDENT NAMELIST'!D229</f>
        <v xml:space="preserve">KESHORE D </v>
      </c>
      <c r="E229" s="102">
        <f>('INTERNAL - I'!AI241+'INTERNAL - II '!AI241)/2</f>
        <v>66.666666666666657</v>
      </c>
      <c r="F229" s="102">
        <f>IF(AND('INTERNAL - I'!AJ241&gt;0,'INTERNAL - II '!AJ241&gt;0),('INTERNAL - I'!AJ241+'INTERNAL - II '!AJ241)/2,'INTERNAL - I'!AJ241+'INTERNAL - II '!AJ241)</f>
        <v>39.130434782608695</v>
      </c>
      <c r="G229" s="102">
        <f>('INTERNAL - I'!AK241+'INTERNAL - II '!AK241)/2</f>
        <v>57.738095238095234</v>
      </c>
      <c r="H229" s="102">
        <f>IF(AND('INTERNAL - I'!AL241&gt;0,'INTERNAL - II '!AL241&gt;0),('INTERNAL - I'!AL241+'INTERNAL - II '!AL241)/2,'INTERNAL - I'!AL241+'INTERNAL - II '!AL241)</f>
        <v>65.384615384615387</v>
      </c>
      <c r="I229" s="102">
        <f>IF(AND('INTERNAL - I'!AM241&gt;0,'INTERNAL - II '!AM241&gt;0),('INTERNAL - I'!AM241+'INTERNAL - II '!AM241)/2,'INTERNAL - I'!AM241+'INTERNAL - II '!AM241)</f>
        <v>53.333333333333329</v>
      </c>
      <c r="J229" s="102">
        <f>IF(AND('INTERNAL - I'!AN241&gt;0,'INTERNAL - II '!AN241&gt;0),('INTERNAL - I'!AN241+'INTERNAL - II '!AN241)/2,'INTERNAL - I'!AN241+'INTERNAL - II '!AN241)</f>
        <v>93.333333333333329</v>
      </c>
    </row>
    <row r="230" spans="1:10" ht="30" customHeight="1" x14ac:dyDescent="0.2">
      <c r="A230" s="4">
        <v>226</v>
      </c>
      <c r="B230" s="102" t="str">
        <f>'STUDENT NAMELIST'!B230</f>
        <v>2023PEC AI 288</v>
      </c>
      <c r="C230" s="102">
        <f>'STUDENT NAMELIST'!C230</f>
        <v>211423243227</v>
      </c>
      <c r="D230" s="260" t="str">
        <f>'STUDENT NAMELIST'!D230</f>
        <v>KIRAN G</v>
      </c>
      <c r="E230" s="102">
        <f>('INTERNAL - I'!AI242+'INTERNAL - II '!AI242)/2</f>
        <v>49.999999999999993</v>
      </c>
      <c r="F230" s="102">
        <f>IF(AND('INTERNAL - I'!AJ242&gt;0,'INTERNAL - II '!AJ242&gt;0),('INTERNAL - I'!AJ242+'INTERNAL - II '!AJ242)/2,'INTERNAL - I'!AJ242+'INTERNAL - II '!AJ242)</f>
        <v>60</v>
      </c>
      <c r="G230" s="102">
        <f>('INTERNAL - I'!AK242+'INTERNAL - II '!AK242)/2</f>
        <v>59.728682170542633</v>
      </c>
      <c r="H230" s="102">
        <f>IF(AND('INTERNAL - I'!AL242&gt;0,'INTERNAL - II '!AL242&gt;0),('INTERNAL - I'!AL242+'INTERNAL - II '!AL242)/2,'INTERNAL - I'!AL242+'INTERNAL - II '!AL242)</f>
        <v>80.769230769230774</v>
      </c>
      <c r="I230" s="102">
        <f>IF(AND('INTERNAL - I'!AM242&gt;0,'INTERNAL - II '!AM242&gt;0),('INTERNAL - I'!AM242+'INTERNAL - II '!AM242)/2,'INTERNAL - I'!AM242+'INTERNAL - II '!AM242)</f>
        <v>47.268907563025209</v>
      </c>
      <c r="J230" s="102">
        <f>IF(AND('INTERNAL - I'!AN242&gt;0,'INTERNAL - II '!AN242&gt;0),('INTERNAL - I'!AN242+'INTERNAL - II '!AN242)/2,'INTERNAL - I'!AN242+'INTERNAL - II '!AN242)</f>
        <v>82.35294117647058</v>
      </c>
    </row>
    <row r="231" spans="1:10" ht="30" customHeight="1" x14ac:dyDescent="0.2">
      <c r="A231" s="4">
        <v>227</v>
      </c>
      <c r="B231" s="102" t="str">
        <f>'STUDENT NAMELIST'!B231</f>
        <v>2023PEC AI 415</v>
      </c>
      <c r="C231" s="102">
        <f>'STUDENT NAMELIST'!C231</f>
        <v>211423243228</v>
      </c>
      <c r="D231" s="260" t="str">
        <f>'STUDENT NAMELIST'!D231</f>
        <v>KIRAN L</v>
      </c>
      <c r="E231" s="102">
        <f>('INTERNAL - I'!AI243+'INTERNAL - II '!AI243)/2</f>
        <v>100</v>
      </c>
      <c r="F231" s="102">
        <f>IF(AND('INTERNAL - I'!AJ243&gt;0,'INTERNAL - II '!AJ243&gt;0),('INTERNAL - I'!AJ243+'INTERNAL - II '!AJ243)/2,'INTERNAL - I'!AJ243+'INTERNAL - II '!AJ243)</f>
        <v>91.304347826086953</v>
      </c>
      <c r="G231" s="102">
        <f>('INTERNAL - I'!AK243+'INTERNAL - II '!AK243)/2</f>
        <v>90.297619047619051</v>
      </c>
      <c r="H231" s="102">
        <f>IF(AND('INTERNAL - I'!AL243&gt;0,'INTERNAL - II '!AL243&gt;0),('INTERNAL - I'!AL243+'INTERNAL - II '!AL243)/2,'INTERNAL - I'!AL243+'INTERNAL - II '!AL243)</f>
        <v>92.307692307692307</v>
      </c>
      <c r="I231" s="102">
        <f>IF(AND('INTERNAL - I'!AM243&gt;0,'INTERNAL - II '!AM243&gt;0),('INTERNAL - I'!AM243+'INTERNAL - II '!AM243)/2,'INTERNAL - I'!AM243+'INTERNAL - II '!AM243)</f>
        <v>75.714285714285722</v>
      </c>
      <c r="J231" s="102">
        <f>IF(AND('INTERNAL - I'!AN243&gt;0,'INTERNAL - II '!AN243&gt;0),('INTERNAL - I'!AN243+'INTERNAL - II '!AN243)/2,'INTERNAL - I'!AN243+'INTERNAL - II '!AN243)</f>
        <v>93.333333333333329</v>
      </c>
    </row>
    <row r="232" spans="1:10" ht="30" customHeight="1" x14ac:dyDescent="0.2">
      <c r="A232" s="4">
        <v>228</v>
      </c>
      <c r="B232" s="102" t="str">
        <f>'STUDENT NAMELIST'!B232</f>
        <v>2023PEC AI 416</v>
      </c>
      <c r="C232" s="102">
        <f>'STUDENT NAMELIST'!C232</f>
        <v>211423243229</v>
      </c>
      <c r="D232" s="260" t="str">
        <f>'STUDENT NAMELIST'!D232</f>
        <v>KIRAN SAI S</v>
      </c>
      <c r="E232" s="102">
        <f>('INTERNAL - I'!AI244+'INTERNAL - II '!AI244)/2</f>
        <v>100</v>
      </c>
      <c r="F232" s="102">
        <f>IF(AND('INTERNAL - I'!AJ244&gt;0,'INTERNAL - II '!AJ244&gt;0),('INTERNAL - I'!AJ244+'INTERNAL - II '!AJ244)/2,'INTERNAL - I'!AJ244+'INTERNAL - II '!AJ244)</f>
        <v>80</v>
      </c>
      <c r="G232" s="102">
        <f>('INTERNAL - I'!AK244+'INTERNAL - II '!AK244)/2</f>
        <v>92.170542635658904</v>
      </c>
      <c r="H232" s="102">
        <f>IF(AND('INTERNAL - I'!AL244&gt;0,'INTERNAL - II '!AL244&gt;0),('INTERNAL - I'!AL244+'INTERNAL - II '!AL244)/2,'INTERNAL - I'!AL244+'INTERNAL - II '!AL244)</f>
        <v>96.15384615384616</v>
      </c>
      <c r="I232" s="102">
        <f>IF(AND('INTERNAL - I'!AM244&gt;0,'INTERNAL - II '!AM244&gt;0),('INTERNAL - I'!AM244+'INTERNAL - II '!AM244)/2,'INTERNAL - I'!AM244+'INTERNAL - II '!AM244)</f>
        <v>82.773109243697476</v>
      </c>
      <c r="J232" s="102">
        <f>IF(AND('INTERNAL - I'!AN244&gt;0,'INTERNAL - II '!AN244&gt;0),('INTERNAL - I'!AN244+'INTERNAL - II '!AN244)/2,'INTERNAL - I'!AN244+'INTERNAL - II '!AN244)</f>
        <v>82.35294117647058</v>
      </c>
    </row>
    <row r="233" spans="1:10" ht="30" customHeight="1" x14ac:dyDescent="0.2">
      <c r="A233" s="4">
        <v>229</v>
      </c>
      <c r="B233" s="102" t="str">
        <f>'STUDENT NAMELIST'!B233</f>
        <v>2023PEC AI 196</v>
      </c>
      <c r="C233" s="102">
        <f>'STUDENT NAMELIST'!C233</f>
        <v>211423243230</v>
      </c>
      <c r="D233" s="260" t="str">
        <f>'STUDENT NAMELIST'!D233</f>
        <v>KIRUTHIKA K</v>
      </c>
      <c r="E233" s="102">
        <f>('INTERNAL - I'!AI245+'INTERNAL - II '!AI245)/2</f>
        <v>58.333333333333329</v>
      </c>
      <c r="F233" s="102">
        <f>IF(AND('INTERNAL - I'!AJ245&gt;0,'INTERNAL - II '!AJ245&gt;0),('INTERNAL - I'!AJ245+'INTERNAL - II '!AJ245)/2,'INTERNAL - I'!AJ245+'INTERNAL - II '!AJ245)</f>
        <v>73.91304347826086</v>
      </c>
      <c r="G233" s="102">
        <f>('INTERNAL - I'!AK245+'INTERNAL - II '!AK245)/2</f>
        <v>64.583333333333329</v>
      </c>
      <c r="H233" s="102">
        <f>IF(AND('INTERNAL - I'!AL245&gt;0,'INTERNAL - II '!AL245&gt;0),('INTERNAL - I'!AL245+'INTERNAL - II '!AL245)/2,'INTERNAL - I'!AL245+'INTERNAL - II '!AL245)</f>
        <v>80.769230769230774</v>
      </c>
      <c r="I233" s="102">
        <f>IF(AND('INTERNAL - I'!AM245&gt;0,'INTERNAL - II '!AM245&gt;0),('INTERNAL - I'!AM245+'INTERNAL - II '!AM245)/2,'INTERNAL - I'!AM245+'INTERNAL - II '!AM245)</f>
        <v>65.238095238095241</v>
      </c>
      <c r="J233" s="102">
        <f>IF(AND('INTERNAL - I'!AN245&gt;0,'INTERNAL - II '!AN245&gt;0),('INTERNAL - I'!AN245+'INTERNAL - II '!AN245)/2,'INTERNAL - I'!AN245+'INTERNAL - II '!AN245)</f>
        <v>93.333333333333329</v>
      </c>
    </row>
    <row r="234" spans="1:10" ht="30" customHeight="1" x14ac:dyDescent="0.2">
      <c r="A234" s="4">
        <v>230</v>
      </c>
      <c r="B234" s="102" t="str">
        <f>'STUDENT NAMELIST'!B234</f>
        <v>2023PEC AI 419</v>
      </c>
      <c r="C234" s="102">
        <f>'STUDENT NAMELIST'!C234</f>
        <v>211423243232</v>
      </c>
      <c r="D234" s="260" t="str">
        <f>'STUDENT NAMELIST'!D234</f>
        <v>KISHORE N</v>
      </c>
      <c r="E234" s="102">
        <f>('INTERNAL - I'!AI246+'INTERNAL - II '!AI246)/2</f>
        <v>66.666666666666657</v>
      </c>
      <c r="F234" s="102">
        <f>IF(AND('INTERNAL - I'!AJ246&gt;0,'INTERNAL - II '!AJ246&gt;0),('INTERNAL - I'!AJ246+'INTERNAL - II '!AJ246)/2,'INTERNAL - I'!AJ246+'INTERNAL - II '!AJ246)</f>
        <v>70</v>
      </c>
      <c r="G234" s="102">
        <f>('INTERNAL - I'!AK246+'INTERNAL - II '!AK246)/2</f>
        <v>71.860465116279073</v>
      </c>
      <c r="H234" s="102">
        <f>IF(AND('INTERNAL - I'!AL246&gt;0,'INTERNAL - II '!AL246&gt;0),('INTERNAL - I'!AL246+'INTERNAL - II '!AL246)/2,'INTERNAL - I'!AL246+'INTERNAL - II '!AL246)</f>
        <v>80.769230769230774</v>
      </c>
      <c r="I234" s="102">
        <f>IF(AND('INTERNAL - I'!AM246&gt;0,'INTERNAL - II '!AM246&gt;0),('INTERNAL - I'!AM246+'INTERNAL - II '!AM246)/2,'INTERNAL - I'!AM246+'INTERNAL - II '!AM246)</f>
        <v>59.663865546218489</v>
      </c>
      <c r="J234" s="102">
        <f>IF(AND('INTERNAL - I'!AN246&gt;0,'INTERNAL - II '!AN246&gt;0),('INTERNAL - I'!AN246+'INTERNAL - II '!AN246)/2,'INTERNAL - I'!AN246+'INTERNAL - II '!AN246)</f>
        <v>82.35294117647058</v>
      </c>
    </row>
    <row r="235" spans="1:10" ht="30" customHeight="1" x14ac:dyDescent="0.2">
      <c r="A235" s="4">
        <v>231</v>
      </c>
      <c r="B235" s="102" t="str">
        <f>'STUDENT NAMELIST'!B235</f>
        <v>2023PEC AI 417</v>
      </c>
      <c r="C235" s="102">
        <f>'STUDENT NAMELIST'!C235</f>
        <v>211423243233</v>
      </c>
      <c r="D235" s="260" t="str">
        <f>'STUDENT NAMELIST'!D235</f>
        <v>KISHOREKUMAR B</v>
      </c>
      <c r="E235" s="102">
        <f>('INTERNAL - I'!AI247+'INTERNAL - II '!AI247)/2</f>
        <v>66.666666666666657</v>
      </c>
      <c r="F235" s="102">
        <f>IF(AND('INTERNAL - I'!AJ247&gt;0,'INTERNAL - II '!AJ247&gt;0),('INTERNAL - I'!AJ247+'INTERNAL - II '!AJ247)/2,'INTERNAL - I'!AJ247+'INTERNAL - II '!AJ247)</f>
        <v>43.478260869565219</v>
      </c>
      <c r="G235" s="102">
        <f>('INTERNAL - I'!AK247+'INTERNAL - II '!AK247)/2</f>
        <v>57.738095238095234</v>
      </c>
      <c r="H235" s="102">
        <f>IF(AND('INTERNAL - I'!AL247&gt;0,'INTERNAL - II '!AL247&gt;0),('INTERNAL - I'!AL247+'INTERNAL - II '!AL247)/2,'INTERNAL - I'!AL247+'INTERNAL - II '!AL247)</f>
        <v>69.230769230769226</v>
      </c>
      <c r="I235" s="102">
        <f>IF(AND('INTERNAL - I'!AM247&gt;0,'INTERNAL - II '!AM247&gt;0),('INTERNAL - I'!AM247+'INTERNAL - II '!AM247)/2,'INTERNAL - I'!AM247+'INTERNAL - II '!AM247)</f>
        <v>54.285714285714285</v>
      </c>
      <c r="J235" s="102">
        <f>IF(AND('INTERNAL - I'!AN247&gt;0,'INTERNAL - II '!AN247&gt;0),('INTERNAL - I'!AN247+'INTERNAL - II '!AN247)/2,'INTERNAL - I'!AN247+'INTERNAL - II '!AN247)</f>
        <v>93.333333333333329</v>
      </c>
    </row>
    <row r="236" spans="1:10" ht="30" customHeight="1" x14ac:dyDescent="0.2">
      <c r="A236" s="4">
        <v>232</v>
      </c>
      <c r="B236" s="102" t="str">
        <f>'STUDENT NAMELIST'!B236</f>
        <v>2023PEC AI 197</v>
      </c>
      <c r="C236" s="102">
        <f>'STUDENT NAMELIST'!C236</f>
        <v>211423243234</v>
      </c>
      <c r="D236" s="260" t="str">
        <f>'STUDENT NAMELIST'!D236</f>
        <v>KOUSIKA A</v>
      </c>
      <c r="E236" s="102">
        <f>('INTERNAL - I'!AI248+'INTERNAL - II '!AI248)/2</f>
        <v>100</v>
      </c>
      <c r="F236" s="102">
        <f>IF(AND('INTERNAL - I'!AJ248&gt;0,'INTERNAL - II '!AJ248&gt;0),('INTERNAL - I'!AJ248+'INTERNAL - II '!AJ248)/2,'INTERNAL - I'!AJ248+'INTERNAL - II '!AJ248)</f>
        <v>90</v>
      </c>
      <c r="G236" s="102">
        <f>('INTERNAL - I'!AK248+'INTERNAL - II '!AK248)/2</f>
        <v>98.837209302325576</v>
      </c>
      <c r="H236" s="102">
        <f>IF(AND('INTERNAL - I'!AL248&gt;0,'INTERNAL - II '!AL248&gt;0),('INTERNAL - I'!AL248+'INTERNAL - II '!AL248)/2,'INTERNAL - I'!AL248+'INTERNAL - II '!AL248)</f>
        <v>100</v>
      </c>
      <c r="I236" s="102">
        <f>IF(AND('INTERNAL - I'!AM248&gt;0,'INTERNAL - II '!AM248&gt;0),('INTERNAL - I'!AM248+'INTERNAL - II '!AM248)/2,'INTERNAL - I'!AM248+'INTERNAL - II '!AM248)</f>
        <v>86.344537815126046</v>
      </c>
      <c r="J236" s="102">
        <f>IF(AND('INTERNAL - I'!AN248&gt;0,'INTERNAL - II '!AN248&gt;0),('INTERNAL - I'!AN248+'INTERNAL - II '!AN248)/2,'INTERNAL - I'!AN248+'INTERNAL - II '!AN248)</f>
        <v>82.35294117647058</v>
      </c>
    </row>
    <row r="237" spans="1:10" ht="30" customHeight="1" x14ac:dyDescent="0.2">
      <c r="A237" s="4">
        <v>233</v>
      </c>
      <c r="B237" s="102" t="str">
        <f>'STUDENT NAMELIST'!B237</f>
        <v>2023PEC AI 198</v>
      </c>
      <c r="C237" s="102">
        <f>'STUDENT NAMELIST'!C237</f>
        <v>211423243235</v>
      </c>
      <c r="D237" s="260" t="str">
        <f>'STUDENT NAMELIST'!D237</f>
        <v>KRISALYN DAPHNE S</v>
      </c>
      <c r="E237" s="102">
        <f>('INTERNAL - I'!AI249+'INTERNAL - II '!AI249)/2</f>
        <v>49.999999999999993</v>
      </c>
      <c r="F237" s="102">
        <f>IF(AND('INTERNAL - I'!AJ249&gt;0,'INTERNAL - II '!AJ249&gt;0),('INTERNAL - I'!AJ249+'INTERNAL - II '!AJ249)/2,'INTERNAL - I'!AJ249+'INTERNAL - II '!AJ249)</f>
        <v>56.521739130434781</v>
      </c>
      <c r="G237" s="102">
        <f>('INTERNAL - I'!AK249+'INTERNAL - II '!AK249)/2</f>
        <v>54.345238095238102</v>
      </c>
      <c r="H237" s="102">
        <f>IF(AND('INTERNAL - I'!AL249&gt;0,'INTERNAL - II '!AL249&gt;0),('INTERNAL - I'!AL249+'INTERNAL - II '!AL249)/2,'INTERNAL - I'!AL249+'INTERNAL - II '!AL249)</f>
        <v>73.07692307692308</v>
      </c>
      <c r="I237" s="102">
        <f>IF(AND('INTERNAL - I'!AM249&gt;0,'INTERNAL - II '!AM249&gt;0),('INTERNAL - I'!AM249+'INTERNAL - II '!AM249)/2,'INTERNAL - I'!AM249+'INTERNAL - II '!AM249)</f>
        <v>66.547619047619051</v>
      </c>
      <c r="J237" s="102">
        <f>IF(AND('INTERNAL - I'!AN249&gt;0,'INTERNAL - II '!AN249&gt;0),('INTERNAL - I'!AN249+'INTERNAL - II '!AN249)/2,'INTERNAL - I'!AN249+'INTERNAL - II '!AN249)</f>
        <v>93.333333333333329</v>
      </c>
    </row>
    <row r="238" spans="1:10" ht="30" customHeight="1" x14ac:dyDescent="0.2">
      <c r="A238" s="4">
        <v>234</v>
      </c>
      <c r="B238" s="102" t="str">
        <f>'STUDENT NAMELIST'!B238</f>
        <v>2023PEC AI 420</v>
      </c>
      <c r="C238" s="102">
        <f>'STUDENT NAMELIST'!C238</f>
        <v>211423243236</v>
      </c>
      <c r="D238" s="260" t="str">
        <f>'STUDENT NAMELIST'!D238</f>
        <v>KUMARA GURU S</v>
      </c>
      <c r="E238" s="102">
        <f>('INTERNAL - I'!AI250+'INTERNAL - II '!AI250)/2</f>
        <v>58.333333333333336</v>
      </c>
      <c r="F238" s="102">
        <f>IF(AND('INTERNAL - I'!AJ250&gt;0,'INTERNAL - II '!AJ250&gt;0),('INTERNAL - I'!AJ250+'INTERNAL - II '!AJ250)/2,'INTERNAL - I'!AJ250+'INTERNAL - II '!AJ250)</f>
        <v>60</v>
      </c>
      <c r="G238" s="102">
        <f>('INTERNAL - I'!AK250+'INTERNAL - II '!AK250)/2</f>
        <v>66.705426356589143</v>
      </c>
      <c r="H238" s="102">
        <f>IF(AND('INTERNAL - I'!AL250&gt;0,'INTERNAL - II '!AL250&gt;0),('INTERNAL - I'!AL250+'INTERNAL - II '!AL250)/2,'INTERNAL - I'!AL250+'INTERNAL - II '!AL250)</f>
        <v>80.769230769230774</v>
      </c>
      <c r="I238" s="102">
        <f>IF(AND('INTERNAL - I'!AM250&gt;0,'INTERNAL - II '!AM250&gt;0),('INTERNAL - I'!AM250+'INTERNAL - II '!AM250)/2,'INTERNAL - I'!AM250+'INTERNAL - II '!AM250)</f>
        <v>54.936974789915965</v>
      </c>
      <c r="J238" s="102">
        <f>IF(AND('INTERNAL - I'!AN250&gt;0,'INTERNAL - II '!AN250&gt;0),('INTERNAL - I'!AN250+'INTERNAL - II '!AN250)/2,'INTERNAL - I'!AN250+'INTERNAL - II '!AN250)</f>
        <v>82.35294117647058</v>
      </c>
    </row>
    <row r="239" spans="1:10" ht="30" customHeight="1" x14ac:dyDescent="0.2">
      <c r="A239" s="4">
        <v>235</v>
      </c>
      <c r="B239" s="102" t="str">
        <f>'STUDENT NAMELIST'!B239</f>
        <v>2023PEC AI 421</v>
      </c>
      <c r="C239" s="102">
        <f>'STUDENT NAMELIST'!C239</f>
        <v>211423243237</v>
      </c>
      <c r="D239" s="260" t="str">
        <f>'STUDENT NAMELIST'!D239</f>
        <v>KUMARESAN M</v>
      </c>
      <c r="E239" s="102">
        <f>('INTERNAL - I'!AI251+'INTERNAL - II '!AI251)/2</f>
        <v>66.666666666666657</v>
      </c>
      <c r="F239" s="102">
        <f>IF(AND('INTERNAL - I'!AJ251&gt;0,'INTERNAL - II '!AJ251&gt;0),('INTERNAL - I'!AJ251+'INTERNAL - II '!AJ251)/2,'INTERNAL - I'!AJ251+'INTERNAL - II '!AJ251)</f>
        <v>39.130434782608695</v>
      </c>
      <c r="G239" s="102">
        <f>('INTERNAL - I'!AK251+'INTERNAL - II '!AK251)/2</f>
        <v>57.738095238095234</v>
      </c>
      <c r="H239" s="102">
        <f>IF(AND('INTERNAL - I'!AL251&gt;0,'INTERNAL - II '!AL251&gt;0),('INTERNAL - I'!AL251+'INTERNAL - II '!AL251)/2,'INTERNAL - I'!AL251+'INTERNAL - II '!AL251)</f>
        <v>65.384615384615387</v>
      </c>
      <c r="I239" s="102">
        <f>IF(AND('INTERNAL - I'!AM251&gt;0,'INTERNAL - II '!AM251&gt;0),('INTERNAL - I'!AM251+'INTERNAL - II '!AM251)/2,'INTERNAL - I'!AM251+'INTERNAL - II '!AM251)</f>
        <v>50.714285714285715</v>
      </c>
      <c r="J239" s="102">
        <f>IF(AND('INTERNAL - I'!AN251&gt;0,'INTERNAL - II '!AN251&gt;0),('INTERNAL - I'!AN251+'INTERNAL - II '!AN251)/2,'INTERNAL - I'!AN251+'INTERNAL - II '!AN251)</f>
        <v>93.333333333333329</v>
      </c>
    </row>
    <row r="240" spans="1:10" ht="30" customHeight="1" x14ac:dyDescent="0.2">
      <c r="A240" s="4">
        <v>236</v>
      </c>
      <c r="B240" s="102" t="str">
        <f>'STUDENT NAMELIST'!B240</f>
        <v>2023PEC AI 199</v>
      </c>
      <c r="C240" s="102">
        <f>'STUDENT NAMELIST'!C240</f>
        <v>211423243238</v>
      </c>
      <c r="D240" s="260" t="str">
        <f>'STUDENT NAMELIST'!D240</f>
        <v>KUMARI CHANDINI B</v>
      </c>
      <c r="E240" s="102">
        <f>('INTERNAL - I'!AI252+'INTERNAL - II '!AI252)/2</f>
        <v>49.999999999999993</v>
      </c>
      <c r="F240" s="102">
        <f>IF(AND('INTERNAL - I'!AJ252&gt;0,'INTERNAL - II '!AJ252&gt;0),('INTERNAL - I'!AJ252+'INTERNAL - II '!AJ252)/2,'INTERNAL - I'!AJ252+'INTERNAL - II '!AJ252)</f>
        <v>80</v>
      </c>
      <c r="G240" s="102">
        <f>('INTERNAL - I'!AK252+'INTERNAL - II '!AK252)/2</f>
        <v>63.062015503875969</v>
      </c>
      <c r="H240" s="102">
        <f>IF(AND('INTERNAL - I'!AL252&gt;0,'INTERNAL - II '!AL252&gt;0),('INTERNAL - I'!AL252+'INTERNAL - II '!AL252)/2,'INTERNAL - I'!AL252+'INTERNAL - II '!AL252)</f>
        <v>84.615384615384613</v>
      </c>
      <c r="I240" s="102">
        <f>IF(AND('INTERNAL - I'!AM252&gt;0,'INTERNAL - II '!AM252&gt;0),('INTERNAL - I'!AM252+'INTERNAL - II '!AM252)/2,'INTERNAL - I'!AM252+'INTERNAL - II '!AM252)</f>
        <v>52.62605042016807</v>
      </c>
      <c r="J240" s="102">
        <f>IF(AND('INTERNAL - I'!AN252&gt;0,'INTERNAL - II '!AN252&gt;0),('INTERNAL - I'!AN252+'INTERNAL - II '!AN252)/2,'INTERNAL - I'!AN252+'INTERNAL - II '!AN252)</f>
        <v>82.35294117647058</v>
      </c>
    </row>
    <row r="241" spans="1:10" ht="30" customHeight="1" x14ac:dyDescent="0.2">
      <c r="A241" s="4">
        <v>237</v>
      </c>
      <c r="B241" s="102" t="str">
        <f>'STUDENT NAMELIST'!B241</f>
        <v>2023PEC AI 422</v>
      </c>
      <c r="C241" s="102">
        <f>'STUDENT NAMELIST'!C241</f>
        <v>211423243239</v>
      </c>
      <c r="D241" s="260" t="str">
        <f>'STUDENT NAMELIST'!D241</f>
        <v>LAKSHMANAN S</v>
      </c>
      <c r="E241" s="102">
        <f>('INTERNAL - I'!AI253+'INTERNAL - II '!AI253)/2</f>
        <v>83.333333333333329</v>
      </c>
      <c r="F241" s="102">
        <f>IF(AND('INTERNAL - I'!AJ253&gt;0,'INTERNAL - II '!AJ253&gt;0),('INTERNAL - I'!AJ253+'INTERNAL - II '!AJ253)/2,'INTERNAL - I'!AJ253+'INTERNAL - II '!AJ253)</f>
        <v>78.260869565217391</v>
      </c>
      <c r="G241" s="102">
        <f>('INTERNAL - I'!AK253+'INTERNAL - II '!AK253)/2</f>
        <v>78.63095238095238</v>
      </c>
      <c r="H241" s="102">
        <f>IF(AND('INTERNAL - I'!AL253&gt;0,'INTERNAL - II '!AL253&gt;0),('INTERNAL - I'!AL253+'INTERNAL - II '!AL253)/2,'INTERNAL - I'!AL253+'INTERNAL - II '!AL253)</f>
        <v>84.615384615384613</v>
      </c>
      <c r="I241" s="102">
        <f>IF(AND('INTERNAL - I'!AM253&gt;0,'INTERNAL - II '!AM253&gt;0),('INTERNAL - I'!AM253+'INTERNAL - II '!AM253)/2,'INTERNAL - I'!AM253+'INTERNAL - II '!AM253)</f>
        <v>70.11904761904762</v>
      </c>
      <c r="J241" s="102">
        <f>IF(AND('INTERNAL - I'!AN253&gt;0,'INTERNAL - II '!AN253&gt;0),('INTERNAL - I'!AN253+'INTERNAL - II '!AN253)/2,'INTERNAL - I'!AN253+'INTERNAL - II '!AN253)</f>
        <v>93.333333333333329</v>
      </c>
    </row>
    <row r="242" spans="1:10" ht="30" customHeight="1" x14ac:dyDescent="0.2">
      <c r="A242" s="4">
        <v>238</v>
      </c>
      <c r="B242" s="102" t="str">
        <f>'STUDENT NAMELIST'!B242</f>
        <v>2023PEC AI 423</v>
      </c>
      <c r="C242" s="102">
        <f>'STUDENT NAMELIST'!C242</f>
        <v>211423243240</v>
      </c>
      <c r="D242" s="260" t="str">
        <f>'STUDENT NAMELIST'!D242</f>
        <v>LALITHKANNAN P</v>
      </c>
      <c r="E242" s="102">
        <f>('INTERNAL - I'!AI254+'INTERNAL - II '!AI254)/2</f>
        <v>66.666666666666657</v>
      </c>
      <c r="F242" s="102">
        <f>IF(AND('INTERNAL - I'!AJ254&gt;0,'INTERNAL - II '!AJ254&gt;0),('INTERNAL - I'!AJ254+'INTERNAL - II '!AJ254)/2,'INTERNAL - I'!AJ254+'INTERNAL - II '!AJ254)</f>
        <v>60</v>
      </c>
      <c r="G242" s="102">
        <f>('INTERNAL - I'!AK254+'INTERNAL - II '!AK254)/2</f>
        <v>68.527131782945744</v>
      </c>
      <c r="H242" s="102">
        <f>IF(AND('INTERNAL - I'!AL254&gt;0,'INTERNAL - II '!AL254&gt;0),('INTERNAL - I'!AL254+'INTERNAL - II '!AL254)/2,'INTERNAL - I'!AL254+'INTERNAL - II '!AL254)</f>
        <v>76.92307692307692</v>
      </c>
      <c r="I242" s="102">
        <f>IF(AND('INTERNAL - I'!AM254&gt;0,'INTERNAL - II '!AM254&gt;0),('INTERNAL - I'!AM254+'INTERNAL - II '!AM254)/2,'INTERNAL - I'!AM254+'INTERNAL - II '!AM254)</f>
        <v>59.663865546218489</v>
      </c>
      <c r="J242" s="102">
        <f>IF(AND('INTERNAL - I'!AN254&gt;0,'INTERNAL - II '!AN254&gt;0),('INTERNAL - I'!AN254+'INTERNAL - II '!AN254)/2,'INTERNAL - I'!AN254+'INTERNAL - II '!AN254)</f>
        <v>82.35294117647058</v>
      </c>
    </row>
    <row r="243" spans="1:10" ht="30" customHeight="1" x14ac:dyDescent="0.2">
      <c r="A243" s="4">
        <v>239</v>
      </c>
      <c r="B243" s="102" t="str">
        <f>'STUDENT NAMELIST'!B243</f>
        <v>2023PEC AI 200</v>
      </c>
      <c r="C243" s="102">
        <f>'STUDENT NAMELIST'!C243</f>
        <v>211423243241</v>
      </c>
      <c r="D243" s="260" t="str">
        <f>'STUDENT NAMELIST'!D243</f>
        <v>LATHIKA V</v>
      </c>
      <c r="E243" s="102">
        <f>('INTERNAL - I'!AI255+'INTERNAL - II '!AI255)/2</f>
        <v>49.999999999999993</v>
      </c>
      <c r="F243" s="102">
        <f>IF(AND('INTERNAL - I'!AJ255&gt;0,'INTERNAL - II '!AJ255&gt;0),('INTERNAL - I'!AJ255+'INTERNAL - II '!AJ255)/2,'INTERNAL - I'!AJ255+'INTERNAL - II '!AJ255)</f>
        <v>65.217391304347828</v>
      </c>
      <c r="G243" s="102">
        <f>('INTERNAL - I'!AK255+'INTERNAL - II '!AK255)/2</f>
        <v>57.678571428571431</v>
      </c>
      <c r="H243" s="102">
        <f>IF(AND('INTERNAL - I'!AL255&gt;0,'INTERNAL - II '!AL255&gt;0),('INTERNAL - I'!AL255+'INTERNAL - II '!AL255)/2,'INTERNAL - I'!AL255+'INTERNAL - II '!AL255)</f>
        <v>76.92307692307692</v>
      </c>
      <c r="I243" s="102">
        <f>IF(AND('INTERNAL - I'!AM255&gt;0,'INTERNAL - II '!AM255&gt;0),('INTERNAL - I'!AM255+'INTERNAL - II '!AM255)/2,'INTERNAL - I'!AM255+'INTERNAL - II '!AM255)</f>
        <v>66.547619047619051</v>
      </c>
      <c r="J243" s="102">
        <f>IF(AND('INTERNAL - I'!AN255&gt;0,'INTERNAL - II '!AN255&gt;0),('INTERNAL - I'!AN255+'INTERNAL - II '!AN255)/2,'INTERNAL - I'!AN255+'INTERNAL - II '!AN255)</f>
        <v>93.333333333333329</v>
      </c>
    </row>
    <row r="244" spans="1:10" ht="30" customHeight="1" x14ac:dyDescent="0.2">
      <c r="A244" s="4">
        <v>240</v>
      </c>
      <c r="B244" s="102" t="str">
        <f>'STUDENT NAMELIST'!B244</f>
        <v>2023PEC AI 201</v>
      </c>
      <c r="C244" s="102">
        <f>'STUDENT NAMELIST'!C244</f>
        <v>211423243242</v>
      </c>
      <c r="D244" s="260" t="str">
        <f>'STUDENT NAMELIST'!D244</f>
        <v>LAVANYA N G</v>
      </c>
      <c r="E244" s="102">
        <f>('INTERNAL - I'!AI256+'INTERNAL - II '!AI256)/2</f>
        <v>83.333333333333329</v>
      </c>
      <c r="F244" s="102">
        <f>IF(AND('INTERNAL - I'!AJ256&gt;0,'INTERNAL - II '!AJ256&gt;0),('INTERNAL - I'!AJ256+'INTERNAL - II '!AJ256)/2,'INTERNAL - I'!AJ256+'INTERNAL - II '!AJ256)</f>
        <v>80</v>
      </c>
      <c r="G244" s="102">
        <f>('INTERNAL - I'!AK256+'INTERNAL - II '!AK256)/2</f>
        <v>85.503875968992247</v>
      </c>
      <c r="H244" s="102">
        <f>IF(AND('INTERNAL - I'!AL256&gt;0,'INTERNAL - II '!AL256&gt;0),('INTERNAL - I'!AL256+'INTERNAL - II '!AL256)/2,'INTERNAL - I'!AL256+'INTERNAL - II '!AL256)</f>
        <v>88.461538461538467</v>
      </c>
      <c r="I244" s="102">
        <f>IF(AND('INTERNAL - I'!AM256&gt;0,'INTERNAL - II '!AM256&gt;0),('INTERNAL - I'!AM256+'INTERNAL - II '!AM256)/2,'INTERNAL - I'!AM256+'INTERNAL - II '!AM256)</f>
        <v>72.689075630252091</v>
      </c>
      <c r="J244" s="102">
        <f>IF(AND('INTERNAL - I'!AN256&gt;0,'INTERNAL - II '!AN256&gt;0),('INTERNAL - I'!AN256+'INTERNAL - II '!AN256)/2,'INTERNAL - I'!AN256+'INTERNAL - II '!AN256)</f>
        <v>82.35294117647058</v>
      </c>
    </row>
    <row r="245" spans="1:10" ht="30" customHeight="1" x14ac:dyDescent="0.2">
      <c r="A245" s="4">
        <v>241</v>
      </c>
      <c r="B245" s="102" t="str">
        <f>'STUDENT NAMELIST'!B245</f>
        <v>2023PEC AI 424</v>
      </c>
      <c r="C245" s="102">
        <f>'STUDENT NAMELIST'!C245</f>
        <v>211423243243</v>
      </c>
      <c r="D245" s="260" t="str">
        <f>'STUDENT NAMELIST'!D245</f>
        <v>LEKASVARR S</v>
      </c>
      <c r="E245" s="102">
        <f>('INTERNAL - I'!AI257+'INTERNAL - II '!AI257)/2</f>
        <v>100</v>
      </c>
      <c r="F245" s="102">
        <f>IF(AND('INTERNAL - I'!AJ257&gt;0,'INTERNAL - II '!AJ257&gt;0),('INTERNAL - I'!AJ257+'INTERNAL - II '!AJ257)/2,'INTERNAL - I'!AJ257+'INTERNAL - II '!AJ257)</f>
        <v>86.956521739130437</v>
      </c>
      <c r="G245" s="102">
        <f>('INTERNAL - I'!AK257+'INTERNAL - II '!AK257)/2</f>
        <v>87.976190476190482</v>
      </c>
      <c r="H245" s="102">
        <f>IF(AND('INTERNAL - I'!AL257&gt;0,'INTERNAL - II '!AL257&gt;0),('INTERNAL - I'!AL257+'INTERNAL - II '!AL257)/2,'INTERNAL - I'!AL257+'INTERNAL - II '!AL257)</f>
        <v>88.461538461538467</v>
      </c>
      <c r="I245" s="102">
        <f>IF(AND('INTERNAL - I'!AM257&gt;0,'INTERNAL - II '!AM257&gt;0),('INTERNAL - I'!AM257+'INTERNAL - II '!AM257)/2,'INTERNAL - I'!AM257+'INTERNAL - II '!AM257)</f>
        <v>75.476190476190482</v>
      </c>
      <c r="J245" s="102">
        <f>IF(AND('INTERNAL - I'!AN257&gt;0,'INTERNAL - II '!AN257&gt;0),('INTERNAL - I'!AN257+'INTERNAL - II '!AN257)/2,'INTERNAL - I'!AN257+'INTERNAL - II '!AN257)</f>
        <v>93.333333333333329</v>
      </c>
    </row>
    <row r="246" spans="1:10" ht="30" customHeight="1" x14ac:dyDescent="0.2">
      <c r="A246" s="4">
        <v>242</v>
      </c>
      <c r="B246" s="102" t="str">
        <f>'STUDENT NAMELIST'!B246</f>
        <v>2023PEC AI 425</v>
      </c>
      <c r="C246" s="102">
        <f>'STUDENT NAMELIST'!C246</f>
        <v>211423243244</v>
      </c>
      <c r="D246" s="260" t="str">
        <f>'STUDENT NAMELIST'!D246</f>
        <v>LINGESH B R</v>
      </c>
      <c r="E246" s="102">
        <f>('INTERNAL - I'!AI258+'INTERNAL - II '!AI258)/2</f>
        <v>66.666666666666657</v>
      </c>
      <c r="F246" s="102">
        <f>IF(AND('INTERNAL - I'!AJ258&gt;0,'INTERNAL - II '!AJ258&gt;0),('INTERNAL - I'!AJ258+'INTERNAL - II '!AJ258)/2,'INTERNAL - I'!AJ258+'INTERNAL - II '!AJ258)</f>
        <v>60</v>
      </c>
      <c r="G246" s="102">
        <f>('INTERNAL - I'!AK258+'INTERNAL - II '!AK258)/2</f>
        <v>68.527131782945744</v>
      </c>
      <c r="H246" s="102">
        <f>IF(AND('INTERNAL - I'!AL258&gt;0,'INTERNAL - II '!AL258&gt;0),('INTERNAL - I'!AL258+'INTERNAL - II '!AL258)/2,'INTERNAL - I'!AL258+'INTERNAL - II '!AL258)</f>
        <v>76.92307692307692</v>
      </c>
      <c r="I246" s="102">
        <f>IF(AND('INTERNAL - I'!AM258&gt;0,'INTERNAL - II '!AM258&gt;0),('INTERNAL - I'!AM258+'INTERNAL - II '!AM258)/2,'INTERNAL - I'!AM258+'INTERNAL - II '!AM258)</f>
        <v>59.663865546218489</v>
      </c>
      <c r="J246" s="102">
        <f>IF(AND('INTERNAL - I'!AN258&gt;0,'INTERNAL - II '!AN258&gt;0),('INTERNAL - I'!AN258+'INTERNAL - II '!AN258)/2,'INTERNAL - I'!AN258+'INTERNAL - II '!AN258)</f>
        <v>82.35294117647058</v>
      </c>
    </row>
    <row r="247" spans="1:10" ht="30" customHeight="1" x14ac:dyDescent="0.2">
      <c r="A247" s="4">
        <v>243</v>
      </c>
      <c r="B247" s="102" t="str">
        <f>'STUDENT NAMELIST'!B247</f>
        <v>2023PEC AI 426</v>
      </c>
      <c r="C247" s="102">
        <f>'STUDENT NAMELIST'!C247</f>
        <v>211423243245</v>
      </c>
      <c r="D247" s="260" t="str">
        <f>'STUDENT NAMELIST'!D247</f>
        <v>LISHAL R</v>
      </c>
      <c r="E247" s="102">
        <f>('INTERNAL - I'!AI259+'INTERNAL - II '!AI259)/2</f>
        <v>58.333333333333336</v>
      </c>
      <c r="F247" s="102">
        <f>IF(AND('INTERNAL - I'!AJ259&gt;0,'INTERNAL - II '!AJ259&gt;0),('INTERNAL - I'!AJ259+'INTERNAL - II '!AJ259)/2,'INTERNAL - I'!AJ259+'INTERNAL - II '!AJ259)</f>
        <v>39.130434782608695</v>
      </c>
      <c r="G247" s="102">
        <f>('INTERNAL - I'!AK259+'INTERNAL - II '!AK259)/2</f>
        <v>51.488095238095234</v>
      </c>
      <c r="H247" s="102">
        <f>IF(AND('INTERNAL - I'!AL259&gt;0,'INTERNAL - II '!AL259&gt;0),('INTERNAL - I'!AL259+'INTERNAL - II '!AL259)/2,'INTERNAL - I'!AL259+'INTERNAL - II '!AL259)</f>
        <v>65.384615384615387</v>
      </c>
      <c r="I247" s="102">
        <f>IF(AND('INTERNAL - I'!AM259&gt;0,'INTERNAL - II '!AM259&gt;0),('INTERNAL - I'!AM259+'INTERNAL - II '!AM259)/2,'INTERNAL - I'!AM259+'INTERNAL - II '!AM259)</f>
        <v>43.333333333333329</v>
      </c>
      <c r="J247" s="102">
        <f>IF(AND('INTERNAL - I'!AN259&gt;0,'INTERNAL - II '!AN259&gt;0),('INTERNAL - I'!AN259+'INTERNAL - II '!AN259)/2,'INTERNAL - I'!AN259+'INTERNAL - II '!AN259)</f>
        <v>93.333333333333329</v>
      </c>
    </row>
    <row r="248" spans="1:10" ht="30" customHeight="1" x14ac:dyDescent="0.2">
      <c r="A248" s="4">
        <v>244</v>
      </c>
      <c r="B248" s="102" t="str">
        <f>'STUDENT NAMELIST'!B248</f>
        <v>2023PEC AI 427</v>
      </c>
      <c r="C248" s="102">
        <f>'STUDENT NAMELIST'!C248</f>
        <v>211423243246</v>
      </c>
      <c r="D248" s="260" t="str">
        <f>'STUDENT NAMELIST'!D248</f>
        <v>LOGA ARAVINDAN S</v>
      </c>
      <c r="E248" s="102">
        <f>('INTERNAL - I'!AI260+'INTERNAL - II '!AI260)/2</f>
        <v>75</v>
      </c>
      <c r="F248" s="102">
        <f>IF(AND('INTERNAL - I'!AJ260&gt;0,'INTERNAL - II '!AJ260&gt;0),('INTERNAL - I'!AJ260+'INTERNAL - II '!AJ260)/2,'INTERNAL - I'!AJ260+'INTERNAL - II '!AJ260)</f>
        <v>80</v>
      </c>
      <c r="G248" s="102">
        <f>('INTERNAL - I'!AK260+'INTERNAL - II '!AK260)/2</f>
        <v>80.348837209302332</v>
      </c>
      <c r="H248" s="102">
        <f>IF(AND('INTERNAL - I'!AL260&gt;0,'INTERNAL - II '!AL260&gt;0),('INTERNAL - I'!AL260+'INTERNAL - II '!AL260)/2,'INTERNAL - I'!AL260+'INTERNAL - II '!AL260)</f>
        <v>88.461538461538467</v>
      </c>
      <c r="I248" s="102">
        <f>IF(AND('INTERNAL - I'!AM260&gt;0,'INTERNAL - II '!AM260&gt;0),('INTERNAL - I'!AM260+'INTERNAL - II '!AM260)/2,'INTERNAL - I'!AM260+'INTERNAL - II '!AM260)</f>
        <v>67.962184873949582</v>
      </c>
      <c r="J248" s="102">
        <f>IF(AND('INTERNAL - I'!AN260&gt;0,'INTERNAL - II '!AN260&gt;0),('INTERNAL - I'!AN260+'INTERNAL - II '!AN260)/2,'INTERNAL - I'!AN260+'INTERNAL - II '!AN260)</f>
        <v>82.35294117647058</v>
      </c>
    </row>
    <row r="249" spans="1:10" ht="30" customHeight="1" x14ac:dyDescent="0.2">
      <c r="A249" s="4">
        <v>245</v>
      </c>
      <c r="B249" s="102" t="str">
        <f>'STUDENT NAMELIST'!B249</f>
        <v>2023PEC AI 428</v>
      </c>
      <c r="C249" s="102">
        <f>'STUDENT NAMELIST'!C249</f>
        <v>211423243247</v>
      </c>
      <c r="D249" s="260" t="str">
        <f>'STUDENT NAMELIST'!D249</f>
        <v>LOGAPRADEEP T</v>
      </c>
      <c r="E249" s="102">
        <f>('INTERNAL - I'!AI261+'INTERNAL - II '!AI261)/2</f>
        <v>66.666666666666657</v>
      </c>
      <c r="F249" s="102">
        <f>IF(AND('INTERNAL - I'!AJ261&gt;0,'INTERNAL - II '!AJ261&gt;0),('INTERNAL - I'!AJ261+'INTERNAL - II '!AJ261)/2,'INTERNAL - I'!AJ261+'INTERNAL - II '!AJ261)</f>
        <v>65.217391304347828</v>
      </c>
      <c r="G249" s="102">
        <f>('INTERNAL - I'!AK261+'INTERNAL - II '!AK261)/2</f>
        <v>71.964285714285722</v>
      </c>
      <c r="H249" s="102">
        <f>IF(AND('INTERNAL - I'!AL261&gt;0,'INTERNAL - II '!AL261&gt;0),('INTERNAL - I'!AL261+'INTERNAL - II '!AL261)/2,'INTERNAL - I'!AL261+'INTERNAL - II '!AL261)</f>
        <v>76.92307692307692</v>
      </c>
      <c r="I249" s="102">
        <f>IF(AND('INTERNAL - I'!AM261&gt;0,'INTERNAL - II '!AM261&gt;0),('INTERNAL - I'!AM261+'INTERNAL - II '!AM261)/2,'INTERNAL - I'!AM261+'INTERNAL - II '!AM261)</f>
        <v>63.214285714285715</v>
      </c>
      <c r="J249" s="102">
        <f>IF(AND('INTERNAL - I'!AN261&gt;0,'INTERNAL - II '!AN261&gt;0),('INTERNAL - I'!AN261+'INTERNAL - II '!AN261)/2,'INTERNAL - I'!AN261+'INTERNAL - II '!AN261)</f>
        <v>93.333333333333329</v>
      </c>
    </row>
    <row r="250" spans="1:10" ht="30" customHeight="1" x14ac:dyDescent="0.2">
      <c r="A250" s="4">
        <v>246</v>
      </c>
      <c r="B250" s="102" t="str">
        <f>'STUDENT NAMELIST'!B250</f>
        <v>2023PEC AI 429</v>
      </c>
      <c r="C250" s="102">
        <f>'STUDENT NAMELIST'!C250</f>
        <v>211423243248</v>
      </c>
      <c r="D250" s="260" t="str">
        <f>'STUDENT NAMELIST'!D250</f>
        <v>LOGESH KUMAR S</v>
      </c>
      <c r="E250" s="102">
        <f>('INTERNAL - I'!AI262+'INTERNAL - II '!AI262)/2</f>
        <v>75</v>
      </c>
      <c r="F250" s="102">
        <f>IF(AND('INTERNAL - I'!AJ262&gt;0,'INTERNAL - II '!AJ262&gt;0),('INTERNAL - I'!AJ262+'INTERNAL - II '!AJ262)/2,'INTERNAL - I'!AJ262+'INTERNAL - II '!AJ262)</f>
        <v>80</v>
      </c>
      <c r="G250" s="102">
        <f>('INTERNAL - I'!AK262+'INTERNAL - II '!AK262)/2</f>
        <v>75.193798449612402</v>
      </c>
      <c r="H250" s="102">
        <f>IF(AND('INTERNAL - I'!AL262&gt;0,'INTERNAL - II '!AL262&gt;0),('INTERNAL - I'!AL262+'INTERNAL - II '!AL262)/2,'INTERNAL - I'!AL262+'INTERNAL - II '!AL262)</f>
        <v>84.615384615384613</v>
      </c>
      <c r="I250" s="102">
        <f>IF(AND('INTERNAL - I'!AM262&gt;0,'INTERNAL - II '!AM262&gt;0),('INTERNAL - I'!AM262+'INTERNAL - II '!AM262)/2,'INTERNAL - I'!AM262+'INTERNAL - II '!AM262)</f>
        <v>63.235294117647058</v>
      </c>
      <c r="J250" s="102">
        <f>IF(AND('INTERNAL - I'!AN262&gt;0,'INTERNAL - II '!AN262&gt;0),('INTERNAL - I'!AN262+'INTERNAL - II '!AN262)/2,'INTERNAL - I'!AN262+'INTERNAL - II '!AN262)</f>
        <v>82.35294117647058</v>
      </c>
    </row>
    <row r="251" spans="1:10" ht="30" customHeight="1" x14ac:dyDescent="0.2">
      <c r="A251" s="4">
        <v>247</v>
      </c>
      <c r="B251" s="102" t="str">
        <f>'STUDENT NAMELIST'!B251</f>
        <v>2023PEC AI 202</v>
      </c>
      <c r="C251" s="102">
        <f>'STUDENT NAMELIST'!C251</f>
        <v>211423243249</v>
      </c>
      <c r="D251" s="260" t="str">
        <f>'STUDENT NAMELIST'!D251</f>
        <v>LOGESWARI K</v>
      </c>
      <c r="E251" s="102">
        <f>('INTERNAL - I'!AI263+'INTERNAL - II '!AI263)/2</f>
        <v>100</v>
      </c>
      <c r="F251" s="102">
        <f>IF(AND('INTERNAL - I'!AJ263&gt;0,'INTERNAL - II '!AJ263&gt;0),('INTERNAL - I'!AJ263+'INTERNAL - II '!AJ263)/2,'INTERNAL - I'!AJ263+'INTERNAL - II '!AJ263)</f>
        <v>86.956521739130437</v>
      </c>
      <c r="G251" s="102">
        <f>('INTERNAL - I'!AK263+'INTERNAL - II '!AK263)/2</f>
        <v>91.547619047619051</v>
      </c>
      <c r="H251" s="102">
        <f>IF(AND('INTERNAL - I'!AL263&gt;0,'INTERNAL - II '!AL263&gt;0),('INTERNAL - I'!AL263+'INTERNAL - II '!AL263)/2,'INTERNAL - I'!AL263+'INTERNAL - II '!AL263)</f>
        <v>88.461538461538467</v>
      </c>
      <c r="I251" s="102">
        <f>IF(AND('INTERNAL - I'!AM263&gt;0,'INTERNAL - II '!AM263&gt;0),('INTERNAL - I'!AM263+'INTERNAL - II '!AM263)/2,'INTERNAL - I'!AM263+'INTERNAL - II '!AM263)</f>
        <v>75.476190476190482</v>
      </c>
      <c r="J251" s="102">
        <f>IF(AND('INTERNAL - I'!AN263&gt;0,'INTERNAL - II '!AN263&gt;0),('INTERNAL - I'!AN263+'INTERNAL - II '!AN263)/2,'INTERNAL - I'!AN263+'INTERNAL - II '!AN263)</f>
        <v>93.333333333333329</v>
      </c>
    </row>
    <row r="252" spans="1:10" ht="30" customHeight="1" x14ac:dyDescent="0.2">
      <c r="A252" s="4">
        <v>248</v>
      </c>
      <c r="B252" s="102" t="str">
        <f>'STUDENT NAMELIST'!B252</f>
        <v>2023PEC AI 203</v>
      </c>
      <c r="C252" s="102">
        <f>'STUDENT NAMELIST'!C252</f>
        <v>211423243250</v>
      </c>
      <c r="D252" s="260" t="str">
        <f>'STUDENT NAMELIST'!D252</f>
        <v>LOGITHA P C</v>
      </c>
      <c r="E252" s="102">
        <f>('INTERNAL - I'!AI264+'INTERNAL - II '!AI264)/2</f>
        <v>49.999999999999993</v>
      </c>
      <c r="F252" s="102">
        <f>IF(AND('INTERNAL - I'!AJ264&gt;0,'INTERNAL - II '!AJ264&gt;0),('INTERNAL - I'!AJ264+'INTERNAL - II '!AJ264)/2,'INTERNAL - I'!AJ264+'INTERNAL - II '!AJ264)</f>
        <v>80</v>
      </c>
      <c r="G252" s="102">
        <f>('INTERNAL - I'!AK264+'INTERNAL - II '!AK264)/2</f>
        <v>59.573643410852711</v>
      </c>
      <c r="H252" s="102">
        <f>IF(AND('INTERNAL - I'!AL264&gt;0,'INTERNAL - II '!AL264&gt;0),('INTERNAL - I'!AL264+'INTERNAL - II '!AL264)/2,'INTERNAL - I'!AL264+'INTERNAL - II '!AL264)</f>
        <v>84.615384615384613</v>
      </c>
      <c r="I252" s="102">
        <f>IF(AND('INTERNAL - I'!AM264&gt;0,'INTERNAL - II '!AM264&gt;0),('INTERNAL - I'!AM264+'INTERNAL - II '!AM264)/2,'INTERNAL - I'!AM264+'INTERNAL - II '!AM264)</f>
        <v>49.684873949579838</v>
      </c>
      <c r="J252" s="102">
        <f>IF(AND('INTERNAL - I'!AN264&gt;0,'INTERNAL - II '!AN264&gt;0),('INTERNAL - I'!AN264+'INTERNAL - II '!AN264)/2,'INTERNAL - I'!AN264+'INTERNAL - II '!AN264)</f>
        <v>82.35294117647058</v>
      </c>
    </row>
    <row r="253" spans="1:10" ht="30" customHeight="1" x14ac:dyDescent="0.2">
      <c r="A253" s="4">
        <v>249</v>
      </c>
      <c r="B253" s="102" t="str">
        <f>'STUDENT NAMELIST'!B253</f>
        <v>2023PEC AI 430</v>
      </c>
      <c r="C253" s="102">
        <f>'STUDENT NAMELIST'!C253</f>
        <v>211423243251</v>
      </c>
      <c r="D253" s="260" t="str">
        <f>'STUDENT NAMELIST'!D253</f>
        <v>LOHIT S</v>
      </c>
      <c r="E253" s="102">
        <f>('INTERNAL - I'!AI265+'INTERNAL - II '!AI265)/2</f>
        <v>66.666666666666657</v>
      </c>
      <c r="F253" s="102">
        <f>IF(AND('INTERNAL - I'!AJ265&gt;0,'INTERNAL - II '!AJ265&gt;0),('INTERNAL - I'!AJ265+'INTERNAL - II '!AJ265)/2,'INTERNAL - I'!AJ265+'INTERNAL - II '!AJ265)</f>
        <v>39.130434782608695</v>
      </c>
      <c r="G253" s="102">
        <f>('INTERNAL - I'!AK265+'INTERNAL - II '!AK265)/2</f>
        <v>55.05952380952381</v>
      </c>
      <c r="H253" s="102">
        <f>IF(AND('INTERNAL - I'!AL265&gt;0,'INTERNAL - II '!AL265&gt;0),('INTERNAL - I'!AL265+'INTERNAL - II '!AL265)/2,'INTERNAL - I'!AL265+'INTERNAL - II '!AL265)</f>
        <v>65.384615384615387</v>
      </c>
      <c r="I253" s="102">
        <f>IF(AND('INTERNAL - I'!AM265&gt;0,'INTERNAL - II '!AM265&gt;0),('INTERNAL - I'!AM265+'INTERNAL - II '!AM265)/2,'INTERNAL - I'!AM265+'INTERNAL - II '!AM265)</f>
        <v>35.833333333333329</v>
      </c>
      <c r="J253" s="102">
        <f>IF(AND('INTERNAL - I'!AN265&gt;0,'INTERNAL - II '!AN265&gt;0),('INTERNAL - I'!AN265+'INTERNAL - II '!AN265)/2,'INTERNAL - I'!AN265+'INTERNAL - II '!AN265)</f>
        <v>93.333333333333329</v>
      </c>
    </row>
    <row r="254" spans="1:10" ht="30" customHeight="1" x14ac:dyDescent="0.2">
      <c r="A254" s="4">
        <v>250</v>
      </c>
      <c r="B254" s="102" t="str">
        <f>'STUDENT NAMELIST'!B254</f>
        <v>2023PEC AI 431</v>
      </c>
      <c r="C254" s="102">
        <f>'STUDENT NAMELIST'!C254</f>
        <v>211423243252</v>
      </c>
      <c r="D254" s="260" t="str">
        <f>'STUDENT NAMELIST'!D254</f>
        <v>LOKESHWARAN B</v>
      </c>
      <c r="E254" s="102">
        <f>('INTERNAL - I'!AI266+'INTERNAL - II '!AI266)/2</f>
        <v>66.666666666666657</v>
      </c>
      <c r="F254" s="102">
        <f>IF(AND('INTERNAL - I'!AJ266&gt;0,'INTERNAL - II '!AJ266&gt;0),('INTERNAL - I'!AJ266+'INTERNAL - II '!AJ266)/2,'INTERNAL - I'!AJ266+'INTERNAL - II '!AJ266)</f>
        <v>60</v>
      </c>
      <c r="G254" s="102">
        <f>('INTERNAL - I'!AK266+'INTERNAL - II '!AK266)/2</f>
        <v>72.015503875968989</v>
      </c>
      <c r="H254" s="102">
        <f>IF(AND('INTERNAL - I'!AL266&gt;0,'INTERNAL - II '!AL266&gt;0),('INTERNAL - I'!AL266+'INTERNAL - II '!AL266)/2,'INTERNAL - I'!AL266+'INTERNAL - II '!AL266)</f>
        <v>76.92307692307692</v>
      </c>
      <c r="I254" s="102">
        <f>IF(AND('INTERNAL - I'!AM266&gt;0,'INTERNAL - II '!AM266&gt;0),('INTERNAL - I'!AM266+'INTERNAL - II '!AM266)/2,'INTERNAL - I'!AM266+'INTERNAL - II '!AM266)</f>
        <v>62.605042016806721</v>
      </c>
      <c r="J254" s="102">
        <f>IF(AND('INTERNAL - I'!AN266&gt;0,'INTERNAL - II '!AN266&gt;0),('INTERNAL - I'!AN266+'INTERNAL - II '!AN266)/2,'INTERNAL - I'!AN266+'INTERNAL - II '!AN266)</f>
        <v>82.35294117647058</v>
      </c>
    </row>
    <row r="255" spans="1:10" ht="30" customHeight="1" x14ac:dyDescent="0.2">
      <c r="A255" s="4">
        <v>251</v>
      </c>
      <c r="B255" s="102" t="str">
        <f>'STUDENT NAMELIST'!B255</f>
        <v>2023PEC AI 432</v>
      </c>
      <c r="C255" s="102">
        <f>'STUDENT NAMELIST'!C255</f>
        <v>211423243253</v>
      </c>
      <c r="D255" s="260" t="str">
        <f>'STUDENT NAMELIST'!D255</f>
        <v>MADESHWARAN M</v>
      </c>
      <c r="E255" s="102">
        <f>('INTERNAL - I'!AI267+'INTERNAL - II '!AI267)/2</f>
        <v>100</v>
      </c>
      <c r="F255" s="102">
        <f>IF(AND('INTERNAL - I'!AJ267&gt;0,'INTERNAL - II '!AJ267&gt;0),('INTERNAL - I'!AJ267+'INTERNAL - II '!AJ267)/2,'INTERNAL - I'!AJ267+'INTERNAL - II '!AJ267)</f>
        <v>86.956521739130437</v>
      </c>
      <c r="G255" s="102">
        <f>('INTERNAL - I'!AK267+'INTERNAL - II '!AK267)/2</f>
        <v>90.535714285714278</v>
      </c>
      <c r="H255" s="102">
        <f>IF(AND('INTERNAL - I'!AL267&gt;0,'INTERNAL - II '!AL267&gt;0),('INTERNAL - I'!AL267+'INTERNAL - II '!AL267)/2,'INTERNAL - I'!AL267+'INTERNAL - II '!AL267)</f>
        <v>92.307692307692307</v>
      </c>
      <c r="I255" s="102">
        <f>IF(AND('INTERNAL - I'!AM267&gt;0,'INTERNAL - II '!AM267&gt;0),('INTERNAL - I'!AM267+'INTERNAL - II '!AM267)/2,'INTERNAL - I'!AM267+'INTERNAL - II '!AM267)</f>
        <v>65.714285714285722</v>
      </c>
      <c r="J255" s="102">
        <f>IF(AND('INTERNAL - I'!AN267&gt;0,'INTERNAL - II '!AN267&gt;0),('INTERNAL - I'!AN267+'INTERNAL - II '!AN267)/2,'INTERNAL - I'!AN267+'INTERNAL - II '!AN267)</f>
        <v>93.333333333333329</v>
      </c>
    </row>
    <row r="256" spans="1:10" ht="30" customHeight="1" x14ac:dyDescent="0.2">
      <c r="A256" s="4">
        <v>252</v>
      </c>
      <c r="B256" s="102" t="str">
        <f>'STUDENT NAMELIST'!B256</f>
        <v>2023PEC AI 439</v>
      </c>
      <c r="C256" s="102">
        <f>'STUDENT NAMELIST'!C256</f>
        <v>211423243254</v>
      </c>
      <c r="D256" s="260" t="str">
        <f>'STUDENT NAMELIST'!D256</f>
        <v>MADHAN E</v>
      </c>
      <c r="E256" s="102">
        <f>('INTERNAL - I'!AI268+'INTERNAL - II '!AI268)/2</f>
        <v>66.666666666666657</v>
      </c>
      <c r="F256" s="102">
        <f>IF(AND('INTERNAL - I'!AJ268&gt;0,'INTERNAL - II '!AJ268&gt;0),('INTERNAL - I'!AJ268+'INTERNAL - II '!AJ268)/2,'INTERNAL - I'!AJ268+'INTERNAL - II '!AJ268)</f>
        <v>40</v>
      </c>
      <c r="G256" s="102">
        <f>('INTERNAL - I'!AK268+'INTERNAL - II '!AK268)/2</f>
        <v>59.689922480620154</v>
      </c>
      <c r="H256" s="102">
        <f>IF(AND('INTERNAL - I'!AL268&gt;0,'INTERNAL - II '!AL268&gt;0),('INTERNAL - I'!AL268+'INTERNAL - II '!AL268)/2,'INTERNAL - I'!AL268+'INTERNAL - II '!AL268)</f>
        <v>69.230769230769226</v>
      </c>
      <c r="I256" s="102">
        <f>IF(AND('INTERNAL - I'!AM268&gt;0,'INTERNAL - II '!AM268&gt;0),('INTERNAL - I'!AM268+'INTERNAL - II '!AM268)/2,'INTERNAL - I'!AM268+'INTERNAL - II '!AM268)</f>
        <v>51.890756302521005</v>
      </c>
      <c r="J256" s="102">
        <f>IF(AND('INTERNAL - I'!AN268&gt;0,'INTERNAL - II '!AN268&gt;0),('INTERNAL - I'!AN268+'INTERNAL - II '!AN268)/2,'INTERNAL - I'!AN268+'INTERNAL - II '!AN268)</f>
        <v>82.35294117647058</v>
      </c>
    </row>
    <row r="257" spans="1:10" ht="30" customHeight="1" x14ac:dyDescent="0.2">
      <c r="A257" s="4">
        <v>253</v>
      </c>
      <c r="B257" s="102" t="str">
        <f>'STUDENT NAMELIST'!B257</f>
        <v>2023PEC AI 433</v>
      </c>
      <c r="C257" s="102">
        <f>'STUDENT NAMELIST'!C257</f>
        <v>211423243255</v>
      </c>
      <c r="D257" s="260" t="str">
        <f>'STUDENT NAMELIST'!D257</f>
        <v>MADHAN KUMAR V</v>
      </c>
      <c r="E257" s="102">
        <f>('INTERNAL - I'!AI269+'INTERNAL - II '!AI269)/2</f>
        <v>91.666666666666671</v>
      </c>
      <c r="F257" s="102">
        <f>IF(AND('INTERNAL - I'!AJ269&gt;0,'INTERNAL - II '!AJ269&gt;0),('INTERNAL - I'!AJ269+'INTERNAL - II '!AJ269)/2,'INTERNAL - I'!AJ269+'INTERNAL - II '!AJ269)</f>
        <v>82.608695652173907</v>
      </c>
      <c r="G257" s="102">
        <f>('INTERNAL - I'!AK269+'INTERNAL - II '!AK269)/2</f>
        <v>84.642857142857139</v>
      </c>
      <c r="H257" s="102">
        <f>IF(AND('INTERNAL - I'!AL269&gt;0,'INTERNAL - II '!AL269&gt;0),('INTERNAL - I'!AL269+'INTERNAL - II '!AL269)/2,'INTERNAL - I'!AL269+'INTERNAL - II '!AL269)</f>
        <v>84.615384615384613</v>
      </c>
      <c r="I257" s="102">
        <f>IF(AND('INTERNAL - I'!AM269&gt;0,'INTERNAL - II '!AM269&gt;0),('INTERNAL - I'!AM269+'INTERNAL - II '!AM269)/2,'INTERNAL - I'!AM269+'INTERNAL - II '!AM269)</f>
        <v>55.238095238095241</v>
      </c>
      <c r="J257" s="102">
        <f>IF(AND('INTERNAL - I'!AN269&gt;0,'INTERNAL - II '!AN269&gt;0),('INTERNAL - I'!AN269+'INTERNAL - II '!AN269)/2,'INTERNAL - I'!AN269+'INTERNAL - II '!AN269)</f>
        <v>93.333333333333329</v>
      </c>
    </row>
    <row r="258" spans="1:10" ht="30" customHeight="1" x14ac:dyDescent="0.2">
      <c r="A258" s="4">
        <v>254</v>
      </c>
      <c r="B258" s="102" t="str">
        <f>'STUDENT NAMELIST'!B258</f>
        <v>2023PEC AI 434</v>
      </c>
      <c r="C258" s="102">
        <f>'STUDENT NAMELIST'!C258</f>
        <v>211423243256</v>
      </c>
      <c r="D258" s="260" t="str">
        <f>'STUDENT NAMELIST'!D258</f>
        <v>MADHAN RAJ V</v>
      </c>
      <c r="E258" s="102">
        <f>('INTERNAL - I'!AI270+'INTERNAL - II '!AI270)/2</f>
        <v>100</v>
      </c>
      <c r="F258" s="102">
        <f>IF(AND('INTERNAL - I'!AJ270&gt;0,'INTERNAL - II '!AJ270&gt;0),('INTERNAL - I'!AJ270+'INTERNAL - II '!AJ270)/2,'INTERNAL - I'!AJ270+'INTERNAL - II '!AJ270)</f>
        <v>80</v>
      </c>
      <c r="G258" s="102">
        <f>('INTERNAL - I'!AK270+'INTERNAL - II '!AK270)/2</f>
        <v>84.689922480620169</v>
      </c>
      <c r="H258" s="102">
        <f>IF(AND('INTERNAL - I'!AL270&gt;0,'INTERNAL - II '!AL270&gt;0),('INTERNAL - I'!AL270+'INTERNAL - II '!AL270)/2,'INTERNAL - I'!AL270+'INTERNAL - II '!AL270)</f>
        <v>96.15384615384616</v>
      </c>
      <c r="I258" s="102">
        <f>IF(AND('INTERNAL - I'!AM270&gt;0,'INTERNAL - II '!AM270&gt;0),('INTERNAL - I'!AM270+'INTERNAL - II '!AM270)/2,'INTERNAL - I'!AM270+'INTERNAL - II '!AM270)</f>
        <v>71.533613445378137</v>
      </c>
      <c r="J258" s="102">
        <f>IF(AND('INTERNAL - I'!AN270&gt;0,'INTERNAL - II '!AN270&gt;0),('INTERNAL - I'!AN270+'INTERNAL - II '!AN270)/2,'INTERNAL - I'!AN270+'INTERNAL - II '!AN270)</f>
        <v>82.35294117647058</v>
      </c>
    </row>
    <row r="259" spans="1:10" ht="30" customHeight="1" x14ac:dyDescent="0.2">
      <c r="A259" s="4">
        <v>255</v>
      </c>
      <c r="B259" s="102" t="str">
        <f>'STUDENT NAMELIST'!B259</f>
        <v>2023PEC AI 551</v>
      </c>
      <c r="C259" s="102">
        <f>'STUDENT NAMELIST'!C259</f>
        <v>211423243257</v>
      </c>
      <c r="D259" s="260" t="str">
        <f>'STUDENT NAMELIST'!D259</f>
        <v>MADHAN S</v>
      </c>
      <c r="E259" s="102">
        <f>('INTERNAL - I'!AI271+'INTERNAL - II '!AI271)/2</f>
        <v>100</v>
      </c>
      <c r="F259" s="102">
        <f>IF(AND('INTERNAL - I'!AJ271&gt;0,'INTERNAL - II '!AJ271&gt;0),('INTERNAL - I'!AJ271+'INTERNAL - II '!AJ271)/2,'INTERNAL - I'!AJ271+'INTERNAL - II '!AJ271)</f>
        <v>86.956521739130437</v>
      </c>
      <c r="G259" s="102">
        <f>('INTERNAL - I'!AK271+'INTERNAL - II '!AK271)/2</f>
        <v>81.726190476190482</v>
      </c>
      <c r="H259" s="102">
        <f>IF(AND('INTERNAL - I'!AL271&gt;0,'INTERNAL - II '!AL271&gt;0),('INTERNAL - I'!AL271+'INTERNAL - II '!AL271)/2,'INTERNAL - I'!AL271+'INTERNAL - II '!AL271)</f>
        <v>88.461538461538467</v>
      </c>
      <c r="I259" s="102">
        <f>IF(AND('INTERNAL - I'!AM271&gt;0,'INTERNAL - II '!AM271&gt;0),('INTERNAL - I'!AM271+'INTERNAL - II '!AM271)/2,'INTERNAL - I'!AM271+'INTERNAL - II '!AM271)</f>
        <v>63.928571428571431</v>
      </c>
      <c r="J259" s="102">
        <f>IF(AND('INTERNAL - I'!AN271&gt;0,'INTERNAL - II '!AN271&gt;0),('INTERNAL - I'!AN271+'INTERNAL - II '!AN271)/2,'INTERNAL - I'!AN271+'INTERNAL - II '!AN271)</f>
        <v>93.333333333333329</v>
      </c>
    </row>
    <row r="260" spans="1:10" ht="30" customHeight="1" x14ac:dyDescent="0.2">
      <c r="A260" s="4">
        <v>256</v>
      </c>
      <c r="B260" s="102" t="str">
        <f>'STUDENT NAMELIST'!B260</f>
        <v>2023PEC AI 435</v>
      </c>
      <c r="C260" s="102">
        <f>'STUDENT NAMELIST'!C260</f>
        <v>211423243258</v>
      </c>
      <c r="D260" s="260" t="str">
        <f>'STUDENT NAMELIST'!D260</f>
        <v>MADHESH E</v>
      </c>
      <c r="E260" s="102">
        <f>('INTERNAL - I'!AI272+'INTERNAL - II '!AI272)/2</f>
        <v>66.666666666666657</v>
      </c>
      <c r="F260" s="102">
        <f>IF(AND('INTERNAL - I'!AJ272&gt;0,'INTERNAL - II '!AJ272&gt;0),('INTERNAL - I'!AJ272+'INTERNAL - II '!AJ272)/2,'INTERNAL - I'!AJ272+'INTERNAL - II '!AJ272)</f>
        <v>80</v>
      </c>
      <c r="G260" s="102">
        <f>('INTERNAL - I'!AK272+'INTERNAL - II '!AK272)/2</f>
        <v>73.52713178294573</v>
      </c>
      <c r="H260" s="102">
        <f>IF(AND('INTERNAL - I'!AL272&gt;0,'INTERNAL - II '!AL272&gt;0),('INTERNAL - I'!AL272+'INTERNAL - II '!AL272)/2,'INTERNAL - I'!AL272+'INTERNAL - II '!AL272)</f>
        <v>84.615384615384613</v>
      </c>
      <c r="I260" s="102">
        <f>IF(AND('INTERNAL - I'!AM272&gt;0,'INTERNAL - II '!AM272&gt;0),('INTERNAL - I'!AM272+'INTERNAL - II '!AM272)/2,'INTERNAL - I'!AM272+'INTERNAL - II '!AM272)</f>
        <v>61.449579831932773</v>
      </c>
      <c r="J260" s="102">
        <f>IF(AND('INTERNAL - I'!AN272&gt;0,'INTERNAL - II '!AN272&gt;0),('INTERNAL - I'!AN272+'INTERNAL - II '!AN272)/2,'INTERNAL - I'!AN272+'INTERNAL - II '!AN272)</f>
        <v>82.35294117647058</v>
      </c>
    </row>
    <row r="261" spans="1:10" ht="30" customHeight="1" x14ac:dyDescent="0.2">
      <c r="A261" s="4">
        <v>257</v>
      </c>
      <c r="B261" s="102" t="str">
        <f>'STUDENT NAMELIST'!B261</f>
        <v>2023PEC AI 204</v>
      </c>
      <c r="C261" s="102">
        <f>'STUDENT NAMELIST'!C261</f>
        <v>211423243259</v>
      </c>
      <c r="D261" s="260" t="str">
        <f>'STUDENT NAMELIST'!D261</f>
        <v>MADHIVANI A</v>
      </c>
      <c r="E261" s="102">
        <f>('INTERNAL - I'!AI273+'INTERNAL - II '!AI273)/2</f>
        <v>66.666666666666657</v>
      </c>
      <c r="F261" s="102">
        <f>IF(AND('INTERNAL - I'!AJ273&gt;0,'INTERNAL - II '!AJ273&gt;0),('INTERNAL - I'!AJ273+'INTERNAL - II '!AJ273)/2,'INTERNAL - I'!AJ273+'INTERNAL - II '!AJ273)</f>
        <v>73.91304347826086</v>
      </c>
      <c r="G261" s="102">
        <f>('INTERNAL - I'!AK273+'INTERNAL - II '!AK273)/2</f>
        <v>81.547619047619037</v>
      </c>
      <c r="H261" s="102">
        <f>IF(AND('INTERNAL - I'!AL273&gt;0,'INTERNAL - II '!AL273&gt;0),('INTERNAL - I'!AL273+'INTERNAL - II '!AL273)/2,'INTERNAL - I'!AL273+'INTERNAL - II '!AL273)</f>
        <v>80.769230769230774</v>
      </c>
      <c r="I261" s="102">
        <f>IF(AND('INTERNAL - I'!AM273&gt;0,'INTERNAL - II '!AM273&gt;0),('INTERNAL - I'!AM273+'INTERNAL - II '!AM273)/2,'INTERNAL - I'!AM273+'INTERNAL - II '!AM273)</f>
        <v>53.214285714285715</v>
      </c>
      <c r="J261" s="102">
        <f>IF(AND('INTERNAL - I'!AN273&gt;0,'INTERNAL - II '!AN273&gt;0),('INTERNAL - I'!AN273+'INTERNAL - II '!AN273)/2,'INTERNAL - I'!AN273+'INTERNAL - II '!AN273)</f>
        <v>93.333333333333329</v>
      </c>
    </row>
    <row r="262" spans="1:10" ht="30" customHeight="1" x14ac:dyDescent="0.2">
      <c r="A262" s="4">
        <v>258</v>
      </c>
      <c r="B262" s="102" t="str">
        <f>'STUDENT NAMELIST'!B262</f>
        <v>2023PEC AI 205</v>
      </c>
      <c r="C262" s="102">
        <f>'STUDENT NAMELIST'!C262</f>
        <v>211423243260</v>
      </c>
      <c r="D262" s="260" t="str">
        <f>'STUDENT NAMELIST'!D262</f>
        <v>MADHUMETHA M S</v>
      </c>
      <c r="E262" s="102">
        <f>('INTERNAL - I'!AI274+'INTERNAL - II '!AI274)/2</f>
        <v>75</v>
      </c>
      <c r="F262" s="102">
        <f>IF(AND('INTERNAL - I'!AJ274&gt;0,'INTERNAL - II '!AJ274&gt;0),('INTERNAL - I'!AJ274+'INTERNAL - II '!AJ274)/2,'INTERNAL - I'!AJ274+'INTERNAL - II '!AJ274)</f>
        <v>80</v>
      </c>
      <c r="G262" s="102">
        <f>('INTERNAL - I'!AK274+'INTERNAL - II '!AK274)/2</f>
        <v>73.217054263565899</v>
      </c>
      <c r="H262" s="102">
        <f>IF(AND('INTERNAL - I'!AL274&gt;0,'INTERNAL - II '!AL274&gt;0),('INTERNAL - I'!AL274+'INTERNAL - II '!AL274)/2,'INTERNAL - I'!AL274+'INTERNAL - II '!AL274)</f>
        <v>92.307692307692307</v>
      </c>
      <c r="I262" s="102">
        <f>IF(AND('INTERNAL - I'!AM274&gt;0,'INTERNAL - II '!AM274&gt;0),('INTERNAL - I'!AM274+'INTERNAL - II '!AM274)/2,'INTERNAL - I'!AM274+'INTERNAL - II '!AM274)</f>
        <v>62.710084033613441</v>
      </c>
      <c r="J262" s="102">
        <f>IF(AND('INTERNAL - I'!AN274&gt;0,'INTERNAL - II '!AN274&gt;0),('INTERNAL - I'!AN274+'INTERNAL - II '!AN274)/2,'INTERNAL - I'!AN274+'INTERNAL - II '!AN274)</f>
        <v>82.35294117647058</v>
      </c>
    </row>
    <row r="263" spans="1:10" ht="30" customHeight="1" x14ac:dyDescent="0.2">
      <c r="A263" s="4">
        <v>259</v>
      </c>
      <c r="B263" s="102" t="str">
        <f>'STUDENT NAMELIST'!B263</f>
        <v>2023PEC AI 206</v>
      </c>
      <c r="C263" s="102">
        <f>'STUDENT NAMELIST'!C263</f>
        <v>211423243261</v>
      </c>
      <c r="D263" s="260" t="str">
        <f>'STUDENT NAMELIST'!D263</f>
        <v>MADHUMITHA M</v>
      </c>
      <c r="E263" s="102">
        <f>('INTERNAL - I'!AI275+'INTERNAL - II '!AI275)/2</f>
        <v>58.333333333333329</v>
      </c>
      <c r="F263" s="102">
        <f>IF(AND('INTERNAL - I'!AJ275&gt;0,'INTERNAL - II '!AJ275&gt;0),('INTERNAL - I'!AJ275+'INTERNAL - II '!AJ275)/2,'INTERNAL - I'!AJ275+'INTERNAL - II '!AJ275)</f>
        <v>78.260869565217391</v>
      </c>
      <c r="G263" s="102">
        <f>('INTERNAL - I'!AK275+'INTERNAL - II '!AK275)/2</f>
        <v>71.488095238095241</v>
      </c>
      <c r="H263" s="102">
        <f>IF(AND('INTERNAL - I'!AL275&gt;0,'INTERNAL - II '!AL275&gt;0),('INTERNAL - I'!AL275+'INTERNAL - II '!AL275)/2,'INTERNAL - I'!AL275+'INTERNAL - II '!AL275)</f>
        <v>80.769230769230774</v>
      </c>
      <c r="I263" s="102">
        <f>IF(AND('INTERNAL - I'!AM275&gt;0,'INTERNAL - II '!AM275&gt;0),('INTERNAL - I'!AM275+'INTERNAL - II '!AM275)/2,'INTERNAL - I'!AM275+'INTERNAL - II '!AM275)</f>
        <v>68.333333333333343</v>
      </c>
      <c r="J263" s="102">
        <f>IF(AND('INTERNAL - I'!AN275&gt;0,'INTERNAL - II '!AN275&gt;0),('INTERNAL - I'!AN275+'INTERNAL - II '!AN275)/2,'INTERNAL - I'!AN275+'INTERNAL - II '!AN275)</f>
        <v>93.333333333333329</v>
      </c>
    </row>
    <row r="264" spans="1:10" ht="30" customHeight="1" x14ac:dyDescent="0.2">
      <c r="A264" s="4">
        <v>260</v>
      </c>
      <c r="B264" s="102" t="str">
        <f>'STUDENT NAMELIST'!B264</f>
        <v>2023PEC AI 436</v>
      </c>
      <c r="C264" s="102">
        <f>'STUDENT NAMELIST'!C264</f>
        <v>211423243262</v>
      </c>
      <c r="D264" s="260" t="str">
        <f>'STUDENT NAMELIST'!D264</f>
        <v>MAGESH B</v>
      </c>
      <c r="E264" s="102">
        <f>('INTERNAL - I'!AI276+'INTERNAL - II '!AI276)/2</f>
        <v>66.666666666666657</v>
      </c>
      <c r="F264" s="102">
        <f>IF(AND('INTERNAL - I'!AJ276&gt;0,'INTERNAL - II '!AJ276&gt;0),('INTERNAL - I'!AJ276+'INTERNAL - II '!AJ276)/2,'INTERNAL - I'!AJ276+'INTERNAL - II '!AJ276)</f>
        <v>80</v>
      </c>
      <c r="G264" s="102">
        <f>('INTERNAL - I'!AK276+'INTERNAL - II '!AK276)/2</f>
        <v>78.682170542635646</v>
      </c>
      <c r="H264" s="102">
        <f>IF(AND('INTERNAL - I'!AL276&gt;0,'INTERNAL - II '!AL276&gt;0),('INTERNAL - I'!AL276+'INTERNAL - II '!AL276)/2,'INTERNAL - I'!AL276+'INTERNAL - II '!AL276)</f>
        <v>84.615384615384613</v>
      </c>
      <c r="I264" s="102">
        <f>IF(AND('INTERNAL - I'!AM276&gt;0,'INTERNAL - II '!AM276&gt;0),('INTERNAL - I'!AM276+'INTERNAL - II '!AM276)/2,'INTERNAL - I'!AM276+'INTERNAL - II '!AM276)</f>
        <v>66.17647058823529</v>
      </c>
      <c r="J264" s="102">
        <f>IF(AND('INTERNAL - I'!AN276&gt;0,'INTERNAL - II '!AN276&gt;0),('INTERNAL - I'!AN276+'INTERNAL - II '!AN276)/2,'INTERNAL - I'!AN276+'INTERNAL - II '!AN276)</f>
        <v>82.35294117647058</v>
      </c>
    </row>
    <row r="265" spans="1:10" ht="30" customHeight="1" x14ac:dyDescent="0.2">
      <c r="A265" s="4">
        <v>261</v>
      </c>
      <c r="B265" s="102" t="str">
        <f>'STUDENT NAMELIST'!B265</f>
        <v>2023PEC AI 437</v>
      </c>
      <c r="C265" s="102">
        <f>'STUDENT NAMELIST'!C265</f>
        <v>211423243263</v>
      </c>
      <c r="D265" s="260" t="str">
        <f>'STUDENT NAMELIST'!D265</f>
        <v>MAHAKAILASH M</v>
      </c>
      <c r="E265" s="102">
        <f>('INTERNAL - I'!AI277+'INTERNAL - II '!AI277)/2</f>
        <v>100</v>
      </c>
      <c r="F265" s="102">
        <f>IF(AND('INTERNAL - I'!AJ277&gt;0,'INTERNAL - II '!AJ277&gt;0),('INTERNAL - I'!AJ277+'INTERNAL - II '!AJ277)/2,'INTERNAL - I'!AJ277+'INTERNAL - II '!AJ277)</f>
        <v>82.608695652173907</v>
      </c>
      <c r="G265" s="102">
        <f>('INTERNAL - I'!AK277+'INTERNAL - II '!AK277)/2</f>
        <v>84.642857142857139</v>
      </c>
      <c r="H265" s="102">
        <f>IF(AND('INTERNAL - I'!AL277&gt;0,'INTERNAL - II '!AL277&gt;0),('INTERNAL - I'!AL277+'INTERNAL - II '!AL277)/2,'INTERNAL - I'!AL277+'INTERNAL - II '!AL277)</f>
        <v>88.461538461538467</v>
      </c>
      <c r="I265" s="102">
        <f>IF(AND('INTERNAL - I'!AM277&gt;0,'INTERNAL - II '!AM277&gt;0),('INTERNAL - I'!AM277+'INTERNAL - II '!AM277)/2,'INTERNAL - I'!AM277+'INTERNAL - II '!AM277)</f>
        <v>57.261904761904759</v>
      </c>
      <c r="J265" s="102">
        <f>IF(AND('INTERNAL - I'!AN277&gt;0,'INTERNAL - II '!AN277&gt;0),('INTERNAL - I'!AN277+'INTERNAL - II '!AN277)/2,'INTERNAL - I'!AN277+'INTERNAL - II '!AN277)</f>
        <v>93.333333333333329</v>
      </c>
    </row>
    <row r="266" spans="1:10" ht="30" customHeight="1" x14ac:dyDescent="0.2">
      <c r="A266" s="4">
        <v>262</v>
      </c>
      <c r="B266" s="102" t="str">
        <f>'STUDENT NAMELIST'!B266</f>
        <v>2023PEC AI 207</v>
      </c>
      <c r="C266" s="102">
        <f>'STUDENT NAMELIST'!C266</f>
        <v>211423243264</v>
      </c>
      <c r="D266" s="260" t="str">
        <f>'STUDENT NAMELIST'!D266</f>
        <v>MAHALAKSHMI B</v>
      </c>
      <c r="E266" s="102">
        <f>('INTERNAL - I'!AI278+'INTERNAL - II '!AI278)/2</f>
        <v>49.999999999999993</v>
      </c>
      <c r="F266" s="102">
        <f>IF(AND('INTERNAL - I'!AJ278&gt;0,'INTERNAL - II '!AJ278&gt;0),('INTERNAL - I'!AJ278+'INTERNAL - II '!AJ278)/2,'INTERNAL - I'!AJ278+'INTERNAL - II '!AJ278)</f>
        <v>70</v>
      </c>
      <c r="G266" s="102">
        <f>('INTERNAL - I'!AK278+'INTERNAL - II '!AK278)/2</f>
        <v>64.379844961240309</v>
      </c>
      <c r="H266" s="102">
        <f>IF(AND('INTERNAL - I'!AL278&gt;0,'INTERNAL - II '!AL278&gt;0),('INTERNAL - I'!AL278+'INTERNAL - II '!AL278)/2,'INTERNAL - I'!AL278+'INTERNAL - II '!AL278)</f>
        <v>80.769230769230774</v>
      </c>
      <c r="I266" s="102">
        <f>IF(AND('INTERNAL - I'!AM278&gt;0,'INTERNAL - II '!AM278&gt;0),('INTERNAL - I'!AM278+'INTERNAL - II '!AM278)/2,'INTERNAL - I'!AM278+'INTERNAL - II '!AM278)</f>
        <v>51.995798319327733</v>
      </c>
      <c r="J266" s="102">
        <f>IF(AND('INTERNAL - I'!AN278&gt;0,'INTERNAL - II '!AN278&gt;0),('INTERNAL - I'!AN278+'INTERNAL - II '!AN278)/2,'INTERNAL - I'!AN278+'INTERNAL - II '!AN278)</f>
        <v>82.35294117647058</v>
      </c>
    </row>
    <row r="267" spans="1:10" ht="30" customHeight="1" x14ac:dyDescent="0.2">
      <c r="A267" s="4">
        <v>263</v>
      </c>
      <c r="B267" s="102" t="str">
        <f>'STUDENT NAMELIST'!B267</f>
        <v>2023PEC AI 208</v>
      </c>
      <c r="C267" s="102">
        <f>'STUDENT NAMELIST'!C267</f>
        <v>211423243265</v>
      </c>
      <c r="D267" s="260" t="str">
        <f>'STUDENT NAMELIST'!D267</f>
        <v xml:space="preserve">MAHALAKSHMI E </v>
      </c>
      <c r="E267" s="102">
        <f>('INTERNAL - I'!AI279+'INTERNAL - II '!AI279)/2</f>
        <v>100</v>
      </c>
      <c r="F267" s="102">
        <f>IF(AND('INTERNAL - I'!AJ279&gt;0,'INTERNAL - II '!AJ279&gt;0),('INTERNAL - I'!AJ279+'INTERNAL - II '!AJ279)/2,'INTERNAL - I'!AJ279+'INTERNAL - II '!AJ279)</f>
        <v>91.304347826086953</v>
      </c>
      <c r="G267" s="102">
        <f>('INTERNAL - I'!AK279+'INTERNAL - II '!AK279)/2</f>
        <v>88.392857142857139</v>
      </c>
      <c r="H267" s="102">
        <f>IF(AND('INTERNAL - I'!AL279&gt;0,'INTERNAL - II '!AL279&gt;0),('INTERNAL - I'!AL279+'INTERNAL - II '!AL279)/2,'INTERNAL - I'!AL279+'INTERNAL - II '!AL279)</f>
        <v>92.307692307692307</v>
      </c>
      <c r="I267" s="102">
        <f>IF(AND('INTERNAL - I'!AM279&gt;0,'INTERNAL - II '!AM279&gt;0),('INTERNAL - I'!AM279+'INTERNAL - II '!AM279)/2,'INTERNAL - I'!AM279+'INTERNAL - II '!AM279)</f>
        <v>79.285714285714278</v>
      </c>
      <c r="J267" s="102">
        <f>IF(AND('INTERNAL - I'!AN279&gt;0,'INTERNAL - II '!AN279&gt;0),('INTERNAL - I'!AN279+'INTERNAL - II '!AN279)/2,'INTERNAL - I'!AN279+'INTERNAL - II '!AN279)</f>
        <v>93.333333333333329</v>
      </c>
    </row>
    <row r="268" spans="1:10" ht="30" customHeight="1" x14ac:dyDescent="0.2">
      <c r="A268" s="4">
        <v>264</v>
      </c>
      <c r="B268" s="102" t="str">
        <f>'STUDENT NAMELIST'!B268</f>
        <v>2023PEC AI 209</v>
      </c>
      <c r="C268" s="102">
        <f>'STUDENT NAMELIST'!C268</f>
        <v>211423243266</v>
      </c>
      <c r="D268" s="260" t="str">
        <f>'STUDENT NAMELIST'!D268</f>
        <v>MAHALAKSHMI S</v>
      </c>
      <c r="E268" s="102">
        <f>('INTERNAL - I'!AI280+'INTERNAL - II '!AI280)/2</f>
        <v>49.999999999999993</v>
      </c>
      <c r="F268" s="102">
        <f>IF(AND('INTERNAL - I'!AJ280&gt;0,'INTERNAL - II '!AJ280&gt;0),('INTERNAL - I'!AJ280+'INTERNAL - II '!AJ280)/2,'INTERNAL - I'!AJ280+'INTERNAL - II '!AJ280)</f>
        <v>80</v>
      </c>
      <c r="G268" s="102">
        <f>('INTERNAL - I'!AK280+'INTERNAL - II '!AK280)/2</f>
        <v>63.062015503875969</v>
      </c>
      <c r="H268" s="102">
        <f>IF(AND('INTERNAL - I'!AL280&gt;0,'INTERNAL - II '!AL280&gt;0),('INTERNAL - I'!AL280+'INTERNAL - II '!AL280)/2,'INTERNAL - I'!AL280+'INTERNAL - II '!AL280)</f>
        <v>84.615384615384613</v>
      </c>
      <c r="I268" s="102">
        <f>IF(AND('INTERNAL - I'!AM280&gt;0,'INTERNAL - II '!AM280&gt;0),('INTERNAL - I'!AM280+'INTERNAL - II '!AM280)/2,'INTERNAL - I'!AM280+'INTERNAL - II '!AM280)</f>
        <v>52.62605042016807</v>
      </c>
      <c r="J268" s="102">
        <f>IF(AND('INTERNAL - I'!AN280&gt;0,'INTERNAL - II '!AN280&gt;0),('INTERNAL - I'!AN280+'INTERNAL - II '!AN280)/2,'INTERNAL - I'!AN280+'INTERNAL - II '!AN280)</f>
        <v>82.35294117647058</v>
      </c>
    </row>
    <row r="269" spans="1:10" ht="30" customHeight="1" x14ac:dyDescent="0.2">
      <c r="A269" s="4">
        <v>265</v>
      </c>
      <c r="B269" s="102" t="str">
        <f>'STUDENT NAMELIST'!B269</f>
        <v>2023PEC AI 438</v>
      </c>
      <c r="C269" s="102">
        <f>'STUDENT NAMELIST'!C269</f>
        <v>211423243267</v>
      </c>
      <c r="D269" s="260" t="str">
        <f>'STUDENT NAMELIST'!D269</f>
        <v>MAHAVISHNU G</v>
      </c>
      <c r="E269" s="102">
        <f>('INTERNAL - I'!AI281+'INTERNAL - II '!AI281)/2</f>
        <v>100</v>
      </c>
      <c r="F269" s="102">
        <f>IF(AND('INTERNAL - I'!AJ281&gt;0,'INTERNAL - II '!AJ281&gt;0),('INTERNAL - I'!AJ281+'INTERNAL - II '!AJ281)/2,'INTERNAL - I'!AJ281+'INTERNAL - II '!AJ281)</f>
        <v>91.304347826086953</v>
      </c>
      <c r="G269" s="102">
        <f>('INTERNAL - I'!AK281+'INTERNAL - II '!AK281)/2</f>
        <v>94.642857142857139</v>
      </c>
      <c r="H269" s="102">
        <f>IF(AND('INTERNAL - I'!AL281&gt;0,'INTERNAL - II '!AL281&gt;0),('INTERNAL - I'!AL281+'INTERNAL - II '!AL281)/2,'INTERNAL - I'!AL281+'INTERNAL - II '!AL281)</f>
        <v>92.307692307692307</v>
      </c>
      <c r="I269" s="102">
        <f>IF(AND('INTERNAL - I'!AM281&gt;0,'INTERNAL - II '!AM281&gt;0),('INTERNAL - I'!AM281+'INTERNAL - II '!AM281)/2,'INTERNAL - I'!AM281+'INTERNAL - II '!AM281)</f>
        <v>82.61904761904762</v>
      </c>
      <c r="J269" s="102">
        <f>IF(AND('INTERNAL - I'!AN281&gt;0,'INTERNAL - II '!AN281&gt;0),('INTERNAL - I'!AN281+'INTERNAL - II '!AN281)/2,'INTERNAL - I'!AN281+'INTERNAL - II '!AN281)</f>
        <v>93.333333333333329</v>
      </c>
    </row>
    <row r="270" spans="1:10" ht="30" customHeight="1" x14ac:dyDescent="0.2">
      <c r="A270" s="4">
        <v>266</v>
      </c>
      <c r="B270" s="102" t="str">
        <f>'STUDENT NAMELIST'!B270</f>
        <v>2023PEC AI 440</v>
      </c>
      <c r="C270" s="102">
        <f>'STUDENT NAMELIST'!C270</f>
        <v>211423243268</v>
      </c>
      <c r="D270" s="260" t="str">
        <f>'STUDENT NAMELIST'!D270</f>
        <v>MANI BHARATHI J</v>
      </c>
      <c r="E270" s="102">
        <f>('INTERNAL - I'!AI282+'INTERNAL - II '!AI282)/2</f>
        <v>66.666666666666657</v>
      </c>
      <c r="F270" s="102">
        <f>IF(AND('INTERNAL - I'!AJ282&gt;0,'INTERNAL - II '!AJ282&gt;0),('INTERNAL - I'!AJ282+'INTERNAL - II '!AJ282)/2,'INTERNAL - I'!AJ282+'INTERNAL - II '!AJ282)</f>
        <v>60</v>
      </c>
      <c r="G270" s="102">
        <f>('INTERNAL - I'!AK282+'INTERNAL - II '!AK282)/2</f>
        <v>70.193798449612402</v>
      </c>
      <c r="H270" s="102">
        <f>IF(AND('INTERNAL - I'!AL282&gt;0,'INTERNAL - II '!AL282&gt;0),('INTERNAL - I'!AL282+'INTERNAL - II '!AL282)/2,'INTERNAL - I'!AL282+'INTERNAL - II '!AL282)</f>
        <v>80.769230769230774</v>
      </c>
      <c r="I270" s="102">
        <f>IF(AND('INTERNAL - I'!AM282&gt;0,'INTERNAL - II '!AM282&gt;0),('INTERNAL - I'!AM282+'INTERNAL - II '!AM282)/2,'INTERNAL - I'!AM282+'INTERNAL - II '!AM282)</f>
        <v>57.878151260504197</v>
      </c>
      <c r="J270" s="102">
        <f>IF(AND('INTERNAL - I'!AN282&gt;0,'INTERNAL - II '!AN282&gt;0),('INTERNAL - I'!AN282+'INTERNAL - II '!AN282)/2,'INTERNAL - I'!AN282+'INTERNAL - II '!AN282)</f>
        <v>82.35294117647058</v>
      </c>
    </row>
    <row r="271" spans="1:10" ht="30" customHeight="1" x14ac:dyDescent="0.2">
      <c r="A271" s="4">
        <v>267</v>
      </c>
      <c r="B271" s="102" t="str">
        <f>'STUDENT NAMELIST'!B271</f>
        <v>2023PEC AI 441</v>
      </c>
      <c r="C271" s="102">
        <f>'STUDENT NAMELIST'!C271</f>
        <v>211423243269</v>
      </c>
      <c r="D271" s="260" t="str">
        <f>'STUDENT NAMELIST'!D271</f>
        <v>MANIKANDAN C V</v>
      </c>
      <c r="E271" s="102">
        <f>('INTERNAL - I'!AI283+'INTERNAL - II '!AI283)/2</f>
        <v>91.666666666666671</v>
      </c>
      <c r="F271" s="102">
        <f>IF(AND('INTERNAL - I'!AJ283&gt;0,'INTERNAL - II '!AJ283&gt;0),('INTERNAL - I'!AJ283+'INTERNAL - II '!AJ283)/2,'INTERNAL - I'!AJ283+'INTERNAL - II '!AJ283)</f>
        <v>82.608695652173907</v>
      </c>
      <c r="G271" s="102">
        <f>('INTERNAL - I'!AK283+'INTERNAL - II '!AK283)/2</f>
        <v>78.392857142857139</v>
      </c>
      <c r="H271" s="102">
        <f>IF(AND('INTERNAL - I'!AL283&gt;0,'INTERNAL - II '!AL283&gt;0),('INTERNAL - I'!AL283+'INTERNAL - II '!AL283)/2,'INTERNAL - I'!AL283+'INTERNAL - II '!AL283)</f>
        <v>84.615384615384613</v>
      </c>
      <c r="I271" s="102">
        <f>IF(AND('INTERNAL - I'!AM283&gt;0,'INTERNAL - II '!AM283&gt;0),('INTERNAL - I'!AM283+'INTERNAL - II '!AM283)/2,'INTERNAL - I'!AM283+'INTERNAL - II '!AM283)</f>
        <v>75.476190476190482</v>
      </c>
      <c r="J271" s="102">
        <f>IF(AND('INTERNAL - I'!AN283&gt;0,'INTERNAL - II '!AN283&gt;0),('INTERNAL - I'!AN283+'INTERNAL - II '!AN283)/2,'INTERNAL - I'!AN283+'INTERNAL - II '!AN283)</f>
        <v>93.333333333333329</v>
      </c>
    </row>
    <row r="272" spans="1:10" ht="30" customHeight="1" x14ac:dyDescent="0.2">
      <c r="A272" s="4">
        <v>268</v>
      </c>
      <c r="B272" s="102" t="str">
        <f>'STUDENT NAMELIST'!B272</f>
        <v>2023PEC AI 442</v>
      </c>
      <c r="C272" s="102">
        <f>'STUDENT NAMELIST'!C272</f>
        <v>211423243270</v>
      </c>
      <c r="D272" s="260" t="str">
        <f>'STUDENT NAMELIST'!D272</f>
        <v>MANIKANDAN S</v>
      </c>
      <c r="E272" s="102">
        <f>('INTERNAL - I'!AI284+'INTERNAL - II '!AI284)/2</f>
        <v>75</v>
      </c>
      <c r="F272" s="102">
        <f>IF(AND('INTERNAL - I'!AJ284&gt;0,'INTERNAL - II '!AJ284&gt;0),('INTERNAL - I'!AJ284+'INTERNAL - II '!AJ284)/2,'INTERNAL - I'!AJ284+'INTERNAL - II '!AJ284)</f>
        <v>80</v>
      </c>
      <c r="G272" s="102">
        <f>('INTERNAL - I'!AK284+'INTERNAL - II '!AK284)/2</f>
        <v>76.860465116279073</v>
      </c>
      <c r="H272" s="102">
        <f>IF(AND('INTERNAL - I'!AL284&gt;0,'INTERNAL - II '!AL284&gt;0),('INTERNAL - I'!AL284+'INTERNAL - II '!AL284)/2,'INTERNAL - I'!AL284+'INTERNAL - II '!AL284)</f>
        <v>88.461538461538467</v>
      </c>
      <c r="I272" s="102">
        <f>IF(AND('INTERNAL - I'!AM284&gt;0,'INTERNAL - II '!AM284&gt;0),('INTERNAL - I'!AM284+'INTERNAL - II '!AM284)/2,'INTERNAL - I'!AM284+'INTERNAL - II '!AM284)</f>
        <v>61.449579831932773</v>
      </c>
      <c r="J272" s="102">
        <f>IF(AND('INTERNAL - I'!AN284&gt;0,'INTERNAL - II '!AN284&gt;0),('INTERNAL - I'!AN284+'INTERNAL - II '!AN284)/2,'INTERNAL - I'!AN284+'INTERNAL - II '!AN284)</f>
        <v>82.35294117647058</v>
      </c>
    </row>
    <row r="273" spans="1:10" ht="30" customHeight="1" x14ac:dyDescent="0.2">
      <c r="A273" s="4">
        <v>269</v>
      </c>
      <c r="B273" s="102" t="str">
        <f>'STUDENT NAMELIST'!B273</f>
        <v>2023PEC AI 443</v>
      </c>
      <c r="C273" s="102">
        <f>'STUDENT NAMELIST'!C273</f>
        <v>211423243271</v>
      </c>
      <c r="D273" s="260" t="str">
        <f>'STUDENT NAMELIST'!D273</f>
        <v>MANNAN VIGNESH K</v>
      </c>
      <c r="E273" s="102">
        <f>('INTERNAL - I'!AI285+'INTERNAL - II '!AI285)/2</f>
        <v>100</v>
      </c>
      <c r="F273" s="102">
        <f>IF(AND('INTERNAL - I'!AJ285&gt;0,'INTERNAL - II '!AJ285&gt;0),('INTERNAL - I'!AJ285+'INTERNAL - II '!AJ285)/2,'INTERNAL - I'!AJ285+'INTERNAL - II '!AJ285)</f>
        <v>86.956521739130437</v>
      </c>
      <c r="G273" s="102">
        <f>('INTERNAL - I'!AK285+'INTERNAL - II '!AK285)/2</f>
        <v>87.976190476190482</v>
      </c>
      <c r="H273" s="102">
        <f>IF(AND('INTERNAL - I'!AL285&gt;0,'INTERNAL - II '!AL285&gt;0),('INTERNAL - I'!AL285+'INTERNAL - II '!AL285)/2,'INTERNAL - I'!AL285+'INTERNAL - II '!AL285)</f>
        <v>88.461538461538467</v>
      </c>
      <c r="I273" s="102">
        <f>IF(AND('INTERNAL - I'!AM285&gt;0,'INTERNAL - II '!AM285&gt;0),('INTERNAL - I'!AM285+'INTERNAL - II '!AM285)/2,'INTERNAL - I'!AM285+'INTERNAL - II '!AM285)</f>
        <v>78.80952380952381</v>
      </c>
      <c r="J273" s="102">
        <f>IF(AND('INTERNAL - I'!AN285&gt;0,'INTERNAL - II '!AN285&gt;0),('INTERNAL - I'!AN285+'INTERNAL - II '!AN285)/2,'INTERNAL - I'!AN285+'INTERNAL - II '!AN285)</f>
        <v>93.333333333333329</v>
      </c>
    </row>
    <row r="274" spans="1:10" ht="30" customHeight="1" x14ac:dyDescent="0.2">
      <c r="A274" s="4">
        <v>270</v>
      </c>
      <c r="B274" s="102" t="str">
        <f>'STUDENT NAMELIST'!B274</f>
        <v>2023PEC AI 210</v>
      </c>
      <c r="C274" s="102">
        <f>'STUDENT NAMELIST'!C274</f>
        <v>211423243272</v>
      </c>
      <c r="D274" s="260" t="str">
        <f>'STUDENT NAMELIST'!D274</f>
        <v>MEENAKSHI A S</v>
      </c>
      <c r="E274" s="102">
        <f>('INTERNAL - I'!AI286+'INTERNAL - II '!AI286)/2</f>
        <v>100</v>
      </c>
      <c r="F274" s="102">
        <f>IF(AND('INTERNAL - I'!AJ286&gt;0,'INTERNAL - II '!AJ286&gt;0),('INTERNAL - I'!AJ286+'INTERNAL - II '!AJ286)/2,'INTERNAL - I'!AJ286+'INTERNAL - II '!AJ286)</f>
        <v>90</v>
      </c>
      <c r="G274" s="102">
        <f>('INTERNAL - I'!AK286+'INTERNAL - II '!AK286)/2</f>
        <v>98.837209302325576</v>
      </c>
      <c r="H274" s="102">
        <f>IF(AND('INTERNAL - I'!AL286&gt;0,'INTERNAL - II '!AL286&gt;0),('INTERNAL - I'!AL286+'INTERNAL - II '!AL286)/2,'INTERNAL - I'!AL286+'INTERNAL - II '!AL286)</f>
        <v>100</v>
      </c>
      <c r="I274" s="102">
        <f>IF(AND('INTERNAL - I'!AM286&gt;0,'INTERNAL - II '!AM286&gt;0),('INTERNAL - I'!AM286+'INTERNAL - II '!AM286)/2,'INTERNAL - I'!AM286+'INTERNAL - II '!AM286)</f>
        <v>89.915966386554615</v>
      </c>
      <c r="J274" s="102">
        <f>IF(AND('INTERNAL - I'!AN286&gt;0,'INTERNAL - II '!AN286&gt;0),('INTERNAL - I'!AN286+'INTERNAL - II '!AN286)/2,'INTERNAL - I'!AN286+'INTERNAL - II '!AN286)</f>
        <v>82.35294117647058</v>
      </c>
    </row>
    <row r="275" spans="1:10" ht="30" customHeight="1" x14ac:dyDescent="0.2">
      <c r="A275" s="4">
        <v>271</v>
      </c>
      <c r="B275" s="102" t="str">
        <f>'STUDENT NAMELIST'!B275</f>
        <v>2023PEC AI 211</v>
      </c>
      <c r="C275" s="102">
        <f>'STUDENT NAMELIST'!C275</f>
        <v>211423243273</v>
      </c>
      <c r="D275" s="260" t="str">
        <f>'STUDENT NAMELIST'!D275</f>
        <v>MITHRA SHREE A</v>
      </c>
      <c r="E275" s="102">
        <f>('INTERNAL - I'!AI287+'INTERNAL - II '!AI287)/2</f>
        <v>91.666666666666671</v>
      </c>
      <c r="F275" s="102">
        <f>IF(AND('INTERNAL - I'!AJ287&gt;0,'INTERNAL - II '!AJ287&gt;0),('INTERNAL - I'!AJ287+'INTERNAL - II '!AJ287)/2,'INTERNAL - I'!AJ287+'INTERNAL - II '!AJ287)</f>
        <v>91.304347826086953</v>
      </c>
      <c r="G275" s="102">
        <f>('INTERNAL - I'!AK287+'INTERNAL - II '!AK287)/2</f>
        <v>88.392857142857139</v>
      </c>
      <c r="H275" s="102">
        <f>IF(AND('INTERNAL - I'!AL287&gt;0,'INTERNAL - II '!AL287&gt;0),('INTERNAL - I'!AL287+'INTERNAL - II '!AL287)/2,'INTERNAL - I'!AL287+'INTERNAL - II '!AL287)</f>
        <v>92.307692307692307</v>
      </c>
      <c r="I275" s="102">
        <f>IF(AND('INTERNAL - I'!AM287&gt;0,'INTERNAL - II '!AM287&gt;0),('INTERNAL - I'!AM287+'INTERNAL - II '!AM287)/2,'INTERNAL - I'!AM287+'INTERNAL - II '!AM287)</f>
        <v>85.952380952380949</v>
      </c>
      <c r="J275" s="102">
        <f>IF(AND('INTERNAL - I'!AN287&gt;0,'INTERNAL - II '!AN287&gt;0),('INTERNAL - I'!AN287+'INTERNAL - II '!AN287)/2,'INTERNAL - I'!AN287+'INTERNAL - II '!AN287)</f>
        <v>93.333333333333329</v>
      </c>
    </row>
    <row r="276" spans="1:10" ht="30" customHeight="1" x14ac:dyDescent="0.2">
      <c r="A276" s="4">
        <v>272</v>
      </c>
      <c r="B276" s="102" t="str">
        <f>'STUDENT NAMELIST'!B276</f>
        <v>2023PEC AI 444</v>
      </c>
      <c r="C276" s="102">
        <f>'STUDENT NAMELIST'!C276</f>
        <v>211423243274</v>
      </c>
      <c r="D276" s="260" t="str">
        <f>'STUDENT NAMELIST'!D276</f>
        <v>MITHUN S</v>
      </c>
      <c r="E276" s="102">
        <f>('INTERNAL - I'!AI288+'INTERNAL - II '!AI288)/2</f>
        <v>100</v>
      </c>
      <c r="F276" s="102">
        <f>IF(AND('INTERNAL - I'!AJ288&gt;0,'INTERNAL - II '!AJ288&gt;0),('INTERNAL - I'!AJ288+'INTERNAL - II '!AJ288)/2,'INTERNAL - I'!AJ288+'INTERNAL - II '!AJ288)</f>
        <v>80</v>
      </c>
      <c r="G276" s="102">
        <f>('INTERNAL - I'!AK288+'INTERNAL - II '!AK288)/2</f>
        <v>86.860465116279073</v>
      </c>
      <c r="H276" s="102">
        <f>IF(AND('INTERNAL - I'!AL288&gt;0,'INTERNAL - II '!AL288&gt;0),('INTERNAL - I'!AL288+'INTERNAL - II '!AL288)/2,'INTERNAL - I'!AL288+'INTERNAL - II '!AL288)</f>
        <v>96.15384615384616</v>
      </c>
      <c r="I276" s="102">
        <f>IF(AND('INTERNAL - I'!AM288&gt;0,'INTERNAL - II '!AM288&gt;0),('INTERNAL - I'!AM288+'INTERNAL - II '!AM288)/2,'INTERNAL - I'!AM288+'INTERNAL - II '!AM288)</f>
        <v>73.949579831932766</v>
      </c>
      <c r="J276" s="102">
        <f>IF(AND('INTERNAL - I'!AN288&gt;0,'INTERNAL - II '!AN288&gt;0),('INTERNAL - I'!AN288+'INTERNAL - II '!AN288)/2,'INTERNAL - I'!AN288+'INTERNAL - II '!AN288)</f>
        <v>82.35294117647058</v>
      </c>
    </row>
    <row r="277" spans="1:10" ht="30" customHeight="1" x14ac:dyDescent="0.2">
      <c r="A277" s="4">
        <v>273</v>
      </c>
      <c r="B277" s="102" t="str">
        <f>'STUDENT NAMELIST'!B277</f>
        <v>2023PEC AI 445</v>
      </c>
      <c r="C277" s="102">
        <f>'STUDENT NAMELIST'!C277</f>
        <v>211423243275</v>
      </c>
      <c r="D277" s="260" t="str">
        <f>'STUDENT NAMELIST'!D277</f>
        <v xml:space="preserve">DH MITHUN SAI </v>
      </c>
      <c r="E277" s="102">
        <f>('INTERNAL - I'!AI289+'INTERNAL - II '!AI289)/2</f>
        <v>49.999999999999993</v>
      </c>
      <c r="F277" s="102">
        <f>IF(AND('INTERNAL - I'!AJ289&gt;0,'INTERNAL - II '!AJ289&gt;0),('INTERNAL - I'!AJ289+'INTERNAL - II '!AJ289)/2,'INTERNAL - I'!AJ289+'INTERNAL - II '!AJ289)</f>
        <v>43.478260869565219</v>
      </c>
      <c r="G277" s="102">
        <f>('INTERNAL - I'!AK289+'INTERNAL - II '!AK289)/2</f>
        <v>47.916666666666664</v>
      </c>
      <c r="H277" s="102">
        <f>IF(AND('INTERNAL - I'!AL289&gt;0,'INTERNAL - II '!AL289&gt;0),('INTERNAL - I'!AL289+'INTERNAL - II '!AL289)/2,'INTERNAL - I'!AL289+'INTERNAL - II '!AL289)</f>
        <v>69.230769230769226</v>
      </c>
      <c r="I277" s="102">
        <f>IF(AND('INTERNAL - I'!AM289&gt;0,'INTERNAL - II '!AM289&gt;0),('INTERNAL - I'!AM289+'INTERNAL - II '!AM289)/2,'INTERNAL - I'!AM289+'INTERNAL - II '!AM289)</f>
        <v>60.952380952380949</v>
      </c>
      <c r="J277" s="102">
        <f>IF(AND('INTERNAL - I'!AN289&gt;0,'INTERNAL - II '!AN289&gt;0),('INTERNAL - I'!AN289+'INTERNAL - II '!AN289)/2,'INTERNAL - I'!AN289+'INTERNAL - II '!AN289)</f>
        <v>93.333333333333329</v>
      </c>
    </row>
    <row r="278" spans="1:10" ht="30" customHeight="1" x14ac:dyDescent="0.2">
      <c r="A278" s="4">
        <v>274</v>
      </c>
      <c r="B278" s="102" t="str">
        <f>'STUDENT NAMELIST'!B278</f>
        <v>2023PEC AI 446</v>
      </c>
      <c r="C278" s="102">
        <f>'STUDENT NAMELIST'!C278</f>
        <v>211423243276</v>
      </c>
      <c r="D278" s="260" t="str">
        <f>'STUDENT NAMELIST'!D278</f>
        <v>MOHAMED ARSHAD M</v>
      </c>
      <c r="E278" s="102">
        <f>('INTERNAL - I'!AI290+'INTERNAL - II '!AI290)/2</f>
        <v>66.666666666666657</v>
      </c>
      <c r="F278" s="102">
        <f>IF(AND('INTERNAL - I'!AJ290&gt;0,'INTERNAL - II '!AJ290&gt;0),('INTERNAL - I'!AJ290+'INTERNAL - II '!AJ290)/2,'INTERNAL - I'!AJ290+'INTERNAL - II '!AJ290)</f>
        <v>80</v>
      </c>
      <c r="G278" s="102">
        <f>('INTERNAL - I'!AK290+'INTERNAL - II '!AK290)/2</f>
        <v>77.015503875968989</v>
      </c>
      <c r="H278" s="102">
        <f>IF(AND('INTERNAL - I'!AL290&gt;0,'INTERNAL - II '!AL290&gt;0),('INTERNAL - I'!AL290+'INTERNAL - II '!AL290)/2,'INTERNAL - I'!AL290+'INTERNAL - II '!AL290)</f>
        <v>84.615384615384613</v>
      </c>
      <c r="I278" s="102">
        <f>IF(AND('INTERNAL - I'!AM290&gt;0,'INTERNAL - II '!AM290&gt;0),('INTERNAL - I'!AM290+'INTERNAL - II '!AM290)/2,'INTERNAL - I'!AM290+'INTERNAL - II '!AM290)</f>
        <v>60.819327731092429</v>
      </c>
      <c r="J278" s="102">
        <f>IF(AND('INTERNAL - I'!AN290&gt;0,'INTERNAL - II '!AN290&gt;0),('INTERNAL - I'!AN290+'INTERNAL - II '!AN290)/2,'INTERNAL - I'!AN290+'INTERNAL - II '!AN290)</f>
        <v>82.35294117647058</v>
      </c>
    </row>
    <row r="279" spans="1:10" ht="30" customHeight="1" x14ac:dyDescent="0.2">
      <c r="A279" s="4">
        <v>275</v>
      </c>
      <c r="B279" s="102" t="str">
        <f>'STUDENT NAMELIST'!B279</f>
        <v>2023PEC AI 447</v>
      </c>
      <c r="C279" s="102">
        <f>'STUDENT NAMELIST'!C279</f>
        <v>211423243277</v>
      </c>
      <c r="D279" s="260" t="str">
        <f>'STUDENT NAMELIST'!D279</f>
        <v>MOHAMED BASITH</v>
      </c>
      <c r="E279" s="102">
        <f>('INTERNAL - I'!AI291+'INTERNAL - II '!AI291)/2</f>
        <v>75</v>
      </c>
      <c r="F279" s="102">
        <f>IF(AND('INTERNAL - I'!AJ291&gt;0,'INTERNAL - II '!AJ291&gt;0),('INTERNAL - I'!AJ291+'INTERNAL - II '!AJ291)/2,'INTERNAL - I'!AJ291+'INTERNAL - II '!AJ291)</f>
        <v>73.91304347826086</v>
      </c>
      <c r="G279" s="102">
        <f>('INTERNAL - I'!AK291+'INTERNAL - II '!AK291)/2</f>
        <v>77.976190476190482</v>
      </c>
      <c r="H279" s="102">
        <f>IF(AND('INTERNAL - I'!AL291&gt;0,'INTERNAL - II '!AL291&gt;0),('INTERNAL - I'!AL291+'INTERNAL - II '!AL291)/2,'INTERNAL - I'!AL291+'INTERNAL - II '!AL291)</f>
        <v>80.769230769230774</v>
      </c>
      <c r="I279" s="102">
        <f>IF(AND('INTERNAL - I'!AM291&gt;0,'INTERNAL - II '!AM291&gt;0),('INTERNAL - I'!AM291+'INTERNAL - II '!AM291)/2,'INTERNAL - I'!AM291+'INTERNAL - II '!AM291)</f>
        <v>71.904761904761898</v>
      </c>
      <c r="J279" s="102">
        <f>IF(AND('INTERNAL - I'!AN291&gt;0,'INTERNAL - II '!AN291&gt;0),('INTERNAL - I'!AN291+'INTERNAL - II '!AN291)/2,'INTERNAL - I'!AN291+'INTERNAL - II '!AN291)</f>
        <v>93.333333333333329</v>
      </c>
    </row>
    <row r="280" spans="1:10" ht="30" customHeight="1" x14ac:dyDescent="0.2">
      <c r="A280" s="4">
        <v>276</v>
      </c>
      <c r="B280" s="102" t="str">
        <f>'STUDENT NAMELIST'!B280</f>
        <v>2023PEC AI 448</v>
      </c>
      <c r="C280" s="102">
        <f>'STUDENT NAMELIST'!C280</f>
        <v>211423243278</v>
      </c>
      <c r="D280" s="260" t="str">
        <f>'STUDENT NAMELIST'!D280</f>
        <v xml:space="preserve">MOHAMED JABBAR SHAHID </v>
      </c>
      <c r="E280" s="102">
        <f>('INTERNAL - I'!AI292+'INTERNAL - II '!AI292)/2</f>
        <v>66.666666666666657</v>
      </c>
      <c r="F280" s="102">
        <f>IF(AND('INTERNAL - I'!AJ292&gt;0,'INTERNAL - II '!AJ292&gt;0),('INTERNAL - I'!AJ292+'INTERNAL - II '!AJ292)/2,'INTERNAL - I'!AJ292+'INTERNAL - II '!AJ292)</f>
        <v>60</v>
      </c>
      <c r="G280" s="102">
        <f>('INTERNAL - I'!AK292+'INTERNAL - II '!AK292)/2</f>
        <v>72.015503875968989</v>
      </c>
      <c r="H280" s="102">
        <f>IF(AND('INTERNAL - I'!AL292&gt;0,'INTERNAL - II '!AL292&gt;0),('INTERNAL - I'!AL292+'INTERNAL - II '!AL292)/2,'INTERNAL - I'!AL292+'INTERNAL - II '!AL292)</f>
        <v>76.92307692307692</v>
      </c>
      <c r="I280" s="102">
        <f>IF(AND('INTERNAL - I'!AM292&gt;0,'INTERNAL - II '!AM292&gt;0),('INTERNAL - I'!AM292+'INTERNAL - II '!AM292)/2,'INTERNAL - I'!AM292+'INTERNAL - II '!AM292)</f>
        <v>62.605042016806721</v>
      </c>
      <c r="J280" s="102">
        <f>IF(AND('INTERNAL - I'!AN292&gt;0,'INTERNAL - II '!AN292&gt;0),('INTERNAL - I'!AN292+'INTERNAL - II '!AN292)/2,'INTERNAL - I'!AN292+'INTERNAL - II '!AN292)</f>
        <v>82.35294117647058</v>
      </c>
    </row>
    <row r="281" spans="1:10" ht="30" customHeight="1" x14ac:dyDescent="0.2">
      <c r="A281" s="4">
        <v>277</v>
      </c>
      <c r="B281" s="102" t="str">
        <f>'STUDENT NAMELIST'!B281</f>
        <v>2023PEC AI 449</v>
      </c>
      <c r="C281" s="102">
        <f>'STUDENT NAMELIST'!C281</f>
        <v>211423243279</v>
      </c>
      <c r="D281" s="260" t="str">
        <f>'STUDENT NAMELIST'!D281</f>
        <v>MOHAMED SUHAIL N</v>
      </c>
      <c r="E281" s="102">
        <f>('INTERNAL - I'!AI293+'INTERNAL - II '!AI293)/2</f>
        <v>83.333333333333329</v>
      </c>
      <c r="F281" s="102">
        <f>IF(AND('INTERNAL - I'!AJ293&gt;0,'INTERNAL - II '!AJ293&gt;0),('INTERNAL - I'!AJ293+'INTERNAL - II '!AJ293)/2,'INTERNAL - I'!AJ293+'INTERNAL - II '!AJ293)</f>
        <v>78.260869565217391</v>
      </c>
      <c r="G281" s="102">
        <f>('INTERNAL - I'!AK293+'INTERNAL - II '!AK293)/2</f>
        <v>81.30952380952381</v>
      </c>
      <c r="H281" s="102">
        <f>IF(AND('INTERNAL - I'!AL293&gt;0,'INTERNAL - II '!AL293&gt;0),('INTERNAL - I'!AL293+'INTERNAL - II '!AL293)/2,'INTERNAL - I'!AL293+'INTERNAL - II '!AL293)</f>
        <v>84.615384615384613</v>
      </c>
      <c r="I281" s="102">
        <f>IF(AND('INTERNAL - I'!AM293&gt;0,'INTERNAL - II '!AM293&gt;0),('INTERNAL - I'!AM293+'INTERNAL - II '!AM293)/2,'INTERNAL - I'!AM293+'INTERNAL - II '!AM293)</f>
        <v>75.476190476190482</v>
      </c>
      <c r="J281" s="102">
        <f>IF(AND('INTERNAL - I'!AN293&gt;0,'INTERNAL - II '!AN293&gt;0),('INTERNAL - I'!AN293+'INTERNAL - II '!AN293)/2,'INTERNAL - I'!AN293+'INTERNAL - II '!AN293)</f>
        <v>93.333333333333329</v>
      </c>
    </row>
    <row r="282" spans="1:10" ht="30" customHeight="1" x14ac:dyDescent="0.2">
      <c r="A282" s="4">
        <v>278</v>
      </c>
      <c r="B282" s="102" t="str">
        <f>'STUDENT NAMELIST'!B282</f>
        <v>2023PEC AI 450</v>
      </c>
      <c r="C282" s="102">
        <f>'STUDENT NAMELIST'!C282</f>
        <v>211423243280</v>
      </c>
      <c r="D282" s="260" t="str">
        <f>'STUDENT NAMELIST'!D282</f>
        <v>MOHAMMED AATHIF KHAN A</v>
      </c>
      <c r="E282" s="102">
        <f>('INTERNAL - I'!AI294+'INTERNAL - II '!AI294)/2</f>
        <v>100</v>
      </c>
      <c r="F282" s="102">
        <f>IF(AND('INTERNAL - I'!AJ294&gt;0,'INTERNAL - II '!AJ294&gt;0),('INTERNAL - I'!AJ294+'INTERNAL - II '!AJ294)/2,'INTERNAL - I'!AJ294+'INTERNAL - II '!AJ294)</f>
        <v>80</v>
      </c>
      <c r="G282" s="102">
        <f>('INTERNAL - I'!AK294+'INTERNAL - II '!AK294)/2</f>
        <v>86.860465116279073</v>
      </c>
      <c r="H282" s="102">
        <f>IF(AND('INTERNAL - I'!AL294&gt;0,'INTERNAL - II '!AL294&gt;0),('INTERNAL - I'!AL294+'INTERNAL - II '!AL294)/2,'INTERNAL - I'!AL294+'INTERNAL - II '!AL294)</f>
        <v>96.15384615384616</v>
      </c>
      <c r="I282" s="102">
        <f>IF(AND('INTERNAL - I'!AM294&gt;0,'INTERNAL - II '!AM294&gt;0),('INTERNAL - I'!AM294+'INTERNAL - II '!AM294)/2,'INTERNAL - I'!AM294+'INTERNAL - II '!AM294)</f>
        <v>73.949579831932766</v>
      </c>
      <c r="J282" s="102">
        <f>IF(AND('INTERNAL - I'!AN294&gt;0,'INTERNAL - II '!AN294&gt;0),('INTERNAL - I'!AN294+'INTERNAL - II '!AN294)/2,'INTERNAL - I'!AN294+'INTERNAL - II '!AN294)</f>
        <v>82.35294117647058</v>
      </c>
    </row>
    <row r="283" spans="1:10" ht="30" customHeight="1" x14ac:dyDescent="0.2">
      <c r="A283" s="4">
        <v>279</v>
      </c>
      <c r="B283" s="102" t="str">
        <f>'STUDENT NAMELIST'!B283</f>
        <v>2023PEC AI 452</v>
      </c>
      <c r="C283" s="102">
        <f>'STUDENT NAMELIST'!C283</f>
        <v>211423243282</v>
      </c>
      <c r="D283" s="260" t="str">
        <f>'STUDENT NAMELIST'!D283</f>
        <v>MOHAMMED THOUFEEQ S</v>
      </c>
      <c r="E283" s="102">
        <f>('INTERNAL - I'!AI295+'INTERNAL - II '!AI295)/2</f>
        <v>66.666666666666657</v>
      </c>
      <c r="F283" s="102">
        <f>IF(AND('INTERNAL - I'!AJ295&gt;0,'INTERNAL - II '!AJ295&gt;0),('INTERNAL - I'!AJ295+'INTERNAL - II '!AJ295)/2,'INTERNAL - I'!AJ295+'INTERNAL - II '!AJ295)</f>
        <v>39.130434782608695</v>
      </c>
      <c r="G283" s="102">
        <f>('INTERNAL - I'!AK295+'INTERNAL - II '!AK295)/2</f>
        <v>61.30952380952381</v>
      </c>
      <c r="H283" s="102">
        <f>IF(AND('INTERNAL - I'!AL295&gt;0,'INTERNAL - II '!AL295&gt;0),('INTERNAL - I'!AL295+'INTERNAL - II '!AL295)/2,'INTERNAL - I'!AL295+'INTERNAL - II '!AL295)</f>
        <v>65.384615384615387</v>
      </c>
      <c r="I283" s="102">
        <f>IF(AND('INTERNAL - I'!AM295&gt;0,'INTERNAL - II '!AM295&gt;0),('INTERNAL - I'!AM295+'INTERNAL - II '!AM295)/2,'INTERNAL - I'!AM295+'INTERNAL - II '!AM295)</f>
        <v>56.666666666666664</v>
      </c>
      <c r="J283" s="102">
        <f>IF(AND('INTERNAL - I'!AN295&gt;0,'INTERNAL - II '!AN295&gt;0),('INTERNAL - I'!AN295+'INTERNAL - II '!AN295)/2,'INTERNAL - I'!AN295+'INTERNAL - II '!AN295)</f>
        <v>93.333333333333329</v>
      </c>
    </row>
    <row r="284" spans="1:10" ht="30" customHeight="1" x14ac:dyDescent="0.2">
      <c r="A284" s="4">
        <v>280</v>
      </c>
      <c r="B284" s="102" t="str">
        <f>'STUDENT NAMELIST'!B284</f>
        <v>2023PEC AI 453</v>
      </c>
      <c r="C284" s="102">
        <f>'STUDENT NAMELIST'!C284</f>
        <v>211423243283</v>
      </c>
      <c r="D284" s="260" t="str">
        <f>'STUDENT NAMELIST'!D284</f>
        <v>MOHAN RAJ R</v>
      </c>
      <c r="E284" s="102">
        <f>('INTERNAL - I'!AI296+'INTERNAL - II '!AI296)/2</f>
        <v>66.666666666666657</v>
      </c>
      <c r="F284" s="102">
        <f>IF(AND('INTERNAL - I'!AJ296&gt;0,'INTERNAL - II '!AJ296&gt;0),('INTERNAL - I'!AJ296+'INTERNAL - II '!AJ296)/2,'INTERNAL - I'!AJ296+'INTERNAL - II '!AJ296)</f>
        <v>80</v>
      </c>
      <c r="G284" s="102">
        <f>('INTERNAL - I'!AK296+'INTERNAL - II '!AK296)/2</f>
        <v>77.015503875968989</v>
      </c>
      <c r="H284" s="102">
        <f>IF(AND('INTERNAL - I'!AL296&gt;0,'INTERNAL - II '!AL296&gt;0),('INTERNAL - I'!AL296+'INTERNAL - II '!AL296)/2,'INTERNAL - I'!AL296+'INTERNAL - II '!AL296)</f>
        <v>84.615384615384613</v>
      </c>
      <c r="I284" s="102">
        <f>IF(AND('INTERNAL - I'!AM296&gt;0,'INTERNAL - II '!AM296&gt;0),('INTERNAL - I'!AM296+'INTERNAL - II '!AM296)/2,'INTERNAL - I'!AM296+'INTERNAL - II '!AM296)</f>
        <v>66.17647058823529</v>
      </c>
      <c r="J284" s="102">
        <f>IF(AND('INTERNAL - I'!AN296&gt;0,'INTERNAL - II '!AN296&gt;0),('INTERNAL - I'!AN296+'INTERNAL - II '!AN296)/2,'INTERNAL - I'!AN296+'INTERNAL - II '!AN296)</f>
        <v>82.35294117647058</v>
      </c>
    </row>
    <row r="285" spans="1:10" ht="30" customHeight="1" x14ac:dyDescent="0.2">
      <c r="A285" s="4">
        <v>281</v>
      </c>
      <c r="B285" s="102" t="str">
        <f>'STUDENT NAMELIST'!B285</f>
        <v>2023PEC AI 212</v>
      </c>
      <c r="C285" s="102">
        <f>'STUDENT NAMELIST'!C285</f>
        <v>211423243284</v>
      </c>
      <c r="D285" s="260" t="str">
        <f>'STUDENT NAMELIST'!D285</f>
        <v>MOHANA PRIYA V</v>
      </c>
      <c r="E285" s="102">
        <f>('INTERNAL - I'!AI297+'INTERNAL - II '!AI297)/2</f>
        <v>100</v>
      </c>
      <c r="F285" s="102">
        <f>IF(AND('INTERNAL - I'!AJ297&gt;0,'INTERNAL - II '!AJ297&gt;0),('INTERNAL - I'!AJ297+'INTERNAL - II '!AJ297)/2,'INTERNAL - I'!AJ297+'INTERNAL - II '!AJ297)</f>
        <v>80</v>
      </c>
      <c r="G285" s="102">
        <f>('INTERNAL - I'!AK297+'INTERNAL - II '!AK297)/2</f>
        <v>90.503875968992247</v>
      </c>
      <c r="H285" s="102">
        <f>IF(AND('INTERNAL - I'!AL297&gt;0,'INTERNAL - II '!AL297&gt;0),('INTERNAL - I'!AL297+'INTERNAL - II '!AL297)/2,'INTERNAL - I'!AL297+'INTERNAL - II '!AL297)</f>
        <v>96.15384615384616</v>
      </c>
      <c r="I285" s="102">
        <f>IF(AND('INTERNAL - I'!AM297&gt;0,'INTERNAL - II '!AM297&gt;0),('INTERNAL - I'!AM297+'INTERNAL - II '!AM297)/2,'INTERNAL - I'!AM297+'INTERNAL - II '!AM297)</f>
        <v>77.415966386554615</v>
      </c>
      <c r="J285" s="102">
        <f>IF(AND('INTERNAL - I'!AN297&gt;0,'INTERNAL - II '!AN297&gt;0),('INTERNAL - I'!AN297+'INTERNAL - II '!AN297)/2,'INTERNAL - I'!AN297+'INTERNAL - II '!AN297)</f>
        <v>82.35294117647058</v>
      </c>
    </row>
    <row r="286" spans="1:10" ht="30" customHeight="1" x14ac:dyDescent="0.2">
      <c r="A286" s="4">
        <v>282</v>
      </c>
      <c r="B286" s="102" t="str">
        <f>'STUDENT NAMELIST'!B286</f>
        <v>2023PEC AI 454</v>
      </c>
      <c r="C286" s="102">
        <f>'STUDENT NAMELIST'!C286</f>
        <v>211423243285</v>
      </c>
      <c r="D286" s="260" t="str">
        <f>'STUDENT NAMELIST'!D286</f>
        <v>MOHANA PRIYAN N</v>
      </c>
      <c r="E286" s="102">
        <f>('INTERNAL - I'!AI298+'INTERNAL - II '!AI298)/2</f>
        <v>91.666666666666671</v>
      </c>
      <c r="F286" s="102">
        <f>IF(AND('INTERNAL - I'!AJ298&gt;0,'INTERNAL - II '!AJ298&gt;0),('INTERNAL - I'!AJ298+'INTERNAL - II '!AJ298)/2,'INTERNAL - I'!AJ298+'INTERNAL - II '!AJ298)</f>
        <v>82.608695652173907</v>
      </c>
      <c r="G286" s="102">
        <f>('INTERNAL - I'!AK298+'INTERNAL - II '!AK298)/2</f>
        <v>84.642857142857139</v>
      </c>
      <c r="H286" s="102">
        <f>IF(AND('INTERNAL - I'!AL298&gt;0,'INTERNAL - II '!AL298&gt;0),('INTERNAL - I'!AL298+'INTERNAL - II '!AL298)/2,'INTERNAL - I'!AL298+'INTERNAL - II '!AL298)</f>
        <v>84.615384615384613</v>
      </c>
      <c r="I286" s="102">
        <f>IF(AND('INTERNAL - I'!AM298&gt;0,'INTERNAL - II '!AM298&gt;0),('INTERNAL - I'!AM298+'INTERNAL - II '!AM298)/2,'INTERNAL - I'!AM298+'INTERNAL - II '!AM298)</f>
        <v>77.023809523809518</v>
      </c>
      <c r="J286" s="102">
        <f>IF(AND('INTERNAL - I'!AN298&gt;0,'INTERNAL - II '!AN298&gt;0),('INTERNAL - I'!AN298+'INTERNAL - II '!AN298)/2,'INTERNAL - I'!AN298+'INTERNAL - II '!AN298)</f>
        <v>93.333333333333329</v>
      </c>
    </row>
    <row r="287" spans="1:10" ht="30" customHeight="1" x14ac:dyDescent="0.2">
      <c r="A287" s="4">
        <v>283</v>
      </c>
      <c r="B287" s="102" t="str">
        <f>'STUDENT NAMELIST'!B287</f>
        <v>2023PEC AI 455</v>
      </c>
      <c r="C287" s="102">
        <f>'STUDENT NAMELIST'!C287</f>
        <v>211423243286</v>
      </c>
      <c r="D287" s="260" t="str">
        <f>'STUDENT NAMELIST'!D287</f>
        <v>MOHANAKRISHNAN H</v>
      </c>
      <c r="E287" s="102">
        <f>('INTERNAL - I'!AI299+'INTERNAL - II '!AI299)/2</f>
        <v>75</v>
      </c>
      <c r="F287" s="102">
        <f>IF(AND('INTERNAL - I'!AJ299&gt;0,'INTERNAL - II '!AJ299&gt;0),('INTERNAL - I'!AJ299+'INTERNAL - II '!AJ299)/2,'INTERNAL - I'!AJ299+'INTERNAL - II '!AJ299)</f>
        <v>80</v>
      </c>
      <c r="G287" s="102">
        <f>('INTERNAL - I'!AK299+'INTERNAL - II '!AK299)/2</f>
        <v>80.348837209302332</v>
      </c>
      <c r="H287" s="102">
        <f>IF(AND('INTERNAL - I'!AL299&gt;0,'INTERNAL - II '!AL299&gt;0),('INTERNAL - I'!AL299+'INTERNAL - II '!AL299)/2,'INTERNAL - I'!AL299+'INTERNAL - II '!AL299)</f>
        <v>88.461538461538467</v>
      </c>
      <c r="I287" s="102">
        <f>IF(AND('INTERNAL - I'!AM299&gt;0,'INTERNAL - II '!AM299&gt;0),('INTERNAL - I'!AM299+'INTERNAL - II '!AM299)/2,'INTERNAL - I'!AM299+'INTERNAL - II '!AM299)</f>
        <v>64.390756302520998</v>
      </c>
      <c r="J287" s="102">
        <f>IF(AND('INTERNAL - I'!AN299&gt;0,'INTERNAL - II '!AN299&gt;0),('INTERNAL - I'!AN299+'INTERNAL - II '!AN299)/2,'INTERNAL - I'!AN299+'INTERNAL - II '!AN299)</f>
        <v>82.35294117647058</v>
      </c>
    </row>
    <row r="288" spans="1:10" ht="30" customHeight="1" x14ac:dyDescent="0.2">
      <c r="A288" s="4">
        <v>284</v>
      </c>
      <c r="B288" s="102" t="str">
        <f>'STUDENT NAMELIST'!B288</f>
        <v>2023PEC AI 456</v>
      </c>
      <c r="C288" s="102">
        <f>'STUDENT NAMELIST'!C288</f>
        <v>211423243287</v>
      </c>
      <c r="D288" s="260" t="str">
        <f>'STUDENT NAMELIST'!D288</f>
        <v xml:space="preserve">MOHANAKUMARAN K </v>
      </c>
      <c r="E288" s="102">
        <f>('INTERNAL - I'!AI300+'INTERNAL - II '!AI300)/2</f>
        <v>66.666666666666657</v>
      </c>
      <c r="F288" s="102">
        <f>IF(AND('INTERNAL - I'!AJ300&gt;0,'INTERNAL - II '!AJ300&gt;0),('INTERNAL - I'!AJ300+'INTERNAL - II '!AJ300)/2,'INTERNAL - I'!AJ300+'INTERNAL - II '!AJ300)</f>
        <v>65.217391304347828</v>
      </c>
      <c r="G288" s="102">
        <f>('INTERNAL - I'!AK300+'INTERNAL - II '!AK300)/2</f>
        <v>71.071428571428569</v>
      </c>
      <c r="H288" s="102">
        <f>IF(AND('INTERNAL - I'!AL300&gt;0,'INTERNAL - II '!AL300&gt;0),('INTERNAL - I'!AL300+'INTERNAL - II '!AL300)/2,'INTERNAL - I'!AL300+'INTERNAL - II '!AL300)</f>
        <v>76.92307692307692</v>
      </c>
      <c r="I288" s="102">
        <f>IF(AND('INTERNAL - I'!AM300&gt;0,'INTERNAL - II '!AM300&gt;0),('INTERNAL - I'!AM300+'INTERNAL - II '!AM300)/2,'INTERNAL - I'!AM300+'INTERNAL - II '!AM300)</f>
        <v>59.642857142857139</v>
      </c>
      <c r="J288" s="102">
        <f>IF(AND('INTERNAL - I'!AN300&gt;0,'INTERNAL - II '!AN300&gt;0),('INTERNAL - I'!AN300+'INTERNAL - II '!AN300)/2,'INTERNAL - I'!AN300+'INTERNAL - II '!AN300)</f>
        <v>93.333333333333329</v>
      </c>
    </row>
    <row r="289" spans="1:10" ht="30" customHeight="1" x14ac:dyDescent="0.2">
      <c r="A289" s="4">
        <v>285</v>
      </c>
      <c r="B289" s="102" t="str">
        <f>'STUDENT NAMELIST'!B289</f>
        <v>2023PEC AI 458</v>
      </c>
      <c r="C289" s="102">
        <f>'STUDENT NAMELIST'!C289</f>
        <v>211423243288</v>
      </c>
      <c r="D289" s="260" t="str">
        <f>'STUDENT NAMELIST'!D289</f>
        <v>MONISH K V</v>
      </c>
      <c r="E289" s="102">
        <f>('INTERNAL - I'!AI301+'INTERNAL - II '!AI301)/2</f>
        <v>49.999999999999993</v>
      </c>
      <c r="F289" s="102">
        <f>IF(AND('INTERNAL - I'!AJ301&gt;0,'INTERNAL - II '!AJ301&gt;0),('INTERNAL - I'!AJ301+'INTERNAL - II '!AJ301)/2,'INTERNAL - I'!AJ301+'INTERNAL - II '!AJ301)</f>
        <v>40</v>
      </c>
      <c r="G289" s="102">
        <f>('INTERNAL - I'!AK301+'INTERNAL - II '!AK301)/2</f>
        <v>47.558139534883722</v>
      </c>
      <c r="H289" s="102">
        <f>IF(AND('INTERNAL - I'!AL301&gt;0,'INTERNAL - II '!AL301&gt;0),('INTERNAL - I'!AL301+'INTERNAL - II '!AL301)/2,'INTERNAL - I'!AL301+'INTERNAL - II '!AL301)</f>
        <v>69.230769230769226</v>
      </c>
      <c r="I289" s="102">
        <f>IF(AND('INTERNAL - I'!AM301&gt;0,'INTERNAL - II '!AM301&gt;0),('INTERNAL - I'!AM301+'INTERNAL - II '!AM301)/2,'INTERNAL - I'!AM301+'INTERNAL - II '!AM301)</f>
        <v>46.078431372549019</v>
      </c>
      <c r="J289" s="102">
        <f>IF(AND('INTERNAL - I'!AN301&gt;0,'INTERNAL - II '!AN301&gt;0),('INTERNAL - I'!AN301+'INTERNAL - II '!AN301)/2,'INTERNAL - I'!AN301+'INTERNAL - II '!AN301)</f>
        <v>82.35294117647058</v>
      </c>
    </row>
    <row r="290" spans="1:10" ht="30" customHeight="1" x14ac:dyDescent="0.2">
      <c r="A290" s="4">
        <v>286</v>
      </c>
      <c r="B290" s="102" t="str">
        <f>'STUDENT NAMELIST'!B290</f>
        <v>2023PEC AI 457</v>
      </c>
      <c r="C290" s="102">
        <f>'STUDENT NAMELIST'!C290</f>
        <v>211423243289</v>
      </c>
      <c r="D290" s="260" t="str">
        <f>'STUDENT NAMELIST'!D290</f>
        <v>MONISH MEGHANATHAN</v>
      </c>
      <c r="E290" s="102">
        <f>('INTERNAL - I'!AI302+'INTERNAL - II '!AI302)/2</f>
        <v>66.666666666666657</v>
      </c>
      <c r="F290" s="102">
        <f>IF(AND('INTERNAL - I'!AJ302&gt;0,'INTERNAL - II '!AJ302&gt;0),('INTERNAL - I'!AJ302+'INTERNAL - II '!AJ302)/2,'INTERNAL - I'!AJ302+'INTERNAL - II '!AJ302)</f>
        <v>60.869565217391312</v>
      </c>
      <c r="G290" s="102">
        <f>('INTERNAL - I'!AK302+'INTERNAL - II '!AK302)/2</f>
        <v>71.964285714285722</v>
      </c>
      <c r="H290" s="102">
        <f>IF(AND('INTERNAL - I'!AL302&gt;0,'INTERNAL - II '!AL302&gt;0),('INTERNAL - I'!AL302+'INTERNAL - II '!AL302)/2,'INTERNAL - I'!AL302+'INTERNAL - II '!AL302)</f>
        <v>76.92307692307692</v>
      </c>
      <c r="I290" s="102">
        <f>IF(AND('INTERNAL - I'!AM302&gt;0,'INTERNAL - II '!AM302&gt;0),('INTERNAL - I'!AM302+'INTERNAL - II '!AM302)/2,'INTERNAL - I'!AM302+'INTERNAL - II '!AM302)</f>
        <v>62.976190476190482</v>
      </c>
      <c r="J290" s="102">
        <f>IF(AND('INTERNAL - I'!AN302&gt;0,'INTERNAL - II '!AN302&gt;0),('INTERNAL - I'!AN302+'INTERNAL - II '!AN302)/2,'INTERNAL - I'!AN302+'INTERNAL - II '!AN302)</f>
        <v>93.333333333333329</v>
      </c>
    </row>
    <row r="291" spans="1:10" ht="30" customHeight="1" x14ac:dyDescent="0.2">
      <c r="A291" s="4">
        <v>287</v>
      </c>
      <c r="B291" s="102" t="str">
        <f>'STUDENT NAMELIST'!B291</f>
        <v>2023PEC AI 213</v>
      </c>
      <c r="C291" s="102">
        <f>'STUDENT NAMELIST'!C291</f>
        <v>211423243290</v>
      </c>
      <c r="D291" s="260" t="str">
        <f>'STUDENT NAMELIST'!D291</f>
        <v>MONISHA K</v>
      </c>
      <c r="E291" s="102">
        <f>('INTERNAL - I'!AI303+'INTERNAL - II '!AI303)/2</f>
        <v>66.666666666666657</v>
      </c>
      <c r="F291" s="102">
        <f>IF(AND('INTERNAL - I'!AJ303&gt;0,'INTERNAL - II '!AJ303&gt;0),('INTERNAL - I'!AJ303+'INTERNAL - II '!AJ303)/2,'INTERNAL - I'!AJ303+'INTERNAL - II '!AJ303)</f>
        <v>80</v>
      </c>
      <c r="G291" s="102">
        <f>('INTERNAL - I'!AK303+'INTERNAL - II '!AK303)/2</f>
        <v>75.193798449612402</v>
      </c>
      <c r="H291" s="102">
        <f>IF(AND('INTERNAL - I'!AL303&gt;0,'INTERNAL - II '!AL303&gt;0),('INTERNAL - I'!AL303+'INTERNAL - II '!AL303)/2,'INTERNAL - I'!AL303+'INTERNAL - II '!AL303)</f>
        <v>84.615384615384613</v>
      </c>
      <c r="I291" s="102">
        <f>IF(AND('INTERNAL - I'!AM303&gt;0,'INTERNAL - II '!AM303&gt;0),('INTERNAL - I'!AM303+'INTERNAL - II '!AM303)/2,'INTERNAL - I'!AM303+'INTERNAL - II '!AM303)</f>
        <v>63.235294117647058</v>
      </c>
      <c r="J291" s="102">
        <f>IF(AND('INTERNAL - I'!AN303&gt;0,'INTERNAL - II '!AN303&gt;0),('INTERNAL - I'!AN303+'INTERNAL - II '!AN303)/2,'INTERNAL - I'!AN303+'INTERNAL - II '!AN303)</f>
        <v>82.35294117647058</v>
      </c>
    </row>
    <row r="292" spans="1:10" ht="30" customHeight="1" x14ac:dyDescent="0.2">
      <c r="A292" s="4">
        <v>288</v>
      </c>
      <c r="B292" s="102" t="str">
        <f>'STUDENT NAMELIST'!B292</f>
        <v>2023PEC AI 214</v>
      </c>
      <c r="C292" s="102">
        <f>'STUDENT NAMELIST'!C292</f>
        <v>211423243291</v>
      </c>
      <c r="D292" s="260" t="str">
        <f>'STUDENT NAMELIST'!D292</f>
        <v>MONISHA P</v>
      </c>
      <c r="E292" s="102">
        <f>('INTERNAL - I'!AI304+'INTERNAL - II '!AI304)/2</f>
        <v>49.999999999999993</v>
      </c>
      <c r="F292" s="102">
        <f>IF(AND('INTERNAL - I'!AJ304&gt;0,'INTERNAL - II '!AJ304&gt;0),('INTERNAL - I'!AJ304+'INTERNAL - II '!AJ304)/2,'INTERNAL - I'!AJ304+'INTERNAL - II '!AJ304)</f>
        <v>73.91304347826086</v>
      </c>
      <c r="G292" s="102">
        <f>('INTERNAL - I'!AK304+'INTERNAL - II '!AK304)/2</f>
        <v>64.583333333333329</v>
      </c>
      <c r="H292" s="102">
        <f>IF(AND('INTERNAL - I'!AL304&gt;0,'INTERNAL - II '!AL304&gt;0),('INTERNAL - I'!AL304+'INTERNAL - II '!AL304)/2,'INTERNAL - I'!AL304+'INTERNAL - II '!AL304)</f>
        <v>80.769230769230774</v>
      </c>
      <c r="I292" s="102">
        <f>IF(AND('INTERNAL - I'!AM304&gt;0,'INTERNAL - II '!AM304&gt;0),('INTERNAL - I'!AM304+'INTERNAL - II '!AM304)/2,'INTERNAL - I'!AM304+'INTERNAL - II '!AM304)</f>
        <v>66.547619047619051</v>
      </c>
      <c r="J292" s="102">
        <f>IF(AND('INTERNAL - I'!AN304&gt;0,'INTERNAL - II '!AN304&gt;0),('INTERNAL - I'!AN304+'INTERNAL - II '!AN304)/2,'INTERNAL - I'!AN304+'INTERNAL - II '!AN304)</f>
        <v>93.333333333333329</v>
      </c>
    </row>
    <row r="293" spans="1:10" ht="30" customHeight="1" x14ac:dyDescent="0.2">
      <c r="A293" s="4">
        <v>289</v>
      </c>
      <c r="B293" s="102" t="str">
        <f>'STUDENT NAMELIST'!B293</f>
        <v>2023PEC AI 459</v>
      </c>
      <c r="C293" s="102">
        <f>'STUDENT NAMELIST'!C293</f>
        <v>211423243292</v>
      </c>
      <c r="D293" s="260" t="str">
        <f>'STUDENT NAMELIST'!D293</f>
        <v>MOTHILAL V</v>
      </c>
      <c r="E293" s="102">
        <f>('INTERNAL - I'!AI305+'INTERNAL - II '!AI305)/2</f>
        <v>66.666666666666657</v>
      </c>
      <c r="F293" s="102">
        <f>IF(AND('INTERNAL - I'!AJ305&gt;0,'INTERNAL - II '!AJ305&gt;0),('INTERNAL - I'!AJ305+'INTERNAL - II '!AJ305)/2,'INTERNAL - I'!AJ305+'INTERNAL - II '!AJ305)</f>
        <v>50</v>
      </c>
      <c r="G293" s="102">
        <f>('INTERNAL - I'!AK305+'INTERNAL - II '!AK305)/2</f>
        <v>58.527131782945737</v>
      </c>
      <c r="H293" s="102">
        <f>IF(AND('INTERNAL - I'!AL305&gt;0,'INTERNAL - II '!AL305&gt;0),('INTERNAL - I'!AL305+'INTERNAL - II '!AL305)/2,'INTERNAL - I'!AL305+'INTERNAL - II '!AL305)</f>
        <v>69.230769230769226</v>
      </c>
      <c r="I293" s="102">
        <f>IF(AND('INTERNAL - I'!AM305&gt;0,'INTERNAL - II '!AM305&gt;0),('INTERNAL - I'!AM305+'INTERNAL - II '!AM305)/2,'INTERNAL - I'!AM305+'INTERNAL - II '!AM305)</f>
        <v>52.521008403361343</v>
      </c>
      <c r="J293" s="102">
        <f>IF(AND('INTERNAL - I'!AN305&gt;0,'INTERNAL - II '!AN305&gt;0),('INTERNAL - I'!AN305+'INTERNAL - II '!AN305)/2,'INTERNAL - I'!AN305+'INTERNAL - II '!AN305)</f>
        <v>82.35294117647058</v>
      </c>
    </row>
    <row r="294" spans="1:10" ht="30" customHeight="1" x14ac:dyDescent="0.2">
      <c r="A294" s="4">
        <v>290</v>
      </c>
      <c r="B294" s="102" t="str">
        <f>'STUDENT NAMELIST'!B294</f>
        <v>2023PEC AI 460</v>
      </c>
      <c r="C294" s="102">
        <f>'STUDENT NAMELIST'!C294</f>
        <v>211423243294</v>
      </c>
      <c r="D294" s="260" t="str">
        <f>'STUDENT NAMELIST'!D294</f>
        <v>MUKTESWAR NAYAK G</v>
      </c>
      <c r="E294" s="102">
        <f>('INTERNAL - I'!AI306+'INTERNAL - II '!AI306)/2</f>
        <v>66.666666666666657</v>
      </c>
      <c r="F294" s="102">
        <f>IF(AND('INTERNAL - I'!AJ306&gt;0,'INTERNAL - II '!AJ306&gt;0),('INTERNAL - I'!AJ306+'INTERNAL - II '!AJ306)/2,'INTERNAL - I'!AJ306+'INTERNAL - II '!AJ306)</f>
        <v>65.217391304347828</v>
      </c>
      <c r="G294" s="102">
        <f>('INTERNAL - I'!AK306+'INTERNAL - II '!AK306)/2</f>
        <v>74.642857142857139</v>
      </c>
      <c r="H294" s="102">
        <f>IF(AND('INTERNAL - I'!AL306&gt;0,'INTERNAL - II '!AL306&gt;0),('INTERNAL - I'!AL306+'INTERNAL - II '!AL306)/2,'INTERNAL - I'!AL306+'INTERNAL - II '!AL306)</f>
        <v>76.92307692307692</v>
      </c>
      <c r="I294" s="102">
        <f>IF(AND('INTERNAL - I'!AM306&gt;0,'INTERNAL - II '!AM306&gt;0),('INTERNAL - I'!AM306+'INTERNAL - II '!AM306)/2,'INTERNAL - I'!AM306+'INTERNAL - II '!AM306)</f>
        <v>62.976190476190482</v>
      </c>
      <c r="J294" s="102">
        <f>IF(AND('INTERNAL - I'!AN306&gt;0,'INTERNAL - II '!AN306&gt;0),('INTERNAL - I'!AN306+'INTERNAL - II '!AN306)/2,'INTERNAL - I'!AN306+'INTERNAL - II '!AN306)</f>
        <v>93.333333333333329</v>
      </c>
    </row>
    <row r="295" spans="1:10" ht="30" customHeight="1" x14ac:dyDescent="0.2">
      <c r="A295" s="4">
        <v>291</v>
      </c>
      <c r="B295" s="102" t="str">
        <f>'STUDENT NAMELIST'!B295</f>
        <v>2023PEC AI 461</v>
      </c>
      <c r="C295" s="102">
        <f>'STUDENT NAMELIST'!C295</f>
        <v>211423243295</v>
      </c>
      <c r="D295" s="260" t="str">
        <f>'STUDENT NAMELIST'!D295</f>
        <v>MUTHUKUMAR N</v>
      </c>
      <c r="E295" s="102">
        <f>('INTERNAL - I'!AI307+'INTERNAL - II '!AI307)/2</f>
        <v>66.666666666666657</v>
      </c>
      <c r="F295" s="102">
        <f>IF(AND('INTERNAL - I'!AJ307&gt;0,'INTERNAL - II '!AJ307&gt;0),('INTERNAL - I'!AJ307+'INTERNAL - II '!AJ307)/2,'INTERNAL - I'!AJ307+'INTERNAL - II '!AJ307)</f>
        <v>80</v>
      </c>
      <c r="G295" s="102">
        <f>('INTERNAL - I'!AK307+'INTERNAL - II '!AK307)/2</f>
        <v>77.015503875968989</v>
      </c>
      <c r="H295" s="102">
        <f>IF(AND('INTERNAL - I'!AL307&gt;0,'INTERNAL - II '!AL307&gt;0),('INTERNAL - I'!AL307+'INTERNAL - II '!AL307)/2,'INTERNAL - I'!AL307+'INTERNAL - II '!AL307)</f>
        <v>84.615384615384613</v>
      </c>
      <c r="I295" s="102">
        <f>IF(AND('INTERNAL - I'!AM307&gt;0,'INTERNAL - II '!AM307&gt;0),('INTERNAL - I'!AM307+'INTERNAL - II '!AM307)/2,'INTERNAL - I'!AM307+'INTERNAL - II '!AM307)</f>
        <v>62.605042016806721</v>
      </c>
      <c r="J295" s="102">
        <f>IF(AND('INTERNAL - I'!AN307&gt;0,'INTERNAL - II '!AN307&gt;0),('INTERNAL - I'!AN307+'INTERNAL - II '!AN307)/2,'INTERNAL - I'!AN307+'INTERNAL - II '!AN307)</f>
        <v>82.35294117647058</v>
      </c>
    </row>
    <row r="296" spans="1:10" ht="30" customHeight="1" x14ac:dyDescent="0.2">
      <c r="A296" s="4">
        <v>292</v>
      </c>
      <c r="B296" s="102" t="str">
        <f>'STUDENT NAMELIST'!B296</f>
        <v>2023PEC AI 216</v>
      </c>
      <c r="C296" s="102">
        <f>'STUDENT NAMELIST'!C296</f>
        <v>211423243296</v>
      </c>
      <c r="D296" s="260" t="str">
        <f>'STUDENT NAMELIST'!D296</f>
        <v>MUTHULAKSHMI A</v>
      </c>
      <c r="E296" s="102">
        <f>('INTERNAL - I'!AI308+'INTERNAL - II '!AI308)/2</f>
        <v>66.666666666666657</v>
      </c>
      <c r="F296" s="102">
        <f>IF(AND('INTERNAL - I'!AJ308&gt;0,'INTERNAL - II '!AJ308&gt;0),('INTERNAL - I'!AJ308+'INTERNAL - II '!AJ308)/2,'INTERNAL - I'!AJ308+'INTERNAL - II '!AJ308)</f>
        <v>78.260869565217391</v>
      </c>
      <c r="G296" s="102">
        <f>('INTERNAL - I'!AK308+'INTERNAL - II '!AK308)/2</f>
        <v>71.488095238095241</v>
      </c>
      <c r="H296" s="102">
        <f>IF(AND('INTERNAL - I'!AL308&gt;0,'INTERNAL - II '!AL308&gt;0),('INTERNAL - I'!AL308+'INTERNAL - II '!AL308)/2,'INTERNAL - I'!AL308+'INTERNAL - II '!AL308)</f>
        <v>84.615384615384613</v>
      </c>
      <c r="I296" s="102">
        <f>IF(AND('INTERNAL - I'!AM308&gt;0,'INTERNAL - II '!AM308&gt;0),('INTERNAL - I'!AM308+'INTERNAL - II '!AM308)/2,'INTERNAL - I'!AM308+'INTERNAL - II '!AM308)</f>
        <v>70.357142857142861</v>
      </c>
      <c r="J296" s="102">
        <f>IF(AND('INTERNAL - I'!AN308&gt;0,'INTERNAL - II '!AN308&gt;0),('INTERNAL - I'!AN308+'INTERNAL - II '!AN308)/2,'INTERNAL - I'!AN308+'INTERNAL - II '!AN308)</f>
        <v>93.333333333333329</v>
      </c>
    </row>
    <row r="297" spans="1:10" ht="30" customHeight="1" x14ac:dyDescent="0.2">
      <c r="A297" s="4">
        <v>293</v>
      </c>
      <c r="B297" s="102" t="str">
        <f>'STUDENT NAMELIST'!B297</f>
        <v>2023PEC AI 217</v>
      </c>
      <c r="C297" s="102">
        <f>'STUDENT NAMELIST'!C297</f>
        <v>211423243297</v>
      </c>
      <c r="D297" s="260" t="str">
        <f>'STUDENT NAMELIST'!D297</f>
        <v>NANCY ANGEL J</v>
      </c>
      <c r="E297" s="102">
        <f>('INTERNAL - I'!AI309+'INTERNAL - II '!AI309)/2</f>
        <v>100</v>
      </c>
      <c r="F297" s="102">
        <f>IF(AND('INTERNAL - I'!AJ309&gt;0,'INTERNAL - II '!AJ309&gt;0),('INTERNAL - I'!AJ309+'INTERNAL - II '!AJ309)/2,'INTERNAL - I'!AJ309+'INTERNAL - II '!AJ309)</f>
        <v>70</v>
      </c>
      <c r="G297" s="102">
        <f>('INTERNAL - I'!AK309+'INTERNAL - II '!AK309)/2</f>
        <v>100</v>
      </c>
      <c r="H297" s="102">
        <f>IF(AND('INTERNAL - I'!AL309&gt;0,'INTERNAL - II '!AL309&gt;0),('INTERNAL - I'!AL309+'INTERNAL - II '!AL309)/2,'INTERNAL - I'!AL309+'INTERNAL - II '!AL309)</f>
        <v>100</v>
      </c>
      <c r="I297" s="102">
        <f>IF(AND('INTERNAL - I'!AM309&gt;0,'INTERNAL - II '!AM309&gt;0),('INTERNAL - I'!AM309+'INTERNAL - II '!AM309)/2,'INTERNAL - I'!AM309+'INTERNAL - II '!AM309)</f>
        <v>88.130252100840323</v>
      </c>
      <c r="J297" s="102">
        <f>IF(AND('INTERNAL - I'!AN309&gt;0,'INTERNAL - II '!AN309&gt;0),('INTERNAL - I'!AN309+'INTERNAL - II '!AN309)/2,'INTERNAL - I'!AN309+'INTERNAL - II '!AN309)</f>
        <v>82.35294117647058</v>
      </c>
    </row>
    <row r="298" spans="1:10" ht="30" customHeight="1" x14ac:dyDescent="0.2">
      <c r="A298" s="4">
        <v>294</v>
      </c>
      <c r="B298" s="102" t="str">
        <f>'STUDENT NAMELIST'!B298</f>
        <v>2023PEC AI 462</v>
      </c>
      <c r="C298" s="102">
        <f>'STUDENT NAMELIST'!C298</f>
        <v>211423243298</v>
      </c>
      <c r="D298" s="260" t="str">
        <f>'STUDENT NAMELIST'!D298</f>
        <v>NANDHA KUMAR M</v>
      </c>
      <c r="E298" s="102">
        <f>('INTERNAL - I'!AI310+'INTERNAL - II '!AI310)/2</f>
        <v>100</v>
      </c>
      <c r="F298" s="102">
        <f>IF(AND('INTERNAL - I'!AJ310&gt;0,'INTERNAL - II '!AJ310&gt;0),('INTERNAL - I'!AJ310+'INTERNAL - II '!AJ310)/2,'INTERNAL - I'!AJ310+'INTERNAL - II '!AJ310)</f>
        <v>91.304347826086953</v>
      </c>
      <c r="G298" s="102">
        <f>('INTERNAL - I'!AK310+'INTERNAL - II '!AK310)/2</f>
        <v>99.107142857142861</v>
      </c>
      <c r="H298" s="102">
        <f>IF(AND('INTERNAL - I'!AL310&gt;0,'INTERNAL - II '!AL310&gt;0),('INTERNAL - I'!AL310+'INTERNAL - II '!AL310)/2,'INTERNAL - I'!AL310+'INTERNAL - II '!AL310)</f>
        <v>92.307692307692307</v>
      </c>
      <c r="I298" s="102">
        <f>IF(AND('INTERNAL - I'!AM310&gt;0,'INTERNAL - II '!AM310&gt;0),('INTERNAL - I'!AM310+'INTERNAL - II '!AM310)/2,'INTERNAL - I'!AM310+'INTERNAL - II '!AM310)</f>
        <v>77.738095238095241</v>
      </c>
      <c r="J298" s="102">
        <f>IF(AND('INTERNAL - I'!AN310&gt;0,'INTERNAL - II '!AN310&gt;0),('INTERNAL - I'!AN310+'INTERNAL - II '!AN310)/2,'INTERNAL - I'!AN310+'INTERNAL - II '!AN310)</f>
        <v>93.333333333333329</v>
      </c>
    </row>
    <row r="299" spans="1:10" ht="30" customHeight="1" x14ac:dyDescent="0.2">
      <c r="A299" s="4">
        <v>295</v>
      </c>
      <c r="B299" s="102" t="str">
        <f>'STUDENT NAMELIST'!B299</f>
        <v>2023PEC AI 463</v>
      </c>
      <c r="C299" s="102">
        <f>'STUDENT NAMELIST'!C299</f>
        <v>211423243299</v>
      </c>
      <c r="D299" s="260" t="str">
        <f>'STUDENT NAMELIST'!D299</f>
        <v>NANTHA KUMAR D</v>
      </c>
      <c r="E299" s="102">
        <f>('INTERNAL - I'!AI311+'INTERNAL - II '!AI311)/2</f>
        <v>66.666666666666657</v>
      </c>
      <c r="F299" s="102">
        <f>IF(AND('INTERNAL - I'!AJ311&gt;0,'INTERNAL - II '!AJ311&gt;0),('INTERNAL - I'!AJ311+'INTERNAL - II '!AJ311)/2,'INTERNAL - I'!AJ311+'INTERNAL - II '!AJ311)</f>
        <v>80</v>
      </c>
      <c r="G299" s="102">
        <f>('INTERNAL - I'!AK311+'INTERNAL - II '!AK311)/2</f>
        <v>80.503875968992247</v>
      </c>
      <c r="H299" s="102">
        <f>IF(AND('INTERNAL - I'!AL311&gt;0,'INTERNAL - II '!AL311&gt;0),('INTERNAL - I'!AL311+'INTERNAL - II '!AL311)/2,'INTERNAL - I'!AL311+'INTERNAL - II '!AL311)</f>
        <v>84.615384615384613</v>
      </c>
      <c r="I299" s="102">
        <f>IF(AND('INTERNAL - I'!AM311&gt;0,'INTERNAL - II '!AM311&gt;0),('INTERNAL - I'!AM311+'INTERNAL - II '!AM311)/2,'INTERNAL - I'!AM311+'INTERNAL - II '!AM311)</f>
        <v>70.273109243697476</v>
      </c>
      <c r="J299" s="102">
        <f>IF(AND('INTERNAL - I'!AN311&gt;0,'INTERNAL - II '!AN311&gt;0),('INTERNAL - I'!AN311+'INTERNAL - II '!AN311)/2,'INTERNAL - I'!AN311+'INTERNAL - II '!AN311)</f>
        <v>82.35294117647058</v>
      </c>
    </row>
    <row r="300" spans="1:10" ht="30" customHeight="1" x14ac:dyDescent="0.2">
      <c r="A300" s="4">
        <v>296</v>
      </c>
      <c r="B300" s="102" t="str">
        <f>'STUDENT NAMELIST'!B300</f>
        <v>2023PEC AI 464</v>
      </c>
      <c r="C300" s="102">
        <f>'STUDENT NAMELIST'!C300</f>
        <v>211423243300</v>
      </c>
      <c r="D300" s="260" t="str">
        <f>'STUDENT NAMELIST'!D300</f>
        <v>NARESH KARTHI M R</v>
      </c>
      <c r="E300" s="102">
        <f>('INTERNAL - I'!AI312+'INTERNAL - II '!AI312)/2</f>
        <v>66.666666666666657</v>
      </c>
      <c r="F300" s="102">
        <f>IF(AND('INTERNAL - I'!AJ312&gt;0,'INTERNAL - II '!AJ312&gt;0),('INTERNAL - I'!AJ312+'INTERNAL - II '!AJ312)/2,'INTERNAL - I'!AJ312+'INTERNAL - II '!AJ312)</f>
        <v>65.217391304347828</v>
      </c>
      <c r="G300" s="102">
        <f>('INTERNAL - I'!AK312+'INTERNAL - II '!AK312)/2</f>
        <v>74.642857142857139</v>
      </c>
      <c r="H300" s="102">
        <f>IF(AND('INTERNAL - I'!AL312&gt;0,'INTERNAL - II '!AL312&gt;0),('INTERNAL - I'!AL312+'INTERNAL - II '!AL312)/2,'INTERNAL - I'!AL312+'INTERNAL - II '!AL312)</f>
        <v>76.92307692307692</v>
      </c>
      <c r="I300" s="102">
        <f>IF(AND('INTERNAL - I'!AM312&gt;0,'INTERNAL - II '!AM312&gt;0),('INTERNAL - I'!AM312+'INTERNAL - II '!AM312)/2,'INTERNAL - I'!AM312+'INTERNAL - II '!AM312)</f>
        <v>61.428571428571431</v>
      </c>
      <c r="J300" s="102">
        <f>IF(AND('INTERNAL - I'!AN312&gt;0,'INTERNAL - II '!AN312&gt;0),('INTERNAL - I'!AN312+'INTERNAL - II '!AN312)/2,'INTERNAL - I'!AN312+'INTERNAL - II '!AN312)</f>
        <v>93.333333333333329</v>
      </c>
    </row>
    <row r="301" spans="1:10" ht="30" customHeight="1" x14ac:dyDescent="0.2">
      <c r="A301" s="4">
        <v>297</v>
      </c>
      <c r="B301" s="102" t="str">
        <f>'STUDENT NAMELIST'!B301</f>
        <v>2023PEC AI 465</v>
      </c>
      <c r="C301" s="102">
        <f>'STUDENT NAMELIST'!C301</f>
        <v>211423243301</v>
      </c>
      <c r="D301" s="260" t="str">
        <f>'STUDENT NAMELIST'!D301</f>
        <v>NARESH R</v>
      </c>
      <c r="E301" s="102">
        <f>('INTERNAL - I'!AI313+'INTERNAL - II '!AI313)/2</f>
        <v>66.666666666666657</v>
      </c>
      <c r="F301" s="102">
        <f>IF(AND('INTERNAL - I'!AJ313&gt;0,'INTERNAL - II '!AJ313&gt;0),('INTERNAL - I'!AJ313+'INTERNAL - II '!AJ313)/2,'INTERNAL - I'!AJ313+'INTERNAL - II '!AJ313)</f>
        <v>80</v>
      </c>
      <c r="G301" s="102">
        <f>('INTERNAL - I'!AK313+'INTERNAL - II '!AK313)/2</f>
        <v>77.015503875968989</v>
      </c>
      <c r="H301" s="102">
        <f>IF(AND('INTERNAL - I'!AL313&gt;0,'INTERNAL - II '!AL313&gt;0),('INTERNAL - I'!AL313+'INTERNAL - II '!AL313)/2,'INTERNAL - I'!AL313+'INTERNAL - II '!AL313)</f>
        <v>84.615384615384613</v>
      </c>
      <c r="I301" s="102">
        <f>IF(AND('INTERNAL - I'!AM313&gt;0,'INTERNAL - II '!AM313&gt;0),('INTERNAL - I'!AM313+'INTERNAL - II '!AM313)/2,'INTERNAL - I'!AM313+'INTERNAL - II '!AM313)</f>
        <v>66.17647058823529</v>
      </c>
      <c r="J301" s="102">
        <f>IF(AND('INTERNAL - I'!AN313&gt;0,'INTERNAL - II '!AN313&gt;0),('INTERNAL - I'!AN313+'INTERNAL - II '!AN313)/2,'INTERNAL - I'!AN313+'INTERNAL - II '!AN313)</f>
        <v>82.35294117647058</v>
      </c>
    </row>
    <row r="302" spans="1:10" ht="30" customHeight="1" x14ac:dyDescent="0.2">
      <c r="A302" s="4">
        <v>298</v>
      </c>
      <c r="B302" s="102" t="str">
        <f>'STUDENT NAMELIST'!B302</f>
        <v>2023PEC AI 466</v>
      </c>
      <c r="C302" s="102">
        <f>'STUDENT NAMELIST'!C302</f>
        <v>211423243302</v>
      </c>
      <c r="D302" s="260" t="str">
        <f>'STUDENT NAMELIST'!D302</f>
        <v>NAVEEN C</v>
      </c>
      <c r="E302" s="102">
        <f>('INTERNAL - I'!AI314+'INTERNAL - II '!AI314)/2</f>
        <v>66.666666666666657</v>
      </c>
      <c r="F302" s="102">
        <f>IF(AND('INTERNAL - I'!AJ314&gt;0,'INTERNAL - II '!AJ314&gt;0),('INTERNAL - I'!AJ314+'INTERNAL - II '!AJ314)/2,'INTERNAL - I'!AJ314+'INTERNAL - II '!AJ314)</f>
        <v>60.869565217391312</v>
      </c>
      <c r="G302" s="102">
        <f>('INTERNAL - I'!AK314+'INTERNAL - II '!AK314)/2</f>
        <v>71.071428571428569</v>
      </c>
      <c r="H302" s="102">
        <f>IF(AND('INTERNAL - I'!AL314&gt;0,'INTERNAL - II '!AL314&gt;0),('INTERNAL - I'!AL314+'INTERNAL - II '!AL314)/2,'INTERNAL - I'!AL314+'INTERNAL - II '!AL314)</f>
        <v>76.92307692307692</v>
      </c>
      <c r="I302" s="102">
        <f>IF(AND('INTERNAL - I'!AM314&gt;0,'INTERNAL - II '!AM314&gt;0),('INTERNAL - I'!AM314+'INTERNAL - II '!AM314)/2,'INTERNAL - I'!AM314+'INTERNAL - II '!AM314)</f>
        <v>61.19047619047619</v>
      </c>
      <c r="J302" s="102">
        <f>IF(AND('INTERNAL - I'!AN314&gt;0,'INTERNAL - II '!AN314&gt;0),('INTERNAL - I'!AN314+'INTERNAL - II '!AN314)/2,'INTERNAL - I'!AN314+'INTERNAL - II '!AN314)</f>
        <v>93.333333333333329</v>
      </c>
    </row>
    <row r="303" spans="1:10" ht="30" customHeight="1" x14ac:dyDescent="0.2">
      <c r="A303" s="4">
        <v>299</v>
      </c>
      <c r="B303" s="102" t="str">
        <f>'STUDENT NAMELIST'!B303</f>
        <v>2023PEC AI 467</v>
      </c>
      <c r="C303" s="102">
        <f>'STUDENT NAMELIST'!C303</f>
        <v>211423243303</v>
      </c>
      <c r="D303" s="260" t="str">
        <f>'STUDENT NAMELIST'!D303</f>
        <v>NAVEEN S S</v>
      </c>
      <c r="E303" s="102">
        <f>('INTERNAL - I'!AI315+'INTERNAL - II '!AI315)/2</f>
        <v>66.666666666666657</v>
      </c>
      <c r="F303" s="102">
        <f>IF(AND('INTERNAL - I'!AJ315&gt;0,'INTERNAL - II '!AJ315&gt;0),('INTERNAL - I'!AJ315+'INTERNAL - II '!AJ315)/2,'INTERNAL - I'!AJ315+'INTERNAL - II '!AJ315)</f>
        <v>40</v>
      </c>
      <c r="G303" s="102">
        <f>('INTERNAL - I'!AK315+'INTERNAL - II '!AK315)/2</f>
        <v>58.02325581395349</v>
      </c>
      <c r="H303" s="102">
        <f>IF(AND('INTERNAL - I'!AL315&gt;0,'INTERNAL - II '!AL315&gt;0),('INTERNAL - I'!AL315+'INTERNAL - II '!AL315)/2,'INTERNAL - I'!AL315+'INTERNAL - II '!AL315)</f>
        <v>69.230769230769226</v>
      </c>
      <c r="I303" s="102">
        <f>IF(AND('INTERNAL - I'!AM315&gt;0,'INTERNAL - II '!AM315&gt;0),('INTERNAL - I'!AM315+'INTERNAL - II '!AM315)/2,'INTERNAL - I'!AM315+'INTERNAL - II '!AM315)</f>
        <v>57.843137254901954</v>
      </c>
      <c r="J303" s="102">
        <f>IF(AND('INTERNAL - I'!AN315&gt;0,'INTERNAL - II '!AN315&gt;0),('INTERNAL - I'!AN315+'INTERNAL - II '!AN315)/2,'INTERNAL - I'!AN315+'INTERNAL - II '!AN315)</f>
        <v>82.35294117647058</v>
      </c>
    </row>
    <row r="304" spans="1:10" ht="30" customHeight="1" x14ac:dyDescent="0.2">
      <c r="A304" s="4">
        <v>300</v>
      </c>
      <c r="B304" s="102" t="str">
        <f>'STUDENT NAMELIST'!B304</f>
        <v>2023PEC AI 468</v>
      </c>
      <c r="C304" s="102">
        <f>'STUDENT NAMELIST'!C304</f>
        <v>211423243304</v>
      </c>
      <c r="D304" s="260" t="str">
        <f>'STUDENT NAMELIST'!D304</f>
        <v>NAVIN BALAJI V T</v>
      </c>
      <c r="E304" s="102">
        <f>('INTERNAL - I'!AI316+'INTERNAL - II '!AI316)/2</f>
        <v>49.999999999999993</v>
      </c>
      <c r="F304" s="102">
        <f>IF(AND('INTERNAL - I'!AJ316&gt;0,'INTERNAL - II '!AJ316&gt;0),('INTERNAL - I'!AJ316+'INTERNAL - II '!AJ316)/2,'INTERNAL - I'!AJ316+'INTERNAL - II '!AJ316)</f>
        <v>39.130434782608695</v>
      </c>
      <c r="G304" s="102">
        <f>('INTERNAL - I'!AK316+'INTERNAL - II '!AK316)/2</f>
        <v>51.488095238095234</v>
      </c>
      <c r="H304" s="102">
        <f>IF(AND('INTERNAL - I'!AL316&gt;0,'INTERNAL - II '!AL316&gt;0),('INTERNAL - I'!AL316+'INTERNAL - II '!AL316)/2,'INTERNAL - I'!AL316+'INTERNAL - II '!AL316)</f>
        <v>65.384615384615387</v>
      </c>
      <c r="I304" s="102">
        <f>IF(AND('INTERNAL - I'!AM316&gt;0,'INTERNAL - II '!AM316&gt;0),('INTERNAL - I'!AM316+'INTERNAL - II '!AM316)/2,'INTERNAL - I'!AM316+'INTERNAL - II '!AM316)</f>
        <v>49.166666666666664</v>
      </c>
      <c r="J304" s="102">
        <f>IF(AND('INTERNAL - I'!AN316&gt;0,'INTERNAL - II '!AN316&gt;0),('INTERNAL - I'!AN316+'INTERNAL - II '!AN316)/2,'INTERNAL - I'!AN316+'INTERNAL - II '!AN316)</f>
        <v>93.333333333333329</v>
      </c>
    </row>
    <row r="305" spans="1:10" ht="30" customHeight="1" x14ac:dyDescent="0.2">
      <c r="A305" s="4">
        <v>301</v>
      </c>
      <c r="B305" s="102" t="str">
        <f>'STUDENT NAMELIST'!B305</f>
        <v>2023PEC AI 469</v>
      </c>
      <c r="C305" s="102">
        <f>'STUDENT NAMELIST'!C305</f>
        <v>211423243305</v>
      </c>
      <c r="D305" s="260" t="str">
        <f>'STUDENT NAMELIST'!D305</f>
        <v>NAWIN KUMAR US</v>
      </c>
      <c r="E305" s="102">
        <f>('INTERNAL - I'!AI317+'INTERNAL - II '!AI317)/2</f>
        <v>66.666666666666657</v>
      </c>
      <c r="F305" s="102">
        <f>IF(AND('INTERNAL - I'!AJ317&gt;0,'INTERNAL - II '!AJ317&gt;0),('INTERNAL - I'!AJ317+'INTERNAL - II '!AJ317)/2,'INTERNAL - I'!AJ317+'INTERNAL - II '!AJ317)</f>
        <v>60</v>
      </c>
      <c r="G305" s="102">
        <f>('INTERNAL - I'!AK317+'INTERNAL - II '!AK317)/2</f>
        <v>72.015503875968989</v>
      </c>
      <c r="H305" s="102">
        <f>IF(AND('INTERNAL - I'!AL317&gt;0,'INTERNAL - II '!AL317&gt;0),('INTERNAL - I'!AL317+'INTERNAL - II '!AL317)/2,'INTERNAL - I'!AL317+'INTERNAL - II '!AL317)</f>
        <v>76.92307692307692</v>
      </c>
      <c r="I305" s="102">
        <f>IF(AND('INTERNAL - I'!AM317&gt;0,'INTERNAL - II '!AM317&gt;0),('INTERNAL - I'!AM317+'INTERNAL - II '!AM317)/2,'INTERNAL - I'!AM317+'INTERNAL - II '!AM317)</f>
        <v>62.605042016806721</v>
      </c>
      <c r="J305" s="102">
        <f>IF(AND('INTERNAL - I'!AN317&gt;0,'INTERNAL - II '!AN317&gt;0),('INTERNAL - I'!AN317+'INTERNAL - II '!AN317)/2,'INTERNAL - I'!AN317+'INTERNAL - II '!AN317)</f>
        <v>82.35294117647058</v>
      </c>
    </row>
    <row r="306" spans="1:10" ht="30" customHeight="1" x14ac:dyDescent="0.2">
      <c r="A306" s="4">
        <v>302</v>
      </c>
      <c r="B306" s="102" t="str">
        <f>'STUDENT NAMELIST'!B306</f>
        <v>2023PEC AI 470</v>
      </c>
      <c r="C306" s="102">
        <f>'STUDENT NAMELIST'!C306</f>
        <v>211423243306</v>
      </c>
      <c r="D306" s="260" t="str">
        <f>'STUDENT NAMELIST'!D306</f>
        <v>NAWINKAANT K P</v>
      </c>
      <c r="E306" s="102">
        <f>('INTERNAL - I'!AI318+'INTERNAL - II '!AI318)/2</f>
        <v>66.666666666666657</v>
      </c>
      <c r="F306" s="102">
        <f>IF(AND('INTERNAL - I'!AJ318&gt;0,'INTERNAL - II '!AJ318&gt;0),('INTERNAL - I'!AJ318+'INTERNAL - II '!AJ318)/2,'INTERNAL - I'!AJ318+'INTERNAL - II '!AJ318)</f>
        <v>60.869565217391312</v>
      </c>
      <c r="G306" s="102">
        <f>('INTERNAL - I'!AK318+'INTERNAL - II '!AK318)/2</f>
        <v>71.071428571428569</v>
      </c>
      <c r="H306" s="102">
        <f>IF(AND('INTERNAL - I'!AL318&gt;0,'INTERNAL - II '!AL318&gt;0),('INTERNAL - I'!AL318+'INTERNAL - II '!AL318)/2,'INTERNAL - I'!AL318+'INTERNAL - II '!AL318)</f>
        <v>76.92307692307692</v>
      </c>
      <c r="I306" s="102">
        <f>IF(AND('INTERNAL - I'!AM318&gt;0,'INTERNAL - II '!AM318&gt;0),('INTERNAL - I'!AM318+'INTERNAL - II '!AM318)/2,'INTERNAL - I'!AM318+'INTERNAL - II '!AM318)</f>
        <v>57.857142857142861</v>
      </c>
      <c r="J306" s="102">
        <f>IF(AND('INTERNAL - I'!AN318&gt;0,'INTERNAL - II '!AN318&gt;0),('INTERNAL - I'!AN318+'INTERNAL - II '!AN318)/2,'INTERNAL - I'!AN318+'INTERNAL - II '!AN318)</f>
        <v>93.333333333333329</v>
      </c>
    </row>
    <row r="307" spans="1:10" ht="30" customHeight="1" x14ac:dyDescent="0.2">
      <c r="A307" s="4">
        <v>303</v>
      </c>
      <c r="B307" s="102" t="str">
        <f>'STUDENT NAMELIST'!B307</f>
        <v>2023PEC AI 471</v>
      </c>
      <c r="C307" s="102">
        <f>'STUDENT NAMELIST'!C307</f>
        <v>211423243307</v>
      </c>
      <c r="D307" s="260" t="str">
        <f>'STUDENT NAMELIST'!D307</f>
        <v>NIELAN C</v>
      </c>
      <c r="E307" s="102">
        <f>('INTERNAL - I'!AI319+'INTERNAL - II '!AI319)/2</f>
        <v>66.666666666666657</v>
      </c>
      <c r="F307" s="102">
        <f>IF(AND('INTERNAL - I'!AJ319&gt;0,'INTERNAL - II '!AJ319&gt;0),('INTERNAL - I'!AJ319+'INTERNAL - II '!AJ319)/2,'INTERNAL - I'!AJ319+'INTERNAL - II '!AJ319)</f>
        <v>70</v>
      </c>
      <c r="G307" s="102">
        <f>('INTERNAL - I'!AK319+'INTERNAL - II '!AK319)/2</f>
        <v>71.356589147286826</v>
      </c>
      <c r="H307" s="102">
        <f>IF(AND('INTERNAL - I'!AL319&gt;0,'INTERNAL - II '!AL319&gt;0),('INTERNAL - I'!AL319+'INTERNAL - II '!AL319)/2,'INTERNAL - I'!AL319+'INTERNAL - II '!AL319)</f>
        <v>80.769230769230774</v>
      </c>
      <c r="I307" s="102">
        <f>IF(AND('INTERNAL - I'!AM319&gt;0,'INTERNAL - II '!AM319&gt;0),('INTERNAL - I'!AM319+'INTERNAL - II '!AM319)/2,'INTERNAL - I'!AM319+'INTERNAL - II '!AM319)</f>
        <v>60.819327731092429</v>
      </c>
      <c r="J307" s="102">
        <f>IF(AND('INTERNAL - I'!AN319&gt;0,'INTERNAL - II '!AN319&gt;0),('INTERNAL - I'!AN319+'INTERNAL - II '!AN319)/2,'INTERNAL - I'!AN319+'INTERNAL - II '!AN319)</f>
        <v>82.35294117647058</v>
      </c>
    </row>
    <row r="308" spans="1:10" ht="30" customHeight="1" x14ac:dyDescent="0.2">
      <c r="A308" s="4">
        <v>304</v>
      </c>
      <c r="B308" s="102" t="str">
        <f>'STUDENT NAMELIST'!B308</f>
        <v>2023PEC AI 218</v>
      </c>
      <c r="C308" s="102">
        <f>'STUDENT NAMELIST'!C308</f>
        <v>211423243308</v>
      </c>
      <c r="D308" s="260" t="str">
        <f>'STUDENT NAMELIST'!D308</f>
        <v>NIKHITHA A</v>
      </c>
      <c r="E308" s="102">
        <f>('INTERNAL - I'!AI320+'INTERNAL - II '!AI320)/2</f>
        <v>49.999999999999993</v>
      </c>
      <c r="F308" s="102">
        <f>IF(AND('INTERNAL - I'!AJ320&gt;0,'INTERNAL - II '!AJ320&gt;0),('INTERNAL - I'!AJ320+'INTERNAL - II '!AJ320)/2,'INTERNAL - I'!AJ320+'INTERNAL - II '!AJ320)</f>
        <v>39.130434782608695</v>
      </c>
      <c r="G308" s="102">
        <f>('INTERNAL - I'!AK320+'INTERNAL - II '!AK320)/2</f>
        <v>47.916666666666664</v>
      </c>
      <c r="H308" s="102">
        <f>IF(AND('INTERNAL - I'!AL320&gt;0,'INTERNAL - II '!AL320&gt;0),('INTERNAL - I'!AL320+'INTERNAL - II '!AL320)/2,'INTERNAL - I'!AL320+'INTERNAL - II '!AL320)</f>
        <v>65.384615384615387</v>
      </c>
      <c r="I308" s="102">
        <f>IF(AND('INTERNAL - I'!AM320&gt;0,'INTERNAL - II '!AM320&gt;0),('INTERNAL - I'!AM320+'INTERNAL - II '!AM320)/2,'INTERNAL - I'!AM320+'INTERNAL - II '!AM320)</f>
        <v>49.999999999999993</v>
      </c>
      <c r="J308" s="102">
        <f>IF(AND('INTERNAL - I'!AN320&gt;0,'INTERNAL - II '!AN320&gt;0),('INTERNAL - I'!AN320+'INTERNAL - II '!AN320)/2,'INTERNAL - I'!AN320+'INTERNAL - II '!AN320)</f>
        <v>93.333333333333329</v>
      </c>
    </row>
    <row r="309" spans="1:10" ht="30" customHeight="1" x14ac:dyDescent="0.2">
      <c r="A309" s="4">
        <v>305</v>
      </c>
      <c r="B309" s="102" t="str">
        <f>'STUDENT NAMELIST'!B309</f>
        <v>2023PEC AI 567</v>
      </c>
      <c r="C309" s="102">
        <f>'STUDENT NAMELIST'!C309</f>
        <v>211423243309</v>
      </c>
      <c r="D309" s="260" t="str">
        <f>'STUDENT NAMELIST'!D309</f>
        <v>NIMMANOORU VIJAY KUMAR</v>
      </c>
      <c r="E309" s="102">
        <f>('INTERNAL - I'!AI321+'INTERNAL - II '!AI321)/2</f>
        <v>58.333333333333329</v>
      </c>
      <c r="F309" s="102">
        <f>IF(AND('INTERNAL - I'!AJ321&gt;0,'INTERNAL - II '!AJ321&gt;0),('INTERNAL - I'!AJ321+'INTERNAL - II '!AJ321)/2,'INTERNAL - I'!AJ321+'INTERNAL - II '!AJ321)</f>
        <v>80</v>
      </c>
      <c r="G309" s="102">
        <f>('INTERNAL - I'!AK321+'INTERNAL - II '!AK321)/2</f>
        <v>69.379844961240309</v>
      </c>
      <c r="H309" s="102">
        <f>IF(AND('INTERNAL - I'!AL321&gt;0,'INTERNAL - II '!AL321&gt;0),('INTERNAL - I'!AL321+'INTERNAL - II '!AL321)/2,'INTERNAL - I'!AL321+'INTERNAL - II '!AL321)</f>
        <v>84.615384615384613</v>
      </c>
      <c r="I309" s="102">
        <f>IF(AND('INTERNAL - I'!AM321&gt;0,'INTERNAL - II '!AM321&gt;0),('INTERNAL - I'!AM321+'INTERNAL - II '!AM321)/2,'INTERNAL - I'!AM321+'INTERNAL - II '!AM321)</f>
        <v>57.352941176470587</v>
      </c>
      <c r="J309" s="102">
        <f>IF(AND('INTERNAL - I'!AN321&gt;0,'INTERNAL - II '!AN321&gt;0),('INTERNAL - I'!AN321+'INTERNAL - II '!AN321)/2,'INTERNAL - I'!AN321+'INTERNAL - II '!AN321)</f>
        <v>82.35294117647058</v>
      </c>
    </row>
    <row r="310" spans="1:10" ht="30" customHeight="1" x14ac:dyDescent="0.2">
      <c r="A310" s="4">
        <v>306</v>
      </c>
      <c r="B310" s="102" t="str">
        <f>'STUDENT NAMELIST'!B310</f>
        <v>2023PEC AI 472</v>
      </c>
      <c r="C310" s="102">
        <f>'STUDENT NAMELIST'!C310</f>
        <v>211423243310</v>
      </c>
      <c r="D310" s="260" t="str">
        <f>'STUDENT NAMELIST'!D310</f>
        <v>NIRANJAN R</v>
      </c>
      <c r="E310" s="102">
        <f>('INTERNAL - I'!AI322+'INTERNAL - II '!AI322)/2</f>
        <v>49.999999999999993</v>
      </c>
      <c r="F310" s="102">
        <f>IF(AND('INTERNAL - I'!AJ322&gt;0,'INTERNAL - II '!AJ322&gt;0),('INTERNAL - I'!AJ322+'INTERNAL - II '!AJ322)/2,'INTERNAL - I'!AJ322+'INTERNAL - II '!AJ322)</f>
        <v>39.130434782608695</v>
      </c>
      <c r="G310" s="102">
        <f>('INTERNAL - I'!AK322+'INTERNAL - II '!AK322)/2</f>
        <v>34.523809523809518</v>
      </c>
      <c r="H310" s="102">
        <f>IF(AND('INTERNAL - I'!AL322&gt;0,'INTERNAL - II '!AL322&gt;0),('INTERNAL - I'!AL322+'INTERNAL - II '!AL322)/2,'INTERNAL - I'!AL322+'INTERNAL - II '!AL322)</f>
        <v>65.384615384615387</v>
      </c>
      <c r="I310" s="102">
        <f>IF(AND('INTERNAL - I'!AM322&gt;0,'INTERNAL - II '!AM322&gt;0),('INTERNAL - I'!AM322+'INTERNAL - II '!AM322)/2,'INTERNAL - I'!AM322+'INTERNAL - II '!AM322)</f>
        <v>46.666666666666664</v>
      </c>
      <c r="J310" s="102">
        <f>IF(AND('INTERNAL - I'!AN322&gt;0,'INTERNAL - II '!AN322&gt;0),('INTERNAL - I'!AN322+'INTERNAL - II '!AN322)/2,'INTERNAL - I'!AN322+'INTERNAL - II '!AN322)</f>
        <v>93.333333333333329</v>
      </c>
    </row>
    <row r="311" spans="1:10" ht="30" customHeight="1" x14ac:dyDescent="0.2">
      <c r="A311" s="4">
        <v>307</v>
      </c>
      <c r="B311" s="102" t="str">
        <f>'STUDENT NAMELIST'!B311</f>
        <v>2023PEC AI 473</v>
      </c>
      <c r="C311" s="102">
        <f>'STUDENT NAMELIST'!C311</f>
        <v>211423243311</v>
      </c>
      <c r="D311" s="260" t="str">
        <f>'STUDENT NAMELIST'!D311</f>
        <v>NISHITH S K P</v>
      </c>
      <c r="E311" s="102">
        <f>('INTERNAL - I'!AI323+'INTERNAL - II '!AI323)/2</f>
        <v>91.666666666666671</v>
      </c>
      <c r="F311" s="102">
        <f>IF(AND('INTERNAL - I'!AJ323&gt;0,'INTERNAL - II '!AJ323&gt;0),('INTERNAL - I'!AJ323+'INTERNAL - II '!AJ323)/2,'INTERNAL - I'!AJ323+'INTERNAL - II '!AJ323)</f>
        <v>80</v>
      </c>
      <c r="G311" s="102">
        <f>('INTERNAL - I'!AK323+'INTERNAL - II '!AK323)/2</f>
        <v>83.68217054263566</v>
      </c>
      <c r="H311" s="102">
        <f>IF(AND('INTERNAL - I'!AL323&gt;0,'INTERNAL - II '!AL323&gt;0),('INTERNAL - I'!AL323+'INTERNAL - II '!AL323)/2,'INTERNAL - I'!AL323+'INTERNAL - II '!AL323)</f>
        <v>92.307692307692307</v>
      </c>
      <c r="I311" s="102">
        <f>IF(AND('INTERNAL - I'!AM323&gt;0,'INTERNAL - II '!AM323&gt;0),('INTERNAL - I'!AM323+'INTERNAL - II '!AM323)/2,'INTERNAL - I'!AM323+'INTERNAL - II '!AM323)</f>
        <v>69.747899159663859</v>
      </c>
      <c r="J311" s="102">
        <f>IF(AND('INTERNAL - I'!AN323&gt;0,'INTERNAL - II '!AN323&gt;0),('INTERNAL - I'!AN323+'INTERNAL - II '!AN323)/2,'INTERNAL - I'!AN323+'INTERNAL - II '!AN323)</f>
        <v>82.35294117647058</v>
      </c>
    </row>
    <row r="312" spans="1:10" ht="30" customHeight="1" x14ac:dyDescent="0.2">
      <c r="A312" s="4">
        <v>308</v>
      </c>
      <c r="B312" s="102" t="str">
        <f>'STUDENT NAMELIST'!B312</f>
        <v>2023PEC AI 474</v>
      </c>
      <c r="C312" s="102">
        <f>'STUDENT NAMELIST'!C312</f>
        <v>211423243312</v>
      </c>
      <c r="D312" s="260" t="str">
        <f>'STUDENT NAMELIST'!D312</f>
        <v>NITHISH KUMAR S</v>
      </c>
      <c r="E312" s="102">
        <f>('INTERNAL - I'!AI324+'INTERNAL - II '!AI324)/2</f>
        <v>66.666666666666657</v>
      </c>
      <c r="F312" s="102">
        <f>IF(AND('INTERNAL - I'!AJ324&gt;0,'INTERNAL - II '!AJ324&gt;0),('INTERNAL - I'!AJ324+'INTERNAL - II '!AJ324)/2,'INTERNAL - I'!AJ324+'INTERNAL - II '!AJ324)</f>
        <v>60.869565217391312</v>
      </c>
      <c r="G312" s="102">
        <f>('INTERNAL - I'!AK324+'INTERNAL - II '!AK324)/2</f>
        <v>68.392857142857139</v>
      </c>
      <c r="H312" s="102">
        <f>IF(AND('INTERNAL - I'!AL324&gt;0,'INTERNAL - II '!AL324&gt;0),('INTERNAL - I'!AL324+'INTERNAL - II '!AL324)/2,'INTERNAL - I'!AL324+'INTERNAL - II '!AL324)</f>
        <v>76.92307692307692</v>
      </c>
      <c r="I312" s="102">
        <f>IF(AND('INTERNAL - I'!AM324&gt;0,'INTERNAL - II '!AM324&gt;0),('INTERNAL - I'!AM324+'INTERNAL - II '!AM324)/2,'INTERNAL - I'!AM324+'INTERNAL - II '!AM324)</f>
        <v>62.976190476190482</v>
      </c>
      <c r="J312" s="102">
        <f>IF(AND('INTERNAL - I'!AN324&gt;0,'INTERNAL - II '!AN324&gt;0),('INTERNAL - I'!AN324+'INTERNAL - II '!AN324)/2,'INTERNAL - I'!AN324+'INTERNAL - II '!AN324)</f>
        <v>93.333333333333329</v>
      </c>
    </row>
    <row r="313" spans="1:10" ht="30" customHeight="1" x14ac:dyDescent="0.2">
      <c r="A313" s="4">
        <v>309</v>
      </c>
      <c r="B313" s="102" t="str">
        <f>'STUDENT NAMELIST'!B313</f>
        <v>2023PEC AI 475</v>
      </c>
      <c r="C313" s="102">
        <f>'STUDENT NAMELIST'!C313</f>
        <v>211423243313</v>
      </c>
      <c r="D313" s="260" t="str">
        <f>'STUDENT NAMELIST'!D313</f>
        <v>NITHISH M</v>
      </c>
      <c r="E313" s="102">
        <f>('INTERNAL - I'!AI325+'INTERNAL - II '!AI325)/2</f>
        <v>66.666666666666657</v>
      </c>
      <c r="F313" s="102">
        <f>IF(AND('INTERNAL - I'!AJ325&gt;0,'INTERNAL - II '!AJ325&gt;0),('INTERNAL - I'!AJ325+'INTERNAL - II '!AJ325)/2,'INTERNAL - I'!AJ325+'INTERNAL - II '!AJ325)</f>
        <v>60</v>
      </c>
      <c r="G313" s="102">
        <f>('INTERNAL - I'!AK325+'INTERNAL - II '!AK325)/2</f>
        <v>68.527131782945744</v>
      </c>
      <c r="H313" s="102">
        <f>IF(AND('INTERNAL - I'!AL325&gt;0,'INTERNAL - II '!AL325&gt;0),('INTERNAL - I'!AL325+'INTERNAL - II '!AL325)/2,'INTERNAL - I'!AL325+'INTERNAL - II '!AL325)</f>
        <v>76.92307692307692</v>
      </c>
      <c r="I313" s="102">
        <f>IF(AND('INTERNAL - I'!AM325&gt;0,'INTERNAL - II '!AM325&gt;0),('INTERNAL - I'!AM325+'INTERNAL - II '!AM325)/2,'INTERNAL - I'!AM325+'INTERNAL - II '!AM325)</f>
        <v>59.663865546218489</v>
      </c>
      <c r="J313" s="102">
        <f>IF(AND('INTERNAL - I'!AN325&gt;0,'INTERNAL - II '!AN325&gt;0),('INTERNAL - I'!AN325+'INTERNAL - II '!AN325)/2,'INTERNAL - I'!AN325+'INTERNAL - II '!AN325)</f>
        <v>82.35294117647058</v>
      </c>
    </row>
    <row r="314" spans="1:10" ht="30" customHeight="1" x14ac:dyDescent="0.2">
      <c r="A314" s="4">
        <v>310</v>
      </c>
      <c r="B314" s="102" t="str">
        <f>'STUDENT NAMELIST'!B314</f>
        <v>2023PEC AI 476</v>
      </c>
      <c r="C314" s="102">
        <f>'STUDENT NAMELIST'!C314</f>
        <v>211423243314</v>
      </c>
      <c r="D314" s="260" t="str">
        <f>'STUDENT NAMELIST'!D314</f>
        <v>NITHISH V</v>
      </c>
      <c r="E314" s="102">
        <f>('INTERNAL - I'!AI326+'INTERNAL - II '!AI326)/2</f>
        <v>66.666666666666657</v>
      </c>
      <c r="F314" s="102">
        <f>IF(AND('INTERNAL - I'!AJ326&gt;0,'INTERNAL - II '!AJ326&gt;0),('INTERNAL - I'!AJ326+'INTERNAL - II '!AJ326)/2,'INTERNAL - I'!AJ326+'INTERNAL - II '!AJ326)</f>
        <v>73.91304347826086</v>
      </c>
      <c r="G314" s="102">
        <f>('INTERNAL - I'!AK326+'INTERNAL - II '!AK326)/2</f>
        <v>75.297619047619037</v>
      </c>
      <c r="H314" s="102">
        <f>IF(AND('INTERNAL - I'!AL326&gt;0,'INTERNAL - II '!AL326&gt;0),('INTERNAL - I'!AL326+'INTERNAL - II '!AL326)/2,'INTERNAL - I'!AL326+'INTERNAL - II '!AL326)</f>
        <v>80.769230769230774</v>
      </c>
      <c r="I314" s="102">
        <f>IF(AND('INTERNAL - I'!AM326&gt;0,'INTERNAL - II '!AM326&gt;0),('INTERNAL - I'!AM326+'INTERNAL - II '!AM326)/2,'INTERNAL - I'!AM326+'INTERNAL - II '!AM326)</f>
        <v>61.428571428571431</v>
      </c>
      <c r="J314" s="102">
        <f>IF(AND('INTERNAL - I'!AN326&gt;0,'INTERNAL - II '!AN326&gt;0),('INTERNAL - I'!AN326+'INTERNAL - II '!AN326)/2,'INTERNAL - I'!AN326+'INTERNAL - II '!AN326)</f>
        <v>93.333333333333329</v>
      </c>
    </row>
    <row r="315" spans="1:10" ht="30" customHeight="1" x14ac:dyDescent="0.2">
      <c r="A315" s="4">
        <v>311</v>
      </c>
      <c r="B315" s="102" t="str">
        <f>'STUDENT NAMELIST'!B315</f>
        <v>2023PEC AI 219</v>
      </c>
      <c r="C315" s="102">
        <f>'STUDENT NAMELIST'!C315</f>
        <v>211423243315</v>
      </c>
      <c r="D315" s="260" t="str">
        <f>'STUDENT NAMELIST'!D315</f>
        <v>NITHYA SREE V</v>
      </c>
      <c r="E315" s="102">
        <f>('INTERNAL - I'!AI327+'INTERNAL - II '!AI327)/2</f>
        <v>100</v>
      </c>
      <c r="F315" s="102">
        <f>IF(AND('INTERNAL - I'!AJ327&gt;0,'INTERNAL - II '!AJ327&gt;0),('INTERNAL - I'!AJ327+'INTERNAL - II '!AJ327)/2,'INTERNAL - I'!AJ327+'INTERNAL - II '!AJ327)</f>
        <v>80</v>
      </c>
      <c r="G315" s="102">
        <f>('INTERNAL - I'!AK327+'INTERNAL - II '!AK327)/2</f>
        <v>84.689922480620169</v>
      </c>
      <c r="H315" s="102">
        <f>IF(AND('INTERNAL - I'!AL327&gt;0,'INTERNAL - II '!AL327&gt;0),('INTERNAL - I'!AL327+'INTERNAL - II '!AL327)/2,'INTERNAL - I'!AL327+'INTERNAL - II '!AL327)</f>
        <v>96.15384615384616</v>
      </c>
      <c r="I315" s="102">
        <f>IF(AND('INTERNAL - I'!AM327&gt;0,'INTERNAL - II '!AM327&gt;0),('INTERNAL - I'!AM327+'INTERNAL - II '!AM327)/2,'INTERNAL - I'!AM327+'INTERNAL - II '!AM327)</f>
        <v>71.533613445378137</v>
      </c>
      <c r="J315" s="102">
        <f>IF(AND('INTERNAL - I'!AN327&gt;0,'INTERNAL - II '!AN327&gt;0),('INTERNAL - I'!AN327+'INTERNAL - II '!AN327)/2,'INTERNAL - I'!AN327+'INTERNAL - II '!AN327)</f>
        <v>82.35294117647058</v>
      </c>
    </row>
    <row r="316" spans="1:10" ht="30" customHeight="1" x14ac:dyDescent="0.2">
      <c r="A316" s="4">
        <v>312</v>
      </c>
      <c r="B316" s="102" t="str">
        <f>'STUDENT NAMELIST'!B316</f>
        <v>2023PEC AI 220</v>
      </c>
      <c r="C316" s="102">
        <f>'STUDENT NAMELIST'!C316</f>
        <v>211423243316</v>
      </c>
      <c r="D316" s="260" t="str">
        <f>'STUDENT NAMELIST'!D316</f>
        <v>NIVETHA J</v>
      </c>
      <c r="E316" s="102">
        <f>('INTERNAL - I'!AI328+'INTERNAL - II '!AI328)/2</f>
        <v>66.666666666666671</v>
      </c>
      <c r="F316" s="102">
        <f>IF(AND('INTERNAL - I'!AJ328&gt;0,'INTERNAL - II '!AJ328&gt;0),('INTERNAL - I'!AJ328+'INTERNAL - II '!AJ328)/2,'INTERNAL - I'!AJ328+'INTERNAL - II '!AJ328)</f>
        <v>73.91304347826086</v>
      </c>
      <c r="G316" s="102">
        <f>('INTERNAL - I'!AK328+'INTERNAL - II '!AK328)/2</f>
        <v>71.726190476190482</v>
      </c>
      <c r="H316" s="102">
        <f>IF(AND('INTERNAL - I'!AL328&gt;0,'INTERNAL - II '!AL328&gt;0),('INTERNAL - I'!AL328+'INTERNAL - II '!AL328)/2,'INTERNAL - I'!AL328+'INTERNAL - II '!AL328)</f>
        <v>80.769230769230774</v>
      </c>
      <c r="I316" s="102">
        <f>IF(AND('INTERNAL - I'!AM328&gt;0,'INTERNAL - II '!AM328&gt;0),('INTERNAL - I'!AM328+'INTERNAL - II '!AM328)/2,'INTERNAL - I'!AM328+'INTERNAL - II '!AM328)</f>
        <v>70.11904761904762</v>
      </c>
      <c r="J316" s="102">
        <f>IF(AND('INTERNAL - I'!AN328&gt;0,'INTERNAL - II '!AN328&gt;0),('INTERNAL - I'!AN328+'INTERNAL - II '!AN328)/2,'INTERNAL - I'!AN328+'INTERNAL - II '!AN328)</f>
        <v>93.333333333333329</v>
      </c>
    </row>
    <row r="317" spans="1:10" ht="30" customHeight="1" x14ac:dyDescent="0.2">
      <c r="A317" s="4">
        <v>313</v>
      </c>
      <c r="B317" s="102" t="str">
        <f>'STUDENT NAMELIST'!B317</f>
        <v>2023PEC AI 221</v>
      </c>
      <c r="C317" s="102">
        <f>'STUDENT NAMELIST'!C317</f>
        <v>211423243317</v>
      </c>
      <c r="D317" s="260" t="str">
        <f>'STUDENT NAMELIST'!D317</f>
        <v>NIVETHA R</v>
      </c>
      <c r="E317" s="102">
        <f>('INTERNAL - I'!AI329+'INTERNAL - II '!AI329)/2</f>
        <v>91.666666666666671</v>
      </c>
      <c r="F317" s="102">
        <f>IF(AND('INTERNAL - I'!AJ329&gt;0,'INTERNAL - II '!AJ329&gt;0),('INTERNAL - I'!AJ329+'INTERNAL - II '!AJ329)/2,'INTERNAL - I'!AJ329+'INTERNAL - II '!AJ329)</f>
        <v>80</v>
      </c>
      <c r="G317" s="102">
        <f>('INTERNAL - I'!AK329+'INTERNAL - II '!AK329)/2</f>
        <v>81.356589147286826</v>
      </c>
      <c r="H317" s="102">
        <f>IF(AND('INTERNAL - I'!AL329&gt;0,'INTERNAL - II '!AL329&gt;0),('INTERNAL - I'!AL329+'INTERNAL - II '!AL329)/2,'INTERNAL - I'!AL329+'INTERNAL - II '!AL329)</f>
        <v>92.307692307692307</v>
      </c>
      <c r="I317" s="102">
        <f>IF(AND('INTERNAL - I'!AM329&gt;0,'INTERNAL - II '!AM329&gt;0),('INTERNAL - I'!AM329+'INTERNAL - II '!AM329)/2,'INTERNAL - I'!AM329+'INTERNAL - II '!AM329)</f>
        <v>69.747899159663859</v>
      </c>
      <c r="J317" s="102">
        <f>IF(AND('INTERNAL - I'!AN329&gt;0,'INTERNAL - II '!AN329&gt;0),('INTERNAL - I'!AN329+'INTERNAL - II '!AN329)/2,'INTERNAL - I'!AN329+'INTERNAL - II '!AN329)</f>
        <v>82.35294117647058</v>
      </c>
    </row>
    <row r="318" spans="1:10" ht="30" customHeight="1" x14ac:dyDescent="0.2">
      <c r="A318" s="4">
        <v>314</v>
      </c>
      <c r="B318" s="102" t="str">
        <f>'STUDENT NAMELIST'!B318</f>
        <v>2023PEC AI 222</v>
      </c>
      <c r="C318" s="102">
        <f>'STUDENT NAMELIST'!C318</f>
        <v>211423243318</v>
      </c>
      <c r="D318" s="260" t="str">
        <f>'STUDENT NAMELIST'!D318</f>
        <v>NIVETHA V</v>
      </c>
      <c r="E318" s="102">
        <f>('INTERNAL - I'!AI330+'INTERNAL - II '!AI330)/2</f>
        <v>100</v>
      </c>
      <c r="F318" s="102">
        <f>IF(AND('INTERNAL - I'!AJ330&gt;0,'INTERNAL - II '!AJ330&gt;0),('INTERNAL - I'!AJ330+'INTERNAL - II '!AJ330)/2,'INTERNAL - I'!AJ330+'INTERNAL - II '!AJ330)</f>
        <v>95.652173913043484</v>
      </c>
      <c r="G318" s="102">
        <f>('INTERNAL - I'!AK330+'INTERNAL - II '!AK330)/2</f>
        <v>98.214285714285722</v>
      </c>
      <c r="H318" s="102">
        <f>IF(AND('INTERNAL - I'!AL330&gt;0,'INTERNAL - II '!AL330&gt;0),('INTERNAL - I'!AL330+'INTERNAL - II '!AL330)/2,'INTERNAL - I'!AL330+'INTERNAL - II '!AL330)</f>
        <v>96.15384615384616</v>
      </c>
      <c r="I318" s="102">
        <f>IF(AND('INTERNAL - I'!AM330&gt;0,'INTERNAL - II '!AM330&gt;0),('INTERNAL - I'!AM330+'INTERNAL - II '!AM330)/2,'INTERNAL - I'!AM330+'INTERNAL - II '!AM330)</f>
        <v>89.523809523809518</v>
      </c>
      <c r="J318" s="102">
        <f>IF(AND('INTERNAL - I'!AN330&gt;0,'INTERNAL - II '!AN330&gt;0),('INTERNAL - I'!AN330+'INTERNAL - II '!AN330)/2,'INTERNAL - I'!AN330+'INTERNAL - II '!AN330)</f>
        <v>93.333333333333329</v>
      </c>
    </row>
    <row r="319" spans="1:10" ht="30" customHeight="1" x14ac:dyDescent="0.2">
      <c r="A319" s="4">
        <v>315</v>
      </c>
      <c r="B319" s="102" t="str">
        <f>'STUDENT NAMELIST'!B319</f>
        <v>2023PEC AI 351</v>
      </c>
      <c r="C319" s="102">
        <f>'STUDENT NAMELIST'!C319</f>
        <v>211423243319</v>
      </c>
      <c r="D319" s="260" t="str">
        <f>'STUDENT NAMELIST'!D319</f>
        <v>PARAMASIVAN M</v>
      </c>
      <c r="E319" s="102">
        <f>('INTERNAL - I'!AI331+'INTERNAL - II '!AI331)/2</f>
        <v>16.666666666666664</v>
      </c>
      <c r="F319" s="102">
        <f>IF(AND('INTERNAL - I'!AJ331&gt;0,'INTERNAL - II '!AJ331&gt;0),('INTERNAL - I'!AJ331+'INTERNAL - II '!AJ331)/2,'INTERNAL - I'!AJ331+'INTERNAL - II '!AJ331)</f>
        <v>60</v>
      </c>
      <c r="G319" s="102">
        <f>('INTERNAL - I'!AK331+'INTERNAL - II '!AK331)/2</f>
        <v>46.547619047619051</v>
      </c>
      <c r="H319" s="102">
        <f>IF(AND('INTERNAL - I'!AL331&gt;0,'INTERNAL - II '!AL331&gt;0),('INTERNAL - I'!AL331+'INTERNAL - II '!AL331)/2,'INTERNAL - I'!AL331+'INTERNAL - II '!AL331)</f>
        <v>76.92307692307692</v>
      </c>
      <c r="I319" s="102">
        <f>IF(AND('INTERNAL - I'!AM331&gt;0,'INTERNAL - II '!AM331&gt;0),('INTERNAL - I'!AM331+'INTERNAL - II '!AM331)/2,'INTERNAL - I'!AM331+'INTERNAL - II '!AM331)</f>
        <v>62.5</v>
      </c>
      <c r="J319" s="102">
        <f>IF(AND('INTERNAL - I'!AN331&gt;0,'INTERNAL - II '!AN331&gt;0),('INTERNAL - I'!AN331+'INTERNAL - II '!AN331)/2,'INTERNAL - I'!AN331+'INTERNAL - II '!AN331)</f>
        <v>93.333333333333329</v>
      </c>
    </row>
    <row r="320" spans="1:10" ht="30" customHeight="1" x14ac:dyDescent="0.2">
      <c r="A320" s="4">
        <v>316</v>
      </c>
      <c r="B320" s="102" t="str">
        <f>'STUDENT NAMELIST'!B320</f>
        <v>2023PEC AI 223</v>
      </c>
      <c r="C320" s="102">
        <f>'STUDENT NAMELIST'!C320</f>
        <v>211423243321</v>
      </c>
      <c r="D320" s="260" t="str">
        <f>'STUDENT NAMELIST'!D320</f>
        <v>POOJA K</v>
      </c>
      <c r="E320" s="102">
        <f>('INTERNAL - I'!AI332+'INTERNAL - II '!AI332)/2</f>
        <v>66.666666666666671</v>
      </c>
      <c r="F320" s="102">
        <f>IF(AND('INTERNAL - I'!AJ332&gt;0,'INTERNAL - II '!AJ332&gt;0),('INTERNAL - I'!AJ332+'INTERNAL - II '!AJ332)/2,'INTERNAL - I'!AJ332+'INTERNAL - II '!AJ332)</f>
        <v>78.260869565217391</v>
      </c>
      <c r="G320" s="102">
        <f>('INTERNAL - I'!AK332+'INTERNAL - II '!AK332)/2</f>
        <v>74.166666666666657</v>
      </c>
      <c r="H320" s="102">
        <f>IF(AND('INTERNAL - I'!AL332&gt;0,'INTERNAL - II '!AL332&gt;0),('INTERNAL - I'!AL332+'INTERNAL - II '!AL332)/2,'INTERNAL - I'!AL332+'INTERNAL - II '!AL332)</f>
        <v>84.615384615384613</v>
      </c>
      <c r="I320" s="102">
        <f>IF(AND('INTERNAL - I'!AM332&gt;0,'INTERNAL - II '!AM332&gt;0),('INTERNAL - I'!AM332+'INTERNAL - II '!AM332)/2,'INTERNAL - I'!AM332+'INTERNAL - II '!AM332)</f>
        <v>70.11904761904762</v>
      </c>
      <c r="J320" s="102">
        <f>IF(AND('INTERNAL - I'!AN332&gt;0,'INTERNAL - II '!AN332&gt;0),('INTERNAL - I'!AN332+'INTERNAL - II '!AN332)/2,'INTERNAL - I'!AN332+'INTERNAL - II '!AN332)</f>
        <v>93.333333333333329</v>
      </c>
    </row>
    <row r="321" spans="1:10" ht="30" customHeight="1" x14ac:dyDescent="0.2">
      <c r="A321" s="4">
        <v>317</v>
      </c>
      <c r="B321" s="102" t="str">
        <f>'STUDENT NAMELIST'!B321</f>
        <v>2023PEC AI 224</v>
      </c>
      <c r="C321" s="102">
        <f>'STUDENT NAMELIST'!C321</f>
        <v>211423243322</v>
      </c>
      <c r="D321" s="260" t="str">
        <f>'STUDENT NAMELIST'!D321</f>
        <v>POOJA S</v>
      </c>
      <c r="E321" s="102">
        <f>('INTERNAL - I'!AI333+'INTERNAL - II '!AI333)/2</f>
        <v>49.999999999999993</v>
      </c>
      <c r="F321" s="102">
        <f>IF(AND('INTERNAL - I'!AJ333&gt;0,'INTERNAL - II '!AJ333&gt;0),('INTERNAL - I'!AJ333+'INTERNAL - II '!AJ333)/2,'INTERNAL - I'!AJ333+'INTERNAL - II '!AJ333)</f>
        <v>60</v>
      </c>
      <c r="G321" s="102">
        <f>('INTERNAL - I'!AK333+'INTERNAL - II '!AK333)/2</f>
        <v>58.062015503875969</v>
      </c>
      <c r="H321" s="102">
        <f>IF(AND('INTERNAL - I'!AL333&gt;0,'INTERNAL - II '!AL333&gt;0),('INTERNAL - I'!AL333+'INTERNAL - II '!AL333)/2,'INTERNAL - I'!AL333+'INTERNAL - II '!AL333)</f>
        <v>76.92307692307692</v>
      </c>
      <c r="I321" s="102">
        <f>IF(AND('INTERNAL - I'!AM333&gt;0,'INTERNAL - II '!AM333&gt;0),('INTERNAL - I'!AM333+'INTERNAL - II '!AM333)/2,'INTERNAL - I'!AM333+'INTERNAL - II '!AM333)</f>
        <v>50.840336134453779</v>
      </c>
      <c r="J321" s="102">
        <f>IF(AND('INTERNAL - I'!AN333&gt;0,'INTERNAL - II '!AN333&gt;0),('INTERNAL - I'!AN333+'INTERNAL - II '!AN333)/2,'INTERNAL - I'!AN333+'INTERNAL - II '!AN333)</f>
        <v>82.35294117647058</v>
      </c>
    </row>
    <row r="322" spans="1:10" ht="30" customHeight="1" x14ac:dyDescent="0.2">
      <c r="A322" s="4">
        <v>318</v>
      </c>
      <c r="B322" s="102" t="str">
        <f>'STUDENT NAMELIST'!B322</f>
        <v>2023PEC AI 225</v>
      </c>
      <c r="C322" s="102">
        <f>'STUDENT NAMELIST'!C322</f>
        <v>211423243323</v>
      </c>
      <c r="D322" s="260" t="str">
        <f>'STUDENT NAMELIST'!D322</f>
        <v>POOJA S P</v>
      </c>
      <c r="E322" s="102">
        <f>('INTERNAL - I'!AI334+'INTERNAL - II '!AI334)/2</f>
        <v>66.666666666666657</v>
      </c>
      <c r="F322" s="102">
        <f>IF(AND('INTERNAL - I'!AJ334&gt;0,'INTERNAL - II '!AJ334&gt;0),('INTERNAL - I'!AJ334+'INTERNAL - II '!AJ334)/2,'INTERNAL - I'!AJ334+'INTERNAL - II '!AJ334)</f>
        <v>78.260869565217391</v>
      </c>
      <c r="G322" s="102">
        <f>('INTERNAL - I'!AK334+'INTERNAL - II '!AK334)/2</f>
        <v>67.916666666666657</v>
      </c>
      <c r="H322" s="102">
        <f>IF(AND('INTERNAL - I'!AL334&gt;0,'INTERNAL - II '!AL334&gt;0),('INTERNAL - I'!AL334+'INTERNAL - II '!AL334)/2,'INTERNAL - I'!AL334+'INTERNAL - II '!AL334)</f>
        <v>84.615384615384613</v>
      </c>
      <c r="I322" s="102">
        <f>IF(AND('INTERNAL - I'!AM334&gt;0,'INTERNAL - II '!AM334&gt;0),('INTERNAL - I'!AM334+'INTERNAL - II '!AM334)/2,'INTERNAL - I'!AM334+'INTERNAL - II '!AM334)</f>
        <v>57.023809523809518</v>
      </c>
      <c r="J322" s="102">
        <f>IF(AND('INTERNAL - I'!AN334&gt;0,'INTERNAL - II '!AN334&gt;0),('INTERNAL - I'!AN334+'INTERNAL - II '!AN334)/2,'INTERNAL - I'!AN334+'INTERNAL - II '!AN334)</f>
        <v>93.333333333333329</v>
      </c>
    </row>
    <row r="323" spans="1:10" ht="30" customHeight="1" x14ac:dyDescent="0.2">
      <c r="A323" s="4">
        <v>319</v>
      </c>
      <c r="B323" s="102" t="str">
        <f>'STUDENT NAMELIST'!B323</f>
        <v>2023PEC AI 227</v>
      </c>
      <c r="C323" s="102">
        <f>'STUDENT NAMELIST'!C323</f>
        <v>211423243324</v>
      </c>
      <c r="D323" s="260" t="str">
        <f>'STUDENT NAMELIST'!D323</f>
        <v>POOJASREE K</v>
      </c>
      <c r="E323" s="102">
        <f>('INTERNAL - I'!AI335+'INTERNAL - II '!AI335)/2</f>
        <v>75</v>
      </c>
      <c r="F323" s="102">
        <f>IF(AND('INTERNAL - I'!AJ335&gt;0,'INTERNAL - II '!AJ335&gt;0),('INTERNAL - I'!AJ335+'INTERNAL - II '!AJ335)/2,'INTERNAL - I'!AJ335+'INTERNAL - II '!AJ335)</f>
        <v>82.608695652173907</v>
      </c>
      <c r="G323" s="102">
        <f>('INTERNAL - I'!AK335+'INTERNAL - II '!AK335)/2</f>
        <v>56.964285714285715</v>
      </c>
      <c r="H323" s="102">
        <f>IF(AND('INTERNAL - I'!AL335&gt;0,'INTERNAL - II '!AL335&gt;0),('INTERNAL - I'!AL335+'INTERNAL - II '!AL335)/2,'INTERNAL - I'!AL335+'INTERNAL - II '!AL335)</f>
        <v>84.615384615384613</v>
      </c>
      <c r="I323" s="102">
        <f>IF(AND('INTERNAL - I'!AM335&gt;0,'INTERNAL - II '!AM335&gt;0),('INTERNAL - I'!AM335+'INTERNAL - II '!AM335)/2,'INTERNAL - I'!AM335+'INTERNAL - II '!AM335)</f>
        <v>80.357142857142861</v>
      </c>
      <c r="J323" s="102">
        <f>IF(AND('INTERNAL - I'!AN335&gt;0,'INTERNAL - II '!AN335&gt;0),('INTERNAL - I'!AN335+'INTERNAL - II '!AN335)/2,'INTERNAL - I'!AN335+'INTERNAL - II '!AN335)</f>
        <v>700</v>
      </c>
    </row>
    <row r="324" spans="1:10" ht="30" customHeight="1" x14ac:dyDescent="0.2">
      <c r="A324" s="4">
        <v>320</v>
      </c>
      <c r="B324" s="102" t="str">
        <f>'STUDENT NAMELIST'!B324</f>
        <v>2023PEC AI 353</v>
      </c>
      <c r="C324" s="102">
        <f>'STUDENT NAMELIST'!C324</f>
        <v>211423243325</v>
      </c>
      <c r="D324" s="260" t="str">
        <f>'STUDENT NAMELIST'!D324</f>
        <v>POOVARASAN S</v>
      </c>
      <c r="E324" s="102">
        <f>('INTERNAL - I'!AI336+'INTERNAL - II '!AI336)/2</f>
        <v>100</v>
      </c>
      <c r="F324" s="102">
        <f>IF(AND('INTERNAL - I'!AJ336&gt;0,'INTERNAL - II '!AJ336&gt;0),('INTERNAL - I'!AJ336+'INTERNAL - II '!AJ336)/2,'INTERNAL - I'!AJ336+'INTERNAL - II '!AJ336)</f>
        <v>100</v>
      </c>
      <c r="G324" s="102">
        <f>('INTERNAL - I'!AK336+'INTERNAL - II '!AK336)/2</f>
        <v>95.535714285714278</v>
      </c>
      <c r="H324" s="102">
        <f>IF(AND('INTERNAL - I'!AL336&gt;0,'INTERNAL - II '!AL336&gt;0),('INTERNAL - I'!AL336+'INTERNAL - II '!AL336)/2,'INTERNAL - I'!AL336+'INTERNAL - II '!AL336)</f>
        <v>100</v>
      </c>
      <c r="I324" s="102">
        <f>IF(AND('INTERNAL - I'!AM336&gt;0,'INTERNAL - II '!AM336&gt;0),('INTERNAL - I'!AM336+'INTERNAL - II '!AM336)/2,'INTERNAL - I'!AM336+'INTERNAL - II '!AM336)</f>
        <v>91.428571428571431</v>
      </c>
      <c r="J324" s="102">
        <f>IF(AND('INTERNAL - I'!AN336&gt;0,'INTERNAL - II '!AN336&gt;0),('INTERNAL - I'!AN336+'INTERNAL - II '!AN336)/2,'INTERNAL - I'!AN336+'INTERNAL - II '!AN336)</f>
        <v>46.666666666666664</v>
      </c>
    </row>
    <row r="325" spans="1:10" ht="30" customHeight="1" x14ac:dyDescent="0.2">
      <c r="A325" s="4">
        <v>321</v>
      </c>
      <c r="B325" s="102" t="str">
        <f>'STUDENT NAMELIST'!B325</f>
        <v>2023PEC AI 228</v>
      </c>
      <c r="C325" s="102">
        <f>'STUDENT NAMELIST'!C325</f>
        <v>211423243326</v>
      </c>
      <c r="D325" s="260" t="str">
        <f>'STUDENT NAMELIST'!D325</f>
        <v>PRADAKSHANA S</v>
      </c>
      <c r="E325" s="102">
        <f>('INTERNAL - I'!AI337+'INTERNAL - II '!AI337)/2</f>
        <v>66.666666666666657</v>
      </c>
      <c r="F325" s="102">
        <f>IF(AND('INTERNAL - I'!AJ337&gt;0,'INTERNAL - II '!AJ337&gt;0),('INTERNAL - I'!AJ337+'INTERNAL - II '!AJ337)/2,'INTERNAL - I'!AJ337+'INTERNAL - II '!AJ337)</f>
        <v>39.130434782608695</v>
      </c>
      <c r="G325" s="102">
        <f>('INTERNAL - I'!AK337+'INTERNAL - II '!AK337)/2</f>
        <v>61.30952380952381</v>
      </c>
      <c r="H325" s="102">
        <f>IF(AND('INTERNAL - I'!AL337&gt;0,'INTERNAL - II '!AL337&gt;0),('INTERNAL - I'!AL337+'INTERNAL - II '!AL337)/2,'INTERNAL - I'!AL337+'INTERNAL - II '!AL337)</f>
        <v>65.384615384615387</v>
      </c>
      <c r="I325" s="102">
        <f>IF(AND('INTERNAL - I'!AM337&gt;0,'INTERNAL - II '!AM337&gt;0),('INTERNAL - I'!AM337+'INTERNAL - II '!AM337)/2,'INTERNAL - I'!AM337+'INTERNAL - II '!AM337)</f>
        <v>60</v>
      </c>
      <c r="J325" s="102">
        <f>IF(AND('INTERNAL - I'!AN337&gt;0,'INTERNAL - II '!AN337&gt;0),('INTERNAL - I'!AN337+'INTERNAL - II '!AN337)/2,'INTERNAL - I'!AN337+'INTERNAL - II '!AN337)</f>
        <v>93.333333333333329</v>
      </c>
    </row>
    <row r="326" spans="1:10" ht="30" customHeight="1" x14ac:dyDescent="0.2">
      <c r="A326" s="4">
        <v>322</v>
      </c>
      <c r="B326" s="102" t="str">
        <f>'STUDENT NAMELIST'!B326</f>
        <v>2023PEC AI 354</v>
      </c>
      <c r="C326" s="102">
        <f>'STUDENT NAMELIST'!C326</f>
        <v>211423243327</v>
      </c>
      <c r="D326" s="260" t="str">
        <f>'STUDENT NAMELIST'!D326</f>
        <v>PRADEESH P</v>
      </c>
      <c r="E326" s="102">
        <f>('INTERNAL - I'!AI338+'INTERNAL - II '!AI338)/2</f>
        <v>91.666666666666671</v>
      </c>
      <c r="F326" s="102">
        <f>IF(AND('INTERNAL - I'!AJ338&gt;0,'INTERNAL - II '!AJ338&gt;0),('INTERNAL - I'!AJ338+'INTERNAL - II '!AJ338)/2,'INTERNAL - I'!AJ338+'INTERNAL - II '!AJ338)</f>
        <v>90</v>
      </c>
      <c r="G326" s="102">
        <f>('INTERNAL - I'!AK338+'INTERNAL - II '!AK338)/2</f>
        <v>79.583333333333343</v>
      </c>
      <c r="H326" s="102">
        <f>IF(AND('INTERNAL - I'!AL338&gt;0,'INTERNAL - II '!AL338&gt;0),('INTERNAL - I'!AL338+'INTERNAL - II '!AL338)/2,'INTERNAL - I'!AL338+'INTERNAL - II '!AL338)</f>
        <v>100</v>
      </c>
      <c r="I326" s="102">
        <f>IF(AND('INTERNAL - I'!AM338&gt;0,'INTERNAL - II '!AM338&gt;0),('INTERNAL - I'!AM338+'INTERNAL - II '!AM338)/2,'INTERNAL - I'!AM338+'INTERNAL - II '!AM338)</f>
        <v>75.833333333333343</v>
      </c>
      <c r="J326" s="102">
        <f>IF(AND('INTERNAL - I'!AN338&gt;0,'INTERNAL - II '!AN338&gt;0),('INTERNAL - I'!AN338+'INTERNAL - II '!AN338)/2,'INTERNAL - I'!AN338+'INTERNAL - II '!AN338)</f>
        <v>46.666666666666664</v>
      </c>
    </row>
    <row r="327" spans="1:10" ht="30" customHeight="1" x14ac:dyDescent="0.2">
      <c r="A327" s="4">
        <v>323</v>
      </c>
      <c r="B327" s="102" t="str">
        <f>'STUDENT NAMELIST'!B327</f>
        <v>2023PEC AI 229</v>
      </c>
      <c r="C327" s="102">
        <f>'STUDENT NAMELIST'!C327</f>
        <v>211423243328</v>
      </c>
      <c r="D327" s="260" t="str">
        <f>'STUDENT NAMELIST'!D327</f>
        <v>PRAGATHI C J</v>
      </c>
      <c r="E327" s="102">
        <f>('INTERNAL - I'!AI339+'INTERNAL - II '!AI339)/2</f>
        <v>100</v>
      </c>
      <c r="F327" s="102">
        <f>IF(AND('INTERNAL - I'!AJ339&gt;0,'INTERNAL - II '!AJ339&gt;0),('INTERNAL - I'!AJ339+'INTERNAL - II '!AJ339)/2,'INTERNAL - I'!AJ339+'INTERNAL - II '!AJ339)</f>
        <v>91.304347826086953</v>
      </c>
      <c r="G327" s="102">
        <f>('INTERNAL - I'!AK339+'INTERNAL - II '!AK339)/2</f>
        <v>98.214285714285722</v>
      </c>
      <c r="H327" s="102">
        <f>IF(AND('INTERNAL - I'!AL339&gt;0,'INTERNAL - II '!AL339&gt;0),('INTERNAL - I'!AL339+'INTERNAL - II '!AL339)/2,'INTERNAL - I'!AL339+'INTERNAL - II '!AL339)</f>
        <v>92.307692307692307</v>
      </c>
      <c r="I327" s="102">
        <f>IF(AND('INTERNAL - I'!AM339&gt;0,'INTERNAL - II '!AM339&gt;0),('INTERNAL - I'!AM339+'INTERNAL - II '!AM339)/2,'INTERNAL - I'!AM339+'INTERNAL - II '!AM339)</f>
        <v>79.047619047619051</v>
      </c>
      <c r="J327" s="102">
        <f>IF(AND('INTERNAL - I'!AN339&gt;0,'INTERNAL - II '!AN339&gt;0),('INTERNAL - I'!AN339+'INTERNAL - II '!AN339)/2,'INTERNAL - I'!AN339+'INTERNAL - II '!AN339)</f>
        <v>93.333333333333329</v>
      </c>
    </row>
    <row r="328" spans="1:10" ht="30" customHeight="1" x14ac:dyDescent="0.2">
      <c r="A328" s="4">
        <v>324</v>
      </c>
      <c r="B328" s="102" t="str">
        <f>'STUDENT NAMELIST'!B328</f>
        <v>2023PEC AI 355</v>
      </c>
      <c r="C328" s="102">
        <f>'STUDENT NAMELIST'!C328</f>
        <v>211423243329</v>
      </c>
      <c r="D328" s="260" t="str">
        <f>'STUDENT NAMELIST'!D328</f>
        <v>PRAJITH KUMAR S</v>
      </c>
      <c r="E328" s="102">
        <f>('INTERNAL - I'!AI340+'INTERNAL - II '!AI340)/2</f>
        <v>33.333333333333329</v>
      </c>
      <c r="F328" s="102">
        <f>IF(AND('INTERNAL - I'!AJ340&gt;0,'INTERNAL - II '!AJ340&gt;0),('INTERNAL - I'!AJ340+'INTERNAL - II '!AJ340)/2,'INTERNAL - I'!AJ340+'INTERNAL - II '!AJ340)</f>
        <v>80</v>
      </c>
      <c r="G328" s="102">
        <f>('INTERNAL - I'!AK340+'INTERNAL - II '!AK340)/2</f>
        <v>58.914728682170541</v>
      </c>
      <c r="H328" s="102">
        <f>IF(AND('INTERNAL - I'!AL340&gt;0,'INTERNAL - II '!AL340&gt;0),('INTERNAL - I'!AL340+'INTERNAL - II '!AL340)/2,'INTERNAL - I'!AL340+'INTERNAL - II '!AL340)</f>
        <v>84.615384615384613</v>
      </c>
      <c r="I328" s="102">
        <f>IF(AND('INTERNAL - I'!AM340&gt;0,'INTERNAL - II '!AM340&gt;0),('INTERNAL - I'!AM340+'INTERNAL - II '!AM340)/2,'INTERNAL - I'!AM340+'INTERNAL - II '!AM340)</f>
        <v>75</v>
      </c>
      <c r="J328" s="102">
        <f>IF(AND('INTERNAL - I'!AN340&gt;0,'INTERNAL - II '!AN340&gt;0),('INTERNAL - I'!AN340+'INTERNAL - II '!AN340)/2,'INTERNAL - I'!AN340+'INTERNAL - II '!AN340)</f>
        <v>700</v>
      </c>
    </row>
    <row r="329" spans="1:10" ht="30" customHeight="1" x14ac:dyDescent="0.2">
      <c r="A329" s="4">
        <v>325</v>
      </c>
      <c r="B329" s="102" t="str">
        <f>'STUDENT NAMELIST'!B329</f>
        <v>2023PEC AI 356</v>
      </c>
      <c r="C329" s="102">
        <f>'STUDENT NAMELIST'!C329</f>
        <v>211423243330</v>
      </c>
      <c r="D329" s="260" t="str">
        <f>'STUDENT NAMELIST'!D329</f>
        <v>PRANAV M</v>
      </c>
      <c r="E329" s="102">
        <f>('INTERNAL - I'!AI341+'INTERNAL - II '!AI341)/2</f>
        <v>24.999999999999996</v>
      </c>
      <c r="F329" s="102">
        <f>IF(AND('INTERNAL - I'!AJ341&gt;0,'INTERNAL - II '!AJ341&gt;0),('INTERNAL - I'!AJ341+'INTERNAL - II '!AJ341)/2,'INTERNAL - I'!AJ341+'INTERNAL - II '!AJ341)</f>
        <v>56.521739130434781</v>
      </c>
      <c r="G329" s="102">
        <f>('INTERNAL - I'!AK341+'INTERNAL - II '!AK341)/2</f>
        <v>68.527131782945744</v>
      </c>
      <c r="H329" s="102">
        <f>IF(AND('INTERNAL - I'!AL341&gt;0,'INTERNAL - II '!AL341&gt;0),('INTERNAL - I'!AL341+'INTERNAL - II '!AL341)/2,'INTERNAL - I'!AL341+'INTERNAL - II '!AL341)</f>
        <v>73.07692307692308</v>
      </c>
      <c r="I329" s="102">
        <f>IF(AND('INTERNAL - I'!AM341&gt;0,'INTERNAL - II '!AM341&gt;0),('INTERNAL - I'!AM341+'INTERNAL - II '!AM341)/2,'INTERNAL - I'!AM341+'INTERNAL - II '!AM341)</f>
        <v>73.214285714285722</v>
      </c>
      <c r="J329" s="102">
        <f>IF(AND('INTERNAL - I'!AN341&gt;0,'INTERNAL - II '!AN341&gt;0),('INTERNAL - I'!AN341+'INTERNAL - II '!AN341)/2,'INTERNAL - I'!AN341+'INTERNAL - II '!AN341)</f>
        <v>700</v>
      </c>
    </row>
    <row r="330" spans="1:10" ht="30" customHeight="1" x14ac:dyDescent="0.2">
      <c r="A330" s="4">
        <v>326</v>
      </c>
      <c r="B330" s="102" t="str">
        <f>'STUDENT NAMELIST'!B330</f>
        <v>2023PEC AI 357</v>
      </c>
      <c r="C330" s="102">
        <f>'STUDENT NAMELIST'!C330</f>
        <v>211423243331</v>
      </c>
      <c r="D330" s="260" t="str">
        <f>'STUDENT NAMELIST'!D330</f>
        <v>PRANAV V</v>
      </c>
      <c r="E330" s="102">
        <f>('INTERNAL - I'!AI342+'INTERNAL - II '!AI342)/2</f>
        <v>33.333333333333329</v>
      </c>
      <c r="F330" s="102">
        <f>IF(AND('INTERNAL - I'!AJ342&gt;0,'INTERNAL - II '!AJ342&gt;0),('INTERNAL - I'!AJ342+'INTERNAL - II '!AJ342)/2,'INTERNAL - I'!AJ342+'INTERNAL - II '!AJ342)</f>
        <v>60</v>
      </c>
      <c r="G330" s="102">
        <f>('INTERNAL - I'!AK342+'INTERNAL - II '!AK342)/2</f>
        <v>46.666666666666671</v>
      </c>
      <c r="H330" s="102">
        <f>IF(AND('INTERNAL - I'!AL342&gt;0,'INTERNAL - II '!AL342&gt;0),('INTERNAL - I'!AL342+'INTERNAL - II '!AL342)/2,'INTERNAL - I'!AL342+'INTERNAL - II '!AL342)</f>
        <v>73.07692307692308</v>
      </c>
      <c r="I330" s="102">
        <f>IF(AND('INTERNAL - I'!AM342&gt;0,'INTERNAL - II '!AM342&gt;0),('INTERNAL - I'!AM342+'INTERNAL - II '!AM342)/2,'INTERNAL - I'!AM342+'INTERNAL - II '!AM342)</f>
        <v>54.285714285714285</v>
      </c>
      <c r="J330" s="102">
        <f>IF(AND('INTERNAL - I'!AN342&gt;0,'INTERNAL - II '!AN342&gt;0),('INTERNAL - I'!AN342+'INTERNAL - II '!AN342)/2,'INTERNAL - I'!AN342+'INTERNAL - II '!AN342)</f>
        <v>93.333333333333329</v>
      </c>
    </row>
    <row r="331" spans="1:10" ht="30" customHeight="1" x14ac:dyDescent="0.2">
      <c r="A331" s="4">
        <v>327</v>
      </c>
      <c r="B331" s="102" t="str">
        <f>'STUDENT NAMELIST'!B331</f>
        <v>2023PEC AI 358</v>
      </c>
      <c r="C331" s="102">
        <f>'STUDENT NAMELIST'!C331</f>
        <v>211423243332</v>
      </c>
      <c r="D331" s="260" t="str">
        <f>'STUDENT NAMELIST'!D331</f>
        <v>PRASANTH S</v>
      </c>
      <c r="E331" s="102">
        <f>('INTERNAL - I'!AI343+'INTERNAL - II '!AI343)/2</f>
        <v>75</v>
      </c>
      <c r="F331" s="102">
        <f>IF(AND('INTERNAL - I'!AJ343&gt;0,'INTERNAL - II '!AJ343&gt;0),('INTERNAL - I'!AJ343+'INTERNAL - II '!AJ343)/2,'INTERNAL - I'!AJ343+'INTERNAL - II '!AJ343)</f>
        <v>91.304347826086953</v>
      </c>
      <c r="G331" s="102">
        <f>('INTERNAL - I'!AK343+'INTERNAL - II '!AK343)/2</f>
        <v>63.214285714285715</v>
      </c>
      <c r="H331" s="102">
        <f>IF(AND('INTERNAL - I'!AL343&gt;0,'INTERNAL - II '!AL343&gt;0),('INTERNAL - I'!AL343+'INTERNAL - II '!AL343)/2,'INTERNAL - I'!AL343+'INTERNAL - II '!AL343)</f>
        <v>84.615384615384613</v>
      </c>
      <c r="I331" s="102">
        <f>IF(AND('INTERNAL - I'!AM343&gt;0,'INTERNAL - II '!AM343&gt;0),('INTERNAL - I'!AM343+'INTERNAL - II '!AM343)/2,'INTERNAL - I'!AM343+'INTERNAL - II '!AM343)</f>
        <v>82.142857142857139</v>
      </c>
      <c r="J331" s="102">
        <f>IF(AND('INTERNAL - I'!AN343&gt;0,'INTERNAL - II '!AN343&gt;0),('INTERNAL - I'!AN343+'INTERNAL - II '!AN343)/2,'INTERNAL - I'!AN343+'INTERNAL - II '!AN343)</f>
        <v>46.666666666666664</v>
      </c>
    </row>
    <row r="332" spans="1:10" ht="30" customHeight="1" x14ac:dyDescent="0.2">
      <c r="A332" s="4">
        <v>328</v>
      </c>
      <c r="B332" s="102" t="str">
        <f>'STUDENT NAMELIST'!B332</f>
        <v>2023PEC AI 230</v>
      </c>
      <c r="C332" s="102">
        <f>'STUDENT NAMELIST'!C332</f>
        <v>211423243333</v>
      </c>
      <c r="D332" s="260" t="str">
        <f>'STUDENT NAMELIST'!D332</f>
        <v>PRATHESA S</v>
      </c>
      <c r="E332" s="102">
        <f>('INTERNAL - I'!AI344+'INTERNAL - II '!AI344)/2</f>
        <v>100</v>
      </c>
      <c r="F332" s="102">
        <f>IF(AND('INTERNAL - I'!AJ344&gt;0,'INTERNAL - II '!AJ344&gt;0),('INTERNAL - I'!AJ344+'INTERNAL - II '!AJ344)/2,'INTERNAL - I'!AJ344+'INTERNAL - II '!AJ344)</f>
        <v>80</v>
      </c>
      <c r="G332" s="102">
        <f>('INTERNAL - I'!AK344+'INTERNAL - II '!AK344)/2</f>
        <v>87.015503875968989</v>
      </c>
      <c r="H332" s="102">
        <f>IF(AND('INTERNAL - I'!AL344&gt;0,'INTERNAL - II '!AL344&gt;0),('INTERNAL - I'!AL344+'INTERNAL - II '!AL344)/2,'INTERNAL - I'!AL344+'INTERNAL - II '!AL344)</f>
        <v>96.15384615384616</v>
      </c>
      <c r="I332" s="102">
        <f>IF(AND('INTERNAL - I'!AM344&gt;0,'INTERNAL - II '!AM344&gt;0),('INTERNAL - I'!AM344+'INTERNAL - II '!AM344)/2,'INTERNAL - I'!AM344+'INTERNAL - II '!AM344)</f>
        <v>75.105042016806721</v>
      </c>
      <c r="J332" s="102">
        <f>IF(AND('INTERNAL - I'!AN344&gt;0,'INTERNAL - II '!AN344&gt;0),('INTERNAL - I'!AN344+'INTERNAL - II '!AN344)/2,'INTERNAL - I'!AN344+'INTERNAL - II '!AN344)</f>
        <v>82.35294117647058</v>
      </c>
    </row>
    <row r="333" spans="1:10" ht="30" customHeight="1" x14ac:dyDescent="0.2">
      <c r="A333" s="4">
        <v>329</v>
      </c>
      <c r="B333" s="102" t="str">
        <f>'STUDENT NAMELIST'!B333</f>
        <v>2023PEC AI 359</v>
      </c>
      <c r="C333" s="102">
        <f>'STUDENT NAMELIST'!C333</f>
        <v>211423243334</v>
      </c>
      <c r="D333" s="260" t="str">
        <f>'STUDENT NAMELIST'!D333</f>
        <v>PRAVEEN BALAJI B S</v>
      </c>
      <c r="E333" s="102">
        <f>('INTERNAL - I'!AI345+'INTERNAL - II '!AI345)/2</f>
        <v>66.666666666666657</v>
      </c>
      <c r="F333" s="102">
        <f>IF(AND('INTERNAL - I'!AJ345&gt;0,'INTERNAL - II '!AJ345&gt;0),('INTERNAL - I'!AJ345+'INTERNAL - II '!AJ345)/2,'INTERNAL - I'!AJ345+'INTERNAL - II '!AJ345)</f>
        <v>56.521739130434781</v>
      </c>
      <c r="G333" s="102">
        <f>('INTERNAL - I'!AK345+'INTERNAL - II '!AK345)/2</f>
        <v>68.75</v>
      </c>
      <c r="H333" s="102">
        <f>IF(AND('INTERNAL - I'!AL345&gt;0,'INTERNAL - II '!AL345&gt;0),('INTERNAL - I'!AL345+'INTERNAL - II '!AL345)/2,'INTERNAL - I'!AL345+'INTERNAL - II '!AL345)</f>
        <v>73.07692307692308</v>
      </c>
      <c r="I333" s="102">
        <f>IF(AND('INTERNAL - I'!AM345&gt;0,'INTERNAL - II '!AM345&gt;0),('INTERNAL - I'!AM345+'INTERNAL - II '!AM345)/2,'INTERNAL - I'!AM345+'INTERNAL - II '!AM345)</f>
        <v>54.166666666666671</v>
      </c>
      <c r="J333" s="102">
        <f>IF(AND('INTERNAL - I'!AN345&gt;0,'INTERNAL - II '!AN345&gt;0),('INTERNAL - I'!AN345+'INTERNAL - II '!AN345)/2,'INTERNAL - I'!AN345+'INTERNAL - II '!AN345)</f>
        <v>46.666666666666664</v>
      </c>
    </row>
    <row r="334" spans="1:10" ht="30" customHeight="1" x14ac:dyDescent="0.2">
      <c r="A334" s="4">
        <v>330</v>
      </c>
      <c r="B334" s="102" t="str">
        <f>'STUDENT NAMELIST'!B334</f>
        <v>2023PEC AI 360</v>
      </c>
      <c r="C334" s="102">
        <f>'STUDENT NAMELIST'!C334</f>
        <v>211423243335</v>
      </c>
      <c r="D334" s="260" t="str">
        <f>'STUDENT NAMELIST'!D334</f>
        <v>PRAVEEN KUMAR K</v>
      </c>
      <c r="E334" s="102">
        <f>('INTERNAL - I'!AI346+'INTERNAL - II '!AI346)/2</f>
        <v>41.666666666666664</v>
      </c>
      <c r="F334" s="102">
        <f>IF(AND('INTERNAL - I'!AJ346&gt;0,'INTERNAL - II '!AJ346&gt;0),('INTERNAL - I'!AJ346+'INTERNAL - II '!AJ346)/2,'INTERNAL - I'!AJ346+'INTERNAL - II '!AJ346)</f>
        <v>80</v>
      </c>
      <c r="G334" s="102">
        <f>('INTERNAL - I'!AK346+'INTERNAL - II '!AK346)/2</f>
        <v>65.476190476190482</v>
      </c>
      <c r="H334" s="102">
        <f>IF(AND('INTERNAL - I'!AL346&gt;0,'INTERNAL - II '!AL346&gt;0),('INTERNAL - I'!AL346+'INTERNAL - II '!AL346)/2,'INTERNAL - I'!AL346+'INTERNAL - II '!AL346)</f>
        <v>84.615384615384613</v>
      </c>
      <c r="I334" s="102">
        <f>IF(AND('INTERNAL - I'!AM346&gt;0,'INTERNAL - II '!AM346&gt;0),('INTERNAL - I'!AM346+'INTERNAL - II '!AM346)/2,'INTERNAL - I'!AM346+'INTERNAL - II '!AM346)</f>
        <v>75</v>
      </c>
      <c r="J334" s="102">
        <f>IF(AND('INTERNAL - I'!AN346&gt;0,'INTERNAL - II '!AN346&gt;0),('INTERNAL - I'!AN346+'INTERNAL - II '!AN346)/2,'INTERNAL - I'!AN346+'INTERNAL - II '!AN346)</f>
        <v>93.333333333333329</v>
      </c>
    </row>
    <row r="335" spans="1:10" ht="30" customHeight="1" x14ac:dyDescent="0.2">
      <c r="A335" s="4">
        <v>331</v>
      </c>
      <c r="B335" s="102" t="str">
        <f>'STUDENT NAMELIST'!B335</f>
        <v>2023PEC AI 362</v>
      </c>
      <c r="C335" s="102">
        <f>'STUDENT NAMELIST'!C335</f>
        <v>211423243337</v>
      </c>
      <c r="D335" s="260" t="str">
        <f>'STUDENT NAMELIST'!D335</f>
        <v>PRAVEENKUMAR S</v>
      </c>
      <c r="E335" s="102">
        <f>('INTERNAL - I'!AI347+'INTERNAL - II '!AI347)/2</f>
        <v>33.333333333333329</v>
      </c>
      <c r="F335" s="102">
        <f>IF(AND('INTERNAL - I'!AJ347&gt;0,'INTERNAL - II '!AJ347&gt;0),('INTERNAL - I'!AJ347+'INTERNAL - II '!AJ347)/2,'INTERNAL - I'!AJ347+'INTERNAL - II '!AJ347)</f>
        <v>43.478260869565219</v>
      </c>
      <c r="G335" s="102">
        <f>('INTERNAL - I'!AK347+'INTERNAL - II '!AK347)/2</f>
        <v>37.202380952380949</v>
      </c>
      <c r="H335" s="102">
        <f>IF(AND('INTERNAL - I'!AL347&gt;0,'INTERNAL - II '!AL347&gt;0),('INTERNAL - I'!AL347+'INTERNAL - II '!AL347)/2,'INTERNAL - I'!AL347+'INTERNAL - II '!AL347)</f>
        <v>65.384615384615387</v>
      </c>
      <c r="I335" s="102">
        <f>IF(AND('INTERNAL - I'!AM347&gt;0,'INTERNAL - II '!AM347&gt;0),('INTERNAL - I'!AM347+'INTERNAL - II '!AM347)/2,'INTERNAL - I'!AM347+'INTERNAL - II '!AM347)</f>
        <v>52.5</v>
      </c>
      <c r="J335" s="102">
        <f>IF(AND('INTERNAL - I'!AN347&gt;0,'INTERNAL - II '!AN347&gt;0),('INTERNAL - I'!AN347+'INTERNAL - II '!AN347)/2,'INTERNAL - I'!AN347+'INTERNAL - II '!AN347)</f>
        <v>93.333333333333329</v>
      </c>
    </row>
    <row r="336" spans="1:10" ht="30" customHeight="1" x14ac:dyDescent="0.2">
      <c r="A336" s="4">
        <v>332</v>
      </c>
      <c r="B336" s="102" t="str">
        <f>'STUDENT NAMELIST'!B336</f>
        <v>2023PEC AI 363</v>
      </c>
      <c r="C336" s="102">
        <f>'STUDENT NAMELIST'!C336</f>
        <v>211423243338</v>
      </c>
      <c r="D336" s="260" t="str">
        <f>'STUDENT NAMELIST'!D336</f>
        <v>PRAVEENSANKAR R S</v>
      </c>
      <c r="E336" s="102">
        <f>('INTERNAL - I'!AI348+'INTERNAL - II '!AI348)/2</f>
        <v>100</v>
      </c>
      <c r="F336" s="102">
        <f>IF(AND('INTERNAL - I'!AJ348&gt;0,'INTERNAL - II '!AJ348&gt;0),('INTERNAL - I'!AJ348+'INTERNAL - II '!AJ348)/2,'INTERNAL - I'!AJ348+'INTERNAL - II '!AJ348)</f>
        <v>90</v>
      </c>
      <c r="G336" s="102">
        <f>('INTERNAL - I'!AK348+'INTERNAL - II '!AK348)/2</f>
        <v>88.095238095238102</v>
      </c>
      <c r="H336" s="102">
        <f>IF(AND('INTERNAL - I'!AL348&gt;0,'INTERNAL - II '!AL348&gt;0),('INTERNAL - I'!AL348+'INTERNAL - II '!AL348)/2,'INTERNAL - I'!AL348+'INTERNAL - II '!AL348)</f>
        <v>96.15384615384616</v>
      </c>
      <c r="I336" s="102">
        <f>IF(AND('INTERNAL - I'!AM348&gt;0,'INTERNAL - II '!AM348&gt;0),('INTERNAL - I'!AM348+'INTERNAL - II '!AM348)/2,'INTERNAL - I'!AM348+'INTERNAL - II '!AM348)</f>
        <v>75.595238095238102</v>
      </c>
      <c r="J336" s="102">
        <f>IF(AND('INTERNAL - I'!AN348&gt;0,'INTERNAL - II '!AN348&gt;0),('INTERNAL - I'!AN348+'INTERNAL - II '!AN348)/2,'INTERNAL - I'!AN348+'INTERNAL - II '!AN348)</f>
        <v>46.666666666666664</v>
      </c>
    </row>
    <row r="337" spans="1:10" ht="30" customHeight="1" x14ac:dyDescent="0.2">
      <c r="A337" s="4">
        <v>333</v>
      </c>
      <c r="B337" s="102" t="str">
        <f>'STUDENT NAMELIST'!B337</f>
        <v>2023PEC AI 231</v>
      </c>
      <c r="C337" s="102">
        <f>'STUDENT NAMELIST'!C337</f>
        <v>211423243339</v>
      </c>
      <c r="D337" s="260" t="str">
        <f>'STUDENT NAMELIST'!D337</f>
        <v>PREETHI M</v>
      </c>
      <c r="E337" s="102">
        <f>('INTERNAL - I'!AI349+'INTERNAL - II '!AI349)/2</f>
        <v>100</v>
      </c>
      <c r="F337" s="102">
        <f>IF(AND('INTERNAL - I'!AJ349&gt;0,'INTERNAL - II '!AJ349&gt;0),('INTERNAL - I'!AJ349+'INTERNAL - II '!AJ349)/2,'INTERNAL - I'!AJ349+'INTERNAL - II '!AJ349)</f>
        <v>72.826086956521749</v>
      </c>
      <c r="G337" s="102">
        <f>('INTERNAL - I'!AK349+'INTERNAL - II '!AK349)/2</f>
        <v>99.107142857142861</v>
      </c>
      <c r="H337" s="102">
        <f>IF(AND('INTERNAL - I'!AL349&gt;0,'INTERNAL - II '!AL349&gt;0),('INTERNAL - I'!AL349+'INTERNAL - II '!AL349)/2,'INTERNAL - I'!AL349+'INTERNAL - II '!AL349)</f>
        <v>96.15384615384616</v>
      </c>
      <c r="I337" s="102">
        <f>IF(AND('INTERNAL - I'!AM349&gt;0,'INTERNAL - II '!AM349&gt;0),('INTERNAL - I'!AM349+'INTERNAL - II '!AM349)/2,'INTERNAL - I'!AM349+'INTERNAL - II '!AM349)</f>
        <v>82.857142857142861</v>
      </c>
      <c r="J337" s="102">
        <f>IF(AND('INTERNAL - I'!AN349&gt;0,'INTERNAL - II '!AN349&gt;0),('INTERNAL - I'!AN349+'INTERNAL - II '!AN349)/2,'INTERNAL - I'!AN349+'INTERNAL - II '!AN349)</f>
        <v>93.333333333333329</v>
      </c>
    </row>
    <row r="338" spans="1:10" ht="30" customHeight="1" x14ac:dyDescent="0.2">
      <c r="A338" s="4">
        <v>334</v>
      </c>
      <c r="B338" s="102" t="str">
        <f>'STUDENT NAMELIST'!B338</f>
        <v>2023PEC AI 232</v>
      </c>
      <c r="C338" s="102">
        <f>'STUDENT NAMELIST'!C338</f>
        <v>211423243340</v>
      </c>
      <c r="D338" s="260" t="str">
        <f>'STUDENT NAMELIST'!D338</f>
        <v>PREETHI S</v>
      </c>
      <c r="E338" s="102">
        <f>('INTERNAL - I'!AI350+'INTERNAL - II '!AI350)/2</f>
        <v>100</v>
      </c>
      <c r="F338" s="102">
        <f>IF(AND('INTERNAL - I'!AJ350&gt;0,'INTERNAL - II '!AJ350&gt;0),('INTERNAL - I'!AJ350+'INTERNAL - II '!AJ350)/2,'INTERNAL - I'!AJ350+'INTERNAL - II '!AJ350)</f>
        <v>91.304347826086953</v>
      </c>
      <c r="G338" s="102">
        <f>('INTERNAL - I'!AK350+'INTERNAL - II '!AK350)/2</f>
        <v>98.214285714285722</v>
      </c>
      <c r="H338" s="102">
        <f>IF(AND('INTERNAL - I'!AL350&gt;0,'INTERNAL - II '!AL350&gt;0),('INTERNAL - I'!AL350+'INTERNAL - II '!AL350)/2,'INTERNAL - I'!AL350+'INTERNAL - II '!AL350)</f>
        <v>92.307692307692307</v>
      </c>
      <c r="I338" s="102">
        <f>IF(AND('INTERNAL - I'!AM350&gt;0,'INTERNAL - II '!AM350&gt;0),('INTERNAL - I'!AM350+'INTERNAL - II '!AM350)/2,'INTERNAL - I'!AM350+'INTERNAL - II '!AM350)</f>
        <v>82.61904761904762</v>
      </c>
      <c r="J338" s="102">
        <f>IF(AND('INTERNAL - I'!AN350&gt;0,'INTERNAL - II '!AN350&gt;0),('INTERNAL - I'!AN350+'INTERNAL - II '!AN350)/2,'INTERNAL - I'!AN350+'INTERNAL - II '!AN350)</f>
        <v>93.333333333333329</v>
      </c>
    </row>
    <row r="339" spans="1:10" ht="30" customHeight="1" x14ac:dyDescent="0.2">
      <c r="A339" s="4">
        <v>335</v>
      </c>
      <c r="B339" s="102" t="str">
        <f>'STUDENT NAMELIST'!B339</f>
        <v>2023PEC AI 364</v>
      </c>
      <c r="C339" s="102">
        <f>'STUDENT NAMELIST'!C339</f>
        <v>211423243341</v>
      </c>
      <c r="D339" s="260" t="str">
        <f>'STUDENT NAMELIST'!D339</f>
        <v>PREMACHAND C</v>
      </c>
      <c r="E339" s="102">
        <f>('INTERNAL - I'!AI351+'INTERNAL - II '!AI351)/2</f>
        <v>66.666666666666657</v>
      </c>
      <c r="F339" s="102">
        <f>IF(AND('INTERNAL - I'!AJ351&gt;0,'INTERNAL - II '!AJ351&gt;0),('INTERNAL - I'!AJ351+'INTERNAL - II '!AJ351)/2,'INTERNAL - I'!AJ351+'INTERNAL - II '!AJ351)</f>
        <v>60</v>
      </c>
      <c r="G339" s="102">
        <f>('INTERNAL - I'!AK351+'INTERNAL - II '!AK351)/2</f>
        <v>54.107142857142861</v>
      </c>
      <c r="H339" s="102">
        <f>IF(AND('INTERNAL - I'!AL351&gt;0,'INTERNAL - II '!AL351&gt;0),('INTERNAL - I'!AL351+'INTERNAL - II '!AL351)/2,'INTERNAL - I'!AL351+'INTERNAL - II '!AL351)</f>
        <v>80.769230769230774</v>
      </c>
      <c r="I339" s="102">
        <f>IF(AND('INTERNAL - I'!AM351&gt;0,'INTERNAL - II '!AM351&gt;0),('INTERNAL - I'!AM351+'INTERNAL - II '!AM351)/2,'INTERNAL - I'!AM351+'INTERNAL - II '!AM351)</f>
        <v>62.976190476190482</v>
      </c>
      <c r="J339" s="102">
        <f>IF(AND('INTERNAL - I'!AN351&gt;0,'INTERNAL - II '!AN351&gt;0),('INTERNAL - I'!AN351+'INTERNAL - II '!AN351)/2,'INTERNAL - I'!AN351+'INTERNAL - II '!AN351)</f>
        <v>93.333333333333329</v>
      </c>
    </row>
    <row r="340" spans="1:10" ht="30" customHeight="1" x14ac:dyDescent="0.2">
      <c r="A340" s="4">
        <v>336</v>
      </c>
      <c r="B340" s="102" t="str">
        <f>'STUDENT NAMELIST'!B340</f>
        <v>2023PEC AI 365</v>
      </c>
      <c r="C340" s="102">
        <f>'STUDENT NAMELIST'!C340</f>
        <v>211423243342</v>
      </c>
      <c r="D340" s="260" t="str">
        <f>'STUDENT NAMELIST'!D340</f>
        <v>PRINSTAN S</v>
      </c>
      <c r="E340" s="102">
        <f>('INTERNAL - I'!AI352+'INTERNAL - II '!AI352)/2</f>
        <v>66.666666666666657</v>
      </c>
      <c r="F340" s="102">
        <f>IF(AND('INTERNAL - I'!AJ352&gt;0,'INTERNAL - II '!AJ352&gt;0),('INTERNAL - I'!AJ352+'INTERNAL - II '!AJ352)/2,'INTERNAL - I'!AJ352+'INTERNAL - II '!AJ352)</f>
        <v>56.521739130434781</v>
      </c>
      <c r="G340" s="102">
        <f>('INTERNAL - I'!AK352+'INTERNAL - II '!AK352)/2</f>
        <v>41.845238095238095</v>
      </c>
      <c r="H340" s="102">
        <f>IF(AND('INTERNAL - I'!AL352&gt;0,'INTERNAL - II '!AL352&gt;0),('INTERNAL - I'!AL352+'INTERNAL - II '!AL352)/2,'INTERNAL - I'!AL352+'INTERNAL - II '!AL352)</f>
        <v>73.07692307692308</v>
      </c>
      <c r="I340" s="102">
        <f>IF(AND('INTERNAL - I'!AM352&gt;0,'INTERNAL - II '!AM352&gt;0),('INTERNAL - I'!AM352+'INTERNAL - II '!AM352)/2,'INTERNAL - I'!AM352+'INTERNAL - II '!AM352)</f>
        <v>53.214285714285715</v>
      </c>
      <c r="J340" s="102">
        <f>IF(AND('INTERNAL - I'!AN352&gt;0,'INTERNAL - II '!AN352&gt;0),('INTERNAL - I'!AN352+'INTERNAL - II '!AN352)/2,'INTERNAL - I'!AN352+'INTERNAL - II '!AN352)</f>
        <v>46.666666666666664</v>
      </c>
    </row>
    <row r="341" spans="1:10" ht="30" customHeight="1" x14ac:dyDescent="0.2">
      <c r="A341" s="4">
        <v>337</v>
      </c>
      <c r="B341" s="102" t="str">
        <f>'STUDENT NAMELIST'!B341</f>
        <v>2023PEC AI 233</v>
      </c>
      <c r="C341" s="102">
        <f>'STUDENT NAMELIST'!C341</f>
        <v>211423243343</v>
      </c>
      <c r="D341" s="260" t="str">
        <f>'STUDENT NAMELIST'!D341</f>
        <v>PRIYADHARSHINI D</v>
      </c>
      <c r="E341" s="102">
        <f>('INTERNAL - I'!AI353+'INTERNAL - II '!AI353)/2</f>
        <v>100</v>
      </c>
      <c r="F341" s="102">
        <f>IF(AND('INTERNAL - I'!AJ353&gt;0,'INTERNAL - II '!AJ353&gt;0),('INTERNAL - I'!AJ353+'INTERNAL - II '!AJ353)/2,'INTERNAL - I'!AJ353+'INTERNAL - II '!AJ353)</f>
        <v>80</v>
      </c>
      <c r="G341" s="102">
        <f>('INTERNAL - I'!AK353+'INTERNAL - II '!AK353)/2</f>
        <v>90.503875968992247</v>
      </c>
      <c r="H341" s="102">
        <f>IF(AND('INTERNAL - I'!AL353&gt;0,'INTERNAL - II '!AL353&gt;0),('INTERNAL - I'!AL353+'INTERNAL - II '!AL353)/2,'INTERNAL - I'!AL353+'INTERNAL - II '!AL353)</f>
        <v>96.15384615384616</v>
      </c>
      <c r="I341" s="102">
        <f>IF(AND('INTERNAL - I'!AM353&gt;0,'INTERNAL - II '!AM353&gt;0),('INTERNAL - I'!AM353+'INTERNAL - II '!AM353)/2,'INTERNAL - I'!AM353+'INTERNAL - II '!AM353)</f>
        <v>76.260504201680675</v>
      </c>
      <c r="J341" s="102">
        <f>IF(AND('INTERNAL - I'!AN353&gt;0,'INTERNAL - II '!AN353&gt;0),('INTERNAL - I'!AN353+'INTERNAL - II '!AN353)/2,'INTERNAL - I'!AN353+'INTERNAL - II '!AN353)</f>
        <v>82.35294117647058</v>
      </c>
    </row>
    <row r="342" spans="1:10" ht="30" customHeight="1" x14ac:dyDescent="0.2">
      <c r="A342" s="4">
        <v>338</v>
      </c>
      <c r="B342" s="102" t="str">
        <f>'STUDENT NAMELIST'!B342</f>
        <v>2023PEC AI 366</v>
      </c>
      <c r="C342" s="102">
        <f>'STUDENT NAMELIST'!C342</f>
        <v>211423243344</v>
      </c>
      <c r="D342" s="260" t="str">
        <f>'STUDENT NAMELIST'!D342</f>
        <v>PRIYANSH M</v>
      </c>
      <c r="E342" s="102">
        <f>('INTERNAL - I'!AI354+'INTERNAL - II '!AI354)/2</f>
        <v>49.999999999999993</v>
      </c>
      <c r="F342" s="102">
        <f>IF(AND('INTERNAL - I'!AJ354&gt;0,'INTERNAL - II '!AJ354&gt;0),('INTERNAL - I'!AJ354+'INTERNAL - II '!AJ354)/2,'INTERNAL - I'!AJ354+'INTERNAL - II '!AJ354)</f>
        <v>39.130434782608695</v>
      </c>
      <c r="G342" s="102">
        <f>('INTERNAL - I'!AK354+'INTERNAL - II '!AK354)/2</f>
        <v>42.248062015503876</v>
      </c>
      <c r="H342" s="102">
        <f>IF(AND('INTERNAL - I'!AL354&gt;0,'INTERNAL - II '!AL354&gt;0),('INTERNAL - I'!AL354+'INTERNAL - II '!AL354)/2,'INTERNAL - I'!AL354+'INTERNAL - II '!AL354)</f>
        <v>65.384615384615387</v>
      </c>
      <c r="I342" s="102">
        <f>IF(AND('INTERNAL - I'!AM354&gt;0,'INTERNAL - II '!AM354&gt;0),('INTERNAL - I'!AM354+'INTERNAL - II '!AM354)/2,'INTERNAL - I'!AM354+'INTERNAL - II '!AM354)</f>
        <v>57.38095238095238</v>
      </c>
      <c r="J342" s="102">
        <f>IF(AND('INTERNAL - I'!AN354&gt;0,'INTERNAL - II '!AN354&gt;0),('INTERNAL - I'!AN354+'INTERNAL - II '!AN354)/2,'INTERNAL - I'!AN354+'INTERNAL - II '!AN354)</f>
        <v>93.333333333333329</v>
      </c>
    </row>
    <row r="343" spans="1:10" ht="30" customHeight="1" x14ac:dyDescent="0.2">
      <c r="A343" s="4">
        <v>339</v>
      </c>
      <c r="B343" s="102" t="str">
        <f>'STUDENT NAMELIST'!B343</f>
        <v>2023PEC AI 367</v>
      </c>
      <c r="C343" s="102">
        <f>'STUDENT NAMELIST'!C343</f>
        <v>211423243345</v>
      </c>
      <c r="D343" s="260" t="str">
        <f>'STUDENT NAMELIST'!D343</f>
        <v>PUGAZHENTHI M</v>
      </c>
      <c r="E343" s="102">
        <f>('INTERNAL - I'!AI355+'INTERNAL - II '!AI355)/2</f>
        <v>66.666666666666657</v>
      </c>
      <c r="F343" s="102">
        <f>IF(AND('INTERNAL - I'!AJ355&gt;0,'INTERNAL - II '!AJ355&gt;0),('INTERNAL - I'!AJ355+'INTERNAL - II '!AJ355)/2,'INTERNAL - I'!AJ355+'INTERNAL - II '!AJ355)</f>
        <v>90</v>
      </c>
      <c r="G343" s="102">
        <f>('INTERNAL - I'!AK355+'INTERNAL - II '!AK355)/2</f>
        <v>75.297619047619037</v>
      </c>
      <c r="H343" s="102">
        <f>IF(AND('INTERNAL - I'!AL355&gt;0,'INTERNAL - II '!AL355&gt;0),('INTERNAL - I'!AL355+'INTERNAL - II '!AL355)/2,'INTERNAL - I'!AL355+'INTERNAL - II '!AL355)</f>
        <v>84.615384615384613</v>
      </c>
      <c r="I343" s="102">
        <f>IF(AND('INTERNAL - I'!AM355&gt;0,'INTERNAL - II '!AM355&gt;0),('INTERNAL - I'!AM355+'INTERNAL - II '!AM355)/2,'INTERNAL - I'!AM355+'INTERNAL - II '!AM355)</f>
        <v>75</v>
      </c>
      <c r="J343" s="102">
        <f>IF(AND('INTERNAL - I'!AN355&gt;0,'INTERNAL - II '!AN355&gt;0),('INTERNAL - I'!AN355+'INTERNAL - II '!AN355)/2,'INTERNAL - I'!AN355+'INTERNAL - II '!AN355)</f>
        <v>46.666666666666664</v>
      </c>
    </row>
    <row r="344" spans="1:10" ht="30" customHeight="1" x14ac:dyDescent="0.2">
      <c r="A344" s="4">
        <v>340</v>
      </c>
      <c r="B344" s="102" t="str">
        <f>'STUDENT NAMELIST'!B344</f>
        <v>2023PEC AI 368</v>
      </c>
      <c r="C344" s="102">
        <f>'STUDENT NAMELIST'!C344</f>
        <v>211423243346</v>
      </c>
      <c r="D344" s="260" t="str">
        <f>'STUDENT NAMELIST'!D344</f>
        <v>PUSHPARAJ M</v>
      </c>
      <c r="E344" s="102">
        <f>('INTERNAL - I'!AI356+'INTERNAL - II '!AI356)/2</f>
        <v>100</v>
      </c>
      <c r="F344" s="102">
        <f>IF(AND('INTERNAL - I'!AJ356&gt;0,'INTERNAL - II '!AJ356&gt;0),('INTERNAL - I'!AJ356+'INTERNAL - II '!AJ356)/2,'INTERNAL - I'!AJ356+'INTERNAL - II '!AJ356)</f>
        <v>95.652173913043484</v>
      </c>
      <c r="G344" s="102">
        <f>('INTERNAL - I'!AK356+'INTERNAL - II '!AK356)/2</f>
        <v>94.642857142857139</v>
      </c>
      <c r="H344" s="102">
        <f>IF(AND('INTERNAL - I'!AL356&gt;0,'INTERNAL - II '!AL356&gt;0),('INTERNAL - I'!AL356+'INTERNAL - II '!AL356)/2,'INTERNAL - I'!AL356+'INTERNAL - II '!AL356)</f>
        <v>96.15384615384616</v>
      </c>
      <c r="I344" s="102">
        <f>IF(AND('INTERNAL - I'!AM356&gt;0,'INTERNAL - II '!AM356&gt;0),('INTERNAL - I'!AM356+'INTERNAL - II '!AM356)/2,'INTERNAL - I'!AM356+'INTERNAL - II '!AM356)</f>
        <v>93.095238095238102</v>
      </c>
      <c r="J344" s="102">
        <f>IF(AND('INTERNAL - I'!AN356&gt;0,'INTERNAL - II '!AN356&gt;0),('INTERNAL - I'!AN356+'INTERNAL - II '!AN356)/2,'INTERNAL - I'!AN356+'INTERNAL - II '!AN356)</f>
        <v>93.333333333333329</v>
      </c>
    </row>
    <row r="345" spans="1:10" ht="30" customHeight="1" x14ac:dyDescent="0.2">
      <c r="A345" s="4">
        <v>341</v>
      </c>
      <c r="B345" s="102" t="str">
        <f>'STUDENT NAMELIST'!B345</f>
        <v>2023PEC AI 369</v>
      </c>
      <c r="C345" s="102">
        <f>'STUDENT NAMELIST'!C345</f>
        <v>211423243347</v>
      </c>
      <c r="D345" s="260" t="str">
        <f>'STUDENT NAMELIST'!D345</f>
        <v>RADHAKRISHNAN R</v>
      </c>
      <c r="E345" s="102">
        <f>('INTERNAL - I'!AI357+'INTERNAL - II '!AI357)/2</f>
        <v>91.666666666666671</v>
      </c>
      <c r="F345" s="102">
        <f>IF(AND('INTERNAL - I'!AJ357&gt;0,'INTERNAL - II '!AJ357&gt;0),('INTERNAL - I'!AJ357+'INTERNAL - II '!AJ357)/2,'INTERNAL - I'!AJ357+'INTERNAL - II '!AJ357)</f>
        <v>80</v>
      </c>
      <c r="G345" s="102">
        <f>('INTERNAL - I'!AK357+'INTERNAL - II '!AK357)/2</f>
        <v>71.904761904761898</v>
      </c>
      <c r="H345" s="102">
        <f>IF(AND('INTERNAL - I'!AL357&gt;0,'INTERNAL - II '!AL357&gt;0),('INTERNAL - I'!AL357+'INTERNAL - II '!AL357)/2,'INTERNAL - I'!AL357+'INTERNAL - II '!AL357)</f>
        <v>96.15384615384616</v>
      </c>
      <c r="I345" s="102">
        <f>IF(AND('INTERNAL - I'!AM357&gt;0,'INTERNAL - II '!AM357&gt;0),('INTERNAL - I'!AM357+'INTERNAL - II '!AM357)/2,'INTERNAL - I'!AM357+'INTERNAL - II '!AM357)</f>
        <v>85.714285714285722</v>
      </c>
      <c r="J345" s="102">
        <f>IF(AND('INTERNAL - I'!AN357&gt;0,'INTERNAL - II '!AN357&gt;0),('INTERNAL - I'!AN357+'INTERNAL - II '!AN357)/2,'INTERNAL - I'!AN357+'INTERNAL - II '!AN357)</f>
        <v>46.666666666666664</v>
      </c>
    </row>
    <row r="346" spans="1:10" ht="30" customHeight="1" x14ac:dyDescent="0.2">
      <c r="A346" s="4">
        <v>342</v>
      </c>
      <c r="B346" s="102" t="str">
        <f>'STUDENT NAMELIST'!B346</f>
        <v>2023PEC AI 374</v>
      </c>
      <c r="C346" s="102">
        <f>'STUDENT NAMELIST'!C346</f>
        <v>211423243348</v>
      </c>
      <c r="D346" s="260" t="str">
        <f>'STUDENT NAMELIST'!D346</f>
        <v>RAGESH P</v>
      </c>
      <c r="E346" s="102">
        <f>('INTERNAL - I'!AI358+'INTERNAL - II '!AI358)/2</f>
        <v>83.333333333333329</v>
      </c>
      <c r="F346" s="102">
        <f>IF(AND('INTERNAL - I'!AJ358&gt;0,'INTERNAL - II '!AJ358&gt;0),('INTERNAL - I'!AJ358+'INTERNAL - II '!AJ358)/2,'INTERNAL - I'!AJ358+'INTERNAL - II '!AJ358)</f>
        <v>93.478260869565219</v>
      </c>
      <c r="G346" s="102">
        <f>('INTERNAL - I'!AK358+'INTERNAL - II '!AK358)/2</f>
        <v>72.678571428571431</v>
      </c>
      <c r="H346" s="102">
        <f>IF(AND('INTERNAL - I'!AL358&gt;0,'INTERNAL - II '!AL358&gt;0),('INTERNAL - I'!AL358+'INTERNAL - II '!AL358)/2,'INTERNAL - I'!AL358+'INTERNAL - II '!AL358)</f>
        <v>92.307692307692307</v>
      </c>
      <c r="I346" s="102">
        <f>IF(AND('INTERNAL - I'!AM358&gt;0,'INTERNAL - II '!AM358&gt;0),('INTERNAL - I'!AM358+'INTERNAL - II '!AM358)/2,'INTERNAL - I'!AM358+'INTERNAL - II '!AM358)</f>
        <v>87.5</v>
      </c>
      <c r="J346" s="102">
        <f>IF(AND('INTERNAL - I'!AN358&gt;0,'INTERNAL - II '!AN358&gt;0),('INTERNAL - I'!AN358+'INTERNAL - II '!AN358)/2,'INTERNAL - I'!AN358+'INTERNAL - II '!AN358)</f>
        <v>46.666666666666664</v>
      </c>
    </row>
    <row r="347" spans="1:10" ht="30" customHeight="1" x14ac:dyDescent="0.2">
      <c r="A347" s="4">
        <v>343</v>
      </c>
      <c r="B347" s="102" t="str">
        <f>'STUDENT NAMELIST'!B347</f>
        <v>2023PEC AI 370</v>
      </c>
      <c r="C347" s="102">
        <f>'STUDENT NAMELIST'!C347</f>
        <v>211423243349</v>
      </c>
      <c r="D347" s="260" t="str">
        <f>'STUDENT NAMELIST'!D347</f>
        <v>RAGHUL G</v>
      </c>
      <c r="E347" s="102">
        <f>('INTERNAL - I'!AI359+'INTERNAL - II '!AI359)/2</f>
        <v>91.666666666666671</v>
      </c>
      <c r="F347" s="102">
        <f>IF(AND('INTERNAL - I'!AJ359&gt;0,'INTERNAL - II '!AJ359&gt;0),('INTERNAL - I'!AJ359+'INTERNAL - II '!AJ359)/2,'INTERNAL - I'!AJ359+'INTERNAL - II '!AJ359)</f>
        <v>80</v>
      </c>
      <c r="G347" s="102">
        <f>('INTERNAL - I'!AK359+'INTERNAL - II '!AK359)/2</f>
        <v>73.333333333333343</v>
      </c>
      <c r="H347" s="102">
        <f>IF(AND('INTERNAL - I'!AL359&gt;0,'INTERNAL - II '!AL359&gt;0),('INTERNAL - I'!AL359+'INTERNAL - II '!AL359)/2,'INTERNAL - I'!AL359+'INTERNAL - II '!AL359)</f>
        <v>100</v>
      </c>
      <c r="I347" s="102">
        <f>IF(AND('INTERNAL - I'!AM359&gt;0,'INTERNAL - II '!AM359&gt;0),('INTERNAL - I'!AM359+'INTERNAL - II '!AM359)/2,'INTERNAL - I'!AM359+'INTERNAL - II '!AM359)</f>
        <v>85.714285714285722</v>
      </c>
      <c r="J347" s="102">
        <f>IF(AND('INTERNAL - I'!AN359&gt;0,'INTERNAL - II '!AN359&gt;0),('INTERNAL - I'!AN359+'INTERNAL - II '!AN359)/2,'INTERNAL - I'!AN359+'INTERNAL - II '!AN359)</f>
        <v>46.666666666666664</v>
      </c>
    </row>
    <row r="348" spans="1:10" ht="30" customHeight="1" x14ac:dyDescent="0.2">
      <c r="A348" s="4">
        <v>344</v>
      </c>
      <c r="B348" s="102" t="str">
        <f>'STUDENT NAMELIST'!B348</f>
        <v>2023PEC AI 371</v>
      </c>
      <c r="C348" s="102">
        <f>'STUDENT NAMELIST'!C348</f>
        <v>211423243350</v>
      </c>
      <c r="D348" s="260" t="str">
        <f>'STUDENT NAMELIST'!D348</f>
        <v>RAGHUL R</v>
      </c>
      <c r="E348" s="102">
        <f>('INTERNAL - I'!AI360+'INTERNAL - II '!AI360)/2</f>
        <v>91.666666666666671</v>
      </c>
      <c r="F348" s="102">
        <f>IF(AND('INTERNAL - I'!AJ360&gt;0,'INTERNAL - II '!AJ360&gt;0),('INTERNAL - I'!AJ360+'INTERNAL - II '!AJ360)/2,'INTERNAL - I'!AJ360+'INTERNAL - II '!AJ360)</f>
        <v>93.478260869565219</v>
      </c>
      <c r="G348" s="102">
        <f>('INTERNAL - I'!AK360+'INTERNAL - II '!AK360)/2</f>
        <v>79.821428571428569</v>
      </c>
      <c r="H348" s="102">
        <f>IF(AND('INTERNAL - I'!AL360&gt;0,'INTERNAL - II '!AL360&gt;0),('INTERNAL - I'!AL360+'INTERNAL - II '!AL360)/2,'INTERNAL - I'!AL360+'INTERNAL - II '!AL360)</f>
        <v>88.461538461538467</v>
      </c>
      <c r="I348" s="102">
        <f>IF(AND('INTERNAL - I'!AM360&gt;0,'INTERNAL - II '!AM360&gt;0),('INTERNAL - I'!AM360+'INTERNAL - II '!AM360)/2,'INTERNAL - I'!AM360+'INTERNAL - II '!AM360)</f>
        <v>85.714285714285722</v>
      </c>
      <c r="J348" s="102">
        <f>IF(AND('INTERNAL - I'!AN360&gt;0,'INTERNAL - II '!AN360&gt;0),('INTERNAL - I'!AN360+'INTERNAL - II '!AN360)/2,'INTERNAL - I'!AN360+'INTERNAL - II '!AN360)</f>
        <v>93.333333333333329</v>
      </c>
    </row>
    <row r="349" spans="1:10" ht="30" customHeight="1" x14ac:dyDescent="0.2">
      <c r="A349" s="4">
        <v>345</v>
      </c>
      <c r="B349" s="102" t="str">
        <f>'STUDENT NAMELIST'!B349</f>
        <v>2023PEC AI 372</v>
      </c>
      <c r="C349" s="102">
        <f>'STUDENT NAMELIST'!C349</f>
        <v>211423243351</v>
      </c>
      <c r="D349" s="260" t="str">
        <f>'STUDENT NAMELIST'!D349</f>
        <v>RAGHUL S</v>
      </c>
      <c r="E349" s="102">
        <f>('INTERNAL - I'!AI361+'INTERNAL - II '!AI361)/2</f>
        <v>91.666666666666671</v>
      </c>
      <c r="F349" s="102">
        <f>IF(AND('INTERNAL - I'!AJ361&gt;0,'INTERNAL - II '!AJ361&gt;0),('INTERNAL - I'!AJ361+'INTERNAL - II '!AJ361)/2,'INTERNAL - I'!AJ361+'INTERNAL - II '!AJ361)</f>
        <v>90</v>
      </c>
      <c r="G349" s="102">
        <f>('INTERNAL - I'!AK361+'INTERNAL - II '!AK361)/2</f>
        <v>83.63095238095238</v>
      </c>
      <c r="H349" s="102">
        <f>IF(AND('INTERNAL - I'!AL361&gt;0,'INTERNAL - II '!AL361&gt;0),('INTERNAL - I'!AL361+'INTERNAL - II '!AL361)/2,'INTERNAL - I'!AL361+'INTERNAL - II '!AL361)</f>
        <v>96.15384615384616</v>
      </c>
      <c r="I349" s="102">
        <f>IF(AND('INTERNAL - I'!AM361&gt;0,'INTERNAL - II '!AM361&gt;0),('INTERNAL - I'!AM361+'INTERNAL - II '!AM361)/2,'INTERNAL - I'!AM361+'INTERNAL - II '!AM361)</f>
        <v>78.571428571428569</v>
      </c>
      <c r="J349" s="102">
        <f>IF(AND('INTERNAL - I'!AN361&gt;0,'INTERNAL - II '!AN361&gt;0),('INTERNAL - I'!AN361+'INTERNAL - II '!AN361)/2,'INTERNAL - I'!AN361+'INTERNAL - II '!AN361)</f>
        <v>46.666666666666664</v>
      </c>
    </row>
    <row r="350" spans="1:10" ht="30" customHeight="1" x14ac:dyDescent="0.2">
      <c r="A350" s="4">
        <v>346</v>
      </c>
      <c r="B350" s="102" t="str">
        <f>'STUDENT NAMELIST'!B350</f>
        <v>2023PEC AI 373</v>
      </c>
      <c r="C350" s="102">
        <f>'STUDENT NAMELIST'!C350</f>
        <v>211423243352</v>
      </c>
      <c r="D350" s="260" t="str">
        <f>'STUDENT NAMELIST'!D350</f>
        <v>RAHUL P S</v>
      </c>
      <c r="E350" s="102">
        <f>('INTERNAL - I'!AI362+'INTERNAL - II '!AI362)/2</f>
        <v>100</v>
      </c>
      <c r="F350" s="102">
        <f>IF(AND('INTERNAL - I'!AJ362&gt;0,'INTERNAL - II '!AJ362&gt;0),('INTERNAL - I'!AJ362+'INTERNAL - II '!AJ362)/2,'INTERNAL - I'!AJ362+'INTERNAL - II '!AJ362)</f>
        <v>70.65217391304347</v>
      </c>
      <c r="G350" s="102">
        <f>('INTERNAL - I'!AK362+'INTERNAL - II '!AK362)/2</f>
        <v>85.714285714285722</v>
      </c>
      <c r="H350" s="102">
        <f>IF(AND('INTERNAL - I'!AL362&gt;0,'INTERNAL - II '!AL362&gt;0),('INTERNAL - I'!AL362+'INTERNAL - II '!AL362)/2,'INTERNAL - I'!AL362+'INTERNAL - II '!AL362)</f>
        <v>92.307692307692307</v>
      </c>
      <c r="I350" s="102">
        <f>IF(AND('INTERNAL - I'!AM362&gt;0,'INTERNAL - II '!AM362&gt;0),('INTERNAL - I'!AM362+'INTERNAL - II '!AM362)/2,'INTERNAL - I'!AM362+'INTERNAL - II '!AM362)</f>
        <v>82.738095238095241</v>
      </c>
      <c r="J350" s="102">
        <f>IF(AND('INTERNAL - I'!AN362&gt;0,'INTERNAL - II '!AN362&gt;0),('INTERNAL - I'!AN362+'INTERNAL - II '!AN362)/2,'INTERNAL - I'!AN362+'INTERNAL - II '!AN362)</f>
        <v>46.666666666666664</v>
      </c>
    </row>
    <row r="351" spans="1:10" ht="30" customHeight="1" x14ac:dyDescent="0.2">
      <c r="A351" s="4">
        <v>347</v>
      </c>
      <c r="B351" s="102" t="str">
        <f>'STUDENT NAMELIST'!B351</f>
        <v>2023PEC AI 234</v>
      </c>
      <c r="C351" s="102">
        <f>'STUDENT NAMELIST'!C351</f>
        <v>211423243353</v>
      </c>
      <c r="D351" s="260" t="str">
        <f>'STUDENT NAMELIST'!D351</f>
        <v>RAKSHINI H</v>
      </c>
      <c r="E351" s="102">
        <f>('INTERNAL - I'!AI363+'INTERNAL - II '!AI363)/2</f>
        <v>100</v>
      </c>
      <c r="F351" s="102">
        <f>IF(AND('INTERNAL - I'!AJ363&gt;0,'INTERNAL - II '!AJ363&gt;0),('INTERNAL - I'!AJ363+'INTERNAL - II '!AJ363)/2,'INTERNAL - I'!AJ363+'INTERNAL - II '!AJ363)</f>
        <v>80</v>
      </c>
      <c r="G351" s="102">
        <f>('INTERNAL - I'!AK363+'INTERNAL - II '!AK363)/2</f>
        <v>93.68217054263566</v>
      </c>
      <c r="H351" s="102">
        <f>IF(AND('INTERNAL - I'!AL363&gt;0,'INTERNAL - II '!AL363&gt;0),('INTERNAL - I'!AL363+'INTERNAL - II '!AL363)/2,'INTERNAL - I'!AL363+'INTERNAL - II '!AL363)</f>
        <v>100</v>
      </c>
      <c r="I351" s="102">
        <f>IF(AND('INTERNAL - I'!AM363&gt;0,'INTERNAL - II '!AM363&gt;0),('INTERNAL - I'!AM363+'INTERNAL - II '!AM363)/2,'INTERNAL - I'!AM363+'INTERNAL - II '!AM363)</f>
        <v>80.462184873949582</v>
      </c>
      <c r="J351" s="102">
        <f>IF(AND('INTERNAL - I'!AN363&gt;0,'INTERNAL - II '!AN363&gt;0),('INTERNAL - I'!AN363+'INTERNAL - II '!AN363)/2,'INTERNAL - I'!AN363+'INTERNAL - II '!AN363)</f>
        <v>82.35294117647058</v>
      </c>
    </row>
    <row r="352" spans="1:10" ht="30" customHeight="1" x14ac:dyDescent="0.2">
      <c r="A352" s="4">
        <v>348</v>
      </c>
      <c r="B352" s="102" t="str">
        <f>'STUDENT NAMELIST'!B352</f>
        <v>2023PEC AI 235</v>
      </c>
      <c r="C352" s="102">
        <f>'STUDENT NAMELIST'!C352</f>
        <v>211423243354</v>
      </c>
      <c r="D352" s="260" t="str">
        <f>'STUDENT NAMELIST'!D352</f>
        <v>RAMYA S</v>
      </c>
      <c r="E352" s="102">
        <f>('INTERNAL - I'!AI364+'INTERNAL - II '!AI364)/2</f>
        <v>66.666666666666657</v>
      </c>
      <c r="F352" s="102">
        <f>IF(AND('INTERNAL - I'!AJ364&gt;0,'INTERNAL - II '!AJ364&gt;0),('INTERNAL - I'!AJ364+'INTERNAL - II '!AJ364)/2,'INTERNAL - I'!AJ364+'INTERNAL - II '!AJ364)</f>
        <v>73.91304347826086</v>
      </c>
      <c r="G352" s="102">
        <f>('INTERNAL - I'!AK364+'INTERNAL - II '!AK364)/2</f>
        <v>75.297619047619037</v>
      </c>
      <c r="H352" s="102">
        <f>IF(AND('INTERNAL - I'!AL364&gt;0,'INTERNAL - II '!AL364&gt;0),('INTERNAL - I'!AL364+'INTERNAL - II '!AL364)/2,'INTERNAL - I'!AL364+'INTERNAL - II '!AL364)</f>
        <v>80.769230769230774</v>
      </c>
      <c r="I352" s="102">
        <f>IF(AND('INTERNAL - I'!AM364&gt;0,'INTERNAL - II '!AM364&gt;0),('INTERNAL - I'!AM364+'INTERNAL - II '!AM364)/2,'INTERNAL - I'!AM364+'INTERNAL - II '!AM364)</f>
        <v>58.095238095238088</v>
      </c>
      <c r="J352" s="102">
        <f>IF(AND('INTERNAL - I'!AN364&gt;0,'INTERNAL - II '!AN364&gt;0),('INTERNAL - I'!AN364+'INTERNAL - II '!AN364)/2,'INTERNAL - I'!AN364+'INTERNAL - II '!AN364)</f>
        <v>93.333333333333329</v>
      </c>
    </row>
    <row r="353" spans="1:10" ht="30" customHeight="1" x14ac:dyDescent="0.2">
      <c r="A353" s="4">
        <v>349</v>
      </c>
      <c r="B353" s="102" t="str">
        <f>'STUDENT NAMELIST'!B353</f>
        <v>2023PEC AI 236</v>
      </c>
      <c r="C353" s="102">
        <f>'STUDENT NAMELIST'!C353</f>
        <v>211423243355</v>
      </c>
      <c r="D353" s="260" t="str">
        <f>'STUDENT NAMELIST'!D353</f>
        <v>RANJANI A</v>
      </c>
      <c r="E353" s="102">
        <f>('INTERNAL - I'!AI365+'INTERNAL - II '!AI365)/2</f>
        <v>100</v>
      </c>
      <c r="F353" s="102">
        <f>IF(AND('INTERNAL - I'!AJ365&gt;0,'INTERNAL - II '!AJ365&gt;0),('INTERNAL - I'!AJ365+'INTERNAL - II '!AJ365)/2,'INTERNAL - I'!AJ365+'INTERNAL - II '!AJ365)</f>
        <v>70</v>
      </c>
      <c r="G353" s="102">
        <f>('INTERNAL - I'!AK365+'INTERNAL - II '!AK365)/2</f>
        <v>100</v>
      </c>
      <c r="H353" s="102">
        <f>IF(AND('INTERNAL - I'!AL365&gt;0,'INTERNAL - II '!AL365&gt;0),('INTERNAL - I'!AL365+'INTERNAL - II '!AL365)/2,'INTERNAL - I'!AL365+'INTERNAL - II '!AL365)</f>
        <v>100</v>
      </c>
      <c r="I353" s="102">
        <f>IF(AND('INTERNAL - I'!AM365&gt;0,'INTERNAL - II '!AM365&gt;0),('INTERNAL - I'!AM365+'INTERNAL - II '!AM365)/2,'INTERNAL - I'!AM365+'INTERNAL - II '!AM365)</f>
        <v>88.130252100840323</v>
      </c>
      <c r="J353" s="102">
        <f>IF(AND('INTERNAL - I'!AN365&gt;0,'INTERNAL - II '!AN365&gt;0),('INTERNAL - I'!AN365+'INTERNAL - II '!AN365)/2,'INTERNAL - I'!AN365+'INTERNAL - II '!AN365)</f>
        <v>82.35294117647058</v>
      </c>
    </row>
    <row r="354" spans="1:10" ht="30" customHeight="1" x14ac:dyDescent="0.2">
      <c r="A354" s="4">
        <v>350</v>
      </c>
      <c r="B354" s="102" t="str">
        <f>'STUDENT NAMELIST'!B354</f>
        <v>2023PEC AI 375</v>
      </c>
      <c r="C354" s="102">
        <f>'STUDENT NAMELIST'!C354</f>
        <v>211423243356</v>
      </c>
      <c r="D354" s="260" t="str">
        <f>'STUDENT NAMELIST'!D354</f>
        <v>RANJITH R</v>
      </c>
      <c r="E354" s="102">
        <f>('INTERNAL - I'!AI366+'INTERNAL - II '!AI366)/2</f>
        <v>83.333333333333329</v>
      </c>
      <c r="F354" s="102">
        <f>IF(AND('INTERNAL - I'!AJ366&gt;0,'INTERNAL - II '!AJ366&gt;0),('INTERNAL - I'!AJ366+'INTERNAL - II '!AJ366)/2,'INTERNAL - I'!AJ366+'INTERNAL - II '!AJ366)</f>
        <v>95.65217391304347</v>
      </c>
      <c r="G354" s="102">
        <f>('INTERNAL - I'!AK366+'INTERNAL - II '!AK366)/2</f>
        <v>91.071428571428569</v>
      </c>
      <c r="H354" s="102">
        <f>IF(AND('INTERNAL - I'!AL366&gt;0,'INTERNAL - II '!AL366&gt;0),('INTERNAL - I'!AL366+'INTERNAL - II '!AL366)/2,'INTERNAL - I'!AL366+'INTERNAL - II '!AL366)</f>
        <v>92.307692307692307</v>
      </c>
      <c r="I354" s="102">
        <f>IF(AND('INTERNAL - I'!AM366&gt;0,'INTERNAL - II '!AM366&gt;0),('INTERNAL - I'!AM366+'INTERNAL - II '!AM366)/2,'INTERNAL - I'!AM366+'INTERNAL - II '!AM366)</f>
        <v>84.285714285714278</v>
      </c>
      <c r="J354" s="102">
        <f>IF(AND('INTERNAL - I'!AN366&gt;0,'INTERNAL - II '!AN366&gt;0),('INTERNAL - I'!AN366+'INTERNAL - II '!AN366)/2,'INTERNAL - I'!AN366+'INTERNAL - II '!AN366)</f>
        <v>46.666666666666664</v>
      </c>
    </row>
    <row r="355" spans="1:10" ht="30" customHeight="1" x14ac:dyDescent="0.2">
      <c r="A355" s="4">
        <v>351</v>
      </c>
      <c r="B355" s="102" t="str">
        <f>'STUDENT NAMELIST'!B355</f>
        <v>2023PEC AI 376</v>
      </c>
      <c r="C355" s="102">
        <f>'STUDENT NAMELIST'!C355</f>
        <v>211423243357</v>
      </c>
      <c r="D355" s="260" t="str">
        <f>'STUDENT NAMELIST'!D355</f>
        <v>RATNA PRASAD K</v>
      </c>
      <c r="E355" s="102">
        <f>('INTERNAL - I'!AI367+'INTERNAL - II '!AI367)/2</f>
        <v>83.333333333333329</v>
      </c>
      <c r="F355" s="102">
        <f>IF(AND('INTERNAL - I'!AJ367&gt;0,'INTERNAL - II '!AJ367&gt;0),('INTERNAL - I'!AJ367+'INTERNAL - II '!AJ367)/2,'INTERNAL - I'!AJ367+'INTERNAL - II '!AJ367)</f>
        <v>80</v>
      </c>
      <c r="G355" s="102">
        <f>('INTERNAL - I'!AK367+'INTERNAL - II '!AK367)/2</f>
        <v>78.273809523809518</v>
      </c>
      <c r="H355" s="102">
        <f>IF(AND('INTERNAL - I'!AL367&gt;0,'INTERNAL - II '!AL367&gt;0),('INTERNAL - I'!AL367+'INTERNAL - II '!AL367)/2,'INTERNAL - I'!AL367+'INTERNAL - II '!AL367)</f>
        <v>96.15384615384616</v>
      </c>
      <c r="I355" s="102">
        <f>IF(AND('INTERNAL - I'!AM367&gt;0,'INTERNAL - II '!AM367&gt;0),('INTERNAL - I'!AM367+'INTERNAL - II '!AM367)/2,'INTERNAL - I'!AM367+'INTERNAL - II '!AM367)</f>
        <v>83.928571428571431</v>
      </c>
      <c r="J355" s="102">
        <f>IF(AND('INTERNAL - I'!AN367&gt;0,'INTERNAL - II '!AN367&gt;0),('INTERNAL - I'!AN367+'INTERNAL - II '!AN367)/2,'INTERNAL - I'!AN367+'INTERNAL - II '!AN367)</f>
        <v>82.35294117647058</v>
      </c>
    </row>
    <row r="356" spans="1:10" ht="30" customHeight="1" x14ac:dyDescent="0.2">
      <c r="A356" s="4">
        <v>352</v>
      </c>
      <c r="B356" s="102" t="str">
        <f>'STUDENT NAMELIST'!B356</f>
        <v>2023PEC AI 237</v>
      </c>
      <c r="C356" s="102">
        <f>'STUDENT NAMELIST'!C356</f>
        <v>211423243358</v>
      </c>
      <c r="D356" s="260" t="str">
        <f>'STUDENT NAMELIST'!D356</f>
        <v>RAZEENA R</v>
      </c>
      <c r="E356" s="102">
        <f>('INTERNAL - I'!AI368+'INTERNAL - II '!AI368)/2</f>
        <v>100</v>
      </c>
      <c r="F356" s="102">
        <f>IF(AND('INTERNAL - I'!AJ368&gt;0,'INTERNAL - II '!AJ368&gt;0),('INTERNAL - I'!AJ368+'INTERNAL - II '!AJ368)/2,'INTERNAL - I'!AJ368+'INTERNAL - II '!AJ368)</f>
        <v>86.956521739130437</v>
      </c>
      <c r="G356" s="102">
        <f>('INTERNAL - I'!AK368+'INTERNAL - II '!AK368)/2</f>
        <v>84.404761904761898</v>
      </c>
      <c r="H356" s="102">
        <f>IF(AND('INTERNAL - I'!AL368&gt;0,'INTERNAL - II '!AL368&gt;0),('INTERNAL - I'!AL368+'INTERNAL - II '!AL368)/2,'INTERNAL - I'!AL368+'INTERNAL - II '!AL368)</f>
        <v>88.461538461538467</v>
      </c>
      <c r="I356" s="102">
        <f>IF(AND('INTERNAL - I'!AM368&gt;0,'INTERNAL - II '!AM368&gt;0),('INTERNAL - I'!AM368+'INTERNAL - II '!AM368)/2,'INTERNAL - I'!AM368+'INTERNAL - II '!AM368)</f>
        <v>72.142857142857139</v>
      </c>
      <c r="J356" s="102">
        <f>IF(AND('INTERNAL - I'!AN368&gt;0,'INTERNAL - II '!AN368&gt;0),('INTERNAL - I'!AN368+'INTERNAL - II '!AN368)/2,'INTERNAL - I'!AN368+'INTERNAL - II '!AN368)</f>
        <v>93.333333333333329</v>
      </c>
    </row>
    <row r="357" spans="1:10" ht="30" customHeight="1" x14ac:dyDescent="0.2">
      <c r="A357" s="4">
        <v>353</v>
      </c>
      <c r="B357" s="102" t="str">
        <f>'STUDENT NAMELIST'!B357</f>
        <v>2023PEC AI 238</v>
      </c>
      <c r="C357" s="102">
        <f>'STUDENT NAMELIST'!C357</f>
        <v>211423243359</v>
      </c>
      <c r="D357" s="260" t="str">
        <f>'STUDENT NAMELIST'!D357</f>
        <v>RIHANA R</v>
      </c>
      <c r="E357" s="102">
        <f>('INTERNAL - I'!AI369+'INTERNAL - II '!AI369)/2</f>
        <v>75</v>
      </c>
      <c r="F357" s="102">
        <f>IF(AND('INTERNAL - I'!AJ369&gt;0,'INTERNAL - II '!AJ369&gt;0),('INTERNAL - I'!AJ369+'INTERNAL - II '!AJ369)/2,'INTERNAL - I'!AJ369+'INTERNAL - II '!AJ369)</f>
        <v>80</v>
      </c>
      <c r="G357" s="102">
        <f>('INTERNAL - I'!AK369+'INTERNAL - II '!AK369)/2</f>
        <v>76.860465116279073</v>
      </c>
      <c r="H357" s="102">
        <f>IF(AND('INTERNAL - I'!AL369&gt;0,'INTERNAL - II '!AL369&gt;0),('INTERNAL - I'!AL369+'INTERNAL - II '!AL369)/2,'INTERNAL - I'!AL369+'INTERNAL - II '!AL369)</f>
        <v>88.461538461538467</v>
      </c>
      <c r="I357" s="102">
        <f>IF(AND('INTERNAL - I'!AM369&gt;0,'INTERNAL - II '!AM369&gt;0),('INTERNAL - I'!AM369+'INTERNAL - II '!AM369)/2,'INTERNAL - I'!AM369+'INTERNAL - II '!AM369)</f>
        <v>63.235294117647058</v>
      </c>
      <c r="J357" s="102">
        <f>IF(AND('INTERNAL - I'!AN369&gt;0,'INTERNAL - II '!AN369&gt;0),('INTERNAL - I'!AN369+'INTERNAL - II '!AN369)/2,'INTERNAL - I'!AN369+'INTERNAL - II '!AN369)</f>
        <v>82.35294117647058</v>
      </c>
    </row>
    <row r="358" spans="1:10" ht="30" customHeight="1" x14ac:dyDescent="0.2">
      <c r="A358" s="4">
        <v>354</v>
      </c>
      <c r="B358" s="102" t="str">
        <f>'STUDENT NAMELIST'!B358</f>
        <v>2023PEC AI 377</v>
      </c>
      <c r="C358" s="102">
        <f>'STUDENT NAMELIST'!C358</f>
        <v>211423243360</v>
      </c>
      <c r="D358" s="260" t="str">
        <f>'STUDENT NAMELIST'!D358</f>
        <v>RITHAN N</v>
      </c>
      <c r="E358" s="102">
        <f>('INTERNAL - I'!AI370+'INTERNAL - II '!AI370)/2</f>
        <v>41.666666666666664</v>
      </c>
      <c r="F358" s="102">
        <f>IF(AND('INTERNAL - I'!AJ370&gt;0,'INTERNAL - II '!AJ370&gt;0),('INTERNAL - I'!AJ370+'INTERNAL - II '!AJ370)/2,'INTERNAL - I'!AJ370+'INTERNAL - II '!AJ370)</f>
        <v>44.565217391304344</v>
      </c>
      <c r="G358" s="102">
        <f>('INTERNAL - I'!AK370+'INTERNAL - II '!AK370)/2</f>
        <v>36.434108527131784</v>
      </c>
      <c r="H358" s="102">
        <f>IF(AND('INTERNAL - I'!AL370&gt;0,'INTERNAL - II '!AL370&gt;0),('INTERNAL - I'!AL370+'INTERNAL - II '!AL370)/2,'INTERNAL - I'!AL370+'INTERNAL - II '!AL370)</f>
        <v>65.384615384615387</v>
      </c>
      <c r="I358" s="102">
        <f>IF(AND('INTERNAL - I'!AM370&gt;0,'INTERNAL - II '!AM370&gt;0),('INTERNAL - I'!AM370+'INTERNAL - II '!AM370)/2,'INTERNAL - I'!AM370+'INTERNAL - II '!AM370)</f>
        <v>52.380952380952387</v>
      </c>
      <c r="J358" s="102">
        <f>IF(AND('INTERNAL - I'!AN370&gt;0,'INTERNAL - II '!AN370&gt;0),('INTERNAL - I'!AN370+'INTERNAL - II '!AN370)/2,'INTERNAL - I'!AN370+'INTERNAL - II '!AN370)</f>
        <v>46.666666666666664</v>
      </c>
    </row>
    <row r="359" spans="1:10" ht="30" customHeight="1" x14ac:dyDescent="0.2">
      <c r="A359" s="4">
        <v>355</v>
      </c>
      <c r="B359" s="102" t="str">
        <f>'STUDENT NAMELIST'!B359</f>
        <v>2023PEC AI 289</v>
      </c>
      <c r="C359" s="102">
        <f>'STUDENT NAMELIST'!C359</f>
        <v>211423243361</v>
      </c>
      <c r="D359" s="260" t="str">
        <f>'STUDENT NAMELIST'!D359</f>
        <v>RITHICK R</v>
      </c>
      <c r="E359" s="102">
        <f>('INTERNAL - I'!AI371+'INTERNAL - II '!AI371)/2</f>
        <v>49.999999999999993</v>
      </c>
      <c r="F359" s="102">
        <f>IF(AND('INTERNAL - I'!AJ371&gt;0,'INTERNAL - II '!AJ371&gt;0),('INTERNAL - I'!AJ371+'INTERNAL - II '!AJ371)/2,'INTERNAL - I'!AJ371+'INTERNAL - II '!AJ371)</f>
        <v>40</v>
      </c>
      <c r="G359" s="102">
        <f>('INTERNAL - I'!AK371+'INTERNAL - II '!AK371)/2</f>
        <v>32.441860465116278</v>
      </c>
      <c r="H359" s="102">
        <f>IF(AND('INTERNAL - I'!AL371&gt;0,'INTERNAL - II '!AL371&gt;0),('INTERNAL - I'!AL371+'INTERNAL - II '!AL371)/2,'INTERNAL - I'!AL371+'INTERNAL - II '!AL371)</f>
        <v>69.230769230769226</v>
      </c>
      <c r="I359" s="102">
        <f>IF(AND('INTERNAL - I'!AM371&gt;0,'INTERNAL - II '!AM371&gt;0),('INTERNAL - I'!AM371+'INTERNAL - II '!AM371)/2,'INTERNAL - I'!AM371+'INTERNAL - II '!AM371)</f>
        <v>37.254901960784309</v>
      </c>
      <c r="J359" s="102">
        <f>IF(AND('INTERNAL - I'!AN371&gt;0,'INTERNAL - II '!AN371&gt;0),('INTERNAL - I'!AN371+'INTERNAL - II '!AN371)/2,'INTERNAL - I'!AN371+'INTERNAL - II '!AN371)</f>
        <v>82.35294117647058</v>
      </c>
    </row>
    <row r="360" spans="1:10" ht="30" customHeight="1" x14ac:dyDescent="0.2">
      <c r="A360" s="4">
        <v>356</v>
      </c>
      <c r="B360" s="102" t="str">
        <f>'STUDENT NAMELIST'!B360</f>
        <v>2023PEC AI 378</v>
      </c>
      <c r="C360" s="102">
        <f>'STUDENT NAMELIST'!C360</f>
        <v>211423243362</v>
      </c>
      <c r="D360" s="260" t="str">
        <f>'STUDENT NAMELIST'!D360</f>
        <v>RITHIKESH D</v>
      </c>
      <c r="E360" s="102">
        <f>('INTERNAL - I'!AI372+'INTERNAL - II '!AI372)/2</f>
        <v>16.666666666666664</v>
      </c>
      <c r="F360" s="102">
        <f>IF(AND('INTERNAL - I'!AJ372&gt;0,'INTERNAL - II '!AJ372&gt;0),('INTERNAL - I'!AJ372+'INTERNAL - II '!AJ372)/2,'INTERNAL - I'!AJ372+'INTERNAL - II '!AJ372)</f>
        <v>39.130434782608695</v>
      </c>
      <c r="G360" s="102">
        <f>('INTERNAL - I'!AK372+'INTERNAL - II '!AK372)/2</f>
        <v>51.55038759689922</v>
      </c>
      <c r="H360" s="102">
        <f>IF(AND('INTERNAL - I'!AL372&gt;0,'INTERNAL - II '!AL372&gt;0),('INTERNAL - I'!AL372+'INTERNAL - II '!AL372)/2,'INTERNAL - I'!AL372+'INTERNAL - II '!AL372)</f>
        <v>65.384615384615387</v>
      </c>
      <c r="I360" s="102">
        <f>IF(AND('INTERNAL - I'!AM372&gt;0,'INTERNAL - II '!AM372&gt;0),('INTERNAL - I'!AM372+'INTERNAL - II '!AM372)/2,'INTERNAL - I'!AM372+'INTERNAL - II '!AM372)</f>
        <v>50.714285714285715</v>
      </c>
      <c r="J360" s="102">
        <f>IF(AND('INTERNAL - I'!AN372&gt;0,'INTERNAL - II '!AN372&gt;0),('INTERNAL - I'!AN372+'INTERNAL - II '!AN372)/2,'INTERNAL - I'!AN372+'INTERNAL - II '!AN372)</f>
        <v>93.333333333333329</v>
      </c>
    </row>
    <row r="361" spans="1:10" ht="30" customHeight="1" x14ac:dyDescent="0.2">
      <c r="A361" s="4">
        <v>357</v>
      </c>
      <c r="B361" s="102" t="str">
        <f>'STUDENT NAMELIST'!B361</f>
        <v>2023PEC AI 379</v>
      </c>
      <c r="C361" s="102">
        <f>'STUDENT NAMELIST'!C361</f>
        <v>211423243363</v>
      </c>
      <c r="D361" s="260" t="str">
        <f>'STUDENT NAMELIST'!D361</f>
        <v>ROACH SAJU R</v>
      </c>
      <c r="E361" s="102">
        <f>('INTERNAL - I'!AI373+'INTERNAL - II '!AI373)/2</f>
        <v>16.666666666666664</v>
      </c>
      <c r="F361" s="102">
        <f>IF(AND('INTERNAL - I'!AJ373&gt;0,'INTERNAL - II '!AJ373&gt;0),('INTERNAL - I'!AJ373+'INTERNAL - II '!AJ373)/2,'INTERNAL - I'!AJ373+'INTERNAL - II '!AJ373)</f>
        <v>40</v>
      </c>
      <c r="G361" s="102">
        <f>('INTERNAL - I'!AK373+'INTERNAL - II '!AK373)/2</f>
        <v>26.764705882352942</v>
      </c>
      <c r="H361" s="102">
        <f>IF(AND('INTERNAL - I'!AL373&gt;0,'INTERNAL - II '!AL373&gt;0),('INTERNAL - I'!AL373+'INTERNAL - II '!AL373)/2,'INTERNAL - I'!AL373+'INTERNAL - II '!AL373)</f>
        <v>69.230769230769226</v>
      </c>
      <c r="I361" s="102">
        <f>IF(AND('INTERNAL - I'!AM373&gt;0,'INTERNAL - II '!AM373&gt;0),('INTERNAL - I'!AM373+'INTERNAL - II '!AM373)/2,'INTERNAL - I'!AM373+'INTERNAL - II '!AM373)</f>
        <v>66.666666666666657</v>
      </c>
      <c r="J361" s="102">
        <f>IF(AND('INTERNAL - I'!AN373&gt;0,'INTERNAL - II '!AN373&gt;0),('INTERNAL - I'!AN373+'INTERNAL - II '!AN373)/2,'INTERNAL - I'!AN373+'INTERNAL - II '!AN373)</f>
        <v>700</v>
      </c>
    </row>
    <row r="362" spans="1:10" ht="30" customHeight="1" x14ac:dyDescent="0.2">
      <c r="A362" s="4">
        <v>358</v>
      </c>
      <c r="B362" s="102" t="str">
        <f>'STUDENT NAMELIST'!B362</f>
        <v>2023PEC AI 380</v>
      </c>
      <c r="C362" s="102">
        <f>'STUDENT NAMELIST'!C362</f>
        <v>211423243364</v>
      </c>
      <c r="D362" s="260" t="str">
        <f>'STUDENT NAMELIST'!D362</f>
        <v>ROHINATH P</v>
      </c>
      <c r="E362" s="102">
        <f>('INTERNAL - I'!AI374+'INTERNAL - II '!AI374)/2</f>
        <v>83.333333333333343</v>
      </c>
      <c r="F362" s="102">
        <f>IF(AND('INTERNAL - I'!AJ374&gt;0,'INTERNAL - II '!AJ374&gt;0),('INTERNAL - I'!AJ374+'INTERNAL - II '!AJ374)/2,'INTERNAL - I'!AJ374+'INTERNAL - II '!AJ374)</f>
        <v>91.304347826086953</v>
      </c>
      <c r="G362" s="102">
        <f>('INTERNAL - I'!AK374+'INTERNAL - II '!AK374)/2</f>
        <v>81.964285714285722</v>
      </c>
      <c r="H362" s="102">
        <f>IF(AND('INTERNAL - I'!AL374&gt;0,'INTERNAL - II '!AL374&gt;0),('INTERNAL - I'!AL374+'INTERNAL - II '!AL374)/2,'INTERNAL - I'!AL374+'INTERNAL - II '!AL374)</f>
        <v>88.461538461538467</v>
      </c>
      <c r="I362" s="102">
        <f>IF(AND('INTERNAL - I'!AM374&gt;0,'INTERNAL - II '!AM374&gt;0),('INTERNAL - I'!AM374+'INTERNAL - II '!AM374)/2,'INTERNAL - I'!AM374+'INTERNAL - II '!AM374)</f>
        <v>77.142857142857139</v>
      </c>
      <c r="J362" s="102">
        <f>IF(AND('INTERNAL - I'!AN374&gt;0,'INTERNAL - II '!AN374&gt;0),('INTERNAL - I'!AN374+'INTERNAL - II '!AN374)/2,'INTERNAL - I'!AN374+'INTERNAL - II '!AN374)</f>
        <v>46.666666666666664</v>
      </c>
    </row>
    <row r="363" spans="1:10" ht="30" customHeight="1" x14ac:dyDescent="0.2">
      <c r="A363" s="4">
        <v>359</v>
      </c>
      <c r="B363" s="102" t="str">
        <f>'STUDENT NAMELIST'!B363</f>
        <v>2023PEC AI 381</v>
      </c>
      <c r="C363" s="102">
        <f>'STUDENT NAMELIST'!C363</f>
        <v>211423243365</v>
      </c>
      <c r="D363" s="260" t="str">
        <f>'STUDENT NAMELIST'!D363</f>
        <v>ROSAN AKTHAR H</v>
      </c>
      <c r="E363" s="102">
        <f>('INTERNAL - I'!AI375+'INTERNAL - II '!AI375)/2</f>
        <v>58.333333333333336</v>
      </c>
      <c r="F363" s="102">
        <f>IF(AND('INTERNAL - I'!AJ375&gt;0,'INTERNAL - II '!AJ375&gt;0),('INTERNAL - I'!AJ375+'INTERNAL - II '!AJ375)/2,'INTERNAL - I'!AJ375+'INTERNAL - II '!AJ375)</f>
        <v>60</v>
      </c>
      <c r="G363" s="102">
        <f>('INTERNAL - I'!AK375+'INTERNAL - II '!AK375)/2</f>
        <v>48.565891472868216</v>
      </c>
      <c r="H363" s="102">
        <f>IF(AND('INTERNAL - I'!AL375&gt;0,'INTERNAL - II '!AL375&gt;0),('INTERNAL - I'!AL375+'INTERNAL - II '!AL375)/2,'INTERNAL - I'!AL375+'INTERNAL - II '!AL375)</f>
        <v>73.07692307692308</v>
      </c>
      <c r="I363" s="102">
        <f>IF(AND('INTERNAL - I'!AM375&gt;0,'INTERNAL - II '!AM375&gt;0),('INTERNAL - I'!AM375+'INTERNAL - II '!AM375)/2,'INTERNAL - I'!AM375+'INTERNAL - II '!AM375)</f>
        <v>62.5</v>
      </c>
      <c r="J363" s="102">
        <f>IF(AND('INTERNAL - I'!AN375&gt;0,'INTERNAL - II '!AN375&gt;0),('INTERNAL - I'!AN375+'INTERNAL - II '!AN375)/2,'INTERNAL - I'!AN375+'INTERNAL - II '!AN375)</f>
        <v>46.666666666666664</v>
      </c>
    </row>
    <row r="364" spans="1:10" ht="30" customHeight="1" x14ac:dyDescent="0.2">
      <c r="A364" s="4">
        <v>360</v>
      </c>
      <c r="B364" s="102" t="str">
        <f>'STUDENT NAMELIST'!B364</f>
        <v>2023PEC AI 239</v>
      </c>
      <c r="C364" s="102">
        <f>'STUDENT NAMELIST'!C364</f>
        <v>211423243366</v>
      </c>
      <c r="D364" s="260" t="str">
        <f>'STUDENT NAMELIST'!D364</f>
        <v>RUBA DARSHNI J</v>
      </c>
      <c r="E364" s="102">
        <f>('INTERNAL - I'!AI376+'INTERNAL - II '!AI376)/2</f>
        <v>49.999999999999993</v>
      </c>
      <c r="F364" s="102">
        <f>IF(AND('INTERNAL - I'!AJ376&gt;0,'INTERNAL - II '!AJ376&gt;0),('INTERNAL - I'!AJ376+'INTERNAL - II '!AJ376)/2,'INTERNAL - I'!AJ376+'INTERNAL - II '!AJ376)</f>
        <v>39.130434782608695</v>
      </c>
      <c r="G364" s="102">
        <f>('INTERNAL - I'!AK376+'INTERNAL - II '!AK376)/2</f>
        <v>51.488095238095234</v>
      </c>
      <c r="H364" s="102">
        <f>IF(AND('INTERNAL - I'!AL376&gt;0,'INTERNAL - II '!AL376&gt;0),('INTERNAL - I'!AL376+'INTERNAL - II '!AL376)/2,'INTERNAL - I'!AL376+'INTERNAL - II '!AL376)</f>
        <v>65.384615384615387</v>
      </c>
      <c r="I364" s="102">
        <f>IF(AND('INTERNAL - I'!AM376&gt;0,'INTERNAL - II '!AM376&gt;0),('INTERNAL - I'!AM376+'INTERNAL - II '!AM376)/2,'INTERNAL - I'!AM376+'INTERNAL - II '!AM376)</f>
        <v>53.333333333333329</v>
      </c>
      <c r="J364" s="102">
        <f>IF(AND('INTERNAL - I'!AN376&gt;0,'INTERNAL - II '!AN376&gt;0),('INTERNAL - I'!AN376+'INTERNAL - II '!AN376)/2,'INTERNAL - I'!AN376+'INTERNAL - II '!AN376)</f>
        <v>93.333333333333329</v>
      </c>
    </row>
    <row r="365" spans="1:10" ht="30" customHeight="1" x14ac:dyDescent="0.2">
      <c r="A365" s="4">
        <v>361</v>
      </c>
      <c r="B365" s="102" t="str">
        <f>'STUDENT NAMELIST'!B365</f>
        <v>2023PEC AI 382</v>
      </c>
      <c r="C365" s="102">
        <f>'STUDENT NAMELIST'!C365</f>
        <v>211423243367</v>
      </c>
      <c r="D365" s="260" t="str">
        <f>'STUDENT NAMELIST'!D365</f>
        <v>RUBESH ADITHYA SELVARATHNAM</v>
      </c>
      <c r="E365" s="102">
        <f>('INTERNAL - I'!AI377+'INTERNAL - II '!AI377)/2</f>
        <v>100</v>
      </c>
      <c r="F365" s="102">
        <f>IF(AND('INTERNAL - I'!AJ377&gt;0,'INTERNAL - II '!AJ377&gt;0),('INTERNAL - I'!AJ377+'INTERNAL - II '!AJ377)/2,'INTERNAL - I'!AJ377+'INTERNAL - II '!AJ377)</f>
        <v>90</v>
      </c>
      <c r="G365" s="102">
        <f>('INTERNAL - I'!AK377+'INTERNAL - II '!AK377)/2</f>
        <v>87.202380952380963</v>
      </c>
      <c r="H365" s="102">
        <f>IF(AND('INTERNAL - I'!AL377&gt;0,'INTERNAL - II '!AL377&gt;0),('INTERNAL - I'!AL377+'INTERNAL - II '!AL377)/2,'INTERNAL - I'!AL377+'INTERNAL - II '!AL377)</f>
        <v>96.15384615384616</v>
      </c>
      <c r="I365" s="102">
        <f>IF(AND('INTERNAL - I'!AM377&gt;0,'INTERNAL - II '!AM377&gt;0),('INTERNAL - I'!AM377+'INTERNAL - II '!AM377)/2,'INTERNAL - I'!AM377+'INTERNAL - II '!AM377)</f>
        <v>75.357142857142861</v>
      </c>
      <c r="J365" s="102">
        <f>IF(AND('INTERNAL - I'!AN377&gt;0,'INTERNAL - II '!AN377&gt;0),('INTERNAL - I'!AN377+'INTERNAL - II '!AN377)/2,'INTERNAL - I'!AN377+'INTERNAL - II '!AN377)</f>
        <v>46.666666666666664</v>
      </c>
    </row>
    <row r="366" spans="1:10" ht="30" customHeight="1" x14ac:dyDescent="0.2">
      <c r="A366" s="4">
        <v>362</v>
      </c>
      <c r="B366" s="102" t="str">
        <f>'STUDENT NAMELIST'!B366</f>
        <v>2023PEC AI 383</v>
      </c>
      <c r="C366" s="102">
        <f>'STUDENT NAMELIST'!C366</f>
        <v>211423243368</v>
      </c>
      <c r="D366" s="260" t="str">
        <f>'STUDENT NAMELIST'!D366</f>
        <v>RUBESH B</v>
      </c>
      <c r="E366" s="102">
        <f>('INTERNAL - I'!AI378+'INTERNAL - II '!AI378)/2</f>
        <v>58.333333333333329</v>
      </c>
      <c r="F366" s="102">
        <f>IF(AND('INTERNAL - I'!AJ378&gt;0,'INTERNAL - II '!AJ378&gt;0),('INTERNAL - I'!AJ378+'INTERNAL - II '!AJ378)/2,'INTERNAL - I'!AJ378+'INTERNAL - II '!AJ378)</f>
        <v>78.260869565217391</v>
      </c>
      <c r="G366" s="102">
        <f>('INTERNAL - I'!AK378+'INTERNAL - II '!AK378)/2</f>
        <v>67.023809523809518</v>
      </c>
      <c r="H366" s="102">
        <f>IF(AND('INTERNAL - I'!AL378&gt;0,'INTERNAL - II '!AL378&gt;0),('INTERNAL - I'!AL378+'INTERNAL - II '!AL378)/2,'INTERNAL - I'!AL378+'INTERNAL - II '!AL378)</f>
        <v>84.615384615384613</v>
      </c>
      <c r="I366" s="102">
        <f>IF(AND('INTERNAL - I'!AM378&gt;0,'INTERNAL - II '!AM378&gt;0),('INTERNAL - I'!AM378+'INTERNAL - II '!AM378)/2,'INTERNAL - I'!AM378+'INTERNAL - II '!AM378)</f>
        <v>76.785714285714278</v>
      </c>
      <c r="J366" s="102">
        <f>IF(AND('INTERNAL - I'!AN378&gt;0,'INTERNAL - II '!AN378&gt;0),('INTERNAL - I'!AN378+'INTERNAL - II '!AN378)/2,'INTERNAL - I'!AN378+'INTERNAL - II '!AN378)</f>
        <v>93.333333333333329</v>
      </c>
    </row>
    <row r="367" spans="1:10" ht="30" customHeight="1" x14ac:dyDescent="0.2">
      <c r="A367" s="4">
        <v>363</v>
      </c>
      <c r="B367" s="102" t="str">
        <f>'STUDENT NAMELIST'!B367</f>
        <v>2023PEC AI 384</v>
      </c>
      <c r="C367" s="102">
        <f>'STUDENT NAMELIST'!C367</f>
        <v>211423243369</v>
      </c>
      <c r="D367" s="260" t="str">
        <f>'STUDENT NAMELIST'!D367</f>
        <v>RUDHRAN V</v>
      </c>
      <c r="E367" s="102">
        <f>('INTERNAL - I'!AI379+'INTERNAL - II '!AI379)/2</f>
        <v>66.666666666666657</v>
      </c>
      <c r="F367" s="102">
        <f>IF(AND('INTERNAL - I'!AJ379&gt;0,'INTERNAL - II '!AJ379&gt;0),('INTERNAL - I'!AJ379+'INTERNAL - II '!AJ379)/2,'INTERNAL - I'!AJ379+'INTERNAL - II '!AJ379)</f>
        <v>80</v>
      </c>
      <c r="G367" s="102">
        <f>('INTERNAL - I'!AK379+'INTERNAL - II '!AK379)/2</f>
        <v>53.928571428571431</v>
      </c>
      <c r="H367" s="102">
        <f>IF(AND('INTERNAL - I'!AL379&gt;0,'INTERNAL - II '!AL379&gt;0),('INTERNAL - I'!AL379+'INTERNAL - II '!AL379)/2,'INTERNAL - I'!AL379+'INTERNAL - II '!AL379)</f>
        <v>73.07692307692308</v>
      </c>
      <c r="I367" s="102">
        <f>IF(AND('INTERNAL - I'!AM379&gt;0,'INTERNAL - II '!AM379&gt;0),('INTERNAL - I'!AM379+'INTERNAL - II '!AM379)/2,'INTERNAL - I'!AM379+'INTERNAL - II '!AM379)</f>
        <v>54.404761904761912</v>
      </c>
      <c r="J367" s="102">
        <f>IF(AND('INTERNAL - I'!AN379&gt;0,'INTERNAL - II '!AN379&gt;0),('INTERNAL - I'!AN379+'INTERNAL - II '!AN379)/2,'INTERNAL - I'!AN379+'INTERNAL - II '!AN379)</f>
        <v>46.666666666666664</v>
      </c>
    </row>
    <row r="368" spans="1:10" ht="30" customHeight="1" x14ac:dyDescent="0.2">
      <c r="A368" s="4">
        <v>364</v>
      </c>
      <c r="B368" s="102" t="str">
        <f>'STUDENT NAMELIST'!B368</f>
        <v>2023PEC AI 385</v>
      </c>
      <c r="C368" s="102">
        <f>'STUDENT NAMELIST'!C368</f>
        <v>211423243370</v>
      </c>
      <c r="D368" s="260" t="str">
        <f>'STUDENT NAMELIST'!D368</f>
        <v>SAARUKESHWARAN S</v>
      </c>
      <c r="E368" s="102">
        <f>('INTERNAL - I'!AI380+'INTERNAL - II '!AI380)/2</f>
        <v>100</v>
      </c>
      <c r="F368" s="102">
        <f>IF(AND('INTERNAL - I'!AJ380&gt;0,'INTERNAL - II '!AJ380&gt;0),('INTERNAL - I'!AJ380+'INTERNAL - II '!AJ380)/2,'INTERNAL - I'!AJ380+'INTERNAL - II '!AJ380)</f>
        <v>95.652173913043484</v>
      </c>
      <c r="G368" s="102">
        <f>('INTERNAL - I'!AK380+'INTERNAL - II '!AK380)/2</f>
        <v>94.642857142857139</v>
      </c>
      <c r="H368" s="102">
        <f>IF(AND('INTERNAL - I'!AL380&gt;0,'INTERNAL - II '!AL380&gt;0),('INTERNAL - I'!AL380+'INTERNAL - II '!AL380)/2,'INTERNAL - I'!AL380+'INTERNAL - II '!AL380)</f>
        <v>96.15384615384616</v>
      </c>
      <c r="I368" s="102">
        <f>IF(AND('INTERNAL - I'!AM380&gt;0,'INTERNAL - II '!AM380&gt;0),('INTERNAL - I'!AM380+'INTERNAL - II '!AM380)/2,'INTERNAL - I'!AM380+'INTERNAL - II '!AM380)</f>
        <v>76.428571428571431</v>
      </c>
      <c r="J368" s="102">
        <f>IF(AND('INTERNAL - I'!AN380&gt;0,'INTERNAL - II '!AN380&gt;0),('INTERNAL - I'!AN380+'INTERNAL - II '!AN380)/2,'INTERNAL - I'!AN380+'INTERNAL - II '!AN380)</f>
        <v>93.333333333333329</v>
      </c>
    </row>
    <row r="369" spans="1:10" ht="30" customHeight="1" x14ac:dyDescent="0.2">
      <c r="A369" s="4">
        <v>365</v>
      </c>
      <c r="B369" s="102" t="str">
        <f>'STUDENT NAMELIST'!B369</f>
        <v>2023PEC AI 386</v>
      </c>
      <c r="C369" s="102">
        <f>'STUDENT NAMELIST'!C369</f>
        <v>211423243371</v>
      </c>
      <c r="D369" s="260" t="str">
        <f>'STUDENT NAMELIST'!D369</f>
        <v>SACHIN C J</v>
      </c>
      <c r="E369" s="102">
        <f>('INTERNAL - I'!AI381+'INTERNAL - II '!AI381)/2</f>
        <v>49.999999999999993</v>
      </c>
      <c r="F369" s="102">
        <f>IF(AND('INTERNAL - I'!AJ381&gt;0,'INTERNAL - II '!AJ381&gt;0),('INTERNAL - I'!AJ381+'INTERNAL - II '!AJ381)/2,'INTERNAL - I'!AJ381+'INTERNAL - II '!AJ381)</f>
        <v>90</v>
      </c>
      <c r="G369" s="102">
        <f>('INTERNAL - I'!AK381+'INTERNAL - II '!AK381)/2</f>
        <v>66.36904761904762</v>
      </c>
      <c r="H369" s="102">
        <f>IF(AND('INTERNAL - I'!AL381&gt;0,'INTERNAL - II '!AL381&gt;0),('INTERNAL - I'!AL381+'INTERNAL - II '!AL381)/2,'INTERNAL - I'!AL381+'INTERNAL - II '!AL381)</f>
        <v>84.615384615384613</v>
      </c>
      <c r="I369" s="102">
        <f>IF(AND('INTERNAL - I'!AM381&gt;0,'INTERNAL - II '!AM381&gt;0),('INTERNAL - I'!AM381+'INTERNAL - II '!AM381)/2,'INTERNAL - I'!AM381+'INTERNAL - II '!AM381)</f>
        <v>65</v>
      </c>
      <c r="J369" s="102">
        <f>IF(AND('INTERNAL - I'!AN381&gt;0,'INTERNAL - II '!AN381&gt;0),('INTERNAL - I'!AN381+'INTERNAL - II '!AN381)/2,'INTERNAL - I'!AN381+'INTERNAL - II '!AN381)</f>
        <v>93.333333333333329</v>
      </c>
    </row>
    <row r="370" spans="1:10" ht="30" customHeight="1" x14ac:dyDescent="0.2">
      <c r="A370" s="4">
        <v>366</v>
      </c>
      <c r="B370" s="102" t="str">
        <f>'STUDENT NAMELIST'!B370</f>
        <v>2023PEC AI 240</v>
      </c>
      <c r="C370" s="102">
        <f>'STUDENT NAMELIST'!C370</f>
        <v>211423243372</v>
      </c>
      <c r="D370" s="260" t="str">
        <f>'STUDENT NAMELIST'!D370</f>
        <v>SAFANA YASMIN S</v>
      </c>
      <c r="E370" s="102">
        <f>('INTERNAL - I'!AI382+'INTERNAL - II '!AI382)/2</f>
        <v>100</v>
      </c>
      <c r="F370" s="102">
        <f>IF(AND('INTERNAL - I'!AJ382&gt;0,'INTERNAL - II '!AJ382&gt;0),('INTERNAL - I'!AJ382+'INTERNAL - II '!AJ382)/2,'INTERNAL - I'!AJ382+'INTERNAL - II '!AJ382)</f>
        <v>70.65217391304347</v>
      </c>
      <c r="G370" s="102">
        <f>('INTERNAL - I'!AK382+'INTERNAL - II '!AK382)/2</f>
        <v>99.107142857142861</v>
      </c>
      <c r="H370" s="102">
        <f>IF(AND('INTERNAL - I'!AL382&gt;0,'INTERNAL - II '!AL382&gt;0),('INTERNAL - I'!AL382+'INTERNAL - II '!AL382)/2,'INTERNAL - I'!AL382+'INTERNAL - II '!AL382)</f>
        <v>92.307692307692307</v>
      </c>
      <c r="I370" s="102">
        <f>IF(AND('INTERNAL - I'!AM382&gt;0,'INTERNAL - II '!AM382&gt;0),('INTERNAL - I'!AM382+'INTERNAL - II '!AM382)/2,'INTERNAL - I'!AM382+'INTERNAL - II '!AM382)</f>
        <v>77.5</v>
      </c>
      <c r="J370" s="102">
        <f>IF(AND('INTERNAL - I'!AN382&gt;0,'INTERNAL - II '!AN382&gt;0),('INTERNAL - I'!AN382+'INTERNAL - II '!AN382)/2,'INTERNAL - I'!AN382+'INTERNAL - II '!AN382)</f>
        <v>93.333333333333329</v>
      </c>
    </row>
    <row r="371" spans="1:10" ht="30" customHeight="1" x14ac:dyDescent="0.2">
      <c r="A371" s="4">
        <v>367</v>
      </c>
      <c r="B371" s="102" t="str">
        <f>'STUDENT NAMELIST'!B371</f>
        <v>2023PEC AI 387</v>
      </c>
      <c r="C371" s="102">
        <f>'STUDENT NAMELIST'!C371</f>
        <v>211423243373</v>
      </c>
      <c r="D371" s="260" t="str">
        <f>'STUDENT NAMELIST'!D371</f>
        <v>SAI KRISHNA P</v>
      </c>
      <c r="E371" s="102">
        <f>('INTERNAL - I'!AI383+'INTERNAL - II '!AI383)/2</f>
        <v>66.666666666666671</v>
      </c>
      <c r="F371" s="102">
        <f>IF(AND('INTERNAL - I'!AJ383&gt;0,'INTERNAL - II '!AJ383&gt;0),('INTERNAL - I'!AJ383+'INTERNAL - II '!AJ383)/2,'INTERNAL - I'!AJ383+'INTERNAL - II '!AJ383)</f>
        <v>90</v>
      </c>
      <c r="G371" s="102">
        <f>('INTERNAL - I'!AK383+'INTERNAL - II '!AK383)/2</f>
        <v>63.690476190476183</v>
      </c>
      <c r="H371" s="102">
        <f>IF(AND('INTERNAL - I'!AL383&gt;0,'INTERNAL - II '!AL383&gt;0),('INTERNAL - I'!AL383+'INTERNAL - II '!AL383)/2,'INTERNAL - I'!AL383+'INTERNAL - II '!AL383)</f>
        <v>84.615384615384613</v>
      </c>
      <c r="I371" s="102">
        <f>IF(AND('INTERNAL - I'!AM383&gt;0,'INTERNAL - II '!AM383&gt;0),('INTERNAL - I'!AM383+'INTERNAL - II '!AM383)/2,'INTERNAL - I'!AM383+'INTERNAL - II '!AM383)</f>
        <v>71.666666666666657</v>
      </c>
      <c r="J371" s="102">
        <f>IF(AND('INTERNAL - I'!AN383&gt;0,'INTERNAL - II '!AN383&gt;0),('INTERNAL - I'!AN383+'INTERNAL - II '!AN383)/2,'INTERNAL - I'!AN383+'INTERNAL - II '!AN383)</f>
        <v>46.666666666666664</v>
      </c>
    </row>
    <row r="372" spans="1:10" ht="30" customHeight="1" x14ac:dyDescent="0.2">
      <c r="A372" s="4">
        <v>368</v>
      </c>
      <c r="B372" s="102" t="str">
        <f>'STUDENT NAMELIST'!B372</f>
        <v>2023PEC AI 241</v>
      </c>
      <c r="C372" s="102">
        <f>'STUDENT NAMELIST'!C372</f>
        <v>211423243374</v>
      </c>
      <c r="D372" s="260" t="str">
        <f>'STUDENT NAMELIST'!D372</f>
        <v>SAISUSMITHA P</v>
      </c>
      <c r="E372" s="102">
        <f>('INTERNAL - I'!AI384+'INTERNAL - II '!AI384)/2</f>
        <v>100</v>
      </c>
      <c r="F372" s="102">
        <f>IF(AND('INTERNAL - I'!AJ384&gt;0,'INTERNAL - II '!AJ384&gt;0),('INTERNAL - I'!AJ384+'INTERNAL - II '!AJ384)/2,'INTERNAL - I'!AJ384+'INTERNAL - II '!AJ384)</f>
        <v>91.304347826086953</v>
      </c>
      <c r="G372" s="102">
        <f>('INTERNAL - I'!AK384+'INTERNAL - II '!AK384)/2</f>
        <v>98.214285714285722</v>
      </c>
      <c r="H372" s="102">
        <f>IF(AND('INTERNAL - I'!AL384&gt;0,'INTERNAL - II '!AL384&gt;0),('INTERNAL - I'!AL384+'INTERNAL - II '!AL384)/2,'INTERNAL - I'!AL384+'INTERNAL - II '!AL384)</f>
        <v>92.307692307692307</v>
      </c>
      <c r="I372" s="102">
        <f>IF(AND('INTERNAL - I'!AM384&gt;0,'INTERNAL - II '!AM384&gt;0),('INTERNAL - I'!AM384+'INTERNAL - II '!AM384)/2,'INTERNAL - I'!AM384+'INTERNAL - II '!AM384)</f>
        <v>69.047619047619037</v>
      </c>
      <c r="J372" s="102">
        <f>IF(AND('INTERNAL - I'!AN384&gt;0,'INTERNAL - II '!AN384&gt;0),('INTERNAL - I'!AN384+'INTERNAL - II '!AN384)/2,'INTERNAL - I'!AN384+'INTERNAL - II '!AN384)</f>
        <v>93.333333333333329</v>
      </c>
    </row>
    <row r="373" spans="1:10" ht="30" customHeight="1" x14ac:dyDescent="0.2">
      <c r="A373" s="4">
        <v>369</v>
      </c>
      <c r="B373" s="102" t="str">
        <f>'STUDENT NAMELIST'!B373</f>
        <v>2023PEC AI 388</v>
      </c>
      <c r="C373" s="102">
        <f>'STUDENT NAMELIST'!C373</f>
        <v>211423243375</v>
      </c>
      <c r="D373" s="260" t="str">
        <f>'STUDENT NAMELIST'!D373</f>
        <v xml:space="preserve">SAKTHINARAYANAN V </v>
      </c>
      <c r="E373" s="102">
        <f>('INTERNAL - I'!AI385+'INTERNAL - II '!AI385)/2</f>
        <v>66.666666666666657</v>
      </c>
      <c r="F373" s="102">
        <f>IF(AND('INTERNAL - I'!AJ385&gt;0,'INTERNAL - II '!AJ385&gt;0),('INTERNAL - I'!AJ385+'INTERNAL - II '!AJ385)/2,'INTERNAL - I'!AJ385+'INTERNAL - II '!AJ385)</f>
        <v>55</v>
      </c>
      <c r="G373" s="102">
        <f>('INTERNAL - I'!AK385+'INTERNAL - II '!AK385)/2</f>
        <v>54.583333333333329</v>
      </c>
      <c r="H373" s="102">
        <f>IF(AND('INTERNAL - I'!AL385&gt;0,'INTERNAL - II '!AL385&gt;0),('INTERNAL - I'!AL385+'INTERNAL - II '!AL385)/2,'INTERNAL - I'!AL385+'INTERNAL - II '!AL385)</f>
        <v>76.92307692307692</v>
      </c>
      <c r="I373" s="102">
        <f>IF(AND('INTERNAL - I'!AM385&gt;0,'INTERNAL - II '!AM385&gt;0),('INTERNAL - I'!AM385+'INTERNAL - II '!AM385)/2,'INTERNAL - I'!AM385+'INTERNAL - II '!AM385)</f>
        <v>60.833333333333336</v>
      </c>
      <c r="J373" s="102">
        <f>IF(AND('INTERNAL - I'!AN385&gt;0,'INTERNAL - II '!AN385&gt;0),('INTERNAL - I'!AN385+'INTERNAL - II '!AN385)/2,'INTERNAL - I'!AN385+'INTERNAL - II '!AN385)</f>
        <v>46.666666666666664</v>
      </c>
    </row>
    <row r="374" spans="1:10" ht="30" customHeight="1" x14ac:dyDescent="0.2">
      <c r="A374" s="4">
        <v>370</v>
      </c>
      <c r="B374" s="102" t="str">
        <f>'STUDENT NAMELIST'!B374</f>
        <v>2023PEC AI 389</v>
      </c>
      <c r="C374" s="102">
        <f>'STUDENT NAMELIST'!C374</f>
        <v>211423243376</v>
      </c>
      <c r="D374" s="260" t="str">
        <f>'STUDENT NAMELIST'!D374</f>
        <v>SALWIN M</v>
      </c>
      <c r="E374" s="102">
        <f>('INTERNAL - I'!AI386+'INTERNAL - II '!AI386)/2</f>
        <v>83.333333333333329</v>
      </c>
      <c r="F374" s="102">
        <f>IF(AND('INTERNAL - I'!AJ386&gt;0,'INTERNAL - II '!AJ386&gt;0),('INTERNAL - I'!AJ386+'INTERNAL - II '!AJ386)/2,'INTERNAL - I'!AJ386+'INTERNAL - II '!AJ386)</f>
        <v>95.652173913043484</v>
      </c>
      <c r="G374" s="102">
        <f>('INTERNAL - I'!AK386+'INTERNAL - II '!AK386)/2</f>
        <v>76.744186046511629</v>
      </c>
      <c r="H374" s="102">
        <f>IF(AND('INTERNAL - I'!AL386&gt;0,'INTERNAL - II '!AL386&gt;0),('INTERNAL - I'!AL386+'INTERNAL - II '!AL386)/2,'INTERNAL - I'!AL386+'INTERNAL - II '!AL386)</f>
        <v>96.15384615384616</v>
      </c>
      <c r="I374" s="102">
        <f>IF(AND('INTERNAL - I'!AM386&gt;0,'INTERNAL - II '!AM386&gt;0),('INTERNAL - I'!AM386+'INTERNAL - II '!AM386)/2,'INTERNAL - I'!AM386+'INTERNAL - II '!AM386)</f>
        <v>92.857142857142861</v>
      </c>
      <c r="J374" s="102">
        <f>IF(AND('INTERNAL - I'!AN386&gt;0,'INTERNAL - II '!AN386&gt;0),('INTERNAL - I'!AN386+'INTERNAL - II '!AN386)/2,'INTERNAL - I'!AN386+'INTERNAL - II '!AN386)</f>
        <v>93.333333333333329</v>
      </c>
    </row>
    <row r="375" spans="1:10" ht="30" customHeight="1" x14ac:dyDescent="0.2">
      <c r="A375" s="4">
        <v>371</v>
      </c>
      <c r="B375" s="102" t="str">
        <f>'STUDENT NAMELIST'!B375</f>
        <v>2023PEC AI 242</v>
      </c>
      <c r="C375" s="102">
        <f>'STUDENT NAMELIST'!C375</f>
        <v>211423243377</v>
      </c>
      <c r="D375" s="260" t="str">
        <f>'STUDENT NAMELIST'!D375</f>
        <v>SAMEEHA ANVAR ALI</v>
      </c>
      <c r="E375" s="102">
        <f>('INTERNAL - I'!AI387+'INTERNAL - II '!AI387)/2</f>
        <v>75</v>
      </c>
      <c r="F375" s="102">
        <f>IF(AND('INTERNAL - I'!AJ387&gt;0,'INTERNAL - II '!AJ387&gt;0),('INTERNAL - I'!AJ387+'INTERNAL - II '!AJ387)/2,'INTERNAL - I'!AJ387+'INTERNAL - II '!AJ387)</f>
        <v>80</v>
      </c>
      <c r="G375" s="102">
        <f>('INTERNAL - I'!AK387+'INTERNAL - II '!AK387)/2</f>
        <v>83.837209302325576</v>
      </c>
      <c r="H375" s="102">
        <f>IF(AND('INTERNAL - I'!AL387&gt;0,'INTERNAL - II '!AL387&gt;0),('INTERNAL - I'!AL387+'INTERNAL - II '!AL387)/2,'INTERNAL - I'!AL387+'INTERNAL - II '!AL387)</f>
        <v>88.461538461538467</v>
      </c>
      <c r="I375" s="102">
        <f>IF(AND('INTERNAL - I'!AM387&gt;0,'INTERNAL - II '!AM387&gt;0),('INTERNAL - I'!AM387+'INTERNAL - II '!AM387)/2,'INTERNAL - I'!AM387+'INTERNAL - II '!AM387)</f>
        <v>73.844537815126046</v>
      </c>
      <c r="J375" s="102">
        <f>IF(AND('INTERNAL - I'!AN387&gt;0,'INTERNAL - II '!AN387&gt;0),('INTERNAL - I'!AN387+'INTERNAL - II '!AN387)/2,'INTERNAL - I'!AN387+'INTERNAL - II '!AN387)</f>
        <v>82.35294117647058</v>
      </c>
    </row>
    <row r="376" spans="1:10" ht="30" customHeight="1" x14ac:dyDescent="0.2">
      <c r="A376" s="4">
        <v>372</v>
      </c>
      <c r="B376" s="102" t="str">
        <f>'STUDENT NAMELIST'!B376</f>
        <v>2023PEC AI 243</v>
      </c>
      <c r="C376" s="102">
        <f>'STUDENT NAMELIST'!C376</f>
        <v>211423243378</v>
      </c>
      <c r="D376" s="260" t="str">
        <f>'STUDENT NAMELIST'!D376</f>
        <v>SANCHANAA P</v>
      </c>
      <c r="E376" s="102">
        <f>('INTERNAL - I'!AI388+'INTERNAL - II '!AI388)/2</f>
        <v>100</v>
      </c>
      <c r="F376" s="102">
        <f>IF(AND('INTERNAL - I'!AJ388&gt;0,'INTERNAL - II '!AJ388&gt;0),('INTERNAL - I'!AJ388+'INTERNAL - II '!AJ388)/2,'INTERNAL - I'!AJ388+'INTERNAL - II '!AJ388)</f>
        <v>86.956521739130437</v>
      </c>
      <c r="G376" s="102">
        <f>('INTERNAL - I'!AK388+'INTERNAL - II '!AK388)/2</f>
        <v>86.071428571428569</v>
      </c>
      <c r="H376" s="102">
        <f>IF(AND('INTERNAL - I'!AL388&gt;0,'INTERNAL - II '!AL388&gt;0),('INTERNAL - I'!AL388+'INTERNAL - II '!AL388)/2,'INTERNAL - I'!AL388+'INTERNAL - II '!AL388)</f>
        <v>92.307692307692307</v>
      </c>
      <c r="I376" s="102">
        <f>IF(AND('INTERNAL - I'!AM388&gt;0,'INTERNAL - II '!AM388&gt;0),('INTERNAL - I'!AM388+'INTERNAL - II '!AM388)/2,'INTERNAL - I'!AM388+'INTERNAL - II '!AM388)</f>
        <v>79.047619047619051</v>
      </c>
      <c r="J376" s="102">
        <f>IF(AND('INTERNAL - I'!AN388&gt;0,'INTERNAL - II '!AN388&gt;0),('INTERNAL - I'!AN388+'INTERNAL - II '!AN388)/2,'INTERNAL - I'!AN388+'INTERNAL - II '!AN388)</f>
        <v>93.333333333333329</v>
      </c>
    </row>
    <row r="377" spans="1:10" ht="30" customHeight="1" x14ac:dyDescent="0.2">
      <c r="A377" s="4">
        <v>373</v>
      </c>
      <c r="B377" s="102" t="str">
        <f>'STUDENT NAMELIST'!B377</f>
        <v>2023PEC AI 244</v>
      </c>
      <c r="C377" s="102">
        <f>'STUDENT NAMELIST'!C377</f>
        <v>211423243379</v>
      </c>
      <c r="D377" s="260" t="str">
        <f>'STUDENT NAMELIST'!D377</f>
        <v>SANCTA FANNIE S</v>
      </c>
      <c r="E377" s="102">
        <f>('INTERNAL - I'!AI389+'INTERNAL - II '!AI389)/2</f>
        <v>100</v>
      </c>
      <c r="F377" s="102">
        <f>IF(AND('INTERNAL - I'!AJ389&gt;0,'INTERNAL - II '!AJ389&gt;0),('INTERNAL - I'!AJ389+'INTERNAL - II '!AJ389)/2,'INTERNAL - I'!AJ389+'INTERNAL - II '!AJ389)</f>
        <v>80</v>
      </c>
      <c r="G377" s="102">
        <f>('INTERNAL - I'!AK389+'INTERNAL - II '!AK389)/2</f>
        <v>84.689922480620169</v>
      </c>
      <c r="H377" s="102">
        <f>IF(AND('INTERNAL - I'!AL389&gt;0,'INTERNAL - II '!AL389&gt;0),('INTERNAL - I'!AL389+'INTERNAL - II '!AL389)/2,'INTERNAL - I'!AL389+'INTERNAL - II '!AL389)</f>
        <v>96.15384615384616</v>
      </c>
      <c r="I377" s="102">
        <f>IF(AND('INTERNAL - I'!AM389&gt;0,'INTERNAL - II '!AM389&gt;0),('INTERNAL - I'!AM389+'INTERNAL - II '!AM389)/2,'INTERNAL - I'!AM389+'INTERNAL - II '!AM389)</f>
        <v>73.319327731092443</v>
      </c>
      <c r="J377" s="102">
        <f>IF(AND('INTERNAL - I'!AN389&gt;0,'INTERNAL - II '!AN389&gt;0),('INTERNAL - I'!AN389+'INTERNAL - II '!AN389)/2,'INTERNAL - I'!AN389+'INTERNAL - II '!AN389)</f>
        <v>82.35294117647058</v>
      </c>
    </row>
    <row r="378" spans="1:10" ht="30" customHeight="1" x14ac:dyDescent="0.2">
      <c r="A378" s="4">
        <v>374</v>
      </c>
      <c r="B378" s="102" t="str">
        <f>'STUDENT NAMELIST'!B378</f>
        <v>2023PEC AI 245</v>
      </c>
      <c r="C378" s="102">
        <f>'STUDENT NAMELIST'!C378</f>
        <v>211423243380</v>
      </c>
      <c r="D378" s="260" t="str">
        <f>'STUDENT NAMELIST'!D378</f>
        <v>SANDHIYA E</v>
      </c>
      <c r="E378" s="102">
        <f>('INTERNAL - I'!AI390+'INTERNAL - II '!AI390)/2</f>
        <v>75</v>
      </c>
      <c r="F378" s="102">
        <f>IF(AND('INTERNAL - I'!AJ390&gt;0,'INTERNAL - II '!AJ390&gt;0),('INTERNAL - I'!AJ390+'INTERNAL - II '!AJ390)/2,'INTERNAL - I'!AJ390+'INTERNAL - II '!AJ390)</f>
        <v>82.608695652173907</v>
      </c>
      <c r="G378" s="102">
        <f>('INTERNAL - I'!AK390+'INTERNAL - II '!AK390)/2</f>
        <v>74.821428571428569</v>
      </c>
      <c r="H378" s="102">
        <f>IF(AND('INTERNAL - I'!AL390&gt;0,'INTERNAL - II '!AL390&gt;0),('INTERNAL - I'!AL390+'INTERNAL - II '!AL390)/2,'INTERNAL - I'!AL390+'INTERNAL - II '!AL390)</f>
        <v>84.615384615384613</v>
      </c>
      <c r="I378" s="102">
        <f>IF(AND('INTERNAL - I'!AM390&gt;0,'INTERNAL - II '!AM390&gt;0),('INTERNAL - I'!AM390+'INTERNAL - II '!AM390)/2,'INTERNAL - I'!AM390+'INTERNAL - II '!AM390)</f>
        <v>73.69047619047619</v>
      </c>
      <c r="J378" s="102">
        <f>IF(AND('INTERNAL - I'!AN390&gt;0,'INTERNAL - II '!AN390&gt;0),('INTERNAL - I'!AN390+'INTERNAL - II '!AN390)/2,'INTERNAL - I'!AN390+'INTERNAL - II '!AN390)</f>
        <v>93.333333333333329</v>
      </c>
    </row>
    <row r="379" spans="1:10" ht="30" customHeight="1" x14ac:dyDescent="0.2">
      <c r="A379" s="4">
        <v>375</v>
      </c>
      <c r="B379" s="102" t="str">
        <f>'STUDENT NAMELIST'!B379</f>
        <v>2023PEC AI 246</v>
      </c>
      <c r="C379" s="102">
        <f>'STUDENT NAMELIST'!C379</f>
        <v>211423243381</v>
      </c>
      <c r="D379" s="260" t="str">
        <f>'STUDENT NAMELIST'!D379</f>
        <v>SANDHIYA R</v>
      </c>
      <c r="E379" s="102">
        <f>('INTERNAL - I'!AI391+'INTERNAL - II '!AI391)/2</f>
        <v>100</v>
      </c>
      <c r="F379" s="102">
        <f>IF(AND('INTERNAL - I'!AJ391&gt;0,'INTERNAL - II '!AJ391&gt;0),('INTERNAL - I'!AJ391+'INTERNAL - II '!AJ391)/2,'INTERNAL - I'!AJ391+'INTERNAL - II '!AJ391)</f>
        <v>65</v>
      </c>
      <c r="G379" s="102">
        <f>('INTERNAL - I'!AK391+'INTERNAL - II '!AK391)/2</f>
        <v>98.333333333333343</v>
      </c>
      <c r="H379" s="102">
        <f>IF(AND('INTERNAL - I'!AL391&gt;0,'INTERNAL - II '!AL391&gt;0),('INTERNAL - I'!AL391+'INTERNAL - II '!AL391)/2,'INTERNAL - I'!AL391+'INTERNAL - II '!AL391)</f>
        <v>100</v>
      </c>
      <c r="I379" s="102">
        <f>IF(AND('INTERNAL - I'!AM391&gt;0,'INTERNAL - II '!AM391&gt;0),('INTERNAL - I'!AM391+'INTERNAL - II '!AM391)/2,'INTERNAL - I'!AM391+'INTERNAL - II '!AM391)</f>
        <v>80.987394957983184</v>
      </c>
      <c r="J379" s="102">
        <f>IF(AND('INTERNAL - I'!AN391&gt;0,'INTERNAL - II '!AN391&gt;0),('INTERNAL - I'!AN391+'INTERNAL - II '!AN391)/2,'INTERNAL - I'!AN391+'INTERNAL - II '!AN391)</f>
        <v>82.35294117647058</v>
      </c>
    </row>
    <row r="380" spans="1:10" ht="30" customHeight="1" x14ac:dyDescent="0.2">
      <c r="A380" s="4">
        <v>376</v>
      </c>
      <c r="B380" s="102" t="str">
        <f>'STUDENT NAMELIST'!B380</f>
        <v>2023PEC AI 248</v>
      </c>
      <c r="C380" s="102">
        <f>'STUDENT NAMELIST'!C380</f>
        <v>211423243382</v>
      </c>
      <c r="D380" s="260" t="str">
        <f>'STUDENT NAMELIST'!D380</f>
        <v>SANDHYA C V</v>
      </c>
      <c r="E380" s="102">
        <f>('INTERNAL - I'!AI392+'INTERNAL - II '!AI392)/2</f>
        <v>75</v>
      </c>
      <c r="F380" s="102">
        <f>IF(AND('INTERNAL - I'!AJ392&gt;0,'INTERNAL - II '!AJ392&gt;0),('INTERNAL - I'!AJ392+'INTERNAL - II '!AJ392)/2,'INTERNAL - I'!AJ392+'INTERNAL - II '!AJ392)</f>
        <v>82.608695652173907</v>
      </c>
      <c r="G380" s="102">
        <f>('INTERNAL - I'!AK392+'INTERNAL - II '!AK392)/2</f>
        <v>74.821428571428569</v>
      </c>
      <c r="H380" s="102">
        <f>IF(AND('INTERNAL - I'!AL392&gt;0,'INTERNAL - II '!AL392&gt;0),('INTERNAL - I'!AL392+'INTERNAL - II '!AL392)/2,'INTERNAL - I'!AL392+'INTERNAL - II '!AL392)</f>
        <v>84.615384615384613</v>
      </c>
      <c r="I380" s="102">
        <f>IF(AND('INTERNAL - I'!AM392&gt;0,'INTERNAL - II '!AM392&gt;0),('INTERNAL - I'!AM392+'INTERNAL - II '!AM392)/2,'INTERNAL - I'!AM392+'INTERNAL - II '!AM392)</f>
        <v>73.69047619047619</v>
      </c>
      <c r="J380" s="102">
        <f>IF(AND('INTERNAL - I'!AN392&gt;0,'INTERNAL - II '!AN392&gt;0),('INTERNAL - I'!AN392+'INTERNAL - II '!AN392)/2,'INTERNAL - I'!AN392+'INTERNAL - II '!AN392)</f>
        <v>93.333333333333329</v>
      </c>
    </row>
    <row r="381" spans="1:10" ht="30" customHeight="1" x14ac:dyDescent="0.2">
      <c r="A381" s="4">
        <v>377</v>
      </c>
      <c r="B381" s="102" t="str">
        <f>'STUDENT NAMELIST'!B381</f>
        <v>2023PEC AI 390</v>
      </c>
      <c r="C381" s="102">
        <f>'STUDENT NAMELIST'!C381</f>
        <v>211423243383</v>
      </c>
      <c r="D381" s="260" t="str">
        <f>'STUDENT NAMELIST'!D381</f>
        <v>SANJAI P</v>
      </c>
      <c r="E381" s="102">
        <f>('INTERNAL - I'!AI393+'INTERNAL - II '!AI393)/2</f>
        <v>16.666666666666664</v>
      </c>
      <c r="F381" s="102">
        <f>IF(AND('INTERNAL - I'!AJ393&gt;0,'INTERNAL - II '!AJ393&gt;0),('INTERNAL - I'!AJ393+'INTERNAL - II '!AJ393)/2,'INTERNAL - I'!AJ393+'INTERNAL - II '!AJ393)</f>
        <v>70</v>
      </c>
      <c r="G381" s="102">
        <f>('INTERNAL - I'!AK393+'INTERNAL - II '!AK393)/2</f>
        <v>53.914728682170548</v>
      </c>
      <c r="H381" s="102">
        <f>IF(AND('INTERNAL - I'!AL393&gt;0,'INTERNAL - II '!AL393&gt;0),('INTERNAL - I'!AL393+'INTERNAL - II '!AL393)/2,'INTERNAL - I'!AL393+'INTERNAL - II '!AL393)</f>
        <v>80.769230769230774</v>
      </c>
      <c r="I381" s="102">
        <f>IF(AND('INTERNAL - I'!AM393&gt;0,'INTERNAL - II '!AM393&gt;0),('INTERNAL - I'!AM393+'INTERNAL - II '!AM393)/2,'INTERNAL - I'!AM393+'INTERNAL - II '!AM393)</f>
        <v>69.642857142857139</v>
      </c>
      <c r="J381" s="102">
        <f>IF(AND('INTERNAL - I'!AN393&gt;0,'INTERNAL - II '!AN393&gt;0),('INTERNAL - I'!AN393+'INTERNAL - II '!AN393)/2,'INTERNAL - I'!AN393+'INTERNAL - II '!AN393)</f>
        <v>93.333333333333329</v>
      </c>
    </row>
    <row r="382" spans="1:10" ht="30" customHeight="1" x14ac:dyDescent="0.2">
      <c r="A382" s="4">
        <v>378</v>
      </c>
      <c r="B382" s="102" t="str">
        <f>'STUDENT NAMELIST'!B382</f>
        <v>2023PEC AI 391</v>
      </c>
      <c r="C382" s="102">
        <f>'STUDENT NAMELIST'!C382</f>
        <v>211423243384</v>
      </c>
      <c r="D382" s="260" t="str">
        <f>'STUDENT NAMELIST'!D382</f>
        <v>SANJAY KARTHI A</v>
      </c>
      <c r="E382" s="102">
        <f>('INTERNAL - I'!AI394+'INTERNAL - II '!AI394)/2</f>
        <v>33.333333333333329</v>
      </c>
      <c r="F382" s="102">
        <f>IF(AND('INTERNAL - I'!AJ394&gt;0,'INTERNAL - II '!AJ394&gt;0),('INTERNAL - I'!AJ394+'INTERNAL - II '!AJ394)/2,'INTERNAL - I'!AJ394+'INTERNAL - II '!AJ394)</f>
        <v>73.913043478260875</v>
      </c>
      <c r="G382" s="102">
        <f>('INTERNAL - I'!AK394+'INTERNAL - II '!AK394)/2</f>
        <v>54.883720930232556</v>
      </c>
      <c r="H382" s="102">
        <f>IF(AND('INTERNAL - I'!AL394&gt;0,'INTERNAL - II '!AL394&gt;0),('INTERNAL - I'!AL394+'INTERNAL - II '!AL394)/2,'INTERNAL - I'!AL394+'INTERNAL - II '!AL394)</f>
        <v>69.230769230769226</v>
      </c>
      <c r="I382" s="102">
        <f>IF(AND('INTERNAL - I'!AM394&gt;0,'INTERNAL - II '!AM394&gt;0),('INTERNAL - I'!AM394+'INTERNAL - II '!AM394)/2,'INTERNAL - I'!AM394+'INTERNAL - II '!AM394)</f>
        <v>47.794117647058826</v>
      </c>
      <c r="J382" s="102">
        <f>IF(AND('INTERNAL - I'!AN394&gt;0,'INTERNAL - II '!AN394&gt;0),('INTERNAL - I'!AN394+'INTERNAL - II '!AN394)/2,'INTERNAL - I'!AN394+'INTERNAL - II '!AN394)</f>
        <v>82.35294117647058</v>
      </c>
    </row>
    <row r="383" spans="1:10" ht="30" customHeight="1" x14ac:dyDescent="0.2">
      <c r="A383" s="4">
        <v>379</v>
      </c>
      <c r="B383" s="102" t="str">
        <f>'STUDENT NAMELIST'!B383</f>
        <v>2023PEC AI 392</v>
      </c>
      <c r="C383" s="102">
        <f>'STUDENT NAMELIST'!C383</f>
        <v>211423243385</v>
      </c>
      <c r="D383" s="260" t="str">
        <f>'STUDENT NAMELIST'!D383</f>
        <v>SANJAY M</v>
      </c>
      <c r="E383" s="102">
        <f>('INTERNAL - I'!AI395+'INTERNAL - II '!AI395)/2</f>
        <v>49.999999999999993</v>
      </c>
      <c r="F383" s="102">
        <f>IF(AND('INTERNAL - I'!AJ395&gt;0,'INTERNAL - II '!AJ395&gt;0),('INTERNAL - I'!AJ395+'INTERNAL - II '!AJ395)/2,'INTERNAL - I'!AJ395+'INTERNAL - II '!AJ395)</f>
        <v>60</v>
      </c>
      <c r="G383" s="102">
        <f>('INTERNAL - I'!AK395+'INTERNAL - II '!AK395)/2</f>
        <v>44.263565891472865</v>
      </c>
      <c r="H383" s="102">
        <f>IF(AND('INTERNAL - I'!AL395&gt;0,'INTERNAL - II '!AL395&gt;0),('INTERNAL - I'!AL395+'INTERNAL - II '!AL395)/2,'INTERNAL - I'!AL395+'INTERNAL - II '!AL395)</f>
        <v>76.92307692307692</v>
      </c>
      <c r="I383" s="102">
        <f>IF(AND('INTERNAL - I'!AM395&gt;0,'INTERNAL - II '!AM395&gt;0),('INTERNAL - I'!AM395+'INTERNAL - II '!AM395)/2,'INTERNAL - I'!AM395+'INTERNAL - II '!AM395)</f>
        <v>49.579831932773111</v>
      </c>
      <c r="J383" s="102">
        <f>IF(AND('INTERNAL - I'!AN395&gt;0,'INTERNAL - II '!AN395&gt;0),('INTERNAL - I'!AN395+'INTERNAL - II '!AN395)/2,'INTERNAL - I'!AN395+'INTERNAL - II '!AN395)</f>
        <v>82.35294117647058</v>
      </c>
    </row>
    <row r="384" spans="1:10" ht="30" customHeight="1" x14ac:dyDescent="0.2">
      <c r="A384" s="4">
        <v>380</v>
      </c>
      <c r="B384" s="102" t="str">
        <f>'STUDENT NAMELIST'!B384</f>
        <v>2023PEC AI 393</v>
      </c>
      <c r="C384" s="102">
        <f>'STUDENT NAMELIST'!C384</f>
        <v>211423243386</v>
      </c>
      <c r="D384" s="260" t="str">
        <f>'STUDENT NAMELIST'!D384</f>
        <v>SANJEEV S</v>
      </c>
      <c r="E384" s="102">
        <f>('INTERNAL - I'!AI396+'INTERNAL - II '!AI396)/2</f>
        <v>100</v>
      </c>
      <c r="F384" s="102">
        <f>IF(AND('INTERNAL - I'!AJ396&gt;0,'INTERNAL - II '!AJ396&gt;0),('INTERNAL - I'!AJ396+'INTERNAL - II '!AJ396)/2,'INTERNAL - I'!AJ396+'INTERNAL - II '!AJ396)</f>
        <v>95.65217391304347</v>
      </c>
      <c r="G384" s="102">
        <f>('INTERNAL - I'!AK396+'INTERNAL - II '!AK396)/2</f>
        <v>85.542635658914733</v>
      </c>
      <c r="H384" s="102">
        <f>IF(AND('INTERNAL - I'!AL396&gt;0,'INTERNAL - II '!AL396&gt;0),('INTERNAL - I'!AL396+'INTERNAL - II '!AL396)/2,'INTERNAL - I'!AL396+'INTERNAL - II '!AL396)</f>
        <v>92.307692307692307</v>
      </c>
      <c r="I384" s="102">
        <f>IF(AND('INTERNAL - I'!AM396&gt;0,'INTERNAL - II '!AM396&gt;0),('INTERNAL - I'!AM396+'INTERNAL - II '!AM396)/2,'INTERNAL - I'!AM396+'INTERNAL - II '!AM396)</f>
        <v>83.928571428571431</v>
      </c>
      <c r="J384" s="102">
        <f>IF(AND('INTERNAL - I'!AN396&gt;0,'INTERNAL - II '!AN396&gt;0),('INTERNAL - I'!AN396+'INTERNAL - II '!AN396)/2,'INTERNAL - I'!AN396+'INTERNAL - II '!AN396)</f>
        <v>46.666666666666664</v>
      </c>
    </row>
    <row r="385" spans="1:10" ht="30" customHeight="1" x14ac:dyDescent="0.2">
      <c r="A385" s="4">
        <v>381</v>
      </c>
      <c r="B385" s="102" t="str">
        <f>'STUDENT NAMELIST'!B385</f>
        <v>2023PEC AI 247</v>
      </c>
      <c r="C385" s="102">
        <f>'STUDENT NAMELIST'!C385</f>
        <v>211423243387</v>
      </c>
      <c r="D385" s="260" t="str">
        <f>'STUDENT NAMELIST'!D385</f>
        <v xml:space="preserve">SANTHIYA R </v>
      </c>
      <c r="E385" s="102">
        <f>('INTERNAL - I'!AI397+'INTERNAL - II '!AI397)/2</f>
        <v>66.666666666666657</v>
      </c>
      <c r="F385" s="102">
        <f>IF(AND('INTERNAL - I'!AJ397&gt;0,'INTERNAL - II '!AJ397&gt;0),('INTERNAL - I'!AJ397+'INTERNAL - II '!AJ397)/2,'INTERNAL - I'!AJ397+'INTERNAL - II '!AJ397)</f>
        <v>80</v>
      </c>
      <c r="G385" s="102">
        <f>('INTERNAL - I'!AK397+'INTERNAL - II '!AK397)/2</f>
        <v>57.596899224806201</v>
      </c>
      <c r="H385" s="102">
        <f>IF(AND('INTERNAL - I'!AL397&gt;0,'INTERNAL - II '!AL397&gt;0),('INTERNAL - I'!AL397+'INTERNAL - II '!AL397)/2,'INTERNAL - I'!AL397+'INTERNAL - II '!AL397)</f>
        <v>88.461538461538467</v>
      </c>
      <c r="I385" s="102">
        <f>IF(AND('INTERNAL - I'!AM397&gt;0,'INTERNAL - II '!AM397&gt;0),('INTERNAL - I'!AM397+'INTERNAL - II '!AM397)/2,'INTERNAL - I'!AM397+'INTERNAL - II '!AM397)</f>
        <v>77.415966386554615</v>
      </c>
      <c r="J385" s="102">
        <f>IF(AND('INTERNAL - I'!AN397&gt;0,'INTERNAL - II '!AN397&gt;0),('INTERNAL - I'!AN397+'INTERNAL - II '!AN397)/2,'INTERNAL - I'!AN397+'INTERNAL - II '!AN397)</f>
        <v>82.35294117647058</v>
      </c>
    </row>
    <row r="386" spans="1:10" ht="30" customHeight="1" x14ac:dyDescent="0.2">
      <c r="A386" s="4">
        <v>382</v>
      </c>
      <c r="B386" s="102" t="str">
        <f>'STUDENT NAMELIST'!B386</f>
        <v>2023PEC AI 394</v>
      </c>
      <c r="C386" s="102">
        <f>'STUDENT NAMELIST'!C386</f>
        <v>211423243388</v>
      </c>
      <c r="D386" s="260" t="str">
        <f>'STUDENT NAMELIST'!D386</f>
        <v>SANTHOSH D</v>
      </c>
      <c r="E386" s="102">
        <f>('INTERNAL - I'!AI398+'INTERNAL - II '!AI398)/2</f>
        <v>75</v>
      </c>
      <c r="F386" s="102">
        <f>IF(AND('INTERNAL - I'!AJ398&gt;0,'INTERNAL - II '!AJ398&gt;0),('INTERNAL - I'!AJ398+'INTERNAL - II '!AJ398)/2,'INTERNAL - I'!AJ398+'INTERNAL - II '!AJ398)</f>
        <v>86.956521739130437</v>
      </c>
      <c r="G386" s="102">
        <f>('INTERNAL - I'!AK398+'INTERNAL - II '!AK398)/2</f>
        <v>83.333333333333329</v>
      </c>
      <c r="H386" s="102">
        <f>IF(AND('INTERNAL - I'!AL398&gt;0,'INTERNAL - II '!AL398&gt;0),('INTERNAL - I'!AL398+'INTERNAL - II '!AL398)/2,'INTERNAL - I'!AL398+'INTERNAL - II '!AL398)</f>
        <v>80.769230769230774</v>
      </c>
      <c r="I386" s="102">
        <f>IF(AND('INTERNAL - I'!AM398&gt;0,'INTERNAL - II '!AM398&gt;0),('INTERNAL - I'!AM398+'INTERNAL - II '!AM398)/2,'INTERNAL - I'!AM398+'INTERNAL - II '!AM398)</f>
        <v>71.785714285714278</v>
      </c>
      <c r="J386" s="102">
        <f>IF(AND('INTERNAL - I'!AN398&gt;0,'INTERNAL - II '!AN398&gt;0),('INTERNAL - I'!AN398+'INTERNAL - II '!AN398)/2,'INTERNAL - I'!AN398+'INTERNAL - II '!AN398)</f>
        <v>46.666666666666664</v>
      </c>
    </row>
    <row r="387" spans="1:10" ht="30" customHeight="1" x14ac:dyDescent="0.2">
      <c r="A387" s="4">
        <v>383</v>
      </c>
      <c r="B387" s="102" t="str">
        <f>'STUDENT NAMELIST'!B387</f>
        <v>2023PEC AI 395</v>
      </c>
      <c r="C387" s="102">
        <f>'STUDENT NAMELIST'!C387</f>
        <v>211423243389</v>
      </c>
      <c r="D387" s="260" t="str">
        <f>'STUDENT NAMELIST'!D387</f>
        <v>SANTHOSH KUMAR M</v>
      </c>
      <c r="E387" s="102">
        <f>('INTERNAL - I'!AI399+'INTERNAL - II '!AI399)/2</f>
        <v>58.333333333333336</v>
      </c>
      <c r="F387" s="102">
        <f>IF(AND('INTERNAL - I'!AJ399&gt;0,'INTERNAL - II '!AJ399&gt;0),('INTERNAL - I'!AJ399+'INTERNAL - II '!AJ399)/2,'INTERNAL - I'!AJ399+'INTERNAL - II '!AJ399)</f>
        <v>70</v>
      </c>
      <c r="G387" s="102">
        <f>('INTERNAL - I'!AK399+'INTERNAL - II '!AK399)/2</f>
        <v>62.142857142857146</v>
      </c>
      <c r="H387" s="102">
        <f>IF(AND('INTERNAL - I'!AL399&gt;0,'INTERNAL - II '!AL399&gt;0),('INTERNAL - I'!AL399+'INTERNAL - II '!AL399)/2,'INTERNAL - I'!AL399+'INTERNAL - II '!AL399)</f>
        <v>80.769230769230774</v>
      </c>
      <c r="I387" s="102">
        <f>IF(AND('INTERNAL - I'!AM399&gt;0,'INTERNAL - II '!AM399&gt;0),('INTERNAL - I'!AM399+'INTERNAL - II '!AM399)/2,'INTERNAL - I'!AM399+'INTERNAL - II '!AM399)</f>
        <v>71.428571428571431</v>
      </c>
      <c r="J387" s="102">
        <f>IF(AND('INTERNAL - I'!AN399&gt;0,'INTERNAL - II '!AN399&gt;0),('INTERNAL - I'!AN399+'INTERNAL - II '!AN399)/2,'INTERNAL - I'!AN399+'INTERNAL - II '!AN399)</f>
        <v>46.666666666666664</v>
      </c>
    </row>
    <row r="388" spans="1:10" ht="30" customHeight="1" x14ac:dyDescent="0.2">
      <c r="A388" s="4">
        <v>384</v>
      </c>
      <c r="B388" s="102" t="str">
        <f>'STUDENT NAMELIST'!B388</f>
        <v>2023PEC AI 396</v>
      </c>
      <c r="C388" s="102">
        <f>'STUDENT NAMELIST'!C388</f>
        <v>211423243390</v>
      </c>
      <c r="D388" s="260" t="str">
        <f>'STUDENT NAMELIST'!D388</f>
        <v xml:space="preserve">SANTHOSH M </v>
      </c>
      <c r="E388" s="102">
        <f>('INTERNAL - I'!AI400+'INTERNAL - II '!AI400)/2</f>
        <v>16.666666666666664</v>
      </c>
      <c r="F388" s="102">
        <f>IF(AND('INTERNAL - I'!AJ400&gt;0,'INTERNAL - II '!AJ400&gt;0),('INTERNAL - I'!AJ400+'INTERNAL - II '!AJ400)/2,'INTERNAL - I'!AJ400+'INTERNAL - II '!AJ400)</f>
        <v>78.260869565217391</v>
      </c>
      <c r="G388" s="102">
        <f>('INTERNAL - I'!AK400+'INTERNAL - II '!AK400)/2</f>
        <v>68.333333333333343</v>
      </c>
      <c r="H388" s="102">
        <f>IF(AND('INTERNAL - I'!AL400&gt;0,'INTERNAL - II '!AL400&gt;0),('INTERNAL - I'!AL400+'INTERNAL - II '!AL400)/2,'INTERNAL - I'!AL400+'INTERNAL - II '!AL400)</f>
        <v>73.07692307692308</v>
      </c>
      <c r="I388" s="102">
        <f>IF(AND('INTERNAL - I'!AM400&gt;0,'INTERNAL - II '!AM400&gt;0),('INTERNAL - I'!AM400+'INTERNAL - II '!AM400)/2,'INTERNAL - I'!AM400+'INTERNAL - II '!AM400)</f>
        <v>40.833333333333329</v>
      </c>
      <c r="J388" s="102">
        <f>IF(AND('INTERNAL - I'!AN400&gt;0,'INTERNAL - II '!AN400&gt;0),('INTERNAL - I'!AN400+'INTERNAL - II '!AN400)/2,'INTERNAL - I'!AN400+'INTERNAL - II '!AN400)</f>
        <v>46.666666666666664</v>
      </c>
    </row>
    <row r="389" spans="1:10" ht="30" customHeight="1" x14ac:dyDescent="0.2">
      <c r="A389" s="4">
        <v>385</v>
      </c>
      <c r="B389" s="102" t="str">
        <f>'STUDENT NAMELIST'!B389</f>
        <v>2023PEC AI 397</v>
      </c>
      <c r="C389" s="102">
        <f>'STUDENT NAMELIST'!C389</f>
        <v>211423243391</v>
      </c>
      <c r="D389" s="260" t="str">
        <f>'STUDENT NAMELIST'!D389</f>
        <v>SANTHOSH V</v>
      </c>
      <c r="E389" s="102">
        <f>('INTERNAL - I'!AI401+'INTERNAL - II '!AI401)/2</f>
        <v>49.999999999999993</v>
      </c>
      <c r="F389" s="102">
        <f>IF(AND('INTERNAL - I'!AJ401&gt;0,'INTERNAL - II '!AJ401&gt;0),('INTERNAL - I'!AJ401+'INTERNAL - II '!AJ401)/2,'INTERNAL - I'!AJ401+'INTERNAL - II '!AJ401)</f>
        <v>60</v>
      </c>
      <c r="G389" s="102">
        <f>('INTERNAL - I'!AK401+'INTERNAL - II '!AK401)/2</f>
        <v>59.583333333333329</v>
      </c>
      <c r="H389" s="102">
        <f>IF(AND('INTERNAL - I'!AL401&gt;0,'INTERNAL - II '!AL401&gt;0),('INTERNAL - I'!AL401+'INTERNAL - II '!AL401)/2,'INTERNAL - I'!AL401+'INTERNAL - II '!AL401)</f>
        <v>80.769230769230774</v>
      </c>
      <c r="I389" s="102">
        <f>IF(AND('INTERNAL - I'!AM401&gt;0,'INTERNAL - II '!AM401&gt;0),('INTERNAL - I'!AM401+'INTERNAL - II '!AM401)/2,'INTERNAL - I'!AM401+'INTERNAL - II '!AM401)</f>
        <v>60.819327731092429</v>
      </c>
      <c r="J389" s="102">
        <f>IF(AND('INTERNAL - I'!AN401&gt;0,'INTERNAL - II '!AN401&gt;0),('INTERNAL - I'!AN401+'INTERNAL - II '!AN401)/2,'INTERNAL - I'!AN401+'INTERNAL - II '!AN401)</f>
        <v>82.35294117647058</v>
      </c>
    </row>
    <row r="390" spans="1:10" ht="30" customHeight="1" x14ac:dyDescent="0.2">
      <c r="A390" s="4">
        <v>386</v>
      </c>
      <c r="B390" s="102" t="str">
        <f>'STUDENT NAMELIST'!B390</f>
        <v>2023PEC AI 398</v>
      </c>
      <c r="C390" s="102">
        <f>'STUDENT NAMELIST'!C390</f>
        <v>211423243392</v>
      </c>
      <c r="D390" s="260" t="str">
        <f>'STUDENT NAMELIST'!D390</f>
        <v>SANTHOSH V</v>
      </c>
      <c r="E390" s="102">
        <f>('INTERNAL - I'!AI402+'INTERNAL - II '!AI402)/2</f>
        <v>100</v>
      </c>
      <c r="F390" s="102">
        <f>IF(AND('INTERNAL - I'!AJ402&gt;0,'INTERNAL - II '!AJ402&gt;0),('INTERNAL - I'!AJ402+'INTERNAL - II '!AJ402)/2,'INTERNAL - I'!AJ402+'INTERNAL - II '!AJ402)</f>
        <v>95.65217391304347</v>
      </c>
      <c r="G390" s="102">
        <f>('INTERNAL - I'!AK402+'INTERNAL - II '!AK402)/2</f>
        <v>92.976190476190482</v>
      </c>
      <c r="H390" s="102">
        <f>IF(AND('INTERNAL - I'!AL402&gt;0,'INTERNAL - II '!AL402&gt;0),('INTERNAL - I'!AL402+'INTERNAL - II '!AL402)/2,'INTERNAL - I'!AL402+'INTERNAL - II '!AL402)</f>
        <v>92.307692307692307</v>
      </c>
      <c r="I390" s="102">
        <f>IF(AND('INTERNAL - I'!AM402&gt;0,'INTERNAL - II '!AM402&gt;0),('INTERNAL - I'!AM402+'INTERNAL - II '!AM402)/2,'INTERNAL - I'!AM402+'INTERNAL - II '!AM402)</f>
        <v>83.928571428571431</v>
      </c>
      <c r="J390" s="102">
        <f>IF(AND('INTERNAL - I'!AN402&gt;0,'INTERNAL - II '!AN402&gt;0),('INTERNAL - I'!AN402+'INTERNAL - II '!AN402)/2,'INTERNAL - I'!AN402+'INTERNAL - II '!AN402)</f>
        <v>46.666666666666664</v>
      </c>
    </row>
    <row r="391" spans="1:10" ht="30" customHeight="1" x14ac:dyDescent="0.2">
      <c r="A391" s="4">
        <v>387</v>
      </c>
      <c r="B391" s="102" t="str">
        <f>'STUDENT NAMELIST'!B391</f>
        <v>2023PEC AI 249</v>
      </c>
      <c r="C391" s="102">
        <f>'STUDENT NAMELIST'!C391</f>
        <v>211423243393</v>
      </c>
      <c r="D391" s="260" t="str">
        <f>'STUDENT NAMELIST'!D391</f>
        <v>SANTHYA R</v>
      </c>
      <c r="E391" s="102">
        <f>('INTERNAL - I'!AI403+'INTERNAL - II '!AI403)/2</f>
        <v>75</v>
      </c>
      <c r="F391" s="102">
        <f>IF(AND('INTERNAL - I'!AJ403&gt;0,'INTERNAL - II '!AJ403&gt;0),('INTERNAL - I'!AJ403+'INTERNAL - II '!AJ403)/2,'INTERNAL - I'!AJ403+'INTERNAL - II '!AJ403)</f>
        <v>80</v>
      </c>
      <c r="G391" s="102">
        <f>('INTERNAL - I'!AK403+'INTERNAL - II '!AK403)/2</f>
        <v>73.217054263565899</v>
      </c>
      <c r="H391" s="102">
        <f>IF(AND('INTERNAL - I'!AL403&gt;0,'INTERNAL - II '!AL403&gt;0),('INTERNAL - I'!AL403+'INTERNAL - II '!AL403)/2,'INTERNAL - I'!AL403+'INTERNAL - II '!AL403)</f>
        <v>92.307692307692307</v>
      </c>
      <c r="I391" s="102">
        <f>IF(AND('INTERNAL - I'!AM403&gt;0,'INTERNAL - II '!AM403&gt;0),('INTERNAL - I'!AM403+'INTERNAL - II '!AM403)/2,'INTERNAL - I'!AM403+'INTERNAL - II '!AM403)</f>
        <v>62.710084033613441</v>
      </c>
      <c r="J391" s="102">
        <f>IF(AND('INTERNAL - I'!AN403&gt;0,'INTERNAL - II '!AN403&gt;0),('INTERNAL - I'!AN403+'INTERNAL - II '!AN403)/2,'INTERNAL - I'!AN403+'INTERNAL - II '!AN403)</f>
        <v>82.35294117647058</v>
      </c>
    </row>
    <row r="392" spans="1:10" ht="30" customHeight="1" x14ac:dyDescent="0.2">
      <c r="A392" s="4">
        <v>388</v>
      </c>
      <c r="B392" s="102" t="str">
        <f>'STUDENT NAMELIST'!B392</f>
        <v>2023PEC AI 399</v>
      </c>
      <c r="C392" s="102">
        <f>'STUDENT NAMELIST'!C392</f>
        <v>211423243394</v>
      </c>
      <c r="D392" s="260" t="str">
        <f>'STUDENT NAMELIST'!D392</f>
        <v>SARAVANAN M</v>
      </c>
      <c r="E392" s="102">
        <f>('INTERNAL - I'!AI404+'INTERNAL - II '!AI404)/2</f>
        <v>41.666666666666671</v>
      </c>
      <c r="F392" s="102">
        <f>IF(AND('INTERNAL - I'!AJ404&gt;0,'INTERNAL - II '!AJ404&gt;0),('INTERNAL - I'!AJ404+'INTERNAL - II '!AJ404)/2,'INTERNAL - I'!AJ404+'INTERNAL - II '!AJ404)</f>
        <v>82.608695652173907</v>
      </c>
      <c r="G392" s="102">
        <f>('INTERNAL - I'!AK404+'INTERNAL - II '!AK404)/2</f>
        <v>71.25</v>
      </c>
      <c r="H392" s="102">
        <f>IF(AND('INTERNAL - I'!AL404&gt;0,'INTERNAL - II '!AL404&gt;0),('INTERNAL - I'!AL404+'INTERNAL - II '!AL404)/2,'INTERNAL - I'!AL404+'INTERNAL - II '!AL404)</f>
        <v>84.615384615384613</v>
      </c>
      <c r="I392" s="102">
        <f>IF(AND('INTERNAL - I'!AM404&gt;0,'INTERNAL - II '!AM404&gt;0),('INTERNAL - I'!AM404+'INTERNAL - II '!AM404)/2,'INTERNAL - I'!AM404+'INTERNAL - II '!AM404)</f>
        <v>78.571428571428569</v>
      </c>
      <c r="J392" s="102">
        <f>IF(AND('INTERNAL - I'!AN404&gt;0,'INTERNAL - II '!AN404&gt;0),('INTERNAL - I'!AN404+'INTERNAL - II '!AN404)/2,'INTERNAL - I'!AN404+'INTERNAL - II '!AN404)</f>
        <v>93.333333333333329</v>
      </c>
    </row>
    <row r="393" spans="1:10" ht="30" customHeight="1" x14ac:dyDescent="0.2">
      <c r="A393" s="4">
        <v>389</v>
      </c>
      <c r="B393" s="102" t="str">
        <f>'STUDENT NAMELIST'!B393</f>
        <v>2023PEC AI 400</v>
      </c>
      <c r="C393" s="102">
        <f>'STUDENT NAMELIST'!C393</f>
        <v>211423243395</v>
      </c>
      <c r="D393" s="260" t="str">
        <f>'STUDENT NAMELIST'!D393</f>
        <v>SARAVANAN N</v>
      </c>
      <c r="E393" s="102">
        <f>('INTERNAL - I'!AI405+'INTERNAL - II '!AI405)/2</f>
        <v>100</v>
      </c>
      <c r="F393" s="102">
        <f>IF(AND('INTERNAL - I'!AJ405&gt;0,'INTERNAL - II '!AJ405&gt;0),('INTERNAL - I'!AJ405+'INTERNAL - II '!AJ405)/2,'INTERNAL - I'!AJ405+'INTERNAL - II '!AJ405)</f>
        <v>95</v>
      </c>
      <c r="G393" s="102">
        <f>('INTERNAL - I'!AK405+'INTERNAL - II '!AK405)/2</f>
        <v>95.535714285714278</v>
      </c>
      <c r="H393" s="102">
        <f>IF(AND('INTERNAL - I'!AL405&gt;0,'INTERNAL - II '!AL405&gt;0),('INTERNAL - I'!AL405+'INTERNAL - II '!AL405)/2,'INTERNAL - I'!AL405+'INTERNAL - II '!AL405)</f>
        <v>100</v>
      </c>
      <c r="I393" s="102">
        <f>IF(AND('INTERNAL - I'!AM405&gt;0,'INTERNAL - II '!AM405&gt;0),('INTERNAL - I'!AM405+'INTERNAL - II '!AM405)/2,'INTERNAL - I'!AM405+'INTERNAL - II '!AM405)</f>
        <v>87.738095238095241</v>
      </c>
      <c r="J393" s="102">
        <f>IF(AND('INTERNAL - I'!AN405&gt;0,'INTERNAL - II '!AN405&gt;0),('INTERNAL - I'!AN405+'INTERNAL - II '!AN405)/2,'INTERNAL - I'!AN405+'INTERNAL - II '!AN405)</f>
        <v>46.666666666666664</v>
      </c>
    </row>
    <row r="394" spans="1:10" ht="30" customHeight="1" x14ac:dyDescent="0.2">
      <c r="A394" s="4">
        <v>390</v>
      </c>
      <c r="B394" s="102" t="str">
        <f>'STUDENT NAMELIST'!B394</f>
        <v>2023PEC AI 401</v>
      </c>
      <c r="C394" s="102">
        <f>'STUDENT NAMELIST'!C394</f>
        <v>211423243396</v>
      </c>
      <c r="D394" s="260" t="str">
        <f>'STUDENT NAMELIST'!D394</f>
        <v>SARAVANAN P</v>
      </c>
      <c r="E394" s="102">
        <f>('INTERNAL - I'!AI406+'INTERNAL - II '!AI406)/2</f>
        <v>83.333333333333329</v>
      </c>
      <c r="F394" s="102">
        <f>IF(AND('INTERNAL - I'!AJ406&gt;0,'INTERNAL - II '!AJ406&gt;0),('INTERNAL - I'!AJ406+'INTERNAL - II '!AJ406)/2,'INTERNAL - I'!AJ406+'INTERNAL - II '!AJ406)</f>
        <v>91.304347826086953</v>
      </c>
      <c r="G394" s="102">
        <f>('INTERNAL - I'!AK406+'INTERNAL - II '!AK406)/2</f>
        <v>90.297619047619051</v>
      </c>
      <c r="H394" s="102">
        <f>IF(AND('INTERNAL - I'!AL406&gt;0,'INTERNAL - II '!AL406&gt;0),('INTERNAL - I'!AL406+'INTERNAL - II '!AL406)/2,'INTERNAL - I'!AL406+'INTERNAL - II '!AL406)</f>
        <v>92.307692307692307</v>
      </c>
      <c r="I394" s="102">
        <f>IF(AND('INTERNAL - I'!AM406&gt;0,'INTERNAL - II '!AM406&gt;0),('INTERNAL - I'!AM406+'INTERNAL - II '!AM406)/2,'INTERNAL - I'!AM406+'INTERNAL - II '!AM406)</f>
        <v>85.714285714285722</v>
      </c>
      <c r="J394" s="102">
        <f>IF(AND('INTERNAL - I'!AN406&gt;0,'INTERNAL - II '!AN406&gt;0),('INTERNAL - I'!AN406+'INTERNAL - II '!AN406)/2,'INTERNAL - I'!AN406+'INTERNAL - II '!AN406)</f>
        <v>93.333333333333329</v>
      </c>
    </row>
    <row r="395" spans="1:10" ht="30" customHeight="1" x14ac:dyDescent="0.2">
      <c r="A395" s="4">
        <v>391</v>
      </c>
      <c r="B395" s="102" t="str">
        <f>'STUDENT NAMELIST'!B395</f>
        <v>2023PEC AI 402</v>
      </c>
      <c r="C395" s="102">
        <f>'STUDENT NAMELIST'!C395</f>
        <v>211423243397</v>
      </c>
      <c r="D395" s="260" t="str">
        <f>'STUDENT NAMELIST'!D395</f>
        <v>SARVESHWARAN C</v>
      </c>
      <c r="E395" s="102">
        <f>('INTERNAL - I'!AI407+'INTERNAL - II '!AI407)/2</f>
        <v>75</v>
      </c>
      <c r="F395" s="102">
        <f>IF(AND('INTERNAL - I'!AJ407&gt;0,'INTERNAL - II '!AJ407&gt;0),('INTERNAL - I'!AJ407+'INTERNAL - II '!AJ407)/2,'INTERNAL - I'!AJ407+'INTERNAL - II '!AJ407)</f>
        <v>90</v>
      </c>
      <c r="G395" s="102">
        <f>('INTERNAL - I'!AK407+'INTERNAL - II '!AK407)/2</f>
        <v>82.519379844961236</v>
      </c>
      <c r="H395" s="102">
        <f>IF(AND('INTERNAL - I'!AL407&gt;0,'INTERNAL - II '!AL407&gt;0),('INTERNAL - I'!AL407+'INTERNAL - II '!AL407)/2,'INTERNAL - I'!AL407+'INTERNAL - II '!AL407)</f>
        <v>92.307692307692307</v>
      </c>
      <c r="I395" s="102">
        <f>IF(AND('INTERNAL - I'!AM407&gt;0,'INTERNAL - II '!AM407&gt;0),('INTERNAL - I'!AM407+'INTERNAL - II '!AM407)/2,'INTERNAL - I'!AM407+'INTERNAL - II '!AM407)</f>
        <v>72.023809523809518</v>
      </c>
      <c r="J395" s="102">
        <f>IF(AND('INTERNAL - I'!AN407&gt;0,'INTERNAL - II '!AN407&gt;0),('INTERNAL - I'!AN407+'INTERNAL - II '!AN407)/2,'INTERNAL - I'!AN407+'INTERNAL - II '!AN407)</f>
        <v>46.666666666666664</v>
      </c>
    </row>
    <row r="396" spans="1:10" ht="30" customHeight="1" x14ac:dyDescent="0.2">
      <c r="A396" s="4">
        <v>392</v>
      </c>
      <c r="B396" s="102" t="str">
        <f>'STUDENT NAMELIST'!B396</f>
        <v>2023PEC AI 250</v>
      </c>
      <c r="C396" s="102">
        <f>'STUDENT NAMELIST'!C396</f>
        <v>211423243398</v>
      </c>
      <c r="D396" s="260" t="str">
        <f>'STUDENT NAMELIST'!D396</f>
        <v>SASIREKHA S</v>
      </c>
      <c r="E396" s="102">
        <f>('INTERNAL - I'!AI408+'INTERNAL - II '!AI408)/2</f>
        <v>100</v>
      </c>
      <c r="F396" s="102">
        <f>IF(AND('INTERNAL - I'!AJ408&gt;0,'INTERNAL - II '!AJ408&gt;0),('INTERNAL - I'!AJ408+'INTERNAL - II '!AJ408)/2,'INTERNAL - I'!AJ408+'INTERNAL - II '!AJ408)</f>
        <v>86.956521739130437</v>
      </c>
      <c r="G396" s="102">
        <f>('INTERNAL - I'!AK408+'INTERNAL - II '!AK408)/2</f>
        <v>87.976190476190482</v>
      </c>
      <c r="H396" s="102">
        <f>IF(AND('INTERNAL - I'!AL408&gt;0,'INTERNAL - II '!AL408&gt;0),('INTERNAL - I'!AL408+'INTERNAL - II '!AL408)/2,'INTERNAL - I'!AL408+'INTERNAL - II '!AL408)</f>
        <v>88.461538461538467</v>
      </c>
      <c r="I396" s="102">
        <f>IF(AND('INTERNAL - I'!AM408&gt;0,'INTERNAL - II '!AM408&gt;0),('INTERNAL - I'!AM408+'INTERNAL - II '!AM408)/2,'INTERNAL - I'!AM408+'INTERNAL - II '!AM408)</f>
        <v>67.261904761904759</v>
      </c>
      <c r="J396" s="102">
        <f>IF(AND('INTERNAL - I'!AN408&gt;0,'INTERNAL - II '!AN408&gt;0),('INTERNAL - I'!AN408+'INTERNAL - II '!AN408)/2,'INTERNAL - I'!AN408+'INTERNAL - II '!AN408)</f>
        <v>93.333333333333329</v>
      </c>
    </row>
    <row r="397" spans="1:10" ht="30" customHeight="1" x14ac:dyDescent="0.2">
      <c r="A397" s="4">
        <v>393</v>
      </c>
      <c r="B397" s="102" t="str">
        <f>'STUDENT NAMELIST'!B397</f>
        <v>2023PEC AI 403</v>
      </c>
      <c r="C397" s="102">
        <f>'STUDENT NAMELIST'!C397</f>
        <v>211423243399</v>
      </c>
      <c r="D397" s="260" t="str">
        <f>'STUDENT NAMELIST'!D397</f>
        <v>SATHISH B</v>
      </c>
      <c r="E397" s="102">
        <f>('INTERNAL - I'!AI409+'INTERNAL - II '!AI409)/2</f>
        <v>100</v>
      </c>
      <c r="F397" s="102">
        <f>IF(AND('INTERNAL - I'!AJ409&gt;0,'INTERNAL - II '!AJ409&gt;0),('INTERNAL - I'!AJ409+'INTERNAL - II '!AJ409)/2,'INTERNAL - I'!AJ409+'INTERNAL - II '!AJ409)</f>
        <v>95</v>
      </c>
      <c r="G397" s="102">
        <f>('INTERNAL - I'!AK409+'INTERNAL - II '!AK409)/2</f>
        <v>100</v>
      </c>
      <c r="H397" s="102">
        <f>IF(AND('INTERNAL - I'!AL409&gt;0,'INTERNAL - II '!AL409&gt;0),('INTERNAL - I'!AL409+'INTERNAL - II '!AL409)/2,'INTERNAL - I'!AL409+'INTERNAL - II '!AL409)</f>
        <v>100</v>
      </c>
      <c r="I397" s="102">
        <f>IF(AND('INTERNAL - I'!AM409&gt;0,'INTERNAL - II '!AM409&gt;0),('INTERNAL - I'!AM409+'INTERNAL - II '!AM409)/2,'INTERNAL - I'!AM409+'INTERNAL - II '!AM409)</f>
        <v>92.857142857142861</v>
      </c>
      <c r="J397" s="102">
        <f>IF(AND('INTERNAL - I'!AN409&gt;0,'INTERNAL - II '!AN409&gt;0),('INTERNAL - I'!AN409+'INTERNAL - II '!AN409)/2,'INTERNAL - I'!AN409+'INTERNAL - II '!AN409)</f>
        <v>82.35294117647058</v>
      </c>
    </row>
    <row r="398" spans="1:10" ht="30" customHeight="1" x14ac:dyDescent="0.2">
      <c r="A398" s="4">
        <v>394</v>
      </c>
      <c r="B398" s="102" t="str">
        <f>'STUDENT NAMELIST'!B398</f>
        <v>2023PEC AI 404</v>
      </c>
      <c r="C398" s="102">
        <f>'STUDENT NAMELIST'!C398</f>
        <v>211423243400</v>
      </c>
      <c r="D398" s="260" t="str">
        <f>'STUDENT NAMELIST'!D398</f>
        <v>SATHRIYAN M</v>
      </c>
      <c r="E398" s="102">
        <f>('INTERNAL - I'!AI410+'INTERNAL - II '!AI410)/2</f>
        <v>41.666666666666664</v>
      </c>
      <c r="F398" s="102">
        <f>IF(AND('INTERNAL - I'!AJ410&gt;0,'INTERNAL - II '!AJ410&gt;0),('INTERNAL - I'!AJ410+'INTERNAL - II '!AJ410)/2,'INTERNAL - I'!AJ410+'INTERNAL - II '!AJ410)</f>
        <v>78.260869565217391</v>
      </c>
      <c r="G398" s="102">
        <f>('INTERNAL - I'!AK410+'INTERNAL - II '!AK410)/2</f>
        <v>73.875968992248062</v>
      </c>
      <c r="H398" s="102">
        <f>IF(AND('INTERNAL - I'!AL410&gt;0,'INTERNAL - II '!AL410&gt;0),('INTERNAL - I'!AL410+'INTERNAL - II '!AL410)/2,'INTERNAL - I'!AL410+'INTERNAL - II '!AL410)</f>
        <v>80.769230769230774</v>
      </c>
      <c r="I398" s="102">
        <f>IF(AND('INTERNAL - I'!AM410&gt;0,'INTERNAL - II '!AM410&gt;0),('INTERNAL - I'!AM410+'INTERNAL - II '!AM410)/2,'INTERNAL - I'!AM410+'INTERNAL - II '!AM410)</f>
        <v>76.785714285714278</v>
      </c>
      <c r="J398" s="102">
        <f>IF(AND('INTERNAL - I'!AN410&gt;0,'INTERNAL - II '!AN410&gt;0),('INTERNAL - I'!AN410+'INTERNAL - II '!AN410)/2,'INTERNAL - I'!AN410+'INTERNAL - II '!AN410)</f>
        <v>93.333333333333329</v>
      </c>
    </row>
    <row r="399" spans="1:10" ht="30" customHeight="1" x14ac:dyDescent="0.2">
      <c r="A399" s="4">
        <v>395</v>
      </c>
      <c r="B399" s="102" t="str">
        <f>'STUDENT NAMELIST'!B399</f>
        <v>2023PEC AI 251</v>
      </c>
      <c r="C399" s="102">
        <f>'STUDENT NAMELIST'!C399</f>
        <v>211423243401</v>
      </c>
      <c r="D399" s="260" t="str">
        <f>'STUDENT NAMELIST'!D399</f>
        <v>SEENI PRIYAMANI C</v>
      </c>
      <c r="E399" s="102">
        <f>('INTERNAL - I'!AI411+'INTERNAL - II '!AI411)/2</f>
        <v>58.333333333333336</v>
      </c>
      <c r="F399" s="102">
        <f>IF(AND('INTERNAL - I'!AJ411&gt;0,'INTERNAL - II '!AJ411&gt;0),('INTERNAL - I'!AJ411+'INTERNAL - II '!AJ411)/2,'INTERNAL - I'!AJ411+'INTERNAL - II '!AJ411)</f>
        <v>60</v>
      </c>
      <c r="G399" s="102">
        <f>('INTERNAL - I'!AK411+'INTERNAL - II '!AK411)/2</f>
        <v>64.379844961240309</v>
      </c>
      <c r="H399" s="102">
        <f>IF(AND('INTERNAL - I'!AL411&gt;0,'INTERNAL - II '!AL411&gt;0),('INTERNAL - I'!AL411+'INTERNAL - II '!AL411)/2,'INTERNAL - I'!AL411+'INTERNAL - II '!AL411)</f>
        <v>80.769230769230774</v>
      </c>
      <c r="I399" s="102">
        <f>IF(AND('INTERNAL - I'!AM411&gt;0,'INTERNAL - II '!AM411&gt;0),('INTERNAL - I'!AM411+'INTERNAL - II '!AM411)/2,'INTERNAL - I'!AM411+'INTERNAL - II '!AM411)</f>
        <v>54.936974789915965</v>
      </c>
      <c r="J399" s="102">
        <f>IF(AND('INTERNAL - I'!AN411&gt;0,'INTERNAL - II '!AN411&gt;0),('INTERNAL - I'!AN411+'INTERNAL - II '!AN411)/2,'INTERNAL - I'!AN411+'INTERNAL - II '!AN411)</f>
        <v>82.35294117647058</v>
      </c>
    </row>
    <row r="400" spans="1:10" ht="30" customHeight="1" x14ac:dyDescent="0.2">
      <c r="A400" s="4">
        <v>396</v>
      </c>
      <c r="B400" s="102" t="str">
        <f>'STUDENT NAMELIST'!B400</f>
        <v>2023PEC AI 405</v>
      </c>
      <c r="C400" s="102">
        <f>'STUDENT NAMELIST'!C400</f>
        <v>211423243402</v>
      </c>
      <c r="D400" s="260" t="str">
        <f>'STUDENT NAMELIST'!D400</f>
        <v>SHACHIN J</v>
      </c>
      <c r="E400" s="102">
        <f>('INTERNAL - I'!AI412+'INTERNAL - II '!AI412)/2</f>
        <v>41.666666666666664</v>
      </c>
      <c r="F400" s="102">
        <f>IF(AND('INTERNAL - I'!AJ412&gt;0,'INTERNAL - II '!AJ412&gt;0),('INTERNAL - I'!AJ412+'INTERNAL - II '!AJ412)/2,'INTERNAL - I'!AJ412+'INTERNAL - II '!AJ412)</f>
        <v>52.173913043478258</v>
      </c>
      <c r="G400" s="102">
        <f>('INTERNAL - I'!AK412+'INTERNAL - II '!AK412)/2</f>
        <v>38.604651162790702</v>
      </c>
      <c r="H400" s="102">
        <f>IF(AND('INTERNAL - I'!AL412&gt;0,'INTERNAL - II '!AL412&gt;0),('INTERNAL - I'!AL412+'INTERNAL - II '!AL412)/2,'INTERNAL - I'!AL412+'INTERNAL - II '!AL412)</f>
        <v>69.230769230769226</v>
      </c>
      <c r="I400" s="102">
        <f>IF(AND('INTERNAL - I'!AM412&gt;0,'INTERNAL - II '!AM412&gt;0),('INTERNAL - I'!AM412+'INTERNAL - II '!AM412)/2,'INTERNAL - I'!AM412+'INTERNAL - II '!AM412)</f>
        <v>67.857142857142861</v>
      </c>
      <c r="J400" s="102">
        <f>IF(AND('INTERNAL - I'!AN412&gt;0,'INTERNAL - II '!AN412&gt;0),('INTERNAL - I'!AN412+'INTERNAL - II '!AN412)/2,'INTERNAL - I'!AN412+'INTERNAL - II '!AN412)</f>
        <v>93.333333333333329</v>
      </c>
    </row>
    <row r="401" spans="1:10" ht="30" customHeight="1" x14ac:dyDescent="0.2">
      <c r="A401" s="4">
        <v>397</v>
      </c>
      <c r="B401" s="102" t="str">
        <f>'STUDENT NAMELIST'!B401</f>
        <v>2023PEC AI 406</v>
      </c>
      <c r="C401" s="102">
        <f>'STUDENT NAMELIST'!C401</f>
        <v>211423243403</v>
      </c>
      <c r="D401" s="260" t="str">
        <f>'STUDENT NAMELIST'!D401</f>
        <v>SHAILESH S</v>
      </c>
      <c r="E401" s="102">
        <f>('INTERNAL - I'!AI413+'INTERNAL - II '!AI413)/2</f>
        <v>49.999999999999993</v>
      </c>
      <c r="F401" s="102">
        <f>IF(AND('INTERNAL - I'!AJ413&gt;0,'INTERNAL - II '!AJ413&gt;0),('INTERNAL - I'!AJ413+'INTERNAL - II '!AJ413)/2,'INTERNAL - I'!AJ413+'INTERNAL - II '!AJ413)</f>
        <v>70</v>
      </c>
      <c r="G401" s="102">
        <f>('INTERNAL - I'!AK413+'INTERNAL - II '!AK413)/2</f>
        <v>59.464285714285715</v>
      </c>
      <c r="H401" s="102">
        <f>IF(AND('INTERNAL - I'!AL413&gt;0,'INTERNAL - II '!AL413&gt;0),('INTERNAL - I'!AL413+'INTERNAL - II '!AL413)/2,'INTERNAL - I'!AL413+'INTERNAL - II '!AL413)</f>
        <v>80.769230769230774</v>
      </c>
      <c r="I401" s="102">
        <f>IF(AND('INTERNAL - I'!AM413&gt;0,'INTERNAL - II '!AM413&gt;0),('INTERNAL - I'!AM413+'INTERNAL - II '!AM413)/2,'INTERNAL - I'!AM413+'INTERNAL - II '!AM413)</f>
        <v>63.095238095238102</v>
      </c>
      <c r="J401" s="102">
        <f>IF(AND('INTERNAL - I'!AN413&gt;0,'INTERNAL - II '!AN413&gt;0),('INTERNAL - I'!AN413+'INTERNAL - II '!AN413)/2,'INTERNAL - I'!AN413+'INTERNAL - II '!AN413)</f>
        <v>46.666666666666664</v>
      </c>
    </row>
    <row r="402" spans="1:10" ht="30" customHeight="1" x14ac:dyDescent="0.2">
      <c r="A402" s="4">
        <v>398</v>
      </c>
      <c r="B402" s="102" t="str">
        <f>'STUDENT NAMELIST'!B402</f>
        <v>2023PEC AI 407</v>
      </c>
      <c r="C402" s="102">
        <f>'STUDENT NAMELIST'!C402</f>
        <v>211423243404</v>
      </c>
      <c r="D402" s="260" t="str">
        <f>'STUDENT NAMELIST'!D402</f>
        <v>SHANMUGAPRIYAN J</v>
      </c>
      <c r="E402" s="102">
        <f>('INTERNAL - I'!AI414+'INTERNAL - II '!AI414)/2</f>
        <v>33.333333333333329</v>
      </c>
      <c r="F402" s="102">
        <f>IF(AND('INTERNAL - I'!AJ414&gt;0,'INTERNAL - II '!AJ414&gt;0),('INTERNAL - I'!AJ414+'INTERNAL - II '!AJ414)/2,'INTERNAL - I'!AJ414+'INTERNAL - II '!AJ414)</f>
        <v>39.130434782608695</v>
      </c>
      <c r="G402" s="102">
        <f>('INTERNAL - I'!AK414+'INTERNAL - II '!AK414)/2</f>
        <v>35.416666666666664</v>
      </c>
      <c r="H402" s="102">
        <f>IF(AND('INTERNAL - I'!AL414&gt;0,'INTERNAL - II '!AL414&gt;0),('INTERNAL - I'!AL414+'INTERNAL - II '!AL414)/2,'INTERNAL - I'!AL414+'INTERNAL - II '!AL414)</f>
        <v>65.384615384615387</v>
      </c>
      <c r="I402" s="102">
        <f>IF(AND('INTERNAL - I'!AM414&gt;0,'INTERNAL - II '!AM414&gt;0),('INTERNAL - I'!AM414+'INTERNAL - II '!AM414)/2,'INTERNAL - I'!AM414+'INTERNAL - II '!AM414)</f>
        <v>66.666666666666657</v>
      </c>
      <c r="J402" s="102">
        <f>IF(AND('INTERNAL - I'!AN414&gt;0,'INTERNAL - II '!AN414&gt;0),('INTERNAL - I'!AN414+'INTERNAL - II '!AN414)/2,'INTERNAL - I'!AN414+'INTERNAL - II '!AN414)</f>
        <v>700</v>
      </c>
    </row>
    <row r="403" spans="1:10" ht="30" customHeight="1" x14ac:dyDescent="0.2">
      <c r="A403" s="4">
        <v>399</v>
      </c>
      <c r="B403" s="102" t="str">
        <f>'STUDENT NAMELIST'!B403</f>
        <v>2023PEC AI 408</v>
      </c>
      <c r="C403" s="102">
        <f>'STUDENT NAMELIST'!C403</f>
        <v>211423243405</v>
      </c>
      <c r="D403" s="260" t="str">
        <f>'STUDENT NAMELIST'!D403</f>
        <v>SHARAN RAJ P</v>
      </c>
      <c r="E403" s="102">
        <f>('INTERNAL - I'!AI415+'INTERNAL - II '!AI415)/2</f>
        <v>100</v>
      </c>
      <c r="F403" s="102">
        <f>IF(AND('INTERNAL - I'!AJ415&gt;0,'INTERNAL - II '!AJ415&gt;0),('INTERNAL - I'!AJ415+'INTERNAL - II '!AJ415)/2,'INTERNAL - I'!AJ415+'INTERNAL - II '!AJ415)</f>
        <v>95</v>
      </c>
      <c r="G403" s="102">
        <f>('INTERNAL - I'!AK415+'INTERNAL - II '!AK415)/2</f>
        <v>100</v>
      </c>
      <c r="H403" s="102">
        <f>IF(AND('INTERNAL - I'!AL415&gt;0,'INTERNAL - II '!AL415&gt;0),('INTERNAL - I'!AL415+'INTERNAL - II '!AL415)/2,'INTERNAL - I'!AL415+'INTERNAL - II '!AL415)</f>
        <v>100</v>
      </c>
      <c r="I403" s="102">
        <f>IF(AND('INTERNAL - I'!AM415&gt;0,'INTERNAL - II '!AM415&gt;0),('INTERNAL - I'!AM415+'INTERNAL - II '!AM415)/2,'INTERNAL - I'!AM415+'INTERNAL - II '!AM415)</f>
        <v>94.642857142857139</v>
      </c>
      <c r="J403" s="102">
        <f>IF(AND('INTERNAL - I'!AN415&gt;0,'INTERNAL - II '!AN415&gt;0),('INTERNAL - I'!AN415+'INTERNAL - II '!AN415)/2,'INTERNAL - I'!AN415+'INTERNAL - II '!AN415)</f>
        <v>46.666666666666664</v>
      </c>
    </row>
    <row r="404" spans="1:10" ht="30" customHeight="1" x14ac:dyDescent="0.2">
      <c r="A404" s="4">
        <v>400</v>
      </c>
      <c r="B404" s="102" t="str">
        <f>'STUDENT NAMELIST'!B404</f>
        <v>2023PEC AI 409</v>
      </c>
      <c r="C404" s="102">
        <f>'STUDENT NAMELIST'!C404</f>
        <v>211423243406</v>
      </c>
      <c r="D404" s="260" t="str">
        <f>'STUDENT NAMELIST'!D404</f>
        <v>SHARANRAJ T</v>
      </c>
      <c r="E404" s="102">
        <f>('INTERNAL - I'!AI416+'INTERNAL - II '!AI416)/2</f>
        <v>83.333333333333329</v>
      </c>
      <c r="F404" s="102">
        <f>IF(AND('INTERNAL - I'!AJ416&gt;0,'INTERNAL - II '!AJ416&gt;0),('INTERNAL - I'!AJ416+'INTERNAL - II '!AJ416)/2,'INTERNAL - I'!AJ416+'INTERNAL - II '!AJ416)</f>
        <v>89.130434782608688</v>
      </c>
      <c r="G404" s="102">
        <f>('INTERNAL - I'!AK416+'INTERNAL - II '!AK416)/2</f>
        <v>83.988095238095241</v>
      </c>
      <c r="H404" s="102">
        <f>IF(AND('INTERNAL - I'!AL416&gt;0,'INTERNAL - II '!AL416&gt;0),('INTERNAL - I'!AL416+'INTERNAL - II '!AL416)/2,'INTERNAL - I'!AL416+'INTERNAL - II '!AL416)</f>
        <v>84.615384615384613</v>
      </c>
      <c r="I404" s="102">
        <f>IF(AND('INTERNAL - I'!AM416&gt;0,'INTERNAL - II '!AM416&gt;0),('INTERNAL - I'!AM416+'INTERNAL - II '!AM416)/2,'INTERNAL - I'!AM416+'INTERNAL - II '!AM416)</f>
        <v>75.357142857142861</v>
      </c>
      <c r="J404" s="102">
        <f>IF(AND('INTERNAL - I'!AN416&gt;0,'INTERNAL - II '!AN416&gt;0),('INTERNAL - I'!AN416+'INTERNAL - II '!AN416)/2,'INTERNAL - I'!AN416+'INTERNAL - II '!AN416)</f>
        <v>46.666666666666664</v>
      </c>
    </row>
    <row r="405" spans="1:10" ht="30" customHeight="1" x14ac:dyDescent="0.2">
      <c r="A405" s="4">
        <v>401</v>
      </c>
      <c r="B405" s="102" t="str">
        <f>'STUDENT NAMELIST'!B405</f>
        <v>2023PEC AI 410</v>
      </c>
      <c r="C405" s="102">
        <f>'STUDENT NAMELIST'!C405</f>
        <v>211423243407</v>
      </c>
      <c r="D405" s="260" t="str">
        <f>'STUDENT NAMELIST'!D405</f>
        <v>SHARATH A</v>
      </c>
      <c r="E405" s="102">
        <f>('INTERNAL - I'!AI417+'INTERNAL - II '!AI417)/2</f>
        <v>33.333333333333329</v>
      </c>
      <c r="F405" s="102">
        <f>IF(AND('INTERNAL - I'!AJ417&gt;0,'INTERNAL - II '!AJ417&gt;0),('INTERNAL - I'!AJ417+'INTERNAL - II '!AJ417)/2,'INTERNAL - I'!AJ417+'INTERNAL - II '!AJ417)</f>
        <v>40</v>
      </c>
      <c r="G405" s="102">
        <f>('INTERNAL - I'!AK417+'INTERNAL - II '!AK417)/2</f>
        <v>25</v>
      </c>
      <c r="H405" s="102">
        <f>IF(AND('INTERNAL - I'!AL417&gt;0,'INTERNAL - II '!AL417&gt;0),('INTERNAL - I'!AL417+'INTERNAL - II '!AL417)/2,'INTERNAL - I'!AL417+'INTERNAL - II '!AL417)</f>
        <v>69.230769230769226</v>
      </c>
      <c r="I405" s="102">
        <f>IF(AND('INTERNAL - I'!AM417&gt;0,'INTERNAL - II '!AM417&gt;0),('INTERNAL - I'!AM417+'INTERNAL - II '!AM417)/2,'INTERNAL - I'!AM417+'INTERNAL - II '!AM417)</f>
        <v>40</v>
      </c>
      <c r="J405" s="102">
        <f>IF(AND('INTERNAL - I'!AN417&gt;0,'INTERNAL - II '!AN417&gt;0),('INTERNAL - I'!AN417+'INTERNAL - II '!AN417)/2,'INTERNAL - I'!AN417+'INTERNAL - II '!AN417)</f>
        <v>93.333333333333329</v>
      </c>
    </row>
    <row r="406" spans="1:10" ht="30" customHeight="1" x14ac:dyDescent="0.2">
      <c r="A406" s="4">
        <v>402</v>
      </c>
      <c r="B406" s="102" t="str">
        <f>'STUDENT NAMELIST'!B406</f>
        <v>2023PEC AI 411</v>
      </c>
      <c r="C406" s="102">
        <f>'STUDENT NAMELIST'!C406</f>
        <v>211423243408</v>
      </c>
      <c r="D406" s="260" t="str">
        <f>'STUDENT NAMELIST'!D406</f>
        <v>SHARATH G V S</v>
      </c>
      <c r="E406" s="102">
        <f>('INTERNAL - I'!AI418+'INTERNAL - II '!AI418)/2</f>
        <v>100</v>
      </c>
      <c r="F406" s="102">
        <f>IF(AND('INTERNAL - I'!AJ418&gt;0,'INTERNAL - II '!AJ418&gt;0),('INTERNAL - I'!AJ418+'INTERNAL - II '!AJ418)/2,'INTERNAL - I'!AJ418+'INTERNAL - II '!AJ418)</f>
        <v>93.478260869565219</v>
      </c>
      <c r="G406" s="102">
        <f>('INTERNAL - I'!AK418+'INTERNAL - II '!AK418)/2</f>
        <v>68.333333333333343</v>
      </c>
      <c r="H406" s="102">
        <f>IF(AND('INTERNAL - I'!AL418&gt;0,'INTERNAL - II '!AL418&gt;0),('INTERNAL - I'!AL418+'INTERNAL - II '!AL418)/2,'INTERNAL - I'!AL418+'INTERNAL - II '!AL418)</f>
        <v>88.461538461538467</v>
      </c>
      <c r="I406" s="102">
        <f>IF(AND('INTERNAL - I'!AM418&gt;0,'INTERNAL - II '!AM418&gt;0),('INTERNAL - I'!AM418+'INTERNAL - II '!AM418)/2,'INTERNAL - I'!AM418+'INTERNAL - II '!AM418)</f>
        <v>82.142857142857139</v>
      </c>
      <c r="J406" s="102">
        <f>IF(AND('INTERNAL - I'!AN418&gt;0,'INTERNAL - II '!AN418&gt;0),('INTERNAL - I'!AN418+'INTERNAL - II '!AN418)/2,'INTERNAL - I'!AN418+'INTERNAL - II '!AN418)</f>
        <v>700</v>
      </c>
    </row>
    <row r="407" spans="1:10" ht="30" customHeight="1" x14ac:dyDescent="0.2">
      <c r="A407" s="4">
        <v>403</v>
      </c>
      <c r="B407" s="102" t="str">
        <f>'STUDENT NAMELIST'!B407</f>
        <v>2023PEC AI 252</v>
      </c>
      <c r="C407" s="102">
        <f>'STUDENT NAMELIST'!C407</f>
        <v>211423243409</v>
      </c>
      <c r="D407" s="260" t="str">
        <f>'STUDENT NAMELIST'!D407</f>
        <v>SHARMILA J</v>
      </c>
      <c r="E407" s="102">
        <f>('INTERNAL - I'!AI419+'INTERNAL - II '!AI419)/2</f>
        <v>83.333333333333329</v>
      </c>
      <c r="F407" s="102">
        <f>IF(AND('INTERNAL - I'!AJ419&gt;0,'INTERNAL - II '!AJ419&gt;0),('INTERNAL - I'!AJ419+'INTERNAL - II '!AJ419)/2,'INTERNAL - I'!AJ419+'INTERNAL - II '!AJ419)</f>
        <v>80</v>
      </c>
      <c r="G407" s="102">
        <f>('INTERNAL - I'!AK419+'INTERNAL - II '!AK419)/2</f>
        <v>84.844961240310084</v>
      </c>
      <c r="H407" s="102">
        <f>IF(AND('INTERNAL - I'!AL419&gt;0,'INTERNAL - II '!AL419&gt;0),('INTERNAL - I'!AL419+'INTERNAL - II '!AL419)/2,'INTERNAL - I'!AL419+'INTERNAL - II '!AL419)</f>
        <v>92.307692307692307</v>
      </c>
      <c r="I407" s="102">
        <f>IF(AND('INTERNAL - I'!AM419&gt;0,'INTERNAL - II '!AM419&gt;0),('INTERNAL - I'!AM419+'INTERNAL - II '!AM419)/2,'INTERNAL - I'!AM419+'INTERNAL - II '!AM419)</f>
        <v>70.903361344537814</v>
      </c>
      <c r="J407" s="102">
        <f>IF(AND('INTERNAL - I'!AN419&gt;0,'INTERNAL - II '!AN419&gt;0),('INTERNAL - I'!AN419+'INTERNAL - II '!AN419)/2,'INTERNAL - I'!AN419+'INTERNAL - II '!AN419)</f>
        <v>82.35294117647058</v>
      </c>
    </row>
    <row r="408" spans="1:10" ht="30" customHeight="1" x14ac:dyDescent="0.2">
      <c r="A408" s="4">
        <v>404</v>
      </c>
      <c r="B408" s="102" t="str">
        <f>'STUDENT NAMELIST'!B408</f>
        <v>2023PEC AI 253</v>
      </c>
      <c r="C408" s="102">
        <f>'STUDENT NAMELIST'!C408</f>
        <v>211423243410</v>
      </c>
      <c r="D408" s="260" t="str">
        <f>'STUDENT NAMELIST'!D408</f>
        <v>SHARMITHA SRI M</v>
      </c>
      <c r="E408" s="102">
        <f>('INTERNAL - I'!AI420+'INTERNAL - II '!AI420)/2</f>
        <v>91.666666666666671</v>
      </c>
      <c r="F408" s="102">
        <f>IF(AND('INTERNAL - I'!AJ420&gt;0,'INTERNAL - II '!AJ420&gt;0),('INTERNAL - I'!AJ420+'INTERNAL - II '!AJ420)/2,'INTERNAL - I'!AJ420+'INTERNAL - II '!AJ420)</f>
        <v>82.608695652173907</v>
      </c>
      <c r="G408" s="102">
        <f>('INTERNAL - I'!AK420+'INTERNAL - II '!AK420)/2</f>
        <v>84.642857142857139</v>
      </c>
      <c r="H408" s="102">
        <f>IF(AND('INTERNAL - I'!AL420&gt;0,'INTERNAL - II '!AL420&gt;0),('INTERNAL - I'!AL420+'INTERNAL - II '!AL420)/2,'INTERNAL - I'!AL420+'INTERNAL - II '!AL420)</f>
        <v>84.615384615384613</v>
      </c>
      <c r="I408" s="102">
        <f>IF(AND('INTERNAL - I'!AM420&gt;0,'INTERNAL - II '!AM420&gt;0),('INTERNAL - I'!AM420+'INTERNAL - II '!AM420)/2,'INTERNAL - I'!AM420+'INTERNAL - II '!AM420)</f>
        <v>70.357142857142861</v>
      </c>
      <c r="J408" s="102">
        <f>IF(AND('INTERNAL - I'!AN420&gt;0,'INTERNAL - II '!AN420&gt;0),('INTERNAL - I'!AN420+'INTERNAL - II '!AN420)/2,'INTERNAL - I'!AN420+'INTERNAL - II '!AN420)</f>
        <v>93.333333333333329</v>
      </c>
    </row>
    <row r="409" spans="1:10" ht="30" customHeight="1" x14ac:dyDescent="0.2">
      <c r="A409" s="4">
        <v>405</v>
      </c>
      <c r="B409" s="102" t="str">
        <f>'STUDENT NAMELIST'!B409</f>
        <v>2023PEC AI 254</v>
      </c>
      <c r="C409" s="102">
        <f>'STUDENT NAMELIST'!C409</f>
        <v>211423243411</v>
      </c>
      <c r="D409" s="260" t="str">
        <f>'STUDENT NAMELIST'!D409</f>
        <v>SHARWANGI M</v>
      </c>
      <c r="E409" s="102">
        <f>('INTERNAL - I'!AI421+'INTERNAL - II '!AI421)/2</f>
        <v>66.666666666666657</v>
      </c>
      <c r="F409" s="102">
        <f>IF(AND('INTERNAL - I'!AJ421&gt;0,'INTERNAL - II '!AJ421&gt;0),('INTERNAL - I'!AJ421+'INTERNAL - II '!AJ421)/2,'INTERNAL - I'!AJ421+'INTERNAL - II '!AJ421)</f>
        <v>60</v>
      </c>
      <c r="G409" s="102">
        <f>('INTERNAL - I'!AK421+'INTERNAL - II '!AK421)/2</f>
        <v>77.170542635658904</v>
      </c>
      <c r="H409" s="102">
        <f>IF(AND('INTERNAL - I'!AL421&gt;0,'INTERNAL - II '!AL421&gt;0),('INTERNAL - I'!AL421+'INTERNAL - II '!AL421)/2,'INTERNAL - I'!AL421+'INTERNAL - II '!AL421)</f>
        <v>80.769230769230774</v>
      </c>
      <c r="I409" s="102">
        <f>IF(AND('INTERNAL - I'!AM421&gt;0,'INTERNAL - II '!AM421&gt;0),('INTERNAL - I'!AM421+'INTERNAL - II '!AM421)/2,'INTERNAL - I'!AM421+'INTERNAL - II '!AM421)</f>
        <v>64.915966386554615</v>
      </c>
      <c r="J409" s="102">
        <f>IF(AND('INTERNAL - I'!AN421&gt;0,'INTERNAL - II '!AN421&gt;0),('INTERNAL - I'!AN421+'INTERNAL - II '!AN421)/2,'INTERNAL - I'!AN421+'INTERNAL - II '!AN421)</f>
        <v>82.35294117647058</v>
      </c>
    </row>
    <row r="410" spans="1:10" ht="30" customHeight="1" x14ac:dyDescent="0.2">
      <c r="A410" s="4">
        <v>406</v>
      </c>
      <c r="B410" s="102" t="str">
        <f>'STUDENT NAMELIST'!B410</f>
        <v>2023PEC AI 290</v>
      </c>
      <c r="C410" s="102">
        <f>'STUDENT NAMELIST'!C410</f>
        <v>211423243412</v>
      </c>
      <c r="D410" s="260" t="str">
        <f>'STUDENT NAMELIST'!D410</f>
        <v>SHASTIV PRAKASH A</v>
      </c>
      <c r="E410" s="102">
        <f>('INTERNAL - I'!AI422+'INTERNAL - II '!AI422)/2</f>
        <v>58.333333333333329</v>
      </c>
      <c r="F410" s="102">
        <f>IF(AND('INTERNAL - I'!AJ422&gt;0,'INTERNAL - II '!AJ422&gt;0),('INTERNAL - I'!AJ422+'INTERNAL - II '!AJ422)/2,'INTERNAL - I'!AJ422+'INTERNAL - II '!AJ422)</f>
        <v>73.91304347826086</v>
      </c>
      <c r="G410" s="102">
        <f>('INTERNAL - I'!AK422+'INTERNAL - II '!AK422)/2</f>
        <v>56.547619047619044</v>
      </c>
      <c r="H410" s="102">
        <f>IF(AND('INTERNAL - I'!AL422&gt;0,'INTERNAL - II '!AL422&gt;0),('INTERNAL - I'!AL422+'INTERNAL - II '!AL422)/2,'INTERNAL - I'!AL422+'INTERNAL - II '!AL422)</f>
        <v>80.769230769230774</v>
      </c>
      <c r="I410" s="102">
        <f>IF(AND('INTERNAL - I'!AM422&gt;0,'INTERNAL - II '!AM422&gt;0),('INTERNAL - I'!AM422+'INTERNAL - II '!AM422)/2,'INTERNAL - I'!AM422+'INTERNAL - II '!AM422)</f>
        <v>73.452380952380949</v>
      </c>
      <c r="J410" s="102">
        <f>IF(AND('INTERNAL - I'!AN422&gt;0,'INTERNAL - II '!AN422&gt;0),('INTERNAL - I'!AN422+'INTERNAL - II '!AN422)/2,'INTERNAL - I'!AN422+'INTERNAL - II '!AN422)</f>
        <v>93.333333333333329</v>
      </c>
    </row>
    <row r="411" spans="1:10" ht="30" customHeight="1" x14ac:dyDescent="0.2">
      <c r="A411" s="4">
        <v>407</v>
      </c>
      <c r="B411" s="102" t="str">
        <f>'STUDENT NAMELIST'!B411</f>
        <v>2023PEC AI 412</v>
      </c>
      <c r="C411" s="102">
        <f>'STUDENT NAMELIST'!C411</f>
        <v>211423243413</v>
      </c>
      <c r="D411" s="260" t="str">
        <f>'STUDENT NAMELIST'!D411</f>
        <v>SHAUNJAY ROSHAN T</v>
      </c>
      <c r="E411" s="102">
        <f>('INTERNAL - I'!AI423+'INTERNAL - II '!AI423)/2</f>
        <v>100</v>
      </c>
      <c r="F411" s="102">
        <f>IF(AND('INTERNAL - I'!AJ423&gt;0,'INTERNAL - II '!AJ423&gt;0),('INTERNAL - I'!AJ423+'INTERNAL - II '!AJ423)/2,'INTERNAL - I'!AJ423+'INTERNAL - II '!AJ423)</f>
        <v>90</v>
      </c>
      <c r="G411" s="102">
        <f>('INTERNAL - I'!AK423+'INTERNAL - II '!AK423)/2</f>
        <v>73.928571428571431</v>
      </c>
      <c r="H411" s="102">
        <f>IF(AND('INTERNAL - I'!AL423&gt;0,'INTERNAL - II '!AL423&gt;0),('INTERNAL - I'!AL423+'INTERNAL - II '!AL423)/2,'INTERNAL - I'!AL423+'INTERNAL - II '!AL423)</f>
        <v>92.307692307692307</v>
      </c>
      <c r="I411" s="102">
        <f>IF(AND('INTERNAL - I'!AM423&gt;0,'INTERNAL - II '!AM423&gt;0),('INTERNAL - I'!AM423+'INTERNAL - II '!AM423)/2,'INTERNAL - I'!AM423+'INTERNAL - II '!AM423)</f>
        <v>70.476190476190482</v>
      </c>
      <c r="J411" s="102">
        <f>IF(AND('INTERNAL - I'!AN423&gt;0,'INTERNAL - II '!AN423&gt;0),('INTERNAL - I'!AN423+'INTERNAL - II '!AN423)/2,'INTERNAL - I'!AN423+'INTERNAL - II '!AN423)</f>
        <v>46.666666666666664</v>
      </c>
    </row>
    <row r="412" spans="1:10" ht="30" customHeight="1" x14ac:dyDescent="0.2">
      <c r="A412" s="4">
        <v>408</v>
      </c>
      <c r="B412" s="102" t="str">
        <f>'STUDENT NAMELIST'!B412</f>
        <v>2023PEC AI 255</v>
      </c>
      <c r="C412" s="102">
        <f>'STUDENT NAMELIST'!C412</f>
        <v>211423243414</v>
      </c>
      <c r="D412" s="260" t="str">
        <f>'STUDENT NAMELIST'!D412</f>
        <v>SHRUTHI S S</v>
      </c>
      <c r="E412" s="102">
        <f>('INTERNAL - I'!AI424+'INTERNAL - II '!AI424)/2</f>
        <v>58.333333333333336</v>
      </c>
      <c r="F412" s="102">
        <f>IF(AND('INTERNAL - I'!AJ424&gt;0,'INTERNAL - II '!AJ424&gt;0),('INTERNAL - I'!AJ424+'INTERNAL - II '!AJ424)/2,'INTERNAL - I'!AJ424+'INTERNAL - II '!AJ424)</f>
        <v>60.869565217391312</v>
      </c>
      <c r="G412" s="102">
        <f>('INTERNAL - I'!AK424+'INTERNAL - II '!AK424)/2</f>
        <v>64.821428571428569</v>
      </c>
      <c r="H412" s="102">
        <f>IF(AND('INTERNAL - I'!AL424&gt;0,'INTERNAL - II '!AL424&gt;0),('INTERNAL - I'!AL424+'INTERNAL - II '!AL424)/2,'INTERNAL - I'!AL424+'INTERNAL - II '!AL424)</f>
        <v>76.92307692307692</v>
      </c>
      <c r="I412" s="102">
        <f>IF(AND('INTERNAL - I'!AM424&gt;0,'INTERNAL - II '!AM424&gt;0),('INTERNAL - I'!AM424+'INTERNAL - II '!AM424)/2,'INTERNAL - I'!AM424+'INTERNAL - II '!AM424)</f>
        <v>62.976190476190482</v>
      </c>
      <c r="J412" s="102">
        <f>IF(AND('INTERNAL - I'!AN424&gt;0,'INTERNAL - II '!AN424&gt;0),('INTERNAL - I'!AN424+'INTERNAL - II '!AN424)/2,'INTERNAL - I'!AN424+'INTERNAL - II '!AN424)</f>
        <v>93.333333333333329</v>
      </c>
    </row>
    <row r="413" spans="1:10" ht="30" customHeight="1" x14ac:dyDescent="0.2">
      <c r="A413" s="4">
        <v>409</v>
      </c>
      <c r="B413" s="102" t="str">
        <f>'STUDENT NAMELIST'!B413</f>
        <v>2023PEC AI 256</v>
      </c>
      <c r="C413" s="102">
        <f>'STUDENT NAMELIST'!C413</f>
        <v>211423243415</v>
      </c>
      <c r="D413" s="260" t="str">
        <f>'STUDENT NAMELIST'!D413</f>
        <v>SHURUTHIKA P</v>
      </c>
      <c r="E413" s="102">
        <f>('INTERNAL - I'!AI425+'INTERNAL - II '!AI425)/2</f>
        <v>83.333333333333329</v>
      </c>
      <c r="F413" s="102">
        <f>IF(AND('INTERNAL - I'!AJ425&gt;0,'INTERNAL - II '!AJ425&gt;0),('INTERNAL - I'!AJ425+'INTERNAL - II '!AJ425)/2,'INTERNAL - I'!AJ425+'INTERNAL - II '!AJ425)</f>
        <v>65</v>
      </c>
      <c r="G413" s="102">
        <f>('INTERNAL - I'!AK425+'INTERNAL - II '!AK425)/2</f>
        <v>86.666666666666657</v>
      </c>
      <c r="H413" s="102">
        <f>IF(AND('INTERNAL - I'!AL425&gt;0,'INTERNAL - II '!AL425&gt;0),('INTERNAL - I'!AL425+'INTERNAL - II '!AL425)/2,'INTERNAL - I'!AL425+'INTERNAL - II '!AL425)</f>
        <v>88.461538461538467</v>
      </c>
      <c r="I413" s="102">
        <f>IF(AND('INTERNAL - I'!AM425&gt;0,'INTERNAL - II '!AM425&gt;0),('INTERNAL - I'!AM425+'INTERNAL - II '!AM425)/2,'INTERNAL - I'!AM425+'INTERNAL - II '!AM425)</f>
        <v>75.630252100840323</v>
      </c>
      <c r="J413" s="102">
        <f>IF(AND('INTERNAL - I'!AN425&gt;0,'INTERNAL - II '!AN425&gt;0),('INTERNAL - I'!AN425+'INTERNAL - II '!AN425)/2,'INTERNAL - I'!AN425+'INTERNAL - II '!AN425)</f>
        <v>82.35294117647058</v>
      </c>
    </row>
    <row r="414" spans="1:10" ht="30" customHeight="1" x14ac:dyDescent="0.2">
      <c r="A414" s="4">
        <v>410</v>
      </c>
      <c r="B414" s="102" t="str">
        <f>'STUDENT NAMELIST'!B414</f>
        <v>2023PEC AI 413</v>
      </c>
      <c r="C414" s="102">
        <f>'STUDENT NAMELIST'!C414</f>
        <v>211423243416</v>
      </c>
      <c r="D414" s="260" t="str">
        <f>'STUDENT NAMELIST'!D414</f>
        <v>SHYAAM SUNDAR P</v>
      </c>
      <c r="E414" s="102">
        <f>('INTERNAL - I'!AI426+'INTERNAL - II '!AI426)/2</f>
        <v>49.999999999999993</v>
      </c>
      <c r="F414" s="102">
        <f>IF(AND('INTERNAL - I'!AJ426&gt;0,'INTERNAL - II '!AJ426&gt;0),('INTERNAL - I'!AJ426+'INTERNAL - II '!AJ426)/2,'INTERNAL - I'!AJ426+'INTERNAL - II '!AJ426)</f>
        <v>65.217391304347828</v>
      </c>
      <c r="G414" s="102">
        <f>('INTERNAL - I'!AK426+'INTERNAL - II '!AK426)/2</f>
        <v>48.75</v>
      </c>
      <c r="H414" s="102">
        <f>IF(AND('INTERNAL - I'!AL426&gt;0,'INTERNAL - II '!AL426&gt;0),('INTERNAL - I'!AL426+'INTERNAL - II '!AL426)/2,'INTERNAL - I'!AL426+'INTERNAL - II '!AL426)</f>
        <v>76.92307692307692</v>
      </c>
      <c r="I414" s="102">
        <f>IF(AND('INTERNAL - I'!AM426&gt;0,'INTERNAL - II '!AM426&gt;0),('INTERNAL - I'!AM426+'INTERNAL - II '!AM426)/2,'INTERNAL - I'!AM426+'INTERNAL - II '!AM426)</f>
        <v>56.785714285714285</v>
      </c>
      <c r="J414" s="102">
        <f>IF(AND('INTERNAL - I'!AN426&gt;0,'INTERNAL - II '!AN426&gt;0),('INTERNAL - I'!AN426+'INTERNAL - II '!AN426)/2,'INTERNAL - I'!AN426+'INTERNAL - II '!AN426)</f>
        <v>46.666666666666664</v>
      </c>
    </row>
    <row r="415" spans="1:10" ht="30" customHeight="1" x14ac:dyDescent="0.2">
      <c r="A415" s="4">
        <v>411</v>
      </c>
      <c r="B415" s="102" t="str">
        <f>'STUDENT NAMELIST'!B415</f>
        <v>2023PEC AI 291</v>
      </c>
      <c r="C415" s="102">
        <f>'STUDENT NAMELIST'!C415</f>
        <v>211423243417</v>
      </c>
      <c r="D415" s="260" t="str">
        <f>'STUDENT NAMELIST'!D415</f>
        <v>SHYALANDRAN J</v>
      </c>
      <c r="E415" s="102">
        <f>('INTERNAL - I'!AI427+'INTERNAL - II '!AI427)/2</f>
        <v>100</v>
      </c>
      <c r="F415" s="102">
        <f>IF(AND('INTERNAL - I'!AJ427&gt;0,'INTERNAL - II '!AJ427&gt;0),('INTERNAL - I'!AJ427+'INTERNAL - II '!AJ427)/2,'INTERNAL - I'!AJ427+'INTERNAL - II '!AJ427)</f>
        <v>80</v>
      </c>
      <c r="G415" s="102">
        <f>('INTERNAL - I'!AK427+'INTERNAL - II '!AK427)/2</f>
        <v>80.038759689922486</v>
      </c>
      <c r="H415" s="102">
        <f>IF(AND('INTERNAL - I'!AL427&gt;0,'INTERNAL - II '!AL427&gt;0),('INTERNAL - I'!AL427+'INTERNAL - II '!AL427)/2,'INTERNAL - I'!AL427+'INTERNAL - II '!AL427)</f>
        <v>96.15384615384616</v>
      </c>
      <c r="I415" s="102">
        <f>IF(AND('INTERNAL - I'!AM427&gt;0,'INTERNAL - II '!AM427&gt;0),('INTERNAL - I'!AM427+'INTERNAL - II '!AM427)/2,'INTERNAL - I'!AM427+'INTERNAL - II '!AM427)</f>
        <v>65.651260504201673</v>
      </c>
      <c r="J415" s="102">
        <f>IF(AND('INTERNAL - I'!AN427&gt;0,'INTERNAL - II '!AN427&gt;0),('INTERNAL - I'!AN427+'INTERNAL - II '!AN427)/2,'INTERNAL - I'!AN427+'INTERNAL - II '!AN427)</f>
        <v>82.35294117647058</v>
      </c>
    </row>
    <row r="416" spans="1:10" ht="30" customHeight="1" x14ac:dyDescent="0.2">
      <c r="A416" s="4">
        <v>412</v>
      </c>
      <c r="B416" s="102" t="str">
        <f>'STUDENT NAMELIST'!B416</f>
        <v>2023PEC AI 292</v>
      </c>
      <c r="C416" s="102">
        <f>'STUDENT NAMELIST'!C416</f>
        <v>211423243418</v>
      </c>
      <c r="D416" s="260" t="str">
        <f>'STUDENT NAMELIST'!D416</f>
        <v>SHYAMKUMAR S</v>
      </c>
      <c r="E416" s="102">
        <f>('INTERNAL - I'!AI428+'INTERNAL - II '!AI428)/2</f>
        <v>49.999999999999993</v>
      </c>
      <c r="F416" s="102">
        <f>IF(AND('INTERNAL - I'!AJ428&gt;0,'INTERNAL - II '!AJ428&gt;0),('INTERNAL - I'!AJ428+'INTERNAL - II '!AJ428)/2,'INTERNAL - I'!AJ428+'INTERNAL - II '!AJ428)</f>
        <v>47.826086956521742</v>
      </c>
      <c r="G416" s="102">
        <f>('INTERNAL - I'!AK428+'INTERNAL - II '!AK428)/2</f>
        <v>36.964285714285715</v>
      </c>
      <c r="H416" s="102">
        <f>IF(AND('INTERNAL - I'!AL428&gt;0,'INTERNAL - II '!AL428&gt;0),('INTERNAL - I'!AL428+'INTERNAL - II '!AL428)/2,'INTERNAL - I'!AL428+'INTERNAL - II '!AL428)</f>
        <v>69.230769230769226</v>
      </c>
      <c r="I416" s="102">
        <f>IF(AND('INTERNAL - I'!AM428&gt;0,'INTERNAL - II '!AM428&gt;0),('INTERNAL - I'!AM428+'INTERNAL - II '!AM428)/2,'INTERNAL - I'!AM428+'INTERNAL - II '!AM428)</f>
        <v>62.5</v>
      </c>
      <c r="J416" s="102">
        <f>IF(AND('INTERNAL - I'!AN428&gt;0,'INTERNAL - II '!AN428&gt;0),('INTERNAL - I'!AN428+'INTERNAL - II '!AN428)/2,'INTERNAL - I'!AN428+'INTERNAL - II '!AN428)</f>
        <v>700</v>
      </c>
    </row>
    <row r="417" spans="1:10" ht="30" customHeight="1" x14ac:dyDescent="0.2">
      <c r="A417" s="4">
        <v>413</v>
      </c>
      <c r="B417" s="102" t="str">
        <f>'STUDENT NAMELIST'!B417</f>
        <v>2023PEC AI 257</v>
      </c>
      <c r="C417" s="102">
        <f>'STUDENT NAMELIST'!C417</f>
        <v>211423243419</v>
      </c>
      <c r="D417" s="260" t="str">
        <f>'STUDENT NAMELIST'!D417</f>
        <v xml:space="preserve">SIDDA GNANA CHARISHMA </v>
      </c>
      <c r="E417" s="102">
        <f>('INTERNAL - I'!AI429+'INTERNAL - II '!AI429)/2</f>
        <v>100</v>
      </c>
      <c r="F417" s="102">
        <f>IF(AND('INTERNAL - I'!AJ429&gt;0,'INTERNAL - II '!AJ429&gt;0),('INTERNAL - I'!AJ429+'INTERNAL - II '!AJ429)/2,'INTERNAL - I'!AJ429+'INTERNAL - II '!AJ429)</f>
        <v>80</v>
      </c>
      <c r="G417" s="102">
        <f>('INTERNAL - I'!AK429+'INTERNAL - II '!AK429)/2</f>
        <v>85.193798449612416</v>
      </c>
      <c r="H417" s="102">
        <f>IF(AND('INTERNAL - I'!AL429&gt;0,'INTERNAL - II '!AL429&gt;0),('INTERNAL - I'!AL429+'INTERNAL - II '!AL429)/2,'INTERNAL - I'!AL429+'INTERNAL - II '!AL429)</f>
        <v>96.15384615384616</v>
      </c>
      <c r="I417" s="102">
        <f>IF(AND('INTERNAL - I'!AM429&gt;0,'INTERNAL - II '!AM429&gt;0),('INTERNAL - I'!AM429+'INTERNAL - II '!AM429)/2,'INTERNAL - I'!AM429+'INTERNAL - II '!AM429)</f>
        <v>72.163865546218489</v>
      </c>
      <c r="J417" s="102">
        <f>IF(AND('INTERNAL - I'!AN429&gt;0,'INTERNAL - II '!AN429&gt;0),('INTERNAL - I'!AN429+'INTERNAL - II '!AN429)/2,'INTERNAL - I'!AN429+'INTERNAL - II '!AN429)</f>
        <v>82.35294117647058</v>
      </c>
    </row>
    <row r="418" spans="1:10" ht="30" customHeight="1" x14ac:dyDescent="0.2">
      <c r="A418" s="4">
        <v>414</v>
      </c>
      <c r="B418" s="102" t="str">
        <f>'STUDENT NAMELIST'!B418</f>
        <v>2023PEC AI 293</v>
      </c>
      <c r="C418" s="102">
        <f>'STUDENT NAMELIST'!C418</f>
        <v>211423243420</v>
      </c>
      <c r="D418" s="260" t="str">
        <f>'STUDENT NAMELIST'!D418</f>
        <v>SIVA S</v>
      </c>
      <c r="E418" s="102">
        <f>('INTERNAL - I'!AI430+'INTERNAL - II '!AI430)/2</f>
        <v>49.999999999999993</v>
      </c>
      <c r="F418" s="102">
        <f>IF(AND('INTERNAL - I'!AJ430&gt;0,'INTERNAL - II '!AJ430&gt;0),('INTERNAL - I'!AJ430+'INTERNAL - II '!AJ430)/2,'INTERNAL - I'!AJ430+'INTERNAL - II '!AJ430)</f>
        <v>73.91304347826086</v>
      </c>
      <c r="G418" s="102">
        <f>('INTERNAL - I'!AK430+'INTERNAL - II '!AK430)/2</f>
        <v>55.654761904761898</v>
      </c>
      <c r="H418" s="102">
        <f>IF(AND('INTERNAL - I'!AL430&gt;0,'INTERNAL - II '!AL430&gt;0),('INTERNAL - I'!AL430+'INTERNAL - II '!AL430)/2,'INTERNAL - I'!AL430+'INTERNAL - II '!AL430)</f>
        <v>80.769230769230774</v>
      </c>
      <c r="I418" s="102">
        <f>IF(AND('INTERNAL - I'!AM430&gt;0,'INTERNAL - II '!AM430&gt;0),('INTERNAL - I'!AM430+'INTERNAL - II '!AM430)/2,'INTERNAL - I'!AM430+'INTERNAL - II '!AM430)</f>
        <v>58.333333333333329</v>
      </c>
      <c r="J418" s="102">
        <f>IF(AND('INTERNAL - I'!AN430&gt;0,'INTERNAL - II '!AN430&gt;0),('INTERNAL - I'!AN430+'INTERNAL - II '!AN430)/2,'INTERNAL - I'!AN430+'INTERNAL - II '!AN430)</f>
        <v>93.333333333333329</v>
      </c>
    </row>
    <row r="419" spans="1:10" ht="30" customHeight="1" x14ac:dyDescent="0.2">
      <c r="A419" s="4">
        <v>415</v>
      </c>
      <c r="B419" s="102" t="str">
        <f>'STUDENT NAMELIST'!B419</f>
        <v>2023PEC AI 258</v>
      </c>
      <c r="C419" s="102">
        <f>'STUDENT NAMELIST'!C419</f>
        <v>211423243421</v>
      </c>
      <c r="D419" s="260" t="str">
        <f>'STUDENT NAMELIST'!D419</f>
        <v>SIVA SAKTHI S</v>
      </c>
      <c r="E419" s="102">
        <f>('INTERNAL - I'!AI431+'INTERNAL - II '!AI431)/2</f>
        <v>100</v>
      </c>
      <c r="F419" s="102">
        <f>IF(AND('INTERNAL - I'!AJ431&gt;0,'INTERNAL - II '!AJ431&gt;0),('INTERNAL - I'!AJ431+'INTERNAL - II '!AJ431)/2,'INTERNAL - I'!AJ431+'INTERNAL - II '!AJ431)</f>
        <v>80</v>
      </c>
      <c r="G419" s="102">
        <f>('INTERNAL - I'!AK431+'INTERNAL - II '!AK431)/2</f>
        <v>90.193798449612416</v>
      </c>
      <c r="H419" s="102">
        <f>IF(AND('INTERNAL - I'!AL431&gt;0,'INTERNAL - II '!AL431&gt;0),('INTERNAL - I'!AL431+'INTERNAL - II '!AL431)/2,'INTERNAL - I'!AL431+'INTERNAL - II '!AL431)</f>
        <v>100</v>
      </c>
      <c r="I419" s="102">
        <f>IF(AND('INTERNAL - I'!AM431&gt;0,'INTERNAL - II '!AM431&gt;0),('INTERNAL - I'!AM431+'INTERNAL - II '!AM431)/2,'INTERNAL - I'!AM431+'INTERNAL - II '!AM431)</f>
        <v>79.306722689075627</v>
      </c>
      <c r="J419" s="102">
        <f>IF(AND('INTERNAL - I'!AN431&gt;0,'INTERNAL - II '!AN431&gt;0),('INTERNAL - I'!AN431+'INTERNAL - II '!AN431)/2,'INTERNAL - I'!AN431+'INTERNAL - II '!AN431)</f>
        <v>82.35294117647058</v>
      </c>
    </row>
    <row r="420" spans="1:10" ht="30" customHeight="1" x14ac:dyDescent="0.2">
      <c r="A420" s="4">
        <v>416</v>
      </c>
      <c r="B420" s="102" t="str">
        <f>'STUDENT NAMELIST'!B420</f>
        <v>2023PEC AI 294</v>
      </c>
      <c r="C420" s="102">
        <f>'STUDENT NAMELIST'!C420</f>
        <v>211423243422</v>
      </c>
      <c r="D420" s="260" t="str">
        <f>'STUDENT NAMELIST'!D420</f>
        <v>SIVANANDHAM R</v>
      </c>
      <c r="E420" s="102">
        <f>('INTERNAL - I'!AI432+'INTERNAL - II '!AI432)/2</f>
        <v>49.999999999999993</v>
      </c>
      <c r="F420" s="102">
        <f>IF(AND('INTERNAL - I'!AJ432&gt;0,'INTERNAL - II '!AJ432&gt;0),('INTERNAL - I'!AJ432+'INTERNAL - II '!AJ432)/2,'INTERNAL - I'!AJ432+'INTERNAL - II '!AJ432)</f>
        <v>73.91304347826086</v>
      </c>
      <c r="G420" s="102">
        <f>('INTERNAL - I'!AK432+'INTERNAL - II '!AK432)/2</f>
        <v>50.297619047619044</v>
      </c>
      <c r="H420" s="102">
        <f>IF(AND('INTERNAL - I'!AL432&gt;0,'INTERNAL - II '!AL432&gt;0),('INTERNAL - I'!AL432+'INTERNAL - II '!AL432)/2,'INTERNAL - I'!AL432+'INTERNAL - II '!AL432)</f>
        <v>76.92307692307692</v>
      </c>
      <c r="I420" s="102">
        <f>IF(AND('INTERNAL - I'!AM432&gt;0,'INTERNAL - II '!AM432&gt;0),('INTERNAL - I'!AM432+'INTERNAL - II '!AM432)/2,'INTERNAL - I'!AM432+'INTERNAL - II '!AM432)</f>
        <v>48.095238095238095</v>
      </c>
      <c r="J420" s="102">
        <f>IF(AND('INTERNAL - I'!AN432&gt;0,'INTERNAL - II '!AN432&gt;0),('INTERNAL - I'!AN432+'INTERNAL - II '!AN432)/2,'INTERNAL - I'!AN432+'INTERNAL - II '!AN432)</f>
        <v>93.333333333333329</v>
      </c>
    </row>
    <row r="421" spans="1:10" ht="30" customHeight="1" x14ac:dyDescent="0.2">
      <c r="A421" s="4">
        <v>417</v>
      </c>
      <c r="B421" s="102" t="str">
        <f>'STUDENT NAMELIST'!B421</f>
        <v>2023PEC AI 295</v>
      </c>
      <c r="C421" s="102">
        <f>'STUDENT NAMELIST'!C421</f>
        <v>211423243423</v>
      </c>
      <c r="D421" s="260" t="str">
        <f>'STUDENT NAMELIST'!D421</f>
        <v>SIVANESHWARAN K</v>
      </c>
      <c r="E421" s="102">
        <f>('INTERNAL - I'!AI433+'INTERNAL - II '!AI433)/2</f>
        <v>100</v>
      </c>
      <c r="F421" s="102">
        <f>IF(AND('INTERNAL - I'!AJ433&gt;0,'INTERNAL - II '!AJ433&gt;0),('INTERNAL - I'!AJ433+'INTERNAL - II '!AJ433)/2,'INTERNAL - I'!AJ433+'INTERNAL - II '!AJ433)</f>
        <v>80</v>
      </c>
      <c r="G421" s="102">
        <f>('INTERNAL - I'!AK433+'INTERNAL - II '!AK433)/2</f>
        <v>81.20155038759691</v>
      </c>
      <c r="H421" s="102">
        <f>IF(AND('INTERNAL - I'!AL433&gt;0,'INTERNAL - II '!AL433&gt;0),('INTERNAL - I'!AL433+'INTERNAL - II '!AL433)/2,'INTERNAL - I'!AL433+'INTERNAL - II '!AL433)</f>
        <v>96.15384615384616</v>
      </c>
      <c r="I421" s="102">
        <f>IF(AND('INTERNAL - I'!AM433&gt;0,'INTERNAL - II '!AM433&gt;0),('INTERNAL - I'!AM433+'INTERNAL - II '!AM433)/2,'INTERNAL - I'!AM433+'INTERNAL - II '!AM433)</f>
        <v>68.592436974789905</v>
      </c>
      <c r="J421" s="102">
        <f>IF(AND('INTERNAL - I'!AN433&gt;0,'INTERNAL - II '!AN433&gt;0),('INTERNAL - I'!AN433+'INTERNAL - II '!AN433)/2,'INTERNAL - I'!AN433+'INTERNAL - II '!AN433)</f>
        <v>82.35294117647058</v>
      </c>
    </row>
    <row r="422" spans="1:10" ht="30" customHeight="1" x14ac:dyDescent="0.2">
      <c r="A422" s="4">
        <v>418</v>
      </c>
      <c r="B422" s="102" t="str">
        <f>'STUDENT NAMELIST'!B422</f>
        <v>2023PEC AI 296</v>
      </c>
      <c r="C422" s="102">
        <f>'STUDENT NAMELIST'!C422</f>
        <v>211423243424</v>
      </c>
      <c r="D422" s="260" t="str">
        <f>'STUDENT NAMELIST'!D422</f>
        <v>SIVARAJ R</v>
      </c>
      <c r="E422" s="102">
        <f>('INTERNAL - I'!AI434+'INTERNAL - II '!AI434)/2</f>
        <v>49.999999999999993</v>
      </c>
      <c r="F422" s="102">
        <f>IF(AND('INTERNAL - I'!AJ434&gt;0,'INTERNAL - II '!AJ434&gt;0),('INTERNAL - I'!AJ434+'INTERNAL - II '!AJ434)/2,'INTERNAL - I'!AJ434+'INTERNAL - II '!AJ434)</f>
        <v>47.826086956521742</v>
      </c>
      <c r="G422" s="102">
        <f>('INTERNAL - I'!AK434+'INTERNAL - II '!AK434)/2</f>
        <v>51.25</v>
      </c>
      <c r="H422" s="102">
        <f>IF(AND('INTERNAL - I'!AL434&gt;0,'INTERNAL - II '!AL434&gt;0),('INTERNAL - I'!AL434+'INTERNAL - II '!AL434)/2,'INTERNAL - I'!AL434+'INTERNAL - II '!AL434)</f>
        <v>69.230769230769226</v>
      </c>
      <c r="I422" s="102">
        <f>IF(AND('INTERNAL - I'!AM434&gt;0,'INTERNAL - II '!AM434&gt;0),('INTERNAL - I'!AM434+'INTERNAL - II '!AM434)/2,'INTERNAL - I'!AM434+'INTERNAL - II '!AM434)</f>
        <v>47.38095238095238</v>
      </c>
      <c r="J422" s="102">
        <f>IF(AND('INTERNAL - I'!AN434&gt;0,'INTERNAL - II '!AN434&gt;0),('INTERNAL - I'!AN434+'INTERNAL - II '!AN434)/2,'INTERNAL - I'!AN434+'INTERNAL - II '!AN434)</f>
        <v>93.333333333333329</v>
      </c>
    </row>
    <row r="423" spans="1:10" ht="30" customHeight="1" x14ac:dyDescent="0.2">
      <c r="A423" s="4">
        <v>419</v>
      </c>
      <c r="B423" s="102" t="str">
        <f>'STUDENT NAMELIST'!B423</f>
        <v>2023PEC AI 297</v>
      </c>
      <c r="C423" s="102">
        <f>'STUDENT NAMELIST'!C423</f>
        <v>211423243425</v>
      </c>
      <c r="D423" s="260" t="str">
        <f>'STUDENT NAMELIST'!D423</f>
        <v>SIVARAMAKRISHNAA P</v>
      </c>
      <c r="E423" s="102">
        <f>('INTERNAL - I'!AI435+'INTERNAL - II '!AI435)/2</f>
        <v>66.666666666666671</v>
      </c>
      <c r="F423" s="102">
        <f>IF(AND('INTERNAL - I'!AJ435&gt;0,'INTERNAL - II '!AJ435&gt;0),('INTERNAL - I'!AJ435+'INTERNAL - II '!AJ435)/2,'INTERNAL - I'!AJ435+'INTERNAL - II '!AJ435)</f>
        <v>80</v>
      </c>
      <c r="G423" s="102">
        <f>('INTERNAL - I'!AK435+'INTERNAL - II '!AK435)/2</f>
        <v>71.705426356589143</v>
      </c>
      <c r="H423" s="102">
        <f>IF(AND('INTERNAL - I'!AL435&gt;0,'INTERNAL - II '!AL435&gt;0),('INTERNAL - I'!AL435+'INTERNAL - II '!AL435)/2,'INTERNAL - I'!AL435+'INTERNAL - II '!AL435)</f>
        <v>84.615384615384613</v>
      </c>
      <c r="I423" s="102">
        <f>IF(AND('INTERNAL - I'!AM435&gt;0,'INTERNAL - II '!AM435&gt;0),('INTERNAL - I'!AM435+'INTERNAL - II '!AM435)/2,'INTERNAL - I'!AM435+'INTERNAL - II '!AM435)</f>
        <v>60.294117647058826</v>
      </c>
      <c r="J423" s="102">
        <f>IF(AND('INTERNAL - I'!AN435&gt;0,'INTERNAL - II '!AN435&gt;0),('INTERNAL - I'!AN435+'INTERNAL - II '!AN435)/2,'INTERNAL - I'!AN435+'INTERNAL - II '!AN435)</f>
        <v>82.35294117647058</v>
      </c>
    </row>
    <row r="424" spans="1:10" ht="30" customHeight="1" x14ac:dyDescent="0.2">
      <c r="A424" s="4">
        <v>420</v>
      </c>
      <c r="B424" s="102" t="str">
        <f>'STUDENT NAMELIST'!B424</f>
        <v>2023PEC AI 259</v>
      </c>
      <c r="C424" s="102">
        <f>'STUDENT NAMELIST'!C424</f>
        <v>211423243426</v>
      </c>
      <c r="D424" s="260" t="str">
        <f>'STUDENT NAMELIST'!D424</f>
        <v>SNEHA R</v>
      </c>
      <c r="E424" s="102">
        <f>('INTERNAL - I'!AI436+'INTERNAL - II '!AI436)/2</f>
        <v>100</v>
      </c>
      <c r="F424" s="102">
        <f>IF(AND('INTERNAL - I'!AJ436&gt;0,'INTERNAL - II '!AJ436&gt;0),('INTERNAL - I'!AJ436+'INTERNAL - II '!AJ436)/2,'INTERNAL - I'!AJ436+'INTERNAL - II '!AJ436)</f>
        <v>82.608695652173907</v>
      </c>
      <c r="G424" s="102">
        <f>('INTERNAL - I'!AK436+'INTERNAL - II '!AK436)/2</f>
        <v>81.071428571428569</v>
      </c>
      <c r="H424" s="102">
        <f>IF(AND('INTERNAL - I'!AL436&gt;0,'INTERNAL - II '!AL436&gt;0),('INTERNAL - I'!AL436+'INTERNAL - II '!AL436)/2,'INTERNAL - I'!AL436+'INTERNAL - II '!AL436)</f>
        <v>88.461538461538467</v>
      </c>
      <c r="I424" s="102">
        <f>IF(AND('INTERNAL - I'!AM436&gt;0,'INTERNAL - II '!AM436&gt;0),('INTERNAL - I'!AM436+'INTERNAL - II '!AM436)/2,'INTERNAL - I'!AM436+'INTERNAL - II '!AM436)</f>
        <v>73.928571428571431</v>
      </c>
      <c r="J424" s="102">
        <f>IF(AND('INTERNAL - I'!AN436&gt;0,'INTERNAL - II '!AN436&gt;0),('INTERNAL - I'!AN436+'INTERNAL - II '!AN436)/2,'INTERNAL - I'!AN436+'INTERNAL - II '!AN436)</f>
        <v>93.333333333333329</v>
      </c>
    </row>
    <row r="425" spans="1:10" ht="30" customHeight="1" x14ac:dyDescent="0.2">
      <c r="A425" s="4">
        <v>421</v>
      </c>
      <c r="B425" s="102" t="str">
        <f>'STUDENT NAMELIST'!B425</f>
        <v>2023PEC AI 298</v>
      </c>
      <c r="C425" s="102">
        <f>'STUDENT NAMELIST'!C425</f>
        <v>211423243427</v>
      </c>
      <c r="D425" s="260" t="str">
        <f>'STUDENT NAMELIST'!D425</f>
        <v>SREE SARAN A</v>
      </c>
      <c r="E425" s="102">
        <f>('INTERNAL - I'!AI437+'INTERNAL - II '!AI437)/2</f>
        <v>49.999999999999993</v>
      </c>
      <c r="F425" s="102">
        <f>IF(AND('INTERNAL - I'!AJ437&gt;0,'INTERNAL - II '!AJ437&gt;0),('INTERNAL - I'!AJ437+'INTERNAL - II '!AJ437)/2,'INTERNAL - I'!AJ437+'INTERNAL - II '!AJ437)</f>
        <v>60</v>
      </c>
      <c r="G425" s="102">
        <f>('INTERNAL - I'!AK437+'INTERNAL - II '!AK437)/2</f>
        <v>51.395348837209298</v>
      </c>
      <c r="H425" s="102">
        <f>IF(AND('INTERNAL - I'!AL437&gt;0,'INTERNAL - II '!AL437&gt;0),('INTERNAL - I'!AL437+'INTERNAL - II '!AL437)/2,'INTERNAL - I'!AL437+'INTERNAL - II '!AL437)</f>
        <v>73.07692307692308</v>
      </c>
      <c r="I425" s="102">
        <f>IF(AND('INTERNAL - I'!AM437&gt;0,'INTERNAL - II '!AM437&gt;0),('INTERNAL - I'!AM437+'INTERNAL - II '!AM437)/2,'INTERNAL - I'!AM437+'INTERNAL - II '!AM437)</f>
        <v>43.69747899159664</v>
      </c>
      <c r="J425" s="102">
        <f>IF(AND('INTERNAL - I'!AN437&gt;0,'INTERNAL - II '!AN437&gt;0),('INTERNAL - I'!AN437+'INTERNAL - II '!AN437)/2,'INTERNAL - I'!AN437+'INTERNAL - II '!AN437)</f>
        <v>82.35294117647058</v>
      </c>
    </row>
    <row r="426" spans="1:10" ht="30" customHeight="1" x14ac:dyDescent="0.2">
      <c r="A426" s="4">
        <v>422</v>
      </c>
      <c r="B426" s="102" t="str">
        <f>'STUDENT NAMELIST'!B426</f>
        <v>2023PEC AI 300</v>
      </c>
      <c r="C426" s="102">
        <f>'STUDENT NAMELIST'!C426</f>
        <v>211423243428</v>
      </c>
      <c r="D426" s="260" t="str">
        <f>'STUDENT NAMELIST'!D426</f>
        <v>SRIDHARAN S</v>
      </c>
      <c r="E426" s="102">
        <f>('INTERNAL - I'!AI438+'INTERNAL - II '!AI438)/2</f>
        <v>100</v>
      </c>
      <c r="F426" s="102">
        <f>IF(AND('INTERNAL - I'!AJ438&gt;0,'INTERNAL - II '!AJ438&gt;0),('INTERNAL - I'!AJ438+'INTERNAL - II '!AJ438)/2,'INTERNAL - I'!AJ438+'INTERNAL - II '!AJ438)</f>
        <v>86.956521739130437</v>
      </c>
      <c r="G426" s="102">
        <f>('INTERNAL - I'!AK438+'INTERNAL - II '!AK438)/2</f>
        <v>91.547619047619051</v>
      </c>
      <c r="H426" s="102">
        <f>IF(AND('INTERNAL - I'!AL438&gt;0,'INTERNAL - II '!AL438&gt;0),('INTERNAL - I'!AL438+'INTERNAL - II '!AL438)/2,'INTERNAL - I'!AL438+'INTERNAL - II '!AL438)</f>
        <v>88.461538461538467</v>
      </c>
      <c r="I426" s="102">
        <f>IF(AND('INTERNAL - I'!AM438&gt;0,'INTERNAL - II '!AM438&gt;0),('INTERNAL - I'!AM438+'INTERNAL - II '!AM438)/2,'INTERNAL - I'!AM438+'INTERNAL - II '!AM438)</f>
        <v>77.261904761904759</v>
      </c>
      <c r="J426" s="102">
        <f>IF(AND('INTERNAL - I'!AN438&gt;0,'INTERNAL - II '!AN438&gt;0),('INTERNAL - I'!AN438+'INTERNAL - II '!AN438)/2,'INTERNAL - I'!AN438+'INTERNAL - II '!AN438)</f>
        <v>93.333333333333329</v>
      </c>
    </row>
    <row r="427" spans="1:10" ht="30" customHeight="1" x14ac:dyDescent="0.2">
      <c r="A427" s="4">
        <v>423</v>
      </c>
      <c r="B427" s="102" t="str">
        <f>'STUDENT NAMELIST'!B427</f>
        <v>2023PEC AI 301</v>
      </c>
      <c r="C427" s="102">
        <f>'STUDENT NAMELIST'!C427</f>
        <v>211423243429</v>
      </c>
      <c r="D427" s="260" t="str">
        <f>'STUDENT NAMELIST'!D427</f>
        <v>SRIKANTH S</v>
      </c>
      <c r="E427" s="102">
        <f>('INTERNAL - I'!AI439+'INTERNAL - II '!AI439)/2</f>
        <v>49.999999999999993</v>
      </c>
      <c r="F427" s="102">
        <f>IF(AND('INTERNAL - I'!AJ439&gt;0,'INTERNAL - II '!AJ439&gt;0),('INTERNAL - I'!AJ439+'INTERNAL - II '!AJ439)/2,'INTERNAL - I'!AJ439+'INTERNAL - II '!AJ439)</f>
        <v>60</v>
      </c>
      <c r="G427" s="102">
        <f>('INTERNAL - I'!AK439+'INTERNAL - II '!AK439)/2</f>
        <v>44.612403100775197</v>
      </c>
      <c r="H427" s="102">
        <f>IF(AND('INTERNAL - I'!AL439&gt;0,'INTERNAL - II '!AL439&gt;0),('INTERNAL - I'!AL439+'INTERNAL - II '!AL439)/2,'INTERNAL - I'!AL439+'INTERNAL - II '!AL439)</f>
        <v>80.769230769230774</v>
      </c>
      <c r="I427" s="102">
        <f>IF(AND('INTERNAL - I'!AM439&gt;0,'INTERNAL - II '!AM439&gt;0),('INTERNAL - I'!AM439+'INTERNAL - II '!AM439)/2,'INTERNAL - I'!AM439+'INTERNAL - II '!AM439)</f>
        <v>38.445378151260499</v>
      </c>
      <c r="J427" s="102">
        <f>IF(AND('INTERNAL - I'!AN439&gt;0,'INTERNAL - II '!AN439&gt;0),('INTERNAL - I'!AN439+'INTERNAL - II '!AN439)/2,'INTERNAL - I'!AN439+'INTERNAL - II '!AN439)</f>
        <v>82.35294117647058</v>
      </c>
    </row>
    <row r="428" spans="1:10" ht="30" customHeight="1" x14ac:dyDescent="0.2">
      <c r="A428" s="4">
        <v>424</v>
      </c>
      <c r="B428" s="102" t="str">
        <f>'STUDENT NAMELIST'!B428</f>
        <v>2023PEC AI 299</v>
      </c>
      <c r="C428" s="102">
        <f>'STUDENT NAMELIST'!C428</f>
        <v>211423243430</v>
      </c>
      <c r="D428" s="260" t="str">
        <f>'STUDENT NAMELIST'!D428</f>
        <v>SRIKANTH V P</v>
      </c>
      <c r="E428" s="102">
        <f>('INTERNAL - I'!AI440+'INTERNAL - II '!AI440)/2</f>
        <v>83.333333333333329</v>
      </c>
      <c r="F428" s="102">
        <f>IF(AND('INTERNAL - I'!AJ440&gt;0,'INTERNAL - II '!AJ440&gt;0),('INTERNAL - I'!AJ440+'INTERNAL - II '!AJ440)/2,'INTERNAL - I'!AJ440+'INTERNAL - II '!AJ440)</f>
        <v>86.956521739130437</v>
      </c>
      <c r="G428" s="102">
        <f>('INTERNAL - I'!AK440+'INTERNAL - II '!AK440)/2</f>
        <v>78.154761904761898</v>
      </c>
      <c r="H428" s="102">
        <f>IF(AND('INTERNAL - I'!AL440&gt;0,'INTERNAL - II '!AL440&gt;0),('INTERNAL - I'!AL440+'INTERNAL - II '!AL440)/2,'INTERNAL - I'!AL440+'INTERNAL - II '!AL440)</f>
        <v>88.461538461538467</v>
      </c>
      <c r="I428" s="102">
        <f>IF(AND('INTERNAL - I'!AM440&gt;0,'INTERNAL - II '!AM440&gt;0),('INTERNAL - I'!AM440+'INTERNAL - II '!AM440)/2,'INTERNAL - I'!AM440+'INTERNAL - II '!AM440)</f>
        <v>75.714285714285722</v>
      </c>
      <c r="J428" s="102">
        <f>IF(AND('INTERNAL - I'!AN440&gt;0,'INTERNAL - II '!AN440&gt;0),('INTERNAL - I'!AN440+'INTERNAL - II '!AN440)/2,'INTERNAL - I'!AN440+'INTERNAL - II '!AN440)</f>
        <v>93.333333333333329</v>
      </c>
    </row>
    <row r="429" spans="1:10" ht="30" customHeight="1" x14ac:dyDescent="0.2">
      <c r="A429" s="4">
        <v>425</v>
      </c>
      <c r="B429" s="102" t="str">
        <f>'STUDENT NAMELIST'!B429</f>
        <v>2023PEC AI 260</v>
      </c>
      <c r="C429" s="102">
        <f>'STUDENT NAMELIST'!C429</f>
        <v>211423243431</v>
      </c>
      <c r="D429" s="260" t="str">
        <f>'STUDENT NAMELIST'!D429</f>
        <v xml:space="preserve">SRILEKHA S </v>
      </c>
      <c r="E429" s="102">
        <f>('INTERNAL - I'!AI441+'INTERNAL - II '!AI441)/2</f>
        <v>100</v>
      </c>
      <c r="F429" s="102">
        <f>IF(AND('INTERNAL - I'!AJ441&gt;0,'INTERNAL - II '!AJ441&gt;0),('INTERNAL - I'!AJ441+'INTERNAL - II '!AJ441)/2,'INTERNAL - I'!AJ441+'INTERNAL - II '!AJ441)</f>
        <v>80</v>
      </c>
      <c r="G429" s="102">
        <f>('INTERNAL - I'!AK441+'INTERNAL - II '!AK441)/2</f>
        <v>92.015503875968989</v>
      </c>
      <c r="H429" s="102">
        <f>IF(AND('INTERNAL - I'!AL441&gt;0,'INTERNAL - II '!AL441&gt;0),('INTERNAL - I'!AL441+'INTERNAL - II '!AL441)/2,'INTERNAL - I'!AL441+'INTERNAL - II '!AL441)</f>
        <v>100</v>
      </c>
      <c r="I429" s="102">
        <f>IF(AND('INTERNAL - I'!AM441&gt;0,'INTERNAL - II '!AM441&gt;0),('INTERNAL - I'!AM441+'INTERNAL - II '!AM441)/2,'INTERNAL - I'!AM441+'INTERNAL - II '!AM441)</f>
        <v>73.319327731092443</v>
      </c>
      <c r="J429" s="102">
        <f>IF(AND('INTERNAL - I'!AN441&gt;0,'INTERNAL - II '!AN441&gt;0),('INTERNAL - I'!AN441+'INTERNAL - II '!AN441)/2,'INTERNAL - I'!AN441+'INTERNAL - II '!AN441)</f>
        <v>82.35294117647058</v>
      </c>
    </row>
    <row r="430" spans="1:10" ht="30" customHeight="1" x14ac:dyDescent="0.2">
      <c r="A430" s="4">
        <v>426</v>
      </c>
      <c r="B430" s="102" t="str">
        <f>'STUDENT NAMELIST'!B430</f>
        <v>2023PEC AI 261</v>
      </c>
      <c r="C430" s="102">
        <f>'STUDENT NAMELIST'!C430</f>
        <v>211423243432</v>
      </c>
      <c r="D430" s="260" t="str">
        <f>'STUDENT NAMELIST'!D430</f>
        <v>SRIMATHI S</v>
      </c>
      <c r="E430" s="102">
        <f>('INTERNAL - I'!AI442+'INTERNAL - II '!AI442)/2</f>
        <v>100</v>
      </c>
      <c r="F430" s="102">
        <f>IF(AND('INTERNAL - I'!AJ442&gt;0,'INTERNAL - II '!AJ442&gt;0),('INTERNAL - I'!AJ442+'INTERNAL - II '!AJ442)/2,'INTERNAL - I'!AJ442+'INTERNAL - II '!AJ442)</f>
        <v>86.956521739130437</v>
      </c>
      <c r="G430" s="102">
        <f>('INTERNAL - I'!AK442+'INTERNAL - II '!AK442)/2</f>
        <v>84.404761904761898</v>
      </c>
      <c r="H430" s="102">
        <f>IF(AND('INTERNAL - I'!AL442&gt;0,'INTERNAL - II '!AL442&gt;0),('INTERNAL - I'!AL442+'INTERNAL - II '!AL442)/2,'INTERNAL - I'!AL442+'INTERNAL - II '!AL442)</f>
        <v>88.461538461538467</v>
      </c>
      <c r="I430" s="102">
        <f>IF(AND('INTERNAL - I'!AM442&gt;0,'INTERNAL - II '!AM442&gt;0),('INTERNAL - I'!AM442+'INTERNAL - II '!AM442)/2,'INTERNAL - I'!AM442+'INTERNAL - II '!AM442)</f>
        <v>75.714285714285722</v>
      </c>
      <c r="J430" s="102">
        <f>IF(AND('INTERNAL - I'!AN442&gt;0,'INTERNAL - II '!AN442&gt;0),('INTERNAL - I'!AN442+'INTERNAL - II '!AN442)/2,'INTERNAL - I'!AN442+'INTERNAL - II '!AN442)</f>
        <v>93.333333333333329</v>
      </c>
    </row>
    <row r="431" spans="1:10" ht="30" customHeight="1" x14ac:dyDescent="0.2">
      <c r="A431" s="4">
        <v>427</v>
      </c>
      <c r="B431" s="102" t="str">
        <f>'STUDENT NAMELIST'!B431</f>
        <v>2023PEC AI 302</v>
      </c>
      <c r="C431" s="102">
        <f>'STUDENT NAMELIST'!C431</f>
        <v>211423243433</v>
      </c>
      <c r="D431" s="260" t="str">
        <f>'STUDENT NAMELIST'!D431</f>
        <v>SRINATH K</v>
      </c>
      <c r="E431" s="102">
        <f>('INTERNAL - I'!AI443+'INTERNAL - II '!AI443)/2</f>
        <v>100</v>
      </c>
      <c r="F431" s="102">
        <f>IF(AND('INTERNAL - I'!AJ443&gt;0,'INTERNAL - II '!AJ443&gt;0),('INTERNAL - I'!AJ443+'INTERNAL - II '!AJ443)/2,'INTERNAL - I'!AJ443+'INTERNAL - II '!AJ443)</f>
        <v>80</v>
      </c>
      <c r="G431" s="102">
        <f>('INTERNAL - I'!AK443+'INTERNAL - II '!AK443)/2</f>
        <v>90.193798449612416</v>
      </c>
      <c r="H431" s="102">
        <f>IF(AND('INTERNAL - I'!AL443&gt;0,'INTERNAL - II '!AL443&gt;0),('INTERNAL - I'!AL443+'INTERNAL - II '!AL443)/2,'INTERNAL - I'!AL443+'INTERNAL - II '!AL443)</f>
        <v>100</v>
      </c>
      <c r="I431" s="102">
        <f>IF(AND('INTERNAL - I'!AM443&gt;0,'INTERNAL - II '!AM443&gt;0),('INTERNAL - I'!AM443+'INTERNAL - II '!AM443)/2,'INTERNAL - I'!AM443+'INTERNAL - II '!AM443)</f>
        <v>75.735294117647058</v>
      </c>
      <c r="J431" s="102">
        <f>IF(AND('INTERNAL - I'!AN443&gt;0,'INTERNAL - II '!AN443&gt;0),('INTERNAL - I'!AN443+'INTERNAL - II '!AN443)/2,'INTERNAL - I'!AN443+'INTERNAL - II '!AN443)</f>
        <v>82.35294117647058</v>
      </c>
    </row>
    <row r="432" spans="1:10" ht="30" customHeight="1" x14ac:dyDescent="0.2">
      <c r="A432" s="4">
        <v>428</v>
      </c>
      <c r="B432" s="102" t="str">
        <f>'STUDENT NAMELIST'!B432</f>
        <v>2023PEC AI 262</v>
      </c>
      <c r="C432" s="102">
        <f>'STUDENT NAMELIST'!C432</f>
        <v>211423243434</v>
      </c>
      <c r="D432" s="260" t="str">
        <f>'STUDENT NAMELIST'!D432</f>
        <v>SRINITHARAJ R</v>
      </c>
      <c r="E432" s="102">
        <f>('INTERNAL - I'!AI444+'INTERNAL - II '!AI444)/2</f>
        <v>100</v>
      </c>
      <c r="F432" s="102">
        <f>IF(AND('INTERNAL - I'!AJ444&gt;0,'INTERNAL - II '!AJ444&gt;0),('INTERNAL - I'!AJ444+'INTERNAL - II '!AJ444)/2,'INTERNAL - I'!AJ444+'INTERNAL - II '!AJ444)</f>
        <v>91.304347826086953</v>
      </c>
      <c r="G432" s="102">
        <f>('INTERNAL - I'!AK444+'INTERNAL - II '!AK444)/2</f>
        <v>89.404761904761898</v>
      </c>
      <c r="H432" s="102">
        <f>IF(AND('INTERNAL - I'!AL444&gt;0,'INTERNAL - II '!AL444&gt;0),('INTERNAL - I'!AL444+'INTERNAL - II '!AL444)/2,'INTERNAL - I'!AL444+'INTERNAL - II '!AL444)</f>
        <v>92.307692307692307</v>
      </c>
      <c r="I432" s="102">
        <f>IF(AND('INTERNAL - I'!AM444&gt;0,'INTERNAL - II '!AM444&gt;0),('INTERNAL - I'!AM444+'INTERNAL - II '!AM444)/2,'INTERNAL - I'!AM444+'INTERNAL - II '!AM444)</f>
        <v>77.261904761904759</v>
      </c>
      <c r="J432" s="102">
        <f>IF(AND('INTERNAL - I'!AN444&gt;0,'INTERNAL - II '!AN444&gt;0),('INTERNAL - I'!AN444+'INTERNAL - II '!AN444)/2,'INTERNAL - I'!AN444+'INTERNAL - II '!AN444)</f>
        <v>93.333333333333329</v>
      </c>
    </row>
    <row r="433" spans="1:10" ht="30" customHeight="1" x14ac:dyDescent="0.2">
      <c r="A433" s="4">
        <v>429</v>
      </c>
      <c r="B433" s="102" t="str">
        <f>'STUDENT NAMELIST'!B433</f>
        <v>2023PEC AI 303</v>
      </c>
      <c r="C433" s="102">
        <f>'STUDENT NAMELIST'!C433</f>
        <v>211423243435</v>
      </c>
      <c r="D433" s="260" t="str">
        <f>'STUDENT NAMELIST'!D433</f>
        <v>SRINIVASAN S S</v>
      </c>
      <c r="E433" s="102">
        <f>('INTERNAL - I'!AI445+'INTERNAL - II '!AI445)/2</f>
        <v>100</v>
      </c>
      <c r="F433" s="102">
        <f>IF(AND('INTERNAL - I'!AJ445&gt;0,'INTERNAL - II '!AJ445&gt;0),('INTERNAL - I'!AJ445+'INTERNAL - II '!AJ445)/2,'INTERNAL - I'!AJ445+'INTERNAL - II '!AJ445)</f>
        <v>80</v>
      </c>
      <c r="G433" s="102">
        <f>('INTERNAL - I'!AK445+'INTERNAL - II '!AK445)/2</f>
        <v>92.015503875968989</v>
      </c>
      <c r="H433" s="102">
        <f>IF(AND('INTERNAL - I'!AL445&gt;0,'INTERNAL - II '!AL445&gt;0),('INTERNAL - I'!AL445+'INTERNAL - II '!AL445)/2,'INTERNAL - I'!AL445+'INTERNAL - II '!AL445)</f>
        <v>100</v>
      </c>
      <c r="I433" s="102">
        <f>IF(AND('INTERNAL - I'!AM445&gt;0,'INTERNAL - II '!AM445&gt;0),('INTERNAL - I'!AM445+'INTERNAL - II '!AM445)/2,'INTERNAL - I'!AM445+'INTERNAL - II '!AM445)</f>
        <v>73.319327731092443</v>
      </c>
      <c r="J433" s="102">
        <f>IF(AND('INTERNAL - I'!AN445&gt;0,'INTERNAL - II '!AN445&gt;0),('INTERNAL - I'!AN445+'INTERNAL - II '!AN445)/2,'INTERNAL - I'!AN445+'INTERNAL - II '!AN445)</f>
        <v>82.35294117647058</v>
      </c>
    </row>
    <row r="434" spans="1:10" ht="30" customHeight="1" x14ac:dyDescent="0.2">
      <c r="A434" s="4">
        <v>430</v>
      </c>
      <c r="B434" s="102" t="str">
        <f>'STUDENT NAMELIST'!B434</f>
        <v>2023PEC AI 304</v>
      </c>
      <c r="C434" s="102">
        <f>'STUDENT NAMELIST'!C434</f>
        <v>211423243436</v>
      </c>
      <c r="D434" s="260" t="str">
        <f>'STUDENT NAMELIST'!D434</f>
        <v>SRIPARTHASARATHY R</v>
      </c>
      <c r="E434" s="102">
        <f>('INTERNAL - I'!AI446+'INTERNAL - II '!AI446)/2</f>
        <v>83.333333333333329</v>
      </c>
      <c r="F434" s="102">
        <f>IF(AND('INTERNAL - I'!AJ446&gt;0,'INTERNAL - II '!AJ446&gt;0),('INTERNAL - I'!AJ446+'INTERNAL - II '!AJ446)/2,'INTERNAL - I'!AJ446+'INTERNAL - II '!AJ446)</f>
        <v>86.956521739130437</v>
      </c>
      <c r="G434" s="102">
        <f>('INTERNAL - I'!AK446+'INTERNAL - II '!AK446)/2</f>
        <v>74.583333333333343</v>
      </c>
      <c r="H434" s="102">
        <f>IF(AND('INTERNAL - I'!AL446&gt;0,'INTERNAL - II '!AL446&gt;0),('INTERNAL - I'!AL446+'INTERNAL - II '!AL446)/2,'INTERNAL - I'!AL446+'INTERNAL - II '!AL446)</f>
        <v>88.461538461538467</v>
      </c>
      <c r="I434" s="102">
        <f>IF(AND('INTERNAL - I'!AM446&gt;0,'INTERNAL - II '!AM446&gt;0),('INTERNAL - I'!AM446+'INTERNAL - II '!AM446)/2,'INTERNAL - I'!AM446+'INTERNAL - II '!AM446)</f>
        <v>72.142857142857139</v>
      </c>
      <c r="J434" s="102">
        <f>IF(AND('INTERNAL - I'!AN446&gt;0,'INTERNAL - II '!AN446&gt;0),('INTERNAL - I'!AN446+'INTERNAL - II '!AN446)/2,'INTERNAL - I'!AN446+'INTERNAL - II '!AN446)</f>
        <v>93.333333333333329</v>
      </c>
    </row>
    <row r="435" spans="1:10" ht="30" customHeight="1" x14ac:dyDescent="0.2">
      <c r="A435" s="4">
        <v>431</v>
      </c>
      <c r="B435" s="102" t="str">
        <f>'STUDENT NAMELIST'!B435</f>
        <v>2023PEC AI 305</v>
      </c>
      <c r="C435" s="102">
        <f>'STUDENT NAMELIST'!C435</f>
        <v>211423243437</v>
      </c>
      <c r="D435" s="260" t="str">
        <f>'STUDENT NAMELIST'!D435</f>
        <v>SRIRAM S</v>
      </c>
      <c r="E435" s="102">
        <f>('INTERNAL - I'!AI447+'INTERNAL - II '!AI447)/2</f>
        <v>100</v>
      </c>
      <c r="F435" s="102">
        <f>IF(AND('INTERNAL - I'!AJ447&gt;0,'INTERNAL - II '!AJ447&gt;0),('INTERNAL - I'!AJ447+'INTERNAL - II '!AJ447)/2,'INTERNAL - I'!AJ447+'INTERNAL - II '!AJ447)</f>
        <v>80</v>
      </c>
      <c r="G435" s="102">
        <f>('INTERNAL - I'!AK447+'INTERNAL - II '!AK447)/2</f>
        <v>90.193798449612416</v>
      </c>
      <c r="H435" s="102">
        <f>IF(AND('INTERNAL - I'!AL447&gt;0,'INTERNAL - II '!AL447&gt;0),('INTERNAL - I'!AL447+'INTERNAL - II '!AL447)/2,'INTERNAL - I'!AL447+'INTERNAL - II '!AL447)</f>
        <v>100</v>
      </c>
      <c r="I435" s="102">
        <f>IF(AND('INTERNAL - I'!AM447&gt;0,'INTERNAL - II '!AM447&gt;0),('INTERNAL - I'!AM447+'INTERNAL - II '!AM447)/2,'INTERNAL - I'!AM447+'INTERNAL - II '!AM447)</f>
        <v>75.735294117647058</v>
      </c>
      <c r="J435" s="102">
        <f>IF(AND('INTERNAL - I'!AN447&gt;0,'INTERNAL - II '!AN447&gt;0),('INTERNAL - I'!AN447+'INTERNAL - II '!AN447)/2,'INTERNAL - I'!AN447+'INTERNAL - II '!AN447)</f>
        <v>82.35294117647058</v>
      </c>
    </row>
    <row r="436" spans="1:10" ht="30" customHeight="1" x14ac:dyDescent="0.2">
      <c r="A436" s="4">
        <v>432</v>
      </c>
      <c r="B436" s="102" t="str">
        <f>'STUDENT NAMELIST'!B436</f>
        <v>2023PEC AI 263</v>
      </c>
      <c r="C436" s="102">
        <f>'STUDENT NAMELIST'!C436</f>
        <v>211423243438</v>
      </c>
      <c r="D436" s="260" t="str">
        <f>'STUDENT NAMELIST'!D436</f>
        <v>SRUTHI KRISHNAN</v>
      </c>
      <c r="E436" s="102">
        <f>('INTERNAL - I'!AI448+'INTERNAL - II '!AI448)/2</f>
        <v>66.666666666666671</v>
      </c>
      <c r="F436" s="102">
        <f>IF(AND('INTERNAL - I'!AJ448&gt;0,'INTERNAL - II '!AJ448&gt;0),('INTERNAL - I'!AJ448+'INTERNAL - II '!AJ448)/2,'INTERNAL - I'!AJ448+'INTERNAL - II '!AJ448)</f>
        <v>78.260869565217391</v>
      </c>
      <c r="G436" s="102">
        <f>('INTERNAL - I'!AK448+'INTERNAL - II '!AK448)/2</f>
        <v>74.166666666666657</v>
      </c>
      <c r="H436" s="102">
        <f>IF(AND('INTERNAL - I'!AL448&gt;0,'INTERNAL - II '!AL448&gt;0),('INTERNAL - I'!AL448+'INTERNAL - II '!AL448)/2,'INTERNAL - I'!AL448+'INTERNAL - II '!AL448)</f>
        <v>80.769230769230774</v>
      </c>
      <c r="I436" s="102">
        <f>IF(AND('INTERNAL - I'!AM448&gt;0,'INTERNAL - II '!AM448&gt;0),('INTERNAL - I'!AM448+'INTERNAL - II '!AM448)/2,'INTERNAL - I'!AM448+'INTERNAL - II '!AM448)</f>
        <v>70.11904761904762</v>
      </c>
      <c r="J436" s="102">
        <f>IF(AND('INTERNAL - I'!AN448&gt;0,'INTERNAL - II '!AN448&gt;0),('INTERNAL - I'!AN448+'INTERNAL - II '!AN448)/2,'INTERNAL - I'!AN448+'INTERNAL - II '!AN448)</f>
        <v>93.333333333333329</v>
      </c>
    </row>
    <row r="437" spans="1:10" ht="30" customHeight="1" x14ac:dyDescent="0.2">
      <c r="A437" s="4">
        <v>433</v>
      </c>
      <c r="B437" s="102" t="str">
        <f>'STUDENT NAMELIST'!B437</f>
        <v>2023PEC AI 264</v>
      </c>
      <c r="C437" s="102">
        <f>'STUDENT NAMELIST'!C437</f>
        <v>211423243439</v>
      </c>
      <c r="D437" s="260" t="str">
        <f>'STUDENT NAMELIST'!D437</f>
        <v>SUBHA SRI M</v>
      </c>
      <c r="E437" s="102">
        <f>('INTERNAL - I'!AI449+'INTERNAL - II '!AI449)/2</f>
        <v>100</v>
      </c>
      <c r="F437" s="102">
        <f>IF(AND('INTERNAL - I'!AJ449&gt;0,'INTERNAL - II '!AJ449&gt;0),('INTERNAL - I'!AJ449+'INTERNAL - II '!AJ449)/2,'INTERNAL - I'!AJ449+'INTERNAL - II '!AJ449)</f>
        <v>90</v>
      </c>
      <c r="G437" s="102">
        <f>('INTERNAL - I'!AK449+'INTERNAL - II '!AK449)/2</f>
        <v>95.348837209302332</v>
      </c>
      <c r="H437" s="102">
        <f>IF(AND('INTERNAL - I'!AL449&gt;0,'INTERNAL - II '!AL449&gt;0),('INTERNAL - I'!AL449+'INTERNAL - II '!AL449)/2,'INTERNAL - I'!AL449+'INTERNAL - II '!AL449)</f>
        <v>100</v>
      </c>
      <c r="I437" s="102">
        <f>IF(AND('INTERNAL - I'!AM449&gt;0,'INTERNAL - II '!AM449&gt;0),('INTERNAL - I'!AM449+'INTERNAL - II '!AM449)/2,'INTERNAL - I'!AM449+'INTERNAL - II '!AM449)</f>
        <v>85.189075630252091</v>
      </c>
      <c r="J437" s="102">
        <f>IF(AND('INTERNAL - I'!AN449&gt;0,'INTERNAL - II '!AN449&gt;0),('INTERNAL - I'!AN449+'INTERNAL - II '!AN449)/2,'INTERNAL - I'!AN449+'INTERNAL - II '!AN449)</f>
        <v>82.35294117647058</v>
      </c>
    </row>
    <row r="438" spans="1:10" ht="30" customHeight="1" x14ac:dyDescent="0.2">
      <c r="A438" s="4">
        <v>434</v>
      </c>
      <c r="B438" s="102" t="str">
        <f>'STUDENT NAMELIST'!B438</f>
        <v>2023PEC AI 226</v>
      </c>
      <c r="C438" s="102">
        <f>'STUDENT NAMELIST'!C438</f>
        <v>211423243440</v>
      </c>
      <c r="D438" s="260" t="str">
        <f>'STUDENT NAMELIST'!D438</f>
        <v xml:space="preserve">SUBHASRI D J </v>
      </c>
      <c r="E438" s="102">
        <f>('INTERNAL - I'!AI450+'INTERNAL - II '!AI450)/2</f>
        <v>91.666666666666671</v>
      </c>
      <c r="F438" s="102">
        <f>IF(AND('INTERNAL - I'!AJ450&gt;0,'INTERNAL - II '!AJ450&gt;0),('INTERNAL - I'!AJ450+'INTERNAL - II '!AJ450)/2,'INTERNAL - I'!AJ450+'INTERNAL - II '!AJ450)</f>
        <v>86.956521739130437</v>
      </c>
      <c r="G438" s="102">
        <f>('INTERNAL - I'!AK450+'INTERNAL - II '!AK450)/2</f>
        <v>78.154761904761898</v>
      </c>
      <c r="H438" s="102">
        <f>IF(AND('INTERNAL - I'!AL450&gt;0,'INTERNAL - II '!AL450&gt;0),('INTERNAL - I'!AL450+'INTERNAL - II '!AL450)/2,'INTERNAL - I'!AL450+'INTERNAL - II '!AL450)</f>
        <v>88.461538461538467</v>
      </c>
      <c r="I438" s="102">
        <f>IF(AND('INTERNAL - I'!AM450&gt;0,'INTERNAL - II '!AM450&gt;0),('INTERNAL - I'!AM450+'INTERNAL - II '!AM450)/2,'INTERNAL - I'!AM450+'INTERNAL - II '!AM450)</f>
        <v>77.261904761904759</v>
      </c>
      <c r="J438" s="102">
        <f>IF(AND('INTERNAL - I'!AN450&gt;0,'INTERNAL - II '!AN450&gt;0),('INTERNAL - I'!AN450+'INTERNAL - II '!AN450)/2,'INTERNAL - I'!AN450+'INTERNAL - II '!AN450)</f>
        <v>93.333333333333329</v>
      </c>
    </row>
    <row r="439" spans="1:10" ht="30" customHeight="1" x14ac:dyDescent="0.2">
      <c r="A439" s="4">
        <v>435</v>
      </c>
      <c r="B439" s="102" t="str">
        <f>'STUDENT NAMELIST'!B439</f>
        <v>2023PEC AI 306</v>
      </c>
      <c r="C439" s="102">
        <f>'STUDENT NAMELIST'!C439</f>
        <v>211423243441</v>
      </c>
      <c r="D439" s="260" t="str">
        <f>'STUDENT NAMELIST'!D439</f>
        <v>SUDHARSAN R</v>
      </c>
      <c r="E439" s="102">
        <f>('INTERNAL - I'!AI451+'INTERNAL - II '!AI451)/2</f>
        <v>49.999999999999993</v>
      </c>
      <c r="F439" s="102">
        <f>IF(AND('INTERNAL - I'!AJ451&gt;0,'INTERNAL - II '!AJ451&gt;0),('INTERNAL - I'!AJ451+'INTERNAL - II '!AJ451)/2,'INTERNAL - I'!AJ451+'INTERNAL - II '!AJ451)</f>
        <v>50</v>
      </c>
      <c r="G439" s="102">
        <f>('INTERNAL - I'!AK451+'INTERNAL - II '!AK451)/2</f>
        <v>34.612403100775197</v>
      </c>
      <c r="H439" s="102">
        <f>IF(AND('INTERNAL - I'!AL451&gt;0,'INTERNAL - II '!AL451&gt;0),('INTERNAL - I'!AL451+'INTERNAL - II '!AL451)/2,'INTERNAL - I'!AL451+'INTERNAL - II '!AL451)</f>
        <v>73.07692307692308</v>
      </c>
      <c r="I439" s="102">
        <f>IF(AND('INTERNAL - I'!AM451&gt;0,'INTERNAL - II '!AM451&gt;0),('INTERNAL - I'!AM451+'INTERNAL - II '!AM451)/2,'INTERNAL - I'!AM451+'INTERNAL - II '!AM451)</f>
        <v>31.30252100840336</v>
      </c>
      <c r="J439" s="102">
        <f>IF(AND('INTERNAL - I'!AN451&gt;0,'INTERNAL - II '!AN451&gt;0),('INTERNAL - I'!AN451+'INTERNAL - II '!AN451)/2,'INTERNAL - I'!AN451+'INTERNAL - II '!AN451)</f>
        <v>82.35294117647058</v>
      </c>
    </row>
    <row r="440" spans="1:10" ht="30" customHeight="1" x14ac:dyDescent="0.2">
      <c r="A440" s="4">
        <v>436</v>
      </c>
      <c r="B440" s="102" t="str">
        <f>'STUDENT NAMELIST'!B440</f>
        <v>2023PEC AI 307</v>
      </c>
      <c r="C440" s="102">
        <f>'STUDENT NAMELIST'!C440</f>
        <v>211423243442</v>
      </c>
      <c r="D440" s="260" t="str">
        <f>'STUDENT NAMELIST'!D440</f>
        <v>SUDHARSHAN R</v>
      </c>
      <c r="E440" s="102">
        <f>('INTERNAL - I'!AI452+'INTERNAL - II '!AI452)/2</f>
        <v>91.666666666666671</v>
      </c>
      <c r="F440" s="102">
        <f>IF(AND('INTERNAL - I'!AJ452&gt;0,'INTERNAL - II '!AJ452&gt;0),('INTERNAL - I'!AJ452+'INTERNAL - II '!AJ452)/2,'INTERNAL - I'!AJ452+'INTERNAL - II '!AJ452)</f>
        <v>91.304347826086953</v>
      </c>
      <c r="G440" s="102">
        <f>('INTERNAL - I'!AK452+'INTERNAL - II '!AK452)/2</f>
        <v>88.392857142857139</v>
      </c>
      <c r="H440" s="102">
        <f>IF(AND('INTERNAL - I'!AL452&gt;0,'INTERNAL - II '!AL452&gt;0),('INTERNAL - I'!AL452+'INTERNAL - II '!AL452)/2,'INTERNAL - I'!AL452+'INTERNAL - II '!AL452)</f>
        <v>92.307692307692307</v>
      </c>
      <c r="I440" s="102">
        <f>IF(AND('INTERNAL - I'!AM452&gt;0,'INTERNAL - II '!AM452&gt;0),('INTERNAL - I'!AM452+'INTERNAL - II '!AM452)/2,'INTERNAL - I'!AM452+'INTERNAL - II '!AM452)</f>
        <v>82.61904761904762</v>
      </c>
      <c r="J440" s="102">
        <f>IF(AND('INTERNAL - I'!AN452&gt;0,'INTERNAL - II '!AN452&gt;0),('INTERNAL - I'!AN452+'INTERNAL - II '!AN452)/2,'INTERNAL - I'!AN452+'INTERNAL - II '!AN452)</f>
        <v>93.333333333333329</v>
      </c>
    </row>
    <row r="441" spans="1:10" ht="30" customHeight="1" x14ac:dyDescent="0.2">
      <c r="A441" s="4">
        <v>437</v>
      </c>
      <c r="B441" s="102" t="str">
        <f>'STUDENT NAMELIST'!B441</f>
        <v>2023PEC AI 308</v>
      </c>
      <c r="C441" s="102">
        <f>'STUDENT NAMELIST'!C441</f>
        <v>211423243443</v>
      </c>
      <c r="D441" s="260" t="str">
        <f>'STUDENT NAMELIST'!D441</f>
        <v>SUJITH KUMAR C</v>
      </c>
      <c r="E441" s="102">
        <f>('INTERNAL - I'!AI453+'INTERNAL - II '!AI453)/2</f>
        <v>100</v>
      </c>
      <c r="F441" s="102">
        <f>IF(AND('INTERNAL - I'!AJ453&gt;0,'INTERNAL - II '!AJ453&gt;0),('INTERNAL - I'!AJ453+'INTERNAL - II '!AJ453)/2,'INTERNAL - I'!AJ453+'INTERNAL - II '!AJ453)</f>
        <v>80</v>
      </c>
      <c r="G441" s="102">
        <f>('INTERNAL - I'!AK453+'INTERNAL - II '!AK453)/2</f>
        <v>91.356589147286826</v>
      </c>
      <c r="H441" s="102">
        <f>IF(AND('INTERNAL - I'!AL453&gt;0,'INTERNAL - II '!AL453&gt;0),('INTERNAL - I'!AL453+'INTERNAL - II '!AL453)/2,'INTERNAL - I'!AL453+'INTERNAL - II '!AL453)</f>
        <v>100</v>
      </c>
      <c r="I441" s="102">
        <f>IF(AND('INTERNAL - I'!AM453&gt;0,'INTERNAL - II '!AM453&gt;0),('INTERNAL - I'!AM453+'INTERNAL - II '!AM453)/2,'INTERNAL - I'!AM453+'INTERNAL - II '!AM453)</f>
        <v>75.105042016806721</v>
      </c>
      <c r="J441" s="102">
        <f>IF(AND('INTERNAL - I'!AN453&gt;0,'INTERNAL - II '!AN453&gt;0),('INTERNAL - I'!AN453+'INTERNAL - II '!AN453)/2,'INTERNAL - I'!AN453+'INTERNAL - II '!AN453)</f>
        <v>82.35294117647058</v>
      </c>
    </row>
    <row r="442" spans="1:10" ht="30" customHeight="1" x14ac:dyDescent="0.2">
      <c r="A442" s="4">
        <v>438</v>
      </c>
      <c r="B442" s="102" t="str">
        <f>'STUDENT NAMELIST'!B442</f>
        <v>2023PEC AI 309</v>
      </c>
      <c r="C442" s="102">
        <f>'STUDENT NAMELIST'!C442</f>
        <v>211423243444</v>
      </c>
      <c r="D442" s="260" t="str">
        <f>'STUDENT NAMELIST'!D442</f>
        <v>SUNIL S</v>
      </c>
      <c r="E442" s="102">
        <f>('INTERNAL - I'!AI454+'INTERNAL - II '!AI454)/2</f>
        <v>66.666666666666657</v>
      </c>
      <c r="F442" s="102">
        <f>IF(AND('INTERNAL - I'!AJ454&gt;0,'INTERNAL - II '!AJ454&gt;0),('INTERNAL - I'!AJ454+'INTERNAL - II '!AJ454)/2,'INTERNAL - I'!AJ454+'INTERNAL - II '!AJ454)</f>
        <v>65.217391304347828</v>
      </c>
      <c r="G442" s="102">
        <f>('INTERNAL - I'!AK454+'INTERNAL - II '!AK454)/2</f>
        <v>75.535714285714278</v>
      </c>
      <c r="H442" s="102">
        <f>IF(AND('INTERNAL - I'!AL454&gt;0,'INTERNAL - II '!AL454&gt;0),('INTERNAL - I'!AL454+'INTERNAL - II '!AL454)/2,'INTERNAL - I'!AL454+'INTERNAL - II '!AL454)</f>
        <v>76.92307692307692</v>
      </c>
      <c r="I442" s="102">
        <f>IF(AND('INTERNAL - I'!AM454&gt;0,'INTERNAL - II '!AM454&gt;0),('INTERNAL - I'!AM454+'INTERNAL - II '!AM454)/2,'INTERNAL - I'!AM454+'INTERNAL - II '!AM454)</f>
        <v>52.976190476190467</v>
      </c>
      <c r="J442" s="102">
        <f>IF(AND('INTERNAL - I'!AN454&gt;0,'INTERNAL - II '!AN454&gt;0),('INTERNAL - I'!AN454+'INTERNAL - II '!AN454)/2,'INTERNAL - I'!AN454+'INTERNAL - II '!AN454)</f>
        <v>93.333333333333329</v>
      </c>
    </row>
    <row r="443" spans="1:10" ht="30" customHeight="1" x14ac:dyDescent="0.2">
      <c r="A443" s="4">
        <v>439</v>
      </c>
      <c r="B443" s="102" t="str">
        <f>'STUDENT NAMELIST'!B443</f>
        <v>2023PEC AI 310</v>
      </c>
      <c r="C443" s="102">
        <f>'STUDENT NAMELIST'!C443</f>
        <v>211423243445</v>
      </c>
      <c r="D443" s="260" t="str">
        <f>'STUDENT NAMELIST'!D443</f>
        <v>SURENDHAR R A</v>
      </c>
      <c r="E443" s="102">
        <f>('INTERNAL - I'!AI455+'INTERNAL - II '!AI455)/2</f>
        <v>100</v>
      </c>
      <c r="F443" s="102">
        <f>IF(AND('INTERNAL - I'!AJ455&gt;0,'INTERNAL - II '!AJ455&gt;0),('INTERNAL - I'!AJ455+'INTERNAL - II '!AJ455)/2,'INTERNAL - I'!AJ455+'INTERNAL - II '!AJ455)</f>
        <v>80</v>
      </c>
      <c r="G443" s="102">
        <f>('INTERNAL - I'!AK455+'INTERNAL - II '!AK455)/2</f>
        <v>87.015503875968989</v>
      </c>
      <c r="H443" s="102">
        <f>IF(AND('INTERNAL - I'!AL455&gt;0,'INTERNAL - II '!AL455&gt;0),('INTERNAL - I'!AL455+'INTERNAL - II '!AL455)/2,'INTERNAL - I'!AL455+'INTERNAL - II '!AL455)</f>
        <v>96.15384615384616</v>
      </c>
      <c r="I443" s="102">
        <f>IF(AND('INTERNAL - I'!AM455&gt;0,'INTERNAL - II '!AM455&gt;0),('INTERNAL - I'!AM455+'INTERNAL - II '!AM455)/2,'INTERNAL - I'!AM455+'INTERNAL - II '!AM455)</f>
        <v>75.105042016806721</v>
      </c>
      <c r="J443" s="102">
        <f>IF(AND('INTERNAL - I'!AN455&gt;0,'INTERNAL - II '!AN455&gt;0),('INTERNAL - I'!AN455+'INTERNAL - II '!AN455)/2,'INTERNAL - I'!AN455+'INTERNAL - II '!AN455)</f>
        <v>82.35294117647058</v>
      </c>
    </row>
    <row r="444" spans="1:10" ht="30" customHeight="1" x14ac:dyDescent="0.2">
      <c r="A444" s="4">
        <v>440</v>
      </c>
      <c r="B444" s="102" t="str">
        <f>'STUDENT NAMELIST'!B444</f>
        <v>2023PEC AI 311</v>
      </c>
      <c r="C444" s="102">
        <f>'STUDENT NAMELIST'!C444</f>
        <v>211423243446</v>
      </c>
      <c r="D444" s="260" t="str">
        <f>'STUDENT NAMELIST'!D444</f>
        <v>SURESH J</v>
      </c>
      <c r="E444" s="102">
        <f>('INTERNAL - I'!AI456+'INTERNAL - II '!AI456)/2</f>
        <v>100</v>
      </c>
      <c r="F444" s="102">
        <f>IF(AND('INTERNAL - I'!AJ456&gt;0,'INTERNAL - II '!AJ456&gt;0),('INTERNAL - I'!AJ456+'INTERNAL - II '!AJ456)/2,'INTERNAL - I'!AJ456+'INTERNAL - II '!AJ456)</f>
        <v>91.304347826086953</v>
      </c>
      <c r="G444" s="102">
        <f>('INTERNAL - I'!AK456+'INTERNAL - II '!AK456)/2</f>
        <v>98.214285714285722</v>
      </c>
      <c r="H444" s="102">
        <f>IF(AND('INTERNAL - I'!AL456&gt;0,'INTERNAL - II '!AL456&gt;0),('INTERNAL - I'!AL456+'INTERNAL - II '!AL456)/2,'INTERNAL - I'!AL456+'INTERNAL - II '!AL456)</f>
        <v>92.307692307692307</v>
      </c>
      <c r="I444" s="102">
        <f>IF(AND('INTERNAL - I'!AM456&gt;0,'INTERNAL - II '!AM456&gt;0),('INTERNAL - I'!AM456+'INTERNAL - II '!AM456)/2,'INTERNAL - I'!AM456+'INTERNAL - II '!AM456)</f>
        <v>69.285714285714278</v>
      </c>
      <c r="J444" s="102">
        <f>IF(AND('INTERNAL - I'!AN456&gt;0,'INTERNAL - II '!AN456&gt;0),('INTERNAL - I'!AN456+'INTERNAL - II '!AN456)/2,'INTERNAL - I'!AN456+'INTERNAL - II '!AN456)</f>
        <v>93.333333333333329</v>
      </c>
    </row>
    <row r="445" spans="1:10" ht="30" customHeight="1" x14ac:dyDescent="0.2">
      <c r="A445" s="4">
        <v>441</v>
      </c>
      <c r="B445" s="102" t="str">
        <f>'STUDENT NAMELIST'!B445</f>
        <v>2023PEC AI 312</v>
      </c>
      <c r="C445" s="102">
        <f>'STUDENT NAMELIST'!C445</f>
        <v>211423243447</v>
      </c>
      <c r="D445" s="260" t="str">
        <f>'STUDENT NAMELIST'!D445</f>
        <v>SURESH KUMAR R</v>
      </c>
      <c r="E445" s="102">
        <f>('INTERNAL - I'!AI457+'INTERNAL - II '!AI457)/2</f>
        <v>83.333333333333329</v>
      </c>
      <c r="F445" s="102">
        <f>IF(AND('INTERNAL - I'!AJ457&gt;0,'INTERNAL - II '!AJ457&gt;0),('INTERNAL - I'!AJ457+'INTERNAL - II '!AJ457)/2,'INTERNAL - I'!AJ457+'INTERNAL - II '!AJ457)</f>
        <v>80</v>
      </c>
      <c r="G445" s="102">
        <f>('INTERNAL - I'!AK457+'INTERNAL - II '!AK457)/2</f>
        <v>76.550387596899228</v>
      </c>
      <c r="H445" s="102">
        <f>IF(AND('INTERNAL - I'!AL457&gt;0,'INTERNAL - II '!AL457&gt;0),('INTERNAL - I'!AL457+'INTERNAL - II '!AL457)/2,'INTERNAL - I'!AL457+'INTERNAL - II '!AL457)</f>
        <v>96.15384615384616</v>
      </c>
      <c r="I445" s="102">
        <f>IF(AND('INTERNAL - I'!AM457&gt;0,'INTERNAL - II '!AM457&gt;0),('INTERNAL - I'!AM457+'INTERNAL - II '!AM457)/2,'INTERNAL - I'!AM457+'INTERNAL - II '!AM457)</f>
        <v>62.710084033613441</v>
      </c>
      <c r="J445" s="102">
        <f>IF(AND('INTERNAL - I'!AN457&gt;0,'INTERNAL - II '!AN457&gt;0),('INTERNAL - I'!AN457+'INTERNAL - II '!AN457)/2,'INTERNAL - I'!AN457+'INTERNAL - II '!AN457)</f>
        <v>82.35294117647058</v>
      </c>
    </row>
    <row r="446" spans="1:10" ht="30" customHeight="1" x14ac:dyDescent="0.2">
      <c r="A446" s="4">
        <v>442</v>
      </c>
      <c r="B446" s="102" t="str">
        <f>'STUDENT NAMELIST'!B446</f>
        <v>2023PEC AI 313</v>
      </c>
      <c r="C446" s="102">
        <f>'STUDENT NAMELIST'!C446</f>
        <v>211423243448</v>
      </c>
      <c r="D446" s="260" t="str">
        <f>'STUDENT NAMELIST'!D446</f>
        <v>SURIYAMATHI PRABHU T R</v>
      </c>
      <c r="E446" s="102">
        <f>('INTERNAL - I'!AI458+'INTERNAL - II '!AI458)/2</f>
        <v>83.333333333333329</v>
      </c>
      <c r="F446" s="102">
        <f>IF(AND('INTERNAL - I'!AJ458&gt;0,'INTERNAL - II '!AJ458&gt;0),('INTERNAL - I'!AJ458+'INTERNAL - II '!AJ458)/2,'INTERNAL - I'!AJ458+'INTERNAL - II '!AJ458)</f>
        <v>78.260869565217391</v>
      </c>
      <c r="G446" s="102">
        <f>('INTERNAL - I'!AK458+'INTERNAL - II '!AK458)/2</f>
        <v>77.738095238095241</v>
      </c>
      <c r="H446" s="102">
        <f>IF(AND('INTERNAL - I'!AL458&gt;0,'INTERNAL - II '!AL458&gt;0),('INTERNAL - I'!AL458+'INTERNAL - II '!AL458)/2,'INTERNAL - I'!AL458+'INTERNAL - II '!AL458)</f>
        <v>84.615384615384613</v>
      </c>
      <c r="I446" s="102">
        <f>IF(AND('INTERNAL - I'!AM458&gt;0,'INTERNAL - II '!AM458&gt;0),('INTERNAL - I'!AM458+'INTERNAL - II '!AM458)/2,'INTERNAL - I'!AM458+'INTERNAL - II '!AM458)</f>
        <v>70.357142857142861</v>
      </c>
      <c r="J446" s="102">
        <f>IF(AND('INTERNAL - I'!AN458&gt;0,'INTERNAL - II '!AN458&gt;0),('INTERNAL - I'!AN458+'INTERNAL - II '!AN458)/2,'INTERNAL - I'!AN458+'INTERNAL - II '!AN458)</f>
        <v>93.333333333333329</v>
      </c>
    </row>
    <row r="447" spans="1:10" ht="30" customHeight="1" x14ac:dyDescent="0.2">
      <c r="A447" s="4">
        <v>443</v>
      </c>
      <c r="B447" s="102" t="str">
        <f>'STUDENT NAMELIST'!B447</f>
        <v>2023PEC AI 314</v>
      </c>
      <c r="C447" s="102">
        <f>'STUDENT NAMELIST'!C447</f>
        <v>211423243449</v>
      </c>
      <c r="D447" s="260" t="str">
        <f>'STUDENT NAMELIST'!D447</f>
        <v>SURYA K</v>
      </c>
      <c r="E447" s="102">
        <f>('INTERNAL - I'!AI459+'INTERNAL - II '!AI459)/2</f>
        <v>66.666666666666657</v>
      </c>
      <c r="F447" s="102">
        <f>IF(AND('INTERNAL - I'!AJ459&gt;0,'INTERNAL - II '!AJ459&gt;0),('INTERNAL - I'!AJ459+'INTERNAL - II '!AJ459)/2,'INTERNAL - I'!AJ459+'INTERNAL - II '!AJ459)</f>
        <v>80</v>
      </c>
      <c r="G447" s="102">
        <f>('INTERNAL - I'!AK459+'INTERNAL - II '!AK459)/2</f>
        <v>69.224806201550393</v>
      </c>
      <c r="H447" s="102">
        <f>IF(AND('INTERNAL - I'!AL459&gt;0,'INTERNAL - II '!AL459&gt;0),('INTERNAL - I'!AL459+'INTERNAL - II '!AL459)/2,'INTERNAL - I'!AL459+'INTERNAL - II '!AL459)</f>
        <v>88.461538461538467</v>
      </c>
      <c r="I447" s="102">
        <f>IF(AND('INTERNAL - I'!AM459&gt;0,'INTERNAL - II '!AM459&gt;0),('INTERNAL - I'!AM459+'INTERNAL - II '!AM459)/2,'INTERNAL - I'!AM459+'INTERNAL - II '!AM459)</f>
        <v>60.924369747899156</v>
      </c>
      <c r="J447" s="102">
        <f>IF(AND('INTERNAL - I'!AN459&gt;0,'INTERNAL - II '!AN459&gt;0),('INTERNAL - I'!AN459+'INTERNAL - II '!AN459)/2,'INTERNAL - I'!AN459+'INTERNAL - II '!AN459)</f>
        <v>82.35294117647058</v>
      </c>
    </row>
    <row r="448" spans="1:10" ht="30" customHeight="1" x14ac:dyDescent="0.2">
      <c r="A448" s="4">
        <v>444</v>
      </c>
      <c r="B448" s="102" t="str">
        <f>'STUDENT NAMELIST'!B448</f>
        <v>2023PEC AI 265</v>
      </c>
      <c r="C448" s="102">
        <f>'STUDENT NAMELIST'!C448</f>
        <v>211423243450</v>
      </c>
      <c r="D448" s="260" t="str">
        <f>'STUDENT NAMELIST'!D448</f>
        <v>SWAPNA R V</v>
      </c>
      <c r="E448" s="102">
        <f>('INTERNAL - I'!AI460+'INTERNAL - II '!AI460)/2</f>
        <v>66.666666666666657</v>
      </c>
      <c r="F448" s="102">
        <f>IF(AND('INTERNAL - I'!AJ460&gt;0,'INTERNAL - II '!AJ460&gt;0),('INTERNAL - I'!AJ460+'INTERNAL - II '!AJ460)/2,'INTERNAL - I'!AJ460+'INTERNAL - II '!AJ460)</f>
        <v>65.217391304347828</v>
      </c>
      <c r="G448" s="102">
        <f>('INTERNAL - I'!AK460+'INTERNAL - II '!AK460)/2</f>
        <v>71.071428571428569</v>
      </c>
      <c r="H448" s="102">
        <f>IF(AND('INTERNAL - I'!AL460&gt;0,'INTERNAL - II '!AL460&gt;0),('INTERNAL - I'!AL460+'INTERNAL - II '!AL460)/2,'INTERNAL - I'!AL460+'INTERNAL - II '!AL460)</f>
        <v>76.92307692307692</v>
      </c>
      <c r="I448" s="102">
        <f>IF(AND('INTERNAL - I'!AM460&gt;0,'INTERNAL - II '!AM460&gt;0),('INTERNAL - I'!AM460+'INTERNAL - II '!AM460)/2,'INTERNAL - I'!AM460+'INTERNAL - II '!AM460)</f>
        <v>62.976190476190482</v>
      </c>
      <c r="J448" s="102">
        <f>IF(AND('INTERNAL - I'!AN460&gt;0,'INTERNAL - II '!AN460&gt;0),('INTERNAL - I'!AN460+'INTERNAL - II '!AN460)/2,'INTERNAL - I'!AN460+'INTERNAL - II '!AN460)</f>
        <v>93.333333333333329</v>
      </c>
    </row>
    <row r="449" spans="1:10" ht="30" customHeight="1" x14ac:dyDescent="0.2">
      <c r="A449" s="4">
        <v>445</v>
      </c>
      <c r="B449" s="102" t="str">
        <f>'STUDENT NAMELIST'!B449</f>
        <v>2023PEC AI 266</v>
      </c>
      <c r="C449" s="102">
        <f>'STUDENT NAMELIST'!C449</f>
        <v>211423243451</v>
      </c>
      <c r="D449" s="260" t="str">
        <f>'STUDENT NAMELIST'!D449</f>
        <v>SWARNALAKSHMI S</v>
      </c>
      <c r="E449" s="102">
        <f>('INTERNAL - I'!AI461+'INTERNAL - II '!AI461)/2</f>
        <v>100</v>
      </c>
      <c r="F449" s="102">
        <f>IF(AND('INTERNAL - I'!AJ461&gt;0,'INTERNAL - II '!AJ461&gt;0),('INTERNAL - I'!AJ461+'INTERNAL - II '!AJ461)/2,'INTERNAL - I'!AJ461+'INTERNAL - II '!AJ461)</f>
        <v>80</v>
      </c>
      <c r="G449" s="102">
        <f>('INTERNAL - I'!AK461+'INTERNAL - II '!AK461)/2</f>
        <v>92.015503875968989</v>
      </c>
      <c r="H449" s="102">
        <f>IF(AND('INTERNAL - I'!AL461&gt;0,'INTERNAL - II '!AL461&gt;0),('INTERNAL - I'!AL461+'INTERNAL - II '!AL461)/2,'INTERNAL - I'!AL461+'INTERNAL - II '!AL461)</f>
        <v>100</v>
      </c>
      <c r="I449" s="102">
        <f>IF(AND('INTERNAL - I'!AM461&gt;0,'INTERNAL - II '!AM461&gt;0),('INTERNAL - I'!AM461+'INTERNAL - II '!AM461)/2,'INTERNAL - I'!AM461+'INTERNAL - II '!AM461)</f>
        <v>75.105042016806721</v>
      </c>
      <c r="J449" s="102">
        <f>IF(AND('INTERNAL - I'!AN461&gt;0,'INTERNAL - II '!AN461&gt;0),('INTERNAL - I'!AN461+'INTERNAL - II '!AN461)/2,'INTERNAL - I'!AN461+'INTERNAL - II '!AN461)</f>
        <v>82.35294117647058</v>
      </c>
    </row>
    <row r="450" spans="1:10" ht="30" customHeight="1" x14ac:dyDescent="0.2">
      <c r="A450" s="4">
        <v>446</v>
      </c>
      <c r="B450" s="102" t="str">
        <f>'STUDENT NAMELIST'!B450</f>
        <v>2023PEC AI 267</v>
      </c>
      <c r="C450" s="102">
        <f>'STUDENT NAMELIST'!C450</f>
        <v>211423243452</v>
      </c>
      <c r="D450" s="260" t="str">
        <f>'STUDENT NAMELIST'!D450</f>
        <v xml:space="preserve">SWEETY VINCENT </v>
      </c>
      <c r="E450" s="102">
        <f>('INTERNAL - I'!AI462+'INTERNAL - II '!AI462)/2</f>
        <v>66.666666666666657</v>
      </c>
      <c r="F450" s="102">
        <f>IF(AND('INTERNAL - I'!AJ462&gt;0,'INTERNAL - II '!AJ462&gt;0),('INTERNAL - I'!AJ462+'INTERNAL - II '!AJ462)/2,'INTERNAL - I'!AJ462+'INTERNAL - II '!AJ462)</f>
        <v>65.217391304347828</v>
      </c>
      <c r="G450" s="102">
        <f>('INTERNAL - I'!AK462+'INTERNAL - II '!AK462)/2</f>
        <v>68.392857142857139</v>
      </c>
      <c r="H450" s="102">
        <f>IF(AND('INTERNAL - I'!AL462&gt;0,'INTERNAL - II '!AL462&gt;0),('INTERNAL - I'!AL462+'INTERNAL - II '!AL462)/2,'INTERNAL - I'!AL462+'INTERNAL - II '!AL462)</f>
        <v>76.92307692307692</v>
      </c>
      <c r="I450" s="102">
        <f>IF(AND('INTERNAL - I'!AM462&gt;0,'INTERNAL - II '!AM462&gt;0),('INTERNAL - I'!AM462+'INTERNAL - II '!AM462)/2,'INTERNAL - I'!AM462+'INTERNAL - II '!AM462)</f>
        <v>66.547619047619051</v>
      </c>
      <c r="J450" s="102">
        <f>IF(AND('INTERNAL - I'!AN462&gt;0,'INTERNAL - II '!AN462&gt;0),('INTERNAL - I'!AN462+'INTERNAL - II '!AN462)/2,'INTERNAL - I'!AN462+'INTERNAL - II '!AN462)</f>
        <v>93.333333333333329</v>
      </c>
    </row>
    <row r="451" spans="1:10" ht="30" customHeight="1" x14ac:dyDescent="0.2">
      <c r="A451" s="4">
        <v>447</v>
      </c>
      <c r="B451" s="102" t="str">
        <f>'STUDENT NAMELIST'!B451</f>
        <v>2023PEC AI 268</v>
      </c>
      <c r="C451" s="102">
        <f>'STUDENT NAMELIST'!C451</f>
        <v>211423243453</v>
      </c>
      <c r="D451" s="260" t="str">
        <f>'STUDENT NAMELIST'!D451</f>
        <v>SWETHA B</v>
      </c>
      <c r="E451" s="102">
        <f>('INTERNAL - I'!AI463+'INTERNAL - II '!AI463)/2</f>
        <v>100</v>
      </c>
      <c r="F451" s="102">
        <f>IF(AND('INTERNAL - I'!AJ463&gt;0,'INTERNAL - II '!AJ463&gt;0),('INTERNAL - I'!AJ463+'INTERNAL - II '!AJ463)/2,'INTERNAL - I'!AJ463+'INTERNAL - II '!AJ463)</f>
        <v>80</v>
      </c>
      <c r="G451" s="102">
        <f>('INTERNAL - I'!AK463+'INTERNAL - II '!AK463)/2</f>
        <v>92.015503875968989</v>
      </c>
      <c r="H451" s="102">
        <f>IF(AND('INTERNAL - I'!AL463&gt;0,'INTERNAL - II '!AL463&gt;0),('INTERNAL - I'!AL463+'INTERNAL - II '!AL463)/2,'INTERNAL - I'!AL463+'INTERNAL - II '!AL463)</f>
        <v>100</v>
      </c>
      <c r="I451" s="102">
        <f>IF(AND('INTERNAL - I'!AM463&gt;0,'INTERNAL - II '!AM463&gt;0),('INTERNAL - I'!AM463+'INTERNAL - II '!AM463)/2,'INTERNAL - I'!AM463+'INTERNAL - II '!AM463)</f>
        <v>73.319327731092443</v>
      </c>
      <c r="J451" s="102">
        <f>IF(AND('INTERNAL - I'!AN463&gt;0,'INTERNAL - II '!AN463&gt;0),('INTERNAL - I'!AN463+'INTERNAL - II '!AN463)/2,'INTERNAL - I'!AN463+'INTERNAL - II '!AN463)</f>
        <v>82.35294117647058</v>
      </c>
    </row>
    <row r="452" spans="1:10" ht="30" customHeight="1" x14ac:dyDescent="0.2">
      <c r="A452" s="4">
        <v>448</v>
      </c>
      <c r="B452" s="102" t="str">
        <f>'STUDENT NAMELIST'!B452</f>
        <v>2023PEC AI 269</v>
      </c>
      <c r="C452" s="102">
        <f>'STUDENT NAMELIST'!C452</f>
        <v>211423243454</v>
      </c>
      <c r="D452" s="260" t="str">
        <f>'STUDENT NAMELIST'!D452</f>
        <v>SWETHA R</v>
      </c>
      <c r="E452" s="102">
        <f>('INTERNAL - I'!AI464+'INTERNAL - II '!AI464)/2</f>
        <v>100</v>
      </c>
      <c r="F452" s="102">
        <f>IF(AND('INTERNAL - I'!AJ464&gt;0,'INTERNAL - II '!AJ464&gt;0),('INTERNAL - I'!AJ464+'INTERNAL - II '!AJ464)/2,'INTERNAL - I'!AJ464+'INTERNAL - II '!AJ464)</f>
        <v>91.304347826086953</v>
      </c>
      <c r="G452" s="102">
        <f>('INTERNAL - I'!AK464+'INTERNAL - II '!AK464)/2</f>
        <v>94.642857142857139</v>
      </c>
      <c r="H452" s="102">
        <f>IF(AND('INTERNAL - I'!AL464&gt;0,'INTERNAL - II '!AL464&gt;0),('INTERNAL - I'!AL464+'INTERNAL - II '!AL464)/2,'INTERNAL - I'!AL464+'INTERNAL - II '!AL464)</f>
        <v>92.307692307692307</v>
      </c>
      <c r="I452" s="102">
        <f>IF(AND('INTERNAL - I'!AM464&gt;0,'INTERNAL - II '!AM464&gt;0),('INTERNAL - I'!AM464+'INTERNAL - II '!AM464)/2,'INTERNAL - I'!AM464+'INTERNAL - II '!AM464)</f>
        <v>82.61904761904762</v>
      </c>
      <c r="J452" s="102">
        <f>IF(AND('INTERNAL - I'!AN464&gt;0,'INTERNAL - II '!AN464&gt;0),('INTERNAL - I'!AN464+'INTERNAL - II '!AN464)/2,'INTERNAL - I'!AN464+'INTERNAL - II '!AN464)</f>
        <v>93.333333333333329</v>
      </c>
    </row>
    <row r="453" spans="1:10" ht="30" customHeight="1" x14ac:dyDescent="0.2">
      <c r="A453" s="4">
        <v>449</v>
      </c>
      <c r="B453" s="102" t="str">
        <f>'STUDENT NAMELIST'!B453</f>
        <v>2023PEC AI 270</v>
      </c>
      <c r="C453" s="102">
        <f>'STUDENT NAMELIST'!C453</f>
        <v>211423243455</v>
      </c>
      <c r="D453" s="260" t="str">
        <f>'STUDENT NAMELIST'!D453</f>
        <v>SWETHA S</v>
      </c>
      <c r="E453" s="102">
        <f>('INTERNAL - I'!AI465+'INTERNAL - II '!AI465)/2</f>
        <v>83.333333333333329</v>
      </c>
      <c r="F453" s="102">
        <f>IF(AND('INTERNAL - I'!AJ465&gt;0,'INTERNAL - II '!AJ465&gt;0),('INTERNAL - I'!AJ465+'INTERNAL - II '!AJ465)/2,'INTERNAL - I'!AJ465+'INTERNAL - II '!AJ465)</f>
        <v>80</v>
      </c>
      <c r="G453" s="102">
        <f>('INTERNAL - I'!AK465+'INTERNAL - II '!AK465)/2</f>
        <v>75.891472868217051</v>
      </c>
      <c r="H453" s="102">
        <f>IF(AND('INTERNAL - I'!AL465&gt;0,'INTERNAL - II '!AL465&gt;0),('INTERNAL - I'!AL465+'INTERNAL - II '!AL465)/2,'INTERNAL - I'!AL465+'INTERNAL - II '!AL465)</f>
        <v>96.15384615384616</v>
      </c>
      <c r="I453" s="102">
        <f>IF(AND('INTERNAL - I'!AM465&gt;0,'INTERNAL - II '!AM465&gt;0),('INTERNAL - I'!AM465+'INTERNAL - II '!AM465)/2,'INTERNAL - I'!AM465+'INTERNAL - II '!AM465)</f>
        <v>76.890756302520998</v>
      </c>
      <c r="J453" s="102">
        <f>IF(AND('INTERNAL - I'!AN465&gt;0,'INTERNAL - II '!AN465&gt;0),('INTERNAL - I'!AN465+'INTERNAL - II '!AN465)/2,'INTERNAL - I'!AN465+'INTERNAL - II '!AN465)</f>
        <v>82.35294117647058</v>
      </c>
    </row>
    <row r="454" spans="1:10" ht="30" customHeight="1" x14ac:dyDescent="0.2">
      <c r="A454" s="4">
        <v>450</v>
      </c>
      <c r="B454" s="102" t="str">
        <f>'STUDENT NAMELIST'!B454</f>
        <v>2023PEC AI 315</v>
      </c>
      <c r="C454" s="102">
        <f>'STUDENT NAMELIST'!C454</f>
        <v>211423243456</v>
      </c>
      <c r="D454" s="260" t="str">
        <f>'STUDENT NAMELIST'!D454</f>
        <v>TAMILARASAN G</v>
      </c>
      <c r="E454" s="102">
        <f>('INTERNAL - I'!AI466+'INTERNAL - II '!AI466)/2</f>
        <v>49.999999999999993</v>
      </c>
      <c r="F454" s="102">
        <f>IF(AND('INTERNAL - I'!AJ466&gt;0,'INTERNAL - II '!AJ466&gt;0),('INTERNAL - I'!AJ466+'INTERNAL - II '!AJ466)/2,'INTERNAL - I'!AJ466+'INTERNAL - II '!AJ466)</f>
        <v>56.521739130434781</v>
      </c>
      <c r="G454" s="102">
        <f>('INTERNAL - I'!AK466+'INTERNAL - II '!AK466)/2</f>
        <v>45.416666666666671</v>
      </c>
      <c r="H454" s="102">
        <f>IF(AND('INTERNAL - I'!AL466&gt;0,'INTERNAL - II '!AL466&gt;0),('INTERNAL - I'!AL466+'INTERNAL - II '!AL466)/2,'INTERNAL - I'!AL466+'INTERNAL - II '!AL466)</f>
        <v>73.07692307692308</v>
      </c>
      <c r="I454" s="102">
        <f>IF(AND('INTERNAL - I'!AM466&gt;0,'INTERNAL - II '!AM466&gt;0),('INTERNAL - I'!AM466+'INTERNAL - II '!AM466)/2,'INTERNAL - I'!AM466+'INTERNAL - II '!AM466)</f>
        <v>56.547619047619044</v>
      </c>
      <c r="J454" s="102">
        <f>IF(AND('INTERNAL - I'!AN466&gt;0,'INTERNAL - II '!AN466&gt;0),('INTERNAL - I'!AN466+'INTERNAL - II '!AN466)/2,'INTERNAL - I'!AN466+'INTERNAL - II '!AN466)</f>
        <v>93.333333333333329</v>
      </c>
    </row>
    <row r="455" spans="1:10" ht="30" customHeight="1" x14ac:dyDescent="0.2">
      <c r="A455" s="4">
        <v>451</v>
      </c>
      <c r="B455" s="102" t="str">
        <f>'STUDENT NAMELIST'!B455</f>
        <v>2023PEC AI 316</v>
      </c>
      <c r="C455" s="102">
        <f>'STUDENT NAMELIST'!C455</f>
        <v>211423243457</v>
      </c>
      <c r="D455" s="260" t="str">
        <f>'STUDENT NAMELIST'!D455</f>
        <v>TAMILARASAN S</v>
      </c>
      <c r="E455" s="102">
        <f>('INTERNAL - I'!AI467+'INTERNAL - II '!AI467)/2</f>
        <v>83.333333333333329</v>
      </c>
      <c r="F455" s="102">
        <f>IF(AND('INTERNAL - I'!AJ467&gt;0,'INTERNAL - II '!AJ467&gt;0),('INTERNAL - I'!AJ467+'INTERNAL - II '!AJ467)/2,'INTERNAL - I'!AJ467+'INTERNAL - II '!AJ467)</f>
        <v>80</v>
      </c>
      <c r="G455" s="102">
        <f>('INTERNAL - I'!AK467+'INTERNAL - II '!AK467)/2</f>
        <v>80.891472868217051</v>
      </c>
      <c r="H455" s="102">
        <f>IF(AND('INTERNAL - I'!AL467&gt;0,'INTERNAL - II '!AL467&gt;0),('INTERNAL - I'!AL467+'INTERNAL - II '!AL467)/2,'INTERNAL - I'!AL467+'INTERNAL - II '!AL467)</f>
        <v>100</v>
      </c>
      <c r="I455" s="102">
        <f>IF(AND('INTERNAL - I'!AM467&gt;0,'INTERNAL - II '!AM467&gt;0),('INTERNAL - I'!AM467+'INTERNAL - II '!AM467)/2,'INTERNAL - I'!AM467+'INTERNAL - II '!AM467)</f>
        <v>79.306722689075627</v>
      </c>
      <c r="J455" s="102">
        <f>IF(AND('INTERNAL - I'!AN467&gt;0,'INTERNAL - II '!AN467&gt;0),('INTERNAL - I'!AN467+'INTERNAL - II '!AN467)/2,'INTERNAL - I'!AN467+'INTERNAL - II '!AN467)</f>
        <v>82.35294117647058</v>
      </c>
    </row>
    <row r="456" spans="1:10" ht="30" customHeight="1" x14ac:dyDescent="0.2">
      <c r="A456" s="4">
        <v>452</v>
      </c>
      <c r="B456" s="102" t="str">
        <f>'STUDENT NAMELIST'!B456</f>
        <v>2023PEC AI 271</v>
      </c>
      <c r="C456" s="102">
        <f>'STUDENT NAMELIST'!C456</f>
        <v>211423243458</v>
      </c>
      <c r="D456" s="260" t="str">
        <f>'STUDENT NAMELIST'!D456</f>
        <v>TANVI R</v>
      </c>
      <c r="E456" s="102">
        <f>('INTERNAL - I'!AI468+'INTERNAL - II '!AI468)/2</f>
        <v>100</v>
      </c>
      <c r="F456" s="102">
        <f>IF(AND('INTERNAL - I'!AJ468&gt;0,'INTERNAL - II '!AJ468&gt;0),('INTERNAL - I'!AJ468+'INTERNAL - II '!AJ468)/2,'INTERNAL - I'!AJ468+'INTERNAL - II '!AJ468)</f>
        <v>86.956521739130437</v>
      </c>
      <c r="G456" s="102">
        <f>('INTERNAL - I'!AK468+'INTERNAL - II '!AK468)/2</f>
        <v>92.44047619047619</v>
      </c>
      <c r="H456" s="102">
        <f>IF(AND('INTERNAL - I'!AL468&gt;0,'INTERNAL - II '!AL468&gt;0),('INTERNAL - I'!AL468+'INTERNAL - II '!AL468)/2,'INTERNAL - I'!AL468+'INTERNAL - II '!AL468)</f>
        <v>88.461538461538467</v>
      </c>
      <c r="I456" s="102">
        <f>IF(AND('INTERNAL - I'!AM468&gt;0,'INTERNAL - II '!AM468&gt;0),('INTERNAL - I'!AM468+'INTERNAL - II '!AM468)/2,'INTERNAL - I'!AM468+'INTERNAL - II '!AM468)</f>
        <v>78.80952380952381</v>
      </c>
      <c r="J456" s="102">
        <f>IF(AND('INTERNAL - I'!AN468&gt;0,'INTERNAL - II '!AN468&gt;0),('INTERNAL - I'!AN468+'INTERNAL - II '!AN468)/2,'INTERNAL - I'!AN468+'INTERNAL - II '!AN468)</f>
        <v>93.333333333333329</v>
      </c>
    </row>
    <row r="457" spans="1:10" ht="30" customHeight="1" x14ac:dyDescent="0.2">
      <c r="A457" s="4">
        <v>453</v>
      </c>
      <c r="B457" s="102" t="str">
        <f>'STUDENT NAMELIST'!B457</f>
        <v>2023PEC AI 317</v>
      </c>
      <c r="C457" s="102">
        <f>'STUDENT NAMELIST'!C457</f>
        <v>211423243459</v>
      </c>
      <c r="D457" s="260" t="str">
        <f>'STUDENT NAMELIST'!D457</f>
        <v>TARRENCE BERTINAD K</v>
      </c>
      <c r="E457" s="102">
        <f>('INTERNAL - I'!AI469+'INTERNAL - II '!AI469)/2</f>
        <v>66.666666666666657</v>
      </c>
      <c r="F457" s="102">
        <f>IF(AND('INTERNAL - I'!AJ469&gt;0,'INTERNAL - II '!AJ469&gt;0),('INTERNAL - I'!AJ469+'INTERNAL - II '!AJ469)/2,'INTERNAL - I'!AJ469+'INTERNAL - II '!AJ469)</f>
        <v>80</v>
      </c>
      <c r="G457" s="102">
        <f>('INTERNAL - I'!AK469+'INTERNAL - II '!AK469)/2</f>
        <v>71.550387596899213</v>
      </c>
      <c r="H457" s="102">
        <f>IF(AND('INTERNAL - I'!AL469&gt;0,'INTERNAL - II '!AL469&gt;0),('INTERNAL - I'!AL469+'INTERNAL - II '!AL469)/2,'INTERNAL - I'!AL469+'INTERNAL - II '!AL469)</f>
        <v>88.461538461538467</v>
      </c>
      <c r="I457" s="102">
        <f>IF(AND('INTERNAL - I'!AM469&gt;0,'INTERNAL - II '!AM469&gt;0),('INTERNAL - I'!AM469+'INTERNAL - II '!AM469)/2,'INTERNAL - I'!AM469+'INTERNAL - II '!AM469)</f>
        <v>60.924369747899156</v>
      </c>
      <c r="J457" s="102">
        <f>IF(AND('INTERNAL - I'!AN469&gt;0,'INTERNAL - II '!AN469&gt;0),('INTERNAL - I'!AN469+'INTERNAL - II '!AN469)/2,'INTERNAL - I'!AN469+'INTERNAL - II '!AN469)</f>
        <v>82.35294117647058</v>
      </c>
    </row>
    <row r="458" spans="1:10" ht="30" customHeight="1" x14ac:dyDescent="0.2">
      <c r="A458" s="4">
        <v>454</v>
      </c>
      <c r="B458" s="102" t="str">
        <f>'STUDENT NAMELIST'!B458</f>
        <v>2023PEC AI 272</v>
      </c>
      <c r="C458" s="102">
        <f>'STUDENT NAMELIST'!C458</f>
        <v>211423243460</v>
      </c>
      <c r="D458" s="260" t="str">
        <f>'STUDENT NAMELIST'!D458</f>
        <v>THANIKSHA G</v>
      </c>
      <c r="E458" s="102">
        <f>('INTERNAL - I'!AI470+'INTERNAL - II '!AI470)/2</f>
        <v>100</v>
      </c>
      <c r="F458" s="102">
        <f>IF(AND('INTERNAL - I'!AJ470&gt;0,'INTERNAL - II '!AJ470&gt;0),('INTERNAL - I'!AJ470+'INTERNAL - II '!AJ470)/2,'INTERNAL - I'!AJ470+'INTERNAL - II '!AJ470)</f>
        <v>82.608695652173907</v>
      </c>
      <c r="G458" s="102">
        <f>('INTERNAL - I'!AK470+'INTERNAL - II '!AK470)/2</f>
        <v>84.642857142857139</v>
      </c>
      <c r="H458" s="102">
        <f>IF(AND('INTERNAL - I'!AL470&gt;0,'INTERNAL - II '!AL470&gt;0),('INTERNAL - I'!AL470+'INTERNAL - II '!AL470)/2,'INTERNAL - I'!AL470+'INTERNAL - II '!AL470)</f>
        <v>88.461538461538467</v>
      </c>
      <c r="I458" s="102">
        <f>IF(AND('INTERNAL - I'!AM470&gt;0,'INTERNAL - II '!AM470&gt;0),('INTERNAL - I'!AM470+'INTERNAL - II '!AM470)/2,'INTERNAL - I'!AM470+'INTERNAL - II '!AM470)</f>
        <v>77.261904761904759</v>
      </c>
      <c r="J458" s="102">
        <f>IF(AND('INTERNAL - I'!AN470&gt;0,'INTERNAL - II '!AN470&gt;0),('INTERNAL - I'!AN470+'INTERNAL - II '!AN470)/2,'INTERNAL - I'!AN470+'INTERNAL - II '!AN470)</f>
        <v>93.333333333333329</v>
      </c>
    </row>
    <row r="459" spans="1:10" ht="30" customHeight="1" x14ac:dyDescent="0.2">
      <c r="A459" s="4">
        <v>455</v>
      </c>
      <c r="B459" s="102" t="str">
        <f>'STUDENT NAMELIST'!B459</f>
        <v>2023PEC AI 318</v>
      </c>
      <c r="C459" s="102">
        <f>'STUDENT NAMELIST'!C459</f>
        <v>211423243461</v>
      </c>
      <c r="D459" s="260" t="str">
        <f>'STUDENT NAMELIST'!D459</f>
        <v>THANUSH C A</v>
      </c>
      <c r="E459" s="102">
        <f>('INTERNAL - I'!AI471+'INTERNAL - II '!AI471)/2</f>
        <v>49.999999999999993</v>
      </c>
      <c r="F459" s="102">
        <f>IF(AND('INTERNAL - I'!AJ471&gt;0,'INTERNAL - II '!AJ471&gt;0),('INTERNAL - I'!AJ471+'INTERNAL - II '!AJ471)/2,'INTERNAL - I'!AJ471+'INTERNAL - II '!AJ471)</f>
        <v>80</v>
      </c>
      <c r="G459" s="102">
        <f>('INTERNAL - I'!AK471+'INTERNAL - II '!AK471)/2</f>
        <v>66.550387596899213</v>
      </c>
      <c r="H459" s="102">
        <f>IF(AND('INTERNAL - I'!AL471&gt;0,'INTERNAL - II '!AL471&gt;0),('INTERNAL - I'!AL471+'INTERNAL - II '!AL471)/2,'INTERNAL - I'!AL471+'INTERNAL - II '!AL471)</f>
        <v>84.615384615384613</v>
      </c>
      <c r="I459" s="102">
        <f>IF(AND('INTERNAL - I'!AM471&gt;0,'INTERNAL - II '!AM471&gt;0),('INTERNAL - I'!AM471+'INTERNAL - II '!AM471)/2,'INTERNAL - I'!AM471+'INTERNAL - II '!AM471)</f>
        <v>53.78151260504201</v>
      </c>
      <c r="J459" s="102">
        <f>IF(AND('INTERNAL - I'!AN471&gt;0,'INTERNAL - II '!AN471&gt;0),('INTERNAL - I'!AN471+'INTERNAL - II '!AN471)/2,'INTERNAL - I'!AN471+'INTERNAL - II '!AN471)</f>
        <v>82.35294117647058</v>
      </c>
    </row>
    <row r="460" spans="1:10" ht="30" customHeight="1" x14ac:dyDescent="0.2">
      <c r="A460" s="4">
        <v>456</v>
      </c>
      <c r="B460" s="102" t="str">
        <f>'STUDENT NAMELIST'!B460</f>
        <v>2023PEC AI 273</v>
      </c>
      <c r="C460" s="102">
        <f>'STUDENT NAMELIST'!C460</f>
        <v>211423243462</v>
      </c>
      <c r="D460" s="260" t="str">
        <f>'STUDENT NAMELIST'!D460</f>
        <v xml:space="preserve">THANUSREE K S </v>
      </c>
      <c r="E460" s="102">
        <f>('INTERNAL - I'!AI472+'INTERNAL - II '!AI472)/2</f>
        <v>100</v>
      </c>
      <c r="F460" s="102">
        <f>IF(AND('INTERNAL - I'!AJ472&gt;0,'INTERNAL - II '!AJ472&gt;0),('INTERNAL - I'!AJ472+'INTERNAL - II '!AJ472)/2,'INTERNAL - I'!AJ472+'INTERNAL - II '!AJ472)</f>
        <v>91.304347826086953</v>
      </c>
      <c r="G460" s="102">
        <f>('INTERNAL - I'!AK472+'INTERNAL - II '!AK472)/2</f>
        <v>91.964285714285722</v>
      </c>
      <c r="H460" s="102">
        <f>IF(AND('INTERNAL - I'!AL472&gt;0,'INTERNAL - II '!AL472&gt;0),('INTERNAL - I'!AL472+'INTERNAL - II '!AL472)/2,'INTERNAL - I'!AL472+'INTERNAL - II '!AL472)</f>
        <v>92.307692307692307</v>
      </c>
      <c r="I460" s="102">
        <f>IF(AND('INTERNAL - I'!AM472&gt;0,'INTERNAL - II '!AM472&gt;0),('INTERNAL - I'!AM472+'INTERNAL - II '!AM472)/2,'INTERNAL - I'!AM472+'INTERNAL - II '!AM472)</f>
        <v>80.833333333333343</v>
      </c>
      <c r="J460" s="102">
        <f>IF(AND('INTERNAL - I'!AN472&gt;0,'INTERNAL - II '!AN472&gt;0),('INTERNAL - I'!AN472+'INTERNAL - II '!AN472)/2,'INTERNAL - I'!AN472+'INTERNAL - II '!AN472)</f>
        <v>93.333333333333329</v>
      </c>
    </row>
    <row r="461" spans="1:10" ht="30" customHeight="1" x14ac:dyDescent="0.2">
      <c r="A461" s="4">
        <v>457</v>
      </c>
      <c r="B461" s="102" t="str">
        <f>'STUDENT NAMELIST'!B461</f>
        <v>2023PEC AI 319</v>
      </c>
      <c r="C461" s="102">
        <f>'STUDENT NAMELIST'!C461</f>
        <v>211423243463</v>
      </c>
      <c r="D461" s="260" t="str">
        <f>'STUDENT NAMELIST'!D461</f>
        <v>THARUN KUMAR C</v>
      </c>
      <c r="E461" s="102">
        <f>('INTERNAL - I'!AI473+'INTERNAL - II '!AI473)/2</f>
        <v>75</v>
      </c>
      <c r="F461" s="102">
        <f>IF(AND('INTERNAL - I'!AJ473&gt;0,'INTERNAL - II '!AJ473&gt;0),('INTERNAL - I'!AJ473+'INTERNAL - II '!AJ473)/2,'INTERNAL - I'!AJ473+'INTERNAL - II '!AJ473)</f>
        <v>80</v>
      </c>
      <c r="G461" s="102">
        <f>('INTERNAL - I'!AK473+'INTERNAL - II '!AK473)/2</f>
        <v>74.379844961240309</v>
      </c>
      <c r="H461" s="102">
        <f>IF(AND('INTERNAL - I'!AL473&gt;0,'INTERNAL - II '!AL473&gt;0),('INTERNAL - I'!AL473+'INTERNAL - II '!AL473)/2,'INTERNAL - I'!AL473+'INTERNAL - II '!AL473)</f>
        <v>92.307692307692307</v>
      </c>
      <c r="I461" s="102">
        <f>IF(AND('INTERNAL - I'!AM473&gt;0,'INTERNAL - II '!AM473&gt;0),('INTERNAL - I'!AM473+'INTERNAL - II '!AM473)/2,'INTERNAL - I'!AM473+'INTERNAL - II '!AM473)</f>
        <v>62.710084033613441</v>
      </c>
      <c r="J461" s="102">
        <f>IF(AND('INTERNAL - I'!AN473&gt;0,'INTERNAL - II '!AN473&gt;0),('INTERNAL - I'!AN473+'INTERNAL - II '!AN473)/2,'INTERNAL - I'!AN473+'INTERNAL - II '!AN473)</f>
        <v>82.35294117647058</v>
      </c>
    </row>
    <row r="462" spans="1:10" ht="30" customHeight="1" x14ac:dyDescent="0.2">
      <c r="A462" s="4">
        <v>458</v>
      </c>
      <c r="B462" s="102" t="str">
        <f>'STUDENT NAMELIST'!B462</f>
        <v>2023PEC AI 320</v>
      </c>
      <c r="C462" s="102">
        <f>'STUDENT NAMELIST'!C462</f>
        <v>211423243464</v>
      </c>
      <c r="D462" s="260" t="str">
        <f>'STUDENT NAMELIST'!D462</f>
        <v>THILAK R C</v>
      </c>
      <c r="E462" s="102">
        <f>('INTERNAL - I'!AI474+'INTERNAL - II '!AI474)/2</f>
        <v>49.999999999999993</v>
      </c>
      <c r="F462" s="102">
        <f>IF(AND('INTERNAL - I'!AJ474&gt;0,'INTERNAL - II '!AJ474&gt;0),('INTERNAL - I'!AJ474+'INTERNAL - II '!AJ474)/2,'INTERNAL - I'!AJ474+'INTERNAL - II '!AJ474)</f>
        <v>56.521739130434781</v>
      </c>
      <c r="G462" s="102">
        <f>('INTERNAL - I'!AK474+'INTERNAL - II '!AK474)/2</f>
        <v>43.63095238095238</v>
      </c>
      <c r="H462" s="102">
        <f>IF(AND('INTERNAL - I'!AL474&gt;0,'INTERNAL - II '!AL474&gt;0),('INTERNAL - I'!AL474+'INTERNAL - II '!AL474)/2,'INTERNAL - I'!AL474+'INTERNAL - II '!AL474)</f>
        <v>73.07692307692308</v>
      </c>
      <c r="I462" s="102">
        <f>IF(AND('INTERNAL - I'!AM474&gt;0,'INTERNAL - II '!AM474&gt;0),('INTERNAL - I'!AM474+'INTERNAL - II '!AM474)/2,'INTERNAL - I'!AM474+'INTERNAL - II '!AM474)</f>
        <v>73.214285714285722</v>
      </c>
      <c r="J462" s="102">
        <f>IF(AND('INTERNAL - I'!AN474&gt;0,'INTERNAL - II '!AN474&gt;0),('INTERNAL - I'!AN474+'INTERNAL - II '!AN474)/2,'INTERNAL - I'!AN474+'INTERNAL - II '!AN474)</f>
        <v>700</v>
      </c>
    </row>
    <row r="463" spans="1:10" ht="30" customHeight="1" x14ac:dyDescent="0.2">
      <c r="A463" s="4">
        <v>459</v>
      </c>
      <c r="B463" s="102" t="str">
        <f>'STUDENT NAMELIST'!B463</f>
        <v>2023PEC AI 274</v>
      </c>
      <c r="C463" s="102">
        <f>'STUDENT NAMELIST'!C463</f>
        <v>211423243465</v>
      </c>
      <c r="D463" s="260" t="str">
        <f>'STUDENT NAMELIST'!D463</f>
        <v>THIRUMALINI J</v>
      </c>
      <c r="E463" s="102">
        <f>('INTERNAL - I'!AI475+'INTERNAL - II '!AI475)/2</f>
        <v>100</v>
      </c>
      <c r="F463" s="102">
        <f>IF(AND('INTERNAL - I'!AJ475&gt;0,'INTERNAL - II '!AJ475&gt;0),('INTERNAL - I'!AJ475+'INTERNAL - II '!AJ475)/2,'INTERNAL - I'!AJ475+'INTERNAL - II '!AJ475)</f>
        <v>80</v>
      </c>
      <c r="G463" s="102">
        <f>('INTERNAL - I'!AK475+'INTERNAL - II '!AK475)/2</f>
        <v>85.038759689922472</v>
      </c>
      <c r="H463" s="102">
        <f>IF(AND('INTERNAL - I'!AL475&gt;0,'INTERNAL - II '!AL475&gt;0),('INTERNAL - I'!AL475+'INTERNAL - II '!AL475)/2,'INTERNAL - I'!AL475+'INTERNAL - II '!AL475)</f>
        <v>100</v>
      </c>
      <c r="I463" s="102">
        <f>IF(AND('INTERNAL - I'!AM475&gt;0,'INTERNAL - II '!AM475&gt;0),('INTERNAL - I'!AM475+'INTERNAL - II '!AM475)/2,'INTERNAL - I'!AM475+'INTERNAL - II '!AM475)</f>
        <v>67.436974789915979</v>
      </c>
      <c r="J463" s="102">
        <f>IF(AND('INTERNAL - I'!AN475&gt;0,'INTERNAL - II '!AN475&gt;0),('INTERNAL - I'!AN475+'INTERNAL - II '!AN475)/2,'INTERNAL - I'!AN475+'INTERNAL - II '!AN475)</f>
        <v>82.35294117647058</v>
      </c>
    </row>
    <row r="464" spans="1:10" ht="30" customHeight="1" x14ac:dyDescent="0.2">
      <c r="A464" s="4">
        <v>460</v>
      </c>
      <c r="B464" s="102" t="str">
        <f>'STUDENT NAMELIST'!B464</f>
        <v>2023PEC AI 321</v>
      </c>
      <c r="C464" s="102">
        <f>'STUDENT NAMELIST'!C464</f>
        <v>211423243466</v>
      </c>
      <c r="D464" s="260" t="str">
        <f>'STUDENT NAMELIST'!D464</f>
        <v>THUSHANTHAN R</v>
      </c>
      <c r="E464" s="102">
        <f>('INTERNAL - I'!AI476+'INTERNAL - II '!AI476)/2</f>
        <v>83.333333333333329</v>
      </c>
      <c r="F464" s="102">
        <f>IF(AND('INTERNAL - I'!AJ476&gt;0,'INTERNAL - II '!AJ476&gt;0),('INTERNAL - I'!AJ476+'INTERNAL - II '!AJ476)/2,'INTERNAL - I'!AJ476+'INTERNAL - II '!AJ476)</f>
        <v>86.956521739130437</v>
      </c>
      <c r="G464" s="102">
        <f>('INTERNAL - I'!AK476+'INTERNAL - II '!AK476)/2</f>
        <v>74.583333333333343</v>
      </c>
      <c r="H464" s="102">
        <f>IF(AND('INTERNAL - I'!AL476&gt;0,'INTERNAL - II '!AL476&gt;0),('INTERNAL - I'!AL476+'INTERNAL - II '!AL476)/2,'INTERNAL - I'!AL476+'INTERNAL - II '!AL476)</f>
        <v>88.461538461538467</v>
      </c>
      <c r="I464" s="102">
        <f>IF(AND('INTERNAL - I'!AM476&gt;0,'INTERNAL - II '!AM476&gt;0),('INTERNAL - I'!AM476+'INTERNAL - II '!AM476)/2,'INTERNAL - I'!AM476+'INTERNAL - II '!AM476)</f>
        <v>57.023809523809518</v>
      </c>
      <c r="J464" s="102">
        <f>IF(AND('INTERNAL - I'!AN476&gt;0,'INTERNAL - II '!AN476&gt;0),('INTERNAL - I'!AN476+'INTERNAL - II '!AN476)/2,'INTERNAL - I'!AN476+'INTERNAL - II '!AN476)</f>
        <v>93.333333333333329</v>
      </c>
    </row>
    <row r="465" spans="1:10" ht="30" customHeight="1" x14ac:dyDescent="0.2">
      <c r="A465" s="4">
        <v>461</v>
      </c>
      <c r="B465" s="102" t="str">
        <f>'STUDENT NAMELIST'!B465</f>
        <v>2023PEC AI 322</v>
      </c>
      <c r="C465" s="102">
        <f>'STUDENT NAMELIST'!C465</f>
        <v>211423243467</v>
      </c>
      <c r="D465" s="260" t="str">
        <f>'STUDENT NAMELIST'!D465</f>
        <v>THUVARAGESH PANDIAN V</v>
      </c>
      <c r="E465" s="102">
        <f>('INTERNAL - I'!AI477+'INTERNAL - II '!AI477)/2</f>
        <v>58.333333333333329</v>
      </c>
      <c r="F465" s="102">
        <f>IF(AND('INTERNAL - I'!AJ477&gt;0,'INTERNAL - II '!AJ477&gt;0),('INTERNAL - I'!AJ477+'INTERNAL - II '!AJ477)/2,'INTERNAL - I'!AJ477+'INTERNAL - II '!AJ477)</f>
        <v>80</v>
      </c>
      <c r="G465" s="102">
        <f>('INTERNAL - I'!AK477+'INTERNAL - II '!AK477)/2</f>
        <v>69.883720930232556</v>
      </c>
      <c r="H465" s="102">
        <f>IF(AND('INTERNAL - I'!AL477&gt;0,'INTERNAL - II '!AL477&gt;0),('INTERNAL - I'!AL477+'INTERNAL - II '!AL477)/2,'INTERNAL - I'!AL477+'INTERNAL - II '!AL477)</f>
        <v>88.461538461538467</v>
      </c>
      <c r="I465" s="102">
        <f>IF(AND('INTERNAL - I'!AM477&gt;0,'INTERNAL - II '!AM477&gt;0),('INTERNAL - I'!AM477+'INTERNAL - II '!AM477)/2,'INTERNAL - I'!AM477+'INTERNAL - II '!AM477)</f>
        <v>55.567226890756302</v>
      </c>
      <c r="J465" s="102">
        <f>IF(AND('INTERNAL - I'!AN477&gt;0,'INTERNAL - II '!AN477&gt;0),('INTERNAL - I'!AN477+'INTERNAL - II '!AN477)/2,'INTERNAL - I'!AN477+'INTERNAL - II '!AN477)</f>
        <v>82.35294117647058</v>
      </c>
    </row>
    <row r="466" spans="1:10" ht="30" customHeight="1" x14ac:dyDescent="0.2">
      <c r="A466" s="4">
        <v>462</v>
      </c>
      <c r="B466" s="102" t="str">
        <f>'STUDENT NAMELIST'!B466</f>
        <v>2023PEC AI 323</v>
      </c>
      <c r="C466" s="102">
        <f>'STUDENT NAMELIST'!C466</f>
        <v>211423243468</v>
      </c>
      <c r="D466" s="260" t="str">
        <f>'STUDENT NAMELIST'!D466</f>
        <v>UMESH I</v>
      </c>
      <c r="E466" s="102">
        <f>('INTERNAL - I'!AI478+'INTERNAL - II '!AI478)/2</f>
        <v>49.999999999999993</v>
      </c>
      <c r="F466" s="102">
        <f>IF(AND('INTERNAL - I'!AJ478&gt;0,'INTERNAL - II '!AJ478&gt;0),('INTERNAL - I'!AJ478+'INTERNAL - II '!AJ478)/2,'INTERNAL - I'!AJ478+'INTERNAL - II '!AJ478)</f>
        <v>73.91304347826086</v>
      </c>
      <c r="G466" s="102">
        <f>('INTERNAL - I'!AK478+'INTERNAL - II '!AK478)/2</f>
        <v>50.297619047619044</v>
      </c>
      <c r="H466" s="102">
        <f>IF(AND('INTERNAL - I'!AL478&gt;0,'INTERNAL - II '!AL478&gt;0),('INTERNAL - I'!AL478+'INTERNAL - II '!AL478)/2,'INTERNAL - I'!AL478+'INTERNAL - II '!AL478)</f>
        <v>80.769230769230774</v>
      </c>
      <c r="I466" s="102">
        <f>IF(AND('INTERNAL - I'!AM478&gt;0,'INTERNAL - II '!AM478&gt;0),('INTERNAL - I'!AM478+'INTERNAL - II '!AM478)/2,'INTERNAL - I'!AM478+'INTERNAL - II '!AM478)</f>
        <v>73.214285714285722</v>
      </c>
      <c r="J466" s="102">
        <f>IF(AND('INTERNAL - I'!AN478&gt;0,'INTERNAL - II '!AN478&gt;0),('INTERNAL - I'!AN478+'INTERNAL - II '!AN478)/2,'INTERNAL - I'!AN478+'INTERNAL - II '!AN478)</f>
        <v>700</v>
      </c>
    </row>
    <row r="467" spans="1:10" ht="30" customHeight="1" x14ac:dyDescent="0.2">
      <c r="A467" s="4">
        <v>463</v>
      </c>
      <c r="B467" s="102" t="str">
        <f>'STUDENT NAMELIST'!B467</f>
        <v>2023PEC AI 275</v>
      </c>
      <c r="C467" s="102">
        <f>'STUDENT NAMELIST'!C467</f>
        <v>211423243469</v>
      </c>
      <c r="D467" s="260" t="str">
        <f>'STUDENT NAMELIST'!D467</f>
        <v>UVASRI R</v>
      </c>
      <c r="E467" s="102">
        <f>('INTERNAL - I'!AI479+'INTERNAL - II '!AI479)/2</f>
        <v>83.333333333333329</v>
      </c>
      <c r="F467" s="102">
        <f>IF(AND('INTERNAL - I'!AJ479&gt;0,'INTERNAL - II '!AJ479&gt;0),('INTERNAL - I'!AJ479+'INTERNAL - II '!AJ479)/2,'INTERNAL - I'!AJ479+'INTERNAL - II '!AJ479)</f>
        <v>80</v>
      </c>
      <c r="G467" s="102">
        <f>('INTERNAL - I'!AK479+'INTERNAL - II '!AK479)/2</f>
        <v>83.217054263565899</v>
      </c>
      <c r="H467" s="102">
        <f>IF(AND('INTERNAL - I'!AL479&gt;0,'INTERNAL - II '!AL479&gt;0),('INTERNAL - I'!AL479+'INTERNAL - II '!AL479)/2,'INTERNAL - I'!AL479+'INTERNAL - II '!AL479)</f>
        <v>100</v>
      </c>
      <c r="I467" s="102">
        <f>IF(AND('INTERNAL - I'!AM479&gt;0,'INTERNAL - II '!AM479&gt;0),('INTERNAL - I'!AM479+'INTERNAL - II '!AM479)/2,'INTERNAL - I'!AM479+'INTERNAL - II '!AM479)</f>
        <v>72.163865546218489</v>
      </c>
      <c r="J467" s="102">
        <f>IF(AND('INTERNAL - I'!AN479&gt;0,'INTERNAL - II '!AN479&gt;0),('INTERNAL - I'!AN479+'INTERNAL - II '!AN479)/2,'INTERNAL - I'!AN479+'INTERNAL - II '!AN479)</f>
        <v>82.35294117647058</v>
      </c>
    </row>
    <row r="468" spans="1:10" ht="30" customHeight="1" x14ac:dyDescent="0.2">
      <c r="A468" s="4">
        <v>464</v>
      </c>
      <c r="B468" s="102" t="str">
        <f>'STUDENT NAMELIST'!B468</f>
        <v>2023PEC AI 276</v>
      </c>
      <c r="C468" s="102">
        <f>'STUDENT NAMELIST'!C468</f>
        <v>211423243470</v>
      </c>
      <c r="D468" s="260" t="str">
        <f>'STUDENT NAMELIST'!D468</f>
        <v>VAISHALI R</v>
      </c>
      <c r="E468" s="102">
        <f>('INTERNAL - I'!AI480+'INTERNAL - II '!AI480)/2</f>
        <v>83.333333333333329</v>
      </c>
      <c r="F468" s="102">
        <f>IF(AND('INTERNAL - I'!AJ480&gt;0,'INTERNAL - II '!AJ480&gt;0),('INTERNAL - I'!AJ480+'INTERNAL - II '!AJ480)/2,'INTERNAL - I'!AJ480+'INTERNAL - II '!AJ480)</f>
        <v>86.956521739130437</v>
      </c>
      <c r="G468" s="102">
        <f>('INTERNAL - I'!AK480+'INTERNAL - II '!AK480)/2</f>
        <v>76.25</v>
      </c>
      <c r="H468" s="102">
        <f>IF(AND('INTERNAL - I'!AL480&gt;0,'INTERNAL - II '!AL480&gt;0),('INTERNAL - I'!AL480+'INTERNAL - II '!AL480)/2,'INTERNAL - I'!AL480+'INTERNAL - II '!AL480)</f>
        <v>92.307692307692307</v>
      </c>
      <c r="I468" s="102">
        <f>IF(AND('INTERNAL - I'!AM480&gt;0,'INTERNAL - II '!AM480&gt;0),('INTERNAL - I'!AM480+'INTERNAL - II '!AM480)/2,'INTERNAL - I'!AM480+'INTERNAL - II '!AM480)</f>
        <v>64.166666666666671</v>
      </c>
      <c r="J468" s="102">
        <f>IF(AND('INTERNAL - I'!AN480&gt;0,'INTERNAL - II '!AN480&gt;0),('INTERNAL - I'!AN480+'INTERNAL - II '!AN480)/2,'INTERNAL - I'!AN480+'INTERNAL - II '!AN480)</f>
        <v>93.333333333333329</v>
      </c>
    </row>
    <row r="469" spans="1:10" ht="30" customHeight="1" x14ac:dyDescent="0.2">
      <c r="A469" s="4">
        <v>465</v>
      </c>
      <c r="B469" s="102" t="str">
        <f>'STUDENT NAMELIST'!B469</f>
        <v>2023PEC AI 277</v>
      </c>
      <c r="C469" s="102">
        <f>'STUDENT NAMELIST'!C469</f>
        <v>211423243471</v>
      </c>
      <c r="D469" s="260" t="str">
        <f>'STUDENT NAMELIST'!D469</f>
        <v>VAISHNAVI V</v>
      </c>
      <c r="E469" s="102">
        <f>('INTERNAL - I'!AI481+'INTERNAL - II '!AI481)/2</f>
        <v>100</v>
      </c>
      <c r="F469" s="102">
        <f>IF(AND('INTERNAL - I'!AJ481&gt;0,'INTERNAL - II '!AJ481&gt;0),('INTERNAL - I'!AJ481+'INTERNAL - II '!AJ481)/2,'INTERNAL - I'!AJ481+'INTERNAL - II '!AJ481)</f>
        <v>90</v>
      </c>
      <c r="G469" s="102">
        <f>('INTERNAL - I'!AK481+'INTERNAL - II '!AK481)/2</f>
        <v>95.348837209302332</v>
      </c>
      <c r="H469" s="102">
        <f>IF(AND('INTERNAL - I'!AL481&gt;0,'INTERNAL - II '!AL481&gt;0),('INTERNAL - I'!AL481+'INTERNAL - II '!AL481)/2,'INTERNAL - I'!AL481+'INTERNAL - II '!AL481)</f>
        <v>100</v>
      </c>
      <c r="I469" s="102">
        <f>IF(AND('INTERNAL - I'!AM481&gt;0,'INTERNAL - II '!AM481&gt;0),('INTERNAL - I'!AM481+'INTERNAL - II '!AM481)/2,'INTERNAL - I'!AM481+'INTERNAL - II '!AM481)</f>
        <v>82.247899159663859</v>
      </c>
      <c r="J469" s="102">
        <f>IF(AND('INTERNAL - I'!AN481&gt;0,'INTERNAL - II '!AN481&gt;0),('INTERNAL - I'!AN481+'INTERNAL - II '!AN481)/2,'INTERNAL - I'!AN481+'INTERNAL - II '!AN481)</f>
        <v>82.35294117647058</v>
      </c>
    </row>
    <row r="470" spans="1:10" ht="30" customHeight="1" x14ac:dyDescent="0.2">
      <c r="A470" s="4">
        <v>466</v>
      </c>
      <c r="B470" s="102" t="str">
        <f>'STUDENT NAMELIST'!B470</f>
        <v>2023PEC AI 278</v>
      </c>
      <c r="C470" s="102">
        <f>'STUDENT NAMELIST'!C470</f>
        <v>211423243472</v>
      </c>
      <c r="D470" s="260" t="str">
        <f>'STUDENT NAMELIST'!D470</f>
        <v>VARSHA K</v>
      </c>
      <c r="E470" s="102">
        <f>('INTERNAL - I'!AI482+'INTERNAL - II '!AI482)/2</f>
        <v>49.999999999999993</v>
      </c>
      <c r="F470" s="102">
        <f>IF(AND('INTERNAL - I'!AJ482&gt;0,'INTERNAL - II '!AJ482&gt;0),('INTERNAL - I'!AJ482+'INTERNAL - II '!AJ482)/2,'INTERNAL - I'!AJ482+'INTERNAL - II '!AJ482)</f>
        <v>39.130434782608695</v>
      </c>
      <c r="G470" s="102">
        <f>('INTERNAL - I'!AK482+'INTERNAL - II '!AK482)/2</f>
        <v>35.416666666666664</v>
      </c>
      <c r="H470" s="102">
        <f>IF(AND('INTERNAL - I'!AL482&gt;0,'INTERNAL - II '!AL482&gt;0),('INTERNAL - I'!AL482+'INTERNAL - II '!AL482)/2,'INTERNAL - I'!AL482+'INTERNAL - II '!AL482)</f>
        <v>65.384615384615387</v>
      </c>
      <c r="I470" s="102">
        <f>IF(AND('INTERNAL - I'!AM482&gt;0,'INTERNAL - II '!AM482&gt;0),('INTERNAL - I'!AM482+'INTERNAL - II '!AM482)/2,'INTERNAL - I'!AM482+'INTERNAL - II '!AM482)</f>
        <v>49.999999999999993</v>
      </c>
      <c r="J470" s="102">
        <f>IF(AND('INTERNAL - I'!AN482&gt;0,'INTERNAL - II '!AN482&gt;0),('INTERNAL - I'!AN482+'INTERNAL - II '!AN482)/2,'INTERNAL - I'!AN482+'INTERNAL - II '!AN482)</f>
        <v>93.333333333333329</v>
      </c>
    </row>
    <row r="471" spans="1:10" ht="30" customHeight="1" x14ac:dyDescent="0.2">
      <c r="A471" s="4">
        <v>467</v>
      </c>
      <c r="B471" s="102" t="str">
        <f>'STUDENT NAMELIST'!B471</f>
        <v>2023PEC AI 324</v>
      </c>
      <c r="C471" s="102">
        <f>'STUDENT NAMELIST'!C471</f>
        <v>211423243473</v>
      </c>
      <c r="D471" s="260" t="str">
        <f>'STUDENT NAMELIST'!D471</f>
        <v>VARUN M</v>
      </c>
      <c r="E471" s="102">
        <f>('INTERNAL - I'!AI483+'INTERNAL - II '!AI483)/2</f>
        <v>100</v>
      </c>
      <c r="F471" s="102">
        <f>IF(AND('INTERNAL - I'!AJ483&gt;0,'INTERNAL - II '!AJ483&gt;0),('INTERNAL - I'!AJ483+'INTERNAL - II '!AJ483)/2,'INTERNAL - I'!AJ483+'INTERNAL - II '!AJ483)</f>
        <v>65</v>
      </c>
      <c r="G471" s="102">
        <f>('INTERNAL - I'!AK483+'INTERNAL - II '!AK483)/2</f>
        <v>98.333333333333343</v>
      </c>
      <c r="H471" s="102">
        <f>IF(AND('INTERNAL - I'!AL483&gt;0,'INTERNAL - II '!AL483&gt;0),('INTERNAL - I'!AL483+'INTERNAL - II '!AL483)/2,'INTERNAL - I'!AL483+'INTERNAL - II '!AL483)</f>
        <v>100</v>
      </c>
      <c r="I471" s="102">
        <f>IF(AND('INTERNAL - I'!AM483&gt;0,'INTERNAL - II '!AM483&gt;0),('INTERNAL - I'!AM483+'INTERNAL - II '!AM483)/2,'INTERNAL - I'!AM483+'INTERNAL - II '!AM483)</f>
        <v>88.130252100840323</v>
      </c>
      <c r="J471" s="102">
        <f>IF(AND('INTERNAL - I'!AN483&gt;0,'INTERNAL - II '!AN483&gt;0),('INTERNAL - I'!AN483+'INTERNAL - II '!AN483)/2,'INTERNAL - I'!AN483+'INTERNAL - II '!AN483)</f>
        <v>82.35294117647058</v>
      </c>
    </row>
    <row r="472" spans="1:10" ht="30" customHeight="1" x14ac:dyDescent="0.2">
      <c r="A472" s="4">
        <v>468</v>
      </c>
      <c r="B472" s="102" t="str">
        <f>'STUDENT NAMELIST'!B472</f>
        <v>2023PEC AI 325</v>
      </c>
      <c r="C472" s="102">
        <f>'STUDENT NAMELIST'!C472</f>
        <v>211423243474</v>
      </c>
      <c r="D472" s="260" t="str">
        <f>'STUDENT NAMELIST'!D472</f>
        <v>VELMURUGAN ARUN</v>
      </c>
      <c r="E472" s="102">
        <f>('INTERNAL - I'!AI484+'INTERNAL - II '!AI484)/2</f>
        <v>83.333333333333329</v>
      </c>
      <c r="F472" s="102">
        <f>IF(AND('INTERNAL - I'!AJ484&gt;0,'INTERNAL - II '!AJ484&gt;0),('INTERNAL - I'!AJ484+'INTERNAL - II '!AJ484)/2,'INTERNAL - I'!AJ484+'INTERNAL - II '!AJ484)</f>
        <v>86.956521739130437</v>
      </c>
      <c r="G472" s="102">
        <f>('INTERNAL - I'!AK484+'INTERNAL - II '!AK484)/2</f>
        <v>78.154761904761898</v>
      </c>
      <c r="H472" s="102">
        <f>IF(AND('INTERNAL - I'!AL484&gt;0,'INTERNAL - II '!AL484&gt;0),('INTERNAL - I'!AL484+'INTERNAL - II '!AL484)/2,'INTERNAL - I'!AL484+'INTERNAL - II '!AL484)</f>
        <v>88.461538461538467</v>
      </c>
      <c r="I472" s="102">
        <f>IF(AND('INTERNAL - I'!AM484&gt;0,'INTERNAL - II '!AM484&gt;0),('INTERNAL - I'!AM484+'INTERNAL - II '!AM484)/2,'INTERNAL - I'!AM484+'INTERNAL - II '!AM484)</f>
        <v>55.714285714285715</v>
      </c>
      <c r="J472" s="102">
        <f>IF(AND('INTERNAL - I'!AN484&gt;0,'INTERNAL - II '!AN484&gt;0),('INTERNAL - I'!AN484+'INTERNAL - II '!AN484)/2,'INTERNAL - I'!AN484+'INTERNAL - II '!AN484)</f>
        <v>93.333333333333329</v>
      </c>
    </row>
    <row r="473" spans="1:10" ht="30" customHeight="1" x14ac:dyDescent="0.2">
      <c r="A473" s="4">
        <v>469</v>
      </c>
      <c r="B473" s="102" t="str">
        <f>'STUDENT NAMELIST'!B473</f>
        <v>2023PEC AI 326</v>
      </c>
      <c r="C473" s="102">
        <f>'STUDENT NAMELIST'!C473</f>
        <v>211423243475</v>
      </c>
      <c r="D473" s="260" t="str">
        <f>'STUDENT NAMELIST'!D473</f>
        <v>VENKATA KOUSHIK A</v>
      </c>
      <c r="E473" s="102">
        <f>('INTERNAL - I'!AI485+'INTERNAL - II '!AI485)/2</f>
        <v>91.666666666666671</v>
      </c>
      <c r="F473" s="102">
        <f>IF(AND('INTERNAL - I'!AJ485&gt;0,'INTERNAL - II '!AJ485&gt;0),('INTERNAL - I'!AJ485+'INTERNAL - II '!AJ485)/2,'INTERNAL - I'!AJ485+'INTERNAL - II '!AJ485)</f>
        <v>80</v>
      </c>
      <c r="G473" s="102">
        <f>('INTERNAL - I'!AK485+'INTERNAL - II '!AK485)/2</f>
        <v>84.379844961240309</v>
      </c>
      <c r="H473" s="102">
        <f>IF(AND('INTERNAL - I'!AL485&gt;0,'INTERNAL - II '!AL485&gt;0),('INTERNAL - I'!AL485+'INTERNAL - II '!AL485)/2,'INTERNAL - I'!AL485+'INTERNAL - II '!AL485)</f>
        <v>100</v>
      </c>
      <c r="I473" s="102">
        <f>IF(AND('INTERNAL - I'!AM485&gt;0,'INTERNAL - II '!AM485&gt;0),('INTERNAL - I'!AM485+'INTERNAL - II '!AM485)/2,'INTERNAL - I'!AM485+'INTERNAL - II '!AM485)</f>
        <v>68.067226890756302</v>
      </c>
      <c r="J473" s="102">
        <f>IF(AND('INTERNAL - I'!AN485&gt;0,'INTERNAL - II '!AN485&gt;0),('INTERNAL - I'!AN485+'INTERNAL - II '!AN485)/2,'INTERNAL - I'!AN485+'INTERNAL - II '!AN485)</f>
        <v>82.35294117647058</v>
      </c>
    </row>
    <row r="474" spans="1:10" ht="30" customHeight="1" x14ac:dyDescent="0.2">
      <c r="A474" s="4">
        <v>470</v>
      </c>
      <c r="B474" s="102" t="str">
        <f>'STUDENT NAMELIST'!B474</f>
        <v>2023PEC AI 279</v>
      </c>
      <c r="C474" s="102">
        <f>'STUDENT NAMELIST'!C474</f>
        <v>211423243476</v>
      </c>
      <c r="D474" s="260" t="str">
        <f>'STUDENT NAMELIST'!D474</f>
        <v>VIDHYA SHREE M</v>
      </c>
      <c r="E474" s="102">
        <f>('INTERNAL - I'!AI486+'INTERNAL - II '!AI486)/2</f>
        <v>91.666666666666671</v>
      </c>
      <c r="F474" s="102">
        <f>IF(AND('INTERNAL - I'!AJ486&gt;0,'INTERNAL - II '!AJ486&gt;0),('INTERNAL - I'!AJ486+'INTERNAL - II '!AJ486)/2,'INTERNAL - I'!AJ486+'INTERNAL - II '!AJ486)</f>
        <v>82.608695652173907</v>
      </c>
      <c r="G474" s="102">
        <f>('INTERNAL - I'!AK486+'INTERNAL - II '!AK486)/2</f>
        <v>84.642857142857139</v>
      </c>
      <c r="H474" s="102">
        <f>IF(AND('INTERNAL - I'!AL486&gt;0,'INTERNAL - II '!AL486&gt;0),('INTERNAL - I'!AL486+'INTERNAL - II '!AL486)/2,'INTERNAL - I'!AL486+'INTERNAL - II '!AL486)</f>
        <v>84.615384615384613</v>
      </c>
      <c r="I474" s="102">
        <f>IF(AND('INTERNAL - I'!AM486&gt;0,'INTERNAL - II '!AM486&gt;0),('INTERNAL - I'!AM486+'INTERNAL - II '!AM486)/2,'INTERNAL - I'!AM486+'INTERNAL - II '!AM486)</f>
        <v>70.357142857142861</v>
      </c>
      <c r="J474" s="102">
        <f>IF(AND('INTERNAL - I'!AN486&gt;0,'INTERNAL - II '!AN486&gt;0),('INTERNAL - I'!AN486+'INTERNAL - II '!AN486)/2,'INTERNAL - I'!AN486+'INTERNAL - II '!AN486)</f>
        <v>93.333333333333329</v>
      </c>
    </row>
    <row r="475" spans="1:10" ht="30" customHeight="1" x14ac:dyDescent="0.2">
      <c r="A475" s="4">
        <v>471</v>
      </c>
      <c r="B475" s="102" t="str">
        <f>'STUDENT NAMELIST'!B475</f>
        <v>2023PEC AI 327</v>
      </c>
      <c r="C475" s="102">
        <f>'STUDENT NAMELIST'!C475</f>
        <v>211423243477</v>
      </c>
      <c r="D475" s="260" t="str">
        <f>'STUDENT NAMELIST'!D475</f>
        <v>VIGNESH A P</v>
      </c>
      <c r="E475" s="102">
        <f>('INTERNAL - I'!AI487+'INTERNAL - II '!AI487)/2</f>
        <v>49.999999999999993</v>
      </c>
      <c r="F475" s="102">
        <f>IF(AND('INTERNAL - I'!AJ487&gt;0,'INTERNAL - II '!AJ487&gt;0),('INTERNAL - I'!AJ487+'INTERNAL - II '!AJ487)/2,'INTERNAL - I'!AJ487+'INTERNAL - II '!AJ487)</f>
        <v>70</v>
      </c>
      <c r="G475" s="102">
        <f>('INTERNAL - I'!AK487+'INTERNAL - II '!AK487)/2</f>
        <v>62.558139534883722</v>
      </c>
      <c r="H475" s="102">
        <f>IF(AND('INTERNAL - I'!AL487&gt;0,'INTERNAL - II '!AL487&gt;0),('INTERNAL - I'!AL487+'INTERNAL - II '!AL487)/2,'INTERNAL - I'!AL487+'INTERNAL - II '!AL487)</f>
        <v>80.769230769230774</v>
      </c>
      <c r="I475" s="102">
        <f>IF(AND('INTERNAL - I'!AM487&gt;0,'INTERNAL - II '!AM487&gt;0),('INTERNAL - I'!AM487+'INTERNAL - II '!AM487)/2,'INTERNAL - I'!AM487+'INTERNAL - II '!AM487)</f>
        <v>51.995798319327733</v>
      </c>
      <c r="J475" s="102">
        <f>IF(AND('INTERNAL - I'!AN487&gt;0,'INTERNAL - II '!AN487&gt;0),('INTERNAL - I'!AN487+'INTERNAL - II '!AN487)/2,'INTERNAL - I'!AN487+'INTERNAL - II '!AN487)</f>
        <v>82.35294117647058</v>
      </c>
    </row>
    <row r="476" spans="1:10" ht="30" customHeight="1" x14ac:dyDescent="0.2">
      <c r="A476" s="4">
        <v>472</v>
      </c>
      <c r="B476" s="102" t="str">
        <f>'STUDENT NAMELIST'!B476</f>
        <v>2023PEC AI 328</v>
      </c>
      <c r="C476" s="102">
        <f>'STUDENT NAMELIST'!C476</f>
        <v>211423243478</v>
      </c>
      <c r="D476" s="260" t="str">
        <f>'STUDENT NAMELIST'!D476</f>
        <v>VIGNESH P N</v>
      </c>
      <c r="E476" s="102">
        <f>('INTERNAL - I'!AI488+'INTERNAL - II '!AI488)/2</f>
        <v>83.333333333333329</v>
      </c>
      <c r="F476" s="102">
        <f>IF(AND('INTERNAL - I'!AJ488&gt;0,'INTERNAL - II '!AJ488&gt;0),('INTERNAL - I'!AJ488+'INTERNAL - II '!AJ488)/2,'INTERNAL - I'!AJ488+'INTERNAL - II '!AJ488)</f>
        <v>86.956521739130437</v>
      </c>
      <c r="G476" s="102">
        <f>('INTERNAL - I'!AK488+'INTERNAL - II '!AK488)/2</f>
        <v>74.583333333333343</v>
      </c>
      <c r="H476" s="102">
        <f>IF(AND('INTERNAL - I'!AL488&gt;0,'INTERNAL - II '!AL488&gt;0),('INTERNAL - I'!AL488+'INTERNAL - II '!AL488)/2,'INTERNAL - I'!AL488+'INTERNAL - II '!AL488)</f>
        <v>88.461538461538467</v>
      </c>
      <c r="I476" s="102">
        <f>IF(AND('INTERNAL - I'!AM488&gt;0,'INTERNAL - II '!AM488&gt;0),('INTERNAL - I'!AM488+'INTERNAL - II '!AM488)/2,'INTERNAL - I'!AM488+'INTERNAL - II '!AM488)</f>
        <v>75.476190476190482</v>
      </c>
      <c r="J476" s="102">
        <f>IF(AND('INTERNAL - I'!AN488&gt;0,'INTERNAL - II '!AN488&gt;0),('INTERNAL - I'!AN488+'INTERNAL - II '!AN488)/2,'INTERNAL - I'!AN488+'INTERNAL - II '!AN488)</f>
        <v>93.333333333333329</v>
      </c>
    </row>
    <row r="477" spans="1:10" ht="30" customHeight="1" x14ac:dyDescent="0.2">
      <c r="A477" s="4">
        <v>473</v>
      </c>
      <c r="B477" s="102" t="str">
        <f>'STUDENT NAMELIST'!B477</f>
        <v>2023PEC AI 329</v>
      </c>
      <c r="C477" s="102">
        <f>'STUDENT NAMELIST'!C477</f>
        <v>211423243479</v>
      </c>
      <c r="D477" s="260" t="str">
        <f>'STUDENT NAMELIST'!D477</f>
        <v>VIGNESHRAJAN V R</v>
      </c>
      <c r="E477" s="102">
        <f>('INTERNAL - I'!AI489+'INTERNAL - II '!AI489)/2</f>
        <v>49.999999999999993</v>
      </c>
      <c r="F477" s="102">
        <f>IF(AND('INTERNAL - I'!AJ489&gt;0,'INTERNAL - II '!AJ489&gt;0),('INTERNAL - I'!AJ489+'INTERNAL - II '!AJ489)/2,'INTERNAL - I'!AJ489+'INTERNAL - II '!AJ489)</f>
        <v>60</v>
      </c>
      <c r="G477" s="102">
        <f>('INTERNAL - I'!AK489+'INTERNAL - II '!AK489)/2</f>
        <v>55.736434108527135</v>
      </c>
      <c r="H477" s="102">
        <f>IF(AND('INTERNAL - I'!AL489&gt;0,'INTERNAL - II '!AL489&gt;0),('INTERNAL - I'!AL489+'INTERNAL - II '!AL489)/2,'INTERNAL - I'!AL489+'INTERNAL - II '!AL489)</f>
        <v>76.92307692307692</v>
      </c>
      <c r="I477" s="102">
        <f>IF(AND('INTERNAL - I'!AM489&gt;0,'INTERNAL - II '!AM489&gt;0),('INTERNAL - I'!AM489+'INTERNAL - II '!AM489)/2,'INTERNAL - I'!AM489+'INTERNAL - II '!AM489)</f>
        <v>50.840336134453779</v>
      </c>
      <c r="J477" s="102">
        <f>IF(AND('INTERNAL - I'!AN489&gt;0,'INTERNAL - II '!AN489&gt;0),('INTERNAL - I'!AN489+'INTERNAL - II '!AN489)/2,'INTERNAL - I'!AN489+'INTERNAL - II '!AN489)</f>
        <v>82.35294117647058</v>
      </c>
    </row>
    <row r="478" spans="1:10" ht="30" customHeight="1" x14ac:dyDescent="0.2">
      <c r="A478" s="4">
        <v>474</v>
      </c>
      <c r="B478" s="102" t="str">
        <f>'STUDENT NAMELIST'!B478</f>
        <v>2023PEC AI 330</v>
      </c>
      <c r="C478" s="102">
        <f>'STUDENT NAMELIST'!C478</f>
        <v>211423243480</v>
      </c>
      <c r="D478" s="260" t="str">
        <f>'STUDENT NAMELIST'!D478</f>
        <v>VIGNESHWAR V</v>
      </c>
      <c r="E478" s="102">
        <f>('INTERNAL - I'!AI490+'INTERNAL - II '!AI490)/2</f>
        <v>83.333333333333329</v>
      </c>
      <c r="F478" s="102">
        <f>IF(AND('INTERNAL - I'!AJ490&gt;0,'INTERNAL - II '!AJ490&gt;0),('INTERNAL - I'!AJ490+'INTERNAL - II '!AJ490)/2,'INTERNAL - I'!AJ490+'INTERNAL - II '!AJ490)</f>
        <v>95.652173913043484</v>
      </c>
      <c r="G478" s="102">
        <f>('INTERNAL - I'!AK490+'INTERNAL - II '!AK490)/2</f>
        <v>81.25</v>
      </c>
      <c r="H478" s="102">
        <f>IF(AND('INTERNAL - I'!AL490&gt;0,'INTERNAL - II '!AL490&gt;0),('INTERNAL - I'!AL490+'INTERNAL - II '!AL490)/2,'INTERNAL - I'!AL490+'INTERNAL - II '!AL490)</f>
        <v>96.15384615384616</v>
      </c>
      <c r="I478" s="102">
        <f>IF(AND('INTERNAL - I'!AM490&gt;0,'INTERNAL - II '!AM490&gt;0),('INTERNAL - I'!AM490+'INTERNAL - II '!AM490)/2,'INTERNAL - I'!AM490+'INTERNAL - II '!AM490)</f>
        <v>89.761904761904759</v>
      </c>
      <c r="J478" s="102">
        <f>IF(AND('INTERNAL - I'!AN490&gt;0,'INTERNAL - II '!AN490&gt;0),('INTERNAL - I'!AN490+'INTERNAL - II '!AN490)/2,'INTERNAL - I'!AN490+'INTERNAL - II '!AN490)</f>
        <v>93.333333333333329</v>
      </c>
    </row>
    <row r="479" spans="1:10" ht="30" customHeight="1" x14ac:dyDescent="0.2">
      <c r="A479" s="4">
        <v>475</v>
      </c>
      <c r="B479" s="102" t="str">
        <f>'STUDENT NAMELIST'!B479</f>
        <v>2023PEC AI 331</v>
      </c>
      <c r="C479" s="102">
        <f>'STUDENT NAMELIST'!C479</f>
        <v>211423243481</v>
      </c>
      <c r="D479" s="260" t="str">
        <f>'STUDENT NAMELIST'!D479</f>
        <v>VIJAYA KRISHNAN N A</v>
      </c>
      <c r="E479" s="102">
        <f>('INTERNAL - I'!AI491+'INTERNAL - II '!AI491)/2</f>
        <v>66.666666666666657</v>
      </c>
      <c r="F479" s="102">
        <f>IF(AND('INTERNAL - I'!AJ491&gt;0,'INTERNAL - II '!AJ491&gt;0),('INTERNAL - I'!AJ491+'INTERNAL - II '!AJ491)/2,'INTERNAL - I'!AJ491+'INTERNAL - II '!AJ491)</f>
        <v>60</v>
      </c>
      <c r="G479" s="102">
        <f>('INTERNAL - I'!AK491+'INTERNAL - II '!AK491)/2</f>
        <v>73.68217054263566</v>
      </c>
      <c r="H479" s="102">
        <f>IF(AND('INTERNAL - I'!AL491&gt;0,'INTERNAL - II '!AL491&gt;0),('INTERNAL - I'!AL491+'INTERNAL - II '!AL491)/2,'INTERNAL - I'!AL491+'INTERNAL - II '!AL491)</f>
        <v>80.769230769230774</v>
      </c>
      <c r="I479" s="102">
        <f>IF(AND('INTERNAL - I'!AM491&gt;0,'INTERNAL - II '!AM491&gt;0),('INTERNAL - I'!AM491+'INTERNAL - II '!AM491)/2,'INTERNAL - I'!AM491+'INTERNAL - II '!AM491)</f>
        <v>61.974789915966383</v>
      </c>
      <c r="J479" s="102">
        <f>IF(AND('INTERNAL - I'!AN491&gt;0,'INTERNAL - II '!AN491&gt;0),('INTERNAL - I'!AN491+'INTERNAL - II '!AN491)/2,'INTERNAL - I'!AN491+'INTERNAL - II '!AN491)</f>
        <v>82.35294117647058</v>
      </c>
    </row>
    <row r="480" spans="1:10" ht="30" customHeight="1" x14ac:dyDescent="0.2">
      <c r="A480" s="4">
        <v>476</v>
      </c>
      <c r="B480" s="102" t="str">
        <f>'STUDENT NAMELIST'!B480</f>
        <v>2023PEC AI 332</v>
      </c>
      <c r="C480" s="102">
        <f>'STUDENT NAMELIST'!C480</f>
        <v>211423243482</v>
      </c>
      <c r="D480" s="260" t="str">
        <f>'STUDENT NAMELIST'!D480</f>
        <v>VIKNESH S</v>
      </c>
      <c r="E480" s="102">
        <f>('INTERNAL - I'!AI492+'INTERNAL - II '!AI492)/2</f>
        <v>49.999999999999993</v>
      </c>
      <c r="F480" s="102">
        <f>IF(AND('INTERNAL - I'!AJ492&gt;0,'INTERNAL - II '!AJ492&gt;0),('INTERNAL - I'!AJ492+'INTERNAL - II '!AJ492)/2,'INTERNAL - I'!AJ492+'INTERNAL - II '!AJ492)</f>
        <v>73.91304347826086</v>
      </c>
      <c r="G480" s="102">
        <f>('INTERNAL - I'!AK492+'INTERNAL - II '!AK492)/2</f>
        <v>50.297619047619044</v>
      </c>
      <c r="H480" s="102">
        <f>IF(AND('INTERNAL - I'!AL492&gt;0,'INTERNAL - II '!AL492&gt;0),('INTERNAL - I'!AL492+'INTERNAL - II '!AL492)/2,'INTERNAL - I'!AL492+'INTERNAL - II '!AL492)</f>
        <v>80.769230769230774</v>
      </c>
      <c r="I480" s="102">
        <f>IF(AND('INTERNAL - I'!AM492&gt;0,'INTERNAL - II '!AM492&gt;0),('INTERNAL - I'!AM492+'INTERNAL - II '!AM492)/2,'INTERNAL - I'!AM492+'INTERNAL - II '!AM492)</f>
        <v>73.214285714285722</v>
      </c>
      <c r="J480" s="102">
        <f>IF(AND('INTERNAL - I'!AN492&gt;0,'INTERNAL - II '!AN492&gt;0),('INTERNAL - I'!AN492+'INTERNAL - II '!AN492)/2,'INTERNAL - I'!AN492+'INTERNAL - II '!AN492)</f>
        <v>700</v>
      </c>
    </row>
    <row r="481" spans="1:10" ht="30" customHeight="1" x14ac:dyDescent="0.2">
      <c r="A481" s="4">
        <v>477</v>
      </c>
      <c r="B481" s="102" t="str">
        <f>'STUDENT NAMELIST'!B481</f>
        <v>2023PEC AI 333</v>
      </c>
      <c r="C481" s="102">
        <f>'STUDENT NAMELIST'!C481</f>
        <v>211423243483</v>
      </c>
      <c r="D481" s="260" t="str">
        <f>'STUDENT NAMELIST'!D481</f>
        <v xml:space="preserve">VIMALRAJ GOVINDARAJ </v>
      </c>
      <c r="E481" s="102">
        <f>('INTERNAL - I'!AI493+'INTERNAL - II '!AI493)/2</f>
        <v>83.333333333333329</v>
      </c>
      <c r="F481" s="102">
        <f>IF(AND('INTERNAL - I'!AJ493&gt;0,'INTERNAL - II '!AJ493&gt;0),('INTERNAL - I'!AJ493+'INTERNAL - II '!AJ493)/2,'INTERNAL - I'!AJ493+'INTERNAL - II '!AJ493)</f>
        <v>80</v>
      </c>
      <c r="G481" s="102">
        <f>('INTERNAL - I'!AK493+'INTERNAL - II '!AK493)/2</f>
        <v>74.069767441860463</v>
      </c>
      <c r="H481" s="102">
        <f>IF(AND('INTERNAL - I'!AL493&gt;0,'INTERNAL - II '!AL493&gt;0),('INTERNAL - I'!AL493+'INTERNAL - II '!AL493)/2,'INTERNAL - I'!AL493+'INTERNAL - II '!AL493)</f>
        <v>96.15384615384616</v>
      </c>
      <c r="I481" s="102">
        <f>IF(AND('INTERNAL - I'!AM493&gt;0,'INTERNAL - II '!AM493&gt;0),('INTERNAL - I'!AM493+'INTERNAL - II '!AM493)/2,'INTERNAL - I'!AM493+'INTERNAL - II '!AM493)</f>
        <v>73.949579831932766</v>
      </c>
      <c r="J481" s="102">
        <f>IF(AND('INTERNAL - I'!AN493&gt;0,'INTERNAL - II '!AN493&gt;0),('INTERNAL - I'!AN493+'INTERNAL - II '!AN493)/2,'INTERNAL - I'!AN493+'INTERNAL - II '!AN493)</f>
        <v>82.35294117647058</v>
      </c>
    </row>
    <row r="482" spans="1:10" ht="30" customHeight="1" x14ac:dyDescent="0.2">
      <c r="A482" s="4">
        <v>478</v>
      </c>
      <c r="B482" s="102" t="str">
        <f>'STUDENT NAMELIST'!B482</f>
        <v>2023PEC AI 335</v>
      </c>
      <c r="C482" s="102">
        <f>'STUDENT NAMELIST'!C482</f>
        <v>211423243485</v>
      </c>
      <c r="D482" s="260" t="str">
        <f>'STUDENT NAMELIST'!D482</f>
        <v>VISHAAL S</v>
      </c>
      <c r="E482" s="102">
        <f>('INTERNAL - I'!AI494+'INTERNAL - II '!AI494)/2</f>
        <v>49.999999999999993</v>
      </c>
      <c r="F482" s="102">
        <f>IF(AND('INTERNAL - I'!AJ494&gt;0,'INTERNAL - II '!AJ494&gt;0),('INTERNAL - I'!AJ494+'INTERNAL - II '!AJ494)/2,'INTERNAL - I'!AJ494+'INTERNAL - II '!AJ494)</f>
        <v>73.91304347826086</v>
      </c>
      <c r="G482" s="102">
        <f>('INTERNAL - I'!AK494+'INTERNAL - II '!AK494)/2</f>
        <v>50.297619047619044</v>
      </c>
      <c r="H482" s="102">
        <f>IF(AND('INTERNAL - I'!AL494&gt;0,'INTERNAL - II '!AL494&gt;0),('INTERNAL - I'!AL494+'INTERNAL - II '!AL494)/2,'INTERNAL - I'!AL494+'INTERNAL - II '!AL494)</f>
        <v>80.769230769230774</v>
      </c>
      <c r="I482" s="102">
        <f>IF(AND('INTERNAL - I'!AM494&gt;0,'INTERNAL - II '!AM494&gt;0),('INTERNAL - I'!AM494+'INTERNAL - II '!AM494)/2,'INTERNAL - I'!AM494+'INTERNAL - II '!AM494)</f>
        <v>76.785714285714278</v>
      </c>
      <c r="J482" s="102">
        <f>IF(AND('INTERNAL - I'!AN494&gt;0,'INTERNAL - II '!AN494&gt;0),('INTERNAL - I'!AN494+'INTERNAL - II '!AN494)/2,'INTERNAL - I'!AN494+'INTERNAL - II '!AN494)</f>
        <v>700</v>
      </c>
    </row>
    <row r="483" spans="1:10" ht="30" customHeight="1" x14ac:dyDescent="0.2">
      <c r="A483" s="4">
        <v>479</v>
      </c>
      <c r="B483" s="102" t="str">
        <f>'STUDENT NAMELIST'!B483</f>
        <v>2023PEC AI 336</v>
      </c>
      <c r="C483" s="102">
        <f>'STUDENT NAMELIST'!C483</f>
        <v>211423243486</v>
      </c>
      <c r="D483" s="260" t="str">
        <f>'STUDENT NAMELIST'!D483</f>
        <v>VISHAL BABU B</v>
      </c>
      <c r="E483" s="102">
        <f>('INTERNAL - I'!AI495+'INTERNAL - II '!AI495)/2</f>
        <v>83.333333333333329</v>
      </c>
      <c r="F483" s="102">
        <f>IF(AND('INTERNAL - I'!AJ495&gt;0,'INTERNAL - II '!AJ495&gt;0),('INTERNAL - I'!AJ495+'INTERNAL - II '!AJ495)/2,'INTERNAL - I'!AJ495+'INTERNAL - II '!AJ495)</f>
        <v>80</v>
      </c>
      <c r="G483" s="102">
        <f>('INTERNAL - I'!AK495+'INTERNAL - II '!AK495)/2</f>
        <v>80.891472868217051</v>
      </c>
      <c r="H483" s="102">
        <f>IF(AND('INTERNAL - I'!AL495&gt;0,'INTERNAL - II '!AL495&gt;0),('INTERNAL - I'!AL495+'INTERNAL - II '!AL495)/2,'INTERNAL - I'!AL495+'INTERNAL - II '!AL495)</f>
        <v>100</v>
      </c>
      <c r="I483" s="102">
        <f>IF(AND('INTERNAL - I'!AM495&gt;0,'INTERNAL - II '!AM495&gt;0),('INTERNAL - I'!AM495+'INTERNAL - II '!AM495)/2,'INTERNAL - I'!AM495+'INTERNAL - II '!AM495)</f>
        <v>75.735294117647058</v>
      </c>
      <c r="J483" s="102">
        <f>IF(AND('INTERNAL - I'!AN495&gt;0,'INTERNAL - II '!AN495&gt;0),('INTERNAL - I'!AN495+'INTERNAL - II '!AN495)/2,'INTERNAL - I'!AN495+'INTERNAL - II '!AN495)</f>
        <v>82.35294117647058</v>
      </c>
    </row>
    <row r="484" spans="1:10" ht="30" customHeight="1" x14ac:dyDescent="0.2">
      <c r="A484" s="4">
        <v>480</v>
      </c>
      <c r="B484" s="102" t="str">
        <f>'STUDENT NAMELIST'!B484</f>
        <v>2023PEC AI 337</v>
      </c>
      <c r="C484" s="102">
        <f>'STUDENT NAMELIST'!C484</f>
        <v>211423243487</v>
      </c>
      <c r="D484" s="260" t="str">
        <f>'STUDENT NAMELIST'!D484</f>
        <v>VISHAL J</v>
      </c>
      <c r="E484" s="102">
        <f>('INTERNAL - I'!AI496+'INTERNAL - II '!AI496)/2</f>
        <v>91.666666666666671</v>
      </c>
      <c r="F484" s="102">
        <f>IF(AND('INTERNAL - I'!AJ496&gt;0,'INTERNAL - II '!AJ496&gt;0),('INTERNAL - I'!AJ496+'INTERNAL - II '!AJ496)/2,'INTERNAL - I'!AJ496+'INTERNAL - II '!AJ496)</f>
        <v>91.304347826086953</v>
      </c>
      <c r="G484" s="102">
        <f>('INTERNAL - I'!AK496+'INTERNAL - II '!AK496)/2</f>
        <v>88.392857142857139</v>
      </c>
      <c r="H484" s="102">
        <f>IF(AND('INTERNAL - I'!AL496&gt;0,'INTERNAL - II '!AL496&gt;0),('INTERNAL - I'!AL496+'INTERNAL - II '!AL496)/2,'INTERNAL - I'!AL496+'INTERNAL - II '!AL496)</f>
        <v>92.307692307692307</v>
      </c>
      <c r="I484" s="102">
        <f>IF(AND('INTERNAL - I'!AM496&gt;0,'INTERNAL - II '!AM496&gt;0),('INTERNAL - I'!AM496+'INTERNAL - II '!AM496)/2,'INTERNAL - I'!AM496+'INTERNAL - II '!AM496)</f>
        <v>62.61904761904762</v>
      </c>
      <c r="J484" s="102">
        <f>IF(AND('INTERNAL - I'!AN496&gt;0,'INTERNAL - II '!AN496&gt;0),('INTERNAL - I'!AN496+'INTERNAL - II '!AN496)/2,'INTERNAL - I'!AN496+'INTERNAL - II '!AN496)</f>
        <v>93.333333333333329</v>
      </c>
    </row>
    <row r="485" spans="1:10" ht="30" customHeight="1" x14ac:dyDescent="0.2">
      <c r="A485" s="4">
        <v>481</v>
      </c>
      <c r="B485" s="102" t="str">
        <f>'STUDENT NAMELIST'!B485</f>
        <v>2023PEC AI 280</v>
      </c>
      <c r="C485" s="102">
        <f>'STUDENT NAMELIST'!C485</f>
        <v>211423243488</v>
      </c>
      <c r="D485" s="260" t="str">
        <f>'STUDENT NAMELIST'!D485</f>
        <v>VISHVA DHARSHINI R</v>
      </c>
      <c r="E485" s="102">
        <f>('INTERNAL - I'!AI497+'INTERNAL - II '!AI497)/2</f>
        <v>100</v>
      </c>
      <c r="F485" s="102">
        <f>IF(AND('INTERNAL - I'!AJ497&gt;0,'INTERNAL - II '!AJ497&gt;0),('INTERNAL - I'!AJ497+'INTERNAL - II '!AJ497)/2,'INTERNAL - I'!AJ497+'INTERNAL - II '!AJ497)</f>
        <v>90</v>
      </c>
      <c r="G485" s="102">
        <f>('INTERNAL - I'!AK497+'INTERNAL - II '!AK497)/2</f>
        <v>95.348837209302332</v>
      </c>
      <c r="H485" s="102">
        <f>IF(AND('INTERNAL - I'!AL497&gt;0,'INTERNAL - II '!AL497&gt;0),('INTERNAL - I'!AL497+'INTERNAL - II '!AL497)/2,'INTERNAL - I'!AL497+'INTERNAL - II '!AL497)</f>
        <v>100</v>
      </c>
      <c r="I485" s="102">
        <f>IF(AND('INTERNAL - I'!AM497&gt;0,'INTERNAL - II '!AM497&gt;0),('INTERNAL - I'!AM497+'INTERNAL - II '!AM497)/2,'INTERNAL - I'!AM497+'INTERNAL - II '!AM497)</f>
        <v>82.247899159663859</v>
      </c>
      <c r="J485" s="102">
        <f>IF(AND('INTERNAL - I'!AN497&gt;0,'INTERNAL - II '!AN497&gt;0),('INTERNAL - I'!AN497+'INTERNAL - II '!AN497)/2,'INTERNAL - I'!AN497+'INTERNAL - II '!AN497)</f>
        <v>82.35294117647058</v>
      </c>
    </row>
    <row r="486" spans="1:10" ht="30" customHeight="1" x14ac:dyDescent="0.2">
      <c r="A486" s="4">
        <v>482</v>
      </c>
      <c r="B486" s="102" t="str">
        <f>'STUDENT NAMELIST'!B486</f>
        <v>2023PEC AI 338</v>
      </c>
      <c r="C486" s="102">
        <f>'STUDENT NAMELIST'!C486</f>
        <v>211423243489</v>
      </c>
      <c r="D486" s="260" t="str">
        <f>'STUDENT NAMELIST'!D486</f>
        <v>VISHWA RAVI T</v>
      </c>
      <c r="E486" s="102">
        <f>('INTERNAL - I'!AI498+'INTERNAL - II '!AI498)/2</f>
        <v>49.999999999999993</v>
      </c>
      <c r="F486" s="102">
        <f>IF(AND('INTERNAL - I'!AJ498&gt;0,'INTERNAL - II '!AJ498&gt;0),('INTERNAL - I'!AJ498+'INTERNAL - II '!AJ498)/2,'INTERNAL - I'!AJ498+'INTERNAL - II '!AJ498)</f>
        <v>73.91304347826086</v>
      </c>
      <c r="G486" s="102">
        <f>('INTERNAL - I'!AK498+'INTERNAL - II '!AK498)/2</f>
        <v>54.761904761904759</v>
      </c>
      <c r="H486" s="102">
        <f>IF(AND('INTERNAL - I'!AL498&gt;0,'INTERNAL - II '!AL498&gt;0),('INTERNAL - I'!AL498+'INTERNAL - II '!AL498)/2,'INTERNAL - I'!AL498+'INTERNAL - II '!AL498)</f>
        <v>80.769230769230774</v>
      </c>
      <c r="I486" s="102">
        <f>IF(AND('INTERNAL - I'!AM498&gt;0,'INTERNAL - II '!AM498&gt;0),('INTERNAL - I'!AM498+'INTERNAL - II '!AM498)/2,'INTERNAL - I'!AM498+'INTERNAL - II '!AM498)</f>
        <v>43.214285714285715</v>
      </c>
      <c r="J486" s="102">
        <f>IF(AND('INTERNAL - I'!AN498&gt;0,'INTERNAL - II '!AN498&gt;0),('INTERNAL - I'!AN498+'INTERNAL - II '!AN498)/2,'INTERNAL - I'!AN498+'INTERNAL - II '!AN498)</f>
        <v>93.333333333333329</v>
      </c>
    </row>
    <row r="487" spans="1:10" ht="30" customHeight="1" x14ac:dyDescent="0.2">
      <c r="A487" s="4">
        <v>483</v>
      </c>
      <c r="B487" s="102" t="str">
        <f>'STUDENT NAMELIST'!B487</f>
        <v>2023PEC AI 339</v>
      </c>
      <c r="C487" s="102">
        <f>'STUDENT NAMELIST'!C487</f>
        <v>211423243491</v>
      </c>
      <c r="D487" s="260" t="str">
        <f>'STUDENT NAMELIST'!D487</f>
        <v>VUCHURU BHARATH</v>
      </c>
      <c r="E487" s="102">
        <f>('INTERNAL - I'!AI499+'INTERNAL - II '!AI499)/2</f>
        <v>66.666666666666657</v>
      </c>
      <c r="F487" s="102">
        <f>IF(AND('INTERNAL - I'!AJ499&gt;0,'INTERNAL - II '!AJ499&gt;0),('INTERNAL - I'!AJ499+'INTERNAL - II '!AJ499)/2,'INTERNAL - I'!AJ499+'INTERNAL - II '!AJ499)</f>
        <v>80</v>
      </c>
      <c r="G487" s="102">
        <f>('INTERNAL - I'!AK499+'INTERNAL - II '!AK499)/2</f>
        <v>65.736434108527135</v>
      </c>
      <c r="H487" s="102">
        <f>IF(AND('INTERNAL - I'!AL499&gt;0,'INTERNAL - II '!AL499&gt;0),('INTERNAL - I'!AL499+'INTERNAL - II '!AL499)/2,'INTERNAL - I'!AL499+'INTERNAL - II '!AL499)</f>
        <v>88.461538461538467</v>
      </c>
      <c r="I487" s="102">
        <f>IF(AND('INTERNAL - I'!AM499&gt;0,'INTERNAL - II '!AM499&gt;0),('INTERNAL - I'!AM499+'INTERNAL - II '!AM499)/2,'INTERNAL - I'!AM499+'INTERNAL - II '!AM499)</f>
        <v>69.747899159663859</v>
      </c>
      <c r="J487" s="102">
        <f>IF(AND('INTERNAL - I'!AN499&gt;0,'INTERNAL - II '!AN499&gt;0),('INTERNAL - I'!AN499+'INTERNAL - II '!AN499)/2,'INTERNAL - I'!AN499+'INTERNAL - II '!AN499)</f>
        <v>82.35294117647058</v>
      </c>
    </row>
    <row r="488" spans="1:10" ht="30" customHeight="1" x14ac:dyDescent="0.2">
      <c r="A488" s="4">
        <v>484</v>
      </c>
      <c r="B488" s="102" t="str">
        <f>'STUDENT NAMELIST'!B488</f>
        <v>2023PEC AI 340</v>
      </c>
      <c r="C488" s="102">
        <f>'STUDENT NAMELIST'!C488</f>
        <v>211423243492</v>
      </c>
      <c r="D488" s="260" t="str">
        <f>'STUDENT NAMELIST'!D488</f>
        <v>YASHWANTH S</v>
      </c>
      <c r="E488" s="102">
        <f>('INTERNAL - I'!AI500+'INTERNAL - II '!AI500)/2</f>
        <v>66.666666666666657</v>
      </c>
      <c r="F488" s="102">
        <f>IF(AND('INTERNAL - I'!AJ500&gt;0,'INTERNAL - II '!AJ500&gt;0),('INTERNAL - I'!AJ500+'INTERNAL - II '!AJ500)/2,'INTERNAL - I'!AJ500+'INTERNAL - II '!AJ500)</f>
        <v>73.91304347826086</v>
      </c>
      <c r="G488" s="102">
        <f>('INTERNAL - I'!AK500+'INTERNAL - II '!AK500)/2</f>
        <v>71.726190476190482</v>
      </c>
      <c r="H488" s="102">
        <f>IF(AND('INTERNAL - I'!AL500&gt;0,'INTERNAL - II '!AL500&gt;0),('INTERNAL - I'!AL500+'INTERNAL - II '!AL500)/2,'INTERNAL - I'!AL500+'INTERNAL - II '!AL500)</f>
        <v>76.92307692307692</v>
      </c>
      <c r="I488" s="102">
        <f>IF(AND('INTERNAL - I'!AM500&gt;0,'INTERNAL - II '!AM500&gt;0),('INTERNAL - I'!AM500+'INTERNAL - II '!AM500)/2,'INTERNAL - I'!AM500+'INTERNAL - II '!AM500)</f>
        <v>68.095238095238088</v>
      </c>
      <c r="J488" s="102">
        <f>IF(AND('INTERNAL - I'!AN500&gt;0,'INTERNAL - II '!AN500&gt;0),('INTERNAL - I'!AN500+'INTERNAL - II '!AN500)/2,'INTERNAL - I'!AN500+'INTERNAL - II '!AN500)</f>
        <v>93.333333333333329</v>
      </c>
    </row>
    <row r="489" spans="1:10" ht="30" customHeight="1" x14ac:dyDescent="0.2">
      <c r="A489" s="4">
        <v>485</v>
      </c>
      <c r="B489" s="102" t="str">
        <f>'STUDENT NAMELIST'!B489</f>
        <v>2023PEC AI 341</v>
      </c>
      <c r="C489" s="102">
        <f>'STUDENT NAMELIST'!C489</f>
        <v>211423243493</v>
      </c>
      <c r="D489" s="260" t="str">
        <f>'STUDENT NAMELIST'!D489</f>
        <v>YESHWANTH C</v>
      </c>
      <c r="E489" s="102">
        <f>('INTERNAL - I'!AI501+'INTERNAL - II '!AI501)/2</f>
        <v>66.666666666666657</v>
      </c>
      <c r="F489" s="102">
        <f>IF(AND('INTERNAL - I'!AJ501&gt;0,'INTERNAL - II '!AJ501&gt;0),('INTERNAL - I'!AJ501+'INTERNAL - II '!AJ501)/2,'INTERNAL - I'!AJ501+'INTERNAL - II '!AJ501)</f>
        <v>80</v>
      </c>
      <c r="G489" s="102">
        <f>('INTERNAL - I'!AK501+'INTERNAL - II '!AK501)/2</f>
        <v>65.736434108527135</v>
      </c>
      <c r="H489" s="102">
        <f>IF(AND('INTERNAL - I'!AL501&gt;0,'INTERNAL - II '!AL501&gt;0),('INTERNAL - I'!AL501+'INTERNAL - II '!AL501)/2,'INTERNAL - I'!AL501+'INTERNAL - II '!AL501)</f>
        <v>88.461538461538467</v>
      </c>
      <c r="I489" s="102">
        <f>IF(AND('INTERNAL - I'!AM501&gt;0,'INTERNAL - II '!AM501&gt;0),('INTERNAL - I'!AM501+'INTERNAL - II '!AM501)/2,'INTERNAL - I'!AM501+'INTERNAL - II '!AM501)</f>
        <v>57.983193277310924</v>
      </c>
      <c r="J489" s="102">
        <f>IF(AND('INTERNAL - I'!AN501&gt;0,'INTERNAL - II '!AN501&gt;0),('INTERNAL - I'!AN501+'INTERNAL - II '!AN501)/2,'INTERNAL - I'!AN501+'INTERNAL - II '!AN501)</f>
        <v>82.35294117647058</v>
      </c>
    </row>
    <row r="490" spans="1:10" ht="30" customHeight="1" x14ac:dyDescent="0.2">
      <c r="A490" s="4">
        <v>486</v>
      </c>
      <c r="B490" s="102" t="str">
        <f>'STUDENT NAMELIST'!B490</f>
        <v>2023PEC AI 342</v>
      </c>
      <c r="C490" s="102">
        <f>'STUDENT NAMELIST'!C490</f>
        <v>211423243494</v>
      </c>
      <c r="D490" s="260" t="str">
        <f>'STUDENT NAMELIST'!D490</f>
        <v>YESHWANTH V</v>
      </c>
      <c r="E490" s="102">
        <f>('INTERNAL - I'!AI502+'INTERNAL - II '!AI502)/2</f>
        <v>58.333333333333329</v>
      </c>
      <c r="F490" s="102">
        <f>IF(AND('INTERNAL - I'!AJ502&gt;0,'INTERNAL - II '!AJ502&gt;0),('INTERNAL - I'!AJ502+'INTERNAL - II '!AJ502)/2,'INTERNAL - I'!AJ502+'INTERNAL - II '!AJ502)</f>
        <v>78.260869565217391</v>
      </c>
      <c r="G490" s="102">
        <f>('INTERNAL - I'!AK502+'INTERNAL - II '!AK502)/2</f>
        <v>58.988095238095241</v>
      </c>
      <c r="H490" s="102">
        <f>IF(AND('INTERNAL - I'!AL502&gt;0,'INTERNAL - II '!AL502&gt;0),('INTERNAL - I'!AL502+'INTERNAL - II '!AL502)/2,'INTERNAL - I'!AL502+'INTERNAL - II '!AL502)</f>
        <v>80.769230769230774</v>
      </c>
      <c r="I490" s="102">
        <f>IF(AND('INTERNAL - I'!AM502&gt;0,'INTERNAL - II '!AM502&gt;0),('INTERNAL - I'!AM502+'INTERNAL - II '!AM502)/2,'INTERNAL - I'!AM502+'INTERNAL - II '!AM502)</f>
        <v>60.119047619047613</v>
      </c>
      <c r="J490" s="102">
        <f>IF(AND('INTERNAL - I'!AN502&gt;0,'INTERNAL - II '!AN502&gt;0),('INTERNAL - I'!AN502+'INTERNAL - II '!AN502)/2,'INTERNAL - I'!AN502+'INTERNAL - II '!AN502)</f>
        <v>93.333333333333329</v>
      </c>
    </row>
    <row r="491" spans="1:10" ht="30" customHeight="1" x14ac:dyDescent="0.2">
      <c r="A491" s="4">
        <v>487</v>
      </c>
      <c r="B491" s="102" t="str">
        <f>'STUDENT NAMELIST'!B491</f>
        <v>2023PEC AI 343</v>
      </c>
      <c r="C491" s="102">
        <f>'STUDENT NAMELIST'!C491</f>
        <v>211423243495</v>
      </c>
      <c r="D491" s="260" t="str">
        <f>'STUDENT NAMELIST'!D491</f>
        <v>YESVANTH K</v>
      </c>
      <c r="E491" s="102">
        <f>('INTERNAL - I'!AI503+'INTERNAL - II '!AI503)/2</f>
        <v>58.333333333333329</v>
      </c>
      <c r="F491" s="102">
        <f>IF(AND('INTERNAL - I'!AJ503&gt;0,'INTERNAL - II '!AJ503&gt;0),('INTERNAL - I'!AJ503+'INTERNAL - II '!AJ503)/2,'INTERNAL - I'!AJ503+'INTERNAL - II '!AJ503)</f>
        <v>80</v>
      </c>
      <c r="G491" s="102">
        <f>('INTERNAL - I'!AK503+'INTERNAL - II '!AK503)/2</f>
        <v>67.558139534883722</v>
      </c>
      <c r="H491" s="102">
        <f>IF(AND('INTERNAL - I'!AL503&gt;0,'INTERNAL - II '!AL503&gt;0),('INTERNAL - I'!AL503+'INTERNAL - II '!AL503)/2,'INTERNAL - I'!AL503+'INTERNAL - II '!AL503)</f>
        <v>88.461538461538467</v>
      </c>
      <c r="I491" s="102">
        <f>IF(AND('INTERNAL - I'!AM503&gt;0,'INTERNAL - II '!AM503&gt;0),('INTERNAL - I'!AM503+'INTERNAL - II '!AM503)/2,'INTERNAL - I'!AM503+'INTERNAL - II '!AM503)</f>
        <v>60.294117647058826</v>
      </c>
      <c r="J491" s="102">
        <f>IF(AND('INTERNAL - I'!AN503&gt;0,'INTERNAL - II '!AN503&gt;0),('INTERNAL - I'!AN503+'INTERNAL - II '!AN503)/2,'INTERNAL - I'!AN503+'INTERNAL - II '!AN503)</f>
        <v>82.35294117647058</v>
      </c>
    </row>
    <row r="492" spans="1:10" ht="30" customHeight="1" x14ac:dyDescent="0.2">
      <c r="A492" s="4">
        <v>488</v>
      </c>
      <c r="B492" s="102" t="str">
        <f>'STUDENT NAMELIST'!B492</f>
        <v>2023PEC AI 344</v>
      </c>
      <c r="C492" s="102">
        <f>'STUDENT NAMELIST'!C492</f>
        <v>211423243496</v>
      </c>
      <c r="D492" s="260" t="str">
        <f>'STUDENT NAMELIST'!D492</f>
        <v>G YESWANTH</v>
      </c>
      <c r="E492" s="102">
        <f>('INTERNAL - I'!AI504+'INTERNAL - II '!AI504)/2</f>
        <v>100</v>
      </c>
      <c r="F492" s="102">
        <f>IF(AND('INTERNAL - I'!AJ504&gt;0,'INTERNAL - II '!AJ504&gt;0),('INTERNAL - I'!AJ504+'INTERNAL - II '!AJ504)/2,'INTERNAL - I'!AJ504+'INTERNAL - II '!AJ504)</f>
        <v>91.304347826086953</v>
      </c>
      <c r="G492" s="102">
        <f>('INTERNAL - I'!AK504+'INTERNAL - II '!AK504)/2</f>
        <v>91.964285714285722</v>
      </c>
      <c r="H492" s="102">
        <f>IF(AND('INTERNAL - I'!AL504&gt;0,'INTERNAL - II '!AL504&gt;0),('INTERNAL - I'!AL504+'INTERNAL - II '!AL504)/2,'INTERNAL - I'!AL504+'INTERNAL - II '!AL504)</f>
        <v>92.307692307692307</v>
      </c>
      <c r="I492" s="102">
        <f>IF(AND('INTERNAL - I'!AM504&gt;0,'INTERNAL - II '!AM504&gt;0),('INTERNAL - I'!AM504+'INTERNAL - II '!AM504)/2,'INTERNAL - I'!AM504+'INTERNAL - II '!AM504)</f>
        <v>87.738095238095241</v>
      </c>
      <c r="J492" s="102">
        <f>IF(AND('INTERNAL - I'!AN504&gt;0,'INTERNAL - II '!AN504&gt;0),('INTERNAL - I'!AN504+'INTERNAL - II '!AN504)/2,'INTERNAL - I'!AN504+'INTERNAL - II '!AN504)</f>
        <v>93.333333333333329</v>
      </c>
    </row>
    <row r="493" spans="1:10" ht="30" customHeight="1" x14ac:dyDescent="0.2">
      <c r="A493" s="4">
        <v>489</v>
      </c>
      <c r="B493" s="102" t="str">
        <f>'STUDENT NAMELIST'!B493</f>
        <v>2023PEC AI 345</v>
      </c>
      <c r="C493" s="102">
        <f>'STUDENT NAMELIST'!C493</f>
        <v>211423243497</v>
      </c>
      <c r="D493" s="260" t="str">
        <f>'STUDENT NAMELIST'!D493</f>
        <v>YOGESH M P</v>
      </c>
      <c r="E493" s="102">
        <f>('INTERNAL - I'!AI505+'INTERNAL - II '!AI505)/2</f>
        <v>58.333333333333329</v>
      </c>
      <c r="F493" s="102">
        <f>IF(AND('INTERNAL - I'!AJ505&gt;0,'INTERNAL - II '!AJ505&gt;0),('INTERNAL - I'!AJ505+'INTERNAL - II '!AJ505)/2,'INTERNAL - I'!AJ505+'INTERNAL - II '!AJ505)</f>
        <v>80</v>
      </c>
      <c r="G493" s="102">
        <f>('INTERNAL - I'!AK505+'INTERNAL - II '!AK505)/2</f>
        <v>64.069767441860463</v>
      </c>
      <c r="H493" s="102">
        <f>IF(AND('INTERNAL - I'!AL505&gt;0,'INTERNAL - II '!AL505&gt;0),('INTERNAL - I'!AL505+'INTERNAL - II '!AL505)/2,'INTERNAL - I'!AL505+'INTERNAL - II '!AL505)</f>
        <v>88.461538461538467</v>
      </c>
      <c r="I493" s="102">
        <f>IF(AND('INTERNAL - I'!AM505&gt;0,'INTERNAL - II '!AM505&gt;0),('INTERNAL - I'!AM505+'INTERNAL - II '!AM505)/2,'INTERNAL - I'!AM505+'INTERNAL - II '!AM505)</f>
        <v>52.62605042016807</v>
      </c>
      <c r="J493" s="102">
        <f>IF(AND('INTERNAL - I'!AN505&gt;0,'INTERNAL - II '!AN505&gt;0),('INTERNAL - I'!AN505+'INTERNAL - II '!AN505)/2,'INTERNAL - I'!AN505+'INTERNAL - II '!AN505)</f>
        <v>82.35294117647058</v>
      </c>
    </row>
    <row r="494" spans="1:10" ht="30" customHeight="1" x14ac:dyDescent="0.2">
      <c r="A494" s="4">
        <v>490</v>
      </c>
      <c r="B494" s="102" t="str">
        <f>'STUDENT NAMELIST'!B494</f>
        <v>2023PEC AI 346</v>
      </c>
      <c r="C494" s="102">
        <f>'STUDENT NAMELIST'!C494</f>
        <v>211423243498</v>
      </c>
      <c r="D494" s="260" t="str">
        <f>'STUDENT NAMELIST'!D494</f>
        <v>YOGESH T</v>
      </c>
      <c r="E494" s="102">
        <f>('INTERNAL - I'!AI506+'INTERNAL - II '!AI506)/2</f>
        <v>100</v>
      </c>
      <c r="F494" s="102">
        <f>IF(AND('INTERNAL - I'!AJ506&gt;0,'INTERNAL - II '!AJ506&gt;0),('INTERNAL - I'!AJ506+'INTERNAL - II '!AJ506)/2,'INTERNAL - I'!AJ506+'INTERNAL - II '!AJ506)</f>
        <v>86.956521739130437</v>
      </c>
      <c r="G494" s="102">
        <f>('INTERNAL - I'!AK506+'INTERNAL - II '!AK506)/2</f>
        <v>93.214285714285722</v>
      </c>
      <c r="H494" s="102">
        <f>IF(AND('INTERNAL - I'!AL506&gt;0,'INTERNAL - II '!AL506&gt;0),('INTERNAL - I'!AL506+'INTERNAL - II '!AL506)/2,'INTERNAL - I'!AL506+'INTERNAL - II '!AL506)</f>
        <v>92.307692307692307</v>
      </c>
      <c r="I494" s="102">
        <f>IF(AND('INTERNAL - I'!AM506&gt;0,'INTERNAL - II '!AM506&gt;0),('INTERNAL - I'!AM506+'INTERNAL - II '!AM506)/2,'INTERNAL - I'!AM506+'INTERNAL - II '!AM506)</f>
        <v>84.166666666666657</v>
      </c>
      <c r="J494" s="102">
        <f>IF(AND('INTERNAL - I'!AN506&gt;0,'INTERNAL - II '!AN506&gt;0),('INTERNAL - I'!AN506+'INTERNAL - II '!AN506)/2,'INTERNAL - I'!AN506+'INTERNAL - II '!AN506)</f>
        <v>93.333333333333329</v>
      </c>
    </row>
    <row r="495" spans="1:10" ht="30" customHeight="1" x14ac:dyDescent="0.2">
      <c r="A495" s="4">
        <v>491</v>
      </c>
      <c r="B495" s="102" t="str">
        <f>'STUDENT NAMELIST'!B495</f>
        <v>2023PEC AI 347</v>
      </c>
      <c r="C495" s="102">
        <f>'STUDENT NAMELIST'!C495</f>
        <v>211423243499</v>
      </c>
      <c r="D495" s="260" t="str">
        <f>'STUDENT NAMELIST'!D495</f>
        <v>YOGESHWARAN S</v>
      </c>
      <c r="E495" s="102">
        <f>('INTERNAL - I'!AI507+'INTERNAL - II '!AI507)/2</f>
        <v>49.999999999999993</v>
      </c>
      <c r="F495" s="102">
        <f>IF(AND('INTERNAL - I'!AJ507&gt;0,'INTERNAL - II '!AJ507&gt;0),('INTERNAL - I'!AJ507+'INTERNAL - II '!AJ507)/2,'INTERNAL - I'!AJ507+'INTERNAL - II '!AJ507)</f>
        <v>70</v>
      </c>
      <c r="G495" s="102">
        <f>('INTERNAL - I'!AK507+'INTERNAL - II '!AK507)/2</f>
        <v>48.604651162790702</v>
      </c>
      <c r="H495" s="102">
        <f>IF(AND('INTERNAL - I'!AL507&gt;0,'INTERNAL - II '!AL507&gt;0),('INTERNAL - I'!AL507+'INTERNAL - II '!AL507)/2,'INTERNAL - I'!AL507+'INTERNAL - II '!AL507)</f>
        <v>80.769230769230774</v>
      </c>
      <c r="I495" s="102">
        <f>IF(AND('INTERNAL - I'!AM507&gt;0,'INTERNAL - II '!AM507&gt;0),('INTERNAL - I'!AM507+'INTERNAL - II '!AM507)/2,'INTERNAL - I'!AM507+'INTERNAL - II '!AM507)</f>
        <v>42.016806722689068</v>
      </c>
      <c r="J495" s="102">
        <f>IF(AND('INTERNAL - I'!AN507&gt;0,'INTERNAL - II '!AN507&gt;0),('INTERNAL - I'!AN507+'INTERNAL - II '!AN507)/2,'INTERNAL - I'!AN507+'INTERNAL - II '!AN507)</f>
        <v>82.35294117647058</v>
      </c>
    </row>
    <row r="496" spans="1:10" ht="30" customHeight="1" x14ac:dyDescent="0.2">
      <c r="A496" s="4">
        <v>492</v>
      </c>
      <c r="B496" s="102" t="str">
        <f>'STUDENT NAMELIST'!B496</f>
        <v>2023PEC AI 348</v>
      </c>
      <c r="C496" s="102">
        <f>'STUDENT NAMELIST'!C496</f>
        <v>211423243500</v>
      </c>
      <c r="D496" s="260" t="str">
        <f>'STUDENT NAMELIST'!D496</f>
        <v xml:space="preserve">YUGANDHAR E </v>
      </c>
      <c r="E496" s="102">
        <f>('INTERNAL - I'!AI508+'INTERNAL - II '!AI508)/2</f>
        <v>66.666666666666657</v>
      </c>
      <c r="F496" s="102">
        <f>IF(AND('INTERNAL - I'!AJ508&gt;0,'INTERNAL - II '!AJ508&gt;0),('INTERNAL - I'!AJ508+'INTERNAL - II '!AJ508)/2,'INTERNAL - I'!AJ508+'INTERNAL - II '!AJ508)</f>
        <v>60.869565217391312</v>
      </c>
      <c r="G496" s="102">
        <f>('INTERNAL - I'!AK508+'INTERNAL - II '!AK508)/2</f>
        <v>68.392857142857139</v>
      </c>
      <c r="H496" s="102">
        <f>IF(AND('INTERNAL - I'!AL508&gt;0,'INTERNAL - II '!AL508&gt;0),('INTERNAL - I'!AL508+'INTERNAL - II '!AL508)/2,'INTERNAL - I'!AL508+'INTERNAL - II '!AL508)</f>
        <v>76.92307692307692</v>
      </c>
      <c r="I496" s="102">
        <f>IF(AND('INTERNAL - I'!AM508&gt;0,'INTERNAL - II '!AM508&gt;0),('INTERNAL - I'!AM508+'INTERNAL - II '!AM508)/2,'INTERNAL - I'!AM508+'INTERNAL - II '!AM508)</f>
        <v>61.19047619047619</v>
      </c>
      <c r="J496" s="102">
        <f>IF(AND('INTERNAL - I'!AN508&gt;0,'INTERNAL - II '!AN508&gt;0),('INTERNAL - I'!AN508+'INTERNAL - II '!AN508)/2,'INTERNAL - I'!AN508+'INTERNAL - II '!AN508)</f>
        <v>93.333333333333329</v>
      </c>
    </row>
    <row r="497" spans="1:10" ht="30" customHeight="1" x14ac:dyDescent="0.2">
      <c r="A497" s="4">
        <v>493</v>
      </c>
      <c r="B497" s="102" t="str">
        <f>'STUDENT NAMELIST'!B497</f>
        <v>2023PEC AI 349</v>
      </c>
      <c r="C497" s="102">
        <f>'STUDENT NAMELIST'!C497</f>
        <v>211423243501</v>
      </c>
      <c r="D497" s="260" t="str">
        <f>'STUDENT NAMELIST'!D497</f>
        <v>YUGANDRAN D</v>
      </c>
      <c r="E497" s="102">
        <f>('INTERNAL - I'!AI509+'INTERNAL - II '!AI509)/2</f>
        <v>100</v>
      </c>
      <c r="F497" s="102">
        <f>IF(AND('INTERNAL - I'!AJ509&gt;0,'INTERNAL - II '!AJ509&gt;0),('INTERNAL - I'!AJ509+'INTERNAL - II '!AJ509)/2,'INTERNAL - I'!AJ509+'INTERNAL - II '!AJ509)</f>
        <v>90</v>
      </c>
      <c r="G497" s="102">
        <f>('INTERNAL - I'!AK509+'INTERNAL - II '!AK509)/2</f>
        <v>97.44047619047619</v>
      </c>
      <c r="H497" s="102">
        <f>IF(AND('INTERNAL - I'!AL509&gt;0,'INTERNAL - II '!AL509&gt;0),('INTERNAL - I'!AL509+'INTERNAL - II '!AL509)/2,'INTERNAL - I'!AL509+'INTERNAL - II '!AL509)</f>
        <v>100</v>
      </c>
      <c r="I497" s="102">
        <f>IF(AND('INTERNAL - I'!AM509&gt;0,'INTERNAL - II '!AM509&gt;0),('INTERNAL - I'!AM509+'INTERNAL - II '!AM509)/2,'INTERNAL - I'!AM509+'INTERNAL - II '!AM509)</f>
        <v>89.285714285714278</v>
      </c>
      <c r="J497" s="102">
        <f>IF(AND('INTERNAL - I'!AN509&gt;0,'INTERNAL - II '!AN509&gt;0),('INTERNAL - I'!AN509+'INTERNAL - II '!AN509)/2,'INTERNAL - I'!AN509+'INTERNAL - II '!AN509)</f>
        <v>46.666666666666664</v>
      </c>
    </row>
    <row r="498" spans="1:10" ht="30" customHeight="1" x14ac:dyDescent="0.2">
      <c r="A498" s="4">
        <v>494</v>
      </c>
      <c r="B498" s="102" t="str">
        <f>'STUDENT NAMELIST'!B498</f>
        <v>2023PEC AI 281</v>
      </c>
      <c r="C498" s="102">
        <f>'STUDENT NAMELIST'!C498</f>
        <v>211423243502</v>
      </c>
      <c r="D498" s="260" t="str">
        <f>'STUDENT NAMELIST'!D498</f>
        <v>YUVABHARATHI V</v>
      </c>
      <c r="E498" s="102">
        <f>('INTERNAL - I'!AI510+'INTERNAL - II '!AI510)/2</f>
        <v>100</v>
      </c>
      <c r="F498" s="102">
        <f>IF(AND('INTERNAL - I'!AJ510&gt;0,'INTERNAL - II '!AJ510&gt;0),('INTERNAL - I'!AJ510+'INTERNAL - II '!AJ510)/2,'INTERNAL - I'!AJ510+'INTERNAL - II '!AJ510)</f>
        <v>70.65217391304347</v>
      </c>
      <c r="G498" s="102">
        <f>('INTERNAL - I'!AK510+'INTERNAL - II '!AK510)/2</f>
        <v>99.107142857142861</v>
      </c>
      <c r="H498" s="102">
        <f>IF(AND('INTERNAL - I'!AL510&gt;0,'INTERNAL - II '!AL510&gt;0),('INTERNAL - I'!AL510+'INTERNAL - II '!AL510)/2,'INTERNAL - I'!AL510+'INTERNAL - II '!AL510)</f>
        <v>92.307692307692307</v>
      </c>
      <c r="I498" s="102">
        <f>IF(AND('INTERNAL - I'!AM510&gt;0,'INTERNAL - II '!AM510&gt;0),('INTERNAL - I'!AM510+'INTERNAL - II '!AM510)/2,'INTERNAL - I'!AM510+'INTERNAL - II '!AM510)</f>
        <v>79.285714285714278</v>
      </c>
      <c r="J498" s="102">
        <f>IF(AND('INTERNAL - I'!AN510&gt;0,'INTERNAL - II '!AN510&gt;0),('INTERNAL - I'!AN510+'INTERNAL - II '!AN510)/2,'INTERNAL - I'!AN510+'INTERNAL - II '!AN510)</f>
        <v>93.333333333333329</v>
      </c>
    </row>
    <row r="499" spans="1:10" ht="30" customHeight="1" x14ac:dyDescent="0.2">
      <c r="A499" s="4">
        <v>495</v>
      </c>
      <c r="B499" s="102" t="str">
        <f>'STUDENT NAMELIST'!B499</f>
        <v>2023PEC AI 350</v>
      </c>
      <c r="C499" s="102">
        <f>'STUDENT NAMELIST'!C499</f>
        <v>211423243503</v>
      </c>
      <c r="D499" s="260" t="str">
        <f>'STUDENT NAMELIST'!D499</f>
        <v>YUVAN SHANKAR G</v>
      </c>
      <c r="E499" s="102">
        <f>('INTERNAL - I'!AI511+'INTERNAL - II '!AI511)/2</f>
        <v>83.333333333333329</v>
      </c>
      <c r="F499" s="102">
        <f>IF(AND('INTERNAL - I'!AJ511&gt;0,'INTERNAL - II '!AJ511&gt;0),('INTERNAL - I'!AJ511+'INTERNAL - II '!AJ511)/2,'INTERNAL - I'!AJ511+'INTERNAL - II '!AJ511)</f>
        <v>90</v>
      </c>
      <c r="G499" s="102">
        <f>('INTERNAL - I'!AK511+'INTERNAL - II '!AK511)/2</f>
        <v>73.69047619047619</v>
      </c>
      <c r="H499" s="102">
        <f>IF(AND('INTERNAL - I'!AL511&gt;0,'INTERNAL - II '!AL511&gt;0),('INTERNAL - I'!AL511+'INTERNAL - II '!AL511)/2,'INTERNAL - I'!AL511+'INTERNAL - II '!AL511)</f>
        <v>96.15384615384616</v>
      </c>
      <c r="I499" s="102">
        <f>IF(AND('INTERNAL - I'!AM511&gt;0,'INTERNAL - II '!AM511&gt;0),('INTERNAL - I'!AM511+'INTERNAL - II '!AM511)/2,'INTERNAL - I'!AM511+'INTERNAL - II '!AM511)</f>
        <v>78.928571428571431</v>
      </c>
      <c r="J499" s="102">
        <f>IF(AND('INTERNAL - I'!AN511&gt;0,'INTERNAL - II '!AN511&gt;0),('INTERNAL - I'!AN511+'INTERNAL - II '!AN511)/2,'INTERNAL - I'!AN511+'INTERNAL - II '!AN511)</f>
        <v>46.666666666666664</v>
      </c>
    </row>
    <row r="500" spans="1:10" ht="30" customHeight="1" x14ac:dyDescent="0.2">
      <c r="A500" s="4">
        <v>496</v>
      </c>
      <c r="B500" s="102" t="str">
        <f>'STUDENT NAMELIST'!B500</f>
        <v>2023PEC AI 282</v>
      </c>
      <c r="C500" s="102">
        <f>'STUDENT NAMELIST'!C500</f>
        <v>211423243504</v>
      </c>
      <c r="D500" s="260" t="str">
        <f>'STUDENT NAMELIST'!D500</f>
        <v xml:space="preserve">YUVASRI V </v>
      </c>
      <c r="E500" s="102">
        <f>('INTERNAL - I'!AI512+'INTERNAL - II '!AI512)/2</f>
        <v>100</v>
      </c>
      <c r="F500" s="102">
        <f>IF(AND('INTERNAL - I'!AJ512&gt;0,'INTERNAL - II '!AJ512&gt;0),('INTERNAL - I'!AJ512+'INTERNAL - II '!AJ512)/2,'INTERNAL - I'!AJ512+'INTERNAL - II '!AJ512)</f>
        <v>91.304347826086953</v>
      </c>
      <c r="G500" s="102">
        <f>('INTERNAL - I'!AK512+'INTERNAL - II '!AK512)/2</f>
        <v>98.214285714285722</v>
      </c>
      <c r="H500" s="102">
        <f>IF(AND('INTERNAL - I'!AL512&gt;0,'INTERNAL - II '!AL512&gt;0),('INTERNAL - I'!AL512+'INTERNAL - II '!AL512)/2,'INTERNAL - I'!AL512+'INTERNAL - II '!AL512)</f>
        <v>92.307692307692307</v>
      </c>
      <c r="I500" s="102">
        <f>IF(AND('INTERNAL - I'!AM512&gt;0,'INTERNAL - II '!AM512&gt;0),('INTERNAL - I'!AM512+'INTERNAL - II '!AM512)/2,'INTERNAL - I'!AM512+'INTERNAL - II '!AM512)</f>
        <v>82.61904761904762</v>
      </c>
      <c r="J500" s="102">
        <f>IF(AND('INTERNAL - I'!AN512&gt;0,'INTERNAL - II '!AN512&gt;0),('INTERNAL - I'!AN512+'INTERNAL - II '!AN512)/2,'INTERNAL - I'!AN512+'INTERNAL - II '!AN512)</f>
        <v>93.333333333333329</v>
      </c>
    </row>
    <row r="501" spans="1:10" ht="30" customHeight="1" x14ac:dyDescent="0.2">
      <c r="A501" s="4">
        <v>497</v>
      </c>
      <c r="B501" s="102">
        <f>'STUDENT NAMELIST'!B501</f>
        <v>0</v>
      </c>
      <c r="C501" s="102">
        <f>'STUDENT NAMELIST'!C501</f>
        <v>211423243901</v>
      </c>
      <c r="D501" s="260" t="str">
        <f>'STUDENT NAMELIST'!D501</f>
        <v>ALDRIN DENISTON N</v>
      </c>
      <c r="E501" s="102">
        <f>('INTERNAL - I'!AI513+'INTERNAL - II '!AI513)/2</f>
        <v>49.999999999999993</v>
      </c>
      <c r="F501" s="102">
        <f>IF(AND('INTERNAL - I'!AJ513&gt;0,'INTERNAL - II '!AJ513&gt;0),('INTERNAL - I'!AJ513+'INTERNAL - II '!AJ513)/2,'INTERNAL - I'!AJ513+'INTERNAL - II '!AJ513)</f>
        <v>50</v>
      </c>
      <c r="G501" s="102">
        <f>('INTERNAL - I'!AK513+'INTERNAL - II '!AK513)/2</f>
        <v>51.55038759689922</v>
      </c>
      <c r="H501" s="102">
        <f>IF(AND('INTERNAL - I'!AL513&gt;0,'INTERNAL - II '!AL513&gt;0),('INTERNAL - I'!AL513+'INTERNAL - II '!AL513)/2,'INTERNAL - I'!AL513+'INTERNAL - II '!AL513)</f>
        <v>69.230769230769226</v>
      </c>
      <c r="I501" s="102">
        <f>IF(AND('INTERNAL - I'!AM513&gt;0,'INTERNAL - II '!AM513&gt;0),('INTERNAL - I'!AM513+'INTERNAL - II '!AM513)/2,'INTERNAL - I'!AM513+'INTERNAL - II '!AM513)</f>
        <v>46.638655462184872</v>
      </c>
      <c r="J501" s="102">
        <f>IF(AND('INTERNAL - I'!AN513&gt;0,'INTERNAL - II '!AN513&gt;0),('INTERNAL - I'!AN513+'INTERNAL - II '!AN513)/2,'INTERNAL - I'!AN513+'INTERNAL - II '!AN513)</f>
        <v>82.35294117647058</v>
      </c>
    </row>
    <row r="502" spans="1:10" ht="30" customHeight="1" x14ac:dyDescent="0.2">
      <c r="A502" s="4">
        <v>498</v>
      </c>
      <c r="B502" s="102">
        <f>'STUDENT NAMELIST'!B502</f>
        <v>0</v>
      </c>
      <c r="C502" s="102">
        <f>'STUDENT NAMELIST'!C502</f>
        <v>211423243902</v>
      </c>
      <c r="D502" s="260" t="str">
        <f>'STUDENT NAMELIST'!D502</f>
        <v>DIYANATH K</v>
      </c>
      <c r="E502" s="102">
        <f>('INTERNAL - I'!AI514+'INTERNAL - II '!AI514)/2</f>
        <v>49.999999999999993</v>
      </c>
      <c r="F502" s="102">
        <f>IF(AND('INTERNAL - I'!AJ514&gt;0,'INTERNAL - II '!AJ514&gt;0),('INTERNAL - I'!AJ514+'INTERNAL - II '!AJ514)/2,'INTERNAL - I'!AJ514+'INTERNAL - II '!AJ514)</f>
        <v>39.130434782608695</v>
      </c>
      <c r="G502" s="102">
        <f>('INTERNAL - I'!AK514+'INTERNAL - II '!AK514)/2</f>
        <v>38.988095238095241</v>
      </c>
      <c r="H502" s="102">
        <f>IF(AND('INTERNAL - I'!AL514&gt;0,'INTERNAL - II '!AL514&gt;0),('INTERNAL - I'!AL514+'INTERNAL - II '!AL514)/2,'INTERNAL - I'!AL514+'INTERNAL - II '!AL514)</f>
        <v>65.384615384615387</v>
      </c>
      <c r="I502" s="102">
        <f>IF(AND('INTERNAL - I'!AM514&gt;0,'INTERNAL - II '!AM514&gt;0),('INTERNAL - I'!AM514+'INTERNAL - II '!AM514)/2,'INTERNAL - I'!AM514+'INTERNAL - II '!AM514)</f>
        <v>60</v>
      </c>
      <c r="J502" s="102">
        <f>IF(AND('INTERNAL - I'!AN514&gt;0,'INTERNAL - II '!AN514&gt;0),('INTERNAL - I'!AN514+'INTERNAL - II '!AN514)/2,'INTERNAL - I'!AN514+'INTERNAL - II '!AN514)</f>
        <v>93.333333333333329</v>
      </c>
    </row>
    <row r="503" spans="1:10" ht="30" customHeight="1" x14ac:dyDescent="0.2">
      <c r="A503" s="4">
        <v>499</v>
      </c>
      <c r="B503" s="102">
        <f>'STUDENT NAMELIST'!B503</f>
        <v>0</v>
      </c>
      <c r="C503" s="102">
        <f>'STUDENT NAMELIST'!C503</f>
        <v>211423243903</v>
      </c>
      <c r="D503" s="260" t="str">
        <f>'STUDENT NAMELIST'!D503</f>
        <v>KAVIVARSHINI G</v>
      </c>
      <c r="E503" s="102">
        <f>('INTERNAL - I'!AI515+'INTERNAL - II '!AI515)/2</f>
        <v>66.666666666666657</v>
      </c>
      <c r="F503" s="102">
        <f>IF(AND('INTERNAL - I'!AJ515&gt;0,'INTERNAL - II '!AJ515&gt;0),('INTERNAL - I'!AJ515+'INTERNAL - II '!AJ515)/2,'INTERNAL - I'!AJ515+'INTERNAL - II '!AJ515)</f>
        <v>80</v>
      </c>
      <c r="G503" s="102">
        <f>('INTERNAL - I'!AK515+'INTERNAL - II '!AK515)/2</f>
        <v>70.038759689922472</v>
      </c>
      <c r="H503" s="102">
        <f>IF(AND('INTERNAL - I'!AL515&gt;0,'INTERNAL - II '!AL515&gt;0),('INTERNAL - I'!AL515+'INTERNAL - II '!AL515)/2,'INTERNAL - I'!AL515+'INTERNAL - II '!AL515)</f>
        <v>84.615384615384613</v>
      </c>
      <c r="I503" s="102">
        <f>IF(AND('INTERNAL - I'!AM515&gt;0,'INTERNAL - II '!AM515&gt;0),('INTERNAL - I'!AM515+'INTERNAL - II '!AM515)/2,'INTERNAL - I'!AM515+'INTERNAL - II '!AM515)</f>
        <v>58.508403361344541</v>
      </c>
      <c r="J503" s="102">
        <f>IF(AND('INTERNAL - I'!AN515&gt;0,'INTERNAL - II '!AN515&gt;0),('INTERNAL - I'!AN515+'INTERNAL - II '!AN515)/2,'INTERNAL - I'!AN515+'INTERNAL - II '!AN515)</f>
        <v>82.35294117647058</v>
      </c>
    </row>
    <row r="504" spans="1:10" ht="30" customHeight="1" x14ac:dyDescent="0.2">
      <c r="A504" s="4">
        <v>500</v>
      </c>
      <c r="B504" s="102">
        <f>'STUDENT NAMELIST'!B504</f>
        <v>0</v>
      </c>
      <c r="C504" s="102">
        <f>'STUDENT NAMELIST'!C504</f>
        <v>211423243904</v>
      </c>
      <c r="D504" s="260" t="str">
        <f>'STUDENT NAMELIST'!D504</f>
        <v>KEERTHIVASAN S</v>
      </c>
      <c r="E504" s="102">
        <f>('INTERNAL - I'!AI516+'INTERNAL - II '!AI516)/2</f>
        <v>49.999999999999993</v>
      </c>
      <c r="F504" s="102">
        <f>IF(AND('INTERNAL - I'!AJ516&gt;0,'INTERNAL - II '!AJ516&gt;0),('INTERNAL - I'!AJ516+'INTERNAL - II '!AJ516)/2,'INTERNAL - I'!AJ516+'INTERNAL - II '!AJ516)</f>
        <v>43.478260869565219</v>
      </c>
      <c r="G504" s="102">
        <f>('INTERNAL - I'!AK516+'INTERNAL - II '!AK516)/2</f>
        <v>38.095238095238088</v>
      </c>
      <c r="H504" s="102">
        <f>IF(AND('INTERNAL - I'!AL516&gt;0,'INTERNAL - II '!AL516&gt;0),('INTERNAL - I'!AL516+'INTERNAL - II '!AL516)/2,'INTERNAL - I'!AL516+'INTERNAL - II '!AL516)</f>
        <v>69.230769230769226</v>
      </c>
      <c r="I504" s="102">
        <f>IF(AND('INTERNAL - I'!AM516&gt;0,'INTERNAL - II '!AM516&gt;0),('INTERNAL - I'!AM516+'INTERNAL - II '!AM516)/2,'INTERNAL - I'!AM516+'INTERNAL - II '!AM516)</f>
        <v>47.619047619047613</v>
      </c>
      <c r="J504" s="102">
        <f>IF(AND('INTERNAL - I'!AN516&gt;0,'INTERNAL - II '!AN516&gt;0),('INTERNAL - I'!AN516+'INTERNAL - II '!AN516)/2,'INTERNAL - I'!AN516+'INTERNAL - II '!AN516)</f>
        <v>93.333333333333329</v>
      </c>
    </row>
    <row r="505" spans="1:10" ht="30" customHeight="1" x14ac:dyDescent="0.2">
      <c r="A505" s="4">
        <v>501</v>
      </c>
      <c r="B505" s="102">
        <f>'STUDENT NAMELIST'!B505</f>
        <v>0</v>
      </c>
      <c r="C505" s="102">
        <f>'STUDENT NAMELIST'!C505</f>
        <v>211423243905</v>
      </c>
      <c r="D505" s="260" t="str">
        <f>'STUDENT NAMELIST'!D505</f>
        <v>KRISHNA AKSHAI M</v>
      </c>
      <c r="E505" s="102">
        <f>('INTERNAL - I'!AI517+'INTERNAL - II '!AI517)/2</f>
        <v>49.999999999999993</v>
      </c>
      <c r="F505" s="102">
        <f>IF(AND('INTERNAL - I'!AJ517&gt;0,'INTERNAL - II '!AJ517&gt;0),('INTERNAL - I'!AJ517+'INTERNAL - II '!AJ517)/2,'INTERNAL - I'!AJ517+'INTERNAL - II '!AJ517)</f>
        <v>40</v>
      </c>
      <c r="G505" s="102">
        <f>('INTERNAL - I'!AK517+'INTERNAL - II '!AK517)/2</f>
        <v>35.930232558139537</v>
      </c>
      <c r="H505" s="102">
        <f>IF(AND('INTERNAL - I'!AL517&gt;0,'INTERNAL - II '!AL517&gt;0),('INTERNAL - I'!AL517+'INTERNAL - II '!AL517)/2,'INTERNAL - I'!AL517+'INTERNAL - II '!AL517)</f>
        <v>69.230769230769226</v>
      </c>
      <c r="I505" s="102">
        <f>IF(AND('INTERNAL - I'!AM517&gt;0,'INTERNAL - II '!AM517&gt;0),('INTERNAL - I'!AM517+'INTERNAL - II '!AM517)/2,'INTERNAL - I'!AM517+'INTERNAL - II '!AM517)</f>
        <v>40.196078431372541</v>
      </c>
      <c r="J505" s="102">
        <f>IF(AND('INTERNAL - I'!AN517&gt;0,'INTERNAL - II '!AN517&gt;0),('INTERNAL - I'!AN517+'INTERNAL - II '!AN517)/2,'INTERNAL - I'!AN517+'INTERNAL - II '!AN517)</f>
        <v>82.35294117647058</v>
      </c>
    </row>
    <row r="506" spans="1:10" ht="30" customHeight="1" x14ac:dyDescent="0.2">
      <c r="A506" s="4">
        <v>502</v>
      </c>
      <c r="B506" s="102">
        <f>'STUDENT NAMELIST'!B506</f>
        <v>0</v>
      </c>
      <c r="C506" s="102">
        <f>'STUDENT NAMELIST'!C506</f>
        <v>211423243906</v>
      </c>
      <c r="D506" s="260" t="str">
        <f>'STUDENT NAMELIST'!D506</f>
        <v>NIRANJAN N</v>
      </c>
      <c r="E506" s="102">
        <f>('INTERNAL - I'!AI518+'INTERNAL - II '!AI518)/2</f>
        <v>49.999999999999993</v>
      </c>
      <c r="F506" s="102">
        <f>IF(AND('INTERNAL - I'!AJ518&gt;0,'INTERNAL - II '!AJ518&gt;0),('INTERNAL - I'!AJ518+'INTERNAL - II '!AJ518)/2,'INTERNAL - I'!AJ518+'INTERNAL - II '!AJ518)</f>
        <v>39.130434782608695</v>
      </c>
      <c r="G506" s="102">
        <f>('INTERNAL - I'!AK518+'INTERNAL - II '!AK518)/2</f>
        <v>38.988095238095241</v>
      </c>
      <c r="H506" s="102">
        <f>IF(AND('INTERNAL - I'!AL518&gt;0,'INTERNAL - II '!AL518&gt;0),('INTERNAL - I'!AL518+'INTERNAL - II '!AL518)/2,'INTERNAL - I'!AL518+'INTERNAL - II '!AL518)</f>
        <v>65.384615384615387</v>
      </c>
      <c r="I506" s="102">
        <f>IF(AND('INTERNAL - I'!AM518&gt;0,'INTERNAL - II '!AM518&gt;0),('INTERNAL - I'!AM518+'INTERNAL - II '!AM518)/2,'INTERNAL - I'!AM518+'INTERNAL - II '!AM518)</f>
        <v>56.666666666666664</v>
      </c>
      <c r="J506" s="102">
        <f>IF(AND('INTERNAL - I'!AN518&gt;0,'INTERNAL - II '!AN518&gt;0),('INTERNAL - I'!AN518+'INTERNAL - II '!AN518)/2,'INTERNAL - I'!AN518+'INTERNAL - II '!AN518)</f>
        <v>93.333333333333329</v>
      </c>
    </row>
    <row r="507" spans="1:10" ht="30" customHeight="1" x14ac:dyDescent="0.2">
      <c r="A507" s="4">
        <v>503</v>
      </c>
      <c r="B507" s="102">
        <f>'STUDENT NAMELIST'!B507</f>
        <v>0</v>
      </c>
      <c r="C507" s="102">
        <f>'STUDENT NAMELIST'!C507</f>
        <v>211423243907</v>
      </c>
      <c r="D507" s="260" t="str">
        <f>'STUDENT NAMELIST'!D507</f>
        <v>PRASANTH N</v>
      </c>
      <c r="E507" s="102">
        <f>('INTERNAL - I'!AI519+'INTERNAL - II '!AI519)/2</f>
        <v>66.666666666666657</v>
      </c>
      <c r="F507" s="102">
        <f>IF(AND('INTERNAL - I'!AJ519&gt;0,'INTERNAL - II '!AJ519&gt;0),('INTERNAL - I'!AJ519+'INTERNAL - II '!AJ519)/2,'INTERNAL - I'!AJ519+'INTERNAL - II '!AJ519)</f>
        <v>80</v>
      </c>
      <c r="G507" s="102">
        <f>('INTERNAL - I'!AK519+'INTERNAL - II '!AK519)/2</f>
        <v>52.945736434108525</v>
      </c>
      <c r="H507" s="102">
        <f>IF(AND('INTERNAL - I'!AL519&gt;0,'INTERNAL - II '!AL519&gt;0),('INTERNAL - I'!AL519+'INTERNAL - II '!AL519)/2,'INTERNAL - I'!AL519+'INTERNAL - II '!AL519)</f>
        <v>88.461538461538467</v>
      </c>
      <c r="I507" s="102">
        <f>IF(AND('INTERNAL - I'!AM519&gt;0,'INTERNAL - II '!AM519&gt;0),('INTERNAL - I'!AM519+'INTERNAL - II '!AM519)/2,'INTERNAL - I'!AM519+'INTERNAL - II '!AM519)</f>
        <v>49.159663865546214</v>
      </c>
      <c r="J507" s="102">
        <f>IF(AND('INTERNAL - I'!AN519&gt;0,'INTERNAL - II '!AN519&gt;0),('INTERNAL - I'!AN519+'INTERNAL - II '!AN519)/2,'INTERNAL - I'!AN519+'INTERNAL - II '!AN519)</f>
        <v>82.35294117647058</v>
      </c>
    </row>
    <row r="508" spans="1:10" ht="30" customHeight="1" x14ac:dyDescent="0.2">
      <c r="A508" s="55"/>
      <c r="B508" s="55"/>
      <c r="C508" s="268"/>
      <c r="D508" s="255" t="s">
        <v>128</v>
      </c>
      <c r="E508" s="265"/>
      <c r="F508" s="265"/>
      <c r="G508" s="265"/>
      <c r="H508" s="265"/>
      <c r="I508" s="265"/>
      <c r="J508" s="265"/>
    </row>
    <row r="509" spans="1:10" ht="30" customHeight="1" x14ac:dyDescent="0.2">
      <c r="A509" s="55"/>
      <c r="B509" s="55"/>
      <c r="C509" s="268"/>
      <c r="D509" s="255" t="s">
        <v>111</v>
      </c>
      <c r="E509" s="266">
        <f t="shared" ref="E509:I509" si="0">COUNTIF(E5:E507,"&gt;0")</f>
        <v>503</v>
      </c>
      <c r="F509" s="266">
        <f t="shared" si="0"/>
        <v>503</v>
      </c>
      <c r="G509" s="266">
        <f t="shared" si="0"/>
        <v>503</v>
      </c>
      <c r="H509" s="266">
        <f t="shared" si="0"/>
        <v>503</v>
      </c>
      <c r="I509" s="266">
        <f t="shared" si="0"/>
        <v>503</v>
      </c>
      <c r="J509" s="266">
        <f>COUNTIF(J5:J507,"&gt;=0")</f>
        <v>503</v>
      </c>
    </row>
    <row r="510" spans="1:10" ht="30" customHeight="1" x14ac:dyDescent="0.2">
      <c r="A510" s="55"/>
      <c r="B510" s="55"/>
      <c r="C510" s="268"/>
      <c r="D510" s="255" t="s">
        <v>1768</v>
      </c>
      <c r="E510" s="266">
        <f>COUNTIF(E5:E507,"&gt;=60")</f>
        <v>353</v>
      </c>
      <c r="F510" s="266">
        <f t="shared" ref="F510:J510" si="1">COUNTIF(F5:F507,"&gt;=60")</f>
        <v>420</v>
      </c>
      <c r="G510" s="266">
        <f t="shared" si="1"/>
        <v>380</v>
      </c>
      <c r="H510" s="266">
        <f t="shared" si="1"/>
        <v>503</v>
      </c>
      <c r="I510" s="266">
        <f t="shared" si="1"/>
        <v>353</v>
      </c>
      <c r="J510" s="266">
        <f t="shared" si="1"/>
        <v>451</v>
      </c>
    </row>
    <row r="511" spans="1:10" ht="30" customHeight="1" x14ac:dyDescent="0.2">
      <c r="A511" s="55"/>
      <c r="B511" s="55"/>
      <c r="C511" s="268"/>
      <c r="D511" s="255" t="s">
        <v>1769</v>
      </c>
      <c r="E511" s="265">
        <f>E510/E509*100</f>
        <v>70.178926441351891</v>
      </c>
      <c r="F511" s="265">
        <f t="shared" ref="F511:J511" si="2">F510/F509*100</f>
        <v>83.499005964214717</v>
      </c>
      <c r="G511" s="265">
        <f t="shared" si="2"/>
        <v>75.546719681908542</v>
      </c>
      <c r="H511" s="265">
        <f t="shared" si="2"/>
        <v>100</v>
      </c>
      <c r="I511" s="265">
        <f t="shared" si="2"/>
        <v>70.178926441351891</v>
      </c>
      <c r="J511" s="265">
        <f t="shared" si="2"/>
        <v>89.662027833001986</v>
      </c>
    </row>
    <row r="512" spans="1:10" ht="30" customHeight="1" x14ac:dyDescent="0.2">
      <c r="A512" s="55"/>
      <c r="B512" s="55"/>
      <c r="C512" s="268"/>
      <c r="D512" s="255" t="s">
        <v>112</v>
      </c>
      <c r="E512" s="266">
        <f>IF(E511&gt;=80,3,IF(E511&gt;=70,2,IF(E511&gt;=60,1,0)))</f>
        <v>2</v>
      </c>
      <c r="F512" s="266">
        <f t="shared" ref="F512:J512" si="3">IF(F511&gt;80,3,IF(F511&gt;=70,2,IF(F511&gt;=60,1,0)))</f>
        <v>3</v>
      </c>
      <c r="G512" s="266">
        <f t="shared" si="3"/>
        <v>2</v>
      </c>
      <c r="H512" s="266">
        <f t="shared" si="3"/>
        <v>3</v>
      </c>
      <c r="I512" s="266">
        <f t="shared" si="3"/>
        <v>2</v>
      </c>
      <c r="J512" s="266">
        <f t="shared" si="3"/>
        <v>3</v>
      </c>
    </row>
  </sheetData>
  <mergeCells count="6">
    <mergeCell ref="E3:J3"/>
    <mergeCell ref="A1:D1"/>
    <mergeCell ref="A3:A4"/>
    <mergeCell ref="B3:B4"/>
    <mergeCell ref="C3:C4"/>
    <mergeCell ref="D3:D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518"/>
  <sheetViews>
    <sheetView topLeftCell="G503" zoomScale="85" zoomScaleNormal="85" workbookViewId="0">
      <selection activeCell="Y512" sqref="Y512:Z512"/>
    </sheetView>
  </sheetViews>
  <sheetFormatPr baseColWidth="10" defaultColWidth="8.83203125" defaultRowHeight="15" customHeight="1" x14ac:dyDescent="0.2"/>
  <cols>
    <col min="2" max="2" width="22.1640625" customWidth="1"/>
    <col min="3" max="3" width="23.83203125" customWidth="1"/>
    <col min="4" max="4" width="44.5" customWidth="1"/>
    <col min="5" max="5" width="13.5" style="6" customWidth="1"/>
    <col min="6" max="9" width="9.1640625" style="6"/>
    <col min="10" max="13" width="9.1640625" style="106"/>
    <col min="14" max="14" width="13.6640625" style="106" customWidth="1"/>
    <col min="15" max="16" width="9.1640625" style="6"/>
    <col min="17" max="17" width="2.6640625" style="6" customWidth="1"/>
    <col min="24" max="24" width="3.33203125" customWidth="1"/>
    <col min="25" max="25" width="11.1640625" customWidth="1"/>
  </cols>
  <sheetData>
    <row r="1" spans="1:30" ht="30" customHeight="1" x14ac:dyDescent="0.2">
      <c r="A1" s="395" t="s">
        <v>104</v>
      </c>
      <c r="B1" s="395"/>
      <c r="C1" s="395"/>
      <c r="D1" s="395"/>
      <c r="E1" s="395"/>
      <c r="F1" s="395"/>
      <c r="G1" s="395"/>
      <c r="H1" s="395"/>
      <c r="I1" s="395"/>
      <c r="J1" s="395"/>
      <c r="K1" s="395"/>
      <c r="L1" s="395"/>
      <c r="M1" s="395"/>
      <c r="N1" s="395"/>
      <c r="O1" s="103"/>
      <c r="P1" s="103"/>
      <c r="Q1" s="287"/>
    </row>
    <row r="2" spans="1:30" ht="30" customHeight="1" x14ac:dyDescent="0.2">
      <c r="A2" s="56"/>
      <c r="B2" s="56"/>
      <c r="C2" s="56"/>
      <c r="D2" s="56"/>
      <c r="E2" s="63" t="s">
        <v>127</v>
      </c>
      <c r="F2" s="63"/>
      <c r="G2" s="63"/>
      <c r="H2" s="63"/>
      <c r="I2" s="63"/>
      <c r="J2" s="63"/>
      <c r="K2" s="63"/>
      <c r="L2" s="63"/>
      <c r="M2" s="63"/>
      <c r="N2" s="63"/>
      <c r="O2" s="103"/>
      <c r="P2" s="103"/>
      <c r="Q2" s="287"/>
    </row>
    <row r="3" spans="1:30" ht="30" customHeight="1" x14ac:dyDescent="0.2">
      <c r="A3" s="398" t="s">
        <v>44</v>
      </c>
      <c r="B3" s="398" t="s">
        <v>45</v>
      </c>
      <c r="C3" s="398" t="s">
        <v>46</v>
      </c>
      <c r="D3" s="398" t="s">
        <v>84</v>
      </c>
      <c r="E3" s="404" t="s">
        <v>1788</v>
      </c>
      <c r="F3" s="404"/>
      <c r="G3" s="404" t="s">
        <v>1791</v>
      </c>
      <c r="H3" s="404"/>
      <c r="I3" s="404"/>
      <c r="J3" s="404" t="s">
        <v>1794</v>
      </c>
      <c r="K3" s="404"/>
      <c r="L3" s="404" t="s">
        <v>1795</v>
      </c>
      <c r="M3" s="404"/>
      <c r="N3" s="404"/>
      <c r="O3" s="404" t="s">
        <v>1796</v>
      </c>
      <c r="P3" s="404"/>
      <c r="Q3" s="288"/>
      <c r="R3" s="406" t="s">
        <v>1807</v>
      </c>
      <c r="S3" s="407"/>
      <c r="T3" s="407"/>
      <c r="U3" s="407"/>
      <c r="V3" s="407"/>
      <c r="W3" s="408"/>
      <c r="X3" s="285"/>
      <c r="Y3" s="48">
        <f>SUMIF($E$4:$P$4,"CO 1",$E$5:$P$5)</f>
        <v>20</v>
      </c>
      <c r="Z3" s="48">
        <f>SUMIF($E$4:$P$4,"CO 2",$E$5:$P$5)</f>
        <v>46</v>
      </c>
      <c r="AA3" s="48">
        <f>SUMIF($E$4:$P$4,"CO 3",$E$5:$P$5)</f>
        <v>46</v>
      </c>
      <c r="AB3" s="48">
        <f>SUMIF($E$4:$P$4,"CO 4",$E$5:$P$5)</f>
        <v>48</v>
      </c>
      <c r="AC3" s="48">
        <f>SUMIF($E$4:$P$4,"CO 5",$E$5:$P$5)</f>
        <v>20</v>
      </c>
      <c r="AD3" s="48">
        <f>SUMIF($E$4:$P$4,"CO 6",$E$5:$P$5)</f>
        <v>20</v>
      </c>
    </row>
    <row r="4" spans="1:30" ht="30" customHeight="1" x14ac:dyDescent="0.2">
      <c r="A4" s="398"/>
      <c r="B4" s="398"/>
      <c r="C4" s="398"/>
      <c r="D4" s="398"/>
      <c r="E4" s="104" t="s">
        <v>1789</v>
      </c>
      <c r="F4" s="104" t="s">
        <v>1790</v>
      </c>
      <c r="G4" s="104" t="s">
        <v>1790</v>
      </c>
      <c r="H4" s="104" t="s">
        <v>1792</v>
      </c>
      <c r="I4" s="104" t="s">
        <v>1793</v>
      </c>
      <c r="J4" s="104" t="s">
        <v>1792</v>
      </c>
      <c r="K4" s="104" t="s">
        <v>1793</v>
      </c>
      <c r="L4" s="104" t="s">
        <v>1790</v>
      </c>
      <c r="M4" s="104" t="s">
        <v>1792</v>
      </c>
      <c r="N4" s="104" t="s">
        <v>1793</v>
      </c>
      <c r="O4" s="104" t="s">
        <v>1797</v>
      </c>
      <c r="P4" s="104" t="s">
        <v>1798</v>
      </c>
      <c r="Q4" s="104"/>
      <c r="R4" s="48" t="s">
        <v>10</v>
      </c>
      <c r="S4" s="48" t="s">
        <v>11</v>
      </c>
      <c r="T4" s="48" t="s">
        <v>12</v>
      </c>
      <c r="U4" s="48" t="s">
        <v>13</v>
      </c>
      <c r="V4" s="48" t="s">
        <v>14</v>
      </c>
      <c r="W4" s="48" t="s">
        <v>15</v>
      </c>
      <c r="X4" s="48"/>
      <c r="Y4" s="48" t="s">
        <v>1808</v>
      </c>
      <c r="Z4" s="48" t="s">
        <v>1809</v>
      </c>
      <c r="AA4" s="48" t="s">
        <v>1810</v>
      </c>
      <c r="AB4" s="48" t="s">
        <v>1811</v>
      </c>
      <c r="AC4" s="48" t="s">
        <v>1812</v>
      </c>
      <c r="AD4" s="48" t="s">
        <v>1813</v>
      </c>
    </row>
    <row r="5" spans="1:30" ht="30" customHeight="1" x14ac:dyDescent="0.2">
      <c r="A5" s="1">
        <f>'STUDENT NAMELIST'!A5</f>
        <v>1</v>
      </c>
      <c r="B5" s="60" t="str">
        <f>'STUDENT NAMELIST'!B5</f>
        <v>2023PEC AI 541</v>
      </c>
      <c r="C5" s="60">
        <f>'STUDENT NAMELIST'!C5</f>
        <v>211423243001</v>
      </c>
      <c r="D5" s="1" t="str">
        <f>'STUDENT NAMELIST'!D5</f>
        <v>AATHISUDHAN A</v>
      </c>
      <c r="E5" s="48">
        <v>20</v>
      </c>
      <c r="F5" s="48">
        <v>20</v>
      </c>
      <c r="G5" s="48">
        <v>13</v>
      </c>
      <c r="H5" s="48">
        <v>13</v>
      </c>
      <c r="I5" s="48">
        <v>14</v>
      </c>
      <c r="J5" s="48">
        <v>20</v>
      </c>
      <c r="K5" s="48">
        <v>20</v>
      </c>
      <c r="L5" s="48">
        <v>13</v>
      </c>
      <c r="M5" s="48">
        <v>13</v>
      </c>
      <c r="N5" s="48">
        <v>14</v>
      </c>
      <c r="O5" s="48">
        <v>20</v>
      </c>
      <c r="P5" s="48">
        <v>20</v>
      </c>
      <c r="Q5" s="48"/>
      <c r="R5" s="103">
        <f t="shared" ref="R5:R68" si="0">SUMIF($E$4:$P$4,"CO 1",E5:P5)</f>
        <v>20</v>
      </c>
      <c r="S5" s="103">
        <f t="shared" ref="S5:S68" si="1">SUMIF($E$4:$P$4,"CO 2",E5:P5)</f>
        <v>46</v>
      </c>
      <c r="T5" s="103">
        <f t="shared" ref="T5:T68" si="2">SUMIF($E$4:$P$4,"CO 3",E5:P5)</f>
        <v>46</v>
      </c>
      <c r="U5" s="103">
        <f t="shared" ref="U5:U68" si="3">SUMIF($E$4:$P$4,"CO 4",E5:P5)</f>
        <v>48</v>
      </c>
      <c r="V5" s="103">
        <f t="shared" ref="V5:V68" si="4">SUMIF($E$4:$P$4,"CO 5",E5:P5)</f>
        <v>20</v>
      </c>
      <c r="W5" s="103">
        <f t="shared" ref="W5:W68" si="5">SUMIF($E$4:$P$4,"CO 6",E5:P5)</f>
        <v>20</v>
      </c>
      <c r="X5" s="103"/>
      <c r="Y5" s="273">
        <f>(R5/$Y$3)*100</f>
        <v>100</v>
      </c>
      <c r="Z5" s="273">
        <f>(S5/$Z$3)*100</f>
        <v>100</v>
      </c>
      <c r="AA5" s="273">
        <f>(T5/$AA$3)*100</f>
        <v>100</v>
      </c>
      <c r="AB5" s="273">
        <f>(U5/$AB$3)*100</f>
        <v>100</v>
      </c>
      <c r="AC5" s="273">
        <f>(V5/$AC$3)*100</f>
        <v>100</v>
      </c>
      <c r="AD5" s="273">
        <f>(W5/$AD$3)*100</f>
        <v>100</v>
      </c>
    </row>
    <row r="6" spans="1:30" ht="30" customHeight="1" x14ac:dyDescent="0.2">
      <c r="A6" s="1">
        <f>'STUDENT NAMELIST'!A6</f>
        <v>2</v>
      </c>
      <c r="B6" s="60" t="str">
        <f>'STUDENT NAMELIST'!B6</f>
        <v>2023PEC AI 542</v>
      </c>
      <c r="C6" s="60">
        <f>'STUDENT NAMELIST'!C6</f>
        <v>211423243002</v>
      </c>
      <c r="D6" s="1" t="str">
        <f>'STUDENT NAMELIST'!D6</f>
        <v>ABESHEK SRIRAMN</v>
      </c>
      <c r="E6" s="257">
        <v>20</v>
      </c>
      <c r="F6" s="257">
        <v>20</v>
      </c>
      <c r="G6" s="257">
        <v>13</v>
      </c>
      <c r="H6" s="257">
        <v>13</v>
      </c>
      <c r="I6" s="257">
        <v>14</v>
      </c>
      <c r="J6" s="257">
        <v>20</v>
      </c>
      <c r="K6" s="257">
        <v>20</v>
      </c>
      <c r="L6" s="257">
        <v>13</v>
      </c>
      <c r="M6" s="257">
        <v>13</v>
      </c>
      <c r="N6" s="257">
        <v>14</v>
      </c>
      <c r="O6" s="257">
        <v>20</v>
      </c>
      <c r="P6" s="257">
        <v>20</v>
      </c>
      <c r="Q6" s="257"/>
      <c r="R6" s="103">
        <f t="shared" si="0"/>
        <v>20</v>
      </c>
      <c r="S6" s="103">
        <f t="shared" si="1"/>
        <v>46</v>
      </c>
      <c r="T6" s="103">
        <f t="shared" si="2"/>
        <v>46</v>
      </c>
      <c r="U6" s="103">
        <f t="shared" si="3"/>
        <v>48</v>
      </c>
      <c r="V6" s="103">
        <f t="shared" si="4"/>
        <v>20</v>
      </c>
      <c r="W6" s="103">
        <f t="shared" si="5"/>
        <v>20</v>
      </c>
      <c r="X6" s="103"/>
      <c r="Y6" s="273">
        <f>(R6/$Y$3)*100</f>
        <v>100</v>
      </c>
      <c r="Z6" s="273">
        <f>(S6/$Z$3)*100</f>
        <v>100</v>
      </c>
      <c r="AA6" s="273">
        <f>(T6/$AA$3)*100</f>
        <v>100</v>
      </c>
      <c r="AB6" s="273">
        <f>(U6/$AB$3)*100</f>
        <v>100</v>
      </c>
      <c r="AC6" s="273">
        <f>(V6/$AC$3)*100</f>
        <v>100</v>
      </c>
      <c r="AD6" s="273">
        <f>(W6/$AD$3)*100</f>
        <v>100</v>
      </c>
    </row>
    <row r="7" spans="1:30" ht="30" customHeight="1" x14ac:dyDescent="0.2">
      <c r="A7" s="1">
        <f>'STUDENT NAMELIST'!A7</f>
        <v>3</v>
      </c>
      <c r="B7" s="60" t="str">
        <f>'STUDENT NAMELIST'!B7</f>
        <v>2023PEC AI 101</v>
      </c>
      <c r="C7" s="60">
        <f>'STUDENT NAMELIST'!C7</f>
        <v>211423243003</v>
      </c>
      <c r="D7" s="270" t="str">
        <f>'STUDENT NAMELIST'!D7</f>
        <v>ABINAYA M</v>
      </c>
      <c r="E7" s="272">
        <v>19</v>
      </c>
      <c r="F7" s="272">
        <v>17</v>
      </c>
      <c r="G7" s="272">
        <v>12</v>
      </c>
      <c r="H7" s="272">
        <v>11</v>
      </c>
      <c r="I7" s="272">
        <v>14</v>
      </c>
      <c r="J7" s="272">
        <v>20</v>
      </c>
      <c r="K7" s="272">
        <v>17</v>
      </c>
      <c r="L7" s="272">
        <v>12</v>
      </c>
      <c r="M7" s="272">
        <v>11</v>
      </c>
      <c r="N7" s="272">
        <v>13</v>
      </c>
      <c r="O7" s="272">
        <v>18</v>
      </c>
      <c r="P7" s="272">
        <v>20</v>
      </c>
      <c r="Q7" s="272"/>
      <c r="R7" s="103">
        <f t="shared" si="0"/>
        <v>19</v>
      </c>
      <c r="S7" s="103">
        <f t="shared" si="1"/>
        <v>41</v>
      </c>
      <c r="T7" s="103">
        <f t="shared" si="2"/>
        <v>42</v>
      </c>
      <c r="U7" s="103">
        <f t="shared" si="3"/>
        <v>44</v>
      </c>
      <c r="V7" s="103">
        <f t="shared" si="4"/>
        <v>18</v>
      </c>
      <c r="W7" s="103">
        <f t="shared" si="5"/>
        <v>20</v>
      </c>
      <c r="X7" s="103"/>
      <c r="Y7" s="273">
        <f t="shared" ref="Y7:Y70" si="6">(R7/$Y$3)*100</f>
        <v>95</v>
      </c>
      <c r="Z7" s="273">
        <f t="shared" ref="Z7:Z70" si="7">(S7/$Z$3)*100</f>
        <v>89.130434782608688</v>
      </c>
      <c r="AA7" s="273">
        <f t="shared" ref="AA7:AA70" si="8">(T7/$AA$3)*100</f>
        <v>91.304347826086953</v>
      </c>
      <c r="AB7" s="273">
        <f t="shared" ref="AB7:AB70" si="9">(U7/$AB$3)*100</f>
        <v>91.666666666666657</v>
      </c>
      <c r="AC7" s="273">
        <f t="shared" ref="AC7:AC70" si="10">(V7/$AC$3)*100</f>
        <v>90</v>
      </c>
      <c r="AD7" s="273">
        <f t="shared" ref="AD7:AD70" si="11">(W7/$AD$3)*100</f>
        <v>100</v>
      </c>
    </row>
    <row r="8" spans="1:30" ht="30" customHeight="1" x14ac:dyDescent="0.2">
      <c r="A8" s="1">
        <f>'STUDENT NAMELIST'!A8</f>
        <v>4</v>
      </c>
      <c r="B8" s="60" t="str">
        <f>'STUDENT NAMELIST'!B8</f>
        <v>2023PEC AI 543</v>
      </c>
      <c r="C8" s="60">
        <f>'STUDENT NAMELIST'!C8</f>
        <v>211423243004</v>
      </c>
      <c r="D8" s="270" t="str">
        <f>'STUDENT NAMELIST'!D8</f>
        <v>ABINESH KUMAR T</v>
      </c>
      <c r="E8" s="272">
        <v>20</v>
      </c>
      <c r="F8" s="272">
        <v>20</v>
      </c>
      <c r="G8" s="272">
        <v>11</v>
      </c>
      <c r="H8" s="272">
        <v>13</v>
      </c>
      <c r="I8" s="272">
        <v>13</v>
      </c>
      <c r="J8" s="272">
        <v>17</v>
      </c>
      <c r="K8" s="272">
        <v>17</v>
      </c>
      <c r="L8" s="272">
        <v>12</v>
      </c>
      <c r="M8" s="272">
        <v>12</v>
      </c>
      <c r="N8" s="272">
        <v>12</v>
      </c>
      <c r="O8" s="272">
        <v>19</v>
      </c>
      <c r="P8" s="272">
        <v>18</v>
      </c>
      <c r="Q8" s="272"/>
      <c r="R8" s="103">
        <f t="shared" si="0"/>
        <v>20</v>
      </c>
      <c r="S8" s="103">
        <f t="shared" si="1"/>
        <v>43</v>
      </c>
      <c r="T8" s="103">
        <f t="shared" si="2"/>
        <v>42</v>
      </c>
      <c r="U8" s="103">
        <f t="shared" si="3"/>
        <v>42</v>
      </c>
      <c r="V8" s="103">
        <f t="shared" si="4"/>
        <v>19</v>
      </c>
      <c r="W8" s="103">
        <f t="shared" si="5"/>
        <v>18</v>
      </c>
      <c r="X8" s="103"/>
      <c r="Y8" s="273">
        <f t="shared" si="6"/>
        <v>100</v>
      </c>
      <c r="Z8" s="273">
        <f t="shared" si="7"/>
        <v>93.478260869565219</v>
      </c>
      <c r="AA8" s="273">
        <f t="shared" si="8"/>
        <v>91.304347826086953</v>
      </c>
      <c r="AB8" s="273">
        <f t="shared" si="9"/>
        <v>87.5</v>
      </c>
      <c r="AC8" s="273">
        <f t="shared" si="10"/>
        <v>95</v>
      </c>
      <c r="AD8" s="273">
        <f t="shared" si="11"/>
        <v>90</v>
      </c>
    </row>
    <row r="9" spans="1:30" ht="30" customHeight="1" x14ac:dyDescent="0.2">
      <c r="A9" s="1">
        <f>'STUDENT NAMELIST'!A9</f>
        <v>5</v>
      </c>
      <c r="B9" s="60" t="str">
        <f>'STUDENT NAMELIST'!B9</f>
        <v>2023PEC AI 102</v>
      </c>
      <c r="C9" s="60">
        <f>'STUDENT NAMELIST'!C9</f>
        <v>211423243005</v>
      </c>
      <c r="D9" s="270" t="str">
        <f>'STUDENT NAMELIST'!D9</f>
        <v>ABIRAMI A</v>
      </c>
      <c r="E9" s="272">
        <v>20</v>
      </c>
      <c r="F9" s="272">
        <v>20</v>
      </c>
      <c r="G9" s="272">
        <v>12</v>
      </c>
      <c r="H9" s="272">
        <v>12</v>
      </c>
      <c r="I9" s="272">
        <v>13</v>
      </c>
      <c r="J9" s="272">
        <v>19</v>
      </c>
      <c r="K9" s="272">
        <v>19</v>
      </c>
      <c r="L9" s="272">
        <v>11</v>
      </c>
      <c r="M9" s="272">
        <v>12</v>
      </c>
      <c r="N9" s="272">
        <v>11</v>
      </c>
      <c r="O9" s="272">
        <v>18</v>
      </c>
      <c r="P9" s="272">
        <v>18</v>
      </c>
      <c r="Q9" s="272"/>
      <c r="R9" s="103">
        <f t="shared" si="0"/>
        <v>20</v>
      </c>
      <c r="S9" s="103">
        <f t="shared" si="1"/>
        <v>43</v>
      </c>
      <c r="T9" s="103">
        <f t="shared" si="2"/>
        <v>43</v>
      </c>
      <c r="U9" s="103">
        <f t="shared" si="3"/>
        <v>43</v>
      </c>
      <c r="V9" s="103">
        <f t="shared" si="4"/>
        <v>18</v>
      </c>
      <c r="W9" s="103">
        <f t="shared" si="5"/>
        <v>18</v>
      </c>
      <c r="X9" s="103"/>
      <c r="Y9" s="273">
        <f t="shared" si="6"/>
        <v>100</v>
      </c>
      <c r="Z9" s="273">
        <f t="shared" si="7"/>
        <v>93.478260869565219</v>
      </c>
      <c r="AA9" s="273">
        <f t="shared" si="8"/>
        <v>93.478260869565219</v>
      </c>
      <c r="AB9" s="273">
        <f t="shared" si="9"/>
        <v>89.583333333333343</v>
      </c>
      <c r="AC9" s="273">
        <f t="shared" si="10"/>
        <v>90</v>
      </c>
      <c r="AD9" s="273">
        <f t="shared" si="11"/>
        <v>90</v>
      </c>
    </row>
    <row r="10" spans="1:30" ht="30" customHeight="1" x14ac:dyDescent="0.2">
      <c r="A10" s="1">
        <f>'STUDENT NAMELIST'!A10</f>
        <v>6</v>
      </c>
      <c r="B10" s="60" t="str">
        <f>'STUDENT NAMELIST'!B10</f>
        <v>2023PEC AI 103</v>
      </c>
      <c r="C10" s="60">
        <f>'STUDENT NAMELIST'!C10</f>
        <v>211423243006</v>
      </c>
      <c r="D10" s="270" t="str">
        <f>'STUDENT NAMELIST'!D10</f>
        <v>ABIRAMI G</v>
      </c>
      <c r="E10" s="272">
        <v>19</v>
      </c>
      <c r="F10" s="272">
        <v>17</v>
      </c>
      <c r="G10" s="272">
        <v>11</v>
      </c>
      <c r="H10" s="272">
        <v>12</v>
      </c>
      <c r="I10" s="272">
        <v>13</v>
      </c>
      <c r="J10" s="272">
        <v>19</v>
      </c>
      <c r="K10" s="272">
        <v>19</v>
      </c>
      <c r="L10" s="272">
        <v>12</v>
      </c>
      <c r="M10" s="272">
        <v>11</v>
      </c>
      <c r="N10" s="272">
        <v>11</v>
      </c>
      <c r="O10" s="272">
        <v>18</v>
      </c>
      <c r="P10" s="272">
        <v>20</v>
      </c>
      <c r="Q10" s="272"/>
      <c r="R10" s="103">
        <f t="shared" si="0"/>
        <v>19</v>
      </c>
      <c r="S10" s="103">
        <f t="shared" si="1"/>
        <v>40</v>
      </c>
      <c r="T10" s="103">
        <f t="shared" si="2"/>
        <v>42</v>
      </c>
      <c r="U10" s="103">
        <f t="shared" si="3"/>
        <v>43</v>
      </c>
      <c r="V10" s="103">
        <f t="shared" si="4"/>
        <v>18</v>
      </c>
      <c r="W10" s="103">
        <f t="shared" si="5"/>
        <v>20</v>
      </c>
      <c r="X10" s="103"/>
      <c r="Y10" s="273">
        <f t="shared" si="6"/>
        <v>95</v>
      </c>
      <c r="Z10" s="273">
        <f t="shared" si="7"/>
        <v>86.956521739130437</v>
      </c>
      <c r="AA10" s="273">
        <f t="shared" si="8"/>
        <v>91.304347826086953</v>
      </c>
      <c r="AB10" s="273">
        <f t="shared" si="9"/>
        <v>89.583333333333343</v>
      </c>
      <c r="AC10" s="273">
        <f t="shared" si="10"/>
        <v>90</v>
      </c>
      <c r="AD10" s="273">
        <f t="shared" si="11"/>
        <v>100</v>
      </c>
    </row>
    <row r="11" spans="1:30" ht="30" customHeight="1" x14ac:dyDescent="0.2">
      <c r="A11" s="1">
        <f>'STUDENT NAMELIST'!A11</f>
        <v>7</v>
      </c>
      <c r="B11" s="60" t="str">
        <f>'STUDENT NAMELIST'!B11</f>
        <v>2023PEC AI 544</v>
      </c>
      <c r="C11" s="60">
        <f>'STUDENT NAMELIST'!C11</f>
        <v>211423243007</v>
      </c>
      <c r="D11" s="270" t="str">
        <f>'STUDENT NAMELIST'!D11</f>
        <v>ABISHAI SINGH J</v>
      </c>
      <c r="E11" s="272">
        <v>19</v>
      </c>
      <c r="F11" s="272">
        <v>17</v>
      </c>
      <c r="G11" s="272">
        <v>13</v>
      </c>
      <c r="H11" s="272">
        <v>12</v>
      </c>
      <c r="I11" s="272">
        <v>11</v>
      </c>
      <c r="J11" s="272">
        <v>20</v>
      </c>
      <c r="K11" s="272">
        <v>20</v>
      </c>
      <c r="L11" s="272">
        <v>13</v>
      </c>
      <c r="M11" s="272">
        <v>12</v>
      </c>
      <c r="N11" s="272">
        <v>12</v>
      </c>
      <c r="O11" s="272">
        <v>18</v>
      </c>
      <c r="P11" s="272">
        <v>20</v>
      </c>
      <c r="Q11" s="272"/>
      <c r="R11" s="103">
        <f t="shared" si="0"/>
        <v>19</v>
      </c>
      <c r="S11" s="103">
        <f t="shared" si="1"/>
        <v>43</v>
      </c>
      <c r="T11" s="103">
        <f t="shared" si="2"/>
        <v>44</v>
      </c>
      <c r="U11" s="103">
        <f t="shared" si="3"/>
        <v>43</v>
      </c>
      <c r="V11" s="103">
        <f t="shared" si="4"/>
        <v>18</v>
      </c>
      <c r="W11" s="103">
        <f t="shared" si="5"/>
        <v>20</v>
      </c>
      <c r="X11" s="103"/>
      <c r="Y11" s="273">
        <f t="shared" si="6"/>
        <v>95</v>
      </c>
      <c r="Z11" s="273">
        <f t="shared" si="7"/>
        <v>93.478260869565219</v>
      </c>
      <c r="AA11" s="273">
        <f t="shared" si="8"/>
        <v>95.652173913043484</v>
      </c>
      <c r="AB11" s="273">
        <f t="shared" si="9"/>
        <v>89.583333333333343</v>
      </c>
      <c r="AC11" s="273">
        <f t="shared" si="10"/>
        <v>90</v>
      </c>
      <c r="AD11" s="273">
        <f t="shared" si="11"/>
        <v>100</v>
      </c>
    </row>
    <row r="12" spans="1:30" ht="30" customHeight="1" x14ac:dyDescent="0.2">
      <c r="A12" s="1">
        <f>'STUDENT NAMELIST'!A12</f>
        <v>8</v>
      </c>
      <c r="B12" s="60" t="str">
        <f>'STUDENT NAMELIST'!B12</f>
        <v>2023PEC AI 545</v>
      </c>
      <c r="C12" s="60">
        <f>'STUDENT NAMELIST'!C12</f>
        <v>211423243008</v>
      </c>
      <c r="D12" s="270" t="str">
        <f>'STUDENT NAMELIST'!D12</f>
        <v>ABISHEK RANGARAJ M</v>
      </c>
      <c r="E12" s="272">
        <v>18</v>
      </c>
      <c r="F12" s="272">
        <v>19</v>
      </c>
      <c r="G12" s="272">
        <v>13</v>
      </c>
      <c r="H12" s="272">
        <v>12</v>
      </c>
      <c r="I12" s="272">
        <v>11</v>
      </c>
      <c r="J12" s="272">
        <v>17</v>
      </c>
      <c r="K12" s="272">
        <v>18</v>
      </c>
      <c r="L12" s="272">
        <v>13</v>
      </c>
      <c r="M12" s="272">
        <v>11</v>
      </c>
      <c r="N12" s="272">
        <v>11</v>
      </c>
      <c r="O12" s="272">
        <v>18</v>
      </c>
      <c r="P12" s="272">
        <v>17</v>
      </c>
      <c r="Q12" s="272"/>
      <c r="R12" s="103">
        <f t="shared" si="0"/>
        <v>18</v>
      </c>
      <c r="S12" s="103">
        <f t="shared" si="1"/>
        <v>45</v>
      </c>
      <c r="T12" s="103">
        <f t="shared" si="2"/>
        <v>40</v>
      </c>
      <c r="U12" s="103">
        <f t="shared" si="3"/>
        <v>40</v>
      </c>
      <c r="V12" s="103">
        <f t="shared" si="4"/>
        <v>18</v>
      </c>
      <c r="W12" s="103">
        <f t="shared" si="5"/>
        <v>17</v>
      </c>
      <c r="X12" s="103"/>
      <c r="Y12" s="273">
        <f t="shared" si="6"/>
        <v>90</v>
      </c>
      <c r="Z12" s="273">
        <f t="shared" si="7"/>
        <v>97.826086956521735</v>
      </c>
      <c r="AA12" s="273">
        <f t="shared" si="8"/>
        <v>86.956521739130437</v>
      </c>
      <c r="AB12" s="273">
        <f t="shared" si="9"/>
        <v>83.333333333333343</v>
      </c>
      <c r="AC12" s="273">
        <f t="shared" si="10"/>
        <v>90</v>
      </c>
      <c r="AD12" s="273">
        <f t="shared" si="11"/>
        <v>85</v>
      </c>
    </row>
    <row r="13" spans="1:30" ht="30" customHeight="1" x14ac:dyDescent="0.2">
      <c r="A13" s="1">
        <f>'STUDENT NAMELIST'!A13</f>
        <v>9</v>
      </c>
      <c r="B13" s="60" t="str">
        <f>'STUDENT NAMELIST'!B13</f>
        <v>2023PEC AI 104</v>
      </c>
      <c r="C13" s="60">
        <f>'STUDENT NAMELIST'!C13</f>
        <v>211423243009</v>
      </c>
      <c r="D13" s="270" t="str">
        <f>'STUDENT NAMELIST'!D13</f>
        <v>ABITHA R D</v>
      </c>
      <c r="E13" s="272">
        <v>20</v>
      </c>
      <c r="F13" s="272">
        <v>18</v>
      </c>
      <c r="G13" s="272">
        <v>12</v>
      </c>
      <c r="H13" s="272">
        <v>11</v>
      </c>
      <c r="I13" s="272">
        <v>11</v>
      </c>
      <c r="J13" s="272">
        <v>17</v>
      </c>
      <c r="K13" s="272">
        <v>19</v>
      </c>
      <c r="L13" s="272">
        <v>13</v>
      </c>
      <c r="M13" s="272">
        <v>12</v>
      </c>
      <c r="N13" s="272">
        <v>12</v>
      </c>
      <c r="O13" s="272">
        <v>20</v>
      </c>
      <c r="P13" s="272">
        <v>17</v>
      </c>
      <c r="Q13" s="272"/>
      <c r="R13" s="103">
        <f t="shared" si="0"/>
        <v>20</v>
      </c>
      <c r="S13" s="103">
        <f t="shared" si="1"/>
        <v>43</v>
      </c>
      <c r="T13" s="103">
        <f t="shared" si="2"/>
        <v>40</v>
      </c>
      <c r="U13" s="103">
        <f t="shared" si="3"/>
        <v>42</v>
      </c>
      <c r="V13" s="103">
        <f t="shared" si="4"/>
        <v>20</v>
      </c>
      <c r="W13" s="103">
        <f t="shared" si="5"/>
        <v>17</v>
      </c>
      <c r="X13" s="103"/>
      <c r="Y13" s="273">
        <f t="shared" si="6"/>
        <v>100</v>
      </c>
      <c r="Z13" s="273">
        <f t="shared" si="7"/>
        <v>93.478260869565219</v>
      </c>
      <c r="AA13" s="273">
        <f t="shared" si="8"/>
        <v>86.956521739130437</v>
      </c>
      <c r="AB13" s="273">
        <f t="shared" si="9"/>
        <v>87.5</v>
      </c>
      <c r="AC13" s="273">
        <f t="shared" si="10"/>
        <v>100</v>
      </c>
      <c r="AD13" s="273">
        <f t="shared" si="11"/>
        <v>85</v>
      </c>
    </row>
    <row r="14" spans="1:30" ht="30" customHeight="1" x14ac:dyDescent="0.2">
      <c r="A14" s="1">
        <f>'STUDENT NAMELIST'!A14</f>
        <v>10</v>
      </c>
      <c r="B14" s="60" t="str">
        <f>'STUDENT NAMELIST'!B14</f>
        <v>2023PEC AI 546</v>
      </c>
      <c r="C14" s="60">
        <f>'STUDENT NAMELIST'!C14</f>
        <v>211423243010</v>
      </c>
      <c r="D14" s="270" t="str">
        <f>'STUDENT NAMELIST'!D14</f>
        <v>ABRAHAM S J</v>
      </c>
      <c r="E14" s="272">
        <v>20</v>
      </c>
      <c r="F14" s="272">
        <v>19</v>
      </c>
      <c r="G14" s="272">
        <v>11</v>
      </c>
      <c r="H14" s="272">
        <v>12</v>
      </c>
      <c r="I14" s="272">
        <v>14</v>
      </c>
      <c r="J14" s="272">
        <v>18</v>
      </c>
      <c r="K14" s="272">
        <v>18</v>
      </c>
      <c r="L14" s="272">
        <v>12</v>
      </c>
      <c r="M14" s="272">
        <v>12</v>
      </c>
      <c r="N14" s="272">
        <v>13</v>
      </c>
      <c r="O14" s="272">
        <v>19</v>
      </c>
      <c r="P14" s="272">
        <v>19</v>
      </c>
      <c r="Q14" s="272"/>
      <c r="R14" s="103">
        <f t="shared" si="0"/>
        <v>20</v>
      </c>
      <c r="S14" s="103">
        <f t="shared" si="1"/>
        <v>42</v>
      </c>
      <c r="T14" s="103">
        <f t="shared" si="2"/>
        <v>42</v>
      </c>
      <c r="U14" s="103">
        <f t="shared" si="3"/>
        <v>45</v>
      </c>
      <c r="V14" s="103">
        <f t="shared" si="4"/>
        <v>19</v>
      </c>
      <c r="W14" s="103">
        <f t="shared" si="5"/>
        <v>19</v>
      </c>
      <c r="X14" s="103"/>
      <c r="Y14" s="273">
        <f t="shared" si="6"/>
        <v>100</v>
      </c>
      <c r="Z14" s="273">
        <f t="shared" si="7"/>
        <v>91.304347826086953</v>
      </c>
      <c r="AA14" s="273">
        <f t="shared" si="8"/>
        <v>91.304347826086953</v>
      </c>
      <c r="AB14" s="273">
        <f t="shared" si="9"/>
        <v>93.75</v>
      </c>
      <c r="AC14" s="273">
        <f t="shared" si="10"/>
        <v>95</v>
      </c>
      <c r="AD14" s="273">
        <f t="shared" si="11"/>
        <v>95</v>
      </c>
    </row>
    <row r="15" spans="1:30" ht="30" customHeight="1" x14ac:dyDescent="0.2">
      <c r="A15" s="1">
        <f>'STUDENT NAMELIST'!A15</f>
        <v>11</v>
      </c>
      <c r="B15" s="60" t="str">
        <f>'STUDENT NAMELIST'!B15</f>
        <v>2023PEC AI 105</v>
      </c>
      <c r="C15" s="60">
        <f>'STUDENT NAMELIST'!C15</f>
        <v>211423243011</v>
      </c>
      <c r="D15" s="270" t="str">
        <f>'STUDENT NAMELIST'!D15</f>
        <v>ADELINE JERUSHA AUGUSTINE</v>
      </c>
      <c r="E15" s="272">
        <v>18</v>
      </c>
      <c r="F15" s="272">
        <v>18</v>
      </c>
      <c r="G15" s="272">
        <v>13</v>
      </c>
      <c r="H15" s="272">
        <v>13</v>
      </c>
      <c r="I15" s="272">
        <v>13</v>
      </c>
      <c r="J15" s="272">
        <v>17</v>
      </c>
      <c r="K15" s="272">
        <v>20</v>
      </c>
      <c r="L15" s="272">
        <v>11</v>
      </c>
      <c r="M15" s="272">
        <v>11</v>
      </c>
      <c r="N15" s="272">
        <v>13</v>
      </c>
      <c r="O15" s="272">
        <v>20</v>
      </c>
      <c r="P15" s="272">
        <v>17</v>
      </c>
      <c r="Q15" s="272"/>
      <c r="R15" s="103">
        <f t="shared" si="0"/>
        <v>18</v>
      </c>
      <c r="S15" s="103">
        <f t="shared" si="1"/>
        <v>42</v>
      </c>
      <c r="T15" s="103">
        <f t="shared" si="2"/>
        <v>41</v>
      </c>
      <c r="U15" s="103">
        <f t="shared" si="3"/>
        <v>46</v>
      </c>
      <c r="V15" s="103">
        <f t="shared" si="4"/>
        <v>20</v>
      </c>
      <c r="W15" s="103">
        <f t="shared" si="5"/>
        <v>17</v>
      </c>
      <c r="X15" s="103"/>
      <c r="Y15" s="273">
        <f t="shared" si="6"/>
        <v>90</v>
      </c>
      <c r="Z15" s="273">
        <f t="shared" si="7"/>
        <v>91.304347826086953</v>
      </c>
      <c r="AA15" s="273">
        <f t="shared" si="8"/>
        <v>89.130434782608688</v>
      </c>
      <c r="AB15" s="273">
        <f t="shared" si="9"/>
        <v>95.833333333333343</v>
      </c>
      <c r="AC15" s="273">
        <f t="shared" si="10"/>
        <v>100</v>
      </c>
      <c r="AD15" s="273">
        <f t="shared" si="11"/>
        <v>85</v>
      </c>
    </row>
    <row r="16" spans="1:30" ht="30" customHeight="1" x14ac:dyDescent="0.2">
      <c r="A16" s="1">
        <f>'STUDENT NAMELIST'!A16</f>
        <v>12</v>
      </c>
      <c r="B16" s="60" t="str">
        <f>'STUDENT NAMELIST'!B16</f>
        <v>2023PEC AI 547</v>
      </c>
      <c r="C16" s="60">
        <f>'STUDENT NAMELIST'!C16</f>
        <v>211423243012</v>
      </c>
      <c r="D16" s="270" t="str">
        <f>'STUDENT NAMELIST'!D16</f>
        <v>ADHINARAYANAN A</v>
      </c>
      <c r="E16" s="272">
        <v>19</v>
      </c>
      <c r="F16" s="272">
        <v>20</v>
      </c>
      <c r="G16" s="272">
        <v>11</v>
      </c>
      <c r="H16" s="272">
        <v>12</v>
      </c>
      <c r="I16" s="272">
        <v>12</v>
      </c>
      <c r="J16" s="272">
        <v>17</v>
      </c>
      <c r="K16" s="272">
        <v>20</v>
      </c>
      <c r="L16" s="272">
        <v>11</v>
      </c>
      <c r="M16" s="272">
        <v>13</v>
      </c>
      <c r="N16" s="272">
        <v>13</v>
      </c>
      <c r="O16" s="272">
        <v>19</v>
      </c>
      <c r="P16" s="272">
        <v>20</v>
      </c>
      <c r="Q16" s="272"/>
      <c r="R16" s="103">
        <f t="shared" si="0"/>
        <v>19</v>
      </c>
      <c r="S16" s="103">
        <f t="shared" si="1"/>
        <v>42</v>
      </c>
      <c r="T16" s="103">
        <f t="shared" si="2"/>
        <v>42</v>
      </c>
      <c r="U16" s="103">
        <f t="shared" si="3"/>
        <v>45</v>
      </c>
      <c r="V16" s="103">
        <f t="shared" si="4"/>
        <v>19</v>
      </c>
      <c r="W16" s="103">
        <f t="shared" si="5"/>
        <v>20</v>
      </c>
      <c r="X16" s="103"/>
      <c r="Y16" s="273">
        <f t="shared" si="6"/>
        <v>95</v>
      </c>
      <c r="Z16" s="273">
        <f t="shared" si="7"/>
        <v>91.304347826086953</v>
      </c>
      <c r="AA16" s="273">
        <f t="shared" si="8"/>
        <v>91.304347826086953</v>
      </c>
      <c r="AB16" s="273">
        <f t="shared" si="9"/>
        <v>93.75</v>
      </c>
      <c r="AC16" s="273">
        <f t="shared" si="10"/>
        <v>95</v>
      </c>
      <c r="AD16" s="273">
        <f t="shared" si="11"/>
        <v>100</v>
      </c>
    </row>
    <row r="17" spans="1:30" ht="30" customHeight="1" x14ac:dyDescent="0.2">
      <c r="A17" s="1">
        <f>'STUDENT NAMELIST'!A17</f>
        <v>13</v>
      </c>
      <c r="B17" s="60" t="str">
        <f>'STUDENT NAMELIST'!B17</f>
        <v>2023PEC AI 548</v>
      </c>
      <c r="C17" s="60">
        <f>'STUDENT NAMELIST'!C17</f>
        <v>211423243013</v>
      </c>
      <c r="D17" s="270" t="str">
        <f>'STUDENT NAMELIST'!D17</f>
        <v>ADHITYAN R</v>
      </c>
      <c r="E17" s="272">
        <v>18</v>
      </c>
      <c r="F17" s="272">
        <v>20</v>
      </c>
      <c r="G17" s="272">
        <v>13</v>
      </c>
      <c r="H17" s="272">
        <v>11</v>
      </c>
      <c r="I17" s="272">
        <v>13</v>
      </c>
      <c r="J17" s="272">
        <v>18</v>
      </c>
      <c r="K17" s="272">
        <v>19</v>
      </c>
      <c r="L17" s="272">
        <v>11</v>
      </c>
      <c r="M17" s="272">
        <v>13</v>
      </c>
      <c r="N17" s="272">
        <v>13</v>
      </c>
      <c r="O17" s="272">
        <v>19</v>
      </c>
      <c r="P17" s="272">
        <v>20</v>
      </c>
      <c r="Q17" s="272"/>
      <c r="R17" s="103">
        <f t="shared" si="0"/>
        <v>18</v>
      </c>
      <c r="S17" s="103">
        <f t="shared" si="1"/>
        <v>44</v>
      </c>
      <c r="T17" s="103">
        <f t="shared" si="2"/>
        <v>42</v>
      </c>
      <c r="U17" s="103">
        <f t="shared" si="3"/>
        <v>45</v>
      </c>
      <c r="V17" s="103">
        <f t="shared" si="4"/>
        <v>19</v>
      </c>
      <c r="W17" s="103">
        <f t="shared" si="5"/>
        <v>20</v>
      </c>
      <c r="X17" s="103"/>
      <c r="Y17" s="273">
        <f t="shared" si="6"/>
        <v>90</v>
      </c>
      <c r="Z17" s="273">
        <f t="shared" si="7"/>
        <v>95.652173913043484</v>
      </c>
      <c r="AA17" s="273">
        <f t="shared" si="8"/>
        <v>91.304347826086953</v>
      </c>
      <c r="AB17" s="273">
        <f t="shared" si="9"/>
        <v>93.75</v>
      </c>
      <c r="AC17" s="273">
        <f t="shared" si="10"/>
        <v>95</v>
      </c>
      <c r="AD17" s="273">
        <f t="shared" si="11"/>
        <v>100</v>
      </c>
    </row>
    <row r="18" spans="1:30" ht="30" customHeight="1" x14ac:dyDescent="0.2">
      <c r="A18" s="1">
        <f>'STUDENT NAMELIST'!A18</f>
        <v>14</v>
      </c>
      <c r="B18" s="60" t="str">
        <f>'STUDENT NAMELIST'!B18</f>
        <v>2023PEC AI 106</v>
      </c>
      <c r="C18" s="60">
        <f>'STUDENT NAMELIST'!C18</f>
        <v>211423243014</v>
      </c>
      <c r="D18" s="270" t="str">
        <f>'STUDENT NAMELIST'!D18</f>
        <v>AFIFA FATHIMA S</v>
      </c>
      <c r="E18" s="272">
        <v>19</v>
      </c>
      <c r="F18" s="272">
        <v>20</v>
      </c>
      <c r="G18" s="272">
        <v>11</v>
      </c>
      <c r="H18" s="272">
        <v>13</v>
      </c>
      <c r="I18" s="272">
        <v>14</v>
      </c>
      <c r="J18" s="272">
        <v>20</v>
      </c>
      <c r="K18" s="272">
        <v>17</v>
      </c>
      <c r="L18" s="272">
        <v>13</v>
      </c>
      <c r="M18" s="272">
        <v>11</v>
      </c>
      <c r="N18" s="272">
        <v>12</v>
      </c>
      <c r="O18" s="272">
        <v>20</v>
      </c>
      <c r="P18" s="272">
        <v>17</v>
      </c>
      <c r="Q18" s="272"/>
      <c r="R18" s="103">
        <f t="shared" si="0"/>
        <v>19</v>
      </c>
      <c r="S18" s="103">
        <f t="shared" si="1"/>
        <v>44</v>
      </c>
      <c r="T18" s="103">
        <f t="shared" si="2"/>
        <v>44</v>
      </c>
      <c r="U18" s="103">
        <f t="shared" si="3"/>
        <v>43</v>
      </c>
      <c r="V18" s="103">
        <f t="shared" si="4"/>
        <v>20</v>
      </c>
      <c r="W18" s="103">
        <f t="shared" si="5"/>
        <v>17</v>
      </c>
      <c r="X18" s="103"/>
      <c r="Y18" s="273">
        <f t="shared" si="6"/>
        <v>95</v>
      </c>
      <c r="Z18" s="273">
        <f t="shared" si="7"/>
        <v>95.652173913043484</v>
      </c>
      <c r="AA18" s="273">
        <f t="shared" si="8"/>
        <v>95.652173913043484</v>
      </c>
      <c r="AB18" s="273">
        <f t="shared" si="9"/>
        <v>89.583333333333343</v>
      </c>
      <c r="AC18" s="273">
        <f t="shared" si="10"/>
        <v>100</v>
      </c>
      <c r="AD18" s="273">
        <f t="shared" si="11"/>
        <v>85</v>
      </c>
    </row>
    <row r="19" spans="1:30" ht="30" customHeight="1" x14ac:dyDescent="0.2">
      <c r="A19" s="1">
        <f>'STUDENT NAMELIST'!A19</f>
        <v>15</v>
      </c>
      <c r="B19" s="60" t="str">
        <f>'STUDENT NAMELIST'!B19</f>
        <v>2023PEC AI 549</v>
      </c>
      <c r="C19" s="60">
        <f>'STUDENT NAMELIST'!C19</f>
        <v>211423243015</v>
      </c>
      <c r="D19" s="270" t="str">
        <f>'STUDENT NAMELIST'!D19</f>
        <v>AFRIN W A</v>
      </c>
      <c r="E19" s="272">
        <v>17</v>
      </c>
      <c r="F19" s="272">
        <v>20</v>
      </c>
      <c r="G19" s="272">
        <v>11</v>
      </c>
      <c r="H19" s="272">
        <v>11</v>
      </c>
      <c r="I19" s="272">
        <v>12</v>
      </c>
      <c r="J19" s="272">
        <v>20</v>
      </c>
      <c r="K19" s="272">
        <v>20</v>
      </c>
      <c r="L19" s="272">
        <v>11</v>
      </c>
      <c r="M19" s="272">
        <v>13</v>
      </c>
      <c r="N19" s="272">
        <v>13</v>
      </c>
      <c r="O19" s="272">
        <v>19</v>
      </c>
      <c r="P19" s="272">
        <v>18</v>
      </c>
      <c r="Q19" s="272"/>
      <c r="R19" s="103">
        <f t="shared" si="0"/>
        <v>17</v>
      </c>
      <c r="S19" s="103">
        <f t="shared" si="1"/>
        <v>42</v>
      </c>
      <c r="T19" s="103">
        <f t="shared" si="2"/>
        <v>44</v>
      </c>
      <c r="U19" s="103">
        <f t="shared" si="3"/>
        <v>45</v>
      </c>
      <c r="V19" s="103">
        <f t="shared" si="4"/>
        <v>19</v>
      </c>
      <c r="W19" s="103">
        <f t="shared" si="5"/>
        <v>18</v>
      </c>
      <c r="X19" s="103"/>
      <c r="Y19" s="273">
        <f t="shared" si="6"/>
        <v>85</v>
      </c>
      <c r="Z19" s="273">
        <f t="shared" si="7"/>
        <v>91.304347826086953</v>
      </c>
      <c r="AA19" s="273">
        <f t="shared" si="8"/>
        <v>95.652173913043484</v>
      </c>
      <c r="AB19" s="273">
        <f t="shared" si="9"/>
        <v>93.75</v>
      </c>
      <c r="AC19" s="273">
        <f t="shared" si="10"/>
        <v>95</v>
      </c>
      <c r="AD19" s="273">
        <f t="shared" si="11"/>
        <v>90</v>
      </c>
    </row>
    <row r="20" spans="1:30" ht="30" customHeight="1" x14ac:dyDescent="0.2">
      <c r="A20" s="1">
        <f>'STUDENT NAMELIST'!A20</f>
        <v>16</v>
      </c>
      <c r="B20" s="60" t="str">
        <f>'STUDENT NAMELIST'!B20</f>
        <v>2023PEC AI 107</v>
      </c>
      <c r="C20" s="60">
        <f>'STUDENT NAMELIST'!C20</f>
        <v>211423243016</v>
      </c>
      <c r="D20" s="270" t="str">
        <f>'STUDENT NAMELIST'!D20</f>
        <v>AFSHAN TAJ F</v>
      </c>
      <c r="E20" s="272">
        <v>19</v>
      </c>
      <c r="F20" s="272">
        <v>20</v>
      </c>
      <c r="G20" s="272">
        <v>11</v>
      </c>
      <c r="H20" s="272">
        <v>11</v>
      </c>
      <c r="I20" s="272">
        <v>11</v>
      </c>
      <c r="J20" s="272">
        <v>17</v>
      </c>
      <c r="K20" s="272">
        <v>20</v>
      </c>
      <c r="L20" s="272">
        <v>11</v>
      </c>
      <c r="M20" s="272">
        <v>13</v>
      </c>
      <c r="N20" s="272">
        <v>14</v>
      </c>
      <c r="O20" s="272">
        <v>18</v>
      </c>
      <c r="P20" s="272">
        <v>20</v>
      </c>
      <c r="Q20" s="272"/>
      <c r="R20" s="103">
        <f t="shared" si="0"/>
        <v>19</v>
      </c>
      <c r="S20" s="103">
        <f t="shared" si="1"/>
        <v>42</v>
      </c>
      <c r="T20" s="103">
        <f t="shared" si="2"/>
        <v>41</v>
      </c>
      <c r="U20" s="103">
        <f t="shared" si="3"/>
        <v>45</v>
      </c>
      <c r="V20" s="103">
        <f t="shared" si="4"/>
        <v>18</v>
      </c>
      <c r="W20" s="103">
        <f t="shared" si="5"/>
        <v>20</v>
      </c>
      <c r="X20" s="103"/>
      <c r="Y20" s="273">
        <f t="shared" si="6"/>
        <v>95</v>
      </c>
      <c r="Z20" s="273">
        <f t="shared" si="7"/>
        <v>91.304347826086953</v>
      </c>
      <c r="AA20" s="273">
        <f t="shared" si="8"/>
        <v>89.130434782608688</v>
      </c>
      <c r="AB20" s="273">
        <f t="shared" si="9"/>
        <v>93.75</v>
      </c>
      <c r="AC20" s="273">
        <f t="shared" si="10"/>
        <v>90</v>
      </c>
      <c r="AD20" s="273">
        <f t="shared" si="11"/>
        <v>100</v>
      </c>
    </row>
    <row r="21" spans="1:30" ht="30" customHeight="1" x14ac:dyDescent="0.2">
      <c r="A21" s="1">
        <f>'STUDENT NAMELIST'!A21</f>
        <v>17</v>
      </c>
      <c r="B21" s="60" t="str">
        <f>'STUDENT NAMELIST'!B21</f>
        <v>2023PEC AI 108</v>
      </c>
      <c r="C21" s="60">
        <f>'STUDENT NAMELIST'!C21</f>
        <v>211423243017</v>
      </c>
      <c r="D21" s="270" t="str">
        <f>'STUDENT NAMELIST'!D21</f>
        <v>AISHWARYA P</v>
      </c>
      <c r="E21" s="272">
        <v>17</v>
      </c>
      <c r="F21" s="272">
        <v>18</v>
      </c>
      <c r="G21" s="272">
        <v>11</v>
      </c>
      <c r="H21" s="272">
        <v>13</v>
      </c>
      <c r="I21" s="272">
        <v>12</v>
      </c>
      <c r="J21" s="272">
        <v>20</v>
      </c>
      <c r="K21" s="272">
        <v>20</v>
      </c>
      <c r="L21" s="272">
        <v>12</v>
      </c>
      <c r="M21" s="272">
        <v>12</v>
      </c>
      <c r="N21" s="272">
        <v>11</v>
      </c>
      <c r="O21" s="272">
        <v>18</v>
      </c>
      <c r="P21" s="272">
        <v>18</v>
      </c>
      <c r="Q21" s="272"/>
      <c r="R21" s="103">
        <f t="shared" si="0"/>
        <v>17</v>
      </c>
      <c r="S21" s="103">
        <f t="shared" si="1"/>
        <v>41</v>
      </c>
      <c r="T21" s="103">
        <f t="shared" si="2"/>
        <v>45</v>
      </c>
      <c r="U21" s="103">
        <f t="shared" si="3"/>
        <v>43</v>
      </c>
      <c r="V21" s="103">
        <f t="shared" si="4"/>
        <v>18</v>
      </c>
      <c r="W21" s="103">
        <f t="shared" si="5"/>
        <v>18</v>
      </c>
      <c r="X21" s="103"/>
      <c r="Y21" s="273">
        <f t="shared" si="6"/>
        <v>85</v>
      </c>
      <c r="Z21" s="273">
        <f t="shared" si="7"/>
        <v>89.130434782608688</v>
      </c>
      <c r="AA21" s="273">
        <f t="shared" si="8"/>
        <v>97.826086956521735</v>
      </c>
      <c r="AB21" s="273">
        <f t="shared" si="9"/>
        <v>89.583333333333343</v>
      </c>
      <c r="AC21" s="273">
        <f t="shared" si="10"/>
        <v>90</v>
      </c>
      <c r="AD21" s="273">
        <f t="shared" si="11"/>
        <v>90</v>
      </c>
    </row>
    <row r="22" spans="1:30" ht="30" customHeight="1" x14ac:dyDescent="0.2">
      <c r="A22" s="1">
        <f>'STUDENT NAMELIST'!A22</f>
        <v>18</v>
      </c>
      <c r="B22" s="60" t="str">
        <f>'STUDENT NAMELIST'!B22</f>
        <v>2023PEC AI 550</v>
      </c>
      <c r="C22" s="60">
        <f>'STUDENT NAMELIST'!C22</f>
        <v>211423243018</v>
      </c>
      <c r="D22" s="270" t="str">
        <f>'STUDENT NAMELIST'!D22</f>
        <v>AKASH A</v>
      </c>
      <c r="E22" s="272">
        <v>17</v>
      </c>
      <c r="F22" s="272">
        <v>19</v>
      </c>
      <c r="G22" s="272">
        <v>13</v>
      </c>
      <c r="H22" s="272">
        <v>12</v>
      </c>
      <c r="I22" s="272">
        <v>13</v>
      </c>
      <c r="J22" s="272">
        <v>17</v>
      </c>
      <c r="K22" s="272">
        <v>17</v>
      </c>
      <c r="L22" s="272">
        <v>13</v>
      </c>
      <c r="M22" s="272">
        <v>11</v>
      </c>
      <c r="N22" s="272">
        <v>12</v>
      </c>
      <c r="O22" s="272">
        <v>19</v>
      </c>
      <c r="P22" s="272">
        <v>19</v>
      </c>
      <c r="Q22" s="272"/>
      <c r="R22" s="103">
        <f t="shared" si="0"/>
        <v>17</v>
      </c>
      <c r="S22" s="103">
        <f t="shared" si="1"/>
        <v>45</v>
      </c>
      <c r="T22" s="103">
        <f t="shared" si="2"/>
        <v>40</v>
      </c>
      <c r="U22" s="103">
        <f t="shared" si="3"/>
        <v>42</v>
      </c>
      <c r="V22" s="103">
        <f t="shared" si="4"/>
        <v>19</v>
      </c>
      <c r="W22" s="103">
        <f t="shared" si="5"/>
        <v>19</v>
      </c>
      <c r="X22" s="103"/>
      <c r="Y22" s="273">
        <f t="shared" si="6"/>
        <v>85</v>
      </c>
      <c r="Z22" s="273">
        <f t="shared" si="7"/>
        <v>97.826086956521735</v>
      </c>
      <c r="AA22" s="273">
        <f t="shared" si="8"/>
        <v>86.956521739130437</v>
      </c>
      <c r="AB22" s="273">
        <f t="shared" si="9"/>
        <v>87.5</v>
      </c>
      <c r="AC22" s="273">
        <f t="shared" si="10"/>
        <v>95</v>
      </c>
      <c r="AD22" s="273">
        <f t="shared" si="11"/>
        <v>95</v>
      </c>
    </row>
    <row r="23" spans="1:30" ht="30" customHeight="1" x14ac:dyDescent="0.2">
      <c r="A23" s="1">
        <f>'STUDENT NAMELIST'!A23</f>
        <v>19</v>
      </c>
      <c r="B23" s="60" t="str">
        <f>'STUDENT NAMELIST'!B23</f>
        <v>2023PEC AI 552</v>
      </c>
      <c r="C23" s="60">
        <f>'STUDENT NAMELIST'!C23</f>
        <v>211423243019</v>
      </c>
      <c r="D23" s="270" t="str">
        <f>'STUDENT NAMELIST'!D23</f>
        <v>AKASH R</v>
      </c>
      <c r="E23" s="272">
        <v>17</v>
      </c>
      <c r="F23" s="272">
        <v>17</v>
      </c>
      <c r="G23" s="272">
        <v>13</v>
      </c>
      <c r="H23" s="272">
        <v>12</v>
      </c>
      <c r="I23" s="272">
        <v>11</v>
      </c>
      <c r="J23" s="272">
        <v>17</v>
      </c>
      <c r="K23" s="272">
        <v>19</v>
      </c>
      <c r="L23" s="272">
        <v>11</v>
      </c>
      <c r="M23" s="272">
        <v>12</v>
      </c>
      <c r="N23" s="272">
        <v>12</v>
      </c>
      <c r="O23" s="272">
        <v>17</v>
      </c>
      <c r="P23" s="272">
        <v>18</v>
      </c>
      <c r="Q23" s="272"/>
      <c r="R23" s="103">
        <f t="shared" si="0"/>
        <v>17</v>
      </c>
      <c r="S23" s="103">
        <f t="shared" si="1"/>
        <v>41</v>
      </c>
      <c r="T23" s="103">
        <f t="shared" si="2"/>
        <v>41</v>
      </c>
      <c r="U23" s="103">
        <f t="shared" si="3"/>
        <v>42</v>
      </c>
      <c r="V23" s="103">
        <f t="shared" si="4"/>
        <v>17</v>
      </c>
      <c r="W23" s="103">
        <f t="shared" si="5"/>
        <v>18</v>
      </c>
      <c r="X23" s="103"/>
      <c r="Y23" s="273">
        <f t="shared" si="6"/>
        <v>85</v>
      </c>
      <c r="Z23" s="273">
        <f t="shared" si="7"/>
        <v>89.130434782608688</v>
      </c>
      <c r="AA23" s="273">
        <f t="shared" si="8"/>
        <v>89.130434782608688</v>
      </c>
      <c r="AB23" s="273">
        <f t="shared" si="9"/>
        <v>87.5</v>
      </c>
      <c r="AC23" s="273">
        <f t="shared" si="10"/>
        <v>85</v>
      </c>
      <c r="AD23" s="273">
        <f t="shared" si="11"/>
        <v>90</v>
      </c>
    </row>
    <row r="24" spans="1:30" ht="30" customHeight="1" x14ac:dyDescent="0.2">
      <c r="A24" s="1">
        <f>'STUDENT NAMELIST'!A24</f>
        <v>20</v>
      </c>
      <c r="B24" s="60" t="str">
        <f>'STUDENT NAMELIST'!B24</f>
        <v>2023PEC AI 553</v>
      </c>
      <c r="C24" s="60">
        <f>'STUDENT NAMELIST'!C24</f>
        <v>211423243020</v>
      </c>
      <c r="D24" s="270" t="str">
        <f>'STUDENT NAMELIST'!D24</f>
        <v>AKASH RAJA M</v>
      </c>
      <c r="E24" s="272">
        <v>18</v>
      </c>
      <c r="F24" s="272">
        <v>17</v>
      </c>
      <c r="G24" s="272">
        <v>11</v>
      </c>
      <c r="H24" s="272">
        <v>13</v>
      </c>
      <c r="I24" s="272">
        <v>12</v>
      </c>
      <c r="J24" s="272">
        <v>19</v>
      </c>
      <c r="K24" s="272">
        <v>18</v>
      </c>
      <c r="L24" s="272">
        <v>11</v>
      </c>
      <c r="M24" s="272">
        <v>12</v>
      </c>
      <c r="N24" s="272">
        <v>11</v>
      </c>
      <c r="O24" s="272">
        <v>18</v>
      </c>
      <c r="P24" s="272">
        <v>18</v>
      </c>
      <c r="Q24" s="272"/>
      <c r="R24" s="103">
        <f t="shared" si="0"/>
        <v>18</v>
      </c>
      <c r="S24" s="103">
        <f t="shared" si="1"/>
        <v>39</v>
      </c>
      <c r="T24" s="103">
        <f t="shared" si="2"/>
        <v>44</v>
      </c>
      <c r="U24" s="103">
        <f t="shared" si="3"/>
        <v>41</v>
      </c>
      <c r="V24" s="103">
        <f t="shared" si="4"/>
        <v>18</v>
      </c>
      <c r="W24" s="103">
        <f t="shared" si="5"/>
        <v>18</v>
      </c>
      <c r="X24" s="103"/>
      <c r="Y24" s="273">
        <f t="shared" si="6"/>
        <v>90</v>
      </c>
      <c r="Z24" s="273">
        <f t="shared" si="7"/>
        <v>84.782608695652172</v>
      </c>
      <c r="AA24" s="273">
        <f t="shared" si="8"/>
        <v>95.652173913043484</v>
      </c>
      <c r="AB24" s="273">
        <f t="shared" si="9"/>
        <v>85.416666666666657</v>
      </c>
      <c r="AC24" s="273">
        <f t="shared" si="10"/>
        <v>90</v>
      </c>
      <c r="AD24" s="273">
        <f t="shared" si="11"/>
        <v>90</v>
      </c>
    </row>
    <row r="25" spans="1:30" ht="30" customHeight="1" x14ac:dyDescent="0.2">
      <c r="A25" s="1">
        <f>'STUDENT NAMELIST'!A25</f>
        <v>21</v>
      </c>
      <c r="B25" s="60" t="str">
        <f>'STUDENT NAMELIST'!B25</f>
        <v>2023PEC AI 554</v>
      </c>
      <c r="C25" s="60">
        <f>'STUDENT NAMELIST'!C25</f>
        <v>211423243021</v>
      </c>
      <c r="D25" s="270" t="str">
        <f>'STUDENT NAMELIST'!D25</f>
        <v>AKSHAY KANNA G</v>
      </c>
      <c r="E25" s="272">
        <v>18</v>
      </c>
      <c r="F25" s="272">
        <v>19</v>
      </c>
      <c r="G25" s="272">
        <v>13</v>
      </c>
      <c r="H25" s="272">
        <v>13</v>
      </c>
      <c r="I25" s="272">
        <v>13</v>
      </c>
      <c r="J25" s="272">
        <v>19</v>
      </c>
      <c r="K25" s="272">
        <v>18</v>
      </c>
      <c r="L25" s="272">
        <v>13</v>
      </c>
      <c r="M25" s="272">
        <v>13</v>
      </c>
      <c r="N25" s="272">
        <v>12</v>
      </c>
      <c r="O25" s="272">
        <v>18</v>
      </c>
      <c r="P25" s="272">
        <v>20</v>
      </c>
      <c r="Q25" s="272"/>
      <c r="R25" s="103">
        <f t="shared" si="0"/>
        <v>18</v>
      </c>
      <c r="S25" s="103">
        <f t="shared" si="1"/>
        <v>45</v>
      </c>
      <c r="T25" s="103">
        <f t="shared" si="2"/>
        <v>45</v>
      </c>
      <c r="U25" s="103">
        <f t="shared" si="3"/>
        <v>43</v>
      </c>
      <c r="V25" s="103">
        <f t="shared" si="4"/>
        <v>18</v>
      </c>
      <c r="W25" s="103">
        <f t="shared" si="5"/>
        <v>20</v>
      </c>
      <c r="X25" s="103"/>
      <c r="Y25" s="273">
        <f t="shared" si="6"/>
        <v>90</v>
      </c>
      <c r="Z25" s="273">
        <f t="shared" si="7"/>
        <v>97.826086956521735</v>
      </c>
      <c r="AA25" s="273">
        <f t="shared" si="8"/>
        <v>97.826086956521735</v>
      </c>
      <c r="AB25" s="273">
        <f t="shared" si="9"/>
        <v>89.583333333333343</v>
      </c>
      <c r="AC25" s="273">
        <f t="shared" si="10"/>
        <v>90</v>
      </c>
      <c r="AD25" s="273">
        <f t="shared" si="11"/>
        <v>100</v>
      </c>
    </row>
    <row r="26" spans="1:30" ht="30" customHeight="1" x14ac:dyDescent="0.2">
      <c r="A26" s="1">
        <f>'STUDENT NAMELIST'!A26</f>
        <v>22</v>
      </c>
      <c r="B26" s="60" t="str">
        <f>'STUDENT NAMELIST'!B26</f>
        <v>2023PEC AI 109</v>
      </c>
      <c r="C26" s="60">
        <f>'STUDENT NAMELIST'!C26</f>
        <v>211423243022</v>
      </c>
      <c r="D26" s="270" t="str">
        <f>'STUDENT NAMELIST'!D26</f>
        <v>AKSHAYA SAKTHI G</v>
      </c>
      <c r="E26" s="272">
        <v>19</v>
      </c>
      <c r="F26" s="272">
        <v>19</v>
      </c>
      <c r="G26" s="272">
        <v>13</v>
      </c>
      <c r="H26" s="272">
        <v>12</v>
      </c>
      <c r="I26" s="272">
        <v>12</v>
      </c>
      <c r="J26" s="272">
        <v>17</v>
      </c>
      <c r="K26" s="272">
        <v>18</v>
      </c>
      <c r="L26" s="272">
        <v>12</v>
      </c>
      <c r="M26" s="272">
        <v>12</v>
      </c>
      <c r="N26" s="272">
        <v>14</v>
      </c>
      <c r="O26" s="272">
        <v>18</v>
      </c>
      <c r="P26" s="272">
        <v>17</v>
      </c>
      <c r="Q26" s="272"/>
      <c r="R26" s="103">
        <f t="shared" si="0"/>
        <v>19</v>
      </c>
      <c r="S26" s="103">
        <f t="shared" si="1"/>
        <v>44</v>
      </c>
      <c r="T26" s="103">
        <f t="shared" si="2"/>
        <v>41</v>
      </c>
      <c r="U26" s="103">
        <f t="shared" si="3"/>
        <v>44</v>
      </c>
      <c r="V26" s="103">
        <f t="shared" si="4"/>
        <v>18</v>
      </c>
      <c r="W26" s="103">
        <f t="shared" si="5"/>
        <v>17</v>
      </c>
      <c r="X26" s="103"/>
      <c r="Y26" s="273">
        <f t="shared" si="6"/>
        <v>95</v>
      </c>
      <c r="Z26" s="273">
        <f t="shared" si="7"/>
        <v>95.652173913043484</v>
      </c>
      <c r="AA26" s="273">
        <f t="shared" si="8"/>
        <v>89.130434782608688</v>
      </c>
      <c r="AB26" s="273">
        <f t="shared" si="9"/>
        <v>91.666666666666657</v>
      </c>
      <c r="AC26" s="273">
        <f t="shared" si="10"/>
        <v>90</v>
      </c>
      <c r="AD26" s="273">
        <f t="shared" si="11"/>
        <v>85</v>
      </c>
    </row>
    <row r="27" spans="1:30" ht="30" customHeight="1" x14ac:dyDescent="0.2">
      <c r="A27" s="1">
        <f>'STUDENT NAMELIST'!A27</f>
        <v>23</v>
      </c>
      <c r="B27" s="60" t="str">
        <f>'STUDENT NAMELIST'!B27</f>
        <v>2023PEC AI 555</v>
      </c>
      <c r="C27" s="60">
        <f>'STUDENT NAMELIST'!C27</f>
        <v>211423243023</v>
      </c>
      <c r="D27" s="270" t="str">
        <f>'STUDENT NAMELIST'!D27</f>
        <v>AKSHITH KUMAR V</v>
      </c>
      <c r="E27" s="272">
        <v>19</v>
      </c>
      <c r="F27" s="272">
        <v>17</v>
      </c>
      <c r="G27" s="272">
        <v>12</v>
      </c>
      <c r="H27" s="272">
        <v>11</v>
      </c>
      <c r="I27" s="272">
        <v>11</v>
      </c>
      <c r="J27" s="272">
        <v>20</v>
      </c>
      <c r="K27" s="272">
        <v>20</v>
      </c>
      <c r="L27" s="272">
        <v>11</v>
      </c>
      <c r="M27" s="272">
        <v>11</v>
      </c>
      <c r="N27" s="272">
        <v>13</v>
      </c>
      <c r="O27" s="272">
        <v>17</v>
      </c>
      <c r="P27" s="272">
        <v>18</v>
      </c>
      <c r="Q27" s="272"/>
      <c r="R27" s="103">
        <f t="shared" si="0"/>
        <v>19</v>
      </c>
      <c r="S27" s="103">
        <f t="shared" si="1"/>
        <v>40</v>
      </c>
      <c r="T27" s="103">
        <f t="shared" si="2"/>
        <v>42</v>
      </c>
      <c r="U27" s="103">
        <f t="shared" si="3"/>
        <v>44</v>
      </c>
      <c r="V27" s="103">
        <f t="shared" si="4"/>
        <v>17</v>
      </c>
      <c r="W27" s="103">
        <f t="shared" si="5"/>
        <v>18</v>
      </c>
      <c r="X27" s="103"/>
      <c r="Y27" s="273">
        <f t="shared" si="6"/>
        <v>95</v>
      </c>
      <c r="Z27" s="273">
        <f t="shared" si="7"/>
        <v>86.956521739130437</v>
      </c>
      <c r="AA27" s="273">
        <f t="shared" si="8"/>
        <v>91.304347826086953</v>
      </c>
      <c r="AB27" s="273">
        <f t="shared" si="9"/>
        <v>91.666666666666657</v>
      </c>
      <c r="AC27" s="273">
        <f t="shared" si="10"/>
        <v>85</v>
      </c>
      <c r="AD27" s="273">
        <f t="shared" si="11"/>
        <v>90</v>
      </c>
    </row>
    <row r="28" spans="1:30" ht="30" customHeight="1" x14ac:dyDescent="0.2">
      <c r="A28" s="1">
        <f>'STUDENT NAMELIST'!A28</f>
        <v>24</v>
      </c>
      <c r="B28" s="60" t="str">
        <f>'STUDENT NAMELIST'!B28</f>
        <v>2023PEC AI 556</v>
      </c>
      <c r="C28" s="60">
        <f>'STUDENT NAMELIST'!C28</f>
        <v>211423243024</v>
      </c>
      <c r="D28" s="270" t="str">
        <f>'STUDENT NAMELIST'!D28</f>
        <v>ALLEN PHILIP T E</v>
      </c>
      <c r="E28" s="272">
        <v>19</v>
      </c>
      <c r="F28" s="272">
        <v>17</v>
      </c>
      <c r="G28" s="272">
        <v>11</v>
      </c>
      <c r="H28" s="272">
        <v>13</v>
      </c>
      <c r="I28" s="272">
        <v>13</v>
      </c>
      <c r="J28" s="272">
        <v>17</v>
      </c>
      <c r="K28" s="272">
        <v>19</v>
      </c>
      <c r="L28" s="272">
        <v>12</v>
      </c>
      <c r="M28" s="272">
        <v>12</v>
      </c>
      <c r="N28" s="272">
        <v>11</v>
      </c>
      <c r="O28" s="272">
        <v>19</v>
      </c>
      <c r="P28" s="272">
        <v>19</v>
      </c>
      <c r="Q28" s="272"/>
      <c r="R28" s="103">
        <f t="shared" si="0"/>
        <v>19</v>
      </c>
      <c r="S28" s="103">
        <f t="shared" si="1"/>
        <v>40</v>
      </c>
      <c r="T28" s="103">
        <f t="shared" si="2"/>
        <v>42</v>
      </c>
      <c r="U28" s="103">
        <f t="shared" si="3"/>
        <v>43</v>
      </c>
      <c r="V28" s="103">
        <f t="shared" si="4"/>
        <v>19</v>
      </c>
      <c r="W28" s="103">
        <f t="shared" si="5"/>
        <v>19</v>
      </c>
      <c r="X28" s="103"/>
      <c r="Y28" s="273">
        <f t="shared" si="6"/>
        <v>95</v>
      </c>
      <c r="Z28" s="273">
        <f t="shared" si="7"/>
        <v>86.956521739130437</v>
      </c>
      <c r="AA28" s="273">
        <f t="shared" si="8"/>
        <v>91.304347826086953</v>
      </c>
      <c r="AB28" s="273">
        <f t="shared" si="9"/>
        <v>89.583333333333343</v>
      </c>
      <c r="AC28" s="273">
        <f t="shared" si="10"/>
        <v>95</v>
      </c>
      <c r="AD28" s="273">
        <f t="shared" si="11"/>
        <v>95</v>
      </c>
    </row>
    <row r="29" spans="1:30" ht="30" customHeight="1" x14ac:dyDescent="0.2">
      <c r="A29" s="1">
        <f>'STUDENT NAMELIST'!A29</f>
        <v>25</v>
      </c>
      <c r="B29" s="60" t="str">
        <f>'STUDENT NAMELIST'!B29</f>
        <v>2023PEC AI 110</v>
      </c>
      <c r="C29" s="60">
        <f>'STUDENT NAMELIST'!C29</f>
        <v>211423243025</v>
      </c>
      <c r="D29" s="270" t="str">
        <f>'STUDENT NAMELIST'!D29</f>
        <v>AMIRTHA A</v>
      </c>
      <c r="E29" s="272">
        <v>19</v>
      </c>
      <c r="F29" s="272">
        <v>20</v>
      </c>
      <c r="G29" s="272">
        <v>13</v>
      </c>
      <c r="H29" s="272">
        <v>13</v>
      </c>
      <c r="I29" s="272">
        <v>14</v>
      </c>
      <c r="J29" s="272">
        <v>20</v>
      </c>
      <c r="K29" s="272">
        <v>18</v>
      </c>
      <c r="L29" s="272">
        <v>13</v>
      </c>
      <c r="M29" s="272">
        <v>12</v>
      </c>
      <c r="N29" s="272">
        <v>13</v>
      </c>
      <c r="O29" s="272">
        <v>17</v>
      </c>
      <c r="P29" s="272">
        <v>19</v>
      </c>
      <c r="Q29" s="272"/>
      <c r="R29" s="103">
        <f t="shared" si="0"/>
        <v>19</v>
      </c>
      <c r="S29" s="103">
        <f t="shared" si="1"/>
        <v>46</v>
      </c>
      <c r="T29" s="103">
        <f t="shared" si="2"/>
        <v>45</v>
      </c>
      <c r="U29" s="103">
        <f t="shared" si="3"/>
        <v>45</v>
      </c>
      <c r="V29" s="103">
        <f t="shared" si="4"/>
        <v>17</v>
      </c>
      <c r="W29" s="103">
        <f t="shared" si="5"/>
        <v>19</v>
      </c>
      <c r="X29" s="103"/>
      <c r="Y29" s="273">
        <f t="shared" si="6"/>
        <v>95</v>
      </c>
      <c r="Z29" s="273">
        <f t="shared" si="7"/>
        <v>100</v>
      </c>
      <c r="AA29" s="273">
        <f t="shared" si="8"/>
        <v>97.826086956521735</v>
      </c>
      <c r="AB29" s="273">
        <f t="shared" si="9"/>
        <v>93.75</v>
      </c>
      <c r="AC29" s="273">
        <f t="shared" si="10"/>
        <v>85</v>
      </c>
      <c r="AD29" s="273">
        <f t="shared" si="11"/>
        <v>95</v>
      </c>
    </row>
    <row r="30" spans="1:30" ht="30" customHeight="1" x14ac:dyDescent="0.2">
      <c r="A30" s="1">
        <f>'STUDENT NAMELIST'!A30</f>
        <v>26</v>
      </c>
      <c r="B30" s="60" t="str">
        <f>'STUDENT NAMELIST'!B30</f>
        <v>2023PEC AI 557</v>
      </c>
      <c r="C30" s="60">
        <f>'STUDENT NAMELIST'!C30</f>
        <v>211423243026</v>
      </c>
      <c r="D30" s="270" t="str">
        <f>'STUDENT NAMELIST'!D30</f>
        <v>AMRUTH CHANAKYA A</v>
      </c>
      <c r="E30" s="272">
        <v>18</v>
      </c>
      <c r="F30" s="272">
        <v>20</v>
      </c>
      <c r="G30" s="272">
        <v>13</v>
      </c>
      <c r="H30" s="272">
        <v>11</v>
      </c>
      <c r="I30" s="272">
        <v>13</v>
      </c>
      <c r="J30" s="272">
        <v>17</v>
      </c>
      <c r="K30" s="272">
        <v>20</v>
      </c>
      <c r="L30" s="272">
        <v>12</v>
      </c>
      <c r="M30" s="272">
        <v>11</v>
      </c>
      <c r="N30" s="272">
        <v>11</v>
      </c>
      <c r="O30" s="272">
        <v>18</v>
      </c>
      <c r="P30" s="272">
        <v>19</v>
      </c>
      <c r="Q30" s="272"/>
      <c r="R30" s="103">
        <f t="shared" si="0"/>
        <v>18</v>
      </c>
      <c r="S30" s="103">
        <f t="shared" si="1"/>
        <v>45</v>
      </c>
      <c r="T30" s="103">
        <f t="shared" si="2"/>
        <v>39</v>
      </c>
      <c r="U30" s="103">
        <f t="shared" si="3"/>
        <v>44</v>
      </c>
      <c r="V30" s="103">
        <f t="shared" si="4"/>
        <v>18</v>
      </c>
      <c r="W30" s="103">
        <f t="shared" si="5"/>
        <v>19</v>
      </c>
      <c r="X30" s="103"/>
      <c r="Y30" s="273">
        <f t="shared" si="6"/>
        <v>90</v>
      </c>
      <c r="Z30" s="273">
        <f t="shared" si="7"/>
        <v>97.826086956521735</v>
      </c>
      <c r="AA30" s="273">
        <f t="shared" si="8"/>
        <v>84.782608695652172</v>
      </c>
      <c r="AB30" s="273">
        <f t="shared" si="9"/>
        <v>91.666666666666657</v>
      </c>
      <c r="AC30" s="273">
        <f t="shared" si="10"/>
        <v>90</v>
      </c>
      <c r="AD30" s="273">
        <f t="shared" si="11"/>
        <v>95</v>
      </c>
    </row>
    <row r="31" spans="1:30" ht="30" customHeight="1" x14ac:dyDescent="0.2">
      <c r="A31" s="1">
        <f>'STUDENT NAMELIST'!A31</f>
        <v>27</v>
      </c>
      <c r="B31" s="60" t="str">
        <f>'STUDENT NAMELIST'!B31</f>
        <v>2023PEC AI 558</v>
      </c>
      <c r="C31" s="60">
        <f>'STUDENT NAMELIST'!C31</f>
        <v>211423243027</v>
      </c>
      <c r="D31" s="270" t="str">
        <f>'STUDENT NAMELIST'!D31</f>
        <v>ANANDHA KUMAR R K</v>
      </c>
      <c r="E31" s="272">
        <v>20</v>
      </c>
      <c r="F31" s="272">
        <v>19</v>
      </c>
      <c r="G31" s="272">
        <v>11</v>
      </c>
      <c r="H31" s="272">
        <v>13</v>
      </c>
      <c r="I31" s="272">
        <v>11</v>
      </c>
      <c r="J31" s="272">
        <v>18</v>
      </c>
      <c r="K31" s="272">
        <v>18</v>
      </c>
      <c r="L31" s="272">
        <v>12</v>
      </c>
      <c r="M31" s="272">
        <v>13</v>
      </c>
      <c r="N31" s="272">
        <v>14</v>
      </c>
      <c r="O31" s="272">
        <v>17</v>
      </c>
      <c r="P31" s="272">
        <v>17</v>
      </c>
      <c r="Q31" s="272"/>
      <c r="R31" s="103">
        <f t="shared" si="0"/>
        <v>20</v>
      </c>
      <c r="S31" s="103">
        <f t="shared" si="1"/>
        <v>42</v>
      </c>
      <c r="T31" s="103">
        <f t="shared" si="2"/>
        <v>44</v>
      </c>
      <c r="U31" s="103">
        <f t="shared" si="3"/>
        <v>43</v>
      </c>
      <c r="V31" s="103">
        <f t="shared" si="4"/>
        <v>17</v>
      </c>
      <c r="W31" s="103">
        <f t="shared" si="5"/>
        <v>17</v>
      </c>
      <c r="X31" s="103"/>
      <c r="Y31" s="273">
        <f t="shared" si="6"/>
        <v>100</v>
      </c>
      <c r="Z31" s="273">
        <f t="shared" si="7"/>
        <v>91.304347826086953</v>
      </c>
      <c r="AA31" s="273">
        <f t="shared" si="8"/>
        <v>95.652173913043484</v>
      </c>
      <c r="AB31" s="273">
        <f t="shared" si="9"/>
        <v>89.583333333333343</v>
      </c>
      <c r="AC31" s="273">
        <f t="shared" si="10"/>
        <v>85</v>
      </c>
      <c r="AD31" s="273">
        <f t="shared" si="11"/>
        <v>85</v>
      </c>
    </row>
    <row r="32" spans="1:30" ht="30" customHeight="1" x14ac:dyDescent="0.2">
      <c r="A32" s="1">
        <f>'STUDENT NAMELIST'!A32</f>
        <v>28</v>
      </c>
      <c r="B32" s="60" t="str">
        <f>'STUDENT NAMELIST'!B32</f>
        <v>2023PEC AI 559</v>
      </c>
      <c r="C32" s="60">
        <f>'STUDENT NAMELIST'!C32</f>
        <v>211423243028</v>
      </c>
      <c r="D32" s="270" t="str">
        <f>'STUDENT NAMELIST'!D32</f>
        <v>ANANDHAKRISHNAN K</v>
      </c>
      <c r="E32" s="272">
        <v>20</v>
      </c>
      <c r="F32" s="272">
        <v>19</v>
      </c>
      <c r="G32" s="272">
        <v>11</v>
      </c>
      <c r="H32" s="272">
        <v>12</v>
      </c>
      <c r="I32" s="272">
        <v>12</v>
      </c>
      <c r="J32" s="272">
        <v>19</v>
      </c>
      <c r="K32" s="272">
        <v>19</v>
      </c>
      <c r="L32" s="272">
        <v>13</v>
      </c>
      <c r="M32" s="272">
        <v>13</v>
      </c>
      <c r="N32" s="272">
        <v>11</v>
      </c>
      <c r="O32" s="272">
        <v>17</v>
      </c>
      <c r="P32" s="272">
        <v>19</v>
      </c>
      <c r="Q32" s="272"/>
      <c r="R32" s="103">
        <f t="shared" si="0"/>
        <v>20</v>
      </c>
      <c r="S32" s="103">
        <f t="shared" si="1"/>
        <v>43</v>
      </c>
      <c r="T32" s="103">
        <f t="shared" si="2"/>
        <v>44</v>
      </c>
      <c r="U32" s="103">
        <f t="shared" si="3"/>
        <v>42</v>
      </c>
      <c r="V32" s="103">
        <f t="shared" si="4"/>
        <v>17</v>
      </c>
      <c r="W32" s="103">
        <f t="shared" si="5"/>
        <v>19</v>
      </c>
      <c r="X32" s="103"/>
      <c r="Y32" s="273">
        <f t="shared" si="6"/>
        <v>100</v>
      </c>
      <c r="Z32" s="273">
        <f t="shared" si="7"/>
        <v>93.478260869565219</v>
      </c>
      <c r="AA32" s="273">
        <f t="shared" si="8"/>
        <v>95.652173913043484</v>
      </c>
      <c r="AB32" s="273">
        <f t="shared" si="9"/>
        <v>87.5</v>
      </c>
      <c r="AC32" s="273">
        <f t="shared" si="10"/>
        <v>85</v>
      </c>
      <c r="AD32" s="273">
        <f t="shared" si="11"/>
        <v>95</v>
      </c>
    </row>
    <row r="33" spans="1:30" ht="30" customHeight="1" x14ac:dyDescent="0.2">
      <c r="A33" s="1">
        <f>'STUDENT NAMELIST'!A33</f>
        <v>29</v>
      </c>
      <c r="B33" s="60" t="str">
        <f>'STUDENT NAMELIST'!B33</f>
        <v>2023PEC AI 560</v>
      </c>
      <c r="C33" s="60">
        <f>'STUDENT NAMELIST'!C33</f>
        <v>211423243029</v>
      </c>
      <c r="D33" s="270" t="str">
        <f>'STUDENT NAMELIST'!D33</f>
        <v>ANDREW S J</v>
      </c>
      <c r="E33" s="272">
        <v>19</v>
      </c>
      <c r="F33" s="272">
        <v>18</v>
      </c>
      <c r="G33" s="272">
        <v>12</v>
      </c>
      <c r="H33" s="272">
        <v>13</v>
      </c>
      <c r="I33" s="272">
        <v>14</v>
      </c>
      <c r="J33" s="272">
        <v>20</v>
      </c>
      <c r="K33" s="272">
        <v>20</v>
      </c>
      <c r="L33" s="272">
        <v>11</v>
      </c>
      <c r="M33" s="272">
        <v>13</v>
      </c>
      <c r="N33" s="272">
        <v>12</v>
      </c>
      <c r="O33" s="272">
        <v>18</v>
      </c>
      <c r="P33" s="272">
        <v>19</v>
      </c>
      <c r="Q33" s="272"/>
      <c r="R33" s="103">
        <f t="shared" si="0"/>
        <v>19</v>
      </c>
      <c r="S33" s="103">
        <f t="shared" si="1"/>
        <v>41</v>
      </c>
      <c r="T33" s="103">
        <f t="shared" si="2"/>
        <v>46</v>
      </c>
      <c r="U33" s="103">
        <f t="shared" si="3"/>
        <v>46</v>
      </c>
      <c r="V33" s="103">
        <f t="shared" si="4"/>
        <v>18</v>
      </c>
      <c r="W33" s="103">
        <f t="shared" si="5"/>
        <v>19</v>
      </c>
      <c r="X33" s="103"/>
      <c r="Y33" s="273">
        <f t="shared" si="6"/>
        <v>95</v>
      </c>
      <c r="Z33" s="273">
        <f t="shared" si="7"/>
        <v>89.130434782608688</v>
      </c>
      <c r="AA33" s="273">
        <f t="shared" si="8"/>
        <v>100</v>
      </c>
      <c r="AB33" s="273">
        <f t="shared" si="9"/>
        <v>95.833333333333343</v>
      </c>
      <c r="AC33" s="273">
        <f t="shared" si="10"/>
        <v>90</v>
      </c>
      <c r="AD33" s="273">
        <f t="shared" si="11"/>
        <v>95</v>
      </c>
    </row>
    <row r="34" spans="1:30" ht="30" customHeight="1" x14ac:dyDescent="0.2">
      <c r="A34" s="1">
        <f>'STUDENT NAMELIST'!A34</f>
        <v>30</v>
      </c>
      <c r="B34" s="60" t="str">
        <f>'STUDENT NAMELIST'!B34</f>
        <v>2023PEC AI 561</v>
      </c>
      <c r="C34" s="60">
        <f>'STUDENT NAMELIST'!C34</f>
        <v>211423243030</v>
      </c>
      <c r="D34" s="270" t="str">
        <f>'STUDENT NAMELIST'!D34</f>
        <v>ANEESHWAR S</v>
      </c>
      <c r="E34" s="272">
        <v>17</v>
      </c>
      <c r="F34" s="272">
        <v>20</v>
      </c>
      <c r="G34" s="272">
        <v>13</v>
      </c>
      <c r="H34" s="272">
        <v>12</v>
      </c>
      <c r="I34" s="272">
        <v>11</v>
      </c>
      <c r="J34" s="272">
        <v>19</v>
      </c>
      <c r="K34" s="272">
        <v>19</v>
      </c>
      <c r="L34" s="272">
        <v>11</v>
      </c>
      <c r="M34" s="272">
        <v>11</v>
      </c>
      <c r="N34" s="272">
        <v>12</v>
      </c>
      <c r="O34" s="272">
        <v>19</v>
      </c>
      <c r="P34" s="272">
        <v>20</v>
      </c>
      <c r="Q34" s="272"/>
      <c r="R34" s="103">
        <f t="shared" si="0"/>
        <v>17</v>
      </c>
      <c r="S34" s="103">
        <f t="shared" si="1"/>
        <v>44</v>
      </c>
      <c r="T34" s="103">
        <f t="shared" si="2"/>
        <v>42</v>
      </c>
      <c r="U34" s="103">
        <f t="shared" si="3"/>
        <v>42</v>
      </c>
      <c r="V34" s="103">
        <f t="shared" si="4"/>
        <v>19</v>
      </c>
      <c r="W34" s="103">
        <f t="shared" si="5"/>
        <v>20</v>
      </c>
      <c r="X34" s="103"/>
      <c r="Y34" s="273">
        <f t="shared" si="6"/>
        <v>85</v>
      </c>
      <c r="Z34" s="273">
        <f t="shared" si="7"/>
        <v>95.652173913043484</v>
      </c>
      <c r="AA34" s="273">
        <f t="shared" si="8"/>
        <v>91.304347826086953</v>
      </c>
      <c r="AB34" s="273">
        <f t="shared" si="9"/>
        <v>87.5</v>
      </c>
      <c r="AC34" s="273">
        <f t="shared" si="10"/>
        <v>95</v>
      </c>
      <c r="AD34" s="273">
        <f t="shared" si="11"/>
        <v>100</v>
      </c>
    </row>
    <row r="35" spans="1:30" ht="30" customHeight="1" x14ac:dyDescent="0.2">
      <c r="A35" s="1">
        <f>'STUDENT NAMELIST'!A35</f>
        <v>31</v>
      </c>
      <c r="B35" s="60" t="str">
        <f>'STUDENT NAMELIST'!B35</f>
        <v>2023PEC AI 562</v>
      </c>
      <c r="C35" s="60">
        <f>'STUDENT NAMELIST'!C35</f>
        <v>211423243031</v>
      </c>
      <c r="D35" s="270" t="str">
        <f>'STUDENT NAMELIST'!D35</f>
        <v>ANIS VASANTH A</v>
      </c>
      <c r="E35" s="272">
        <v>17</v>
      </c>
      <c r="F35" s="272">
        <v>19</v>
      </c>
      <c r="G35" s="272">
        <v>13</v>
      </c>
      <c r="H35" s="272">
        <v>13</v>
      </c>
      <c r="I35" s="272">
        <v>13</v>
      </c>
      <c r="J35" s="272">
        <v>20</v>
      </c>
      <c r="K35" s="272">
        <v>20</v>
      </c>
      <c r="L35" s="272">
        <v>13</v>
      </c>
      <c r="M35" s="272">
        <v>11</v>
      </c>
      <c r="N35" s="272">
        <v>13</v>
      </c>
      <c r="O35" s="272">
        <v>18</v>
      </c>
      <c r="P35" s="272">
        <v>20</v>
      </c>
      <c r="Q35" s="272"/>
      <c r="R35" s="103">
        <f t="shared" si="0"/>
        <v>17</v>
      </c>
      <c r="S35" s="103">
        <f t="shared" si="1"/>
        <v>45</v>
      </c>
      <c r="T35" s="103">
        <f t="shared" si="2"/>
        <v>44</v>
      </c>
      <c r="U35" s="103">
        <f t="shared" si="3"/>
        <v>46</v>
      </c>
      <c r="V35" s="103">
        <f t="shared" si="4"/>
        <v>18</v>
      </c>
      <c r="W35" s="103">
        <f t="shared" si="5"/>
        <v>20</v>
      </c>
      <c r="X35" s="103"/>
      <c r="Y35" s="273">
        <f t="shared" si="6"/>
        <v>85</v>
      </c>
      <c r="Z35" s="273">
        <f t="shared" si="7"/>
        <v>97.826086956521735</v>
      </c>
      <c r="AA35" s="273">
        <f t="shared" si="8"/>
        <v>95.652173913043484</v>
      </c>
      <c r="AB35" s="273">
        <f t="shared" si="9"/>
        <v>95.833333333333343</v>
      </c>
      <c r="AC35" s="273">
        <f t="shared" si="10"/>
        <v>90</v>
      </c>
      <c r="AD35" s="273">
        <f t="shared" si="11"/>
        <v>100</v>
      </c>
    </row>
    <row r="36" spans="1:30" ht="30" customHeight="1" x14ac:dyDescent="0.2">
      <c r="A36" s="1">
        <f>'STUDENT NAMELIST'!A36</f>
        <v>32</v>
      </c>
      <c r="B36" s="60" t="str">
        <f>'STUDENT NAMELIST'!B36</f>
        <v>2023PEC AI 563</v>
      </c>
      <c r="C36" s="60">
        <f>'STUDENT NAMELIST'!C36</f>
        <v>211423243032</v>
      </c>
      <c r="D36" s="270" t="str">
        <f>'STUDENT NAMELIST'!D36</f>
        <v>ANTLIN GNANA LAZARUS G</v>
      </c>
      <c r="E36" s="272">
        <v>19</v>
      </c>
      <c r="F36" s="272">
        <v>19</v>
      </c>
      <c r="G36" s="272">
        <v>11</v>
      </c>
      <c r="H36" s="272">
        <v>13</v>
      </c>
      <c r="I36" s="272">
        <v>12</v>
      </c>
      <c r="J36" s="272">
        <v>17</v>
      </c>
      <c r="K36" s="272">
        <v>19</v>
      </c>
      <c r="L36" s="272">
        <v>13</v>
      </c>
      <c r="M36" s="272">
        <v>13</v>
      </c>
      <c r="N36" s="272">
        <v>13</v>
      </c>
      <c r="O36" s="272">
        <v>18</v>
      </c>
      <c r="P36" s="272">
        <v>17</v>
      </c>
      <c r="Q36" s="272"/>
      <c r="R36" s="103">
        <f t="shared" si="0"/>
        <v>19</v>
      </c>
      <c r="S36" s="103">
        <f t="shared" si="1"/>
        <v>43</v>
      </c>
      <c r="T36" s="103">
        <f t="shared" si="2"/>
        <v>43</v>
      </c>
      <c r="U36" s="103">
        <f t="shared" si="3"/>
        <v>44</v>
      </c>
      <c r="V36" s="103">
        <f t="shared" si="4"/>
        <v>18</v>
      </c>
      <c r="W36" s="103">
        <f t="shared" si="5"/>
        <v>17</v>
      </c>
      <c r="X36" s="103"/>
      <c r="Y36" s="273">
        <f t="shared" si="6"/>
        <v>95</v>
      </c>
      <c r="Z36" s="273">
        <f t="shared" si="7"/>
        <v>93.478260869565219</v>
      </c>
      <c r="AA36" s="273">
        <f t="shared" si="8"/>
        <v>93.478260869565219</v>
      </c>
      <c r="AB36" s="273">
        <f t="shared" si="9"/>
        <v>91.666666666666657</v>
      </c>
      <c r="AC36" s="273">
        <f t="shared" si="10"/>
        <v>90</v>
      </c>
      <c r="AD36" s="273">
        <f t="shared" si="11"/>
        <v>85</v>
      </c>
    </row>
    <row r="37" spans="1:30" ht="30" customHeight="1" x14ac:dyDescent="0.2">
      <c r="A37" s="1">
        <f>'STUDENT NAMELIST'!A37</f>
        <v>33</v>
      </c>
      <c r="B37" s="60" t="str">
        <f>'STUDENT NAMELIST'!B37</f>
        <v>2023PEC AI 111</v>
      </c>
      <c r="C37" s="60">
        <f>'STUDENT NAMELIST'!C37</f>
        <v>211423243033</v>
      </c>
      <c r="D37" s="270" t="str">
        <f>'STUDENT NAMELIST'!D37</f>
        <v>ANTONY AMALA TRINITA J</v>
      </c>
      <c r="E37" s="272">
        <v>18</v>
      </c>
      <c r="F37" s="272">
        <v>18</v>
      </c>
      <c r="G37" s="272">
        <v>13</v>
      </c>
      <c r="H37" s="272">
        <v>12</v>
      </c>
      <c r="I37" s="272">
        <v>14</v>
      </c>
      <c r="J37" s="272">
        <v>18</v>
      </c>
      <c r="K37" s="272">
        <v>18</v>
      </c>
      <c r="L37" s="272">
        <v>11</v>
      </c>
      <c r="M37" s="272">
        <v>12</v>
      </c>
      <c r="N37" s="272">
        <v>13</v>
      </c>
      <c r="O37" s="272">
        <v>20</v>
      </c>
      <c r="P37" s="272">
        <v>20</v>
      </c>
      <c r="Q37" s="272"/>
      <c r="R37" s="103">
        <f t="shared" si="0"/>
        <v>18</v>
      </c>
      <c r="S37" s="103">
        <f t="shared" si="1"/>
        <v>42</v>
      </c>
      <c r="T37" s="103">
        <f t="shared" si="2"/>
        <v>42</v>
      </c>
      <c r="U37" s="103">
        <f t="shared" si="3"/>
        <v>45</v>
      </c>
      <c r="V37" s="103">
        <f t="shared" si="4"/>
        <v>20</v>
      </c>
      <c r="W37" s="103">
        <f t="shared" si="5"/>
        <v>20</v>
      </c>
      <c r="X37" s="103"/>
      <c r="Y37" s="273">
        <f t="shared" si="6"/>
        <v>90</v>
      </c>
      <c r="Z37" s="273">
        <f t="shared" si="7"/>
        <v>91.304347826086953</v>
      </c>
      <c r="AA37" s="273">
        <f t="shared" si="8"/>
        <v>91.304347826086953</v>
      </c>
      <c r="AB37" s="273">
        <f t="shared" si="9"/>
        <v>93.75</v>
      </c>
      <c r="AC37" s="273">
        <f t="shared" si="10"/>
        <v>100</v>
      </c>
      <c r="AD37" s="273">
        <f t="shared" si="11"/>
        <v>100</v>
      </c>
    </row>
    <row r="38" spans="1:30" ht="30" customHeight="1" x14ac:dyDescent="0.2">
      <c r="A38" s="1">
        <f>'STUDENT NAMELIST'!A38</f>
        <v>34</v>
      </c>
      <c r="B38" s="60" t="str">
        <f>'STUDENT NAMELIST'!B38</f>
        <v>2023PEC AI 564</v>
      </c>
      <c r="C38" s="60">
        <f>'STUDENT NAMELIST'!C38</f>
        <v>211423243034</v>
      </c>
      <c r="D38" s="270" t="str">
        <f>'STUDENT NAMELIST'!D38</f>
        <v>ARAVIND RAJASEKAR</v>
      </c>
      <c r="E38" s="272">
        <v>17</v>
      </c>
      <c r="F38" s="272">
        <v>17</v>
      </c>
      <c r="G38" s="272">
        <v>12</v>
      </c>
      <c r="H38" s="272">
        <v>11</v>
      </c>
      <c r="I38" s="272">
        <v>11</v>
      </c>
      <c r="J38" s="272">
        <v>18</v>
      </c>
      <c r="K38" s="272">
        <v>18</v>
      </c>
      <c r="L38" s="272">
        <v>13</v>
      </c>
      <c r="M38" s="272">
        <v>12</v>
      </c>
      <c r="N38" s="272">
        <v>14</v>
      </c>
      <c r="O38" s="272">
        <v>19</v>
      </c>
      <c r="P38" s="272">
        <v>18</v>
      </c>
      <c r="Q38" s="272"/>
      <c r="R38" s="103">
        <f t="shared" si="0"/>
        <v>17</v>
      </c>
      <c r="S38" s="103">
        <f t="shared" si="1"/>
        <v>42</v>
      </c>
      <c r="T38" s="103">
        <f t="shared" si="2"/>
        <v>41</v>
      </c>
      <c r="U38" s="103">
        <f t="shared" si="3"/>
        <v>43</v>
      </c>
      <c r="V38" s="103">
        <f t="shared" si="4"/>
        <v>19</v>
      </c>
      <c r="W38" s="103">
        <f t="shared" si="5"/>
        <v>18</v>
      </c>
      <c r="X38" s="103"/>
      <c r="Y38" s="273">
        <f t="shared" si="6"/>
        <v>85</v>
      </c>
      <c r="Z38" s="273">
        <f t="shared" si="7"/>
        <v>91.304347826086953</v>
      </c>
      <c r="AA38" s="273">
        <f t="shared" si="8"/>
        <v>89.130434782608688</v>
      </c>
      <c r="AB38" s="273">
        <f t="shared" si="9"/>
        <v>89.583333333333343</v>
      </c>
      <c r="AC38" s="273">
        <f t="shared" si="10"/>
        <v>95</v>
      </c>
      <c r="AD38" s="273">
        <f t="shared" si="11"/>
        <v>90</v>
      </c>
    </row>
    <row r="39" spans="1:30" ht="30" customHeight="1" x14ac:dyDescent="0.2">
      <c r="A39" s="1">
        <f>'STUDENT NAMELIST'!A39</f>
        <v>35</v>
      </c>
      <c r="B39" s="60" t="str">
        <f>'STUDENT NAMELIST'!B39</f>
        <v>2023PEC AI 565</v>
      </c>
      <c r="C39" s="60">
        <f>'STUDENT NAMELIST'!C39</f>
        <v>211423243035</v>
      </c>
      <c r="D39" s="270" t="str">
        <f>'STUDENT NAMELIST'!D39</f>
        <v>ARAVIND T</v>
      </c>
      <c r="E39" s="272">
        <v>18</v>
      </c>
      <c r="F39" s="272">
        <v>20</v>
      </c>
      <c r="G39" s="272">
        <v>12</v>
      </c>
      <c r="H39" s="272">
        <v>12</v>
      </c>
      <c r="I39" s="272">
        <v>12</v>
      </c>
      <c r="J39" s="272">
        <v>19</v>
      </c>
      <c r="K39" s="272">
        <v>17</v>
      </c>
      <c r="L39" s="272">
        <v>13</v>
      </c>
      <c r="M39" s="272">
        <v>13</v>
      </c>
      <c r="N39" s="272">
        <v>14</v>
      </c>
      <c r="O39" s="272">
        <v>19</v>
      </c>
      <c r="P39" s="272">
        <v>18</v>
      </c>
      <c r="Q39" s="272"/>
      <c r="R39" s="103">
        <f t="shared" si="0"/>
        <v>18</v>
      </c>
      <c r="S39" s="103">
        <f t="shared" si="1"/>
        <v>45</v>
      </c>
      <c r="T39" s="103">
        <f t="shared" si="2"/>
        <v>44</v>
      </c>
      <c r="U39" s="103">
        <f t="shared" si="3"/>
        <v>43</v>
      </c>
      <c r="V39" s="103">
        <f t="shared" si="4"/>
        <v>19</v>
      </c>
      <c r="W39" s="103">
        <f t="shared" si="5"/>
        <v>18</v>
      </c>
      <c r="X39" s="103"/>
      <c r="Y39" s="273">
        <f t="shared" si="6"/>
        <v>90</v>
      </c>
      <c r="Z39" s="273">
        <f t="shared" si="7"/>
        <v>97.826086956521735</v>
      </c>
      <c r="AA39" s="273">
        <f t="shared" si="8"/>
        <v>95.652173913043484</v>
      </c>
      <c r="AB39" s="273">
        <f t="shared" si="9"/>
        <v>89.583333333333343</v>
      </c>
      <c r="AC39" s="273">
        <f t="shared" si="10"/>
        <v>95</v>
      </c>
      <c r="AD39" s="273">
        <f t="shared" si="11"/>
        <v>90</v>
      </c>
    </row>
    <row r="40" spans="1:30" ht="30" customHeight="1" x14ac:dyDescent="0.2">
      <c r="A40" s="1">
        <f>'STUDENT NAMELIST'!A40</f>
        <v>36</v>
      </c>
      <c r="B40" s="60" t="str">
        <f>'STUDENT NAMELIST'!B40</f>
        <v>2023PEC AI 566</v>
      </c>
      <c r="C40" s="60">
        <f>'STUDENT NAMELIST'!C40</f>
        <v>211423243036</v>
      </c>
      <c r="D40" s="270" t="str">
        <f>'STUDENT NAMELIST'!D40</f>
        <v xml:space="preserve">ARIGONDA POORNA SAI </v>
      </c>
      <c r="E40" s="272">
        <v>20</v>
      </c>
      <c r="F40" s="272">
        <v>17</v>
      </c>
      <c r="G40" s="272">
        <v>13</v>
      </c>
      <c r="H40" s="272">
        <v>13</v>
      </c>
      <c r="I40" s="272">
        <v>14</v>
      </c>
      <c r="J40" s="272">
        <v>20</v>
      </c>
      <c r="K40" s="272">
        <v>18</v>
      </c>
      <c r="L40" s="272">
        <v>12</v>
      </c>
      <c r="M40" s="272">
        <v>13</v>
      </c>
      <c r="N40" s="272">
        <v>12</v>
      </c>
      <c r="O40" s="272">
        <v>18</v>
      </c>
      <c r="P40" s="272">
        <v>18</v>
      </c>
      <c r="Q40" s="272"/>
      <c r="R40" s="103">
        <f t="shared" si="0"/>
        <v>20</v>
      </c>
      <c r="S40" s="103">
        <f t="shared" si="1"/>
        <v>42</v>
      </c>
      <c r="T40" s="103">
        <f t="shared" si="2"/>
        <v>46</v>
      </c>
      <c r="U40" s="103">
        <f t="shared" si="3"/>
        <v>44</v>
      </c>
      <c r="V40" s="103">
        <f t="shared" si="4"/>
        <v>18</v>
      </c>
      <c r="W40" s="103">
        <f t="shared" si="5"/>
        <v>18</v>
      </c>
      <c r="X40" s="103"/>
      <c r="Y40" s="273">
        <f t="shared" si="6"/>
        <v>100</v>
      </c>
      <c r="Z40" s="273">
        <f t="shared" si="7"/>
        <v>91.304347826086953</v>
      </c>
      <c r="AA40" s="273">
        <f t="shared" si="8"/>
        <v>100</v>
      </c>
      <c r="AB40" s="273">
        <f t="shared" si="9"/>
        <v>91.666666666666657</v>
      </c>
      <c r="AC40" s="273">
        <f t="shared" si="10"/>
        <v>90</v>
      </c>
      <c r="AD40" s="273">
        <f t="shared" si="11"/>
        <v>90</v>
      </c>
    </row>
    <row r="41" spans="1:30" ht="30" customHeight="1" x14ac:dyDescent="0.2">
      <c r="A41" s="1">
        <f>'STUDENT NAMELIST'!A41</f>
        <v>37</v>
      </c>
      <c r="B41" s="60" t="str">
        <f>'STUDENT NAMELIST'!B41</f>
        <v>2023PEC AI 568</v>
      </c>
      <c r="C41" s="60">
        <f>'STUDENT NAMELIST'!C41</f>
        <v>211423243037</v>
      </c>
      <c r="D41" s="270" t="str">
        <f>'STUDENT NAMELIST'!D41</f>
        <v>ARIVU SELVAN M</v>
      </c>
      <c r="E41" s="272">
        <v>18</v>
      </c>
      <c r="F41" s="272">
        <v>20</v>
      </c>
      <c r="G41" s="272">
        <v>13</v>
      </c>
      <c r="H41" s="272">
        <v>11</v>
      </c>
      <c r="I41" s="272">
        <v>14</v>
      </c>
      <c r="J41" s="272">
        <v>19</v>
      </c>
      <c r="K41" s="272">
        <v>19</v>
      </c>
      <c r="L41" s="272">
        <v>12</v>
      </c>
      <c r="M41" s="272">
        <v>12</v>
      </c>
      <c r="N41" s="272">
        <v>12</v>
      </c>
      <c r="O41" s="272">
        <v>19</v>
      </c>
      <c r="P41" s="272">
        <v>18</v>
      </c>
      <c r="Q41" s="272"/>
      <c r="R41" s="103">
        <f t="shared" si="0"/>
        <v>18</v>
      </c>
      <c r="S41" s="103">
        <f t="shared" si="1"/>
        <v>45</v>
      </c>
      <c r="T41" s="103">
        <f t="shared" si="2"/>
        <v>42</v>
      </c>
      <c r="U41" s="103">
        <f t="shared" si="3"/>
        <v>45</v>
      </c>
      <c r="V41" s="103">
        <f t="shared" si="4"/>
        <v>19</v>
      </c>
      <c r="W41" s="103">
        <f t="shared" si="5"/>
        <v>18</v>
      </c>
      <c r="X41" s="103"/>
      <c r="Y41" s="273">
        <f t="shared" si="6"/>
        <v>90</v>
      </c>
      <c r="Z41" s="273">
        <f t="shared" si="7"/>
        <v>97.826086956521735</v>
      </c>
      <c r="AA41" s="273">
        <f t="shared" si="8"/>
        <v>91.304347826086953</v>
      </c>
      <c r="AB41" s="273">
        <f t="shared" si="9"/>
        <v>93.75</v>
      </c>
      <c r="AC41" s="273">
        <f t="shared" si="10"/>
        <v>95</v>
      </c>
      <c r="AD41" s="273">
        <f t="shared" si="11"/>
        <v>90</v>
      </c>
    </row>
    <row r="42" spans="1:30" ht="30" customHeight="1" x14ac:dyDescent="0.2">
      <c r="A42" s="1">
        <f>'STUDENT NAMELIST'!A42</f>
        <v>38</v>
      </c>
      <c r="B42" s="60" t="str">
        <f>'STUDENT NAMELIST'!B42</f>
        <v>2023PEC AI 569</v>
      </c>
      <c r="C42" s="60">
        <f>'STUDENT NAMELIST'!C42</f>
        <v>211423243038</v>
      </c>
      <c r="D42" s="270" t="str">
        <f>'STUDENT NAMELIST'!D42</f>
        <v>ARIYA SRI V</v>
      </c>
      <c r="E42" s="272">
        <v>19</v>
      </c>
      <c r="F42" s="272">
        <v>18</v>
      </c>
      <c r="G42" s="272">
        <v>13</v>
      </c>
      <c r="H42" s="272">
        <v>11</v>
      </c>
      <c r="I42" s="272">
        <v>13</v>
      </c>
      <c r="J42" s="272">
        <v>18</v>
      </c>
      <c r="K42" s="272">
        <v>20</v>
      </c>
      <c r="L42" s="272">
        <v>12</v>
      </c>
      <c r="M42" s="272">
        <v>13</v>
      </c>
      <c r="N42" s="272">
        <v>12</v>
      </c>
      <c r="O42" s="272">
        <v>18</v>
      </c>
      <c r="P42" s="272">
        <v>17</v>
      </c>
      <c r="Q42" s="272"/>
      <c r="R42" s="103">
        <f t="shared" si="0"/>
        <v>19</v>
      </c>
      <c r="S42" s="103">
        <f t="shared" si="1"/>
        <v>43</v>
      </c>
      <c r="T42" s="103">
        <f t="shared" si="2"/>
        <v>42</v>
      </c>
      <c r="U42" s="103">
        <f t="shared" si="3"/>
        <v>45</v>
      </c>
      <c r="V42" s="103">
        <f t="shared" si="4"/>
        <v>18</v>
      </c>
      <c r="W42" s="103">
        <f t="shared" si="5"/>
        <v>17</v>
      </c>
      <c r="X42" s="103"/>
      <c r="Y42" s="273">
        <f t="shared" si="6"/>
        <v>95</v>
      </c>
      <c r="Z42" s="273">
        <f t="shared" si="7"/>
        <v>93.478260869565219</v>
      </c>
      <c r="AA42" s="273">
        <f t="shared" si="8"/>
        <v>91.304347826086953</v>
      </c>
      <c r="AB42" s="273">
        <f t="shared" si="9"/>
        <v>93.75</v>
      </c>
      <c r="AC42" s="273">
        <f t="shared" si="10"/>
        <v>90</v>
      </c>
      <c r="AD42" s="273">
        <f t="shared" si="11"/>
        <v>85</v>
      </c>
    </row>
    <row r="43" spans="1:30" ht="30" customHeight="1" x14ac:dyDescent="0.2">
      <c r="A43" s="1">
        <f>'STUDENT NAMELIST'!A43</f>
        <v>39</v>
      </c>
      <c r="B43" s="60" t="str">
        <f>'STUDENT NAMELIST'!B43</f>
        <v>2023PEC AI 570</v>
      </c>
      <c r="C43" s="60">
        <f>'STUDENT NAMELIST'!C43</f>
        <v>211423243039</v>
      </c>
      <c r="D43" s="270" t="str">
        <f>'STUDENT NAMELIST'!D43</f>
        <v>ARJUN BALAJI R</v>
      </c>
      <c r="E43" s="272">
        <v>17</v>
      </c>
      <c r="F43" s="272">
        <v>18</v>
      </c>
      <c r="G43" s="272">
        <v>11</v>
      </c>
      <c r="H43" s="272">
        <v>12</v>
      </c>
      <c r="I43" s="272">
        <v>11</v>
      </c>
      <c r="J43" s="272">
        <v>19</v>
      </c>
      <c r="K43" s="272">
        <v>19</v>
      </c>
      <c r="L43" s="272">
        <v>11</v>
      </c>
      <c r="M43" s="272">
        <v>13</v>
      </c>
      <c r="N43" s="272">
        <v>12</v>
      </c>
      <c r="O43" s="272">
        <v>20</v>
      </c>
      <c r="P43" s="272">
        <v>20</v>
      </c>
      <c r="Q43" s="272"/>
      <c r="R43" s="103">
        <f t="shared" si="0"/>
        <v>17</v>
      </c>
      <c r="S43" s="103">
        <f t="shared" si="1"/>
        <v>40</v>
      </c>
      <c r="T43" s="103">
        <f t="shared" si="2"/>
        <v>44</v>
      </c>
      <c r="U43" s="103">
        <f t="shared" si="3"/>
        <v>42</v>
      </c>
      <c r="V43" s="103">
        <f t="shared" si="4"/>
        <v>20</v>
      </c>
      <c r="W43" s="103">
        <f t="shared" si="5"/>
        <v>20</v>
      </c>
      <c r="X43" s="103"/>
      <c r="Y43" s="273">
        <f t="shared" si="6"/>
        <v>85</v>
      </c>
      <c r="Z43" s="273">
        <f t="shared" si="7"/>
        <v>86.956521739130437</v>
      </c>
      <c r="AA43" s="273">
        <f t="shared" si="8"/>
        <v>95.652173913043484</v>
      </c>
      <c r="AB43" s="273">
        <f t="shared" si="9"/>
        <v>87.5</v>
      </c>
      <c r="AC43" s="273">
        <f t="shared" si="10"/>
        <v>100</v>
      </c>
      <c r="AD43" s="273">
        <f t="shared" si="11"/>
        <v>100</v>
      </c>
    </row>
    <row r="44" spans="1:30" ht="30" customHeight="1" x14ac:dyDescent="0.2">
      <c r="A44" s="1">
        <f>'STUDENT NAMELIST'!A44</f>
        <v>40</v>
      </c>
      <c r="B44" s="60" t="str">
        <f>'STUDENT NAMELIST'!B44</f>
        <v>2023PEC AI 571</v>
      </c>
      <c r="C44" s="60">
        <f>'STUDENT NAMELIST'!C44</f>
        <v>211423243040</v>
      </c>
      <c r="D44" s="270" t="str">
        <f>'STUDENT NAMELIST'!D44</f>
        <v>ARPUTHAN R</v>
      </c>
      <c r="E44" s="272">
        <v>18</v>
      </c>
      <c r="F44" s="272">
        <v>17</v>
      </c>
      <c r="G44" s="272">
        <v>13</v>
      </c>
      <c r="H44" s="272">
        <v>12</v>
      </c>
      <c r="I44" s="272">
        <v>12</v>
      </c>
      <c r="J44" s="272">
        <v>17</v>
      </c>
      <c r="K44" s="272">
        <v>17</v>
      </c>
      <c r="L44" s="272">
        <v>11</v>
      </c>
      <c r="M44" s="272">
        <v>13</v>
      </c>
      <c r="N44" s="272">
        <v>14</v>
      </c>
      <c r="O44" s="272">
        <v>20</v>
      </c>
      <c r="P44" s="272">
        <v>20</v>
      </c>
      <c r="Q44" s="272"/>
      <c r="R44" s="103">
        <f t="shared" si="0"/>
        <v>18</v>
      </c>
      <c r="S44" s="103">
        <f t="shared" si="1"/>
        <v>41</v>
      </c>
      <c r="T44" s="103">
        <f t="shared" si="2"/>
        <v>42</v>
      </c>
      <c r="U44" s="103">
        <f t="shared" si="3"/>
        <v>43</v>
      </c>
      <c r="V44" s="103">
        <f t="shared" si="4"/>
        <v>20</v>
      </c>
      <c r="W44" s="103">
        <f t="shared" si="5"/>
        <v>20</v>
      </c>
      <c r="X44" s="103"/>
      <c r="Y44" s="273">
        <f t="shared" si="6"/>
        <v>90</v>
      </c>
      <c r="Z44" s="273">
        <f t="shared" si="7"/>
        <v>89.130434782608688</v>
      </c>
      <c r="AA44" s="273">
        <f t="shared" si="8"/>
        <v>91.304347826086953</v>
      </c>
      <c r="AB44" s="273">
        <f t="shared" si="9"/>
        <v>89.583333333333343</v>
      </c>
      <c r="AC44" s="273">
        <f t="shared" si="10"/>
        <v>100</v>
      </c>
      <c r="AD44" s="273">
        <f t="shared" si="11"/>
        <v>100</v>
      </c>
    </row>
    <row r="45" spans="1:30" ht="30" customHeight="1" x14ac:dyDescent="0.2">
      <c r="A45" s="1">
        <f>'STUDENT NAMELIST'!A45</f>
        <v>41</v>
      </c>
      <c r="B45" s="60" t="str">
        <f>'STUDENT NAMELIST'!B45</f>
        <v>2023PEC AI 112</v>
      </c>
      <c r="C45" s="60">
        <f>'STUDENT NAMELIST'!C45</f>
        <v>211423243041</v>
      </c>
      <c r="D45" s="270" t="str">
        <f>'STUDENT NAMELIST'!D45</f>
        <v>ARSHIYA ROSELINE P</v>
      </c>
      <c r="E45" s="272">
        <v>20</v>
      </c>
      <c r="F45" s="272">
        <v>20</v>
      </c>
      <c r="G45" s="272">
        <v>12</v>
      </c>
      <c r="H45" s="272">
        <v>11</v>
      </c>
      <c r="I45" s="272">
        <v>12</v>
      </c>
      <c r="J45" s="272">
        <v>18</v>
      </c>
      <c r="K45" s="272">
        <v>19</v>
      </c>
      <c r="L45" s="272">
        <v>12</v>
      </c>
      <c r="M45" s="272">
        <v>13</v>
      </c>
      <c r="N45" s="272">
        <v>12</v>
      </c>
      <c r="O45" s="272">
        <v>17</v>
      </c>
      <c r="P45" s="272">
        <v>18</v>
      </c>
      <c r="Q45" s="272"/>
      <c r="R45" s="103">
        <f t="shared" si="0"/>
        <v>20</v>
      </c>
      <c r="S45" s="103">
        <f t="shared" si="1"/>
        <v>44</v>
      </c>
      <c r="T45" s="103">
        <f t="shared" si="2"/>
        <v>42</v>
      </c>
      <c r="U45" s="103">
        <f t="shared" si="3"/>
        <v>43</v>
      </c>
      <c r="V45" s="103">
        <f t="shared" si="4"/>
        <v>17</v>
      </c>
      <c r="W45" s="103">
        <f t="shared" si="5"/>
        <v>18</v>
      </c>
      <c r="X45" s="103"/>
      <c r="Y45" s="273">
        <f t="shared" si="6"/>
        <v>100</v>
      </c>
      <c r="Z45" s="273">
        <f t="shared" si="7"/>
        <v>95.652173913043484</v>
      </c>
      <c r="AA45" s="273">
        <f t="shared" si="8"/>
        <v>91.304347826086953</v>
      </c>
      <c r="AB45" s="273">
        <f t="shared" si="9"/>
        <v>89.583333333333343</v>
      </c>
      <c r="AC45" s="273">
        <f t="shared" si="10"/>
        <v>85</v>
      </c>
      <c r="AD45" s="273">
        <f t="shared" si="11"/>
        <v>90</v>
      </c>
    </row>
    <row r="46" spans="1:30" ht="30" customHeight="1" x14ac:dyDescent="0.2">
      <c r="A46" s="1">
        <f>'STUDENT NAMELIST'!A46</f>
        <v>42</v>
      </c>
      <c r="B46" s="60" t="str">
        <f>'STUDENT NAMELIST'!B46</f>
        <v>2023PEC AI 113</v>
      </c>
      <c r="C46" s="60">
        <f>'STUDENT NAMELIST'!C46</f>
        <v>211423243042</v>
      </c>
      <c r="D46" s="270" t="str">
        <f>'STUDENT NAMELIST'!D46</f>
        <v>ARTHI B</v>
      </c>
      <c r="E46" s="272">
        <v>17</v>
      </c>
      <c r="F46" s="272">
        <v>19</v>
      </c>
      <c r="G46" s="272">
        <v>13</v>
      </c>
      <c r="H46" s="272">
        <v>12</v>
      </c>
      <c r="I46" s="272">
        <v>14</v>
      </c>
      <c r="J46" s="272">
        <v>18</v>
      </c>
      <c r="K46" s="272">
        <v>18</v>
      </c>
      <c r="L46" s="272">
        <v>12</v>
      </c>
      <c r="M46" s="272">
        <v>13</v>
      </c>
      <c r="N46" s="272">
        <v>14</v>
      </c>
      <c r="O46" s="272">
        <v>18</v>
      </c>
      <c r="P46" s="272">
        <v>20</v>
      </c>
      <c r="Q46" s="272"/>
      <c r="R46" s="103">
        <f t="shared" si="0"/>
        <v>17</v>
      </c>
      <c r="S46" s="103">
        <f t="shared" si="1"/>
        <v>44</v>
      </c>
      <c r="T46" s="103">
        <f t="shared" si="2"/>
        <v>43</v>
      </c>
      <c r="U46" s="103">
        <f t="shared" si="3"/>
        <v>46</v>
      </c>
      <c r="V46" s="103">
        <f t="shared" si="4"/>
        <v>18</v>
      </c>
      <c r="W46" s="103">
        <f t="shared" si="5"/>
        <v>20</v>
      </c>
      <c r="X46" s="103"/>
      <c r="Y46" s="273">
        <f t="shared" si="6"/>
        <v>85</v>
      </c>
      <c r="Z46" s="273">
        <f t="shared" si="7"/>
        <v>95.652173913043484</v>
      </c>
      <c r="AA46" s="273">
        <f t="shared" si="8"/>
        <v>93.478260869565219</v>
      </c>
      <c r="AB46" s="273">
        <f t="shared" si="9"/>
        <v>95.833333333333343</v>
      </c>
      <c r="AC46" s="273">
        <f t="shared" si="10"/>
        <v>90</v>
      </c>
      <c r="AD46" s="273">
        <f t="shared" si="11"/>
        <v>100</v>
      </c>
    </row>
    <row r="47" spans="1:30" ht="30" customHeight="1" x14ac:dyDescent="0.2">
      <c r="A47" s="1">
        <f>'STUDENT NAMELIST'!A47</f>
        <v>43</v>
      </c>
      <c r="B47" s="60" t="str">
        <f>'STUDENT NAMELIST'!B47</f>
        <v>2023PEC AI 572</v>
      </c>
      <c r="C47" s="60">
        <f>'STUDENT NAMELIST'!C47</f>
        <v>211423243043</v>
      </c>
      <c r="D47" s="270" t="str">
        <f>'STUDENT NAMELIST'!D47</f>
        <v>ARUN E</v>
      </c>
      <c r="E47" s="272">
        <v>19</v>
      </c>
      <c r="F47" s="272">
        <v>18</v>
      </c>
      <c r="G47" s="272">
        <v>12</v>
      </c>
      <c r="H47" s="272">
        <v>11</v>
      </c>
      <c r="I47" s="272">
        <v>12</v>
      </c>
      <c r="J47" s="272">
        <v>18</v>
      </c>
      <c r="K47" s="272">
        <v>20</v>
      </c>
      <c r="L47" s="272">
        <v>13</v>
      </c>
      <c r="M47" s="272">
        <v>12</v>
      </c>
      <c r="N47" s="272">
        <v>13</v>
      </c>
      <c r="O47" s="272">
        <v>17</v>
      </c>
      <c r="P47" s="272">
        <v>18</v>
      </c>
      <c r="Q47" s="272"/>
      <c r="R47" s="103">
        <f t="shared" si="0"/>
        <v>19</v>
      </c>
      <c r="S47" s="103">
        <f t="shared" si="1"/>
        <v>43</v>
      </c>
      <c r="T47" s="103">
        <f t="shared" si="2"/>
        <v>41</v>
      </c>
      <c r="U47" s="103">
        <f t="shared" si="3"/>
        <v>45</v>
      </c>
      <c r="V47" s="103">
        <f t="shared" si="4"/>
        <v>17</v>
      </c>
      <c r="W47" s="103">
        <f t="shared" si="5"/>
        <v>18</v>
      </c>
      <c r="X47" s="103"/>
      <c r="Y47" s="273">
        <f t="shared" si="6"/>
        <v>95</v>
      </c>
      <c r="Z47" s="273">
        <f t="shared" si="7"/>
        <v>93.478260869565219</v>
      </c>
      <c r="AA47" s="273">
        <f t="shared" si="8"/>
        <v>89.130434782608688</v>
      </c>
      <c r="AB47" s="273">
        <f t="shared" si="9"/>
        <v>93.75</v>
      </c>
      <c r="AC47" s="273">
        <f t="shared" si="10"/>
        <v>85</v>
      </c>
      <c r="AD47" s="273">
        <f t="shared" si="11"/>
        <v>90</v>
      </c>
    </row>
    <row r="48" spans="1:30" ht="30" customHeight="1" x14ac:dyDescent="0.2">
      <c r="A48" s="1">
        <f>'STUDENT NAMELIST'!A48</f>
        <v>44</v>
      </c>
      <c r="B48" s="60" t="str">
        <f>'STUDENT NAMELIST'!B48</f>
        <v>2023PEC AI 114</v>
      </c>
      <c r="C48" s="60">
        <f>'STUDENT NAMELIST'!C48</f>
        <v>211423243044</v>
      </c>
      <c r="D48" s="270" t="str">
        <f>'STUDENT NAMELIST'!D48</f>
        <v>ARUNA S</v>
      </c>
      <c r="E48" s="272">
        <v>18</v>
      </c>
      <c r="F48" s="272">
        <v>18</v>
      </c>
      <c r="G48" s="272">
        <v>13</v>
      </c>
      <c r="H48" s="272">
        <v>12</v>
      </c>
      <c r="I48" s="272">
        <v>13</v>
      </c>
      <c r="J48" s="272">
        <v>17</v>
      </c>
      <c r="K48" s="272">
        <v>19</v>
      </c>
      <c r="L48" s="272">
        <v>11</v>
      </c>
      <c r="M48" s="272">
        <v>12</v>
      </c>
      <c r="N48" s="272">
        <v>13</v>
      </c>
      <c r="O48" s="272">
        <v>20</v>
      </c>
      <c r="P48" s="272">
        <v>17</v>
      </c>
      <c r="Q48" s="272"/>
      <c r="R48" s="103">
        <f t="shared" si="0"/>
        <v>18</v>
      </c>
      <c r="S48" s="103">
        <f t="shared" si="1"/>
        <v>42</v>
      </c>
      <c r="T48" s="103">
        <f t="shared" si="2"/>
        <v>41</v>
      </c>
      <c r="U48" s="103">
        <f t="shared" si="3"/>
        <v>45</v>
      </c>
      <c r="V48" s="103">
        <f t="shared" si="4"/>
        <v>20</v>
      </c>
      <c r="W48" s="103">
        <f t="shared" si="5"/>
        <v>17</v>
      </c>
      <c r="X48" s="103"/>
      <c r="Y48" s="273">
        <f t="shared" si="6"/>
        <v>90</v>
      </c>
      <c r="Z48" s="273">
        <f t="shared" si="7"/>
        <v>91.304347826086953</v>
      </c>
      <c r="AA48" s="273">
        <f t="shared" si="8"/>
        <v>89.130434782608688</v>
      </c>
      <c r="AB48" s="273">
        <f t="shared" si="9"/>
        <v>93.75</v>
      </c>
      <c r="AC48" s="273">
        <f t="shared" si="10"/>
        <v>100</v>
      </c>
      <c r="AD48" s="273">
        <f t="shared" si="11"/>
        <v>85</v>
      </c>
    </row>
    <row r="49" spans="1:30" ht="30" customHeight="1" x14ac:dyDescent="0.2">
      <c r="A49" s="1">
        <f>'STUDENT NAMELIST'!A49</f>
        <v>45</v>
      </c>
      <c r="B49" s="60" t="str">
        <f>'STUDENT NAMELIST'!B49</f>
        <v>2023PEC AI 573</v>
      </c>
      <c r="C49" s="60">
        <f>'STUDENT NAMELIST'!C49</f>
        <v>211423243045</v>
      </c>
      <c r="D49" s="270" t="str">
        <f>'STUDENT NAMELIST'!D49</f>
        <v>ARYAN A SAJITH</v>
      </c>
      <c r="E49" s="272">
        <v>20</v>
      </c>
      <c r="F49" s="272">
        <v>17</v>
      </c>
      <c r="G49" s="272">
        <v>11</v>
      </c>
      <c r="H49" s="272">
        <v>11</v>
      </c>
      <c r="I49" s="272">
        <v>14</v>
      </c>
      <c r="J49" s="272">
        <v>20</v>
      </c>
      <c r="K49" s="272">
        <v>20</v>
      </c>
      <c r="L49" s="272">
        <v>11</v>
      </c>
      <c r="M49" s="272">
        <v>12</v>
      </c>
      <c r="N49" s="272">
        <v>13</v>
      </c>
      <c r="O49" s="272">
        <v>19</v>
      </c>
      <c r="P49" s="272">
        <v>20</v>
      </c>
      <c r="Q49" s="272"/>
      <c r="R49" s="103">
        <f t="shared" si="0"/>
        <v>20</v>
      </c>
      <c r="S49" s="103">
        <f t="shared" si="1"/>
        <v>39</v>
      </c>
      <c r="T49" s="103">
        <f t="shared" si="2"/>
        <v>43</v>
      </c>
      <c r="U49" s="103">
        <f t="shared" si="3"/>
        <v>47</v>
      </c>
      <c r="V49" s="103">
        <f t="shared" si="4"/>
        <v>19</v>
      </c>
      <c r="W49" s="103">
        <f t="shared" si="5"/>
        <v>20</v>
      </c>
      <c r="X49" s="103"/>
      <c r="Y49" s="273">
        <f t="shared" si="6"/>
        <v>100</v>
      </c>
      <c r="Z49" s="273">
        <f t="shared" si="7"/>
        <v>84.782608695652172</v>
      </c>
      <c r="AA49" s="273">
        <f t="shared" si="8"/>
        <v>93.478260869565219</v>
      </c>
      <c r="AB49" s="273">
        <f t="shared" si="9"/>
        <v>97.916666666666657</v>
      </c>
      <c r="AC49" s="273">
        <f t="shared" si="10"/>
        <v>95</v>
      </c>
      <c r="AD49" s="273">
        <f t="shared" si="11"/>
        <v>100</v>
      </c>
    </row>
    <row r="50" spans="1:30" ht="30" customHeight="1" x14ac:dyDescent="0.2">
      <c r="A50" s="1">
        <f>'STUDENT NAMELIST'!A50</f>
        <v>46</v>
      </c>
      <c r="B50" s="60" t="str">
        <f>'STUDENT NAMELIST'!B50</f>
        <v>2023PEC AI 574</v>
      </c>
      <c r="C50" s="60">
        <f>'STUDENT NAMELIST'!C50</f>
        <v>211423243046</v>
      </c>
      <c r="D50" s="270" t="str">
        <f>'STUDENT NAMELIST'!D50</f>
        <v>ASHIK K P</v>
      </c>
      <c r="E50" s="272">
        <v>18</v>
      </c>
      <c r="F50" s="272">
        <v>20</v>
      </c>
      <c r="G50" s="272">
        <v>13</v>
      </c>
      <c r="H50" s="272">
        <v>11</v>
      </c>
      <c r="I50" s="272">
        <v>11</v>
      </c>
      <c r="J50" s="272">
        <v>20</v>
      </c>
      <c r="K50" s="272">
        <v>19</v>
      </c>
      <c r="L50" s="272">
        <v>12</v>
      </c>
      <c r="M50" s="272">
        <v>12</v>
      </c>
      <c r="N50" s="272">
        <v>11</v>
      </c>
      <c r="O50" s="272">
        <v>19</v>
      </c>
      <c r="P50" s="272">
        <v>20</v>
      </c>
      <c r="Q50" s="272"/>
      <c r="R50" s="103">
        <f t="shared" si="0"/>
        <v>18</v>
      </c>
      <c r="S50" s="103">
        <f t="shared" si="1"/>
        <v>45</v>
      </c>
      <c r="T50" s="103">
        <f t="shared" si="2"/>
        <v>43</v>
      </c>
      <c r="U50" s="103">
        <f t="shared" si="3"/>
        <v>41</v>
      </c>
      <c r="V50" s="103">
        <f t="shared" si="4"/>
        <v>19</v>
      </c>
      <c r="W50" s="103">
        <f t="shared" si="5"/>
        <v>20</v>
      </c>
      <c r="X50" s="103"/>
      <c r="Y50" s="273">
        <f t="shared" si="6"/>
        <v>90</v>
      </c>
      <c r="Z50" s="273">
        <f t="shared" si="7"/>
        <v>97.826086956521735</v>
      </c>
      <c r="AA50" s="273">
        <f t="shared" si="8"/>
        <v>93.478260869565219</v>
      </c>
      <c r="AB50" s="273">
        <f t="shared" si="9"/>
        <v>85.416666666666657</v>
      </c>
      <c r="AC50" s="273">
        <f t="shared" si="10"/>
        <v>95</v>
      </c>
      <c r="AD50" s="273">
        <f t="shared" si="11"/>
        <v>100</v>
      </c>
    </row>
    <row r="51" spans="1:30" ht="30" customHeight="1" x14ac:dyDescent="0.2">
      <c r="A51" s="1">
        <f>'STUDENT NAMELIST'!A51</f>
        <v>47</v>
      </c>
      <c r="B51" s="60" t="str">
        <f>'STUDENT NAMELIST'!B51</f>
        <v>2023PEC AI 115</v>
      </c>
      <c r="C51" s="60">
        <f>'STUDENT NAMELIST'!C51</f>
        <v>211423243047</v>
      </c>
      <c r="D51" s="270" t="str">
        <f>'STUDENT NAMELIST'!D51</f>
        <v>ASHIKA D</v>
      </c>
      <c r="E51" s="272">
        <v>18</v>
      </c>
      <c r="F51" s="272">
        <v>18</v>
      </c>
      <c r="G51" s="272">
        <v>12</v>
      </c>
      <c r="H51" s="272">
        <v>12</v>
      </c>
      <c r="I51" s="272">
        <v>14</v>
      </c>
      <c r="J51" s="272">
        <v>17</v>
      </c>
      <c r="K51" s="272">
        <v>18</v>
      </c>
      <c r="L51" s="272">
        <v>12</v>
      </c>
      <c r="M51" s="272">
        <v>13</v>
      </c>
      <c r="N51" s="272">
        <v>11</v>
      </c>
      <c r="O51" s="272">
        <v>17</v>
      </c>
      <c r="P51" s="272">
        <v>20</v>
      </c>
      <c r="Q51" s="272"/>
      <c r="R51" s="103">
        <f t="shared" si="0"/>
        <v>18</v>
      </c>
      <c r="S51" s="103">
        <f t="shared" si="1"/>
        <v>42</v>
      </c>
      <c r="T51" s="103">
        <f t="shared" si="2"/>
        <v>42</v>
      </c>
      <c r="U51" s="103">
        <f t="shared" si="3"/>
        <v>43</v>
      </c>
      <c r="V51" s="103">
        <f t="shared" si="4"/>
        <v>17</v>
      </c>
      <c r="W51" s="103">
        <f t="shared" si="5"/>
        <v>20</v>
      </c>
      <c r="X51" s="103"/>
      <c r="Y51" s="273">
        <f t="shared" si="6"/>
        <v>90</v>
      </c>
      <c r="Z51" s="273">
        <f t="shared" si="7"/>
        <v>91.304347826086953</v>
      </c>
      <c r="AA51" s="273">
        <f t="shared" si="8"/>
        <v>91.304347826086953</v>
      </c>
      <c r="AB51" s="273">
        <f t="shared" si="9"/>
        <v>89.583333333333343</v>
      </c>
      <c r="AC51" s="273">
        <f t="shared" si="10"/>
        <v>85</v>
      </c>
      <c r="AD51" s="273">
        <f t="shared" si="11"/>
        <v>100</v>
      </c>
    </row>
    <row r="52" spans="1:30" ht="30" customHeight="1" x14ac:dyDescent="0.2">
      <c r="A52" s="1">
        <f>'STUDENT NAMELIST'!A52</f>
        <v>48</v>
      </c>
      <c r="B52" s="60" t="str">
        <f>'STUDENT NAMELIST'!B52</f>
        <v>2023PEC AI 116</v>
      </c>
      <c r="C52" s="60">
        <f>'STUDENT NAMELIST'!C52</f>
        <v>211423243048</v>
      </c>
      <c r="D52" s="270" t="str">
        <f>'STUDENT NAMELIST'!D52</f>
        <v>ASHIKHA P</v>
      </c>
      <c r="E52" s="272">
        <v>17</v>
      </c>
      <c r="F52" s="272">
        <v>18</v>
      </c>
      <c r="G52" s="272">
        <v>13</v>
      </c>
      <c r="H52" s="272">
        <v>12</v>
      </c>
      <c r="I52" s="272">
        <v>12</v>
      </c>
      <c r="J52" s="272">
        <v>20</v>
      </c>
      <c r="K52" s="272">
        <v>18</v>
      </c>
      <c r="L52" s="272">
        <v>12</v>
      </c>
      <c r="M52" s="272">
        <v>13</v>
      </c>
      <c r="N52" s="272">
        <v>11</v>
      </c>
      <c r="O52" s="272">
        <v>18</v>
      </c>
      <c r="P52" s="272">
        <v>20</v>
      </c>
      <c r="Q52" s="272"/>
      <c r="R52" s="103">
        <f t="shared" si="0"/>
        <v>17</v>
      </c>
      <c r="S52" s="103">
        <f t="shared" si="1"/>
        <v>43</v>
      </c>
      <c r="T52" s="103">
        <f t="shared" si="2"/>
        <v>45</v>
      </c>
      <c r="U52" s="103">
        <f t="shared" si="3"/>
        <v>41</v>
      </c>
      <c r="V52" s="103">
        <f t="shared" si="4"/>
        <v>18</v>
      </c>
      <c r="W52" s="103">
        <f t="shared" si="5"/>
        <v>20</v>
      </c>
      <c r="X52" s="103"/>
      <c r="Y52" s="273">
        <f t="shared" si="6"/>
        <v>85</v>
      </c>
      <c r="Z52" s="273">
        <f t="shared" si="7"/>
        <v>93.478260869565219</v>
      </c>
      <c r="AA52" s="273">
        <f t="shared" si="8"/>
        <v>97.826086956521735</v>
      </c>
      <c r="AB52" s="273">
        <f t="shared" si="9"/>
        <v>85.416666666666657</v>
      </c>
      <c r="AC52" s="273">
        <f t="shared" si="10"/>
        <v>90</v>
      </c>
      <c r="AD52" s="273">
        <f t="shared" si="11"/>
        <v>100</v>
      </c>
    </row>
    <row r="53" spans="1:30" ht="30" customHeight="1" x14ac:dyDescent="0.2">
      <c r="A53" s="1">
        <f>'STUDENT NAMELIST'!A53</f>
        <v>49</v>
      </c>
      <c r="B53" s="60" t="str">
        <f>'STUDENT NAMELIST'!B53</f>
        <v>2023PEC AI 117</v>
      </c>
      <c r="C53" s="60">
        <f>'STUDENT NAMELIST'!C53</f>
        <v>211423243049</v>
      </c>
      <c r="D53" s="270" t="str">
        <f>'STUDENT NAMELIST'!D53</f>
        <v>ASHIN LATHIKA E J</v>
      </c>
      <c r="E53" s="272">
        <v>19</v>
      </c>
      <c r="F53" s="272">
        <v>17</v>
      </c>
      <c r="G53" s="272">
        <v>11</v>
      </c>
      <c r="H53" s="272">
        <v>13</v>
      </c>
      <c r="I53" s="272">
        <v>14</v>
      </c>
      <c r="J53" s="272">
        <v>19</v>
      </c>
      <c r="K53" s="272">
        <v>19</v>
      </c>
      <c r="L53" s="272">
        <v>11</v>
      </c>
      <c r="M53" s="272">
        <v>11</v>
      </c>
      <c r="N53" s="272">
        <v>12</v>
      </c>
      <c r="O53" s="272">
        <v>19</v>
      </c>
      <c r="P53" s="272">
        <v>18</v>
      </c>
      <c r="Q53" s="272"/>
      <c r="R53" s="103">
        <f t="shared" si="0"/>
        <v>19</v>
      </c>
      <c r="S53" s="103">
        <f t="shared" si="1"/>
        <v>39</v>
      </c>
      <c r="T53" s="103">
        <f t="shared" si="2"/>
        <v>43</v>
      </c>
      <c r="U53" s="103">
        <f t="shared" si="3"/>
        <v>45</v>
      </c>
      <c r="V53" s="103">
        <f t="shared" si="4"/>
        <v>19</v>
      </c>
      <c r="W53" s="103">
        <f t="shared" si="5"/>
        <v>18</v>
      </c>
      <c r="X53" s="103"/>
      <c r="Y53" s="273">
        <f t="shared" si="6"/>
        <v>95</v>
      </c>
      <c r="Z53" s="273">
        <f t="shared" si="7"/>
        <v>84.782608695652172</v>
      </c>
      <c r="AA53" s="273">
        <f t="shared" si="8"/>
        <v>93.478260869565219</v>
      </c>
      <c r="AB53" s="273">
        <f t="shared" si="9"/>
        <v>93.75</v>
      </c>
      <c r="AC53" s="273">
        <f t="shared" si="10"/>
        <v>95</v>
      </c>
      <c r="AD53" s="273">
        <f t="shared" si="11"/>
        <v>90</v>
      </c>
    </row>
    <row r="54" spans="1:30" ht="30" customHeight="1" x14ac:dyDescent="0.2">
      <c r="A54" s="1">
        <f>'STUDENT NAMELIST'!A54</f>
        <v>50</v>
      </c>
      <c r="B54" s="60" t="str">
        <f>'STUDENT NAMELIST'!B54</f>
        <v>2023PEC AI 118</v>
      </c>
      <c r="C54" s="60">
        <f>'STUDENT NAMELIST'!C54</f>
        <v>211423243050</v>
      </c>
      <c r="D54" s="270" t="str">
        <f>'STUDENT NAMELIST'!D54</f>
        <v xml:space="preserve">ASHVITHA R </v>
      </c>
      <c r="E54" s="272">
        <v>20</v>
      </c>
      <c r="F54" s="272">
        <v>17</v>
      </c>
      <c r="G54" s="272">
        <v>13</v>
      </c>
      <c r="H54" s="272">
        <v>12</v>
      </c>
      <c r="I54" s="272">
        <v>12</v>
      </c>
      <c r="J54" s="272">
        <v>17</v>
      </c>
      <c r="K54" s="272">
        <v>20</v>
      </c>
      <c r="L54" s="272">
        <v>12</v>
      </c>
      <c r="M54" s="272">
        <v>12</v>
      </c>
      <c r="N54" s="272">
        <v>12</v>
      </c>
      <c r="O54" s="272">
        <v>18</v>
      </c>
      <c r="P54" s="272">
        <v>18</v>
      </c>
      <c r="Q54" s="272"/>
      <c r="R54" s="103">
        <f t="shared" si="0"/>
        <v>20</v>
      </c>
      <c r="S54" s="103">
        <f t="shared" si="1"/>
        <v>42</v>
      </c>
      <c r="T54" s="103">
        <f t="shared" si="2"/>
        <v>41</v>
      </c>
      <c r="U54" s="103">
        <f t="shared" si="3"/>
        <v>44</v>
      </c>
      <c r="V54" s="103">
        <f t="shared" si="4"/>
        <v>18</v>
      </c>
      <c r="W54" s="103">
        <f t="shared" si="5"/>
        <v>18</v>
      </c>
      <c r="X54" s="103"/>
      <c r="Y54" s="273">
        <f t="shared" si="6"/>
        <v>100</v>
      </c>
      <c r="Z54" s="273">
        <f t="shared" si="7"/>
        <v>91.304347826086953</v>
      </c>
      <c r="AA54" s="273">
        <f t="shared" si="8"/>
        <v>89.130434782608688</v>
      </c>
      <c r="AB54" s="273">
        <f t="shared" si="9"/>
        <v>91.666666666666657</v>
      </c>
      <c r="AC54" s="273">
        <f t="shared" si="10"/>
        <v>90</v>
      </c>
      <c r="AD54" s="273">
        <f t="shared" si="11"/>
        <v>90</v>
      </c>
    </row>
    <row r="55" spans="1:30" ht="30" customHeight="1" x14ac:dyDescent="0.2">
      <c r="A55" s="1">
        <f>'STUDENT NAMELIST'!A55</f>
        <v>51</v>
      </c>
      <c r="B55" s="60" t="str">
        <f>'STUDENT NAMELIST'!B55</f>
        <v>2023PEC AI 575</v>
      </c>
      <c r="C55" s="60">
        <f>'STUDENT NAMELIST'!C55</f>
        <v>211423243051</v>
      </c>
      <c r="D55" s="270" t="str">
        <f>'STUDENT NAMELIST'!D55</f>
        <v>ASHWANTHRAJ I</v>
      </c>
      <c r="E55" s="272">
        <v>20</v>
      </c>
      <c r="F55" s="272">
        <v>17</v>
      </c>
      <c r="G55" s="272">
        <v>11</v>
      </c>
      <c r="H55" s="272">
        <v>13</v>
      </c>
      <c r="I55" s="272">
        <v>12</v>
      </c>
      <c r="J55" s="272">
        <v>17</v>
      </c>
      <c r="K55" s="272">
        <v>17</v>
      </c>
      <c r="L55" s="272">
        <v>11</v>
      </c>
      <c r="M55" s="272">
        <v>11</v>
      </c>
      <c r="N55" s="272">
        <v>13</v>
      </c>
      <c r="O55" s="272">
        <v>17</v>
      </c>
      <c r="P55" s="272">
        <v>17</v>
      </c>
      <c r="Q55" s="272"/>
      <c r="R55" s="103">
        <f t="shared" si="0"/>
        <v>20</v>
      </c>
      <c r="S55" s="103">
        <f t="shared" si="1"/>
        <v>39</v>
      </c>
      <c r="T55" s="103">
        <f t="shared" si="2"/>
        <v>41</v>
      </c>
      <c r="U55" s="103">
        <f t="shared" si="3"/>
        <v>42</v>
      </c>
      <c r="V55" s="103">
        <f t="shared" si="4"/>
        <v>17</v>
      </c>
      <c r="W55" s="103">
        <f t="shared" si="5"/>
        <v>17</v>
      </c>
      <c r="X55" s="103"/>
      <c r="Y55" s="273">
        <f t="shared" si="6"/>
        <v>100</v>
      </c>
      <c r="Z55" s="273">
        <f t="shared" si="7"/>
        <v>84.782608695652172</v>
      </c>
      <c r="AA55" s="273">
        <f t="shared" si="8"/>
        <v>89.130434782608688</v>
      </c>
      <c r="AB55" s="273">
        <f t="shared" si="9"/>
        <v>87.5</v>
      </c>
      <c r="AC55" s="273">
        <f t="shared" si="10"/>
        <v>85</v>
      </c>
      <c r="AD55" s="273">
        <f t="shared" si="11"/>
        <v>85</v>
      </c>
    </row>
    <row r="56" spans="1:30" ht="30" customHeight="1" x14ac:dyDescent="0.2">
      <c r="A56" s="1">
        <f>'STUDENT NAMELIST'!A56</f>
        <v>52</v>
      </c>
      <c r="B56" s="60" t="str">
        <f>'STUDENT NAMELIST'!B56</f>
        <v>2023PEC AI 576</v>
      </c>
      <c r="C56" s="60">
        <f>'STUDENT NAMELIST'!C56</f>
        <v>211423243052</v>
      </c>
      <c r="D56" s="270" t="str">
        <f>'STUDENT NAMELIST'!D56</f>
        <v>ASIZ GODWIN A</v>
      </c>
      <c r="E56" s="272">
        <v>18</v>
      </c>
      <c r="F56" s="272">
        <v>19</v>
      </c>
      <c r="G56" s="272">
        <v>11</v>
      </c>
      <c r="H56" s="272">
        <v>11</v>
      </c>
      <c r="I56" s="272">
        <v>14</v>
      </c>
      <c r="J56" s="272">
        <v>17</v>
      </c>
      <c r="K56" s="272">
        <v>17</v>
      </c>
      <c r="L56" s="272">
        <v>12</v>
      </c>
      <c r="M56" s="272">
        <v>13</v>
      </c>
      <c r="N56" s="272">
        <v>12</v>
      </c>
      <c r="O56" s="272">
        <v>20</v>
      </c>
      <c r="P56" s="272">
        <v>17</v>
      </c>
      <c r="Q56" s="272"/>
      <c r="R56" s="103">
        <f t="shared" si="0"/>
        <v>18</v>
      </c>
      <c r="S56" s="103">
        <f t="shared" si="1"/>
        <v>42</v>
      </c>
      <c r="T56" s="103">
        <f t="shared" si="2"/>
        <v>41</v>
      </c>
      <c r="U56" s="103">
        <f t="shared" si="3"/>
        <v>43</v>
      </c>
      <c r="V56" s="103">
        <f t="shared" si="4"/>
        <v>20</v>
      </c>
      <c r="W56" s="103">
        <f t="shared" si="5"/>
        <v>17</v>
      </c>
      <c r="X56" s="103"/>
      <c r="Y56" s="273">
        <f t="shared" si="6"/>
        <v>90</v>
      </c>
      <c r="Z56" s="273">
        <f t="shared" si="7"/>
        <v>91.304347826086953</v>
      </c>
      <c r="AA56" s="273">
        <f t="shared" si="8"/>
        <v>89.130434782608688</v>
      </c>
      <c r="AB56" s="273">
        <f t="shared" si="9"/>
        <v>89.583333333333343</v>
      </c>
      <c r="AC56" s="273">
        <f t="shared" si="10"/>
        <v>100</v>
      </c>
      <c r="AD56" s="273">
        <f t="shared" si="11"/>
        <v>85</v>
      </c>
    </row>
    <row r="57" spans="1:30" ht="30" customHeight="1" x14ac:dyDescent="0.2">
      <c r="A57" s="1">
        <f>'STUDENT NAMELIST'!A57</f>
        <v>53</v>
      </c>
      <c r="B57" s="60" t="str">
        <f>'STUDENT NAMELIST'!B57</f>
        <v>2023PEC AI 119</v>
      </c>
      <c r="C57" s="60">
        <f>'STUDENT NAMELIST'!C57</f>
        <v>211423243053</v>
      </c>
      <c r="D57" s="270" t="str">
        <f>'STUDENT NAMELIST'!D57</f>
        <v>ATSHAYA S</v>
      </c>
      <c r="E57" s="272">
        <v>20</v>
      </c>
      <c r="F57" s="272">
        <v>17</v>
      </c>
      <c r="G57" s="272">
        <v>12</v>
      </c>
      <c r="H57" s="272">
        <v>12</v>
      </c>
      <c r="I57" s="272">
        <v>12</v>
      </c>
      <c r="J57" s="272">
        <v>18</v>
      </c>
      <c r="K57" s="272">
        <v>17</v>
      </c>
      <c r="L57" s="272">
        <v>12</v>
      </c>
      <c r="M57" s="272">
        <v>13</v>
      </c>
      <c r="N57" s="272">
        <v>13</v>
      </c>
      <c r="O57" s="272">
        <v>18</v>
      </c>
      <c r="P57" s="272">
        <v>19</v>
      </c>
      <c r="Q57" s="272"/>
      <c r="R57" s="103">
        <f t="shared" si="0"/>
        <v>20</v>
      </c>
      <c r="S57" s="103">
        <f t="shared" si="1"/>
        <v>41</v>
      </c>
      <c r="T57" s="103">
        <f t="shared" si="2"/>
        <v>43</v>
      </c>
      <c r="U57" s="103">
        <f t="shared" si="3"/>
        <v>42</v>
      </c>
      <c r="V57" s="103">
        <f t="shared" si="4"/>
        <v>18</v>
      </c>
      <c r="W57" s="103">
        <f t="shared" si="5"/>
        <v>19</v>
      </c>
      <c r="X57" s="103"/>
      <c r="Y57" s="273">
        <f t="shared" si="6"/>
        <v>100</v>
      </c>
      <c r="Z57" s="273">
        <f t="shared" si="7"/>
        <v>89.130434782608688</v>
      </c>
      <c r="AA57" s="273">
        <f t="shared" si="8"/>
        <v>93.478260869565219</v>
      </c>
      <c r="AB57" s="273">
        <f t="shared" si="9"/>
        <v>87.5</v>
      </c>
      <c r="AC57" s="273">
        <f t="shared" si="10"/>
        <v>90</v>
      </c>
      <c r="AD57" s="273">
        <f t="shared" si="11"/>
        <v>95</v>
      </c>
    </row>
    <row r="58" spans="1:30" ht="30" customHeight="1" x14ac:dyDescent="0.2">
      <c r="A58" s="1">
        <f>'STUDENT NAMELIST'!A58</f>
        <v>54</v>
      </c>
      <c r="B58" s="60" t="str">
        <f>'STUDENT NAMELIST'!B58</f>
        <v>2023PEC AI 120</v>
      </c>
      <c r="C58" s="60">
        <f>'STUDENT NAMELIST'!C58</f>
        <v>211423243054</v>
      </c>
      <c r="D58" s="270" t="str">
        <f>'STUDENT NAMELIST'!D58</f>
        <v>AYSHA KETHAR FATHIMA A S</v>
      </c>
      <c r="E58" s="272">
        <v>20</v>
      </c>
      <c r="F58" s="272">
        <v>20</v>
      </c>
      <c r="G58" s="272">
        <v>12</v>
      </c>
      <c r="H58" s="272">
        <v>11</v>
      </c>
      <c r="I58" s="272">
        <v>14</v>
      </c>
      <c r="J58" s="272">
        <v>19</v>
      </c>
      <c r="K58" s="272">
        <v>17</v>
      </c>
      <c r="L58" s="272">
        <v>13</v>
      </c>
      <c r="M58" s="272">
        <v>12</v>
      </c>
      <c r="N58" s="272">
        <v>14</v>
      </c>
      <c r="O58" s="272">
        <v>20</v>
      </c>
      <c r="P58" s="272">
        <v>20</v>
      </c>
      <c r="Q58" s="272"/>
      <c r="R58" s="103">
        <f t="shared" si="0"/>
        <v>20</v>
      </c>
      <c r="S58" s="103">
        <f t="shared" si="1"/>
        <v>45</v>
      </c>
      <c r="T58" s="103">
        <f t="shared" si="2"/>
        <v>42</v>
      </c>
      <c r="U58" s="103">
        <f t="shared" si="3"/>
        <v>45</v>
      </c>
      <c r="V58" s="103">
        <f t="shared" si="4"/>
        <v>20</v>
      </c>
      <c r="W58" s="103">
        <f t="shared" si="5"/>
        <v>20</v>
      </c>
      <c r="X58" s="103"/>
      <c r="Y58" s="273">
        <f t="shared" si="6"/>
        <v>100</v>
      </c>
      <c r="Z58" s="273">
        <f t="shared" si="7"/>
        <v>97.826086956521735</v>
      </c>
      <c r="AA58" s="273">
        <f t="shared" si="8"/>
        <v>91.304347826086953</v>
      </c>
      <c r="AB58" s="273">
        <f t="shared" si="9"/>
        <v>93.75</v>
      </c>
      <c r="AC58" s="273">
        <f t="shared" si="10"/>
        <v>100</v>
      </c>
      <c r="AD58" s="273">
        <f t="shared" si="11"/>
        <v>100</v>
      </c>
    </row>
    <row r="59" spans="1:30" ht="30" customHeight="1" x14ac:dyDescent="0.2">
      <c r="A59" s="1">
        <f>'STUDENT NAMELIST'!A59</f>
        <v>55</v>
      </c>
      <c r="B59" s="60" t="str">
        <f>'STUDENT NAMELIST'!B59</f>
        <v>2023PEC AI 121</v>
      </c>
      <c r="C59" s="60">
        <f>'STUDENT NAMELIST'!C59</f>
        <v>211423243055</v>
      </c>
      <c r="D59" s="270" t="str">
        <f>'STUDENT NAMELIST'!D59</f>
        <v xml:space="preserve">AYSHVARYA P </v>
      </c>
      <c r="E59" s="272">
        <v>19</v>
      </c>
      <c r="F59" s="272">
        <v>19</v>
      </c>
      <c r="G59" s="272">
        <v>12</v>
      </c>
      <c r="H59" s="272">
        <v>11</v>
      </c>
      <c r="I59" s="272">
        <v>12</v>
      </c>
      <c r="J59" s="272">
        <v>19</v>
      </c>
      <c r="K59" s="272">
        <v>18</v>
      </c>
      <c r="L59" s="272">
        <v>12</v>
      </c>
      <c r="M59" s="272">
        <v>11</v>
      </c>
      <c r="N59" s="272">
        <v>12</v>
      </c>
      <c r="O59" s="272">
        <v>19</v>
      </c>
      <c r="P59" s="272">
        <v>18</v>
      </c>
      <c r="Q59" s="272"/>
      <c r="R59" s="103">
        <f t="shared" si="0"/>
        <v>19</v>
      </c>
      <c r="S59" s="103">
        <f t="shared" si="1"/>
        <v>43</v>
      </c>
      <c r="T59" s="103">
        <f t="shared" si="2"/>
        <v>41</v>
      </c>
      <c r="U59" s="103">
        <f t="shared" si="3"/>
        <v>42</v>
      </c>
      <c r="V59" s="103">
        <f t="shared" si="4"/>
        <v>19</v>
      </c>
      <c r="W59" s="103">
        <f t="shared" si="5"/>
        <v>18</v>
      </c>
      <c r="X59" s="103"/>
      <c r="Y59" s="273">
        <f t="shared" si="6"/>
        <v>95</v>
      </c>
      <c r="Z59" s="273">
        <f t="shared" si="7"/>
        <v>93.478260869565219</v>
      </c>
      <c r="AA59" s="273">
        <f t="shared" si="8"/>
        <v>89.130434782608688</v>
      </c>
      <c r="AB59" s="273">
        <f t="shared" si="9"/>
        <v>87.5</v>
      </c>
      <c r="AC59" s="273">
        <f t="shared" si="10"/>
        <v>95</v>
      </c>
      <c r="AD59" s="273">
        <f t="shared" si="11"/>
        <v>90</v>
      </c>
    </row>
    <row r="60" spans="1:30" ht="30" customHeight="1" x14ac:dyDescent="0.2">
      <c r="A60" s="1">
        <f>'STUDENT NAMELIST'!A60</f>
        <v>56</v>
      </c>
      <c r="B60" s="60" t="str">
        <f>'STUDENT NAMELIST'!B60</f>
        <v>2023PEC AI 577</v>
      </c>
      <c r="C60" s="60">
        <f>'STUDENT NAMELIST'!C60</f>
        <v>211423243056</v>
      </c>
      <c r="D60" s="270" t="str">
        <f>'STUDENT NAMELIST'!D60</f>
        <v>BACCHU GURU SAINATH REDDY</v>
      </c>
      <c r="E60" s="272">
        <v>17</v>
      </c>
      <c r="F60" s="272">
        <v>18</v>
      </c>
      <c r="G60" s="272">
        <v>11</v>
      </c>
      <c r="H60" s="272">
        <v>12</v>
      </c>
      <c r="I60" s="272">
        <v>13</v>
      </c>
      <c r="J60" s="272">
        <v>19</v>
      </c>
      <c r="K60" s="272">
        <v>18</v>
      </c>
      <c r="L60" s="272">
        <v>13</v>
      </c>
      <c r="M60" s="272">
        <v>13</v>
      </c>
      <c r="N60" s="272">
        <v>13</v>
      </c>
      <c r="O60" s="272">
        <v>19</v>
      </c>
      <c r="P60" s="272">
        <v>20</v>
      </c>
      <c r="Q60" s="272"/>
      <c r="R60" s="103">
        <f t="shared" si="0"/>
        <v>17</v>
      </c>
      <c r="S60" s="103">
        <f t="shared" si="1"/>
        <v>42</v>
      </c>
      <c r="T60" s="103">
        <f t="shared" si="2"/>
        <v>44</v>
      </c>
      <c r="U60" s="103">
        <f t="shared" si="3"/>
        <v>44</v>
      </c>
      <c r="V60" s="103">
        <f t="shared" si="4"/>
        <v>19</v>
      </c>
      <c r="W60" s="103">
        <f t="shared" si="5"/>
        <v>20</v>
      </c>
      <c r="X60" s="103"/>
      <c r="Y60" s="273">
        <f t="shared" si="6"/>
        <v>85</v>
      </c>
      <c r="Z60" s="273">
        <f t="shared" si="7"/>
        <v>91.304347826086953</v>
      </c>
      <c r="AA60" s="273">
        <f t="shared" si="8"/>
        <v>95.652173913043484</v>
      </c>
      <c r="AB60" s="273">
        <f t="shared" si="9"/>
        <v>91.666666666666657</v>
      </c>
      <c r="AC60" s="273">
        <f t="shared" si="10"/>
        <v>95</v>
      </c>
      <c r="AD60" s="273">
        <f t="shared" si="11"/>
        <v>100</v>
      </c>
    </row>
    <row r="61" spans="1:30" ht="30" customHeight="1" x14ac:dyDescent="0.2">
      <c r="A61" s="1">
        <f>'STUDENT NAMELIST'!A61</f>
        <v>57</v>
      </c>
      <c r="B61" s="60" t="str">
        <f>'STUDENT NAMELIST'!B61</f>
        <v>2023PEC AI 578</v>
      </c>
      <c r="C61" s="60">
        <f>'STUDENT NAMELIST'!C61</f>
        <v>211423243057</v>
      </c>
      <c r="D61" s="270" t="str">
        <f>'STUDENT NAMELIST'!D61</f>
        <v>BALA MURUGAN T</v>
      </c>
      <c r="E61" s="272">
        <v>19</v>
      </c>
      <c r="F61" s="272">
        <v>19</v>
      </c>
      <c r="G61" s="272">
        <v>11</v>
      </c>
      <c r="H61" s="272">
        <v>11</v>
      </c>
      <c r="I61" s="272">
        <v>11</v>
      </c>
      <c r="J61" s="272">
        <v>17</v>
      </c>
      <c r="K61" s="272">
        <v>19</v>
      </c>
      <c r="L61" s="272">
        <v>12</v>
      </c>
      <c r="M61" s="272">
        <v>13</v>
      </c>
      <c r="N61" s="272">
        <v>13</v>
      </c>
      <c r="O61" s="272">
        <v>18</v>
      </c>
      <c r="P61" s="272">
        <v>20</v>
      </c>
      <c r="Q61" s="272"/>
      <c r="R61" s="103">
        <f t="shared" si="0"/>
        <v>19</v>
      </c>
      <c r="S61" s="103">
        <f t="shared" si="1"/>
        <v>42</v>
      </c>
      <c r="T61" s="103">
        <f t="shared" si="2"/>
        <v>41</v>
      </c>
      <c r="U61" s="103">
        <f t="shared" si="3"/>
        <v>43</v>
      </c>
      <c r="V61" s="103">
        <f t="shared" si="4"/>
        <v>18</v>
      </c>
      <c r="W61" s="103">
        <f t="shared" si="5"/>
        <v>20</v>
      </c>
      <c r="X61" s="103"/>
      <c r="Y61" s="273">
        <f t="shared" si="6"/>
        <v>95</v>
      </c>
      <c r="Z61" s="273">
        <f t="shared" si="7"/>
        <v>91.304347826086953</v>
      </c>
      <c r="AA61" s="273">
        <f t="shared" si="8"/>
        <v>89.130434782608688</v>
      </c>
      <c r="AB61" s="273">
        <f t="shared" si="9"/>
        <v>89.583333333333343</v>
      </c>
      <c r="AC61" s="273">
        <f t="shared" si="10"/>
        <v>90</v>
      </c>
      <c r="AD61" s="273">
        <f t="shared" si="11"/>
        <v>100</v>
      </c>
    </row>
    <row r="62" spans="1:30" ht="30" customHeight="1" x14ac:dyDescent="0.2">
      <c r="A62" s="1">
        <f>'STUDENT NAMELIST'!A62</f>
        <v>58</v>
      </c>
      <c r="B62" s="60" t="str">
        <f>'STUDENT NAMELIST'!B62</f>
        <v>2023PEC AI 579</v>
      </c>
      <c r="C62" s="60">
        <f>'STUDENT NAMELIST'!C62</f>
        <v>211423243058</v>
      </c>
      <c r="D62" s="270" t="str">
        <f>'STUDENT NAMELIST'!D62</f>
        <v>BALAGANESH N</v>
      </c>
      <c r="E62" s="272">
        <v>18</v>
      </c>
      <c r="F62" s="272">
        <v>19</v>
      </c>
      <c r="G62" s="272">
        <v>13</v>
      </c>
      <c r="H62" s="272">
        <v>11</v>
      </c>
      <c r="I62" s="272">
        <v>11</v>
      </c>
      <c r="J62" s="272">
        <v>18</v>
      </c>
      <c r="K62" s="272">
        <v>20</v>
      </c>
      <c r="L62" s="272">
        <v>12</v>
      </c>
      <c r="M62" s="272">
        <v>12</v>
      </c>
      <c r="N62" s="272">
        <v>12</v>
      </c>
      <c r="O62" s="272">
        <v>18</v>
      </c>
      <c r="P62" s="272">
        <v>17</v>
      </c>
      <c r="Q62" s="272"/>
      <c r="R62" s="103">
        <f t="shared" si="0"/>
        <v>18</v>
      </c>
      <c r="S62" s="103">
        <f t="shared" si="1"/>
        <v>44</v>
      </c>
      <c r="T62" s="103">
        <f t="shared" si="2"/>
        <v>41</v>
      </c>
      <c r="U62" s="103">
        <f t="shared" si="3"/>
        <v>43</v>
      </c>
      <c r="V62" s="103">
        <f t="shared" si="4"/>
        <v>18</v>
      </c>
      <c r="W62" s="103">
        <f t="shared" si="5"/>
        <v>17</v>
      </c>
      <c r="X62" s="103"/>
      <c r="Y62" s="273">
        <f t="shared" si="6"/>
        <v>90</v>
      </c>
      <c r="Z62" s="273">
        <f t="shared" si="7"/>
        <v>95.652173913043484</v>
      </c>
      <c r="AA62" s="273">
        <f t="shared" si="8"/>
        <v>89.130434782608688</v>
      </c>
      <c r="AB62" s="273">
        <f t="shared" si="9"/>
        <v>89.583333333333343</v>
      </c>
      <c r="AC62" s="273">
        <f t="shared" si="10"/>
        <v>90</v>
      </c>
      <c r="AD62" s="273">
        <f t="shared" si="11"/>
        <v>85</v>
      </c>
    </row>
    <row r="63" spans="1:30" ht="30" customHeight="1" x14ac:dyDescent="0.2">
      <c r="A63" s="1">
        <f>'STUDENT NAMELIST'!A63</f>
        <v>59</v>
      </c>
      <c r="B63" s="60" t="str">
        <f>'STUDENT NAMELIST'!B63</f>
        <v>2023PEC AI 580</v>
      </c>
      <c r="C63" s="60">
        <f>'STUDENT NAMELIST'!C63</f>
        <v>211423243059</v>
      </c>
      <c r="D63" s="270" t="str">
        <f>'STUDENT NAMELIST'!D63</f>
        <v>BALAJI M M</v>
      </c>
      <c r="E63" s="272">
        <v>19</v>
      </c>
      <c r="F63" s="272">
        <v>17</v>
      </c>
      <c r="G63" s="272">
        <v>12</v>
      </c>
      <c r="H63" s="272">
        <v>13</v>
      </c>
      <c r="I63" s="272">
        <v>14</v>
      </c>
      <c r="J63" s="272">
        <v>19</v>
      </c>
      <c r="K63" s="272">
        <v>17</v>
      </c>
      <c r="L63" s="272">
        <v>11</v>
      </c>
      <c r="M63" s="272">
        <v>13</v>
      </c>
      <c r="N63" s="272">
        <v>14</v>
      </c>
      <c r="O63" s="272">
        <v>17</v>
      </c>
      <c r="P63" s="272">
        <v>20</v>
      </c>
      <c r="Q63" s="272"/>
      <c r="R63" s="103">
        <f t="shared" si="0"/>
        <v>19</v>
      </c>
      <c r="S63" s="103">
        <f t="shared" si="1"/>
        <v>40</v>
      </c>
      <c r="T63" s="103">
        <f t="shared" si="2"/>
        <v>45</v>
      </c>
      <c r="U63" s="103">
        <f t="shared" si="3"/>
        <v>45</v>
      </c>
      <c r="V63" s="103">
        <f t="shared" si="4"/>
        <v>17</v>
      </c>
      <c r="W63" s="103">
        <f t="shared" si="5"/>
        <v>20</v>
      </c>
      <c r="X63" s="103"/>
      <c r="Y63" s="273">
        <f t="shared" si="6"/>
        <v>95</v>
      </c>
      <c r="Z63" s="273">
        <f t="shared" si="7"/>
        <v>86.956521739130437</v>
      </c>
      <c r="AA63" s="273">
        <f t="shared" si="8"/>
        <v>97.826086956521735</v>
      </c>
      <c r="AB63" s="273">
        <f t="shared" si="9"/>
        <v>93.75</v>
      </c>
      <c r="AC63" s="273">
        <f t="shared" si="10"/>
        <v>85</v>
      </c>
      <c r="AD63" s="273">
        <f t="shared" si="11"/>
        <v>100</v>
      </c>
    </row>
    <row r="64" spans="1:30" ht="30" customHeight="1" x14ac:dyDescent="0.2">
      <c r="A64" s="1">
        <f>'STUDENT NAMELIST'!A64</f>
        <v>60</v>
      </c>
      <c r="B64" s="60" t="str">
        <f>'STUDENT NAMELIST'!B64</f>
        <v>2023PEC AI 581</v>
      </c>
      <c r="C64" s="60">
        <f>'STUDENT NAMELIST'!C64</f>
        <v>211423243060</v>
      </c>
      <c r="D64" s="270" t="str">
        <f>'STUDENT NAMELIST'!D64</f>
        <v>BALAJI V</v>
      </c>
      <c r="E64" s="272">
        <v>19</v>
      </c>
      <c r="F64" s="272">
        <v>17</v>
      </c>
      <c r="G64" s="272">
        <v>11</v>
      </c>
      <c r="H64" s="272">
        <v>13</v>
      </c>
      <c r="I64" s="272">
        <v>14</v>
      </c>
      <c r="J64" s="272">
        <v>20</v>
      </c>
      <c r="K64" s="272">
        <v>19</v>
      </c>
      <c r="L64" s="272">
        <v>13</v>
      </c>
      <c r="M64" s="272">
        <v>12</v>
      </c>
      <c r="N64" s="272">
        <v>13</v>
      </c>
      <c r="O64" s="272">
        <v>18</v>
      </c>
      <c r="P64" s="272">
        <v>20</v>
      </c>
      <c r="Q64" s="272"/>
      <c r="R64" s="103">
        <f t="shared" si="0"/>
        <v>19</v>
      </c>
      <c r="S64" s="103">
        <f t="shared" si="1"/>
        <v>41</v>
      </c>
      <c r="T64" s="103">
        <f t="shared" si="2"/>
        <v>45</v>
      </c>
      <c r="U64" s="103">
        <f t="shared" si="3"/>
        <v>46</v>
      </c>
      <c r="V64" s="103">
        <f t="shared" si="4"/>
        <v>18</v>
      </c>
      <c r="W64" s="103">
        <f t="shared" si="5"/>
        <v>20</v>
      </c>
      <c r="X64" s="103"/>
      <c r="Y64" s="273">
        <f t="shared" si="6"/>
        <v>95</v>
      </c>
      <c r="Z64" s="273">
        <f t="shared" si="7"/>
        <v>89.130434782608688</v>
      </c>
      <c r="AA64" s="273">
        <f t="shared" si="8"/>
        <v>97.826086956521735</v>
      </c>
      <c r="AB64" s="273">
        <f t="shared" si="9"/>
        <v>95.833333333333343</v>
      </c>
      <c r="AC64" s="273">
        <f t="shared" si="10"/>
        <v>90</v>
      </c>
      <c r="AD64" s="273">
        <f t="shared" si="11"/>
        <v>100</v>
      </c>
    </row>
    <row r="65" spans="1:30" ht="30" customHeight="1" x14ac:dyDescent="0.2">
      <c r="A65" s="1">
        <f>'STUDENT NAMELIST'!A65</f>
        <v>61</v>
      </c>
      <c r="B65" s="60" t="str">
        <f>'STUDENT NAMELIST'!B65</f>
        <v>2023PEC AI 582</v>
      </c>
      <c r="C65" s="60">
        <f>'STUDENT NAMELIST'!C65</f>
        <v>211423243061</v>
      </c>
      <c r="D65" s="270" t="str">
        <f>'STUDENT NAMELIST'!D65</f>
        <v>BALASAKTHI B</v>
      </c>
      <c r="E65" s="272">
        <v>17</v>
      </c>
      <c r="F65" s="272">
        <v>20</v>
      </c>
      <c r="G65" s="272">
        <v>11</v>
      </c>
      <c r="H65" s="272">
        <v>13</v>
      </c>
      <c r="I65" s="272">
        <v>13</v>
      </c>
      <c r="J65" s="272">
        <v>17</v>
      </c>
      <c r="K65" s="272">
        <v>20</v>
      </c>
      <c r="L65" s="272">
        <v>11</v>
      </c>
      <c r="M65" s="272">
        <v>12</v>
      </c>
      <c r="N65" s="272">
        <v>13</v>
      </c>
      <c r="O65" s="272">
        <v>17</v>
      </c>
      <c r="P65" s="272">
        <v>20</v>
      </c>
      <c r="Q65" s="272"/>
      <c r="R65" s="103">
        <f t="shared" si="0"/>
        <v>17</v>
      </c>
      <c r="S65" s="103">
        <f t="shared" si="1"/>
        <v>42</v>
      </c>
      <c r="T65" s="103">
        <f t="shared" si="2"/>
        <v>42</v>
      </c>
      <c r="U65" s="103">
        <f t="shared" si="3"/>
        <v>46</v>
      </c>
      <c r="V65" s="103">
        <f t="shared" si="4"/>
        <v>17</v>
      </c>
      <c r="W65" s="103">
        <f t="shared" si="5"/>
        <v>20</v>
      </c>
      <c r="X65" s="103"/>
      <c r="Y65" s="273">
        <f t="shared" si="6"/>
        <v>85</v>
      </c>
      <c r="Z65" s="273">
        <f t="shared" si="7"/>
        <v>91.304347826086953</v>
      </c>
      <c r="AA65" s="273">
        <f t="shared" si="8"/>
        <v>91.304347826086953</v>
      </c>
      <c r="AB65" s="273">
        <f t="shared" si="9"/>
        <v>95.833333333333343</v>
      </c>
      <c r="AC65" s="273">
        <f t="shared" si="10"/>
        <v>85</v>
      </c>
      <c r="AD65" s="273">
        <f t="shared" si="11"/>
        <v>100</v>
      </c>
    </row>
    <row r="66" spans="1:30" ht="30" customHeight="1" x14ac:dyDescent="0.2">
      <c r="A66" s="1">
        <f>'STUDENT NAMELIST'!A66</f>
        <v>62</v>
      </c>
      <c r="B66" s="60" t="str">
        <f>'STUDENT NAMELIST'!B66</f>
        <v>2023PEC AI 583</v>
      </c>
      <c r="C66" s="60">
        <f>'STUDENT NAMELIST'!C66</f>
        <v>211423243062</v>
      </c>
      <c r="D66" s="270" t="str">
        <f>'STUDENT NAMELIST'!D66</f>
        <v>BARATH S</v>
      </c>
      <c r="E66" s="272">
        <v>18</v>
      </c>
      <c r="F66" s="272">
        <v>18</v>
      </c>
      <c r="G66" s="272">
        <v>13</v>
      </c>
      <c r="H66" s="272">
        <v>11</v>
      </c>
      <c r="I66" s="272">
        <v>14</v>
      </c>
      <c r="J66" s="272">
        <v>19</v>
      </c>
      <c r="K66" s="272">
        <v>19</v>
      </c>
      <c r="L66" s="272">
        <v>11</v>
      </c>
      <c r="M66" s="272">
        <v>12</v>
      </c>
      <c r="N66" s="272">
        <v>11</v>
      </c>
      <c r="O66" s="272">
        <v>19</v>
      </c>
      <c r="P66" s="272">
        <v>19</v>
      </c>
      <c r="Q66" s="272"/>
      <c r="R66" s="103">
        <f t="shared" si="0"/>
        <v>18</v>
      </c>
      <c r="S66" s="103">
        <f t="shared" si="1"/>
        <v>42</v>
      </c>
      <c r="T66" s="103">
        <f t="shared" si="2"/>
        <v>42</v>
      </c>
      <c r="U66" s="103">
        <f t="shared" si="3"/>
        <v>44</v>
      </c>
      <c r="V66" s="103">
        <f t="shared" si="4"/>
        <v>19</v>
      </c>
      <c r="W66" s="103">
        <f t="shared" si="5"/>
        <v>19</v>
      </c>
      <c r="X66" s="103"/>
      <c r="Y66" s="273">
        <f t="shared" si="6"/>
        <v>90</v>
      </c>
      <c r="Z66" s="273">
        <f t="shared" si="7"/>
        <v>91.304347826086953</v>
      </c>
      <c r="AA66" s="273">
        <f t="shared" si="8"/>
        <v>91.304347826086953</v>
      </c>
      <c r="AB66" s="273">
        <f t="shared" si="9"/>
        <v>91.666666666666657</v>
      </c>
      <c r="AC66" s="273">
        <f t="shared" si="10"/>
        <v>95</v>
      </c>
      <c r="AD66" s="273">
        <f t="shared" si="11"/>
        <v>95</v>
      </c>
    </row>
    <row r="67" spans="1:30" ht="30" customHeight="1" x14ac:dyDescent="0.2">
      <c r="A67" s="1">
        <f>'STUDENT NAMELIST'!A67</f>
        <v>63</v>
      </c>
      <c r="B67" s="60" t="str">
        <f>'STUDENT NAMELIST'!B67</f>
        <v>2023PEC AI 584</v>
      </c>
      <c r="C67" s="60">
        <f>'STUDENT NAMELIST'!C67</f>
        <v>211423243063</v>
      </c>
      <c r="D67" s="270" t="str">
        <f>'STUDENT NAMELIST'!D67</f>
        <v>BHARATH KUMAR L</v>
      </c>
      <c r="E67" s="272">
        <v>17</v>
      </c>
      <c r="F67" s="272">
        <v>20</v>
      </c>
      <c r="G67" s="272">
        <v>11</v>
      </c>
      <c r="H67" s="272">
        <v>11</v>
      </c>
      <c r="I67" s="272">
        <v>13</v>
      </c>
      <c r="J67" s="272">
        <v>19</v>
      </c>
      <c r="K67" s="272">
        <v>18</v>
      </c>
      <c r="L67" s="272">
        <v>13</v>
      </c>
      <c r="M67" s="272">
        <v>12</v>
      </c>
      <c r="N67" s="272">
        <v>12</v>
      </c>
      <c r="O67" s="272">
        <v>20</v>
      </c>
      <c r="P67" s="272">
        <v>18</v>
      </c>
      <c r="Q67" s="272"/>
      <c r="R67" s="103">
        <f t="shared" si="0"/>
        <v>17</v>
      </c>
      <c r="S67" s="103">
        <f t="shared" si="1"/>
        <v>44</v>
      </c>
      <c r="T67" s="103">
        <f t="shared" si="2"/>
        <v>42</v>
      </c>
      <c r="U67" s="103">
        <f t="shared" si="3"/>
        <v>43</v>
      </c>
      <c r="V67" s="103">
        <f t="shared" si="4"/>
        <v>20</v>
      </c>
      <c r="W67" s="103">
        <f t="shared" si="5"/>
        <v>18</v>
      </c>
      <c r="X67" s="103"/>
      <c r="Y67" s="273">
        <f t="shared" si="6"/>
        <v>85</v>
      </c>
      <c r="Z67" s="273">
        <f t="shared" si="7"/>
        <v>95.652173913043484</v>
      </c>
      <c r="AA67" s="273">
        <f t="shared" si="8"/>
        <v>91.304347826086953</v>
      </c>
      <c r="AB67" s="273">
        <f t="shared" si="9"/>
        <v>89.583333333333343</v>
      </c>
      <c r="AC67" s="273">
        <f t="shared" si="10"/>
        <v>100</v>
      </c>
      <c r="AD67" s="273">
        <f t="shared" si="11"/>
        <v>90</v>
      </c>
    </row>
    <row r="68" spans="1:30" ht="30" customHeight="1" x14ac:dyDescent="0.2">
      <c r="A68" s="1">
        <f>'STUDENT NAMELIST'!A68</f>
        <v>64</v>
      </c>
      <c r="B68" s="60" t="str">
        <f>'STUDENT NAMELIST'!B68</f>
        <v>2023PEC AI 585</v>
      </c>
      <c r="C68" s="60">
        <f>'STUDENT NAMELIST'!C68</f>
        <v>211423243064</v>
      </c>
      <c r="D68" s="270" t="str">
        <f>'STUDENT NAMELIST'!D68</f>
        <v xml:space="preserve">BHAVIK KUMAR M </v>
      </c>
      <c r="E68" s="272">
        <v>18</v>
      </c>
      <c r="F68" s="272">
        <v>17</v>
      </c>
      <c r="G68" s="272">
        <v>13</v>
      </c>
      <c r="H68" s="272">
        <v>12</v>
      </c>
      <c r="I68" s="272">
        <v>11</v>
      </c>
      <c r="J68" s="272">
        <v>20</v>
      </c>
      <c r="K68" s="272">
        <v>20</v>
      </c>
      <c r="L68" s="272">
        <v>13</v>
      </c>
      <c r="M68" s="272">
        <v>13</v>
      </c>
      <c r="N68" s="272">
        <v>13</v>
      </c>
      <c r="O68" s="272">
        <v>19</v>
      </c>
      <c r="P68" s="272">
        <v>17</v>
      </c>
      <c r="Q68" s="272"/>
      <c r="R68" s="103">
        <f t="shared" si="0"/>
        <v>18</v>
      </c>
      <c r="S68" s="103">
        <f t="shared" si="1"/>
        <v>43</v>
      </c>
      <c r="T68" s="103">
        <f t="shared" si="2"/>
        <v>45</v>
      </c>
      <c r="U68" s="103">
        <f t="shared" si="3"/>
        <v>44</v>
      </c>
      <c r="V68" s="103">
        <f t="shared" si="4"/>
        <v>19</v>
      </c>
      <c r="W68" s="103">
        <f t="shared" si="5"/>
        <v>17</v>
      </c>
      <c r="X68" s="103"/>
      <c r="Y68" s="273">
        <f t="shared" si="6"/>
        <v>90</v>
      </c>
      <c r="Z68" s="273">
        <f t="shared" si="7"/>
        <v>93.478260869565219</v>
      </c>
      <c r="AA68" s="273">
        <f t="shared" si="8"/>
        <v>97.826086956521735</v>
      </c>
      <c r="AB68" s="273">
        <f t="shared" si="9"/>
        <v>91.666666666666657</v>
      </c>
      <c r="AC68" s="273">
        <f t="shared" si="10"/>
        <v>95</v>
      </c>
      <c r="AD68" s="273">
        <f t="shared" si="11"/>
        <v>85</v>
      </c>
    </row>
    <row r="69" spans="1:30" ht="30" customHeight="1" x14ac:dyDescent="0.2">
      <c r="A69" s="1">
        <f>'STUDENT NAMELIST'!A69</f>
        <v>65</v>
      </c>
      <c r="B69" s="60" t="str">
        <f>'STUDENT NAMELIST'!B69</f>
        <v>2023PEC AI 122</v>
      </c>
      <c r="C69" s="60">
        <f>'STUDENT NAMELIST'!C69</f>
        <v>211423243065</v>
      </c>
      <c r="D69" s="270" t="str">
        <f>'STUDENT NAMELIST'!D69</f>
        <v>BINDU SAI A</v>
      </c>
      <c r="E69" s="272">
        <v>18</v>
      </c>
      <c r="F69" s="272">
        <v>20</v>
      </c>
      <c r="G69" s="272">
        <v>13</v>
      </c>
      <c r="H69" s="272">
        <v>11</v>
      </c>
      <c r="I69" s="272">
        <v>13</v>
      </c>
      <c r="J69" s="272">
        <v>19</v>
      </c>
      <c r="K69" s="272">
        <v>18</v>
      </c>
      <c r="L69" s="272">
        <v>12</v>
      </c>
      <c r="M69" s="272">
        <v>13</v>
      </c>
      <c r="N69" s="272">
        <v>11</v>
      </c>
      <c r="O69" s="272">
        <v>20</v>
      </c>
      <c r="P69" s="272">
        <v>19</v>
      </c>
      <c r="Q69" s="272"/>
      <c r="R69" s="103">
        <f t="shared" ref="R69:R132" si="12">SUMIF($E$4:$P$4,"CO 1",E69:P69)</f>
        <v>18</v>
      </c>
      <c r="S69" s="103">
        <f t="shared" ref="S69:S132" si="13">SUMIF($E$4:$P$4,"CO 2",E69:P69)</f>
        <v>45</v>
      </c>
      <c r="T69" s="103">
        <f t="shared" ref="T69:T132" si="14">SUMIF($E$4:$P$4,"CO 3",E69:P69)</f>
        <v>43</v>
      </c>
      <c r="U69" s="103">
        <f t="shared" ref="U69:U132" si="15">SUMIF($E$4:$P$4,"CO 4",E69:P69)</f>
        <v>42</v>
      </c>
      <c r="V69" s="103">
        <f t="shared" ref="V69:V132" si="16">SUMIF($E$4:$P$4,"CO 5",E69:P69)</f>
        <v>20</v>
      </c>
      <c r="W69" s="103">
        <f t="shared" ref="W69:W132" si="17">SUMIF($E$4:$P$4,"CO 6",E69:P69)</f>
        <v>19</v>
      </c>
      <c r="X69" s="103"/>
      <c r="Y69" s="273">
        <f t="shared" si="6"/>
        <v>90</v>
      </c>
      <c r="Z69" s="273">
        <f t="shared" si="7"/>
        <v>97.826086956521735</v>
      </c>
      <c r="AA69" s="273">
        <f t="shared" si="8"/>
        <v>93.478260869565219</v>
      </c>
      <c r="AB69" s="273">
        <f t="shared" si="9"/>
        <v>87.5</v>
      </c>
      <c r="AC69" s="273">
        <f t="shared" si="10"/>
        <v>100</v>
      </c>
      <c r="AD69" s="273">
        <f t="shared" si="11"/>
        <v>95</v>
      </c>
    </row>
    <row r="70" spans="1:30" ht="30" customHeight="1" x14ac:dyDescent="0.2">
      <c r="A70" s="1">
        <f>'STUDENT NAMELIST'!A70</f>
        <v>66</v>
      </c>
      <c r="B70" s="60" t="str">
        <f>'STUDENT NAMELIST'!B70</f>
        <v>2023PEC AI 123</v>
      </c>
      <c r="C70" s="60">
        <f>'STUDENT NAMELIST'!C70</f>
        <v>211423243066</v>
      </c>
      <c r="D70" s="270" t="str">
        <f>'STUDENT NAMELIST'!D70</f>
        <v xml:space="preserve">BLESSY JOYCE MATHEW </v>
      </c>
      <c r="E70" s="272">
        <v>20</v>
      </c>
      <c r="F70" s="272">
        <v>18</v>
      </c>
      <c r="G70" s="272">
        <v>11</v>
      </c>
      <c r="H70" s="272">
        <v>12</v>
      </c>
      <c r="I70" s="272">
        <v>14</v>
      </c>
      <c r="J70" s="272">
        <v>17</v>
      </c>
      <c r="K70" s="272">
        <v>17</v>
      </c>
      <c r="L70" s="272">
        <v>12</v>
      </c>
      <c r="M70" s="272">
        <v>12</v>
      </c>
      <c r="N70" s="272">
        <v>12</v>
      </c>
      <c r="O70" s="272">
        <v>18</v>
      </c>
      <c r="P70" s="272">
        <v>20</v>
      </c>
      <c r="Q70" s="272"/>
      <c r="R70" s="103">
        <f t="shared" si="12"/>
        <v>20</v>
      </c>
      <c r="S70" s="103">
        <f t="shared" si="13"/>
        <v>41</v>
      </c>
      <c r="T70" s="103">
        <f t="shared" si="14"/>
        <v>41</v>
      </c>
      <c r="U70" s="103">
        <f t="shared" si="15"/>
        <v>43</v>
      </c>
      <c r="V70" s="103">
        <f t="shared" si="16"/>
        <v>18</v>
      </c>
      <c r="W70" s="103">
        <f t="shared" si="17"/>
        <v>20</v>
      </c>
      <c r="X70" s="103"/>
      <c r="Y70" s="273">
        <f t="shared" si="6"/>
        <v>100</v>
      </c>
      <c r="Z70" s="273">
        <f t="shared" si="7"/>
        <v>89.130434782608688</v>
      </c>
      <c r="AA70" s="273">
        <f t="shared" si="8"/>
        <v>89.130434782608688</v>
      </c>
      <c r="AB70" s="273">
        <f t="shared" si="9"/>
        <v>89.583333333333343</v>
      </c>
      <c r="AC70" s="273">
        <f t="shared" si="10"/>
        <v>90</v>
      </c>
      <c r="AD70" s="273">
        <f t="shared" si="11"/>
        <v>100</v>
      </c>
    </row>
    <row r="71" spans="1:30" ht="30" customHeight="1" x14ac:dyDescent="0.2">
      <c r="A71" s="1">
        <f>'STUDENT NAMELIST'!A71</f>
        <v>67</v>
      </c>
      <c r="B71" s="60" t="str">
        <f>'STUDENT NAMELIST'!B71</f>
        <v>2023PEC AI 586</v>
      </c>
      <c r="C71" s="60">
        <f>'STUDENT NAMELIST'!C71</f>
        <v>211423243067</v>
      </c>
      <c r="D71" s="270" t="str">
        <f>'STUDENT NAMELIST'!D71</f>
        <v>BOBIN DULLES</v>
      </c>
      <c r="E71" s="272">
        <v>19</v>
      </c>
      <c r="F71" s="272">
        <v>18</v>
      </c>
      <c r="G71" s="272">
        <v>12</v>
      </c>
      <c r="H71" s="272">
        <v>13</v>
      </c>
      <c r="I71" s="272">
        <v>13</v>
      </c>
      <c r="J71" s="272">
        <v>20</v>
      </c>
      <c r="K71" s="272">
        <v>20</v>
      </c>
      <c r="L71" s="272">
        <v>11</v>
      </c>
      <c r="M71" s="272">
        <v>13</v>
      </c>
      <c r="N71" s="272">
        <v>12</v>
      </c>
      <c r="O71" s="272">
        <v>20</v>
      </c>
      <c r="P71" s="272">
        <v>20</v>
      </c>
      <c r="Q71" s="272"/>
      <c r="R71" s="103">
        <f t="shared" si="12"/>
        <v>19</v>
      </c>
      <c r="S71" s="103">
        <f t="shared" si="13"/>
        <v>41</v>
      </c>
      <c r="T71" s="103">
        <f t="shared" si="14"/>
        <v>46</v>
      </c>
      <c r="U71" s="103">
        <f t="shared" si="15"/>
        <v>45</v>
      </c>
      <c r="V71" s="103">
        <f t="shared" si="16"/>
        <v>20</v>
      </c>
      <c r="W71" s="103">
        <f t="shared" si="17"/>
        <v>20</v>
      </c>
      <c r="X71" s="103"/>
      <c r="Y71" s="273">
        <f t="shared" ref="Y71:Y134" si="18">(R71/$Y$3)*100</f>
        <v>95</v>
      </c>
      <c r="Z71" s="273">
        <f t="shared" ref="Z71:Z134" si="19">(S71/$Z$3)*100</f>
        <v>89.130434782608688</v>
      </c>
      <c r="AA71" s="273">
        <f t="shared" ref="AA71:AA134" si="20">(T71/$AA$3)*100</f>
        <v>100</v>
      </c>
      <c r="AB71" s="273">
        <f t="shared" ref="AB71:AB134" si="21">(U71/$AB$3)*100</f>
        <v>93.75</v>
      </c>
      <c r="AC71" s="273">
        <f t="shared" ref="AC71:AC134" si="22">(V71/$AC$3)*100</f>
        <v>100</v>
      </c>
      <c r="AD71" s="273">
        <f t="shared" ref="AD71:AD134" si="23">(W71/$AD$3)*100</f>
        <v>100</v>
      </c>
    </row>
    <row r="72" spans="1:30" ht="30" customHeight="1" x14ac:dyDescent="0.2">
      <c r="A72" s="1">
        <f>'STUDENT NAMELIST'!A72</f>
        <v>68</v>
      </c>
      <c r="B72" s="60" t="str">
        <f>'STUDENT NAMELIST'!B72</f>
        <v>2023PEC AI 124</v>
      </c>
      <c r="C72" s="60">
        <f>'STUDENT NAMELIST'!C72</f>
        <v>211423243068</v>
      </c>
      <c r="D72" s="270" t="str">
        <f>'STUDENT NAMELIST'!D72</f>
        <v>BOOMIGA V</v>
      </c>
      <c r="E72" s="272">
        <v>18</v>
      </c>
      <c r="F72" s="272">
        <v>18</v>
      </c>
      <c r="G72" s="272">
        <v>11</v>
      </c>
      <c r="H72" s="272">
        <v>11</v>
      </c>
      <c r="I72" s="272">
        <v>12</v>
      </c>
      <c r="J72" s="272">
        <v>18</v>
      </c>
      <c r="K72" s="272">
        <v>18</v>
      </c>
      <c r="L72" s="272">
        <v>11</v>
      </c>
      <c r="M72" s="272">
        <v>12</v>
      </c>
      <c r="N72" s="272">
        <v>12</v>
      </c>
      <c r="O72" s="272">
        <v>17</v>
      </c>
      <c r="P72" s="272">
        <v>17</v>
      </c>
      <c r="Q72" s="272"/>
      <c r="R72" s="103">
        <f t="shared" si="12"/>
        <v>18</v>
      </c>
      <c r="S72" s="103">
        <f t="shared" si="13"/>
        <v>40</v>
      </c>
      <c r="T72" s="103">
        <f t="shared" si="14"/>
        <v>41</v>
      </c>
      <c r="U72" s="103">
        <f t="shared" si="15"/>
        <v>42</v>
      </c>
      <c r="V72" s="103">
        <f t="shared" si="16"/>
        <v>17</v>
      </c>
      <c r="W72" s="103">
        <f t="shared" si="17"/>
        <v>17</v>
      </c>
      <c r="X72" s="103"/>
      <c r="Y72" s="273">
        <f t="shared" si="18"/>
        <v>90</v>
      </c>
      <c r="Z72" s="273">
        <f t="shared" si="19"/>
        <v>86.956521739130437</v>
      </c>
      <c r="AA72" s="273">
        <f t="shared" si="20"/>
        <v>89.130434782608688</v>
      </c>
      <c r="AB72" s="273">
        <f t="shared" si="21"/>
        <v>87.5</v>
      </c>
      <c r="AC72" s="273">
        <f t="shared" si="22"/>
        <v>85</v>
      </c>
      <c r="AD72" s="273">
        <f t="shared" si="23"/>
        <v>85</v>
      </c>
    </row>
    <row r="73" spans="1:30" ht="30" customHeight="1" x14ac:dyDescent="0.2">
      <c r="A73" s="1">
        <f>'STUDENT NAMELIST'!A73</f>
        <v>69</v>
      </c>
      <c r="B73" s="60" t="str">
        <f>'STUDENT NAMELIST'!B73</f>
        <v>2023PEC AI 125</v>
      </c>
      <c r="C73" s="60">
        <f>'STUDENT NAMELIST'!C73</f>
        <v>211423243069</v>
      </c>
      <c r="D73" s="270" t="str">
        <f>'STUDENT NAMELIST'!D73</f>
        <v>BOOMIKA S</v>
      </c>
      <c r="E73" s="272">
        <v>19</v>
      </c>
      <c r="F73" s="272">
        <v>20</v>
      </c>
      <c r="G73" s="272">
        <v>13</v>
      </c>
      <c r="H73" s="272">
        <v>12</v>
      </c>
      <c r="I73" s="272">
        <v>14</v>
      </c>
      <c r="J73" s="272">
        <v>19</v>
      </c>
      <c r="K73" s="272">
        <v>18</v>
      </c>
      <c r="L73" s="272">
        <v>13</v>
      </c>
      <c r="M73" s="272">
        <v>12</v>
      </c>
      <c r="N73" s="272">
        <v>12</v>
      </c>
      <c r="O73" s="272">
        <v>17</v>
      </c>
      <c r="P73" s="272">
        <v>18</v>
      </c>
      <c r="Q73" s="272"/>
      <c r="R73" s="103">
        <f t="shared" si="12"/>
        <v>19</v>
      </c>
      <c r="S73" s="103">
        <f t="shared" si="13"/>
        <v>46</v>
      </c>
      <c r="T73" s="103">
        <f t="shared" si="14"/>
        <v>43</v>
      </c>
      <c r="U73" s="103">
        <f t="shared" si="15"/>
        <v>44</v>
      </c>
      <c r="V73" s="103">
        <f t="shared" si="16"/>
        <v>17</v>
      </c>
      <c r="W73" s="103">
        <f t="shared" si="17"/>
        <v>18</v>
      </c>
      <c r="X73" s="103"/>
      <c r="Y73" s="273">
        <f t="shared" si="18"/>
        <v>95</v>
      </c>
      <c r="Z73" s="273">
        <f t="shared" si="19"/>
        <v>100</v>
      </c>
      <c r="AA73" s="273">
        <f t="shared" si="20"/>
        <v>93.478260869565219</v>
      </c>
      <c r="AB73" s="273">
        <f t="shared" si="21"/>
        <v>91.666666666666657</v>
      </c>
      <c r="AC73" s="273">
        <f t="shared" si="22"/>
        <v>85</v>
      </c>
      <c r="AD73" s="273">
        <f t="shared" si="23"/>
        <v>90</v>
      </c>
    </row>
    <row r="74" spans="1:30" ht="30" customHeight="1" x14ac:dyDescent="0.2">
      <c r="A74" s="1">
        <f>'STUDENT NAMELIST'!A74</f>
        <v>70</v>
      </c>
      <c r="B74" s="60" t="str">
        <f>'STUDENT NAMELIST'!B74</f>
        <v>2023PEC AI 587</v>
      </c>
      <c r="C74" s="60">
        <f>'STUDENT NAMELIST'!C74</f>
        <v>211423243070</v>
      </c>
      <c r="D74" s="270" t="str">
        <f>'STUDENT NAMELIST'!D74</f>
        <v>BOOPATHI RAGAVAN M</v>
      </c>
      <c r="E74" s="272">
        <v>17</v>
      </c>
      <c r="F74" s="272">
        <v>20</v>
      </c>
      <c r="G74" s="272">
        <v>13</v>
      </c>
      <c r="H74" s="272">
        <v>13</v>
      </c>
      <c r="I74" s="272">
        <v>14</v>
      </c>
      <c r="J74" s="272">
        <v>19</v>
      </c>
      <c r="K74" s="272">
        <v>17</v>
      </c>
      <c r="L74" s="272">
        <v>11</v>
      </c>
      <c r="M74" s="272">
        <v>12</v>
      </c>
      <c r="N74" s="272">
        <v>12</v>
      </c>
      <c r="O74" s="272">
        <v>19</v>
      </c>
      <c r="P74" s="272">
        <v>20</v>
      </c>
      <c r="Q74" s="272"/>
      <c r="R74" s="103">
        <f t="shared" si="12"/>
        <v>17</v>
      </c>
      <c r="S74" s="103">
        <f t="shared" si="13"/>
        <v>44</v>
      </c>
      <c r="T74" s="103">
        <f t="shared" si="14"/>
        <v>44</v>
      </c>
      <c r="U74" s="103">
        <f t="shared" si="15"/>
        <v>43</v>
      </c>
      <c r="V74" s="103">
        <f t="shared" si="16"/>
        <v>19</v>
      </c>
      <c r="W74" s="103">
        <f t="shared" si="17"/>
        <v>20</v>
      </c>
      <c r="X74" s="103"/>
      <c r="Y74" s="273">
        <f t="shared" si="18"/>
        <v>85</v>
      </c>
      <c r="Z74" s="273">
        <f t="shared" si="19"/>
        <v>95.652173913043484</v>
      </c>
      <c r="AA74" s="273">
        <f t="shared" si="20"/>
        <v>95.652173913043484</v>
      </c>
      <c r="AB74" s="273">
        <f t="shared" si="21"/>
        <v>89.583333333333343</v>
      </c>
      <c r="AC74" s="273">
        <f t="shared" si="22"/>
        <v>95</v>
      </c>
      <c r="AD74" s="273">
        <f t="shared" si="23"/>
        <v>100</v>
      </c>
    </row>
    <row r="75" spans="1:30" ht="30" customHeight="1" x14ac:dyDescent="0.2">
      <c r="A75" s="1">
        <f>'STUDENT NAMELIST'!A75</f>
        <v>71</v>
      </c>
      <c r="B75" s="60" t="str">
        <f>'STUDENT NAMELIST'!B75</f>
        <v>2023PEC AI 126</v>
      </c>
      <c r="C75" s="60">
        <f>'STUDENT NAMELIST'!C75</f>
        <v>211423243071</v>
      </c>
      <c r="D75" s="270" t="str">
        <f>'STUDENT NAMELIST'!D75</f>
        <v>CAROLIN P</v>
      </c>
      <c r="E75" s="272">
        <v>20</v>
      </c>
      <c r="F75" s="272">
        <v>20</v>
      </c>
      <c r="G75" s="272">
        <v>12</v>
      </c>
      <c r="H75" s="272">
        <v>13</v>
      </c>
      <c r="I75" s="272">
        <v>11</v>
      </c>
      <c r="J75" s="272">
        <v>19</v>
      </c>
      <c r="K75" s="272">
        <v>20</v>
      </c>
      <c r="L75" s="272">
        <v>13</v>
      </c>
      <c r="M75" s="272">
        <v>11</v>
      </c>
      <c r="N75" s="272">
        <v>11</v>
      </c>
      <c r="O75" s="272">
        <v>17</v>
      </c>
      <c r="P75" s="272">
        <v>18</v>
      </c>
      <c r="Q75" s="272"/>
      <c r="R75" s="103">
        <f t="shared" si="12"/>
        <v>20</v>
      </c>
      <c r="S75" s="103">
        <f t="shared" si="13"/>
        <v>45</v>
      </c>
      <c r="T75" s="103">
        <f t="shared" si="14"/>
        <v>43</v>
      </c>
      <c r="U75" s="103">
        <f t="shared" si="15"/>
        <v>42</v>
      </c>
      <c r="V75" s="103">
        <f t="shared" si="16"/>
        <v>17</v>
      </c>
      <c r="W75" s="103">
        <f t="shared" si="17"/>
        <v>18</v>
      </c>
      <c r="X75" s="103"/>
      <c r="Y75" s="273">
        <f t="shared" si="18"/>
        <v>100</v>
      </c>
      <c r="Z75" s="273">
        <f t="shared" si="19"/>
        <v>97.826086956521735</v>
      </c>
      <c r="AA75" s="273">
        <f t="shared" si="20"/>
        <v>93.478260869565219</v>
      </c>
      <c r="AB75" s="273">
        <f t="shared" si="21"/>
        <v>87.5</v>
      </c>
      <c r="AC75" s="273">
        <f t="shared" si="22"/>
        <v>85</v>
      </c>
      <c r="AD75" s="273">
        <f t="shared" si="23"/>
        <v>90</v>
      </c>
    </row>
    <row r="76" spans="1:30" ht="30" customHeight="1" x14ac:dyDescent="0.2">
      <c r="A76" s="1">
        <f>'STUDENT NAMELIST'!A76</f>
        <v>72</v>
      </c>
      <c r="B76" s="60" t="str">
        <f>'STUDENT NAMELIST'!B76</f>
        <v>2023PEC AI 127</v>
      </c>
      <c r="C76" s="60">
        <f>'STUDENT NAMELIST'!C76</f>
        <v>211423243072</v>
      </c>
      <c r="D76" s="270" t="str">
        <f>'STUDENT NAMELIST'!D76</f>
        <v xml:space="preserve">CAROLINE SATHYA G </v>
      </c>
      <c r="E76" s="272">
        <v>20</v>
      </c>
      <c r="F76" s="272">
        <v>18</v>
      </c>
      <c r="G76" s="272">
        <v>13</v>
      </c>
      <c r="H76" s="272">
        <v>12</v>
      </c>
      <c r="I76" s="272">
        <v>11</v>
      </c>
      <c r="J76" s="272">
        <v>20</v>
      </c>
      <c r="K76" s="272">
        <v>17</v>
      </c>
      <c r="L76" s="272">
        <v>12</v>
      </c>
      <c r="M76" s="272">
        <v>12</v>
      </c>
      <c r="N76" s="272">
        <v>12</v>
      </c>
      <c r="O76" s="272">
        <v>17</v>
      </c>
      <c r="P76" s="272">
        <v>20</v>
      </c>
      <c r="Q76" s="272"/>
      <c r="R76" s="103">
        <f t="shared" si="12"/>
        <v>20</v>
      </c>
      <c r="S76" s="103">
        <f t="shared" si="13"/>
        <v>43</v>
      </c>
      <c r="T76" s="103">
        <f t="shared" si="14"/>
        <v>44</v>
      </c>
      <c r="U76" s="103">
        <f t="shared" si="15"/>
        <v>40</v>
      </c>
      <c r="V76" s="103">
        <f t="shared" si="16"/>
        <v>17</v>
      </c>
      <c r="W76" s="103">
        <f t="shared" si="17"/>
        <v>20</v>
      </c>
      <c r="X76" s="103"/>
      <c r="Y76" s="273">
        <f t="shared" si="18"/>
        <v>100</v>
      </c>
      <c r="Z76" s="273">
        <f t="shared" si="19"/>
        <v>93.478260869565219</v>
      </c>
      <c r="AA76" s="273">
        <f t="shared" si="20"/>
        <v>95.652173913043484</v>
      </c>
      <c r="AB76" s="273">
        <f t="shared" si="21"/>
        <v>83.333333333333343</v>
      </c>
      <c r="AC76" s="273">
        <f t="shared" si="22"/>
        <v>85</v>
      </c>
      <c r="AD76" s="273">
        <f t="shared" si="23"/>
        <v>100</v>
      </c>
    </row>
    <row r="77" spans="1:30" ht="30" customHeight="1" x14ac:dyDescent="0.2">
      <c r="A77" s="1">
        <f>'STUDENT NAMELIST'!A77</f>
        <v>73</v>
      </c>
      <c r="B77" s="60" t="str">
        <f>'STUDENT NAMELIST'!B77</f>
        <v>2023PEC AI 128</v>
      </c>
      <c r="C77" s="60">
        <f>'STUDENT NAMELIST'!C77</f>
        <v>211423243073</v>
      </c>
      <c r="D77" s="270" t="str">
        <f>'STUDENT NAMELIST'!D77</f>
        <v>CHAITRA V</v>
      </c>
      <c r="E77" s="272">
        <v>20</v>
      </c>
      <c r="F77" s="272">
        <v>20</v>
      </c>
      <c r="G77" s="272">
        <v>11</v>
      </c>
      <c r="H77" s="272">
        <v>13</v>
      </c>
      <c r="I77" s="272">
        <v>12</v>
      </c>
      <c r="J77" s="272">
        <v>18</v>
      </c>
      <c r="K77" s="272">
        <v>20</v>
      </c>
      <c r="L77" s="272">
        <v>11</v>
      </c>
      <c r="M77" s="272">
        <v>11</v>
      </c>
      <c r="N77" s="272">
        <v>14</v>
      </c>
      <c r="O77" s="272">
        <v>17</v>
      </c>
      <c r="P77" s="272">
        <v>19</v>
      </c>
      <c r="Q77" s="272"/>
      <c r="R77" s="103">
        <f t="shared" si="12"/>
        <v>20</v>
      </c>
      <c r="S77" s="103">
        <f t="shared" si="13"/>
        <v>42</v>
      </c>
      <c r="T77" s="103">
        <f t="shared" si="14"/>
        <v>42</v>
      </c>
      <c r="U77" s="103">
        <f t="shared" si="15"/>
        <v>46</v>
      </c>
      <c r="V77" s="103">
        <f t="shared" si="16"/>
        <v>17</v>
      </c>
      <c r="W77" s="103">
        <f t="shared" si="17"/>
        <v>19</v>
      </c>
      <c r="X77" s="103"/>
      <c r="Y77" s="273">
        <f t="shared" si="18"/>
        <v>100</v>
      </c>
      <c r="Z77" s="273">
        <f t="shared" si="19"/>
        <v>91.304347826086953</v>
      </c>
      <c r="AA77" s="273">
        <f t="shared" si="20"/>
        <v>91.304347826086953</v>
      </c>
      <c r="AB77" s="273">
        <f t="shared" si="21"/>
        <v>95.833333333333343</v>
      </c>
      <c r="AC77" s="273">
        <f t="shared" si="22"/>
        <v>85</v>
      </c>
      <c r="AD77" s="273">
        <f t="shared" si="23"/>
        <v>95</v>
      </c>
    </row>
    <row r="78" spans="1:30" ht="30" customHeight="1" x14ac:dyDescent="0.2">
      <c r="A78" s="1">
        <f>'STUDENT NAMELIST'!A78</f>
        <v>74</v>
      </c>
      <c r="B78" s="60" t="str">
        <f>'STUDENT NAMELIST'!B78</f>
        <v>2023PEC AI 588</v>
      </c>
      <c r="C78" s="60">
        <f>'STUDENT NAMELIST'!C78</f>
        <v>211423243074</v>
      </c>
      <c r="D78" s="270" t="str">
        <f>'STUDENT NAMELIST'!D78</f>
        <v>CHARAN S</v>
      </c>
      <c r="E78" s="272">
        <v>20</v>
      </c>
      <c r="F78" s="272">
        <v>18</v>
      </c>
      <c r="G78" s="272">
        <v>12</v>
      </c>
      <c r="H78" s="272">
        <v>12</v>
      </c>
      <c r="I78" s="272">
        <v>13</v>
      </c>
      <c r="J78" s="272">
        <v>18</v>
      </c>
      <c r="K78" s="272">
        <v>20</v>
      </c>
      <c r="L78" s="272">
        <v>12</v>
      </c>
      <c r="M78" s="272">
        <v>13</v>
      </c>
      <c r="N78" s="272">
        <v>11</v>
      </c>
      <c r="O78" s="272">
        <v>19</v>
      </c>
      <c r="P78" s="272">
        <v>18</v>
      </c>
      <c r="Q78" s="272"/>
      <c r="R78" s="103">
        <f t="shared" si="12"/>
        <v>20</v>
      </c>
      <c r="S78" s="103">
        <f t="shared" si="13"/>
        <v>42</v>
      </c>
      <c r="T78" s="103">
        <f t="shared" si="14"/>
        <v>43</v>
      </c>
      <c r="U78" s="103">
        <f t="shared" si="15"/>
        <v>44</v>
      </c>
      <c r="V78" s="103">
        <f t="shared" si="16"/>
        <v>19</v>
      </c>
      <c r="W78" s="103">
        <f t="shared" si="17"/>
        <v>18</v>
      </c>
      <c r="X78" s="103"/>
      <c r="Y78" s="273">
        <f t="shared" si="18"/>
        <v>100</v>
      </c>
      <c r="Z78" s="273">
        <f t="shared" si="19"/>
        <v>91.304347826086953</v>
      </c>
      <c r="AA78" s="273">
        <f t="shared" si="20"/>
        <v>93.478260869565219</v>
      </c>
      <c r="AB78" s="273">
        <f t="shared" si="21"/>
        <v>91.666666666666657</v>
      </c>
      <c r="AC78" s="273">
        <f t="shared" si="22"/>
        <v>95</v>
      </c>
      <c r="AD78" s="273">
        <f t="shared" si="23"/>
        <v>90</v>
      </c>
    </row>
    <row r="79" spans="1:30" ht="30" customHeight="1" x14ac:dyDescent="0.2">
      <c r="A79" s="1">
        <f>'STUDENT NAMELIST'!A79</f>
        <v>75</v>
      </c>
      <c r="B79" s="60" t="str">
        <f>'STUDENT NAMELIST'!B79</f>
        <v>2023PEC AI 129</v>
      </c>
      <c r="C79" s="60">
        <f>'STUDENT NAMELIST'!C79</f>
        <v>211423243075</v>
      </c>
      <c r="D79" s="270" t="str">
        <f>'STUDENT NAMELIST'!D79</f>
        <v>CHAVA SAHITHI</v>
      </c>
      <c r="E79" s="272">
        <v>17</v>
      </c>
      <c r="F79" s="272">
        <v>18</v>
      </c>
      <c r="G79" s="272">
        <v>11</v>
      </c>
      <c r="H79" s="272">
        <v>11</v>
      </c>
      <c r="I79" s="272">
        <v>11</v>
      </c>
      <c r="J79" s="272">
        <v>20</v>
      </c>
      <c r="K79" s="272">
        <v>17</v>
      </c>
      <c r="L79" s="272">
        <v>12</v>
      </c>
      <c r="M79" s="272">
        <v>12</v>
      </c>
      <c r="N79" s="272">
        <v>14</v>
      </c>
      <c r="O79" s="272">
        <v>19</v>
      </c>
      <c r="P79" s="272">
        <v>19</v>
      </c>
      <c r="Q79" s="272"/>
      <c r="R79" s="103">
        <f t="shared" si="12"/>
        <v>17</v>
      </c>
      <c r="S79" s="103">
        <f t="shared" si="13"/>
        <v>41</v>
      </c>
      <c r="T79" s="103">
        <f t="shared" si="14"/>
        <v>43</v>
      </c>
      <c r="U79" s="103">
        <f t="shared" si="15"/>
        <v>42</v>
      </c>
      <c r="V79" s="103">
        <f t="shared" si="16"/>
        <v>19</v>
      </c>
      <c r="W79" s="103">
        <f t="shared" si="17"/>
        <v>19</v>
      </c>
      <c r="X79" s="103"/>
      <c r="Y79" s="273">
        <f t="shared" si="18"/>
        <v>85</v>
      </c>
      <c r="Z79" s="273">
        <f t="shared" si="19"/>
        <v>89.130434782608688</v>
      </c>
      <c r="AA79" s="273">
        <f t="shared" si="20"/>
        <v>93.478260869565219</v>
      </c>
      <c r="AB79" s="273">
        <f t="shared" si="21"/>
        <v>87.5</v>
      </c>
      <c r="AC79" s="273">
        <f t="shared" si="22"/>
        <v>95</v>
      </c>
      <c r="AD79" s="273">
        <f t="shared" si="23"/>
        <v>95</v>
      </c>
    </row>
    <row r="80" spans="1:30" ht="30" customHeight="1" x14ac:dyDescent="0.2">
      <c r="A80" s="1">
        <f>'STUDENT NAMELIST'!A80</f>
        <v>76</v>
      </c>
      <c r="B80" s="60" t="str">
        <f>'STUDENT NAMELIST'!B80</f>
        <v>2023PEC AI 130</v>
      </c>
      <c r="C80" s="60">
        <f>'STUDENT NAMELIST'!C80</f>
        <v>211423243076</v>
      </c>
      <c r="D80" s="270" t="str">
        <f>'STUDENT NAMELIST'!D80</f>
        <v>CHINTAMANENI UMA SUMASWI</v>
      </c>
      <c r="E80" s="272">
        <v>17</v>
      </c>
      <c r="F80" s="272">
        <v>17</v>
      </c>
      <c r="G80" s="272">
        <v>11</v>
      </c>
      <c r="H80" s="272">
        <v>12</v>
      </c>
      <c r="I80" s="272">
        <v>11</v>
      </c>
      <c r="J80" s="272">
        <v>19</v>
      </c>
      <c r="K80" s="272">
        <v>19</v>
      </c>
      <c r="L80" s="272">
        <v>11</v>
      </c>
      <c r="M80" s="272">
        <v>12</v>
      </c>
      <c r="N80" s="272">
        <v>14</v>
      </c>
      <c r="O80" s="272">
        <v>19</v>
      </c>
      <c r="P80" s="272">
        <v>20</v>
      </c>
      <c r="Q80" s="272"/>
      <c r="R80" s="103">
        <f t="shared" si="12"/>
        <v>17</v>
      </c>
      <c r="S80" s="103">
        <f t="shared" si="13"/>
        <v>39</v>
      </c>
      <c r="T80" s="103">
        <f t="shared" si="14"/>
        <v>43</v>
      </c>
      <c r="U80" s="103">
        <f t="shared" si="15"/>
        <v>44</v>
      </c>
      <c r="V80" s="103">
        <f t="shared" si="16"/>
        <v>19</v>
      </c>
      <c r="W80" s="103">
        <f t="shared" si="17"/>
        <v>20</v>
      </c>
      <c r="X80" s="103"/>
      <c r="Y80" s="273">
        <f t="shared" si="18"/>
        <v>85</v>
      </c>
      <c r="Z80" s="273">
        <f t="shared" si="19"/>
        <v>84.782608695652172</v>
      </c>
      <c r="AA80" s="273">
        <f t="shared" si="20"/>
        <v>93.478260869565219</v>
      </c>
      <c r="AB80" s="273">
        <f t="shared" si="21"/>
        <v>91.666666666666657</v>
      </c>
      <c r="AC80" s="273">
        <f t="shared" si="22"/>
        <v>95</v>
      </c>
      <c r="AD80" s="273">
        <f t="shared" si="23"/>
        <v>100</v>
      </c>
    </row>
    <row r="81" spans="1:30" ht="30" customHeight="1" x14ac:dyDescent="0.2">
      <c r="A81" s="1">
        <f>'STUDENT NAMELIST'!A81</f>
        <v>77</v>
      </c>
      <c r="B81" s="60" t="str">
        <f>'STUDENT NAMELIST'!B81</f>
        <v>2023PEC AI 283</v>
      </c>
      <c r="C81" s="60">
        <f>'STUDENT NAMELIST'!C81</f>
        <v>211423243077</v>
      </c>
      <c r="D81" s="270" t="str">
        <f>'STUDENT NAMELIST'!D81</f>
        <v>DARJI NANDINI</v>
      </c>
      <c r="E81" s="272">
        <v>17</v>
      </c>
      <c r="F81" s="272">
        <v>20</v>
      </c>
      <c r="G81" s="272">
        <v>12</v>
      </c>
      <c r="H81" s="272">
        <v>13</v>
      </c>
      <c r="I81" s="272">
        <v>13</v>
      </c>
      <c r="J81" s="272">
        <v>20</v>
      </c>
      <c r="K81" s="272">
        <v>17</v>
      </c>
      <c r="L81" s="272">
        <v>11</v>
      </c>
      <c r="M81" s="272">
        <v>13</v>
      </c>
      <c r="N81" s="272">
        <v>13</v>
      </c>
      <c r="O81" s="272">
        <v>20</v>
      </c>
      <c r="P81" s="272">
        <v>17</v>
      </c>
      <c r="Q81" s="272"/>
      <c r="R81" s="103">
        <f t="shared" si="12"/>
        <v>17</v>
      </c>
      <c r="S81" s="103">
        <f t="shared" si="13"/>
        <v>43</v>
      </c>
      <c r="T81" s="103">
        <f t="shared" si="14"/>
        <v>46</v>
      </c>
      <c r="U81" s="103">
        <f t="shared" si="15"/>
        <v>43</v>
      </c>
      <c r="V81" s="103">
        <f t="shared" si="16"/>
        <v>20</v>
      </c>
      <c r="W81" s="103">
        <f t="shared" si="17"/>
        <v>17</v>
      </c>
      <c r="X81" s="103"/>
      <c r="Y81" s="273">
        <f t="shared" si="18"/>
        <v>85</v>
      </c>
      <c r="Z81" s="273">
        <f t="shared" si="19"/>
        <v>93.478260869565219</v>
      </c>
      <c r="AA81" s="273">
        <f t="shared" si="20"/>
        <v>100</v>
      </c>
      <c r="AB81" s="273">
        <f t="shared" si="21"/>
        <v>89.583333333333343</v>
      </c>
      <c r="AC81" s="273">
        <f t="shared" si="22"/>
        <v>100</v>
      </c>
      <c r="AD81" s="273">
        <f t="shared" si="23"/>
        <v>85</v>
      </c>
    </row>
    <row r="82" spans="1:30" ht="30" customHeight="1" x14ac:dyDescent="0.2">
      <c r="A82" s="1">
        <f>'STUDENT NAMELIST'!A82</f>
        <v>78</v>
      </c>
      <c r="B82" s="60" t="str">
        <f>'STUDENT NAMELIST'!B82</f>
        <v>2023PEC AI 131</v>
      </c>
      <c r="C82" s="60">
        <f>'STUDENT NAMELIST'!C82</f>
        <v>211423243078</v>
      </c>
      <c r="D82" s="270" t="str">
        <f>'STUDENT NAMELIST'!D82</f>
        <v>DARSHANA K P</v>
      </c>
      <c r="E82" s="272">
        <v>19</v>
      </c>
      <c r="F82" s="272">
        <v>20</v>
      </c>
      <c r="G82" s="272">
        <v>13</v>
      </c>
      <c r="H82" s="272">
        <v>12</v>
      </c>
      <c r="I82" s="272">
        <v>13</v>
      </c>
      <c r="J82" s="272">
        <v>20</v>
      </c>
      <c r="K82" s="272">
        <v>19</v>
      </c>
      <c r="L82" s="272">
        <v>11</v>
      </c>
      <c r="M82" s="272">
        <v>11</v>
      </c>
      <c r="N82" s="272">
        <v>11</v>
      </c>
      <c r="O82" s="272">
        <v>20</v>
      </c>
      <c r="P82" s="272">
        <v>18</v>
      </c>
      <c r="Q82" s="272"/>
      <c r="R82" s="103">
        <f t="shared" si="12"/>
        <v>19</v>
      </c>
      <c r="S82" s="103">
        <f t="shared" si="13"/>
        <v>44</v>
      </c>
      <c r="T82" s="103">
        <f t="shared" si="14"/>
        <v>43</v>
      </c>
      <c r="U82" s="103">
        <f t="shared" si="15"/>
        <v>43</v>
      </c>
      <c r="V82" s="103">
        <f t="shared" si="16"/>
        <v>20</v>
      </c>
      <c r="W82" s="103">
        <f t="shared" si="17"/>
        <v>18</v>
      </c>
      <c r="X82" s="103"/>
      <c r="Y82" s="273">
        <f t="shared" si="18"/>
        <v>95</v>
      </c>
      <c r="Z82" s="273">
        <f t="shared" si="19"/>
        <v>95.652173913043484</v>
      </c>
      <c r="AA82" s="273">
        <f t="shared" si="20"/>
        <v>93.478260869565219</v>
      </c>
      <c r="AB82" s="273">
        <f t="shared" si="21"/>
        <v>89.583333333333343</v>
      </c>
      <c r="AC82" s="273">
        <f t="shared" si="22"/>
        <v>100</v>
      </c>
      <c r="AD82" s="273">
        <f t="shared" si="23"/>
        <v>90</v>
      </c>
    </row>
    <row r="83" spans="1:30" ht="30" customHeight="1" x14ac:dyDescent="0.2">
      <c r="A83" s="1">
        <f>'STUDENT NAMELIST'!A83</f>
        <v>79</v>
      </c>
      <c r="B83" s="60" t="str">
        <f>'STUDENT NAMELIST'!B83</f>
        <v>2023PEC AI 132</v>
      </c>
      <c r="C83" s="60">
        <f>'STUDENT NAMELIST'!C83</f>
        <v>211423243079</v>
      </c>
      <c r="D83" s="270" t="str">
        <f>'STUDENT NAMELIST'!D83</f>
        <v>DARSHINI SIVA SRI M S</v>
      </c>
      <c r="E83" s="272">
        <v>19</v>
      </c>
      <c r="F83" s="272">
        <v>18</v>
      </c>
      <c r="G83" s="272">
        <v>11</v>
      </c>
      <c r="H83" s="272">
        <v>11</v>
      </c>
      <c r="I83" s="272">
        <v>12</v>
      </c>
      <c r="J83" s="272">
        <v>20</v>
      </c>
      <c r="K83" s="272">
        <v>18</v>
      </c>
      <c r="L83" s="272">
        <v>13</v>
      </c>
      <c r="M83" s="272">
        <v>13</v>
      </c>
      <c r="N83" s="272">
        <v>14</v>
      </c>
      <c r="O83" s="272">
        <v>17</v>
      </c>
      <c r="P83" s="272">
        <v>18</v>
      </c>
      <c r="Q83" s="272"/>
      <c r="R83" s="103">
        <f t="shared" si="12"/>
        <v>19</v>
      </c>
      <c r="S83" s="103">
        <f t="shared" si="13"/>
        <v>42</v>
      </c>
      <c r="T83" s="103">
        <f t="shared" si="14"/>
        <v>44</v>
      </c>
      <c r="U83" s="103">
        <f t="shared" si="15"/>
        <v>44</v>
      </c>
      <c r="V83" s="103">
        <f t="shared" si="16"/>
        <v>17</v>
      </c>
      <c r="W83" s="103">
        <f t="shared" si="17"/>
        <v>18</v>
      </c>
      <c r="X83" s="103"/>
      <c r="Y83" s="273">
        <f t="shared" si="18"/>
        <v>95</v>
      </c>
      <c r="Z83" s="273">
        <f t="shared" si="19"/>
        <v>91.304347826086953</v>
      </c>
      <c r="AA83" s="273">
        <f t="shared" si="20"/>
        <v>95.652173913043484</v>
      </c>
      <c r="AB83" s="273">
        <f t="shared" si="21"/>
        <v>91.666666666666657</v>
      </c>
      <c r="AC83" s="273">
        <f t="shared" si="22"/>
        <v>85</v>
      </c>
      <c r="AD83" s="273">
        <f t="shared" si="23"/>
        <v>90</v>
      </c>
    </row>
    <row r="84" spans="1:30" ht="30" customHeight="1" x14ac:dyDescent="0.2">
      <c r="A84" s="1">
        <f>'STUDENT NAMELIST'!A84</f>
        <v>80</v>
      </c>
      <c r="B84" s="60" t="str">
        <f>'STUDENT NAMELIST'!B84</f>
        <v>2023PEC AI 133</v>
      </c>
      <c r="C84" s="60">
        <f>'STUDENT NAMELIST'!C84</f>
        <v>211423243080</v>
      </c>
      <c r="D84" s="270" t="str">
        <f>'STUDENT NAMELIST'!D84</f>
        <v xml:space="preserve">DEEKSHITHA SELVAM </v>
      </c>
      <c r="E84" s="272">
        <v>17</v>
      </c>
      <c r="F84" s="272">
        <v>19</v>
      </c>
      <c r="G84" s="272">
        <v>11</v>
      </c>
      <c r="H84" s="272">
        <v>11</v>
      </c>
      <c r="I84" s="272">
        <v>11</v>
      </c>
      <c r="J84" s="272">
        <v>20</v>
      </c>
      <c r="K84" s="272">
        <v>19</v>
      </c>
      <c r="L84" s="272">
        <v>11</v>
      </c>
      <c r="M84" s="272">
        <v>11</v>
      </c>
      <c r="N84" s="272">
        <v>13</v>
      </c>
      <c r="O84" s="272">
        <v>20</v>
      </c>
      <c r="P84" s="272">
        <v>20</v>
      </c>
      <c r="Q84" s="272"/>
      <c r="R84" s="103">
        <f t="shared" si="12"/>
        <v>17</v>
      </c>
      <c r="S84" s="103">
        <f t="shared" si="13"/>
        <v>41</v>
      </c>
      <c r="T84" s="103">
        <f t="shared" si="14"/>
        <v>42</v>
      </c>
      <c r="U84" s="103">
        <f t="shared" si="15"/>
        <v>43</v>
      </c>
      <c r="V84" s="103">
        <f t="shared" si="16"/>
        <v>20</v>
      </c>
      <c r="W84" s="103">
        <f t="shared" si="17"/>
        <v>20</v>
      </c>
      <c r="X84" s="103"/>
      <c r="Y84" s="273">
        <f t="shared" si="18"/>
        <v>85</v>
      </c>
      <c r="Z84" s="273">
        <f t="shared" si="19"/>
        <v>89.130434782608688</v>
      </c>
      <c r="AA84" s="273">
        <f t="shared" si="20"/>
        <v>91.304347826086953</v>
      </c>
      <c r="AB84" s="273">
        <f t="shared" si="21"/>
        <v>89.583333333333343</v>
      </c>
      <c r="AC84" s="273">
        <f t="shared" si="22"/>
        <v>100</v>
      </c>
      <c r="AD84" s="273">
        <f t="shared" si="23"/>
        <v>100</v>
      </c>
    </row>
    <row r="85" spans="1:30" ht="30" customHeight="1" x14ac:dyDescent="0.2">
      <c r="A85" s="1">
        <f>'STUDENT NAMELIST'!A85</f>
        <v>81</v>
      </c>
      <c r="B85" s="60" t="str">
        <f>'STUDENT NAMELIST'!B85</f>
        <v>2023PEC AI 589</v>
      </c>
      <c r="C85" s="60">
        <f>'STUDENT NAMELIST'!C85</f>
        <v>211423243081</v>
      </c>
      <c r="D85" s="270" t="str">
        <f>'STUDENT NAMELIST'!D85</f>
        <v>DEEPAK R</v>
      </c>
      <c r="E85" s="272">
        <v>19</v>
      </c>
      <c r="F85" s="272">
        <v>18</v>
      </c>
      <c r="G85" s="272">
        <v>13</v>
      </c>
      <c r="H85" s="272">
        <v>11</v>
      </c>
      <c r="I85" s="272">
        <v>14</v>
      </c>
      <c r="J85" s="272">
        <v>17</v>
      </c>
      <c r="K85" s="272">
        <v>19</v>
      </c>
      <c r="L85" s="272">
        <v>11</v>
      </c>
      <c r="M85" s="272">
        <v>12</v>
      </c>
      <c r="N85" s="272">
        <v>12</v>
      </c>
      <c r="O85" s="272">
        <v>20</v>
      </c>
      <c r="P85" s="272">
        <v>19</v>
      </c>
      <c r="Q85" s="272"/>
      <c r="R85" s="103">
        <f t="shared" si="12"/>
        <v>19</v>
      </c>
      <c r="S85" s="103">
        <f t="shared" si="13"/>
        <v>42</v>
      </c>
      <c r="T85" s="103">
        <f t="shared" si="14"/>
        <v>40</v>
      </c>
      <c r="U85" s="103">
        <f t="shared" si="15"/>
        <v>45</v>
      </c>
      <c r="V85" s="103">
        <f t="shared" si="16"/>
        <v>20</v>
      </c>
      <c r="W85" s="103">
        <f t="shared" si="17"/>
        <v>19</v>
      </c>
      <c r="X85" s="103"/>
      <c r="Y85" s="273">
        <f t="shared" si="18"/>
        <v>95</v>
      </c>
      <c r="Z85" s="273">
        <f t="shared" si="19"/>
        <v>91.304347826086953</v>
      </c>
      <c r="AA85" s="273">
        <f t="shared" si="20"/>
        <v>86.956521739130437</v>
      </c>
      <c r="AB85" s="273">
        <f t="shared" si="21"/>
        <v>93.75</v>
      </c>
      <c r="AC85" s="273">
        <f t="shared" si="22"/>
        <v>100</v>
      </c>
      <c r="AD85" s="273">
        <f t="shared" si="23"/>
        <v>95</v>
      </c>
    </row>
    <row r="86" spans="1:30" ht="30" customHeight="1" x14ac:dyDescent="0.2">
      <c r="A86" s="1">
        <f>'STUDENT NAMELIST'!A86</f>
        <v>82</v>
      </c>
      <c r="B86" s="60" t="str">
        <f>'STUDENT NAMELIST'!B86</f>
        <v>2023PEC AI 590</v>
      </c>
      <c r="C86" s="60">
        <f>'STUDENT NAMELIST'!C86</f>
        <v>211423243082</v>
      </c>
      <c r="D86" s="270" t="str">
        <f>'STUDENT NAMELIST'!D86</f>
        <v>DEEPAK R</v>
      </c>
      <c r="E86" s="272">
        <v>19</v>
      </c>
      <c r="F86" s="272">
        <v>17</v>
      </c>
      <c r="G86" s="272">
        <v>13</v>
      </c>
      <c r="H86" s="272">
        <v>11</v>
      </c>
      <c r="I86" s="272">
        <v>12</v>
      </c>
      <c r="J86" s="272">
        <v>17</v>
      </c>
      <c r="K86" s="272">
        <v>17</v>
      </c>
      <c r="L86" s="272">
        <v>12</v>
      </c>
      <c r="M86" s="272">
        <v>11</v>
      </c>
      <c r="N86" s="272">
        <v>11</v>
      </c>
      <c r="O86" s="272">
        <v>20</v>
      </c>
      <c r="P86" s="272">
        <v>17</v>
      </c>
      <c r="Q86" s="272"/>
      <c r="R86" s="103">
        <f t="shared" si="12"/>
        <v>19</v>
      </c>
      <c r="S86" s="103">
        <f t="shared" si="13"/>
        <v>42</v>
      </c>
      <c r="T86" s="103">
        <f t="shared" si="14"/>
        <v>39</v>
      </c>
      <c r="U86" s="103">
        <f t="shared" si="15"/>
        <v>40</v>
      </c>
      <c r="V86" s="103">
        <f t="shared" si="16"/>
        <v>20</v>
      </c>
      <c r="W86" s="103">
        <f t="shared" si="17"/>
        <v>17</v>
      </c>
      <c r="X86" s="103"/>
      <c r="Y86" s="273">
        <f t="shared" si="18"/>
        <v>95</v>
      </c>
      <c r="Z86" s="273">
        <f t="shared" si="19"/>
        <v>91.304347826086953</v>
      </c>
      <c r="AA86" s="273">
        <f t="shared" si="20"/>
        <v>84.782608695652172</v>
      </c>
      <c r="AB86" s="273">
        <f t="shared" si="21"/>
        <v>83.333333333333343</v>
      </c>
      <c r="AC86" s="273">
        <f t="shared" si="22"/>
        <v>100</v>
      </c>
      <c r="AD86" s="273">
        <f t="shared" si="23"/>
        <v>85</v>
      </c>
    </row>
    <row r="87" spans="1:30" ht="30" customHeight="1" x14ac:dyDescent="0.2">
      <c r="A87" s="1">
        <f>'STUDENT NAMELIST'!A87</f>
        <v>83</v>
      </c>
      <c r="B87" s="60" t="str">
        <f>'STUDENT NAMELIST'!B87</f>
        <v>2023PEC AI 134</v>
      </c>
      <c r="C87" s="60">
        <f>'STUDENT NAMELIST'!C87</f>
        <v>211423243083</v>
      </c>
      <c r="D87" s="270" t="str">
        <f>'STUDENT NAMELIST'!D87</f>
        <v>DEEPAMANASHA M</v>
      </c>
      <c r="E87" s="272">
        <v>20</v>
      </c>
      <c r="F87" s="272">
        <v>17</v>
      </c>
      <c r="G87" s="272">
        <v>13</v>
      </c>
      <c r="H87" s="272">
        <v>11</v>
      </c>
      <c r="I87" s="272">
        <v>13</v>
      </c>
      <c r="J87" s="272">
        <v>17</v>
      </c>
      <c r="K87" s="272">
        <v>17</v>
      </c>
      <c r="L87" s="272">
        <v>12</v>
      </c>
      <c r="M87" s="272">
        <v>11</v>
      </c>
      <c r="N87" s="272">
        <v>12</v>
      </c>
      <c r="O87" s="272">
        <v>20</v>
      </c>
      <c r="P87" s="272">
        <v>20</v>
      </c>
      <c r="Q87" s="272"/>
      <c r="R87" s="103">
        <f t="shared" si="12"/>
        <v>20</v>
      </c>
      <c r="S87" s="103">
        <f t="shared" si="13"/>
        <v>42</v>
      </c>
      <c r="T87" s="103">
        <f t="shared" si="14"/>
        <v>39</v>
      </c>
      <c r="U87" s="103">
        <f t="shared" si="15"/>
        <v>42</v>
      </c>
      <c r="V87" s="103">
        <f t="shared" si="16"/>
        <v>20</v>
      </c>
      <c r="W87" s="103">
        <f t="shared" si="17"/>
        <v>20</v>
      </c>
      <c r="X87" s="103"/>
      <c r="Y87" s="273">
        <f t="shared" si="18"/>
        <v>100</v>
      </c>
      <c r="Z87" s="273">
        <f t="shared" si="19"/>
        <v>91.304347826086953</v>
      </c>
      <c r="AA87" s="273">
        <f t="shared" si="20"/>
        <v>84.782608695652172</v>
      </c>
      <c r="AB87" s="273">
        <f t="shared" si="21"/>
        <v>87.5</v>
      </c>
      <c r="AC87" s="273">
        <f t="shared" si="22"/>
        <v>100</v>
      </c>
      <c r="AD87" s="273">
        <f t="shared" si="23"/>
        <v>100</v>
      </c>
    </row>
    <row r="88" spans="1:30" ht="30" customHeight="1" x14ac:dyDescent="0.2">
      <c r="A88" s="1">
        <f>'STUDENT NAMELIST'!A88</f>
        <v>84</v>
      </c>
      <c r="B88" s="60" t="str">
        <f>'STUDENT NAMELIST'!B88</f>
        <v>2023PEC AI 591</v>
      </c>
      <c r="C88" s="60">
        <f>'STUDENT NAMELIST'!C88</f>
        <v>211423243084</v>
      </c>
      <c r="D88" s="270" t="str">
        <f>'STUDENT NAMELIST'!D88</f>
        <v>DEEPANVIKRAM T R</v>
      </c>
      <c r="E88" s="272">
        <v>18</v>
      </c>
      <c r="F88" s="272">
        <v>17</v>
      </c>
      <c r="G88" s="272">
        <v>13</v>
      </c>
      <c r="H88" s="272">
        <v>11</v>
      </c>
      <c r="I88" s="272">
        <v>12</v>
      </c>
      <c r="J88" s="272">
        <v>17</v>
      </c>
      <c r="K88" s="272">
        <v>19</v>
      </c>
      <c r="L88" s="272">
        <v>11</v>
      </c>
      <c r="M88" s="272">
        <v>12</v>
      </c>
      <c r="N88" s="272">
        <v>12</v>
      </c>
      <c r="O88" s="272">
        <v>20</v>
      </c>
      <c r="P88" s="272">
        <v>19</v>
      </c>
      <c r="Q88" s="272"/>
      <c r="R88" s="103">
        <f t="shared" si="12"/>
        <v>18</v>
      </c>
      <c r="S88" s="103">
        <f t="shared" si="13"/>
        <v>41</v>
      </c>
      <c r="T88" s="103">
        <f t="shared" si="14"/>
        <v>40</v>
      </c>
      <c r="U88" s="103">
        <f t="shared" si="15"/>
        <v>43</v>
      </c>
      <c r="V88" s="103">
        <f t="shared" si="16"/>
        <v>20</v>
      </c>
      <c r="W88" s="103">
        <f t="shared" si="17"/>
        <v>19</v>
      </c>
      <c r="X88" s="103"/>
      <c r="Y88" s="273">
        <f t="shared" si="18"/>
        <v>90</v>
      </c>
      <c r="Z88" s="273">
        <f t="shared" si="19"/>
        <v>89.130434782608688</v>
      </c>
      <c r="AA88" s="273">
        <f t="shared" si="20"/>
        <v>86.956521739130437</v>
      </c>
      <c r="AB88" s="273">
        <f t="shared" si="21"/>
        <v>89.583333333333343</v>
      </c>
      <c r="AC88" s="273">
        <f t="shared" si="22"/>
        <v>100</v>
      </c>
      <c r="AD88" s="273">
        <f t="shared" si="23"/>
        <v>95</v>
      </c>
    </row>
    <row r="89" spans="1:30" ht="30" customHeight="1" x14ac:dyDescent="0.2">
      <c r="A89" s="1">
        <f>'STUDENT NAMELIST'!A89</f>
        <v>85</v>
      </c>
      <c r="B89" s="60" t="str">
        <f>'STUDENT NAMELIST'!B89</f>
        <v>2023PEC AI 135</v>
      </c>
      <c r="C89" s="60">
        <f>'STUDENT NAMELIST'!C89</f>
        <v>211423243085</v>
      </c>
      <c r="D89" s="270" t="str">
        <f>'STUDENT NAMELIST'!D89</f>
        <v>DEEPTHIKA S</v>
      </c>
      <c r="E89" s="272">
        <v>17</v>
      </c>
      <c r="F89" s="272">
        <v>20</v>
      </c>
      <c r="G89" s="272">
        <v>13</v>
      </c>
      <c r="H89" s="272">
        <v>13</v>
      </c>
      <c r="I89" s="272">
        <v>14</v>
      </c>
      <c r="J89" s="272">
        <v>19</v>
      </c>
      <c r="K89" s="272">
        <v>20</v>
      </c>
      <c r="L89" s="272">
        <v>11</v>
      </c>
      <c r="M89" s="272">
        <v>13</v>
      </c>
      <c r="N89" s="272">
        <v>12</v>
      </c>
      <c r="O89" s="272">
        <v>18</v>
      </c>
      <c r="P89" s="272">
        <v>20</v>
      </c>
      <c r="Q89" s="272"/>
      <c r="R89" s="103">
        <f t="shared" si="12"/>
        <v>17</v>
      </c>
      <c r="S89" s="103">
        <f t="shared" si="13"/>
        <v>44</v>
      </c>
      <c r="T89" s="103">
        <f t="shared" si="14"/>
        <v>45</v>
      </c>
      <c r="U89" s="103">
        <f t="shared" si="15"/>
        <v>46</v>
      </c>
      <c r="V89" s="103">
        <f t="shared" si="16"/>
        <v>18</v>
      </c>
      <c r="W89" s="103">
        <f t="shared" si="17"/>
        <v>20</v>
      </c>
      <c r="X89" s="103"/>
      <c r="Y89" s="273">
        <f t="shared" si="18"/>
        <v>85</v>
      </c>
      <c r="Z89" s="273">
        <f t="shared" si="19"/>
        <v>95.652173913043484</v>
      </c>
      <c r="AA89" s="273">
        <f t="shared" si="20"/>
        <v>97.826086956521735</v>
      </c>
      <c r="AB89" s="273">
        <f t="shared" si="21"/>
        <v>95.833333333333343</v>
      </c>
      <c r="AC89" s="273">
        <f t="shared" si="22"/>
        <v>90</v>
      </c>
      <c r="AD89" s="273">
        <f t="shared" si="23"/>
        <v>100</v>
      </c>
    </row>
    <row r="90" spans="1:30" ht="30" customHeight="1" x14ac:dyDescent="0.2">
      <c r="A90" s="1">
        <f>'STUDENT NAMELIST'!A90</f>
        <v>86</v>
      </c>
      <c r="B90" s="60" t="str">
        <f>'STUDENT NAMELIST'!B90</f>
        <v>2023PEC AI 136</v>
      </c>
      <c r="C90" s="60">
        <f>'STUDENT NAMELIST'!C90</f>
        <v>211423243086</v>
      </c>
      <c r="D90" s="270" t="str">
        <f>'STUDENT NAMELIST'!D90</f>
        <v>DENISHA S</v>
      </c>
      <c r="E90" s="272">
        <v>17</v>
      </c>
      <c r="F90" s="272">
        <v>19</v>
      </c>
      <c r="G90" s="272">
        <v>12</v>
      </c>
      <c r="H90" s="272">
        <v>13</v>
      </c>
      <c r="I90" s="272">
        <v>12</v>
      </c>
      <c r="J90" s="272">
        <v>17</v>
      </c>
      <c r="K90" s="272">
        <v>17</v>
      </c>
      <c r="L90" s="272">
        <v>13</v>
      </c>
      <c r="M90" s="272">
        <v>11</v>
      </c>
      <c r="N90" s="272">
        <v>12</v>
      </c>
      <c r="O90" s="272">
        <v>18</v>
      </c>
      <c r="P90" s="272">
        <v>18</v>
      </c>
      <c r="Q90" s="272"/>
      <c r="R90" s="103">
        <f t="shared" si="12"/>
        <v>17</v>
      </c>
      <c r="S90" s="103">
        <f t="shared" si="13"/>
        <v>44</v>
      </c>
      <c r="T90" s="103">
        <f t="shared" si="14"/>
        <v>41</v>
      </c>
      <c r="U90" s="103">
        <f t="shared" si="15"/>
        <v>41</v>
      </c>
      <c r="V90" s="103">
        <f t="shared" si="16"/>
        <v>18</v>
      </c>
      <c r="W90" s="103">
        <f t="shared" si="17"/>
        <v>18</v>
      </c>
      <c r="X90" s="103"/>
      <c r="Y90" s="273">
        <f t="shared" si="18"/>
        <v>85</v>
      </c>
      <c r="Z90" s="273">
        <f t="shared" si="19"/>
        <v>95.652173913043484</v>
      </c>
      <c r="AA90" s="273">
        <f t="shared" si="20"/>
        <v>89.130434782608688</v>
      </c>
      <c r="AB90" s="273">
        <f t="shared" si="21"/>
        <v>85.416666666666657</v>
      </c>
      <c r="AC90" s="273">
        <f t="shared" si="22"/>
        <v>90</v>
      </c>
      <c r="AD90" s="273">
        <f t="shared" si="23"/>
        <v>90</v>
      </c>
    </row>
    <row r="91" spans="1:30" ht="30" customHeight="1" x14ac:dyDescent="0.2">
      <c r="A91" s="1">
        <f>'STUDENT NAMELIST'!A91</f>
        <v>87</v>
      </c>
      <c r="B91" s="60" t="str">
        <f>'STUDENT NAMELIST'!B91</f>
        <v>2023PEC AI 137</v>
      </c>
      <c r="C91" s="60">
        <f>'STUDENT NAMELIST'!C91</f>
        <v>211423243087</v>
      </c>
      <c r="D91" s="270" t="str">
        <f>'STUDENT NAMELIST'!D91</f>
        <v>DEVADHARSHINI G</v>
      </c>
      <c r="E91" s="272">
        <v>17</v>
      </c>
      <c r="F91" s="272">
        <v>17</v>
      </c>
      <c r="G91" s="272">
        <v>12</v>
      </c>
      <c r="H91" s="272">
        <v>12</v>
      </c>
      <c r="I91" s="272">
        <v>13</v>
      </c>
      <c r="J91" s="272">
        <v>18</v>
      </c>
      <c r="K91" s="272">
        <v>18</v>
      </c>
      <c r="L91" s="272">
        <v>13</v>
      </c>
      <c r="M91" s="272">
        <v>13</v>
      </c>
      <c r="N91" s="272">
        <v>12</v>
      </c>
      <c r="O91" s="272">
        <v>20</v>
      </c>
      <c r="P91" s="272">
        <v>18</v>
      </c>
      <c r="Q91" s="272"/>
      <c r="R91" s="103">
        <f t="shared" si="12"/>
        <v>17</v>
      </c>
      <c r="S91" s="103">
        <f t="shared" si="13"/>
        <v>42</v>
      </c>
      <c r="T91" s="103">
        <f t="shared" si="14"/>
        <v>43</v>
      </c>
      <c r="U91" s="103">
        <f t="shared" si="15"/>
        <v>43</v>
      </c>
      <c r="V91" s="103">
        <f t="shared" si="16"/>
        <v>20</v>
      </c>
      <c r="W91" s="103">
        <f t="shared" si="17"/>
        <v>18</v>
      </c>
      <c r="X91" s="103"/>
      <c r="Y91" s="273">
        <f t="shared" si="18"/>
        <v>85</v>
      </c>
      <c r="Z91" s="273">
        <f t="shared" si="19"/>
        <v>91.304347826086953</v>
      </c>
      <c r="AA91" s="273">
        <f t="shared" si="20"/>
        <v>93.478260869565219</v>
      </c>
      <c r="AB91" s="273">
        <f t="shared" si="21"/>
        <v>89.583333333333343</v>
      </c>
      <c r="AC91" s="273">
        <f t="shared" si="22"/>
        <v>100</v>
      </c>
      <c r="AD91" s="273">
        <f t="shared" si="23"/>
        <v>90</v>
      </c>
    </row>
    <row r="92" spans="1:30" ht="30" customHeight="1" x14ac:dyDescent="0.2">
      <c r="A92" s="1">
        <f>'STUDENT NAMELIST'!A92</f>
        <v>88</v>
      </c>
      <c r="B92" s="60" t="str">
        <f>'STUDENT NAMELIST'!B92</f>
        <v>2023PEC AI 138</v>
      </c>
      <c r="C92" s="60">
        <f>'STUDENT NAMELIST'!C92</f>
        <v>211423243088</v>
      </c>
      <c r="D92" s="270" t="str">
        <f>'STUDENT NAMELIST'!D92</f>
        <v xml:space="preserve">DEVADHARSHINI M A </v>
      </c>
      <c r="E92" s="272">
        <v>20</v>
      </c>
      <c r="F92" s="272">
        <v>20</v>
      </c>
      <c r="G92" s="272">
        <v>11</v>
      </c>
      <c r="H92" s="272">
        <v>12</v>
      </c>
      <c r="I92" s="272">
        <v>13</v>
      </c>
      <c r="J92" s="272">
        <v>19</v>
      </c>
      <c r="K92" s="272">
        <v>20</v>
      </c>
      <c r="L92" s="272">
        <v>13</v>
      </c>
      <c r="M92" s="272">
        <v>12</v>
      </c>
      <c r="N92" s="272">
        <v>12</v>
      </c>
      <c r="O92" s="272">
        <v>17</v>
      </c>
      <c r="P92" s="272">
        <v>17</v>
      </c>
      <c r="Q92" s="272"/>
      <c r="R92" s="103">
        <f t="shared" si="12"/>
        <v>20</v>
      </c>
      <c r="S92" s="103">
        <f t="shared" si="13"/>
        <v>44</v>
      </c>
      <c r="T92" s="103">
        <f t="shared" si="14"/>
        <v>43</v>
      </c>
      <c r="U92" s="103">
        <f t="shared" si="15"/>
        <v>45</v>
      </c>
      <c r="V92" s="103">
        <f t="shared" si="16"/>
        <v>17</v>
      </c>
      <c r="W92" s="103">
        <f t="shared" si="17"/>
        <v>17</v>
      </c>
      <c r="X92" s="103"/>
      <c r="Y92" s="273">
        <f t="shared" si="18"/>
        <v>100</v>
      </c>
      <c r="Z92" s="273">
        <f t="shared" si="19"/>
        <v>95.652173913043484</v>
      </c>
      <c r="AA92" s="273">
        <f t="shared" si="20"/>
        <v>93.478260869565219</v>
      </c>
      <c r="AB92" s="273">
        <f t="shared" si="21"/>
        <v>93.75</v>
      </c>
      <c r="AC92" s="273">
        <f t="shared" si="22"/>
        <v>85</v>
      </c>
      <c r="AD92" s="273">
        <f t="shared" si="23"/>
        <v>85</v>
      </c>
    </row>
    <row r="93" spans="1:30" ht="30" customHeight="1" x14ac:dyDescent="0.2">
      <c r="A93" s="1">
        <f>'STUDENT NAMELIST'!A93</f>
        <v>89</v>
      </c>
      <c r="B93" s="60" t="str">
        <f>'STUDENT NAMELIST'!B93</f>
        <v>2023PEC AI 139</v>
      </c>
      <c r="C93" s="60">
        <f>'STUDENT NAMELIST'!C93</f>
        <v>211423243089</v>
      </c>
      <c r="D93" s="270" t="str">
        <f>'STUDENT NAMELIST'!D93</f>
        <v>DEVIPRIYA M S</v>
      </c>
      <c r="E93" s="272">
        <v>20</v>
      </c>
      <c r="F93" s="272">
        <v>18</v>
      </c>
      <c r="G93" s="272">
        <v>12</v>
      </c>
      <c r="H93" s="272">
        <v>13</v>
      </c>
      <c r="I93" s="272">
        <v>13</v>
      </c>
      <c r="J93" s="272">
        <v>18</v>
      </c>
      <c r="K93" s="272">
        <v>20</v>
      </c>
      <c r="L93" s="272">
        <v>13</v>
      </c>
      <c r="M93" s="272">
        <v>12</v>
      </c>
      <c r="N93" s="272">
        <v>12</v>
      </c>
      <c r="O93" s="272">
        <v>19</v>
      </c>
      <c r="P93" s="272">
        <v>18</v>
      </c>
      <c r="Q93" s="272"/>
      <c r="R93" s="103">
        <f t="shared" si="12"/>
        <v>20</v>
      </c>
      <c r="S93" s="103">
        <f t="shared" si="13"/>
        <v>43</v>
      </c>
      <c r="T93" s="103">
        <f t="shared" si="14"/>
        <v>43</v>
      </c>
      <c r="U93" s="103">
        <f t="shared" si="15"/>
        <v>45</v>
      </c>
      <c r="V93" s="103">
        <f t="shared" si="16"/>
        <v>19</v>
      </c>
      <c r="W93" s="103">
        <f t="shared" si="17"/>
        <v>18</v>
      </c>
      <c r="X93" s="103"/>
      <c r="Y93" s="273">
        <f t="shared" si="18"/>
        <v>100</v>
      </c>
      <c r="Z93" s="273">
        <f t="shared" si="19"/>
        <v>93.478260869565219</v>
      </c>
      <c r="AA93" s="273">
        <f t="shared" si="20"/>
        <v>93.478260869565219</v>
      </c>
      <c r="AB93" s="273">
        <f t="shared" si="21"/>
        <v>93.75</v>
      </c>
      <c r="AC93" s="273">
        <f t="shared" si="22"/>
        <v>95</v>
      </c>
      <c r="AD93" s="273">
        <f t="shared" si="23"/>
        <v>90</v>
      </c>
    </row>
    <row r="94" spans="1:30" ht="30" customHeight="1" x14ac:dyDescent="0.2">
      <c r="A94" s="1">
        <f>'STUDENT NAMELIST'!A94</f>
        <v>90</v>
      </c>
      <c r="B94" s="60" t="str">
        <f>'STUDENT NAMELIST'!B94</f>
        <v>2023PEC AI 140</v>
      </c>
      <c r="C94" s="60">
        <f>'STUDENT NAMELIST'!C94</f>
        <v>211423243090</v>
      </c>
      <c r="D94" s="270" t="str">
        <f>'STUDENT NAMELIST'!D94</f>
        <v>DEVSRI R</v>
      </c>
      <c r="E94" s="272">
        <v>20</v>
      </c>
      <c r="F94" s="272">
        <v>17</v>
      </c>
      <c r="G94" s="272">
        <v>12</v>
      </c>
      <c r="H94" s="272">
        <v>13</v>
      </c>
      <c r="I94" s="272">
        <v>13</v>
      </c>
      <c r="J94" s="272">
        <v>19</v>
      </c>
      <c r="K94" s="272">
        <v>19</v>
      </c>
      <c r="L94" s="272">
        <v>12</v>
      </c>
      <c r="M94" s="272">
        <v>12</v>
      </c>
      <c r="N94" s="272">
        <v>13</v>
      </c>
      <c r="O94" s="272">
        <v>18</v>
      </c>
      <c r="P94" s="272">
        <v>20</v>
      </c>
      <c r="Q94" s="272"/>
      <c r="R94" s="103">
        <f t="shared" si="12"/>
        <v>20</v>
      </c>
      <c r="S94" s="103">
        <f t="shared" si="13"/>
        <v>41</v>
      </c>
      <c r="T94" s="103">
        <f t="shared" si="14"/>
        <v>44</v>
      </c>
      <c r="U94" s="103">
        <f t="shared" si="15"/>
        <v>45</v>
      </c>
      <c r="V94" s="103">
        <f t="shared" si="16"/>
        <v>18</v>
      </c>
      <c r="W94" s="103">
        <f t="shared" si="17"/>
        <v>20</v>
      </c>
      <c r="X94" s="103"/>
      <c r="Y94" s="273">
        <f t="shared" si="18"/>
        <v>100</v>
      </c>
      <c r="Z94" s="273">
        <f t="shared" si="19"/>
        <v>89.130434782608688</v>
      </c>
      <c r="AA94" s="273">
        <f t="shared" si="20"/>
        <v>95.652173913043484</v>
      </c>
      <c r="AB94" s="273">
        <f t="shared" si="21"/>
        <v>93.75</v>
      </c>
      <c r="AC94" s="273">
        <f t="shared" si="22"/>
        <v>90</v>
      </c>
      <c r="AD94" s="273">
        <f t="shared" si="23"/>
        <v>100</v>
      </c>
    </row>
    <row r="95" spans="1:30" ht="30" customHeight="1" x14ac:dyDescent="0.2">
      <c r="A95" s="1">
        <f>'STUDENT NAMELIST'!A95</f>
        <v>91</v>
      </c>
      <c r="B95" s="60" t="str">
        <f>'STUDENT NAMELIST'!B95</f>
        <v>2023PEC AI 141</v>
      </c>
      <c r="C95" s="60">
        <f>'STUDENT NAMELIST'!C95</f>
        <v>211423243091</v>
      </c>
      <c r="D95" s="270" t="str">
        <f>'STUDENT NAMELIST'!D95</f>
        <v>DHANALAKSHMI P</v>
      </c>
      <c r="E95" s="272">
        <v>17</v>
      </c>
      <c r="F95" s="272">
        <v>19</v>
      </c>
      <c r="G95" s="272">
        <v>13</v>
      </c>
      <c r="H95" s="272">
        <v>12</v>
      </c>
      <c r="I95" s="272">
        <v>11</v>
      </c>
      <c r="J95" s="272">
        <v>18</v>
      </c>
      <c r="K95" s="272">
        <v>18</v>
      </c>
      <c r="L95" s="272">
        <v>13</v>
      </c>
      <c r="M95" s="272">
        <v>13</v>
      </c>
      <c r="N95" s="272">
        <v>11</v>
      </c>
      <c r="O95" s="272">
        <v>18</v>
      </c>
      <c r="P95" s="272">
        <v>19</v>
      </c>
      <c r="Q95" s="272"/>
      <c r="R95" s="103">
        <f t="shared" si="12"/>
        <v>17</v>
      </c>
      <c r="S95" s="103">
        <f t="shared" si="13"/>
        <v>45</v>
      </c>
      <c r="T95" s="103">
        <f t="shared" si="14"/>
        <v>43</v>
      </c>
      <c r="U95" s="103">
        <f t="shared" si="15"/>
        <v>40</v>
      </c>
      <c r="V95" s="103">
        <f t="shared" si="16"/>
        <v>18</v>
      </c>
      <c r="W95" s="103">
        <f t="shared" si="17"/>
        <v>19</v>
      </c>
      <c r="X95" s="103"/>
      <c r="Y95" s="273">
        <f t="shared" si="18"/>
        <v>85</v>
      </c>
      <c r="Z95" s="273">
        <f t="shared" si="19"/>
        <v>97.826086956521735</v>
      </c>
      <c r="AA95" s="273">
        <f t="shared" si="20"/>
        <v>93.478260869565219</v>
      </c>
      <c r="AB95" s="273">
        <f t="shared" si="21"/>
        <v>83.333333333333343</v>
      </c>
      <c r="AC95" s="273">
        <f t="shared" si="22"/>
        <v>90</v>
      </c>
      <c r="AD95" s="273">
        <f t="shared" si="23"/>
        <v>95</v>
      </c>
    </row>
    <row r="96" spans="1:30" ht="30" customHeight="1" x14ac:dyDescent="0.2">
      <c r="A96" s="1">
        <f>'STUDENT NAMELIST'!A96</f>
        <v>92</v>
      </c>
      <c r="B96" s="60" t="str">
        <f>'STUDENT NAMELIST'!B96</f>
        <v>2023PEC AI 592</v>
      </c>
      <c r="C96" s="60">
        <f>'STUDENT NAMELIST'!C96</f>
        <v>211423243092</v>
      </c>
      <c r="D96" s="270" t="str">
        <f>'STUDENT NAMELIST'!D96</f>
        <v>DHANESHWARAN V</v>
      </c>
      <c r="E96" s="272">
        <v>18</v>
      </c>
      <c r="F96" s="272">
        <v>19</v>
      </c>
      <c r="G96" s="272">
        <v>13</v>
      </c>
      <c r="H96" s="272">
        <v>13</v>
      </c>
      <c r="I96" s="272">
        <v>11</v>
      </c>
      <c r="J96" s="272">
        <v>20</v>
      </c>
      <c r="K96" s="272">
        <v>18</v>
      </c>
      <c r="L96" s="272">
        <v>13</v>
      </c>
      <c r="M96" s="272">
        <v>12</v>
      </c>
      <c r="N96" s="272">
        <v>11</v>
      </c>
      <c r="O96" s="272">
        <v>18</v>
      </c>
      <c r="P96" s="272">
        <v>17</v>
      </c>
      <c r="Q96" s="272"/>
      <c r="R96" s="103">
        <f t="shared" si="12"/>
        <v>18</v>
      </c>
      <c r="S96" s="103">
        <f t="shared" si="13"/>
        <v>45</v>
      </c>
      <c r="T96" s="103">
        <f t="shared" si="14"/>
        <v>45</v>
      </c>
      <c r="U96" s="103">
        <f t="shared" si="15"/>
        <v>40</v>
      </c>
      <c r="V96" s="103">
        <f t="shared" si="16"/>
        <v>18</v>
      </c>
      <c r="W96" s="103">
        <f t="shared" si="17"/>
        <v>17</v>
      </c>
      <c r="X96" s="103"/>
      <c r="Y96" s="273">
        <f t="shared" si="18"/>
        <v>90</v>
      </c>
      <c r="Z96" s="273">
        <f t="shared" si="19"/>
        <v>97.826086956521735</v>
      </c>
      <c r="AA96" s="273">
        <f t="shared" si="20"/>
        <v>97.826086956521735</v>
      </c>
      <c r="AB96" s="273">
        <f t="shared" si="21"/>
        <v>83.333333333333343</v>
      </c>
      <c r="AC96" s="273">
        <f t="shared" si="22"/>
        <v>90</v>
      </c>
      <c r="AD96" s="273">
        <f t="shared" si="23"/>
        <v>85</v>
      </c>
    </row>
    <row r="97" spans="1:30" ht="30" customHeight="1" x14ac:dyDescent="0.2">
      <c r="A97" s="1">
        <f>'STUDENT NAMELIST'!A97</f>
        <v>93</v>
      </c>
      <c r="B97" s="60" t="str">
        <f>'STUDENT NAMELIST'!B97</f>
        <v>2023PEC AI 142</v>
      </c>
      <c r="C97" s="60">
        <f>'STUDENT NAMELIST'!C97</f>
        <v>211423243093</v>
      </c>
      <c r="D97" s="270" t="str">
        <f>'STUDENT NAMELIST'!D97</f>
        <v>DHANU SREE V</v>
      </c>
      <c r="E97" s="272">
        <v>20</v>
      </c>
      <c r="F97" s="272">
        <v>19</v>
      </c>
      <c r="G97" s="272">
        <v>11</v>
      </c>
      <c r="H97" s="272">
        <v>11</v>
      </c>
      <c r="I97" s="272">
        <v>14</v>
      </c>
      <c r="J97" s="272">
        <v>18</v>
      </c>
      <c r="K97" s="272">
        <v>18</v>
      </c>
      <c r="L97" s="272">
        <v>12</v>
      </c>
      <c r="M97" s="272">
        <v>11</v>
      </c>
      <c r="N97" s="272">
        <v>14</v>
      </c>
      <c r="O97" s="272">
        <v>20</v>
      </c>
      <c r="P97" s="272">
        <v>17</v>
      </c>
      <c r="Q97" s="272"/>
      <c r="R97" s="103">
        <f t="shared" si="12"/>
        <v>20</v>
      </c>
      <c r="S97" s="103">
        <f t="shared" si="13"/>
        <v>42</v>
      </c>
      <c r="T97" s="103">
        <f t="shared" si="14"/>
        <v>40</v>
      </c>
      <c r="U97" s="103">
        <f t="shared" si="15"/>
        <v>46</v>
      </c>
      <c r="V97" s="103">
        <f t="shared" si="16"/>
        <v>20</v>
      </c>
      <c r="W97" s="103">
        <f t="shared" si="17"/>
        <v>17</v>
      </c>
      <c r="X97" s="103"/>
      <c r="Y97" s="273">
        <f t="shared" si="18"/>
        <v>100</v>
      </c>
      <c r="Z97" s="273">
        <f t="shared" si="19"/>
        <v>91.304347826086953</v>
      </c>
      <c r="AA97" s="273">
        <f t="shared" si="20"/>
        <v>86.956521739130437</v>
      </c>
      <c r="AB97" s="273">
        <f t="shared" si="21"/>
        <v>95.833333333333343</v>
      </c>
      <c r="AC97" s="273">
        <f t="shared" si="22"/>
        <v>100</v>
      </c>
      <c r="AD97" s="273">
        <f t="shared" si="23"/>
        <v>85</v>
      </c>
    </row>
    <row r="98" spans="1:30" ht="30" customHeight="1" x14ac:dyDescent="0.2">
      <c r="A98" s="1">
        <f>'STUDENT NAMELIST'!A98</f>
        <v>94</v>
      </c>
      <c r="B98" s="60" t="str">
        <f>'STUDENT NAMELIST'!B98</f>
        <v>2023PEC AI 593</v>
      </c>
      <c r="C98" s="60">
        <f>'STUDENT NAMELIST'!C98</f>
        <v>211423243094</v>
      </c>
      <c r="D98" s="270" t="str">
        <f>'STUDENT NAMELIST'!D98</f>
        <v>DHANUSH K</v>
      </c>
      <c r="E98" s="272">
        <v>19</v>
      </c>
      <c r="F98" s="272">
        <v>20</v>
      </c>
      <c r="G98" s="272">
        <v>11</v>
      </c>
      <c r="H98" s="272">
        <v>11</v>
      </c>
      <c r="I98" s="272">
        <v>13</v>
      </c>
      <c r="J98" s="272">
        <v>20</v>
      </c>
      <c r="K98" s="272">
        <v>20</v>
      </c>
      <c r="L98" s="272">
        <v>13</v>
      </c>
      <c r="M98" s="272">
        <v>13</v>
      </c>
      <c r="N98" s="272">
        <v>14</v>
      </c>
      <c r="O98" s="272">
        <v>19</v>
      </c>
      <c r="P98" s="272">
        <v>17</v>
      </c>
      <c r="Q98" s="272"/>
      <c r="R98" s="103">
        <f t="shared" si="12"/>
        <v>19</v>
      </c>
      <c r="S98" s="103">
        <f t="shared" si="13"/>
        <v>44</v>
      </c>
      <c r="T98" s="103">
        <f t="shared" si="14"/>
        <v>44</v>
      </c>
      <c r="U98" s="103">
        <f t="shared" si="15"/>
        <v>47</v>
      </c>
      <c r="V98" s="103">
        <f t="shared" si="16"/>
        <v>19</v>
      </c>
      <c r="W98" s="103">
        <f t="shared" si="17"/>
        <v>17</v>
      </c>
      <c r="X98" s="103"/>
      <c r="Y98" s="273">
        <f t="shared" si="18"/>
        <v>95</v>
      </c>
      <c r="Z98" s="273">
        <f t="shared" si="19"/>
        <v>95.652173913043484</v>
      </c>
      <c r="AA98" s="273">
        <f t="shared" si="20"/>
        <v>95.652173913043484</v>
      </c>
      <c r="AB98" s="273">
        <f t="shared" si="21"/>
        <v>97.916666666666657</v>
      </c>
      <c r="AC98" s="273">
        <f t="shared" si="22"/>
        <v>95</v>
      </c>
      <c r="AD98" s="273">
        <f t="shared" si="23"/>
        <v>85</v>
      </c>
    </row>
    <row r="99" spans="1:30" ht="30" customHeight="1" x14ac:dyDescent="0.2">
      <c r="A99" s="1">
        <f>'STUDENT NAMELIST'!A99</f>
        <v>95</v>
      </c>
      <c r="B99" s="60" t="str">
        <f>'STUDENT NAMELIST'!B99</f>
        <v>2023PEC AI 594</v>
      </c>
      <c r="C99" s="60">
        <f>'STUDENT NAMELIST'!C99</f>
        <v>211423243095</v>
      </c>
      <c r="D99" s="270" t="str">
        <f>'STUDENT NAMELIST'!D99</f>
        <v xml:space="preserve">DHANUSH P </v>
      </c>
      <c r="E99" s="272">
        <v>19</v>
      </c>
      <c r="F99" s="272">
        <v>17</v>
      </c>
      <c r="G99" s="272">
        <v>13</v>
      </c>
      <c r="H99" s="272">
        <v>11</v>
      </c>
      <c r="I99" s="272">
        <v>11</v>
      </c>
      <c r="J99" s="272">
        <v>19</v>
      </c>
      <c r="K99" s="272">
        <v>17</v>
      </c>
      <c r="L99" s="272">
        <v>12</v>
      </c>
      <c r="M99" s="272">
        <v>12</v>
      </c>
      <c r="N99" s="272">
        <v>12</v>
      </c>
      <c r="O99" s="272">
        <v>17</v>
      </c>
      <c r="P99" s="272">
        <v>17</v>
      </c>
      <c r="Q99" s="272"/>
      <c r="R99" s="103">
        <f t="shared" si="12"/>
        <v>19</v>
      </c>
      <c r="S99" s="103">
        <f t="shared" si="13"/>
        <v>42</v>
      </c>
      <c r="T99" s="103">
        <f t="shared" si="14"/>
        <v>42</v>
      </c>
      <c r="U99" s="103">
        <f t="shared" si="15"/>
        <v>40</v>
      </c>
      <c r="V99" s="103">
        <f t="shared" si="16"/>
        <v>17</v>
      </c>
      <c r="W99" s="103">
        <f t="shared" si="17"/>
        <v>17</v>
      </c>
      <c r="X99" s="103"/>
      <c r="Y99" s="273">
        <f t="shared" si="18"/>
        <v>95</v>
      </c>
      <c r="Z99" s="273">
        <f t="shared" si="19"/>
        <v>91.304347826086953</v>
      </c>
      <c r="AA99" s="273">
        <f t="shared" si="20"/>
        <v>91.304347826086953</v>
      </c>
      <c r="AB99" s="273">
        <f t="shared" si="21"/>
        <v>83.333333333333343</v>
      </c>
      <c r="AC99" s="273">
        <f t="shared" si="22"/>
        <v>85</v>
      </c>
      <c r="AD99" s="273">
        <f t="shared" si="23"/>
        <v>85</v>
      </c>
    </row>
    <row r="100" spans="1:30" ht="30" customHeight="1" x14ac:dyDescent="0.2">
      <c r="A100" s="1">
        <f>'STUDENT NAMELIST'!A100</f>
        <v>96</v>
      </c>
      <c r="B100" s="60" t="str">
        <f>'STUDENT NAMELIST'!B100</f>
        <v>2023PEC AI 159</v>
      </c>
      <c r="C100" s="60">
        <f>'STUDENT NAMELIST'!C100</f>
        <v>211423243096</v>
      </c>
      <c r="D100" s="270" t="str">
        <f>'STUDENT NAMELIST'!D100</f>
        <v>DHARANI C</v>
      </c>
      <c r="E100" s="272">
        <v>17</v>
      </c>
      <c r="F100" s="272">
        <v>20</v>
      </c>
      <c r="G100" s="272">
        <v>13</v>
      </c>
      <c r="H100" s="272">
        <v>11</v>
      </c>
      <c r="I100" s="272">
        <v>14</v>
      </c>
      <c r="J100" s="272">
        <v>18</v>
      </c>
      <c r="K100" s="272">
        <v>19</v>
      </c>
      <c r="L100" s="272">
        <v>13</v>
      </c>
      <c r="M100" s="272">
        <v>13</v>
      </c>
      <c r="N100" s="272">
        <v>12</v>
      </c>
      <c r="O100" s="272">
        <v>17</v>
      </c>
      <c r="P100" s="272">
        <v>18</v>
      </c>
      <c r="Q100" s="272"/>
      <c r="R100" s="103">
        <f t="shared" si="12"/>
        <v>17</v>
      </c>
      <c r="S100" s="103">
        <f t="shared" si="13"/>
        <v>46</v>
      </c>
      <c r="T100" s="103">
        <f t="shared" si="14"/>
        <v>42</v>
      </c>
      <c r="U100" s="103">
        <f t="shared" si="15"/>
        <v>45</v>
      </c>
      <c r="V100" s="103">
        <f t="shared" si="16"/>
        <v>17</v>
      </c>
      <c r="W100" s="103">
        <f t="shared" si="17"/>
        <v>18</v>
      </c>
      <c r="X100" s="103"/>
      <c r="Y100" s="273">
        <f t="shared" si="18"/>
        <v>85</v>
      </c>
      <c r="Z100" s="273">
        <f t="shared" si="19"/>
        <v>100</v>
      </c>
      <c r="AA100" s="273">
        <f t="shared" si="20"/>
        <v>91.304347826086953</v>
      </c>
      <c r="AB100" s="273">
        <f t="shared" si="21"/>
        <v>93.75</v>
      </c>
      <c r="AC100" s="273">
        <f t="shared" si="22"/>
        <v>85</v>
      </c>
      <c r="AD100" s="273">
        <f t="shared" si="23"/>
        <v>90</v>
      </c>
    </row>
    <row r="101" spans="1:30" ht="30" customHeight="1" x14ac:dyDescent="0.2">
      <c r="A101" s="1">
        <f>'STUDENT NAMELIST'!A101</f>
        <v>97</v>
      </c>
      <c r="B101" s="60" t="str">
        <f>'STUDENT NAMELIST'!B101</f>
        <v>2023PEC AI 143</v>
      </c>
      <c r="C101" s="60">
        <f>'STUDENT NAMELIST'!C101</f>
        <v>211423243097</v>
      </c>
      <c r="D101" s="270" t="str">
        <f>'STUDENT NAMELIST'!D101</f>
        <v>DHARANI S H</v>
      </c>
      <c r="E101" s="272">
        <v>20</v>
      </c>
      <c r="F101" s="272">
        <v>17</v>
      </c>
      <c r="G101" s="272">
        <v>13</v>
      </c>
      <c r="H101" s="272">
        <v>11</v>
      </c>
      <c r="I101" s="272">
        <v>11</v>
      </c>
      <c r="J101" s="272">
        <v>19</v>
      </c>
      <c r="K101" s="272">
        <v>17</v>
      </c>
      <c r="L101" s="272">
        <v>13</v>
      </c>
      <c r="M101" s="272">
        <v>13</v>
      </c>
      <c r="N101" s="272">
        <v>13</v>
      </c>
      <c r="O101" s="272">
        <v>17</v>
      </c>
      <c r="P101" s="272">
        <v>20</v>
      </c>
      <c r="Q101" s="272"/>
      <c r="R101" s="103">
        <f t="shared" si="12"/>
        <v>20</v>
      </c>
      <c r="S101" s="103">
        <f t="shared" si="13"/>
        <v>43</v>
      </c>
      <c r="T101" s="103">
        <f t="shared" si="14"/>
        <v>43</v>
      </c>
      <c r="U101" s="103">
        <f t="shared" si="15"/>
        <v>41</v>
      </c>
      <c r="V101" s="103">
        <f t="shared" si="16"/>
        <v>17</v>
      </c>
      <c r="W101" s="103">
        <f t="shared" si="17"/>
        <v>20</v>
      </c>
      <c r="X101" s="103"/>
      <c r="Y101" s="273">
        <f t="shared" si="18"/>
        <v>100</v>
      </c>
      <c r="Z101" s="273">
        <f t="shared" si="19"/>
        <v>93.478260869565219</v>
      </c>
      <c r="AA101" s="273">
        <f t="shared" si="20"/>
        <v>93.478260869565219</v>
      </c>
      <c r="AB101" s="273">
        <f t="shared" si="21"/>
        <v>85.416666666666657</v>
      </c>
      <c r="AC101" s="273">
        <f t="shared" si="22"/>
        <v>85</v>
      </c>
      <c r="AD101" s="273">
        <f t="shared" si="23"/>
        <v>100</v>
      </c>
    </row>
    <row r="102" spans="1:30" ht="30" customHeight="1" x14ac:dyDescent="0.2">
      <c r="A102" s="1">
        <f>'STUDENT NAMELIST'!A102</f>
        <v>98</v>
      </c>
      <c r="B102" s="60" t="str">
        <f>'STUDENT NAMELIST'!B102</f>
        <v>2023PEC AI 595</v>
      </c>
      <c r="C102" s="60">
        <f>'STUDENT NAMELIST'!C102</f>
        <v>211423243098</v>
      </c>
      <c r="D102" s="270" t="str">
        <f>'STUDENT NAMELIST'!D102</f>
        <v>DHARANIDHARAN S</v>
      </c>
      <c r="E102" s="272">
        <v>19</v>
      </c>
      <c r="F102" s="272">
        <v>19</v>
      </c>
      <c r="G102" s="272">
        <v>12</v>
      </c>
      <c r="H102" s="272">
        <v>12</v>
      </c>
      <c r="I102" s="272">
        <v>14</v>
      </c>
      <c r="J102" s="272">
        <v>19</v>
      </c>
      <c r="K102" s="272">
        <v>19</v>
      </c>
      <c r="L102" s="272">
        <v>11</v>
      </c>
      <c r="M102" s="272">
        <v>11</v>
      </c>
      <c r="N102" s="272">
        <v>12</v>
      </c>
      <c r="O102" s="272">
        <v>19</v>
      </c>
      <c r="P102" s="272">
        <v>20</v>
      </c>
      <c r="Q102" s="272"/>
      <c r="R102" s="103">
        <f t="shared" si="12"/>
        <v>19</v>
      </c>
      <c r="S102" s="103">
        <f t="shared" si="13"/>
        <v>42</v>
      </c>
      <c r="T102" s="103">
        <f t="shared" si="14"/>
        <v>42</v>
      </c>
      <c r="U102" s="103">
        <f t="shared" si="15"/>
        <v>45</v>
      </c>
      <c r="V102" s="103">
        <f t="shared" si="16"/>
        <v>19</v>
      </c>
      <c r="W102" s="103">
        <f t="shared" si="17"/>
        <v>20</v>
      </c>
      <c r="X102" s="103"/>
      <c r="Y102" s="273">
        <f t="shared" si="18"/>
        <v>95</v>
      </c>
      <c r="Z102" s="273">
        <f t="shared" si="19"/>
        <v>91.304347826086953</v>
      </c>
      <c r="AA102" s="273">
        <f t="shared" si="20"/>
        <v>91.304347826086953</v>
      </c>
      <c r="AB102" s="273">
        <f t="shared" si="21"/>
        <v>93.75</v>
      </c>
      <c r="AC102" s="273">
        <f t="shared" si="22"/>
        <v>95</v>
      </c>
      <c r="AD102" s="273">
        <f t="shared" si="23"/>
        <v>100</v>
      </c>
    </row>
    <row r="103" spans="1:30" ht="30" customHeight="1" x14ac:dyDescent="0.2">
      <c r="A103" s="1">
        <f>'STUDENT NAMELIST'!A103</f>
        <v>99</v>
      </c>
      <c r="B103" s="60" t="str">
        <f>'STUDENT NAMELIST'!B103</f>
        <v>2023PEC AI 596</v>
      </c>
      <c r="C103" s="60">
        <f>'STUDENT NAMELIST'!C103</f>
        <v>211423243099</v>
      </c>
      <c r="D103" s="270" t="str">
        <f>'STUDENT NAMELIST'!D103</f>
        <v>DHARSHAN S</v>
      </c>
      <c r="E103" s="272">
        <v>19</v>
      </c>
      <c r="F103" s="272">
        <v>19</v>
      </c>
      <c r="G103" s="272">
        <v>13</v>
      </c>
      <c r="H103" s="272">
        <v>11</v>
      </c>
      <c r="I103" s="272">
        <v>11</v>
      </c>
      <c r="J103" s="272">
        <v>17</v>
      </c>
      <c r="K103" s="272">
        <v>19</v>
      </c>
      <c r="L103" s="272">
        <v>11</v>
      </c>
      <c r="M103" s="272">
        <v>13</v>
      </c>
      <c r="N103" s="272">
        <v>11</v>
      </c>
      <c r="O103" s="272">
        <v>18</v>
      </c>
      <c r="P103" s="272">
        <v>18</v>
      </c>
      <c r="Q103" s="272"/>
      <c r="R103" s="103">
        <f t="shared" si="12"/>
        <v>19</v>
      </c>
      <c r="S103" s="103">
        <f t="shared" si="13"/>
        <v>43</v>
      </c>
      <c r="T103" s="103">
        <f t="shared" si="14"/>
        <v>41</v>
      </c>
      <c r="U103" s="103">
        <f t="shared" si="15"/>
        <v>41</v>
      </c>
      <c r="V103" s="103">
        <f t="shared" si="16"/>
        <v>18</v>
      </c>
      <c r="W103" s="103">
        <f t="shared" si="17"/>
        <v>18</v>
      </c>
      <c r="X103" s="103"/>
      <c r="Y103" s="273">
        <f t="shared" si="18"/>
        <v>95</v>
      </c>
      <c r="Z103" s="273">
        <f t="shared" si="19"/>
        <v>93.478260869565219</v>
      </c>
      <c r="AA103" s="273">
        <f t="shared" si="20"/>
        <v>89.130434782608688</v>
      </c>
      <c r="AB103" s="273">
        <f t="shared" si="21"/>
        <v>85.416666666666657</v>
      </c>
      <c r="AC103" s="273">
        <f t="shared" si="22"/>
        <v>90</v>
      </c>
      <c r="AD103" s="273">
        <f t="shared" si="23"/>
        <v>90</v>
      </c>
    </row>
    <row r="104" spans="1:30" ht="30" customHeight="1" x14ac:dyDescent="0.2">
      <c r="A104" s="1">
        <f>'STUDENT NAMELIST'!A104</f>
        <v>100</v>
      </c>
      <c r="B104" s="60" t="str">
        <f>'STUDENT NAMELIST'!B104</f>
        <v>2023PEC AI 144</v>
      </c>
      <c r="C104" s="60">
        <f>'STUDENT NAMELIST'!C104</f>
        <v>211423243100</v>
      </c>
      <c r="D104" s="270" t="str">
        <f>'STUDENT NAMELIST'!D104</f>
        <v>DHARSHINI K</v>
      </c>
      <c r="E104" s="272">
        <v>18</v>
      </c>
      <c r="F104" s="272">
        <v>20</v>
      </c>
      <c r="G104" s="272">
        <v>12</v>
      </c>
      <c r="H104" s="272">
        <v>12</v>
      </c>
      <c r="I104" s="272">
        <v>14</v>
      </c>
      <c r="J104" s="272">
        <v>17</v>
      </c>
      <c r="K104" s="272">
        <v>20</v>
      </c>
      <c r="L104" s="272">
        <v>11</v>
      </c>
      <c r="M104" s="272">
        <v>13</v>
      </c>
      <c r="N104" s="272">
        <v>14</v>
      </c>
      <c r="O104" s="272">
        <v>20</v>
      </c>
      <c r="P104" s="272">
        <v>19</v>
      </c>
      <c r="Q104" s="272"/>
      <c r="R104" s="103">
        <f t="shared" si="12"/>
        <v>18</v>
      </c>
      <c r="S104" s="103">
        <f t="shared" si="13"/>
        <v>43</v>
      </c>
      <c r="T104" s="103">
        <f t="shared" si="14"/>
        <v>42</v>
      </c>
      <c r="U104" s="103">
        <f t="shared" si="15"/>
        <v>48</v>
      </c>
      <c r="V104" s="103">
        <f t="shared" si="16"/>
        <v>20</v>
      </c>
      <c r="W104" s="103">
        <f t="shared" si="17"/>
        <v>19</v>
      </c>
      <c r="X104" s="103"/>
      <c r="Y104" s="273">
        <f t="shared" si="18"/>
        <v>90</v>
      </c>
      <c r="Z104" s="273">
        <f t="shared" si="19"/>
        <v>93.478260869565219</v>
      </c>
      <c r="AA104" s="273">
        <f t="shared" si="20"/>
        <v>91.304347826086953</v>
      </c>
      <c r="AB104" s="273">
        <f t="shared" si="21"/>
        <v>100</v>
      </c>
      <c r="AC104" s="273">
        <f t="shared" si="22"/>
        <v>100</v>
      </c>
      <c r="AD104" s="273">
        <f t="shared" si="23"/>
        <v>95</v>
      </c>
    </row>
    <row r="105" spans="1:30" ht="30" customHeight="1" x14ac:dyDescent="0.2">
      <c r="A105" s="1">
        <f>'STUDENT NAMELIST'!A105</f>
        <v>101</v>
      </c>
      <c r="B105" s="60" t="str">
        <f>'STUDENT NAMELIST'!B105</f>
        <v>2023PEC AI 145</v>
      </c>
      <c r="C105" s="60">
        <f>'STUDENT NAMELIST'!C105</f>
        <v>211423243101</v>
      </c>
      <c r="D105" s="270" t="str">
        <f>'STUDENT NAMELIST'!D105</f>
        <v>DHARSHINI S</v>
      </c>
      <c r="E105" s="272">
        <v>17</v>
      </c>
      <c r="F105" s="272">
        <v>19</v>
      </c>
      <c r="G105" s="272">
        <v>13</v>
      </c>
      <c r="H105" s="272">
        <v>11</v>
      </c>
      <c r="I105" s="272">
        <v>12</v>
      </c>
      <c r="J105" s="272">
        <v>19</v>
      </c>
      <c r="K105" s="272">
        <v>17</v>
      </c>
      <c r="L105" s="272">
        <v>12</v>
      </c>
      <c r="M105" s="272">
        <v>11</v>
      </c>
      <c r="N105" s="272">
        <v>13</v>
      </c>
      <c r="O105" s="272">
        <v>19</v>
      </c>
      <c r="P105" s="272">
        <v>20</v>
      </c>
      <c r="Q105" s="272"/>
      <c r="R105" s="103">
        <f t="shared" si="12"/>
        <v>17</v>
      </c>
      <c r="S105" s="103">
        <f t="shared" si="13"/>
        <v>44</v>
      </c>
      <c r="T105" s="103">
        <f t="shared" si="14"/>
        <v>41</v>
      </c>
      <c r="U105" s="103">
        <f t="shared" si="15"/>
        <v>42</v>
      </c>
      <c r="V105" s="103">
        <f t="shared" si="16"/>
        <v>19</v>
      </c>
      <c r="W105" s="103">
        <f t="shared" si="17"/>
        <v>20</v>
      </c>
      <c r="X105" s="103"/>
      <c r="Y105" s="273">
        <f t="shared" si="18"/>
        <v>85</v>
      </c>
      <c r="Z105" s="273">
        <f t="shared" si="19"/>
        <v>95.652173913043484</v>
      </c>
      <c r="AA105" s="273">
        <f t="shared" si="20"/>
        <v>89.130434782608688</v>
      </c>
      <c r="AB105" s="273">
        <f t="shared" si="21"/>
        <v>87.5</v>
      </c>
      <c r="AC105" s="273">
        <f t="shared" si="22"/>
        <v>95</v>
      </c>
      <c r="AD105" s="273">
        <f t="shared" si="23"/>
        <v>100</v>
      </c>
    </row>
    <row r="106" spans="1:30" ht="30" customHeight="1" x14ac:dyDescent="0.2">
      <c r="A106" s="1">
        <f>'STUDENT NAMELIST'!A106</f>
        <v>102</v>
      </c>
      <c r="B106" s="60" t="str">
        <f>'STUDENT NAMELIST'!B106</f>
        <v>2023PEC AI 146</v>
      </c>
      <c r="C106" s="60">
        <f>'STUDENT NAMELIST'!C106</f>
        <v>211423243102</v>
      </c>
      <c r="D106" s="270" t="str">
        <f>'STUDENT NAMELIST'!D106</f>
        <v>DHARSHINI S</v>
      </c>
      <c r="E106" s="272">
        <v>20</v>
      </c>
      <c r="F106" s="272">
        <v>19</v>
      </c>
      <c r="G106" s="272">
        <v>13</v>
      </c>
      <c r="H106" s="272">
        <v>13</v>
      </c>
      <c r="I106" s="272">
        <v>12</v>
      </c>
      <c r="J106" s="272">
        <v>19</v>
      </c>
      <c r="K106" s="272">
        <v>18</v>
      </c>
      <c r="L106" s="272">
        <v>12</v>
      </c>
      <c r="M106" s="272">
        <v>11</v>
      </c>
      <c r="N106" s="272">
        <v>13</v>
      </c>
      <c r="O106" s="272">
        <v>18</v>
      </c>
      <c r="P106" s="272">
        <v>18</v>
      </c>
      <c r="Q106" s="272"/>
      <c r="R106" s="103">
        <f t="shared" si="12"/>
        <v>20</v>
      </c>
      <c r="S106" s="103">
        <f t="shared" si="13"/>
        <v>44</v>
      </c>
      <c r="T106" s="103">
        <f t="shared" si="14"/>
        <v>43</v>
      </c>
      <c r="U106" s="103">
        <f t="shared" si="15"/>
        <v>43</v>
      </c>
      <c r="V106" s="103">
        <f t="shared" si="16"/>
        <v>18</v>
      </c>
      <c r="W106" s="103">
        <f t="shared" si="17"/>
        <v>18</v>
      </c>
      <c r="X106" s="103"/>
      <c r="Y106" s="273">
        <f t="shared" si="18"/>
        <v>100</v>
      </c>
      <c r="Z106" s="273">
        <f t="shared" si="19"/>
        <v>95.652173913043484</v>
      </c>
      <c r="AA106" s="273">
        <f t="shared" si="20"/>
        <v>93.478260869565219</v>
      </c>
      <c r="AB106" s="273">
        <f t="shared" si="21"/>
        <v>89.583333333333343</v>
      </c>
      <c r="AC106" s="273">
        <f t="shared" si="22"/>
        <v>90</v>
      </c>
      <c r="AD106" s="273">
        <f t="shared" si="23"/>
        <v>90</v>
      </c>
    </row>
    <row r="107" spans="1:30" ht="30" customHeight="1" x14ac:dyDescent="0.2">
      <c r="A107" s="1">
        <f>'STUDENT NAMELIST'!A107</f>
        <v>103</v>
      </c>
      <c r="B107" s="60" t="str">
        <f>'STUDENT NAMELIST'!B107</f>
        <v>2023PEC AI 597</v>
      </c>
      <c r="C107" s="60">
        <f>'STUDENT NAMELIST'!C107</f>
        <v>211423243103</v>
      </c>
      <c r="D107" s="270" t="str">
        <f>'STUDENT NAMELIST'!D107</f>
        <v xml:space="preserve">DHAWAL SEERVI R </v>
      </c>
      <c r="E107" s="272">
        <v>17</v>
      </c>
      <c r="F107" s="272">
        <v>17</v>
      </c>
      <c r="G107" s="272">
        <v>12</v>
      </c>
      <c r="H107" s="272">
        <v>13</v>
      </c>
      <c r="I107" s="272">
        <v>14</v>
      </c>
      <c r="J107" s="272">
        <v>17</v>
      </c>
      <c r="K107" s="272">
        <v>19</v>
      </c>
      <c r="L107" s="272">
        <v>11</v>
      </c>
      <c r="M107" s="272">
        <v>11</v>
      </c>
      <c r="N107" s="272">
        <v>12</v>
      </c>
      <c r="O107" s="272">
        <v>18</v>
      </c>
      <c r="P107" s="272">
        <v>18</v>
      </c>
      <c r="Q107" s="272"/>
      <c r="R107" s="103">
        <f t="shared" si="12"/>
        <v>17</v>
      </c>
      <c r="S107" s="103">
        <f t="shared" si="13"/>
        <v>40</v>
      </c>
      <c r="T107" s="103">
        <f t="shared" si="14"/>
        <v>41</v>
      </c>
      <c r="U107" s="103">
        <f t="shared" si="15"/>
        <v>45</v>
      </c>
      <c r="V107" s="103">
        <f t="shared" si="16"/>
        <v>18</v>
      </c>
      <c r="W107" s="103">
        <f t="shared" si="17"/>
        <v>18</v>
      </c>
      <c r="X107" s="103"/>
      <c r="Y107" s="273">
        <f t="shared" si="18"/>
        <v>85</v>
      </c>
      <c r="Z107" s="273">
        <f t="shared" si="19"/>
        <v>86.956521739130437</v>
      </c>
      <c r="AA107" s="273">
        <f t="shared" si="20"/>
        <v>89.130434782608688</v>
      </c>
      <c r="AB107" s="273">
        <f t="shared" si="21"/>
        <v>93.75</v>
      </c>
      <c r="AC107" s="273">
        <f t="shared" si="22"/>
        <v>90</v>
      </c>
      <c r="AD107" s="273">
        <f t="shared" si="23"/>
        <v>90</v>
      </c>
    </row>
    <row r="108" spans="1:30" ht="30" customHeight="1" x14ac:dyDescent="0.2">
      <c r="A108" s="1">
        <f>'STUDENT NAMELIST'!A108</f>
        <v>104</v>
      </c>
      <c r="B108" s="60" t="str">
        <f>'STUDENT NAMELIST'!B108</f>
        <v>2023PEC AI 598</v>
      </c>
      <c r="C108" s="60">
        <f>'STUDENT NAMELIST'!C108</f>
        <v>211423243104</v>
      </c>
      <c r="D108" s="270" t="str">
        <f>'STUDENT NAMELIST'!D108</f>
        <v>DHAYANITHI M</v>
      </c>
      <c r="E108" s="272">
        <v>17</v>
      </c>
      <c r="F108" s="272">
        <v>17</v>
      </c>
      <c r="G108" s="272">
        <v>11</v>
      </c>
      <c r="H108" s="272">
        <v>12</v>
      </c>
      <c r="I108" s="272">
        <v>14</v>
      </c>
      <c r="J108" s="272">
        <v>19</v>
      </c>
      <c r="K108" s="272">
        <v>20</v>
      </c>
      <c r="L108" s="272">
        <v>12</v>
      </c>
      <c r="M108" s="272">
        <v>12</v>
      </c>
      <c r="N108" s="272">
        <v>13</v>
      </c>
      <c r="O108" s="272">
        <v>18</v>
      </c>
      <c r="P108" s="272">
        <v>18</v>
      </c>
      <c r="Q108" s="272"/>
      <c r="R108" s="103">
        <f t="shared" si="12"/>
        <v>17</v>
      </c>
      <c r="S108" s="103">
        <f t="shared" si="13"/>
        <v>40</v>
      </c>
      <c r="T108" s="103">
        <f t="shared" si="14"/>
        <v>43</v>
      </c>
      <c r="U108" s="103">
        <f t="shared" si="15"/>
        <v>47</v>
      </c>
      <c r="V108" s="103">
        <f t="shared" si="16"/>
        <v>18</v>
      </c>
      <c r="W108" s="103">
        <f t="shared" si="17"/>
        <v>18</v>
      </c>
      <c r="X108" s="103"/>
      <c r="Y108" s="273">
        <f t="shared" si="18"/>
        <v>85</v>
      </c>
      <c r="Z108" s="273">
        <f t="shared" si="19"/>
        <v>86.956521739130437</v>
      </c>
      <c r="AA108" s="273">
        <f t="shared" si="20"/>
        <v>93.478260869565219</v>
      </c>
      <c r="AB108" s="273">
        <f t="shared" si="21"/>
        <v>97.916666666666657</v>
      </c>
      <c r="AC108" s="273">
        <f t="shared" si="22"/>
        <v>90</v>
      </c>
      <c r="AD108" s="273">
        <f t="shared" si="23"/>
        <v>90</v>
      </c>
    </row>
    <row r="109" spans="1:30" ht="30" customHeight="1" x14ac:dyDescent="0.2">
      <c r="A109" s="1">
        <f>'STUDENT NAMELIST'!A109</f>
        <v>105</v>
      </c>
      <c r="B109" s="60" t="str">
        <f>'STUDENT NAMELIST'!B109</f>
        <v>2023PEC AI 599</v>
      </c>
      <c r="C109" s="60">
        <f>'STUDENT NAMELIST'!C109</f>
        <v>211423243105</v>
      </c>
      <c r="D109" s="270" t="str">
        <f>'STUDENT NAMELIST'!D109</f>
        <v>DHIVINDHARSHAN R</v>
      </c>
      <c r="E109" s="272">
        <v>20</v>
      </c>
      <c r="F109" s="272">
        <v>18</v>
      </c>
      <c r="G109" s="272">
        <v>11</v>
      </c>
      <c r="H109" s="272">
        <v>12</v>
      </c>
      <c r="I109" s="272">
        <v>14</v>
      </c>
      <c r="J109" s="272">
        <v>19</v>
      </c>
      <c r="K109" s="272">
        <v>19</v>
      </c>
      <c r="L109" s="272">
        <v>13</v>
      </c>
      <c r="M109" s="272">
        <v>11</v>
      </c>
      <c r="N109" s="272">
        <v>14</v>
      </c>
      <c r="O109" s="272">
        <v>19</v>
      </c>
      <c r="P109" s="272">
        <v>20</v>
      </c>
      <c r="Q109" s="272"/>
      <c r="R109" s="103">
        <f t="shared" si="12"/>
        <v>20</v>
      </c>
      <c r="S109" s="103">
        <f t="shared" si="13"/>
        <v>42</v>
      </c>
      <c r="T109" s="103">
        <f t="shared" si="14"/>
        <v>42</v>
      </c>
      <c r="U109" s="103">
        <f t="shared" si="15"/>
        <v>47</v>
      </c>
      <c r="V109" s="103">
        <f t="shared" si="16"/>
        <v>19</v>
      </c>
      <c r="W109" s="103">
        <f t="shared" si="17"/>
        <v>20</v>
      </c>
      <c r="X109" s="103"/>
      <c r="Y109" s="273">
        <f t="shared" si="18"/>
        <v>100</v>
      </c>
      <c r="Z109" s="273">
        <f t="shared" si="19"/>
        <v>91.304347826086953</v>
      </c>
      <c r="AA109" s="273">
        <f t="shared" si="20"/>
        <v>91.304347826086953</v>
      </c>
      <c r="AB109" s="273">
        <f t="shared" si="21"/>
        <v>97.916666666666657</v>
      </c>
      <c r="AC109" s="273">
        <f t="shared" si="22"/>
        <v>95</v>
      </c>
      <c r="AD109" s="273">
        <f t="shared" si="23"/>
        <v>100</v>
      </c>
    </row>
    <row r="110" spans="1:30" ht="30" customHeight="1" x14ac:dyDescent="0.2">
      <c r="A110" s="1">
        <f>'STUDENT NAMELIST'!A110</f>
        <v>106</v>
      </c>
      <c r="B110" s="60" t="str">
        <f>'STUDENT NAMELIST'!B110</f>
        <v>2023PEC AI 600</v>
      </c>
      <c r="C110" s="60">
        <f>'STUDENT NAMELIST'!C110</f>
        <v>211423243106</v>
      </c>
      <c r="D110" s="270" t="str">
        <f>'STUDENT NAMELIST'!D110</f>
        <v>DINESH R</v>
      </c>
      <c r="E110" s="272">
        <v>20</v>
      </c>
      <c r="F110" s="272">
        <v>18</v>
      </c>
      <c r="G110" s="272">
        <v>13</v>
      </c>
      <c r="H110" s="272">
        <v>12</v>
      </c>
      <c r="I110" s="272">
        <v>12</v>
      </c>
      <c r="J110" s="272">
        <v>17</v>
      </c>
      <c r="K110" s="272">
        <v>18</v>
      </c>
      <c r="L110" s="272">
        <v>12</v>
      </c>
      <c r="M110" s="272">
        <v>11</v>
      </c>
      <c r="N110" s="272">
        <v>11</v>
      </c>
      <c r="O110" s="272">
        <v>20</v>
      </c>
      <c r="P110" s="272">
        <v>18</v>
      </c>
      <c r="Q110" s="272"/>
      <c r="R110" s="103">
        <f t="shared" si="12"/>
        <v>20</v>
      </c>
      <c r="S110" s="103">
        <f t="shared" si="13"/>
        <v>43</v>
      </c>
      <c r="T110" s="103">
        <f t="shared" si="14"/>
        <v>40</v>
      </c>
      <c r="U110" s="103">
        <f t="shared" si="15"/>
        <v>41</v>
      </c>
      <c r="V110" s="103">
        <f t="shared" si="16"/>
        <v>20</v>
      </c>
      <c r="W110" s="103">
        <f t="shared" si="17"/>
        <v>18</v>
      </c>
      <c r="X110" s="103"/>
      <c r="Y110" s="273">
        <f t="shared" si="18"/>
        <v>100</v>
      </c>
      <c r="Z110" s="273">
        <f t="shared" si="19"/>
        <v>93.478260869565219</v>
      </c>
      <c r="AA110" s="273">
        <f t="shared" si="20"/>
        <v>86.956521739130437</v>
      </c>
      <c r="AB110" s="273">
        <f t="shared" si="21"/>
        <v>85.416666666666657</v>
      </c>
      <c r="AC110" s="273">
        <f t="shared" si="22"/>
        <v>100</v>
      </c>
      <c r="AD110" s="273">
        <f t="shared" si="23"/>
        <v>90</v>
      </c>
    </row>
    <row r="111" spans="1:30" ht="30" customHeight="1" x14ac:dyDescent="0.2">
      <c r="A111" s="1">
        <f>'STUDENT NAMELIST'!A111</f>
        <v>107</v>
      </c>
      <c r="B111" s="60" t="str">
        <f>'STUDENT NAMELIST'!B111</f>
        <v>2023PEC AI 601</v>
      </c>
      <c r="C111" s="60">
        <f>'STUDENT NAMELIST'!C111</f>
        <v>211423243107</v>
      </c>
      <c r="D111" s="270" t="str">
        <f>'STUDENT NAMELIST'!D111</f>
        <v>DIVITH S</v>
      </c>
      <c r="E111" s="272">
        <v>20</v>
      </c>
      <c r="F111" s="272">
        <v>17</v>
      </c>
      <c r="G111" s="272">
        <v>12</v>
      </c>
      <c r="H111" s="272">
        <v>12</v>
      </c>
      <c r="I111" s="272">
        <v>12</v>
      </c>
      <c r="J111" s="272">
        <v>19</v>
      </c>
      <c r="K111" s="272">
        <v>19</v>
      </c>
      <c r="L111" s="272">
        <v>12</v>
      </c>
      <c r="M111" s="272">
        <v>11</v>
      </c>
      <c r="N111" s="272">
        <v>11</v>
      </c>
      <c r="O111" s="272">
        <v>20</v>
      </c>
      <c r="P111" s="272">
        <v>20</v>
      </c>
      <c r="Q111" s="272"/>
      <c r="R111" s="103">
        <f t="shared" si="12"/>
        <v>20</v>
      </c>
      <c r="S111" s="103">
        <f t="shared" si="13"/>
        <v>41</v>
      </c>
      <c r="T111" s="103">
        <f t="shared" si="14"/>
        <v>42</v>
      </c>
      <c r="U111" s="103">
        <f t="shared" si="15"/>
        <v>42</v>
      </c>
      <c r="V111" s="103">
        <f t="shared" si="16"/>
        <v>20</v>
      </c>
      <c r="W111" s="103">
        <f t="shared" si="17"/>
        <v>20</v>
      </c>
      <c r="X111" s="103"/>
      <c r="Y111" s="273">
        <f t="shared" si="18"/>
        <v>100</v>
      </c>
      <c r="Z111" s="273">
        <f t="shared" si="19"/>
        <v>89.130434782608688</v>
      </c>
      <c r="AA111" s="273">
        <f t="shared" si="20"/>
        <v>91.304347826086953</v>
      </c>
      <c r="AB111" s="273">
        <f t="shared" si="21"/>
        <v>87.5</v>
      </c>
      <c r="AC111" s="273">
        <f t="shared" si="22"/>
        <v>100</v>
      </c>
      <c r="AD111" s="273">
        <f t="shared" si="23"/>
        <v>100</v>
      </c>
    </row>
    <row r="112" spans="1:30" ht="30" customHeight="1" x14ac:dyDescent="0.2">
      <c r="A112" s="1">
        <f>'STUDENT NAMELIST'!A112</f>
        <v>108</v>
      </c>
      <c r="B112" s="60" t="str">
        <f>'STUDENT NAMELIST'!B112</f>
        <v>2023PEC AI 148</v>
      </c>
      <c r="C112" s="60">
        <f>'STUDENT NAMELIST'!C112</f>
        <v>211423243108</v>
      </c>
      <c r="D112" s="270" t="str">
        <f>'STUDENT NAMELIST'!D112</f>
        <v>DIVYA LAKSHMI S</v>
      </c>
      <c r="E112" s="272">
        <v>20</v>
      </c>
      <c r="F112" s="272">
        <v>18</v>
      </c>
      <c r="G112" s="272">
        <v>12</v>
      </c>
      <c r="H112" s="272">
        <v>13</v>
      </c>
      <c r="I112" s="272">
        <v>14</v>
      </c>
      <c r="J112" s="272">
        <v>18</v>
      </c>
      <c r="K112" s="272">
        <v>17</v>
      </c>
      <c r="L112" s="272">
        <v>12</v>
      </c>
      <c r="M112" s="272">
        <v>12</v>
      </c>
      <c r="N112" s="272">
        <v>13</v>
      </c>
      <c r="O112" s="272">
        <v>20</v>
      </c>
      <c r="P112" s="272">
        <v>20</v>
      </c>
      <c r="Q112" s="272"/>
      <c r="R112" s="103">
        <f t="shared" si="12"/>
        <v>20</v>
      </c>
      <c r="S112" s="103">
        <f t="shared" si="13"/>
        <v>42</v>
      </c>
      <c r="T112" s="103">
        <f t="shared" si="14"/>
        <v>43</v>
      </c>
      <c r="U112" s="103">
        <f t="shared" si="15"/>
        <v>44</v>
      </c>
      <c r="V112" s="103">
        <f t="shared" si="16"/>
        <v>20</v>
      </c>
      <c r="W112" s="103">
        <f t="shared" si="17"/>
        <v>20</v>
      </c>
      <c r="X112" s="103"/>
      <c r="Y112" s="273">
        <f t="shared" si="18"/>
        <v>100</v>
      </c>
      <c r="Z112" s="273">
        <f t="shared" si="19"/>
        <v>91.304347826086953</v>
      </c>
      <c r="AA112" s="273">
        <f t="shared" si="20"/>
        <v>93.478260869565219</v>
      </c>
      <c r="AB112" s="273">
        <f t="shared" si="21"/>
        <v>91.666666666666657</v>
      </c>
      <c r="AC112" s="273">
        <f t="shared" si="22"/>
        <v>100</v>
      </c>
      <c r="AD112" s="273">
        <f t="shared" si="23"/>
        <v>100</v>
      </c>
    </row>
    <row r="113" spans="1:30" ht="30" customHeight="1" x14ac:dyDescent="0.2">
      <c r="A113" s="1">
        <f>'STUDENT NAMELIST'!A113</f>
        <v>109</v>
      </c>
      <c r="B113" s="60" t="str">
        <f>'STUDENT NAMELIST'!B113</f>
        <v>2023PEC AI 149</v>
      </c>
      <c r="C113" s="60">
        <f>'STUDENT NAMELIST'!C113</f>
        <v>211423243109</v>
      </c>
      <c r="D113" s="270" t="str">
        <f>'STUDENT NAMELIST'!D113</f>
        <v>DIVYA S</v>
      </c>
      <c r="E113" s="272">
        <v>18</v>
      </c>
      <c r="F113" s="272">
        <v>18</v>
      </c>
      <c r="G113" s="272">
        <v>12</v>
      </c>
      <c r="H113" s="272">
        <v>13</v>
      </c>
      <c r="I113" s="272">
        <v>11</v>
      </c>
      <c r="J113" s="272">
        <v>19</v>
      </c>
      <c r="K113" s="272">
        <v>18</v>
      </c>
      <c r="L113" s="272">
        <v>13</v>
      </c>
      <c r="M113" s="272">
        <v>12</v>
      </c>
      <c r="N113" s="272">
        <v>12</v>
      </c>
      <c r="O113" s="272">
        <v>17</v>
      </c>
      <c r="P113" s="272">
        <v>18</v>
      </c>
      <c r="Q113" s="272"/>
      <c r="R113" s="103">
        <f t="shared" si="12"/>
        <v>18</v>
      </c>
      <c r="S113" s="103">
        <f t="shared" si="13"/>
        <v>43</v>
      </c>
      <c r="T113" s="103">
        <f t="shared" si="14"/>
        <v>44</v>
      </c>
      <c r="U113" s="103">
        <f t="shared" si="15"/>
        <v>41</v>
      </c>
      <c r="V113" s="103">
        <f t="shared" si="16"/>
        <v>17</v>
      </c>
      <c r="W113" s="103">
        <f t="shared" si="17"/>
        <v>18</v>
      </c>
      <c r="X113" s="103"/>
      <c r="Y113" s="273">
        <f t="shared" si="18"/>
        <v>90</v>
      </c>
      <c r="Z113" s="273">
        <f t="shared" si="19"/>
        <v>93.478260869565219</v>
      </c>
      <c r="AA113" s="273">
        <f t="shared" si="20"/>
        <v>95.652173913043484</v>
      </c>
      <c r="AB113" s="273">
        <f t="shared" si="21"/>
        <v>85.416666666666657</v>
      </c>
      <c r="AC113" s="273">
        <f t="shared" si="22"/>
        <v>85</v>
      </c>
      <c r="AD113" s="273">
        <f t="shared" si="23"/>
        <v>90</v>
      </c>
    </row>
    <row r="114" spans="1:30" ht="30" customHeight="1" x14ac:dyDescent="0.2">
      <c r="A114" s="1">
        <f>'STUDENT NAMELIST'!A114</f>
        <v>110</v>
      </c>
      <c r="B114" s="60" t="str">
        <f>'STUDENT NAMELIST'!B114</f>
        <v>2023PEC AI 150</v>
      </c>
      <c r="C114" s="60">
        <f>'STUDENT NAMELIST'!C114</f>
        <v>211423243110</v>
      </c>
      <c r="D114" s="270" t="str">
        <f>'STUDENT NAMELIST'!D114</f>
        <v>DIVYA SHREE V</v>
      </c>
      <c r="E114" s="272">
        <v>20</v>
      </c>
      <c r="F114" s="272">
        <v>17</v>
      </c>
      <c r="G114" s="272">
        <v>12</v>
      </c>
      <c r="H114" s="272">
        <v>13</v>
      </c>
      <c r="I114" s="272">
        <v>13</v>
      </c>
      <c r="J114" s="272">
        <v>18</v>
      </c>
      <c r="K114" s="272">
        <v>20</v>
      </c>
      <c r="L114" s="272">
        <v>11</v>
      </c>
      <c r="M114" s="272">
        <v>12</v>
      </c>
      <c r="N114" s="272">
        <v>11</v>
      </c>
      <c r="O114" s="272">
        <v>20</v>
      </c>
      <c r="P114" s="272">
        <v>19</v>
      </c>
      <c r="Q114" s="272"/>
      <c r="R114" s="103">
        <f t="shared" si="12"/>
        <v>20</v>
      </c>
      <c r="S114" s="103">
        <f t="shared" si="13"/>
        <v>40</v>
      </c>
      <c r="T114" s="103">
        <f t="shared" si="14"/>
        <v>43</v>
      </c>
      <c r="U114" s="103">
        <f t="shared" si="15"/>
        <v>44</v>
      </c>
      <c r="V114" s="103">
        <f t="shared" si="16"/>
        <v>20</v>
      </c>
      <c r="W114" s="103">
        <f t="shared" si="17"/>
        <v>19</v>
      </c>
      <c r="X114" s="103"/>
      <c r="Y114" s="273">
        <f t="shared" si="18"/>
        <v>100</v>
      </c>
      <c r="Z114" s="273">
        <f t="shared" si="19"/>
        <v>86.956521739130437</v>
      </c>
      <c r="AA114" s="273">
        <f t="shared" si="20"/>
        <v>93.478260869565219</v>
      </c>
      <c r="AB114" s="273">
        <f t="shared" si="21"/>
        <v>91.666666666666657</v>
      </c>
      <c r="AC114" s="273">
        <f t="shared" si="22"/>
        <v>100</v>
      </c>
      <c r="AD114" s="273">
        <f t="shared" si="23"/>
        <v>95</v>
      </c>
    </row>
    <row r="115" spans="1:30" ht="30" customHeight="1" x14ac:dyDescent="0.2">
      <c r="A115" s="1">
        <f>'STUDENT NAMELIST'!A115</f>
        <v>111</v>
      </c>
      <c r="B115" s="60" t="str">
        <f>'STUDENT NAMELIST'!B115</f>
        <v>2023PEC AI 147</v>
      </c>
      <c r="C115" s="60">
        <f>'STUDENT NAMELIST'!C115</f>
        <v>211423243111</v>
      </c>
      <c r="D115" s="270" t="str">
        <f>'STUDENT NAMELIST'!D115</f>
        <v>DIVYADHARSHINI A</v>
      </c>
      <c r="E115" s="272">
        <v>20</v>
      </c>
      <c r="F115" s="272">
        <v>17</v>
      </c>
      <c r="G115" s="272">
        <v>12</v>
      </c>
      <c r="H115" s="272">
        <v>12</v>
      </c>
      <c r="I115" s="272">
        <v>13</v>
      </c>
      <c r="J115" s="272">
        <v>18</v>
      </c>
      <c r="K115" s="272">
        <v>18</v>
      </c>
      <c r="L115" s="272">
        <v>12</v>
      </c>
      <c r="M115" s="272">
        <v>11</v>
      </c>
      <c r="N115" s="272">
        <v>11</v>
      </c>
      <c r="O115" s="272">
        <v>17</v>
      </c>
      <c r="P115" s="272">
        <v>19</v>
      </c>
      <c r="Q115" s="272"/>
      <c r="R115" s="103">
        <f t="shared" si="12"/>
        <v>20</v>
      </c>
      <c r="S115" s="103">
        <f t="shared" si="13"/>
        <v>41</v>
      </c>
      <c r="T115" s="103">
        <f t="shared" si="14"/>
        <v>41</v>
      </c>
      <c r="U115" s="103">
        <f t="shared" si="15"/>
        <v>42</v>
      </c>
      <c r="V115" s="103">
        <f t="shared" si="16"/>
        <v>17</v>
      </c>
      <c r="W115" s="103">
        <f t="shared" si="17"/>
        <v>19</v>
      </c>
      <c r="X115" s="103"/>
      <c r="Y115" s="273">
        <f t="shared" si="18"/>
        <v>100</v>
      </c>
      <c r="Z115" s="273">
        <f t="shared" si="19"/>
        <v>89.130434782608688</v>
      </c>
      <c r="AA115" s="273">
        <f t="shared" si="20"/>
        <v>89.130434782608688</v>
      </c>
      <c r="AB115" s="273">
        <f t="shared" si="21"/>
        <v>87.5</v>
      </c>
      <c r="AC115" s="273">
        <f t="shared" si="22"/>
        <v>85</v>
      </c>
      <c r="AD115" s="273">
        <f t="shared" si="23"/>
        <v>95</v>
      </c>
    </row>
    <row r="116" spans="1:30" ht="30" customHeight="1" x14ac:dyDescent="0.2">
      <c r="A116" s="1">
        <f>'STUDENT NAMELIST'!A116</f>
        <v>112</v>
      </c>
      <c r="B116" s="60" t="str">
        <f>'STUDENT NAMELIST'!B116</f>
        <v>2023PEC AI 602</v>
      </c>
      <c r="C116" s="60">
        <f>'STUDENT NAMELIST'!C116</f>
        <v>211423243112</v>
      </c>
      <c r="D116" s="270" t="str">
        <f>'STUDENT NAMELIST'!D116</f>
        <v xml:space="preserve">DWARAKESH VENKATACHALAM KRISHNAN </v>
      </c>
      <c r="E116" s="272">
        <v>18</v>
      </c>
      <c r="F116" s="272">
        <v>17</v>
      </c>
      <c r="G116" s="272">
        <v>13</v>
      </c>
      <c r="H116" s="272">
        <v>11</v>
      </c>
      <c r="I116" s="272">
        <v>11</v>
      </c>
      <c r="J116" s="272">
        <v>17</v>
      </c>
      <c r="K116" s="272">
        <v>19</v>
      </c>
      <c r="L116" s="272">
        <v>12</v>
      </c>
      <c r="M116" s="272">
        <v>13</v>
      </c>
      <c r="N116" s="272">
        <v>14</v>
      </c>
      <c r="O116" s="272">
        <v>17</v>
      </c>
      <c r="P116" s="272">
        <v>17</v>
      </c>
      <c r="Q116" s="272"/>
      <c r="R116" s="103">
        <f t="shared" si="12"/>
        <v>18</v>
      </c>
      <c r="S116" s="103">
        <f t="shared" si="13"/>
        <v>42</v>
      </c>
      <c r="T116" s="103">
        <f t="shared" si="14"/>
        <v>41</v>
      </c>
      <c r="U116" s="103">
        <f t="shared" si="15"/>
        <v>44</v>
      </c>
      <c r="V116" s="103">
        <f t="shared" si="16"/>
        <v>17</v>
      </c>
      <c r="W116" s="103">
        <f t="shared" si="17"/>
        <v>17</v>
      </c>
      <c r="X116" s="103"/>
      <c r="Y116" s="273">
        <f t="shared" si="18"/>
        <v>90</v>
      </c>
      <c r="Z116" s="273">
        <f t="shared" si="19"/>
        <v>91.304347826086953</v>
      </c>
      <c r="AA116" s="273">
        <f t="shared" si="20"/>
        <v>89.130434782608688</v>
      </c>
      <c r="AB116" s="273">
        <f t="shared" si="21"/>
        <v>91.666666666666657</v>
      </c>
      <c r="AC116" s="273">
        <f t="shared" si="22"/>
        <v>85</v>
      </c>
      <c r="AD116" s="273">
        <f t="shared" si="23"/>
        <v>85</v>
      </c>
    </row>
    <row r="117" spans="1:30" ht="30" customHeight="1" x14ac:dyDescent="0.2">
      <c r="A117" s="1">
        <f>'STUDENT NAMELIST'!A117</f>
        <v>113</v>
      </c>
      <c r="B117" s="60" t="str">
        <f>'STUDENT NAMELIST'!B117</f>
        <v>2023PEC AI 603</v>
      </c>
      <c r="C117" s="60">
        <f>'STUDENT NAMELIST'!C117</f>
        <v>211423243113</v>
      </c>
      <c r="D117" s="270" t="str">
        <f>'STUDENT NAMELIST'!D117</f>
        <v>EDWARD EUGHENE TIMOTHY</v>
      </c>
      <c r="E117" s="272">
        <v>18</v>
      </c>
      <c r="F117" s="272">
        <v>20</v>
      </c>
      <c r="G117" s="272">
        <v>13</v>
      </c>
      <c r="H117" s="272">
        <v>11</v>
      </c>
      <c r="I117" s="272">
        <v>14</v>
      </c>
      <c r="J117" s="272">
        <v>19</v>
      </c>
      <c r="K117" s="272">
        <v>20</v>
      </c>
      <c r="L117" s="272">
        <v>12</v>
      </c>
      <c r="M117" s="272">
        <v>11</v>
      </c>
      <c r="N117" s="272">
        <v>12</v>
      </c>
      <c r="O117" s="272">
        <v>20</v>
      </c>
      <c r="P117" s="272">
        <v>20</v>
      </c>
      <c r="Q117" s="272"/>
      <c r="R117" s="103">
        <f t="shared" si="12"/>
        <v>18</v>
      </c>
      <c r="S117" s="103">
        <f t="shared" si="13"/>
        <v>45</v>
      </c>
      <c r="T117" s="103">
        <f t="shared" si="14"/>
        <v>41</v>
      </c>
      <c r="U117" s="103">
        <f t="shared" si="15"/>
        <v>46</v>
      </c>
      <c r="V117" s="103">
        <f t="shared" si="16"/>
        <v>20</v>
      </c>
      <c r="W117" s="103">
        <f t="shared" si="17"/>
        <v>20</v>
      </c>
      <c r="X117" s="103"/>
      <c r="Y117" s="273">
        <f t="shared" si="18"/>
        <v>90</v>
      </c>
      <c r="Z117" s="273">
        <f t="shared" si="19"/>
        <v>97.826086956521735</v>
      </c>
      <c r="AA117" s="273">
        <f t="shared" si="20"/>
        <v>89.130434782608688</v>
      </c>
      <c r="AB117" s="273">
        <f t="shared" si="21"/>
        <v>95.833333333333343</v>
      </c>
      <c r="AC117" s="273">
        <f t="shared" si="22"/>
        <v>100</v>
      </c>
      <c r="AD117" s="273">
        <f t="shared" si="23"/>
        <v>100</v>
      </c>
    </row>
    <row r="118" spans="1:30" ht="30" customHeight="1" x14ac:dyDescent="0.2">
      <c r="A118" s="1">
        <f>'STUDENT NAMELIST'!A118</f>
        <v>114</v>
      </c>
      <c r="B118" s="60" t="str">
        <f>'STUDENT NAMELIST'!B118</f>
        <v>2023PEC AI 604</v>
      </c>
      <c r="C118" s="60">
        <f>'STUDENT NAMELIST'!C118</f>
        <v>211423243114</v>
      </c>
      <c r="D118" s="270" t="str">
        <f>'STUDENT NAMELIST'!D118</f>
        <v>ELANCHEZHIAN V</v>
      </c>
      <c r="E118" s="272">
        <v>17</v>
      </c>
      <c r="F118" s="272">
        <v>19</v>
      </c>
      <c r="G118" s="272">
        <v>11</v>
      </c>
      <c r="H118" s="272">
        <v>11</v>
      </c>
      <c r="I118" s="272">
        <v>11</v>
      </c>
      <c r="J118" s="272">
        <v>17</v>
      </c>
      <c r="K118" s="272">
        <v>19</v>
      </c>
      <c r="L118" s="272">
        <v>13</v>
      </c>
      <c r="M118" s="272">
        <v>12</v>
      </c>
      <c r="N118" s="272">
        <v>12</v>
      </c>
      <c r="O118" s="272">
        <v>19</v>
      </c>
      <c r="P118" s="272">
        <v>17</v>
      </c>
      <c r="Q118" s="272"/>
      <c r="R118" s="103">
        <f t="shared" si="12"/>
        <v>17</v>
      </c>
      <c r="S118" s="103">
        <f t="shared" si="13"/>
        <v>43</v>
      </c>
      <c r="T118" s="103">
        <f t="shared" si="14"/>
        <v>40</v>
      </c>
      <c r="U118" s="103">
        <f t="shared" si="15"/>
        <v>42</v>
      </c>
      <c r="V118" s="103">
        <f t="shared" si="16"/>
        <v>19</v>
      </c>
      <c r="W118" s="103">
        <f t="shared" si="17"/>
        <v>17</v>
      </c>
      <c r="X118" s="103"/>
      <c r="Y118" s="273">
        <f t="shared" si="18"/>
        <v>85</v>
      </c>
      <c r="Z118" s="273">
        <f t="shared" si="19"/>
        <v>93.478260869565219</v>
      </c>
      <c r="AA118" s="273">
        <f t="shared" si="20"/>
        <v>86.956521739130437</v>
      </c>
      <c r="AB118" s="273">
        <f t="shared" si="21"/>
        <v>87.5</v>
      </c>
      <c r="AC118" s="273">
        <f t="shared" si="22"/>
        <v>95</v>
      </c>
      <c r="AD118" s="273">
        <f t="shared" si="23"/>
        <v>85</v>
      </c>
    </row>
    <row r="119" spans="1:30" ht="30" customHeight="1" x14ac:dyDescent="0.2">
      <c r="A119" s="1">
        <f>'STUDENT NAMELIST'!A119</f>
        <v>115</v>
      </c>
      <c r="B119" s="60" t="str">
        <f>'STUDENT NAMELIST'!B119</f>
        <v>2023PEC AI 151</v>
      </c>
      <c r="C119" s="60">
        <f>'STUDENT NAMELIST'!C119</f>
        <v>211423243115</v>
      </c>
      <c r="D119" s="270" t="str">
        <f>'STUDENT NAMELIST'!D119</f>
        <v>ELIZA ADELINE S</v>
      </c>
      <c r="E119" s="272">
        <v>19</v>
      </c>
      <c r="F119" s="272">
        <v>17</v>
      </c>
      <c r="G119" s="272">
        <v>12</v>
      </c>
      <c r="H119" s="272">
        <v>13</v>
      </c>
      <c r="I119" s="272">
        <v>13</v>
      </c>
      <c r="J119" s="272">
        <v>18</v>
      </c>
      <c r="K119" s="272">
        <v>17</v>
      </c>
      <c r="L119" s="272">
        <v>12</v>
      </c>
      <c r="M119" s="272">
        <v>11</v>
      </c>
      <c r="N119" s="272">
        <v>13</v>
      </c>
      <c r="O119" s="272">
        <v>17</v>
      </c>
      <c r="P119" s="272">
        <v>19</v>
      </c>
      <c r="Q119" s="272"/>
      <c r="R119" s="103">
        <f t="shared" si="12"/>
        <v>19</v>
      </c>
      <c r="S119" s="103">
        <f t="shared" si="13"/>
        <v>41</v>
      </c>
      <c r="T119" s="103">
        <f t="shared" si="14"/>
        <v>42</v>
      </c>
      <c r="U119" s="103">
        <f t="shared" si="15"/>
        <v>43</v>
      </c>
      <c r="V119" s="103">
        <f t="shared" si="16"/>
        <v>17</v>
      </c>
      <c r="W119" s="103">
        <f t="shared" si="17"/>
        <v>19</v>
      </c>
      <c r="X119" s="103"/>
      <c r="Y119" s="273">
        <f t="shared" si="18"/>
        <v>95</v>
      </c>
      <c r="Z119" s="273">
        <f t="shared" si="19"/>
        <v>89.130434782608688</v>
      </c>
      <c r="AA119" s="273">
        <f t="shared" si="20"/>
        <v>91.304347826086953</v>
      </c>
      <c r="AB119" s="273">
        <f t="shared" si="21"/>
        <v>89.583333333333343</v>
      </c>
      <c r="AC119" s="273">
        <f t="shared" si="22"/>
        <v>85</v>
      </c>
      <c r="AD119" s="273">
        <f t="shared" si="23"/>
        <v>95</v>
      </c>
    </row>
    <row r="120" spans="1:30" ht="30" customHeight="1" x14ac:dyDescent="0.2">
      <c r="A120" s="1">
        <f>'STUDENT NAMELIST'!A120</f>
        <v>116</v>
      </c>
      <c r="B120" s="60" t="str">
        <f>'STUDENT NAMELIST'!B120</f>
        <v>2023PEC AI 477</v>
      </c>
      <c r="C120" s="60">
        <f>'STUDENT NAMELIST'!C120</f>
        <v>211423243116</v>
      </c>
      <c r="D120" s="270" t="str">
        <f>'STUDENT NAMELIST'!D120</f>
        <v>ERWIN NICHOLAS M</v>
      </c>
      <c r="E120" s="272">
        <v>17</v>
      </c>
      <c r="F120" s="272">
        <v>20</v>
      </c>
      <c r="G120" s="272">
        <v>12</v>
      </c>
      <c r="H120" s="272">
        <v>13</v>
      </c>
      <c r="I120" s="272">
        <v>13</v>
      </c>
      <c r="J120" s="272">
        <v>17</v>
      </c>
      <c r="K120" s="272">
        <v>18</v>
      </c>
      <c r="L120" s="272">
        <v>11</v>
      </c>
      <c r="M120" s="272">
        <v>12</v>
      </c>
      <c r="N120" s="272">
        <v>11</v>
      </c>
      <c r="O120" s="272">
        <v>20</v>
      </c>
      <c r="P120" s="272">
        <v>18</v>
      </c>
      <c r="Q120" s="272"/>
      <c r="R120" s="103">
        <f t="shared" si="12"/>
        <v>17</v>
      </c>
      <c r="S120" s="103">
        <f t="shared" si="13"/>
        <v>43</v>
      </c>
      <c r="T120" s="103">
        <f t="shared" si="14"/>
        <v>42</v>
      </c>
      <c r="U120" s="103">
        <f t="shared" si="15"/>
        <v>42</v>
      </c>
      <c r="V120" s="103">
        <f t="shared" si="16"/>
        <v>20</v>
      </c>
      <c r="W120" s="103">
        <f t="shared" si="17"/>
        <v>18</v>
      </c>
      <c r="X120" s="103"/>
      <c r="Y120" s="273">
        <f t="shared" si="18"/>
        <v>85</v>
      </c>
      <c r="Z120" s="273">
        <f t="shared" si="19"/>
        <v>93.478260869565219</v>
      </c>
      <c r="AA120" s="273">
        <f t="shared" si="20"/>
        <v>91.304347826086953</v>
      </c>
      <c r="AB120" s="273">
        <f t="shared" si="21"/>
        <v>87.5</v>
      </c>
      <c r="AC120" s="273">
        <f t="shared" si="22"/>
        <v>100</v>
      </c>
      <c r="AD120" s="273">
        <f t="shared" si="23"/>
        <v>90</v>
      </c>
    </row>
    <row r="121" spans="1:30" ht="30" customHeight="1" x14ac:dyDescent="0.2">
      <c r="A121" s="1">
        <f>'STUDENT NAMELIST'!A121</f>
        <v>117</v>
      </c>
      <c r="B121" s="60" t="str">
        <f>'STUDENT NAMELIST'!B121</f>
        <v>2023PEC AI 152</v>
      </c>
      <c r="C121" s="60">
        <f>'STUDENT NAMELIST'!C121</f>
        <v>211423243117</v>
      </c>
      <c r="D121" s="270" t="str">
        <f>'STUDENT NAMELIST'!D121</f>
        <v>ESAKKI SANDHYA M</v>
      </c>
      <c r="E121" s="272">
        <v>20</v>
      </c>
      <c r="F121" s="272">
        <v>19</v>
      </c>
      <c r="G121" s="272">
        <v>12</v>
      </c>
      <c r="H121" s="272">
        <v>13</v>
      </c>
      <c r="I121" s="272">
        <v>14</v>
      </c>
      <c r="J121" s="272">
        <v>19</v>
      </c>
      <c r="K121" s="272">
        <v>20</v>
      </c>
      <c r="L121" s="272">
        <v>13</v>
      </c>
      <c r="M121" s="272">
        <v>13</v>
      </c>
      <c r="N121" s="272">
        <v>11</v>
      </c>
      <c r="O121" s="272">
        <v>20</v>
      </c>
      <c r="P121" s="272">
        <v>18</v>
      </c>
      <c r="Q121" s="272"/>
      <c r="R121" s="103">
        <f t="shared" si="12"/>
        <v>20</v>
      </c>
      <c r="S121" s="103">
        <f t="shared" si="13"/>
        <v>44</v>
      </c>
      <c r="T121" s="103">
        <f t="shared" si="14"/>
        <v>45</v>
      </c>
      <c r="U121" s="103">
        <f t="shared" si="15"/>
        <v>45</v>
      </c>
      <c r="V121" s="103">
        <f t="shared" si="16"/>
        <v>20</v>
      </c>
      <c r="W121" s="103">
        <f t="shared" si="17"/>
        <v>18</v>
      </c>
      <c r="X121" s="103"/>
      <c r="Y121" s="273">
        <f t="shared" si="18"/>
        <v>100</v>
      </c>
      <c r="Z121" s="273">
        <f t="shared" si="19"/>
        <v>95.652173913043484</v>
      </c>
      <c r="AA121" s="273">
        <f t="shared" si="20"/>
        <v>97.826086956521735</v>
      </c>
      <c r="AB121" s="273">
        <f t="shared" si="21"/>
        <v>93.75</v>
      </c>
      <c r="AC121" s="273">
        <f t="shared" si="22"/>
        <v>100</v>
      </c>
      <c r="AD121" s="273">
        <f t="shared" si="23"/>
        <v>90</v>
      </c>
    </row>
    <row r="122" spans="1:30" ht="30" customHeight="1" x14ac:dyDescent="0.2">
      <c r="A122" s="1">
        <f>'STUDENT NAMELIST'!A122</f>
        <v>118</v>
      </c>
      <c r="B122" s="60" t="str">
        <f>'STUDENT NAMELIST'!B122</f>
        <v>2023PEC AI 478</v>
      </c>
      <c r="C122" s="60">
        <f>'STUDENT NAMELIST'!C122</f>
        <v>211423243118</v>
      </c>
      <c r="D122" s="270" t="str">
        <f>'STUDENT NAMELIST'!D122</f>
        <v>ESWAR ADHITHAN J V</v>
      </c>
      <c r="E122" s="272">
        <v>20</v>
      </c>
      <c r="F122" s="272">
        <v>19</v>
      </c>
      <c r="G122" s="272">
        <v>11</v>
      </c>
      <c r="H122" s="272">
        <v>12</v>
      </c>
      <c r="I122" s="272">
        <v>13</v>
      </c>
      <c r="J122" s="272">
        <v>18</v>
      </c>
      <c r="K122" s="272">
        <v>17</v>
      </c>
      <c r="L122" s="272">
        <v>11</v>
      </c>
      <c r="M122" s="272">
        <v>11</v>
      </c>
      <c r="N122" s="272">
        <v>14</v>
      </c>
      <c r="O122" s="272">
        <v>20</v>
      </c>
      <c r="P122" s="272">
        <v>18</v>
      </c>
      <c r="Q122" s="272"/>
      <c r="R122" s="103">
        <f t="shared" si="12"/>
        <v>20</v>
      </c>
      <c r="S122" s="103">
        <f t="shared" si="13"/>
        <v>41</v>
      </c>
      <c r="T122" s="103">
        <f t="shared" si="14"/>
        <v>41</v>
      </c>
      <c r="U122" s="103">
        <f t="shared" si="15"/>
        <v>44</v>
      </c>
      <c r="V122" s="103">
        <f t="shared" si="16"/>
        <v>20</v>
      </c>
      <c r="W122" s="103">
        <f t="shared" si="17"/>
        <v>18</v>
      </c>
      <c r="X122" s="103"/>
      <c r="Y122" s="273">
        <f t="shared" si="18"/>
        <v>100</v>
      </c>
      <c r="Z122" s="273">
        <f t="shared" si="19"/>
        <v>89.130434782608688</v>
      </c>
      <c r="AA122" s="273">
        <f t="shared" si="20"/>
        <v>89.130434782608688</v>
      </c>
      <c r="AB122" s="273">
        <f t="shared" si="21"/>
        <v>91.666666666666657</v>
      </c>
      <c r="AC122" s="273">
        <f t="shared" si="22"/>
        <v>100</v>
      </c>
      <c r="AD122" s="273">
        <f t="shared" si="23"/>
        <v>90</v>
      </c>
    </row>
    <row r="123" spans="1:30" ht="30" customHeight="1" x14ac:dyDescent="0.2">
      <c r="A123" s="1">
        <f>'STUDENT NAMELIST'!A123</f>
        <v>119</v>
      </c>
      <c r="B123" s="60" t="str">
        <f>'STUDENT NAMELIST'!B123</f>
        <v>2023PEC AI 479</v>
      </c>
      <c r="C123" s="60">
        <f>'STUDENT NAMELIST'!C123</f>
        <v>211423243119</v>
      </c>
      <c r="D123" s="270" t="str">
        <f>'STUDENT NAMELIST'!D123</f>
        <v>ESWAR R</v>
      </c>
      <c r="E123" s="272">
        <v>19</v>
      </c>
      <c r="F123" s="272">
        <v>17</v>
      </c>
      <c r="G123" s="272">
        <v>11</v>
      </c>
      <c r="H123" s="272">
        <v>13</v>
      </c>
      <c r="I123" s="272">
        <v>13</v>
      </c>
      <c r="J123" s="272">
        <v>20</v>
      </c>
      <c r="K123" s="272">
        <v>20</v>
      </c>
      <c r="L123" s="272">
        <v>12</v>
      </c>
      <c r="M123" s="272">
        <v>12</v>
      </c>
      <c r="N123" s="272">
        <v>14</v>
      </c>
      <c r="O123" s="272">
        <v>20</v>
      </c>
      <c r="P123" s="272">
        <v>19</v>
      </c>
      <c r="Q123" s="272"/>
      <c r="R123" s="103">
        <f t="shared" si="12"/>
        <v>19</v>
      </c>
      <c r="S123" s="103">
        <f t="shared" si="13"/>
        <v>40</v>
      </c>
      <c r="T123" s="103">
        <f t="shared" si="14"/>
        <v>45</v>
      </c>
      <c r="U123" s="103">
        <f t="shared" si="15"/>
        <v>47</v>
      </c>
      <c r="V123" s="103">
        <f t="shared" si="16"/>
        <v>20</v>
      </c>
      <c r="W123" s="103">
        <f t="shared" si="17"/>
        <v>19</v>
      </c>
      <c r="X123" s="103"/>
      <c r="Y123" s="273">
        <f t="shared" si="18"/>
        <v>95</v>
      </c>
      <c r="Z123" s="273">
        <f t="shared" si="19"/>
        <v>86.956521739130437</v>
      </c>
      <c r="AA123" s="273">
        <f t="shared" si="20"/>
        <v>97.826086956521735</v>
      </c>
      <c r="AB123" s="273">
        <f t="shared" si="21"/>
        <v>97.916666666666657</v>
      </c>
      <c r="AC123" s="273">
        <f t="shared" si="22"/>
        <v>100</v>
      </c>
      <c r="AD123" s="273">
        <f t="shared" si="23"/>
        <v>95</v>
      </c>
    </row>
    <row r="124" spans="1:30" ht="30" customHeight="1" x14ac:dyDescent="0.2">
      <c r="A124" s="1">
        <f>'STUDENT NAMELIST'!A124</f>
        <v>120</v>
      </c>
      <c r="B124" s="60" t="str">
        <f>'STUDENT NAMELIST'!B124</f>
        <v>2023PEC AI 480</v>
      </c>
      <c r="C124" s="60">
        <f>'STUDENT NAMELIST'!C124</f>
        <v>211423243120</v>
      </c>
      <c r="D124" s="270" t="str">
        <f>'STUDENT NAMELIST'!D124</f>
        <v>FARIH M D</v>
      </c>
      <c r="E124" s="272">
        <v>17</v>
      </c>
      <c r="F124" s="272">
        <v>20</v>
      </c>
      <c r="G124" s="272">
        <v>13</v>
      </c>
      <c r="H124" s="272">
        <v>13</v>
      </c>
      <c r="I124" s="272">
        <v>14</v>
      </c>
      <c r="J124" s="272">
        <v>18</v>
      </c>
      <c r="K124" s="272">
        <v>20</v>
      </c>
      <c r="L124" s="272">
        <v>12</v>
      </c>
      <c r="M124" s="272">
        <v>11</v>
      </c>
      <c r="N124" s="272">
        <v>13</v>
      </c>
      <c r="O124" s="272">
        <v>17</v>
      </c>
      <c r="P124" s="272">
        <v>20</v>
      </c>
      <c r="Q124" s="272"/>
      <c r="R124" s="103">
        <f t="shared" si="12"/>
        <v>17</v>
      </c>
      <c r="S124" s="103">
        <f t="shared" si="13"/>
        <v>45</v>
      </c>
      <c r="T124" s="103">
        <f t="shared" si="14"/>
        <v>42</v>
      </c>
      <c r="U124" s="103">
        <f t="shared" si="15"/>
        <v>47</v>
      </c>
      <c r="V124" s="103">
        <f t="shared" si="16"/>
        <v>17</v>
      </c>
      <c r="W124" s="103">
        <f t="shared" si="17"/>
        <v>20</v>
      </c>
      <c r="X124" s="103"/>
      <c r="Y124" s="273">
        <f t="shared" si="18"/>
        <v>85</v>
      </c>
      <c r="Z124" s="273">
        <f t="shared" si="19"/>
        <v>97.826086956521735</v>
      </c>
      <c r="AA124" s="273">
        <f t="shared" si="20"/>
        <v>91.304347826086953</v>
      </c>
      <c r="AB124" s="273">
        <f t="shared" si="21"/>
        <v>97.916666666666657</v>
      </c>
      <c r="AC124" s="273">
        <f t="shared" si="22"/>
        <v>85</v>
      </c>
      <c r="AD124" s="273">
        <f t="shared" si="23"/>
        <v>100</v>
      </c>
    </row>
    <row r="125" spans="1:30" ht="30" customHeight="1" x14ac:dyDescent="0.2">
      <c r="A125" s="1">
        <f>'STUDENT NAMELIST'!A125</f>
        <v>121</v>
      </c>
      <c r="B125" s="60" t="str">
        <f>'STUDENT NAMELIST'!B125</f>
        <v>2023PEC AI 153</v>
      </c>
      <c r="C125" s="60">
        <f>'STUDENT NAMELIST'!C125</f>
        <v>211423243121</v>
      </c>
      <c r="D125" s="270" t="str">
        <f>'STUDENT NAMELIST'!D125</f>
        <v>FATHIMA SAFANA A</v>
      </c>
      <c r="E125" s="272">
        <v>18</v>
      </c>
      <c r="F125" s="272">
        <v>17</v>
      </c>
      <c r="G125" s="272">
        <v>13</v>
      </c>
      <c r="H125" s="272">
        <v>11</v>
      </c>
      <c r="I125" s="272">
        <v>13</v>
      </c>
      <c r="J125" s="272">
        <v>18</v>
      </c>
      <c r="K125" s="272">
        <v>18</v>
      </c>
      <c r="L125" s="272">
        <v>11</v>
      </c>
      <c r="M125" s="272">
        <v>13</v>
      </c>
      <c r="N125" s="272">
        <v>13</v>
      </c>
      <c r="O125" s="272">
        <v>17</v>
      </c>
      <c r="P125" s="272">
        <v>17</v>
      </c>
      <c r="Q125" s="272"/>
      <c r="R125" s="103">
        <f t="shared" si="12"/>
        <v>18</v>
      </c>
      <c r="S125" s="103">
        <f t="shared" si="13"/>
        <v>41</v>
      </c>
      <c r="T125" s="103">
        <f t="shared" si="14"/>
        <v>42</v>
      </c>
      <c r="U125" s="103">
        <f t="shared" si="15"/>
        <v>44</v>
      </c>
      <c r="V125" s="103">
        <f t="shared" si="16"/>
        <v>17</v>
      </c>
      <c r="W125" s="103">
        <f t="shared" si="17"/>
        <v>17</v>
      </c>
      <c r="X125" s="103"/>
      <c r="Y125" s="273">
        <f t="shared" si="18"/>
        <v>90</v>
      </c>
      <c r="Z125" s="273">
        <f t="shared" si="19"/>
        <v>89.130434782608688</v>
      </c>
      <c r="AA125" s="273">
        <f t="shared" si="20"/>
        <v>91.304347826086953</v>
      </c>
      <c r="AB125" s="273">
        <f t="shared" si="21"/>
        <v>91.666666666666657</v>
      </c>
      <c r="AC125" s="273">
        <f t="shared" si="22"/>
        <v>85</v>
      </c>
      <c r="AD125" s="273">
        <f t="shared" si="23"/>
        <v>85</v>
      </c>
    </row>
    <row r="126" spans="1:30" ht="30" customHeight="1" x14ac:dyDescent="0.2">
      <c r="A126" s="1">
        <f>'STUDENT NAMELIST'!A126</f>
        <v>122</v>
      </c>
      <c r="B126" s="60" t="str">
        <f>'STUDENT NAMELIST'!B126</f>
        <v>2023PEC AI 154</v>
      </c>
      <c r="C126" s="60">
        <f>'STUDENT NAMELIST'!C126</f>
        <v>211423243122</v>
      </c>
      <c r="D126" s="270" t="str">
        <f>'STUDENT NAMELIST'!D126</f>
        <v>GADDAM SUPRIYA</v>
      </c>
      <c r="E126" s="272">
        <v>17</v>
      </c>
      <c r="F126" s="272">
        <v>20</v>
      </c>
      <c r="G126" s="272">
        <v>12</v>
      </c>
      <c r="H126" s="272">
        <v>12</v>
      </c>
      <c r="I126" s="272">
        <v>13</v>
      </c>
      <c r="J126" s="272">
        <v>19</v>
      </c>
      <c r="K126" s="272">
        <v>20</v>
      </c>
      <c r="L126" s="272">
        <v>12</v>
      </c>
      <c r="M126" s="272">
        <v>13</v>
      </c>
      <c r="N126" s="272">
        <v>14</v>
      </c>
      <c r="O126" s="272">
        <v>17</v>
      </c>
      <c r="P126" s="272">
        <v>17</v>
      </c>
      <c r="Q126" s="272"/>
      <c r="R126" s="103">
        <f t="shared" si="12"/>
        <v>17</v>
      </c>
      <c r="S126" s="103">
        <f t="shared" si="13"/>
        <v>44</v>
      </c>
      <c r="T126" s="103">
        <f t="shared" si="14"/>
        <v>44</v>
      </c>
      <c r="U126" s="103">
        <f t="shared" si="15"/>
        <v>47</v>
      </c>
      <c r="V126" s="103">
        <f t="shared" si="16"/>
        <v>17</v>
      </c>
      <c r="W126" s="103">
        <f t="shared" si="17"/>
        <v>17</v>
      </c>
      <c r="X126" s="103"/>
      <c r="Y126" s="273">
        <f t="shared" si="18"/>
        <v>85</v>
      </c>
      <c r="Z126" s="273">
        <f t="shared" si="19"/>
        <v>95.652173913043484</v>
      </c>
      <c r="AA126" s="273">
        <f t="shared" si="20"/>
        <v>95.652173913043484</v>
      </c>
      <c r="AB126" s="273">
        <f t="shared" si="21"/>
        <v>97.916666666666657</v>
      </c>
      <c r="AC126" s="273">
        <f t="shared" si="22"/>
        <v>85</v>
      </c>
      <c r="AD126" s="273">
        <f t="shared" si="23"/>
        <v>85</v>
      </c>
    </row>
    <row r="127" spans="1:30" ht="30" customHeight="1" x14ac:dyDescent="0.2">
      <c r="A127" s="1">
        <f>'STUDENT NAMELIST'!A127</f>
        <v>123</v>
      </c>
      <c r="B127" s="60" t="str">
        <f>'STUDENT NAMELIST'!B127</f>
        <v>2023PEC AI 481</v>
      </c>
      <c r="C127" s="60">
        <f>'STUDENT NAMELIST'!C127</f>
        <v>211423243123</v>
      </c>
      <c r="D127" s="270" t="str">
        <f>'STUDENT NAMELIST'!D127</f>
        <v>GAJAPATHY R</v>
      </c>
      <c r="E127" s="272">
        <v>19</v>
      </c>
      <c r="F127" s="272">
        <v>17</v>
      </c>
      <c r="G127" s="272">
        <v>12</v>
      </c>
      <c r="H127" s="272">
        <v>11</v>
      </c>
      <c r="I127" s="272">
        <v>13</v>
      </c>
      <c r="J127" s="272">
        <v>20</v>
      </c>
      <c r="K127" s="272">
        <v>18</v>
      </c>
      <c r="L127" s="272">
        <v>11</v>
      </c>
      <c r="M127" s="272">
        <v>11</v>
      </c>
      <c r="N127" s="272">
        <v>14</v>
      </c>
      <c r="O127" s="272">
        <v>19</v>
      </c>
      <c r="P127" s="272">
        <v>19</v>
      </c>
      <c r="Q127" s="272"/>
      <c r="R127" s="103">
        <f t="shared" si="12"/>
        <v>19</v>
      </c>
      <c r="S127" s="103">
        <f t="shared" si="13"/>
        <v>40</v>
      </c>
      <c r="T127" s="103">
        <f t="shared" si="14"/>
        <v>42</v>
      </c>
      <c r="U127" s="103">
        <f t="shared" si="15"/>
        <v>45</v>
      </c>
      <c r="V127" s="103">
        <f t="shared" si="16"/>
        <v>19</v>
      </c>
      <c r="W127" s="103">
        <f t="shared" si="17"/>
        <v>19</v>
      </c>
      <c r="X127" s="103"/>
      <c r="Y127" s="273">
        <f t="shared" si="18"/>
        <v>95</v>
      </c>
      <c r="Z127" s="273">
        <f t="shared" si="19"/>
        <v>86.956521739130437</v>
      </c>
      <c r="AA127" s="273">
        <f t="shared" si="20"/>
        <v>91.304347826086953</v>
      </c>
      <c r="AB127" s="273">
        <f t="shared" si="21"/>
        <v>93.75</v>
      </c>
      <c r="AC127" s="273">
        <f t="shared" si="22"/>
        <v>95</v>
      </c>
      <c r="AD127" s="273">
        <f t="shared" si="23"/>
        <v>95</v>
      </c>
    </row>
    <row r="128" spans="1:30" ht="30" customHeight="1" x14ac:dyDescent="0.2">
      <c r="A128" s="1">
        <f>'STUDENT NAMELIST'!A128</f>
        <v>124</v>
      </c>
      <c r="B128" s="60" t="str">
        <f>'STUDENT NAMELIST'!B128</f>
        <v>2023PEC AI 482</v>
      </c>
      <c r="C128" s="60">
        <f>'STUDENT NAMELIST'!C128</f>
        <v>211423243124</v>
      </c>
      <c r="D128" s="270" t="str">
        <f>'STUDENT NAMELIST'!D128</f>
        <v>GANESH M</v>
      </c>
      <c r="E128" s="272">
        <v>18</v>
      </c>
      <c r="F128" s="272">
        <v>20</v>
      </c>
      <c r="G128" s="272">
        <v>13</v>
      </c>
      <c r="H128" s="272">
        <v>12</v>
      </c>
      <c r="I128" s="272">
        <v>11</v>
      </c>
      <c r="J128" s="272">
        <v>17</v>
      </c>
      <c r="K128" s="272">
        <v>17</v>
      </c>
      <c r="L128" s="272">
        <v>11</v>
      </c>
      <c r="M128" s="272">
        <v>11</v>
      </c>
      <c r="N128" s="272">
        <v>12</v>
      </c>
      <c r="O128" s="272">
        <v>19</v>
      </c>
      <c r="P128" s="272">
        <v>17</v>
      </c>
      <c r="Q128" s="272"/>
      <c r="R128" s="103">
        <f t="shared" si="12"/>
        <v>18</v>
      </c>
      <c r="S128" s="103">
        <f t="shared" si="13"/>
        <v>44</v>
      </c>
      <c r="T128" s="103">
        <f t="shared" si="14"/>
        <v>40</v>
      </c>
      <c r="U128" s="103">
        <f t="shared" si="15"/>
        <v>40</v>
      </c>
      <c r="V128" s="103">
        <f t="shared" si="16"/>
        <v>19</v>
      </c>
      <c r="W128" s="103">
        <f t="shared" si="17"/>
        <v>17</v>
      </c>
      <c r="X128" s="103"/>
      <c r="Y128" s="273">
        <f t="shared" si="18"/>
        <v>90</v>
      </c>
      <c r="Z128" s="273">
        <f t="shared" si="19"/>
        <v>95.652173913043484</v>
      </c>
      <c r="AA128" s="273">
        <f t="shared" si="20"/>
        <v>86.956521739130437</v>
      </c>
      <c r="AB128" s="273">
        <f t="shared" si="21"/>
        <v>83.333333333333343</v>
      </c>
      <c r="AC128" s="273">
        <f t="shared" si="22"/>
        <v>95</v>
      </c>
      <c r="AD128" s="273">
        <f t="shared" si="23"/>
        <v>85</v>
      </c>
    </row>
    <row r="129" spans="1:30" ht="30" customHeight="1" x14ac:dyDescent="0.2">
      <c r="A129" s="1">
        <f>'STUDENT NAMELIST'!A129</f>
        <v>125</v>
      </c>
      <c r="B129" s="60" t="str">
        <f>'STUDENT NAMELIST'!B129</f>
        <v>2023PEC AI 483</v>
      </c>
      <c r="C129" s="60">
        <f>'STUDENT NAMELIST'!C129</f>
        <v>211423243125</v>
      </c>
      <c r="D129" s="270" t="str">
        <f>'STUDENT NAMELIST'!D129</f>
        <v>GAUTHAM P</v>
      </c>
      <c r="E129" s="272">
        <v>17</v>
      </c>
      <c r="F129" s="272">
        <v>20</v>
      </c>
      <c r="G129" s="272">
        <v>11</v>
      </c>
      <c r="H129" s="272">
        <v>13</v>
      </c>
      <c r="I129" s="272">
        <v>14</v>
      </c>
      <c r="J129" s="272">
        <v>18</v>
      </c>
      <c r="K129" s="272">
        <v>20</v>
      </c>
      <c r="L129" s="272">
        <v>11</v>
      </c>
      <c r="M129" s="272">
        <v>12</v>
      </c>
      <c r="N129" s="272">
        <v>11</v>
      </c>
      <c r="O129" s="272">
        <v>19</v>
      </c>
      <c r="P129" s="272">
        <v>18</v>
      </c>
      <c r="Q129" s="272"/>
      <c r="R129" s="103">
        <f t="shared" si="12"/>
        <v>17</v>
      </c>
      <c r="S129" s="103">
        <f t="shared" si="13"/>
        <v>42</v>
      </c>
      <c r="T129" s="103">
        <f t="shared" si="14"/>
        <v>43</v>
      </c>
      <c r="U129" s="103">
        <f t="shared" si="15"/>
        <v>45</v>
      </c>
      <c r="V129" s="103">
        <f t="shared" si="16"/>
        <v>19</v>
      </c>
      <c r="W129" s="103">
        <f t="shared" si="17"/>
        <v>18</v>
      </c>
      <c r="X129" s="103"/>
      <c r="Y129" s="273">
        <f t="shared" si="18"/>
        <v>85</v>
      </c>
      <c r="Z129" s="273">
        <f t="shared" si="19"/>
        <v>91.304347826086953</v>
      </c>
      <c r="AA129" s="273">
        <f t="shared" si="20"/>
        <v>93.478260869565219</v>
      </c>
      <c r="AB129" s="273">
        <f t="shared" si="21"/>
        <v>93.75</v>
      </c>
      <c r="AC129" s="273">
        <f t="shared" si="22"/>
        <v>95</v>
      </c>
      <c r="AD129" s="273">
        <f t="shared" si="23"/>
        <v>90</v>
      </c>
    </row>
    <row r="130" spans="1:30" ht="30" customHeight="1" x14ac:dyDescent="0.2">
      <c r="A130" s="1">
        <f>'STUDENT NAMELIST'!A130</f>
        <v>126</v>
      </c>
      <c r="B130" s="60" t="str">
        <f>'STUDENT NAMELIST'!B130</f>
        <v>2023PEC AI 155</v>
      </c>
      <c r="C130" s="60">
        <f>'STUDENT NAMELIST'!C130</f>
        <v>211423243126</v>
      </c>
      <c r="D130" s="270" t="str">
        <f>'STUDENT NAMELIST'!D130</f>
        <v>GETHU SHIVANI T S S</v>
      </c>
      <c r="E130" s="272">
        <v>18</v>
      </c>
      <c r="F130" s="272">
        <v>17</v>
      </c>
      <c r="G130" s="272">
        <v>13</v>
      </c>
      <c r="H130" s="272">
        <v>12</v>
      </c>
      <c r="I130" s="272">
        <v>14</v>
      </c>
      <c r="J130" s="272">
        <v>17</v>
      </c>
      <c r="K130" s="272">
        <v>17</v>
      </c>
      <c r="L130" s="272">
        <v>13</v>
      </c>
      <c r="M130" s="272">
        <v>11</v>
      </c>
      <c r="N130" s="272">
        <v>13</v>
      </c>
      <c r="O130" s="272">
        <v>18</v>
      </c>
      <c r="P130" s="272">
        <v>19</v>
      </c>
      <c r="Q130" s="272"/>
      <c r="R130" s="103">
        <f t="shared" si="12"/>
        <v>18</v>
      </c>
      <c r="S130" s="103">
        <f t="shared" si="13"/>
        <v>43</v>
      </c>
      <c r="T130" s="103">
        <f t="shared" si="14"/>
        <v>40</v>
      </c>
      <c r="U130" s="103">
        <f t="shared" si="15"/>
        <v>44</v>
      </c>
      <c r="V130" s="103">
        <f t="shared" si="16"/>
        <v>18</v>
      </c>
      <c r="W130" s="103">
        <f t="shared" si="17"/>
        <v>19</v>
      </c>
      <c r="X130" s="103"/>
      <c r="Y130" s="273">
        <f t="shared" si="18"/>
        <v>90</v>
      </c>
      <c r="Z130" s="273">
        <f t="shared" si="19"/>
        <v>93.478260869565219</v>
      </c>
      <c r="AA130" s="273">
        <f t="shared" si="20"/>
        <v>86.956521739130437</v>
      </c>
      <c r="AB130" s="273">
        <f t="shared" si="21"/>
        <v>91.666666666666657</v>
      </c>
      <c r="AC130" s="273">
        <f t="shared" si="22"/>
        <v>90</v>
      </c>
      <c r="AD130" s="273">
        <f t="shared" si="23"/>
        <v>95</v>
      </c>
    </row>
    <row r="131" spans="1:30" ht="30" customHeight="1" x14ac:dyDescent="0.2">
      <c r="A131" s="1">
        <f>'STUDENT NAMELIST'!A131</f>
        <v>127</v>
      </c>
      <c r="B131" s="60" t="str">
        <f>'STUDENT NAMELIST'!B131</f>
        <v>2023PEC AI 484</v>
      </c>
      <c r="C131" s="60">
        <f>'STUDENT NAMELIST'!C131</f>
        <v>211423243127</v>
      </c>
      <c r="D131" s="270" t="str">
        <f>'STUDENT NAMELIST'!D131</f>
        <v>GOKUL N</v>
      </c>
      <c r="E131" s="272">
        <v>17</v>
      </c>
      <c r="F131" s="272">
        <v>17</v>
      </c>
      <c r="G131" s="272">
        <v>12</v>
      </c>
      <c r="H131" s="272">
        <v>13</v>
      </c>
      <c r="I131" s="272">
        <v>14</v>
      </c>
      <c r="J131" s="272">
        <v>20</v>
      </c>
      <c r="K131" s="272">
        <v>18</v>
      </c>
      <c r="L131" s="272">
        <v>13</v>
      </c>
      <c r="M131" s="272">
        <v>13</v>
      </c>
      <c r="N131" s="272">
        <v>12</v>
      </c>
      <c r="O131" s="272">
        <v>19</v>
      </c>
      <c r="P131" s="272">
        <v>17</v>
      </c>
      <c r="Q131" s="272"/>
      <c r="R131" s="103">
        <f t="shared" si="12"/>
        <v>17</v>
      </c>
      <c r="S131" s="103">
        <f t="shared" si="13"/>
        <v>42</v>
      </c>
      <c r="T131" s="103">
        <f t="shared" si="14"/>
        <v>46</v>
      </c>
      <c r="U131" s="103">
        <f t="shared" si="15"/>
        <v>44</v>
      </c>
      <c r="V131" s="103">
        <f t="shared" si="16"/>
        <v>19</v>
      </c>
      <c r="W131" s="103">
        <f t="shared" si="17"/>
        <v>17</v>
      </c>
      <c r="X131" s="103"/>
      <c r="Y131" s="273">
        <f t="shared" si="18"/>
        <v>85</v>
      </c>
      <c r="Z131" s="273">
        <f t="shared" si="19"/>
        <v>91.304347826086953</v>
      </c>
      <c r="AA131" s="273">
        <f t="shared" si="20"/>
        <v>100</v>
      </c>
      <c r="AB131" s="273">
        <f t="shared" si="21"/>
        <v>91.666666666666657</v>
      </c>
      <c r="AC131" s="273">
        <f t="shared" si="22"/>
        <v>95</v>
      </c>
      <c r="AD131" s="273">
        <f t="shared" si="23"/>
        <v>85</v>
      </c>
    </row>
    <row r="132" spans="1:30" ht="30" customHeight="1" x14ac:dyDescent="0.2">
      <c r="A132" s="1">
        <f>'STUDENT NAMELIST'!A132</f>
        <v>128</v>
      </c>
      <c r="B132" s="60" t="str">
        <f>'STUDENT NAMELIST'!B132</f>
        <v>2023PEC AI 156</v>
      </c>
      <c r="C132" s="60">
        <f>'STUDENT NAMELIST'!C132</f>
        <v>211423243128</v>
      </c>
      <c r="D132" s="270" t="str">
        <f>'STUDENT NAMELIST'!D132</f>
        <v>GOPIKA S</v>
      </c>
      <c r="E132" s="272">
        <v>18</v>
      </c>
      <c r="F132" s="272">
        <v>17</v>
      </c>
      <c r="G132" s="272">
        <v>13</v>
      </c>
      <c r="H132" s="272">
        <v>11</v>
      </c>
      <c r="I132" s="272">
        <v>13</v>
      </c>
      <c r="J132" s="272">
        <v>19</v>
      </c>
      <c r="K132" s="272">
        <v>17</v>
      </c>
      <c r="L132" s="272">
        <v>11</v>
      </c>
      <c r="M132" s="272">
        <v>11</v>
      </c>
      <c r="N132" s="272">
        <v>12</v>
      </c>
      <c r="O132" s="272">
        <v>20</v>
      </c>
      <c r="P132" s="272">
        <v>17</v>
      </c>
      <c r="Q132" s="272"/>
      <c r="R132" s="103">
        <f t="shared" si="12"/>
        <v>18</v>
      </c>
      <c r="S132" s="103">
        <f t="shared" si="13"/>
        <v>41</v>
      </c>
      <c r="T132" s="103">
        <f t="shared" si="14"/>
        <v>41</v>
      </c>
      <c r="U132" s="103">
        <f t="shared" si="15"/>
        <v>42</v>
      </c>
      <c r="V132" s="103">
        <f t="shared" si="16"/>
        <v>20</v>
      </c>
      <c r="W132" s="103">
        <f t="shared" si="17"/>
        <v>17</v>
      </c>
      <c r="X132" s="103"/>
      <c r="Y132" s="273">
        <f t="shared" si="18"/>
        <v>90</v>
      </c>
      <c r="Z132" s="273">
        <f t="shared" si="19"/>
        <v>89.130434782608688</v>
      </c>
      <c r="AA132" s="273">
        <f t="shared" si="20"/>
        <v>89.130434782608688</v>
      </c>
      <c r="AB132" s="273">
        <f t="shared" si="21"/>
        <v>87.5</v>
      </c>
      <c r="AC132" s="273">
        <f t="shared" si="22"/>
        <v>100</v>
      </c>
      <c r="AD132" s="273">
        <f t="shared" si="23"/>
        <v>85</v>
      </c>
    </row>
    <row r="133" spans="1:30" ht="30" customHeight="1" x14ac:dyDescent="0.2">
      <c r="A133" s="1">
        <f>'STUDENT NAMELIST'!A133</f>
        <v>129</v>
      </c>
      <c r="B133" s="60" t="str">
        <f>'STUDENT NAMELIST'!B133</f>
        <v>2023PEC AI 157</v>
      </c>
      <c r="C133" s="60">
        <f>'STUDENT NAMELIST'!C133</f>
        <v>211423243129</v>
      </c>
      <c r="D133" s="270" t="str">
        <f>'STUDENT NAMELIST'!D133</f>
        <v>GOPIKASHREE A S</v>
      </c>
      <c r="E133" s="272">
        <v>19</v>
      </c>
      <c r="F133" s="272">
        <v>18</v>
      </c>
      <c r="G133" s="272">
        <v>13</v>
      </c>
      <c r="H133" s="272">
        <v>12</v>
      </c>
      <c r="I133" s="272">
        <v>12</v>
      </c>
      <c r="J133" s="272">
        <v>20</v>
      </c>
      <c r="K133" s="272">
        <v>19</v>
      </c>
      <c r="L133" s="272">
        <v>12</v>
      </c>
      <c r="M133" s="272">
        <v>12</v>
      </c>
      <c r="N133" s="272">
        <v>13</v>
      </c>
      <c r="O133" s="272">
        <v>20</v>
      </c>
      <c r="P133" s="272">
        <v>18</v>
      </c>
      <c r="Q133" s="272"/>
      <c r="R133" s="103">
        <f t="shared" ref="R133:R196" si="24">SUMIF($E$4:$P$4,"CO 1",E133:P133)</f>
        <v>19</v>
      </c>
      <c r="S133" s="103">
        <f t="shared" ref="S133:S196" si="25">SUMIF($E$4:$P$4,"CO 2",E133:P133)</f>
        <v>43</v>
      </c>
      <c r="T133" s="103">
        <f t="shared" ref="T133:T196" si="26">SUMIF($E$4:$P$4,"CO 3",E133:P133)</f>
        <v>44</v>
      </c>
      <c r="U133" s="103">
        <f t="shared" ref="U133:U196" si="27">SUMIF($E$4:$P$4,"CO 4",E133:P133)</f>
        <v>44</v>
      </c>
      <c r="V133" s="103">
        <f t="shared" ref="V133:V196" si="28">SUMIF($E$4:$P$4,"CO 5",E133:P133)</f>
        <v>20</v>
      </c>
      <c r="W133" s="103">
        <f t="shared" ref="W133:W196" si="29">SUMIF($E$4:$P$4,"CO 6",E133:P133)</f>
        <v>18</v>
      </c>
      <c r="X133" s="103"/>
      <c r="Y133" s="273">
        <f t="shared" si="18"/>
        <v>95</v>
      </c>
      <c r="Z133" s="273">
        <f t="shared" si="19"/>
        <v>93.478260869565219</v>
      </c>
      <c r="AA133" s="273">
        <f t="shared" si="20"/>
        <v>95.652173913043484</v>
      </c>
      <c r="AB133" s="273">
        <f t="shared" si="21"/>
        <v>91.666666666666657</v>
      </c>
      <c r="AC133" s="273">
        <f t="shared" si="22"/>
        <v>100</v>
      </c>
      <c r="AD133" s="273">
        <f t="shared" si="23"/>
        <v>90</v>
      </c>
    </row>
    <row r="134" spans="1:30" ht="30" customHeight="1" x14ac:dyDescent="0.2">
      <c r="A134" s="1">
        <f>'STUDENT NAMELIST'!A134</f>
        <v>130</v>
      </c>
      <c r="B134" s="60" t="str">
        <f>'STUDENT NAMELIST'!B134</f>
        <v>2023PEC AI 485</v>
      </c>
      <c r="C134" s="60">
        <f>'STUDENT NAMELIST'!C134</f>
        <v>211423243130</v>
      </c>
      <c r="D134" s="270" t="str">
        <f>'STUDENT NAMELIST'!D134</f>
        <v>GOWTHAM R</v>
      </c>
      <c r="E134" s="272">
        <v>18</v>
      </c>
      <c r="F134" s="272">
        <v>19</v>
      </c>
      <c r="G134" s="272">
        <v>11</v>
      </c>
      <c r="H134" s="272">
        <v>12</v>
      </c>
      <c r="I134" s="272">
        <v>14</v>
      </c>
      <c r="J134" s="272">
        <v>17</v>
      </c>
      <c r="K134" s="272">
        <v>18</v>
      </c>
      <c r="L134" s="272">
        <v>11</v>
      </c>
      <c r="M134" s="272">
        <v>13</v>
      </c>
      <c r="N134" s="272">
        <v>12</v>
      </c>
      <c r="O134" s="272">
        <v>19</v>
      </c>
      <c r="P134" s="272">
        <v>17</v>
      </c>
      <c r="Q134" s="272"/>
      <c r="R134" s="103">
        <f t="shared" si="24"/>
        <v>18</v>
      </c>
      <c r="S134" s="103">
        <f t="shared" si="25"/>
        <v>41</v>
      </c>
      <c r="T134" s="103">
        <f t="shared" si="26"/>
        <v>42</v>
      </c>
      <c r="U134" s="103">
        <f t="shared" si="27"/>
        <v>44</v>
      </c>
      <c r="V134" s="103">
        <f t="shared" si="28"/>
        <v>19</v>
      </c>
      <c r="W134" s="103">
        <f t="shared" si="29"/>
        <v>17</v>
      </c>
      <c r="X134" s="103"/>
      <c r="Y134" s="273">
        <f t="shared" si="18"/>
        <v>90</v>
      </c>
      <c r="Z134" s="273">
        <f t="shared" si="19"/>
        <v>89.130434782608688</v>
      </c>
      <c r="AA134" s="273">
        <f t="shared" si="20"/>
        <v>91.304347826086953</v>
      </c>
      <c r="AB134" s="273">
        <f t="shared" si="21"/>
        <v>91.666666666666657</v>
      </c>
      <c r="AC134" s="273">
        <f t="shared" si="22"/>
        <v>95</v>
      </c>
      <c r="AD134" s="273">
        <f t="shared" si="23"/>
        <v>85</v>
      </c>
    </row>
    <row r="135" spans="1:30" ht="30" customHeight="1" x14ac:dyDescent="0.2">
      <c r="A135" s="1">
        <f>'STUDENT NAMELIST'!A135</f>
        <v>131</v>
      </c>
      <c r="B135" s="60" t="str">
        <f>'STUDENT NAMELIST'!B135</f>
        <v>2023PEC AI 158</v>
      </c>
      <c r="C135" s="60">
        <f>'STUDENT NAMELIST'!C135</f>
        <v>211423243131</v>
      </c>
      <c r="D135" s="270" t="str">
        <f>'STUDENT NAMELIST'!D135</f>
        <v>GOWTHAMEE G</v>
      </c>
      <c r="E135" s="272">
        <v>19</v>
      </c>
      <c r="F135" s="272">
        <v>20</v>
      </c>
      <c r="G135" s="272">
        <v>11</v>
      </c>
      <c r="H135" s="272">
        <v>13</v>
      </c>
      <c r="I135" s="272">
        <v>14</v>
      </c>
      <c r="J135" s="272">
        <v>18</v>
      </c>
      <c r="K135" s="272">
        <v>18</v>
      </c>
      <c r="L135" s="272">
        <v>13</v>
      </c>
      <c r="M135" s="272">
        <v>11</v>
      </c>
      <c r="N135" s="272">
        <v>14</v>
      </c>
      <c r="O135" s="272">
        <v>17</v>
      </c>
      <c r="P135" s="272">
        <v>19</v>
      </c>
      <c r="Q135" s="272"/>
      <c r="R135" s="103">
        <f t="shared" si="24"/>
        <v>19</v>
      </c>
      <c r="S135" s="103">
        <f t="shared" si="25"/>
        <v>44</v>
      </c>
      <c r="T135" s="103">
        <f t="shared" si="26"/>
        <v>42</v>
      </c>
      <c r="U135" s="103">
        <f t="shared" si="27"/>
        <v>46</v>
      </c>
      <c r="V135" s="103">
        <f t="shared" si="28"/>
        <v>17</v>
      </c>
      <c r="W135" s="103">
        <f t="shared" si="29"/>
        <v>19</v>
      </c>
      <c r="X135" s="103"/>
      <c r="Y135" s="273">
        <f t="shared" ref="Y135:Y198" si="30">(R135/$Y$3)*100</f>
        <v>95</v>
      </c>
      <c r="Z135" s="273">
        <f t="shared" ref="Z135:Z198" si="31">(S135/$Z$3)*100</f>
        <v>95.652173913043484</v>
      </c>
      <c r="AA135" s="273">
        <f t="shared" ref="AA135:AA198" si="32">(T135/$AA$3)*100</f>
        <v>91.304347826086953</v>
      </c>
      <c r="AB135" s="273">
        <f t="shared" ref="AB135:AB198" si="33">(U135/$AB$3)*100</f>
        <v>95.833333333333343</v>
      </c>
      <c r="AC135" s="273">
        <f t="shared" ref="AC135:AC198" si="34">(V135/$AC$3)*100</f>
        <v>85</v>
      </c>
      <c r="AD135" s="273">
        <f t="shared" ref="AD135:AD198" si="35">(W135/$AD$3)*100</f>
        <v>95</v>
      </c>
    </row>
    <row r="136" spans="1:30" ht="30" customHeight="1" x14ac:dyDescent="0.2">
      <c r="A136" s="1">
        <f>'STUDENT NAMELIST'!A136</f>
        <v>132</v>
      </c>
      <c r="B136" s="60" t="str">
        <f>'STUDENT NAMELIST'!B136</f>
        <v>2023PEC AI 486</v>
      </c>
      <c r="C136" s="60">
        <f>'STUDENT NAMELIST'!C136</f>
        <v>211423243132</v>
      </c>
      <c r="D136" s="270" t="str">
        <f>'STUDENT NAMELIST'!D136</f>
        <v>GURU VISHAL M</v>
      </c>
      <c r="E136" s="272">
        <v>17</v>
      </c>
      <c r="F136" s="272">
        <v>20</v>
      </c>
      <c r="G136" s="272">
        <v>13</v>
      </c>
      <c r="H136" s="272">
        <v>12</v>
      </c>
      <c r="I136" s="272">
        <v>11</v>
      </c>
      <c r="J136" s="272">
        <v>20</v>
      </c>
      <c r="K136" s="272">
        <v>17</v>
      </c>
      <c r="L136" s="272">
        <v>11</v>
      </c>
      <c r="M136" s="272">
        <v>12</v>
      </c>
      <c r="N136" s="272">
        <v>12</v>
      </c>
      <c r="O136" s="272">
        <v>17</v>
      </c>
      <c r="P136" s="272">
        <v>17</v>
      </c>
      <c r="Q136" s="272"/>
      <c r="R136" s="103">
        <f t="shared" si="24"/>
        <v>17</v>
      </c>
      <c r="S136" s="103">
        <f t="shared" si="25"/>
        <v>44</v>
      </c>
      <c r="T136" s="103">
        <f t="shared" si="26"/>
        <v>44</v>
      </c>
      <c r="U136" s="103">
        <f t="shared" si="27"/>
        <v>40</v>
      </c>
      <c r="V136" s="103">
        <f t="shared" si="28"/>
        <v>17</v>
      </c>
      <c r="W136" s="103">
        <f t="shared" si="29"/>
        <v>17</v>
      </c>
      <c r="X136" s="103"/>
      <c r="Y136" s="273">
        <f t="shared" si="30"/>
        <v>85</v>
      </c>
      <c r="Z136" s="273">
        <f t="shared" si="31"/>
        <v>95.652173913043484</v>
      </c>
      <c r="AA136" s="273">
        <f t="shared" si="32"/>
        <v>95.652173913043484</v>
      </c>
      <c r="AB136" s="273">
        <f t="shared" si="33"/>
        <v>83.333333333333343</v>
      </c>
      <c r="AC136" s="273">
        <f t="shared" si="34"/>
        <v>85</v>
      </c>
      <c r="AD136" s="273">
        <f t="shared" si="35"/>
        <v>85</v>
      </c>
    </row>
    <row r="137" spans="1:30" ht="30" customHeight="1" x14ac:dyDescent="0.2">
      <c r="A137" s="1">
        <f>'STUDENT NAMELIST'!A137</f>
        <v>133</v>
      </c>
      <c r="B137" s="60" t="str">
        <f>'STUDENT NAMELIST'!B137</f>
        <v>2023PEC AI 487</v>
      </c>
      <c r="C137" s="60">
        <f>'STUDENT NAMELIST'!C137</f>
        <v>211423243133</v>
      </c>
      <c r="D137" s="270" t="str">
        <f>'STUDENT NAMELIST'!D137</f>
        <v>GURUCHARAN G</v>
      </c>
      <c r="E137" s="272">
        <v>17</v>
      </c>
      <c r="F137" s="272">
        <v>18</v>
      </c>
      <c r="G137" s="272">
        <v>12</v>
      </c>
      <c r="H137" s="272">
        <v>11</v>
      </c>
      <c r="I137" s="272">
        <v>13</v>
      </c>
      <c r="J137" s="272">
        <v>20</v>
      </c>
      <c r="K137" s="272">
        <v>20</v>
      </c>
      <c r="L137" s="272">
        <v>11</v>
      </c>
      <c r="M137" s="272">
        <v>11</v>
      </c>
      <c r="N137" s="272">
        <v>14</v>
      </c>
      <c r="O137" s="272">
        <v>18</v>
      </c>
      <c r="P137" s="272">
        <v>19</v>
      </c>
      <c r="Q137" s="272"/>
      <c r="R137" s="103">
        <f t="shared" si="24"/>
        <v>17</v>
      </c>
      <c r="S137" s="103">
        <f t="shared" si="25"/>
        <v>41</v>
      </c>
      <c r="T137" s="103">
        <f t="shared" si="26"/>
        <v>42</v>
      </c>
      <c r="U137" s="103">
        <f t="shared" si="27"/>
        <v>47</v>
      </c>
      <c r="V137" s="103">
        <f t="shared" si="28"/>
        <v>18</v>
      </c>
      <c r="W137" s="103">
        <f t="shared" si="29"/>
        <v>19</v>
      </c>
      <c r="X137" s="103"/>
      <c r="Y137" s="273">
        <f t="shared" si="30"/>
        <v>85</v>
      </c>
      <c r="Z137" s="273">
        <f t="shared" si="31"/>
        <v>89.130434782608688</v>
      </c>
      <c r="AA137" s="273">
        <f t="shared" si="32"/>
        <v>91.304347826086953</v>
      </c>
      <c r="AB137" s="273">
        <f t="shared" si="33"/>
        <v>97.916666666666657</v>
      </c>
      <c r="AC137" s="273">
        <f t="shared" si="34"/>
        <v>90</v>
      </c>
      <c r="AD137" s="273">
        <f t="shared" si="35"/>
        <v>95</v>
      </c>
    </row>
    <row r="138" spans="1:30" ht="30" customHeight="1" x14ac:dyDescent="0.2">
      <c r="A138" s="1">
        <f>'STUDENT NAMELIST'!A138</f>
        <v>134</v>
      </c>
      <c r="B138" s="60" t="str">
        <f>'STUDENT NAMELIST'!B138</f>
        <v>2023PEC AI 488</v>
      </c>
      <c r="C138" s="60">
        <f>'STUDENT NAMELIST'!C138</f>
        <v>211423243134</v>
      </c>
      <c r="D138" s="270" t="str">
        <f>'STUDENT NAMELIST'!D138</f>
        <v>GURUSURIYA B</v>
      </c>
      <c r="E138" s="272">
        <v>20</v>
      </c>
      <c r="F138" s="272">
        <v>19</v>
      </c>
      <c r="G138" s="272">
        <v>11</v>
      </c>
      <c r="H138" s="272">
        <v>12</v>
      </c>
      <c r="I138" s="272">
        <v>12</v>
      </c>
      <c r="J138" s="272">
        <v>18</v>
      </c>
      <c r="K138" s="272">
        <v>20</v>
      </c>
      <c r="L138" s="272">
        <v>13</v>
      </c>
      <c r="M138" s="272">
        <v>13</v>
      </c>
      <c r="N138" s="272">
        <v>14</v>
      </c>
      <c r="O138" s="272">
        <v>19</v>
      </c>
      <c r="P138" s="272">
        <v>17</v>
      </c>
      <c r="Q138" s="272"/>
      <c r="R138" s="103">
        <f t="shared" si="24"/>
        <v>20</v>
      </c>
      <c r="S138" s="103">
        <f t="shared" si="25"/>
        <v>43</v>
      </c>
      <c r="T138" s="103">
        <f t="shared" si="26"/>
        <v>43</v>
      </c>
      <c r="U138" s="103">
        <f t="shared" si="27"/>
        <v>46</v>
      </c>
      <c r="V138" s="103">
        <f t="shared" si="28"/>
        <v>19</v>
      </c>
      <c r="W138" s="103">
        <f t="shared" si="29"/>
        <v>17</v>
      </c>
      <c r="X138" s="103"/>
      <c r="Y138" s="273">
        <f t="shared" si="30"/>
        <v>100</v>
      </c>
      <c r="Z138" s="273">
        <f t="shared" si="31"/>
        <v>93.478260869565219</v>
      </c>
      <c r="AA138" s="273">
        <f t="shared" si="32"/>
        <v>93.478260869565219</v>
      </c>
      <c r="AB138" s="273">
        <f t="shared" si="33"/>
        <v>95.833333333333343</v>
      </c>
      <c r="AC138" s="273">
        <f t="shared" si="34"/>
        <v>95</v>
      </c>
      <c r="AD138" s="273">
        <f t="shared" si="35"/>
        <v>85</v>
      </c>
    </row>
    <row r="139" spans="1:30" ht="30" customHeight="1" x14ac:dyDescent="0.2">
      <c r="A139" s="1">
        <f>'STUDENT NAMELIST'!A139</f>
        <v>135</v>
      </c>
      <c r="B139" s="60" t="str">
        <f>'STUDENT NAMELIST'!B139</f>
        <v>2023PEC AI 489</v>
      </c>
      <c r="C139" s="60">
        <f>'STUDENT NAMELIST'!C139</f>
        <v>211423243135</v>
      </c>
      <c r="D139" s="270" t="str">
        <f>'STUDENT NAMELIST'!D139</f>
        <v>HARI P</v>
      </c>
      <c r="E139" s="272">
        <v>17</v>
      </c>
      <c r="F139" s="272">
        <v>19</v>
      </c>
      <c r="G139" s="272">
        <v>12</v>
      </c>
      <c r="H139" s="272">
        <v>11</v>
      </c>
      <c r="I139" s="272">
        <v>14</v>
      </c>
      <c r="J139" s="272">
        <v>17</v>
      </c>
      <c r="K139" s="272">
        <v>17</v>
      </c>
      <c r="L139" s="272">
        <v>12</v>
      </c>
      <c r="M139" s="272">
        <v>13</v>
      </c>
      <c r="N139" s="272">
        <v>13</v>
      </c>
      <c r="O139" s="272">
        <v>20</v>
      </c>
      <c r="P139" s="272">
        <v>17</v>
      </c>
      <c r="Q139" s="272"/>
      <c r="R139" s="103">
        <f t="shared" si="24"/>
        <v>17</v>
      </c>
      <c r="S139" s="103">
        <f t="shared" si="25"/>
        <v>43</v>
      </c>
      <c r="T139" s="103">
        <f t="shared" si="26"/>
        <v>41</v>
      </c>
      <c r="U139" s="103">
        <f t="shared" si="27"/>
        <v>44</v>
      </c>
      <c r="V139" s="103">
        <f t="shared" si="28"/>
        <v>20</v>
      </c>
      <c r="W139" s="103">
        <f t="shared" si="29"/>
        <v>17</v>
      </c>
      <c r="X139" s="103"/>
      <c r="Y139" s="273">
        <f t="shared" si="30"/>
        <v>85</v>
      </c>
      <c r="Z139" s="273">
        <f t="shared" si="31"/>
        <v>93.478260869565219</v>
      </c>
      <c r="AA139" s="273">
        <f t="shared" si="32"/>
        <v>89.130434782608688</v>
      </c>
      <c r="AB139" s="273">
        <f t="shared" si="33"/>
        <v>91.666666666666657</v>
      </c>
      <c r="AC139" s="273">
        <f t="shared" si="34"/>
        <v>100</v>
      </c>
      <c r="AD139" s="273">
        <f t="shared" si="35"/>
        <v>85</v>
      </c>
    </row>
    <row r="140" spans="1:30" ht="30" customHeight="1" x14ac:dyDescent="0.2">
      <c r="A140" s="1">
        <f>'STUDENT NAMELIST'!A140</f>
        <v>136</v>
      </c>
      <c r="B140" s="60" t="str">
        <f>'STUDENT NAMELIST'!B140</f>
        <v>2023PEC AI 490</v>
      </c>
      <c r="C140" s="60">
        <f>'STUDENT NAMELIST'!C140</f>
        <v>211423243136</v>
      </c>
      <c r="D140" s="270" t="str">
        <f>'STUDENT NAMELIST'!D140</f>
        <v>HARI PRAKASH M</v>
      </c>
      <c r="E140" s="272">
        <v>19</v>
      </c>
      <c r="F140" s="272">
        <v>18</v>
      </c>
      <c r="G140" s="272">
        <v>11</v>
      </c>
      <c r="H140" s="272">
        <v>11</v>
      </c>
      <c r="I140" s="272">
        <v>11</v>
      </c>
      <c r="J140" s="272">
        <v>19</v>
      </c>
      <c r="K140" s="272">
        <v>20</v>
      </c>
      <c r="L140" s="272">
        <v>13</v>
      </c>
      <c r="M140" s="272">
        <v>13</v>
      </c>
      <c r="N140" s="272">
        <v>13</v>
      </c>
      <c r="O140" s="272">
        <v>20</v>
      </c>
      <c r="P140" s="272">
        <v>17</v>
      </c>
      <c r="Q140" s="272"/>
      <c r="R140" s="103">
        <f t="shared" si="24"/>
        <v>19</v>
      </c>
      <c r="S140" s="103">
        <f t="shared" si="25"/>
        <v>42</v>
      </c>
      <c r="T140" s="103">
        <f t="shared" si="26"/>
        <v>43</v>
      </c>
      <c r="U140" s="103">
        <f t="shared" si="27"/>
        <v>44</v>
      </c>
      <c r="V140" s="103">
        <f t="shared" si="28"/>
        <v>20</v>
      </c>
      <c r="W140" s="103">
        <f t="shared" si="29"/>
        <v>17</v>
      </c>
      <c r="X140" s="103"/>
      <c r="Y140" s="273">
        <f t="shared" si="30"/>
        <v>95</v>
      </c>
      <c r="Z140" s="273">
        <f t="shared" si="31"/>
        <v>91.304347826086953</v>
      </c>
      <c r="AA140" s="273">
        <f t="shared" si="32"/>
        <v>93.478260869565219</v>
      </c>
      <c r="AB140" s="273">
        <f t="shared" si="33"/>
        <v>91.666666666666657</v>
      </c>
      <c r="AC140" s="273">
        <f t="shared" si="34"/>
        <v>100</v>
      </c>
      <c r="AD140" s="273">
        <f t="shared" si="35"/>
        <v>85</v>
      </c>
    </row>
    <row r="141" spans="1:30" ht="30" customHeight="1" x14ac:dyDescent="0.2">
      <c r="A141" s="1">
        <f>'STUDENT NAMELIST'!A141</f>
        <v>137</v>
      </c>
      <c r="B141" s="60" t="str">
        <f>'STUDENT NAMELIST'!B141</f>
        <v>2023PEC AI 160</v>
      </c>
      <c r="C141" s="60">
        <f>'STUDENT NAMELIST'!C141</f>
        <v>211423243137</v>
      </c>
      <c r="D141" s="270" t="str">
        <f>'STUDENT NAMELIST'!D141</f>
        <v>HARI PRIYA P</v>
      </c>
      <c r="E141" s="272">
        <v>19</v>
      </c>
      <c r="F141" s="272">
        <v>19</v>
      </c>
      <c r="G141" s="272">
        <v>12</v>
      </c>
      <c r="H141" s="272">
        <v>13</v>
      </c>
      <c r="I141" s="272">
        <v>13</v>
      </c>
      <c r="J141" s="272">
        <v>17</v>
      </c>
      <c r="K141" s="272">
        <v>18</v>
      </c>
      <c r="L141" s="272">
        <v>13</v>
      </c>
      <c r="M141" s="272">
        <v>11</v>
      </c>
      <c r="N141" s="272">
        <v>12</v>
      </c>
      <c r="O141" s="272">
        <v>17</v>
      </c>
      <c r="P141" s="272">
        <v>20</v>
      </c>
      <c r="Q141" s="272"/>
      <c r="R141" s="103">
        <f t="shared" si="24"/>
        <v>19</v>
      </c>
      <c r="S141" s="103">
        <f t="shared" si="25"/>
        <v>44</v>
      </c>
      <c r="T141" s="103">
        <f t="shared" si="26"/>
        <v>41</v>
      </c>
      <c r="U141" s="103">
        <f t="shared" si="27"/>
        <v>43</v>
      </c>
      <c r="V141" s="103">
        <f t="shared" si="28"/>
        <v>17</v>
      </c>
      <c r="W141" s="103">
        <f t="shared" si="29"/>
        <v>20</v>
      </c>
      <c r="X141" s="103"/>
      <c r="Y141" s="273">
        <f t="shared" si="30"/>
        <v>95</v>
      </c>
      <c r="Z141" s="273">
        <f t="shared" si="31"/>
        <v>95.652173913043484</v>
      </c>
      <c r="AA141" s="273">
        <f t="shared" si="32"/>
        <v>89.130434782608688</v>
      </c>
      <c r="AB141" s="273">
        <f t="shared" si="33"/>
        <v>89.583333333333343</v>
      </c>
      <c r="AC141" s="273">
        <f t="shared" si="34"/>
        <v>85</v>
      </c>
      <c r="AD141" s="273">
        <f t="shared" si="35"/>
        <v>100</v>
      </c>
    </row>
    <row r="142" spans="1:30" ht="30" customHeight="1" x14ac:dyDescent="0.2">
      <c r="A142" s="1">
        <f>'STUDENT NAMELIST'!A142</f>
        <v>138</v>
      </c>
      <c r="B142" s="60" t="str">
        <f>'STUDENT NAMELIST'!B142</f>
        <v>2023PEC AI 161</v>
      </c>
      <c r="C142" s="60">
        <f>'STUDENT NAMELIST'!C142</f>
        <v>211423243138</v>
      </c>
      <c r="D142" s="270" t="str">
        <f>'STUDENT NAMELIST'!D142</f>
        <v>HARINI K</v>
      </c>
      <c r="E142" s="272">
        <v>20</v>
      </c>
      <c r="F142" s="272">
        <v>18</v>
      </c>
      <c r="G142" s="272">
        <v>11</v>
      </c>
      <c r="H142" s="272">
        <v>11</v>
      </c>
      <c r="I142" s="272">
        <v>12</v>
      </c>
      <c r="J142" s="272">
        <v>18</v>
      </c>
      <c r="K142" s="272">
        <v>17</v>
      </c>
      <c r="L142" s="272">
        <v>13</v>
      </c>
      <c r="M142" s="272">
        <v>13</v>
      </c>
      <c r="N142" s="272">
        <v>12</v>
      </c>
      <c r="O142" s="272">
        <v>20</v>
      </c>
      <c r="P142" s="272">
        <v>18</v>
      </c>
      <c r="Q142" s="272"/>
      <c r="R142" s="103">
        <f t="shared" si="24"/>
        <v>20</v>
      </c>
      <c r="S142" s="103">
        <f t="shared" si="25"/>
        <v>42</v>
      </c>
      <c r="T142" s="103">
        <f t="shared" si="26"/>
        <v>42</v>
      </c>
      <c r="U142" s="103">
        <f t="shared" si="27"/>
        <v>41</v>
      </c>
      <c r="V142" s="103">
        <f t="shared" si="28"/>
        <v>20</v>
      </c>
      <c r="W142" s="103">
        <f t="shared" si="29"/>
        <v>18</v>
      </c>
      <c r="X142" s="103"/>
      <c r="Y142" s="273">
        <f t="shared" si="30"/>
        <v>100</v>
      </c>
      <c r="Z142" s="273">
        <f t="shared" si="31"/>
        <v>91.304347826086953</v>
      </c>
      <c r="AA142" s="273">
        <f t="shared" si="32"/>
        <v>91.304347826086953</v>
      </c>
      <c r="AB142" s="273">
        <f t="shared" si="33"/>
        <v>85.416666666666657</v>
      </c>
      <c r="AC142" s="273">
        <f t="shared" si="34"/>
        <v>100</v>
      </c>
      <c r="AD142" s="273">
        <f t="shared" si="35"/>
        <v>90</v>
      </c>
    </row>
    <row r="143" spans="1:30" ht="30" customHeight="1" x14ac:dyDescent="0.2">
      <c r="A143" s="1">
        <f>'STUDENT NAMELIST'!A143</f>
        <v>139</v>
      </c>
      <c r="B143" s="60" t="str">
        <f>'STUDENT NAMELIST'!B143</f>
        <v>2023PEC AI 162</v>
      </c>
      <c r="C143" s="60">
        <f>'STUDENT NAMELIST'!C143</f>
        <v>211423243139</v>
      </c>
      <c r="D143" s="270" t="str">
        <f>'STUDENT NAMELIST'!D143</f>
        <v>HARINISRI M</v>
      </c>
      <c r="E143" s="272">
        <v>17</v>
      </c>
      <c r="F143" s="272">
        <v>20</v>
      </c>
      <c r="G143" s="272">
        <v>11</v>
      </c>
      <c r="H143" s="272">
        <v>13</v>
      </c>
      <c r="I143" s="272">
        <v>14</v>
      </c>
      <c r="J143" s="272">
        <v>20</v>
      </c>
      <c r="K143" s="272">
        <v>17</v>
      </c>
      <c r="L143" s="272">
        <v>13</v>
      </c>
      <c r="M143" s="272">
        <v>12</v>
      </c>
      <c r="N143" s="272">
        <v>13</v>
      </c>
      <c r="O143" s="272">
        <v>20</v>
      </c>
      <c r="P143" s="272">
        <v>20</v>
      </c>
      <c r="Q143" s="272"/>
      <c r="R143" s="103">
        <f t="shared" si="24"/>
        <v>17</v>
      </c>
      <c r="S143" s="103">
        <f t="shared" si="25"/>
        <v>44</v>
      </c>
      <c r="T143" s="103">
        <f t="shared" si="26"/>
        <v>45</v>
      </c>
      <c r="U143" s="103">
        <f t="shared" si="27"/>
        <v>44</v>
      </c>
      <c r="V143" s="103">
        <f t="shared" si="28"/>
        <v>20</v>
      </c>
      <c r="W143" s="103">
        <f t="shared" si="29"/>
        <v>20</v>
      </c>
      <c r="X143" s="103"/>
      <c r="Y143" s="273">
        <f t="shared" si="30"/>
        <v>85</v>
      </c>
      <c r="Z143" s="273">
        <f t="shared" si="31"/>
        <v>95.652173913043484</v>
      </c>
      <c r="AA143" s="273">
        <f t="shared" si="32"/>
        <v>97.826086956521735</v>
      </c>
      <c r="AB143" s="273">
        <f t="shared" si="33"/>
        <v>91.666666666666657</v>
      </c>
      <c r="AC143" s="273">
        <f t="shared" si="34"/>
        <v>100</v>
      </c>
      <c r="AD143" s="273">
        <f t="shared" si="35"/>
        <v>100</v>
      </c>
    </row>
    <row r="144" spans="1:30" ht="30" customHeight="1" x14ac:dyDescent="0.2">
      <c r="A144" s="1">
        <f>'STUDENT NAMELIST'!A144</f>
        <v>140</v>
      </c>
      <c r="B144" s="60" t="str">
        <f>'STUDENT NAMELIST'!B144</f>
        <v>2023PEC AI 491</v>
      </c>
      <c r="C144" s="60">
        <f>'STUDENT NAMELIST'!C144</f>
        <v>211423243140</v>
      </c>
      <c r="D144" s="270" t="str">
        <f>'STUDENT NAMELIST'!D144</f>
        <v>HARIPRASAANTH K</v>
      </c>
      <c r="E144" s="272">
        <v>19</v>
      </c>
      <c r="F144" s="272">
        <v>20</v>
      </c>
      <c r="G144" s="272">
        <v>13</v>
      </c>
      <c r="H144" s="272">
        <v>12</v>
      </c>
      <c r="I144" s="272">
        <v>14</v>
      </c>
      <c r="J144" s="272">
        <v>20</v>
      </c>
      <c r="K144" s="272">
        <v>17</v>
      </c>
      <c r="L144" s="272">
        <v>12</v>
      </c>
      <c r="M144" s="272">
        <v>11</v>
      </c>
      <c r="N144" s="272">
        <v>11</v>
      </c>
      <c r="O144" s="272">
        <v>18</v>
      </c>
      <c r="P144" s="272">
        <v>18</v>
      </c>
      <c r="Q144" s="272"/>
      <c r="R144" s="103">
        <f t="shared" si="24"/>
        <v>19</v>
      </c>
      <c r="S144" s="103">
        <f t="shared" si="25"/>
        <v>45</v>
      </c>
      <c r="T144" s="103">
        <f t="shared" si="26"/>
        <v>43</v>
      </c>
      <c r="U144" s="103">
        <f t="shared" si="27"/>
        <v>42</v>
      </c>
      <c r="V144" s="103">
        <f t="shared" si="28"/>
        <v>18</v>
      </c>
      <c r="W144" s="103">
        <f t="shared" si="29"/>
        <v>18</v>
      </c>
      <c r="X144" s="103"/>
      <c r="Y144" s="273">
        <f t="shared" si="30"/>
        <v>95</v>
      </c>
      <c r="Z144" s="273">
        <f t="shared" si="31"/>
        <v>97.826086956521735</v>
      </c>
      <c r="AA144" s="273">
        <f t="shared" si="32"/>
        <v>93.478260869565219</v>
      </c>
      <c r="AB144" s="273">
        <f t="shared" si="33"/>
        <v>87.5</v>
      </c>
      <c r="AC144" s="273">
        <f t="shared" si="34"/>
        <v>90</v>
      </c>
      <c r="AD144" s="273">
        <f t="shared" si="35"/>
        <v>90</v>
      </c>
    </row>
    <row r="145" spans="1:30" ht="30" customHeight="1" x14ac:dyDescent="0.2">
      <c r="A145" s="1">
        <f>'STUDENT NAMELIST'!A145</f>
        <v>141</v>
      </c>
      <c r="B145" s="60" t="str">
        <f>'STUDENT NAMELIST'!B145</f>
        <v>2023PEC AI 492</v>
      </c>
      <c r="C145" s="60">
        <f>'STUDENT NAMELIST'!C145</f>
        <v>211423243141</v>
      </c>
      <c r="D145" s="270" t="str">
        <f>'STUDENT NAMELIST'!D145</f>
        <v>HARISH J</v>
      </c>
      <c r="E145" s="272">
        <v>18</v>
      </c>
      <c r="F145" s="272">
        <v>17</v>
      </c>
      <c r="G145" s="272">
        <v>12</v>
      </c>
      <c r="H145" s="272">
        <v>13</v>
      </c>
      <c r="I145" s="272">
        <v>13</v>
      </c>
      <c r="J145" s="272">
        <v>17</v>
      </c>
      <c r="K145" s="272">
        <v>18</v>
      </c>
      <c r="L145" s="272">
        <v>11</v>
      </c>
      <c r="M145" s="272">
        <v>12</v>
      </c>
      <c r="N145" s="272">
        <v>13</v>
      </c>
      <c r="O145" s="272">
        <v>19</v>
      </c>
      <c r="P145" s="272">
        <v>20</v>
      </c>
      <c r="Q145" s="272"/>
      <c r="R145" s="103">
        <f t="shared" si="24"/>
        <v>18</v>
      </c>
      <c r="S145" s="103">
        <f t="shared" si="25"/>
        <v>40</v>
      </c>
      <c r="T145" s="103">
        <f t="shared" si="26"/>
        <v>42</v>
      </c>
      <c r="U145" s="103">
        <f t="shared" si="27"/>
        <v>44</v>
      </c>
      <c r="V145" s="103">
        <f t="shared" si="28"/>
        <v>19</v>
      </c>
      <c r="W145" s="103">
        <f t="shared" si="29"/>
        <v>20</v>
      </c>
      <c r="X145" s="103"/>
      <c r="Y145" s="273">
        <f t="shared" si="30"/>
        <v>90</v>
      </c>
      <c r="Z145" s="273">
        <f t="shared" si="31"/>
        <v>86.956521739130437</v>
      </c>
      <c r="AA145" s="273">
        <f t="shared" si="32"/>
        <v>91.304347826086953</v>
      </c>
      <c r="AB145" s="273">
        <f t="shared" si="33"/>
        <v>91.666666666666657</v>
      </c>
      <c r="AC145" s="273">
        <f t="shared" si="34"/>
        <v>95</v>
      </c>
      <c r="AD145" s="273">
        <f t="shared" si="35"/>
        <v>100</v>
      </c>
    </row>
    <row r="146" spans="1:30" ht="30" customHeight="1" x14ac:dyDescent="0.2">
      <c r="A146" s="1">
        <f>'STUDENT NAMELIST'!A146</f>
        <v>142</v>
      </c>
      <c r="B146" s="60" t="str">
        <f>'STUDENT NAMELIST'!B146</f>
        <v>2023PEC AI 493</v>
      </c>
      <c r="C146" s="60">
        <f>'STUDENT NAMELIST'!C146</f>
        <v>211423243142</v>
      </c>
      <c r="D146" s="270" t="str">
        <f>'STUDENT NAMELIST'!D146</f>
        <v>HARISH P</v>
      </c>
      <c r="E146" s="272">
        <v>19</v>
      </c>
      <c r="F146" s="272">
        <v>20</v>
      </c>
      <c r="G146" s="272">
        <v>13</v>
      </c>
      <c r="H146" s="272">
        <v>11</v>
      </c>
      <c r="I146" s="272">
        <v>11</v>
      </c>
      <c r="J146" s="272">
        <v>20</v>
      </c>
      <c r="K146" s="272">
        <v>20</v>
      </c>
      <c r="L146" s="272">
        <v>11</v>
      </c>
      <c r="M146" s="272">
        <v>13</v>
      </c>
      <c r="N146" s="272">
        <v>13</v>
      </c>
      <c r="O146" s="272">
        <v>20</v>
      </c>
      <c r="P146" s="272">
        <v>20</v>
      </c>
      <c r="Q146" s="272"/>
      <c r="R146" s="103">
        <f t="shared" si="24"/>
        <v>19</v>
      </c>
      <c r="S146" s="103">
        <f t="shared" si="25"/>
        <v>44</v>
      </c>
      <c r="T146" s="103">
        <f t="shared" si="26"/>
        <v>44</v>
      </c>
      <c r="U146" s="103">
        <f t="shared" si="27"/>
        <v>44</v>
      </c>
      <c r="V146" s="103">
        <f t="shared" si="28"/>
        <v>20</v>
      </c>
      <c r="W146" s="103">
        <f t="shared" si="29"/>
        <v>20</v>
      </c>
      <c r="X146" s="103"/>
      <c r="Y146" s="273">
        <f t="shared" si="30"/>
        <v>95</v>
      </c>
      <c r="Z146" s="273">
        <f t="shared" si="31"/>
        <v>95.652173913043484</v>
      </c>
      <c r="AA146" s="273">
        <f t="shared" si="32"/>
        <v>95.652173913043484</v>
      </c>
      <c r="AB146" s="273">
        <f t="shared" si="33"/>
        <v>91.666666666666657</v>
      </c>
      <c r="AC146" s="273">
        <f t="shared" si="34"/>
        <v>100</v>
      </c>
      <c r="AD146" s="273">
        <f t="shared" si="35"/>
        <v>100</v>
      </c>
    </row>
    <row r="147" spans="1:30" ht="30" customHeight="1" x14ac:dyDescent="0.2">
      <c r="A147" s="1">
        <f>'STUDENT NAMELIST'!A147</f>
        <v>143</v>
      </c>
      <c r="B147" s="60" t="str">
        <f>'STUDENT NAMELIST'!B147</f>
        <v>2023PEC AI 495</v>
      </c>
      <c r="C147" s="60">
        <f>'STUDENT NAMELIST'!C147</f>
        <v>211423243143</v>
      </c>
      <c r="D147" s="270" t="str">
        <f>'STUDENT NAMELIST'!D147</f>
        <v>HARISH RAMNAATH E</v>
      </c>
      <c r="E147" s="272">
        <v>18</v>
      </c>
      <c r="F147" s="272">
        <v>19</v>
      </c>
      <c r="G147" s="272">
        <v>13</v>
      </c>
      <c r="H147" s="272">
        <v>13</v>
      </c>
      <c r="I147" s="272">
        <v>12</v>
      </c>
      <c r="J147" s="272">
        <v>18</v>
      </c>
      <c r="K147" s="272">
        <v>18</v>
      </c>
      <c r="L147" s="272">
        <v>13</v>
      </c>
      <c r="M147" s="272">
        <v>13</v>
      </c>
      <c r="N147" s="272">
        <v>13</v>
      </c>
      <c r="O147" s="272">
        <v>20</v>
      </c>
      <c r="P147" s="272">
        <v>18</v>
      </c>
      <c r="Q147" s="272"/>
      <c r="R147" s="103">
        <f t="shared" si="24"/>
        <v>18</v>
      </c>
      <c r="S147" s="103">
        <f t="shared" si="25"/>
        <v>45</v>
      </c>
      <c r="T147" s="103">
        <f t="shared" si="26"/>
        <v>44</v>
      </c>
      <c r="U147" s="103">
        <f t="shared" si="27"/>
        <v>43</v>
      </c>
      <c r="V147" s="103">
        <f t="shared" si="28"/>
        <v>20</v>
      </c>
      <c r="W147" s="103">
        <f t="shared" si="29"/>
        <v>18</v>
      </c>
      <c r="X147" s="103"/>
      <c r="Y147" s="273">
        <f t="shared" si="30"/>
        <v>90</v>
      </c>
      <c r="Z147" s="273">
        <f t="shared" si="31"/>
        <v>97.826086956521735</v>
      </c>
      <c r="AA147" s="273">
        <f t="shared" si="32"/>
        <v>95.652173913043484</v>
      </c>
      <c r="AB147" s="273">
        <f t="shared" si="33"/>
        <v>89.583333333333343</v>
      </c>
      <c r="AC147" s="273">
        <f t="shared" si="34"/>
        <v>100</v>
      </c>
      <c r="AD147" s="273">
        <f t="shared" si="35"/>
        <v>90</v>
      </c>
    </row>
    <row r="148" spans="1:30" ht="30" customHeight="1" x14ac:dyDescent="0.2">
      <c r="A148" s="1">
        <f>'STUDENT NAMELIST'!A148</f>
        <v>144</v>
      </c>
      <c r="B148" s="60" t="str">
        <f>'STUDENT NAMELIST'!B148</f>
        <v>2023PEC AI 496</v>
      </c>
      <c r="C148" s="60">
        <f>'STUDENT NAMELIST'!C148</f>
        <v>211423243144</v>
      </c>
      <c r="D148" s="270" t="str">
        <f>'STUDENT NAMELIST'!D148</f>
        <v>HARISH V J</v>
      </c>
      <c r="E148" s="272">
        <v>20</v>
      </c>
      <c r="F148" s="272">
        <v>18</v>
      </c>
      <c r="G148" s="272">
        <v>11</v>
      </c>
      <c r="H148" s="272">
        <v>12</v>
      </c>
      <c r="I148" s="272">
        <v>12</v>
      </c>
      <c r="J148" s="272">
        <v>19</v>
      </c>
      <c r="K148" s="272">
        <v>17</v>
      </c>
      <c r="L148" s="272">
        <v>13</v>
      </c>
      <c r="M148" s="272">
        <v>13</v>
      </c>
      <c r="N148" s="272">
        <v>12</v>
      </c>
      <c r="O148" s="272">
        <v>17</v>
      </c>
      <c r="P148" s="272">
        <v>19</v>
      </c>
      <c r="Q148" s="272"/>
      <c r="R148" s="103">
        <f t="shared" si="24"/>
        <v>20</v>
      </c>
      <c r="S148" s="103">
        <f t="shared" si="25"/>
        <v>42</v>
      </c>
      <c r="T148" s="103">
        <f t="shared" si="26"/>
        <v>44</v>
      </c>
      <c r="U148" s="103">
        <f t="shared" si="27"/>
        <v>41</v>
      </c>
      <c r="V148" s="103">
        <f t="shared" si="28"/>
        <v>17</v>
      </c>
      <c r="W148" s="103">
        <f t="shared" si="29"/>
        <v>19</v>
      </c>
      <c r="X148" s="103"/>
      <c r="Y148" s="273">
        <f t="shared" si="30"/>
        <v>100</v>
      </c>
      <c r="Z148" s="273">
        <f t="shared" si="31"/>
        <v>91.304347826086953</v>
      </c>
      <c r="AA148" s="273">
        <f t="shared" si="32"/>
        <v>95.652173913043484</v>
      </c>
      <c r="AB148" s="273">
        <f t="shared" si="33"/>
        <v>85.416666666666657</v>
      </c>
      <c r="AC148" s="273">
        <f t="shared" si="34"/>
        <v>85</v>
      </c>
      <c r="AD148" s="273">
        <f t="shared" si="35"/>
        <v>95</v>
      </c>
    </row>
    <row r="149" spans="1:30" ht="30" customHeight="1" x14ac:dyDescent="0.2">
      <c r="A149" s="1">
        <f>'STUDENT NAMELIST'!A149</f>
        <v>145</v>
      </c>
      <c r="B149" s="60" t="str">
        <f>'STUDENT NAMELIST'!B149</f>
        <v>2023PEC AI 497</v>
      </c>
      <c r="C149" s="60">
        <f>'STUDENT NAMELIST'!C149</f>
        <v>211423243145</v>
      </c>
      <c r="D149" s="270" t="str">
        <f>'STUDENT NAMELIST'!D149</f>
        <v>HARIVISHNU K C</v>
      </c>
      <c r="E149" s="272">
        <v>17</v>
      </c>
      <c r="F149" s="272">
        <v>18</v>
      </c>
      <c r="G149" s="272">
        <v>11</v>
      </c>
      <c r="H149" s="272">
        <v>13</v>
      </c>
      <c r="I149" s="272">
        <v>12</v>
      </c>
      <c r="J149" s="272">
        <v>20</v>
      </c>
      <c r="K149" s="272">
        <v>20</v>
      </c>
      <c r="L149" s="272">
        <v>11</v>
      </c>
      <c r="M149" s="272">
        <v>12</v>
      </c>
      <c r="N149" s="272">
        <v>13</v>
      </c>
      <c r="O149" s="272">
        <v>17</v>
      </c>
      <c r="P149" s="272">
        <v>19</v>
      </c>
      <c r="Q149" s="272"/>
      <c r="R149" s="103">
        <f t="shared" si="24"/>
        <v>17</v>
      </c>
      <c r="S149" s="103">
        <f t="shared" si="25"/>
        <v>40</v>
      </c>
      <c r="T149" s="103">
        <f t="shared" si="26"/>
        <v>45</v>
      </c>
      <c r="U149" s="103">
        <f t="shared" si="27"/>
        <v>45</v>
      </c>
      <c r="V149" s="103">
        <f t="shared" si="28"/>
        <v>17</v>
      </c>
      <c r="W149" s="103">
        <f t="shared" si="29"/>
        <v>19</v>
      </c>
      <c r="X149" s="103"/>
      <c r="Y149" s="273">
        <f t="shared" si="30"/>
        <v>85</v>
      </c>
      <c r="Z149" s="273">
        <f t="shared" si="31"/>
        <v>86.956521739130437</v>
      </c>
      <c r="AA149" s="273">
        <f t="shared" si="32"/>
        <v>97.826086956521735</v>
      </c>
      <c r="AB149" s="273">
        <f t="shared" si="33"/>
        <v>93.75</v>
      </c>
      <c r="AC149" s="273">
        <f t="shared" si="34"/>
        <v>85</v>
      </c>
      <c r="AD149" s="273">
        <f t="shared" si="35"/>
        <v>95</v>
      </c>
    </row>
    <row r="150" spans="1:30" ht="30" customHeight="1" x14ac:dyDescent="0.2">
      <c r="A150" s="1">
        <f>'STUDENT NAMELIST'!A150</f>
        <v>146</v>
      </c>
      <c r="B150" s="60" t="str">
        <f>'STUDENT NAMELIST'!B150</f>
        <v>2023PEC AI 163</v>
      </c>
      <c r="C150" s="60">
        <f>'STUDENT NAMELIST'!C150</f>
        <v>211423243146</v>
      </c>
      <c r="D150" s="270" t="str">
        <f>'STUDENT NAMELIST'!D150</f>
        <v>HARSHAVARTHINI T</v>
      </c>
      <c r="E150" s="272">
        <v>18</v>
      </c>
      <c r="F150" s="272">
        <v>20</v>
      </c>
      <c r="G150" s="272">
        <v>13</v>
      </c>
      <c r="H150" s="272">
        <v>11</v>
      </c>
      <c r="I150" s="272">
        <v>12</v>
      </c>
      <c r="J150" s="272">
        <v>19</v>
      </c>
      <c r="K150" s="272">
        <v>18</v>
      </c>
      <c r="L150" s="272">
        <v>12</v>
      </c>
      <c r="M150" s="272">
        <v>12</v>
      </c>
      <c r="N150" s="272">
        <v>14</v>
      </c>
      <c r="O150" s="272">
        <v>20</v>
      </c>
      <c r="P150" s="272">
        <v>20</v>
      </c>
      <c r="Q150" s="272"/>
      <c r="R150" s="103">
        <f t="shared" si="24"/>
        <v>18</v>
      </c>
      <c r="S150" s="103">
        <f t="shared" si="25"/>
        <v>45</v>
      </c>
      <c r="T150" s="103">
        <f t="shared" si="26"/>
        <v>42</v>
      </c>
      <c r="U150" s="103">
        <f t="shared" si="27"/>
        <v>44</v>
      </c>
      <c r="V150" s="103">
        <f t="shared" si="28"/>
        <v>20</v>
      </c>
      <c r="W150" s="103">
        <f t="shared" si="29"/>
        <v>20</v>
      </c>
      <c r="X150" s="103"/>
      <c r="Y150" s="273">
        <f t="shared" si="30"/>
        <v>90</v>
      </c>
      <c r="Z150" s="273">
        <f t="shared" si="31"/>
        <v>97.826086956521735</v>
      </c>
      <c r="AA150" s="273">
        <f t="shared" si="32"/>
        <v>91.304347826086953</v>
      </c>
      <c r="AB150" s="273">
        <f t="shared" si="33"/>
        <v>91.666666666666657</v>
      </c>
      <c r="AC150" s="273">
        <f t="shared" si="34"/>
        <v>100</v>
      </c>
      <c r="AD150" s="273">
        <f t="shared" si="35"/>
        <v>100</v>
      </c>
    </row>
    <row r="151" spans="1:30" ht="30" customHeight="1" x14ac:dyDescent="0.2">
      <c r="A151" s="1">
        <f>'STUDENT NAMELIST'!A151</f>
        <v>147</v>
      </c>
      <c r="B151" s="60" t="str">
        <f>'STUDENT NAMELIST'!B151</f>
        <v>2023PEC AI 167</v>
      </c>
      <c r="C151" s="60">
        <f>'STUDENT NAMELIST'!C151</f>
        <v>211423243147</v>
      </c>
      <c r="D151" s="270" t="str">
        <f>'STUDENT NAMELIST'!D151</f>
        <v>HARSHINI M</v>
      </c>
      <c r="E151" s="272">
        <v>18</v>
      </c>
      <c r="F151" s="272">
        <v>20</v>
      </c>
      <c r="G151" s="272">
        <v>11</v>
      </c>
      <c r="H151" s="272">
        <v>11</v>
      </c>
      <c r="I151" s="272">
        <v>14</v>
      </c>
      <c r="J151" s="272">
        <v>17</v>
      </c>
      <c r="K151" s="272">
        <v>19</v>
      </c>
      <c r="L151" s="272">
        <v>12</v>
      </c>
      <c r="M151" s="272">
        <v>13</v>
      </c>
      <c r="N151" s="272">
        <v>14</v>
      </c>
      <c r="O151" s="272">
        <v>20</v>
      </c>
      <c r="P151" s="272">
        <v>18</v>
      </c>
      <c r="Q151" s="272"/>
      <c r="R151" s="103">
        <f t="shared" si="24"/>
        <v>18</v>
      </c>
      <c r="S151" s="103">
        <f t="shared" si="25"/>
        <v>43</v>
      </c>
      <c r="T151" s="103">
        <f t="shared" si="26"/>
        <v>41</v>
      </c>
      <c r="U151" s="103">
        <f t="shared" si="27"/>
        <v>47</v>
      </c>
      <c r="V151" s="103">
        <f t="shared" si="28"/>
        <v>20</v>
      </c>
      <c r="W151" s="103">
        <f t="shared" si="29"/>
        <v>18</v>
      </c>
      <c r="X151" s="103"/>
      <c r="Y151" s="273">
        <f t="shared" si="30"/>
        <v>90</v>
      </c>
      <c r="Z151" s="273">
        <f t="shared" si="31"/>
        <v>93.478260869565219</v>
      </c>
      <c r="AA151" s="273">
        <f t="shared" si="32"/>
        <v>89.130434782608688</v>
      </c>
      <c r="AB151" s="273">
        <f t="shared" si="33"/>
        <v>97.916666666666657</v>
      </c>
      <c r="AC151" s="273">
        <f t="shared" si="34"/>
        <v>100</v>
      </c>
      <c r="AD151" s="273">
        <f t="shared" si="35"/>
        <v>90</v>
      </c>
    </row>
    <row r="152" spans="1:30" ht="30" customHeight="1" x14ac:dyDescent="0.2">
      <c r="A152" s="1">
        <f>'STUDENT NAMELIST'!A152</f>
        <v>148</v>
      </c>
      <c r="B152" s="60" t="str">
        <f>'STUDENT NAMELIST'!B152</f>
        <v>2023PEC AI 164</v>
      </c>
      <c r="C152" s="60">
        <f>'STUDENT NAMELIST'!C152</f>
        <v>211423243148</v>
      </c>
      <c r="D152" s="270" t="str">
        <f>'STUDENT NAMELIST'!D152</f>
        <v>HARSHINI R R</v>
      </c>
      <c r="E152" s="272">
        <v>20</v>
      </c>
      <c r="F152" s="272">
        <v>18</v>
      </c>
      <c r="G152" s="272">
        <v>12</v>
      </c>
      <c r="H152" s="272">
        <v>13</v>
      </c>
      <c r="I152" s="272">
        <v>14</v>
      </c>
      <c r="J152" s="272">
        <v>17</v>
      </c>
      <c r="K152" s="272">
        <v>19</v>
      </c>
      <c r="L152" s="272">
        <v>13</v>
      </c>
      <c r="M152" s="272">
        <v>11</v>
      </c>
      <c r="N152" s="272">
        <v>12</v>
      </c>
      <c r="O152" s="272">
        <v>17</v>
      </c>
      <c r="P152" s="272">
        <v>19</v>
      </c>
      <c r="Q152" s="272"/>
      <c r="R152" s="103">
        <f t="shared" si="24"/>
        <v>20</v>
      </c>
      <c r="S152" s="103">
        <f t="shared" si="25"/>
        <v>43</v>
      </c>
      <c r="T152" s="103">
        <f t="shared" si="26"/>
        <v>41</v>
      </c>
      <c r="U152" s="103">
        <f t="shared" si="27"/>
        <v>45</v>
      </c>
      <c r="V152" s="103">
        <f t="shared" si="28"/>
        <v>17</v>
      </c>
      <c r="W152" s="103">
        <f t="shared" si="29"/>
        <v>19</v>
      </c>
      <c r="X152" s="103"/>
      <c r="Y152" s="273">
        <f t="shared" si="30"/>
        <v>100</v>
      </c>
      <c r="Z152" s="273">
        <f t="shared" si="31"/>
        <v>93.478260869565219</v>
      </c>
      <c r="AA152" s="273">
        <f t="shared" si="32"/>
        <v>89.130434782608688</v>
      </c>
      <c r="AB152" s="273">
        <f t="shared" si="33"/>
        <v>93.75</v>
      </c>
      <c r="AC152" s="273">
        <f t="shared" si="34"/>
        <v>85</v>
      </c>
      <c r="AD152" s="273">
        <f t="shared" si="35"/>
        <v>95</v>
      </c>
    </row>
    <row r="153" spans="1:30" ht="30" customHeight="1" x14ac:dyDescent="0.2">
      <c r="A153" s="1">
        <f>'STUDENT NAMELIST'!A153</f>
        <v>149</v>
      </c>
      <c r="B153" s="60" t="str">
        <f>'STUDENT NAMELIST'!B153</f>
        <v>2023PEC AI 165</v>
      </c>
      <c r="C153" s="60">
        <f>'STUDENT NAMELIST'!C153</f>
        <v>211423243149</v>
      </c>
      <c r="D153" s="270" t="str">
        <f>'STUDENT NAMELIST'!D153</f>
        <v xml:space="preserve">HARSHINI T </v>
      </c>
      <c r="E153" s="272">
        <v>19</v>
      </c>
      <c r="F153" s="272">
        <v>18</v>
      </c>
      <c r="G153" s="272">
        <v>11</v>
      </c>
      <c r="H153" s="272">
        <v>13</v>
      </c>
      <c r="I153" s="272">
        <v>11</v>
      </c>
      <c r="J153" s="272">
        <v>17</v>
      </c>
      <c r="K153" s="272">
        <v>17</v>
      </c>
      <c r="L153" s="272">
        <v>13</v>
      </c>
      <c r="M153" s="272">
        <v>13</v>
      </c>
      <c r="N153" s="272">
        <v>11</v>
      </c>
      <c r="O153" s="272">
        <v>19</v>
      </c>
      <c r="P153" s="272">
        <v>20</v>
      </c>
      <c r="Q153" s="272"/>
      <c r="R153" s="103">
        <f t="shared" si="24"/>
        <v>19</v>
      </c>
      <c r="S153" s="103">
        <f t="shared" si="25"/>
        <v>42</v>
      </c>
      <c r="T153" s="103">
        <f t="shared" si="26"/>
        <v>43</v>
      </c>
      <c r="U153" s="103">
        <f t="shared" si="27"/>
        <v>39</v>
      </c>
      <c r="V153" s="103">
        <f t="shared" si="28"/>
        <v>19</v>
      </c>
      <c r="W153" s="103">
        <f t="shared" si="29"/>
        <v>20</v>
      </c>
      <c r="X153" s="103"/>
      <c r="Y153" s="273">
        <f t="shared" si="30"/>
        <v>95</v>
      </c>
      <c r="Z153" s="273">
        <f t="shared" si="31"/>
        <v>91.304347826086953</v>
      </c>
      <c r="AA153" s="273">
        <f t="shared" si="32"/>
        <v>93.478260869565219</v>
      </c>
      <c r="AB153" s="273">
        <f t="shared" si="33"/>
        <v>81.25</v>
      </c>
      <c r="AC153" s="273">
        <f t="shared" si="34"/>
        <v>95</v>
      </c>
      <c r="AD153" s="273">
        <f t="shared" si="35"/>
        <v>100</v>
      </c>
    </row>
    <row r="154" spans="1:30" ht="30" customHeight="1" x14ac:dyDescent="0.2">
      <c r="A154" s="1">
        <f>'STUDENT NAMELIST'!A154</f>
        <v>150</v>
      </c>
      <c r="B154" s="60" t="str">
        <f>'STUDENT NAMELIST'!B154</f>
        <v>2023PEC AI 166</v>
      </c>
      <c r="C154" s="60">
        <f>'STUDENT NAMELIST'!C154</f>
        <v>211423243150</v>
      </c>
      <c r="D154" s="270" t="str">
        <f>'STUDENT NAMELIST'!D154</f>
        <v>HARSHINI V M</v>
      </c>
      <c r="E154" s="272">
        <v>20</v>
      </c>
      <c r="F154" s="272">
        <v>18</v>
      </c>
      <c r="G154" s="272">
        <v>13</v>
      </c>
      <c r="H154" s="272">
        <v>13</v>
      </c>
      <c r="I154" s="272">
        <v>12</v>
      </c>
      <c r="J154" s="272">
        <v>20</v>
      </c>
      <c r="K154" s="272">
        <v>19</v>
      </c>
      <c r="L154" s="272">
        <v>11</v>
      </c>
      <c r="M154" s="272">
        <v>11</v>
      </c>
      <c r="N154" s="272">
        <v>14</v>
      </c>
      <c r="O154" s="272">
        <v>19</v>
      </c>
      <c r="P154" s="272">
        <v>17</v>
      </c>
      <c r="Q154" s="272"/>
      <c r="R154" s="103">
        <f t="shared" si="24"/>
        <v>20</v>
      </c>
      <c r="S154" s="103">
        <f t="shared" si="25"/>
        <v>42</v>
      </c>
      <c r="T154" s="103">
        <f t="shared" si="26"/>
        <v>44</v>
      </c>
      <c r="U154" s="103">
        <f t="shared" si="27"/>
        <v>45</v>
      </c>
      <c r="V154" s="103">
        <f t="shared" si="28"/>
        <v>19</v>
      </c>
      <c r="W154" s="103">
        <f t="shared" si="29"/>
        <v>17</v>
      </c>
      <c r="X154" s="103"/>
      <c r="Y154" s="273">
        <f t="shared" si="30"/>
        <v>100</v>
      </c>
      <c r="Z154" s="273">
        <f t="shared" si="31"/>
        <v>91.304347826086953</v>
      </c>
      <c r="AA154" s="273">
        <f t="shared" si="32"/>
        <v>95.652173913043484</v>
      </c>
      <c r="AB154" s="273">
        <f t="shared" si="33"/>
        <v>93.75</v>
      </c>
      <c r="AC154" s="273">
        <f t="shared" si="34"/>
        <v>95</v>
      </c>
      <c r="AD154" s="273">
        <f t="shared" si="35"/>
        <v>85</v>
      </c>
    </row>
    <row r="155" spans="1:30" ht="30" customHeight="1" x14ac:dyDescent="0.2">
      <c r="A155" s="1">
        <f>'STUDENT NAMELIST'!A155</f>
        <v>151</v>
      </c>
      <c r="B155" s="60" t="str">
        <f>'STUDENT NAMELIST'!B155</f>
        <v>2023PEC AI 191</v>
      </c>
      <c r="C155" s="60">
        <f>'STUDENT NAMELIST'!C155</f>
        <v>211423243151</v>
      </c>
      <c r="D155" s="270" t="str">
        <f>'STUDENT NAMELIST'!D155</f>
        <v>HARSHITHAA SREE S</v>
      </c>
      <c r="E155" s="272">
        <v>19</v>
      </c>
      <c r="F155" s="272">
        <v>18</v>
      </c>
      <c r="G155" s="272">
        <v>13</v>
      </c>
      <c r="H155" s="272">
        <v>11</v>
      </c>
      <c r="I155" s="272">
        <v>11</v>
      </c>
      <c r="J155" s="272">
        <v>18</v>
      </c>
      <c r="K155" s="272">
        <v>19</v>
      </c>
      <c r="L155" s="272">
        <v>12</v>
      </c>
      <c r="M155" s="272">
        <v>13</v>
      </c>
      <c r="N155" s="272">
        <v>12</v>
      </c>
      <c r="O155" s="272">
        <v>20</v>
      </c>
      <c r="P155" s="272">
        <v>18</v>
      </c>
      <c r="Q155" s="272"/>
      <c r="R155" s="103">
        <f t="shared" si="24"/>
        <v>19</v>
      </c>
      <c r="S155" s="103">
        <f t="shared" si="25"/>
        <v>43</v>
      </c>
      <c r="T155" s="103">
        <f t="shared" si="26"/>
        <v>42</v>
      </c>
      <c r="U155" s="103">
        <f t="shared" si="27"/>
        <v>42</v>
      </c>
      <c r="V155" s="103">
        <f t="shared" si="28"/>
        <v>20</v>
      </c>
      <c r="W155" s="103">
        <f t="shared" si="29"/>
        <v>18</v>
      </c>
      <c r="X155" s="103"/>
      <c r="Y155" s="273">
        <f t="shared" si="30"/>
        <v>95</v>
      </c>
      <c r="Z155" s="273">
        <f t="shared" si="31"/>
        <v>93.478260869565219</v>
      </c>
      <c r="AA155" s="273">
        <f t="shared" si="32"/>
        <v>91.304347826086953</v>
      </c>
      <c r="AB155" s="273">
        <f t="shared" si="33"/>
        <v>87.5</v>
      </c>
      <c r="AC155" s="273">
        <f t="shared" si="34"/>
        <v>100</v>
      </c>
      <c r="AD155" s="273">
        <f t="shared" si="35"/>
        <v>90</v>
      </c>
    </row>
    <row r="156" spans="1:30" ht="30" customHeight="1" x14ac:dyDescent="0.2">
      <c r="A156" s="1">
        <f>'STUDENT NAMELIST'!A156</f>
        <v>152</v>
      </c>
      <c r="B156" s="60" t="str">
        <f>'STUDENT NAMELIST'!B156</f>
        <v>2023PEC AI 494</v>
      </c>
      <c r="C156" s="60">
        <f>'STUDENT NAMELIST'!C156</f>
        <v>211423243152</v>
      </c>
      <c r="D156" s="270" t="str">
        <f>'STUDENT NAMELIST'!D156</f>
        <v>HARSIH RAJ B</v>
      </c>
      <c r="E156" s="272">
        <v>17</v>
      </c>
      <c r="F156" s="272">
        <v>18</v>
      </c>
      <c r="G156" s="272">
        <v>12</v>
      </c>
      <c r="H156" s="272">
        <v>13</v>
      </c>
      <c r="I156" s="272">
        <v>13</v>
      </c>
      <c r="J156" s="272">
        <v>17</v>
      </c>
      <c r="K156" s="272">
        <v>20</v>
      </c>
      <c r="L156" s="272">
        <v>11</v>
      </c>
      <c r="M156" s="272">
        <v>13</v>
      </c>
      <c r="N156" s="272">
        <v>14</v>
      </c>
      <c r="O156" s="272">
        <v>20</v>
      </c>
      <c r="P156" s="272">
        <v>20</v>
      </c>
      <c r="Q156" s="272"/>
      <c r="R156" s="103">
        <f t="shared" si="24"/>
        <v>17</v>
      </c>
      <c r="S156" s="103">
        <f t="shared" si="25"/>
        <v>41</v>
      </c>
      <c r="T156" s="103">
        <f t="shared" si="26"/>
        <v>43</v>
      </c>
      <c r="U156" s="103">
        <f t="shared" si="27"/>
        <v>47</v>
      </c>
      <c r="V156" s="103">
        <f t="shared" si="28"/>
        <v>20</v>
      </c>
      <c r="W156" s="103">
        <f t="shared" si="29"/>
        <v>20</v>
      </c>
      <c r="X156" s="103"/>
      <c r="Y156" s="273">
        <f t="shared" si="30"/>
        <v>85</v>
      </c>
      <c r="Z156" s="273">
        <f t="shared" si="31"/>
        <v>89.130434782608688</v>
      </c>
      <c r="AA156" s="273">
        <f t="shared" si="32"/>
        <v>93.478260869565219</v>
      </c>
      <c r="AB156" s="273">
        <f t="shared" si="33"/>
        <v>97.916666666666657</v>
      </c>
      <c r="AC156" s="273">
        <f t="shared" si="34"/>
        <v>100</v>
      </c>
      <c r="AD156" s="273">
        <f t="shared" si="35"/>
        <v>100</v>
      </c>
    </row>
    <row r="157" spans="1:30" ht="30" customHeight="1" x14ac:dyDescent="0.2">
      <c r="A157" s="1">
        <f>'STUDENT NAMELIST'!A157</f>
        <v>153</v>
      </c>
      <c r="B157" s="60" t="str">
        <f>'STUDENT NAMELIST'!B157</f>
        <v>2023PEC AI 499</v>
      </c>
      <c r="C157" s="60">
        <f>'STUDENT NAMELIST'!C157</f>
        <v>211423243153</v>
      </c>
      <c r="D157" s="270" t="str">
        <f>'STUDENT NAMELIST'!D157</f>
        <v>HEMAND KUMAR V</v>
      </c>
      <c r="E157" s="272">
        <v>17</v>
      </c>
      <c r="F157" s="272">
        <v>20</v>
      </c>
      <c r="G157" s="272">
        <v>11</v>
      </c>
      <c r="H157" s="272">
        <v>11</v>
      </c>
      <c r="I157" s="272">
        <v>14</v>
      </c>
      <c r="J157" s="272">
        <v>17</v>
      </c>
      <c r="K157" s="272">
        <v>17</v>
      </c>
      <c r="L157" s="272">
        <v>13</v>
      </c>
      <c r="M157" s="272">
        <v>13</v>
      </c>
      <c r="N157" s="272">
        <v>13</v>
      </c>
      <c r="O157" s="272">
        <v>20</v>
      </c>
      <c r="P157" s="272">
        <v>19</v>
      </c>
      <c r="Q157" s="272"/>
      <c r="R157" s="103">
        <f t="shared" si="24"/>
        <v>17</v>
      </c>
      <c r="S157" s="103">
        <f t="shared" si="25"/>
        <v>44</v>
      </c>
      <c r="T157" s="103">
        <f t="shared" si="26"/>
        <v>41</v>
      </c>
      <c r="U157" s="103">
        <f t="shared" si="27"/>
        <v>44</v>
      </c>
      <c r="V157" s="103">
        <f t="shared" si="28"/>
        <v>20</v>
      </c>
      <c r="W157" s="103">
        <f t="shared" si="29"/>
        <v>19</v>
      </c>
      <c r="X157" s="103"/>
      <c r="Y157" s="273">
        <f t="shared" si="30"/>
        <v>85</v>
      </c>
      <c r="Z157" s="273">
        <f t="shared" si="31"/>
        <v>95.652173913043484</v>
      </c>
      <c r="AA157" s="273">
        <f t="shared" si="32"/>
        <v>89.130434782608688</v>
      </c>
      <c r="AB157" s="273">
        <f t="shared" si="33"/>
        <v>91.666666666666657</v>
      </c>
      <c r="AC157" s="273">
        <f t="shared" si="34"/>
        <v>100</v>
      </c>
      <c r="AD157" s="273">
        <f t="shared" si="35"/>
        <v>95</v>
      </c>
    </row>
    <row r="158" spans="1:30" ht="30" customHeight="1" x14ac:dyDescent="0.2">
      <c r="A158" s="1">
        <f>'STUDENT NAMELIST'!A158</f>
        <v>154</v>
      </c>
      <c r="B158" s="60" t="str">
        <f>'STUDENT NAMELIST'!B158</f>
        <v>2023PEC AI 500</v>
      </c>
      <c r="C158" s="60">
        <f>'STUDENT NAMELIST'!C158</f>
        <v>211423243154</v>
      </c>
      <c r="D158" s="270" t="str">
        <f>'STUDENT NAMELIST'!D158</f>
        <v>HEMANTH S</v>
      </c>
      <c r="E158" s="272">
        <v>17</v>
      </c>
      <c r="F158" s="272">
        <v>18</v>
      </c>
      <c r="G158" s="272">
        <v>13</v>
      </c>
      <c r="H158" s="272">
        <v>12</v>
      </c>
      <c r="I158" s="272">
        <v>12</v>
      </c>
      <c r="J158" s="272">
        <v>20</v>
      </c>
      <c r="K158" s="272">
        <v>18</v>
      </c>
      <c r="L158" s="272">
        <v>11</v>
      </c>
      <c r="M158" s="272">
        <v>12</v>
      </c>
      <c r="N158" s="272">
        <v>12</v>
      </c>
      <c r="O158" s="272">
        <v>18</v>
      </c>
      <c r="P158" s="272">
        <v>18</v>
      </c>
      <c r="Q158" s="272"/>
      <c r="R158" s="103">
        <f t="shared" si="24"/>
        <v>17</v>
      </c>
      <c r="S158" s="103">
        <f t="shared" si="25"/>
        <v>42</v>
      </c>
      <c r="T158" s="103">
        <f t="shared" si="26"/>
        <v>44</v>
      </c>
      <c r="U158" s="103">
        <f t="shared" si="27"/>
        <v>42</v>
      </c>
      <c r="V158" s="103">
        <f t="shared" si="28"/>
        <v>18</v>
      </c>
      <c r="W158" s="103">
        <f t="shared" si="29"/>
        <v>18</v>
      </c>
      <c r="X158" s="103"/>
      <c r="Y158" s="273">
        <f t="shared" si="30"/>
        <v>85</v>
      </c>
      <c r="Z158" s="273">
        <f t="shared" si="31"/>
        <v>91.304347826086953</v>
      </c>
      <c r="AA158" s="273">
        <f t="shared" si="32"/>
        <v>95.652173913043484</v>
      </c>
      <c r="AB158" s="273">
        <f t="shared" si="33"/>
        <v>87.5</v>
      </c>
      <c r="AC158" s="273">
        <f t="shared" si="34"/>
        <v>90</v>
      </c>
      <c r="AD158" s="273">
        <f t="shared" si="35"/>
        <v>90</v>
      </c>
    </row>
    <row r="159" spans="1:30" ht="30" customHeight="1" x14ac:dyDescent="0.2">
      <c r="A159" s="1">
        <f>'STUDENT NAMELIST'!A159</f>
        <v>155</v>
      </c>
      <c r="B159" s="60" t="str">
        <f>'STUDENT NAMELIST'!B159</f>
        <v>2023PEC AI 287</v>
      </c>
      <c r="C159" s="60">
        <f>'STUDENT NAMELIST'!C159</f>
        <v>211423243155</v>
      </c>
      <c r="D159" s="270" t="str">
        <f>'STUDENT NAMELIST'!D159</f>
        <v>HEMANTH VISHNU B</v>
      </c>
      <c r="E159" s="272">
        <v>18</v>
      </c>
      <c r="F159" s="272">
        <v>17</v>
      </c>
      <c r="G159" s="272">
        <v>13</v>
      </c>
      <c r="H159" s="272">
        <v>11</v>
      </c>
      <c r="I159" s="272">
        <v>14</v>
      </c>
      <c r="J159" s="272">
        <v>18</v>
      </c>
      <c r="K159" s="272">
        <v>17</v>
      </c>
      <c r="L159" s="272">
        <v>13</v>
      </c>
      <c r="M159" s="272">
        <v>11</v>
      </c>
      <c r="N159" s="272">
        <v>12</v>
      </c>
      <c r="O159" s="272">
        <v>17</v>
      </c>
      <c r="P159" s="272">
        <v>20</v>
      </c>
      <c r="Q159" s="272"/>
      <c r="R159" s="103">
        <f t="shared" si="24"/>
        <v>18</v>
      </c>
      <c r="S159" s="103">
        <f t="shared" si="25"/>
        <v>43</v>
      </c>
      <c r="T159" s="103">
        <f t="shared" si="26"/>
        <v>40</v>
      </c>
      <c r="U159" s="103">
        <f t="shared" si="27"/>
        <v>43</v>
      </c>
      <c r="V159" s="103">
        <f t="shared" si="28"/>
        <v>17</v>
      </c>
      <c r="W159" s="103">
        <f t="shared" si="29"/>
        <v>20</v>
      </c>
      <c r="X159" s="103"/>
      <c r="Y159" s="273">
        <f t="shared" si="30"/>
        <v>90</v>
      </c>
      <c r="Z159" s="273">
        <f t="shared" si="31"/>
        <v>93.478260869565219</v>
      </c>
      <c r="AA159" s="273">
        <f t="shared" si="32"/>
        <v>86.956521739130437</v>
      </c>
      <c r="AB159" s="273">
        <f t="shared" si="33"/>
        <v>89.583333333333343</v>
      </c>
      <c r="AC159" s="273">
        <f t="shared" si="34"/>
        <v>85</v>
      </c>
      <c r="AD159" s="273">
        <f t="shared" si="35"/>
        <v>100</v>
      </c>
    </row>
    <row r="160" spans="1:30" ht="30" customHeight="1" x14ac:dyDescent="0.2">
      <c r="A160" s="1">
        <f>'STUDENT NAMELIST'!A160</f>
        <v>156</v>
      </c>
      <c r="B160" s="60" t="str">
        <f>'STUDENT NAMELIST'!B160</f>
        <v>2023PEC AI 498</v>
      </c>
      <c r="C160" s="60">
        <f>'STUDENT NAMELIST'!C160</f>
        <v>211423243156</v>
      </c>
      <c r="D160" s="270" t="str">
        <f>'STUDENT NAMELIST'!D160</f>
        <v>HEMKUMAR A</v>
      </c>
      <c r="E160" s="272">
        <v>20</v>
      </c>
      <c r="F160" s="272">
        <v>19</v>
      </c>
      <c r="G160" s="272">
        <v>13</v>
      </c>
      <c r="H160" s="272">
        <v>11</v>
      </c>
      <c r="I160" s="272">
        <v>11</v>
      </c>
      <c r="J160" s="272">
        <v>17</v>
      </c>
      <c r="K160" s="272">
        <v>18</v>
      </c>
      <c r="L160" s="272">
        <v>13</v>
      </c>
      <c r="M160" s="272">
        <v>11</v>
      </c>
      <c r="N160" s="272">
        <v>11</v>
      </c>
      <c r="O160" s="272">
        <v>20</v>
      </c>
      <c r="P160" s="272">
        <v>17</v>
      </c>
      <c r="Q160" s="272"/>
      <c r="R160" s="103">
        <f t="shared" si="24"/>
        <v>20</v>
      </c>
      <c r="S160" s="103">
        <f t="shared" si="25"/>
        <v>45</v>
      </c>
      <c r="T160" s="103">
        <f t="shared" si="26"/>
        <v>39</v>
      </c>
      <c r="U160" s="103">
        <f t="shared" si="27"/>
        <v>40</v>
      </c>
      <c r="V160" s="103">
        <f t="shared" si="28"/>
        <v>20</v>
      </c>
      <c r="W160" s="103">
        <f t="shared" si="29"/>
        <v>17</v>
      </c>
      <c r="X160" s="103"/>
      <c r="Y160" s="273">
        <f t="shared" si="30"/>
        <v>100</v>
      </c>
      <c r="Z160" s="273">
        <f t="shared" si="31"/>
        <v>97.826086956521735</v>
      </c>
      <c r="AA160" s="273">
        <f t="shared" si="32"/>
        <v>84.782608695652172</v>
      </c>
      <c r="AB160" s="273">
        <f t="shared" si="33"/>
        <v>83.333333333333343</v>
      </c>
      <c r="AC160" s="273">
        <f t="shared" si="34"/>
        <v>100</v>
      </c>
      <c r="AD160" s="273">
        <f t="shared" si="35"/>
        <v>85</v>
      </c>
    </row>
    <row r="161" spans="1:30" ht="30" customHeight="1" x14ac:dyDescent="0.2">
      <c r="A161" s="1">
        <f>'STUDENT NAMELIST'!A161</f>
        <v>157</v>
      </c>
      <c r="B161" s="60" t="str">
        <f>'STUDENT NAMELIST'!B161</f>
        <v>2023PEC AI 168</v>
      </c>
      <c r="C161" s="60">
        <f>'STUDENT NAMELIST'!C161</f>
        <v>211423243157</v>
      </c>
      <c r="D161" s="270" t="str">
        <f>'STUDENT NAMELIST'!D161</f>
        <v xml:space="preserve">HEPZHIBHA RACHEL S </v>
      </c>
      <c r="E161" s="272">
        <v>20</v>
      </c>
      <c r="F161" s="272">
        <v>19</v>
      </c>
      <c r="G161" s="272">
        <v>13</v>
      </c>
      <c r="H161" s="272">
        <v>13</v>
      </c>
      <c r="I161" s="272">
        <v>13</v>
      </c>
      <c r="J161" s="272">
        <v>19</v>
      </c>
      <c r="K161" s="272">
        <v>18</v>
      </c>
      <c r="L161" s="272">
        <v>13</v>
      </c>
      <c r="M161" s="272">
        <v>13</v>
      </c>
      <c r="N161" s="272">
        <v>11</v>
      </c>
      <c r="O161" s="272">
        <v>18</v>
      </c>
      <c r="P161" s="272">
        <v>19</v>
      </c>
      <c r="Q161" s="272"/>
      <c r="R161" s="103">
        <f t="shared" si="24"/>
        <v>20</v>
      </c>
      <c r="S161" s="103">
        <f t="shared" si="25"/>
        <v>45</v>
      </c>
      <c r="T161" s="103">
        <f t="shared" si="26"/>
        <v>45</v>
      </c>
      <c r="U161" s="103">
        <f t="shared" si="27"/>
        <v>42</v>
      </c>
      <c r="V161" s="103">
        <f t="shared" si="28"/>
        <v>18</v>
      </c>
      <c r="W161" s="103">
        <f t="shared" si="29"/>
        <v>19</v>
      </c>
      <c r="X161" s="103"/>
      <c r="Y161" s="273">
        <f t="shared" si="30"/>
        <v>100</v>
      </c>
      <c r="Z161" s="273">
        <f t="shared" si="31"/>
        <v>97.826086956521735</v>
      </c>
      <c r="AA161" s="273">
        <f t="shared" si="32"/>
        <v>97.826086956521735</v>
      </c>
      <c r="AB161" s="273">
        <f t="shared" si="33"/>
        <v>87.5</v>
      </c>
      <c r="AC161" s="273">
        <f t="shared" si="34"/>
        <v>90</v>
      </c>
      <c r="AD161" s="273">
        <f t="shared" si="35"/>
        <v>95</v>
      </c>
    </row>
    <row r="162" spans="1:30" ht="30" customHeight="1" x14ac:dyDescent="0.2">
      <c r="A162" s="1">
        <f>'STUDENT NAMELIST'!A162</f>
        <v>158</v>
      </c>
      <c r="B162" s="60" t="str">
        <f>'STUDENT NAMELIST'!B162</f>
        <v>2023PEC AI 501</v>
      </c>
      <c r="C162" s="60">
        <f>'STUDENT NAMELIST'!C162</f>
        <v>211423243158</v>
      </c>
      <c r="D162" s="270" t="str">
        <f>'STUDENT NAMELIST'!D162</f>
        <v xml:space="preserve">HIBBAN RASHID </v>
      </c>
      <c r="E162" s="272">
        <v>18</v>
      </c>
      <c r="F162" s="272">
        <v>17</v>
      </c>
      <c r="G162" s="272">
        <v>12</v>
      </c>
      <c r="H162" s="272">
        <v>11</v>
      </c>
      <c r="I162" s="272">
        <v>14</v>
      </c>
      <c r="J162" s="272">
        <v>19</v>
      </c>
      <c r="K162" s="272">
        <v>19</v>
      </c>
      <c r="L162" s="272">
        <v>12</v>
      </c>
      <c r="M162" s="272">
        <v>12</v>
      </c>
      <c r="N162" s="272">
        <v>13</v>
      </c>
      <c r="O162" s="272">
        <v>19</v>
      </c>
      <c r="P162" s="272">
        <v>17</v>
      </c>
      <c r="Q162" s="272"/>
      <c r="R162" s="103">
        <f t="shared" si="24"/>
        <v>18</v>
      </c>
      <c r="S162" s="103">
        <f t="shared" si="25"/>
        <v>41</v>
      </c>
      <c r="T162" s="103">
        <f t="shared" si="26"/>
        <v>42</v>
      </c>
      <c r="U162" s="103">
        <f t="shared" si="27"/>
        <v>46</v>
      </c>
      <c r="V162" s="103">
        <f t="shared" si="28"/>
        <v>19</v>
      </c>
      <c r="W162" s="103">
        <f t="shared" si="29"/>
        <v>17</v>
      </c>
      <c r="X162" s="103"/>
      <c r="Y162" s="273">
        <f t="shared" si="30"/>
        <v>90</v>
      </c>
      <c r="Z162" s="273">
        <f t="shared" si="31"/>
        <v>89.130434782608688</v>
      </c>
      <c r="AA162" s="273">
        <f t="shared" si="32"/>
        <v>91.304347826086953</v>
      </c>
      <c r="AB162" s="273">
        <f t="shared" si="33"/>
        <v>95.833333333333343</v>
      </c>
      <c r="AC162" s="273">
        <f t="shared" si="34"/>
        <v>95</v>
      </c>
      <c r="AD162" s="273">
        <f t="shared" si="35"/>
        <v>85</v>
      </c>
    </row>
    <row r="163" spans="1:30" ht="30" customHeight="1" x14ac:dyDescent="0.2">
      <c r="A163" s="1">
        <f>'STUDENT NAMELIST'!A163</f>
        <v>159</v>
      </c>
      <c r="B163" s="60" t="str">
        <f>'STUDENT NAMELIST'!B163</f>
        <v>2023PEC AI 502</v>
      </c>
      <c r="C163" s="60">
        <f>'STUDENT NAMELIST'!C163</f>
        <v>211423243159</v>
      </c>
      <c r="D163" s="270" t="str">
        <f>'STUDENT NAMELIST'!D163</f>
        <v>HIRTHIK KANNAN S</v>
      </c>
      <c r="E163" s="272">
        <v>19</v>
      </c>
      <c r="F163" s="272">
        <v>17</v>
      </c>
      <c r="G163" s="272">
        <v>13</v>
      </c>
      <c r="H163" s="272">
        <v>12</v>
      </c>
      <c r="I163" s="272">
        <v>14</v>
      </c>
      <c r="J163" s="272">
        <v>20</v>
      </c>
      <c r="K163" s="272">
        <v>17</v>
      </c>
      <c r="L163" s="272">
        <v>11</v>
      </c>
      <c r="M163" s="272">
        <v>11</v>
      </c>
      <c r="N163" s="272">
        <v>13</v>
      </c>
      <c r="O163" s="272">
        <v>17</v>
      </c>
      <c r="P163" s="272">
        <v>17</v>
      </c>
      <c r="Q163" s="272"/>
      <c r="R163" s="103">
        <f t="shared" si="24"/>
        <v>19</v>
      </c>
      <c r="S163" s="103">
        <f t="shared" si="25"/>
        <v>41</v>
      </c>
      <c r="T163" s="103">
        <f t="shared" si="26"/>
        <v>43</v>
      </c>
      <c r="U163" s="103">
        <f t="shared" si="27"/>
        <v>44</v>
      </c>
      <c r="V163" s="103">
        <f t="shared" si="28"/>
        <v>17</v>
      </c>
      <c r="W163" s="103">
        <f t="shared" si="29"/>
        <v>17</v>
      </c>
      <c r="X163" s="103"/>
      <c r="Y163" s="273">
        <f t="shared" si="30"/>
        <v>95</v>
      </c>
      <c r="Z163" s="273">
        <f t="shared" si="31"/>
        <v>89.130434782608688</v>
      </c>
      <c r="AA163" s="273">
        <f t="shared" si="32"/>
        <v>93.478260869565219</v>
      </c>
      <c r="AB163" s="273">
        <f t="shared" si="33"/>
        <v>91.666666666666657</v>
      </c>
      <c r="AC163" s="273">
        <f t="shared" si="34"/>
        <v>85</v>
      </c>
      <c r="AD163" s="273">
        <f t="shared" si="35"/>
        <v>85</v>
      </c>
    </row>
    <row r="164" spans="1:30" ht="30" customHeight="1" x14ac:dyDescent="0.2">
      <c r="A164" s="1">
        <f>'STUDENT NAMELIST'!A164</f>
        <v>160</v>
      </c>
      <c r="B164" s="60" t="str">
        <f>'STUDENT NAMELIST'!B164</f>
        <v>2023PEC AI 503</v>
      </c>
      <c r="C164" s="60">
        <f>'STUDENT NAMELIST'!C164</f>
        <v>211423243160</v>
      </c>
      <c r="D164" s="270" t="str">
        <f>'STUDENT NAMELIST'!D164</f>
        <v>HITESHWAR K</v>
      </c>
      <c r="E164" s="272">
        <v>17</v>
      </c>
      <c r="F164" s="272">
        <v>18</v>
      </c>
      <c r="G164" s="272">
        <v>12</v>
      </c>
      <c r="H164" s="272">
        <v>13</v>
      </c>
      <c r="I164" s="272">
        <v>13</v>
      </c>
      <c r="J164" s="272">
        <v>19</v>
      </c>
      <c r="K164" s="272">
        <v>18</v>
      </c>
      <c r="L164" s="272">
        <v>13</v>
      </c>
      <c r="M164" s="272">
        <v>11</v>
      </c>
      <c r="N164" s="272">
        <v>14</v>
      </c>
      <c r="O164" s="272">
        <v>18</v>
      </c>
      <c r="P164" s="272">
        <v>17</v>
      </c>
      <c r="Q164" s="272"/>
      <c r="R164" s="103">
        <f t="shared" si="24"/>
        <v>17</v>
      </c>
      <c r="S164" s="103">
        <f t="shared" si="25"/>
        <v>43</v>
      </c>
      <c r="T164" s="103">
        <f t="shared" si="26"/>
        <v>43</v>
      </c>
      <c r="U164" s="103">
        <f t="shared" si="27"/>
        <v>45</v>
      </c>
      <c r="V164" s="103">
        <f t="shared" si="28"/>
        <v>18</v>
      </c>
      <c r="W164" s="103">
        <f t="shared" si="29"/>
        <v>17</v>
      </c>
      <c r="X164" s="103"/>
      <c r="Y164" s="273">
        <f t="shared" si="30"/>
        <v>85</v>
      </c>
      <c r="Z164" s="273">
        <f t="shared" si="31"/>
        <v>93.478260869565219</v>
      </c>
      <c r="AA164" s="273">
        <f t="shared" si="32"/>
        <v>93.478260869565219</v>
      </c>
      <c r="AB164" s="273">
        <f t="shared" si="33"/>
        <v>93.75</v>
      </c>
      <c r="AC164" s="273">
        <f t="shared" si="34"/>
        <v>90</v>
      </c>
      <c r="AD164" s="273">
        <f t="shared" si="35"/>
        <v>85</v>
      </c>
    </row>
    <row r="165" spans="1:30" ht="30" customHeight="1" x14ac:dyDescent="0.2">
      <c r="A165" s="1">
        <f>'STUDENT NAMELIST'!A165</f>
        <v>161</v>
      </c>
      <c r="B165" s="60" t="str">
        <f>'STUDENT NAMELIST'!B165</f>
        <v>2023PEC AI 169</v>
      </c>
      <c r="C165" s="60">
        <f>'STUDENT NAMELIST'!C165</f>
        <v>211423243161</v>
      </c>
      <c r="D165" s="270" t="str">
        <f>'STUDENT NAMELIST'!D165</f>
        <v>HUMAIRA S</v>
      </c>
      <c r="E165" s="272">
        <v>17</v>
      </c>
      <c r="F165" s="272">
        <v>18</v>
      </c>
      <c r="G165" s="272">
        <v>11</v>
      </c>
      <c r="H165" s="272">
        <v>13</v>
      </c>
      <c r="I165" s="272">
        <v>11</v>
      </c>
      <c r="J165" s="272">
        <v>19</v>
      </c>
      <c r="K165" s="272">
        <v>17</v>
      </c>
      <c r="L165" s="272">
        <v>13</v>
      </c>
      <c r="M165" s="272">
        <v>11</v>
      </c>
      <c r="N165" s="272">
        <v>13</v>
      </c>
      <c r="O165" s="272">
        <v>18</v>
      </c>
      <c r="P165" s="272">
        <v>19</v>
      </c>
      <c r="Q165" s="272"/>
      <c r="R165" s="103">
        <f t="shared" si="24"/>
        <v>17</v>
      </c>
      <c r="S165" s="103">
        <f t="shared" si="25"/>
        <v>42</v>
      </c>
      <c r="T165" s="103">
        <f t="shared" si="26"/>
        <v>43</v>
      </c>
      <c r="U165" s="103">
        <f t="shared" si="27"/>
        <v>41</v>
      </c>
      <c r="V165" s="103">
        <f t="shared" si="28"/>
        <v>18</v>
      </c>
      <c r="W165" s="103">
        <f t="shared" si="29"/>
        <v>19</v>
      </c>
      <c r="X165" s="103"/>
      <c r="Y165" s="273">
        <f t="shared" si="30"/>
        <v>85</v>
      </c>
      <c r="Z165" s="273">
        <f t="shared" si="31"/>
        <v>91.304347826086953</v>
      </c>
      <c r="AA165" s="273">
        <f t="shared" si="32"/>
        <v>93.478260869565219</v>
      </c>
      <c r="AB165" s="273">
        <f t="shared" si="33"/>
        <v>85.416666666666657</v>
      </c>
      <c r="AC165" s="273">
        <f t="shared" si="34"/>
        <v>90</v>
      </c>
      <c r="AD165" s="273">
        <f t="shared" si="35"/>
        <v>95</v>
      </c>
    </row>
    <row r="166" spans="1:30" ht="30" customHeight="1" x14ac:dyDescent="0.2">
      <c r="A166" s="1">
        <f>'STUDENT NAMELIST'!A166</f>
        <v>162</v>
      </c>
      <c r="B166" s="60" t="str">
        <f>'STUDENT NAMELIST'!B166</f>
        <v>2023PEC AI 504</v>
      </c>
      <c r="C166" s="60">
        <f>'STUDENT NAMELIST'!C166</f>
        <v>211423243162</v>
      </c>
      <c r="D166" s="270" t="str">
        <f>'STUDENT NAMELIST'!D166</f>
        <v>INBA R</v>
      </c>
      <c r="E166" s="272">
        <v>19</v>
      </c>
      <c r="F166" s="272">
        <v>19</v>
      </c>
      <c r="G166" s="272">
        <v>11</v>
      </c>
      <c r="H166" s="272">
        <v>13</v>
      </c>
      <c r="I166" s="272">
        <v>11</v>
      </c>
      <c r="J166" s="272">
        <v>17</v>
      </c>
      <c r="K166" s="272">
        <v>19</v>
      </c>
      <c r="L166" s="272">
        <v>13</v>
      </c>
      <c r="M166" s="272">
        <v>13</v>
      </c>
      <c r="N166" s="272">
        <v>11</v>
      </c>
      <c r="O166" s="272">
        <v>18</v>
      </c>
      <c r="P166" s="272">
        <v>20</v>
      </c>
      <c r="Q166" s="272"/>
      <c r="R166" s="103">
        <f t="shared" si="24"/>
        <v>19</v>
      </c>
      <c r="S166" s="103">
        <f t="shared" si="25"/>
        <v>43</v>
      </c>
      <c r="T166" s="103">
        <f t="shared" si="26"/>
        <v>43</v>
      </c>
      <c r="U166" s="103">
        <f t="shared" si="27"/>
        <v>41</v>
      </c>
      <c r="V166" s="103">
        <f t="shared" si="28"/>
        <v>18</v>
      </c>
      <c r="W166" s="103">
        <f t="shared" si="29"/>
        <v>20</v>
      </c>
      <c r="X166" s="103"/>
      <c r="Y166" s="273">
        <f t="shared" si="30"/>
        <v>95</v>
      </c>
      <c r="Z166" s="273">
        <f t="shared" si="31"/>
        <v>93.478260869565219</v>
      </c>
      <c r="AA166" s="273">
        <f t="shared" si="32"/>
        <v>93.478260869565219</v>
      </c>
      <c r="AB166" s="273">
        <f t="shared" si="33"/>
        <v>85.416666666666657</v>
      </c>
      <c r="AC166" s="273">
        <f t="shared" si="34"/>
        <v>90</v>
      </c>
      <c r="AD166" s="273">
        <f t="shared" si="35"/>
        <v>100</v>
      </c>
    </row>
    <row r="167" spans="1:30" ht="30" customHeight="1" x14ac:dyDescent="0.2">
      <c r="A167" s="1">
        <f>'STUDENT NAMELIST'!A167</f>
        <v>163</v>
      </c>
      <c r="B167" s="60" t="str">
        <f>'STUDENT NAMELIST'!B167</f>
        <v>2023PEC AI 505</v>
      </c>
      <c r="C167" s="60">
        <f>'STUDENT NAMELIST'!C167</f>
        <v>211423243163</v>
      </c>
      <c r="D167" s="270" t="str">
        <f>'STUDENT NAMELIST'!D167</f>
        <v>INFANT JASON G A</v>
      </c>
      <c r="E167" s="272">
        <v>20</v>
      </c>
      <c r="F167" s="272">
        <v>17</v>
      </c>
      <c r="G167" s="272">
        <v>11</v>
      </c>
      <c r="H167" s="272">
        <v>12</v>
      </c>
      <c r="I167" s="272">
        <v>11</v>
      </c>
      <c r="J167" s="272">
        <v>20</v>
      </c>
      <c r="K167" s="272">
        <v>20</v>
      </c>
      <c r="L167" s="272">
        <v>12</v>
      </c>
      <c r="M167" s="272">
        <v>13</v>
      </c>
      <c r="N167" s="272">
        <v>14</v>
      </c>
      <c r="O167" s="272">
        <v>18</v>
      </c>
      <c r="P167" s="272">
        <v>20</v>
      </c>
      <c r="Q167" s="272"/>
      <c r="R167" s="103">
        <f t="shared" si="24"/>
        <v>20</v>
      </c>
      <c r="S167" s="103">
        <f t="shared" si="25"/>
        <v>40</v>
      </c>
      <c r="T167" s="103">
        <f t="shared" si="26"/>
        <v>45</v>
      </c>
      <c r="U167" s="103">
        <f t="shared" si="27"/>
        <v>45</v>
      </c>
      <c r="V167" s="103">
        <f t="shared" si="28"/>
        <v>18</v>
      </c>
      <c r="W167" s="103">
        <f t="shared" si="29"/>
        <v>20</v>
      </c>
      <c r="X167" s="103"/>
      <c r="Y167" s="273">
        <f t="shared" si="30"/>
        <v>100</v>
      </c>
      <c r="Z167" s="273">
        <f t="shared" si="31"/>
        <v>86.956521739130437</v>
      </c>
      <c r="AA167" s="273">
        <f t="shared" si="32"/>
        <v>97.826086956521735</v>
      </c>
      <c r="AB167" s="273">
        <f t="shared" si="33"/>
        <v>93.75</v>
      </c>
      <c r="AC167" s="273">
        <f t="shared" si="34"/>
        <v>90</v>
      </c>
      <c r="AD167" s="273">
        <f t="shared" si="35"/>
        <v>100</v>
      </c>
    </row>
    <row r="168" spans="1:30" ht="30" customHeight="1" x14ac:dyDescent="0.2">
      <c r="A168" s="1">
        <f>'STUDENT NAMELIST'!A168</f>
        <v>164</v>
      </c>
      <c r="B168" s="60" t="str">
        <f>'STUDENT NAMELIST'!B168</f>
        <v>2023PEC AI 170</v>
      </c>
      <c r="C168" s="60">
        <f>'STUDENT NAMELIST'!C168</f>
        <v>211423243164</v>
      </c>
      <c r="D168" s="270" t="str">
        <f>'STUDENT NAMELIST'!D168</f>
        <v>INIYA ARUMUGAM</v>
      </c>
      <c r="E168" s="272">
        <v>19</v>
      </c>
      <c r="F168" s="272">
        <v>17</v>
      </c>
      <c r="G168" s="272">
        <v>12</v>
      </c>
      <c r="H168" s="272">
        <v>12</v>
      </c>
      <c r="I168" s="272">
        <v>13</v>
      </c>
      <c r="J168" s="272">
        <v>18</v>
      </c>
      <c r="K168" s="272">
        <v>17</v>
      </c>
      <c r="L168" s="272">
        <v>11</v>
      </c>
      <c r="M168" s="272">
        <v>12</v>
      </c>
      <c r="N168" s="272">
        <v>12</v>
      </c>
      <c r="O168" s="272">
        <v>18</v>
      </c>
      <c r="P168" s="272">
        <v>17</v>
      </c>
      <c r="Q168" s="272"/>
      <c r="R168" s="103">
        <f t="shared" si="24"/>
        <v>19</v>
      </c>
      <c r="S168" s="103">
        <f t="shared" si="25"/>
        <v>40</v>
      </c>
      <c r="T168" s="103">
        <f t="shared" si="26"/>
        <v>42</v>
      </c>
      <c r="U168" s="103">
        <f t="shared" si="27"/>
        <v>42</v>
      </c>
      <c r="V168" s="103">
        <f t="shared" si="28"/>
        <v>18</v>
      </c>
      <c r="W168" s="103">
        <f t="shared" si="29"/>
        <v>17</v>
      </c>
      <c r="X168" s="103"/>
      <c r="Y168" s="273">
        <f t="shared" si="30"/>
        <v>95</v>
      </c>
      <c r="Z168" s="273">
        <f t="shared" si="31"/>
        <v>86.956521739130437</v>
      </c>
      <c r="AA168" s="273">
        <f t="shared" si="32"/>
        <v>91.304347826086953</v>
      </c>
      <c r="AB168" s="273">
        <f t="shared" si="33"/>
        <v>87.5</v>
      </c>
      <c r="AC168" s="273">
        <f t="shared" si="34"/>
        <v>90</v>
      </c>
      <c r="AD168" s="273">
        <f t="shared" si="35"/>
        <v>85</v>
      </c>
    </row>
    <row r="169" spans="1:30" ht="30" customHeight="1" x14ac:dyDescent="0.2">
      <c r="A169" s="1">
        <f>'STUDENT NAMELIST'!A169</f>
        <v>165</v>
      </c>
      <c r="B169" s="60" t="str">
        <f>'STUDENT NAMELIST'!B169</f>
        <v>2023PEC AI 171</v>
      </c>
      <c r="C169" s="60">
        <f>'STUDENT NAMELIST'!C169</f>
        <v>211423243165</v>
      </c>
      <c r="D169" s="270" t="str">
        <f>'STUDENT NAMELIST'!D169</f>
        <v>IRENE B</v>
      </c>
      <c r="E169" s="272">
        <v>18</v>
      </c>
      <c r="F169" s="272">
        <v>18</v>
      </c>
      <c r="G169" s="272">
        <v>12</v>
      </c>
      <c r="H169" s="272">
        <v>11</v>
      </c>
      <c r="I169" s="272">
        <v>12</v>
      </c>
      <c r="J169" s="272">
        <v>19</v>
      </c>
      <c r="K169" s="272">
        <v>19</v>
      </c>
      <c r="L169" s="272">
        <v>12</v>
      </c>
      <c r="M169" s="272">
        <v>13</v>
      </c>
      <c r="N169" s="272">
        <v>11</v>
      </c>
      <c r="O169" s="272">
        <v>17</v>
      </c>
      <c r="P169" s="272">
        <v>17</v>
      </c>
      <c r="Q169" s="272"/>
      <c r="R169" s="103">
        <f t="shared" si="24"/>
        <v>18</v>
      </c>
      <c r="S169" s="103">
        <f t="shared" si="25"/>
        <v>42</v>
      </c>
      <c r="T169" s="103">
        <f t="shared" si="26"/>
        <v>43</v>
      </c>
      <c r="U169" s="103">
        <f t="shared" si="27"/>
        <v>42</v>
      </c>
      <c r="V169" s="103">
        <f t="shared" si="28"/>
        <v>17</v>
      </c>
      <c r="W169" s="103">
        <f t="shared" si="29"/>
        <v>17</v>
      </c>
      <c r="X169" s="103"/>
      <c r="Y169" s="273">
        <f t="shared" si="30"/>
        <v>90</v>
      </c>
      <c r="Z169" s="273">
        <f t="shared" si="31"/>
        <v>91.304347826086953</v>
      </c>
      <c r="AA169" s="273">
        <f t="shared" si="32"/>
        <v>93.478260869565219</v>
      </c>
      <c r="AB169" s="273">
        <f t="shared" si="33"/>
        <v>87.5</v>
      </c>
      <c r="AC169" s="273">
        <f t="shared" si="34"/>
        <v>85</v>
      </c>
      <c r="AD169" s="273">
        <f t="shared" si="35"/>
        <v>85</v>
      </c>
    </row>
    <row r="170" spans="1:30" ht="30" customHeight="1" x14ac:dyDescent="0.2">
      <c r="A170" s="1">
        <f>'STUDENT NAMELIST'!A170</f>
        <v>166</v>
      </c>
      <c r="B170" s="60" t="str">
        <f>'STUDENT NAMELIST'!B170</f>
        <v>2023PEC AI 506</v>
      </c>
      <c r="C170" s="60">
        <f>'STUDENT NAMELIST'!C170</f>
        <v>211423243166</v>
      </c>
      <c r="D170" s="270" t="str">
        <f>'STUDENT NAMELIST'!D170</f>
        <v>IRFAN MARICHAMY</v>
      </c>
      <c r="E170" s="272">
        <v>19</v>
      </c>
      <c r="F170" s="272">
        <v>18</v>
      </c>
      <c r="G170" s="272">
        <v>13</v>
      </c>
      <c r="H170" s="272">
        <v>13</v>
      </c>
      <c r="I170" s="272">
        <v>14</v>
      </c>
      <c r="J170" s="272">
        <v>17</v>
      </c>
      <c r="K170" s="272">
        <v>20</v>
      </c>
      <c r="L170" s="272">
        <v>13</v>
      </c>
      <c r="M170" s="272">
        <v>13</v>
      </c>
      <c r="N170" s="272">
        <v>11</v>
      </c>
      <c r="O170" s="272">
        <v>18</v>
      </c>
      <c r="P170" s="272">
        <v>18</v>
      </c>
      <c r="Q170" s="272"/>
      <c r="R170" s="103">
        <f t="shared" si="24"/>
        <v>19</v>
      </c>
      <c r="S170" s="103">
        <f t="shared" si="25"/>
        <v>44</v>
      </c>
      <c r="T170" s="103">
        <f t="shared" si="26"/>
        <v>43</v>
      </c>
      <c r="U170" s="103">
        <f t="shared" si="27"/>
        <v>45</v>
      </c>
      <c r="V170" s="103">
        <f t="shared" si="28"/>
        <v>18</v>
      </c>
      <c r="W170" s="103">
        <f t="shared" si="29"/>
        <v>18</v>
      </c>
      <c r="X170" s="103"/>
      <c r="Y170" s="273">
        <f t="shared" si="30"/>
        <v>95</v>
      </c>
      <c r="Z170" s="273">
        <f t="shared" si="31"/>
        <v>95.652173913043484</v>
      </c>
      <c r="AA170" s="273">
        <f t="shared" si="32"/>
        <v>93.478260869565219</v>
      </c>
      <c r="AB170" s="273">
        <f t="shared" si="33"/>
        <v>93.75</v>
      </c>
      <c r="AC170" s="273">
        <f t="shared" si="34"/>
        <v>90</v>
      </c>
      <c r="AD170" s="273">
        <f t="shared" si="35"/>
        <v>90</v>
      </c>
    </row>
    <row r="171" spans="1:30" ht="30" customHeight="1" x14ac:dyDescent="0.2">
      <c r="A171" s="1">
        <f>'STUDENT NAMELIST'!A171</f>
        <v>167</v>
      </c>
      <c r="B171" s="60" t="str">
        <f>'STUDENT NAMELIST'!B171</f>
        <v>2023PEC AI 172</v>
      </c>
      <c r="C171" s="60">
        <f>'STUDENT NAMELIST'!C171</f>
        <v>211423243167</v>
      </c>
      <c r="D171" s="270" t="str">
        <f>'STUDENT NAMELIST'!D171</f>
        <v>ISHA KUMARI R</v>
      </c>
      <c r="E171" s="272">
        <v>20</v>
      </c>
      <c r="F171" s="272">
        <v>17</v>
      </c>
      <c r="G171" s="272">
        <v>13</v>
      </c>
      <c r="H171" s="272">
        <v>12</v>
      </c>
      <c r="I171" s="272">
        <v>13</v>
      </c>
      <c r="J171" s="272">
        <v>18</v>
      </c>
      <c r="K171" s="272">
        <v>20</v>
      </c>
      <c r="L171" s="272">
        <v>13</v>
      </c>
      <c r="M171" s="272">
        <v>11</v>
      </c>
      <c r="N171" s="272">
        <v>12</v>
      </c>
      <c r="O171" s="272">
        <v>18</v>
      </c>
      <c r="P171" s="272">
        <v>17</v>
      </c>
      <c r="Q171" s="272"/>
      <c r="R171" s="103">
        <f t="shared" si="24"/>
        <v>20</v>
      </c>
      <c r="S171" s="103">
        <f t="shared" si="25"/>
        <v>43</v>
      </c>
      <c r="T171" s="103">
        <f t="shared" si="26"/>
        <v>41</v>
      </c>
      <c r="U171" s="103">
        <f t="shared" si="27"/>
        <v>45</v>
      </c>
      <c r="V171" s="103">
        <f t="shared" si="28"/>
        <v>18</v>
      </c>
      <c r="W171" s="103">
        <f t="shared" si="29"/>
        <v>17</v>
      </c>
      <c r="X171" s="103"/>
      <c r="Y171" s="273">
        <f t="shared" si="30"/>
        <v>100</v>
      </c>
      <c r="Z171" s="273">
        <f t="shared" si="31"/>
        <v>93.478260869565219</v>
      </c>
      <c r="AA171" s="273">
        <f t="shared" si="32"/>
        <v>89.130434782608688</v>
      </c>
      <c r="AB171" s="273">
        <f t="shared" si="33"/>
        <v>93.75</v>
      </c>
      <c r="AC171" s="273">
        <f t="shared" si="34"/>
        <v>90</v>
      </c>
      <c r="AD171" s="273">
        <f t="shared" si="35"/>
        <v>85</v>
      </c>
    </row>
    <row r="172" spans="1:30" ht="30" customHeight="1" x14ac:dyDescent="0.2">
      <c r="A172" s="1">
        <f>'STUDENT NAMELIST'!A172</f>
        <v>168</v>
      </c>
      <c r="B172" s="60" t="str">
        <f>'STUDENT NAMELIST'!B172</f>
        <v>2023PEC AI 173</v>
      </c>
      <c r="C172" s="60">
        <f>'STUDENT NAMELIST'!C172</f>
        <v>211423243168</v>
      </c>
      <c r="D172" s="270" t="str">
        <f>'STUDENT NAMELIST'!D172</f>
        <v>ISHWARYA P</v>
      </c>
      <c r="E172" s="272">
        <v>19</v>
      </c>
      <c r="F172" s="272">
        <v>19</v>
      </c>
      <c r="G172" s="272">
        <v>12</v>
      </c>
      <c r="H172" s="272">
        <v>11</v>
      </c>
      <c r="I172" s="272">
        <v>13</v>
      </c>
      <c r="J172" s="272">
        <v>19</v>
      </c>
      <c r="K172" s="272">
        <v>19</v>
      </c>
      <c r="L172" s="272">
        <v>11</v>
      </c>
      <c r="M172" s="272">
        <v>11</v>
      </c>
      <c r="N172" s="272">
        <v>11</v>
      </c>
      <c r="O172" s="272">
        <v>19</v>
      </c>
      <c r="P172" s="272">
        <v>17</v>
      </c>
      <c r="Q172" s="272"/>
      <c r="R172" s="103">
        <f t="shared" si="24"/>
        <v>19</v>
      </c>
      <c r="S172" s="103">
        <f t="shared" si="25"/>
        <v>42</v>
      </c>
      <c r="T172" s="103">
        <f t="shared" si="26"/>
        <v>41</v>
      </c>
      <c r="U172" s="103">
        <f t="shared" si="27"/>
        <v>43</v>
      </c>
      <c r="V172" s="103">
        <f t="shared" si="28"/>
        <v>19</v>
      </c>
      <c r="W172" s="103">
        <f t="shared" si="29"/>
        <v>17</v>
      </c>
      <c r="X172" s="103"/>
      <c r="Y172" s="273">
        <f t="shared" si="30"/>
        <v>95</v>
      </c>
      <c r="Z172" s="273">
        <f t="shared" si="31"/>
        <v>91.304347826086953</v>
      </c>
      <c r="AA172" s="273">
        <f t="shared" si="32"/>
        <v>89.130434782608688</v>
      </c>
      <c r="AB172" s="273">
        <f t="shared" si="33"/>
        <v>89.583333333333343</v>
      </c>
      <c r="AC172" s="273">
        <f t="shared" si="34"/>
        <v>95</v>
      </c>
      <c r="AD172" s="273">
        <f t="shared" si="35"/>
        <v>85</v>
      </c>
    </row>
    <row r="173" spans="1:30" ht="30" customHeight="1" x14ac:dyDescent="0.2">
      <c r="A173" s="1">
        <f>'STUDENT NAMELIST'!A173</f>
        <v>169</v>
      </c>
      <c r="B173" s="60" t="str">
        <f>'STUDENT NAMELIST'!B173</f>
        <v>2023PEC AI 507</v>
      </c>
      <c r="C173" s="60">
        <f>'STUDENT NAMELIST'!C173</f>
        <v>211423243169</v>
      </c>
      <c r="D173" s="270" t="str">
        <f>'STUDENT NAMELIST'!D173</f>
        <v>JAGADHEESWARAN R</v>
      </c>
      <c r="E173" s="272">
        <v>20</v>
      </c>
      <c r="F173" s="272">
        <v>17</v>
      </c>
      <c r="G173" s="272">
        <v>12</v>
      </c>
      <c r="H173" s="272">
        <v>13</v>
      </c>
      <c r="I173" s="272">
        <v>14</v>
      </c>
      <c r="J173" s="272">
        <v>17</v>
      </c>
      <c r="K173" s="272">
        <v>17</v>
      </c>
      <c r="L173" s="272">
        <v>11</v>
      </c>
      <c r="M173" s="272">
        <v>11</v>
      </c>
      <c r="N173" s="272">
        <v>11</v>
      </c>
      <c r="O173" s="272">
        <v>17</v>
      </c>
      <c r="P173" s="272">
        <v>18</v>
      </c>
      <c r="Q173" s="272"/>
      <c r="R173" s="103">
        <f t="shared" si="24"/>
        <v>20</v>
      </c>
      <c r="S173" s="103">
        <f t="shared" si="25"/>
        <v>40</v>
      </c>
      <c r="T173" s="103">
        <f t="shared" si="26"/>
        <v>41</v>
      </c>
      <c r="U173" s="103">
        <f t="shared" si="27"/>
        <v>42</v>
      </c>
      <c r="V173" s="103">
        <f t="shared" si="28"/>
        <v>17</v>
      </c>
      <c r="W173" s="103">
        <f t="shared" si="29"/>
        <v>18</v>
      </c>
      <c r="X173" s="103"/>
      <c r="Y173" s="273">
        <f t="shared" si="30"/>
        <v>100</v>
      </c>
      <c r="Z173" s="273">
        <f t="shared" si="31"/>
        <v>86.956521739130437</v>
      </c>
      <c r="AA173" s="273">
        <f t="shared" si="32"/>
        <v>89.130434782608688</v>
      </c>
      <c r="AB173" s="273">
        <f t="shared" si="33"/>
        <v>87.5</v>
      </c>
      <c r="AC173" s="273">
        <f t="shared" si="34"/>
        <v>85</v>
      </c>
      <c r="AD173" s="273">
        <f t="shared" si="35"/>
        <v>90</v>
      </c>
    </row>
    <row r="174" spans="1:30" ht="30" customHeight="1" x14ac:dyDescent="0.2">
      <c r="A174" s="1">
        <f>'STUDENT NAMELIST'!A174</f>
        <v>170</v>
      </c>
      <c r="B174" s="60" t="str">
        <f>'STUDENT NAMELIST'!B174</f>
        <v>2023PEC AI 508</v>
      </c>
      <c r="C174" s="60">
        <f>'STUDENT NAMELIST'!C174</f>
        <v>211423243170</v>
      </c>
      <c r="D174" s="270" t="str">
        <f>'STUDENT NAMELIST'!D174</f>
        <v>JAGAN S</v>
      </c>
      <c r="E174" s="272">
        <v>19</v>
      </c>
      <c r="F174" s="272">
        <v>17</v>
      </c>
      <c r="G174" s="272">
        <v>12</v>
      </c>
      <c r="H174" s="272">
        <v>13</v>
      </c>
      <c r="I174" s="272">
        <v>11</v>
      </c>
      <c r="J174" s="272">
        <v>18</v>
      </c>
      <c r="K174" s="272">
        <v>17</v>
      </c>
      <c r="L174" s="272">
        <v>13</v>
      </c>
      <c r="M174" s="272">
        <v>13</v>
      </c>
      <c r="N174" s="272">
        <v>13</v>
      </c>
      <c r="O174" s="272">
        <v>20</v>
      </c>
      <c r="P174" s="272">
        <v>19</v>
      </c>
      <c r="Q174" s="272"/>
      <c r="R174" s="103">
        <f t="shared" si="24"/>
        <v>19</v>
      </c>
      <c r="S174" s="103">
        <f t="shared" si="25"/>
        <v>42</v>
      </c>
      <c r="T174" s="103">
        <f t="shared" si="26"/>
        <v>44</v>
      </c>
      <c r="U174" s="103">
        <f t="shared" si="27"/>
        <v>41</v>
      </c>
      <c r="V174" s="103">
        <f t="shared" si="28"/>
        <v>20</v>
      </c>
      <c r="W174" s="103">
        <f t="shared" si="29"/>
        <v>19</v>
      </c>
      <c r="X174" s="103"/>
      <c r="Y174" s="273">
        <f t="shared" si="30"/>
        <v>95</v>
      </c>
      <c r="Z174" s="273">
        <f t="shared" si="31"/>
        <v>91.304347826086953</v>
      </c>
      <c r="AA174" s="273">
        <f t="shared" si="32"/>
        <v>95.652173913043484</v>
      </c>
      <c r="AB174" s="273">
        <f t="shared" si="33"/>
        <v>85.416666666666657</v>
      </c>
      <c r="AC174" s="273">
        <f t="shared" si="34"/>
        <v>100</v>
      </c>
      <c r="AD174" s="273">
        <f t="shared" si="35"/>
        <v>95</v>
      </c>
    </row>
    <row r="175" spans="1:30" ht="30" customHeight="1" x14ac:dyDescent="0.2">
      <c r="A175" s="1">
        <f>'STUDENT NAMELIST'!A175</f>
        <v>171</v>
      </c>
      <c r="B175" s="60" t="str">
        <f>'STUDENT NAMELIST'!B175</f>
        <v>2023PEC AI 509</v>
      </c>
      <c r="C175" s="60">
        <f>'STUDENT NAMELIST'!C175</f>
        <v>211423243171</v>
      </c>
      <c r="D175" s="270" t="str">
        <f>'STUDENT NAMELIST'!D175</f>
        <v>JAI AKASH R S</v>
      </c>
      <c r="E175" s="272">
        <v>19</v>
      </c>
      <c r="F175" s="272">
        <v>17</v>
      </c>
      <c r="G175" s="272">
        <v>11</v>
      </c>
      <c r="H175" s="272">
        <v>11</v>
      </c>
      <c r="I175" s="272">
        <v>12</v>
      </c>
      <c r="J175" s="272">
        <v>17</v>
      </c>
      <c r="K175" s="272">
        <v>18</v>
      </c>
      <c r="L175" s="272">
        <v>13</v>
      </c>
      <c r="M175" s="272">
        <v>11</v>
      </c>
      <c r="N175" s="272">
        <v>12</v>
      </c>
      <c r="O175" s="272">
        <v>17</v>
      </c>
      <c r="P175" s="272">
        <v>18</v>
      </c>
      <c r="Q175" s="272"/>
      <c r="R175" s="103">
        <f t="shared" si="24"/>
        <v>19</v>
      </c>
      <c r="S175" s="103">
        <f t="shared" si="25"/>
        <v>41</v>
      </c>
      <c r="T175" s="103">
        <f t="shared" si="26"/>
        <v>39</v>
      </c>
      <c r="U175" s="103">
        <f t="shared" si="27"/>
        <v>42</v>
      </c>
      <c r="V175" s="103">
        <f t="shared" si="28"/>
        <v>17</v>
      </c>
      <c r="W175" s="103">
        <f t="shared" si="29"/>
        <v>18</v>
      </c>
      <c r="X175" s="103"/>
      <c r="Y175" s="273">
        <f t="shared" si="30"/>
        <v>95</v>
      </c>
      <c r="Z175" s="273">
        <f t="shared" si="31"/>
        <v>89.130434782608688</v>
      </c>
      <c r="AA175" s="273">
        <f t="shared" si="32"/>
        <v>84.782608695652172</v>
      </c>
      <c r="AB175" s="273">
        <f t="shared" si="33"/>
        <v>87.5</v>
      </c>
      <c r="AC175" s="273">
        <f t="shared" si="34"/>
        <v>85</v>
      </c>
      <c r="AD175" s="273">
        <f t="shared" si="35"/>
        <v>90</v>
      </c>
    </row>
    <row r="176" spans="1:30" ht="30" customHeight="1" x14ac:dyDescent="0.2">
      <c r="A176" s="1">
        <f>'STUDENT NAMELIST'!A176</f>
        <v>172</v>
      </c>
      <c r="B176" s="60" t="str">
        <f>'STUDENT NAMELIST'!B176</f>
        <v>2023PEC AI 510</v>
      </c>
      <c r="C176" s="60">
        <f>'STUDENT NAMELIST'!C176</f>
        <v>211423243172</v>
      </c>
      <c r="D176" s="270" t="str">
        <f>'STUDENT NAMELIST'!D176</f>
        <v>JAI HARSHAN H</v>
      </c>
      <c r="E176" s="272">
        <v>17</v>
      </c>
      <c r="F176" s="272">
        <v>18</v>
      </c>
      <c r="G176" s="272">
        <v>11</v>
      </c>
      <c r="H176" s="272">
        <v>13</v>
      </c>
      <c r="I176" s="272">
        <v>14</v>
      </c>
      <c r="J176" s="272">
        <v>18</v>
      </c>
      <c r="K176" s="272">
        <v>19</v>
      </c>
      <c r="L176" s="272">
        <v>13</v>
      </c>
      <c r="M176" s="272">
        <v>11</v>
      </c>
      <c r="N176" s="272">
        <v>12</v>
      </c>
      <c r="O176" s="272">
        <v>18</v>
      </c>
      <c r="P176" s="272">
        <v>20</v>
      </c>
      <c r="Q176" s="272"/>
      <c r="R176" s="103">
        <f t="shared" si="24"/>
        <v>17</v>
      </c>
      <c r="S176" s="103">
        <f t="shared" si="25"/>
        <v>42</v>
      </c>
      <c r="T176" s="103">
        <f t="shared" si="26"/>
        <v>42</v>
      </c>
      <c r="U176" s="103">
        <f t="shared" si="27"/>
        <v>45</v>
      </c>
      <c r="V176" s="103">
        <f t="shared" si="28"/>
        <v>18</v>
      </c>
      <c r="W176" s="103">
        <f t="shared" si="29"/>
        <v>20</v>
      </c>
      <c r="X176" s="103"/>
      <c r="Y176" s="273">
        <f t="shared" si="30"/>
        <v>85</v>
      </c>
      <c r="Z176" s="273">
        <f t="shared" si="31"/>
        <v>91.304347826086953</v>
      </c>
      <c r="AA176" s="273">
        <f t="shared" si="32"/>
        <v>91.304347826086953</v>
      </c>
      <c r="AB176" s="273">
        <f t="shared" si="33"/>
        <v>93.75</v>
      </c>
      <c r="AC176" s="273">
        <f t="shared" si="34"/>
        <v>90</v>
      </c>
      <c r="AD176" s="273">
        <f t="shared" si="35"/>
        <v>100</v>
      </c>
    </row>
    <row r="177" spans="1:30" ht="30" customHeight="1" x14ac:dyDescent="0.2">
      <c r="A177" s="1">
        <f>'STUDENT NAMELIST'!A177</f>
        <v>173</v>
      </c>
      <c r="B177" s="60" t="str">
        <f>'STUDENT NAMELIST'!B177</f>
        <v>2023PEC AI 511</v>
      </c>
      <c r="C177" s="60">
        <f>'STUDENT NAMELIST'!C177</f>
        <v>211423243173</v>
      </c>
      <c r="D177" s="270" t="str">
        <f>'STUDENT NAMELIST'!D177</f>
        <v>JAMAL MOHAMMED R</v>
      </c>
      <c r="E177" s="272">
        <v>20</v>
      </c>
      <c r="F177" s="272">
        <v>20</v>
      </c>
      <c r="G177" s="272">
        <v>13</v>
      </c>
      <c r="H177" s="272">
        <v>12</v>
      </c>
      <c r="I177" s="272">
        <v>13</v>
      </c>
      <c r="J177" s="272">
        <v>20</v>
      </c>
      <c r="K177" s="272">
        <v>19</v>
      </c>
      <c r="L177" s="272">
        <v>12</v>
      </c>
      <c r="M177" s="272">
        <v>13</v>
      </c>
      <c r="N177" s="272">
        <v>13</v>
      </c>
      <c r="O177" s="272">
        <v>17</v>
      </c>
      <c r="P177" s="272">
        <v>17</v>
      </c>
      <c r="Q177" s="272"/>
      <c r="R177" s="103">
        <f t="shared" si="24"/>
        <v>20</v>
      </c>
      <c r="S177" s="103">
        <f t="shared" si="25"/>
        <v>45</v>
      </c>
      <c r="T177" s="103">
        <f t="shared" si="26"/>
        <v>45</v>
      </c>
      <c r="U177" s="103">
        <f t="shared" si="27"/>
        <v>45</v>
      </c>
      <c r="V177" s="103">
        <f t="shared" si="28"/>
        <v>17</v>
      </c>
      <c r="W177" s="103">
        <f t="shared" si="29"/>
        <v>17</v>
      </c>
      <c r="X177" s="103"/>
      <c r="Y177" s="273">
        <f t="shared" si="30"/>
        <v>100</v>
      </c>
      <c r="Z177" s="273">
        <f t="shared" si="31"/>
        <v>97.826086956521735</v>
      </c>
      <c r="AA177" s="273">
        <f t="shared" si="32"/>
        <v>97.826086956521735</v>
      </c>
      <c r="AB177" s="273">
        <f t="shared" si="33"/>
        <v>93.75</v>
      </c>
      <c r="AC177" s="273">
        <f t="shared" si="34"/>
        <v>85</v>
      </c>
      <c r="AD177" s="273">
        <f t="shared" si="35"/>
        <v>85</v>
      </c>
    </row>
    <row r="178" spans="1:30" ht="30" customHeight="1" x14ac:dyDescent="0.2">
      <c r="A178" s="1">
        <f>'STUDENT NAMELIST'!A178</f>
        <v>174</v>
      </c>
      <c r="B178" s="60" t="str">
        <f>'STUDENT NAMELIST'!B178</f>
        <v>2023PEC AI 174</v>
      </c>
      <c r="C178" s="60">
        <f>'STUDENT NAMELIST'!C178</f>
        <v>211423243174</v>
      </c>
      <c r="D178" s="270" t="str">
        <f>'STUDENT NAMELIST'!D178</f>
        <v>JANANI G</v>
      </c>
      <c r="E178" s="272">
        <v>20</v>
      </c>
      <c r="F178" s="272">
        <v>19</v>
      </c>
      <c r="G178" s="272">
        <v>13</v>
      </c>
      <c r="H178" s="272">
        <v>12</v>
      </c>
      <c r="I178" s="272">
        <v>13</v>
      </c>
      <c r="J178" s="272">
        <v>17</v>
      </c>
      <c r="K178" s="272">
        <v>17</v>
      </c>
      <c r="L178" s="272">
        <v>13</v>
      </c>
      <c r="M178" s="272">
        <v>11</v>
      </c>
      <c r="N178" s="272">
        <v>12</v>
      </c>
      <c r="O178" s="272">
        <v>19</v>
      </c>
      <c r="P178" s="272">
        <v>20</v>
      </c>
      <c r="Q178" s="272"/>
      <c r="R178" s="103">
        <f t="shared" si="24"/>
        <v>20</v>
      </c>
      <c r="S178" s="103">
        <f t="shared" si="25"/>
        <v>45</v>
      </c>
      <c r="T178" s="103">
        <f t="shared" si="26"/>
        <v>40</v>
      </c>
      <c r="U178" s="103">
        <f t="shared" si="27"/>
        <v>42</v>
      </c>
      <c r="V178" s="103">
        <f t="shared" si="28"/>
        <v>19</v>
      </c>
      <c r="W178" s="103">
        <f t="shared" si="29"/>
        <v>20</v>
      </c>
      <c r="X178" s="103"/>
      <c r="Y178" s="273">
        <f t="shared" si="30"/>
        <v>100</v>
      </c>
      <c r="Z178" s="273">
        <f t="shared" si="31"/>
        <v>97.826086956521735</v>
      </c>
      <c r="AA178" s="273">
        <f t="shared" si="32"/>
        <v>86.956521739130437</v>
      </c>
      <c r="AB178" s="273">
        <f t="shared" si="33"/>
        <v>87.5</v>
      </c>
      <c r="AC178" s="273">
        <f t="shared" si="34"/>
        <v>95</v>
      </c>
      <c r="AD178" s="273">
        <f t="shared" si="35"/>
        <v>100</v>
      </c>
    </row>
    <row r="179" spans="1:30" ht="30" customHeight="1" x14ac:dyDescent="0.2">
      <c r="A179" s="1">
        <f>'STUDENT NAMELIST'!A179</f>
        <v>175</v>
      </c>
      <c r="B179" s="60" t="str">
        <f>'STUDENT NAMELIST'!B179</f>
        <v>2023PEC AI 175</v>
      </c>
      <c r="C179" s="60">
        <f>'STUDENT NAMELIST'!C179</f>
        <v>211423243175</v>
      </c>
      <c r="D179" s="270" t="str">
        <f>'STUDENT NAMELIST'!D179</f>
        <v>JANANI G</v>
      </c>
      <c r="E179" s="272">
        <v>18</v>
      </c>
      <c r="F179" s="272">
        <v>20</v>
      </c>
      <c r="G179" s="272">
        <v>11</v>
      </c>
      <c r="H179" s="272">
        <v>12</v>
      </c>
      <c r="I179" s="272">
        <v>12</v>
      </c>
      <c r="J179" s="272">
        <v>17</v>
      </c>
      <c r="K179" s="272">
        <v>19</v>
      </c>
      <c r="L179" s="272">
        <v>13</v>
      </c>
      <c r="M179" s="272">
        <v>11</v>
      </c>
      <c r="N179" s="272">
        <v>14</v>
      </c>
      <c r="O179" s="272">
        <v>18</v>
      </c>
      <c r="P179" s="272">
        <v>20</v>
      </c>
      <c r="Q179" s="272"/>
      <c r="R179" s="103">
        <f t="shared" si="24"/>
        <v>18</v>
      </c>
      <c r="S179" s="103">
        <f t="shared" si="25"/>
        <v>44</v>
      </c>
      <c r="T179" s="103">
        <f t="shared" si="26"/>
        <v>40</v>
      </c>
      <c r="U179" s="103">
        <f t="shared" si="27"/>
        <v>45</v>
      </c>
      <c r="V179" s="103">
        <f t="shared" si="28"/>
        <v>18</v>
      </c>
      <c r="W179" s="103">
        <f t="shared" si="29"/>
        <v>20</v>
      </c>
      <c r="X179" s="103"/>
      <c r="Y179" s="273">
        <f t="shared" si="30"/>
        <v>90</v>
      </c>
      <c r="Z179" s="273">
        <f t="shared" si="31"/>
        <v>95.652173913043484</v>
      </c>
      <c r="AA179" s="273">
        <f t="shared" si="32"/>
        <v>86.956521739130437</v>
      </c>
      <c r="AB179" s="273">
        <f t="shared" si="33"/>
        <v>93.75</v>
      </c>
      <c r="AC179" s="273">
        <f t="shared" si="34"/>
        <v>90</v>
      </c>
      <c r="AD179" s="273">
        <f t="shared" si="35"/>
        <v>100</v>
      </c>
    </row>
    <row r="180" spans="1:30" ht="30" customHeight="1" x14ac:dyDescent="0.2">
      <c r="A180" s="1">
        <f>'STUDENT NAMELIST'!A180</f>
        <v>176</v>
      </c>
      <c r="B180" s="60" t="str">
        <f>'STUDENT NAMELIST'!B180</f>
        <v>2023PEC AI 512</v>
      </c>
      <c r="C180" s="60">
        <f>'STUDENT NAMELIST'!C180</f>
        <v>211423243176</v>
      </c>
      <c r="D180" s="270" t="str">
        <f>'STUDENT NAMELIST'!D180</f>
        <v>JASON JONES C</v>
      </c>
      <c r="E180" s="272">
        <v>18</v>
      </c>
      <c r="F180" s="272">
        <v>19</v>
      </c>
      <c r="G180" s="272">
        <v>12</v>
      </c>
      <c r="H180" s="272">
        <v>13</v>
      </c>
      <c r="I180" s="272">
        <v>12</v>
      </c>
      <c r="J180" s="272">
        <v>18</v>
      </c>
      <c r="K180" s="272">
        <v>19</v>
      </c>
      <c r="L180" s="272">
        <v>11</v>
      </c>
      <c r="M180" s="272">
        <v>13</v>
      </c>
      <c r="N180" s="272">
        <v>14</v>
      </c>
      <c r="O180" s="272">
        <v>19</v>
      </c>
      <c r="P180" s="272">
        <v>17</v>
      </c>
      <c r="Q180" s="272"/>
      <c r="R180" s="103">
        <f t="shared" si="24"/>
        <v>18</v>
      </c>
      <c r="S180" s="103">
        <f t="shared" si="25"/>
        <v>42</v>
      </c>
      <c r="T180" s="103">
        <f t="shared" si="26"/>
        <v>44</v>
      </c>
      <c r="U180" s="103">
        <f t="shared" si="27"/>
        <v>45</v>
      </c>
      <c r="V180" s="103">
        <f t="shared" si="28"/>
        <v>19</v>
      </c>
      <c r="W180" s="103">
        <f t="shared" si="29"/>
        <v>17</v>
      </c>
      <c r="X180" s="103"/>
      <c r="Y180" s="273">
        <f t="shared" si="30"/>
        <v>90</v>
      </c>
      <c r="Z180" s="273">
        <f t="shared" si="31"/>
        <v>91.304347826086953</v>
      </c>
      <c r="AA180" s="273">
        <f t="shared" si="32"/>
        <v>95.652173913043484</v>
      </c>
      <c r="AB180" s="273">
        <f t="shared" si="33"/>
        <v>93.75</v>
      </c>
      <c r="AC180" s="273">
        <f t="shared" si="34"/>
        <v>95</v>
      </c>
      <c r="AD180" s="273">
        <f t="shared" si="35"/>
        <v>85</v>
      </c>
    </row>
    <row r="181" spans="1:30" ht="30" customHeight="1" x14ac:dyDescent="0.2">
      <c r="A181" s="1">
        <f>'STUDENT NAMELIST'!A181</f>
        <v>177</v>
      </c>
      <c r="B181" s="60" t="str">
        <f>'STUDENT NAMELIST'!B181</f>
        <v>2023PEC AI 513</v>
      </c>
      <c r="C181" s="60">
        <f>'STUDENT NAMELIST'!C181</f>
        <v>211423243177</v>
      </c>
      <c r="D181" s="270" t="str">
        <f>'STUDENT NAMELIST'!D181</f>
        <v>JAYA KRISHNA M</v>
      </c>
      <c r="E181" s="272">
        <v>18</v>
      </c>
      <c r="F181" s="272">
        <v>17</v>
      </c>
      <c r="G181" s="272">
        <v>12</v>
      </c>
      <c r="H181" s="272">
        <v>11</v>
      </c>
      <c r="I181" s="272">
        <v>14</v>
      </c>
      <c r="J181" s="272">
        <v>18</v>
      </c>
      <c r="K181" s="272">
        <v>19</v>
      </c>
      <c r="L181" s="272">
        <v>13</v>
      </c>
      <c r="M181" s="272">
        <v>12</v>
      </c>
      <c r="N181" s="272">
        <v>14</v>
      </c>
      <c r="O181" s="272">
        <v>18</v>
      </c>
      <c r="P181" s="272">
        <v>18</v>
      </c>
      <c r="Q181" s="272"/>
      <c r="R181" s="103">
        <f t="shared" si="24"/>
        <v>18</v>
      </c>
      <c r="S181" s="103">
        <f t="shared" si="25"/>
        <v>42</v>
      </c>
      <c r="T181" s="103">
        <f t="shared" si="26"/>
        <v>41</v>
      </c>
      <c r="U181" s="103">
        <f t="shared" si="27"/>
        <v>47</v>
      </c>
      <c r="V181" s="103">
        <f t="shared" si="28"/>
        <v>18</v>
      </c>
      <c r="W181" s="103">
        <f t="shared" si="29"/>
        <v>18</v>
      </c>
      <c r="X181" s="103"/>
      <c r="Y181" s="273">
        <f t="shared" si="30"/>
        <v>90</v>
      </c>
      <c r="Z181" s="273">
        <f t="shared" si="31"/>
        <v>91.304347826086953</v>
      </c>
      <c r="AA181" s="273">
        <f t="shared" si="32"/>
        <v>89.130434782608688</v>
      </c>
      <c r="AB181" s="273">
        <f t="shared" si="33"/>
        <v>97.916666666666657</v>
      </c>
      <c r="AC181" s="273">
        <f t="shared" si="34"/>
        <v>90</v>
      </c>
      <c r="AD181" s="273">
        <f t="shared" si="35"/>
        <v>90</v>
      </c>
    </row>
    <row r="182" spans="1:30" ht="30" customHeight="1" x14ac:dyDescent="0.2">
      <c r="A182" s="1">
        <f>'STUDENT NAMELIST'!A182</f>
        <v>178</v>
      </c>
      <c r="B182" s="60" t="str">
        <f>'STUDENT NAMELIST'!B182</f>
        <v>2023PEC AI 514</v>
      </c>
      <c r="C182" s="60">
        <f>'STUDENT NAMELIST'!C182</f>
        <v>211423243178</v>
      </c>
      <c r="D182" s="270" t="str">
        <f>'STUDENT NAMELIST'!D182</f>
        <v>JAYA SURYA V</v>
      </c>
      <c r="E182" s="272">
        <v>17</v>
      </c>
      <c r="F182" s="272">
        <v>18</v>
      </c>
      <c r="G182" s="272">
        <v>11</v>
      </c>
      <c r="H182" s="272">
        <v>13</v>
      </c>
      <c r="I182" s="272">
        <v>14</v>
      </c>
      <c r="J182" s="272">
        <v>19</v>
      </c>
      <c r="K182" s="272">
        <v>20</v>
      </c>
      <c r="L182" s="272">
        <v>11</v>
      </c>
      <c r="M182" s="272">
        <v>12</v>
      </c>
      <c r="N182" s="272">
        <v>14</v>
      </c>
      <c r="O182" s="272">
        <v>19</v>
      </c>
      <c r="P182" s="272">
        <v>17</v>
      </c>
      <c r="Q182" s="272"/>
      <c r="R182" s="103">
        <f t="shared" si="24"/>
        <v>17</v>
      </c>
      <c r="S182" s="103">
        <f t="shared" si="25"/>
        <v>40</v>
      </c>
      <c r="T182" s="103">
        <f t="shared" si="26"/>
        <v>44</v>
      </c>
      <c r="U182" s="103">
        <f t="shared" si="27"/>
        <v>48</v>
      </c>
      <c r="V182" s="103">
        <f t="shared" si="28"/>
        <v>19</v>
      </c>
      <c r="W182" s="103">
        <f t="shared" si="29"/>
        <v>17</v>
      </c>
      <c r="X182" s="103"/>
      <c r="Y182" s="273">
        <f t="shared" si="30"/>
        <v>85</v>
      </c>
      <c r="Z182" s="273">
        <f t="shared" si="31"/>
        <v>86.956521739130437</v>
      </c>
      <c r="AA182" s="273">
        <f t="shared" si="32"/>
        <v>95.652173913043484</v>
      </c>
      <c r="AB182" s="273">
        <f t="shared" si="33"/>
        <v>100</v>
      </c>
      <c r="AC182" s="273">
        <f t="shared" si="34"/>
        <v>95</v>
      </c>
      <c r="AD182" s="273">
        <f t="shared" si="35"/>
        <v>85</v>
      </c>
    </row>
    <row r="183" spans="1:30" ht="30" customHeight="1" x14ac:dyDescent="0.2">
      <c r="A183" s="1">
        <f>'STUDENT NAMELIST'!A183</f>
        <v>179</v>
      </c>
      <c r="B183" s="60" t="str">
        <f>'STUDENT NAMELIST'!B183</f>
        <v>2023PEC AI 515</v>
      </c>
      <c r="C183" s="60">
        <f>'STUDENT NAMELIST'!C183</f>
        <v>211423243179</v>
      </c>
      <c r="D183" s="270" t="str">
        <f>'STUDENT NAMELIST'!D183</f>
        <v>JAYANTH J</v>
      </c>
      <c r="E183" s="272">
        <v>18</v>
      </c>
      <c r="F183" s="272">
        <v>18</v>
      </c>
      <c r="G183" s="272">
        <v>11</v>
      </c>
      <c r="H183" s="272">
        <v>12</v>
      </c>
      <c r="I183" s="272">
        <v>12</v>
      </c>
      <c r="J183" s="272">
        <v>18</v>
      </c>
      <c r="K183" s="272">
        <v>17</v>
      </c>
      <c r="L183" s="272">
        <v>13</v>
      </c>
      <c r="M183" s="272">
        <v>11</v>
      </c>
      <c r="N183" s="272">
        <v>11</v>
      </c>
      <c r="O183" s="272">
        <v>20</v>
      </c>
      <c r="P183" s="272">
        <v>20</v>
      </c>
      <c r="Q183" s="272"/>
      <c r="R183" s="103">
        <f t="shared" si="24"/>
        <v>18</v>
      </c>
      <c r="S183" s="103">
        <f t="shared" si="25"/>
        <v>42</v>
      </c>
      <c r="T183" s="103">
        <f t="shared" si="26"/>
        <v>41</v>
      </c>
      <c r="U183" s="103">
        <f t="shared" si="27"/>
        <v>40</v>
      </c>
      <c r="V183" s="103">
        <f t="shared" si="28"/>
        <v>20</v>
      </c>
      <c r="W183" s="103">
        <f t="shared" si="29"/>
        <v>20</v>
      </c>
      <c r="X183" s="103"/>
      <c r="Y183" s="273">
        <f t="shared" si="30"/>
        <v>90</v>
      </c>
      <c r="Z183" s="273">
        <f t="shared" si="31"/>
        <v>91.304347826086953</v>
      </c>
      <c r="AA183" s="273">
        <f t="shared" si="32"/>
        <v>89.130434782608688</v>
      </c>
      <c r="AB183" s="273">
        <f t="shared" si="33"/>
        <v>83.333333333333343</v>
      </c>
      <c r="AC183" s="273">
        <f t="shared" si="34"/>
        <v>100</v>
      </c>
      <c r="AD183" s="273">
        <f t="shared" si="35"/>
        <v>100</v>
      </c>
    </row>
    <row r="184" spans="1:30" ht="30" customHeight="1" x14ac:dyDescent="0.2">
      <c r="A184" s="1">
        <f>'STUDENT NAMELIST'!A184</f>
        <v>180</v>
      </c>
      <c r="B184" s="60" t="str">
        <f>'STUDENT NAMELIST'!B184</f>
        <v>2023PEC AI 177</v>
      </c>
      <c r="C184" s="60">
        <f>'STUDENT NAMELIST'!C184</f>
        <v>211423243181</v>
      </c>
      <c r="D184" s="270" t="str">
        <f>'STUDENT NAMELIST'!D184</f>
        <v>JAYASHREE V</v>
      </c>
      <c r="E184" s="272">
        <v>20</v>
      </c>
      <c r="F184" s="272">
        <v>17</v>
      </c>
      <c r="G184" s="272">
        <v>12</v>
      </c>
      <c r="H184" s="272">
        <v>13</v>
      </c>
      <c r="I184" s="272">
        <v>12</v>
      </c>
      <c r="J184" s="272">
        <v>17</v>
      </c>
      <c r="K184" s="272">
        <v>17</v>
      </c>
      <c r="L184" s="272">
        <v>11</v>
      </c>
      <c r="M184" s="272">
        <v>13</v>
      </c>
      <c r="N184" s="272">
        <v>13</v>
      </c>
      <c r="O184" s="272">
        <v>18</v>
      </c>
      <c r="P184" s="272">
        <v>20</v>
      </c>
      <c r="Q184" s="272"/>
      <c r="R184" s="103">
        <f t="shared" si="24"/>
        <v>20</v>
      </c>
      <c r="S184" s="103">
        <f t="shared" si="25"/>
        <v>40</v>
      </c>
      <c r="T184" s="103">
        <f t="shared" si="26"/>
        <v>43</v>
      </c>
      <c r="U184" s="103">
        <f t="shared" si="27"/>
        <v>42</v>
      </c>
      <c r="V184" s="103">
        <f t="shared" si="28"/>
        <v>18</v>
      </c>
      <c r="W184" s="103">
        <f t="shared" si="29"/>
        <v>20</v>
      </c>
      <c r="X184" s="103"/>
      <c r="Y184" s="273">
        <f t="shared" si="30"/>
        <v>100</v>
      </c>
      <c r="Z184" s="273">
        <f t="shared" si="31"/>
        <v>86.956521739130437</v>
      </c>
      <c r="AA184" s="273">
        <f t="shared" si="32"/>
        <v>93.478260869565219</v>
      </c>
      <c r="AB184" s="273">
        <f t="shared" si="33"/>
        <v>87.5</v>
      </c>
      <c r="AC184" s="273">
        <f t="shared" si="34"/>
        <v>90</v>
      </c>
      <c r="AD184" s="273">
        <f t="shared" si="35"/>
        <v>100</v>
      </c>
    </row>
    <row r="185" spans="1:30" ht="30" customHeight="1" x14ac:dyDescent="0.2">
      <c r="A185" s="1">
        <f>'STUDENT NAMELIST'!A185</f>
        <v>181</v>
      </c>
      <c r="B185" s="60" t="str">
        <f>'STUDENT NAMELIST'!B185</f>
        <v>2023PEC AI 178</v>
      </c>
      <c r="C185" s="60">
        <f>'STUDENT NAMELIST'!C185</f>
        <v>211423243182</v>
      </c>
      <c r="D185" s="270" t="str">
        <f>'STUDENT NAMELIST'!D185</f>
        <v>JAYASHREE V</v>
      </c>
      <c r="E185" s="272">
        <v>18</v>
      </c>
      <c r="F185" s="272">
        <v>18</v>
      </c>
      <c r="G185" s="272">
        <v>13</v>
      </c>
      <c r="H185" s="272">
        <v>13</v>
      </c>
      <c r="I185" s="272">
        <v>14</v>
      </c>
      <c r="J185" s="272">
        <v>18</v>
      </c>
      <c r="K185" s="272">
        <v>20</v>
      </c>
      <c r="L185" s="272">
        <v>11</v>
      </c>
      <c r="M185" s="272">
        <v>12</v>
      </c>
      <c r="N185" s="272">
        <v>14</v>
      </c>
      <c r="O185" s="272">
        <v>17</v>
      </c>
      <c r="P185" s="272">
        <v>17</v>
      </c>
      <c r="Q185" s="272"/>
      <c r="R185" s="103">
        <f t="shared" si="24"/>
        <v>18</v>
      </c>
      <c r="S185" s="103">
        <f t="shared" si="25"/>
        <v>42</v>
      </c>
      <c r="T185" s="103">
        <f t="shared" si="26"/>
        <v>43</v>
      </c>
      <c r="U185" s="103">
        <f t="shared" si="27"/>
        <v>48</v>
      </c>
      <c r="V185" s="103">
        <f t="shared" si="28"/>
        <v>17</v>
      </c>
      <c r="W185" s="103">
        <f t="shared" si="29"/>
        <v>17</v>
      </c>
      <c r="X185" s="103"/>
      <c r="Y185" s="273">
        <f t="shared" si="30"/>
        <v>90</v>
      </c>
      <c r="Z185" s="273">
        <f t="shared" si="31"/>
        <v>91.304347826086953</v>
      </c>
      <c r="AA185" s="273">
        <f t="shared" si="32"/>
        <v>93.478260869565219</v>
      </c>
      <c r="AB185" s="273">
        <f t="shared" si="33"/>
        <v>100</v>
      </c>
      <c r="AC185" s="273">
        <f t="shared" si="34"/>
        <v>85</v>
      </c>
      <c r="AD185" s="273">
        <f t="shared" si="35"/>
        <v>85</v>
      </c>
    </row>
    <row r="186" spans="1:30" ht="30" customHeight="1" x14ac:dyDescent="0.2">
      <c r="A186" s="1">
        <f>'STUDENT NAMELIST'!A186</f>
        <v>182</v>
      </c>
      <c r="B186" s="60" t="str">
        <f>'STUDENT NAMELIST'!B186</f>
        <v>2023PEC AI 176</v>
      </c>
      <c r="C186" s="60">
        <f>'STUDENT NAMELIST'!C186</f>
        <v>211423243183</v>
      </c>
      <c r="D186" s="270" t="str">
        <f>'STUDENT NAMELIST'!D186</f>
        <v>M JAYASREE</v>
      </c>
      <c r="E186" s="272">
        <v>17</v>
      </c>
      <c r="F186" s="272">
        <v>20</v>
      </c>
      <c r="G186" s="272">
        <v>13</v>
      </c>
      <c r="H186" s="272">
        <v>11</v>
      </c>
      <c r="I186" s="272">
        <v>14</v>
      </c>
      <c r="J186" s="272">
        <v>17</v>
      </c>
      <c r="K186" s="272">
        <v>20</v>
      </c>
      <c r="L186" s="272">
        <v>11</v>
      </c>
      <c r="M186" s="272">
        <v>12</v>
      </c>
      <c r="N186" s="272">
        <v>13</v>
      </c>
      <c r="O186" s="272">
        <v>17</v>
      </c>
      <c r="P186" s="272">
        <v>17</v>
      </c>
      <c r="Q186" s="272"/>
      <c r="R186" s="103">
        <f t="shared" si="24"/>
        <v>17</v>
      </c>
      <c r="S186" s="103">
        <f t="shared" si="25"/>
        <v>44</v>
      </c>
      <c r="T186" s="103">
        <f t="shared" si="26"/>
        <v>40</v>
      </c>
      <c r="U186" s="103">
        <f t="shared" si="27"/>
        <v>47</v>
      </c>
      <c r="V186" s="103">
        <f t="shared" si="28"/>
        <v>17</v>
      </c>
      <c r="W186" s="103">
        <f t="shared" si="29"/>
        <v>17</v>
      </c>
      <c r="X186" s="103"/>
      <c r="Y186" s="273">
        <f t="shared" si="30"/>
        <v>85</v>
      </c>
      <c r="Z186" s="273">
        <f t="shared" si="31"/>
        <v>95.652173913043484</v>
      </c>
      <c r="AA186" s="273">
        <f t="shared" si="32"/>
        <v>86.956521739130437</v>
      </c>
      <c r="AB186" s="273">
        <f t="shared" si="33"/>
        <v>97.916666666666657</v>
      </c>
      <c r="AC186" s="273">
        <f t="shared" si="34"/>
        <v>85</v>
      </c>
      <c r="AD186" s="273">
        <f t="shared" si="35"/>
        <v>85</v>
      </c>
    </row>
    <row r="187" spans="1:30" ht="30" customHeight="1" x14ac:dyDescent="0.2">
      <c r="A187" s="1">
        <f>'STUDENT NAMELIST'!A187</f>
        <v>183</v>
      </c>
      <c r="B187" s="60" t="str">
        <f>'STUDENT NAMELIST'!B187</f>
        <v>2023PEC AI 517</v>
      </c>
      <c r="C187" s="60">
        <f>'STUDENT NAMELIST'!C187</f>
        <v>211423243184</v>
      </c>
      <c r="D187" s="270" t="str">
        <f>'STUDENT NAMELIST'!D187</f>
        <v>JAYASURIYA K</v>
      </c>
      <c r="E187" s="272">
        <v>19</v>
      </c>
      <c r="F187" s="272">
        <v>20</v>
      </c>
      <c r="G187" s="272">
        <v>12</v>
      </c>
      <c r="H187" s="272">
        <v>13</v>
      </c>
      <c r="I187" s="272">
        <v>13</v>
      </c>
      <c r="J187" s="272">
        <v>17</v>
      </c>
      <c r="K187" s="272">
        <v>18</v>
      </c>
      <c r="L187" s="272">
        <v>11</v>
      </c>
      <c r="M187" s="272">
        <v>12</v>
      </c>
      <c r="N187" s="272">
        <v>11</v>
      </c>
      <c r="O187" s="272">
        <v>17</v>
      </c>
      <c r="P187" s="272">
        <v>20</v>
      </c>
      <c r="Q187" s="272"/>
      <c r="R187" s="103">
        <f t="shared" si="24"/>
        <v>19</v>
      </c>
      <c r="S187" s="103">
        <f t="shared" si="25"/>
        <v>43</v>
      </c>
      <c r="T187" s="103">
        <f t="shared" si="26"/>
        <v>42</v>
      </c>
      <c r="U187" s="103">
        <f t="shared" si="27"/>
        <v>42</v>
      </c>
      <c r="V187" s="103">
        <f t="shared" si="28"/>
        <v>17</v>
      </c>
      <c r="W187" s="103">
        <f t="shared" si="29"/>
        <v>20</v>
      </c>
      <c r="X187" s="103"/>
      <c r="Y187" s="273">
        <f t="shared" si="30"/>
        <v>95</v>
      </c>
      <c r="Z187" s="273">
        <f t="shared" si="31"/>
        <v>93.478260869565219</v>
      </c>
      <c r="AA187" s="273">
        <f t="shared" si="32"/>
        <v>91.304347826086953</v>
      </c>
      <c r="AB187" s="273">
        <f t="shared" si="33"/>
        <v>87.5</v>
      </c>
      <c r="AC187" s="273">
        <f t="shared" si="34"/>
        <v>85</v>
      </c>
      <c r="AD187" s="273">
        <f t="shared" si="35"/>
        <v>100</v>
      </c>
    </row>
    <row r="188" spans="1:30" ht="30" customHeight="1" x14ac:dyDescent="0.2">
      <c r="A188" s="1">
        <f>'STUDENT NAMELIST'!A188</f>
        <v>184</v>
      </c>
      <c r="B188" s="60" t="str">
        <f>'STUDENT NAMELIST'!B188</f>
        <v>2023PEC AI 518</v>
      </c>
      <c r="C188" s="60">
        <f>'STUDENT NAMELIST'!C188</f>
        <v>211423243185</v>
      </c>
      <c r="D188" s="270" t="str">
        <f>'STUDENT NAMELIST'!D188</f>
        <v>JAYASURYA K</v>
      </c>
      <c r="E188" s="272">
        <v>18</v>
      </c>
      <c r="F188" s="272">
        <v>20</v>
      </c>
      <c r="G188" s="272">
        <v>13</v>
      </c>
      <c r="H188" s="272">
        <v>13</v>
      </c>
      <c r="I188" s="272">
        <v>14</v>
      </c>
      <c r="J188" s="272">
        <v>18</v>
      </c>
      <c r="K188" s="272">
        <v>17</v>
      </c>
      <c r="L188" s="272">
        <v>12</v>
      </c>
      <c r="M188" s="272">
        <v>12</v>
      </c>
      <c r="N188" s="272">
        <v>12</v>
      </c>
      <c r="O188" s="272">
        <v>17</v>
      </c>
      <c r="P188" s="272">
        <v>18</v>
      </c>
      <c r="Q188" s="272"/>
      <c r="R188" s="103">
        <f t="shared" si="24"/>
        <v>18</v>
      </c>
      <c r="S188" s="103">
        <f t="shared" si="25"/>
        <v>45</v>
      </c>
      <c r="T188" s="103">
        <f t="shared" si="26"/>
        <v>43</v>
      </c>
      <c r="U188" s="103">
        <f t="shared" si="27"/>
        <v>43</v>
      </c>
      <c r="V188" s="103">
        <f t="shared" si="28"/>
        <v>17</v>
      </c>
      <c r="W188" s="103">
        <f t="shared" si="29"/>
        <v>18</v>
      </c>
      <c r="X188" s="103"/>
      <c r="Y188" s="273">
        <f t="shared" si="30"/>
        <v>90</v>
      </c>
      <c r="Z188" s="273">
        <f t="shared" si="31"/>
        <v>97.826086956521735</v>
      </c>
      <c r="AA188" s="273">
        <f t="shared" si="32"/>
        <v>93.478260869565219</v>
      </c>
      <c r="AB188" s="273">
        <f t="shared" si="33"/>
        <v>89.583333333333343</v>
      </c>
      <c r="AC188" s="273">
        <f t="shared" si="34"/>
        <v>85</v>
      </c>
      <c r="AD188" s="273">
        <f t="shared" si="35"/>
        <v>90</v>
      </c>
    </row>
    <row r="189" spans="1:30" ht="30" customHeight="1" x14ac:dyDescent="0.2">
      <c r="A189" s="1">
        <f>'STUDENT NAMELIST'!A189</f>
        <v>185</v>
      </c>
      <c r="B189" s="60" t="str">
        <f>'STUDENT NAMELIST'!B189</f>
        <v>2023PEC AI 519</v>
      </c>
      <c r="C189" s="60">
        <f>'STUDENT NAMELIST'!C189</f>
        <v>211423243186</v>
      </c>
      <c r="D189" s="270" t="str">
        <f>'STUDENT NAMELIST'!D189</f>
        <v>JEBISH PAULWIN S</v>
      </c>
      <c r="E189" s="272">
        <v>19</v>
      </c>
      <c r="F189" s="272">
        <v>17</v>
      </c>
      <c r="G189" s="272">
        <v>12</v>
      </c>
      <c r="H189" s="272">
        <v>13</v>
      </c>
      <c r="I189" s="272">
        <v>13</v>
      </c>
      <c r="J189" s="272">
        <v>19</v>
      </c>
      <c r="K189" s="272">
        <v>20</v>
      </c>
      <c r="L189" s="272">
        <v>11</v>
      </c>
      <c r="M189" s="272">
        <v>11</v>
      </c>
      <c r="N189" s="272">
        <v>13</v>
      </c>
      <c r="O189" s="272">
        <v>19</v>
      </c>
      <c r="P189" s="272">
        <v>19</v>
      </c>
      <c r="Q189" s="272"/>
      <c r="R189" s="103">
        <f t="shared" si="24"/>
        <v>19</v>
      </c>
      <c r="S189" s="103">
        <f t="shared" si="25"/>
        <v>40</v>
      </c>
      <c r="T189" s="103">
        <f t="shared" si="26"/>
        <v>43</v>
      </c>
      <c r="U189" s="103">
        <f t="shared" si="27"/>
        <v>46</v>
      </c>
      <c r="V189" s="103">
        <f t="shared" si="28"/>
        <v>19</v>
      </c>
      <c r="W189" s="103">
        <f t="shared" si="29"/>
        <v>19</v>
      </c>
      <c r="X189" s="103"/>
      <c r="Y189" s="273">
        <f t="shared" si="30"/>
        <v>95</v>
      </c>
      <c r="Z189" s="273">
        <f t="shared" si="31"/>
        <v>86.956521739130437</v>
      </c>
      <c r="AA189" s="273">
        <f t="shared" si="32"/>
        <v>93.478260869565219</v>
      </c>
      <c r="AB189" s="273">
        <f t="shared" si="33"/>
        <v>95.833333333333343</v>
      </c>
      <c r="AC189" s="273">
        <f t="shared" si="34"/>
        <v>95</v>
      </c>
      <c r="AD189" s="273">
        <f t="shared" si="35"/>
        <v>95</v>
      </c>
    </row>
    <row r="190" spans="1:30" ht="30" customHeight="1" x14ac:dyDescent="0.2">
      <c r="A190" s="1">
        <f>'STUDENT NAMELIST'!A190</f>
        <v>186</v>
      </c>
      <c r="B190" s="60" t="str">
        <f>'STUDENT NAMELIST'!B190</f>
        <v>2023PEC AI 520</v>
      </c>
      <c r="C190" s="60">
        <f>'STUDENT NAMELIST'!C190</f>
        <v>211423243187</v>
      </c>
      <c r="D190" s="270" t="str">
        <f>'STUDENT NAMELIST'!D190</f>
        <v>JEEVA R</v>
      </c>
      <c r="E190" s="272">
        <v>19</v>
      </c>
      <c r="F190" s="272">
        <v>20</v>
      </c>
      <c r="G190" s="272">
        <v>13</v>
      </c>
      <c r="H190" s="272">
        <v>11</v>
      </c>
      <c r="I190" s="272">
        <v>11</v>
      </c>
      <c r="J190" s="272">
        <v>17</v>
      </c>
      <c r="K190" s="272">
        <v>20</v>
      </c>
      <c r="L190" s="272">
        <v>11</v>
      </c>
      <c r="M190" s="272">
        <v>11</v>
      </c>
      <c r="N190" s="272">
        <v>11</v>
      </c>
      <c r="O190" s="272">
        <v>17</v>
      </c>
      <c r="P190" s="272">
        <v>17</v>
      </c>
      <c r="Q190" s="272"/>
      <c r="R190" s="103">
        <f t="shared" si="24"/>
        <v>19</v>
      </c>
      <c r="S190" s="103">
        <f t="shared" si="25"/>
        <v>44</v>
      </c>
      <c r="T190" s="103">
        <f t="shared" si="26"/>
        <v>39</v>
      </c>
      <c r="U190" s="103">
        <f t="shared" si="27"/>
        <v>42</v>
      </c>
      <c r="V190" s="103">
        <f t="shared" si="28"/>
        <v>17</v>
      </c>
      <c r="W190" s="103">
        <f t="shared" si="29"/>
        <v>17</v>
      </c>
      <c r="X190" s="103"/>
      <c r="Y190" s="273">
        <f t="shared" si="30"/>
        <v>95</v>
      </c>
      <c r="Z190" s="273">
        <f t="shared" si="31"/>
        <v>95.652173913043484</v>
      </c>
      <c r="AA190" s="273">
        <f t="shared" si="32"/>
        <v>84.782608695652172</v>
      </c>
      <c r="AB190" s="273">
        <f t="shared" si="33"/>
        <v>87.5</v>
      </c>
      <c r="AC190" s="273">
        <f t="shared" si="34"/>
        <v>85</v>
      </c>
      <c r="AD190" s="273">
        <f t="shared" si="35"/>
        <v>85</v>
      </c>
    </row>
    <row r="191" spans="1:30" ht="30" customHeight="1" x14ac:dyDescent="0.2">
      <c r="A191" s="1">
        <f>'STUDENT NAMELIST'!A191</f>
        <v>187</v>
      </c>
      <c r="B191" s="60" t="str">
        <f>'STUDENT NAMELIST'!B191</f>
        <v>2023PEC AI 521</v>
      </c>
      <c r="C191" s="60">
        <f>'STUDENT NAMELIST'!C191</f>
        <v>211423243188</v>
      </c>
      <c r="D191" s="270" t="str">
        <f>'STUDENT NAMELIST'!D191</f>
        <v>JEEVA S</v>
      </c>
      <c r="E191" s="272">
        <v>19</v>
      </c>
      <c r="F191" s="272">
        <v>19</v>
      </c>
      <c r="G191" s="272">
        <v>11</v>
      </c>
      <c r="H191" s="272">
        <v>13</v>
      </c>
      <c r="I191" s="272">
        <v>11</v>
      </c>
      <c r="J191" s="272">
        <v>18</v>
      </c>
      <c r="K191" s="272">
        <v>18</v>
      </c>
      <c r="L191" s="272">
        <v>13</v>
      </c>
      <c r="M191" s="272">
        <v>12</v>
      </c>
      <c r="N191" s="272">
        <v>11</v>
      </c>
      <c r="O191" s="272">
        <v>20</v>
      </c>
      <c r="P191" s="272">
        <v>19</v>
      </c>
      <c r="Q191" s="272"/>
      <c r="R191" s="103">
        <f t="shared" si="24"/>
        <v>19</v>
      </c>
      <c r="S191" s="103">
        <f t="shared" si="25"/>
        <v>43</v>
      </c>
      <c r="T191" s="103">
        <f t="shared" si="26"/>
        <v>43</v>
      </c>
      <c r="U191" s="103">
        <f t="shared" si="27"/>
        <v>40</v>
      </c>
      <c r="V191" s="103">
        <f t="shared" si="28"/>
        <v>20</v>
      </c>
      <c r="W191" s="103">
        <f t="shared" si="29"/>
        <v>19</v>
      </c>
      <c r="X191" s="103"/>
      <c r="Y191" s="273">
        <f t="shared" si="30"/>
        <v>95</v>
      </c>
      <c r="Z191" s="273">
        <f t="shared" si="31"/>
        <v>93.478260869565219</v>
      </c>
      <c r="AA191" s="273">
        <f t="shared" si="32"/>
        <v>93.478260869565219</v>
      </c>
      <c r="AB191" s="273">
        <f t="shared" si="33"/>
        <v>83.333333333333343</v>
      </c>
      <c r="AC191" s="273">
        <f t="shared" si="34"/>
        <v>100</v>
      </c>
      <c r="AD191" s="273">
        <f t="shared" si="35"/>
        <v>95</v>
      </c>
    </row>
    <row r="192" spans="1:30" ht="30" customHeight="1" x14ac:dyDescent="0.2">
      <c r="A192" s="1">
        <f>'STUDENT NAMELIST'!A192</f>
        <v>188</v>
      </c>
      <c r="B192" s="60" t="str">
        <f>'STUDENT NAMELIST'!B192</f>
        <v>2023PEC AI 522</v>
      </c>
      <c r="C192" s="60">
        <f>'STUDENT NAMELIST'!C192</f>
        <v>211423243189</v>
      </c>
      <c r="D192" s="270" t="str">
        <f>'STUDENT NAMELIST'!D192</f>
        <v>JEEVA V</v>
      </c>
      <c r="E192" s="272">
        <v>17</v>
      </c>
      <c r="F192" s="272">
        <v>19</v>
      </c>
      <c r="G192" s="272">
        <v>11</v>
      </c>
      <c r="H192" s="272">
        <v>12</v>
      </c>
      <c r="I192" s="272">
        <v>14</v>
      </c>
      <c r="J192" s="272">
        <v>18</v>
      </c>
      <c r="K192" s="272">
        <v>17</v>
      </c>
      <c r="L192" s="272">
        <v>11</v>
      </c>
      <c r="M192" s="272">
        <v>12</v>
      </c>
      <c r="N192" s="272">
        <v>11</v>
      </c>
      <c r="O192" s="272">
        <v>20</v>
      </c>
      <c r="P192" s="272">
        <v>19</v>
      </c>
      <c r="Q192" s="272"/>
      <c r="R192" s="103">
        <f t="shared" si="24"/>
        <v>17</v>
      </c>
      <c r="S192" s="103">
        <f t="shared" si="25"/>
        <v>41</v>
      </c>
      <c r="T192" s="103">
        <f t="shared" si="26"/>
        <v>42</v>
      </c>
      <c r="U192" s="103">
        <f t="shared" si="27"/>
        <v>42</v>
      </c>
      <c r="V192" s="103">
        <f t="shared" si="28"/>
        <v>20</v>
      </c>
      <c r="W192" s="103">
        <f t="shared" si="29"/>
        <v>19</v>
      </c>
      <c r="X192" s="103"/>
      <c r="Y192" s="273">
        <f t="shared" si="30"/>
        <v>85</v>
      </c>
      <c r="Z192" s="273">
        <f t="shared" si="31"/>
        <v>89.130434782608688</v>
      </c>
      <c r="AA192" s="273">
        <f t="shared" si="32"/>
        <v>91.304347826086953</v>
      </c>
      <c r="AB192" s="273">
        <f t="shared" si="33"/>
        <v>87.5</v>
      </c>
      <c r="AC192" s="273">
        <f t="shared" si="34"/>
        <v>100</v>
      </c>
      <c r="AD192" s="273">
        <f t="shared" si="35"/>
        <v>95</v>
      </c>
    </row>
    <row r="193" spans="1:30" ht="30" customHeight="1" x14ac:dyDescent="0.2">
      <c r="A193" s="1">
        <f>'STUDENT NAMELIST'!A193</f>
        <v>189</v>
      </c>
      <c r="B193" s="60" t="str">
        <f>'STUDENT NAMELIST'!B193</f>
        <v>2023PEC AI 286</v>
      </c>
      <c r="C193" s="60">
        <f>'STUDENT NAMELIST'!C193</f>
        <v>211423243190</v>
      </c>
      <c r="D193" s="270" t="str">
        <f>'STUDENT NAMELIST'!D193</f>
        <v>JEEVAN KISHORE S</v>
      </c>
      <c r="E193" s="272">
        <v>17</v>
      </c>
      <c r="F193" s="272">
        <v>20</v>
      </c>
      <c r="G193" s="272">
        <v>11</v>
      </c>
      <c r="H193" s="272">
        <v>11</v>
      </c>
      <c r="I193" s="272">
        <v>12</v>
      </c>
      <c r="J193" s="272">
        <v>17</v>
      </c>
      <c r="K193" s="272">
        <v>18</v>
      </c>
      <c r="L193" s="272">
        <v>13</v>
      </c>
      <c r="M193" s="272">
        <v>11</v>
      </c>
      <c r="N193" s="272">
        <v>14</v>
      </c>
      <c r="O193" s="272">
        <v>18</v>
      </c>
      <c r="P193" s="272">
        <v>17</v>
      </c>
      <c r="Q193" s="272"/>
      <c r="R193" s="103">
        <f t="shared" si="24"/>
        <v>17</v>
      </c>
      <c r="S193" s="103">
        <f t="shared" si="25"/>
        <v>44</v>
      </c>
      <c r="T193" s="103">
        <f t="shared" si="26"/>
        <v>39</v>
      </c>
      <c r="U193" s="103">
        <f t="shared" si="27"/>
        <v>44</v>
      </c>
      <c r="V193" s="103">
        <f t="shared" si="28"/>
        <v>18</v>
      </c>
      <c r="W193" s="103">
        <f t="shared" si="29"/>
        <v>17</v>
      </c>
      <c r="X193" s="103"/>
      <c r="Y193" s="273">
        <f t="shared" si="30"/>
        <v>85</v>
      </c>
      <c r="Z193" s="273">
        <f t="shared" si="31"/>
        <v>95.652173913043484</v>
      </c>
      <c r="AA193" s="273">
        <f t="shared" si="32"/>
        <v>84.782608695652172</v>
      </c>
      <c r="AB193" s="273">
        <f t="shared" si="33"/>
        <v>91.666666666666657</v>
      </c>
      <c r="AC193" s="273">
        <f t="shared" si="34"/>
        <v>90</v>
      </c>
      <c r="AD193" s="273">
        <f t="shared" si="35"/>
        <v>85</v>
      </c>
    </row>
    <row r="194" spans="1:30" ht="30" customHeight="1" x14ac:dyDescent="0.2">
      <c r="A194" s="1">
        <f>'STUDENT NAMELIST'!A194</f>
        <v>190</v>
      </c>
      <c r="B194" s="60" t="str">
        <f>'STUDENT NAMELIST'!B194</f>
        <v>2023PEC AI 179</v>
      </c>
      <c r="C194" s="60">
        <f>'STUDENT NAMELIST'!C194</f>
        <v>211423243191</v>
      </c>
      <c r="D194" s="270" t="str">
        <f>'STUDENT NAMELIST'!D194</f>
        <v xml:space="preserve">JEEVITHA M S </v>
      </c>
      <c r="E194" s="272">
        <v>20</v>
      </c>
      <c r="F194" s="272">
        <v>19</v>
      </c>
      <c r="G194" s="272">
        <v>12</v>
      </c>
      <c r="H194" s="272">
        <v>13</v>
      </c>
      <c r="I194" s="272">
        <v>12</v>
      </c>
      <c r="J194" s="272">
        <v>17</v>
      </c>
      <c r="K194" s="272">
        <v>19</v>
      </c>
      <c r="L194" s="272">
        <v>12</v>
      </c>
      <c r="M194" s="272">
        <v>11</v>
      </c>
      <c r="N194" s="272">
        <v>13</v>
      </c>
      <c r="O194" s="272">
        <v>18</v>
      </c>
      <c r="P194" s="272">
        <v>19</v>
      </c>
      <c r="Q194" s="272"/>
      <c r="R194" s="103">
        <f t="shared" si="24"/>
        <v>20</v>
      </c>
      <c r="S194" s="103">
        <f t="shared" si="25"/>
        <v>43</v>
      </c>
      <c r="T194" s="103">
        <f t="shared" si="26"/>
        <v>41</v>
      </c>
      <c r="U194" s="103">
        <f t="shared" si="27"/>
        <v>44</v>
      </c>
      <c r="V194" s="103">
        <f t="shared" si="28"/>
        <v>18</v>
      </c>
      <c r="W194" s="103">
        <f t="shared" si="29"/>
        <v>19</v>
      </c>
      <c r="X194" s="103"/>
      <c r="Y194" s="273">
        <f t="shared" si="30"/>
        <v>100</v>
      </c>
      <c r="Z194" s="273">
        <f t="shared" si="31"/>
        <v>93.478260869565219</v>
      </c>
      <c r="AA194" s="273">
        <f t="shared" si="32"/>
        <v>89.130434782608688</v>
      </c>
      <c r="AB194" s="273">
        <f t="shared" si="33"/>
        <v>91.666666666666657</v>
      </c>
      <c r="AC194" s="273">
        <f t="shared" si="34"/>
        <v>90</v>
      </c>
      <c r="AD194" s="273">
        <f t="shared" si="35"/>
        <v>95</v>
      </c>
    </row>
    <row r="195" spans="1:30" ht="30" customHeight="1" x14ac:dyDescent="0.2">
      <c r="A195" s="1">
        <f>'STUDENT NAMELIST'!A195</f>
        <v>191</v>
      </c>
      <c r="B195" s="60" t="str">
        <f>'STUDENT NAMELIST'!B195</f>
        <v>2023PEC AI 523</v>
      </c>
      <c r="C195" s="60">
        <f>'STUDENT NAMELIST'!C195</f>
        <v>211423243192</v>
      </c>
      <c r="D195" s="270" t="str">
        <f>'STUDENT NAMELIST'!D195</f>
        <v>JEGATHEESWARAN A</v>
      </c>
      <c r="E195" s="272">
        <v>19</v>
      </c>
      <c r="F195" s="272">
        <v>19</v>
      </c>
      <c r="G195" s="272">
        <v>12</v>
      </c>
      <c r="H195" s="272">
        <v>12</v>
      </c>
      <c r="I195" s="272">
        <v>11</v>
      </c>
      <c r="J195" s="272">
        <v>19</v>
      </c>
      <c r="K195" s="272">
        <v>19</v>
      </c>
      <c r="L195" s="272">
        <v>11</v>
      </c>
      <c r="M195" s="272">
        <v>12</v>
      </c>
      <c r="N195" s="272">
        <v>13</v>
      </c>
      <c r="O195" s="272">
        <v>18</v>
      </c>
      <c r="P195" s="272">
        <v>20</v>
      </c>
      <c r="Q195" s="272"/>
      <c r="R195" s="103">
        <f t="shared" si="24"/>
        <v>19</v>
      </c>
      <c r="S195" s="103">
        <f t="shared" si="25"/>
        <v>42</v>
      </c>
      <c r="T195" s="103">
        <f t="shared" si="26"/>
        <v>43</v>
      </c>
      <c r="U195" s="103">
        <f t="shared" si="27"/>
        <v>43</v>
      </c>
      <c r="V195" s="103">
        <f t="shared" si="28"/>
        <v>18</v>
      </c>
      <c r="W195" s="103">
        <f t="shared" si="29"/>
        <v>20</v>
      </c>
      <c r="X195" s="103"/>
      <c r="Y195" s="273">
        <f t="shared" si="30"/>
        <v>95</v>
      </c>
      <c r="Z195" s="273">
        <f t="shared" si="31"/>
        <v>91.304347826086953</v>
      </c>
      <c r="AA195" s="273">
        <f t="shared" si="32"/>
        <v>93.478260869565219</v>
      </c>
      <c r="AB195" s="273">
        <f t="shared" si="33"/>
        <v>89.583333333333343</v>
      </c>
      <c r="AC195" s="273">
        <f t="shared" si="34"/>
        <v>90</v>
      </c>
      <c r="AD195" s="273">
        <f t="shared" si="35"/>
        <v>100</v>
      </c>
    </row>
    <row r="196" spans="1:30" ht="30" customHeight="1" x14ac:dyDescent="0.2">
      <c r="A196" s="1">
        <f>'STUDENT NAMELIST'!A196</f>
        <v>192</v>
      </c>
      <c r="B196" s="60" t="str">
        <f>'STUDENT NAMELIST'!B196</f>
        <v>2023PEC AI 524</v>
      </c>
      <c r="C196" s="60">
        <f>'STUDENT NAMELIST'!C196</f>
        <v>211423243193</v>
      </c>
      <c r="D196" s="270" t="str">
        <f>'STUDENT NAMELIST'!D196</f>
        <v>JENISH J</v>
      </c>
      <c r="E196" s="272">
        <v>18</v>
      </c>
      <c r="F196" s="272">
        <v>20</v>
      </c>
      <c r="G196" s="272">
        <v>11</v>
      </c>
      <c r="H196" s="272">
        <v>13</v>
      </c>
      <c r="I196" s="272">
        <v>13</v>
      </c>
      <c r="J196" s="272">
        <v>17</v>
      </c>
      <c r="K196" s="272">
        <v>20</v>
      </c>
      <c r="L196" s="272">
        <v>11</v>
      </c>
      <c r="M196" s="272">
        <v>11</v>
      </c>
      <c r="N196" s="272">
        <v>11</v>
      </c>
      <c r="O196" s="272">
        <v>17</v>
      </c>
      <c r="P196" s="272">
        <v>17</v>
      </c>
      <c r="Q196" s="272"/>
      <c r="R196" s="103">
        <f t="shared" si="24"/>
        <v>18</v>
      </c>
      <c r="S196" s="103">
        <f t="shared" si="25"/>
        <v>42</v>
      </c>
      <c r="T196" s="103">
        <f t="shared" si="26"/>
        <v>41</v>
      </c>
      <c r="U196" s="103">
        <f t="shared" si="27"/>
        <v>44</v>
      </c>
      <c r="V196" s="103">
        <f t="shared" si="28"/>
        <v>17</v>
      </c>
      <c r="W196" s="103">
        <f t="shared" si="29"/>
        <v>17</v>
      </c>
      <c r="X196" s="103"/>
      <c r="Y196" s="273">
        <f t="shared" si="30"/>
        <v>90</v>
      </c>
      <c r="Z196" s="273">
        <f t="shared" si="31"/>
        <v>91.304347826086953</v>
      </c>
      <c r="AA196" s="273">
        <f t="shared" si="32"/>
        <v>89.130434782608688</v>
      </c>
      <c r="AB196" s="273">
        <f t="shared" si="33"/>
        <v>91.666666666666657</v>
      </c>
      <c r="AC196" s="273">
        <f t="shared" si="34"/>
        <v>85</v>
      </c>
      <c r="AD196" s="273">
        <f t="shared" si="35"/>
        <v>85</v>
      </c>
    </row>
    <row r="197" spans="1:30" ht="30" customHeight="1" x14ac:dyDescent="0.2">
      <c r="A197" s="1">
        <f>'STUDENT NAMELIST'!A197</f>
        <v>193</v>
      </c>
      <c r="B197" s="60" t="str">
        <f>'STUDENT NAMELIST'!B197</f>
        <v>2023PEC AI 285</v>
      </c>
      <c r="C197" s="60">
        <f>'STUDENT NAMELIST'!C197</f>
        <v>211423243194</v>
      </c>
      <c r="D197" s="270" t="str">
        <f>'STUDENT NAMELIST'!D197</f>
        <v>JENITH RAJA R</v>
      </c>
      <c r="E197" s="272">
        <v>17</v>
      </c>
      <c r="F197" s="272">
        <v>17</v>
      </c>
      <c r="G197" s="272">
        <v>13</v>
      </c>
      <c r="H197" s="272">
        <v>12</v>
      </c>
      <c r="I197" s="272">
        <v>13</v>
      </c>
      <c r="J197" s="272">
        <v>19</v>
      </c>
      <c r="K197" s="272">
        <v>20</v>
      </c>
      <c r="L197" s="272">
        <v>12</v>
      </c>
      <c r="M197" s="272">
        <v>11</v>
      </c>
      <c r="N197" s="272">
        <v>12</v>
      </c>
      <c r="O197" s="272">
        <v>20</v>
      </c>
      <c r="P197" s="272">
        <v>18</v>
      </c>
      <c r="Q197" s="272"/>
      <c r="R197" s="103">
        <f t="shared" ref="R197:R260" si="36">SUMIF($E$4:$P$4,"CO 1",E197:P197)</f>
        <v>17</v>
      </c>
      <c r="S197" s="103">
        <f t="shared" ref="S197:S260" si="37">SUMIF($E$4:$P$4,"CO 2",E197:P197)</f>
        <v>42</v>
      </c>
      <c r="T197" s="103">
        <f t="shared" ref="T197:T260" si="38">SUMIF($E$4:$P$4,"CO 3",E197:P197)</f>
        <v>42</v>
      </c>
      <c r="U197" s="103">
        <f t="shared" ref="U197:U260" si="39">SUMIF($E$4:$P$4,"CO 4",E197:P197)</f>
        <v>45</v>
      </c>
      <c r="V197" s="103">
        <f t="shared" ref="V197:V260" si="40">SUMIF($E$4:$P$4,"CO 5",E197:P197)</f>
        <v>20</v>
      </c>
      <c r="W197" s="103">
        <f t="shared" ref="W197:W260" si="41">SUMIF($E$4:$P$4,"CO 6",E197:P197)</f>
        <v>18</v>
      </c>
      <c r="X197" s="103"/>
      <c r="Y197" s="273">
        <f t="shared" si="30"/>
        <v>85</v>
      </c>
      <c r="Z197" s="273">
        <f t="shared" si="31"/>
        <v>91.304347826086953</v>
      </c>
      <c r="AA197" s="273">
        <f t="shared" si="32"/>
        <v>91.304347826086953</v>
      </c>
      <c r="AB197" s="273">
        <f t="shared" si="33"/>
        <v>93.75</v>
      </c>
      <c r="AC197" s="273">
        <f t="shared" si="34"/>
        <v>100</v>
      </c>
      <c r="AD197" s="273">
        <f t="shared" si="35"/>
        <v>90</v>
      </c>
    </row>
    <row r="198" spans="1:30" ht="30" customHeight="1" x14ac:dyDescent="0.2">
      <c r="A198" s="1">
        <f>'STUDENT NAMELIST'!A198</f>
        <v>194</v>
      </c>
      <c r="B198" s="60" t="str">
        <f>'STUDENT NAMELIST'!B198</f>
        <v>2023PEC AI 180</v>
      </c>
      <c r="C198" s="60">
        <f>'STUDENT NAMELIST'!C198</f>
        <v>211423243195</v>
      </c>
      <c r="D198" s="270" t="str">
        <f>'STUDENT NAMELIST'!D198</f>
        <v>JERALD JENI R</v>
      </c>
      <c r="E198" s="272">
        <v>18</v>
      </c>
      <c r="F198" s="272">
        <v>19</v>
      </c>
      <c r="G198" s="272">
        <v>12</v>
      </c>
      <c r="H198" s="272">
        <v>11</v>
      </c>
      <c r="I198" s="272">
        <v>11</v>
      </c>
      <c r="J198" s="272">
        <v>18</v>
      </c>
      <c r="K198" s="272">
        <v>20</v>
      </c>
      <c r="L198" s="272">
        <v>11</v>
      </c>
      <c r="M198" s="272">
        <v>13</v>
      </c>
      <c r="N198" s="272">
        <v>11</v>
      </c>
      <c r="O198" s="272">
        <v>17</v>
      </c>
      <c r="P198" s="272">
        <v>17</v>
      </c>
      <c r="Q198" s="272"/>
      <c r="R198" s="103">
        <f t="shared" si="36"/>
        <v>18</v>
      </c>
      <c r="S198" s="103">
        <f t="shared" si="37"/>
        <v>42</v>
      </c>
      <c r="T198" s="103">
        <f t="shared" si="38"/>
        <v>42</v>
      </c>
      <c r="U198" s="103">
        <f t="shared" si="39"/>
        <v>42</v>
      </c>
      <c r="V198" s="103">
        <f t="shared" si="40"/>
        <v>17</v>
      </c>
      <c r="W198" s="103">
        <f t="shared" si="41"/>
        <v>17</v>
      </c>
      <c r="X198" s="103"/>
      <c r="Y198" s="273">
        <f t="shared" si="30"/>
        <v>90</v>
      </c>
      <c r="Z198" s="273">
        <f t="shared" si="31"/>
        <v>91.304347826086953</v>
      </c>
      <c r="AA198" s="273">
        <f t="shared" si="32"/>
        <v>91.304347826086953</v>
      </c>
      <c r="AB198" s="273">
        <f t="shared" si="33"/>
        <v>87.5</v>
      </c>
      <c r="AC198" s="273">
        <f t="shared" si="34"/>
        <v>85</v>
      </c>
      <c r="AD198" s="273">
        <f t="shared" si="35"/>
        <v>85</v>
      </c>
    </row>
    <row r="199" spans="1:30" ht="30" customHeight="1" x14ac:dyDescent="0.2">
      <c r="A199" s="1">
        <f>'STUDENT NAMELIST'!A199</f>
        <v>195</v>
      </c>
      <c r="B199" s="60" t="str">
        <f>'STUDENT NAMELIST'!B199</f>
        <v>2023PEC AI 181</v>
      </c>
      <c r="C199" s="60">
        <f>'STUDENT NAMELIST'!C199</f>
        <v>211423243196</v>
      </c>
      <c r="D199" s="270" t="str">
        <f>'STUDENT NAMELIST'!D199</f>
        <v>JERLIN DOLCE T</v>
      </c>
      <c r="E199" s="272">
        <v>17</v>
      </c>
      <c r="F199" s="272">
        <v>18</v>
      </c>
      <c r="G199" s="272">
        <v>13</v>
      </c>
      <c r="H199" s="272">
        <v>13</v>
      </c>
      <c r="I199" s="272">
        <v>13</v>
      </c>
      <c r="J199" s="272">
        <v>17</v>
      </c>
      <c r="K199" s="272">
        <v>19</v>
      </c>
      <c r="L199" s="272">
        <v>12</v>
      </c>
      <c r="M199" s="272">
        <v>13</v>
      </c>
      <c r="N199" s="272">
        <v>12</v>
      </c>
      <c r="O199" s="272">
        <v>20</v>
      </c>
      <c r="P199" s="272">
        <v>18</v>
      </c>
      <c r="Q199" s="272"/>
      <c r="R199" s="103">
        <f t="shared" si="36"/>
        <v>17</v>
      </c>
      <c r="S199" s="103">
        <f t="shared" si="37"/>
        <v>43</v>
      </c>
      <c r="T199" s="103">
        <f t="shared" si="38"/>
        <v>43</v>
      </c>
      <c r="U199" s="103">
        <f t="shared" si="39"/>
        <v>44</v>
      </c>
      <c r="V199" s="103">
        <f t="shared" si="40"/>
        <v>20</v>
      </c>
      <c r="W199" s="103">
        <f t="shared" si="41"/>
        <v>18</v>
      </c>
      <c r="X199" s="103"/>
      <c r="Y199" s="273">
        <f t="shared" ref="Y199:Y262" si="42">(R199/$Y$3)*100</f>
        <v>85</v>
      </c>
      <c r="Z199" s="273">
        <f t="shared" ref="Z199:Z262" si="43">(S199/$Z$3)*100</f>
        <v>93.478260869565219</v>
      </c>
      <c r="AA199" s="273">
        <f t="shared" ref="AA199:AA262" si="44">(T199/$AA$3)*100</f>
        <v>93.478260869565219</v>
      </c>
      <c r="AB199" s="273">
        <f t="shared" ref="AB199:AB262" si="45">(U199/$AB$3)*100</f>
        <v>91.666666666666657</v>
      </c>
      <c r="AC199" s="273">
        <f t="shared" ref="AC199:AC262" si="46">(V199/$AC$3)*100</f>
        <v>100</v>
      </c>
      <c r="AD199" s="273">
        <f t="shared" ref="AD199:AD262" si="47">(W199/$AD$3)*100</f>
        <v>90</v>
      </c>
    </row>
    <row r="200" spans="1:30" ht="30" customHeight="1" x14ac:dyDescent="0.2">
      <c r="A200" s="1">
        <f>'STUDENT NAMELIST'!A200</f>
        <v>196</v>
      </c>
      <c r="B200" s="60" t="str">
        <f>'STUDENT NAMELIST'!B200</f>
        <v>2023PEC AI 525</v>
      </c>
      <c r="C200" s="60">
        <f>'STUDENT NAMELIST'!C200</f>
        <v>211423243197</v>
      </c>
      <c r="D200" s="270" t="str">
        <f>'STUDENT NAMELIST'!D200</f>
        <v>JESHRUD SOLOMON TERIN J</v>
      </c>
      <c r="E200" s="272">
        <v>17</v>
      </c>
      <c r="F200" s="272">
        <v>19</v>
      </c>
      <c r="G200" s="272">
        <v>12</v>
      </c>
      <c r="H200" s="272">
        <v>13</v>
      </c>
      <c r="I200" s="272">
        <v>11</v>
      </c>
      <c r="J200" s="272">
        <v>17</v>
      </c>
      <c r="K200" s="272">
        <v>18</v>
      </c>
      <c r="L200" s="272">
        <v>13</v>
      </c>
      <c r="M200" s="272">
        <v>11</v>
      </c>
      <c r="N200" s="272">
        <v>11</v>
      </c>
      <c r="O200" s="272">
        <v>20</v>
      </c>
      <c r="P200" s="272">
        <v>18</v>
      </c>
      <c r="Q200" s="272"/>
      <c r="R200" s="103">
        <f t="shared" si="36"/>
        <v>17</v>
      </c>
      <c r="S200" s="103">
        <f t="shared" si="37"/>
        <v>44</v>
      </c>
      <c r="T200" s="103">
        <f t="shared" si="38"/>
        <v>41</v>
      </c>
      <c r="U200" s="103">
        <f t="shared" si="39"/>
        <v>40</v>
      </c>
      <c r="V200" s="103">
        <f t="shared" si="40"/>
        <v>20</v>
      </c>
      <c r="W200" s="103">
        <f t="shared" si="41"/>
        <v>18</v>
      </c>
      <c r="X200" s="103"/>
      <c r="Y200" s="273">
        <f t="shared" si="42"/>
        <v>85</v>
      </c>
      <c r="Z200" s="273">
        <f t="shared" si="43"/>
        <v>95.652173913043484</v>
      </c>
      <c r="AA200" s="273">
        <f t="shared" si="44"/>
        <v>89.130434782608688</v>
      </c>
      <c r="AB200" s="273">
        <f t="shared" si="45"/>
        <v>83.333333333333343</v>
      </c>
      <c r="AC200" s="273">
        <f t="shared" si="46"/>
        <v>100</v>
      </c>
      <c r="AD200" s="273">
        <f t="shared" si="47"/>
        <v>90</v>
      </c>
    </row>
    <row r="201" spans="1:30" ht="30" customHeight="1" x14ac:dyDescent="0.2">
      <c r="A201" s="1">
        <f>'STUDENT NAMELIST'!A201</f>
        <v>197</v>
      </c>
      <c r="B201" s="60" t="str">
        <f>'STUDENT NAMELIST'!B201</f>
        <v>2023PEC AI 526</v>
      </c>
      <c r="C201" s="60">
        <f>'STUDENT NAMELIST'!C201</f>
        <v>211423243198</v>
      </c>
      <c r="D201" s="270" t="str">
        <f>'STUDENT NAMELIST'!D201</f>
        <v>JESWIN JABAS RAJKUMAR R</v>
      </c>
      <c r="E201" s="272">
        <v>19</v>
      </c>
      <c r="F201" s="272">
        <v>19</v>
      </c>
      <c r="G201" s="272">
        <v>12</v>
      </c>
      <c r="H201" s="272">
        <v>13</v>
      </c>
      <c r="I201" s="272">
        <v>12</v>
      </c>
      <c r="J201" s="272">
        <v>18</v>
      </c>
      <c r="K201" s="272">
        <v>19</v>
      </c>
      <c r="L201" s="272">
        <v>11</v>
      </c>
      <c r="M201" s="272">
        <v>11</v>
      </c>
      <c r="N201" s="272">
        <v>13</v>
      </c>
      <c r="O201" s="272">
        <v>17</v>
      </c>
      <c r="P201" s="272">
        <v>17</v>
      </c>
      <c r="Q201" s="272"/>
      <c r="R201" s="103">
        <f t="shared" si="36"/>
        <v>19</v>
      </c>
      <c r="S201" s="103">
        <f t="shared" si="37"/>
        <v>42</v>
      </c>
      <c r="T201" s="103">
        <f t="shared" si="38"/>
        <v>42</v>
      </c>
      <c r="U201" s="103">
        <f t="shared" si="39"/>
        <v>44</v>
      </c>
      <c r="V201" s="103">
        <f t="shared" si="40"/>
        <v>17</v>
      </c>
      <c r="W201" s="103">
        <f t="shared" si="41"/>
        <v>17</v>
      </c>
      <c r="X201" s="103"/>
      <c r="Y201" s="273">
        <f t="shared" si="42"/>
        <v>95</v>
      </c>
      <c r="Z201" s="273">
        <f t="shared" si="43"/>
        <v>91.304347826086953</v>
      </c>
      <c r="AA201" s="273">
        <f t="shared" si="44"/>
        <v>91.304347826086953</v>
      </c>
      <c r="AB201" s="273">
        <f t="shared" si="45"/>
        <v>91.666666666666657</v>
      </c>
      <c r="AC201" s="273">
        <f t="shared" si="46"/>
        <v>85</v>
      </c>
      <c r="AD201" s="273">
        <f t="shared" si="47"/>
        <v>85</v>
      </c>
    </row>
    <row r="202" spans="1:30" s="54" customFormat="1" ht="30" customHeight="1" x14ac:dyDescent="0.2">
      <c r="A202" s="1">
        <f>'STUDENT NAMELIST'!A202</f>
        <v>198</v>
      </c>
      <c r="B202" s="60" t="str">
        <f>'STUDENT NAMELIST'!B202</f>
        <v>2023PEC AI 527</v>
      </c>
      <c r="C202" s="60">
        <f>'STUDENT NAMELIST'!C202</f>
        <v>211423243199</v>
      </c>
      <c r="D202" s="270" t="str">
        <f>'STUDENT NAMELIST'!D202</f>
        <v xml:space="preserve">JISNUVARDHAN VISWA MOHAN </v>
      </c>
      <c r="E202" s="272">
        <v>17</v>
      </c>
      <c r="F202" s="272">
        <v>19</v>
      </c>
      <c r="G202" s="272">
        <v>13</v>
      </c>
      <c r="H202" s="272">
        <v>13</v>
      </c>
      <c r="I202" s="272">
        <v>12</v>
      </c>
      <c r="J202" s="272">
        <v>20</v>
      </c>
      <c r="K202" s="272">
        <v>17</v>
      </c>
      <c r="L202" s="272">
        <v>11</v>
      </c>
      <c r="M202" s="272">
        <v>13</v>
      </c>
      <c r="N202" s="272">
        <v>11</v>
      </c>
      <c r="O202" s="272">
        <v>18</v>
      </c>
      <c r="P202" s="272">
        <v>18</v>
      </c>
      <c r="Q202" s="272"/>
      <c r="R202" s="103">
        <f t="shared" si="36"/>
        <v>17</v>
      </c>
      <c r="S202" s="103">
        <f t="shared" si="37"/>
        <v>43</v>
      </c>
      <c r="T202" s="103">
        <f t="shared" si="38"/>
        <v>46</v>
      </c>
      <c r="U202" s="103">
        <f t="shared" si="39"/>
        <v>40</v>
      </c>
      <c r="V202" s="103">
        <f t="shared" si="40"/>
        <v>18</v>
      </c>
      <c r="W202" s="103">
        <f t="shared" si="41"/>
        <v>18</v>
      </c>
      <c r="X202" s="103"/>
      <c r="Y202" s="273">
        <f t="shared" si="42"/>
        <v>85</v>
      </c>
      <c r="Z202" s="273">
        <f t="shared" si="43"/>
        <v>93.478260869565219</v>
      </c>
      <c r="AA202" s="273">
        <f t="shared" si="44"/>
        <v>100</v>
      </c>
      <c r="AB202" s="273">
        <f t="shared" si="45"/>
        <v>83.333333333333343</v>
      </c>
      <c r="AC202" s="273">
        <f t="shared" si="46"/>
        <v>90</v>
      </c>
      <c r="AD202" s="273">
        <f t="shared" si="47"/>
        <v>90</v>
      </c>
    </row>
    <row r="203" spans="1:30" ht="30" customHeight="1" x14ac:dyDescent="0.2">
      <c r="A203" s="1">
        <f>'STUDENT NAMELIST'!A203</f>
        <v>199</v>
      </c>
      <c r="B203" s="60" t="str">
        <f>'STUDENT NAMELIST'!B203</f>
        <v>2023PEC AI 528</v>
      </c>
      <c r="C203" s="60">
        <f>'STUDENT NAMELIST'!C203</f>
        <v>211423243200</v>
      </c>
      <c r="D203" s="270" t="str">
        <f>'STUDENT NAMELIST'!D203</f>
        <v>JOHN TYNDALE S</v>
      </c>
      <c r="E203" s="272">
        <v>19</v>
      </c>
      <c r="F203" s="272">
        <v>19</v>
      </c>
      <c r="G203" s="272">
        <v>11</v>
      </c>
      <c r="H203" s="272">
        <v>13</v>
      </c>
      <c r="I203" s="272">
        <v>12</v>
      </c>
      <c r="J203" s="272">
        <v>18</v>
      </c>
      <c r="K203" s="272">
        <v>20</v>
      </c>
      <c r="L203" s="272">
        <v>11</v>
      </c>
      <c r="M203" s="272">
        <v>13</v>
      </c>
      <c r="N203" s="272">
        <v>12</v>
      </c>
      <c r="O203" s="272">
        <v>19</v>
      </c>
      <c r="P203" s="272">
        <v>18</v>
      </c>
      <c r="Q203" s="272"/>
      <c r="R203" s="103">
        <f t="shared" si="36"/>
        <v>19</v>
      </c>
      <c r="S203" s="103">
        <f t="shared" si="37"/>
        <v>41</v>
      </c>
      <c r="T203" s="103">
        <f t="shared" si="38"/>
        <v>44</v>
      </c>
      <c r="U203" s="103">
        <f t="shared" si="39"/>
        <v>44</v>
      </c>
      <c r="V203" s="103">
        <f t="shared" si="40"/>
        <v>19</v>
      </c>
      <c r="W203" s="103">
        <f t="shared" si="41"/>
        <v>18</v>
      </c>
      <c r="X203" s="103"/>
      <c r="Y203" s="273">
        <f t="shared" si="42"/>
        <v>95</v>
      </c>
      <c r="Z203" s="273">
        <f t="shared" si="43"/>
        <v>89.130434782608688</v>
      </c>
      <c r="AA203" s="273">
        <f t="shared" si="44"/>
        <v>95.652173913043484</v>
      </c>
      <c r="AB203" s="273">
        <f t="shared" si="45"/>
        <v>91.666666666666657</v>
      </c>
      <c r="AC203" s="273">
        <f t="shared" si="46"/>
        <v>95</v>
      </c>
      <c r="AD203" s="273">
        <f t="shared" si="47"/>
        <v>90</v>
      </c>
    </row>
    <row r="204" spans="1:30" ht="30" customHeight="1" x14ac:dyDescent="0.2">
      <c r="A204" s="1">
        <f>'STUDENT NAMELIST'!A204</f>
        <v>200</v>
      </c>
      <c r="B204" s="60" t="str">
        <f>'STUDENT NAMELIST'!B204</f>
        <v>2023PEC AI 182</v>
      </c>
      <c r="C204" s="60">
        <f>'STUDENT NAMELIST'!C204</f>
        <v>211423243201</v>
      </c>
      <c r="D204" s="270" t="str">
        <f>'STUDENT NAMELIST'!D204</f>
        <v xml:space="preserve">JONITA MARIA FERNANDES </v>
      </c>
      <c r="E204" s="272">
        <v>19</v>
      </c>
      <c r="F204" s="272">
        <v>19</v>
      </c>
      <c r="G204" s="272">
        <v>13</v>
      </c>
      <c r="H204" s="272">
        <v>13</v>
      </c>
      <c r="I204" s="272">
        <v>13</v>
      </c>
      <c r="J204" s="272">
        <v>19</v>
      </c>
      <c r="K204" s="272">
        <v>18</v>
      </c>
      <c r="L204" s="272">
        <v>12</v>
      </c>
      <c r="M204" s="272">
        <v>13</v>
      </c>
      <c r="N204" s="272">
        <v>12</v>
      </c>
      <c r="O204" s="272">
        <v>18</v>
      </c>
      <c r="P204" s="272">
        <v>19</v>
      </c>
      <c r="Q204" s="272"/>
      <c r="R204" s="103">
        <f t="shared" si="36"/>
        <v>19</v>
      </c>
      <c r="S204" s="103">
        <f t="shared" si="37"/>
        <v>44</v>
      </c>
      <c r="T204" s="103">
        <f t="shared" si="38"/>
        <v>45</v>
      </c>
      <c r="U204" s="103">
        <f t="shared" si="39"/>
        <v>43</v>
      </c>
      <c r="V204" s="103">
        <f t="shared" si="40"/>
        <v>18</v>
      </c>
      <c r="W204" s="103">
        <f t="shared" si="41"/>
        <v>19</v>
      </c>
      <c r="X204" s="103"/>
      <c r="Y204" s="273">
        <f t="shared" si="42"/>
        <v>95</v>
      </c>
      <c r="Z204" s="273">
        <f t="shared" si="43"/>
        <v>95.652173913043484</v>
      </c>
      <c r="AA204" s="273">
        <f t="shared" si="44"/>
        <v>97.826086956521735</v>
      </c>
      <c r="AB204" s="273">
        <f t="shared" si="45"/>
        <v>89.583333333333343</v>
      </c>
      <c r="AC204" s="273">
        <f t="shared" si="46"/>
        <v>90</v>
      </c>
      <c r="AD204" s="273">
        <f t="shared" si="47"/>
        <v>95</v>
      </c>
    </row>
    <row r="205" spans="1:30" ht="30" customHeight="1" x14ac:dyDescent="0.2">
      <c r="A205" s="1">
        <f>'STUDENT NAMELIST'!A205</f>
        <v>201</v>
      </c>
      <c r="B205" s="60" t="str">
        <f>'STUDENT NAMELIST'!B205</f>
        <v>2023PEC AI 529</v>
      </c>
      <c r="C205" s="60">
        <f>'STUDENT NAMELIST'!C205</f>
        <v>211423243202</v>
      </c>
      <c r="D205" s="270" t="str">
        <f>'STUDENT NAMELIST'!D205</f>
        <v>JOSEPHPRINCE V</v>
      </c>
      <c r="E205" s="272">
        <v>18</v>
      </c>
      <c r="F205" s="272">
        <v>17</v>
      </c>
      <c r="G205" s="272">
        <v>12</v>
      </c>
      <c r="H205" s="272">
        <v>12</v>
      </c>
      <c r="I205" s="272">
        <v>11</v>
      </c>
      <c r="J205" s="272">
        <v>19</v>
      </c>
      <c r="K205" s="272">
        <v>17</v>
      </c>
      <c r="L205" s="272">
        <v>11</v>
      </c>
      <c r="M205" s="272">
        <v>13</v>
      </c>
      <c r="N205" s="272">
        <v>14</v>
      </c>
      <c r="O205" s="272">
        <v>20</v>
      </c>
      <c r="P205" s="272">
        <v>20</v>
      </c>
      <c r="Q205" s="272"/>
      <c r="R205" s="103">
        <f t="shared" si="36"/>
        <v>18</v>
      </c>
      <c r="S205" s="103">
        <f t="shared" si="37"/>
        <v>40</v>
      </c>
      <c r="T205" s="103">
        <f t="shared" si="38"/>
        <v>44</v>
      </c>
      <c r="U205" s="103">
        <f t="shared" si="39"/>
        <v>42</v>
      </c>
      <c r="V205" s="103">
        <f t="shared" si="40"/>
        <v>20</v>
      </c>
      <c r="W205" s="103">
        <f t="shared" si="41"/>
        <v>20</v>
      </c>
      <c r="X205" s="103"/>
      <c r="Y205" s="273">
        <f t="shared" si="42"/>
        <v>90</v>
      </c>
      <c r="Z205" s="273">
        <f t="shared" si="43"/>
        <v>86.956521739130437</v>
      </c>
      <c r="AA205" s="273">
        <f t="shared" si="44"/>
        <v>95.652173913043484</v>
      </c>
      <c r="AB205" s="273">
        <f t="shared" si="45"/>
        <v>87.5</v>
      </c>
      <c r="AC205" s="273">
        <f t="shared" si="46"/>
        <v>100</v>
      </c>
      <c r="AD205" s="273">
        <f t="shared" si="47"/>
        <v>100</v>
      </c>
    </row>
    <row r="206" spans="1:30" ht="30" customHeight="1" x14ac:dyDescent="0.2">
      <c r="A206" s="1">
        <f>'STUDENT NAMELIST'!A206</f>
        <v>202</v>
      </c>
      <c r="B206" s="60" t="str">
        <f>'STUDENT NAMELIST'!B206</f>
        <v>2023PEC AI 183</v>
      </c>
      <c r="C206" s="60">
        <f>'STUDENT NAMELIST'!C206</f>
        <v>211423243203</v>
      </c>
      <c r="D206" s="270" t="str">
        <f>'STUDENT NAMELIST'!D206</f>
        <v>JOSHIKA RAO O R</v>
      </c>
      <c r="E206" s="272">
        <v>19</v>
      </c>
      <c r="F206" s="272">
        <v>17</v>
      </c>
      <c r="G206" s="272">
        <v>11</v>
      </c>
      <c r="H206" s="272">
        <v>12</v>
      </c>
      <c r="I206" s="272">
        <v>11</v>
      </c>
      <c r="J206" s="272">
        <v>19</v>
      </c>
      <c r="K206" s="272">
        <v>20</v>
      </c>
      <c r="L206" s="272">
        <v>13</v>
      </c>
      <c r="M206" s="272">
        <v>12</v>
      </c>
      <c r="N206" s="272">
        <v>13</v>
      </c>
      <c r="O206" s="272">
        <v>20</v>
      </c>
      <c r="P206" s="272">
        <v>19</v>
      </c>
      <c r="Q206" s="272"/>
      <c r="R206" s="103">
        <f t="shared" si="36"/>
        <v>19</v>
      </c>
      <c r="S206" s="103">
        <f t="shared" si="37"/>
        <v>41</v>
      </c>
      <c r="T206" s="103">
        <f t="shared" si="38"/>
        <v>43</v>
      </c>
      <c r="U206" s="103">
        <f t="shared" si="39"/>
        <v>44</v>
      </c>
      <c r="V206" s="103">
        <f t="shared" si="40"/>
        <v>20</v>
      </c>
      <c r="W206" s="103">
        <f t="shared" si="41"/>
        <v>19</v>
      </c>
      <c r="X206" s="103"/>
      <c r="Y206" s="273">
        <f t="shared" si="42"/>
        <v>95</v>
      </c>
      <c r="Z206" s="273">
        <f t="shared" si="43"/>
        <v>89.130434782608688</v>
      </c>
      <c r="AA206" s="273">
        <f t="shared" si="44"/>
        <v>93.478260869565219</v>
      </c>
      <c r="AB206" s="273">
        <f t="shared" si="45"/>
        <v>91.666666666666657</v>
      </c>
      <c r="AC206" s="273">
        <f t="shared" si="46"/>
        <v>100</v>
      </c>
      <c r="AD206" s="273">
        <f t="shared" si="47"/>
        <v>95</v>
      </c>
    </row>
    <row r="207" spans="1:30" ht="30" customHeight="1" x14ac:dyDescent="0.2">
      <c r="A207" s="1">
        <f>'STUDENT NAMELIST'!A207</f>
        <v>203</v>
      </c>
      <c r="B207" s="60" t="str">
        <f>'STUDENT NAMELIST'!B207</f>
        <v>2023PEC AI 184</v>
      </c>
      <c r="C207" s="60">
        <f>'STUDENT NAMELIST'!C207</f>
        <v>211423243204</v>
      </c>
      <c r="D207" s="270" t="str">
        <f>'STUDENT NAMELIST'!D207</f>
        <v>JOY PRAISY E</v>
      </c>
      <c r="E207" s="272">
        <v>20</v>
      </c>
      <c r="F207" s="272">
        <v>19</v>
      </c>
      <c r="G207" s="272">
        <v>12</v>
      </c>
      <c r="H207" s="272">
        <v>13</v>
      </c>
      <c r="I207" s="272">
        <v>14</v>
      </c>
      <c r="J207" s="272">
        <v>20</v>
      </c>
      <c r="K207" s="272">
        <v>19</v>
      </c>
      <c r="L207" s="272">
        <v>11</v>
      </c>
      <c r="M207" s="272">
        <v>12</v>
      </c>
      <c r="N207" s="272">
        <v>12</v>
      </c>
      <c r="O207" s="272">
        <v>17</v>
      </c>
      <c r="P207" s="272">
        <v>18</v>
      </c>
      <c r="Q207" s="272"/>
      <c r="R207" s="103">
        <f t="shared" si="36"/>
        <v>20</v>
      </c>
      <c r="S207" s="103">
        <f t="shared" si="37"/>
        <v>42</v>
      </c>
      <c r="T207" s="103">
        <f t="shared" si="38"/>
        <v>45</v>
      </c>
      <c r="U207" s="103">
        <f t="shared" si="39"/>
        <v>45</v>
      </c>
      <c r="V207" s="103">
        <f t="shared" si="40"/>
        <v>17</v>
      </c>
      <c r="W207" s="103">
        <f t="shared" si="41"/>
        <v>18</v>
      </c>
      <c r="X207" s="103"/>
      <c r="Y207" s="273">
        <f t="shared" si="42"/>
        <v>100</v>
      </c>
      <c r="Z207" s="273">
        <f t="shared" si="43"/>
        <v>91.304347826086953</v>
      </c>
      <c r="AA207" s="273">
        <f t="shared" si="44"/>
        <v>97.826086956521735</v>
      </c>
      <c r="AB207" s="273">
        <f t="shared" si="45"/>
        <v>93.75</v>
      </c>
      <c r="AC207" s="273">
        <f t="shared" si="46"/>
        <v>85</v>
      </c>
      <c r="AD207" s="273">
        <f t="shared" si="47"/>
        <v>90</v>
      </c>
    </row>
    <row r="208" spans="1:30" ht="30" customHeight="1" x14ac:dyDescent="0.2">
      <c r="A208" s="1">
        <f>'STUDENT NAMELIST'!A208</f>
        <v>204</v>
      </c>
      <c r="B208" s="60" t="str">
        <f>'STUDENT NAMELIST'!B208</f>
        <v>2023PEC AI 530</v>
      </c>
      <c r="C208" s="60">
        <f>'STUDENT NAMELIST'!C208</f>
        <v>211423243205</v>
      </c>
      <c r="D208" s="270" t="str">
        <f>'STUDENT NAMELIST'!D208</f>
        <v>JUSTIN DEVAKUMAR J</v>
      </c>
      <c r="E208" s="272">
        <v>20</v>
      </c>
      <c r="F208" s="272">
        <v>20</v>
      </c>
      <c r="G208" s="272">
        <v>11</v>
      </c>
      <c r="H208" s="272">
        <v>11</v>
      </c>
      <c r="I208" s="272">
        <v>11</v>
      </c>
      <c r="J208" s="272">
        <v>17</v>
      </c>
      <c r="K208" s="272">
        <v>20</v>
      </c>
      <c r="L208" s="272">
        <v>12</v>
      </c>
      <c r="M208" s="272">
        <v>12</v>
      </c>
      <c r="N208" s="272">
        <v>12</v>
      </c>
      <c r="O208" s="272">
        <v>19</v>
      </c>
      <c r="P208" s="272">
        <v>18</v>
      </c>
      <c r="Q208" s="272"/>
      <c r="R208" s="103">
        <f t="shared" si="36"/>
        <v>20</v>
      </c>
      <c r="S208" s="103">
        <f t="shared" si="37"/>
        <v>43</v>
      </c>
      <c r="T208" s="103">
        <f t="shared" si="38"/>
        <v>40</v>
      </c>
      <c r="U208" s="103">
        <f t="shared" si="39"/>
        <v>43</v>
      </c>
      <c r="V208" s="103">
        <f t="shared" si="40"/>
        <v>19</v>
      </c>
      <c r="W208" s="103">
        <f t="shared" si="41"/>
        <v>18</v>
      </c>
      <c r="X208" s="103"/>
      <c r="Y208" s="273">
        <f t="shared" si="42"/>
        <v>100</v>
      </c>
      <c r="Z208" s="273">
        <f t="shared" si="43"/>
        <v>93.478260869565219</v>
      </c>
      <c r="AA208" s="273">
        <f t="shared" si="44"/>
        <v>86.956521739130437</v>
      </c>
      <c r="AB208" s="273">
        <f t="shared" si="45"/>
        <v>89.583333333333343</v>
      </c>
      <c r="AC208" s="273">
        <f t="shared" si="46"/>
        <v>95</v>
      </c>
      <c r="AD208" s="273">
        <f t="shared" si="47"/>
        <v>90</v>
      </c>
    </row>
    <row r="209" spans="1:30" ht="30" customHeight="1" x14ac:dyDescent="0.2">
      <c r="A209" s="1">
        <f>'STUDENT NAMELIST'!A209</f>
        <v>205</v>
      </c>
      <c r="B209" s="60" t="str">
        <f>'STUDENT NAMELIST'!B209</f>
        <v>2023PEC AI 185</v>
      </c>
      <c r="C209" s="60">
        <f>'STUDENT NAMELIST'!C209</f>
        <v>211423243206</v>
      </c>
      <c r="D209" s="270" t="str">
        <f>'STUDENT NAMELIST'!D209</f>
        <v>KALAIMAGAL S</v>
      </c>
      <c r="E209" s="272">
        <v>20</v>
      </c>
      <c r="F209" s="272">
        <v>20</v>
      </c>
      <c r="G209" s="272">
        <v>11</v>
      </c>
      <c r="H209" s="272">
        <v>13</v>
      </c>
      <c r="I209" s="272">
        <v>14</v>
      </c>
      <c r="J209" s="272">
        <v>17</v>
      </c>
      <c r="K209" s="272">
        <v>20</v>
      </c>
      <c r="L209" s="272">
        <v>11</v>
      </c>
      <c r="M209" s="272">
        <v>11</v>
      </c>
      <c r="N209" s="272">
        <v>11</v>
      </c>
      <c r="O209" s="272">
        <v>20</v>
      </c>
      <c r="P209" s="272">
        <v>20</v>
      </c>
      <c r="Q209" s="272"/>
      <c r="R209" s="103">
        <f t="shared" si="36"/>
        <v>20</v>
      </c>
      <c r="S209" s="103">
        <f t="shared" si="37"/>
        <v>42</v>
      </c>
      <c r="T209" s="103">
        <f t="shared" si="38"/>
        <v>41</v>
      </c>
      <c r="U209" s="103">
        <f t="shared" si="39"/>
        <v>45</v>
      </c>
      <c r="V209" s="103">
        <f t="shared" si="40"/>
        <v>20</v>
      </c>
      <c r="W209" s="103">
        <f t="shared" si="41"/>
        <v>20</v>
      </c>
      <c r="X209" s="103"/>
      <c r="Y209" s="273">
        <f t="shared" si="42"/>
        <v>100</v>
      </c>
      <c r="Z209" s="273">
        <f t="shared" si="43"/>
        <v>91.304347826086953</v>
      </c>
      <c r="AA209" s="273">
        <f t="shared" si="44"/>
        <v>89.130434782608688</v>
      </c>
      <c r="AB209" s="273">
        <f t="shared" si="45"/>
        <v>93.75</v>
      </c>
      <c r="AC209" s="273">
        <f t="shared" si="46"/>
        <v>100</v>
      </c>
      <c r="AD209" s="273">
        <f t="shared" si="47"/>
        <v>100</v>
      </c>
    </row>
    <row r="210" spans="1:30" ht="30" customHeight="1" x14ac:dyDescent="0.2">
      <c r="A210" s="1">
        <f>'STUDENT NAMELIST'!A210</f>
        <v>206</v>
      </c>
      <c r="B210" s="60" t="str">
        <f>'STUDENT NAMELIST'!B210</f>
        <v>2023PEC AI 186</v>
      </c>
      <c r="C210" s="60">
        <f>'STUDENT NAMELIST'!C210</f>
        <v>211423243207</v>
      </c>
      <c r="D210" s="270" t="str">
        <f>'STUDENT NAMELIST'!D210</f>
        <v xml:space="preserve">KALPANA REDDY D </v>
      </c>
      <c r="E210" s="272">
        <v>17</v>
      </c>
      <c r="F210" s="272">
        <v>20</v>
      </c>
      <c r="G210" s="272">
        <v>11</v>
      </c>
      <c r="H210" s="272">
        <v>11</v>
      </c>
      <c r="I210" s="272">
        <v>14</v>
      </c>
      <c r="J210" s="272">
        <v>20</v>
      </c>
      <c r="K210" s="272">
        <v>18</v>
      </c>
      <c r="L210" s="272">
        <v>11</v>
      </c>
      <c r="M210" s="272">
        <v>12</v>
      </c>
      <c r="N210" s="272">
        <v>11</v>
      </c>
      <c r="O210" s="272">
        <v>17</v>
      </c>
      <c r="P210" s="272">
        <v>20</v>
      </c>
      <c r="Q210" s="272"/>
      <c r="R210" s="103">
        <f t="shared" si="36"/>
        <v>17</v>
      </c>
      <c r="S210" s="103">
        <f t="shared" si="37"/>
        <v>42</v>
      </c>
      <c r="T210" s="103">
        <f t="shared" si="38"/>
        <v>43</v>
      </c>
      <c r="U210" s="103">
        <f t="shared" si="39"/>
        <v>43</v>
      </c>
      <c r="V210" s="103">
        <f t="shared" si="40"/>
        <v>17</v>
      </c>
      <c r="W210" s="103">
        <f t="shared" si="41"/>
        <v>20</v>
      </c>
      <c r="X210" s="103"/>
      <c r="Y210" s="273">
        <f t="shared" si="42"/>
        <v>85</v>
      </c>
      <c r="Z210" s="273">
        <f t="shared" si="43"/>
        <v>91.304347826086953</v>
      </c>
      <c r="AA210" s="273">
        <f t="shared" si="44"/>
        <v>93.478260869565219</v>
      </c>
      <c r="AB210" s="273">
        <f t="shared" si="45"/>
        <v>89.583333333333343</v>
      </c>
      <c r="AC210" s="273">
        <f t="shared" si="46"/>
        <v>85</v>
      </c>
      <c r="AD210" s="273">
        <f t="shared" si="47"/>
        <v>100</v>
      </c>
    </row>
    <row r="211" spans="1:30" ht="30" customHeight="1" x14ac:dyDescent="0.2">
      <c r="A211" s="1">
        <f>'STUDENT NAMELIST'!A211</f>
        <v>207</v>
      </c>
      <c r="B211" s="60" t="str">
        <f>'STUDENT NAMELIST'!B211</f>
        <v>2023PEC AI 187</v>
      </c>
      <c r="C211" s="60">
        <f>'STUDENT NAMELIST'!C211</f>
        <v>211423243208</v>
      </c>
      <c r="D211" s="270" t="str">
        <f>'STUDENT NAMELIST'!D211</f>
        <v>KALPANA T</v>
      </c>
      <c r="E211" s="272">
        <v>18</v>
      </c>
      <c r="F211" s="272">
        <v>20</v>
      </c>
      <c r="G211" s="272">
        <v>12</v>
      </c>
      <c r="H211" s="272">
        <v>11</v>
      </c>
      <c r="I211" s="272">
        <v>11</v>
      </c>
      <c r="J211" s="272">
        <v>17</v>
      </c>
      <c r="K211" s="272">
        <v>20</v>
      </c>
      <c r="L211" s="272">
        <v>13</v>
      </c>
      <c r="M211" s="272">
        <v>12</v>
      </c>
      <c r="N211" s="272">
        <v>13</v>
      </c>
      <c r="O211" s="272">
        <v>19</v>
      </c>
      <c r="P211" s="272">
        <v>20</v>
      </c>
      <c r="Q211" s="272"/>
      <c r="R211" s="103">
        <f t="shared" si="36"/>
        <v>18</v>
      </c>
      <c r="S211" s="103">
        <f t="shared" si="37"/>
        <v>45</v>
      </c>
      <c r="T211" s="103">
        <f t="shared" si="38"/>
        <v>40</v>
      </c>
      <c r="U211" s="103">
        <f t="shared" si="39"/>
        <v>44</v>
      </c>
      <c r="V211" s="103">
        <f t="shared" si="40"/>
        <v>19</v>
      </c>
      <c r="W211" s="103">
        <f t="shared" si="41"/>
        <v>20</v>
      </c>
      <c r="X211" s="103"/>
      <c r="Y211" s="273">
        <f t="shared" si="42"/>
        <v>90</v>
      </c>
      <c r="Z211" s="273">
        <f t="shared" si="43"/>
        <v>97.826086956521735</v>
      </c>
      <c r="AA211" s="273">
        <f t="shared" si="44"/>
        <v>86.956521739130437</v>
      </c>
      <c r="AB211" s="273">
        <f t="shared" si="45"/>
        <v>91.666666666666657</v>
      </c>
      <c r="AC211" s="273">
        <f t="shared" si="46"/>
        <v>95</v>
      </c>
      <c r="AD211" s="273">
        <f t="shared" si="47"/>
        <v>100</v>
      </c>
    </row>
    <row r="212" spans="1:30" ht="30" customHeight="1" x14ac:dyDescent="0.2">
      <c r="A212" s="1">
        <f>'STUDENT NAMELIST'!A212</f>
        <v>208</v>
      </c>
      <c r="B212" s="60" t="str">
        <f>'STUDENT NAMELIST'!B212</f>
        <v>2023PEC AI 531</v>
      </c>
      <c r="C212" s="60">
        <f>'STUDENT NAMELIST'!C212</f>
        <v>211423243209</v>
      </c>
      <c r="D212" s="270" t="str">
        <f>'STUDENT NAMELIST'!D212</f>
        <v>KALYANASUNDARAM M</v>
      </c>
      <c r="E212" s="272">
        <v>18</v>
      </c>
      <c r="F212" s="272">
        <v>19</v>
      </c>
      <c r="G212" s="272">
        <v>13</v>
      </c>
      <c r="H212" s="272">
        <v>12</v>
      </c>
      <c r="I212" s="272">
        <v>14</v>
      </c>
      <c r="J212" s="272">
        <v>17</v>
      </c>
      <c r="K212" s="272">
        <v>18</v>
      </c>
      <c r="L212" s="272">
        <v>13</v>
      </c>
      <c r="M212" s="272">
        <v>12</v>
      </c>
      <c r="N212" s="272">
        <v>14</v>
      </c>
      <c r="O212" s="272">
        <v>18</v>
      </c>
      <c r="P212" s="272">
        <v>17</v>
      </c>
      <c r="Q212" s="272"/>
      <c r="R212" s="103">
        <f t="shared" si="36"/>
        <v>18</v>
      </c>
      <c r="S212" s="103">
        <f t="shared" si="37"/>
        <v>45</v>
      </c>
      <c r="T212" s="103">
        <f t="shared" si="38"/>
        <v>41</v>
      </c>
      <c r="U212" s="103">
        <f t="shared" si="39"/>
        <v>46</v>
      </c>
      <c r="V212" s="103">
        <f t="shared" si="40"/>
        <v>18</v>
      </c>
      <c r="W212" s="103">
        <f t="shared" si="41"/>
        <v>17</v>
      </c>
      <c r="X212" s="103"/>
      <c r="Y212" s="273">
        <f t="shared" si="42"/>
        <v>90</v>
      </c>
      <c r="Z212" s="273">
        <f t="shared" si="43"/>
        <v>97.826086956521735</v>
      </c>
      <c r="AA212" s="273">
        <f t="shared" si="44"/>
        <v>89.130434782608688</v>
      </c>
      <c r="AB212" s="273">
        <f t="shared" si="45"/>
        <v>95.833333333333343</v>
      </c>
      <c r="AC212" s="273">
        <f t="shared" si="46"/>
        <v>90</v>
      </c>
      <c r="AD212" s="273">
        <f t="shared" si="47"/>
        <v>85</v>
      </c>
    </row>
    <row r="213" spans="1:30" ht="30" customHeight="1" x14ac:dyDescent="0.2">
      <c r="A213" s="1">
        <f>'STUDENT NAMELIST'!A213</f>
        <v>209</v>
      </c>
      <c r="B213" s="60" t="str">
        <f>'STUDENT NAMELIST'!B213</f>
        <v>2023PEC AI 532</v>
      </c>
      <c r="C213" s="60">
        <f>'STUDENT NAMELIST'!C213</f>
        <v>211423243210</v>
      </c>
      <c r="D213" s="270" t="str">
        <f>'STUDENT NAMELIST'!D213</f>
        <v>KAMALESH P</v>
      </c>
      <c r="E213" s="272">
        <v>18</v>
      </c>
      <c r="F213" s="272">
        <v>18</v>
      </c>
      <c r="G213" s="272">
        <v>13</v>
      </c>
      <c r="H213" s="272">
        <v>11</v>
      </c>
      <c r="I213" s="272">
        <v>14</v>
      </c>
      <c r="J213" s="272">
        <v>20</v>
      </c>
      <c r="K213" s="272">
        <v>20</v>
      </c>
      <c r="L213" s="272">
        <v>12</v>
      </c>
      <c r="M213" s="272">
        <v>13</v>
      </c>
      <c r="N213" s="272">
        <v>14</v>
      </c>
      <c r="O213" s="272">
        <v>17</v>
      </c>
      <c r="P213" s="272">
        <v>20</v>
      </c>
      <c r="Q213" s="272"/>
      <c r="R213" s="103">
        <f t="shared" si="36"/>
        <v>18</v>
      </c>
      <c r="S213" s="103">
        <f t="shared" si="37"/>
        <v>43</v>
      </c>
      <c r="T213" s="103">
        <f t="shared" si="38"/>
        <v>44</v>
      </c>
      <c r="U213" s="103">
        <f t="shared" si="39"/>
        <v>48</v>
      </c>
      <c r="V213" s="103">
        <f t="shared" si="40"/>
        <v>17</v>
      </c>
      <c r="W213" s="103">
        <f t="shared" si="41"/>
        <v>20</v>
      </c>
      <c r="X213" s="103"/>
      <c r="Y213" s="273">
        <f t="shared" si="42"/>
        <v>90</v>
      </c>
      <c r="Z213" s="273">
        <f t="shared" si="43"/>
        <v>93.478260869565219</v>
      </c>
      <c r="AA213" s="273">
        <f t="shared" si="44"/>
        <v>95.652173913043484</v>
      </c>
      <c r="AB213" s="273">
        <f t="shared" si="45"/>
        <v>100</v>
      </c>
      <c r="AC213" s="273">
        <f t="shared" si="46"/>
        <v>85</v>
      </c>
      <c r="AD213" s="273">
        <f t="shared" si="47"/>
        <v>100</v>
      </c>
    </row>
    <row r="214" spans="1:30" ht="30" customHeight="1" x14ac:dyDescent="0.2">
      <c r="A214" s="1">
        <f>'STUDENT NAMELIST'!A214</f>
        <v>210</v>
      </c>
      <c r="B214" s="60" t="str">
        <f>'STUDENT NAMELIST'!B214</f>
        <v>2023PEC AI 188</v>
      </c>
      <c r="C214" s="60">
        <f>'STUDENT NAMELIST'!C214</f>
        <v>211423243211</v>
      </c>
      <c r="D214" s="270" t="str">
        <f>'STUDENT NAMELIST'!D214</f>
        <v>KANAGAVALLI A</v>
      </c>
      <c r="E214" s="272">
        <v>20</v>
      </c>
      <c r="F214" s="272">
        <v>17</v>
      </c>
      <c r="G214" s="272">
        <v>13</v>
      </c>
      <c r="H214" s="272">
        <v>12</v>
      </c>
      <c r="I214" s="272">
        <v>11</v>
      </c>
      <c r="J214" s="272">
        <v>19</v>
      </c>
      <c r="K214" s="272">
        <v>17</v>
      </c>
      <c r="L214" s="272">
        <v>11</v>
      </c>
      <c r="M214" s="272">
        <v>13</v>
      </c>
      <c r="N214" s="272">
        <v>12</v>
      </c>
      <c r="O214" s="272">
        <v>20</v>
      </c>
      <c r="P214" s="272">
        <v>20</v>
      </c>
      <c r="Q214" s="272"/>
      <c r="R214" s="103">
        <f t="shared" si="36"/>
        <v>20</v>
      </c>
      <c r="S214" s="103">
        <f t="shared" si="37"/>
        <v>41</v>
      </c>
      <c r="T214" s="103">
        <f t="shared" si="38"/>
        <v>44</v>
      </c>
      <c r="U214" s="103">
        <f t="shared" si="39"/>
        <v>40</v>
      </c>
      <c r="V214" s="103">
        <f t="shared" si="40"/>
        <v>20</v>
      </c>
      <c r="W214" s="103">
        <f t="shared" si="41"/>
        <v>20</v>
      </c>
      <c r="X214" s="103"/>
      <c r="Y214" s="273">
        <f t="shared" si="42"/>
        <v>100</v>
      </c>
      <c r="Z214" s="273">
        <f t="shared" si="43"/>
        <v>89.130434782608688</v>
      </c>
      <c r="AA214" s="273">
        <f t="shared" si="44"/>
        <v>95.652173913043484</v>
      </c>
      <c r="AB214" s="273">
        <f t="shared" si="45"/>
        <v>83.333333333333343</v>
      </c>
      <c r="AC214" s="273">
        <f t="shared" si="46"/>
        <v>100</v>
      </c>
      <c r="AD214" s="273">
        <f t="shared" si="47"/>
        <v>100</v>
      </c>
    </row>
    <row r="215" spans="1:30" ht="30" customHeight="1" x14ac:dyDescent="0.2">
      <c r="A215" s="1">
        <f>'STUDENT NAMELIST'!A215</f>
        <v>211</v>
      </c>
      <c r="B215" s="60" t="str">
        <f>'STUDENT NAMELIST'!B215</f>
        <v>2023PEC AI 189</v>
      </c>
      <c r="C215" s="60">
        <f>'STUDENT NAMELIST'!C215</f>
        <v>211423243212</v>
      </c>
      <c r="D215" s="270" t="str">
        <f>'STUDENT NAMELIST'!D215</f>
        <v>KANGA SREE A</v>
      </c>
      <c r="E215" s="272">
        <v>18</v>
      </c>
      <c r="F215" s="272">
        <v>17</v>
      </c>
      <c r="G215" s="272">
        <v>12</v>
      </c>
      <c r="H215" s="272">
        <v>13</v>
      </c>
      <c r="I215" s="272">
        <v>12</v>
      </c>
      <c r="J215" s="272">
        <v>20</v>
      </c>
      <c r="K215" s="272">
        <v>17</v>
      </c>
      <c r="L215" s="272">
        <v>11</v>
      </c>
      <c r="M215" s="272">
        <v>11</v>
      </c>
      <c r="N215" s="272">
        <v>12</v>
      </c>
      <c r="O215" s="272">
        <v>18</v>
      </c>
      <c r="P215" s="272">
        <v>17</v>
      </c>
      <c r="Q215" s="272"/>
      <c r="R215" s="103">
        <f t="shared" si="36"/>
        <v>18</v>
      </c>
      <c r="S215" s="103">
        <f t="shared" si="37"/>
        <v>40</v>
      </c>
      <c r="T215" s="103">
        <f t="shared" si="38"/>
        <v>44</v>
      </c>
      <c r="U215" s="103">
        <f t="shared" si="39"/>
        <v>41</v>
      </c>
      <c r="V215" s="103">
        <f t="shared" si="40"/>
        <v>18</v>
      </c>
      <c r="W215" s="103">
        <f t="shared" si="41"/>
        <v>17</v>
      </c>
      <c r="X215" s="103"/>
      <c r="Y215" s="273">
        <f t="shared" si="42"/>
        <v>90</v>
      </c>
      <c r="Z215" s="273">
        <f t="shared" si="43"/>
        <v>86.956521739130437</v>
      </c>
      <c r="AA215" s="273">
        <f t="shared" si="44"/>
        <v>95.652173913043484</v>
      </c>
      <c r="AB215" s="273">
        <f t="shared" si="45"/>
        <v>85.416666666666657</v>
      </c>
      <c r="AC215" s="273">
        <f t="shared" si="46"/>
        <v>90</v>
      </c>
      <c r="AD215" s="273">
        <f t="shared" si="47"/>
        <v>85</v>
      </c>
    </row>
    <row r="216" spans="1:30" ht="30" customHeight="1" x14ac:dyDescent="0.2">
      <c r="A216" s="1">
        <f>'STUDENT NAMELIST'!A216</f>
        <v>212</v>
      </c>
      <c r="B216" s="60" t="str">
        <f>'STUDENT NAMELIST'!B216</f>
        <v>2023PEC AI 533</v>
      </c>
      <c r="C216" s="60">
        <f>'STUDENT NAMELIST'!C216</f>
        <v>211423243213</v>
      </c>
      <c r="D216" s="270" t="str">
        <f>'STUDENT NAMELIST'!D216</f>
        <v>KANISH V</v>
      </c>
      <c r="E216" s="272">
        <v>18</v>
      </c>
      <c r="F216" s="272">
        <v>20</v>
      </c>
      <c r="G216" s="272">
        <v>12</v>
      </c>
      <c r="H216" s="272">
        <v>11</v>
      </c>
      <c r="I216" s="272">
        <v>13</v>
      </c>
      <c r="J216" s="272">
        <v>20</v>
      </c>
      <c r="K216" s="272">
        <v>18</v>
      </c>
      <c r="L216" s="272">
        <v>11</v>
      </c>
      <c r="M216" s="272">
        <v>11</v>
      </c>
      <c r="N216" s="272">
        <v>11</v>
      </c>
      <c r="O216" s="272">
        <v>18</v>
      </c>
      <c r="P216" s="272">
        <v>18</v>
      </c>
      <c r="Q216" s="272"/>
      <c r="R216" s="103">
        <f t="shared" si="36"/>
        <v>18</v>
      </c>
      <c r="S216" s="103">
        <f t="shared" si="37"/>
        <v>43</v>
      </c>
      <c r="T216" s="103">
        <f t="shared" si="38"/>
        <v>42</v>
      </c>
      <c r="U216" s="103">
        <f t="shared" si="39"/>
        <v>42</v>
      </c>
      <c r="V216" s="103">
        <f t="shared" si="40"/>
        <v>18</v>
      </c>
      <c r="W216" s="103">
        <f t="shared" si="41"/>
        <v>18</v>
      </c>
      <c r="X216" s="103"/>
      <c r="Y216" s="273">
        <f t="shared" si="42"/>
        <v>90</v>
      </c>
      <c r="Z216" s="273">
        <f t="shared" si="43"/>
        <v>93.478260869565219</v>
      </c>
      <c r="AA216" s="273">
        <f t="shared" si="44"/>
        <v>91.304347826086953</v>
      </c>
      <c r="AB216" s="273">
        <f t="shared" si="45"/>
        <v>87.5</v>
      </c>
      <c r="AC216" s="273">
        <f t="shared" si="46"/>
        <v>90</v>
      </c>
      <c r="AD216" s="273">
        <f t="shared" si="47"/>
        <v>90</v>
      </c>
    </row>
    <row r="217" spans="1:30" ht="30" customHeight="1" x14ac:dyDescent="0.2">
      <c r="A217" s="1">
        <f>'STUDENT NAMELIST'!A217</f>
        <v>213</v>
      </c>
      <c r="B217" s="60" t="str">
        <f>'STUDENT NAMELIST'!B217</f>
        <v>2023PEC AI 190</v>
      </c>
      <c r="C217" s="60">
        <f>'STUDENT NAMELIST'!C217</f>
        <v>211423243214</v>
      </c>
      <c r="D217" s="270" t="str">
        <f>'STUDENT NAMELIST'!D217</f>
        <v xml:space="preserve">KARISSHMA P </v>
      </c>
      <c r="E217" s="272">
        <v>20</v>
      </c>
      <c r="F217" s="272">
        <v>17</v>
      </c>
      <c r="G217" s="272">
        <v>12</v>
      </c>
      <c r="H217" s="272">
        <v>12</v>
      </c>
      <c r="I217" s="272">
        <v>11</v>
      </c>
      <c r="J217" s="272">
        <v>17</v>
      </c>
      <c r="K217" s="272">
        <v>17</v>
      </c>
      <c r="L217" s="272">
        <v>11</v>
      </c>
      <c r="M217" s="272">
        <v>13</v>
      </c>
      <c r="N217" s="272">
        <v>12</v>
      </c>
      <c r="O217" s="272">
        <v>19</v>
      </c>
      <c r="P217" s="272">
        <v>17</v>
      </c>
      <c r="Q217" s="272"/>
      <c r="R217" s="103">
        <f t="shared" si="36"/>
        <v>20</v>
      </c>
      <c r="S217" s="103">
        <f t="shared" si="37"/>
        <v>40</v>
      </c>
      <c r="T217" s="103">
        <f t="shared" si="38"/>
        <v>42</v>
      </c>
      <c r="U217" s="103">
        <f t="shared" si="39"/>
        <v>40</v>
      </c>
      <c r="V217" s="103">
        <f t="shared" si="40"/>
        <v>19</v>
      </c>
      <c r="W217" s="103">
        <f t="shared" si="41"/>
        <v>17</v>
      </c>
      <c r="X217" s="103"/>
      <c r="Y217" s="273">
        <f t="shared" si="42"/>
        <v>100</v>
      </c>
      <c r="Z217" s="273">
        <f t="shared" si="43"/>
        <v>86.956521739130437</v>
      </c>
      <c r="AA217" s="273">
        <f t="shared" si="44"/>
        <v>91.304347826086953</v>
      </c>
      <c r="AB217" s="273">
        <f t="shared" si="45"/>
        <v>83.333333333333343</v>
      </c>
      <c r="AC217" s="273">
        <f t="shared" si="46"/>
        <v>95</v>
      </c>
      <c r="AD217" s="273">
        <f t="shared" si="47"/>
        <v>85</v>
      </c>
    </row>
    <row r="218" spans="1:30" ht="30" customHeight="1" x14ac:dyDescent="0.2">
      <c r="A218" s="1">
        <f>'STUDENT NAMELIST'!A218</f>
        <v>214</v>
      </c>
      <c r="B218" s="60" t="str">
        <f>'STUDENT NAMELIST'!B218</f>
        <v>2023PEC AI 534</v>
      </c>
      <c r="C218" s="60">
        <f>'STUDENT NAMELIST'!C218</f>
        <v>211423243215</v>
      </c>
      <c r="D218" s="270" t="str">
        <f>'STUDENT NAMELIST'!D218</f>
        <v>KARTHI K</v>
      </c>
      <c r="E218" s="272">
        <v>19</v>
      </c>
      <c r="F218" s="272">
        <v>20</v>
      </c>
      <c r="G218" s="272">
        <v>11</v>
      </c>
      <c r="H218" s="272">
        <v>11</v>
      </c>
      <c r="I218" s="272">
        <v>11</v>
      </c>
      <c r="J218" s="272">
        <v>19</v>
      </c>
      <c r="K218" s="272">
        <v>17</v>
      </c>
      <c r="L218" s="272">
        <v>13</v>
      </c>
      <c r="M218" s="272">
        <v>12</v>
      </c>
      <c r="N218" s="272">
        <v>13</v>
      </c>
      <c r="O218" s="272">
        <v>17</v>
      </c>
      <c r="P218" s="272">
        <v>17</v>
      </c>
      <c r="Q218" s="272"/>
      <c r="R218" s="103">
        <f t="shared" si="36"/>
        <v>19</v>
      </c>
      <c r="S218" s="103">
        <f t="shared" si="37"/>
        <v>44</v>
      </c>
      <c r="T218" s="103">
        <f t="shared" si="38"/>
        <v>42</v>
      </c>
      <c r="U218" s="103">
        <f t="shared" si="39"/>
        <v>41</v>
      </c>
      <c r="V218" s="103">
        <f t="shared" si="40"/>
        <v>17</v>
      </c>
      <c r="W218" s="103">
        <f t="shared" si="41"/>
        <v>17</v>
      </c>
      <c r="X218" s="103"/>
      <c r="Y218" s="273">
        <f t="shared" si="42"/>
        <v>95</v>
      </c>
      <c r="Z218" s="273">
        <f t="shared" si="43"/>
        <v>95.652173913043484</v>
      </c>
      <c r="AA218" s="273">
        <f t="shared" si="44"/>
        <v>91.304347826086953</v>
      </c>
      <c r="AB218" s="273">
        <f t="shared" si="45"/>
        <v>85.416666666666657</v>
      </c>
      <c r="AC218" s="273">
        <f t="shared" si="46"/>
        <v>85</v>
      </c>
      <c r="AD218" s="273">
        <f t="shared" si="47"/>
        <v>85</v>
      </c>
    </row>
    <row r="219" spans="1:30" ht="30" customHeight="1" x14ac:dyDescent="0.2">
      <c r="A219" s="1">
        <f>'STUDENT NAMELIST'!A219</f>
        <v>215</v>
      </c>
      <c r="B219" s="60" t="str">
        <f>'STUDENT NAMELIST'!B219</f>
        <v>2023PEC AI 535</v>
      </c>
      <c r="C219" s="60">
        <f>'STUDENT NAMELIST'!C219</f>
        <v>211423243216</v>
      </c>
      <c r="D219" s="270" t="str">
        <f>'STUDENT NAMELIST'!D219</f>
        <v>KAVIKARAN K</v>
      </c>
      <c r="E219" s="272">
        <v>20</v>
      </c>
      <c r="F219" s="272">
        <v>20</v>
      </c>
      <c r="G219" s="272">
        <v>13</v>
      </c>
      <c r="H219" s="272">
        <v>13</v>
      </c>
      <c r="I219" s="272">
        <v>12</v>
      </c>
      <c r="J219" s="272">
        <v>17</v>
      </c>
      <c r="K219" s="272">
        <v>20</v>
      </c>
      <c r="L219" s="272">
        <v>12</v>
      </c>
      <c r="M219" s="272">
        <v>13</v>
      </c>
      <c r="N219" s="272">
        <v>14</v>
      </c>
      <c r="O219" s="272">
        <v>20</v>
      </c>
      <c r="P219" s="272">
        <v>17</v>
      </c>
      <c r="Q219" s="272"/>
      <c r="R219" s="103">
        <f t="shared" si="36"/>
        <v>20</v>
      </c>
      <c r="S219" s="103">
        <f t="shared" si="37"/>
        <v>45</v>
      </c>
      <c r="T219" s="103">
        <f t="shared" si="38"/>
        <v>43</v>
      </c>
      <c r="U219" s="103">
        <f t="shared" si="39"/>
        <v>46</v>
      </c>
      <c r="V219" s="103">
        <f t="shared" si="40"/>
        <v>20</v>
      </c>
      <c r="W219" s="103">
        <f t="shared" si="41"/>
        <v>17</v>
      </c>
      <c r="X219" s="103"/>
      <c r="Y219" s="273">
        <f t="shared" si="42"/>
        <v>100</v>
      </c>
      <c r="Z219" s="273">
        <f t="shared" si="43"/>
        <v>97.826086956521735</v>
      </c>
      <c r="AA219" s="273">
        <f t="shared" si="44"/>
        <v>93.478260869565219</v>
      </c>
      <c r="AB219" s="273">
        <f t="shared" si="45"/>
        <v>95.833333333333343</v>
      </c>
      <c r="AC219" s="273">
        <f t="shared" si="46"/>
        <v>100</v>
      </c>
      <c r="AD219" s="273">
        <f t="shared" si="47"/>
        <v>85</v>
      </c>
    </row>
    <row r="220" spans="1:30" ht="30" customHeight="1" x14ac:dyDescent="0.2">
      <c r="A220" s="1">
        <f>'STUDENT NAMELIST'!A220</f>
        <v>216</v>
      </c>
      <c r="B220" s="60" t="str">
        <f>'STUDENT NAMELIST'!B220</f>
        <v>2023PEC AI 536</v>
      </c>
      <c r="C220" s="60">
        <f>'STUDENT NAMELIST'!C220</f>
        <v>211423243217</v>
      </c>
      <c r="D220" s="270" t="str">
        <f>'STUDENT NAMELIST'!D220</f>
        <v>KAVIN KARTHICK A S</v>
      </c>
      <c r="E220" s="272">
        <v>20</v>
      </c>
      <c r="F220" s="272">
        <v>19</v>
      </c>
      <c r="G220" s="272">
        <v>12</v>
      </c>
      <c r="H220" s="272">
        <v>11</v>
      </c>
      <c r="I220" s="272">
        <v>12</v>
      </c>
      <c r="J220" s="272">
        <v>17</v>
      </c>
      <c r="K220" s="272">
        <v>20</v>
      </c>
      <c r="L220" s="272">
        <v>11</v>
      </c>
      <c r="M220" s="272">
        <v>11</v>
      </c>
      <c r="N220" s="272">
        <v>14</v>
      </c>
      <c r="O220" s="272">
        <v>20</v>
      </c>
      <c r="P220" s="272">
        <v>18</v>
      </c>
      <c r="Q220" s="272"/>
      <c r="R220" s="103">
        <f t="shared" si="36"/>
        <v>20</v>
      </c>
      <c r="S220" s="103">
        <f t="shared" si="37"/>
        <v>42</v>
      </c>
      <c r="T220" s="103">
        <f t="shared" si="38"/>
        <v>39</v>
      </c>
      <c r="U220" s="103">
        <f t="shared" si="39"/>
        <v>46</v>
      </c>
      <c r="V220" s="103">
        <f t="shared" si="40"/>
        <v>20</v>
      </c>
      <c r="W220" s="103">
        <f t="shared" si="41"/>
        <v>18</v>
      </c>
      <c r="X220" s="103"/>
      <c r="Y220" s="273">
        <f t="shared" si="42"/>
        <v>100</v>
      </c>
      <c r="Z220" s="273">
        <f t="shared" si="43"/>
        <v>91.304347826086953</v>
      </c>
      <c r="AA220" s="273">
        <f t="shared" si="44"/>
        <v>84.782608695652172</v>
      </c>
      <c r="AB220" s="273">
        <f t="shared" si="45"/>
        <v>95.833333333333343</v>
      </c>
      <c r="AC220" s="273">
        <f t="shared" si="46"/>
        <v>100</v>
      </c>
      <c r="AD220" s="273">
        <f t="shared" si="47"/>
        <v>90</v>
      </c>
    </row>
    <row r="221" spans="1:30" ht="30" customHeight="1" x14ac:dyDescent="0.2">
      <c r="A221" s="1">
        <f>'STUDENT NAMELIST'!A221</f>
        <v>217</v>
      </c>
      <c r="B221" s="60" t="str">
        <f>'STUDENT NAMELIST'!B221</f>
        <v>2023PEC AI 192</v>
      </c>
      <c r="C221" s="60">
        <f>'STUDENT NAMELIST'!C221</f>
        <v>211423243218</v>
      </c>
      <c r="D221" s="270" t="str">
        <f>'STUDENT NAMELIST'!D221</f>
        <v>KAVIPRIYA R</v>
      </c>
      <c r="E221" s="272">
        <v>19</v>
      </c>
      <c r="F221" s="272">
        <v>19</v>
      </c>
      <c r="G221" s="272">
        <v>13</v>
      </c>
      <c r="H221" s="272">
        <v>11</v>
      </c>
      <c r="I221" s="272">
        <v>12</v>
      </c>
      <c r="J221" s="272">
        <v>18</v>
      </c>
      <c r="K221" s="272">
        <v>20</v>
      </c>
      <c r="L221" s="272">
        <v>13</v>
      </c>
      <c r="M221" s="272">
        <v>12</v>
      </c>
      <c r="N221" s="272">
        <v>12</v>
      </c>
      <c r="O221" s="272">
        <v>20</v>
      </c>
      <c r="P221" s="272">
        <v>17</v>
      </c>
      <c r="Q221" s="272"/>
      <c r="R221" s="103">
        <f t="shared" si="36"/>
        <v>19</v>
      </c>
      <c r="S221" s="103">
        <f t="shared" si="37"/>
        <v>45</v>
      </c>
      <c r="T221" s="103">
        <f t="shared" si="38"/>
        <v>41</v>
      </c>
      <c r="U221" s="103">
        <f t="shared" si="39"/>
        <v>44</v>
      </c>
      <c r="V221" s="103">
        <f t="shared" si="40"/>
        <v>20</v>
      </c>
      <c r="W221" s="103">
        <f t="shared" si="41"/>
        <v>17</v>
      </c>
      <c r="X221" s="103"/>
      <c r="Y221" s="273">
        <f t="shared" si="42"/>
        <v>95</v>
      </c>
      <c r="Z221" s="273">
        <f t="shared" si="43"/>
        <v>97.826086956521735</v>
      </c>
      <c r="AA221" s="273">
        <f t="shared" si="44"/>
        <v>89.130434782608688</v>
      </c>
      <c r="AB221" s="273">
        <f t="shared" si="45"/>
        <v>91.666666666666657</v>
      </c>
      <c r="AC221" s="273">
        <f t="shared" si="46"/>
        <v>100</v>
      </c>
      <c r="AD221" s="273">
        <f t="shared" si="47"/>
        <v>85</v>
      </c>
    </row>
    <row r="222" spans="1:30" ht="30" customHeight="1" x14ac:dyDescent="0.2">
      <c r="A222" s="1">
        <f>'STUDENT NAMELIST'!A222</f>
        <v>218</v>
      </c>
      <c r="B222" s="60" t="str">
        <f>'STUDENT NAMELIST'!B222</f>
        <v>2023PEC AI 193</v>
      </c>
      <c r="C222" s="60">
        <f>'STUDENT NAMELIST'!C222</f>
        <v>211423243219</v>
      </c>
      <c r="D222" s="270" t="str">
        <f>'STUDENT NAMELIST'!D222</f>
        <v>KAVITHA G</v>
      </c>
      <c r="E222" s="272">
        <v>17</v>
      </c>
      <c r="F222" s="272">
        <v>19</v>
      </c>
      <c r="G222" s="272">
        <v>11</v>
      </c>
      <c r="H222" s="272">
        <v>13</v>
      </c>
      <c r="I222" s="272">
        <v>13</v>
      </c>
      <c r="J222" s="272">
        <v>17</v>
      </c>
      <c r="K222" s="272">
        <v>20</v>
      </c>
      <c r="L222" s="272">
        <v>13</v>
      </c>
      <c r="M222" s="272">
        <v>12</v>
      </c>
      <c r="N222" s="272">
        <v>14</v>
      </c>
      <c r="O222" s="272">
        <v>19</v>
      </c>
      <c r="P222" s="272">
        <v>20</v>
      </c>
      <c r="Q222" s="272"/>
      <c r="R222" s="103">
        <f t="shared" si="36"/>
        <v>17</v>
      </c>
      <c r="S222" s="103">
        <f t="shared" si="37"/>
        <v>43</v>
      </c>
      <c r="T222" s="103">
        <f t="shared" si="38"/>
        <v>42</v>
      </c>
      <c r="U222" s="103">
        <f t="shared" si="39"/>
        <v>47</v>
      </c>
      <c r="V222" s="103">
        <f t="shared" si="40"/>
        <v>19</v>
      </c>
      <c r="W222" s="103">
        <f t="shared" si="41"/>
        <v>20</v>
      </c>
      <c r="X222" s="103"/>
      <c r="Y222" s="273">
        <f t="shared" si="42"/>
        <v>85</v>
      </c>
      <c r="Z222" s="273">
        <f t="shared" si="43"/>
        <v>93.478260869565219</v>
      </c>
      <c r="AA222" s="273">
        <f t="shared" si="44"/>
        <v>91.304347826086953</v>
      </c>
      <c r="AB222" s="273">
        <f t="shared" si="45"/>
        <v>97.916666666666657</v>
      </c>
      <c r="AC222" s="273">
        <f t="shared" si="46"/>
        <v>95</v>
      </c>
      <c r="AD222" s="273">
        <f t="shared" si="47"/>
        <v>100</v>
      </c>
    </row>
    <row r="223" spans="1:30" ht="30" customHeight="1" x14ac:dyDescent="0.2">
      <c r="A223" s="1">
        <f>'STUDENT NAMELIST'!A223</f>
        <v>219</v>
      </c>
      <c r="B223" s="60" t="str">
        <f>'STUDENT NAMELIST'!B223</f>
        <v>2023PEC AI 194</v>
      </c>
      <c r="C223" s="60">
        <f>'STUDENT NAMELIST'!C223</f>
        <v>211423243220</v>
      </c>
      <c r="D223" s="270" t="str">
        <f>'STUDENT NAMELIST'!D223</f>
        <v>KAVIYA SHREE T</v>
      </c>
      <c r="E223" s="272">
        <v>19</v>
      </c>
      <c r="F223" s="272">
        <v>19</v>
      </c>
      <c r="G223" s="272">
        <v>13</v>
      </c>
      <c r="H223" s="272">
        <v>12</v>
      </c>
      <c r="I223" s="272">
        <v>13</v>
      </c>
      <c r="J223" s="272">
        <v>19</v>
      </c>
      <c r="K223" s="272">
        <v>17</v>
      </c>
      <c r="L223" s="272">
        <v>11</v>
      </c>
      <c r="M223" s="272">
        <v>11</v>
      </c>
      <c r="N223" s="272">
        <v>13</v>
      </c>
      <c r="O223" s="272">
        <v>17</v>
      </c>
      <c r="P223" s="272">
        <v>18</v>
      </c>
      <c r="Q223" s="272"/>
      <c r="R223" s="103">
        <f t="shared" si="36"/>
        <v>19</v>
      </c>
      <c r="S223" s="103">
        <f t="shared" si="37"/>
        <v>43</v>
      </c>
      <c r="T223" s="103">
        <f t="shared" si="38"/>
        <v>42</v>
      </c>
      <c r="U223" s="103">
        <f t="shared" si="39"/>
        <v>43</v>
      </c>
      <c r="V223" s="103">
        <f t="shared" si="40"/>
        <v>17</v>
      </c>
      <c r="W223" s="103">
        <f t="shared" si="41"/>
        <v>18</v>
      </c>
      <c r="X223" s="103"/>
      <c r="Y223" s="273">
        <f t="shared" si="42"/>
        <v>95</v>
      </c>
      <c r="Z223" s="273">
        <f t="shared" si="43"/>
        <v>93.478260869565219</v>
      </c>
      <c r="AA223" s="273">
        <f t="shared" si="44"/>
        <v>91.304347826086953</v>
      </c>
      <c r="AB223" s="273">
        <f t="shared" si="45"/>
        <v>89.583333333333343</v>
      </c>
      <c r="AC223" s="273">
        <f t="shared" si="46"/>
        <v>85</v>
      </c>
      <c r="AD223" s="273">
        <f t="shared" si="47"/>
        <v>90</v>
      </c>
    </row>
    <row r="224" spans="1:30" ht="30" customHeight="1" x14ac:dyDescent="0.2">
      <c r="A224" s="1">
        <f>'STUDENT NAMELIST'!A224</f>
        <v>220</v>
      </c>
      <c r="B224" s="60" t="str">
        <f>'STUDENT NAMELIST'!B224</f>
        <v>2023PEC AI 195</v>
      </c>
      <c r="C224" s="60">
        <f>'STUDENT NAMELIST'!C224</f>
        <v>211423243221</v>
      </c>
      <c r="D224" s="270" t="str">
        <f>'STUDENT NAMELIST'!D224</f>
        <v>KAVIYAPRIYA R</v>
      </c>
      <c r="E224" s="272">
        <v>20</v>
      </c>
      <c r="F224" s="272">
        <v>17</v>
      </c>
      <c r="G224" s="272">
        <v>11</v>
      </c>
      <c r="H224" s="272">
        <v>11</v>
      </c>
      <c r="I224" s="272">
        <v>13</v>
      </c>
      <c r="J224" s="272">
        <v>18</v>
      </c>
      <c r="K224" s="272">
        <v>18</v>
      </c>
      <c r="L224" s="272">
        <v>11</v>
      </c>
      <c r="M224" s="272">
        <v>12</v>
      </c>
      <c r="N224" s="272">
        <v>12</v>
      </c>
      <c r="O224" s="272">
        <v>18</v>
      </c>
      <c r="P224" s="272">
        <v>17</v>
      </c>
      <c r="Q224" s="272"/>
      <c r="R224" s="103">
        <f t="shared" si="36"/>
        <v>20</v>
      </c>
      <c r="S224" s="103">
        <f t="shared" si="37"/>
        <v>39</v>
      </c>
      <c r="T224" s="103">
        <f t="shared" si="38"/>
        <v>41</v>
      </c>
      <c r="U224" s="103">
        <f t="shared" si="39"/>
        <v>43</v>
      </c>
      <c r="V224" s="103">
        <f t="shared" si="40"/>
        <v>18</v>
      </c>
      <c r="W224" s="103">
        <f t="shared" si="41"/>
        <v>17</v>
      </c>
      <c r="X224" s="103"/>
      <c r="Y224" s="273">
        <f t="shared" si="42"/>
        <v>100</v>
      </c>
      <c r="Z224" s="273">
        <f t="shared" si="43"/>
        <v>84.782608695652172</v>
      </c>
      <c r="AA224" s="273">
        <f t="shared" si="44"/>
        <v>89.130434782608688</v>
      </c>
      <c r="AB224" s="273">
        <f t="shared" si="45"/>
        <v>89.583333333333343</v>
      </c>
      <c r="AC224" s="273">
        <f t="shared" si="46"/>
        <v>90</v>
      </c>
      <c r="AD224" s="273">
        <f t="shared" si="47"/>
        <v>85</v>
      </c>
    </row>
    <row r="225" spans="1:30" ht="30" customHeight="1" x14ac:dyDescent="0.2">
      <c r="A225" s="1">
        <f>'STUDENT NAMELIST'!A225</f>
        <v>221</v>
      </c>
      <c r="B225" s="60" t="str">
        <f>'STUDENT NAMELIST'!B225</f>
        <v>2023PEC AI 537</v>
      </c>
      <c r="C225" s="60">
        <f>'STUDENT NAMELIST'!C225</f>
        <v>211423243222</v>
      </c>
      <c r="D225" s="270" t="str">
        <f>'STUDENT NAMELIST'!D225</f>
        <v>KAVIYARASU V</v>
      </c>
      <c r="E225" s="272">
        <v>17</v>
      </c>
      <c r="F225" s="272">
        <v>17</v>
      </c>
      <c r="G225" s="272">
        <v>13</v>
      </c>
      <c r="H225" s="272">
        <v>12</v>
      </c>
      <c r="I225" s="272">
        <v>11</v>
      </c>
      <c r="J225" s="272">
        <v>18</v>
      </c>
      <c r="K225" s="272">
        <v>20</v>
      </c>
      <c r="L225" s="272">
        <v>11</v>
      </c>
      <c r="M225" s="272">
        <v>12</v>
      </c>
      <c r="N225" s="272">
        <v>12</v>
      </c>
      <c r="O225" s="272">
        <v>20</v>
      </c>
      <c r="P225" s="272">
        <v>17</v>
      </c>
      <c r="Q225" s="272"/>
      <c r="R225" s="103">
        <f t="shared" si="36"/>
        <v>17</v>
      </c>
      <c r="S225" s="103">
        <f t="shared" si="37"/>
        <v>41</v>
      </c>
      <c r="T225" s="103">
        <f t="shared" si="38"/>
        <v>42</v>
      </c>
      <c r="U225" s="103">
        <f t="shared" si="39"/>
        <v>43</v>
      </c>
      <c r="V225" s="103">
        <f t="shared" si="40"/>
        <v>20</v>
      </c>
      <c r="W225" s="103">
        <f t="shared" si="41"/>
        <v>17</v>
      </c>
      <c r="X225" s="103"/>
      <c r="Y225" s="273">
        <f t="shared" si="42"/>
        <v>85</v>
      </c>
      <c r="Z225" s="273">
        <f t="shared" si="43"/>
        <v>89.130434782608688</v>
      </c>
      <c r="AA225" s="273">
        <f t="shared" si="44"/>
        <v>91.304347826086953</v>
      </c>
      <c r="AB225" s="273">
        <f t="shared" si="45"/>
        <v>89.583333333333343</v>
      </c>
      <c r="AC225" s="273">
        <f t="shared" si="46"/>
        <v>100</v>
      </c>
      <c r="AD225" s="273">
        <f t="shared" si="47"/>
        <v>85</v>
      </c>
    </row>
    <row r="226" spans="1:30" ht="30" customHeight="1" x14ac:dyDescent="0.2">
      <c r="A226" s="1">
        <f>'STUDENT NAMELIST'!A226</f>
        <v>222</v>
      </c>
      <c r="B226" s="60" t="str">
        <f>'STUDENT NAMELIST'!B226</f>
        <v>2023PEC AI 538</v>
      </c>
      <c r="C226" s="60">
        <f>'STUDENT NAMELIST'!C226</f>
        <v>211423243223</v>
      </c>
      <c r="D226" s="270" t="str">
        <f>'STUDENT NAMELIST'!D226</f>
        <v>KEERTHIVASAN P</v>
      </c>
      <c r="E226" s="272">
        <v>20</v>
      </c>
      <c r="F226" s="272">
        <v>18</v>
      </c>
      <c r="G226" s="272">
        <v>13</v>
      </c>
      <c r="H226" s="272">
        <v>12</v>
      </c>
      <c r="I226" s="272">
        <v>13</v>
      </c>
      <c r="J226" s="272">
        <v>20</v>
      </c>
      <c r="K226" s="272">
        <v>17</v>
      </c>
      <c r="L226" s="272">
        <v>12</v>
      </c>
      <c r="M226" s="272">
        <v>13</v>
      </c>
      <c r="N226" s="272">
        <v>14</v>
      </c>
      <c r="O226" s="272">
        <v>18</v>
      </c>
      <c r="P226" s="272">
        <v>19</v>
      </c>
      <c r="Q226" s="272"/>
      <c r="R226" s="103">
        <f t="shared" si="36"/>
        <v>20</v>
      </c>
      <c r="S226" s="103">
        <f t="shared" si="37"/>
        <v>43</v>
      </c>
      <c r="T226" s="103">
        <f t="shared" si="38"/>
        <v>45</v>
      </c>
      <c r="U226" s="103">
        <f t="shared" si="39"/>
        <v>44</v>
      </c>
      <c r="V226" s="103">
        <f t="shared" si="40"/>
        <v>18</v>
      </c>
      <c r="W226" s="103">
        <f t="shared" si="41"/>
        <v>19</v>
      </c>
      <c r="X226" s="103"/>
      <c r="Y226" s="273">
        <f t="shared" si="42"/>
        <v>100</v>
      </c>
      <c r="Z226" s="273">
        <f t="shared" si="43"/>
        <v>93.478260869565219</v>
      </c>
      <c r="AA226" s="273">
        <f t="shared" si="44"/>
        <v>97.826086956521735</v>
      </c>
      <c r="AB226" s="273">
        <f t="shared" si="45"/>
        <v>91.666666666666657</v>
      </c>
      <c r="AC226" s="273">
        <f t="shared" si="46"/>
        <v>90</v>
      </c>
      <c r="AD226" s="273">
        <f t="shared" si="47"/>
        <v>95</v>
      </c>
    </row>
    <row r="227" spans="1:30" ht="30" customHeight="1" x14ac:dyDescent="0.2">
      <c r="A227" s="1">
        <f>'STUDENT NAMELIST'!A227</f>
        <v>223</v>
      </c>
      <c r="B227" s="60" t="str">
        <f>'STUDENT NAMELIST'!B227</f>
        <v>2023PEC AI 539</v>
      </c>
      <c r="C227" s="60">
        <f>'STUDENT NAMELIST'!C227</f>
        <v>211423243224</v>
      </c>
      <c r="D227" s="270" t="str">
        <f>'STUDENT NAMELIST'!D227</f>
        <v>KEERTHIVASAN R</v>
      </c>
      <c r="E227" s="272">
        <v>18</v>
      </c>
      <c r="F227" s="272">
        <v>18</v>
      </c>
      <c r="G227" s="272">
        <v>11</v>
      </c>
      <c r="H227" s="272">
        <v>12</v>
      </c>
      <c r="I227" s="272">
        <v>12</v>
      </c>
      <c r="J227" s="272">
        <v>20</v>
      </c>
      <c r="K227" s="272">
        <v>19</v>
      </c>
      <c r="L227" s="272">
        <v>12</v>
      </c>
      <c r="M227" s="272">
        <v>12</v>
      </c>
      <c r="N227" s="272">
        <v>14</v>
      </c>
      <c r="O227" s="272">
        <v>18</v>
      </c>
      <c r="P227" s="272">
        <v>19</v>
      </c>
      <c r="Q227" s="272"/>
      <c r="R227" s="103">
        <f t="shared" si="36"/>
        <v>18</v>
      </c>
      <c r="S227" s="103">
        <f t="shared" si="37"/>
        <v>41</v>
      </c>
      <c r="T227" s="103">
        <f t="shared" si="38"/>
        <v>44</v>
      </c>
      <c r="U227" s="103">
        <f t="shared" si="39"/>
        <v>45</v>
      </c>
      <c r="V227" s="103">
        <f t="shared" si="40"/>
        <v>18</v>
      </c>
      <c r="W227" s="103">
        <f t="shared" si="41"/>
        <v>19</v>
      </c>
      <c r="X227" s="103"/>
      <c r="Y227" s="273">
        <f t="shared" si="42"/>
        <v>90</v>
      </c>
      <c r="Z227" s="273">
        <f t="shared" si="43"/>
        <v>89.130434782608688</v>
      </c>
      <c r="AA227" s="273">
        <f t="shared" si="44"/>
        <v>95.652173913043484</v>
      </c>
      <c r="AB227" s="273">
        <f t="shared" si="45"/>
        <v>93.75</v>
      </c>
      <c r="AC227" s="273">
        <f t="shared" si="46"/>
        <v>90</v>
      </c>
      <c r="AD227" s="273">
        <f t="shared" si="47"/>
        <v>95</v>
      </c>
    </row>
    <row r="228" spans="1:30" ht="30" customHeight="1" x14ac:dyDescent="0.2">
      <c r="A228" s="1">
        <f>'STUDENT NAMELIST'!A228</f>
        <v>224</v>
      </c>
      <c r="B228" s="60" t="str">
        <f>'STUDENT NAMELIST'!B228</f>
        <v>2023PEC AI 540</v>
      </c>
      <c r="C228" s="60">
        <f>'STUDENT NAMELIST'!C228</f>
        <v>211423243225</v>
      </c>
      <c r="D228" s="270" t="str">
        <f>'STUDENT NAMELIST'!D228</f>
        <v>KESHAVVIPPIN S</v>
      </c>
      <c r="E228" s="272">
        <v>17</v>
      </c>
      <c r="F228" s="272">
        <v>19</v>
      </c>
      <c r="G228" s="272">
        <v>13</v>
      </c>
      <c r="H228" s="272">
        <v>12</v>
      </c>
      <c r="I228" s="272">
        <v>14</v>
      </c>
      <c r="J228" s="272">
        <v>18</v>
      </c>
      <c r="K228" s="272">
        <v>18</v>
      </c>
      <c r="L228" s="272">
        <v>13</v>
      </c>
      <c r="M228" s="272">
        <v>11</v>
      </c>
      <c r="N228" s="272">
        <v>12</v>
      </c>
      <c r="O228" s="272">
        <v>18</v>
      </c>
      <c r="P228" s="272">
        <v>19</v>
      </c>
      <c r="Q228" s="272"/>
      <c r="R228" s="103">
        <f t="shared" si="36"/>
        <v>17</v>
      </c>
      <c r="S228" s="103">
        <f t="shared" si="37"/>
        <v>45</v>
      </c>
      <c r="T228" s="103">
        <f t="shared" si="38"/>
        <v>41</v>
      </c>
      <c r="U228" s="103">
        <f t="shared" si="39"/>
        <v>44</v>
      </c>
      <c r="V228" s="103">
        <f t="shared" si="40"/>
        <v>18</v>
      </c>
      <c r="W228" s="103">
        <f t="shared" si="41"/>
        <v>19</v>
      </c>
      <c r="X228" s="103"/>
      <c r="Y228" s="273">
        <f t="shared" si="42"/>
        <v>85</v>
      </c>
      <c r="Z228" s="273">
        <f t="shared" si="43"/>
        <v>97.826086956521735</v>
      </c>
      <c r="AA228" s="273">
        <f t="shared" si="44"/>
        <v>89.130434782608688</v>
      </c>
      <c r="AB228" s="273">
        <f t="shared" si="45"/>
        <v>91.666666666666657</v>
      </c>
      <c r="AC228" s="273">
        <f t="shared" si="46"/>
        <v>90</v>
      </c>
      <c r="AD228" s="273">
        <f t="shared" si="47"/>
        <v>95</v>
      </c>
    </row>
    <row r="229" spans="1:30" ht="30" customHeight="1" x14ac:dyDescent="0.2">
      <c r="A229" s="1">
        <f>'STUDENT NAMELIST'!A229</f>
        <v>225</v>
      </c>
      <c r="B229" s="60" t="str">
        <f>'STUDENT NAMELIST'!B229</f>
        <v>2023PEC AI 414</v>
      </c>
      <c r="C229" s="60">
        <f>'STUDENT NAMELIST'!C229</f>
        <v>211423243226</v>
      </c>
      <c r="D229" s="270" t="str">
        <f>'STUDENT NAMELIST'!D229</f>
        <v xml:space="preserve">KESHORE D </v>
      </c>
      <c r="E229" s="272">
        <v>18</v>
      </c>
      <c r="F229" s="272">
        <v>19</v>
      </c>
      <c r="G229" s="272">
        <v>11</v>
      </c>
      <c r="H229" s="272">
        <v>11</v>
      </c>
      <c r="I229" s="272">
        <v>12</v>
      </c>
      <c r="J229" s="272">
        <v>19</v>
      </c>
      <c r="K229" s="272">
        <v>17</v>
      </c>
      <c r="L229" s="272">
        <v>11</v>
      </c>
      <c r="M229" s="272">
        <v>11</v>
      </c>
      <c r="N229" s="272">
        <v>11</v>
      </c>
      <c r="O229" s="272">
        <v>19</v>
      </c>
      <c r="P229" s="272">
        <v>19</v>
      </c>
      <c r="Q229" s="272"/>
      <c r="R229" s="103">
        <f t="shared" si="36"/>
        <v>18</v>
      </c>
      <c r="S229" s="103">
        <f t="shared" si="37"/>
        <v>41</v>
      </c>
      <c r="T229" s="103">
        <f t="shared" si="38"/>
        <v>41</v>
      </c>
      <c r="U229" s="103">
        <f t="shared" si="39"/>
        <v>40</v>
      </c>
      <c r="V229" s="103">
        <f t="shared" si="40"/>
        <v>19</v>
      </c>
      <c r="W229" s="103">
        <f t="shared" si="41"/>
        <v>19</v>
      </c>
      <c r="X229" s="103"/>
      <c r="Y229" s="273">
        <f t="shared" si="42"/>
        <v>90</v>
      </c>
      <c r="Z229" s="273">
        <f t="shared" si="43"/>
        <v>89.130434782608688</v>
      </c>
      <c r="AA229" s="273">
        <f t="shared" si="44"/>
        <v>89.130434782608688</v>
      </c>
      <c r="AB229" s="273">
        <f t="shared" si="45"/>
        <v>83.333333333333343</v>
      </c>
      <c r="AC229" s="273">
        <f t="shared" si="46"/>
        <v>95</v>
      </c>
      <c r="AD229" s="273">
        <f t="shared" si="47"/>
        <v>95</v>
      </c>
    </row>
    <row r="230" spans="1:30" ht="30" customHeight="1" x14ac:dyDescent="0.2">
      <c r="A230" s="1">
        <f>'STUDENT NAMELIST'!A230</f>
        <v>226</v>
      </c>
      <c r="B230" s="60" t="str">
        <f>'STUDENT NAMELIST'!B230</f>
        <v>2023PEC AI 288</v>
      </c>
      <c r="C230" s="60">
        <f>'STUDENT NAMELIST'!C230</f>
        <v>211423243227</v>
      </c>
      <c r="D230" s="270" t="str">
        <f>'STUDENT NAMELIST'!D230</f>
        <v>KIRAN G</v>
      </c>
      <c r="E230" s="272">
        <v>19</v>
      </c>
      <c r="F230" s="272">
        <v>20</v>
      </c>
      <c r="G230" s="272">
        <v>11</v>
      </c>
      <c r="H230" s="272">
        <v>12</v>
      </c>
      <c r="I230" s="272">
        <v>14</v>
      </c>
      <c r="J230" s="272">
        <v>18</v>
      </c>
      <c r="K230" s="272">
        <v>20</v>
      </c>
      <c r="L230" s="272">
        <v>13</v>
      </c>
      <c r="M230" s="272">
        <v>12</v>
      </c>
      <c r="N230" s="272">
        <v>14</v>
      </c>
      <c r="O230" s="272">
        <v>20</v>
      </c>
      <c r="P230" s="272">
        <v>20</v>
      </c>
      <c r="Q230" s="272"/>
      <c r="R230" s="103">
        <f t="shared" si="36"/>
        <v>19</v>
      </c>
      <c r="S230" s="103">
        <f t="shared" si="37"/>
        <v>44</v>
      </c>
      <c r="T230" s="103">
        <f t="shared" si="38"/>
        <v>42</v>
      </c>
      <c r="U230" s="103">
        <f t="shared" si="39"/>
        <v>48</v>
      </c>
      <c r="V230" s="103">
        <f t="shared" si="40"/>
        <v>20</v>
      </c>
      <c r="W230" s="103">
        <f t="shared" si="41"/>
        <v>20</v>
      </c>
      <c r="X230" s="103"/>
      <c r="Y230" s="273">
        <f t="shared" si="42"/>
        <v>95</v>
      </c>
      <c r="Z230" s="273">
        <f t="shared" si="43"/>
        <v>95.652173913043484</v>
      </c>
      <c r="AA230" s="273">
        <f t="shared" si="44"/>
        <v>91.304347826086953</v>
      </c>
      <c r="AB230" s="273">
        <f t="shared" si="45"/>
        <v>100</v>
      </c>
      <c r="AC230" s="273">
        <f t="shared" si="46"/>
        <v>100</v>
      </c>
      <c r="AD230" s="273">
        <f t="shared" si="47"/>
        <v>100</v>
      </c>
    </row>
    <row r="231" spans="1:30" ht="30" customHeight="1" x14ac:dyDescent="0.2">
      <c r="A231" s="1">
        <f>'STUDENT NAMELIST'!A231</f>
        <v>227</v>
      </c>
      <c r="B231" s="60" t="str">
        <f>'STUDENT NAMELIST'!B231</f>
        <v>2023PEC AI 415</v>
      </c>
      <c r="C231" s="60">
        <f>'STUDENT NAMELIST'!C231</f>
        <v>211423243228</v>
      </c>
      <c r="D231" s="270" t="str">
        <f>'STUDENT NAMELIST'!D231</f>
        <v>KIRAN L</v>
      </c>
      <c r="E231" s="272">
        <v>18</v>
      </c>
      <c r="F231" s="272">
        <v>19</v>
      </c>
      <c r="G231" s="272">
        <v>12</v>
      </c>
      <c r="H231" s="272">
        <v>13</v>
      </c>
      <c r="I231" s="272">
        <v>13</v>
      </c>
      <c r="J231" s="272">
        <v>20</v>
      </c>
      <c r="K231" s="272">
        <v>18</v>
      </c>
      <c r="L231" s="272">
        <v>11</v>
      </c>
      <c r="M231" s="272">
        <v>12</v>
      </c>
      <c r="N231" s="272">
        <v>11</v>
      </c>
      <c r="O231" s="272">
        <v>17</v>
      </c>
      <c r="P231" s="272">
        <v>19</v>
      </c>
      <c r="Q231" s="272"/>
      <c r="R231" s="103">
        <f t="shared" si="36"/>
        <v>18</v>
      </c>
      <c r="S231" s="103">
        <f t="shared" si="37"/>
        <v>42</v>
      </c>
      <c r="T231" s="103">
        <f t="shared" si="38"/>
        <v>45</v>
      </c>
      <c r="U231" s="103">
        <f t="shared" si="39"/>
        <v>42</v>
      </c>
      <c r="V231" s="103">
        <f t="shared" si="40"/>
        <v>17</v>
      </c>
      <c r="W231" s="103">
        <f t="shared" si="41"/>
        <v>19</v>
      </c>
      <c r="X231" s="103"/>
      <c r="Y231" s="273">
        <f t="shared" si="42"/>
        <v>90</v>
      </c>
      <c r="Z231" s="273">
        <f t="shared" si="43"/>
        <v>91.304347826086953</v>
      </c>
      <c r="AA231" s="273">
        <f t="shared" si="44"/>
        <v>97.826086956521735</v>
      </c>
      <c r="AB231" s="273">
        <f t="shared" si="45"/>
        <v>87.5</v>
      </c>
      <c r="AC231" s="273">
        <f t="shared" si="46"/>
        <v>85</v>
      </c>
      <c r="AD231" s="273">
        <f t="shared" si="47"/>
        <v>95</v>
      </c>
    </row>
    <row r="232" spans="1:30" ht="30" customHeight="1" x14ac:dyDescent="0.2">
      <c r="A232" s="1">
        <f>'STUDENT NAMELIST'!A232</f>
        <v>228</v>
      </c>
      <c r="B232" s="60" t="str">
        <f>'STUDENT NAMELIST'!B232</f>
        <v>2023PEC AI 416</v>
      </c>
      <c r="C232" s="60">
        <f>'STUDENT NAMELIST'!C232</f>
        <v>211423243229</v>
      </c>
      <c r="D232" s="270" t="str">
        <f>'STUDENT NAMELIST'!D232</f>
        <v>KIRAN SAI S</v>
      </c>
      <c r="E232" s="272">
        <v>19</v>
      </c>
      <c r="F232" s="272">
        <v>19</v>
      </c>
      <c r="G232" s="272">
        <v>11</v>
      </c>
      <c r="H232" s="272">
        <v>13</v>
      </c>
      <c r="I232" s="272">
        <v>13</v>
      </c>
      <c r="J232" s="272">
        <v>19</v>
      </c>
      <c r="K232" s="272">
        <v>17</v>
      </c>
      <c r="L232" s="272">
        <v>12</v>
      </c>
      <c r="M232" s="272">
        <v>13</v>
      </c>
      <c r="N232" s="272">
        <v>11</v>
      </c>
      <c r="O232" s="272">
        <v>18</v>
      </c>
      <c r="P232" s="272">
        <v>18</v>
      </c>
      <c r="Q232" s="272"/>
      <c r="R232" s="103">
        <f t="shared" si="36"/>
        <v>19</v>
      </c>
      <c r="S232" s="103">
        <f t="shared" si="37"/>
        <v>42</v>
      </c>
      <c r="T232" s="103">
        <f t="shared" si="38"/>
        <v>45</v>
      </c>
      <c r="U232" s="103">
        <f t="shared" si="39"/>
        <v>41</v>
      </c>
      <c r="V232" s="103">
        <f t="shared" si="40"/>
        <v>18</v>
      </c>
      <c r="W232" s="103">
        <f t="shared" si="41"/>
        <v>18</v>
      </c>
      <c r="X232" s="103"/>
      <c r="Y232" s="273">
        <f t="shared" si="42"/>
        <v>95</v>
      </c>
      <c r="Z232" s="273">
        <f t="shared" si="43"/>
        <v>91.304347826086953</v>
      </c>
      <c r="AA232" s="273">
        <f t="shared" si="44"/>
        <v>97.826086956521735</v>
      </c>
      <c r="AB232" s="273">
        <f t="shared" si="45"/>
        <v>85.416666666666657</v>
      </c>
      <c r="AC232" s="273">
        <f t="shared" si="46"/>
        <v>90</v>
      </c>
      <c r="AD232" s="273">
        <f t="shared" si="47"/>
        <v>90</v>
      </c>
    </row>
    <row r="233" spans="1:30" ht="30" customHeight="1" x14ac:dyDescent="0.2">
      <c r="A233" s="1">
        <f>'STUDENT NAMELIST'!A233</f>
        <v>229</v>
      </c>
      <c r="B233" s="60" t="str">
        <f>'STUDENT NAMELIST'!B233</f>
        <v>2023PEC AI 196</v>
      </c>
      <c r="C233" s="60">
        <f>'STUDENT NAMELIST'!C233</f>
        <v>211423243230</v>
      </c>
      <c r="D233" s="270" t="str">
        <f>'STUDENT NAMELIST'!D233</f>
        <v>KIRUTHIKA K</v>
      </c>
      <c r="E233" s="272">
        <v>18</v>
      </c>
      <c r="F233" s="272">
        <v>19</v>
      </c>
      <c r="G233" s="272">
        <v>13</v>
      </c>
      <c r="H233" s="272">
        <v>11</v>
      </c>
      <c r="I233" s="272">
        <v>12</v>
      </c>
      <c r="J233" s="272">
        <v>18</v>
      </c>
      <c r="K233" s="272">
        <v>20</v>
      </c>
      <c r="L233" s="272">
        <v>13</v>
      </c>
      <c r="M233" s="272">
        <v>11</v>
      </c>
      <c r="N233" s="272">
        <v>11</v>
      </c>
      <c r="O233" s="272">
        <v>18</v>
      </c>
      <c r="P233" s="272">
        <v>17</v>
      </c>
      <c r="Q233" s="272"/>
      <c r="R233" s="103">
        <f t="shared" si="36"/>
        <v>18</v>
      </c>
      <c r="S233" s="103">
        <f t="shared" si="37"/>
        <v>45</v>
      </c>
      <c r="T233" s="103">
        <f t="shared" si="38"/>
        <v>40</v>
      </c>
      <c r="U233" s="103">
        <f t="shared" si="39"/>
        <v>43</v>
      </c>
      <c r="V233" s="103">
        <f t="shared" si="40"/>
        <v>18</v>
      </c>
      <c r="W233" s="103">
        <f t="shared" si="41"/>
        <v>17</v>
      </c>
      <c r="X233" s="103"/>
      <c r="Y233" s="273">
        <f t="shared" si="42"/>
        <v>90</v>
      </c>
      <c r="Z233" s="273">
        <f t="shared" si="43"/>
        <v>97.826086956521735</v>
      </c>
      <c r="AA233" s="273">
        <f t="shared" si="44"/>
        <v>86.956521739130437</v>
      </c>
      <c r="AB233" s="273">
        <f t="shared" si="45"/>
        <v>89.583333333333343</v>
      </c>
      <c r="AC233" s="273">
        <f t="shared" si="46"/>
        <v>90</v>
      </c>
      <c r="AD233" s="273">
        <f t="shared" si="47"/>
        <v>85</v>
      </c>
    </row>
    <row r="234" spans="1:30" ht="30" customHeight="1" x14ac:dyDescent="0.2">
      <c r="A234" s="1">
        <f>'STUDENT NAMELIST'!A234</f>
        <v>230</v>
      </c>
      <c r="B234" s="60" t="str">
        <f>'STUDENT NAMELIST'!B234</f>
        <v>2023PEC AI 419</v>
      </c>
      <c r="C234" s="60">
        <f>'STUDENT NAMELIST'!C234</f>
        <v>211423243232</v>
      </c>
      <c r="D234" s="270" t="str">
        <f>'STUDENT NAMELIST'!D234</f>
        <v>KISHORE N</v>
      </c>
      <c r="E234" s="272">
        <v>19</v>
      </c>
      <c r="F234" s="272">
        <v>19</v>
      </c>
      <c r="G234" s="272">
        <v>13</v>
      </c>
      <c r="H234" s="272">
        <v>12</v>
      </c>
      <c r="I234" s="272">
        <v>11</v>
      </c>
      <c r="J234" s="272">
        <v>20</v>
      </c>
      <c r="K234" s="272">
        <v>18</v>
      </c>
      <c r="L234" s="272">
        <v>13</v>
      </c>
      <c r="M234" s="272">
        <v>13</v>
      </c>
      <c r="N234" s="272">
        <v>11</v>
      </c>
      <c r="O234" s="272">
        <v>18</v>
      </c>
      <c r="P234" s="272">
        <v>18</v>
      </c>
      <c r="Q234" s="272"/>
      <c r="R234" s="103">
        <f t="shared" si="36"/>
        <v>19</v>
      </c>
      <c r="S234" s="103">
        <f t="shared" si="37"/>
        <v>45</v>
      </c>
      <c r="T234" s="103">
        <f t="shared" si="38"/>
        <v>45</v>
      </c>
      <c r="U234" s="103">
        <f t="shared" si="39"/>
        <v>40</v>
      </c>
      <c r="V234" s="103">
        <f t="shared" si="40"/>
        <v>18</v>
      </c>
      <c r="W234" s="103">
        <f t="shared" si="41"/>
        <v>18</v>
      </c>
      <c r="X234" s="103"/>
      <c r="Y234" s="273">
        <f t="shared" si="42"/>
        <v>95</v>
      </c>
      <c r="Z234" s="273">
        <f t="shared" si="43"/>
        <v>97.826086956521735</v>
      </c>
      <c r="AA234" s="273">
        <f t="shared" si="44"/>
        <v>97.826086956521735</v>
      </c>
      <c r="AB234" s="273">
        <f t="shared" si="45"/>
        <v>83.333333333333343</v>
      </c>
      <c r="AC234" s="273">
        <f t="shared" si="46"/>
        <v>90</v>
      </c>
      <c r="AD234" s="273">
        <f t="shared" si="47"/>
        <v>90</v>
      </c>
    </row>
    <row r="235" spans="1:30" ht="30" customHeight="1" x14ac:dyDescent="0.2">
      <c r="A235" s="1">
        <f>'STUDENT NAMELIST'!A235</f>
        <v>231</v>
      </c>
      <c r="B235" s="60" t="str">
        <f>'STUDENT NAMELIST'!B235</f>
        <v>2023PEC AI 417</v>
      </c>
      <c r="C235" s="60">
        <f>'STUDENT NAMELIST'!C235</f>
        <v>211423243233</v>
      </c>
      <c r="D235" s="270" t="str">
        <f>'STUDENT NAMELIST'!D235</f>
        <v>KISHOREKUMAR B</v>
      </c>
      <c r="E235" s="272">
        <v>18</v>
      </c>
      <c r="F235" s="272">
        <v>19</v>
      </c>
      <c r="G235" s="272">
        <v>12</v>
      </c>
      <c r="H235" s="272">
        <v>11</v>
      </c>
      <c r="I235" s="272">
        <v>11</v>
      </c>
      <c r="J235" s="272">
        <v>18</v>
      </c>
      <c r="K235" s="272">
        <v>17</v>
      </c>
      <c r="L235" s="272">
        <v>12</v>
      </c>
      <c r="M235" s="272">
        <v>12</v>
      </c>
      <c r="N235" s="272">
        <v>13</v>
      </c>
      <c r="O235" s="272">
        <v>17</v>
      </c>
      <c r="P235" s="272">
        <v>20</v>
      </c>
      <c r="Q235" s="272"/>
      <c r="R235" s="103">
        <f t="shared" si="36"/>
        <v>18</v>
      </c>
      <c r="S235" s="103">
        <f t="shared" si="37"/>
        <v>43</v>
      </c>
      <c r="T235" s="103">
        <f t="shared" si="38"/>
        <v>41</v>
      </c>
      <c r="U235" s="103">
        <f t="shared" si="39"/>
        <v>41</v>
      </c>
      <c r="V235" s="103">
        <f t="shared" si="40"/>
        <v>17</v>
      </c>
      <c r="W235" s="103">
        <f t="shared" si="41"/>
        <v>20</v>
      </c>
      <c r="X235" s="103"/>
      <c r="Y235" s="273">
        <f t="shared" si="42"/>
        <v>90</v>
      </c>
      <c r="Z235" s="273">
        <f t="shared" si="43"/>
        <v>93.478260869565219</v>
      </c>
      <c r="AA235" s="273">
        <f t="shared" si="44"/>
        <v>89.130434782608688</v>
      </c>
      <c r="AB235" s="273">
        <f t="shared" si="45"/>
        <v>85.416666666666657</v>
      </c>
      <c r="AC235" s="273">
        <f t="shared" si="46"/>
        <v>85</v>
      </c>
      <c r="AD235" s="273">
        <f t="shared" si="47"/>
        <v>100</v>
      </c>
    </row>
    <row r="236" spans="1:30" ht="30" customHeight="1" x14ac:dyDescent="0.2">
      <c r="A236" s="1">
        <f>'STUDENT NAMELIST'!A236</f>
        <v>232</v>
      </c>
      <c r="B236" s="60" t="str">
        <f>'STUDENT NAMELIST'!B236</f>
        <v>2023PEC AI 197</v>
      </c>
      <c r="C236" s="60">
        <f>'STUDENT NAMELIST'!C236</f>
        <v>211423243234</v>
      </c>
      <c r="D236" s="270" t="str">
        <f>'STUDENT NAMELIST'!D236</f>
        <v>KOUSIKA A</v>
      </c>
      <c r="E236" s="272">
        <v>18</v>
      </c>
      <c r="F236" s="272">
        <v>20</v>
      </c>
      <c r="G236" s="272">
        <v>12</v>
      </c>
      <c r="H236" s="272">
        <v>12</v>
      </c>
      <c r="I236" s="272">
        <v>12</v>
      </c>
      <c r="J236" s="272">
        <v>20</v>
      </c>
      <c r="K236" s="272">
        <v>17</v>
      </c>
      <c r="L236" s="272">
        <v>13</v>
      </c>
      <c r="M236" s="272">
        <v>13</v>
      </c>
      <c r="N236" s="272">
        <v>14</v>
      </c>
      <c r="O236" s="272">
        <v>18</v>
      </c>
      <c r="P236" s="272">
        <v>18</v>
      </c>
      <c r="Q236" s="272"/>
      <c r="R236" s="103">
        <f t="shared" si="36"/>
        <v>18</v>
      </c>
      <c r="S236" s="103">
        <f t="shared" si="37"/>
        <v>45</v>
      </c>
      <c r="T236" s="103">
        <f t="shared" si="38"/>
        <v>45</v>
      </c>
      <c r="U236" s="103">
        <f t="shared" si="39"/>
        <v>43</v>
      </c>
      <c r="V236" s="103">
        <f t="shared" si="40"/>
        <v>18</v>
      </c>
      <c r="W236" s="103">
        <f t="shared" si="41"/>
        <v>18</v>
      </c>
      <c r="X236" s="103"/>
      <c r="Y236" s="273">
        <f t="shared" si="42"/>
        <v>90</v>
      </c>
      <c r="Z236" s="273">
        <f t="shared" si="43"/>
        <v>97.826086956521735</v>
      </c>
      <c r="AA236" s="273">
        <f t="shared" si="44"/>
        <v>97.826086956521735</v>
      </c>
      <c r="AB236" s="273">
        <f t="shared" si="45"/>
        <v>89.583333333333343</v>
      </c>
      <c r="AC236" s="273">
        <f t="shared" si="46"/>
        <v>90</v>
      </c>
      <c r="AD236" s="273">
        <f t="shared" si="47"/>
        <v>90</v>
      </c>
    </row>
    <row r="237" spans="1:30" ht="30" customHeight="1" x14ac:dyDescent="0.2">
      <c r="A237" s="1">
        <f>'STUDENT NAMELIST'!A237</f>
        <v>233</v>
      </c>
      <c r="B237" s="60" t="str">
        <f>'STUDENT NAMELIST'!B237</f>
        <v>2023PEC AI 198</v>
      </c>
      <c r="C237" s="60">
        <f>'STUDENT NAMELIST'!C237</f>
        <v>211423243235</v>
      </c>
      <c r="D237" s="270" t="str">
        <f>'STUDENT NAMELIST'!D237</f>
        <v>KRISALYN DAPHNE S</v>
      </c>
      <c r="E237" s="272">
        <v>19</v>
      </c>
      <c r="F237" s="272">
        <v>20</v>
      </c>
      <c r="G237" s="272">
        <v>11</v>
      </c>
      <c r="H237" s="272">
        <v>12</v>
      </c>
      <c r="I237" s="272">
        <v>12</v>
      </c>
      <c r="J237" s="272">
        <v>18</v>
      </c>
      <c r="K237" s="272">
        <v>19</v>
      </c>
      <c r="L237" s="272">
        <v>12</v>
      </c>
      <c r="M237" s="272">
        <v>13</v>
      </c>
      <c r="N237" s="272">
        <v>14</v>
      </c>
      <c r="O237" s="272">
        <v>17</v>
      </c>
      <c r="P237" s="272">
        <v>19</v>
      </c>
      <c r="Q237" s="272"/>
      <c r="R237" s="103">
        <f t="shared" si="36"/>
        <v>19</v>
      </c>
      <c r="S237" s="103">
        <f t="shared" si="37"/>
        <v>43</v>
      </c>
      <c r="T237" s="103">
        <f t="shared" si="38"/>
        <v>43</v>
      </c>
      <c r="U237" s="103">
        <f t="shared" si="39"/>
        <v>45</v>
      </c>
      <c r="V237" s="103">
        <f t="shared" si="40"/>
        <v>17</v>
      </c>
      <c r="W237" s="103">
        <f t="shared" si="41"/>
        <v>19</v>
      </c>
      <c r="X237" s="103"/>
      <c r="Y237" s="273">
        <f t="shared" si="42"/>
        <v>95</v>
      </c>
      <c r="Z237" s="273">
        <f t="shared" si="43"/>
        <v>93.478260869565219</v>
      </c>
      <c r="AA237" s="273">
        <f t="shared" si="44"/>
        <v>93.478260869565219</v>
      </c>
      <c r="AB237" s="273">
        <f t="shared" si="45"/>
        <v>93.75</v>
      </c>
      <c r="AC237" s="273">
        <f t="shared" si="46"/>
        <v>85</v>
      </c>
      <c r="AD237" s="273">
        <f t="shared" si="47"/>
        <v>95</v>
      </c>
    </row>
    <row r="238" spans="1:30" ht="30" customHeight="1" x14ac:dyDescent="0.2">
      <c r="A238" s="1">
        <f>'STUDENT NAMELIST'!A238</f>
        <v>234</v>
      </c>
      <c r="B238" s="60" t="str">
        <f>'STUDENT NAMELIST'!B238</f>
        <v>2023PEC AI 420</v>
      </c>
      <c r="C238" s="60">
        <f>'STUDENT NAMELIST'!C238</f>
        <v>211423243236</v>
      </c>
      <c r="D238" s="270" t="str">
        <f>'STUDENT NAMELIST'!D238</f>
        <v>KUMARA GURU S</v>
      </c>
      <c r="E238" s="272">
        <v>19</v>
      </c>
      <c r="F238" s="272">
        <v>17</v>
      </c>
      <c r="G238" s="272">
        <v>11</v>
      </c>
      <c r="H238" s="272">
        <v>12</v>
      </c>
      <c r="I238" s="272">
        <v>14</v>
      </c>
      <c r="J238" s="272">
        <v>17</v>
      </c>
      <c r="K238" s="272">
        <v>18</v>
      </c>
      <c r="L238" s="272">
        <v>12</v>
      </c>
      <c r="M238" s="272">
        <v>13</v>
      </c>
      <c r="N238" s="272">
        <v>12</v>
      </c>
      <c r="O238" s="272">
        <v>18</v>
      </c>
      <c r="P238" s="272">
        <v>19</v>
      </c>
      <c r="Q238" s="272"/>
      <c r="R238" s="103">
        <f t="shared" si="36"/>
        <v>19</v>
      </c>
      <c r="S238" s="103">
        <f t="shared" si="37"/>
        <v>40</v>
      </c>
      <c r="T238" s="103">
        <f t="shared" si="38"/>
        <v>42</v>
      </c>
      <c r="U238" s="103">
        <f t="shared" si="39"/>
        <v>44</v>
      </c>
      <c r="V238" s="103">
        <f t="shared" si="40"/>
        <v>18</v>
      </c>
      <c r="W238" s="103">
        <f t="shared" si="41"/>
        <v>19</v>
      </c>
      <c r="X238" s="103"/>
      <c r="Y238" s="273">
        <f t="shared" si="42"/>
        <v>95</v>
      </c>
      <c r="Z238" s="273">
        <f t="shared" si="43"/>
        <v>86.956521739130437</v>
      </c>
      <c r="AA238" s="273">
        <f t="shared" si="44"/>
        <v>91.304347826086953</v>
      </c>
      <c r="AB238" s="273">
        <f t="shared" si="45"/>
        <v>91.666666666666657</v>
      </c>
      <c r="AC238" s="273">
        <f t="shared" si="46"/>
        <v>90</v>
      </c>
      <c r="AD238" s="273">
        <f t="shared" si="47"/>
        <v>95</v>
      </c>
    </row>
    <row r="239" spans="1:30" ht="30" customHeight="1" x14ac:dyDescent="0.2">
      <c r="A239" s="1">
        <f>'STUDENT NAMELIST'!A239</f>
        <v>235</v>
      </c>
      <c r="B239" s="60" t="str">
        <f>'STUDENT NAMELIST'!B239</f>
        <v>2023PEC AI 421</v>
      </c>
      <c r="C239" s="60">
        <f>'STUDENT NAMELIST'!C239</f>
        <v>211423243237</v>
      </c>
      <c r="D239" s="270" t="str">
        <f>'STUDENT NAMELIST'!D239</f>
        <v>KUMARESAN M</v>
      </c>
      <c r="E239" s="272">
        <v>18</v>
      </c>
      <c r="F239" s="272">
        <v>18</v>
      </c>
      <c r="G239" s="272">
        <v>12</v>
      </c>
      <c r="H239" s="272">
        <v>13</v>
      </c>
      <c r="I239" s="272">
        <v>14</v>
      </c>
      <c r="J239" s="272">
        <v>17</v>
      </c>
      <c r="K239" s="272">
        <v>20</v>
      </c>
      <c r="L239" s="272">
        <v>12</v>
      </c>
      <c r="M239" s="272">
        <v>11</v>
      </c>
      <c r="N239" s="272">
        <v>14</v>
      </c>
      <c r="O239" s="272">
        <v>18</v>
      </c>
      <c r="P239" s="272">
        <v>18</v>
      </c>
      <c r="Q239" s="272"/>
      <c r="R239" s="103">
        <f t="shared" si="36"/>
        <v>18</v>
      </c>
      <c r="S239" s="103">
        <f t="shared" si="37"/>
        <v>42</v>
      </c>
      <c r="T239" s="103">
        <f t="shared" si="38"/>
        <v>41</v>
      </c>
      <c r="U239" s="103">
        <f t="shared" si="39"/>
        <v>48</v>
      </c>
      <c r="V239" s="103">
        <f t="shared" si="40"/>
        <v>18</v>
      </c>
      <c r="W239" s="103">
        <f t="shared" si="41"/>
        <v>18</v>
      </c>
      <c r="X239" s="103"/>
      <c r="Y239" s="273">
        <f t="shared" si="42"/>
        <v>90</v>
      </c>
      <c r="Z239" s="273">
        <f t="shared" si="43"/>
        <v>91.304347826086953</v>
      </c>
      <c r="AA239" s="273">
        <f t="shared" si="44"/>
        <v>89.130434782608688</v>
      </c>
      <c r="AB239" s="273">
        <f t="shared" si="45"/>
        <v>100</v>
      </c>
      <c r="AC239" s="273">
        <f t="shared" si="46"/>
        <v>90</v>
      </c>
      <c r="AD239" s="273">
        <f t="shared" si="47"/>
        <v>90</v>
      </c>
    </row>
    <row r="240" spans="1:30" ht="30" customHeight="1" x14ac:dyDescent="0.2">
      <c r="A240" s="1">
        <f>'STUDENT NAMELIST'!A240</f>
        <v>236</v>
      </c>
      <c r="B240" s="60" t="str">
        <f>'STUDENT NAMELIST'!B240</f>
        <v>2023PEC AI 199</v>
      </c>
      <c r="C240" s="60">
        <f>'STUDENT NAMELIST'!C240</f>
        <v>211423243238</v>
      </c>
      <c r="D240" s="270" t="str">
        <f>'STUDENT NAMELIST'!D240</f>
        <v>KUMARI CHANDINI B</v>
      </c>
      <c r="E240" s="272">
        <v>17</v>
      </c>
      <c r="F240" s="272">
        <v>19</v>
      </c>
      <c r="G240" s="272">
        <v>12</v>
      </c>
      <c r="H240" s="272">
        <v>12</v>
      </c>
      <c r="I240" s="272">
        <v>14</v>
      </c>
      <c r="J240" s="272">
        <v>17</v>
      </c>
      <c r="K240" s="272">
        <v>18</v>
      </c>
      <c r="L240" s="272">
        <v>13</v>
      </c>
      <c r="M240" s="272">
        <v>11</v>
      </c>
      <c r="N240" s="272">
        <v>14</v>
      </c>
      <c r="O240" s="272">
        <v>17</v>
      </c>
      <c r="P240" s="272">
        <v>17</v>
      </c>
      <c r="Q240" s="272"/>
      <c r="R240" s="103">
        <f t="shared" si="36"/>
        <v>17</v>
      </c>
      <c r="S240" s="103">
        <f t="shared" si="37"/>
        <v>44</v>
      </c>
      <c r="T240" s="103">
        <f t="shared" si="38"/>
        <v>40</v>
      </c>
      <c r="U240" s="103">
        <f t="shared" si="39"/>
        <v>46</v>
      </c>
      <c r="V240" s="103">
        <f t="shared" si="40"/>
        <v>17</v>
      </c>
      <c r="W240" s="103">
        <f t="shared" si="41"/>
        <v>17</v>
      </c>
      <c r="X240" s="103"/>
      <c r="Y240" s="273">
        <f t="shared" si="42"/>
        <v>85</v>
      </c>
      <c r="Z240" s="273">
        <f t="shared" si="43"/>
        <v>95.652173913043484</v>
      </c>
      <c r="AA240" s="273">
        <f t="shared" si="44"/>
        <v>86.956521739130437</v>
      </c>
      <c r="AB240" s="273">
        <f t="shared" si="45"/>
        <v>95.833333333333343</v>
      </c>
      <c r="AC240" s="273">
        <f t="shared" si="46"/>
        <v>85</v>
      </c>
      <c r="AD240" s="273">
        <f t="shared" si="47"/>
        <v>85</v>
      </c>
    </row>
    <row r="241" spans="1:30" ht="30" customHeight="1" x14ac:dyDescent="0.2">
      <c r="A241" s="1">
        <f>'STUDENT NAMELIST'!A241</f>
        <v>237</v>
      </c>
      <c r="B241" s="60" t="str">
        <f>'STUDENT NAMELIST'!B241</f>
        <v>2023PEC AI 422</v>
      </c>
      <c r="C241" s="60">
        <f>'STUDENT NAMELIST'!C241</f>
        <v>211423243239</v>
      </c>
      <c r="D241" s="270" t="str">
        <f>'STUDENT NAMELIST'!D241</f>
        <v>LAKSHMANAN S</v>
      </c>
      <c r="E241" s="272">
        <v>20</v>
      </c>
      <c r="F241" s="272">
        <v>18</v>
      </c>
      <c r="G241" s="272">
        <v>13</v>
      </c>
      <c r="H241" s="272">
        <v>11</v>
      </c>
      <c r="I241" s="272">
        <v>11</v>
      </c>
      <c r="J241" s="272">
        <v>19</v>
      </c>
      <c r="K241" s="272">
        <v>18</v>
      </c>
      <c r="L241" s="272">
        <v>13</v>
      </c>
      <c r="M241" s="272">
        <v>12</v>
      </c>
      <c r="N241" s="272">
        <v>13</v>
      </c>
      <c r="O241" s="272">
        <v>20</v>
      </c>
      <c r="P241" s="272">
        <v>19</v>
      </c>
      <c r="Q241" s="272"/>
      <c r="R241" s="103">
        <f t="shared" si="36"/>
        <v>20</v>
      </c>
      <c r="S241" s="103">
        <f t="shared" si="37"/>
        <v>44</v>
      </c>
      <c r="T241" s="103">
        <f t="shared" si="38"/>
        <v>42</v>
      </c>
      <c r="U241" s="103">
        <f t="shared" si="39"/>
        <v>42</v>
      </c>
      <c r="V241" s="103">
        <f t="shared" si="40"/>
        <v>20</v>
      </c>
      <c r="W241" s="103">
        <f t="shared" si="41"/>
        <v>19</v>
      </c>
      <c r="X241" s="103"/>
      <c r="Y241" s="273">
        <f t="shared" si="42"/>
        <v>100</v>
      </c>
      <c r="Z241" s="273">
        <f t="shared" si="43"/>
        <v>95.652173913043484</v>
      </c>
      <c r="AA241" s="273">
        <f t="shared" si="44"/>
        <v>91.304347826086953</v>
      </c>
      <c r="AB241" s="273">
        <f t="shared" si="45"/>
        <v>87.5</v>
      </c>
      <c r="AC241" s="273">
        <f t="shared" si="46"/>
        <v>100</v>
      </c>
      <c r="AD241" s="273">
        <f t="shared" si="47"/>
        <v>95</v>
      </c>
    </row>
    <row r="242" spans="1:30" ht="30" customHeight="1" x14ac:dyDescent="0.2">
      <c r="A242" s="1">
        <f>'STUDENT NAMELIST'!A242</f>
        <v>238</v>
      </c>
      <c r="B242" s="60" t="str">
        <f>'STUDENT NAMELIST'!B242</f>
        <v>2023PEC AI 423</v>
      </c>
      <c r="C242" s="60">
        <f>'STUDENT NAMELIST'!C242</f>
        <v>211423243240</v>
      </c>
      <c r="D242" s="270" t="str">
        <f>'STUDENT NAMELIST'!D242</f>
        <v>LALITHKANNAN P</v>
      </c>
      <c r="E242" s="272">
        <v>19</v>
      </c>
      <c r="F242" s="272">
        <v>19</v>
      </c>
      <c r="G242" s="272">
        <v>12</v>
      </c>
      <c r="H242" s="272">
        <v>13</v>
      </c>
      <c r="I242" s="272">
        <v>12</v>
      </c>
      <c r="J242" s="272">
        <v>20</v>
      </c>
      <c r="K242" s="272">
        <v>18</v>
      </c>
      <c r="L242" s="272">
        <v>11</v>
      </c>
      <c r="M242" s="272">
        <v>12</v>
      </c>
      <c r="N242" s="272">
        <v>14</v>
      </c>
      <c r="O242" s="272">
        <v>18</v>
      </c>
      <c r="P242" s="272">
        <v>17</v>
      </c>
      <c r="Q242" s="272"/>
      <c r="R242" s="103">
        <f t="shared" si="36"/>
        <v>19</v>
      </c>
      <c r="S242" s="103">
        <f t="shared" si="37"/>
        <v>42</v>
      </c>
      <c r="T242" s="103">
        <f t="shared" si="38"/>
        <v>45</v>
      </c>
      <c r="U242" s="103">
        <f t="shared" si="39"/>
        <v>44</v>
      </c>
      <c r="V242" s="103">
        <f t="shared" si="40"/>
        <v>18</v>
      </c>
      <c r="W242" s="103">
        <f t="shared" si="41"/>
        <v>17</v>
      </c>
      <c r="X242" s="103"/>
      <c r="Y242" s="273">
        <f t="shared" si="42"/>
        <v>95</v>
      </c>
      <c r="Z242" s="273">
        <f t="shared" si="43"/>
        <v>91.304347826086953</v>
      </c>
      <c r="AA242" s="273">
        <f t="shared" si="44"/>
        <v>97.826086956521735</v>
      </c>
      <c r="AB242" s="273">
        <f t="shared" si="45"/>
        <v>91.666666666666657</v>
      </c>
      <c r="AC242" s="273">
        <f t="shared" si="46"/>
        <v>90</v>
      </c>
      <c r="AD242" s="273">
        <f t="shared" si="47"/>
        <v>85</v>
      </c>
    </row>
    <row r="243" spans="1:30" ht="30" customHeight="1" x14ac:dyDescent="0.2">
      <c r="A243" s="1">
        <f>'STUDENT NAMELIST'!A243</f>
        <v>239</v>
      </c>
      <c r="B243" s="60" t="str">
        <f>'STUDENT NAMELIST'!B243</f>
        <v>2023PEC AI 200</v>
      </c>
      <c r="C243" s="60">
        <f>'STUDENT NAMELIST'!C243</f>
        <v>211423243241</v>
      </c>
      <c r="D243" s="270" t="str">
        <f>'STUDENT NAMELIST'!D243</f>
        <v>LATHIKA V</v>
      </c>
      <c r="E243" s="272">
        <v>18</v>
      </c>
      <c r="F243" s="272">
        <v>18</v>
      </c>
      <c r="G243" s="272">
        <v>12</v>
      </c>
      <c r="H243" s="272">
        <v>12</v>
      </c>
      <c r="I243" s="272">
        <v>12</v>
      </c>
      <c r="J243" s="272">
        <v>18</v>
      </c>
      <c r="K243" s="272">
        <v>20</v>
      </c>
      <c r="L243" s="272">
        <v>12</v>
      </c>
      <c r="M243" s="272">
        <v>13</v>
      </c>
      <c r="N243" s="272">
        <v>11</v>
      </c>
      <c r="O243" s="272">
        <v>19</v>
      </c>
      <c r="P243" s="272">
        <v>18</v>
      </c>
      <c r="Q243" s="272"/>
      <c r="R243" s="103">
        <f t="shared" si="36"/>
        <v>18</v>
      </c>
      <c r="S243" s="103">
        <f t="shared" si="37"/>
        <v>42</v>
      </c>
      <c r="T243" s="103">
        <f t="shared" si="38"/>
        <v>43</v>
      </c>
      <c r="U243" s="103">
        <f t="shared" si="39"/>
        <v>43</v>
      </c>
      <c r="V243" s="103">
        <f t="shared" si="40"/>
        <v>19</v>
      </c>
      <c r="W243" s="103">
        <f t="shared" si="41"/>
        <v>18</v>
      </c>
      <c r="X243" s="103"/>
      <c r="Y243" s="273">
        <f t="shared" si="42"/>
        <v>90</v>
      </c>
      <c r="Z243" s="273">
        <f t="shared" si="43"/>
        <v>91.304347826086953</v>
      </c>
      <c r="AA243" s="273">
        <f t="shared" si="44"/>
        <v>93.478260869565219</v>
      </c>
      <c r="AB243" s="273">
        <f t="shared" si="45"/>
        <v>89.583333333333343</v>
      </c>
      <c r="AC243" s="273">
        <f t="shared" si="46"/>
        <v>95</v>
      </c>
      <c r="AD243" s="273">
        <f t="shared" si="47"/>
        <v>90</v>
      </c>
    </row>
    <row r="244" spans="1:30" ht="30" customHeight="1" x14ac:dyDescent="0.2">
      <c r="A244" s="1">
        <f>'STUDENT NAMELIST'!A244</f>
        <v>240</v>
      </c>
      <c r="B244" s="60" t="str">
        <f>'STUDENT NAMELIST'!B244</f>
        <v>2023PEC AI 201</v>
      </c>
      <c r="C244" s="60">
        <f>'STUDENT NAMELIST'!C244</f>
        <v>211423243242</v>
      </c>
      <c r="D244" s="270" t="str">
        <f>'STUDENT NAMELIST'!D244</f>
        <v>LAVANYA N G</v>
      </c>
      <c r="E244" s="272">
        <v>19</v>
      </c>
      <c r="F244" s="272">
        <v>19</v>
      </c>
      <c r="G244" s="272">
        <v>12</v>
      </c>
      <c r="H244" s="272">
        <v>11</v>
      </c>
      <c r="I244" s="272">
        <v>13</v>
      </c>
      <c r="J244" s="272">
        <v>17</v>
      </c>
      <c r="K244" s="272">
        <v>20</v>
      </c>
      <c r="L244" s="272">
        <v>13</v>
      </c>
      <c r="M244" s="272">
        <v>11</v>
      </c>
      <c r="N244" s="272">
        <v>11</v>
      </c>
      <c r="O244" s="272">
        <v>18</v>
      </c>
      <c r="P244" s="272">
        <v>17</v>
      </c>
      <c r="Q244" s="272"/>
      <c r="R244" s="103">
        <f t="shared" si="36"/>
        <v>19</v>
      </c>
      <c r="S244" s="103">
        <f t="shared" si="37"/>
        <v>44</v>
      </c>
      <c r="T244" s="103">
        <f t="shared" si="38"/>
        <v>39</v>
      </c>
      <c r="U244" s="103">
        <f t="shared" si="39"/>
        <v>44</v>
      </c>
      <c r="V244" s="103">
        <f t="shared" si="40"/>
        <v>18</v>
      </c>
      <c r="W244" s="103">
        <f t="shared" si="41"/>
        <v>17</v>
      </c>
      <c r="X244" s="103"/>
      <c r="Y244" s="273">
        <f t="shared" si="42"/>
        <v>95</v>
      </c>
      <c r="Z244" s="273">
        <f t="shared" si="43"/>
        <v>95.652173913043484</v>
      </c>
      <c r="AA244" s="273">
        <f t="shared" si="44"/>
        <v>84.782608695652172</v>
      </c>
      <c r="AB244" s="273">
        <f t="shared" si="45"/>
        <v>91.666666666666657</v>
      </c>
      <c r="AC244" s="273">
        <f t="shared" si="46"/>
        <v>90</v>
      </c>
      <c r="AD244" s="273">
        <f t="shared" si="47"/>
        <v>85</v>
      </c>
    </row>
    <row r="245" spans="1:30" ht="30" customHeight="1" x14ac:dyDescent="0.2">
      <c r="A245" s="1">
        <f>'STUDENT NAMELIST'!A245</f>
        <v>241</v>
      </c>
      <c r="B245" s="60" t="str">
        <f>'STUDENT NAMELIST'!B245</f>
        <v>2023PEC AI 424</v>
      </c>
      <c r="C245" s="60">
        <f>'STUDENT NAMELIST'!C245</f>
        <v>211423243243</v>
      </c>
      <c r="D245" s="270" t="str">
        <f>'STUDENT NAMELIST'!D245</f>
        <v>LEKASVARR S</v>
      </c>
      <c r="E245" s="272">
        <v>20</v>
      </c>
      <c r="F245" s="272">
        <v>20</v>
      </c>
      <c r="G245" s="272">
        <v>13</v>
      </c>
      <c r="H245" s="272">
        <v>12</v>
      </c>
      <c r="I245" s="272">
        <v>13</v>
      </c>
      <c r="J245" s="272">
        <v>18</v>
      </c>
      <c r="K245" s="272">
        <v>19</v>
      </c>
      <c r="L245" s="272">
        <v>12</v>
      </c>
      <c r="M245" s="272">
        <v>11</v>
      </c>
      <c r="N245" s="272">
        <v>12</v>
      </c>
      <c r="O245" s="272">
        <v>17</v>
      </c>
      <c r="P245" s="272">
        <v>18</v>
      </c>
      <c r="Q245" s="272"/>
      <c r="R245" s="103">
        <f t="shared" si="36"/>
        <v>20</v>
      </c>
      <c r="S245" s="103">
        <f t="shared" si="37"/>
        <v>45</v>
      </c>
      <c r="T245" s="103">
        <f t="shared" si="38"/>
        <v>41</v>
      </c>
      <c r="U245" s="103">
        <f t="shared" si="39"/>
        <v>44</v>
      </c>
      <c r="V245" s="103">
        <f t="shared" si="40"/>
        <v>17</v>
      </c>
      <c r="W245" s="103">
        <f t="shared" si="41"/>
        <v>18</v>
      </c>
      <c r="X245" s="103"/>
      <c r="Y245" s="273">
        <f t="shared" si="42"/>
        <v>100</v>
      </c>
      <c r="Z245" s="273">
        <f t="shared" si="43"/>
        <v>97.826086956521735</v>
      </c>
      <c r="AA245" s="273">
        <f t="shared" si="44"/>
        <v>89.130434782608688</v>
      </c>
      <c r="AB245" s="273">
        <f t="shared" si="45"/>
        <v>91.666666666666657</v>
      </c>
      <c r="AC245" s="273">
        <f t="shared" si="46"/>
        <v>85</v>
      </c>
      <c r="AD245" s="273">
        <f t="shared" si="47"/>
        <v>90</v>
      </c>
    </row>
    <row r="246" spans="1:30" ht="30" customHeight="1" x14ac:dyDescent="0.2">
      <c r="A246" s="1">
        <f>'STUDENT NAMELIST'!A246</f>
        <v>242</v>
      </c>
      <c r="B246" s="60" t="str">
        <f>'STUDENT NAMELIST'!B246</f>
        <v>2023PEC AI 425</v>
      </c>
      <c r="C246" s="60">
        <f>'STUDENT NAMELIST'!C246</f>
        <v>211423243244</v>
      </c>
      <c r="D246" s="270" t="str">
        <f>'STUDENT NAMELIST'!D246</f>
        <v>LINGESH B R</v>
      </c>
      <c r="E246" s="272">
        <v>18</v>
      </c>
      <c r="F246" s="272">
        <v>20</v>
      </c>
      <c r="G246" s="272">
        <v>12</v>
      </c>
      <c r="H246" s="272">
        <v>13</v>
      </c>
      <c r="I246" s="272">
        <v>14</v>
      </c>
      <c r="J246" s="272">
        <v>18</v>
      </c>
      <c r="K246" s="272">
        <v>20</v>
      </c>
      <c r="L246" s="272">
        <v>11</v>
      </c>
      <c r="M246" s="272">
        <v>11</v>
      </c>
      <c r="N246" s="272">
        <v>14</v>
      </c>
      <c r="O246" s="272">
        <v>17</v>
      </c>
      <c r="P246" s="272">
        <v>17</v>
      </c>
      <c r="Q246" s="272"/>
      <c r="R246" s="103">
        <f t="shared" si="36"/>
        <v>18</v>
      </c>
      <c r="S246" s="103">
        <f t="shared" si="37"/>
        <v>43</v>
      </c>
      <c r="T246" s="103">
        <f t="shared" si="38"/>
        <v>42</v>
      </c>
      <c r="U246" s="103">
        <f t="shared" si="39"/>
        <v>48</v>
      </c>
      <c r="V246" s="103">
        <f t="shared" si="40"/>
        <v>17</v>
      </c>
      <c r="W246" s="103">
        <f t="shared" si="41"/>
        <v>17</v>
      </c>
      <c r="X246" s="103"/>
      <c r="Y246" s="273">
        <f t="shared" si="42"/>
        <v>90</v>
      </c>
      <c r="Z246" s="273">
        <f t="shared" si="43"/>
        <v>93.478260869565219</v>
      </c>
      <c r="AA246" s="273">
        <f t="shared" si="44"/>
        <v>91.304347826086953</v>
      </c>
      <c r="AB246" s="273">
        <f t="shared" si="45"/>
        <v>100</v>
      </c>
      <c r="AC246" s="273">
        <f t="shared" si="46"/>
        <v>85</v>
      </c>
      <c r="AD246" s="273">
        <f t="shared" si="47"/>
        <v>85</v>
      </c>
    </row>
    <row r="247" spans="1:30" ht="30" customHeight="1" x14ac:dyDescent="0.2">
      <c r="A247" s="1">
        <f>'STUDENT NAMELIST'!A247</f>
        <v>243</v>
      </c>
      <c r="B247" s="60" t="str">
        <f>'STUDENT NAMELIST'!B247</f>
        <v>2023PEC AI 426</v>
      </c>
      <c r="C247" s="60">
        <f>'STUDENT NAMELIST'!C247</f>
        <v>211423243245</v>
      </c>
      <c r="D247" s="270" t="str">
        <f>'STUDENT NAMELIST'!D247</f>
        <v>LISHAL R</v>
      </c>
      <c r="E247" s="272">
        <v>19</v>
      </c>
      <c r="F247" s="272">
        <v>19</v>
      </c>
      <c r="G247" s="272">
        <v>13</v>
      </c>
      <c r="H247" s="272">
        <v>12</v>
      </c>
      <c r="I247" s="272">
        <v>12</v>
      </c>
      <c r="J247" s="272">
        <v>19</v>
      </c>
      <c r="K247" s="272">
        <v>20</v>
      </c>
      <c r="L247" s="272">
        <v>11</v>
      </c>
      <c r="M247" s="272">
        <v>12</v>
      </c>
      <c r="N247" s="272">
        <v>14</v>
      </c>
      <c r="O247" s="272">
        <v>19</v>
      </c>
      <c r="P247" s="272">
        <v>19</v>
      </c>
      <c r="Q247" s="272"/>
      <c r="R247" s="103">
        <f t="shared" si="36"/>
        <v>19</v>
      </c>
      <c r="S247" s="103">
        <f t="shared" si="37"/>
        <v>43</v>
      </c>
      <c r="T247" s="103">
        <f t="shared" si="38"/>
        <v>43</v>
      </c>
      <c r="U247" s="103">
        <f t="shared" si="39"/>
        <v>46</v>
      </c>
      <c r="V247" s="103">
        <f t="shared" si="40"/>
        <v>19</v>
      </c>
      <c r="W247" s="103">
        <f t="shared" si="41"/>
        <v>19</v>
      </c>
      <c r="X247" s="103"/>
      <c r="Y247" s="273">
        <f t="shared" si="42"/>
        <v>95</v>
      </c>
      <c r="Z247" s="273">
        <f t="shared" si="43"/>
        <v>93.478260869565219</v>
      </c>
      <c r="AA247" s="273">
        <f t="shared" si="44"/>
        <v>93.478260869565219</v>
      </c>
      <c r="AB247" s="273">
        <f t="shared" si="45"/>
        <v>95.833333333333343</v>
      </c>
      <c r="AC247" s="273">
        <f t="shared" si="46"/>
        <v>95</v>
      </c>
      <c r="AD247" s="273">
        <f t="shared" si="47"/>
        <v>95</v>
      </c>
    </row>
    <row r="248" spans="1:30" ht="30" customHeight="1" x14ac:dyDescent="0.2">
      <c r="A248" s="1">
        <f>'STUDENT NAMELIST'!A248</f>
        <v>244</v>
      </c>
      <c r="B248" s="60" t="str">
        <f>'STUDENT NAMELIST'!B248</f>
        <v>2023PEC AI 427</v>
      </c>
      <c r="C248" s="60">
        <f>'STUDENT NAMELIST'!C248</f>
        <v>211423243246</v>
      </c>
      <c r="D248" s="270" t="str">
        <f>'STUDENT NAMELIST'!D248</f>
        <v>LOGA ARAVINDAN S</v>
      </c>
      <c r="E248" s="272">
        <v>18</v>
      </c>
      <c r="F248" s="272">
        <v>19</v>
      </c>
      <c r="G248" s="272">
        <v>12</v>
      </c>
      <c r="H248" s="272">
        <v>13</v>
      </c>
      <c r="I248" s="272">
        <v>12</v>
      </c>
      <c r="J248" s="272">
        <v>20</v>
      </c>
      <c r="K248" s="272">
        <v>20</v>
      </c>
      <c r="L248" s="272">
        <v>11</v>
      </c>
      <c r="M248" s="272">
        <v>13</v>
      </c>
      <c r="N248" s="272">
        <v>12</v>
      </c>
      <c r="O248" s="272">
        <v>18</v>
      </c>
      <c r="P248" s="272">
        <v>17</v>
      </c>
      <c r="Q248" s="272"/>
      <c r="R248" s="103">
        <f t="shared" si="36"/>
        <v>18</v>
      </c>
      <c r="S248" s="103">
        <f t="shared" si="37"/>
        <v>42</v>
      </c>
      <c r="T248" s="103">
        <f t="shared" si="38"/>
        <v>46</v>
      </c>
      <c r="U248" s="103">
        <f t="shared" si="39"/>
        <v>44</v>
      </c>
      <c r="V248" s="103">
        <f t="shared" si="40"/>
        <v>18</v>
      </c>
      <c r="W248" s="103">
        <f t="shared" si="41"/>
        <v>17</v>
      </c>
      <c r="X248" s="103"/>
      <c r="Y248" s="273">
        <f t="shared" si="42"/>
        <v>90</v>
      </c>
      <c r="Z248" s="273">
        <f t="shared" si="43"/>
        <v>91.304347826086953</v>
      </c>
      <c r="AA248" s="273">
        <f t="shared" si="44"/>
        <v>100</v>
      </c>
      <c r="AB248" s="273">
        <f t="shared" si="45"/>
        <v>91.666666666666657</v>
      </c>
      <c r="AC248" s="273">
        <f t="shared" si="46"/>
        <v>90</v>
      </c>
      <c r="AD248" s="273">
        <f t="shared" si="47"/>
        <v>85</v>
      </c>
    </row>
    <row r="249" spans="1:30" ht="30" customHeight="1" x14ac:dyDescent="0.2">
      <c r="A249" s="1">
        <f>'STUDENT NAMELIST'!A249</f>
        <v>245</v>
      </c>
      <c r="B249" s="60" t="str">
        <f>'STUDENT NAMELIST'!B249</f>
        <v>2023PEC AI 428</v>
      </c>
      <c r="C249" s="60">
        <f>'STUDENT NAMELIST'!C249</f>
        <v>211423243247</v>
      </c>
      <c r="D249" s="270" t="str">
        <f>'STUDENT NAMELIST'!D249</f>
        <v>LOGAPRADEEP T</v>
      </c>
      <c r="E249" s="272">
        <v>19</v>
      </c>
      <c r="F249" s="272">
        <v>18</v>
      </c>
      <c r="G249" s="272">
        <v>13</v>
      </c>
      <c r="H249" s="272">
        <v>11</v>
      </c>
      <c r="I249" s="272">
        <v>12</v>
      </c>
      <c r="J249" s="272">
        <v>17</v>
      </c>
      <c r="K249" s="272">
        <v>20</v>
      </c>
      <c r="L249" s="272">
        <v>11</v>
      </c>
      <c r="M249" s="272">
        <v>12</v>
      </c>
      <c r="N249" s="272">
        <v>12</v>
      </c>
      <c r="O249" s="272">
        <v>18</v>
      </c>
      <c r="P249" s="272">
        <v>18</v>
      </c>
      <c r="Q249" s="272"/>
      <c r="R249" s="103">
        <f t="shared" si="36"/>
        <v>19</v>
      </c>
      <c r="S249" s="103">
        <f t="shared" si="37"/>
        <v>42</v>
      </c>
      <c r="T249" s="103">
        <f t="shared" si="38"/>
        <v>40</v>
      </c>
      <c r="U249" s="103">
        <f t="shared" si="39"/>
        <v>44</v>
      </c>
      <c r="V249" s="103">
        <f t="shared" si="40"/>
        <v>18</v>
      </c>
      <c r="W249" s="103">
        <f t="shared" si="41"/>
        <v>18</v>
      </c>
      <c r="X249" s="103"/>
      <c r="Y249" s="273">
        <f t="shared" si="42"/>
        <v>95</v>
      </c>
      <c r="Z249" s="273">
        <f t="shared" si="43"/>
        <v>91.304347826086953</v>
      </c>
      <c r="AA249" s="273">
        <f t="shared" si="44"/>
        <v>86.956521739130437</v>
      </c>
      <c r="AB249" s="273">
        <f t="shared" si="45"/>
        <v>91.666666666666657</v>
      </c>
      <c r="AC249" s="273">
        <f t="shared" si="46"/>
        <v>90</v>
      </c>
      <c r="AD249" s="273">
        <f t="shared" si="47"/>
        <v>90</v>
      </c>
    </row>
    <row r="250" spans="1:30" ht="30" customHeight="1" x14ac:dyDescent="0.2">
      <c r="A250" s="1">
        <f>'STUDENT NAMELIST'!A250</f>
        <v>246</v>
      </c>
      <c r="B250" s="60" t="str">
        <f>'STUDENT NAMELIST'!B250</f>
        <v>2023PEC AI 429</v>
      </c>
      <c r="C250" s="60">
        <f>'STUDENT NAMELIST'!C250</f>
        <v>211423243248</v>
      </c>
      <c r="D250" s="270" t="str">
        <f>'STUDENT NAMELIST'!D250</f>
        <v>LOGESH KUMAR S</v>
      </c>
      <c r="E250" s="272">
        <v>19</v>
      </c>
      <c r="F250" s="272">
        <v>17</v>
      </c>
      <c r="G250" s="272">
        <v>11</v>
      </c>
      <c r="H250" s="272">
        <v>11</v>
      </c>
      <c r="I250" s="272">
        <v>12</v>
      </c>
      <c r="J250" s="272">
        <v>19</v>
      </c>
      <c r="K250" s="272">
        <v>20</v>
      </c>
      <c r="L250" s="272">
        <v>12</v>
      </c>
      <c r="M250" s="272">
        <v>11</v>
      </c>
      <c r="N250" s="272">
        <v>11</v>
      </c>
      <c r="O250" s="272">
        <v>18</v>
      </c>
      <c r="P250" s="272">
        <v>18</v>
      </c>
      <c r="Q250" s="272"/>
      <c r="R250" s="103">
        <f t="shared" si="36"/>
        <v>19</v>
      </c>
      <c r="S250" s="103">
        <f t="shared" si="37"/>
        <v>40</v>
      </c>
      <c r="T250" s="103">
        <f t="shared" si="38"/>
        <v>41</v>
      </c>
      <c r="U250" s="103">
        <f t="shared" si="39"/>
        <v>43</v>
      </c>
      <c r="V250" s="103">
        <f t="shared" si="40"/>
        <v>18</v>
      </c>
      <c r="W250" s="103">
        <f t="shared" si="41"/>
        <v>18</v>
      </c>
      <c r="X250" s="103"/>
      <c r="Y250" s="273">
        <f t="shared" si="42"/>
        <v>95</v>
      </c>
      <c r="Z250" s="273">
        <f t="shared" si="43"/>
        <v>86.956521739130437</v>
      </c>
      <c r="AA250" s="273">
        <f t="shared" si="44"/>
        <v>89.130434782608688</v>
      </c>
      <c r="AB250" s="273">
        <f t="shared" si="45"/>
        <v>89.583333333333343</v>
      </c>
      <c r="AC250" s="273">
        <f t="shared" si="46"/>
        <v>90</v>
      </c>
      <c r="AD250" s="273">
        <f t="shared" si="47"/>
        <v>90</v>
      </c>
    </row>
    <row r="251" spans="1:30" ht="30" customHeight="1" x14ac:dyDescent="0.2">
      <c r="A251" s="1">
        <f>'STUDENT NAMELIST'!A251</f>
        <v>247</v>
      </c>
      <c r="B251" s="60" t="str">
        <f>'STUDENT NAMELIST'!B251</f>
        <v>2023PEC AI 202</v>
      </c>
      <c r="C251" s="60">
        <f>'STUDENT NAMELIST'!C251</f>
        <v>211423243249</v>
      </c>
      <c r="D251" s="270" t="str">
        <f>'STUDENT NAMELIST'!D251</f>
        <v>LOGESWARI K</v>
      </c>
      <c r="E251" s="272">
        <v>19</v>
      </c>
      <c r="F251" s="272">
        <v>17</v>
      </c>
      <c r="G251" s="272">
        <v>12</v>
      </c>
      <c r="H251" s="272">
        <v>12</v>
      </c>
      <c r="I251" s="272">
        <v>13</v>
      </c>
      <c r="J251" s="272">
        <v>19</v>
      </c>
      <c r="K251" s="272">
        <v>17</v>
      </c>
      <c r="L251" s="272">
        <v>13</v>
      </c>
      <c r="M251" s="272">
        <v>13</v>
      </c>
      <c r="N251" s="272">
        <v>14</v>
      </c>
      <c r="O251" s="272">
        <v>18</v>
      </c>
      <c r="P251" s="272">
        <v>17</v>
      </c>
      <c r="Q251" s="272"/>
      <c r="R251" s="103">
        <f t="shared" si="36"/>
        <v>19</v>
      </c>
      <c r="S251" s="103">
        <f t="shared" si="37"/>
        <v>42</v>
      </c>
      <c r="T251" s="103">
        <f t="shared" si="38"/>
        <v>44</v>
      </c>
      <c r="U251" s="103">
        <f t="shared" si="39"/>
        <v>44</v>
      </c>
      <c r="V251" s="103">
        <f t="shared" si="40"/>
        <v>18</v>
      </c>
      <c r="W251" s="103">
        <f t="shared" si="41"/>
        <v>17</v>
      </c>
      <c r="X251" s="103"/>
      <c r="Y251" s="273">
        <f t="shared" si="42"/>
        <v>95</v>
      </c>
      <c r="Z251" s="273">
        <f t="shared" si="43"/>
        <v>91.304347826086953</v>
      </c>
      <c r="AA251" s="273">
        <f t="shared" si="44"/>
        <v>95.652173913043484</v>
      </c>
      <c r="AB251" s="273">
        <f t="shared" si="45"/>
        <v>91.666666666666657</v>
      </c>
      <c r="AC251" s="273">
        <f t="shared" si="46"/>
        <v>90</v>
      </c>
      <c r="AD251" s="273">
        <f t="shared" si="47"/>
        <v>85</v>
      </c>
    </row>
    <row r="252" spans="1:30" ht="30" customHeight="1" x14ac:dyDescent="0.2">
      <c r="A252" s="1">
        <f>'STUDENT NAMELIST'!A252</f>
        <v>248</v>
      </c>
      <c r="B252" s="60" t="str">
        <f>'STUDENT NAMELIST'!B252</f>
        <v>2023PEC AI 203</v>
      </c>
      <c r="C252" s="60">
        <f>'STUDENT NAMELIST'!C252</f>
        <v>211423243250</v>
      </c>
      <c r="D252" s="270" t="str">
        <f>'STUDENT NAMELIST'!D252</f>
        <v>LOGITHA P C</v>
      </c>
      <c r="E252" s="272">
        <v>20</v>
      </c>
      <c r="F252" s="272">
        <v>19</v>
      </c>
      <c r="G252" s="272">
        <v>12</v>
      </c>
      <c r="H252" s="272">
        <v>11</v>
      </c>
      <c r="I252" s="272">
        <v>11</v>
      </c>
      <c r="J252" s="272">
        <v>17</v>
      </c>
      <c r="K252" s="272">
        <v>17</v>
      </c>
      <c r="L252" s="272">
        <v>13</v>
      </c>
      <c r="M252" s="272">
        <v>13</v>
      </c>
      <c r="N252" s="272">
        <v>12</v>
      </c>
      <c r="O252" s="272">
        <v>20</v>
      </c>
      <c r="P252" s="272">
        <v>19</v>
      </c>
      <c r="Q252" s="272"/>
      <c r="R252" s="103">
        <f t="shared" si="36"/>
        <v>20</v>
      </c>
      <c r="S252" s="103">
        <f t="shared" si="37"/>
        <v>44</v>
      </c>
      <c r="T252" s="103">
        <f t="shared" si="38"/>
        <v>41</v>
      </c>
      <c r="U252" s="103">
        <f t="shared" si="39"/>
        <v>40</v>
      </c>
      <c r="V252" s="103">
        <f t="shared" si="40"/>
        <v>20</v>
      </c>
      <c r="W252" s="103">
        <f t="shared" si="41"/>
        <v>19</v>
      </c>
      <c r="X252" s="103"/>
      <c r="Y252" s="273">
        <f t="shared" si="42"/>
        <v>100</v>
      </c>
      <c r="Z252" s="273">
        <f t="shared" si="43"/>
        <v>95.652173913043484</v>
      </c>
      <c r="AA252" s="273">
        <f t="shared" si="44"/>
        <v>89.130434782608688</v>
      </c>
      <c r="AB252" s="273">
        <f t="shared" si="45"/>
        <v>83.333333333333343</v>
      </c>
      <c r="AC252" s="273">
        <f t="shared" si="46"/>
        <v>100</v>
      </c>
      <c r="AD252" s="273">
        <f t="shared" si="47"/>
        <v>95</v>
      </c>
    </row>
    <row r="253" spans="1:30" ht="30" customHeight="1" x14ac:dyDescent="0.2">
      <c r="A253" s="1">
        <f>'STUDENT NAMELIST'!A253</f>
        <v>249</v>
      </c>
      <c r="B253" s="60" t="str">
        <f>'STUDENT NAMELIST'!B253</f>
        <v>2023PEC AI 430</v>
      </c>
      <c r="C253" s="60">
        <f>'STUDENT NAMELIST'!C253</f>
        <v>211423243251</v>
      </c>
      <c r="D253" s="270" t="str">
        <f>'STUDENT NAMELIST'!D253</f>
        <v>LOHIT S</v>
      </c>
      <c r="E253" s="272">
        <v>17</v>
      </c>
      <c r="F253" s="272">
        <v>20</v>
      </c>
      <c r="G253" s="272">
        <v>13</v>
      </c>
      <c r="H253" s="272">
        <v>12</v>
      </c>
      <c r="I253" s="272">
        <v>12</v>
      </c>
      <c r="J253" s="272">
        <v>18</v>
      </c>
      <c r="K253" s="272">
        <v>19</v>
      </c>
      <c r="L253" s="272">
        <v>13</v>
      </c>
      <c r="M253" s="272">
        <v>12</v>
      </c>
      <c r="N253" s="272">
        <v>13</v>
      </c>
      <c r="O253" s="272">
        <v>20</v>
      </c>
      <c r="P253" s="272">
        <v>17</v>
      </c>
      <c r="Q253" s="272"/>
      <c r="R253" s="103">
        <f t="shared" si="36"/>
        <v>17</v>
      </c>
      <c r="S253" s="103">
        <f t="shared" si="37"/>
        <v>46</v>
      </c>
      <c r="T253" s="103">
        <f t="shared" si="38"/>
        <v>42</v>
      </c>
      <c r="U253" s="103">
        <f t="shared" si="39"/>
        <v>44</v>
      </c>
      <c r="V253" s="103">
        <f t="shared" si="40"/>
        <v>20</v>
      </c>
      <c r="W253" s="103">
        <f t="shared" si="41"/>
        <v>17</v>
      </c>
      <c r="X253" s="103"/>
      <c r="Y253" s="273">
        <f t="shared" si="42"/>
        <v>85</v>
      </c>
      <c r="Z253" s="273">
        <f t="shared" si="43"/>
        <v>100</v>
      </c>
      <c r="AA253" s="273">
        <f t="shared" si="44"/>
        <v>91.304347826086953</v>
      </c>
      <c r="AB253" s="273">
        <f t="shared" si="45"/>
        <v>91.666666666666657</v>
      </c>
      <c r="AC253" s="273">
        <f t="shared" si="46"/>
        <v>100</v>
      </c>
      <c r="AD253" s="273">
        <f t="shared" si="47"/>
        <v>85</v>
      </c>
    </row>
    <row r="254" spans="1:30" ht="30" customHeight="1" x14ac:dyDescent="0.2">
      <c r="A254" s="1">
        <f>'STUDENT NAMELIST'!A254</f>
        <v>250</v>
      </c>
      <c r="B254" s="60" t="str">
        <f>'STUDENT NAMELIST'!B254</f>
        <v>2023PEC AI 431</v>
      </c>
      <c r="C254" s="60">
        <f>'STUDENT NAMELIST'!C254</f>
        <v>211423243252</v>
      </c>
      <c r="D254" s="270" t="str">
        <f>'STUDENT NAMELIST'!D254</f>
        <v>LOKESHWARAN B</v>
      </c>
      <c r="E254" s="272">
        <v>19</v>
      </c>
      <c r="F254" s="272">
        <v>20</v>
      </c>
      <c r="G254" s="272">
        <v>12</v>
      </c>
      <c r="H254" s="272">
        <v>11</v>
      </c>
      <c r="I254" s="272">
        <v>13</v>
      </c>
      <c r="J254" s="272">
        <v>17</v>
      </c>
      <c r="K254" s="272">
        <v>19</v>
      </c>
      <c r="L254" s="272">
        <v>11</v>
      </c>
      <c r="M254" s="272">
        <v>11</v>
      </c>
      <c r="N254" s="272">
        <v>14</v>
      </c>
      <c r="O254" s="272">
        <v>20</v>
      </c>
      <c r="P254" s="272">
        <v>18</v>
      </c>
      <c r="Q254" s="272"/>
      <c r="R254" s="103">
        <f t="shared" si="36"/>
        <v>19</v>
      </c>
      <c r="S254" s="103">
        <f t="shared" si="37"/>
        <v>43</v>
      </c>
      <c r="T254" s="103">
        <f t="shared" si="38"/>
        <v>39</v>
      </c>
      <c r="U254" s="103">
        <f t="shared" si="39"/>
        <v>46</v>
      </c>
      <c r="V254" s="103">
        <f t="shared" si="40"/>
        <v>20</v>
      </c>
      <c r="W254" s="103">
        <f t="shared" si="41"/>
        <v>18</v>
      </c>
      <c r="X254" s="103"/>
      <c r="Y254" s="273">
        <f t="shared" si="42"/>
        <v>95</v>
      </c>
      <c r="Z254" s="273">
        <f t="shared" si="43"/>
        <v>93.478260869565219</v>
      </c>
      <c r="AA254" s="273">
        <f t="shared" si="44"/>
        <v>84.782608695652172</v>
      </c>
      <c r="AB254" s="273">
        <f t="shared" si="45"/>
        <v>95.833333333333343</v>
      </c>
      <c r="AC254" s="273">
        <f t="shared" si="46"/>
        <v>100</v>
      </c>
      <c r="AD254" s="273">
        <f t="shared" si="47"/>
        <v>90</v>
      </c>
    </row>
    <row r="255" spans="1:30" ht="30" customHeight="1" x14ac:dyDescent="0.2">
      <c r="A255" s="1">
        <f>'STUDENT NAMELIST'!A255</f>
        <v>251</v>
      </c>
      <c r="B255" s="60" t="str">
        <f>'STUDENT NAMELIST'!B255</f>
        <v>2023PEC AI 432</v>
      </c>
      <c r="C255" s="60">
        <f>'STUDENT NAMELIST'!C255</f>
        <v>211423243253</v>
      </c>
      <c r="D255" s="270" t="str">
        <f>'STUDENT NAMELIST'!D255</f>
        <v>MADESHWARAN M</v>
      </c>
      <c r="E255" s="272">
        <v>17</v>
      </c>
      <c r="F255" s="272">
        <v>19</v>
      </c>
      <c r="G255" s="272">
        <v>12</v>
      </c>
      <c r="H255" s="272">
        <v>12</v>
      </c>
      <c r="I255" s="272">
        <v>13</v>
      </c>
      <c r="J255" s="272">
        <v>20</v>
      </c>
      <c r="K255" s="272">
        <v>17</v>
      </c>
      <c r="L255" s="272">
        <v>13</v>
      </c>
      <c r="M255" s="272">
        <v>12</v>
      </c>
      <c r="N255" s="272">
        <v>11</v>
      </c>
      <c r="O255" s="272">
        <v>18</v>
      </c>
      <c r="P255" s="272">
        <v>18</v>
      </c>
      <c r="Q255" s="272"/>
      <c r="R255" s="103">
        <f t="shared" si="36"/>
        <v>17</v>
      </c>
      <c r="S255" s="103">
        <f t="shared" si="37"/>
        <v>44</v>
      </c>
      <c r="T255" s="103">
        <f t="shared" si="38"/>
        <v>44</v>
      </c>
      <c r="U255" s="103">
        <f t="shared" si="39"/>
        <v>41</v>
      </c>
      <c r="V255" s="103">
        <f t="shared" si="40"/>
        <v>18</v>
      </c>
      <c r="W255" s="103">
        <f t="shared" si="41"/>
        <v>18</v>
      </c>
      <c r="X255" s="103"/>
      <c r="Y255" s="273">
        <f t="shared" si="42"/>
        <v>85</v>
      </c>
      <c r="Z255" s="273">
        <f t="shared" si="43"/>
        <v>95.652173913043484</v>
      </c>
      <c r="AA255" s="273">
        <f t="shared" si="44"/>
        <v>95.652173913043484</v>
      </c>
      <c r="AB255" s="273">
        <f t="shared" si="45"/>
        <v>85.416666666666657</v>
      </c>
      <c r="AC255" s="273">
        <f t="shared" si="46"/>
        <v>90</v>
      </c>
      <c r="AD255" s="273">
        <f t="shared" si="47"/>
        <v>90</v>
      </c>
    </row>
    <row r="256" spans="1:30" ht="30" customHeight="1" x14ac:dyDescent="0.2">
      <c r="A256" s="1">
        <f>'STUDENT NAMELIST'!A256</f>
        <v>252</v>
      </c>
      <c r="B256" s="60" t="str">
        <f>'STUDENT NAMELIST'!B256</f>
        <v>2023PEC AI 439</v>
      </c>
      <c r="C256" s="60">
        <f>'STUDENT NAMELIST'!C256</f>
        <v>211423243254</v>
      </c>
      <c r="D256" s="270" t="str">
        <f>'STUDENT NAMELIST'!D256</f>
        <v>MADHAN E</v>
      </c>
      <c r="E256" s="272">
        <v>18</v>
      </c>
      <c r="F256" s="272">
        <v>20</v>
      </c>
      <c r="G256" s="272">
        <v>12</v>
      </c>
      <c r="H256" s="272">
        <v>12</v>
      </c>
      <c r="I256" s="272">
        <v>14</v>
      </c>
      <c r="J256" s="272">
        <v>19</v>
      </c>
      <c r="K256" s="272">
        <v>18</v>
      </c>
      <c r="L256" s="272">
        <v>12</v>
      </c>
      <c r="M256" s="272">
        <v>13</v>
      </c>
      <c r="N256" s="272">
        <v>11</v>
      </c>
      <c r="O256" s="272">
        <v>19</v>
      </c>
      <c r="P256" s="272">
        <v>18</v>
      </c>
      <c r="Q256" s="272"/>
      <c r="R256" s="103">
        <f t="shared" si="36"/>
        <v>18</v>
      </c>
      <c r="S256" s="103">
        <f t="shared" si="37"/>
        <v>44</v>
      </c>
      <c r="T256" s="103">
        <f t="shared" si="38"/>
        <v>44</v>
      </c>
      <c r="U256" s="103">
        <f t="shared" si="39"/>
        <v>43</v>
      </c>
      <c r="V256" s="103">
        <f t="shared" si="40"/>
        <v>19</v>
      </c>
      <c r="W256" s="103">
        <f t="shared" si="41"/>
        <v>18</v>
      </c>
      <c r="X256" s="103"/>
      <c r="Y256" s="273">
        <f t="shared" si="42"/>
        <v>90</v>
      </c>
      <c r="Z256" s="273">
        <f t="shared" si="43"/>
        <v>95.652173913043484</v>
      </c>
      <c r="AA256" s="273">
        <f t="shared" si="44"/>
        <v>95.652173913043484</v>
      </c>
      <c r="AB256" s="273">
        <f t="shared" si="45"/>
        <v>89.583333333333343</v>
      </c>
      <c r="AC256" s="273">
        <f t="shared" si="46"/>
        <v>95</v>
      </c>
      <c r="AD256" s="273">
        <f t="shared" si="47"/>
        <v>90</v>
      </c>
    </row>
    <row r="257" spans="1:30" ht="30" customHeight="1" x14ac:dyDescent="0.2">
      <c r="A257" s="1">
        <f>'STUDENT NAMELIST'!A257</f>
        <v>253</v>
      </c>
      <c r="B257" s="60" t="str">
        <f>'STUDENT NAMELIST'!B257</f>
        <v>2023PEC AI 433</v>
      </c>
      <c r="C257" s="60">
        <f>'STUDENT NAMELIST'!C257</f>
        <v>211423243255</v>
      </c>
      <c r="D257" s="270" t="str">
        <f>'STUDENT NAMELIST'!D257</f>
        <v>MADHAN KUMAR V</v>
      </c>
      <c r="E257" s="272">
        <v>20</v>
      </c>
      <c r="F257" s="272">
        <v>20</v>
      </c>
      <c r="G257" s="272">
        <v>11</v>
      </c>
      <c r="H257" s="272">
        <v>11</v>
      </c>
      <c r="I257" s="272">
        <v>14</v>
      </c>
      <c r="J257" s="272">
        <v>19</v>
      </c>
      <c r="K257" s="272">
        <v>17</v>
      </c>
      <c r="L257" s="272">
        <v>12</v>
      </c>
      <c r="M257" s="272">
        <v>12</v>
      </c>
      <c r="N257" s="272">
        <v>14</v>
      </c>
      <c r="O257" s="272">
        <v>20</v>
      </c>
      <c r="P257" s="272">
        <v>19</v>
      </c>
      <c r="Q257" s="272"/>
      <c r="R257" s="103">
        <f t="shared" si="36"/>
        <v>20</v>
      </c>
      <c r="S257" s="103">
        <f t="shared" si="37"/>
        <v>43</v>
      </c>
      <c r="T257" s="103">
        <f t="shared" si="38"/>
        <v>42</v>
      </c>
      <c r="U257" s="103">
        <f t="shared" si="39"/>
        <v>45</v>
      </c>
      <c r="V257" s="103">
        <f t="shared" si="40"/>
        <v>20</v>
      </c>
      <c r="W257" s="103">
        <f t="shared" si="41"/>
        <v>19</v>
      </c>
      <c r="X257" s="103"/>
      <c r="Y257" s="273">
        <f t="shared" si="42"/>
        <v>100</v>
      </c>
      <c r="Z257" s="273">
        <f t="shared" si="43"/>
        <v>93.478260869565219</v>
      </c>
      <c r="AA257" s="273">
        <f t="shared" si="44"/>
        <v>91.304347826086953</v>
      </c>
      <c r="AB257" s="273">
        <f t="shared" si="45"/>
        <v>93.75</v>
      </c>
      <c r="AC257" s="273">
        <f t="shared" si="46"/>
        <v>100</v>
      </c>
      <c r="AD257" s="273">
        <f t="shared" si="47"/>
        <v>95</v>
      </c>
    </row>
    <row r="258" spans="1:30" ht="30" customHeight="1" x14ac:dyDescent="0.2">
      <c r="A258" s="1">
        <f>'STUDENT NAMELIST'!A258</f>
        <v>254</v>
      </c>
      <c r="B258" s="60" t="str">
        <f>'STUDENT NAMELIST'!B258</f>
        <v>2023PEC AI 434</v>
      </c>
      <c r="C258" s="60">
        <f>'STUDENT NAMELIST'!C258</f>
        <v>211423243256</v>
      </c>
      <c r="D258" s="270" t="str">
        <f>'STUDENT NAMELIST'!D258</f>
        <v>MADHAN RAJ V</v>
      </c>
      <c r="E258" s="272">
        <v>17</v>
      </c>
      <c r="F258" s="272">
        <v>18</v>
      </c>
      <c r="G258" s="272">
        <v>12</v>
      </c>
      <c r="H258" s="272">
        <v>11</v>
      </c>
      <c r="I258" s="272">
        <v>12</v>
      </c>
      <c r="J258" s="272">
        <v>19</v>
      </c>
      <c r="K258" s="272">
        <v>17</v>
      </c>
      <c r="L258" s="272">
        <v>13</v>
      </c>
      <c r="M258" s="272">
        <v>11</v>
      </c>
      <c r="N258" s="272">
        <v>12</v>
      </c>
      <c r="O258" s="272">
        <v>18</v>
      </c>
      <c r="P258" s="272">
        <v>20</v>
      </c>
      <c r="Q258" s="272"/>
      <c r="R258" s="103">
        <f t="shared" si="36"/>
        <v>17</v>
      </c>
      <c r="S258" s="103">
        <f t="shared" si="37"/>
        <v>43</v>
      </c>
      <c r="T258" s="103">
        <f t="shared" si="38"/>
        <v>41</v>
      </c>
      <c r="U258" s="103">
        <f t="shared" si="39"/>
        <v>41</v>
      </c>
      <c r="V258" s="103">
        <f t="shared" si="40"/>
        <v>18</v>
      </c>
      <c r="W258" s="103">
        <f t="shared" si="41"/>
        <v>20</v>
      </c>
      <c r="X258" s="103"/>
      <c r="Y258" s="273">
        <f t="shared" si="42"/>
        <v>85</v>
      </c>
      <c r="Z258" s="273">
        <f t="shared" si="43"/>
        <v>93.478260869565219</v>
      </c>
      <c r="AA258" s="273">
        <f t="shared" si="44"/>
        <v>89.130434782608688</v>
      </c>
      <c r="AB258" s="273">
        <f t="shared" si="45"/>
        <v>85.416666666666657</v>
      </c>
      <c r="AC258" s="273">
        <f t="shared" si="46"/>
        <v>90</v>
      </c>
      <c r="AD258" s="273">
        <f t="shared" si="47"/>
        <v>100</v>
      </c>
    </row>
    <row r="259" spans="1:30" ht="30" customHeight="1" x14ac:dyDescent="0.2">
      <c r="A259" s="1">
        <f>'STUDENT NAMELIST'!A259</f>
        <v>255</v>
      </c>
      <c r="B259" s="60" t="str">
        <f>'STUDENT NAMELIST'!B259</f>
        <v>2023PEC AI 551</v>
      </c>
      <c r="C259" s="60">
        <f>'STUDENT NAMELIST'!C259</f>
        <v>211423243257</v>
      </c>
      <c r="D259" s="270" t="str">
        <f>'STUDENT NAMELIST'!D259</f>
        <v>MADHAN S</v>
      </c>
      <c r="E259" s="272">
        <v>19</v>
      </c>
      <c r="F259" s="272">
        <v>18</v>
      </c>
      <c r="G259" s="272">
        <v>11</v>
      </c>
      <c r="H259" s="272">
        <v>11</v>
      </c>
      <c r="I259" s="272">
        <v>14</v>
      </c>
      <c r="J259" s="272">
        <v>17</v>
      </c>
      <c r="K259" s="272">
        <v>20</v>
      </c>
      <c r="L259" s="272">
        <v>11</v>
      </c>
      <c r="M259" s="272">
        <v>13</v>
      </c>
      <c r="N259" s="272">
        <v>12</v>
      </c>
      <c r="O259" s="272">
        <v>19</v>
      </c>
      <c r="P259" s="272">
        <v>18</v>
      </c>
      <c r="Q259" s="272"/>
      <c r="R259" s="103">
        <f t="shared" si="36"/>
        <v>19</v>
      </c>
      <c r="S259" s="103">
        <f t="shared" si="37"/>
        <v>40</v>
      </c>
      <c r="T259" s="103">
        <f t="shared" si="38"/>
        <v>41</v>
      </c>
      <c r="U259" s="103">
        <f t="shared" si="39"/>
        <v>46</v>
      </c>
      <c r="V259" s="103">
        <f t="shared" si="40"/>
        <v>19</v>
      </c>
      <c r="W259" s="103">
        <f t="shared" si="41"/>
        <v>18</v>
      </c>
      <c r="X259" s="103"/>
      <c r="Y259" s="273">
        <f t="shared" si="42"/>
        <v>95</v>
      </c>
      <c r="Z259" s="273">
        <f t="shared" si="43"/>
        <v>86.956521739130437</v>
      </c>
      <c r="AA259" s="273">
        <f t="shared" si="44"/>
        <v>89.130434782608688</v>
      </c>
      <c r="AB259" s="273">
        <f t="shared" si="45"/>
        <v>95.833333333333343</v>
      </c>
      <c r="AC259" s="273">
        <f t="shared" si="46"/>
        <v>95</v>
      </c>
      <c r="AD259" s="273">
        <f t="shared" si="47"/>
        <v>90</v>
      </c>
    </row>
    <row r="260" spans="1:30" ht="30" customHeight="1" x14ac:dyDescent="0.2">
      <c r="A260" s="1">
        <f>'STUDENT NAMELIST'!A260</f>
        <v>256</v>
      </c>
      <c r="B260" s="60" t="str">
        <f>'STUDENT NAMELIST'!B260</f>
        <v>2023PEC AI 435</v>
      </c>
      <c r="C260" s="60">
        <f>'STUDENT NAMELIST'!C260</f>
        <v>211423243258</v>
      </c>
      <c r="D260" s="270" t="str">
        <f>'STUDENT NAMELIST'!D260</f>
        <v>MADHESH E</v>
      </c>
      <c r="E260" s="272">
        <v>17</v>
      </c>
      <c r="F260" s="272">
        <v>17</v>
      </c>
      <c r="G260" s="272">
        <v>11</v>
      </c>
      <c r="H260" s="272">
        <v>12</v>
      </c>
      <c r="I260" s="272">
        <v>11</v>
      </c>
      <c r="J260" s="272">
        <v>18</v>
      </c>
      <c r="K260" s="272">
        <v>20</v>
      </c>
      <c r="L260" s="272">
        <v>11</v>
      </c>
      <c r="M260" s="272">
        <v>13</v>
      </c>
      <c r="N260" s="272">
        <v>11</v>
      </c>
      <c r="O260" s="272">
        <v>17</v>
      </c>
      <c r="P260" s="272">
        <v>17</v>
      </c>
      <c r="Q260" s="272"/>
      <c r="R260" s="103">
        <f t="shared" si="36"/>
        <v>17</v>
      </c>
      <c r="S260" s="103">
        <f t="shared" si="37"/>
        <v>39</v>
      </c>
      <c r="T260" s="103">
        <f t="shared" si="38"/>
        <v>43</v>
      </c>
      <c r="U260" s="103">
        <f t="shared" si="39"/>
        <v>42</v>
      </c>
      <c r="V260" s="103">
        <f t="shared" si="40"/>
        <v>17</v>
      </c>
      <c r="W260" s="103">
        <f t="shared" si="41"/>
        <v>17</v>
      </c>
      <c r="X260" s="103"/>
      <c r="Y260" s="273">
        <f t="shared" si="42"/>
        <v>85</v>
      </c>
      <c r="Z260" s="273">
        <f t="shared" si="43"/>
        <v>84.782608695652172</v>
      </c>
      <c r="AA260" s="273">
        <f t="shared" si="44"/>
        <v>93.478260869565219</v>
      </c>
      <c r="AB260" s="273">
        <f t="shared" si="45"/>
        <v>87.5</v>
      </c>
      <c r="AC260" s="273">
        <f t="shared" si="46"/>
        <v>85</v>
      </c>
      <c r="AD260" s="273">
        <f t="shared" si="47"/>
        <v>85</v>
      </c>
    </row>
    <row r="261" spans="1:30" ht="30" customHeight="1" x14ac:dyDescent="0.2">
      <c r="A261" s="1">
        <f>'STUDENT NAMELIST'!A261</f>
        <v>257</v>
      </c>
      <c r="B261" s="60" t="str">
        <f>'STUDENT NAMELIST'!B261</f>
        <v>2023PEC AI 204</v>
      </c>
      <c r="C261" s="60">
        <f>'STUDENT NAMELIST'!C261</f>
        <v>211423243259</v>
      </c>
      <c r="D261" s="270" t="str">
        <f>'STUDENT NAMELIST'!D261</f>
        <v>MADHIVANI A</v>
      </c>
      <c r="E261" s="272">
        <v>17</v>
      </c>
      <c r="F261" s="272">
        <v>20</v>
      </c>
      <c r="G261" s="272">
        <v>12</v>
      </c>
      <c r="H261" s="272">
        <v>11</v>
      </c>
      <c r="I261" s="272">
        <v>12</v>
      </c>
      <c r="J261" s="272">
        <v>18</v>
      </c>
      <c r="K261" s="272">
        <v>18</v>
      </c>
      <c r="L261" s="272">
        <v>11</v>
      </c>
      <c r="M261" s="272">
        <v>12</v>
      </c>
      <c r="N261" s="272">
        <v>13</v>
      </c>
      <c r="O261" s="272">
        <v>20</v>
      </c>
      <c r="P261" s="272">
        <v>20</v>
      </c>
      <c r="Q261" s="272"/>
      <c r="R261" s="103">
        <f t="shared" ref="R261:R324" si="48">SUMIF($E$4:$P$4,"CO 1",E261:P261)</f>
        <v>17</v>
      </c>
      <c r="S261" s="103">
        <f t="shared" ref="S261:S324" si="49">SUMIF($E$4:$P$4,"CO 2",E261:P261)</f>
        <v>43</v>
      </c>
      <c r="T261" s="103">
        <f t="shared" ref="T261:T324" si="50">SUMIF($E$4:$P$4,"CO 3",E261:P261)</f>
        <v>41</v>
      </c>
      <c r="U261" s="103">
        <f t="shared" ref="U261:U324" si="51">SUMIF($E$4:$P$4,"CO 4",E261:P261)</f>
        <v>43</v>
      </c>
      <c r="V261" s="103">
        <f t="shared" ref="V261:V324" si="52">SUMIF($E$4:$P$4,"CO 5",E261:P261)</f>
        <v>20</v>
      </c>
      <c r="W261" s="103">
        <f t="shared" ref="W261:W324" si="53">SUMIF($E$4:$P$4,"CO 6",E261:P261)</f>
        <v>20</v>
      </c>
      <c r="X261" s="103"/>
      <c r="Y261" s="273">
        <f t="shared" si="42"/>
        <v>85</v>
      </c>
      <c r="Z261" s="273">
        <f t="shared" si="43"/>
        <v>93.478260869565219</v>
      </c>
      <c r="AA261" s="273">
        <f t="shared" si="44"/>
        <v>89.130434782608688</v>
      </c>
      <c r="AB261" s="273">
        <f t="shared" si="45"/>
        <v>89.583333333333343</v>
      </c>
      <c r="AC261" s="273">
        <f t="shared" si="46"/>
        <v>100</v>
      </c>
      <c r="AD261" s="273">
        <f t="shared" si="47"/>
        <v>100</v>
      </c>
    </row>
    <row r="262" spans="1:30" ht="30" customHeight="1" x14ac:dyDescent="0.2">
      <c r="A262" s="1">
        <f>'STUDENT NAMELIST'!A262</f>
        <v>258</v>
      </c>
      <c r="B262" s="60" t="str">
        <f>'STUDENT NAMELIST'!B262</f>
        <v>2023PEC AI 205</v>
      </c>
      <c r="C262" s="60">
        <f>'STUDENT NAMELIST'!C262</f>
        <v>211423243260</v>
      </c>
      <c r="D262" s="270" t="str">
        <f>'STUDENT NAMELIST'!D262</f>
        <v>MADHUMETHA M S</v>
      </c>
      <c r="E262" s="272">
        <v>17</v>
      </c>
      <c r="F262" s="272">
        <v>19</v>
      </c>
      <c r="G262" s="272">
        <v>12</v>
      </c>
      <c r="H262" s="272">
        <v>12</v>
      </c>
      <c r="I262" s="272">
        <v>12</v>
      </c>
      <c r="J262" s="272">
        <v>18</v>
      </c>
      <c r="K262" s="272">
        <v>18</v>
      </c>
      <c r="L262" s="272">
        <v>13</v>
      </c>
      <c r="M262" s="272">
        <v>12</v>
      </c>
      <c r="N262" s="272">
        <v>14</v>
      </c>
      <c r="O262" s="272">
        <v>20</v>
      </c>
      <c r="P262" s="272">
        <v>19</v>
      </c>
      <c r="Q262" s="272"/>
      <c r="R262" s="103">
        <f t="shared" si="48"/>
        <v>17</v>
      </c>
      <c r="S262" s="103">
        <f t="shared" si="49"/>
        <v>44</v>
      </c>
      <c r="T262" s="103">
        <f t="shared" si="50"/>
        <v>42</v>
      </c>
      <c r="U262" s="103">
        <f t="shared" si="51"/>
        <v>44</v>
      </c>
      <c r="V262" s="103">
        <f t="shared" si="52"/>
        <v>20</v>
      </c>
      <c r="W262" s="103">
        <f t="shared" si="53"/>
        <v>19</v>
      </c>
      <c r="X262" s="103"/>
      <c r="Y262" s="273">
        <f t="shared" si="42"/>
        <v>85</v>
      </c>
      <c r="Z262" s="273">
        <f t="shared" si="43"/>
        <v>95.652173913043484</v>
      </c>
      <c r="AA262" s="273">
        <f t="shared" si="44"/>
        <v>91.304347826086953</v>
      </c>
      <c r="AB262" s="273">
        <f t="shared" si="45"/>
        <v>91.666666666666657</v>
      </c>
      <c r="AC262" s="273">
        <f t="shared" si="46"/>
        <v>100</v>
      </c>
      <c r="AD262" s="273">
        <f t="shared" si="47"/>
        <v>95</v>
      </c>
    </row>
    <row r="263" spans="1:30" ht="30" customHeight="1" x14ac:dyDescent="0.2">
      <c r="A263" s="1">
        <f>'STUDENT NAMELIST'!A263</f>
        <v>259</v>
      </c>
      <c r="B263" s="60" t="str">
        <f>'STUDENT NAMELIST'!B263</f>
        <v>2023PEC AI 206</v>
      </c>
      <c r="C263" s="60">
        <f>'STUDENT NAMELIST'!C263</f>
        <v>211423243261</v>
      </c>
      <c r="D263" s="270" t="str">
        <f>'STUDENT NAMELIST'!D263</f>
        <v>MADHUMITHA M</v>
      </c>
      <c r="E263" s="272">
        <v>18</v>
      </c>
      <c r="F263" s="272">
        <v>19</v>
      </c>
      <c r="G263" s="272">
        <v>12</v>
      </c>
      <c r="H263" s="272">
        <v>11</v>
      </c>
      <c r="I263" s="272">
        <v>11</v>
      </c>
      <c r="J263" s="272">
        <v>17</v>
      </c>
      <c r="K263" s="272">
        <v>20</v>
      </c>
      <c r="L263" s="272">
        <v>13</v>
      </c>
      <c r="M263" s="272">
        <v>13</v>
      </c>
      <c r="N263" s="272">
        <v>12</v>
      </c>
      <c r="O263" s="272">
        <v>17</v>
      </c>
      <c r="P263" s="272">
        <v>20</v>
      </c>
      <c r="Q263" s="272"/>
      <c r="R263" s="103">
        <f t="shared" si="48"/>
        <v>18</v>
      </c>
      <c r="S263" s="103">
        <f t="shared" si="49"/>
        <v>44</v>
      </c>
      <c r="T263" s="103">
        <f t="shared" si="50"/>
        <v>41</v>
      </c>
      <c r="U263" s="103">
        <f t="shared" si="51"/>
        <v>43</v>
      </c>
      <c r="V263" s="103">
        <f t="shared" si="52"/>
        <v>17</v>
      </c>
      <c r="W263" s="103">
        <f t="shared" si="53"/>
        <v>20</v>
      </c>
      <c r="X263" s="103"/>
      <c r="Y263" s="273">
        <f t="shared" ref="Y263:Y326" si="54">(R263/$Y$3)*100</f>
        <v>90</v>
      </c>
      <c r="Z263" s="273">
        <f t="shared" ref="Z263:Z326" si="55">(S263/$Z$3)*100</f>
        <v>95.652173913043484</v>
      </c>
      <c r="AA263" s="273">
        <f t="shared" ref="AA263:AA326" si="56">(T263/$AA$3)*100</f>
        <v>89.130434782608688</v>
      </c>
      <c r="AB263" s="273">
        <f t="shared" ref="AB263:AB326" si="57">(U263/$AB$3)*100</f>
        <v>89.583333333333343</v>
      </c>
      <c r="AC263" s="273">
        <f t="shared" ref="AC263:AC326" si="58">(V263/$AC$3)*100</f>
        <v>85</v>
      </c>
      <c r="AD263" s="273">
        <f t="shared" ref="AD263:AD326" si="59">(W263/$AD$3)*100</f>
        <v>100</v>
      </c>
    </row>
    <row r="264" spans="1:30" ht="30" customHeight="1" x14ac:dyDescent="0.2">
      <c r="A264" s="1">
        <f>'STUDENT NAMELIST'!A264</f>
        <v>260</v>
      </c>
      <c r="B264" s="60" t="str">
        <f>'STUDENT NAMELIST'!B264</f>
        <v>2023PEC AI 436</v>
      </c>
      <c r="C264" s="60">
        <f>'STUDENT NAMELIST'!C264</f>
        <v>211423243262</v>
      </c>
      <c r="D264" s="270" t="str">
        <f>'STUDENT NAMELIST'!D264</f>
        <v>MAGESH B</v>
      </c>
      <c r="E264" s="272">
        <v>19</v>
      </c>
      <c r="F264" s="272">
        <v>17</v>
      </c>
      <c r="G264" s="272">
        <v>12</v>
      </c>
      <c r="H264" s="272">
        <v>12</v>
      </c>
      <c r="I264" s="272">
        <v>11</v>
      </c>
      <c r="J264" s="272">
        <v>20</v>
      </c>
      <c r="K264" s="272">
        <v>18</v>
      </c>
      <c r="L264" s="272">
        <v>12</v>
      </c>
      <c r="M264" s="272">
        <v>12</v>
      </c>
      <c r="N264" s="272">
        <v>14</v>
      </c>
      <c r="O264" s="272">
        <v>20</v>
      </c>
      <c r="P264" s="272">
        <v>19</v>
      </c>
      <c r="Q264" s="272"/>
      <c r="R264" s="103">
        <f t="shared" si="48"/>
        <v>19</v>
      </c>
      <c r="S264" s="103">
        <f t="shared" si="49"/>
        <v>41</v>
      </c>
      <c r="T264" s="103">
        <f t="shared" si="50"/>
        <v>44</v>
      </c>
      <c r="U264" s="103">
        <f t="shared" si="51"/>
        <v>43</v>
      </c>
      <c r="V264" s="103">
        <f t="shared" si="52"/>
        <v>20</v>
      </c>
      <c r="W264" s="103">
        <f t="shared" si="53"/>
        <v>19</v>
      </c>
      <c r="X264" s="103"/>
      <c r="Y264" s="273">
        <f t="shared" si="54"/>
        <v>95</v>
      </c>
      <c r="Z264" s="273">
        <f t="shared" si="55"/>
        <v>89.130434782608688</v>
      </c>
      <c r="AA264" s="273">
        <f t="shared" si="56"/>
        <v>95.652173913043484</v>
      </c>
      <c r="AB264" s="273">
        <f t="shared" si="57"/>
        <v>89.583333333333343</v>
      </c>
      <c r="AC264" s="273">
        <f t="shared" si="58"/>
        <v>100</v>
      </c>
      <c r="AD264" s="273">
        <f t="shared" si="59"/>
        <v>95</v>
      </c>
    </row>
    <row r="265" spans="1:30" ht="30" customHeight="1" x14ac:dyDescent="0.2">
      <c r="A265" s="1">
        <f>'STUDENT NAMELIST'!A265</f>
        <v>261</v>
      </c>
      <c r="B265" s="60" t="str">
        <f>'STUDENT NAMELIST'!B265</f>
        <v>2023PEC AI 437</v>
      </c>
      <c r="C265" s="60">
        <f>'STUDENT NAMELIST'!C265</f>
        <v>211423243263</v>
      </c>
      <c r="D265" s="270" t="str">
        <f>'STUDENT NAMELIST'!D265</f>
        <v>MAHAKAILASH M</v>
      </c>
      <c r="E265" s="272">
        <v>17</v>
      </c>
      <c r="F265" s="272">
        <v>18</v>
      </c>
      <c r="G265" s="272">
        <v>13</v>
      </c>
      <c r="H265" s="272">
        <v>12</v>
      </c>
      <c r="I265" s="272">
        <v>13</v>
      </c>
      <c r="J265" s="272">
        <v>18</v>
      </c>
      <c r="K265" s="272">
        <v>17</v>
      </c>
      <c r="L265" s="272">
        <v>12</v>
      </c>
      <c r="M265" s="272">
        <v>11</v>
      </c>
      <c r="N265" s="272">
        <v>12</v>
      </c>
      <c r="O265" s="272">
        <v>18</v>
      </c>
      <c r="P265" s="272">
        <v>18</v>
      </c>
      <c r="Q265" s="272"/>
      <c r="R265" s="103">
        <f t="shared" si="48"/>
        <v>17</v>
      </c>
      <c r="S265" s="103">
        <f t="shared" si="49"/>
        <v>43</v>
      </c>
      <c r="T265" s="103">
        <f t="shared" si="50"/>
        <v>41</v>
      </c>
      <c r="U265" s="103">
        <f t="shared" si="51"/>
        <v>42</v>
      </c>
      <c r="V265" s="103">
        <f t="shared" si="52"/>
        <v>18</v>
      </c>
      <c r="W265" s="103">
        <f t="shared" si="53"/>
        <v>18</v>
      </c>
      <c r="X265" s="103"/>
      <c r="Y265" s="273">
        <f t="shared" si="54"/>
        <v>85</v>
      </c>
      <c r="Z265" s="273">
        <f t="shared" si="55"/>
        <v>93.478260869565219</v>
      </c>
      <c r="AA265" s="273">
        <f t="shared" si="56"/>
        <v>89.130434782608688</v>
      </c>
      <c r="AB265" s="273">
        <f t="shared" si="57"/>
        <v>87.5</v>
      </c>
      <c r="AC265" s="273">
        <f t="shared" si="58"/>
        <v>90</v>
      </c>
      <c r="AD265" s="273">
        <f t="shared" si="59"/>
        <v>90</v>
      </c>
    </row>
    <row r="266" spans="1:30" ht="30" customHeight="1" x14ac:dyDescent="0.2">
      <c r="A266" s="1">
        <f>'STUDENT NAMELIST'!A266</f>
        <v>262</v>
      </c>
      <c r="B266" s="60" t="str">
        <f>'STUDENT NAMELIST'!B266</f>
        <v>2023PEC AI 207</v>
      </c>
      <c r="C266" s="60">
        <f>'STUDENT NAMELIST'!C266</f>
        <v>211423243264</v>
      </c>
      <c r="D266" s="270" t="str">
        <f>'STUDENT NAMELIST'!D266</f>
        <v>MAHALAKSHMI B</v>
      </c>
      <c r="E266" s="272">
        <v>19</v>
      </c>
      <c r="F266" s="272">
        <v>18</v>
      </c>
      <c r="G266" s="272">
        <v>11</v>
      </c>
      <c r="H266" s="272">
        <v>12</v>
      </c>
      <c r="I266" s="272">
        <v>11</v>
      </c>
      <c r="J266" s="272">
        <v>20</v>
      </c>
      <c r="K266" s="272">
        <v>20</v>
      </c>
      <c r="L266" s="272">
        <v>12</v>
      </c>
      <c r="M266" s="272">
        <v>12</v>
      </c>
      <c r="N266" s="272">
        <v>13</v>
      </c>
      <c r="O266" s="272">
        <v>19</v>
      </c>
      <c r="P266" s="272">
        <v>18</v>
      </c>
      <c r="Q266" s="272"/>
      <c r="R266" s="103">
        <f t="shared" si="48"/>
        <v>19</v>
      </c>
      <c r="S266" s="103">
        <f t="shared" si="49"/>
        <v>41</v>
      </c>
      <c r="T266" s="103">
        <f t="shared" si="50"/>
        <v>44</v>
      </c>
      <c r="U266" s="103">
        <f t="shared" si="51"/>
        <v>44</v>
      </c>
      <c r="V266" s="103">
        <f t="shared" si="52"/>
        <v>19</v>
      </c>
      <c r="W266" s="103">
        <f t="shared" si="53"/>
        <v>18</v>
      </c>
      <c r="X266" s="103"/>
      <c r="Y266" s="273">
        <f t="shared" si="54"/>
        <v>95</v>
      </c>
      <c r="Z266" s="273">
        <f t="shared" si="55"/>
        <v>89.130434782608688</v>
      </c>
      <c r="AA266" s="273">
        <f t="shared" si="56"/>
        <v>95.652173913043484</v>
      </c>
      <c r="AB266" s="273">
        <f t="shared" si="57"/>
        <v>91.666666666666657</v>
      </c>
      <c r="AC266" s="273">
        <f t="shared" si="58"/>
        <v>95</v>
      </c>
      <c r="AD266" s="273">
        <f t="shared" si="59"/>
        <v>90</v>
      </c>
    </row>
    <row r="267" spans="1:30" ht="30" customHeight="1" x14ac:dyDescent="0.2">
      <c r="A267" s="1">
        <f>'STUDENT NAMELIST'!A267</f>
        <v>263</v>
      </c>
      <c r="B267" s="60" t="str">
        <f>'STUDENT NAMELIST'!B267</f>
        <v>2023PEC AI 208</v>
      </c>
      <c r="C267" s="60">
        <f>'STUDENT NAMELIST'!C267</f>
        <v>211423243265</v>
      </c>
      <c r="D267" s="270" t="str">
        <f>'STUDENT NAMELIST'!D267</f>
        <v xml:space="preserve">MAHALAKSHMI E </v>
      </c>
      <c r="E267" s="272">
        <v>18</v>
      </c>
      <c r="F267" s="272">
        <v>18</v>
      </c>
      <c r="G267" s="272">
        <v>12</v>
      </c>
      <c r="H267" s="272">
        <v>12</v>
      </c>
      <c r="I267" s="272">
        <v>14</v>
      </c>
      <c r="J267" s="272">
        <v>20</v>
      </c>
      <c r="K267" s="272">
        <v>18</v>
      </c>
      <c r="L267" s="272">
        <v>13</v>
      </c>
      <c r="M267" s="272">
        <v>13</v>
      </c>
      <c r="N267" s="272">
        <v>11</v>
      </c>
      <c r="O267" s="272">
        <v>18</v>
      </c>
      <c r="P267" s="272">
        <v>19</v>
      </c>
      <c r="Q267" s="272"/>
      <c r="R267" s="103">
        <f t="shared" si="48"/>
        <v>18</v>
      </c>
      <c r="S267" s="103">
        <f t="shared" si="49"/>
        <v>43</v>
      </c>
      <c r="T267" s="103">
        <f t="shared" si="50"/>
        <v>45</v>
      </c>
      <c r="U267" s="103">
        <f t="shared" si="51"/>
        <v>43</v>
      </c>
      <c r="V267" s="103">
        <f t="shared" si="52"/>
        <v>18</v>
      </c>
      <c r="W267" s="103">
        <f t="shared" si="53"/>
        <v>19</v>
      </c>
      <c r="X267" s="103"/>
      <c r="Y267" s="273">
        <f t="shared" si="54"/>
        <v>90</v>
      </c>
      <c r="Z267" s="273">
        <f t="shared" si="55"/>
        <v>93.478260869565219</v>
      </c>
      <c r="AA267" s="273">
        <f t="shared" si="56"/>
        <v>97.826086956521735</v>
      </c>
      <c r="AB267" s="273">
        <f t="shared" si="57"/>
        <v>89.583333333333343</v>
      </c>
      <c r="AC267" s="273">
        <f t="shared" si="58"/>
        <v>90</v>
      </c>
      <c r="AD267" s="273">
        <f t="shared" si="59"/>
        <v>95</v>
      </c>
    </row>
    <row r="268" spans="1:30" ht="30" customHeight="1" x14ac:dyDescent="0.2">
      <c r="A268" s="1">
        <f>'STUDENT NAMELIST'!A268</f>
        <v>264</v>
      </c>
      <c r="B268" s="60" t="str">
        <f>'STUDENT NAMELIST'!B268</f>
        <v>2023PEC AI 209</v>
      </c>
      <c r="C268" s="60">
        <f>'STUDENT NAMELIST'!C268</f>
        <v>211423243266</v>
      </c>
      <c r="D268" s="270" t="str">
        <f>'STUDENT NAMELIST'!D268</f>
        <v>MAHALAKSHMI S</v>
      </c>
      <c r="E268" s="272">
        <v>18</v>
      </c>
      <c r="F268" s="272">
        <v>19</v>
      </c>
      <c r="G268" s="272">
        <v>13</v>
      </c>
      <c r="H268" s="272">
        <v>12</v>
      </c>
      <c r="I268" s="272">
        <v>11</v>
      </c>
      <c r="J268" s="272">
        <v>20</v>
      </c>
      <c r="K268" s="272">
        <v>20</v>
      </c>
      <c r="L268" s="272">
        <v>11</v>
      </c>
      <c r="M268" s="272">
        <v>11</v>
      </c>
      <c r="N268" s="272">
        <v>14</v>
      </c>
      <c r="O268" s="272">
        <v>18</v>
      </c>
      <c r="P268" s="272">
        <v>18</v>
      </c>
      <c r="Q268" s="272"/>
      <c r="R268" s="103">
        <f t="shared" si="48"/>
        <v>18</v>
      </c>
      <c r="S268" s="103">
        <f t="shared" si="49"/>
        <v>43</v>
      </c>
      <c r="T268" s="103">
        <f t="shared" si="50"/>
        <v>43</v>
      </c>
      <c r="U268" s="103">
        <f t="shared" si="51"/>
        <v>45</v>
      </c>
      <c r="V268" s="103">
        <f t="shared" si="52"/>
        <v>18</v>
      </c>
      <c r="W268" s="103">
        <f t="shared" si="53"/>
        <v>18</v>
      </c>
      <c r="X268" s="103"/>
      <c r="Y268" s="273">
        <f t="shared" si="54"/>
        <v>90</v>
      </c>
      <c r="Z268" s="273">
        <f t="shared" si="55"/>
        <v>93.478260869565219</v>
      </c>
      <c r="AA268" s="273">
        <f t="shared" si="56"/>
        <v>93.478260869565219</v>
      </c>
      <c r="AB268" s="273">
        <f t="shared" si="57"/>
        <v>93.75</v>
      </c>
      <c r="AC268" s="273">
        <f t="shared" si="58"/>
        <v>90</v>
      </c>
      <c r="AD268" s="273">
        <f t="shared" si="59"/>
        <v>90</v>
      </c>
    </row>
    <row r="269" spans="1:30" ht="30" customHeight="1" x14ac:dyDescent="0.2">
      <c r="A269" s="1">
        <f>'STUDENT NAMELIST'!A269</f>
        <v>265</v>
      </c>
      <c r="B269" s="60" t="str">
        <f>'STUDENT NAMELIST'!B269</f>
        <v>2023PEC AI 438</v>
      </c>
      <c r="C269" s="60">
        <f>'STUDENT NAMELIST'!C269</f>
        <v>211423243267</v>
      </c>
      <c r="D269" s="270" t="str">
        <f>'STUDENT NAMELIST'!D269</f>
        <v>MAHAVISHNU G</v>
      </c>
      <c r="E269" s="272">
        <v>17</v>
      </c>
      <c r="F269" s="272">
        <v>20</v>
      </c>
      <c r="G269" s="272">
        <v>13</v>
      </c>
      <c r="H269" s="272">
        <v>12</v>
      </c>
      <c r="I269" s="272">
        <v>13</v>
      </c>
      <c r="J269" s="272">
        <v>18</v>
      </c>
      <c r="K269" s="272">
        <v>19</v>
      </c>
      <c r="L269" s="272">
        <v>11</v>
      </c>
      <c r="M269" s="272">
        <v>11</v>
      </c>
      <c r="N269" s="272">
        <v>11</v>
      </c>
      <c r="O269" s="272">
        <v>18</v>
      </c>
      <c r="P269" s="272">
        <v>18</v>
      </c>
      <c r="Q269" s="272"/>
      <c r="R269" s="103">
        <f t="shared" si="48"/>
        <v>17</v>
      </c>
      <c r="S269" s="103">
        <f t="shared" si="49"/>
        <v>44</v>
      </c>
      <c r="T269" s="103">
        <f t="shared" si="50"/>
        <v>41</v>
      </c>
      <c r="U269" s="103">
        <f t="shared" si="51"/>
        <v>43</v>
      </c>
      <c r="V269" s="103">
        <f t="shared" si="52"/>
        <v>18</v>
      </c>
      <c r="W269" s="103">
        <f t="shared" si="53"/>
        <v>18</v>
      </c>
      <c r="X269" s="103"/>
      <c r="Y269" s="273">
        <f t="shared" si="54"/>
        <v>85</v>
      </c>
      <c r="Z269" s="273">
        <f t="shared" si="55"/>
        <v>95.652173913043484</v>
      </c>
      <c r="AA269" s="273">
        <f t="shared" si="56"/>
        <v>89.130434782608688</v>
      </c>
      <c r="AB269" s="273">
        <f t="shared" si="57"/>
        <v>89.583333333333343</v>
      </c>
      <c r="AC269" s="273">
        <f t="shared" si="58"/>
        <v>90</v>
      </c>
      <c r="AD269" s="273">
        <f t="shared" si="59"/>
        <v>90</v>
      </c>
    </row>
    <row r="270" spans="1:30" ht="30" customHeight="1" x14ac:dyDescent="0.2">
      <c r="A270" s="1">
        <f>'STUDENT NAMELIST'!A270</f>
        <v>266</v>
      </c>
      <c r="B270" s="60" t="str">
        <f>'STUDENT NAMELIST'!B270</f>
        <v>2023PEC AI 440</v>
      </c>
      <c r="C270" s="60">
        <f>'STUDENT NAMELIST'!C270</f>
        <v>211423243268</v>
      </c>
      <c r="D270" s="270" t="str">
        <f>'STUDENT NAMELIST'!D270</f>
        <v>MANI BHARATHI J</v>
      </c>
      <c r="E270" s="272">
        <v>19</v>
      </c>
      <c r="F270" s="272">
        <v>20</v>
      </c>
      <c r="G270" s="272">
        <v>13</v>
      </c>
      <c r="H270" s="272">
        <v>13</v>
      </c>
      <c r="I270" s="272">
        <v>12</v>
      </c>
      <c r="J270" s="272">
        <v>19</v>
      </c>
      <c r="K270" s="272">
        <v>17</v>
      </c>
      <c r="L270" s="272">
        <v>13</v>
      </c>
      <c r="M270" s="272">
        <v>11</v>
      </c>
      <c r="N270" s="272">
        <v>14</v>
      </c>
      <c r="O270" s="272">
        <v>19</v>
      </c>
      <c r="P270" s="272">
        <v>18</v>
      </c>
      <c r="Q270" s="272"/>
      <c r="R270" s="103">
        <f t="shared" si="48"/>
        <v>19</v>
      </c>
      <c r="S270" s="103">
        <f t="shared" si="49"/>
        <v>46</v>
      </c>
      <c r="T270" s="103">
        <f t="shared" si="50"/>
        <v>43</v>
      </c>
      <c r="U270" s="103">
        <f t="shared" si="51"/>
        <v>43</v>
      </c>
      <c r="V270" s="103">
        <f t="shared" si="52"/>
        <v>19</v>
      </c>
      <c r="W270" s="103">
        <f t="shared" si="53"/>
        <v>18</v>
      </c>
      <c r="X270" s="103"/>
      <c r="Y270" s="273">
        <f t="shared" si="54"/>
        <v>95</v>
      </c>
      <c r="Z270" s="273">
        <f t="shared" si="55"/>
        <v>100</v>
      </c>
      <c r="AA270" s="273">
        <f t="shared" si="56"/>
        <v>93.478260869565219</v>
      </c>
      <c r="AB270" s="273">
        <f t="shared" si="57"/>
        <v>89.583333333333343</v>
      </c>
      <c r="AC270" s="273">
        <f t="shared" si="58"/>
        <v>95</v>
      </c>
      <c r="AD270" s="273">
        <f t="shared" si="59"/>
        <v>90</v>
      </c>
    </row>
    <row r="271" spans="1:30" ht="30" customHeight="1" x14ac:dyDescent="0.2">
      <c r="A271" s="1">
        <f>'STUDENT NAMELIST'!A271</f>
        <v>267</v>
      </c>
      <c r="B271" s="60" t="str">
        <f>'STUDENT NAMELIST'!B271</f>
        <v>2023PEC AI 441</v>
      </c>
      <c r="C271" s="60">
        <f>'STUDENT NAMELIST'!C271</f>
        <v>211423243269</v>
      </c>
      <c r="D271" s="270" t="str">
        <f>'STUDENT NAMELIST'!D271</f>
        <v>MANIKANDAN C V</v>
      </c>
      <c r="E271" s="272">
        <v>20</v>
      </c>
      <c r="F271" s="272">
        <v>17</v>
      </c>
      <c r="G271" s="272">
        <v>11</v>
      </c>
      <c r="H271" s="272">
        <v>12</v>
      </c>
      <c r="I271" s="272">
        <v>13</v>
      </c>
      <c r="J271" s="272">
        <v>19</v>
      </c>
      <c r="K271" s="272">
        <v>17</v>
      </c>
      <c r="L271" s="272">
        <v>13</v>
      </c>
      <c r="M271" s="272">
        <v>12</v>
      </c>
      <c r="N271" s="272">
        <v>13</v>
      </c>
      <c r="O271" s="272">
        <v>18</v>
      </c>
      <c r="P271" s="272">
        <v>20</v>
      </c>
      <c r="Q271" s="272"/>
      <c r="R271" s="103">
        <f t="shared" si="48"/>
        <v>20</v>
      </c>
      <c r="S271" s="103">
        <f t="shared" si="49"/>
        <v>41</v>
      </c>
      <c r="T271" s="103">
        <f t="shared" si="50"/>
        <v>43</v>
      </c>
      <c r="U271" s="103">
        <f t="shared" si="51"/>
        <v>43</v>
      </c>
      <c r="V271" s="103">
        <f t="shared" si="52"/>
        <v>18</v>
      </c>
      <c r="W271" s="103">
        <f t="shared" si="53"/>
        <v>20</v>
      </c>
      <c r="X271" s="103"/>
      <c r="Y271" s="273">
        <f t="shared" si="54"/>
        <v>100</v>
      </c>
      <c r="Z271" s="273">
        <f t="shared" si="55"/>
        <v>89.130434782608688</v>
      </c>
      <c r="AA271" s="273">
        <f t="shared" si="56"/>
        <v>93.478260869565219</v>
      </c>
      <c r="AB271" s="273">
        <f t="shared" si="57"/>
        <v>89.583333333333343</v>
      </c>
      <c r="AC271" s="273">
        <f t="shared" si="58"/>
        <v>90</v>
      </c>
      <c r="AD271" s="273">
        <f t="shared" si="59"/>
        <v>100</v>
      </c>
    </row>
    <row r="272" spans="1:30" ht="30" customHeight="1" x14ac:dyDescent="0.2">
      <c r="A272" s="1">
        <f>'STUDENT NAMELIST'!A272</f>
        <v>268</v>
      </c>
      <c r="B272" s="60" t="str">
        <f>'STUDENT NAMELIST'!B272</f>
        <v>2023PEC AI 442</v>
      </c>
      <c r="C272" s="60">
        <f>'STUDENT NAMELIST'!C272</f>
        <v>211423243270</v>
      </c>
      <c r="D272" s="270" t="str">
        <f>'STUDENT NAMELIST'!D272</f>
        <v>MANIKANDAN S</v>
      </c>
      <c r="E272" s="272">
        <v>18</v>
      </c>
      <c r="F272" s="272">
        <v>20</v>
      </c>
      <c r="G272" s="272">
        <v>13</v>
      </c>
      <c r="H272" s="272">
        <v>11</v>
      </c>
      <c r="I272" s="272">
        <v>13</v>
      </c>
      <c r="J272" s="272">
        <v>17</v>
      </c>
      <c r="K272" s="272">
        <v>18</v>
      </c>
      <c r="L272" s="272">
        <v>12</v>
      </c>
      <c r="M272" s="272">
        <v>11</v>
      </c>
      <c r="N272" s="272">
        <v>11</v>
      </c>
      <c r="O272" s="272">
        <v>20</v>
      </c>
      <c r="P272" s="272">
        <v>20</v>
      </c>
      <c r="Q272" s="272"/>
      <c r="R272" s="103">
        <f t="shared" si="48"/>
        <v>18</v>
      </c>
      <c r="S272" s="103">
        <f t="shared" si="49"/>
        <v>45</v>
      </c>
      <c r="T272" s="103">
        <f t="shared" si="50"/>
        <v>39</v>
      </c>
      <c r="U272" s="103">
        <f t="shared" si="51"/>
        <v>42</v>
      </c>
      <c r="V272" s="103">
        <f t="shared" si="52"/>
        <v>20</v>
      </c>
      <c r="W272" s="103">
        <f t="shared" si="53"/>
        <v>20</v>
      </c>
      <c r="X272" s="103"/>
      <c r="Y272" s="273">
        <f t="shared" si="54"/>
        <v>90</v>
      </c>
      <c r="Z272" s="273">
        <f t="shared" si="55"/>
        <v>97.826086956521735</v>
      </c>
      <c r="AA272" s="273">
        <f t="shared" si="56"/>
        <v>84.782608695652172</v>
      </c>
      <c r="AB272" s="273">
        <f t="shared" si="57"/>
        <v>87.5</v>
      </c>
      <c r="AC272" s="273">
        <f t="shared" si="58"/>
        <v>100</v>
      </c>
      <c r="AD272" s="273">
        <f t="shared" si="59"/>
        <v>100</v>
      </c>
    </row>
    <row r="273" spans="1:30" ht="30" customHeight="1" x14ac:dyDescent="0.2">
      <c r="A273" s="1">
        <f>'STUDENT NAMELIST'!A273</f>
        <v>269</v>
      </c>
      <c r="B273" s="60" t="str">
        <f>'STUDENT NAMELIST'!B273</f>
        <v>2023PEC AI 443</v>
      </c>
      <c r="C273" s="60">
        <f>'STUDENT NAMELIST'!C273</f>
        <v>211423243271</v>
      </c>
      <c r="D273" s="270" t="str">
        <f>'STUDENT NAMELIST'!D273</f>
        <v>MANNAN VIGNESH K</v>
      </c>
      <c r="E273" s="272">
        <v>17</v>
      </c>
      <c r="F273" s="272">
        <v>19</v>
      </c>
      <c r="G273" s="272">
        <v>12</v>
      </c>
      <c r="H273" s="272">
        <v>11</v>
      </c>
      <c r="I273" s="272">
        <v>12</v>
      </c>
      <c r="J273" s="272">
        <v>19</v>
      </c>
      <c r="K273" s="272">
        <v>18</v>
      </c>
      <c r="L273" s="272">
        <v>12</v>
      </c>
      <c r="M273" s="272">
        <v>11</v>
      </c>
      <c r="N273" s="272">
        <v>12</v>
      </c>
      <c r="O273" s="272">
        <v>19</v>
      </c>
      <c r="P273" s="272">
        <v>17</v>
      </c>
      <c r="Q273" s="272"/>
      <c r="R273" s="103">
        <f t="shared" si="48"/>
        <v>17</v>
      </c>
      <c r="S273" s="103">
        <f t="shared" si="49"/>
        <v>43</v>
      </c>
      <c r="T273" s="103">
        <f t="shared" si="50"/>
        <v>41</v>
      </c>
      <c r="U273" s="103">
        <f t="shared" si="51"/>
        <v>42</v>
      </c>
      <c r="V273" s="103">
        <f t="shared" si="52"/>
        <v>19</v>
      </c>
      <c r="W273" s="103">
        <f t="shared" si="53"/>
        <v>17</v>
      </c>
      <c r="X273" s="103"/>
      <c r="Y273" s="273">
        <f t="shared" si="54"/>
        <v>85</v>
      </c>
      <c r="Z273" s="273">
        <f t="shared" si="55"/>
        <v>93.478260869565219</v>
      </c>
      <c r="AA273" s="273">
        <f t="shared" si="56"/>
        <v>89.130434782608688</v>
      </c>
      <c r="AB273" s="273">
        <f t="shared" si="57"/>
        <v>87.5</v>
      </c>
      <c r="AC273" s="273">
        <f t="shared" si="58"/>
        <v>95</v>
      </c>
      <c r="AD273" s="273">
        <f t="shared" si="59"/>
        <v>85</v>
      </c>
    </row>
    <row r="274" spans="1:30" ht="30" customHeight="1" x14ac:dyDescent="0.2">
      <c r="A274" s="1">
        <f>'STUDENT NAMELIST'!A274</f>
        <v>270</v>
      </c>
      <c r="B274" s="60" t="str">
        <f>'STUDENT NAMELIST'!B274</f>
        <v>2023PEC AI 210</v>
      </c>
      <c r="C274" s="60">
        <f>'STUDENT NAMELIST'!C274</f>
        <v>211423243272</v>
      </c>
      <c r="D274" s="270" t="str">
        <f>'STUDENT NAMELIST'!D274</f>
        <v>MEENAKSHI A S</v>
      </c>
      <c r="E274" s="272">
        <v>18</v>
      </c>
      <c r="F274" s="272">
        <v>19</v>
      </c>
      <c r="G274" s="272">
        <v>13</v>
      </c>
      <c r="H274" s="272">
        <v>13</v>
      </c>
      <c r="I274" s="272">
        <v>12</v>
      </c>
      <c r="J274" s="272">
        <v>17</v>
      </c>
      <c r="K274" s="272">
        <v>19</v>
      </c>
      <c r="L274" s="272">
        <v>13</v>
      </c>
      <c r="M274" s="272">
        <v>13</v>
      </c>
      <c r="N274" s="272">
        <v>11</v>
      </c>
      <c r="O274" s="272">
        <v>20</v>
      </c>
      <c r="P274" s="272">
        <v>20</v>
      </c>
      <c r="Q274" s="272"/>
      <c r="R274" s="103">
        <f t="shared" si="48"/>
        <v>18</v>
      </c>
      <c r="S274" s="103">
        <f t="shared" si="49"/>
        <v>45</v>
      </c>
      <c r="T274" s="103">
        <f t="shared" si="50"/>
        <v>43</v>
      </c>
      <c r="U274" s="103">
        <f t="shared" si="51"/>
        <v>42</v>
      </c>
      <c r="V274" s="103">
        <f t="shared" si="52"/>
        <v>20</v>
      </c>
      <c r="W274" s="103">
        <f t="shared" si="53"/>
        <v>20</v>
      </c>
      <c r="X274" s="103"/>
      <c r="Y274" s="273">
        <f t="shared" si="54"/>
        <v>90</v>
      </c>
      <c r="Z274" s="273">
        <f t="shared" si="55"/>
        <v>97.826086956521735</v>
      </c>
      <c r="AA274" s="273">
        <f t="shared" si="56"/>
        <v>93.478260869565219</v>
      </c>
      <c r="AB274" s="273">
        <f t="shared" si="57"/>
        <v>87.5</v>
      </c>
      <c r="AC274" s="273">
        <f t="shared" si="58"/>
        <v>100</v>
      </c>
      <c r="AD274" s="273">
        <f t="shared" si="59"/>
        <v>100</v>
      </c>
    </row>
    <row r="275" spans="1:30" ht="30" customHeight="1" x14ac:dyDescent="0.2">
      <c r="A275" s="1">
        <f>'STUDENT NAMELIST'!A275</f>
        <v>271</v>
      </c>
      <c r="B275" s="60" t="str">
        <f>'STUDENT NAMELIST'!B275</f>
        <v>2023PEC AI 211</v>
      </c>
      <c r="C275" s="60">
        <f>'STUDENT NAMELIST'!C275</f>
        <v>211423243273</v>
      </c>
      <c r="D275" s="270" t="str">
        <f>'STUDENT NAMELIST'!D275</f>
        <v>MITHRA SHREE A</v>
      </c>
      <c r="E275" s="272">
        <v>19</v>
      </c>
      <c r="F275" s="272">
        <v>18</v>
      </c>
      <c r="G275" s="272">
        <v>11</v>
      </c>
      <c r="H275" s="272">
        <v>12</v>
      </c>
      <c r="I275" s="272">
        <v>14</v>
      </c>
      <c r="J275" s="272">
        <v>19</v>
      </c>
      <c r="K275" s="272">
        <v>17</v>
      </c>
      <c r="L275" s="272">
        <v>12</v>
      </c>
      <c r="M275" s="272">
        <v>11</v>
      </c>
      <c r="N275" s="272">
        <v>11</v>
      </c>
      <c r="O275" s="272">
        <v>17</v>
      </c>
      <c r="P275" s="272">
        <v>18</v>
      </c>
      <c r="Q275" s="272"/>
      <c r="R275" s="103">
        <f t="shared" si="48"/>
        <v>19</v>
      </c>
      <c r="S275" s="103">
        <f t="shared" si="49"/>
        <v>41</v>
      </c>
      <c r="T275" s="103">
        <f t="shared" si="50"/>
        <v>42</v>
      </c>
      <c r="U275" s="103">
        <f t="shared" si="51"/>
        <v>42</v>
      </c>
      <c r="V275" s="103">
        <f t="shared" si="52"/>
        <v>17</v>
      </c>
      <c r="W275" s="103">
        <f t="shared" si="53"/>
        <v>18</v>
      </c>
      <c r="X275" s="103"/>
      <c r="Y275" s="273">
        <f t="shared" si="54"/>
        <v>95</v>
      </c>
      <c r="Z275" s="273">
        <f t="shared" si="55"/>
        <v>89.130434782608688</v>
      </c>
      <c r="AA275" s="273">
        <f t="shared" si="56"/>
        <v>91.304347826086953</v>
      </c>
      <c r="AB275" s="273">
        <f t="shared" si="57"/>
        <v>87.5</v>
      </c>
      <c r="AC275" s="273">
        <f t="shared" si="58"/>
        <v>85</v>
      </c>
      <c r="AD275" s="273">
        <f t="shared" si="59"/>
        <v>90</v>
      </c>
    </row>
    <row r="276" spans="1:30" ht="30" customHeight="1" x14ac:dyDescent="0.2">
      <c r="A276" s="1">
        <f>'STUDENT NAMELIST'!A276</f>
        <v>272</v>
      </c>
      <c r="B276" s="60" t="str">
        <f>'STUDENT NAMELIST'!B276</f>
        <v>2023PEC AI 444</v>
      </c>
      <c r="C276" s="60">
        <f>'STUDENT NAMELIST'!C276</f>
        <v>211423243274</v>
      </c>
      <c r="D276" s="270" t="str">
        <f>'STUDENT NAMELIST'!D276</f>
        <v>MITHUN S</v>
      </c>
      <c r="E276" s="272">
        <v>17</v>
      </c>
      <c r="F276" s="272">
        <v>20</v>
      </c>
      <c r="G276" s="272">
        <v>12</v>
      </c>
      <c r="H276" s="272">
        <v>12</v>
      </c>
      <c r="I276" s="272">
        <v>13</v>
      </c>
      <c r="J276" s="272">
        <v>20</v>
      </c>
      <c r="K276" s="272">
        <v>18</v>
      </c>
      <c r="L276" s="272">
        <v>11</v>
      </c>
      <c r="M276" s="272">
        <v>11</v>
      </c>
      <c r="N276" s="272">
        <v>11</v>
      </c>
      <c r="O276" s="272">
        <v>19</v>
      </c>
      <c r="P276" s="272">
        <v>20</v>
      </c>
      <c r="Q276" s="272"/>
      <c r="R276" s="103">
        <f t="shared" si="48"/>
        <v>17</v>
      </c>
      <c r="S276" s="103">
        <f t="shared" si="49"/>
        <v>43</v>
      </c>
      <c r="T276" s="103">
        <f t="shared" si="50"/>
        <v>43</v>
      </c>
      <c r="U276" s="103">
        <f t="shared" si="51"/>
        <v>42</v>
      </c>
      <c r="V276" s="103">
        <f t="shared" si="52"/>
        <v>19</v>
      </c>
      <c r="W276" s="103">
        <f t="shared" si="53"/>
        <v>20</v>
      </c>
      <c r="X276" s="103"/>
      <c r="Y276" s="273">
        <f t="shared" si="54"/>
        <v>85</v>
      </c>
      <c r="Z276" s="273">
        <f t="shared" si="55"/>
        <v>93.478260869565219</v>
      </c>
      <c r="AA276" s="273">
        <f t="shared" si="56"/>
        <v>93.478260869565219</v>
      </c>
      <c r="AB276" s="273">
        <f t="shared" si="57"/>
        <v>87.5</v>
      </c>
      <c r="AC276" s="273">
        <f t="shared" si="58"/>
        <v>95</v>
      </c>
      <c r="AD276" s="273">
        <f t="shared" si="59"/>
        <v>100</v>
      </c>
    </row>
    <row r="277" spans="1:30" ht="30" customHeight="1" x14ac:dyDescent="0.2">
      <c r="A277" s="1">
        <f>'STUDENT NAMELIST'!A277</f>
        <v>273</v>
      </c>
      <c r="B277" s="60" t="str">
        <f>'STUDENT NAMELIST'!B277</f>
        <v>2023PEC AI 445</v>
      </c>
      <c r="C277" s="60">
        <f>'STUDENT NAMELIST'!C277</f>
        <v>211423243275</v>
      </c>
      <c r="D277" s="270" t="str">
        <f>'STUDENT NAMELIST'!D277</f>
        <v xml:space="preserve">DH MITHUN SAI </v>
      </c>
      <c r="E277" s="272">
        <v>18</v>
      </c>
      <c r="F277" s="272">
        <v>20</v>
      </c>
      <c r="G277" s="272">
        <v>12</v>
      </c>
      <c r="H277" s="272">
        <v>12</v>
      </c>
      <c r="I277" s="272">
        <v>13</v>
      </c>
      <c r="J277" s="272">
        <v>20</v>
      </c>
      <c r="K277" s="272">
        <v>19</v>
      </c>
      <c r="L277" s="272">
        <v>11</v>
      </c>
      <c r="M277" s="272">
        <v>11</v>
      </c>
      <c r="N277" s="272">
        <v>14</v>
      </c>
      <c r="O277" s="272">
        <v>18</v>
      </c>
      <c r="P277" s="272">
        <v>17</v>
      </c>
      <c r="Q277" s="272"/>
      <c r="R277" s="103">
        <f t="shared" si="48"/>
        <v>18</v>
      </c>
      <c r="S277" s="103">
        <f t="shared" si="49"/>
        <v>43</v>
      </c>
      <c r="T277" s="103">
        <f t="shared" si="50"/>
        <v>43</v>
      </c>
      <c r="U277" s="103">
        <f t="shared" si="51"/>
        <v>46</v>
      </c>
      <c r="V277" s="103">
        <f t="shared" si="52"/>
        <v>18</v>
      </c>
      <c r="W277" s="103">
        <f t="shared" si="53"/>
        <v>17</v>
      </c>
      <c r="X277" s="103"/>
      <c r="Y277" s="273">
        <f t="shared" si="54"/>
        <v>90</v>
      </c>
      <c r="Z277" s="273">
        <f t="shared" si="55"/>
        <v>93.478260869565219</v>
      </c>
      <c r="AA277" s="273">
        <f t="shared" si="56"/>
        <v>93.478260869565219</v>
      </c>
      <c r="AB277" s="273">
        <f t="shared" si="57"/>
        <v>95.833333333333343</v>
      </c>
      <c r="AC277" s="273">
        <f t="shared" si="58"/>
        <v>90</v>
      </c>
      <c r="AD277" s="273">
        <f t="shared" si="59"/>
        <v>85</v>
      </c>
    </row>
    <row r="278" spans="1:30" ht="30" customHeight="1" x14ac:dyDescent="0.2">
      <c r="A278" s="1">
        <f>'STUDENT NAMELIST'!A278</f>
        <v>274</v>
      </c>
      <c r="B278" s="60" t="str">
        <f>'STUDENT NAMELIST'!B278</f>
        <v>2023PEC AI 446</v>
      </c>
      <c r="C278" s="60">
        <f>'STUDENT NAMELIST'!C278</f>
        <v>211423243276</v>
      </c>
      <c r="D278" s="270" t="str">
        <f>'STUDENT NAMELIST'!D278</f>
        <v>MOHAMED ARSHAD M</v>
      </c>
      <c r="E278" s="272">
        <v>18</v>
      </c>
      <c r="F278" s="272">
        <v>18</v>
      </c>
      <c r="G278" s="272">
        <v>13</v>
      </c>
      <c r="H278" s="272">
        <v>13</v>
      </c>
      <c r="I278" s="272">
        <v>13</v>
      </c>
      <c r="J278" s="272">
        <v>18</v>
      </c>
      <c r="K278" s="272">
        <v>17</v>
      </c>
      <c r="L278" s="272">
        <v>12</v>
      </c>
      <c r="M278" s="272">
        <v>11</v>
      </c>
      <c r="N278" s="272">
        <v>13</v>
      </c>
      <c r="O278" s="272">
        <v>17</v>
      </c>
      <c r="P278" s="272">
        <v>20</v>
      </c>
      <c r="Q278" s="272"/>
      <c r="R278" s="103">
        <f t="shared" si="48"/>
        <v>18</v>
      </c>
      <c r="S278" s="103">
        <f t="shared" si="49"/>
        <v>43</v>
      </c>
      <c r="T278" s="103">
        <f t="shared" si="50"/>
        <v>42</v>
      </c>
      <c r="U278" s="103">
        <f t="shared" si="51"/>
        <v>43</v>
      </c>
      <c r="V278" s="103">
        <f t="shared" si="52"/>
        <v>17</v>
      </c>
      <c r="W278" s="103">
        <f t="shared" si="53"/>
        <v>20</v>
      </c>
      <c r="X278" s="103"/>
      <c r="Y278" s="273">
        <f t="shared" si="54"/>
        <v>90</v>
      </c>
      <c r="Z278" s="273">
        <f t="shared" si="55"/>
        <v>93.478260869565219</v>
      </c>
      <c r="AA278" s="273">
        <f t="shared" si="56"/>
        <v>91.304347826086953</v>
      </c>
      <c r="AB278" s="273">
        <f t="shared" si="57"/>
        <v>89.583333333333343</v>
      </c>
      <c r="AC278" s="273">
        <f t="shared" si="58"/>
        <v>85</v>
      </c>
      <c r="AD278" s="273">
        <f t="shared" si="59"/>
        <v>100</v>
      </c>
    </row>
    <row r="279" spans="1:30" ht="30" customHeight="1" x14ac:dyDescent="0.2">
      <c r="A279" s="1">
        <f>'STUDENT NAMELIST'!A279</f>
        <v>275</v>
      </c>
      <c r="B279" s="60" t="str">
        <f>'STUDENT NAMELIST'!B279</f>
        <v>2023PEC AI 447</v>
      </c>
      <c r="C279" s="60">
        <f>'STUDENT NAMELIST'!C279</f>
        <v>211423243277</v>
      </c>
      <c r="D279" s="270" t="str">
        <f>'STUDENT NAMELIST'!D279</f>
        <v>MOHAMED BASITH</v>
      </c>
      <c r="E279" s="272">
        <v>20</v>
      </c>
      <c r="F279" s="272">
        <v>17</v>
      </c>
      <c r="G279" s="272">
        <v>13</v>
      </c>
      <c r="H279" s="272">
        <v>13</v>
      </c>
      <c r="I279" s="272">
        <v>14</v>
      </c>
      <c r="J279" s="272">
        <v>17</v>
      </c>
      <c r="K279" s="272">
        <v>19</v>
      </c>
      <c r="L279" s="272">
        <v>13</v>
      </c>
      <c r="M279" s="272">
        <v>11</v>
      </c>
      <c r="N279" s="272">
        <v>11</v>
      </c>
      <c r="O279" s="272">
        <v>19</v>
      </c>
      <c r="P279" s="272">
        <v>20</v>
      </c>
      <c r="Q279" s="272"/>
      <c r="R279" s="103">
        <f t="shared" si="48"/>
        <v>20</v>
      </c>
      <c r="S279" s="103">
        <f t="shared" si="49"/>
        <v>43</v>
      </c>
      <c r="T279" s="103">
        <f t="shared" si="50"/>
        <v>41</v>
      </c>
      <c r="U279" s="103">
        <f t="shared" si="51"/>
        <v>44</v>
      </c>
      <c r="V279" s="103">
        <f t="shared" si="52"/>
        <v>19</v>
      </c>
      <c r="W279" s="103">
        <f t="shared" si="53"/>
        <v>20</v>
      </c>
      <c r="X279" s="103"/>
      <c r="Y279" s="273">
        <f t="shared" si="54"/>
        <v>100</v>
      </c>
      <c r="Z279" s="273">
        <f t="shared" si="55"/>
        <v>93.478260869565219</v>
      </c>
      <c r="AA279" s="273">
        <f t="shared" si="56"/>
        <v>89.130434782608688</v>
      </c>
      <c r="AB279" s="273">
        <f t="shared" si="57"/>
        <v>91.666666666666657</v>
      </c>
      <c r="AC279" s="273">
        <f t="shared" si="58"/>
        <v>95</v>
      </c>
      <c r="AD279" s="273">
        <f t="shared" si="59"/>
        <v>100</v>
      </c>
    </row>
    <row r="280" spans="1:30" ht="30" customHeight="1" x14ac:dyDescent="0.2">
      <c r="A280" s="1">
        <f>'STUDENT NAMELIST'!A280</f>
        <v>276</v>
      </c>
      <c r="B280" s="60" t="str">
        <f>'STUDENT NAMELIST'!B280</f>
        <v>2023PEC AI 448</v>
      </c>
      <c r="C280" s="60">
        <f>'STUDENT NAMELIST'!C280</f>
        <v>211423243278</v>
      </c>
      <c r="D280" s="270" t="str">
        <f>'STUDENT NAMELIST'!D280</f>
        <v xml:space="preserve">MOHAMED JABBAR SHAHID </v>
      </c>
      <c r="E280" s="272">
        <v>20</v>
      </c>
      <c r="F280" s="272">
        <v>19</v>
      </c>
      <c r="G280" s="272">
        <v>12</v>
      </c>
      <c r="H280" s="272">
        <v>11</v>
      </c>
      <c r="I280" s="272">
        <v>13</v>
      </c>
      <c r="J280" s="272">
        <v>17</v>
      </c>
      <c r="K280" s="272">
        <v>18</v>
      </c>
      <c r="L280" s="272">
        <v>13</v>
      </c>
      <c r="M280" s="272">
        <v>12</v>
      </c>
      <c r="N280" s="272">
        <v>13</v>
      </c>
      <c r="O280" s="272">
        <v>17</v>
      </c>
      <c r="P280" s="272">
        <v>19</v>
      </c>
      <c r="Q280" s="272"/>
      <c r="R280" s="103">
        <f t="shared" si="48"/>
        <v>20</v>
      </c>
      <c r="S280" s="103">
        <f t="shared" si="49"/>
        <v>44</v>
      </c>
      <c r="T280" s="103">
        <f t="shared" si="50"/>
        <v>40</v>
      </c>
      <c r="U280" s="103">
        <f t="shared" si="51"/>
        <v>44</v>
      </c>
      <c r="V280" s="103">
        <f t="shared" si="52"/>
        <v>17</v>
      </c>
      <c r="W280" s="103">
        <f t="shared" si="53"/>
        <v>19</v>
      </c>
      <c r="X280" s="103"/>
      <c r="Y280" s="273">
        <f t="shared" si="54"/>
        <v>100</v>
      </c>
      <c r="Z280" s="273">
        <f t="shared" si="55"/>
        <v>95.652173913043484</v>
      </c>
      <c r="AA280" s="273">
        <f t="shared" si="56"/>
        <v>86.956521739130437</v>
      </c>
      <c r="AB280" s="273">
        <f t="shared" si="57"/>
        <v>91.666666666666657</v>
      </c>
      <c r="AC280" s="273">
        <f t="shared" si="58"/>
        <v>85</v>
      </c>
      <c r="AD280" s="273">
        <f t="shared" si="59"/>
        <v>95</v>
      </c>
    </row>
    <row r="281" spans="1:30" ht="30" customHeight="1" x14ac:dyDescent="0.2">
      <c r="A281" s="1">
        <f>'STUDENT NAMELIST'!A281</f>
        <v>277</v>
      </c>
      <c r="B281" s="60" t="str">
        <f>'STUDENT NAMELIST'!B281</f>
        <v>2023PEC AI 449</v>
      </c>
      <c r="C281" s="60">
        <f>'STUDENT NAMELIST'!C281</f>
        <v>211423243279</v>
      </c>
      <c r="D281" s="270" t="str">
        <f>'STUDENT NAMELIST'!D281</f>
        <v>MOHAMED SUHAIL N</v>
      </c>
      <c r="E281" s="272">
        <v>17</v>
      </c>
      <c r="F281" s="272">
        <v>17</v>
      </c>
      <c r="G281" s="272">
        <v>12</v>
      </c>
      <c r="H281" s="272">
        <v>11</v>
      </c>
      <c r="I281" s="272">
        <v>11</v>
      </c>
      <c r="J281" s="272">
        <v>18</v>
      </c>
      <c r="K281" s="272">
        <v>17</v>
      </c>
      <c r="L281" s="272">
        <v>13</v>
      </c>
      <c r="M281" s="272">
        <v>13</v>
      </c>
      <c r="N281" s="272">
        <v>14</v>
      </c>
      <c r="O281" s="272">
        <v>19</v>
      </c>
      <c r="P281" s="272">
        <v>19</v>
      </c>
      <c r="Q281" s="272"/>
      <c r="R281" s="103">
        <f t="shared" si="48"/>
        <v>17</v>
      </c>
      <c r="S281" s="103">
        <f t="shared" si="49"/>
        <v>42</v>
      </c>
      <c r="T281" s="103">
        <f t="shared" si="50"/>
        <v>42</v>
      </c>
      <c r="U281" s="103">
        <f t="shared" si="51"/>
        <v>42</v>
      </c>
      <c r="V281" s="103">
        <f t="shared" si="52"/>
        <v>19</v>
      </c>
      <c r="W281" s="103">
        <f t="shared" si="53"/>
        <v>19</v>
      </c>
      <c r="X281" s="103"/>
      <c r="Y281" s="273">
        <f t="shared" si="54"/>
        <v>85</v>
      </c>
      <c r="Z281" s="273">
        <f t="shared" si="55"/>
        <v>91.304347826086953</v>
      </c>
      <c r="AA281" s="273">
        <f t="shared" si="56"/>
        <v>91.304347826086953</v>
      </c>
      <c r="AB281" s="273">
        <f t="shared" si="57"/>
        <v>87.5</v>
      </c>
      <c r="AC281" s="273">
        <f t="shared" si="58"/>
        <v>95</v>
      </c>
      <c r="AD281" s="273">
        <f t="shared" si="59"/>
        <v>95</v>
      </c>
    </row>
    <row r="282" spans="1:30" ht="30" customHeight="1" x14ac:dyDescent="0.2">
      <c r="A282" s="1">
        <f>'STUDENT NAMELIST'!A282</f>
        <v>278</v>
      </c>
      <c r="B282" s="60" t="str">
        <f>'STUDENT NAMELIST'!B282</f>
        <v>2023PEC AI 450</v>
      </c>
      <c r="C282" s="60">
        <f>'STUDENT NAMELIST'!C282</f>
        <v>211423243280</v>
      </c>
      <c r="D282" s="270" t="str">
        <f>'STUDENT NAMELIST'!D282</f>
        <v>MOHAMMED AATHIF KHAN A</v>
      </c>
      <c r="E282" s="272">
        <v>18</v>
      </c>
      <c r="F282" s="272">
        <v>20</v>
      </c>
      <c r="G282" s="272">
        <v>11</v>
      </c>
      <c r="H282" s="272">
        <v>11</v>
      </c>
      <c r="I282" s="272">
        <v>13</v>
      </c>
      <c r="J282" s="272">
        <v>17</v>
      </c>
      <c r="K282" s="272">
        <v>20</v>
      </c>
      <c r="L282" s="272">
        <v>13</v>
      </c>
      <c r="M282" s="272">
        <v>11</v>
      </c>
      <c r="N282" s="272">
        <v>11</v>
      </c>
      <c r="O282" s="272">
        <v>20</v>
      </c>
      <c r="P282" s="272">
        <v>20</v>
      </c>
      <c r="Q282" s="272"/>
      <c r="R282" s="103">
        <f t="shared" si="48"/>
        <v>18</v>
      </c>
      <c r="S282" s="103">
        <f t="shared" si="49"/>
        <v>44</v>
      </c>
      <c r="T282" s="103">
        <f t="shared" si="50"/>
        <v>39</v>
      </c>
      <c r="U282" s="103">
        <f t="shared" si="51"/>
        <v>44</v>
      </c>
      <c r="V282" s="103">
        <f t="shared" si="52"/>
        <v>20</v>
      </c>
      <c r="W282" s="103">
        <f t="shared" si="53"/>
        <v>20</v>
      </c>
      <c r="X282" s="103"/>
      <c r="Y282" s="273">
        <f t="shared" si="54"/>
        <v>90</v>
      </c>
      <c r="Z282" s="273">
        <f t="shared" si="55"/>
        <v>95.652173913043484</v>
      </c>
      <c r="AA282" s="273">
        <f t="shared" si="56"/>
        <v>84.782608695652172</v>
      </c>
      <c r="AB282" s="273">
        <f t="shared" si="57"/>
        <v>91.666666666666657</v>
      </c>
      <c r="AC282" s="273">
        <f t="shared" si="58"/>
        <v>100</v>
      </c>
      <c r="AD282" s="273">
        <f t="shared" si="59"/>
        <v>100</v>
      </c>
    </row>
    <row r="283" spans="1:30" ht="30" customHeight="1" x14ac:dyDescent="0.2">
      <c r="A283" s="1">
        <f>'STUDENT NAMELIST'!A283</f>
        <v>279</v>
      </c>
      <c r="B283" s="60" t="str">
        <f>'STUDENT NAMELIST'!B283</f>
        <v>2023PEC AI 452</v>
      </c>
      <c r="C283" s="60">
        <f>'STUDENT NAMELIST'!C283</f>
        <v>211423243282</v>
      </c>
      <c r="D283" s="270" t="str">
        <f>'STUDENT NAMELIST'!D283</f>
        <v>MOHAMMED THOUFEEQ S</v>
      </c>
      <c r="E283" s="272">
        <v>19</v>
      </c>
      <c r="F283" s="272">
        <v>20</v>
      </c>
      <c r="G283" s="272">
        <v>13</v>
      </c>
      <c r="H283" s="272">
        <v>11</v>
      </c>
      <c r="I283" s="272">
        <v>14</v>
      </c>
      <c r="J283" s="272">
        <v>20</v>
      </c>
      <c r="K283" s="272">
        <v>20</v>
      </c>
      <c r="L283" s="272">
        <v>13</v>
      </c>
      <c r="M283" s="272">
        <v>13</v>
      </c>
      <c r="N283" s="272">
        <v>11</v>
      </c>
      <c r="O283" s="272">
        <v>18</v>
      </c>
      <c r="P283" s="272">
        <v>18</v>
      </c>
      <c r="Q283" s="272"/>
      <c r="R283" s="103">
        <f t="shared" si="48"/>
        <v>19</v>
      </c>
      <c r="S283" s="103">
        <f t="shared" si="49"/>
        <v>46</v>
      </c>
      <c r="T283" s="103">
        <f t="shared" si="50"/>
        <v>44</v>
      </c>
      <c r="U283" s="103">
        <f t="shared" si="51"/>
        <v>45</v>
      </c>
      <c r="V283" s="103">
        <f t="shared" si="52"/>
        <v>18</v>
      </c>
      <c r="W283" s="103">
        <f t="shared" si="53"/>
        <v>18</v>
      </c>
      <c r="X283" s="103"/>
      <c r="Y283" s="273">
        <f t="shared" si="54"/>
        <v>95</v>
      </c>
      <c r="Z283" s="273">
        <f t="shared" si="55"/>
        <v>100</v>
      </c>
      <c r="AA283" s="273">
        <f t="shared" si="56"/>
        <v>95.652173913043484</v>
      </c>
      <c r="AB283" s="273">
        <f t="shared" si="57"/>
        <v>93.75</v>
      </c>
      <c r="AC283" s="273">
        <f t="shared" si="58"/>
        <v>90</v>
      </c>
      <c r="AD283" s="273">
        <f t="shared" si="59"/>
        <v>90</v>
      </c>
    </row>
    <row r="284" spans="1:30" ht="30" customHeight="1" x14ac:dyDescent="0.2">
      <c r="A284" s="1">
        <f>'STUDENT NAMELIST'!A284</f>
        <v>280</v>
      </c>
      <c r="B284" s="60" t="str">
        <f>'STUDENT NAMELIST'!B284</f>
        <v>2023PEC AI 453</v>
      </c>
      <c r="C284" s="60">
        <f>'STUDENT NAMELIST'!C284</f>
        <v>211423243283</v>
      </c>
      <c r="D284" s="270" t="str">
        <f>'STUDENT NAMELIST'!D284</f>
        <v>MOHAN RAJ R</v>
      </c>
      <c r="E284" s="272">
        <v>20</v>
      </c>
      <c r="F284" s="272">
        <v>20</v>
      </c>
      <c r="G284" s="272">
        <v>11</v>
      </c>
      <c r="H284" s="272">
        <v>12</v>
      </c>
      <c r="I284" s="272">
        <v>12</v>
      </c>
      <c r="J284" s="272">
        <v>19</v>
      </c>
      <c r="K284" s="272">
        <v>19</v>
      </c>
      <c r="L284" s="272">
        <v>12</v>
      </c>
      <c r="M284" s="272">
        <v>11</v>
      </c>
      <c r="N284" s="272">
        <v>14</v>
      </c>
      <c r="O284" s="272">
        <v>20</v>
      </c>
      <c r="P284" s="272">
        <v>20</v>
      </c>
      <c r="Q284" s="272"/>
      <c r="R284" s="103">
        <f t="shared" si="48"/>
        <v>20</v>
      </c>
      <c r="S284" s="103">
        <f t="shared" si="49"/>
        <v>43</v>
      </c>
      <c r="T284" s="103">
        <f t="shared" si="50"/>
        <v>42</v>
      </c>
      <c r="U284" s="103">
        <f t="shared" si="51"/>
        <v>45</v>
      </c>
      <c r="V284" s="103">
        <f t="shared" si="52"/>
        <v>20</v>
      </c>
      <c r="W284" s="103">
        <f t="shared" si="53"/>
        <v>20</v>
      </c>
      <c r="X284" s="103"/>
      <c r="Y284" s="273">
        <f t="shared" si="54"/>
        <v>100</v>
      </c>
      <c r="Z284" s="273">
        <f t="shared" si="55"/>
        <v>93.478260869565219</v>
      </c>
      <c r="AA284" s="273">
        <f t="shared" si="56"/>
        <v>91.304347826086953</v>
      </c>
      <c r="AB284" s="273">
        <f t="shared" si="57"/>
        <v>93.75</v>
      </c>
      <c r="AC284" s="273">
        <f t="shared" si="58"/>
        <v>100</v>
      </c>
      <c r="AD284" s="273">
        <f t="shared" si="59"/>
        <v>100</v>
      </c>
    </row>
    <row r="285" spans="1:30" ht="30" customHeight="1" x14ac:dyDescent="0.2">
      <c r="A285" s="1">
        <f>'STUDENT NAMELIST'!A285</f>
        <v>281</v>
      </c>
      <c r="B285" s="60" t="str">
        <f>'STUDENT NAMELIST'!B285</f>
        <v>2023PEC AI 212</v>
      </c>
      <c r="C285" s="60">
        <f>'STUDENT NAMELIST'!C285</f>
        <v>211423243284</v>
      </c>
      <c r="D285" s="270" t="str">
        <f>'STUDENT NAMELIST'!D285</f>
        <v>MOHANA PRIYA V</v>
      </c>
      <c r="E285" s="272">
        <v>19</v>
      </c>
      <c r="F285" s="272">
        <v>19</v>
      </c>
      <c r="G285" s="272">
        <v>11</v>
      </c>
      <c r="H285" s="272">
        <v>11</v>
      </c>
      <c r="I285" s="272">
        <v>14</v>
      </c>
      <c r="J285" s="272">
        <v>17</v>
      </c>
      <c r="K285" s="272">
        <v>18</v>
      </c>
      <c r="L285" s="272">
        <v>12</v>
      </c>
      <c r="M285" s="272">
        <v>13</v>
      </c>
      <c r="N285" s="272">
        <v>14</v>
      </c>
      <c r="O285" s="272">
        <v>17</v>
      </c>
      <c r="P285" s="272">
        <v>18</v>
      </c>
      <c r="Q285" s="272"/>
      <c r="R285" s="103">
        <f t="shared" si="48"/>
        <v>19</v>
      </c>
      <c r="S285" s="103">
        <f t="shared" si="49"/>
        <v>42</v>
      </c>
      <c r="T285" s="103">
        <f t="shared" si="50"/>
        <v>41</v>
      </c>
      <c r="U285" s="103">
        <f t="shared" si="51"/>
        <v>46</v>
      </c>
      <c r="V285" s="103">
        <f t="shared" si="52"/>
        <v>17</v>
      </c>
      <c r="W285" s="103">
        <f t="shared" si="53"/>
        <v>18</v>
      </c>
      <c r="X285" s="103"/>
      <c r="Y285" s="273">
        <f t="shared" si="54"/>
        <v>95</v>
      </c>
      <c r="Z285" s="273">
        <f t="shared" si="55"/>
        <v>91.304347826086953</v>
      </c>
      <c r="AA285" s="273">
        <f t="shared" si="56"/>
        <v>89.130434782608688</v>
      </c>
      <c r="AB285" s="273">
        <f t="shared" si="57"/>
        <v>95.833333333333343</v>
      </c>
      <c r="AC285" s="273">
        <f t="shared" si="58"/>
        <v>85</v>
      </c>
      <c r="AD285" s="273">
        <f t="shared" si="59"/>
        <v>90</v>
      </c>
    </row>
    <row r="286" spans="1:30" ht="30" customHeight="1" x14ac:dyDescent="0.2">
      <c r="A286" s="1">
        <f>'STUDENT NAMELIST'!A286</f>
        <v>282</v>
      </c>
      <c r="B286" s="60" t="str">
        <f>'STUDENT NAMELIST'!B286</f>
        <v>2023PEC AI 454</v>
      </c>
      <c r="C286" s="60">
        <f>'STUDENT NAMELIST'!C286</f>
        <v>211423243285</v>
      </c>
      <c r="D286" s="270" t="str">
        <f>'STUDENT NAMELIST'!D286</f>
        <v>MOHANA PRIYAN N</v>
      </c>
      <c r="E286" s="272">
        <v>19</v>
      </c>
      <c r="F286" s="272">
        <v>20</v>
      </c>
      <c r="G286" s="272">
        <v>11</v>
      </c>
      <c r="H286" s="272">
        <v>11</v>
      </c>
      <c r="I286" s="272">
        <v>11</v>
      </c>
      <c r="J286" s="272">
        <v>17</v>
      </c>
      <c r="K286" s="272">
        <v>18</v>
      </c>
      <c r="L286" s="272">
        <v>13</v>
      </c>
      <c r="M286" s="272">
        <v>11</v>
      </c>
      <c r="N286" s="272">
        <v>13</v>
      </c>
      <c r="O286" s="272">
        <v>19</v>
      </c>
      <c r="P286" s="272">
        <v>17</v>
      </c>
      <c r="Q286" s="272"/>
      <c r="R286" s="103">
        <f t="shared" si="48"/>
        <v>19</v>
      </c>
      <c r="S286" s="103">
        <f t="shared" si="49"/>
        <v>44</v>
      </c>
      <c r="T286" s="103">
        <f t="shared" si="50"/>
        <v>39</v>
      </c>
      <c r="U286" s="103">
        <f t="shared" si="51"/>
        <v>42</v>
      </c>
      <c r="V286" s="103">
        <f t="shared" si="52"/>
        <v>19</v>
      </c>
      <c r="W286" s="103">
        <f t="shared" si="53"/>
        <v>17</v>
      </c>
      <c r="X286" s="103"/>
      <c r="Y286" s="273">
        <f t="shared" si="54"/>
        <v>95</v>
      </c>
      <c r="Z286" s="273">
        <f t="shared" si="55"/>
        <v>95.652173913043484</v>
      </c>
      <c r="AA286" s="273">
        <f t="shared" si="56"/>
        <v>84.782608695652172</v>
      </c>
      <c r="AB286" s="273">
        <f t="shared" si="57"/>
        <v>87.5</v>
      </c>
      <c r="AC286" s="273">
        <f t="shared" si="58"/>
        <v>95</v>
      </c>
      <c r="AD286" s="273">
        <f t="shared" si="59"/>
        <v>85</v>
      </c>
    </row>
    <row r="287" spans="1:30" ht="30" customHeight="1" x14ac:dyDescent="0.2">
      <c r="A287" s="1">
        <f>'STUDENT NAMELIST'!A287</f>
        <v>283</v>
      </c>
      <c r="B287" s="60" t="str">
        <f>'STUDENT NAMELIST'!B287</f>
        <v>2023PEC AI 455</v>
      </c>
      <c r="C287" s="60">
        <f>'STUDENT NAMELIST'!C287</f>
        <v>211423243286</v>
      </c>
      <c r="D287" s="270" t="str">
        <f>'STUDENT NAMELIST'!D287</f>
        <v>MOHANAKRISHNAN H</v>
      </c>
      <c r="E287" s="272">
        <v>17</v>
      </c>
      <c r="F287" s="272">
        <v>20</v>
      </c>
      <c r="G287" s="272">
        <v>12</v>
      </c>
      <c r="H287" s="272">
        <v>13</v>
      </c>
      <c r="I287" s="272">
        <v>11</v>
      </c>
      <c r="J287" s="272">
        <v>18</v>
      </c>
      <c r="K287" s="272">
        <v>20</v>
      </c>
      <c r="L287" s="272">
        <v>13</v>
      </c>
      <c r="M287" s="272">
        <v>12</v>
      </c>
      <c r="N287" s="272">
        <v>11</v>
      </c>
      <c r="O287" s="272">
        <v>19</v>
      </c>
      <c r="P287" s="272">
        <v>20</v>
      </c>
      <c r="Q287" s="272"/>
      <c r="R287" s="103">
        <f t="shared" si="48"/>
        <v>17</v>
      </c>
      <c r="S287" s="103">
        <f t="shared" si="49"/>
        <v>45</v>
      </c>
      <c r="T287" s="103">
        <f t="shared" si="50"/>
        <v>43</v>
      </c>
      <c r="U287" s="103">
        <f t="shared" si="51"/>
        <v>42</v>
      </c>
      <c r="V287" s="103">
        <f t="shared" si="52"/>
        <v>19</v>
      </c>
      <c r="W287" s="103">
        <f t="shared" si="53"/>
        <v>20</v>
      </c>
      <c r="X287" s="103"/>
      <c r="Y287" s="273">
        <f t="shared" si="54"/>
        <v>85</v>
      </c>
      <c r="Z287" s="273">
        <f t="shared" si="55"/>
        <v>97.826086956521735</v>
      </c>
      <c r="AA287" s="273">
        <f t="shared" si="56"/>
        <v>93.478260869565219</v>
      </c>
      <c r="AB287" s="273">
        <f t="shared" si="57"/>
        <v>87.5</v>
      </c>
      <c r="AC287" s="273">
        <f t="shared" si="58"/>
        <v>95</v>
      </c>
      <c r="AD287" s="273">
        <f t="shared" si="59"/>
        <v>100</v>
      </c>
    </row>
    <row r="288" spans="1:30" ht="30" customHeight="1" x14ac:dyDescent="0.2">
      <c r="A288" s="1">
        <f>'STUDENT NAMELIST'!A288</f>
        <v>284</v>
      </c>
      <c r="B288" s="60" t="str">
        <f>'STUDENT NAMELIST'!B288</f>
        <v>2023PEC AI 456</v>
      </c>
      <c r="C288" s="60">
        <f>'STUDENT NAMELIST'!C288</f>
        <v>211423243287</v>
      </c>
      <c r="D288" s="270" t="str">
        <f>'STUDENT NAMELIST'!D288</f>
        <v xml:space="preserve">MOHANAKUMARAN K </v>
      </c>
      <c r="E288" s="272">
        <v>19</v>
      </c>
      <c r="F288" s="272">
        <v>20</v>
      </c>
      <c r="G288" s="272">
        <v>13</v>
      </c>
      <c r="H288" s="272">
        <v>13</v>
      </c>
      <c r="I288" s="272">
        <v>12</v>
      </c>
      <c r="J288" s="272">
        <v>18</v>
      </c>
      <c r="K288" s="272">
        <v>18</v>
      </c>
      <c r="L288" s="272">
        <v>11</v>
      </c>
      <c r="M288" s="272">
        <v>12</v>
      </c>
      <c r="N288" s="272">
        <v>11</v>
      </c>
      <c r="O288" s="272">
        <v>18</v>
      </c>
      <c r="P288" s="272">
        <v>17</v>
      </c>
      <c r="Q288" s="272"/>
      <c r="R288" s="103">
        <f t="shared" si="48"/>
        <v>19</v>
      </c>
      <c r="S288" s="103">
        <f t="shared" si="49"/>
        <v>44</v>
      </c>
      <c r="T288" s="103">
        <f t="shared" si="50"/>
        <v>43</v>
      </c>
      <c r="U288" s="103">
        <f t="shared" si="51"/>
        <v>41</v>
      </c>
      <c r="V288" s="103">
        <f t="shared" si="52"/>
        <v>18</v>
      </c>
      <c r="W288" s="103">
        <f t="shared" si="53"/>
        <v>17</v>
      </c>
      <c r="X288" s="103"/>
      <c r="Y288" s="273">
        <f t="shared" si="54"/>
        <v>95</v>
      </c>
      <c r="Z288" s="273">
        <f t="shared" si="55"/>
        <v>95.652173913043484</v>
      </c>
      <c r="AA288" s="273">
        <f t="shared" si="56"/>
        <v>93.478260869565219</v>
      </c>
      <c r="AB288" s="273">
        <f t="shared" si="57"/>
        <v>85.416666666666657</v>
      </c>
      <c r="AC288" s="273">
        <f t="shared" si="58"/>
        <v>90</v>
      </c>
      <c r="AD288" s="273">
        <f t="shared" si="59"/>
        <v>85</v>
      </c>
    </row>
    <row r="289" spans="1:30" ht="30" customHeight="1" x14ac:dyDescent="0.2">
      <c r="A289" s="1">
        <f>'STUDENT NAMELIST'!A289</f>
        <v>285</v>
      </c>
      <c r="B289" s="60" t="str">
        <f>'STUDENT NAMELIST'!B289</f>
        <v>2023PEC AI 458</v>
      </c>
      <c r="C289" s="60">
        <f>'STUDENT NAMELIST'!C289</f>
        <v>211423243288</v>
      </c>
      <c r="D289" s="270" t="str">
        <f>'STUDENT NAMELIST'!D289</f>
        <v>MONISH K V</v>
      </c>
      <c r="E289" s="272">
        <v>18</v>
      </c>
      <c r="F289" s="272">
        <v>19</v>
      </c>
      <c r="G289" s="272">
        <v>12</v>
      </c>
      <c r="H289" s="272">
        <v>12</v>
      </c>
      <c r="I289" s="272">
        <v>11</v>
      </c>
      <c r="J289" s="272">
        <v>19</v>
      </c>
      <c r="K289" s="272">
        <v>20</v>
      </c>
      <c r="L289" s="272">
        <v>13</v>
      </c>
      <c r="M289" s="272">
        <v>13</v>
      </c>
      <c r="N289" s="272">
        <v>11</v>
      </c>
      <c r="O289" s="272">
        <v>17</v>
      </c>
      <c r="P289" s="272">
        <v>17</v>
      </c>
      <c r="Q289" s="272"/>
      <c r="R289" s="103">
        <f t="shared" si="48"/>
        <v>18</v>
      </c>
      <c r="S289" s="103">
        <f t="shared" si="49"/>
        <v>44</v>
      </c>
      <c r="T289" s="103">
        <f t="shared" si="50"/>
        <v>44</v>
      </c>
      <c r="U289" s="103">
        <f t="shared" si="51"/>
        <v>42</v>
      </c>
      <c r="V289" s="103">
        <f t="shared" si="52"/>
        <v>17</v>
      </c>
      <c r="W289" s="103">
        <f t="shared" si="53"/>
        <v>17</v>
      </c>
      <c r="X289" s="103"/>
      <c r="Y289" s="273">
        <f t="shared" si="54"/>
        <v>90</v>
      </c>
      <c r="Z289" s="273">
        <f t="shared" si="55"/>
        <v>95.652173913043484</v>
      </c>
      <c r="AA289" s="273">
        <f t="shared" si="56"/>
        <v>95.652173913043484</v>
      </c>
      <c r="AB289" s="273">
        <f t="shared" si="57"/>
        <v>87.5</v>
      </c>
      <c r="AC289" s="273">
        <f t="shared" si="58"/>
        <v>85</v>
      </c>
      <c r="AD289" s="273">
        <f t="shared" si="59"/>
        <v>85</v>
      </c>
    </row>
    <row r="290" spans="1:30" ht="30" customHeight="1" x14ac:dyDescent="0.2">
      <c r="A290" s="1">
        <f>'STUDENT NAMELIST'!A290</f>
        <v>286</v>
      </c>
      <c r="B290" s="60" t="str">
        <f>'STUDENT NAMELIST'!B290</f>
        <v>2023PEC AI 457</v>
      </c>
      <c r="C290" s="60">
        <f>'STUDENT NAMELIST'!C290</f>
        <v>211423243289</v>
      </c>
      <c r="D290" s="270" t="str">
        <f>'STUDENT NAMELIST'!D290</f>
        <v>MONISH MEGHANATHAN</v>
      </c>
      <c r="E290" s="272">
        <v>19</v>
      </c>
      <c r="F290" s="272">
        <v>19</v>
      </c>
      <c r="G290" s="272">
        <v>12</v>
      </c>
      <c r="H290" s="272">
        <v>11</v>
      </c>
      <c r="I290" s="272">
        <v>14</v>
      </c>
      <c r="J290" s="272">
        <v>17</v>
      </c>
      <c r="K290" s="272">
        <v>18</v>
      </c>
      <c r="L290" s="272">
        <v>12</v>
      </c>
      <c r="M290" s="272">
        <v>13</v>
      </c>
      <c r="N290" s="272">
        <v>12</v>
      </c>
      <c r="O290" s="272">
        <v>19</v>
      </c>
      <c r="P290" s="272">
        <v>18</v>
      </c>
      <c r="Q290" s="272"/>
      <c r="R290" s="103">
        <f t="shared" si="48"/>
        <v>19</v>
      </c>
      <c r="S290" s="103">
        <f t="shared" si="49"/>
        <v>43</v>
      </c>
      <c r="T290" s="103">
        <f t="shared" si="50"/>
        <v>41</v>
      </c>
      <c r="U290" s="103">
        <f t="shared" si="51"/>
        <v>44</v>
      </c>
      <c r="V290" s="103">
        <f t="shared" si="52"/>
        <v>19</v>
      </c>
      <c r="W290" s="103">
        <f t="shared" si="53"/>
        <v>18</v>
      </c>
      <c r="X290" s="103"/>
      <c r="Y290" s="273">
        <f t="shared" si="54"/>
        <v>95</v>
      </c>
      <c r="Z290" s="273">
        <f t="shared" si="55"/>
        <v>93.478260869565219</v>
      </c>
      <c r="AA290" s="273">
        <f t="shared" si="56"/>
        <v>89.130434782608688</v>
      </c>
      <c r="AB290" s="273">
        <f t="shared" si="57"/>
        <v>91.666666666666657</v>
      </c>
      <c r="AC290" s="273">
        <f t="shared" si="58"/>
        <v>95</v>
      </c>
      <c r="AD290" s="273">
        <f t="shared" si="59"/>
        <v>90</v>
      </c>
    </row>
    <row r="291" spans="1:30" ht="30" customHeight="1" x14ac:dyDescent="0.2">
      <c r="A291" s="1">
        <f>'STUDENT NAMELIST'!A291</f>
        <v>287</v>
      </c>
      <c r="B291" s="60" t="str">
        <f>'STUDENT NAMELIST'!B291</f>
        <v>2023PEC AI 213</v>
      </c>
      <c r="C291" s="60">
        <f>'STUDENT NAMELIST'!C291</f>
        <v>211423243290</v>
      </c>
      <c r="D291" s="270" t="str">
        <f>'STUDENT NAMELIST'!D291</f>
        <v>MONISHA K</v>
      </c>
      <c r="E291" s="272">
        <v>19</v>
      </c>
      <c r="F291" s="272">
        <v>18</v>
      </c>
      <c r="G291" s="272">
        <v>11</v>
      </c>
      <c r="H291" s="272">
        <v>11</v>
      </c>
      <c r="I291" s="272">
        <v>12</v>
      </c>
      <c r="J291" s="272">
        <v>17</v>
      </c>
      <c r="K291" s="272">
        <v>18</v>
      </c>
      <c r="L291" s="272">
        <v>12</v>
      </c>
      <c r="M291" s="272">
        <v>12</v>
      </c>
      <c r="N291" s="272">
        <v>12</v>
      </c>
      <c r="O291" s="272">
        <v>19</v>
      </c>
      <c r="P291" s="272">
        <v>19</v>
      </c>
      <c r="Q291" s="272"/>
      <c r="R291" s="103">
        <f t="shared" si="48"/>
        <v>19</v>
      </c>
      <c r="S291" s="103">
        <f t="shared" si="49"/>
        <v>41</v>
      </c>
      <c r="T291" s="103">
        <f t="shared" si="50"/>
        <v>40</v>
      </c>
      <c r="U291" s="103">
        <f t="shared" si="51"/>
        <v>42</v>
      </c>
      <c r="V291" s="103">
        <f t="shared" si="52"/>
        <v>19</v>
      </c>
      <c r="W291" s="103">
        <f t="shared" si="53"/>
        <v>19</v>
      </c>
      <c r="X291" s="103"/>
      <c r="Y291" s="273">
        <f t="shared" si="54"/>
        <v>95</v>
      </c>
      <c r="Z291" s="273">
        <f t="shared" si="55"/>
        <v>89.130434782608688</v>
      </c>
      <c r="AA291" s="273">
        <f t="shared" si="56"/>
        <v>86.956521739130437</v>
      </c>
      <c r="AB291" s="273">
        <f t="shared" si="57"/>
        <v>87.5</v>
      </c>
      <c r="AC291" s="273">
        <f t="shared" si="58"/>
        <v>95</v>
      </c>
      <c r="AD291" s="273">
        <f t="shared" si="59"/>
        <v>95</v>
      </c>
    </row>
    <row r="292" spans="1:30" ht="30" customHeight="1" x14ac:dyDescent="0.2">
      <c r="A292" s="1">
        <f>'STUDENT NAMELIST'!A292</f>
        <v>288</v>
      </c>
      <c r="B292" s="60" t="str">
        <f>'STUDENT NAMELIST'!B292</f>
        <v>2023PEC AI 214</v>
      </c>
      <c r="C292" s="60">
        <f>'STUDENT NAMELIST'!C292</f>
        <v>211423243291</v>
      </c>
      <c r="D292" s="270" t="str">
        <f>'STUDENT NAMELIST'!D292</f>
        <v>MONISHA P</v>
      </c>
      <c r="E292" s="272">
        <v>20</v>
      </c>
      <c r="F292" s="272">
        <v>19</v>
      </c>
      <c r="G292" s="272">
        <v>13</v>
      </c>
      <c r="H292" s="272">
        <v>13</v>
      </c>
      <c r="I292" s="272">
        <v>11</v>
      </c>
      <c r="J292" s="272">
        <v>17</v>
      </c>
      <c r="K292" s="272">
        <v>18</v>
      </c>
      <c r="L292" s="272">
        <v>12</v>
      </c>
      <c r="M292" s="272">
        <v>13</v>
      </c>
      <c r="N292" s="272">
        <v>11</v>
      </c>
      <c r="O292" s="272">
        <v>20</v>
      </c>
      <c r="P292" s="272">
        <v>19</v>
      </c>
      <c r="Q292" s="272"/>
      <c r="R292" s="103">
        <f t="shared" si="48"/>
        <v>20</v>
      </c>
      <c r="S292" s="103">
        <f t="shared" si="49"/>
        <v>44</v>
      </c>
      <c r="T292" s="103">
        <f t="shared" si="50"/>
        <v>43</v>
      </c>
      <c r="U292" s="103">
        <f t="shared" si="51"/>
        <v>40</v>
      </c>
      <c r="V292" s="103">
        <f t="shared" si="52"/>
        <v>20</v>
      </c>
      <c r="W292" s="103">
        <f t="shared" si="53"/>
        <v>19</v>
      </c>
      <c r="X292" s="103"/>
      <c r="Y292" s="273">
        <f t="shared" si="54"/>
        <v>100</v>
      </c>
      <c r="Z292" s="273">
        <f t="shared" si="55"/>
        <v>95.652173913043484</v>
      </c>
      <c r="AA292" s="273">
        <f t="shared" si="56"/>
        <v>93.478260869565219</v>
      </c>
      <c r="AB292" s="273">
        <f t="shared" si="57"/>
        <v>83.333333333333343</v>
      </c>
      <c r="AC292" s="273">
        <f t="shared" si="58"/>
        <v>100</v>
      </c>
      <c r="AD292" s="273">
        <f t="shared" si="59"/>
        <v>95</v>
      </c>
    </row>
    <row r="293" spans="1:30" ht="30" customHeight="1" x14ac:dyDescent="0.2">
      <c r="A293" s="1">
        <f>'STUDENT NAMELIST'!A293</f>
        <v>289</v>
      </c>
      <c r="B293" s="60" t="str">
        <f>'STUDENT NAMELIST'!B293</f>
        <v>2023PEC AI 459</v>
      </c>
      <c r="C293" s="60">
        <f>'STUDENT NAMELIST'!C293</f>
        <v>211423243292</v>
      </c>
      <c r="D293" s="270" t="str">
        <f>'STUDENT NAMELIST'!D293</f>
        <v>MOTHILAL V</v>
      </c>
      <c r="E293" s="272">
        <v>18</v>
      </c>
      <c r="F293" s="272">
        <v>19</v>
      </c>
      <c r="G293" s="272">
        <v>12</v>
      </c>
      <c r="H293" s="272">
        <v>13</v>
      </c>
      <c r="I293" s="272">
        <v>11</v>
      </c>
      <c r="J293" s="272">
        <v>20</v>
      </c>
      <c r="K293" s="272">
        <v>18</v>
      </c>
      <c r="L293" s="272">
        <v>13</v>
      </c>
      <c r="M293" s="272">
        <v>11</v>
      </c>
      <c r="N293" s="272">
        <v>13</v>
      </c>
      <c r="O293" s="272">
        <v>17</v>
      </c>
      <c r="P293" s="272">
        <v>18</v>
      </c>
      <c r="Q293" s="272"/>
      <c r="R293" s="103">
        <f t="shared" si="48"/>
        <v>18</v>
      </c>
      <c r="S293" s="103">
        <f t="shared" si="49"/>
        <v>44</v>
      </c>
      <c r="T293" s="103">
        <f t="shared" si="50"/>
        <v>44</v>
      </c>
      <c r="U293" s="103">
        <f t="shared" si="51"/>
        <v>42</v>
      </c>
      <c r="V293" s="103">
        <f t="shared" si="52"/>
        <v>17</v>
      </c>
      <c r="W293" s="103">
        <f t="shared" si="53"/>
        <v>18</v>
      </c>
      <c r="X293" s="103"/>
      <c r="Y293" s="273">
        <f t="shared" si="54"/>
        <v>90</v>
      </c>
      <c r="Z293" s="273">
        <f t="shared" si="55"/>
        <v>95.652173913043484</v>
      </c>
      <c r="AA293" s="273">
        <f t="shared" si="56"/>
        <v>95.652173913043484</v>
      </c>
      <c r="AB293" s="273">
        <f t="shared" si="57"/>
        <v>87.5</v>
      </c>
      <c r="AC293" s="273">
        <f t="shared" si="58"/>
        <v>85</v>
      </c>
      <c r="AD293" s="273">
        <f t="shared" si="59"/>
        <v>90</v>
      </c>
    </row>
    <row r="294" spans="1:30" ht="30" customHeight="1" x14ac:dyDescent="0.2">
      <c r="A294" s="1">
        <f>'STUDENT NAMELIST'!A294</f>
        <v>290</v>
      </c>
      <c r="B294" s="60" t="str">
        <f>'STUDENT NAMELIST'!B294</f>
        <v>2023PEC AI 460</v>
      </c>
      <c r="C294" s="60">
        <f>'STUDENT NAMELIST'!C294</f>
        <v>211423243294</v>
      </c>
      <c r="D294" s="270" t="str">
        <f>'STUDENT NAMELIST'!D294</f>
        <v>MUKTESWAR NAYAK G</v>
      </c>
      <c r="E294" s="272">
        <v>19</v>
      </c>
      <c r="F294" s="272">
        <v>18</v>
      </c>
      <c r="G294" s="272">
        <v>11</v>
      </c>
      <c r="H294" s="272">
        <v>12</v>
      </c>
      <c r="I294" s="272">
        <v>12</v>
      </c>
      <c r="J294" s="272">
        <v>19</v>
      </c>
      <c r="K294" s="272">
        <v>19</v>
      </c>
      <c r="L294" s="272">
        <v>13</v>
      </c>
      <c r="M294" s="272">
        <v>12</v>
      </c>
      <c r="N294" s="272">
        <v>13</v>
      </c>
      <c r="O294" s="272">
        <v>19</v>
      </c>
      <c r="P294" s="272">
        <v>18</v>
      </c>
      <c r="Q294" s="272"/>
      <c r="R294" s="103">
        <f t="shared" si="48"/>
        <v>19</v>
      </c>
      <c r="S294" s="103">
        <f t="shared" si="49"/>
        <v>42</v>
      </c>
      <c r="T294" s="103">
        <f t="shared" si="50"/>
        <v>43</v>
      </c>
      <c r="U294" s="103">
        <f t="shared" si="51"/>
        <v>44</v>
      </c>
      <c r="V294" s="103">
        <f t="shared" si="52"/>
        <v>19</v>
      </c>
      <c r="W294" s="103">
        <f t="shared" si="53"/>
        <v>18</v>
      </c>
      <c r="X294" s="103"/>
      <c r="Y294" s="273">
        <f t="shared" si="54"/>
        <v>95</v>
      </c>
      <c r="Z294" s="273">
        <f t="shared" si="55"/>
        <v>91.304347826086953</v>
      </c>
      <c r="AA294" s="273">
        <f t="shared" si="56"/>
        <v>93.478260869565219</v>
      </c>
      <c r="AB294" s="273">
        <f t="shared" si="57"/>
        <v>91.666666666666657</v>
      </c>
      <c r="AC294" s="273">
        <f t="shared" si="58"/>
        <v>95</v>
      </c>
      <c r="AD294" s="273">
        <f t="shared" si="59"/>
        <v>90</v>
      </c>
    </row>
    <row r="295" spans="1:30" ht="30" customHeight="1" x14ac:dyDescent="0.2">
      <c r="A295" s="1">
        <f>'STUDENT NAMELIST'!A295</f>
        <v>291</v>
      </c>
      <c r="B295" s="60" t="str">
        <f>'STUDENT NAMELIST'!B295</f>
        <v>2023PEC AI 461</v>
      </c>
      <c r="C295" s="60">
        <f>'STUDENT NAMELIST'!C295</f>
        <v>211423243295</v>
      </c>
      <c r="D295" s="270" t="str">
        <f>'STUDENT NAMELIST'!D295</f>
        <v>MUTHUKUMAR N</v>
      </c>
      <c r="E295" s="272">
        <v>17</v>
      </c>
      <c r="F295" s="272">
        <v>17</v>
      </c>
      <c r="G295" s="272">
        <v>12</v>
      </c>
      <c r="H295" s="272">
        <v>12</v>
      </c>
      <c r="I295" s="272">
        <v>13</v>
      </c>
      <c r="J295" s="272">
        <v>20</v>
      </c>
      <c r="K295" s="272">
        <v>18</v>
      </c>
      <c r="L295" s="272">
        <v>11</v>
      </c>
      <c r="M295" s="272">
        <v>11</v>
      </c>
      <c r="N295" s="272">
        <v>11</v>
      </c>
      <c r="O295" s="272">
        <v>20</v>
      </c>
      <c r="P295" s="272">
        <v>17</v>
      </c>
      <c r="Q295" s="272"/>
      <c r="R295" s="103">
        <f t="shared" si="48"/>
        <v>17</v>
      </c>
      <c r="S295" s="103">
        <f t="shared" si="49"/>
        <v>40</v>
      </c>
      <c r="T295" s="103">
        <f t="shared" si="50"/>
        <v>43</v>
      </c>
      <c r="U295" s="103">
        <f t="shared" si="51"/>
        <v>42</v>
      </c>
      <c r="V295" s="103">
        <f t="shared" si="52"/>
        <v>20</v>
      </c>
      <c r="W295" s="103">
        <f t="shared" si="53"/>
        <v>17</v>
      </c>
      <c r="X295" s="103"/>
      <c r="Y295" s="273">
        <f t="shared" si="54"/>
        <v>85</v>
      </c>
      <c r="Z295" s="273">
        <f t="shared" si="55"/>
        <v>86.956521739130437</v>
      </c>
      <c r="AA295" s="273">
        <f t="shared" si="56"/>
        <v>93.478260869565219</v>
      </c>
      <c r="AB295" s="273">
        <f t="shared" si="57"/>
        <v>87.5</v>
      </c>
      <c r="AC295" s="273">
        <f t="shared" si="58"/>
        <v>100</v>
      </c>
      <c r="AD295" s="273">
        <f t="shared" si="59"/>
        <v>85</v>
      </c>
    </row>
    <row r="296" spans="1:30" ht="30" customHeight="1" x14ac:dyDescent="0.2">
      <c r="A296" s="1">
        <f>'STUDENT NAMELIST'!A296</f>
        <v>292</v>
      </c>
      <c r="B296" s="60" t="str">
        <f>'STUDENT NAMELIST'!B296</f>
        <v>2023PEC AI 216</v>
      </c>
      <c r="C296" s="60">
        <f>'STUDENT NAMELIST'!C296</f>
        <v>211423243296</v>
      </c>
      <c r="D296" s="270" t="str">
        <f>'STUDENT NAMELIST'!D296</f>
        <v>MUTHULAKSHMI A</v>
      </c>
      <c r="E296" s="272">
        <v>18</v>
      </c>
      <c r="F296" s="272">
        <v>19</v>
      </c>
      <c r="G296" s="272">
        <v>13</v>
      </c>
      <c r="H296" s="272">
        <v>13</v>
      </c>
      <c r="I296" s="272">
        <v>11</v>
      </c>
      <c r="J296" s="272">
        <v>20</v>
      </c>
      <c r="K296" s="272">
        <v>20</v>
      </c>
      <c r="L296" s="272">
        <v>13</v>
      </c>
      <c r="M296" s="272">
        <v>11</v>
      </c>
      <c r="N296" s="272">
        <v>13</v>
      </c>
      <c r="O296" s="272">
        <v>18</v>
      </c>
      <c r="P296" s="272">
        <v>19</v>
      </c>
      <c r="Q296" s="272"/>
      <c r="R296" s="103">
        <f t="shared" si="48"/>
        <v>18</v>
      </c>
      <c r="S296" s="103">
        <f t="shared" si="49"/>
        <v>45</v>
      </c>
      <c r="T296" s="103">
        <f t="shared" si="50"/>
        <v>44</v>
      </c>
      <c r="U296" s="103">
        <f t="shared" si="51"/>
        <v>44</v>
      </c>
      <c r="V296" s="103">
        <f t="shared" si="52"/>
        <v>18</v>
      </c>
      <c r="W296" s="103">
        <f t="shared" si="53"/>
        <v>19</v>
      </c>
      <c r="X296" s="103"/>
      <c r="Y296" s="273">
        <f t="shared" si="54"/>
        <v>90</v>
      </c>
      <c r="Z296" s="273">
        <f t="shared" si="55"/>
        <v>97.826086956521735</v>
      </c>
      <c r="AA296" s="273">
        <f t="shared" si="56"/>
        <v>95.652173913043484</v>
      </c>
      <c r="AB296" s="273">
        <f t="shared" si="57"/>
        <v>91.666666666666657</v>
      </c>
      <c r="AC296" s="273">
        <f t="shared" si="58"/>
        <v>90</v>
      </c>
      <c r="AD296" s="273">
        <f t="shared" si="59"/>
        <v>95</v>
      </c>
    </row>
    <row r="297" spans="1:30" ht="30" customHeight="1" x14ac:dyDescent="0.2">
      <c r="A297" s="1">
        <f>'STUDENT NAMELIST'!A297</f>
        <v>293</v>
      </c>
      <c r="B297" s="60" t="str">
        <f>'STUDENT NAMELIST'!B297</f>
        <v>2023PEC AI 217</v>
      </c>
      <c r="C297" s="60">
        <f>'STUDENT NAMELIST'!C297</f>
        <v>211423243297</v>
      </c>
      <c r="D297" s="270" t="str">
        <f>'STUDENT NAMELIST'!D297</f>
        <v>NANCY ANGEL J</v>
      </c>
      <c r="E297" s="272">
        <v>20</v>
      </c>
      <c r="F297" s="272">
        <v>19</v>
      </c>
      <c r="G297" s="272">
        <v>11</v>
      </c>
      <c r="H297" s="272">
        <v>12</v>
      </c>
      <c r="I297" s="272">
        <v>13</v>
      </c>
      <c r="J297" s="272">
        <v>19</v>
      </c>
      <c r="K297" s="272">
        <v>19</v>
      </c>
      <c r="L297" s="272">
        <v>12</v>
      </c>
      <c r="M297" s="272">
        <v>12</v>
      </c>
      <c r="N297" s="272">
        <v>13</v>
      </c>
      <c r="O297" s="272">
        <v>20</v>
      </c>
      <c r="P297" s="272">
        <v>17</v>
      </c>
      <c r="Q297" s="272"/>
      <c r="R297" s="103">
        <f t="shared" si="48"/>
        <v>20</v>
      </c>
      <c r="S297" s="103">
        <f t="shared" si="49"/>
        <v>42</v>
      </c>
      <c r="T297" s="103">
        <f t="shared" si="50"/>
        <v>43</v>
      </c>
      <c r="U297" s="103">
        <f t="shared" si="51"/>
        <v>45</v>
      </c>
      <c r="V297" s="103">
        <f t="shared" si="52"/>
        <v>20</v>
      </c>
      <c r="W297" s="103">
        <f t="shared" si="53"/>
        <v>17</v>
      </c>
      <c r="X297" s="103"/>
      <c r="Y297" s="273">
        <f t="shared" si="54"/>
        <v>100</v>
      </c>
      <c r="Z297" s="273">
        <f t="shared" si="55"/>
        <v>91.304347826086953</v>
      </c>
      <c r="AA297" s="273">
        <f t="shared" si="56"/>
        <v>93.478260869565219</v>
      </c>
      <c r="AB297" s="273">
        <f t="shared" si="57"/>
        <v>93.75</v>
      </c>
      <c r="AC297" s="273">
        <f t="shared" si="58"/>
        <v>100</v>
      </c>
      <c r="AD297" s="273">
        <f t="shared" si="59"/>
        <v>85</v>
      </c>
    </row>
    <row r="298" spans="1:30" ht="30" customHeight="1" x14ac:dyDescent="0.2">
      <c r="A298" s="1">
        <f>'STUDENT NAMELIST'!A298</f>
        <v>294</v>
      </c>
      <c r="B298" s="60" t="str">
        <f>'STUDENT NAMELIST'!B298</f>
        <v>2023PEC AI 462</v>
      </c>
      <c r="C298" s="60">
        <f>'STUDENT NAMELIST'!C298</f>
        <v>211423243298</v>
      </c>
      <c r="D298" s="270" t="str">
        <f>'STUDENT NAMELIST'!D298</f>
        <v>NANDHA KUMAR M</v>
      </c>
      <c r="E298" s="272">
        <v>20</v>
      </c>
      <c r="F298" s="272">
        <v>18</v>
      </c>
      <c r="G298" s="272">
        <v>13</v>
      </c>
      <c r="H298" s="272">
        <v>12</v>
      </c>
      <c r="I298" s="272">
        <v>14</v>
      </c>
      <c r="J298" s="272">
        <v>17</v>
      </c>
      <c r="K298" s="272">
        <v>19</v>
      </c>
      <c r="L298" s="272">
        <v>11</v>
      </c>
      <c r="M298" s="272">
        <v>12</v>
      </c>
      <c r="N298" s="272">
        <v>14</v>
      </c>
      <c r="O298" s="272">
        <v>19</v>
      </c>
      <c r="P298" s="272">
        <v>18</v>
      </c>
      <c r="Q298" s="272"/>
      <c r="R298" s="103">
        <f t="shared" si="48"/>
        <v>20</v>
      </c>
      <c r="S298" s="103">
        <f t="shared" si="49"/>
        <v>42</v>
      </c>
      <c r="T298" s="103">
        <f t="shared" si="50"/>
        <v>41</v>
      </c>
      <c r="U298" s="103">
        <f t="shared" si="51"/>
        <v>47</v>
      </c>
      <c r="V298" s="103">
        <f t="shared" si="52"/>
        <v>19</v>
      </c>
      <c r="W298" s="103">
        <f t="shared" si="53"/>
        <v>18</v>
      </c>
      <c r="X298" s="103"/>
      <c r="Y298" s="273">
        <f t="shared" si="54"/>
        <v>100</v>
      </c>
      <c r="Z298" s="273">
        <f t="shared" si="55"/>
        <v>91.304347826086953</v>
      </c>
      <c r="AA298" s="273">
        <f t="shared" si="56"/>
        <v>89.130434782608688</v>
      </c>
      <c r="AB298" s="273">
        <f t="shared" si="57"/>
        <v>97.916666666666657</v>
      </c>
      <c r="AC298" s="273">
        <f t="shared" si="58"/>
        <v>95</v>
      </c>
      <c r="AD298" s="273">
        <f t="shared" si="59"/>
        <v>90</v>
      </c>
    </row>
    <row r="299" spans="1:30" ht="30" customHeight="1" x14ac:dyDescent="0.2">
      <c r="A299" s="1">
        <f>'STUDENT NAMELIST'!A299</f>
        <v>295</v>
      </c>
      <c r="B299" s="60" t="str">
        <f>'STUDENT NAMELIST'!B299</f>
        <v>2023PEC AI 463</v>
      </c>
      <c r="C299" s="60">
        <f>'STUDENT NAMELIST'!C299</f>
        <v>211423243299</v>
      </c>
      <c r="D299" s="270" t="str">
        <f>'STUDENT NAMELIST'!D299</f>
        <v>NANTHA KUMAR D</v>
      </c>
      <c r="E299" s="272">
        <v>18</v>
      </c>
      <c r="F299" s="272">
        <v>18</v>
      </c>
      <c r="G299" s="272">
        <v>11</v>
      </c>
      <c r="H299" s="272">
        <v>13</v>
      </c>
      <c r="I299" s="272">
        <v>14</v>
      </c>
      <c r="J299" s="272">
        <v>20</v>
      </c>
      <c r="K299" s="272">
        <v>17</v>
      </c>
      <c r="L299" s="272">
        <v>13</v>
      </c>
      <c r="M299" s="272">
        <v>12</v>
      </c>
      <c r="N299" s="272">
        <v>11</v>
      </c>
      <c r="O299" s="272">
        <v>20</v>
      </c>
      <c r="P299" s="272">
        <v>20</v>
      </c>
      <c r="Q299" s="272"/>
      <c r="R299" s="103">
        <f t="shared" si="48"/>
        <v>18</v>
      </c>
      <c r="S299" s="103">
        <f t="shared" si="49"/>
        <v>42</v>
      </c>
      <c r="T299" s="103">
        <f t="shared" si="50"/>
        <v>45</v>
      </c>
      <c r="U299" s="103">
        <f t="shared" si="51"/>
        <v>42</v>
      </c>
      <c r="V299" s="103">
        <f t="shared" si="52"/>
        <v>20</v>
      </c>
      <c r="W299" s="103">
        <f t="shared" si="53"/>
        <v>20</v>
      </c>
      <c r="X299" s="103"/>
      <c r="Y299" s="273">
        <f t="shared" si="54"/>
        <v>90</v>
      </c>
      <c r="Z299" s="273">
        <f t="shared" si="55"/>
        <v>91.304347826086953</v>
      </c>
      <c r="AA299" s="273">
        <f t="shared" si="56"/>
        <v>97.826086956521735</v>
      </c>
      <c r="AB299" s="273">
        <f t="shared" si="57"/>
        <v>87.5</v>
      </c>
      <c r="AC299" s="273">
        <f t="shared" si="58"/>
        <v>100</v>
      </c>
      <c r="AD299" s="273">
        <f t="shared" si="59"/>
        <v>100</v>
      </c>
    </row>
    <row r="300" spans="1:30" ht="30" customHeight="1" x14ac:dyDescent="0.2">
      <c r="A300" s="1">
        <f>'STUDENT NAMELIST'!A300</f>
        <v>296</v>
      </c>
      <c r="B300" s="60" t="str">
        <f>'STUDENT NAMELIST'!B300</f>
        <v>2023PEC AI 464</v>
      </c>
      <c r="C300" s="60">
        <f>'STUDENT NAMELIST'!C300</f>
        <v>211423243300</v>
      </c>
      <c r="D300" s="270" t="str">
        <f>'STUDENT NAMELIST'!D300</f>
        <v>NARESH KARTHI M R</v>
      </c>
      <c r="E300" s="272">
        <v>19</v>
      </c>
      <c r="F300" s="272">
        <v>17</v>
      </c>
      <c r="G300" s="272">
        <v>12</v>
      </c>
      <c r="H300" s="272">
        <v>13</v>
      </c>
      <c r="I300" s="272">
        <v>13</v>
      </c>
      <c r="J300" s="272">
        <v>20</v>
      </c>
      <c r="K300" s="272">
        <v>19</v>
      </c>
      <c r="L300" s="272">
        <v>11</v>
      </c>
      <c r="M300" s="272">
        <v>13</v>
      </c>
      <c r="N300" s="272">
        <v>12</v>
      </c>
      <c r="O300" s="272">
        <v>17</v>
      </c>
      <c r="P300" s="272">
        <v>20</v>
      </c>
      <c r="Q300" s="272"/>
      <c r="R300" s="103">
        <f t="shared" si="48"/>
        <v>19</v>
      </c>
      <c r="S300" s="103">
        <f t="shared" si="49"/>
        <v>40</v>
      </c>
      <c r="T300" s="103">
        <f t="shared" si="50"/>
        <v>46</v>
      </c>
      <c r="U300" s="103">
        <f t="shared" si="51"/>
        <v>44</v>
      </c>
      <c r="V300" s="103">
        <f t="shared" si="52"/>
        <v>17</v>
      </c>
      <c r="W300" s="103">
        <f t="shared" si="53"/>
        <v>20</v>
      </c>
      <c r="X300" s="103"/>
      <c r="Y300" s="273">
        <f t="shared" si="54"/>
        <v>95</v>
      </c>
      <c r="Z300" s="273">
        <f t="shared" si="55"/>
        <v>86.956521739130437</v>
      </c>
      <c r="AA300" s="273">
        <f t="shared" si="56"/>
        <v>100</v>
      </c>
      <c r="AB300" s="273">
        <f t="shared" si="57"/>
        <v>91.666666666666657</v>
      </c>
      <c r="AC300" s="273">
        <f t="shared" si="58"/>
        <v>85</v>
      </c>
      <c r="AD300" s="273">
        <f t="shared" si="59"/>
        <v>100</v>
      </c>
    </row>
    <row r="301" spans="1:30" ht="30" customHeight="1" x14ac:dyDescent="0.2">
      <c r="A301" s="1">
        <f>'STUDENT NAMELIST'!A301</f>
        <v>297</v>
      </c>
      <c r="B301" s="60" t="str">
        <f>'STUDENT NAMELIST'!B301</f>
        <v>2023PEC AI 465</v>
      </c>
      <c r="C301" s="60">
        <f>'STUDENT NAMELIST'!C301</f>
        <v>211423243301</v>
      </c>
      <c r="D301" s="270" t="str">
        <f>'STUDENT NAMELIST'!D301</f>
        <v>NARESH R</v>
      </c>
      <c r="E301" s="272">
        <v>18</v>
      </c>
      <c r="F301" s="272">
        <v>20</v>
      </c>
      <c r="G301" s="272">
        <v>11</v>
      </c>
      <c r="H301" s="272">
        <v>12</v>
      </c>
      <c r="I301" s="272">
        <v>11</v>
      </c>
      <c r="J301" s="272">
        <v>19</v>
      </c>
      <c r="K301" s="272">
        <v>18</v>
      </c>
      <c r="L301" s="272">
        <v>12</v>
      </c>
      <c r="M301" s="272">
        <v>11</v>
      </c>
      <c r="N301" s="272">
        <v>13</v>
      </c>
      <c r="O301" s="272">
        <v>17</v>
      </c>
      <c r="P301" s="272">
        <v>18</v>
      </c>
      <c r="Q301" s="272"/>
      <c r="R301" s="103">
        <f t="shared" si="48"/>
        <v>18</v>
      </c>
      <c r="S301" s="103">
        <f t="shared" si="49"/>
        <v>43</v>
      </c>
      <c r="T301" s="103">
        <f t="shared" si="50"/>
        <v>42</v>
      </c>
      <c r="U301" s="103">
        <f t="shared" si="51"/>
        <v>42</v>
      </c>
      <c r="V301" s="103">
        <f t="shared" si="52"/>
        <v>17</v>
      </c>
      <c r="W301" s="103">
        <f t="shared" si="53"/>
        <v>18</v>
      </c>
      <c r="X301" s="103"/>
      <c r="Y301" s="273">
        <f t="shared" si="54"/>
        <v>90</v>
      </c>
      <c r="Z301" s="273">
        <f t="shared" si="55"/>
        <v>93.478260869565219</v>
      </c>
      <c r="AA301" s="273">
        <f t="shared" si="56"/>
        <v>91.304347826086953</v>
      </c>
      <c r="AB301" s="273">
        <f t="shared" si="57"/>
        <v>87.5</v>
      </c>
      <c r="AC301" s="273">
        <f t="shared" si="58"/>
        <v>85</v>
      </c>
      <c r="AD301" s="273">
        <f t="shared" si="59"/>
        <v>90</v>
      </c>
    </row>
    <row r="302" spans="1:30" ht="30" customHeight="1" x14ac:dyDescent="0.2">
      <c r="A302" s="1">
        <f>'STUDENT NAMELIST'!A302</f>
        <v>298</v>
      </c>
      <c r="B302" s="60" t="str">
        <f>'STUDENT NAMELIST'!B302</f>
        <v>2023PEC AI 466</v>
      </c>
      <c r="C302" s="60">
        <f>'STUDENT NAMELIST'!C302</f>
        <v>211423243302</v>
      </c>
      <c r="D302" s="270" t="str">
        <f>'STUDENT NAMELIST'!D302</f>
        <v>NAVEEN C</v>
      </c>
      <c r="E302" s="272">
        <v>19</v>
      </c>
      <c r="F302" s="272">
        <v>19</v>
      </c>
      <c r="G302" s="272">
        <v>11</v>
      </c>
      <c r="H302" s="272">
        <v>11</v>
      </c>
      <c r="I302" s="272">
        <v>12</v>
      </c>
      <c r="J302" s="272">
        <v>17</v>
      </c>
      <c r="K302" s="272">
        <v>17</v>
      </c>
      <c r="L302" s="272">
        <v>11</v>
      </c>
      <c r="M302" s="272">
        <v>13</v>
      </c>
      <c r="N302" s="272">
        <v>14</v>
      </c>
      <c r="O302" s="272">
        <v>19</v>
      </c>
      <c r="P302" s="272">
        <v>19</v>
      </c>
      <c r="Q302" s="272"/>
      <c r="R302" s="103">
        <f t="shared" si="48"/>
        <v>19</v>
      </c>
      <c r="S302" s="103">
        <f t="shared" si="49"/>
        <v>41</v>
      </c>
      <c r="T302" s="103">
        <f t="shared" si="50"/>
        <v>41</v>
      </c>
      <c r="U302" s="103">
        <f t="shared" si="51"/>
        <v>43</v>
      </c>
      <c r="V302" s="103">
        <f t="shared" si="52"/>
        <v>19</v>
      </c>
      <c r="W302" s="103">
        <f t="shared" si="53"/>
        <v>19</v>
      </c>
      <c r="X302" s="103"/>
      <c r="Y302" s="273">
        <f t="shared" si="54"/>
        <v>95</v>
      </c>
      <c r="Z302" s="273">
        <f t="shared" si="55"/>
        <v>89.130434782608688</v>
      </c>
      <c r="AA302" s="273">
        <f t="shared" si="56"/>
        <v>89.130434782608688</v>
      </c>
      <c r="AB302" s="273">
        <f t="shared" si="57"/>
        <v>89.583333333333343</v>
      </c>
      <c r="AC302" s="273">
        <f t="shared" si="58"/>
        <v>95</v>
      </c>
      <c r="AD302" s="273">
        <f t="shared" si="59"/>
        <v>95</v>
      </c>
    </row>
    <row r="303" spans="1:30" ht="30" customHeight="1" x14ac:dyDescent="0.2">
      <c r="A303" s="1">
        <f>'STUDENT NAMELIST'!A303</f>
        <v>299</v>
      </c>
      <c r="B303" s="60" t="str">
        <f>'STUDENT NAMELIST'!B303</f>
        <v>2023PEC AI 467</v>
      </c>
      <c r="C303" s="60">
        <f>'STUDENT NAMELIST'!C303</f>
        <v>211423243303</v>
      </c>
      <c r="D303" s="270" t="str">
        <f>'STUDENT NAMELIST'!D303</f>
        <v>NAVEEN S S</v>
      </c>
      <c r="E303" s="272">
        <v>20</v>
      </c>
      <c r="F303" s="272">
        <v>18</v>
      </c>
      <c r="G303" s="272">
        <v>12</v>
      </c>
      <c r="H303" s="272">
        <v>12</v>
      </c>
      <c r="I303" s="272">
        <v>14</v>
      </c>
      <c r="J303" s="272">
        <v>18</v>
      </c>
      <c r="K303" s="272">
        <v>20</v>
      </c>
      <c r="L303" s="272">
        <v>11</v>
      </c>
      <c r="M303" s="272">
        <v>11</v>
      </c>
      <c r="N303" s="272">
        <v>12</v>
      </c>
      <c r="O303" s="272">
        <v>17</v>
      </c>
      <c r="P303" s="272">
        <v>17</v>
      </c>
      <c r="Q303" s="272"/>
      <c r="R303" s="103">
        <f t="shared" si="48"/>
        <v>20</v>
      </c>
      <c r="S303" s="103">
        <f t="shared" si="49"/>
        <v>41</v>
      </c>
      <c r="T303" s="103">
        <f t="shared" si="50"/>
        <v>41</v>
      </c>
      <c r="U303" s="103">
        <f t="shared" si="51"/>
        <v>46</v>
      </c>
      <c r="V303" s="103">
        <f t="shared" si="52"/>
        <v>17</v>
      </c>
      <c r="W303" s="103">
        <f t="shared" si="53"/>
        <v>17</v>
      </c>
      <c r="X303" s="103"/>
      <c r="Y303" s="273">
        <f t="shared" si="54"/>
        <v>100</v>
      </c>
      <c r="Z303" s="273">
        <f t="shared" si="55"/>
        <v>89.130434782608688</v>
      </c>
      <c r="AA303" s="273">
        <f t="shared" si="56"/>
        <v>89.130434782608688</v>
      </c>
      <c r="AB303" s="273">
        <f t="shared" si="57"/>
        <v>95.833333333333343</v>
      </c>
      <c r="AC303" s="273">
        <f t="shared" si="58"/>
        <v>85</v>
      </c>
      <c r="AD303" s="273">
        <f t="shared" si="59"/>
        <v>85</v>
      </c>
    </row>
    <row r="304" spans="1:30" ht="30" customHeight="1" x14ac:dyDescent="0.2">
      <c r="A304" s="1">
        <f>'STUDENT NAMELIST'!A304</f>
        <v>300</v>
      </c>
      <c r="B304" s="60" t="str">
        <f>'STUDENT NAMELIST'!B304</f>
        <v>2023PEC AI 468</v>
      </c>
      <c r="C304" s="60">
        <f>'STUDENT NAMELIST'!C304</f>
        <v>211423243304</v>
      </c>
      <c r="D304" s="270" t="str">
        <f>'STUDENT NAMELIST'!D304</f>
        <v>NAVIN BALAJI V T</v>
      </c>
      <c r="E304" s="272">
        <v>20</v>
      </c>
      <c r="F304" s="272">
        <v>19</v>
      </c>
      <c r="G304" s="272">
        <v>13</v>
      </c>
      <c r="H304" s="272">
        <v>11</v>
      </c>
      <c r="I304" s="272">
        <v>13</v>
      </c>
      <c r="J304" s="272">
        <v>17</v>
      </c>
      <c r="K304" s="272">
        <v>18</v>
      </c>
      <c r="L304" s="272">
        <v>13</v>
      </c>
      <c r="M304" s="272">
        <v>12</v>
      </c>
      <c r="N304" s="272">
        <v>11</v>
      </c>
      <c r="O304" s="272">
        <v>20</v>
      </c>
      <c r="P304" s="272">
        <v>18</v>
      </c>
      <c r="Q304" s="272"/>
      <c r="R304" s="103">
        <f t="shared" si="48"/>
        <v>20</v>
      </c>
      <c r="S304" s="103">
        <f t="shared" si="49"/>
        <v>45</v>
      </c>
      <c r="T304" s="103">
        <f t="shared" si="50"/>
        <v>40</v>
      </c>
      <c r="U304" s="103">
        <f t="shared" si="51"/>
        <v>42</v>
      </c>
      <c r="V304" s="103">
        <f t="shared" si="52"/>
        <v>20</v>
      </c>
      <c r="W304" s="103">
        <f t="shared" si="53"/>
        <v>18</v>
      </c>
      <c r="X304" s="103"/>
      <c r="Y304" s="273">
        <f t="shared" si="54"/>
        <v>100</v>
      </c>
      <c r="Z304" s="273">
        <f t="shared" si="55"/>
        <v>97.826086956521735</v>
      </c>
      <c r="AA304" s="273">
        <f t="shared" si="56"/>
        <v>86.956521739130437</v>
      </c>
      <c r="AB304" s="273">
        <f t="shared" si="57"/>
        <v>87.5</v>
      </c>
      <c r="AC304" s="273">
        <f t="shared" si="58"/>
        <v>100</v>
      </c>
      <c r="AD304" s="273">
        <f t="shared" si="59"/>
        <v>90</v>
      </c>
    </row>
    <row r="305" spans="1:30" ht="30" customHeight="1" x14ac:dyDescent="0.2">
      <c r="A305" s="1">
        <f>'STUDENT NAMELIST'!A305</f>
        <v>301</v>
      </c>
      <c r="B305" s="60" t="str">
        <f>'STUDENT NAMELIST'!B305</f>
        <v>2023PEC AI 469</v>
      </c>
      <c r="C305" s="60">
        <f>'STUDENT NAMELIST'!C305</f>
        <v>211423243305</v>
      </c>
      <c r="D305" s="270" t="str">
        <f>'STUDENT NAMELIST'!D305</f>
        <v>NAWIN KUMAR US</v>
      </c>
      <c r="E305" s="272">
        <v>19</v>
      </c>
      <c r="F305" s="272">
        <v>17</v>
      </c>
      <c r="G305" s="272">
        <v>11</v>
      </c>
      <c r="H305" s="272">
        <v>13</v>
      </c>
      <c r="I305" s="272">
        <v>11</v>
      </c>
      <c r="J305" s="272">
        <v>18</v>
      </c>
      <c r="K305" s="272">
        <v>19</v>
      </c>
      <c r="L305" s="272">
        <v>12</v>
      </c>
      <c r="M305" s="272">
        <v>13</v>
      </c>
      <c r="N305" s="272">
        <v>12</v>
      </c>
      <c r="O305" s="272">
        <v>20</v>
      </c>
      <c r="P305" s="272">
        <v>19</v>
      </c>
      <c r="Q305" s="272"/>
      <c r="R305" s="103">
        <f t="shared" si="48"/>
        <v>19</v>
      </c>
      <c r="S305" s="103">
        <f t="shared" si="49"/>
        <v>40</v>
      </c>
      <c r="T305" s="103">
        <f t="shared" si="50"/>
        <v>44</v>
      </c>
      <c r="U305" s="103">
        <f t="shared" si="51"/>
        <v>42</v>
      </c>
      <c r="V305" s="103">
        <f t="shared" si="52"/>
        <v>20</v>
      </c>
      <c r="W305" s="103">
        <f t="shared" si="53"/>
        <v>19</v>
      </c>
      <c r="X305" s="103"/>
      <c r="Y305" s="273">
        <f t="shared" si="54"/>
        <v>95</v>
      </c>
      <c r="Z305" s="273">
        <f t="shared" si="55"/>
        <v>86.956521739130437</v>
      </c>
      <c r="AA305" s="273">
        <f t="shared" si="56"/>
        <v>95.652173913043484</v>
      </c>
      <c r="AB305" s="273">
        <f t="shared" si="57"/>
        <v>87.5</v>
      </c>
      <c r="AC305" s="273">
        <f t="shared" si="58"/>
        <v>100</v>
      </c>
      <c r="AD305" s="273">
        <f t="shared" si="59"/>
        <v>95</v>
      </c>
    </row>
    <row r="306" spans="1:30" ht="30" customHeight="1" x14ac:dyDescent="0.2">
      <c r="A306" s="1">
        <f>'STUDENT NAMELIST'!A306</f>
        <v>302</v>
      </c>
      <c r="B306" s="60" t="str">
        <f>'STUDENT NAMELIST'!B306</f>
        <v>2023PEC AI 470</v>
      </c>
      <c r="C306" s="60">
        <f>'STUDENT NAMELIST'!C306</f>
        <v>211423243306</v>
      </c>
      <c r="D306" s="270" t="str">
        <f>'STUDENT NAMELIST'!D306</f>
        <v>NAWINKAANT K P</v>
      </c>
      <c r="E306" s="272">
        <v>19</v>
      </c>
      <c r="F306" s="272">
        <v>17</v>
      </c>
      <c r="G306" s="272">
        <v>11</v>
      </c>
      <c r="H306" s="272">
        <v>11</v>
      </c>
      <c r="I306" s="272">
        <v>14</v>
      </c>
      <c r="J306" s="272">
        <v>17</v>
      </c>
      <c r="K306" s="272">
        <v>19</v>
      </c>
      <c r="L306" s="272">
        <v>13</v>
      </c>
      <c r="M306" s="272">
        <v>11</v>
      </c>
      <c r="N306" s="272">
        <v>12</v>
      </c>
      <c r="O306" s="272">
        <v>20</v>
      </c>
      <c r="P306" s="272">
        <v>19</v>
      </c>
      <c r="Q306" s="272"/>
      <c r="R306" s="103">
        <f t="shared" si="48"/>
        <v>19</v>
      </c>
      <c r="S306" s="103">
        <f t="shared" si="49"/>
        <v>41</v>
      </c>
      <c r="T306" s="103">
        <f t="shared" si="50"/>
        <v>39</v>
      </c>
      <c r="U306" s="103">
        <f t="shared" si="51"/>
        <v>45</v>
      </c>
      <c r="V306" s="103">
        <f t="shared" si="52"/>
        <v>20</v>
      </c>
      <c r="W306" s="103">
        <f t="shared" si="53"/>
        <v>19</v>
      </c>
      <c r="X306" s="103"/>
      <c r="Y306" s="273">
        <f t="shared" si="54"/>
        <v>95</v>
      </c>
      <c r="Z306" s="273">
        <f t="shared" si="55"/>
        <v>89.130434782608688</v>
      </c>
      <c r="AA306" s="273">
        <f t="shared" si="56"/>
        <v>84.782608695652172</v>
      </c>
      <c r="AB306" s="273">
        <f t="shared" si="57"/>
        <v>93.75</v>
      </c>
      <c r="AC306" s="273">
        <f t="shared" si="58"/>
        <v>100</v>
      </c>
      <c r="AD306" s="273">
        <f t="shared" si="59"/>
        <v>95</v>
      </c>
    </row>
    <row r="307" spans="1:30" ht="30" customHeight="1" x14ac:dyDescent="0.2">
      <c r="A307" s="1">
        <f>'STUDENT NAMELIST'!A307</f>
        <v>303</v>
      </c>
      <c r="B307" s="60" t="str">
        <f>'STUDENT NAMELIST'!B307</f>
        <v>2023PEC AI 471</v>
      </c>
      <c r="C307" s="60">
        <f>'STUDENT NAMELIST'!C307</f>
        <v>211423243307</v>
      </c>
      <c r="D307" s="270" t="str">
        <f>'STUDENT NAMELIST'!D307</f>
        <v>NIELAN C</v>
      </c>
      <c r="E307" s="272">
        <v>19</v>
      </c>
      <c r="F307" s="272">
        <v>17</v>
      </c>
      <c r="G307" s="272">
        <v>13</v>
      </c>
      <c r="H307" s="272">
        <v>13</v>
      </c>
      <c r="I307" s="272">
        <v>13</v>
      </c>
      <c r="J307" s="272">
        <v>19</v>
      </c>
      <c r="K307" s="272">
        <v>17</v>
      </c>
      <c r="L307" s="272">
        <v>13</v>
      </c>
      <c r="M307" s="272">
        <v>12</v>
      </c>
      <c r="N307" s="272">
        <v>12</v>
      </c>
      <c r="O307" s="272">
        <v>20</v>
      </c>
      <c r="P307" s="272">
        <v>20</v>
      </c>
      <c r="Q307" s="272"/>
      <c r="R307" s="103">
        <f t="shared" si="48"/>
        <v>19</v>
      </c>
      <c r="S307" s="103">
        <f t="shared" si="49"/>
        <v>43</v>
      </c>
      <c r="T307" s="103">
        <f t="shared" si="50"/>
        <v>44</v>
      </c>
      <c r="U307" s="103">
        <f t="shared" si="51"/>
        <v>42</v>
      </c>
      <c r="V307" s="103">
        <f t="shared" si="52"/>
        <v>20</v>
      </c>
      <c r="W307" s="103">
        <f t="shared" si="53"/>
        <v>20</v>
      </c>
      <c r="X307" s="103"/>
      <c r="Y307" s="273">
        <f t="shared" si="54"/>
        <v>95</v>
      </c>
      <c r="Z307" s="273">
        <f t="shared" si="55"/>
        <v>93.478260869565219</v>
      </c>
      <c r="AA307" s="273">
        <f t="shared" si="56"/>
        <v>95.652173913043484</v>
      </c>
      <c r="AB307" s="273">
        <f t="shared" si="57"/>
        <v>87.5</v>
      </c>
      <c r="AC307" s="273">
        <f t="shared" si="58"/>
        <v>100</v>
      </c>
      <c r="AD307" s="273">
        <f t="shared" si="59"/>
        <v>100</v>
      </c>
    </row>
    <row r="308" spans="1:30" ht="30" customHeight="1" x14ac:dyDescent="0.2">
      <c r="A308" s="1">
        <f>'STUDENT NAMELIST'!A308</f>
        <v>304</v>
      </c>
      <c r="B308" s="60" t="str">
        <f>'STUDENT NAMELIST'!B308</f>
        <v>2023PEC AI 218</v>
      </c>
      <c r="C308" s="60">
        <f>'STUDENT NAMELIST'!C308</f>
        <v>211423243308</v>
      </c>
      <c r="D308" s="270" t="str">
        <f>'STUDENT NAMELIST'!D308</f>
        <v>NIKHITHA A</v>
      </c>
      <c r="E308" s="272">
        <v>18</v>
      </c>
      <c r="F308" s="272">
        <v>19</v>
      </c>
      <c r="G308" s="272">
        <v>12</v>
      </c>
      <c r="H308" s="272">
        <v>12</v>
      </c>
      <c r="I308" s="272">
        <v>13</v>
      </c>
      <c r="J308" s="272">
        <v>20</v>
      </c>
      <c r="K308" s="272">
        <v>19</v>
      </c>
      <c r="L308" s="272">
        <v>13</v>
      </c>
      <c r="M308" s="272">
        <v>13</v>
      </c>
      <c r="N308" s="272">
        <v>11</v>
      </c>
      <c r="O308" s="272">
        <v>18</v>
      </c>
      <c r="P308" s="272">
        <v>17</v>
      </c>
      <c r="Q308" s="272"/>
      <c r="R308" s="103">
        <f t="shared" si="48"/>
        <v>18</v>
      </c>
      <c r="S308" s="103">
        <f t="shared" si="49"/>
        <v>44</v>
      </c>
      <c r="T308" s="103">
        <f t="shared" si="50"/>
        <v>45</v>
      </c>
      <c r="U308" s="103">
        <f t="shared" si="51"/>
        <v>43</v>
      </c>
      <c r="V308" s="103">
        <f t="shared" si="52"/>
        <v>18</v>
      </c>
      <c r="W308" s="103">
        <f t="shared" si="53"/>
        <v>17</v>
      </c>
      <c r="X308" s="103"/>
      <c r="Y308" s="273">
        <f t="shared" si="54"/>
        <v>90</v>
      </c>
      <c r="Z308" s="273">
        <f t="shared" si="55"/>
        <v>95.652173913043484</v>
      </c>
      <c r="AA308" s="273">
        <f t="shared" si="56"/>
        <v>97.826086956521735</v>
      </c>
      <c r="AB308" s="273">
        <f t="shared" si="57"/>
        <v>89.583333333333343</v>
      </c>
      <c r="AC308" s="273">
        <f t="shared" si="58"/>
        <v>90</v>
      </c>
      <c r="AD308" s="273">
        <f t="shared" si="59"/>
        <v>85</v>
      </c>
    </row>
    <row r="309" spans="1:30" ht="30" customHeight="1" x14ac:dyDescent="0.2">
      <c r="A309" s="1">
        <f>'STUDENT NAMELIST'!A309</f>
        <v>305</v>
      </c>
      <c r="B309" s="60" t="str">
        <f>'STUDENT NAMELIST'!B309</f>
        <v>2023PEC AI 567</v>
      </c>
      <c r="C309" s="60">
        <f>'STUDENT NAMELIST'!C309</f>
        <v>211423243309</v>
      </c>
      <c r="D309" s="270" t="str">
        <f>'STUDENT NAMELIST'!D309</f>
        <v>NIMMANOORU VIJAY KUMAR</v>
      </c>
      <c r="E309" s="272">
        <v>17</v>
      </c>
      <c r="F309" s="272">
        <v>19</v>
      </c>
      <c r="G309" s="272">
        <v>12</v>
      </c>
      <c r="H309" s="272">
        <v>13</v>
      </c>
      <c r="I309" s="272">
        <v>14</v>
      </c>
      <c r="J309" s="272">
        <v>19</v>
      </c>
      <c r="K309" s="272">
        <v>18</v>
      </c>
      <c r="L309" s="272">
        <v>11</v>
      </c>
      <c r="M309" s="272">
        <v>12</v>
      </c>
      <c r="N309" s="272">
        <v>13</v>
      </c>
      <c r="O309" s="272">
        <v>20</v>
      </c>
      <c r="P309" s="272">
        <v>18</v>
      </c>
      <c r="Q309" s="272"/>
      <c r="R309" s="103">
        <f t="shared" si="48"/>
        <v>17</v>
      </c>
      <c r="S309" s="103">
        <f t="shared" si="49"/>
        <v>42</v>
      </c>
      <c r="T309" s="103">
        <f t="shared" si="50"/>
        <v>44</v>
      </c>
      <c r="U309" s="103">
        <f t="shared" si="51"/>
        <v>45</v>
      </c>
      <c r="V309" s="103">
        <f t="shared" si="52"/>
        <v>20</v>
      </c>
      <c r="W309" s="103">
        <f t="shared" si="53"/>
        <v>18</v>
      </c>
      <c r="X309" s="103"/>
      <c r="Y309" s="273">
        <f t="shared" si="54"/>
        <v>85</v>
      </c>
      <c r="Z309" s="273">
        <f t="shared" si="55"/>
        <v>91.304347826086953</v>
      </c>
      <c r="AA309" s="273">
        <f t="shared" si="56"/>
        <v>95.652173913043484</v>
      </c>
      <c r="AB309" s="273">
        <f t="shared" si="57"/>
        <v>93.75</v>
      </c>
      <c r="AC309" s="273">
        <f t="shared" si="58"/>
        <v>100</v>
      </c>
      <c r="AD309" s="273">
        <f t="shared" si="59"/>
        <v>90</v>
      </c>
    </row>
    <row r="310" spans="1:30" ht="30" customHeight="1" x14ac:dyDescent="0.2">
      <c r="A310" s="1">
        <f>'STUDENT NAMELIST'!A310</f>
        <v>306</v>
      </c>
      <c r="B310" s="60" t="str">
        <f>'STUDENT NAMELIST'!B310</f>
        <v>2023PEC AI 472</v>
      </c>
      <c r="C310" s="60">
        <f>'STUDENT NAMELIST'!C310</f>
        <v>211423243310</v>
      </c>
      <c r="D310" s="270" t="str">
        <f>'STUDENT NAMELIST'!D310</f>
        <v>NIRANJAN R</v>
      </c>
      <c r="E310" s="272">
        <v>19</v>
      </c>
      <c r="F310" s="272">
        <v>20</v>
      </c>
      <c r="G310" s="272">
        <v>12</v>
      </c>
      <c r="H310" s="272">
        <v>13</v>
      </c>
      <c r="I310" s="272">
        <v>14</v>
      </c>
      <c r="J310" s="272">
        <v>18</v>
      </c>
      <c r="K310" s="272">
        <v>19</v>
      </c>
      <c r="L310" s="272">
        <v>12</v>
      </c>
      <c r="M310" s="272">
        <v>12</v>
      </c>
      <c r="N310" s="272">
        <v>11</v>
      </c>
      <c r="O310" s="272">
        <v>20</v>
      </c>
      <c r="P310" s="272">
        <v>19</v>
      </c>
      <c r="Q310" s="272"/>
      <c r="R310" s="103">
        <f t="shared" si="48"/>
        <v>19</v>
      </c>
      <c r="S310" s="103">
        <f t="shared" si="49"/>
        <v>44</v>
      </c>
      <c r="T310" s="103">
        <f t="shared" si="50"/>
        <v>43</v>
      </c>
      <c r="U310" s="103">
        <f t="shared" si="51"/>
        <v>44</v>
      </c>
      <c r="V310" s="103">
        <f t="shared" si="52"/>
        <v>20</v>
      </c>
      <c r="W310" s="103">
        <f t="shared" si="53"/>
        <v>19</v>
      </c>
      <c r="X310" s="103"/>
      <c r="Y310" s="273">
        <f t="shared" si="54"/>
        <v>95</v>
      </c>
      <c r="Z310" s="273">
        <f t="shared" si="55"/>
        <v>95.652173913043484</v>
      </c>
      <c r="AA310" s="273">
        <f t="shared" si="56"/>
        <v>93.478260869565219</v>
      </c>
      <c r="AB310" s="273">
        <f t="shared" si="57"/>
        <v>91.666666666666657</v>
      </c>
      <c r="AC310" s="273">
        <f t="shared" si="58"/>
        <v>100</v>
      </c>
      <c r="AD310" s="273">
        <f t="shared" si="59"/>
        <v>95</v>
      </c>
    </row>
    <row r="311" spans="1:30" ht="30" customHeight="1" x14ac:dyDescent="0.2">
      <c r="A311" s="1">
        <f>'STUDENT NAMELIST'!A311</f>
        <v>307</v>
      </c>
      <c r="B311" s="60" t="str">
        <f>'STUDENT NAMELIST'!B311</f>
        <v>2023PEC AI 473</v>
      </c>
      <c r="C311" s="60">
        <f>'STUDENT NAMELIST'!C311</f>
        <v>211423243311</v>
      </c>
      <c r="D311" s="270" t="str">
        <f>'STUDENT NAMELIST'!D311</f>
        <v>NISHITH S K P</v>
      </c>
      <c r="E311" s="272">
        <v>19</v>
      </c>
      <c r="F311" s="272">
        <v>17</v>
      </c>
      <c r="G311" s="272">
        <v>13</v>
      </c>
      <c r="H311" s="272">
        <v>13</v>
      </c>
      <c r="I311" s="272">
        <v>14</v>
      </c>
      <c r="J311" s="272">
        <v>20</v>
      </c>
      <c r="K311" s="272">
        <v>18</v>
      </c>
      <c r="L311" s="272">
        <v>11</v>
      </c>
      <c r="M311" s="272">
        <v>12</v>
      </c>
      <c r="N311" s="272">
        <v>14</v>
      </c>
      <c r="O311" s="272">
        <v>17</v>
      </c>
      <c r="P311" s="272">
        <v>19</v>
      </c>
      <c r="Q311" s="272"/>
      <c r="R311" s="103">
        <f t="shared" si="48"/>
        <v>19</v>
      </c>
      <c r="S311" s="103">
        <f t="shared" si="49"/>
        <v>41</v>
      </c>
      <c r="T311" s="103">
        <f t="shared" si="50"/>
        <v>45</v>
      </c>
      <c r="U311" s="103">
        <f t="shared" si="51"/>
        <v>46</v>
      </c>
      <c r="V311" s="103">
        <f t="shared" si="52"/>
        <v>17</v>
      </c>
      <c r="W311" s="103">
        <f t="shared" si="53"/>
        <v>19</v>
      </c>
      <c r="X311" s="103"/>
      <c r="Y311" s="273">
        <f t="shared" si="54"/>
        <v>95</v>
      </c>
      <c r="Z311" s="273">
        <f t="shared" si="55"/>
        <v>89.130434782608688</v>
      </c>
      <c r="AA311" s="273">
        <f t="shared" si="56"/>
        <v>97.826086956521735</v>
      </c>
      <c r="AB311" s="273">
        <f t="shared" si="57"/>
        <v>95.833333333333343</v>
      </c>
      <c r="AC311" s="273">
        <f t="shared" si="58"/>
        <v>85</v>
      </c>
      <c r="AD311" s="273">
        <f t="shared" si="59"/>
        <v>95</v>
      </c>
    </row>
    <row r="312" spans="1:30" ht="30" customHeight="1" x14ac:dyDescent="0.2">
      <c r="A312" s="1">
        <f>'STUDENT NAMELIST'!A312</f>
        <v>308</v>
      </c>
      <c r="B312" s="60" t="str">
        <f>'STUDENT NAMELIST'!B312</f>
        <v>2023PEC AI 474</v>
      </c>
      <c r="C312" s="60">
        <f>'STUDENT NAMELIST'!C312</f>
        <v>211423243312</v>
      </c>
      <c r="D312" s="270" t="str">
        <f>'STUDENT NAMELIST'!D312</f>
        <v>NITHISH KUMAR S</v>
      </c>
      <c r="E312" s="272">
        <v>20</v>
      </c>
      <c r="F312" s="272">
        <v>19</v>
      </c>
      <c r="G312" s="272">
        <v>12</v>
      </c>
      <c r="H312" s="272">
        <v>11</v>
      </c>
      <c r="I312" s="272">
        <v>14</v>
      </c>
      <c r="J312" s="272">
        <v>18</v>
      </c>
      <c r="K312" s="272">
        <v>19</v>
      </c>
      <c r="L312" s="272">
        <v>11</v>
      </c>
      <c r="M312" s="272">
        <v>11</v>
      </c>
      <c r="N312" s="272">
        <v>14</v>
      </c>
      <c r="O312" s="272">
        <v>20</v>
      </c>
      <c r="P312" s="272">
        <v>20</v>
      </c>
      <c r="Q312" s="272"/>
      <c r="R312" s="103">
        <f t="shared" si="48"/>
        <v>20</v>
      </c>
      <c r="S312" s="103">
        <f t="shared" si="49"/>
        <v>42</v>
      </c>
      <c r="T312" s="103">
        <f t="shared" si="50"/>
        <v>40</v>
      </c>
      <c r="U312" s="103">
        <f t="shared" si="51"/>
        <v>47</v>
      </c>
      <c r="V312" s="103">
        <f t="shared" si="52"/>
        <v>20</v>
      </c>
      <c r="W312" s="103">
        <f t="shared" si="53"/>
        <v>20</v>
      </c>
      <c r="X312" s="103"/>
      <c r="Y312" s="273">
        <f t="shared" si="54"/>
        <v>100</v>
      </c>
      <c r="Z312" s="273">
        <f t="shared" si="55"/>
        <v>91.304347826086953</v>
      </c>
      <c r="AA312" s="273">
        <f t="shared" si="56"/>
        <v>86.956521739130437</v>
      </c>
      <c r="AB312" s="273">
        <f t="shared" si="57"/>
        <v>97.916666666666657</v>
      </c>
      <c r="AC312" s="273">
        <f t="shared" si="58"/>
        <v>100</v>
      </c>
      <c r="AD312" s="273">
        <f t="shared" si="59"/>
        <v>100</v>
      </c>
    </row>
    <row r="313" spans="1:30" ht="30" customHeight="1" x14ac:dyDescent="0.2">
      <c r="A313" s="1">
        <f>'STUDENT NAMELIST'!A313</f>
        <v>309</v>
      </c>
      <c r="B313" s="60" t="str">
        <f>'STUDENT NAMELIST'!B313</f>
        <v>2023PEC AI 475</v>
      </c>
      <c r="C313" s="60">
        <f>'STUDENT NAMELIST'!C313</f>
        <v>211423243313</v>
      </c>
      <c r="D313" s="270" t="str">
        <f>'STUDENT NAMELIST'!D313</f>
        <v>NITHISH M</v>
      </c>
      <c r="E313" s="272">
        <v>17</v>
      </c>
      <c r="F313" s="272">
        <v>19</v>
      </c>
      <c r="G313" s="272">
        <v>12</v>
      </c>
      <c r="H313" s="272">
        <v>12</v>
      </c>
      <c r="I313" s="272">
        <v>13</v>
      </c>
      <c r="J313" s="272">
        <v>20</v>
      </c>
      <c r="K313" s="272">
        <v>19</v>
      </c>
      <c r="L313" s="272">
        <v>13</v>
      </c>
      <c r="M313" s="272">
        <v>12</v>
      </c>
      <c r="N313" s="272">
        <v>14</v>
      </c>
      <c r="O313" s="272">
        <v>17</v>
      </c>
      <c r="P313" s="272">
        <v>20</v>
      </c>
      <c r="Q313" s="272"/>
      <c r="R313" s="103">
        <f t="shared" si="48"/>
        <v>17</v>
      </c>
      <c r="S313" s="103">
        <f t="shared" si="49"/>
        <v>44</v>
      </c>
      <c r="T313" s="103">
        <f t="shared" si="50"/>
        <v>44</v>
      </c>
      <c r="U313" s="103">
        <f t="shared" si="51"/>
        <v>46</v>
      </c>
      <c r="V313" s="103">
        <f t="shared" si="52"/>
        <v>17</v>
      </c>
      <c r="W313" s="103">
        <f t="shared" si="53"/>
        <v>20</v>
      </c>
      <c r="X313" s="103"/>
      <c r="Y313" s="273">
        <f t="shared" si="54"/>
        <v>85</v>
      </c>
      <c r="Z313" s="273">
        <f t="shared" si="55"/>
        <v>95.652173913043484</v>
      </c>
      <c r="AA313" s="273">
        <f t="shared" si="56"/>
        <v>95.652173913043484</v>
      </c>
      <c r="AB313" s="273">
        <f t="shared" si="57"/>
        <v>95.833333333333343</v>
      </c>
      <c r="AC313" s="273">
        <f t="shared" si="58"/>
        <v>85</v>
      </c>
      <c r="AD313" s="273">
        <f t="shared" si="59"/>
        <v>100</v>
      </c>
    </row>
    <row r="314" spans="1:30" ht="30" customHeight="1" x14ac:dyDescent="0.2">
      <c r="A314" s="1">
        <f>'STUDENT NAMELIST'!A314</f>
        <v>310</v>
      </c>
      <c r="B314" s="60" t="str">
        <f>'STUDENT NAMELIST'!B314</f>
        <v>2023PEC AI 476</v>
      </c>
      <c r="C314" s="60">
        <f>'STUDENT NAMELIST'!C314</f>
        <v>211423243314</v>
      </c>
      <c r="D314" s="270" t="str">
        <f>'STUDENT NAMELIST'!D314</f>
        <v>NITHISH V</v>
      </c>
      <c r="E314" s="272">
        <v>17</v>
      </c>
      <c r="F314" s="272">
        <v>20</v>
      </c>
      <c r="G314" s="272">
        <v>13</v>
      </c>
      <c r="H314" s="272">
        <v>12</v>
      </c>
      <c r="I314" s="272">
        <v>14</v>
      </c>
      <c r="J314" s="272">
        <v>19</v>
      </c>
      <c r="K314" s="272">
        <v>17</v>
      </c>
      <c r="L314" s="272">
        <v>13</v>
      </c>
      <c r="M314" s="272">
        <v>13</v>
      </c>
      <c r="N314" s="272">
        <v>13</v>
      </c>
      <c r="O314" s="272">
        <v>18</v>
      </c>
      <c r="P314" s="272">
        <v>17</v>
      </c>
      <c r="Q314" s="272"/>
      <c r="R314" s="103">
        <f t="shared" si="48"/>
        <v>17</v>
      </c>
      <c r="S314" s="103">
        <f t="shared" si="49"/>
        <v>46</v>
      </c>
      <c r="T314" s="103">
        <f t="shared" si="50"/>
        <v>44</v>
      </c>
      <c r="U314" s="103">
        <f t="shared" si="51"/>
        <v>44</v>
      </c>
      <c r="V314" s="103">
        <f t="shared" si="52"/>
        <v>18</v>
      </c>
      <c r="W314" s="103">
        <f t="shared" si="53"/>
        <v>17</v>
      </c>
      <c r="X314" s="103"/>
      <c r="Y314" s="273">
        <f t="shared" si="54"/>
        <v>85</v>
      </c>
      <c r="Z314" s="273">
        <f t="shared" si="55"/>
        <v>100</v>
      </c>
      <c r="AA314" s="273">
        <f t="shared" si="56"/>
        <v>95.652173913043484</v>
      </c>
      <c r="AB314" s="273">
        <f t="shared" si="57"/>
        <v>91.666666666666657</v>
      </c>
      <c r="AC314" s="273">
        <f t="shared" si="58"/>
        <v>90</v>
      </c>
      <c r="AD314" s="273">
        <f t="shared" si="59"/>
        <v>85</v>
      </c>
    </row>
    <row r="315" spans="1:30" ht="30" customHeight="1" x14ac:dyDescent="0.2">
      <c r="A315" s="1">
        <f>'STUDENT NAMELIST'!A315</f>
        <v>311</v>
      </c>
      <c r="B315" s="60" t="str">
        <f>'STUDENT NAMELIST'!B315</f>
        <v>2023PEC AI 219</v>
      </c>
      <c r="C315" s="60">
        <f>'STUDENT NAMELIST'!C315</f>
        <v>211423243315</v>
      </c>
      <c r="D315" s="270" t="str">
        <f>'STUDENT NAMELIST'!D315</f>
        <v>NITHYA SREE V</v>
      </c>
      <c r="E315" s="272">
        <v>17</v>
      </c>
      <c r="F315" s="272">
        <v>20</v>
      </c>
      <c r="G315" s="272">
        <v>11</v>
      </c>
      <c r="H315" s="272">
        <v>11</v>
      </c>
      <c r="I315" s="272">
        <v>14</v>
      </c>
      <c r="J315" s="272">
        <v>18</v>
      </c>
      <c r="K315" s="272">
        <v>17</v>
      </c>
      <c r="L315" s="272">
        <v>11</v>
      </c>
      <c r="M315" s="272">
        <v>13</v>
      </c>
      <c r="N315" s="272">
        <v>11</v>
      </c>
      <c r="O315" s="272">
        <v>19</v>
      </c>
      <c r="P315" s="272">
        <v>20</v>
      </c>
      <c r="Q315" s="272"/>
      <c r="R315" s="103">
        <f t="shared" si="48"/>
        <v>17</v>
      </c>
      <c r="S315" s="103">
        <f t="shared" si="49"/>
        <v>42</v>
      </c>
      <c r="T315" s="103">
        <f t="shared" si="50"/>
        <v>42</v>
      </c>
      <c r="U315" s="103">
        <f t="shared" si="51"/>
        <v>42</v>
      </c>
      <c r="V315" s="103">
        <f t="shared" si="52"/>
        <v>19</v>
      </c>
      <c r="W315" s="103">
        <f t="shared" si="53"/>
        <v>20</v>
      </c>
      <c r="X315" s="103"/>
      <c r="Y315" s="273">
        <f t="shared" si="54"/>
        <v>85</v>
      </c>
      <c r="Z315" s="273">
        <f t="shared" si="55"/>
        <v>91.304347826086953</v>
      </c>
      <c r="AA315" s="273">
        <f t="shared" si="56"/>
        <v>91.304347826086953</v>
      </c>
      <c r="AB315" s="273">
        <f t="shared" si="57"/>
        <v>87.5</v>
      </c>
      <c r="AC315" s="273">
        <f t="shared" si="58"/>
        <v>95</v>
      </c>
      <c r="AD315" s="273">
        <f t="shared" si="59"/>
        <v>100</v>
      </c>
    </row>
    <row r="316" spans="1:30" ht="30" customHeight="1" x14ac:dyDescent="0.2">
      <c r="A316" s="1">
        <f>'STUDENT NAMELIST'!A316</f>
        <v>312</v>
      </c>
      <c r="B316" s="60" t="str">
        <f>'STUDENT NAMELIST'!B316</f>
        <v>2023PEC AI 220</v>
      </c>
      <c r="C316" s="60">
        <f>'STUDENT NAMELIST'!C316</f>
        <v>211423243316</v>
      </c>
      <c r="D316" s="270" t="str">
        <f>'STUDENT NAMELIST'!D316</f>
        <v>NIVETHA J</v>
      </c>
      <c r="E316" s="272">
        <v>19</v>
      </c>
      <c r="F316" s="272">
        <v>19</v>
      </c>
      <c r="G316" s="272">
        <v>12</v>
      </c>
      <c r="H316" s="272">
        <v>11</v>
      </c>
      <c r="I316" s="272">
        <v>12</v>
      </c>
      <c r="J316" s="272">
        <v>17</v>
      </c>
      <c r="K316" s="272">
        <v>19</v>
      </c>
      <c r="L316" s="272">
        <v>11</v>
      </c>
      <c r="M316" s="272">
        <v>11</v>
      </c>
      <c r="N316" s="272">
        <v>13</v>
      </c>
      <c r="O316" s="272">
        <v>17</v>
      </c>
      <c r="P316" s="272">
        <v>20</v>
      </c>
      <c r="Q316" s="272"/>
      <c r="R316" s="103">
        <f t="shared" si="48"/>
        <v>19</v>
      </c>
      <c r="S316" s="103">
        <f t="shared" si="49"/>
        <v>42</v>
      </c>
      <c r="T316" s="103">
        <f t="shared" si="50"/>
        <v>39</v>
      </c>
      <c r="U316" s="103">
        <f t="shared" si="51"/>
        <v>44</v>
      </c>
      <c r="V316" s="103">
        <f t="shared" si="52"/>
        <v>17</v>
      </c>
      <c r="W316" s="103">
        <f t="shared" si="53"/>
        <v>20</v>
      </c>
      <c r="X316" s="103"/>
      <c r="Y316" s="273">
        <f t="shared" si="54"/>
        <v>95</v>
      </c>
      <c r="Z316" s="273">
        <f t="shared" si="55"/>
        <v>91.304347826086953</v>
      </c>
      <c r="AA316" s="273">
        <f t="shared" si="56"/>
        <v>84.782608695652172</v>
      </c>
      <c r="AB316" s="273">
        <f t="shared" si="57"/>
        <v>91.666666666666657</v>
      </c>
      <c r="AC316" s="273">
        <f t="shared" si="58"/>
        <v>85</v>
      </c>
      <c r="AD316" s="273">
        <f t="shared" si="59"/>
        <v>100</v>
      </c>
    </row>
    <row r="317" spans="1:30" ht="30" customHeight="1" x14ac:dyDescent="0.2">
      <c r="A317" s="1">
        <f>'STUDENT NAMELIST'!A317</f>
        <v>313</v>
      </c>
      <c r="B317" s="60" t="str">
        <f>'STUDENT NAMELIST'!B317</f>
        <v>2023PEC AI 221</v>
      </c>
      <c r="C317" s="60">
        <f>'STUDENT NAMELIST'!C317</f>
        <v>211423243317</v>
      </c>
      <c r="D317" s="270" t="str">
        <f>'STUDENT NAMELIST'!D317</f>
        <v>NIVETHA R</v>
      </c>
      <c r="E317" s="272">
        <v>20</v>
      </c>
      <c r="F317" s="272">
        <v>17</v>
      </c>
      <c r="G317" s="272">
        <v>13</v>
      </c>
      <c r="H317" s="272">
        <v>13</v>
      </c>
      <c r="I317" s="272">
        <v>13</v>
      </c>
      <c r="J317" s="272">
        <v>19</v>
      </c>
      <c r="K317" s="272">
        <v>19</v>
      </c>
      <c r="L317" s="272">
        <v>11</v>
      </c>
      <c r="M317" s="272">
        <v>13</v>
      </c>
      <c r="N317" s="272">
        <v>14</v>
      </c>
      <c r="O317" s="272">
        <v>19</v>
      </c>
      <c r="P317" s="272">
        <v>18</v>
      </c>
      <c r="Q317" s="272"/>
      <c r="R317" s="103">
        <f t="shared" si="48"/>
        <v>20</v>
      </c>
      <c r="S317" s="103">
        <f t="shared" si="49"/>
        <v>41</v>
      </c>
      <c r="T317" s="103">
        <f t="shared" si="50"/>
        <v>45</v>
      </c>
      <c r="U317" s="103">
        <f t="shared" si="51"/>
        <v>46</v>
      </c>
      <c r="V317" s="103">
        <f t="shared" si="52"/>
        <v>19</v>
      </c>
      <c r="W317" s="103">
        <f t="shared" si="53"/>
        <v>18</v>
      </c>
      <c r="X317" s="103"/>
      <c r="Y317" s="273">
        <f t="shared" si="54"/>
        <v>100</v>
      </c>
      <c r="Z317" s="273">
        <f t="shared" si="55"/>
        <v>89.130434782608688</v>
      </c>
      <c r="AA317" s="273">
        <f t="shared" si="56"/>
        <v>97.826086956521735</v>
      </c>
      <c r="AB317" s="273">
        <f t="shared" si="57"/>
        <v>95.833333333333343</v>
      </c>
      <c r="AC317" s="273">
        <f t="shared" si="58"/>
        <v>95</v>
      </c>
      <c r="AD317" s="273">
        <f t="shared" si="59"/>
        <v>90</v>
      </c>
    </row>
    <row r="318" spans="1:30" ht="30" customHeight="1" x14ac:dyDescent="0.2">
      <c r="A318" s="1">
        <f>'STUDENT NAMELIST'!A318</f>
        <v>314</v>
      </c>
      <c r="B318" s="60" t="str">
        <f>'STUDENT NAMELIST'!B318</f>
        <v>2023PEC AI 222</v>
      </c>
      <c r="C318" s="60">
        <f>'STUDENT NAMELIST'!C318</f>
        <v>211423243318</v>
      </c>
      <c r="D318" s="270" t="str">
        <f>'STUDENT NAMELIST'!D318</f>
        <v>NIVETHA V</v>
      </c>
      <c r="E318" s="272">
        <v>17</v>
      </c>
      <c r="F318" s="272">
        <v>18</v>
      </c>
      <c r="G318" s="272">
        <v>11</v>
      </c>
      <c r="H318" s="272">
        <v>12</v>
      </c>
      <c r="I318" s="272">
        <v>11</v>
      </c>
      <c r="J318" s="272">
        <v>18</v>
      </c>
      <c r="K318" s="272">
        <v>17</v>
      </c>
      <c r="L318" s="272">
        <v>11</v>
      </c>
      <c r="M318" s="272">
        <v>12</v>
      </c>
      <c r="N318" s="272">
        <v>12</v>
      </c>
      <c r="O318" s="272">
        <v>19</v>
      </c>
      <c r="P318" s="272">
        <v>17</v>
      </c>
      <c r="Q318" s="272"/>
      <c r="R318" s="103">
        <f t="shared" si="48"/>
        <v>17</v>
      </c>
      <c r="S318" s="103">
        <f t="shared" si="49"/>
        <v>40</v>
      </c>
      <c r="T318" s="103">
        <f t="shared" si="50"/>
        <v>42</v>
      </c>
      <c r="U318" s="103">
        <f t="shared" si="51"/>
        <v>40</v>
      </c>
      <c r="V318" s="103">
        <f t="shared" si="52"/>
        <v>19</v>
      </c>
      <c r="W318" s="103">
        <f t="shared" si="53"/>
        <v>17</v>
      </c>
      <c r="X318" s="103"/>
      <c r="Y318" s="273">
        <f t="shared" si="54"/>
        <v>85</v>
      </c>
      <c r="Z318" s="273">
        <f t="shared" si="55"/>
        <v>86.956521739130437</v>
      </c>
      <c r="AA318" s="273">
        <f t="shared" si="56"/>
        <v>91.304347826086953</v>
      </c>
      <c r="AB318" s="273">
        <f t="shared" si="57"/>
        <v>83.333333333333343</v>
      </c>
      <c r="AC318" s="273">
        <f t="shared" si="58"/>
        <v>95</v>
      </c>
      <c r="AD318" s="273">
        <f t="shared" si="59"/>
        <v>85</v>
      </c>
    </row>
    <row r="319" spans="1:30" ht="30" customHeight="1" x14ac:dyDescent="0.2">
      <c r="A319" s="1">
        <f>'STUDENT NAMELIST'!A319</f>
        <v>315</v>
      </c>
      <c r="B319" s="60" t="str">
        <f>'STUDENT NAMELIST'!B319</f>
        <v>2023PEC AI 351</v>
      </c>
      <c r="C319" s="60">
        <f>'STUDENT NAMELIST'!C319</f>
        <v>211423243319</v>
      </c>
      <c r="D319" s="270" t="str">
        <f>'STUDENT NAMELIST'!D319</f>
        <v>PARAMASIVAN M</v>
      </c>
      <c r="E319" s="272">
        <v>20</v>
      </c>
      <c r="F319" s="272">
        <v>20</v>
      </c>
      <c r="G319" s="272">
        <v>13</v>
      </c>
      <c r="H319" s="272">
        <v>13</v>
      </c>
      <c r="I319" s="272">
        <v>13</v>
      </c>
      <c r="J319" s="272">
        <v>18</v>
      </c>
      <c r="K319" s="272">
        <v>18</v>
      </c>
      <c r="L319" s="272">
        <v>12</v>
      </c>
      <c r="M319" s="272">
        <v>13</v>
      </c>
      <c r="N319" s="272">
        <v>14</v>
      </c>
      <c r="O319" s="272">
        <v>19</v>
      </c>
      <c r="P319" s="272">
        <v>20</v>
      </c>
      <c r="Q319" s="272"/>
      <c r="R319" s="103">
        <f t="shared" si="48"/>
        <v>20</v>
      </c>
      <c r="S319" s="103">
        <f t="shared" si="49"/>
        <v>45</v>
      </c>
      <c r="T319" s="103">
        <f t="shared" si="50"/>
        <v>44</v>
      </c>
      <c r="U319" s="103">
        <f t="shared" si="51"/>
        <v>45</v>
      </c>
      <c r="V319" s="103">
        <f t="shared" si="52"/>
        <v>19</v>
      </c>
      <c r="W319" s="103">
        <f t="shared" si="53"/>
        <v>20</v>
      </c>
      <c r="X319" s="103"/>
      <c r="Y319" s="273">
        <f t="shared" si="54"/>
        <v>100</v>
      </c>
      <c r="Z319" s="273">
        <f t="shared" si="55"/>
        <v>97.826086956521735</v>
      </c>
      <c r="AA319" s="273">
        <f t="shared" si="56"/>
        <v>95.652173913043484</v>
      </c>
      <c r="AB319" s="273">
        <f t="shared" si="57"/>
        <v>93.75</v>
      </c>
      <c r="AC319" s="273">
        <f t="shared" si="58"/>
        <v>95</v>
      </c>
      <c r="AD319" s="273">
        <f t="shared" si="59"/>
        <v>100</v>
      </c>
    </row>
    <row r="320" spans="1:30" ht="30" customHeight="1" x14ac:dyDescent="0.2">
      <c r="A320" s="1">
        <f>'STUDENT NAMELIST'!A320</f>
        <v>316</v>
      </c>
      <c r="B320" s="60" t="str">
        <f>'STUDENT NAMELIST'!B320</f>
        <v>2023PEC AI 223</v>
      </c>
      <c r="C320" s="60">
        <f>'STUDENT NAMELIST'!C320</f>
        <v>211423243321</v>
      </c>
      <c r="D320" s="270" t="str">
        <f>'STUDENT NAMELIST'!D320</f>
        <v>POOJA K</v>
      </c>
      <c r="E320" s="272">
        <v>19</v>
      </c>
      <c r="F320" s="272">
        <v>17</v>
      </c>
      <c r="G320" s="272">
        <v>12</v>
      </c>
      <c r="H320" s="272">
        <v>13</v>
      </c>
      <c r="I320" s="272">
        <v>11</v>
      </c>
      <c r="J320" s="272">
        <v>17</v>
      </c>
      <c r="K320" s="272">
        <v>18</v>
      </c>
      <c r="L320" s="272">
        <v>12</v>
      </c>
      <c r="M320" s="272">
        <v>11</v>
      </c>
      <c r="N320" s="272">
        <v>14</v>
      </c>
      <c r="O320" s="272">
        <v>19</v>
      </c>
      <c r="P320" s="272">
        <v>17</v>
      </c>
      <c r="Q320" s="272"/>
      <c r="R320" s="103">
        <f t="shared" si="48"/>
        <v>19</v>
      </c>
      <c r="S320" s="103">
        <f t="shared" si="49"/>
        <v>41</v>
      </c>
      <c r="T320" s="103">
        <f t="shared" si="50"/>
        <v>41</v>
      </c>
      <c r="U320" s="103">
        <f t="shared" si="51"/>
        <v>43</v>
      </c>
      <c r="V320" s="103">
        <f t="shared" si="52"/>
        <v>19</v>
      </c>
      <c r="W320" s="103">
        <f t="shared" si="53"/>
        <v>17</v>
      </c>
      <c r="X320" s="103"/>
      <c r="Y320" s="273">
        <f t="shared" si="54"/>
        <v>95</v>
      </c>
      <c r="Z320" s="273">
        <f t="shared" si="55"/>
        <v>89.130434782608688</v>
      </c>
      <c r="AA320" s="273">
        <f t="shared" si="56"/>
        <v>89.130434782608688</v>
      </c>
      <c r="AB320" s="273">
        <f t="shared" si="57"/>
        <v>89.583333333333343</v>
      </c>
      <c r="AC320" s="273">
        <f t="shared" si="58"/>
        <v>95</v>
      </c>
      <c r="AD320" s="273">
        <f t="shared" si="59"/>
        <v>85</v>
      </c>
    </row>
    <row r="321" spans="1:30" ht="30" customHeight="1" x14ac:dyDescent="0.2">
      <c r="A321" s="1">
        <f>'STUDENT NAMELIST'!A321</f>
        <v>317</v>
      </c>
      <c r="B321" s="60" t="str">
        <f>'STUDENT NAMELIST'!B321</f>
        <v>2023PEC AI 224</v>
      </c>
      <c r="C321" s="60">
        <f>'STUDENT NAMELIST'!C321</f>
        <v>211423243322</v>
      </c>
      <c r="D321" s="270" t="str">
        <f>'STUDENT NAMELIST'!D321</f>
        <v>POOJA S</v>
      </c>
      <c r="E321" s="272">
        <v>17</v>
      </c>
      <c r="F321" s="272">
        <v>18</v>
      </c>
      <c r="G321" s="272">
        <v>12</v>
      </c>
      <c r="H321" s="272">
        <v>13</v>
      </c>
      <c r="I321" s="272">
        <v>14</v>
      </c>
      <c r="J321" s="272">
        <v>18</v>
      </c>
      <c r="K321" s="272">
        <v>19</v>
      </c>
      <c r="L321" s="272">
        <v>12</v>
      </c>
      <c r="M321" s="272">
        <v>12</v>
      </c>
      <c r="N321" s="272">
        <v>13</v>
      </c>
      <c r="O321" s="272">
        <v>20</v>
      </c>
      <c r="P321" s="272">
        <v>18</v>
      </c>
      <c r="Q321" s="272"/>
      <c r="R321" s="103">
        <f t="shared" si="48"/>
        <v>17</v>
      </c>
      <c r="S321" s="103">
        <f t="shared" si="49"/>
        <v>42</v>
      </c>
      <c r="T321" s="103">
        <f t="shared" si="50"/>
        <v>43</v>
      </c>
      <c r="U321" s="103">
        <f t="shared" si="51"/>
        <v>46</v>
      </c>
      <c r="V321" s="103">
        <f t="shared" si="52"/>
        <v>20</v>
      </c>
      <c r="W321" s="103">
        <f t="shared" si="53"/>
        <v>18</v>
      </c>
      <c r="X321" s="103"/>
      <c r="Y321" s="273">
        <f t="shared" si="54"/>
        <v>85</v>
      </c>
      <c r="Z321" s="273">
        <f t="shared" si="55"/>
        <v>91.304347826086953</v>
      </c>
      <c r="AA321" s="273">
        <f t="shared" si="56"/>
        <v>93.478260869565219</v>
      </c>
      <c r="AB321" s="273">
        <f t="shared" si="57"/>
        <v>95.833333333333343</v>
      </c>
      <c r="AC321" s="273">
        <f t="shared" si="58"/>
        <v>100</v>
      </c>
      <c r="AD321" s="273">
        <f t="shared" si="59"/>
        <v>90</v>
      </c>
    </row>
    <row r="322" spans="1:30" ht="30" customHeight="1" x14ac:dyDescent="0.2">
      <c r="A322" s="1">
        <f>'STUDENT NAMELIST'!A322</f>
        <v>318</v>
      </c>
      <c r="B322" s="60" t="str">
        <f>'STUDENT NAMELIST'!B322</f>
        <v>2023PEC AI 225</v>
      </c>
      <c r="C322" s="60">
        <f>'STUDENT NAMELIST'!C322</f>
        <v>211423243323</v>
      </c>
      <c r="D322" s="270" t="str">
        <f>'STUDENT NAMELIST'!D322</f>
        <v>POOJA S P</v>
      </c>
      <c r="E322" s="272">
        <v>20</v>
      </c>
      <c r="F322" s="272">
        <v>20</v>
      </c>
      <c r="G322" s="272">
        <v>13</v>
      </c>
      <c r="H322" s="272">
        <v>11</v>
      </c>
      <c r="I322" s="272">
        <v>14</v>
      </c>
      <c r="J322" s="272">
        <v>18</v>
      </c>
      <c r="K322" s="272">
        <v>17</v>
      </c>
      <c r="L322" s="272">
        <v>13</v>
      </c>
      <c r="M322" s="272">
        <v>13</v>
      </c>
      <c r="N322" s="272">
        <v>12</v>
      </c>
      <c r="O322" s="272">
        <v>18</v>
      </c>
      <c r="P322" s="272">
        <v>20</v>
      </c>
      <c r="Q322" s="272"/>
      <c r="R322" s="103">
        <f t="shared" si="48"/>
        <v>20</v>
      </c>
      <c r="S322" s="103">
        <f t="shared" si="49"/>
        <v>46</v>
      </c>
      <c r="T322" s="103">
        <f t="shared" si="50"/>
        <v>42</v>
      </c>
      <c r="U322" s="103">
        <f t="shared" si="51"/>
        <v>43</v>
      </c>
      <c r="V322" s="103">
        <f t="shared" si="52"/>
        <v>18</v>
      </c>
      <c r="W322" s="103">
        <f t="shared" si="53"/>
        <v>20</v>
      </c>
      <c r="X322" s="103"/>
      <c r="Y322" s="273">
        <f t="shared" si="54"/>
        <v>100</v>
      </c>
      <c r="Z322" s="273">
        <f t="shared" si="55"/>
        <v>100</v>
      </c>
      <c r="AA322" s="273">
        <f t="shared" si="56"/>
        <v>91.304347826086953</v>
      </c>
      <c r="AB322" s="273">
        <f t="shared" si="57"/>
        <v>89.583333333333343</v>
      </c>
      <c r="AC322" s="273">
        <f t="shared" si="58"/>
        <v>90</v>
      </c>
      <c r="AD322" s="273">
        <f t="shared" si="59"/>
        <v>100</v>
      </c>
    </row>
    <row r="323" spans="1:30" ht="30" customHeight="1" x14ac:dyDescent="0.2">
      <c r="A323" s="1">
        <f>'STUDENT NAMELIST'!A323</f>
        <v>319</v>
      </c>
      <c r="B323" s="60" t="str">
        <f>'STUDENT NAMELIST'!B323</f>
        <v>2023PEC AI 227</v>
      </c>
      <c r="C323" s="60">
        <f>'STUDENT NAMELIST'!C323</f>
        <v>211423243324</v>
      </c>
      <c r="D323" s="270" t="str">
        <f>'STUDENT NAMELIST'!D323</f>
        <v>POOJASREE K</v>
      </c>
      <c r="E323" s="272">
        <v>17</v>
      </c>
      <c r="F323" s="272">
        <v>17</v>
      </c>
      <c r="G323" s="272">
        <v>11</v>
      </c>
      <c r="H323" s="272">
        <v>11</v>
      </c>
      <c r="I323" s="272">
        <v>13</v>
      </c>
      <c r="J323" s="272">
        <v>17</v>
      </c>
      <c r="K323" s="272">
        <v>17</v>
      </c>
      <c r="L323" s="272">
        <v>12</v>
      </c>
      <c r="M323" s="272">
        <v>12</v>
      </c>
      <c r="N323" s="272">
        <v>12</v>
      </c>
      <c r="O323" s="272">
        <v>17</v>
      </c>
      <c r="P323" s="272">
        <v>18</v>
      </c>
      <c r="Q323" s="272"/>
      <c r="R323" s="103">
        <f t="shared" si="48"/>
        <v>17</v>
      </c>
      <c r="S323" s="103">
        <f t="shared" si="49"/>
        <v>40</v>
      </c>
      <c r="T323" s="103">
        <f t="shared" si="50"/>
        <v>40</v>
      </c>
      <c r="U323" s="103">
        <f t="shared" si="51"/>
        <v>42</v>
      </c>
      <c r="V323" s="103">
        <f t="shared" si="52"/>
        <v>17</v>
      </c>
      <c r="W323" s="103">
        <f t="shared" si="53"/>
        <v>18</v>
      </c>
      <c r="X323" s="103"/>
      <c r="Y323" s="273">
        <f t="shared" si="54"/>
        <v>85</v>
      </c>
      <c r="Z323" s="273">
        <f t="shared" si="55"/>
        <v>86.956521739130437</v>
      </c>
      <c r="AA323" s="273">
        <f t="shared" si="56"/>
        <v>86.956521739130437</v>
      </c>
      <c r="AB323" s="273">
        <f t="shared" si="57"/>
        <v>87.5</v>
      </c>
      <c r="AC323" s="273">
        <f t="shared" si="58"/>
        <v>85</v>
      </c>
      <c r="AD323" s="273">
        <f t="shared" si="59"/>
        <v>90</v>
      </c>
    </row>
    <row r="324" spans="1:30" ht="30" customHeight="1" x14ac:dyDescent="0.2">
      <c r="A324" s="1">
        <f>'STUDENT NAMELIST'!A324</f>
        <v>320</v>
      </c>
      <c r="B324" s="60" t="str">
        <f>'STUDENT NAMELIST'!B324</f>
        <v>2023PEC AI 353</v>
      </c>
      <c r="C324" s="60">
        <f>'STUDENT NAMELIST'!C324</f>
        <v>211423243325</v>
      </c>
      <c r="D324" s="270" t="str">
        <f>'STUDENT NAMELIST'!D324</f>
        <v>POOVARASAN S</v>
      </c>
      <c r="E324" s="272">
        <v>18</v>
      </c>
      <c r="F324" s="272">
        <v>18</v>
      </c>
      <c r="G324" s="272">
        <v>12</v>
      </c>
      <c r="H324" s="272">
        <v>12</v>
      </c>
      <c r="I324" s="272">
        <v>13</v>
      </c>
      <c r="J324" s="272">
        <v>18</v>
      </c>
      <c r="K324" s="272">
        <v>18</v>
      </c>
      <c r="L324" s="272">
        <v>13</v>
      </c>
      <c r="M324" s="272">
        <v>12</v>
      </c>
      <c r="N324" s="272">
        <v>13</v>
      </c>
      <c r="O324" s="272">
        <v>17</v>
      </c>
      <c r="P324" s="272">
        <v>18</v>
      </c>
      <c r="Q324" s="272"/>
      <c r="R324" s="103">
        <f t="shared" si="48"/>
        <v>18</v>
      </c>
      <c r="S324" s="103">
        <f t="shared" si="49"/>
        <v>43</v>
      </c>
      <c r="T324" s="103">
        <f t="shared" si="50"/>
        <v>42</v>
      </c>
      <c r="U324" s="103">
        <f t="shared" si="51"/>
        <v>44</v>
      </c>
      <c r="V324" s="103">
        <f t="shared" si="52"/>
        <v>17</v>
      </c>
      <c r="W324" s="103">
        <f t="shared" si="53"/>
        <v>18</v>
      </c>
      <c r="X324" s="103"/>
      <c r="Y324" s="273">
        <f t="shared" si="54"/>
        <v>90</v>
      </c>
      <c r="Z324" s="273">
        <f t="shared" si="55"/>
        <v>93.478260869565219</v>
      </c>
      <c r="AA324" s="273">
        <f t="shared" si="56"/>
        <v>91.304347826086953</v>
      </c>
      <c r="AB324" s="273">
        <f t="shared" si="57"/>
        <v>91.666666666666657</v>
      </c>
      <c r="AC324" s="273">
        <f t="shared" si="58"/>
        <v>85</v>
      </c>
      <c r="AD324" s="273">
        <f t="shared" si="59"/>
        <v>90</v>
      </c>
    </row>
    <row r="325" spans="1:30" ht="30" customHeight="1" x14ac:dyDescent="0.2">
      <c r="A325" s="1">
        <f>'STUDENT NAMELIST'!A325</f>
        <v>321</v>
      </c>
      <c r="B325" s="60" t="str">
        <f>'STUDENT NAMELIST'!B325</f>
        <v>2023PEC AI 228</v>
      </c>
      <c r="C325" s="60">
        <f>'STUDENT NAMELIST'!C325</f>
        <v>211423243326</v>
      </c>
      <c r="D325" s="270" t="str">
        <f>'STUDENT NAMELIST'!D325</f>
        <v>PRADAKSHANA S</v>
      </c>
      <c r="E325" s="272">
        <v>18</v>
      </c>
      <c r="F325" s="272">
        <v>18</v>
      </c>
      <c r="G325" s="272">
        <v>11</v>
      </c>
      <c r="H325" s="272">
        <v>11</v>
      </c>
      <c r="I325" s="272">
        <v>12</v>
      </c>
      <c r="J325" s="272">
        <v>19</v>
      </c>
      <c r="K325" s="272">
        <v>19</v>
      </c>
      <c r="L325" s="272">
        <v>13</v>
      </c>
      <c r="M325" s="272">
        <v>13</v>
      </c>
      <c r="N325" s="272">
        <v>12</v>
      </c>
      <c r="O325" s="272">
        <v>19</v>
      </c>
      <c r="P325" s="272">
        <v>19</v>
      </c>
      <c r="Q325" s="272"/>
      <c r="R325" s="103">
        <f t="shared" ref="R325:R388" si="60">SUMIF($E$4:$P$4,"CO 1",E325:P325)</f>
        <v>18</v>
      </c>
      <c r="S325" s="103">
        <f t="shared" ref="S325:S388" si="61">SUMIF($E$4:$P$4,"CO 2",E325:P325)</f>
        <v>42</v>
      </c>
      <c r="T325" s="103">
        <f t="shared" ref="T325:T388" si="62">SUMIF($E$4:$P$4,"CO 3",E325:P325)</f>
        <v>43</v>
      </c>
      <c r="U325" s="103">
        <f t="shared" ref="U325:U388" si="63">SUMIF($E$4:$P$4,"CO 4",E325:P325)</f>
        <v>43</v>
      </c>
      <c r="V325" s="103">
        <f t="shared" ref="V325:V388" si="64">SUMIF($E$4:$P$4,"CO 5",E325:P325)</f>
        <v>19</v>
      </c>
      <c r="W325" s="103">
        <f t="shared" ref="W325:W388" si="65">SUMIF($E$4:$P$4,"CO 6",E325:P325)</f>
        <v>19</v>
      </c>
      <c r="X325" s="103"/>
      <c r="Y325" s="273">
        <f t="shared" si="54"/>
        <v>90</v>
      </c>
      <c r="Z325" s="273">
        <f t="shared" si="55"/>
        <v>91.304347826086953</v>
      </c>
      <c r="AA325" s="273">
        <f t="shared" si="56"/>
        <v>93.478260869565219</v>
      </c>
      <c r="AB325" s="273">
        <f t="shared" si="57"/>
        <v>89.583333333333343</v>
      </c>
      <c r="AC325" s="273">
        <f t="shared" si="58"/>
        <v>95</v>
      </c>
      <c r="AD325" s="273">
        <f t="shared" si="59"/>
        <v>95</v>
      </c>
    </row>
    <row r="326" spans="1:30" ht="30" customHeight="1" x14ac:dyDescent="0.2">
      <c r="A326" s="1">
        <f>'STUDENT NAMELIST'!A326</f>
        <v>322</v>
      </c>
      <c r="B326" s="60" t="str">
        <f>'STUDENT NAMELIST'!B326</f>
        <v>2023PEC AI 354</v>
      </c>
      <c r="C326" s="60">
        <f>'STUDENT NAMELIST'!C326</f>
        <v>211423243327</v>
      </c>
      <c r="D326" s="270" t="str">
        <f>'STUDENT NAMELIST'!D326</f>
        <v>PRADEESH P</v>
      </c>
      <c r="E326" s="272">
        <v>17</v>
      </c>
      <c r="F326" s="272">
        <v>18</v>
      </c>
      <c r="G326" s="272">
        <v>13</v>
      </c>
      <c r="H326" s="272">
        <v>13</v>
      </c>
      <c r="I326" s="272">
        <v>14</v>
      </c>
      <c r="J326" s="272">
        <v>20</v>
      </c>
      <c r="K326" s="272">
        <v>19</v>
      </c>
      <c r="L326" s="272">
        <v>13</v>
      </c>
      <c r="M326" s="272">
        <v>11</v>
      </c>
      <c r="N326" s="272">
        <v>12</v>
      </c>
      <c r="O326" s="272">
        <v>19</v>
      </c>
      <c r="P326" s="272">
        <v>18</v>
      </c>
      <c r="Q326" s="272"/>
      <c r="R326" s="103">
        <f t="shared" si="60"/>
        <v>17</v>
      </c>
      <c r="S326" s="103">
        <f t="shared" si="61"/>
        <v>44</v>
      </c>
      <c r="T326" s="103">
        <f t="shared" si="62"/>
        <v>44</v>
      </c>
      <c r="U326" s="103">
        <f t="shared" si="63"/>
        <v>45</v>
      </c>
      <c r="V326" s="103">
        <f t="shared" si="64"/>
        <v>19</v>
      </c>
      <c r="W326" s="103">
        <f t="shared" si="65"/>
        <v>18</v>
      </c>
      <c r="X326" s="103"/>
      <c r="Y326" s="273">
        <f t="shared" si="54"/>
        <v>85</v>
      </c>
      <c r="Z326" s="273">
        <f t="shared" si="55"/>
        <v>95.652173913043484</v>
      </c>
      <c r="AA326" s="273">
        <f t="shared" si="56"/>
        <v>95.652173913043484</v>
      </c>
      <c r="AB326" s="273">
        <f t="shared" si="57"/>
        <v>93.75</v>
      </c>
      <c r="AC326" s="273">
        <f t="shared" si="58"/>
        <v>95</v>
      </c>
      <c r="AD326" s="273">
        <f t="shared" si="59"/>
        <v>90</v>
      </c>
    </row>
    <row r="327" spans="1:30" ht="30" customHeight="1" x14ac:dyDescent="0.2">
      <c r="A327" s="1">
        <f>'STUDENT NAMELIST'!A327</f>
        <v>323</v>
      </c>
      <c r="B327" s="60" t="str">
        <f>'STUDENT NAMELIST'!B327</f>
        <v>2023PEC AI 229</v>
      </c>
      <c r="C327" s="60">
        <f>'STUDENT NAMELIST'!C327</f>
        <v>211423243328</v>
      </c>
      <c r="D327" s="270" t="str">
        <f>'STUDENT NAMELIST'!D327</f>
        <v>PRAGATHI C J</v>
      </c>
      <c r="E327" s="272">
        <v>17</v>
      </c>
      <c r="F327" s="272">
        <v>20</v>
      </c>
      <c r="G327" s="272">
        <v>12</v>
      </c>
      <c r="H327" s="272">
        <v>11</v>
      </c>
      <c r="I327" s="272">
        <v>14</v>
      </c>
      <c r="J327" s="272">
        <v>17</v>
      </c>
      <c r="K327" s="272">
        <v>20</v>
      </c>
      <c r="L327" s="272">
        <v>12</v>
      </c>
      <c r="M327" s="272">
        <v>12</v>
      </c>
      <c r="N327" s="272">
        <v>11</v>
      </c>
      <c r="O327" s="272">
        <v>19</v>
      </c>
      <c r="P327" s="272">
        <v>19</v>
      </c>
      <c r="Q327" s="272"/>
      <c r="R327" s="103">
        <f t="shared" si="60"/>
        <v>17</v>
      </c>
      <c r="S327" s="103">
        <f t="shared" si="61"/>
        <v>44</v>
      </c>
      <c r="T327" s="103">
        <f t="shared" si="62"/>
        <v>40</v>
      </c>
      <c r="U327" s="103">
        <f t="shared" si="63"/>
        <v>45</v>
      </c>
      <c r="V327" s="103">
        <f t="shared" si="64"/>
        <v>19</v>
      </c>
      <c r="W327" s="103">
        <f t="shared" si="65"/>
        <v>19</v>
      </c>
      <c r="X327" s="103"/>
      <c r="Y327" s="273">
        <f t="shared" ref="Y327:Y390" si="66">(R327/$Y$3)*100</f>
        <v>85</v>
      </c>
      <c r="Z327" s="273">
        <f t="shared" ref="Z327:Z390" si="67">(S327/$Z$3)*100</f>
        <v>95.652173913043484</v>
      </c>
      <c r="AA327" s="273">
        <f t="shared" ref="AA327:AA390" si="68">(T327/$AA$3)*100</f>
        <v>86.956521739130437</v>
      </c>
      <c r="AB327" s="273">
        <f t="shared" ref="AB327:AB390" si="69">(U327/$AB$3)*100</f>
        <v>93.75</v>
      </c>
      <c r="AC327" s="273">
        <f t="shared" ref="AC327:AC390" si="70">(V327/$AC$3)*100</f>
        <v>95</v>
      </c>
      <c r="AD327" s="273">
        <f t="shared" ref="AD327:AD390" si="71">(W327/$AD$3)*100</f>
        <v>95</v>
      </c>
    </row>
    <row r="328" spans="1:30" ht="30" customHeight="1" x14ac:dyDescent="0.2">
      <c r="A328" s="1">
        <f>'STUDENT NAMELIST'!A328</f>
        <v>324</v>
      </c>
      <c r="B328" s="60" t="str">
        <f>'STUDENT NAMELIST'!B328</f>
        <v>2023PEC AI 355</v>
      </c>
      <c r="C328" s="60">
        <f>'STUDENT NAMELIST'!C328</f>
        <v>211423243329</v>
      </c>
      <c r="D328" s="270" t="str">
        <f>'STUDENT NAMELIST'!D328</f>
        <v>PRAJITH KUMAR S</v>
      </c>
      <c r="E328" s="272">
        <v>18</v>
      </c>
      <c r="F328" s="272">
        <v>19</v>
      </c>
      <c r="G328" s="272">
        <v>12</v>
      </c>
      <c r="H328" s="272">
        <v>12</v>
      </c>
      <c r="I328" s="272">
        <v>13</v>
      </c>
      <c r="J328" s="272">
        <v>19</v>
      </c>
      <c r="K328" s="272">
        <v>19</v>
      </c>
      <c r="L328" s="272">
        <v>11</v>
      </c>
      <c r="M328" s="272">
        <v>12</v>
      </c>
      <c r="N328" s="272">
        <v>11</v>
      </c>
      <c r="O328" s="272">
        <v>17</v>
      </c>
      <c r="P328" s="272">
        <v>18</v>
      </c>
      <c r="Q328" s="272"/>
      <c r="R328" s="103">
        <f t="shared" si="60"/>
        <v>18</v>
      </c>
      <c r="S328" s="103">
        <f t="shared" si="61"/>
        <v>42</v>
      </c>
      <c r="T328" s="103">
        <f t="shared" si="62"/>
        <v>43</v>
      </c>
      <c r="U328" s="103">
        <f t="shared" si="63"/>
        <v>43</v>
      </c>
      <c r="V328" s="103">
        <f t="shared" si="64"/>
        <v>17</v>
      </c>
      <c r="W328" s="103">
        <f t="shared" si="65"/>
        <v>18</v>
      </c>
      <c r="X328" s="103"/>
      <c r="Y328" s="273">
        <f t="shared" si="66"/>
        <v>90</v>
      </c>
      <c r="Z328" s="273">
        <f t="shared" si="67"/>
        <v>91.304347826086953</v>
      </c>
      <c r="AA328" s="273">
        <f t="shared" si="68"/>
        <v>93.478260869565219</v>
      </c>
      <c r="AB328" s="273">
        <f t="shared" si="69"/>
        <v>89.583333333333343</v>
      </c>
      <c r="AC328" s="273">
        <f t="shared" si="70"/>
        <v>85</v>
      </c>
      <c r="AD328" s="273">
        <f t="shared" si="71"/>
        <v>90</v>
      </c>
    </row>
    <row r="329" spans="1:30" ht="30" customHeight="1" x14ac:dyDescent="0.2">
      <c r="A329" s="1">
        <f>'STUDENT NAMELIST'!A329</f>
        <v>325</v>
      </c>
      <c r="B329" s="60" t="str">
        <f>'STUDENT NAMELIST'!B329</f>
        <v>2023PEC AI 356</v>
      </c>
      <c r="C329" s="60">
        <f>'STUDENT NAMELIST'!C329</f>
        <v>211423243330</v>
      </c>
      <c r="D329" s="270" t="str">
        <f>'STUDENT NAMELIST'!D329</f>
        <v>PRANAV M</v>
      </c>
      <c r="E329" s="272">
        <v>20</v>
      </c>
      <c r="F329" s="272">
        <v>20</v>
      </c>
      <c r="G329" s="272">
        <v>11</v>
      </c>
      <c r="H329" s="272">
        <v>13</v>
      </c>
      <c r="I329" s="272">
        <v>14</v>
      </c>
      <c r="J329" s="272">
        <v>20</v>
      </c>
      <c r="K329" s="272">
        <v>17</v>
      </c>
      <c r="L329" s="272">
        <v>13</v>
      </c>
      <c r="M329" s="272">
        <v>13</v>
      </c>
      <c r="N329" s="272">
        <v>14</v>
      </c>
      <c r="O329" s="272">
        <v>20</v>
      </c>
      <c r="P329" s="272">
        <v>18</v>
      </c>
      <c r="Q329" s="272"/>
      <c r="R329" s="103">
        <f t="shared" si="60"/>
        <v>20</v>
      </c>
      <c r="S329" s="103">
        <f t="shared" si="61"/>
        <v>44</v>
      </c>
      <c r="T329" s="103">
        <f t="shared" si="62"/>
        <v>46</v>
      </c>
      <c r="U329" s="103">
        <f t="shared" si="63"/>
        <v>45</v>
      </c>
      <c r="V329" s="103">
        <f t="shared" si="64"/>
        <v>20</v>
      </c>
      <c r="W329" s="103">
        <f t="shared" si="65"/>
        <v>18</v>
      </c>
      <c r="X329" s="103"/>
      <c r="Y329" s="273">
        <f t="shared" si="66"/>
        <v>100</v>
      </c>
      <c r="Z329" s="273">
        <f t="shared" si="67"/>
        <v>95.652173913043484</v>
      </c>
      <c r="AA329" s="273">
        <f t="shared" si="68"/>
        <v>100</v>
      </c>
      <c r="AB329" s="273">
        <f t="shared" si="69"/>
        <v>93.75</v>
      </c>
      <c r="AC329" s="273">
        <f t="shared" si="70"/>
        <v>100</v>
      </c>
      <c r="AD329" s="273">
        <f t="shared" si="71"/>
        <v>90</v>
      </c>
    </row>
    <row r="330" spans="1:30" ht="30" customHeight="1" x14ac:dyDescent="0.2">
      <c r="A330" s="1">
        <f>'STUDENT NAMELIST'!A330</f>
        <v>326</v>
      </c>
      <c r="B330" s="60" t="str">
        <f>'STUDENT NAMELIST'!B330</f>
        <v>2023PEC AI 357</v>
      </c>
      <c r="C330" s="60">
        <f>'STUDENT NAMELIST'!C330</f>
        <v>211423243331</v>
      </c>
      <c r="D330" s="270" t="str">
        <f>'STUDENT NAMELIST'!D330</f>
        <v>PRANAV V</v>
      </c>
      <c r="E330" s="272">
        <v>20</v>
      </c>
      <c r="F330" s="272">
        <v>17</v>
      </c>
      <c r="G330" s="272">
        <v>12</v>
      </c>
      <c r="H330" s="272">
        <v>13</v>
      </c>
      <c r="I330" s="272">
        <v>11</v>
      </c>
      <c r="J330" s="272">
        <v>19</v>
      </c>
      <c r="K330" s="272">
        <v>18</v>
      </c>
      <c r="L330" s="272">
        <v>11</v>
      </c>
      <c r="M330" s="272">
        <v>11</v>
      </c>
      <c r="N330" s="272">
        <v>14</v>
      </c>
      <c r="O330" s="272">
        <v>18</v>
      </c>
      <c r="P330" s="272">
        <v>19</v>
      </c>
      <c r="Q330" s="272"/>
      <c r="R330" s="103">
        <f t="shared" si="60"/>
        <v>20</v>
      </c>
      <c r="S330" s="103">
        <f t="shared" si="61"/>
        <v>40</v>
      </c>
      <c r="T330" s="103">
        <f t="shared" si="62"/>
        <v>43</v>
      </c>
      <c r="U330" s="103">
        <f t="shared" si="63"/>
        <v>43</v>
      </c>
      <c r="V330" s="103">
        <f t="shared" si="64"/>
        <v>18</v>
      </c>
      <c r="W330" s="103">
        <f t="shared" si="65"/>
        <v>19</v>
      </c>
      <c r="X330" s="103"/>
      <c r="Y330" s="273">
        <f t="shared" si="66"/>
        <v>100</v>
      </c>
      <c r="Z330" s="273">
        <f t="shared" si="67"/>
        <v>86.956521739130437</v>
      </c>
      <c r="AA330" s="273">
        <f t="shared" si="68"/>
        <v>93.478260869565219</v>
      </c>
      <c r="AB330" s="273">
        <f t="shared" si="69"/>
        <v>89.583333333333343</v>
      </c>
      <c r="AC330" s="273">
        <f t="shared" si="70"/>
        <v>90</v>
      </c>
      <c r="AD330" s="273">
        <f t="shared" si="71"/>
        <v>95</v>
      </c>
    </row>
    <row r="331" spans="1:30" ht="30" customHeight="1" x14ac:dyDescent="0.2">
      <c r="A331" s="1">
        <f>'STUDENT NAMELIST'!A331</f>
        <v>327</v>
      </c>
      <c r="B331" s="60" t="str">
        <f>'STUDENT NAMELIST'!B331</f>
        <v>2023PEC AI 358</v>
      </c>
      <c r="C331" s="60">
        <f>'STUDENT NAMELIST'!C331</f>
        <v>211423243332</v>
      </c>
      <c r="D331" s="270" t="str">
        <f>'STUDENT NAMELIST'!D331</f>
        <v>PRASANTH S</v>
      </c>
      <c r="E331" s="272">
        <v>20</v>
      </c>
      <c r="F331" s="272">
        <v>20</v>
      </c>
      <c r="G331" s="272">
        <v>13</v>
      </c>
      <c r="H331" s="272">
        <v>13</v>
      </c>
      <c r="I331" s="272">
        <v>13</v>
      </c>
      <c r="J331" s="272">
        <v>18</v>
      </c>
      <c r="K331" s="272">
        <v>19</v>
      </c>
      <c r="L331" s="272">
        <v>12</v>
      </c>
      <c r="M331" s="272">
        <v>11</v>
      </c>
      <c r="N331" s="272">
        <v>12</v>
      </c>
      <c r="O331" s="272">
        <v>20</v>
      </c>
      <c r="P331" s="272">
        <v>18</v>
      </c>
      <c r="Q331" s="272"/>
      <c r="R331" s="103">
        <f t="shared" si="60"/>
        <v>20</v>
      </c>
      <c r="S331" s="103">
        <f t="shared" si="61"/>
        <v>45</v>
      </c>
      <c r="T331" s="103">
        <f t="shared" si="62"/>
        <v>42</v>
      </c>
      <c r="U331" s="103">
        <f t="shared" si="63"/>
        <v>44</v>
      </c>
      <c r="V331" s="103">
        <f t="shared" si="64"/>
        <v>20</v>
      </c>
      <c r="W331" s="103">
        <f t="shared" si="65"/>
        <v>18</v>
      </c>
      <c r="X331" s="103"/>
      <c r="Y331" s="273">
        <f t="shared" si="66"/>
        <v>100</v>
      </c>
      <c r="Z331" s="273">
        <f t="shared" si="67"/>
        <v>97.826086956521735</v>
      </c>
      <c r="AA331" s="273">
        <f t="shared" si="68"/>
        <v>91.304347826086953</v>
      </c>
      <c r="AB331" s="273">
        <f t="shared" si="69"/>
        <v>91.666666666666657</v>
      </c>
      <c r="AC331" s="273">
        <f t="shared" si="70"/>
        <v>100</v>
      </c>
      <c r="AD331" s="273">
        <f t="shared" si="71"/>
        <v>90</v>
      </c>
    </row>
    <row r="332" spans="1:30" ht="30" customHeight="1" x14ac:dyDescent="0.2">
      <c r="A332" s="1">
        <f>'STUDENT NAMELIST'!A332</f>
        <v>328</v>
      </c>
      <c r="B332" s="60" t="str">
        <f>'STUDENT NAMELIST'!B332</f>
        <v>2023PEC AI 230</v>
      </c>
      <c r="C332" s="60">
        <f>'STUDENT NAMELIST'!C332</f>
        <v>211423243333</v>
      </c>
      <c r="D332" s="270" t="str">
        <f>'STUDENT NAMELIST'!D332</f>
        <v>PRATHESA S</v>
      </c>
      <c r="E332" s="272">
        <v>17</v>
      </c>
      <c r="F332" s="272">
        <v>18</v>
      </c>
      <c r="G332" s="272">
        <v>13</v>
      </c>
      <c r="H332" s="272">
        <v>13</v>
      </c>
      <c r="I332" s="272">
        <v>12</v>
      </c>
      <c r="J332" s="272">
        <v>17</v>
      </c>
      <c r="K332" s="272">
        <v>19</v>
      </c>
      <c r="L332" s="272">
        <v>13</v>
      </c>
      <c r="M332" s="272">
        <v>13</v>
      </c>
      <c r="N332" s="272">
        <v>12</v>
      </c>
      <c r="O332" s="272">
        <v>18</v>
      </c>
      <c r="P332" s="272">
        <v>18</v>
      </c>
      <c r="Q332" s="272"/>
      <c r="R332" s="103">
        <f t="shared" si="60"/>
        <v>17</v>
      </c>
      <c r="S332" s="103">
        <f t="shared" si="61"/>
        <v>44</v>
      </c>
      <c r="T332" s="103">
        <f t="shared" si="62"/>
        <v>43</v>
      </c>
      <c r="U332" s="103">
        <f t="shared" si="63"/>
        <v>43</v>
      </c>
      <c r="V332" s="103">
        <f t="shared" si="64"/>
        <v>18</v>
      </c>
      <c r="W332" s="103">
        <f t="shared" si="65"/>
        <v>18</v>
      </c>
      <c r="X332" s="103"/>
      <c r="Y332" s="273">
        <f t="shared" si="66"/>
        <v>85</v>
      </c>
      <c r="Z332" s="273">
        <f t="shared" si="67"/>
        <v>95.652173913043484</v>
      </c>
      <c r="AA332" s="273">
        <f t="shared" si="68"/>
        <v>93.478260869565219</v>
      </c>
      <c r="AB332" s="273">
        <f t="shared" si="69"/>
        <v>89.583333333333343</v>
      </c>
      <c r="AC332" s="273">
        <f t="shared" si="70"/>
        <v>90</v>
      </c>
      <c r="AD332" s="273">
        <f t="shared" si="71"/>
        <v>90</v>
      </c>
    </row>
    <row r="333" spans="1:30" ht="30" customHeight="1" x14ac:dyDescent="0.2">
      <c r="A333" s="1">
        <f>'STUDENT NAMELIST'!A333</f>
        <v>329</v>
      </c>
      <c r="B333" s="60" t="str">
        <f>'STUDENT NAMELIST'!B333</f>
        <v>2023PEC AI 359</v>
      </c>
      <c r="C333" s="60">
        <f>'STUDENT NAMELIST'!C333</f>
        <v>211423243334</v>
      </c>
      <c r="D333" s="270" t="str">
        <f>'STUDENT NAMELIST'!D333</f>
        <v>PRAVEEN BALAJI B S</v>
      </c>
      <c r="E333" s="272">
        <v>19</v>
      </c>
      <c r="F333" s="272">
        <v>18</v>
      </c>
      <c r="G333" s="272">
        <v>13</v>
      </c>
      <c r="H333" s="272">
        <v>12</v>
      </c>
      <c r="I333" s="272">
        <v>14</v>
      </c>
      <c r="J333" s="272">
        <v>18</v>
      </c>
      <c r="K333" s="272">
        <v>20</v>
      </c>
      <c r="L333" s="272">
        <v>13</v>
      </c>
      <c r="M333" s="272">
        <v>13</v>
      </c>
      <c r="N333" s="272">
        <v>13</v>
      </c>
      <c r="O333" s="272">
        <v>17</v>
      </c>
      <c r="P333" s="272">
        <v>17</v>
      </c>
      <c r="Q333" s="272"/>
      <c r="R333" s="103">
        <f t="shared" si="60"/>
        <v>19</v>
      </c>
      <c r="S333" s="103">
        <f t="shared" si="61"/>
        <v>44</v>
      </c>
      <c r="T333" s="103">
        <f t="shared" si="62"/>
        <v>43</v>
      </c>
      <c r="U333" s="103">
        <f t="shared" si="63"/>
        <v>47</v>
      </c>
      <c r="V333" s="103">
        <f t="shared" si="64"/>
        <v>17</v>
      </c>
      <c r="W333" s="103">
        <f t="shared" si="65"/>
        <v>17</v>
      </c>
      <c r="X333" s="103"/>
      <c r="Y333" s="273">
        <f t="shared" si="66"/>
        <v>95</v>
      </c>
      <c r="Z333" s="273">
        <f t="shared" si="67"/>
        <v>95.652173913043484</v>
      </c>
      <c r="AA333" s="273">
        <f t="shared" si="68"/>
        <v>93.478260869565219</v>
      </c>
      <c r="AB333" s="273">
        <f t="shared" si="69"/>
        <v>97.916666666666657</v>
      </c>
      <c r="AC333" s="273">
        <f t="shared" si="70"/>
        <v>85</v>
      </c>
      <c r="AD333" s="273">
        <f t="shared" si="71"/>
        <v>85</v>
      </c>
    </row>
    <row r="334" spans="1:30" ht="30" customHeight="1" x14ac:dyDescent="0.2">
      <c r="A334" s="1">
        <f>'STUDENT NAMELIST'!A334</f>
        <v>330</v>
      </c>
      <c r="B334" s="60" t="str">
        <f>'STUDENT NAMELIST'!B334</f>
        <v>2023PEC AI 360</v>
      </c>
      <c r="C334" s="60">
        <f>'STUDENT NAMELIST'!C334</f>
        <v>211423243335</v>
      </c>
      <c r="D334" s="270" t="str">
        <f>'STUDENT NAMELIST'!D334</f>
        <v>PRAVEEN KUMAR K</v>
      </c>
      <c r="E334" s="272">
        <v>19</v>
      </c>
      <c r="F334" s="272">
        <v>19</v>
      </c>
      <c r="G334" s="272">
        <v>11</v>
      </c>
      <c r="H334" s="272">
        <v>11</v>
      </c>
      <c r="I334" s="272">
        <v>11</v>
      </c>
      <c r="J334" s="272">
        <v>19</v>
      </c>
      <c r="K334" s="272">
        <v>18</v>
      </c>
      <c r="L334" s="272">
        <v>12</v>
      </c>
      <c r="M334" s="272">
        <v>12</v>
      </c>
      <c r="N334" s="272">
        <v>13</v>
      </c>
      <c r="O334" s="272">
        <v>19</v>
      </c>
      <c r="P334" s="272">
        <v>18</v>
      </c>
      <c r="Q334" s="272"/>
      <c r="R334" s="103">
        <f t="shared" si="60"/>
        <v>19</v>
      </c>
      <c r="S334" s="103">
        <f t="shared" si="61"/>
        <v>42</v>
      </c>
      <c r="T334" s="103">
        <f t="shared" si="62"/>
        <v>42</v>
      </c>
      <c r="U334" s="103">
        <f t="shared" si="63"/>
        <v>42</v>
      </c>
      <c r="V334" s="103">
        <f t="shared" si="64"/>
        <v>19</v>
      </c>
      <c r="W334" s="103">
        <f t="shared" si="65"/>
        <v>18</v>
      </c>
      <c r="X334" s="103"/>
      <c r="Y334" s="273">
        <f t="shared" si="66"/>
        <v>95</v>
      </c>
      <c r="Z334" s="273">
        <f t="shared" si="67"/>
        <v>91.304347826086953</v>
      </c>
      <c r="AA334" s="273">
        <f t="shared" si="68"/>
        <v>91.304347826086953</v>
      </c>
      <c r="AB334" s="273">
        <f t="shared" si="69"/>
        <v>87.5</v>
      </c>
      <c r="AC334" s="273">
        <f t="shared" si="70"/>
        <v>95</v>
      </c>
      <c r="AD334" s="273">
        <f t="shared" si="71"/>
        <v>90</v>
      </c>
    </row>
    <row r="335" spans="1:30" ht="30" customHeight="1" x14ac:dyDescent="0.2">
      <c r="A335" s="1">
        <f>'STUDENT NAMELIST'!A335</f>
        <v>331</v>
      </c>
      <c r="B335" s="60" t="str">
        <f>'STUDENT NAMELIST'!B335</f>
        <v>2023PEC AI 362</v>
      </c>
      <c r="C335" s="60">
        <f>'STUDENT NAMELIST'!C335</f>
        <v>211423243337</v>
      </c>
      <c r="D335" s="270" t="str">
        <f>'STUDENT NAMELIST'!D335</f>
        <v>PRAVEENKUMAR S</v>
      </c>
      <c r="E335" s="272">
        <v>18</v>
      </c>
      <c r="F335" s="272">
        <v>18</v>
      </c>
      <c r="G335" s="272">
        <v>11</v>
      </c>
      <c r="H335" s="272">
        <v>12</v>
      </c>
      <c r="I335" s="272">
        <v>14</v>
      </c>
      <c r="J335" s="272">
        <v>18</v>
      </c>
      <c r="K335" s="272">
        <v>18</v>
      </c>
      <c r="L335" s="272">
        <v>13</v>
      </c>
      <c r="M335" s="272">
        <v>11</v>
      </c>
      <c r="N335" s="272">
        <v>12</v>
      </c>
      <c r="O335" s="272">
        <v>20</v>
      </c>
      <c r="P335" s="272">
        <v>17</v>
      </c>
      <c r="Q335" s="272"/>
      <c r="R335" s="103">
        <f t="shared" si="60"/>
        <v>18</v>
      </c>
      <c r="S335" s="103">
        <f t="shared" si="61"/>
        <v>42</v>
      </c>
      <c r="T335" s="103">
        <f t="shared" si="62"/>
        <v>41</v>
      </c>
      <c r="U335" s="103">
        <f t="shared" si="63"/>
        <v>44</v>
      </c>
      <c r="V335" s="103">
        <f t="shared" si="64"/>
        <v>20</v>
      </c>
      <c r="W335" s="103">
        <f t="shared" si="65"/>
        <v>17</v>
      </c>
      <c r="X335" s="103"/>
      <c r="Y335" s="273">
        <f t="shared" si="66"/>
        <v>90</v>
      </c>
      <c r="Z335" s="273">
        <f t="shared" si="67"/>
        <v>91.304347826086953</v>
      </c>
      <c r="AA335" s="273">
        <f t="shared" si="68"/>
        <v>89.130434782608688</v>
      </c>
      <c r="AB335" s="273">
        <f t="shared" si="69"/>
        <v>91.666666666666657</v>
      </c>
      <c r="AC335" s="273">
        <f t="shared" si="70"/>
        <v>100</v>
      </c>
      <c r="AD335" s="273">
        <f t="shared" si="71"/>
        <v>85</v>
      </c>
    </row>
    <row r="336" spans="1:30" ht="30" customHeight="1" x14ac:dyDescent="0.2">
      <c r="A336" s="1">
        <f>'STUDENT NAMELIST'!A336</f>
        <v>332</v>
      </c>
      <c r="B336" s="60" t="str">
        <f>'STUDENT NAMELIST'!B336</f>
        <v>2023PEC AI 363</v>
      </c>
      <c r="C336" s="60">
        <f>'STUDENT NAMELIST'!C336</f>
        <v>211423243338</v>
      </c>
      <c r="D336" s="270" t="str">
        <f>'STUDENT NAMELIST'!D336</f>
        <v>PRAVEENSANKAR R S</v>
      </c>
      <c r="E336" s="272">
        <v>20</v>
      </c>
      <c r="F336" s="272">
        <v>18</v>
      </c>
      <c r="G336" s="272">
        <v>11</v>
      </c>
      <c r="H336" s="272">
        <v>13</v>
      </c>
      <c r="I336" s="272">
        <v>11</v>
      </c>
      <c r="J336" s="272">
        <v>19</v>
      </c>
      <c r="K336" s="272">
        <v>20</v>
      </c>
      <c r="L336" s="272">
        <v>13</v>
      </c>
      <c r="M336" s="272">
        <v>11</v>
      </c>
      <c r="N336" s="272">
        <v>12</v>
      </c>
      <c r="O336" s="272">
        <v>18</v>
      </c>
      <c r="P336" s="272">
        <v>18</v>
      </c>
      <c r="Q336" s="272"/>
      <c r="R336" s="103">
        <f t="shared" si="60"/>
        <v>20</v>
      </c>
      <c r="S336" s="103">
        <f t="shared" si="61"/>
        <v>42</v>
      </c>
      <c r="T336" s="103">
        <f t="shared" si="62"/>
        <v>43</v>
      </c>
      <c r="U336" s="103">
        <f t="shared" si="63"/>
        <v>43</v>
      </c>
      <c r="V336" s="103">
        <f t="shared" si="64"/>
        <v>18</v>
      </c>
      <c r="W336" s="103">
        <f t="shared" si="65"/>
        <v>18</v>
      </c>
      <c r="X336" s="103"/>
      <c r="Y336" s="273">
        <f t="shared" si="66"/>
        <v>100</v>
      </c>
      <c r="Z336" s="273">
        <f t="shared" si="67"/>
        <v>91.304347826086953</v>
      </c>
      <c r="AA336" s="273">
        <f t="shared" si="68"/>
        <v>93.478260869565219</v>
      </c>
      <c r="AB336" s="273">
        <f t="shared" si="69"/>
        <v>89.583333333333343</v>
      </c>
      <c r="AC336" s="273">
        <f t="shared" si="70"/>
        <v>90</v>
      </c>
      <c r="AD336" s="273">
        <f t="shared" si="71"/>
        <v>90</v>
      </c>
    </row>
    <row r="337" spans="1:30" ht="30" customHeight="1" x14ac:dyDescent="0.2">
      <c r="A337" s="1">
        <f>'STUDENT NAMELIST'!A337</f>
        <v>333</v>
      </c>
      <c r="B337" s="60" t="str">
        <f>'STUDENT NAMELIST'!B337</f>
        <v>2023PEC AI 231</v>
      </c>
      <c r="C337" s="60">
        <f>'STUDENT NAMELIST'!C337</f>
        <v>211423243339</v>
      </c>
      <c r="D337" s="270" t="str">
        <f>'STUDENT NAMELIST'!D337</f>
        <v>PREETHI M</v>
      </c>
      <c r="E337" s="272">
        <v>18</v>
      </c>
      <c r="F337" s="272">
        <v>20</v>
      </c>
      <c r="G337" s="272">
        <v>11</v>
      </c>
      <c r="H337" s="272">
        <v>11</v>
      </c>
      <c r="I337" s="272">
        <v>11</v>
      </c>
      <c r="J337" s="272">
        <v>20</v>
      </c>
      <c r="K337" s="272">
        <v>17</v>
      </c>
      <c r="L337" s="272">
        <v>11</v>
      </c>
      <c r="M337" s="272">
        <v>13</v>
      </c>
      <c r="N337" s="272">
        <v>14</v>
      </c>
      <c r="O337" s="272">
        <v>20</v>
      </c>
      <c r="P337" s="272">
        <v>19</v>
      </c>
      <c r="Q337" s="272"/>
      <c r="R337" s="103">
        <f t="shared" si="60"/>
        <v>18</v>
      </c>
      <c r="S337" s="103">
        <f t="shared" si="61"/>
        <v>42</v>
      </c>
      <c r="T337" s="103">
        <f t="shared" si="62"/>
        <v>44</v>
      </c>
      <c r="U337" s="103">
        <f t="shared" si="63"/>
        <v>42</v>
      </c>
      <c r="V337" s="103">
        <f t="shared" si="64"/>
        <v>20</v>
      </c>
      <c r="W337" s="103">
        <f t="shared" si="65"/>
        <v>19</v>
      </c>
      <c r="X337" s="103"/>
      <c r="Y337" s="273">
        <f t="shared" si="66"/>
        <v>90</v>
      </c>
      <c r="Z337" s="273">
        <f t="shared" si="67"/>
        <v>91.304347826086953</v>
      </c>
      <c r="AA337" s="273">
        <f t="shared" si="68"/>
        <v>95.652173913043484</v>
      </c>
      <c r="AB337" s="273">
        <f t="shared" si="69"/>
        <v>87.5</v>
      </c>
      <c r="AC337" s="273">
        <f t="shared" si="70"/>
        <v>100</v>
      </c>
      <c r="AD337" s="273">
        <f t="shared" si="71"/>
        <v>95</v>
      </c>
    </row>
    <row r="338" spans="1:30" ht="30" customHeight="1" x14ac:dyDescent="0.2">
      <c r="A338" s="1">
        <f>'STUDENT NAMELIST'!A338</f>
        <v>334</v>
      </c>
      <c r="B338" s="60" t="str">
        <f>'STUDENT NAMELIST'!B338</f>
        <v>2023PEC AI 232</v>
      </c>
      <c r="C338" s="60">
        <f>'STUDENT NAMELIST'!C338</f>
        <v>211423243340</v>
      </c>
      <c r="D338" s="270" t="str">
        <f>'STUDENT NAMELIST'!D338</f>
        <v>PREETHI S</v>
      </c>
      <c r="E338" s="272">
        <v>20</v>
      </c>
      <c r="F338" s="272">
        <v>18</v>
      </c>
      <c r="G338" s="272">
        <v>12</v>
      </c>
      <c r="H338" s="272">
        <v>12</v>
      </c>
      <c r="I338" s="272">
        <v>11</v>
      </c>
      <c r="J338" s="272">
        <v>18</v>
      </c>
      <c r="K338" s="272">
        <v>20</v>
      </c>
      <c r="L338" s="272">
        <v>12</v>
      </c>
      <c r="M338" s="272">
        <v>13</v>
      </c>
      <c r="N338" s="272">
        <v>14</v>
      </c>
      <c r="O338" s="272">
        <v>17</v>
      </c>
      <c r="P338" s="272">
        <v>17</v>
      </c>
      <c r="Q338" s="272"/>
      <c r="R338" s="103">
        <f t="shared" si="60"/>
        <v>20</v>
      </c>
      <c r="S338" s="103">
        <f t="shared" si="61"/>
        <v>42</v>
      </c>
      <c r="T338" s="103">
        <f t="shared" si="62"/>
        <v>43</v>
      </c>
      <c r="U338" s="103">
        <f t="shared" si="63"/>
        <v>45</v>
      </c>
      <c r="V338" s="103">
        <f t="shared" si="64"/>
        <v>17</v>
      </c>
      <c r="W338" s="103">
        <f t="shared" si="65"/>
        <v>17</v>
      </c>
      <c r="X338" s="103"/>
      <c r="Y338" s="273">
        <f t="shared" si="66"/>
        <v>100</v>
      </c>
      <c r="Z338" s="273">
        <f t="shared" si="67"/>
        <v>91.304347826086953</v>
      </c>
      <c r="AA338" s="273">
        <f t="shared" si="68"/>
        <v>93.478260869565219</v>
      </c>
      <c r="AB338" s="273">
        <f t="shared" si="69"/>
        <v>93.75</v>
      </c>
      <c r="AC338" s="273">
        <f t="shared" si="70"/>
        <v>85</v>
      </c>
      <c r="AD338" s="273">
        <f t="shared" si="71"/>
        <v>85</v>
      </c>
    </row>
    <row r="339" spans="1:30" ht="30" customHeight="1" x14ac:dyDescent="0.2">
      <c r="A339" s="1">
        <f>'STUDENT NAMELIST'!A339</f>
        <v>335</v>
      </c>
      <c r="B339" s="60" t="str">
        <f>'STUDENT NAMELIST'!B339</f>
        <v>2023PEC AI 364</v>
      </c>
      <c r="C339" s="60">
        <f>'STUDENT NAMELIST'!C339</f>
        <v>211423243341</v>
      </c>
      <c r="D339" s="270" t="str">
        <f>'STUDENT NAMELIST'!D339</f>
        <v>PREMACHAND C</v>
      </c>
      <c r="E339" s="272">
        <v>20</v>
      </c>
      <c r="F339" s="272">
        <v>17</v>
      </c>
      <c r="G339" s="272">
        <v>13</v>
      </c>
      <c r="H339" s="272">
        <v>11</v>
      </c>
      <c r="I339" s="272">
        <v>11</v>
      </c>
      <c r="J339" s="272">
        <v>19</v>
      </c>
      <c r="K339" s="272">
        <v>17</v>
      </c>
      <c r="L339" s="272">
        <v>12</v>
      </c>
      <c r="M339" s="272">
        <v>12</v>
      </c>
      <c r="N339" s="272">
        <v>14</v>
      </c>
      <c r="O339" s="272">
        <v>18</v>
      </c>
      <c r="P339" s="272">
        <v>19</v>
      </c>
      <c r="Q339" s="272"/>
      <c r="R339" s="103">
        <f t="shared" si="60"/>
        <v>20</v>
      </c>
      <c r="S339" s="103">
        <f t="shared" si="61"/>
        <v>42</v>
      </c>
      <c r="T339" s="103">
        <f t="shared" si="62"/>
        <v>42</v>
      </c>
      <c r="U339" s="103">
        <f t="shared" si="63"/>
        <v>42</v>
      </c>
      <c r="V339" s="103">
        <f t="shared" si="64"/>
        <v>18</v>
      </c>
      <c r="W339" s="103">
        <f t="shared" si="65"/>
        <v>19</v>
      </c>
      <c r="X339" s="103"/>
      <c r="Y339" s="273">
        <f t="shared" si="66"/>
        <v>100</v>
      </c>
      <c r="Z339" s="273">
        <f t="shared" si="67"/>
        <v>91.304347826086953</v>
      </c>
      <c r="AA339" s="273">
        <f t="shared" si="68"/>
        <v>91.304347826086953</v>
      </c>
      <c r="AB339" s="273">
        <f t="shared" si="69"/>
        <v>87.5</v>
      </c>
      <c r="AC339" s="273">
        <f t="shared" si="70"/>
        <v>90</v>
      </c>
      <c r="AD339" s="273">
        <f t="shared" si="71"/>
        <v>95</v>
      </c>
    </row>
    <row r="340" spans="1:30" ht="30" customHeight="1" x14ac:dyDescent="0.2">
      <c r="A340" s="1">
        <f>'STUDENT NAMELIST'!A340</f>
        <v>336</v>
      </c>
      <c r="B340" s="60" t="str">
        <f>'STUDENT NAMELIST'!B340</f>
        <v>2023PEC AI 365</v>
      </c>
      <c r="C340" s="60">
        <f>'STUDENT NAMELIST'!C340</f>
        <v>211423243342</v>
      </c>
      <c r="D340" s="270" t="str">
        <f>'STUDENT NAMELIST'!D340</f>
        <v>PRINSTAN S</v>
      </c>
      <c r="E340" s="272">
        <v>20</v>
      </c>
      <c r="F340" s="272">
        <v>18</v>
      </c>
      <c r="G340" s="272">
        <v>13</v>
      </c>
      <c r="H340" s="272">
        <v>12</v>
      </c>
      <c r="I340" s="272">
        <v>12</v>
      </c>
      <c r="J340" s="272">
        <v>19</v>
      </c>
      <c r="K340" s="272">
        <v>19</v>
      </c>
      <c r="L340" s="272">
        <v>13</v>
      </c>
      <c r="M340" s="272">
        <v>13</v>
      </c>
      <c r="N340" s="272">
        <v>12</v>
      </c>
      <c r="O340" s="272">
        <v>20</v>
      </c>
      <c r="P340" s="272">
        <v>17</v>
      </c>
      <c r="Q340" s="272"/>
      <c r="R340" s="103">
        <f t="shared" si="60"/>
        <v>20</v>
      </c>
      <c r="S340" s="103">
        <f t="shared" si="61"/>
        <v>44</v>
      </c>
      <c r="T340" s="103">
        <f t="shared" si="62"/>
        <v>44</v>
      </c>
      <c r="U340" s="103">
        <f t="shared" si="63"/>
        <v>43</v>
      </c>
      <c r="V340" s="103">
        <f t="shared" si="64"/>
        <v>20</v>
      </c>
      <c r="W340" s="103">
        <f t="shared" si="65"/>
        <v>17</v>
      </c>
      <c r="X340" s="103"/>
      <c r="Y340" s="273">
        <f t="shared" si="66"/>
        <v>100</v>
      </c>
      <c r="Z340" s="273">
        <f t="shared" si="67"/>
        <v>95.652173913043484</v>
      </c>
      <c r="AA340" s="273">
        <f t="shared" si="68"/>
        <v>95.652173913043484</v>
      </c>
      <c r="AB340" s="273">
        <f t="shared" si="69"/>
        <v>89.583333333333343</v>
      </c>
      <c r="AC340" s="273">
        <f t="shared" si="70"/>
        <v>100</v>
      </c>
      <c r="AD340" s="273">
        <f t="shared" si="71"/>
        <v>85</v>
      </c>
    </row>
    <row r="341" spans="1:30" ht="30" customHeight="1" x14ac:dyDescent="0.2">
      <c r="A341" s="1">
        <f>'STUDENT NAMELIST'!A341</f>
        <v>337</v>
      </c>
      <c r="B341" s="60" t="str">
        <f>'STUDENT NAMELIST'!B341</f>
        <v>2023PEC AI 233</v>
      </c>
      <c r="C341" s="60">
        <f>'STUDENT NAMELIST'!C341</f>
        <v>211423243343</v>
      </c>
      <c r="D341" s="270" t="str">
        <f>'STUDENT NAMELIST'!D341</f>
        <v>PRIYADHARSHINI D</v>
      </c>
      <c r="E341" s="272">
        <v>20</v>
      </c>
      <c r="F341" s="272">
        <v>18</v>
      </c>
      <c r="G341" s="272">
        <v>12</v>
      </c>
      <c r="H341" s="272">
        <v>11</v>
      </c>
      <c r="I341" s="272">
        <v>11</v>
      </c>
      <c r="J341" s="272">
        <v>17</v>
      </c>
      <c r="K341" s="272">
        <v>20</v>
      </c>
      <c r="L341" s="272">
        <v>13</v>
      </c>
      <c r="M341" s="272">
        <v>13</v>
      </c>
      <c r="N341" s="272">
        <v>14</v>
      </c>
      <c r="O341" s="272">
        <v>17</v>
      </c>
      <c r="P341" s="272">
        <v>20</v>
      </c>
      <c r="Q341" s="272"/>
      <c r="R341" s="103">
        <f t="shared" si="60"/>
        <v>20</v>
      </c>
      <c r="S341" s="103">
        <f t="shared" si="61"/>
        <v>43</v>
      </c>
      <c r="T341" s="103">
        <f t="shared" si="62"/>
        <v>41</v>
      </c>
      <c r="U341" s="103">
        <f t="shared" si="63"/>
        <v>45</v>
      </c>
      <c r="V341" s="103">
        <f t="shared" si="64"/>
        <v>17</v>
      </c>
      <c r="W341" s="103">
        <f t="shared" si="65"/>
        <v>20</v>
      </c>
      <c r="X341" s="103"/>
      <c r="Y341" s="273">
        <f t="shared" si="66"/>
        <v>100</v>
      </c>
      <c r="Z341" s="273">
        <f t="shared" si="67"/>
        <v>93.478260869565219</v>
      </c>
      <c r="AA341" s="273">
        <f t="shared" si="68"/>
        <v>89.130434782608688</v>
      </c>
      <c r="AB341" s="273">
        <f t="shared" si="69"/>
        <v>93.75</v>
      </c>
      <c r="AC341" s="273">
        <f t="shared" si="70"/>
        <v>85</v>
      </c>
      <c r="AD341" s="273">
        <f t="shared" si="71"/>
        <v>100</v>
      </c>
    </row>
    <row r="342" spans="1:30" ht="30" customHeight="1" x14ac:dyDescent="0.2">
      <c r="A342" s="1">
        <f>'STUDENT NAMELIST'!A342</f>
        <v>338</v>
      </c>
      <c r="B342" s="60" t="str">
        <f>'STUDENT NAMELIST'!B342</f>
        <v>2023PEC AI 366</v>
      </c>
      <c r="C342" s="60">
        <f>'STUDENT NAMELIST'!C342</f>
        <v>211423243344</v>
      </c>
      <c r="D342" s="270" t="str">
        <f>'STUDENT NAMELIST'!D342</f>
        <v>PRIYANSH M</v>
      </c>
      <c r="E342" s="272">
        <v>17</v>
      </c>
      <c r="F342" s="272">
        <v>19</v>
      </c>
      <c r="G342" s="272">
        <v>12</v>
      </c>
      <c r="H342" s="272">
        <v>12</v>
      </c>
      <c r="I342" s="272">
        <v>12</v>
      </c>
      <c r="J342" s="272">
        <v>17</v>
      </c>
      <c r="K342" s="272">
        <v>18</v>
      </c>
      <c r="L342" s="272">
        <v>11</v>
      </c>
      <c r="M342" s="272">
        <v>11</v>
      </c>
      <c r="N342" s="272">
        <v>11</v>
      </c>
      <c r="O342" s="272">
        <v>19</v>
      </c>
      <c r="P342" s="272">
        <v>20</v>
      </c>
      <c r="Q342" s="272"/>
      <c r="R342" s="103">
        <f t="shared" si="60"/>
        <v>17</v>
      </c>
      <c r="S342" s="103">
        <f t="shared" si="61"/>
        <v>42</v>
      </c>
      <c r="T342" s="103">
        <f t="shared" si="62"/>
        <v>40</v>
      </c>
      <c r="U342" s="103">
        <f t="shared" si="63"/>
        <v>41</v>
      </c>
      <c r="V342" s="103">
        <f t="shared" si="64"/>
        <v>19</v>
      </c>
      <c r="W342" s="103">
        <f t="shared" si="65"/>
        <v>20</v>
      </c>
      <c r="X342" s="103"/>
      <c r="Y342" s="273">
        <f t="shared" si="66"/>
        <v>85</v>
      </c>
      <c r="Z342" s="273">
        <f t="shared" si="67"/>
        <v>91.304347826086953</v>
      </c>
      <c r="AA342" s="273">
        <f t="shared" si="68"/>
        <v>86.956521739130437</v>
      </c>
      <c r="AB342" s="273">
        <f t="shared" si="69"/>
        <v>85.416666666666657</v>
      </c>
      <c r="AC342" s="273">
        <f t="shared" si="70"/>
        <v>95</v>
      </c>
      <c r="AD342" s="273">
        <f t="shared" si="71"/>
        <v>100</v>
      </c>
    </row>
    <row r="343" spans="1:30" ht="30" customHeight="1" x14ac:dyDescent="0.2">
      <c r="A343" s="1">
        <f>'STUDENT NAMELIST'!A343</f>
        <v>339</v>
      </c>
      <c r="B343" s="60" t="str">
        <f>'STUDENT NAMELIST'!B343</f>
        <v>2023PEC AI 367</v>
      </c>
      <c r="C343" s="60">
        <f>'STUDENT NAMELIST'!C343</f>
        <v>211423243345</v>
      </c>
      <c r="D343" s="270" t="str">
        <f>'STUDENT NAMELIST'!D343</f>
        <v>PUGAZHENTHI M</v>
      </c>
      <c r="E343" s="272">
        <v>18</v>
      </c>
      <c r="F343" s="272">
        <v>19</v>
      </c>
      <c r="G343" s="272">
        <v>12</v>
      </c>
      <c r="H343" s="272">
        <v>13</v>
      </c>
      <c r="I343" s="272">
        <v>12</v>
      </c>
      <c r="J343" s="272">
        <v>19</v>
      </c>
      <c r="K343" s="272">
        <v>18</v>
      </c>
      <c r="L343" s="272">
        <v>12</v>
      </c>
      <c r="M343" s="272">
        <v>11</v>
      </c>
      <c r="N343" s="272">
        <v>12</v>
      </c>
      <c r="O343" s="272">
        <v>17</v>
      </c>
      <c r="P343" s="272">
        <v>17</v>
      </c>
      <c r="Q343" s="272"/>
      <c r="R343" s="103">
        <f t="shared" si="60"/>
        <v>18</v>
      </c>
      <c r="S343" s="103">
        <f t="shared" si="61"/>
        <v>43</v>
      </c>
      <c r="T343" s="103">
        <f t="shared" si="62"/>
        <v>43</v>
      </c>
      <c r="U343" s="103">
        <f t="shared" si="63"/>
        <v>42</v>
      </c>
      <c r="V343" s="103">
        <f t="shared" si="64"/>
        <v>17</v>
      </c>
      <c r="W343" s="103">
        <f t="shared" si="65"/>
        <v>17</v>
      </c>
      <c r="X343" s="103"/>
      <c r="Y343" s="273">
        <f t="shared" si="66"/>
        <v>90</v>
      </c>
      <c r="Z343" s="273">
        <f t="shared" si="67"/>
        <v>93.478260869565219</v>
      </c>
      <c r="AA343" s="273">
        <f t="shared" si="68"/>
        <v>93.478260869565219</v>
      </c>
      <c r="AB343" s="273">
        <f t="shared" si="69"/>
        <v>87.5</v>
      </c>
      <c r="AC343" s="273">
        <f t="shared" si="70"/>
        <v>85</v>
      </c>
      <c r="AD343" s="273">
        <f t="shared" si="71"/>
        <v>85</v>
      </c>
    </row>
    <row r="344" spans="1:30" ht="30" customHeight="1" x14ac:dyDescent="0.2">
      <c r="A344" s="1">
        <f>'STUDENT NAMELIST'!A344</f>
        <v>340</v>
      </c>
      <c r="B344" s="60" t="str">
        <f>'STUDENT NAMELIST'!B344</f>
        <v>2023PEC AI 368</v>
      </c>
      <c r="C344" s="60">
        <f>'STUDENT NAMELIST'!C344</f>
        <v>211423243346</v>
      </c>
      <c r="D344" s="270" t="str">
        <f>'STUDENT NAMELIST'!D344</f>
        <v>PUSHPARAJ M</v>
      </c>
      <c r="E344" s="272">
        <v>19</v>
      </c>
      <c r="F344" s="272">
        <v>17</v>
      </c>
      <c r="G344" s="272">
        <v>13</v>
      </c>
      <c r="H344" s="272">
        <v>11</v>
      </c>
      <c r="I344" s="272">
        <v>14</v>
      </c>
      <c r="J344" s="272">
        <v>20</v>
      </c>
      <c r="K344" s="272">
        <v>19</v>
      </c>
      <c r="L344" s="272">
        <v>12</v>
      </c>
      <c r="M344" s="272">
        <v>12</v>
      </c>
      <c r="N344" s="272">
        <v>12</v>
      </c>
      <c r="O344" s="272">
        <v>19</v>
      </c>
      <c r="P344" s="272">
        <v>20</v>
      </c>
      <c r="Q344" s="272"/>
      <c r="R344" s="103">
        <f t="shared" si="60"/>
        <v>19</v>
      </c>
      <c r="S344" s="103">
        <f t="shared" si="61"/>
        <v>42</v>
      </c>
      <c r="T344" s="103">
        <f t="shared" si="62"/>
        <v>43</v>
      </c>
      <c r="U344" s="103">
        <f t="shared" si="63"/>
        <v>45</v>
      </c>
      <c r="V344" s="103">
        <f t="shared" si="64"/>
        <v>19</v>
      </c>
      <c r="W344" s="103">
        <f t="shared" si="65"/>
        <v>20</v>
      </c>
      <c r="X344" s="103"/>
      <c r="Y344" s="273">
        <f t="shared" si="66"/>
        <v>95</v>
      </c>
      <c r="Z344" s="273">
        <f t="shared" si="67"/>
        <v>91.304347826086953</v>
      </c>
      <c r="AA344" s="273">
        <f t="shared" si="68"/>
        <v>93.478260869565219</v>
      </c>
      <c r="AB344" s="273">
        <f t="shared" si="69"/>
        <v>93.75</v>
      </c>
      <c r="AC344" s="273">
        <f t="shared" si="70"/>
        <v>95</v>
      </c>
      <c r="AD344" s="273">
        <f t="shared" si="71"/>
        <v>100</v>
      </c>
    </row>
    <row r="345" spans="1:30" ht="30" customHeight="1" x14ac:dyDescent="0.2">
      <c r="A345" s="1">
        <f>'STUDENT NAMELIST'!A345</f>
        <v>341</v>
      </c>
      <c r="B345" s="60" t="str">
        <f>'STUDENT NAMELIST'!B345</f>
        <v>2023PEC AI 369</v>
      </c>
      <c r="C345" s="60">
        <f>'STUDENT NAMELIST'!C345</f>
        <v>211423243347</v>
      </c>
      <c r="D345" s="270" t="str">
        <f>'STUDENT NAMELIST'!D345</f>
        <v>RADHAKRISHNAN R</v>
      </c>
      <c r="E345" s="272">
        <v>19</v>
      </c>
      <c r="F345" s="272">
        <v>18</v>
      </c>
      <c r="G345" s="272">
        <v>11</v>
      </c>
      <c r="H345" s="272">
        <v>11</v>
      </c>
      <c r="I345" s="272">
        <v>11</v>
      </c>
      <c r="J345" s="272">
        <v>19</v>
      </c>
      <c r="K345" s="272">
        <v>19</v>
      </c>
      <c r="L345" s="272">
        <v>11</v>
      </c>
      <c r="M345" s="272">
        <v>11</v>
      </c>
      <c r="N345" s="272">
        <v>11</v>
      </c>
      <c r="O345" s="272">
        <v>20</v>
      </c>
      <c r="P345" s="272">
        <v>18</v>
      </c>
      <c r="Q345" s="272"/>
      <c r="R345" s="103">
        <f t="shared" si="60"/>
        <v>19</v>
      </c>
      <c r="S345" s="103">
        <f t="shared" si="61"/>
        <v>40</v>
      </c>
      <c r="T345" s="103">
        <f t="shared" si="62"/>
        <v>41</v>
      </c>
      <c r="U345" s="103">
        <f t="shared" si="63"/>
        <v>41</v>
      </c>
      <c r="V345" s="103">
        <f t="shared" si="64"/>
        <v>20</v>
      </c>
      <c r="W345" s="103">
        <f t="shared" si="65"/>
        <v>18</v>
      </c>
      <c r="X345" s="103"/>
      <c r="Y345" s="273">
        <f t="shared" si="66"/>
        <v>95</v>
      </c>
      <c r="Z345" s="273">
        <f t="shared" si="67"/>
        <v>86.956521739130437</v>
      </c>
      <c r="AA345" s="273">
        <f t="shared" si="68"/>
        <v>89.130434782608688</v>
      </c>
      <c r="AB345" s="273">
        <f t="shared" si="69"/>
        <v>85.416666666666657</v>
      </c>
      <c r="AC345" s="273">
        <f t="shared" si="70"/>
        <v>100</v>
      </c>
      <c r="AD345" s="273">
        <f t="shared" si="71"/>
        <v>90</v>
      </c>
    </row>
    <row r="346" spans="1:30" ht="30" customHeight="1" x14ac:dyDescent="0.2">
      <c r="A346" s="1">
        <f>'STUDENT NAMELIST'!A346</f>
        <v>342</v>
      </c>
      <c r="B346" s="60" t="str">
        <f>'STUDENT NAMELIST'!B346</f>
        <v>2023PEC AI 374</v>
      </c>
      <c r="C346" s="60">
        <f>'STUDENT NAMELIST'!C346</f>
        <v>211423243348</v>
      </c>
      <c r="D346" s="270" t="str">
        <f>'STUDENT NAMELIST'!D346</f>
        <v>RAGESH P</v>
      </c>
      <c r="E346" s="272">
        <v>20</v>
      </c>
      <c r="F346" s="272">
        <v>19</v>
      </c>
      <c r="G346" s="272">
        <v>12</v>
      </c>
      <c r="H346" s="272">
        <v>12</v>
      </c>
      <c r="I346" s="272">
        <v>13</v>
      </c>
      <c r="J346" s="272">
        <v>20</v>
      </c>
      <c r="K346" s="272">
        <v>17</v>
      </c>
      <c r="L346" s="272">
        <v>12</v>
      </c>
      <c r="M346" s="272">
        <v>13</v>
      </c>
      <c r="N346" s="272">
        <v>13</v>
      </c>
      <c r="O346" s="272">
        <v>19</v>
      </c>
      <c r="P346" s="272">
        <v>20</v>
      </c>
      <c r="Q346" s="272"/>
      <c r="R346" s="103">
        <f t="shared" si="60"/>
        <v>20</v>
      </c>
      <c r="S346" s="103">
        <f t="shared" si="61"/>
        <v>43</v>
      </c>
      <c r="T346" s="103">
        <f t="shared" si="62"/>
        <v>45</v>
      </c>
      <c r="U346" s="103">
        <f t="shared" si="63"/>
        <v>43</v>
      </c>
      <c r="V346" s="103">
        <f t="shared" si="64"/>
        <v>19</v>
      </c>
      <c r="W346" s="103">
        <f t="shared" si="65"/>
        <v>20</v>
      </c>
      <c r="X346" s="103"/>
      <c r="Y346" s="273">
        <f t="shared" si="66"/>
        <v>100</v>
      </c>
      <c r="Z346" s="273">
        <f t="shared" si="67"/>
        <v>93.478260869565219</v>
      </c>
      <c r="AA346" s="273">
        <f t="shared" si="68"/>
        <v>97.826086956521735</v>
      </c>
      <c r="AB346" s="273">
        <f t="shared" si="69"/>
        <v>89.583333333333343</v>
      </c>
      <c r="AC346" s="273">
        <f t="shared" si="70"/>
        <v>95</v>
      </c>
      <c r="AD346" s="273">
        <f t="shared" si="71"/>
        <v>100</v>
      </c>
    </row>
    <row r="347" spans="1:30" ht="30" customHeight="1" x14ac:dyDescent="0.2">
      <c r="A347" s="1">
        <f>'STUDENT NAMELIST'!A347</f>
        <v>343</v>
      </c>
      <c r="B347" s="60" t="str">
        <f>'STUDENT NAMELIST'!B347</f>
        <v>2023PEC AI 370</v>
      </c>
      <c r="C347" s="60">
        <f>'STUDENT NAMELIST'!C347</f>
        <v>211423243349</v>
      </c>
      <c r="D347" s="270" t="str">
        <f>'STUDENT NAMELIST'!D347</f>
        <v>RAGHUL G</v>
      </c>
      <c r="E347" s="272">
        <v>20</v>
      </c>
      <c r="F347" s="272">
        <v>19</v>
      </c>
      <c r="G347" s="272">
        <v>13</v>
      </c>
      <c r="H347" s="272">
        <v>13</v>
      </c>
      <c r="I347" s="272">
        <v>14</v>
      </c>
      <c r="J347" s="272">
        <v>19</v>
      </c>
      <c r="K347" s="272">
        <v>18</v>
      </c>
      <c r="L347" s="272">
        <v>11</v>
      </c>
      <c r="M347" s="272">
        <v>11</v>
      </c>
      <c r="N347" s="272">
        <v>14</v>
      </c>
      <c r="O347" s="272">
        <v>20</v>
      </c>
      <c r="P347" s="272">
        <v>17</v>
      </c>
      <c r="Q347" s="272"/>
      <c r="R347" s="103">
        <f t="shared" si="60"/>
        <v>20</v>
      </c>
      <c r="S347" s="103">
        <f t="shared" si="61"/>
        <v>43</v>
      </c>
      <c r="T347" s="103">
        <f t="shared" si="62"/>
        <v>43</v>
      </c>
      <c r="U347" s="103">
        <f t="shared" si="63"/>
        <v>46</v>
      </c>
      <c r="V347" s="103">
        <f t="shared" si="64"/>
        <v>20</v>
      </c>
      <c r="W347" s="103">
        <f t="shared" si="65"/>
        <v>17</v>
      </c>
      <c r="X347" s="103"/>
      <c r="Y347" s="273">
        <f t="shared" si="66"/>
        <v>100</v>
      </c>
      <c r="Z347" s="273">
        <f t="shared" si="67"/>
        <v>93.478260869565219</v>
      </c>
      <c r="AA347" s="273">
        <f t="shared" si="68"/>
        <v>93.478260869565219</v>
      </c>
      <c r="AB347" s="273">
        <f t="shared" si="69"/>
        <v>95.833333333333343</v>
      </c>
      <c r="AC347" s="273">
        <f t="shared" si="70"/>
        <v>100</v>
      </c>
      <c r="AD347" s="273">
        <f t="shared" si="71"/>
        <v>85</v>
      </c>
    </row>
    <row r="348" spans="1:30" ht="30" customHeight="1" x14ac:dyDescent="0.2">
      <c r="A348" s="1">
        <f>'STUDENT NAMELIST'!A348</f>
        <v>344</v>
      </c>
      <c r="B348" s="60" t="str">
        <f>'STUDENT NAMELIST'!B348</f>
        <v>2023PEC AI 371</v>
      </c>
      <c r="C348" s="60">
        <f>'STUDENT NAMELIST'!C348</f>
        <v>211423243350</v>
      </c>
      <c r="D348" s="270" t="str">
        <f>'STUDENT NAMELIST'!D348</f>
        <v>RAGHUL R</v>
      </c>
      <c r="E348" s="272">
        <v>20</v>
      </c>
      <c r="F348" s="272">
        <v>18</v>
      </c>
      <c r="G348" s="272">
        <v>11</v>
      </c>
      <c r="H348" s="272">
        <v>12</v>
      </c>
      <c r="I348" s="272">
        <v>12</v>
      </c>
      <c r="J348" s="272">
        <v>20</v>
      </c>
      <c r="K348" s="272">
        <v>20</v>
      </c>
      <c r="L348" s="272">
        <v>11</v>
      </c>
      <c r="M348" s="272">
        <v>11</v>
      </c>
      <c r="N348" s="272">
        <v>13</v>
      </c>
      <c r="O348" s="272">
        <v>19</v>
      </c>
      <c r="P348" s="272">
        <v>19</v>
      </c>
      <c r="Q348" s="272"/>
      <c r="R348" s="103">
        <f t="shared" si="60"/>
        <v>20</v>
      </c>
      <c r="S348" s="103">
        <f t="shared" si="61"/>
        <v>40</v>
      </c>
      <c r="T348" s="103">
        <f t="shared" si="62"/>
        <v>43</v>
      </c>
      <c r="U348" s="103">
        <f t="shared" si="63"/>
        <v>45</v>
      </c>
      <c r="V348" s="103">
        <f t="shared" si="64"/>
        <v>19</v>
      </c>
      <c r="W348" s="103">
        <f t="shared" si="65"/>
        <v>19</v>
      </c>
      <c r="X348" s="103"/>
      <c r="Y348" s="273">
        <f t="shared" si="66"/>
        <v>100</v>
      </c>
      <c r="Z348" s="273">
        <f t="shared" si="67"/>
        <v>86.956521739130437</v>
      </c>
      <c r="AA348" s="273">
        <f t="shared" si="68"/>
        <v>93.478260869565219</v>
      </c>
      <c r="AB348" s="273">
        <f t="shared" si="69"/>
        <v>93.75</v>
      </c>
      <c r="AC348" s="273">
        <f t="shared" si="70"/>
        <v>95</v>
      </c>
      <c r="AD348" s="273">
        <f t="shared" si="71"/>
        <v>95</v>
      </c>
    </row>
    <row r="349" spans="1:30" ht="30" customHeight="1" x14ac:dyDescent="0.2">
      <c r="A349" s="1">
        <f>'STUDENT NAMELIST'!A349</f>
        <v>345</v>
      </c>
      <c r="B349" s="60" t="str">
        <f>'STUDENT NAMELIST'!B349</f>
        <v>2023PEC AI 372</v>
      </c>
      <c r="C349" s="60">
        <f>'STUDENT NAMELIST'!C349</f>
        <v>211423243351</v>
      </c>
      <c r="D349" s="270" t="str">
        <f>'STUDENT NAMELIST'!D349</f>
        <v>RAGHUL S</v>
      </c>
      <c r="E349" s="272">
        <v>19</v>
      </c>
      <c r="F349" s="272">
        <v>17</v>
      </c>
      <c r="G349" s="272">
        <v>11</v>
      </c>
      <c r="H349" s="272">
        <v>12</v>
      </c>
      <c r="I349" s="272">
        <v>11</v>
      </c>
      <c r="J349" s="272">
        <v>19</v>
      </c>
      <c r="K349" s="272">
        <v>17</v>
      </c>
      <c r="L349" s="272">
        <v>13</v>
      </c>
      <c r="M349" s="272">
        <v>11</v>
      </c>
      <c r="N349" s="272">
        <v>12</v>
      </c>
      <c r="O349" s="272">
        <v>18</v>
      </c>
      <c r="P349" s="272">
        <v>20</v>
      </c>
      <c r="Q349" s="272"/>
      <c r="R349" s="103">
        <f t="shared" si="60"/>
        <v>19</v>
      </c>
      <c r="S349" s="103">
        <f t="shared" si="61"/>
        <v>41</v>
      </c>
      <c r="T349" s="103">
        <f t="shared" si="62"/>
        <v>42</v>
      </c>
      <c r="U349" s="103">
        <f t="shared" si="63"/>
        <v>40</v>
      </c>
      <c r="V349" s="103">
        <f t="shared" si="64"/>
        <v>18</v>
      </c>
      <c r="W349" s="103">
        <f t="shared" si="65"/>
        <v>20</v>
      </c>
      <c r="X349" s="103"/>
      <c r="Y349" s="273">
        <f t="shared" si="66"/>
        <v>95</v>
      </c>
      <c r="Z349" s="273">
        <f t="shared" si="67"/>
        <v>89.130434782608688</v>
      </c>
      <c r="AA349" s="273">
        <f t="shared" si="68"/>
        <v>91.304347826086953</v>
      </c>
      <c r="AB349" s="273">
        <f t="shared" si="69"/>
        <v>83.333333333333343</v>
      </c>
      <c r="AC349" s="273">
        <f t="shared" si="70"/>
        <v>90</v>
      </c>
      <c r="AD349" s="273">
        <f t="shared" si="71"/>
        <v>100</v>
      </c>
    </row>
    <row r="350" spans="1:30" ht="30" customHeight="1" x14ac:dyDescent="0.2">
      <c r="A350" s="1">
        <f>'STUDENT NAMELIST'!A350</f>
        <v>346</v>
      </c>
      <c r="B350" s="60" t="str">
        <f>'STUDENT NAMELIST'!B350</f>
        <v>2023PEC AI 373</v>
      </c>
      <c r="C350" s="60">
        <f>'STUDENT NAMELIST'!C350</f>
        <v>211423243352</v>
      </c>
      <c r="D350" s="270" t="str">
        <f>'STUDENT NAMELIST'!D350</f>
        <v>RAHUL P S</v>
      </c>
      <c r="E350" s="272">
        <v>17</v>
      </c>
      <c r="F350" s="272">
        <v>17</v>
      </c>
      <c r="G350" s="272">
        <v>13</v>
      </c>
      <c r="H350" s="272">
        <v>11</v>
      </c>
      <c r="I350" s="272">
        <v>12</v>
      </c>
      <c r="J350" s="272">
        <v>17</v>
      </c>
      <c r="K350" s="272">
        <v>18</v>
      </c>
      <c r="L350" s="272">
        <v>11</v>
      </c>
      <c r="M350" s="272">
        <v>12</v>
      </c>
      <c r="N350" s="272">
        <v>11</v>
      </c>
      <c r="O350" s="272">
        <v>19</v>
      </c>
      <c r="P350" s="272">
        <v>19</v>
      </c>
      <c r="Q350" s="272"/>
      <c r="R350" s="103">
        <f t="shared" si="60"/>
        <v>17</v>
      </c>
      <c r="S350" s="103">
        <f t="shared" si="61"/>
        <v>41</v>
      </c>
      <c r="T350" s="103">
        <f t="shared" si="62"/>
        <v>40</v>
      </c>
      <c r="U350" s="103">
        <f t="shared" si="63"/>
        <v>41</v>
      </c>
      <c r="V350" s="103">
        <f t="shared" si="64"/>
        <v>19</v>
      </c>
      <c r="W350" s="103">
        <f t="shared" si="65"/>
        <v>19</v>
      </c>
      <c r="X350" s="103"/>
      <c r="Y350" s="273">
        <f t="shared" si="66"/>
        <v>85</v>
      </c>
      <c r="Z350" s="273">
        <f t="shared" si="67"/>
        <v>89.130434782608688</v>
      </c>
      <c r="AA350" s="273">
        <f t="shared" si="68"/>
        <v>86.956521739130437</v>
      </c>
      <c r="AB350" s="273">
        <f t="shared" si="69"/>
        <v>85.416666666666657</v>
      </c>
      <c r="AC350" s="273">
        <f t="shared" si="70"/>
        <v>95</v>
      </c>
      <c r="AD350" s="273">
        <f t="shared" si="71"/>
        <v>95</v>
      </c>
    </row>
    <row r="351" spans="1:30" ht="30" customHeight="1" x14ac:dyDescent="0.2">
      <c r="A351" s="1">
        <f>'STUDENT NAMELIST'!A351</f>
        <v>347</v>
      </c>
      <c r="B351" s="60" t="str">
        <f>'STUDENT NAMELIST'!B351</f>
        <v>2023PEC AI 234</v>
      </c>
      <c r="C351" s="60">
        <f>'STUDENT NAMELIST'!C351</f>
        <v>211423243353</v>
      </c>
      <c r="D351" s="270" t="str">
        <f>'STUDENT NAMELIST'!D351</f>
        <v>RAKSHINI H</v>
      </c>
      <c r="E351" s="272">
        <v>17</v>
      </c>
      <c r="F351" s="272">
        <v>17</v>
      </c>
      <c r="G351" s="272">
        <v>12</v>
      </c>
      <c r="H351" s="272">
        <v>12</v>
      </c>
      <c r="I351" s="272">
        <v>11</v>
      </c>
      <c r="J351" s="272">
        <v>20</v>
      </c>
      <c r="K351" s="272">
        <v>19</v>
      </c>
      <c r="L351" s="272">
        <v>11</v>
      </c>
      <c r="M351" s="272">
        <v>12</v>
      </c>
      <c r="N351" s="272">
        <v>11</v>
      </c>
      <c r="O351" s="272">
        <v>17</v>
      </c>
      <c r="P351" s="272">
        <v>20</v>
      </c>
      <c r="Q351" s="272"/>
      <c r="R351" s="103">
        <f t="shared" si="60"/>
        <v>17</v>
      </c>
      <c r="S351" s="103">
        <f t="shared" si="61"/>
        <v>40</v>
      </c>
      <c r="T351" s="103">
        <f t="shared" si="62"/>
        <v>44</v>
      </c>
      <c r="U351" s="103">
        <f t="shared" si="63"/>
        <v>41</v>
      </c>
      <c r="V351" s="103">
        <f t="shared" si="64"/>
        <v>17</v>
      </c>
      <c r="W351" s="103">
        <f t="shared" si="65"/>
        <v>20</v>
      </c>
      <c r="X351" s="103"/>
      <c r="Y351" s="273">
        <f t="shared" si="66"/>
        <v>85</v>
      </c>
      <c r="Z351" s="273">
        <f t="shared" si="67"/>
        <v>86.956521739130437</v>
      </c>
      <c r="AA351" s="273">
        <f t="shared" si="68"/>
        <v>95.652173913043484</v>
      </c>
      <c r="AB351" s="273">
        <f t="shared" si="69"/>
        <v>85.416666666666657</v>
      </c>
      <c r="AC351" s="273">
        <f t="shared" si="70"/>
        <v>85</v>
      </c>
      <c r="AD351" s="273">
        <f t="shared" si="71"/>
        <v>100</v>
      </c>
    </row>
    <row r="352" spans="1:30" ht="30" customHeight="1" x14ac:dyDescent="0.2">
      <c r="A352" s="1">
        <f>'STUDENT NAMELIST'!A352</f>
        <v>348</v>
      </c>
      <c r="B352" s="60" t="str">
        <f>'STUDENT NAMELIST'!B352</f>
        <v>2023PEC AI 235</v>
      </c>
      <c r="C352" s="60">
        <f>'STUDENT NAMELIST'!C352</f>
        <v>211423243354</v>
      </c>
      <c r="D352" s="270" t="str">
        <f>'STUDENT NAMELIST'!D352</f>
        <v>RAMYA S</v>
      </c>
      <c r="E352" s="272">
        <v>20</v>
      </c>
      <c r="F352" s="272">
        <v>19</v>
      </c>
      <c r="G352" s="272">
        <v>12</v>
      </c>
      <c r="H352" s="272">
        <v>12</v>
      </c>
      <c r="I352" s="272">
        <v>13</v>
      </c>
      <c r="J352" s="272">
        <v>19</v>
      </c>
      <c r="K352" s="272">
        <v>18</v>
      </c>
      <c r="L352" s="272">
        <v>13</v>
      </c>
      <c r="M352" s="272">
        <v>13</v>
      </c>
      <c r="N352" s="272">
        <v>11</v>
      </c>
      <c r="O352" s="272">
        <v>19</v>
      </c>
      <c r="P352" s="272">
        <v>18</v>
      </c>
      <c r="Q352" s="272"/>
      <c r="R352" s="103">
        <f t="shared" si="60"/>
        <v>20</v>
      </c>
      <c r="S352" s="103">
        <f t="shared" si="61"/>
        <v>44</v>
      </c>
      <c r="T352" s="103">
        <f t="shared" si="62"/>
        <v>44</v>
      </c>
      <c r="U352" s="103">
        <f t="shared" si="63"/>
        <v>42</v>
      </c>
      <c r="V352" s="103">
        <f t="shared" si="64"/>
        <v>19</v>
      </c>
      <c r="W352" s="103">
        <f t="shared" si="65"/>
        <v>18</v>
      </c>
      <c r="X352" s="103"/>
      <c r="Y352" s="273">
        <f t="shared" si="66"/>
        <v>100</v>
      </c>
      <c r="Z352" s="273">
        <f t="shared" si="67"/>
        <v>95.652173913043484</v>
      </c>
      <c r="AA352" s="273">
        <f t="shared" si="68"/>
        <v>95.652173913043484</v>
      </c>
      <c r="AB352" s="273">
        <f t="shared" si="69"/>
        <v>87.5</v>
      </c>
      <c r="AC352" s="273">
        <f t="shared" si="70"/>
        <v>95</v>
      </c>
      <c r="AD352" s="273">
        <f t="shared" si="71"/>
        <v>90</v>
      </c>
    </row>
    <row r="353" spans="1:30" ht="30" customHeight="1" x14ac:dyDescent="0.2">
      <c r="A353" s="1">
        <f>'STUDENT NAMELIST'!A353</f>
        <v>349</v>
      </c>
      <c r="B353" s="60" t="str">
        <f>'STUDENT NAMELIST'!B353</f>
        <v>2023PEC AI 236</v>
      </c>
      <c r="C353" s="60">
        <f>'STUDENT NAMELIST'!C353</f>
        <v>211423243355</v>
      </c>
      <c r="D353" s="270" t="str">
        <f>'STUDENT NAMELIST'!D353</f>
        <v>RANJANI A</v>
      </c>
      <c r="E353" s="272">
        <v>18</v>
      </c>
      <c r="F353" s="272">
        <v>17</v>
      </c>
      <c r="G353" s="272">
        <v>11</v>
      </c>
      <c r="H353" s="272">
        <v>11</v>
      </c>
      <c r="I353" s="272">
        <v>12</v>
      </c>
      <c r="J353" s="272">
        <v>17</v>
      </c>
      <c r="K353" s="272">
        <v>17</v>
      </c>
      <c r="L353" s="272">
        <v>12</v>
      </c>
      <c r="M353" s="272">
        <v>13</v>
      </c>
      <c r="N353" s="272">
        <v>13</v>
      </c>
      <c r="O353" s="272">
        <v>18</v>
      </c>
      <c r="P353" s="272">
        <v>18</v>
      </c>
      <c r="Q353" s="272"/>
      <c r="R353" s="103">
        <f t="shared" si="60"/>
        <v>18</v>
      </c>
      <c r="S353" s="103">
        <f t="shared" si="61"/>
        <v>40</v>
      </c>
      <c r="T353" s="103">
        <f t="shared" si="62"/>
        <v>41</v>
      </c>
      <c r="U353" s="103">
        <f t="shared" si="63"/>
        <v>42</v>
      </c>
      <c r="V353" s="103">
        <f t="shared" si="64"/>
        <v>18</v>
      </c>
      <c r="W353" s="103">
        <f t="shared" si="65"/>
        <v>18</v>
      </c>
      <c r="X353" s="103"/>
      <c r="Y353" s="273">
        <f t="shared" si="66"/>
        <v>90</v>
      </c>
      <c r="Z353" s="273">
        <f t="shared" si="67"/>
        <v>86.956521739130437</v>
      </c>
      <c r="AA353" s="273">
        <f t="shared" si="68"/>
        <v>89.130434782608688</v>
      </c>
      <c r="AB353" s="273">
        <f t="shared" si="69"/>
        <v>87.5</v>
      </c>
      <c r="AC353" s="273">
        <f t="shared" si="70"/>
        <v>90</v>
      </c>
      <c r="AD353" s="273">
        <f t="shared" si="71"/>
        <v>90</v>
      </c>
    </row>
    <row r="354" spans="1:30" ht="30" customHeight="1" x14ac:dyDescent="0.2">
      <c r="A354" s="1">
        <f>'STUDENT NAMELIST'!A354</f>
        <v>350</v>
      </c>
      <c r="B354" s="60" t="str">
        <f>'STUDENT NAMELIST'!B354</f>
        <v>2023PEC AI 375</v>
      </c>
      <c r="C354" s="60">
        <f>'STUDENT NAMELIST'!C354</f>
        <v>211423243356</v>
      </c>
      <c r="D354" s="270" t="str">
        <f>'STUDENT NAMELIST'!D354</f>
        <v>RANJITH R</v>
      </c>
      <c r="E354" s="272">
        <v>20</v>
      </c>
      <c r="F354" s="272">
        <v>18</v>
      </c>
      <c r="G354" s="272">
        <v>13</v>
      </c>
      <c r="H354" s="272">
        <v>11</v>
      </c>
      <c r="I354" s="272">
        <v>12</v>
      </c>
      <c r="J354" s="272">
        <v>17</v>
      </c>
      <c r="K354" s="272">
        <v>20</v>
      </c>
      <c r="L354" s="272">
        <v>11</v>
      </c>
      <c r="M354" s="272">
        <v>12</v>
      </c>
      <c r="N354" s="272">
        <v>11</v>
      </c>
      <c r="O354" s="272">
        <v>20</v>
      </c>
      <c r="P354" s="272">
        <v>17</v>
      </c>
      <c r="Q354" s="272"/>
      <c r="R354" s="103">
        <f t="shared" si="60"/>
        <v>20</v>
      </c>
      <c r="S354" s="103">
        <f t="shared" si="61"/>
        <v>42</v>
      </c>
      <c r="T354" s="103">
        <f t="shared" si="62"/>
        <v>40</v>
      </c>
      <c r="U354" s="103">
        <f t="shared" si="63"/>
        <v>43</v>
      </c>
      <c r="V354" s="103">
        <f t="shared" si="64"/>
        <v>20</v>
      </c>
      <c r="W354" s="103">
        <f t="shared" si="65"/>
        <v>17</v>
      </c>
      <c r="X354" s="103"/>
      <c r="Y354" s="273">
        <f t="shared" si="66"/>
        <v>100</v>
      </c>
      <c r="Z354" s="273">
        <f t="shared" si="67"/>
        <v>91.304347826086953</v>
      </c>
      <c r="AA354" s="273">
        <f t="shared" si="68"/>
        <v>86.956521739130437</v>
      </c>
      <c r="AB354" s="273">
        <f t="shared" si="69"/>
        <v>89.583333333333343</v>
      </c>
      <c r="AC354" s="273">
        <f t="shared" si="70"/>
        <v>100</v>
      </c>
      <c r="AD354" s="273">
        <f t="shared" si="71"/>
        <v>85</v>
      </c>
    </row>
    <row r="355" spans="1:30" ht="30" customHeight="1" x14ac:dyDescent="0.2">
      <c r="A355" s="1">
        <f>'STUDENT NAMELIST'!A355</f>
        <v>351</v>
      </c>
      <c r="B355" s="60" t="str">
        <f>'STUDENT NAMELIST'!B355</f>
        <v>2023PEC AI 376</v>
      </c>
      <c r="C355" s="60">
        <f>'STUDENT NAMELIST'!C355</f>
        <v>211423243357</v>
      </c>
      <c r="D355" s="270" t="str">
        <f>'STUDENT NAMELIST'!D355</f>
        <v>RATNA PRASAD K</v>
      </c>
      <c r="E355" s="272">
        <v>20</v>
      </c>
      <c r="F355" s="272">
        <v>17</v>
      </c>
      <c r="G355" s="272">
        <v>11</v>
      </c>
      <c r="H355" s="272">
        <v>13</v>
      </c>
      <c r="I355" s="272">
        <v>11</v>
      </c>
      <c r="J355" s="272">
        <v>17</v>
      </c>
      <c r="K355" s="272">
        <v>20</v>
      </c>
      <c r="L355" s="272">
        <v>11</v>
      </c>
      <c r="M355" s="272">
        <v>12</v>
      </c>
      <c r="N355" s="272">
        <v>14</v>
      </c>
      <c r="O355" s="272">
        <v>19</v>
      </c>
      <c r="P355" s="272">
        <v>19</v>
      </c>
      <c r="Q355" s="272"/>
      <c r="R355" s="103">
        <f t="shared" si="60"/>
        <v>20</v>
      </c>
      <c r="S355" s="103">
        <f t="shared" si="61"/>
        <v>39</v>
      </c>
      <c r="T355" s="103">
        <f t="shared" si="62"/>
        <v>42</v>
      </c>
      <c r="U355" s="103">
        <f t="shared" si="63"/>
        <v>45</v>
      </c>
      <c r="V355" s="103">
        <f t="shared" si="64"/>
        <v>19</v>
      </c>
      <c r="W355" s="103">
        <f t="shared" si="65"/>
        <v>19</v>
      </c>
      <c r="X355" s="103"/>
      <c r="Y355" s="273">
        <f t="shared" si="66"/>
        <v>100</v>
      </c>
      <c r="Z355" s="273">
        <f t="shared" si="67"/>
        <v>84.782608695652172</v>
      </c>
      <c r="AA355" s="273">
        <f t="shared" si="68"/>
        <v>91.304347826086953</v>
      </c>
      <c r="AB355" s="273">
        <f t="shared" si="69"/>
        <v>93.75</v>
      </c>
      <c r="AC355" s="273">
        <f t="shared" si="70"/>
        <v>95</v>
      </c>
      <c r="AD355" s="273">
        <f t="shared" si="71"/>
        <v>95</v>
      </c>
    </row>
    <row r="356" spans="1:30" ht="30" customHeight="1" x14ac:dyDescent="0.2">
      <c r="A356" s="1">
        <f>'STUDENT NAMELIST'!A356</f>
        <v>352</v>
      </c>
      <c r="B356" s="60" t="str">
        <f>'STUDENT NAMELIST'!B356</f>
        <v>2023PEC AI 237</v>
      </c>
      <c r="C356" s="60">
        <f>'STUDENT NAMELIST'!C356</f>
        <v>211423243358</v>
      </c>
      <c r="D356" s="270" t="str">
        <f>'STUDENT NAMELIST'!D356</f>
        <v>RAZEENA R</v>
      </c>
      <c r="E356" s="272">
        <v>20</v>
      </c>
      <c r="F356" s="272">
        <v>20</v>
      </c>
      <c r="G356" s="272">
        <v>13</v>
      </c>
      <c r="H356" s="272">
        <v>13</v>
      </c>
      <c r="I356" s="272">
        <v>11</v>
      </c>
      <c r="J356" s="272">
        <v>17</v>
      </c>
      <c r="K356" s="272">
        <v>20</v>
      </c>
      <c r="L356" s="272">
        <v>12</v>
      </c>
      <c r="M356" s="272">
        <v>11</v>
      </c>
      <c r="N356" s="272">
        <v>12</v>
      </c>
      <c r="O356" s="272">
        <v>19</v>
      </c>
      <c r="P356" s="272">
        <v>20</v>
      </c>
      <c r="Q356" s="272"/>
      <c r="R356" s="103">
        <f t="shared" si="60"/>
        <v>20</v>
      </c>
      <c r="S356" s="103">
        <f t="shared" si="61"/>
        <v>45</v>
      </c>
      <c r="T356" s="103">
        <f t="shared" si="62"/>
        <v>41</v>
      </c>
      <c r="U356" s="103">
        <f t="shared" si="63"/>
        <v>43</v>
      </c>
      <c r="V356" s="103">
        <f t="shared" si="64"/>
        <v>19</v>
      </c>
      <c r="W356" s="103">
        <f t="shared" si="65"/>
        <v>20</v>
      </c>
      <c r="X356" s="103"/>
      <c r="Y356" s="273">
        <f t="shared" si="66"/>
        <v>100</v>
      </c>
      <c r="Z356" s="273">
        <f t="shared" si="67"/>
        <v>97.826086956521735</v>
      </c>
      <c r="AA356" s="273">
        <f t="shared" si="68"/>
        <v>89.130434782608688</v>
      </c>
      <c r="AB356" s="273">
        <f t="shared" si="69"/>
        <v>89.583333333333343</v>
      </c>
      <c r="AC356" s="273">
        <f t="shared" si="70"/>
        <v>95</v>
      </c>
      <c r="AD356" s="273">
        <f t="shared" si="71"/>
        <v>100</v>
      </c>
    </row>
    <row r="357" spans="1:30" ht="30" customHeight="1" x14ac:dyDescent="0.2">
      <c r="A357" s="1">
        <f>'STUDENT NAMELIST'!A357</f>
        <v>353</v>
      </c>
      <c r="B357" s="60" t="str">
        <f>'STUDENT NAMELIST'!B357</f>
        <v>2023PEC AI 238</v>
      </c>
      <c r="C357" s="60">
        <f>'STUDENT NAMELIST'!C357</f>
        <v>211423243359</v>
      </c>
      <c r="D357" s="270" t="str">
        <f>'STUDENT NAMELIST'!D357</f>
        <v>RIHANA R</v>
      </c>
      <c r="E357" s="272">
        <v>19</v>
      </c>
      <c r="F357" s="272">
        <v>20</v>
      </c>
      <c r="G357" s="272">
        <v>11</v>
      </c>
      <c r="H357" s="272">
        <v>13</v>
      </c>
      <c r="I357" s="272">
        <v>14</v>
      </c>
      <c r="J357" s="272">
        <v>18</v>
      </c>
      <c r="K357" s="272">
        <v>17</v>
      </c>
      <c r="L357" s="272">
        <v>12</v>
      </c>
      <c r="M357" s="272">
        <v>13</v>
      </c>
      <c r="N357" s="272">
        <v>11</v>
      </c>
      <c r="O357" s="272">
        <v>20</v>
      </c>
      <c r="P357" s="272">
        <v>18</v>
      </c>
      <c r="Q357" s="272"/>
      <c r="R357" s="103">
        <f t="shared" si="60"/>
        <v>19</v>
      </c>
      <c r="S357" s="103">
        <f t="shared" si="61"/>
        <v>43</v>
      </c>
      <c r="T357" s="103">
        <f t="shared" si="62"/>
        <v>44</v>
      </c>
      <c r="U357" s="103">
        <f t="shared" si="63"/>
        <v>42</v>
      </c>
      <c r="V357" s="103">
        <f t="shared" si="64"/>
        <v>20</v>
      </c>
      <c r="W357" s="103">
        <f t="shared" si="65"/>
        <v>18</v>
      </c>
      <c r="X357" s="103"/>
      <c r="Y357" s="273">
        <f t="shared" si="66"/>
        <v>95</v>
      </c>
      <c r="Z357" s="273">
        <f t="shared" si="67"/>
        <v>93.478260869565219</v>
      </c>
      <c r="AA357" s="273">
        <f t="shared" si="68"/>
        <v>95.652173913043484</v>
      </c>
      <c r="AB357" s="273">
        <f t="shared" si="69"/>
        <v>87.5</v>
      </c>
      <c r="AC357" s="273">
        <f t="shared" si="70"/>
        <v>100</v>
      </c>
      <c r="AD357" s="273">
        <f t="shared" si="71"/>
        <v>90</v>
      </c>
    </row>
    <row r="358" spans="1:30" ht="30" customHeight="1" x14ac:dyDescent="0.2">
      <c r="A358" s="1">
        <f>'STUDENT NAMELIST'!A358</f>
        <v>354</v>
      </c>
      <c r="B358" s="60" t="str">
        <f>'STUDENT NAMELIST'!B358</f>
        <v>2023PEC AI 377</v>
      </c>
      <c r="C358" s="60">
        <f>'STUDENT NAMELIST'!C358</f>
        <v>211423243360</v>
      </c>
      <c r="D358" s="270" t="str">
        <f>'STUDENT NAMELIST'!D358</f>
        <v>RITHAN N</v>
      </c>
      <c r="E358" s="272">
        <v>20</v>
      </c>
      <c r="F358" s="272">
        <v>20</v>
      </c>
      <c r="G358" s="272">
        <v>12</v>
      </c>
      <c r="H358" s="272">
        <v>13</v>
      </c>
      <c r="I358" s="272">
        <v>12</v>
      </c>
      <c r="J358" s="272">
        <v>19</v>
      </c>
      <c r="K358" s="272">
        <v>19</v>
      </c>
      <c r="L358" s="272">
        <v>11</v>
      </c>
      <c r="M358" s="272">
        <v>11</v>
      </c>
      <c r="N358" s="272">
        <v>13</v>
      </c>
      <c r="O358" s="272">
        <v>18</v>
      </c>
      <c r="P358" s="272">
        <v>19</v>
      </c>
      <c r="Q358" s="272"/>
      <c r="R358" s="103">
        <f t="shared" si="60"/>
        <v>20</v>
      </c>
      <c r="S358" s="103">
        <f t="shared" si="61"/>
        <v>43</v>
      </c>
      <c r="T358" s="103">
        <f t="shared" si="62"/>
        <v>43</v>
      </c>
      <c r="U358" s="103">
        <f t="shared" si="63"/>
        <v>44</v>
      </c>
      <c r="V358" s="103">
        <f t="shared" si="64"/>
        <v>18</v>
      </c>
      <c r="W358" s="103">
        <f t="shared" si="65"/>
        <v>19</v>
      </c>
      <c r="X358" s="103"/>
      <c r="Y358" s="273">
        <f t="shared" si="66"/>
        <v>100</v>
      </c>
      <c r="Z358" s="273">
        <f t="shared" si="67"/>
        <v>93.478260869565219</v>
      </c>
      <c r="AA358" s="273">
        <f t="shared" si="68"/>
        <v>93.478260869565219</v>
      </c>
      <c r="AB358" s="273">
        <f t="shared" si="69"/>
        <v>91.666666666666657</v>
      </c>
      <c r="AC358" s="273">
        <f t="shared" si="70"/>
        <v>90</v>
      </c>
      <c r="AD358" s="273">
        <f t="shared" si="71"/>
        <v>95</v>
      </c>
    </row>
    <row r="359" spans="1:30" ht="30" customHeight="1" x14ac:dyDescent="0.2">
      <c r="A359" s="1">
        <f>'STUDENT NAMELIST'!A359</f>
        <v>355</v>
      </c>
      <c r="B359" s="60" t="str">
        <f>'STUDENT NAMELIST'!B359</f>
        <v>2023PEC AI 289</v>
      </c>
      <c r="C359" s="60">
        <f>'STUDENT NAMELIST'!C359</f>
        <v>211423243361</v>
      </c>
      <c r="D359" s="270" t="str">
        <f>'STUDENT NAMELIST'!D359</f>
        <v>RITHICK R</v>
      </c>
      <c r="E359" s="272">
        <v>20</v>
      </c>
      <c r="F359" s="272">
        <v>17</v>
      </c>
      <c r="G359" s="272">
        <v>11</v>
      </c>
      <c r="H359" s="272">
        <v>11</v>
      </c>
      <c r="I359" s="272">
        <v>11</v>
      </c>
      <c r="J359" s="272">
        <v>20</v>
      </c>
      <c r="K359" s="272">
        <v>18</v>
      </c>
      <c r="L359" s="272">
        <v>13</v>
      </c>
      <c r="M359" s="272">
        <v>11</v>
      </c>
      <c r="N359" s="272">
        <v>11</v>
      </c>
      <c r="O359" s="272">
        <v>18</v>
      </c>
      <c r="P359" s="272">
        <v>18</v>
      </c>
      <c r="Q359" s="272"/>
      <c r="R359" s="103">
        <f t="shared" si="60"/>
        <v>20</v>
      </c>
      <c r="S359" s="103">
        <f t="shared" si="61"/>
        <v>41</v>
      </c>
      <c r="T359" s="103">
        <f t="shared" si="62"/>
        <v>42</v>
      </c>
      <c r="U359" s="103">
        <f t="shared" si="63"/>
        <v>40</v>
      </c>
      <c r="V359" s="103">
        <f t="shared" si="64"/>
        <v>18</v>
      </c>
      <c r="W359" s="103">
        <f t="shared" si="65"/>
        <v>18</v>
      </c>
      <c r="X359" s="103"/>
      <c r="Y359" s="273">
        <f t="shared" si="66"/>
        <v>100</v>
      </c>
      <c r="Z359" s="273">
        <f t="shared" si="67"/>
        <v>89.130434782608688</v>
      </c>
      <c r="AA359" s="273">
        <f t="shared" si="68"/>
        <v>91.304347826086953</v>
      </c>
      <c r="AB359" s="273">
        <f t="shared" si="69"/>
        <v>83.333333333333343</v>
      </c>
      <c r="AC359" s="273">
        <f t="shared" si="70"/>
        <v>90</v>
      </c>
      <c r="AD359" s="273">
        <f t="shared" si="71"/>
        <v>90</v>
      </c>
    </row>
    <row r="360" spans="1:30" ht="30" customHeight="1" x14ac:dyDescent="0.2">
      <c r="A360" s="1">
        <f>'STUDENT NAMELIST'!A360</f>
        <v>356</v>
      </c>
      <c r="B360" s="60" t="str">
        <f>'STUDENT NAMELIST'!B360</f>
        <v>2023PEC AI 378</v>
      </c>
      <c r="C360" s="60">
        <f>'STUDENT NAMELIST'!C360</f>
        <v>211423243362</v>
      </c>
      <c r="D360" s="270" t="str">
        <f>'STUDENT NAMELIST'!D360</f>
        <v>RITHIKESH D</v>
      </c>
      <c r="E360" s="272">
        <v>20</v>
      </c>
      <c r="F360" s="272">
        <v>19</v>
      </c>
      <c r="G360" s="272">
        <v>11</v>
      </c>
      <c r="H360" s="272">
        <v>13</v>
      </c>
      <c r="I360" s="272">
        <v>12</v>
      </c>
      <c r="J360" s="272">
        <v>18</v>
      </c>
      <c r="K360" s="272">
        <v>17</v>
      </c>
      <c r="L360" s="272">
        <v>11</v>
      </c>
      <c r="M360" s="272">
        <v>11</v>
      </c>
      <c r="N360" s="272">
        <v>12</v>
      </c>
      <c r="O360" s="272">
        <v>20</v>
      </c>
      <c r="P360" s="272">
        <v>17</v>
      </c>
      <c r="Q360" s="272"/>
      <c r="R360" s="103">
        <f t="shared" si="60"/>
        <v>20</v>
      </c>
      <c r="S360" s="103">
        <f t="shared" si="61"/>
        <v>41</v>
      </c>
      <c r="T360" s="103">
        <f t="shared" si="62"/>
        <v>42</v>
      </c>
      <c r="U360" s="103">
        <f t="shared" si="63"/>
        <v>41</v>
      </c>
      <c r="V360" s="103">
        <f t="shared" si="64"/>
        <v>20</v>
      </c>
      <c r="W360" s="103">
        <f t="shared" si="65"/>
        <v>17</v>
      </c>
      <c r="X360" s="103"/>
      <c r="Y360" s="273">
        <f t="shared" si="66"/>
        <v>100</v>
      </c>
      <c r="Z360" s="273">
        <f t="shared" si="67"/>
        <v>89.130434782608688</v>
      </c>
      <c r="AA360" s="273">
        <f t="shared" si="68"/>
        <v>91.304347826086953</v>
      </c>
      <c r="AB360" s="273">
        <f t="shared" si="69"/>
        <v>85.416666666666657</v>
      </c>
      <c r="AC360" s="273">
        <f t="shared" si="70"/>
        <v>100</v>
      </c>
      <c r="AD360" s="273">
        <f t="shared" si="71"/>
        <v>85</v>
      </c>
    </row>
    <row r="361" spans="1:30" ht="30" customHeight="1" x14ac:dyDescent="0.2">
      <c r="A361" s="1">
        <f>'STUDENT NAMELIST'!A361</f>
        <v>357</v>
      </c>
      <c r="B361" s="60" t="str">
        <f>'STUDENT NAMELIST'!B361</f>
        <v>2023PEC AI 379</v>
      </c>
      <c r="C361" s="60">
        <f>'STUDENT NAMELIST'!C361</f>
        <v>211423243363</v>
      </c>
      <c r="D361" s="270" t="str">
        <f>'STUDENT NAMELIST'!D361</f>
        <v>ROACH SAJU R</v>
      </c>
      <c r="E361" s="272">
        <v>20</v>
      </c>
      <c r="F361" s="272">
        <v>20</v>
      </c>
      <c r="G361" s="272">
        <v>11</v>
      </c>
      <c r="H361" s="272">
        <v>13</v>
      </c>
      <c r="I361" s="272">
        <v>13</v>
      </c>
      <c r="J361" s="272">
        <v>20</v>
      </c>
      <c r="K361" s="272">
        <v>19</v>
      </c>
      <c r="L361" s="272">
        <v>12</v>
      </c>
      <c r="M361" s="272">
        <v>11</v>
      </c>
      <c r="N361" s="272">
        <v>13</v>
      </c>
      <c r="O361" s="272">
        <v>20</v>
      </c>
      <c r="P361" s="272">
        <v>20</v>
      </c>
      <c r="Q361" s="272"/>
      <c r="R361" s="103">
        <f t="shared" si="60"/>
        <v>20</v>
      </c>
      <c r="S361" s="103">
        <f t="shared" si="61"/>
        <v>43</v>
      </c>
      <c r="T361" s="103">
        <f t="shared" si="62"/>
        <v>44</v>
      </c>
      <c r="U361" s="103">
        <f t="shared" si="63"/>
        <v>45</v>
      </c>
      <c r="V361" s="103">
        <f t="shared" si="64"/>
        <v>20</v>
      </c>
      <c r="W361" s="103">
        <f t="shared" si="65"/>
        <v>20</v>
      </c>
      <c r="X361" s="103"/>
      <c r="Y361" s="273">
        <f t="shared" si="66"/>
        <v>100</v>
      </c>
      <c r="Z361" s="273">
        <f t="shared" si="67"/>
        <v>93.478260869565219</v>
      </c>
      <c r="AA361" s="273">
        <f t="shared" si="68"/>
        <v>95.652173913043484</v>
      </c>
      <c r="AB361" s="273">
        <f t="shared" si="69"/>
        <v>93.75</v>
      </c>
      <c r="AC361" s="273">
        <f t="shared" si="70"/>
        <v>100</v>
      </c>
      <c r="AD361" s="273">
        <f t="shared" si="71"/>
        <v>100</v>
      </c>
    </row>
    <row r="362" spans="1:30" ht="30" customHeight="1" x14ac:dyDescent="0.2">
      <c r="A362" s="1">
        <f>'STUDENT NAMELIST'!A362</f>
        <v>358</v>
      </c>
      <c r="B362" s="60" t="str">
        <f>'STUDENT NAMELIST'!B362</f>
        <v>2023PEC AI 380</v>
      </c>
      <c r="C362" s="60">
        <f>'STUDENT NAMELIST'!C362</f>
        <v>211423243364</v>
      </c>
      <c r="D362" s="270" t="str">
        <f>'STUDENT NAMELIST'!D362</f>
        <v>ROHINATH P</v>
      </c>
      <c r="E362" s="272">
        <v>18</v>
      </c>
      <c r="F362" s="272">
        <v>19</v>
      </c>
      <c r="G362" s="272">
        <v>12</v>
      </c>
      <c r="H362" s="272">
        <v>13</v>
      </c>
      <c r="I362" s="272">
        <v>13</v>
      </c>
      <c r="J362" s="272">
        <v>18</v>
      </c>
      <c r="K362" s="272">
        <v>17</v>
      </c>
      <c r="L362" s="272">
        <v>13</v>
      </c>
      <c r="M362" s="272">
        <v>11</v>
      </c>
      <c r="N362" s="272">
        <v>11</v>
      </c>
      <c r="O362" s="272">
        <v>18</v>
      </c>
      <c r="P362" s="272">
        <v>17</v>
      </c>
      <c r="Q362" s="272"/>
      <c r="R362" s="103">
        <f t="shared" si="60"/>
        <v>18</v>
      </c>
      <c r="S362" s="103">
        <f t="shared" si="61"/>
        <v>44</v>
      </c>
      <c r="T362" s="103">
        <f t="shared" si="62"/>
        <v>42</v>
      </c>
      <c r="U362" s="103">
        <f t="shared" si="63"/>
        <v>41</v>
      </c>
      <c r="V362" s="103">
        <f t="shared" si="64"/>
        <v>18</v>
      </c>
      <c r="W362" s="103">
        <f t="shared" si="65"/>
        <v>17</v>
      </c>
      <c r="X362" s="103"/>
      <c r="Y362" s="273">
        <f t="shared" si="66"/>
        <v>90</v>
      </c>
      <c r="Z362" s="273">
        <f t="shared" si="67"/>
        <v>95.652173913043484</v>
      </c>
      <c r="AA362" s="273">
        <f t="shared" si="68"/>
        <v>91.304347826086953</v>
      </c>
      <c r="AB362" s="273">
        <f t="shared" si="69"/>
        <v>85.416666666666657</v>
      </c>
      <c r="AC362" s="273">
        <f t="shared" si="70"/>
        <v>90</v>
      </c>
      <c r="AD362" s="273">
        <f t="shared" si="71"/>
        <v>85</v>
      </c>
    </row>
    <row r="363" spans="1:30" ht="30" customHeight="1" x14ac:dyDescent="0.2">
      <c r="A363" s="1">
        <f>'STUDENT NAMELIST'!A363</f>
        <v>359</v>
      </c>
      <c r="B363" s="60" t="str">
        <f>'STUDENT NAMELIST'!B363</f>
        <v>2023PEC AI 381</v>
      </c>
      <c r="C363" s="60">
        <f>'STUDENT NAMELIST'!C363</f>
        <v>211423243365</v>
      </c>
      <c r="D363" s="270" t="str">
        <f>'STUDENT NAMELIST'!D363</f>
        <v>ROSAN AKTHAR H</v>
      </c>
      <c r="E363" s="272">
        <v>19</v>
      </c>
      <c r="F363" s="272">
        <v>19</v>
      </c>
      <c r="G363" s="272">
        <v>12</v>
      </c>
      <c r="H363" s="272">
        <v>11</v>
      </c>
      <c r="I363" s="272">
        <v>14</v>
      </c>
      <c r="J363" s="272">
        <v>20</v>
      </c>
      <c r="K363" s="272">
        <v>18</v>
      </c>
      <c r="L363" s="272">
        <v>11</v>
      </c>
      <c r="M363" s="272">
        <v>13</v>
      </c>
      <c r="N363" s="272">
        <v>14</v>
      </c>
      <c r="O363" s="272">
        <v>18</v>
      </c>
      <c r="P363" s="272">
        <v>18</v>
      </c>
      <c r="Q363" s="272"/>
      <c r="R363" s="103">
        <f t="shared" si="60"/>
        <v>19</v>
      </c>
      <c r="S363" s="103">
        <f t="shared" si="61"/>
        <v>42</v>
      </c>
      <c r="T363" s="103">
        <f t="shared" si="62"/>
        <v>44</v>
      </c>
      <c r="U363" s="103">
        <f t="shared" si="63"/>
        <v>46</v>
      </c>
      <c r="V363" s="103">
        <f t="shared" si="64"/>
        <v>18</v>
      </c>
      <c r="W363" s="103">
        <f t="shared" si="65"/>
        <v>18</v>
      </c>
      <c r="X363" s="103"/>
      <c r="Y363" s="273">
        <f t="shared" si="66"/>
        <v>95</v>
      </c>
      <c r="Z363" s="273">
        <f t="shared" si="67"/>
        <v>91.304347826086953</v>
      </c>
      <c r="AA363" s="273">
        <f t="shared" si="68"/>
        <v>95.652173913043484</v>
      </c>
      <c r="AB363" s="273">
        <f t="shared" si="69"/>
        <v>95.833333333333343</v>
      </c>
      <c r="AC363" s="273">
        <f t="shared" si="70"/>
        <v>90</v>
      </c>
      <c r="AD363" s="273">
        <f t="shared" si="71"/>
        <v>90</v>
      </c>
    </row>
    <row r="364" spans="1:30" ht="30" customHeight="1" x14ac:dyDescent="0.2">
      <c r="A364" s="1">
        <f>'STUDENT NAMELIST'!A364</f>
        <v>360</v>
      </c>
      <c r="B364" s="60" t="str">
        <f>'STUDENT NAMELIST'!B364</f>
        <v>2023PEC AI 239</v>
      </c>
      <c r="C364" s="60">
        <f>'STUDENT NAMELIST'!C364</f>
        <v>211423243366</v>
      </c>
      <c r="D364" s="270" t="str">
        <f>'STUDENT NAMELIST'!D364</f>
        <v>RUBA DARSHNI J</v>
      </c>
      <c r="E364" s="272">
        <v>20</v>
      </c>
      <c r="F364" s="272">
        <v>20</v>
      </c>
      <c r="G364" s="272">
        <v>11</v>
      </c>
      <c r="H364" s="272">
        <v>11</v>
      </c>
      <c r="I364" s="272">
        <v>11</v>
      </c>
      <c r="J364" s="272">
        <v>19</v>
      </c>
      <c r="K364" s="272">
        <v>19</v>
      </c>
      <c r="L364" s="272">
        <v>13</v>
      </c>
      <c r="M364" s="272">
        <v>13</v>
      </c>
      <c r="N364" s="272">
        <v>11</v>
      </c>
      <c r="O364" s="272">
        <v>18</v>
      </c>
      <c r="P364" s="272">
        <v>20</v>
      </c>
      <c r="Q364" s="272"/>
      <c r="R364" s="103">
        <f t="shared" si="60"/>
        <v>20</v>
      </c>
      <c r="S364" s="103">
        <f t="shared" si="61"/>
        <v>44</v>
      </c>
      <c r="T364" s="103">
        <f t="shared" si="62"/>
        <v>43</v>
      </c>
      <c r="U364" s="103">
        <f t="shared" si="63"/>
        <v>41</v>
      </c>
      <c r="V364" s="103">
        <f t="shared" si="64"/>
        <v>18</v>
      </c>
      <c r="W364" s="103">
        <f t="shared" si="65"/>
        <v>20</v>
      </c>
      <c r="X364" s="103"/>
      <c r="Y364" s="273">
        <f t="shared" si="66"/>
        <v>100</v>
      </c>
      <c r="Z364" s="273">
        <f t="shared" si="67"/>
        <v>95.652173913043484</v>
      </c>
      <c r="AA364" s="273">
        <f t="shared" si="68"/>
        <v>93.478260869565219</v>
      </c>
      <c r="AB364" s="273">
        <f t="shared" si="69"/>
        <v>85.416666666666657</v>
      </c>
      <c r="AC364" s="273">
        <f t="shared" si="70"/>
        <v>90</v>
      </c>
      <c r="AD364" s="273">
        <f t="shared" si="71"/>
        <v>100</v>
      </c>
    </row>
    <row r="365" spans="1:30" ht="30" customHeight="1" x14ac:dyDescent="0.2">
      <c r="A365" s="1">
        <f>'STUDENT NAMELIST'!A365</f>
        <v>361</v>
      </c>
      <c r="B365" s="60" t="str">
        <f>'STUDENT NAMELIST'!B365</f>
        <v>2023PEC AI 382</v>
      </c>
      <c r="C365" s="60">
        <f>'STUDENT NAMELIST'!C365</f>
        <v>211423243367</v>
      </c>
      <c r="D365" s="270" t="str">
        <f>'STUDENT NAMELIST'!D365</f>
        <v>RUBESH ADITHYA SELVARATHNAM</v>
      </c>
      <c r="E365" s="272">
        <v>20</v>
      </c>
      <c r="F365" s="272">
        <v>19</v>
      </c>
      <c r="G365" s="272">
        <v>13</v>
      </c>
      <c r="H365" s="272">
        <v>11</v>
      </c>
      <c r="I365" s="272">
        <v>14</v>
      </c>
      <c r="J365" s="272">
        <v>18</v>
      </c>
      <c r="K365" s="272">
        <v>19</v>
      </c>
      <c r="L365" s="272">
        <v>13</v>
      </c>
      <c r="M365" s="272">
        <v>12</v>
      </c>
      <c r="N365" s="272">
        <v>11</v>
      </c>
      <c r="O365" s="272">
        <v>20</v>
      </c>
      <c r="P365" s="272">
        <v>17</v>
      </c>
      <c r="Q365" s="272"/>
      <c r="R365" s="103">
        <f t="shared" si="60"/>
        <v>20</v>
      </c>
      <c r="S365" s="103">
        <f t="shared" si="61"/>
        <v>45</v>
      </c>
      <c r="T365" s="103">
        <f t="shared" si="62"/>
        <v>41</v>
      </c>
      <c r="U365" s="103">
        <f t="shared" si="63"/>
        <v>44</v>
      </c>
      <c r="V365" s="103">
        <f t="shared" si="64"/>
        <v>20</v>
      </c>
      <c r="W365" s="103">
        <f t="shared" si="65"/>
        <v>17</v>
      </c>
      <c r="X365" s="103"/>
      <c r="Y365" s="273">
        <f t="shared" si="66"/>
        <v>100</v>
      </c>
      <c r="Z365" s="273">
        <f t="shared" si="67"/>
        <v>97.826086956521735</v>
      </c>
      <c r="AA365" s="273">
        <f t="shared" si="68"/>
        <v>89.130434782608688</v>
      </c>
      <c r="AB365" s="273">
        <f t="shared" si="69"/>
        <v>91.666666666666657</v>
      </c>
      <c r="AC365" s="273">
        <f t="shared" si="70"/>
        <v>100</v>
      </c>
      <c r="AD365" s="273">
        <f t="shared" si="71"/>
        <v>85</v>
      </c>
    </row>
    <row r="366" spans="1:30" ht="30" customHeight="1" x14ac:dyDescent="0.2">
      <c r="A366" s="1">
        <f>'STUDENT NAMELIST'!A366</f>
        <v>362</v>
      </c>
      <c r="B366" s="60" t="str">
        <f>'STUDENT NAMELIST'!B366</f>
        <v>2023PEC AI 383</v>
      </c>
      <c r="C366" s="60">
        <f>'STUDENT NAMELIST'!C366</f>
        <v>211423243368</v>
      </c>
      <c r="D366" s="270" t="str">
        <f>'STUDENT NAMELIST'!D366</f>
        <v>RUBESH B</v>
      </c>
      <c r="E366" s="272">
        <v>17</v>
      </c>
      <c r="F366" s="272">
        <v>19</v>
      </c>
      <c r="G366" s="272">
        <v>11</v>
      </c>
      <c r="H366" s="272">
        <v>12</v>
      </c>
      <c r="I366" s="272">
        <v>13</v>
      </c>
      <c r="J366" s="272">
        <v>18</v>
      </c>
      <c r="K366" s="272">
        <v>19</v>
      </c>
      <c r="L366" s="272">
        <v>11</v>
      </c>
      <c r="M366" s="272">
        <v>11</v>
      </c>
      <c r="N366" s="272">
        <v>11</v>
      </c>
      <c r="O366" s="272">
        <v>20</v>
      </c>
      <c r="P366" s="272">
        <v>18</v>
      </c>
      <c r="Q366" s="272"/>
      <c r="R366" s="103">
        <f t="shared" si="60"/>
        <v>17</v>
      </c>
      <c r="S366" s="103">
        <f t="shared" si="61"/>
        <v>41</v>
      </c>
      <c r="T366" s="103">
        <f t="shared" si="62"/>
        <v>41</v>
      </c>
      <c r="U366" s="103">
        <f t="shared" si="63"/>
        <v>43</v>
      </c>
      <c r="V366" s="103">
        <f t="shared" si="64"/>
        <v>20</v>
      </c>
      <c r="W366" s="103">
        <f t="shared" si="65"/>
        <v>18</v>
      </c>
      <c r="X366" s="103"/>
      <c r="Y366" s="273">
        <f t="shared" si="66"/>
        <v>85</v>
      </c>
      <c r="Z366" s="273">
        <f t="shared" si="67"/>
        <v>89.130434782608688</v>
      </c>
      <c r="AA366" s="273">
        <f t="shared" si="68"/>
        <v>89.130434782608688</v>
      </c>
      <c r="AB366" s="273">
        <f t="shared" si="69"/>
        <v>89.583333333333343</v>
      </c>
      <c r="AC366" s="273">
        <f t="shared" si="70"/>
        <v>100</v>
      </c>
      <c r="AD366" s="273">
        <f t="shared" si="71"/>
        <v>90</v>
      </c>
    </row>
    <row r="367" spans="1:30" ht="30" customHeight="1" x14ac:dyDescent="0.2">
      <c r="A367" s="1">
        <f>'STUDENT NAMELIST'!A367</f>
        <v>363</v>
      </c>
      <c r="B367" s="60" t="str">
        <f>'STUDENT NAMELIST'!B367</f>
        <v>2023PEC AI 384</v>
      </c>
      <c r="C367" s="60">
        <f>'STUDENT NAMELIST'!C367</f>
        <v>211423243369</v>
      </c>
      <c r="D367" s="270" t="str">
        <f>'STUDENT NAMELIST'!D367</f>
        <v>RUDHRAN V</v>
      </c>
      <c r="E367" s="272">
        <v>19</v>
      </c>
      <c r="F367" s="272">
        <v>20</v>
      </c>
      <c r="G367" s="272">
        <v>13</v>
      </c>
      <c r="H367" s="272">
        <v>12</v>
      </c>
      <c r="I367" s="272">
        <v>12</v>
      </c>
      <c r="J367" s="272">
        <v>19</v>
      </c>
      <c r="K367" s="272">
        <v>20</v>
      </c>
      <c r="L367" s="272">
        <v>11</v>
      </c>
      <c r="M367" s="272">
        <v>13</v>
      </c>
      <c r="N367" s="272">
        <v>11</v>
      </c>
      <c r="O367" s="272">
        <v>17</v>
      </c>
      <c r="P367" s="272">
        <v>20</v>
      </c>
      <c r="Q367" s="272"/>
      <c r="R367" s="103">
        <f t="shared" si="60"/>
        <v>19</v>
      </c>
      <c r="S367" s="103">
        <f t="shared" si="61"/>
        <v>44</v>
      </c>
      <c r="T367" s="103">
        <f t="shared" si="62"/>
        <v>44</v>
      </c>
      <c r="U367" s="103">
        <f t="shared" si="63"/>
        <v>43</v>
      </c>
      <c r="V367" s="103">
        <f t="shared" si="64"/>
        <v>17</v>
      </c>
      <c r="W367" s="103">
        <f t="shared" si="65"/>
        <v>20</v>
      </c>
      <c r="X367" s="103"/>
      <c r="Y367" s="273">
        <f t="shared" si="66"/>
        <v>95</v>
      </c>
      <c r="Z367" s="273">
        <f t="shared" si="67"/>
        <v>95.652173913043484</v>
      </c>
      <c r="AA367" s="273">
        <f t="shared" si="68"/>
        <v>95.652173913043484</v>
      </c>
      <c r="AB367" s="273">
        <f t="shared" si="69"/>
        <v>89.583333333333343</v>
      </c>
      <c r="AC367" s="273">
        <f t="shared" si="70"/>
        <v>85</v>
      </c>
      <c r="AD367" s="273">
        <f t="shared" si="71"/>
        <v>100</v>
      </c>
    </row>
    <row r="368" spans="1:30" ht="30" customHeight="1" x14ac:dyDescent="0.2">
      <c r="A368" s="1">
        <f>'STUDENT NAMELIST'!A368</f>
        <v>364</v>
      </c>
      <c r="B368" s="60" t="str">
        <f>'STUDENT NAMELIST'!B368</f>
        <v>2023PEC AI 385</v>
      </c>
      <c r="C368" s="60">
        <f>'STUDENT NAMELIST'!C368</f>
        <v>211423243370</v>
      </c>
      <c r="D368" s="270" t="str">
        <f>'STUDENT NAMELIST'!D368</f>
        <v>SAARUKESHWARAN S</v>
      </c>
      <c r="E368" s="272">
        <v>18</v>
      </c>
      <c r="F368" s="272">
        <v>19</v>
      </c>
      <c r="G368" s="272">
        <v>12</v>
      </c>
      <c r="H368" s="272">
        <v>12</v>
      </c>
      <c r="I368" s="272">
        <v>11</v>
      </c>
      <c r="J368" s="272">
        <v>19</v>
      </c>
      <c r="K368" s="272">
        <v>18</v>
      </c>
      <c r="L368" s="272">
        <v>11</v>
      </c>
      <c r="M368" s="272">
        <v>13</v>
      </c>
      <c r="N368" s="272">
        <v>11</v>
      </c>
      <c r="O368" s="272">
        <v>19</v>
      </c>
      <c r="P368" s="272">
        <v>19</v>
      </c>
      <c r="Q368" s="272"/>
      <c r="R368" s="103">
        <f t="shared" si="60"/>
        <v>18</v>
      </c>
      <c r="S368" s="103">
        <f t="shared" si="61"/>
        <v>42</v>
      </c>
      <c r="T368" s="103">
        <f t="shared" si="62"/>
        <v>44</v>
      </c>
      <c r="U368" s="103">
        <f t="shared" si="63"/>
        <v>40</v>
      </c>
      <c r="V368" s="103">
        <f t="shared" si="64"/>
        <v>19</v>
      </c>
      <c r="W368" s="103">
        <f t="shared" si="65"/>
        <v>19</v>
      </c>
      <c r="X368" s="103"/>
      <c r="Y368" s="273">
        <f t="shared" si="66"/>
        <v>90</v>
      </c>
      <c r="Z368" s="273">
        <f t="shared" si="67"/>
        <v>91.304347826086953</v>
      </c>
      <c r="AA368" s="273">
        <f t="shared" si="68"/>
        <v>95.652173913043484</v>
      </c>
      <c r="AB368" s="273">
        <f t="shared" si="69"/>
        <v>83.333333333333343</v>
      </c>
      <c r="AC368" s="273">
        <f t="shared" si="70"/>
        <v>95</v>
      </c>
      <c r="AD368" s="273">
        <f t="shared" si="71"/>
        <v>95</v>
      </c>
    </row>
    <row r="369" spans="1:30" ht="30" customHeight="1" x14ac:dyDescent="0.2">
      <c r="A369" s="1">
        <f>'STUDENT NAMELIST'!A369</f>
        <v>365</v>
      </c>
      <c r="B369" s="60" t="str">
        <f>'STUDENT NAMELIST'!B369</f>
        <v>2023PEC AI 386</v>
      </c>
      <c r="C369" s="60">
        <f>'STUDENT NAMELIST'!C369</f>
        <v>211423243371</v>
      </c>
      <c r="D369" s="270" t="str">
        <f>'STUDENT NAMELIST'!D369</f>
        <v>SACHIN C J</v>
      </c>
      <c r="E369" s="272">
        <v>19</v>
      </c>
      <c r="F369" s="272">
        <v>19</v>
      </c>
      <c r="G369" s="272">
        <v>12</v>
      </c>
      <c r="H369" s="272">
        <v>13</v>
      </c>
      <c r="I369" s="272">
        <v>12</v>
      </c>
      <c r="J369" s="272">
        <v>17</v>
      </c>
      <c r="K369" s="272">
        <v>20</v>
      </c>
      <c r="L369" s="272">
        <v>12</v>
      </c>
      <c r="M369" s="272">
        <v>11</v>
      </c>
      <c r="N369" s="272">
        <v>12</v>
      </c>
      <c r="O369" s="272">
        <v>18</v>
      </c>
      <c r="P369" s="272">
        <v>19</v>
      </c>
      <c r="Q369" s="272"/>
      <c r="R369" s="103">
        <f t="shared" si="60"/>
        <v>19</v>
      </c>
      <c r="S369" s="103">
        <f t="shared" si="61"/>
        <v>43</v>
      </c>
      <c r="T369" s="103">
        <f t="shared" si="62"/>
        <v>41</v>
      </c>
      <c r="U369" s="103">
        <f t="shared" si="63"/>
        <v>44</v>
      </c>
      <c r="V369" s="103">
        <f t="shared" si="64"/>
        <v>18</v>
      </c>
      <c r="W369" s="103">
        <f t="shared" si="65"/>
        <v>19</v>
      </c>
      <c r="X369" s="103"/>
      <c r="Y369" s="273">
        <f t="shared" si="66"/>
        <v>95</v>
      </c>
      <c r="Z369" s="273">
        <f t="shared" si="67"/>
        <v>93.478260869565219</v>
      </c>
      <c r="AA369" s="273">
        <f t="shared" si="68"/>
        <v>89.130434782608688</v>
      </c>
      <c r="AB369" s="273">
        <f t="shared" si="69"/>
        <v>91.666666666666657</v>
      </c>
      <c r="AC369" s="273">
        <f t="shared" si="70"/>
        <v>90</v>
      </c>
      <c r="AD369" s="273">
        <f t="shared" si="71"/>
        <v>95</v>
      </c>
    </row>
    <row r="370" spans="1:30" ht="30" customHeight="1" x14ac:dyDescent="0.2">
      <c r="A370" s="1">
        <f>'STUDENT NAMELIST'!A370</f>
        <v>366</v>
      </c>
      <c r="B370" s="60" t="str">
        <f>'STUDENT NAMELIST'!B370</f>
        <v>2023PEC AI 240</v>
      </c>
      <c r="C370" s="60">
        <f>'STUDENT NAMELIST'!C370</f>
        <v>211423243372</v>
      </c>
      <c r="D370" s="270" t="str">
        <f>'STUDENT NAMELIST'!D370</f>
        <v>SAFANA YASMIN S</v>
      </c>
      <c r="E370" s="272">
        <v>17</v>
      </c>
      <c r="F370" s="272">
        <v>18</v>
      </c>
      <c r="G370" s="272">
        <v>12</v>
      </c>
      <c r="H370" s="272">
        <v>13</v>
      </c>
      <c r="I370" s="272">
        <v>13</v>
      </c>
      <c r="J370" s="272">
        <v>20</v>
      </c>
      <c r="K370" s="272">
        <v>20</v>
      </c>
      <c r="L370" s="272">
        <v>11</v>
      </c>
      <c r="M370" s="272">
        <v>11</v>
      </c>
      <c r="N370" s="272">
        <v>13</v>
      </c>
      <c r="O370" s="272">
        <v>17</v>
      </c>
      <c r="P370" s="272">
        <v>17</v>
      </c>
      <c r="Q370" s="272"/>
      <c r="R370" s="103">
        <f t="shared" si="60"/>
        <v>17</v>
      </c>
      <c r="S370" s="103">
        <f t="shared" si="61"/>
        <v>41</v>
      </c>
      <c r="T370" s="103">
        <f t="shared" si="62"/>
        <v>44</v>
      </c>
      <c r="U370" s="103">
        <f t="shared" si="63"/>
        <v>46</v>
      </c>
      <c r="V370" s="103">
        <f t="shared" si="64"/>
        <v>17</v>
      </c>
      <c r="W370" s="103">
        <f t="shared" si="65"/>
        <v>17</v>
      </c>
      <c r="X370" s="103"/>
      <c r="Y370" s="273">
        <f t="shared" si="66"/>
        <v>85</v>
      </c>
      <c r="Z370" s="273">
        <f t="shared" si="67"/>
        <v>89.130434782608688</v>
      </c>
      <c r="AA370" s="273">
        <f t="shared" si="68"/>
        <v>95.652173913043484</v>
      </c>
      <c r="AB370" s="273">
        <f t="shared" si="69"/>
        <v>95.833333333333343</v>
      </c>
      <c r="AC370" s="273">
        <f t="shared" si="70"/>
        <v>85</v>
      </c>
      <c r="AD370" s="273">
        <f t="shared" si="71"/>
        <v>85</v>
      </c>
    </row>
    <row r="371" spans="1:30" ht="30" customHeight="1" x14ac:dyDescent="0.2">
      <c r="A371" s="1">
        <f>'STUDENT NAMELIST'!A371</f>
        <v>367</v>
      </c>
      <c r="B371" s="60" t="str">
        <f>'STUDENT NAMELIST'!B371</f>
        <v>2023PEC AI 387</v>
      </c>
      <c r="C371" s="60">
        <f>'STUDENT NAMELIST'!C371</f>
        <v>211423243373</v>
      </c>
      <c r="D371" s="270" t="str">
        <f>'STUDENT NAMELIST'!D371</f>
        <v>SAI KRISHNA P</v>
      </c>
      <c r="E371" s="272">
        <v>20</v>
      </c>
      <c r="F371" s="272">
        <v>18</v>
      </c>
      <c r="G371" s="272">
        <v>13</v>
      </c>
      <c r="H371" s="272">
        <v>13</v>
      </c>
      <c r="I371" s="272">
        <v>14</v>
      </c>
      <c r="J371" s="272">
        <v>17</v>
      </c>
      <c r="K371" s="272">
        <v>19</v>
      </c>
      <c r="L371" s="272">
        <v>11</v>
      </c>
      <c r="M371" s="272">
        <v>13</v>
      </c>
      <c r="N371" s="272">
        <v>13</v>
      </c>
      <c r="O371" s="272">
        <v>19</v>
      </c>
      <c r="P371" s="272">
        <v>18</v>
      </c>
      <c r="Q371" s="272"/>
      <c r="R371" s="103">
        <f t="shared" si="60"/>
        <v>20</v>
      </c>
      <c r="S371" s="103">
        <f t="shared" si="61"/>
        <v>42</v>
      </c>
      <c r="T371" s="103">
        <f t="shared" si="62"/>
        <v>43</v>
      </c>
      <c r="U371" s="103">
        <f t="shared" si="63"/>
        <v>46</v>
      </c>
      <c r="V371" s="103">
        <f t="shared" si="64"/>
        <v>19</v>
      </c>
      <c r="W371" s="103">
        <f t="shared" si="65"/>
        <v>18</v>
      </c>
      <c r="X371" s="103"/>
      <c r="Y371" s="273">
        <f t="shared" si="66"/>
        <v>100</v>
      </c>
      <c r="Z371" s="273">
        <f t="shared" si="67"/>
        <v>91.304347826086953</v>
      </c>
      <c r="AA371" s="273">
        <f t="shared" si="68"/>
        <v>93.478260869565219</v>
      </c>
      <c r="AB371" s="273">
        <f t="shared" si="69"/>
        <v>95.833333333333343</v>
      </c>
      <c r="AC371" s="273">
        <f t="shared" si="70"/>
        <v>95</v>
      </c>
      <c r="AD371" s="273">
        <f t="shared" si="71"/>
        <v>90</v>
      </c>
    </row>
    <row r="372" spans="1:30" ht="30" customHeight="1" x14ac:dyDescent="0.2">
      <c r="A372" s="1">
        <f>'STUDENT NAMELIST'!A372</f>
        <v>368</v>
      </c>
      <c r="B372" s="60" t="str">
        <f>'STUDENT NAMELIST'!B372</f>
        <v>2023PEC AI 241</v>
      </c>
      <c r="C372" s="60">
        <f>'STUDENT NAMELIST'!C372</f>
        <v>211423243374</v>
      </c>
      <c r="D372" s="270" t="str">
        <f>'STUDENT NAMELIST'!D372</f>
        <v>SAISUSMITHA P</v>
      </c>
      <c r="E372" s="272">
        <v>19</v>
      </c>
      <c r="F372" s="272">
        <v>19</v>
      </c>
      <c r="G372" s="272">
        <v>12</v>
      </c>
      <c r="H372" s="272">
        <v>11</v>
      </c>
      <c r="I372" s="272">
        <v>12</v>
      </c>
      <c r="J372" s="272">
        <v>17</v>
      </c>
      <c r="K372" s="272">
        <v>18</v>
      </c>
      <c r="L372" s="272">
        <v>11</v>
      </c>
      <c r="M372" s="272">
        <v>11</v>
      </c>
      <c r="N372" s="272">
        <v>12</v>
      </c>
      <c r="O372" s="272">
        <v>17</v>
      </c>
      <c r="P372" s="272">
        <v>17</v>
      </c>
      <c r="Q372" s="272"/>
      <c r="R372" s="103">
        <f t="shared" si="60"/>
        <v>19</v>
      </c>
      <c r="S372" s="103">
        <f t="shared" si="61"/>
        <v>42</v>
      </c>
      <c r="T372" s="103">
        <f t="shared" si="62"/>
        <v>39</v>
      </c>
      <c r="U372" s="103">
        <f t="shared" si="63"/>
        <v>42</v>
      </c>
      <c r="V372" s="103">
        <f t="shared" si="64"/>
        <v>17</v>
      </c>
      <c r="W372" s="103">
        <f t="shared" si="65"/>
        <v>17</v>
      </c>
      <c r="X372" s="103"/>
      <c r="Y372" s="273">
        <f t="shared" si="66"/>
        <v>95</v>
      </c>
      <c r="Z372" s="273">
        <f t="shared" si="67"/>
        <v>91.304347826086953</v>
      </c>
      <c r="AA372" s="273">
        <f t="shared" si="68"/>
        <v>84.782608695652172</v>
      </c>
      <c r="AB372" s="273">
        <f t="shared" si="69"/>
        <v>87.5</v>
      </c>
      <c r="AC372" s="273">
        <f t="shared" si="70"/>
        <v>85</v>
      </c>
      <c r="AD372" s="273">
        <f t="shared" si="71"/>
        <v>85</v>
      </c>
    </row>
    <row r="373" spans="1:30" ht="30" customHeight="1" x14ac:dyDescent="0.2">
      <c r="A373" s="1">
        <f>'STUDENT NAMELIST'!A373</f>
        <v>369</v>
      </c>
      <c r="B373" s="60" t="str">
        <f>'STUDENT NAMELIST'!B373</f>
        <v>2023PEC AI 388</v>
      </c>
      <c r="C373" s="60">
        <f>'STUDENT NAMELIST'!C373</f>
        <v>211423243375</v>
      </c>
      <c r="D373" s="270" t="str">
        <f>'STUDENT NAMELIST'!D373</f>
        <v xml:space="preserve">SAKTHINARAYANAN V </v>
      </c>
      <c r="E373" s="272">
        <v>18</v>
      </c>
      <c r="F373" s="272">
        <v>20</v>
      </c>
      <c r="G373" s="272">
        <v>13</v>
      </c>
      <c r="H373" s="272">
        <v>12</v>
      </c>
      <c r="I373" s="272">
        <v>14</v>
      </c>
      <c r="J373" s="272">
        <v>17</v>
      </c>
      <c r="K373" s="272">
        <v>20</v>
      </c>
      <c r="L373" s="272">
        <v>12</v>
      </c>
      <c r="M373" s="272">
        <v>11</v>
      </c>
      <c r="N373" s="272">
        <v>13</v>
      </c>
      <c r="O373" s="272">
        <v>17</v>
      </c>
      <c r="P373" s="272">
        <v>17</v>
      </c>
      <c r="Q373" s="272"/>
      <c r="R373" s="103">
        <f t="shared" si="60"/>
        <v>18</v>
      </c>
      <c r="S373" s="103">
        <f t="shared" si="61"/>
        <v>45</v>
      </c>
      <c r="T373" s="103">
        <f t="shared" si="62"/>
        <v>40</v>
      </c>
      <c r="U373" s="103">
        <f t="shared" si="63"/>
        <v>47</v>
      </c>
      <c r="V373" s="103">
        <f t="shared" si="64"/>
        <v>17</v>
      </c>
      <c r="W373" s="103">
        <f t="shared" si="65"/>
        <v>17</v>
      </c>
      <c r="X373" s="103"/>
      <c r="Y373" s="273">
        <f t="shared" si="66"/>
        <v>90</v>
      </c>
      <c r="Z373" s="273">
        <f t="shared" si="67"/>
        <v>97.826086956521735</v>
      </c>
      <c r="AA373" s="273">
        <f t="shared" si="68"/>
        <v>86.956521739130437</v>
      </c>
      <c r="AB373" s="273">
        <f t="shared" si="69"/>
        <v>97.916666666666657</v>
      </c>
      <c r="AC373" s="273">
        <f t="shared" si="70"/>
        <v>85</v>
      </c>
      <c r="AD373" s="273">
        <f t="shared" si="71"/>
        <v>85</v>
      </c>
    </row>
    <row r="374" spans="1:30" ht="30" customHeight="1" x14ac:dyDescent="0.2">
      <c r="A374" s="1">
        <f>'STUDENT NAMELIST'!A374</f>
        <v>370</v>
      </c>
      <c r="B374" s="60" t="str">
        <f>'STUDENT NAMELIST'!B374</f>
        <v>2023PEC AI 389</v>
      </c>
      <c r="C374" s="60">
        <f>'STUDENT NAMELIST'!C374</f>
        <v>211423243376</v>
      </c>
      <c r="D374" s="270" t="str">
        <f>'STUDENT NAMELIST'!D374</f>
        <v>SALWIN M</v>
      </c>
      <c r="E374" s="272">
        <v>20</v>
      </c>
      <c r="F374" s="272">
        <v>20</v>
      </c>
      <c r="G374" s="272">
        <v>13</v>
      </c>
      <c r="H374" s="272">
        <v>13</v>
      </c>
      <c r="I374" s="272">
        <v>12</v>
      </c>
      <c r="J374" s="272">
        <v>20</v>
      </c>
      <c r="K374" s="272">
        <v>19</v>
      </c>
      <c r="L374" s="272">
        <v>13</v>
      </c>
      <c r="M374" s="272">
        <v>12</v>
      </c>
      <c r="N374" s="272">
        <v>12</v>
      </c>
      <c r="O374" s="272">
        <v>19</v>
      </c>
      <c r="P374" s="272">
        <v>20</v>
      </c>
      <c r="Q374" s="272"/>
      <c r="R374" s="103">
        <f t="shared" si="60"/>
        <v>20</v>
      </c>
      <c r="S374" s="103">
        <f t="shared" si="61"/>
        <v>46</v>
      </c>
      <c r="T374" s="103">
        <f t="shared" si="62"/>
        <v>45</v>
      </c>
      <c r="U374" s="103">
        <f t="shared" si="63"/>
        <v>43</v>
      </c>
      <c r="V374" s="103">
        <f t="shared" si="64"/>
        <v>19</v>
      </c>
      <c r="W374" s="103">
        <f t="shared" si="65"/>
        <v>20</v>
      </c>
      <c r="X374" s="103"/>
      <c r="Y374" s="273">
        <f t="shared" si="66"/>
        <v>100</v>
      </c>
      <c r="Z374" s="273">
        <f t="shared" si="67"/>
        <v>100</v>
      </c>
      <c r="AA374" s="273">
        <f t="shared" si="68"/>
        <v>97.826086956521735</v>
      </c>
      <c r="AB374" s="273">
        <f t="shared" si="69"/>
        <v>89.583333333333343</v>
      </c>
      <c r="AC374" s="273">
        <f t="shared" si="70"/>
        <v>95</v>
      </c>
      <c r="AD374" s="273">
        <f t="shared" si="71"/>
        <v>100</v>
      </c>
    </row>
    <row r="375" spans="1:30" ht="30" customHeight="1" x14ac:dyDescent="0.2">
      <c r="A375" s="1">
        <f>'STUDENT NAMELIST'!A375</f>
        <v>371</v>
      </c>
      <c r="B375" s="60" t="str">
        <f>'STUDENT NAMELIST'!B375</f>
        <v>2023PEC AI 242</v>
      </c>
      <c r="C375" s="60">
        <f>'STUDENT NAMELIST'!C375</f>
        <v>211423243377</v>
      </c>
      <c r="D375" s="270" t="str">
        <f>'STUDENT NAMELIST'!D375</f>
        <v>SAMEEHA ANVAR ALI</v>
      </c>
      <c r="E375" s="272">
        <v>20</v>
      </c>
      <c r="F375" s="272">
        <v>18</v>
      </c>
      <c r="G375" s="272">
        <v>13</v>
      </c>
      <c r="H375" s="272">
        <v>13</v>
      </c>
      <c r="I375" s="272">
        <v>13</v>
      </c>
      <c r="J375" s="272">
        <v>19</v>
      </c>
      <c r="K375" s="272">
        <v>20</v>
      </c>
      <c r="L375" s="272">
        <v>12</v>
      </c>
      <c r="M375" s="272">
        <v>13</v>
      </c>
      <c r="N375" s="272">
        <v>13</v>
      </c>
      <c r="O375" s="272">
        <v>19</v>
      </c>
      <c r="P375" s="272">
        <v>18</v>
      </c>
      <c r="Q375" s="272"/>
      <c r="R375" s="103">
        <f t="shared" si="60"/>
        <v>20</v>
      </c>
      <c r="S375" s="103">
        <f t="shared" si="61"/>
        <v>43</v>
      </c>
      <c r="T375" s="103">
        <f t="shared" si="62"/>
        <v>45</v>
      </c>
      <c r="U375" s="103">
        <f t="shared" si="63"/>
        <v>46</v>
      </c>
      <c r="V375" s="103">
        <f t="shared" si="64"/>
        <v>19</v>
      </c>
      <c r="W375" s="103">
        <f t="shared" si="65"/>
        <v>18</v>
      </c>
      <c r="X375" s="103"/>
      <c r="Y375" s="273">
        <f t="shared" si="66"/>
        <v>100</v>
      </c>
      <c r="Z375" s="273">
        <f t="shared" si="67"/>
        <v>93.478260869565219</v>
      </c>
      <c r="AA375" s="273">
        <f t="shared" si="68"/>
        <v>97.826086956521735</v>
      </c>
      <c r="AB375" s="273">
        <f t="shared" si="69"/>
        <v>95.833333333333343</v>
      </c>
      <c r="AC375" s="273">
        <f t="shared" si="70"/>
        <v>95</v>
      </c>
      <c r="AD375" s="273">
        <f t="shared" si="71"/>
        <v>90</v>
      </c>
    </row>
    <row r="376" spans="1:30" ht="30" customHeight="1" x14ac:dyDescent="0.2">
      <c r="A376" s="1">
        <f>'STUDENT NAMELIST'!A376</f>
        <v>372</v>
      </c>
      <c r="B376" s="60" t="str">
        <f>'STUDENT NAMELIST'!B376</f>
        <v>2023PEC AI 243</v>
      </c>
      <c r="C376" s="60">
        <f>'STUDENT NAMELIST'!C376</f>
        <v>211423243378</v>
      </c>
      <c r="D376" s="270" t="str">
        <f>'STUDENT NAMELIST'!D376</f>
        <v>SANCHANAA P</v>
      </c>
      <c r="E376" s="272">
        <v>19</v>
      </c>
      <c r="F376" s="272">
        <v>20</v>
      </c>
      <c r="G376" s="272">
        <v>11</v>
      </c>
      <c r="H376" s="272">
        <v>12</v>
      </c>
      <c r="I376" s="272">
        <v>14</v>
      </c>
      <c r="J376" s="272">
        <v>18</v>
      </c>
      <c r="K376" s="272">
        <v>20</v>
      </c>
      <c r="L376" s="272">
        <v>13</v>
      </c>
      <c r="M376" s="272">
        <v>12</v>
      </c>
      <c r="N376" s="272">
        <v>11</v>
      </c>
      <c r="O376" s="272">
        <v>18</v>
      </c>
      <c r="P376" s="272">
        <v>17</v>
      </c>
      <c r="Q376" s="272"/>
      <c r="R376" s="103">
        <f t="shared" si="60"/>
        <v>19</v>
      </c>
      <c r="S376" s="103">
        <f t="shared" si="61"/>
        <v>44</v>
      </c>
      <c r="T376" s="103">
        <f t="shared" si="62"/>
        <v>42</v>
      </c>
      <c r="U376" s="103">
        <f t="shared" si="63"/>
        <v>45</v>
      </c>
      <c r="V376" s="103">
        <f t="shared" si="64"/>
        <v>18</v>
      </c>
      <c r="W376" s="103">
        <f t="shared" si="65"/>
        <v>17</v>
      </c>
      <c r="X376" s="103"/>
      <c r="Y376" s="273">
        <f t="shared" si="66"/>
        <v>95</v>
      </c>
      <c r="Z376" s="273">
        <f t="shared" si="67"/>
        <v>95.652173913043484</v>
      </c>
      <c r="AA376" s="273">
        <f t="shared" si="68"/>
        <v>91.304347826086953</v>
      </c>
      <c r="AB376" s="273">
        <f t="shared" si="69"/>
        <v>93.75</v>
      </c>
      <c r="AC376" s="273">
        <f t="shared" si="70"/>
        <v>90</v>
      </c>
      <c r="AD376" s="273">
        <f t="shared" si="71"/>
        <v>85</v>
      </c>
    </row>
    <row r="377" spans="1:30" ht="30" customHeight="1" x14ac:dyDescent="0.2">
      <c r="A377" s="1">
        <f>'STUDENT NAMELIST'!A377</f>
        <v>373</v>
      </c>
      <c r="B377" s="60" t="str">
        <f>'STUDENT NAMELIST'!B377</f>
        <v>2023PEC AI 244</v>
      </c>
      <c r="C377" s="60">
        <f>'STUDENT NAMELIST'!C377</f>
        <v>211423243379</v>
      </c>
      <c r="D377" s="270" t="str">
        <f>'STUDENT NAMELIST'!D377</f>
        <v>SANCTA FANNIE S</v>
      </c>
      <c r="E377" s="272">
        <v>19</v>
      </c>
      <c r="F377" s="272">
        <v>17</v>
      </c>
      <c r="G377" s="272">
        <v>11</v>
      </c>
      <c r="H377" s="272">
        <v>11</v>
      </c>
      <c r="I377" s="272">
        <v>13</v>
      </c>
      <c r="J377" s="272">
        <v>17</v>
      </c>
      <c r="K377" s="272">
        <v>18</v>
      </c>
      <c r="L377" s="272">
        <v>13</v>
      </c>
      <c r="M377" s="272">
        <v>13</v>
      </c>
      <c r="N377" s="272">
        <v>14</v>
      </c>
      <c r="O377" s="272">
        <v>18</v>
      </c>
      <c r="P377" s="272">
        <v>20</v>
      </c>
      <c r="Q377" s="272"/>
      <c r="R377" s="103">
        <f t="shared" si="60"/>
        <v>19</v>
      </c>
      <c r="S377" s="103">
        <f t="shared" si="61"/>
        <v>41</v>
      </c>
      <c r="T377" s="103">
        <f t="shared" si="62"/>
        <v>41</v>
      </c>
      <c r="U377" s="103">
        <f t="shared" si="63"/>
        <v>45</v>
      </c>
      <c r="V377" s="103">
        <f t="shared" si="64"/>
        <v>18</v>
      </c>
      <c r="W377" s="103">
        <f t="shared" si="65"/>
        <v>20</v>
      </c>
      <c r="X377" s="103"/>
      <c r="Y377" s="273">
        <f t="shared" si="66"/>
        <v>95</v>
      </c>
      <c r="Z377" s="273">
        <f t="shared" si="67"/>
        <v>89.130434782608688</v>
      </c>
      <c r="AA377" s="273">
        <f t="shared" si="68"/>
        <v>89.130434782608688</v>
      </c>
      <c r="AB377" s="273">
        <f t="shared" si="69"/>
        <v>93.75</v>
      </c>
      <c r="AC377" s="273">
        <f t="shared" si="70"/>
        <v>90</v>
      </c>
      <c r="AD377" s="273">
        <f t="shared" si="71"/>
        <v>100</v>
      </c>
    </row>
    <row r="378" spans="1:30" ht="30" customHeight="1" x14ac:dyDescent="0.2">
      <c r="A378" s="1">
        <f>'STUDENT NAMELIST'!A378</f>
        <v>374</v>
      </c>
      <c r="B378" s="60" t="str">
        <f>'STUDENT NAMELIST'!B378</f>
        <v>2023PEC AI 245</v>
      </c>
      <c r="C378" s="60">
        <f>'STUDENT NAMELIST'!C378</f>
        <v>211423243380</v>
      </c>
      <c r="D378" s="270" t="str">
        <f>'STUDENT NAMELIST'!D378</f>
        <v>SANDHIYA E</v>
      </c>
      <c r="E378" s="272">
        <v>18</v>
      </c>
      <c r="F378" s="272">
        <v>17</v>
      </c>
      <c r="G378" s="272">
        <v>11</v>
      </c>
      <c r="H378" s="272">
        <v>11</v>
      </c>
      <c r="I378" s="272">
        <v>13</v>
      </c>
      <c r="J378" s="272">
        <v>18</v>
      </c>
      <c r="K378" s="272">
        <v>17</v>
      </c>
      <c r="L378" s="272">
        <v>13</v>
      </c>
      <c r="M378" s="272">
        <v>12</v>
      </c>
      <c r="N378" s="272">
        <v>11</v>
      </c>
      <c r="O378" s="272">
        <v>18</v>
      </c>
      <c r="P378" s="272">
        <v>20</v>
      </c>
      <c r="Q378" s="272"/>
      <c r="R378" s="103">
        <f t="shared" si="60"/>
        <v>18</v>
      </c>
      <c r="S378" s="103">
        <f t="shared" si="61"/>
        <v>41</v>
      </c>
      <c r="T378" s="103">
        <f t="shared" si="62"/>
        <v>41</v>
      </c>
      <c r="U378" s="103">
        <f t="shared" si="63"/>
        <v>41</v>
      </c>
      <c r="V378" s="103">
        <f t="shared" si="64"/>
        <v>18</v>
      </c>
      <c r="W378" s="103">
        <f t="shared" si="65"/>
        <v>20</v>
      </c>
      <c r="X378" s="103"/>
      <c r="Y378" s="273">
        <f t="shared" si="66"/>
        <v>90</v>
      </c>
      <c r="Z378" s="273">
        <f t="shared" si="67"/>
        <v>89.130434782608688</v>
      </c>
      <c r="AA378" s="273">
        <f t="shared" si="68"/>
        <v>89.130434782608688</v>
      </c>
      <c r="AB378" s="273">
        <f t="shared" si="69"/>
        <v>85.416666666666657</v>
      </c>
      <c r="AC378" s="273">
        <f t="shared" si="70"/>
        <v>90</v>
      </c>
      <c r="AD378" s="273">
        <f t="shared" si="71"/>
        <v>100</v>
      </c>
    </row>
    <row r="379" spans="1:30" ht="30" customHeight="1" x14ac:dyDescent="0.2">
      <c r="A379" s="1">
        <f>'STUDENT NAMELIST'!A379</f>
        <v>375</v>
      </c>
      <c r="B379" s="60" t="str">
        <f>'STUDENT NAMELIST'!B379</f>
        <v>2023PEC AI 246</v>
      </c>
      <c r="C379" s="60">
        <f>'STUDENT NAMELIST'!C379</f>
        <v>211423243381</v>
      </c>
      <c r="D379" s="270" t="str">
        <f>'STUDENT NAMELIST'!D379</f>
        <v>SANDHIYA R</v>
      </c>
      <c r="E379" s="272">
        <v>18</v>
      </c>
      <c r="F379" s="272">
        <v>17</v>
      </c>
      <c r="G379" s="272">
        <v>13</v>
      </c>
      <c r="H379" s="272">
        <v>11</v>
      </c>
      <c r="I379" s="272">
        <v>11</v>
      </c>
      <c r="J379" s="272">
        <v>17</v>
      </c>
      <c r="K379" s="272">
        <v>17</v>
      </c>
      <c r="L379" s="272">
        <v>13</v>
      </c>
      <c r="M379" s="272">
        <v>12</v>
      </c>
      <c r="N379" s="272">
        <v>13</v>
      </c>
      <c r="O379" s="272">
        <v>18</v>
      </c>
      <c r="P379" s="272">
        <v>19</v>
      </c>
      <c r="Q379" s="272"/>
      <c r="R379" s="103">
        <f t="shared" si="60"/>
        <v>18</v>
      </c>
      <c r="S379" s="103">
        <f t="shared" si="61"/>
        <v>43</v>
      </c>
      <c r="T379" s="103">
        <f t="shared" si="62"/>
        <v>40</v>
      </c>
      <c r="U379" s="103">
        <f t="shared" si="63"/>
        <v>41</v>
      </c>
      <c r="V379" s="103">
        <f t="shared" si="64"/>
        <v>18</v>
      </c>
      <c r="W379" s="103">
        <f t="shared" si="65"/>
        <v>19</v>
      </c>
      <c r="X379" s="103"/>
      <c r="Y379" s="273">
        <f t="shared" si="66"/>
        <v>90</v>
      </c>
      <c r="Z379" s="273">
        <f t="shared" si="67"/>
        <v>93.478260869565219</v>
      </c>
      <c r="AA379" s="273">
        <f t="shared" si="68"/>
        <v>86.956521739130437</v>
      </c>
      <c r="AB379" s="273">
        <f t="shared" si="69"/>
        <v>85.416666666666657</v>
      </c>
      <c r="AC379" s="273">
        <f t="shared" si="70"/>
        <v>90</v>
      </c>
      <c r="AD379" s="273">
        <f t="shared" si="71"/>
        <v>95</v>
      </c>
    </row>
    <row r="380" spans="1:30" ht="30" customHeight="1" x14ac:dyDescent="0.2">
      <c r="A380" s="1">
        <f>'STUDENT NAMELIST'!A380</f>
        <v>376</v>
      </c>
      <c r="B380" s="60" t="str">
        <f>'STUDENT NAMELIST'!B380</f>
        <v>2023PEC AI 248</v>
      </c>
      <c r="C380" s="60">
        <f>'STUDENT NAMELIST'!C380</f>
        <v>211423243382</v>
      </c>
      <c r="D380" s="270" t="str">
        <f>'STUDENT NAMELIST'!D380</f>
        <v>SANDHYA C V</v>
      </c>
      <c r="E380" s="272">
        <v>20</v>
      </c>
      <c r="F380" s="272">
        <v>17</v>
      </c>
      <c r="G380" s="272">
        <v>12</v>
      </c>
      <c r="H380" s="272">
        <v>11</v>
      </c>
      <c r="I380" s="272">
        <v>13</v>
      </c>
      <c r="J380" s="272">
        <v>17</v>
      </c>
      <c r="K380" s="272">
        <v>20</v>
      </c>
      <c r="L380" s="272">
        <v>11</v>
      </c>
      <c r="M380" s="272">
        <v>13</v>
      </c>
      <c r="N380" s="272">
        <v>12</v>
      </c>
      <c r="O380" s="272">
        <v>17</v>
      </c>
      <c r="P380" s="272">
        <v>19</v>
      </c>
      <c r="Q380" s="272"/>
      <c r="R380" s="103">
        <f t="shared" si="60"/>
        <v>20</v>
      </c>
      <c r="S380" s="103">
        <f t="shared" si="61"/>
        <v>40</v>
      </c>
      <c r="T380" s="103">
        <f t="shared" si="62"/>
        <v>41</v>
      </c>
      <c r="U380" s="103">
        <f t="shared" si="63"/>
        <v>45</v>
      </c>
      <c r="V380" s="103">
        <f t="shared" si="64"/>
        <v>17</v>
      </c>
      <c r="W380" s="103">
        <f t="shared" si="65"/>
        <v>19</v>
      </c>
      <c r="X380" s="103"/>
      <c r="Y380" s="273">
        <f t="shared" si="66"/>
        <v>100</v>
      </c>
      <c r="Z380" s="273">
        <f t="shared" si="67"/>
        <v>86.956521739130437</v>
      </c>
      <c r="AA380" s="273">
        <f t="shared" si="68"/>
        <v>89.130434782608688</v>
      </c>
      <c r="AB380" s="273">
        <f t="shared" si="69"/>
        <v>93.75</v>
      </c>
      <c r="AC380" s="273">
        <f t="shared" si="70"/>
        <v>85</v>
      </c>
      <c r="AD380" s="273">
        <f t="shared" si="71"/>
        <v>95</v>
      </c>
    </row>
    <row r="381" spans="1:30" ht="30" customHeight="1" x14ac:dyDescent="0.2">
      <c r="A381" s="1">
        <f>'STUDENT NAMELIST'!A381</f>
        <v>377</v>
      </c>
      <c r="B381" s="60" t="str">
        <f>'STUDENT NAMELIST'!B381</f>
        <v>2023PEC AI 390</v>
      </c>
      <c r="C381" s="60">
        <f>'STUDENT NAMELIST'!C381</f>
        <v>211423243383</v>
      </c>
      <c r="D381" s="270" t="str">
        <f>'STUDENT NAMELIST'!D381</f>
        <v>SANJAI P</v>
      </c>
      <c r="E381" s="272">
        <v>17</v>
      </c>
      <c r="F381" s="272">
        <v>19</v>
      </c>
      <c r="G381" s="272">
        <v>12</v>
      </c>
      <c r="H381" s="272">
        <v>12</v>
      </c>
      <c r="I381" s="272">
        <v>11</v>
      </c>
      <c r="J381" s="272">
        <v>19</v>
      </c>
      <c r="K381" s="272">
        <v>19</v>
      </c>
      <c r="L381" s="272">
        <v>11</v>
      </c>
      <c r="M381" s="272">
        <v>13</v>
      </c>
      <c r="N381" s="272">
        <v>11</v>
      </c>
      <c r="O381" s="272">
        <v>18</v>
      </c>
      <c r="P381" s="272">
        <v>17</v>
      </c>
      <c r="Q381" s="272"/>
      <c r="R381" s="103">
        <f t="shared" si="60"/>
        <v>17</v>
      </c>
      <c r="S381" s="103">
        <f t="shared" si="61"/>
        <v>42</v>
      </c>
      <c r="T381" s="103">
        <f t="shared" si="62"/>
        <v>44</v>
      </c>
      <c r="U381" s="103">
        <f t="shared" si="63"/>
        <v>41</v>
      </c>
      <c r="V381" s="103">
        <f t="shared" si="64"/>
        <v>18</v>
      </c>
      <c r="W381" s="103">
        <f t="shared" si="65"/>
        <v>17</v>
      </c>
      <c r="X381" s="103"/>
      <c r="Y381" s="273">
        <f t="shared" si="66"/>
        <v>85</v>
      </c>
      <c r="Z381" s="273">
        <f t="shared" si="67"/>
        <v>91.304347826086953</v>
      </c>
      <c r="AA381" s="273">
        <f t="shared" si="68"/>
        <v>95.652173913043484</v>
      </c>
      <c r="AB381" s="273">
        <f t="shared" si="69"/>
        <v>85.416666666666657</v>
      </c>
      <c r="AC381" s="273">
        <f t="shared" si="70"/>
        <v>90</v>
      </c>
      <c r="AD381" s="273">
        <f t="shared" si="71"/>
        <v>85</v>
      </c>
    </row>
    <row r="382" spans="1:30" ht="30" customHeight="1" x14ac:dyDescent="0.2">
      <c r="A382" s="1">
        <f>'STUDENT NAMELIST'!A382</f>
        <v>378</v>
      </c>
      <c r="B382" s="60" t="str">
        <f>'STUDENT NAMELIST'!B382</f>
        <v>2023PEC AI 391</v>
      </c>
      <c r="C382" s="60">
        <f>'STUDENT NAMELIST'!C382</f>
        <v>211423243384</v>
      </c>
      <c r="D382" s="270" t="str">
        <f>'STUDENT NAMELIST'!D382</f>
        <v>SANJAY KARTHI A</v>
      </c>
      <c r="E382" s="272">
        <v>17</v>
      </c>
      <c r="F382" s="272">
        <v>20</v>
      </c>
      <c r="G382" s="272">
        <v>11</v>
      </c>
      <c r="H382" s="272">
        <v>12</v>
      </c>
      <c r="I382" s="272">
        <v>11</v>
      </c>
      <c r="J382" s="272">
        <v>19</v>
      </c>
      <c r="K382" s="272">
        <v>17</v>
      </c>
      <c r="L382" s="272">
        <v>13</v>
      </c>
      <c r="M382" s="272">
        <v>11</v>
      </c>
      <c r="N382" s="272">
        <v>11</v>
      </c>
      <c r="O382" s="272">
        <v>19</v>
      </c>
      <c r="P382" s="272">
        <v>18</v>
      </c>
      <c r="Q382" s="272"/>
      <c r="R382" s="103">
        <f t="shared" si="60"/>
        <v>17</v>
      </c>
      <c r="S382" s="103">
        <f t="shared" si="61"/>
        <v>44</v>
      </c>
      <c r="T382" s="103">
        <f t="shared" si="62"/>
        <v>42</v>
      </c>
      <c r="U382" s="103">
        <f t="shared" si="63"/>
        <v>39</v>
      </c>
      <c r="V382" s="103">
        <f t="shared" si="64"/>
        <v>19</v>
      </c>
      <c r="W382" s="103">
        <f t="shared" si="65"/>
        <v>18</v>
      </c>
      <c r="X382" s="103"/>
      <c r="Y382" s="273">
        <f t="shared" si="66"/>
        <v>85</v>
      </c>
      <c r="Z382" s="273">
        <f t="shared" si="67"/>
        <v>95.652173913043484</v>
      </c>
      <c r="AA382" s="273">
        <f t="shared" si="68"/>
        <v>91.304347826086953</v>
      </c>
      <c r="AB382" s="273">
        <f t="shared" si="69"/>
        <v>81.25</v>
      </c>
      <c r="AC382" s="273">
        <f t="shared" si="70"/>
        <v>95</v>
      </c>
      <c r="AD382" s="273">
        <f t="shared" si="71"/>
        <v>90</v>
      </c>
    </row>
    <row r="383" spans="1:30" ht="30" customHeight="1" x14ac:dyDescent="0.2">
      <c r="A383" s="1">
        <f>'STUDENT NAMELIST'!A383</f>
        <v>379</v>
      </c>
      <c r="B383" s="60" t="str">
        <f>'STUDENT NAMELIST'!B383</f>
        <v>2023PEC AI 392</v>
      </c>
      <c r="C383" s="60">
        <f>'STUDENT NAMELIST'!C383</f>
        <v>211423243385</v>
      </c>
      <c r="D383" s="270" t="str">
        <f>'STUDENT NAMELIST'!D383</f>
        <v>SANJAY M</v>
      </c>
      <c r="E383" s="272">
        <v>17</v>
      </c>
      <c r="F383" s="272">
        <v>20</v>
      </c>
      <c r="G383" s="272">
        <v>13</v>
      </c>
      <c r="H383" s="272">
        <v>13</v>
      </c>
      <c r="I383" s="272">
        <v>11</v>
      </c>
      <c r="J383" s="272">
        <v>17</v>
      </c>
      <c r="K383" s="272">
        <v>20</v>
      </c>
      <c r="L383" s="272">
        <v>13</v>
      </c>
      <c r="M383" s="272">
        <v>12</v>
      </c>
      <c r="N383" s="272">
        <v>12</v>
      </c>
      <c r="O383" s="272">
        <v>20</v>
      </c>
      <c r="P383" s="272">
        <v>18</v>
      </c>
      <c r="Q383" s="272"/>
      <c r="R383" s="103">
        <f t="shared" si="60"/>
        <v>17</v>
      </c>
      <c r="S383" s="103">
        <f t="shared" si="61"/>
        <v>46</v>
      </c>
      <c r="T383" s="103">
        <f t="shared" si="62"/>
        <v>42</v>
      </c>
      <c r="U383" s="103">
        <f t="shared" si="63"/>
        <v>43</v>
      </c>
      <c r="V383" s="103">
        <f t="shared" si="64"/>
        <v>20</v>
      </c>
      <c r="W383" s="103">
        <f t="shared" si="65"/>
        <v>18</v>
      </c>
      <c r="X383" s="103"/>
      <c r="Y383" s="273">
        <f t="shared" si="66"/>
        <v>85</v>
      </c>
      <c r="Z383" s="273">
        <f t="shared" si="67"/>
        <v>100</v>
      </c>
      <c r="AA383" s="273">
        <f t="shared" si="68"/>
        <v>91.304347826086953</v>
      </c>
      <c r="AB383" s="273">
        <f t="shared" si="69"/>
        <v>89.583333333333343</v>
      </c>
      <c r="AC383" s="273">
        <f t="shared" si="70"/>
        <v>100</v>
      </c>
      <c r="AD383" s="273">
        <f t="shared" si="71"/>
        <v>90</v>
      </c>
    </row>
    <row r="384" spans="1:30" ht="30" customHeight="1" x14ac:dyDescent="0.2">
      <c r="A384" s="1">
        <f>'STUDENT NAMELIST'!A384</f>
        <v>380</v>
      </c>
      <c r="B384" s="60" t="str">
        <f>'STUDENT NAMELIST'!B384</f>
        <v>2023PEC AI 393</v>
      </c>
      <c r="C384" s="60">
        <f>'STUDENT NAMELIST'!C384</f>
        <v>211423243386</v>
      </c>
      <c r="D384" s="270" t="str">
        <f>'STUDENT NAMELIST'!D384</f>
        <v>SANJEEV S</v>
      </c>
      <c r="E384" s="272">
        <v>19</v>
      </c>
      <c r="F384" s="272">
        <v>18</v>
      </c>
      <c r="G384" s="272">
        <v>12</v>
      </c>
      <c r="H384" s="272">
        <v>11</v>
      </c>
      <c r="I384" s="272">
        <v>14</v>
      </c>
      <c r="J384" s="272">
        <v>18</v>
      </c>
      <c r="K384" s="272">
        <v>19</v>
      </c>
      <c r="L384" s="272">
        <v>13</v>
      </c>
      <c r="M384" s="272">
        <v>11</v>
      </c>
      <c r="N384" s="272">
        <v>14</v>
      </c>
      <c r="O384" s="272">
        <v>17</v>
      </c>
      <c r="P384" s="272">
        <v>19</v>
      </c>
      <c r="Q384" s="272"/>
      <c r="R384" s="103">
        <f t="shared" si="60"/>
        <v>19</v>
      </c>
      <c r="S384" s="103">
        <f t="shared" si="61"/>
        <v>43</v>
      </c>
      <c r="T384" s="103">
        <f t="shared" si="62"/>
        <v>40</v>
      </c>
      <c r="U384" s="103">
        <f t="shared" si="63"/>
        <v>47</v>
      </c>
      <c r="V384" s="103">
        <f t="shared" si="64"/>
        <v>17</v>
      </c>
      <c r="W384" s="103">
        <f t="shared" si="65"/>
        <v>19</v>
      </c>
      <c r="X384" s="103"/>
      <c r="Y384" s="273">
        <f t="shared" si="66"/>
        <v>95</v>
      </c>
      <c r="Z384" s="273">
        <f t="shared" si="67"/>
        <v>93.478260869565219</v>
      </c>
      <c r="AA384" s="273">
        <f t="shared" si="68"/>
        <v>86.956521739130437</v>
      </c>
      <c r="AB384" s="273">
        <f t="shared" si="69"/>
        <v>97.916666666666657</v>
      </c>
      <c r="AC384" s="273">
        <f t="shared" si="70"/>
        <v>85</v>
      </c>
      <c r="AD384" s="273">
        <f t="shared" si="71"/>
        <v>95</v>
      </c>
    </row>
    <row r="385" spans="1:30" ht="30" customHeight="1" x14ac:dyDescent="0.2">
      <c r="A385" s="1">
        <f>'STUDENT NAMELIST'!A385</f>
        <v>381</v>
      </c>
      <c r="B385" s="60" t="str">
        <f>'STUDENT NAMELIST'!B385</f>
        <v>2023PEC AI 247</v>
      </c>
      <c r="C385" s="60">
        <f>'STUDENT NAMELIST'!C385</f>
        <v>211423243387</v>
      </c>
      <c r="D385" s="270" t="str">
        <f>'STUDENT NAMELIST'!D385</f>
        <v xml:space="preserve">SANTHIYA R </v>
      </c>
      <c r="E385" s="272">
        <v>19</v>
      </c>
      <c r="F385" s="272">
        <v>18</v>
      </c>
      <c r="G385" s="272">
        <v>11</v>
      </c>
      <c r="H385" s="272">
        <v>11</v>
      </c>
      <c r="I385" s="272">
        <v>13</v>
      </c>
      <c r="J385" s="272">
        <v>18</v>
      </c>
      <c r="K385" s="272">
        <v>17</v>
      </c>
      <c r="L385" s="272">
        <v>12</v>
      </c>
      <c r="M385" s="272">
        <v>13</v>
      </c>
      <c r="N385" s="272">
        <v>12</v>
      </c>
      <c r="O385" s="272">
        <v>19</v>
      </c>
      <c r="P385" s="272">
        <v>17</v>
      </c>
      <c r="Q385" s="272"/>
      <c r="R385" s="103">
        <f t="shared" si="60"/>
        <v>19</v>
      </c>
      <c r="S385" s="103">
        <f t="shared" si="61"/>
        <v>41</v>
      </c>
      <c r="T385" s="103">
        <f t="shared" si="62"/>
        <v>42</v>
      </c>
      <c r="U385" s="103">
        <f t="shared" si="63"/>
        <v>42</v>
      </c>
      <c r="V385" s="103">
        <f t="shared" si="64"/>
        <v>19</v>
      </c>
      <c r="W385" s="103">
        <f t="shared" si="65"/>
        <v>17</v>
      </c>
      <c r="X385" s="103"/>
      <c r="Y385" s="273">
        <f t="shared" si="66"/>
        <v>95</v>
      </c>
      <c r="Z385" s="273">
        <f t="shared" si="67"/>
        <v>89.130434782608688</v>
      </c>
      <c r="AA385" s="273">
        <f t="shared" si="68"/>
        <v>91.304347826086953</v>
      </c>
      <c r="AB385" s="273">
        <f t="shared" si="69"/>
        <v>87.5</v>
      </c>
      <c r="AC385" s="273">
        <f t="shared" si="70"/>
        <v>95</v>
      </c>
      <c r="AD385" s="273">
        <f t="shared" si="71"/>
        <v>85</v>
      </c>
    </row>
    <row r="386" spans="1:30" ht="30" customHeight="1" x14ac:dyDescent="0.2">
      <c r="A386" s="1">
        <f>'STUDENT NAMELIST'!A386</f>
        <v>382</v>
      </c>
      <c r="B386" s="60" t="str">
        <f>'STUDENT NAMELIST'!B386</f>
        <v>2023PEC AI 394</v>
      </c>
      <c r="C386" s="60">
        <f>'STUDENT NAMELIST'!C386</f>
        <v>211423243388</v>
      </c>
      <c r="D386" s="270" t="str">
        <f>'STUDENT NAMELIST'!D386</f>
        <v>SANTHOSH D</v>
      </c>
      <c r="E386" s="272">
        <v>17</v>
      </c>
      <c r="F386" s="272">
        <v>17</v>
      </c>
      <c r="G386" s="272">
        <v>12</v>
      </c>
      <c r="H386" s="272">
        <v>12</v>
      </c>
      <c r="I386" s="272">
        <v>13</v>
      </c>
      <c r="J386" s="272">
        <v>17</v>
      </c>
      <c r="K386" s="272">
        <v>17</v>
      </c>
      <c r="L386" s="272">
        <v>13</v>
      </c>
      <c r="M386" s="272">
        <v>13</v>
      </c>
      <c r="N386" s="272">
        <v>13</v>
      </c>
      <c r="O386" s="272">
        <v>18</v>
      </c>
      <c r="P386" s="272">
        <v>17</v>
      </c>
      <c r="Q386" s="272"/>
      <c r="R386" s="103">
        <f t="shared" si="60"/>
        <v>17</v>
      </c>
      <c r="S386" s="103">
        <f t="shared" si="61"/>
        <v>42</v>
      </c>
      <c r="T386" s="103">
        <f t="shared" si="62"/>
        <v>42</v>
      </c>
      <c r="U386" s="103">
        <f t="shared" si="63"/>
        <v>43</v>
      </c>
      <c r="V386" s="103">
        <f t="shared" si="64"/>
        <v>18</v>
      </c>
      <c r="W386" s="103">
        <f t="shared" si="65"/>
        <v>17</v>
      </c>
      <c r="X386" s="103"/>
      <c r="Y386" s="273">
        <f t="shared" si="66"/>
        <v>85</v>
      </c>
      <c r="Z386" s="273">
        <f t="shared" si="67"/>
        <v>91.304347826086953</v>
      </c>
      <c r="AA386" s="273">
        <f t="shared" si="68"/>
        <v>91.304347826086953</v>
      </c>
      <c r="AB386" s="273">
        <f t="shared" si="69"/>
        <v>89.583333333333343</v>
      </c>
      <c r="AC386" s="273">
        <f t="shared" si="70"/>
        <v>90</v>
      </c>
      <c r="AD386" s="273">
        <f t="shared" si="71"/>
        <v>85</v>
      </c>
    </row>
    <row r="387" spans="1:30" ht="30" customHeight="1" x14ac:dyDescent="0.2">
      <c r="A387" s="1">
        <f>'STUDENT NAMELIST'!A387</f>
        <v>383</v>
      </c>
      <c r="B387" s="60" t="str">
        <f>'STUDENT NAMELIST'!B387</f>
        <v>2023PEC AI 395</v>
      </c>
      <c r="C387" s="60">
        <f>'STUDENT NAMELIST'!C387</f>
        <v>211423243389</v>
      </c>
      <c r="D387" s="270" t="str">
        <f>'STUDENT NAMELIST'!D387</f>
        <v>SANTHOSH KUMAR M</v>
      </c>
      <c r="E387" s="272">
        <v>18</v>
      </c>
      <c r="F387" s="272">
        <v>19</v>
      </c>
      <c r="G387" s="272">
        <v>11</v>
      </c>
      <c r="H387" s="272">
        <v>11</v>
      </c>
      <c r="I387" s="272">
        <v>13</v>
      </c>
      <c r="J387" s="272">
        <v>20</v>
      </c>
      <c r="K387" s="272">
        <v>20</v>
      </c>
      <c r="L387" s="272">
        <v>13</v>
      </c>
      <c r="M387" s="272">
        <v>12</v>
      </c>
      <c r="N387" s="272">
        <v>11</v>
      </c>
      <c r="O387" s="272">
        <v>17</v>
      </c>
      <c r="P387" s="272">
        <v>20</v>
      </c>
      <c r="Q387" s="272"/>
      <c r="R387" s="103">
        <f t="shared" si="60"/>
        <v>18</v>
      </c>
      <c r="S387" s="103">
        <f t="shared" si="61"/>
        <v>43</v>
      </c>
      <c r="T387" s="103">
        <f t="shared" si="62"/>
        <v>43</v>
      </c>
      <c r="U387" s="103">
        <f t="shared" si="63"/>
        <v>44</v>
      </c>
      <c r="V387" s="103">
        <f t="shared" si="64"/>
        <v>17</v>
      </c>
      <c r="W387" s="103">
        <f t="shared" si="65"/>
        <v>20</v>
      </c>
      <c r="X387" s="103"/>
      <c r="Y387" s="273">
        <f t="shared" si="66"/>
        <v>90</v>
      </c>
      <c r="Z387" s="273">
        <f t="shared" si="67"/>
        <v>93.478260869565219</v>
      </c>
      <c r="AA387" s="273">
        <f t="shared" si="68"/>
        <v>93.478260869565219</v>
      </c>
      <c r="AB387" s="273">
        <f t="shared" si="69"/>
        <v>91.666666666666657</v>
      </c>
      <c r="AC387" s="273">
        <f t="shared" si="70"/>
        <v>85</v>
      </c>
      <c r="AD387" s="273">
        <f t="shared" si="71"/>
        <v>100</v>
      </c>
    </row>
    <row r="388" spans="1:30" ht="30" customHeight="1" x14ac:dyDescent="0.2">
      <c r="A388" s="1">
        <f>'STUDENT NAMELIST'!A388</f>
        <v>384</v>
      </c>
      <c r="B388" s="60" t="str">
        <f>'STUDENT NAMELIST'!B388</f>
        <v>2023PEC AI 396</v>
      </c>
      <c r="C388" s="60">
        <f>'STUDENT NAMELIST'!C388</f>
        <v>211423243390</v>
      </c>
      <c r="D388" s="270" t="str">
        <f>'STUDENT NAMELIST'!D388</f>
        <v xml:space="preserve">SANTHOSH M </v>
      </c>
      <c r="E388" s="272">
        <v>19</v>
      </c>
      <c r="F388" s="272">
        <v>17</v>
      </c>
      <c r="G388" s="272">
        <v>12</v>
      </c>
      <c r="H388" s="272">
        <v>12</v>
      </c>
      <c r="I388" s="272">
        <v>13</v>
      </c>
      <c r="J388" s="272">
        <v>18</v>
      </c>
      <c r="K388" s="272">
        <v>19</v>
      </c>
      <c r="L388" s="272">
        <v>13</v>
      </c>
      <c r="M388" s="272">
        <v>13</v>
      </c>
      <c r="N388" s="272">
        <v>14</v>
      </c>
      <c r="O388" s="272">
        <v>19</v>
      </c>
      <c r="P388" s="272">
        <v>19</v>
      </c>
      <c r="Q388" s="272"/>
      <c r="R388" s="103">
        <f t="shared" si="60"/>
        <v>19</v>
      </c>
      <c r="S388" s="103">
        <f t="shared" si="61"/>
        <v>42</v>
      </c>
      <c r="T388" s="103">
        <f t="shared" si="62"/>
        <v>43</v>
      </c>
      <c r="U388" s="103">
        <f t="shared" si="63"/>
        <v>46</v>
      </c>
      <c r="V388" s="103">
        <f t="shared" si="64"/>
        <v>19</v>
      </c>
      <c r="W388" s="103">
        <f t="shared" si="65"/>
        <v>19</v>
      </c>
      <c r="X388" s="103"/>
      <c r="Y388" s="273">
        <f t="shared" si="66"/>
        <v>95</v>
      </c>
      <c r="Z388" s="273">
        <f t="shared" si="67"/>
        <v>91.304347826086953</v>
      </c>
      <c r="AA388" s="273">
        <f t="shared" si="68"/>
        <v>93.478260869565219</v>
      </c>
      <c r="AB388" s="273">
        <f t="shared" si="69"/>
        <v>95.833333333333343</v>
      </c>
      <c r="AC388" s="273">
        <f t="shared" si="70"/>
        <v>95</v>
      </c>
      <c r="AD388" s="273">
        <f t="shared" si="71"/>
        <v>95</v>
      </c>
    </row>
    <row r="389" spans="1:30" ht="30" customHeight="1" x14ac:dyDescent="0.2">
      <c r="A389" s="1">
        <f>'STUDENT NAMELIST'!A389</f>
        <v>385</v>
      </c>
      <c r="B389" s="60" t="str">
        <f>'STUDENT NAMELIST'!B389</f>
        <v>2023PEC AI 397</v>
      </c>
      <c r="C389" s="60">
        <f>'STUDENT NAMELIST'!C389</f>
        <v>211423243391</v>
      </c>
      <c r="D389" s="270" t="str">
        <f>'STUDENT NAMELIST'!D389</f>
        <v>SANTHOSH V</v>
      </c>
      <c r="E389" s="272">
        <v>18</v>
      </c>
      <c r="F389" s="272">
        <v>18</v>
      </c>
      <c r="G389" s="272">
        <v>11</v>
      </c>
      <c r="H389" s="272">
        <v>13</v>
      </c>
      <c r="I389" s="272">
        <v>13</v>
      </c>
      <c r="J389" s="272">
        <v>20</v>
      </c>
      <c r="K389" s="272">
        <v>17</v>
      </c>
      <c r="L389" s="272">
        <v>12</v>
      </c>
      <c r="M389" s="272">
        <v>12</v>
      </c>
      <c r="N389" s="272">
        <v>12</v>
      </c>
      <c r="O389" s="272">
        <v>18</v>
      </c>
      <c r="P389" s="272">
        <v>19</v>
      </c>
      <c r="Q389" s="272"/>
      <c r="R389" s="103">
        <f t="shared" ref="R389:R452" si="72">SUMIF($E$4:$P$4,"CO 1",E389:P389)</f>
        <v>18</v>
      </c>
      <c r="S389" s="103">
        <f t="shared" ref="S389:S452" si="73">SUMIF($E$4:$P$4,"CO 2",E389:P389)</f>
        <v>41</v>
      </c>
      <c r="T389" s="103">
        <f t="shared" ref="T389:T452" si="74">SUMIF($E$4:$P$4,"CO 3",E389:P389)</f>
        <v>45</v>
      </c>
      <c r="U389" s="103">
        <f t="shared" ref="U389:U452" si="75">SUMIF($E$4:$P$4,"CO 4",E389:P389)</f>
        <v>42</v>
      </c>
      <c r="V389" s="103">
        <f t="shared" ref="V389:V452" si="76">SUMIF($E$4:$P$4,"CO 5",E389:P389)</f>
        <v>18</v>
      </c>
      <c r="W389" s="103">
        <f t="shared" ref="W389:W452" si="77">SUMIF($E$4:$P$4,"CO 6",E389:P389)</f>
        <v>19</v>
      </c>
      <c r="X389" s="103"/>
      <c r="Y389" s="273">
        <f t="shared" si="66"/>
        <v>90</v>
      </c>
      <c r="Z389" s="273">
        <f t="shared" si="67"/>
        <v>89.130434782608688</v>
      </c>
      <c r="AA389" s="273">
        <f t="shared" si="68"/>
        <v>97.826086956521735</v>
      </c>
      <c r="AB389" s="273">
        <f t="shared" si="69"/>
        <v>87.5</v>
      </c>
      <c r="AC389" s="273">
        <f t="shared" si="70"/>
        <v>90</v>
      </c>
      <c r="AD389" s="273">
        <f t="shared" si="71"/>
        <v>95</v>
      </c>
    </row>
    <row r="390" spans="1:30" ht="30" customHeight="1" x14ac:dyDescent="0.2">
      <c r="A390" s="1">
        <f>'STUDENT NAMELIST'!A390</f>
        <v>386</v>
      </c>
      <c r="B390" s="60" t="str">
        <f>'STUDENT NAMELIST'!B390</f>
        <v>2023PEC AI 398</v>
      </c>
      <c r="C390" s="60">
        <f>'STUDENT NAMELIST'!C390</f>
        <v>211423243392</v>
      </c>
      <c r="D390" s="270" t="str">
        <f>'STUDENT NAMELIST'!D390</f>
        <v>SANTHOSH V</v>
      </c>
      <c r="E390" s="272">
        <v>20</v>
      </c>
      <c r="F390" s="272">
        <v>20</v>
      </c>
      <c r="G390" s="272">
        <v>12</v>
      </c>
      <c r="H390" s="272">
        <v>11</v>
      </c>
      <c r="I390" s="272">
        <v>11</v>
      </c>
      <c r="J390" s="272">
        <v>18</v>
      </c>
      <c r="K390" s="272">
        <v>18</v>
      </c>
      <c r="L390" s="272">
        <v>13</v>
      </c>
      <c r="M390" s="272">
        <v>12</v>
      </c>
      <c r="N390" s="272">
        <v>14</v>
      </c>
      <c r="O390" s="272">
        <v>18</v>
      </c>
      <c r="P390" s="272">
        <v>20</v>
      </c>
      <c r="Q390" s="272"/>
      <c r="R390" s="103">
        <f t="shared" si="72"/>
        <v>20</v>
      </c>
      <c r="S390" s="103">
        <f t="shared" si="73"/>
        <v>45</v>
      </c>
      <c r="T390" s="103">
        <f t="shared" si="74"/>
        <v>41</v>
      </c>
      <c r="U390" s="103">
        <f t="shared" si="75"/>
        <v>43</v>
      </c>
      <c r="V390" s="103">
        <f t="shared" si="76"/>
        <v>18</v>
      </c>
      <c r="W390" s="103">
        <f t="shared" si="77"/>
        <v>20</v>
      </c>
      <c r="X390" s="103"/>
      <c r="Y390" s="273">
        <f t="shared" si="66"/>
        <v>100</v>
      </c>
      <c r="Z390" s="273">
        <f t="shared" si="67"/>
        <v>97.826086956521735</v>
      </c>
      <c r="AA390" s="273">
        <f t="shared" si="68"/>
        <v>89.130434782608688</v>
      </c>
      <c r="AB390" s="273">
        <f t="shared" si="69"/>
        <v>89.583333333333343</v>
      </c>
      <c r="AC390" s="273">
        <f t="shared" si="70"/>
        <v>90</v>
      </c>
      <c r="AD390" s="273">
        <f t="shared" si="71"/>
        <v>100</v>
      </c>
    </row>
    <row r="391" spans="1:30" ht="30" customHeight="1" x14ac:dyDescent="0.2">
      <c r="A391" s="1">
        <f>'STUDENT NAMELIST'!A391</f>
        <v>387</v>
      </c>
      <c r="B391" s="60" t="str">
        <f>'STUDENT NAMELIST'!B391</f>
        <v>2023PEC AI 249</v>
      </c>
      <c r="C391" s="60">
        <f>'STUDENT NAMELIST'!C391</f>
        <v>211423243393</v>
      </c>
      <c r="D391" s="270" t="str">
        <f>'STUDENT NAMELIST'!D391</f>
        <v>SANTHYA R</v>
      </c>
      <c r="E391" s="272">
        <v>18</v>
      </c>
      <c r="F391" s="272">
        <v>18</v>
      </c>
      <c r="G391" s="272">
        <v>11</v>
      </c>
      <c r="H391" s="272">
        <v>11</v>
      </c>
      <c r="I391" s="272">
        <v>13</v>
      </c>
      <c r="J391" s="272">
        <v>17</v>
      </c>
      <c r="K391" s="272">
        <v>20</v>
      </c>
      <c r="L391" s="272">
        <v>12</v>
      </c>
      <c r="M391" s="272">
        <v>12</v>
      </c>
      <c r="N391" s="272">
        <v>14</v>
      </c>
      <c r="O391" s="272">
        <v>18</v>
      </c>
      <c r="P391" s="272">
        <v>18</v>
      </c>
      <c r="Q391" s="272"/>
      <c r="R391" s="103">
        <f t="shared" si="72"/>
        <v>18</v>
      </c>
      <c r="S391" s="103">
        <f t="shared" si="73"/>
        <v>41</v>
      </c>
      <c r="T391" s="103">
        <f t="shared" si="74"/>
        <v>40</v>
      </c>
      <c r="U391" s="103">
        <f t="shared" si="75"/>
        <v>47</v>
      </c>
      <c r="V391" s="103">
        <f t="shared" si="76"/>
        <v>18</v>
      </c>
      <c r="W391" s="103">
        <f t="shared" si="77"/>
        <v>18</v>
      </c>
      <c r="X391" s="103"/>
      <c r="Y391" s="273">
        <f t="shared" ref="Y391:Y454" si="78">(R391/$Y$3)*100</f>
        <v>90</v>
      </c>
      <c r="Z391" s="273">
        <f t="shared" ref="Z391:Z454" si="79">(S391/$Z$3)*100</f>
        <v>89.130434782608688</v>
      </c>
      <c r="AA391" s="273">
        <f t="shared" ref="AA391:AA454" si="80">(T391/$AA$3)*100</f>
        <v>86.956521739130437</v>
      </c>
      <c r="AB391" s="273">
        <f t="shared" ref="AB391:AB454" si="81">(U391/$AB$3)*100</f>
        <v>97.916666666666657</v>
      </c>
      <c r="AC391" s="273">
        <f t="shared" ref="AC391:AC454" si="82">(V391/$AC$3)*100</f>
        <v>90</v>
      </c>
      <c r="AD391" s="273">
        <f t="shared" ref="AD391:AD454" si="83">(W391/$AD$3)*100</f>
        <v>90</v>
      </c>
    </row>
    <row r="392" spans="1:30" ht="30" customHeight="1" x14ac:dyDescent="0.2">
      <c r="A392" s="1">
        <f>'STUDENT NAMELIST'!A392</f>
        <v>388</v>
      </c>
      <c r="B392" s="60" t="str">
        <f>'STUDENT NAMELIST'!B392</f>
        <v>2023PEC AI 399</v>
      </c>
      <c r="C392" s="60">
        <f>'STUDENT NAMELIST'!C392</f>
        <v>211423243394</v>
      </c>
      <c r="D392" s="270" t="str">
        <f>'STUDENT NAMELIST'!D392</f>
        <v>SARAVANAN M</v>
      </c>
      <c r="E392" s="272">
        <v>19</v>
      </c>
      <c r="F392" s="272">
        <v>18</v>
      </c>
      <c r="G392" s="272">
        <v>12</v>
      </c>
      <c r="H392" s="272">
        <v>11</v>
      </c>
      <c r="I392" s="272">
        <v>14</v>
      </c>
      <c r="J392" s="272">
        <v>20</v>
      </c>
      <c r="K392" s="272">
        <v>17</v>
      </c>
      <c r="L392" s="272">
        <v>13</v>
      </c>
      <c r="M392" s="272">
        <v>11</v>
      </c>
      <c r="N392" s="272">
        <v>13</v>
      </c>
      <c r="O392" s="272">
        <v>17</v>
      </c>
      <c r="P392" s="272">
        <v>20</v>
      </c>
      <c r="Q392" s="272"/>
      <c r="R392" s="103">
        <f t="shared" si="72"/>
        <v>19</v>
      </c>
      <c r="S392" s="103">
        <f t="shared" si="73"/>
        <v>43</v>
      </c>
      <c r="T392" s="103">
        <f t="shared" si="74"/>
        <v>42</v>
      </c>
      <c r="U392" s="103">
        <f t="shared" si="75"/>
        <v>44</v>
      </c>
      <c r="V392" s="103">
        <f t="shared" si="76"/>
        <v>17</v>
      </c>
      <c r="W392" s="103">
        <f t="shared" si="77"/>
        <v>20</v>
      </c>
      <c r="X392" s="103"/>
      <c r="Y392" s="273">
        <f t="shared" si="78"/>
        <v>95</v>
      </c>
      <c r="Z392" s="273">
        <f t="shared" si="79"/>
        <v>93.478260869565219</v>
      </c>
      <c r="AA392" s="273">
        <f t="shared" si="80"/>
        <v>91.304347826086953</v>
      </c>
      <c r="AB392" s="273">
        <f t="shared" si="81"/>
        <v>91.666666666666657</v>
      </c>
      <c r="AC392" s="273">
        <f t="shared" si="82"/>
        <v>85</v>
      </c>
      <c r="AD392" s="273">
        <f t="shared" si="83"/>
        <v>100</v>
      </c>
    </row>
    <row r="393" spans="1:30" ht="30" customHeight="1" x14ac:dyDescent="0.2">
      <c r="A393" s="1">
        <f>'STUDENT NAMELIST'!A393</f>
        <v>389</v>
      </c>
      <c r="B393" s="60" t="str">
        <f>'STUDENT NAMELIST'!B393</f>
        <v>2023PEC AI 400</v>
      </c>
      <c r="C393" s="60">
        <f>'STUDENT NAMELIST'!C393</f>
        <v>211423243395</v>
      </c>
      <c r="D393" s="270" t="str">
        <f>'STUDENT NAMELIST'!D393</f>
        <v>SARAVANAN N</v>
      </c>
      <c r="E393" s="272">
        <v>19</v>
      </c>
      <c r="F393" s="272">
        <v>18</v>
      </c>
      <c r="G393" s="272">
        <v>11</v>
      </c>
      <c r="H393" s="272">
        <v>11</v>
      </c>
      <c r="I393" s="272">
        <v>13</v>
      </c>
      <c r="J393" s="272">
        <v>18</v>
      </c>
      <c r="K393" s="272">
        <v>18</v>
      </c>
      <c r="L393" s="272">
        <v>13</v>
      </c>
      <c r="M393" s="272">
        <v>11</v>
      </c>
      <c r="N393" s="272">
        <v>13</v>
      </c>
      <c r="O393" s="272">
        <v>18</v>
      </c>
      <c r="P393" s="272">
        <v>19</v>
      </c>
      <c r="Q393" s="272"/>
      <c r="R393" s="103">
        <f t="shared" si="72"/>
        <v>19</v>
      </c>
      <c r="S393" s="103">
        <f t="shared" si="73"/>
        <v>42</v>
      </c>
      <c r="T393" s="103">
        <f t="shared" si="74"/>
        <v>40</v>
      </c>
      <c r="U393" s="103">
        <f t="shared" si="75"/>
        <v>44</v>
      </c>
      <c r="V393" s="103">
        <f t="shared" si="76"/>
        <v>18</v>
      </c>
      <c r="W393" s="103">
        <f t="shared" si="77"/>
        <v>19</v>
      </c>
      <c r="X393" s="103"/>
      <c r="Y393" s="273">
        <f t="shared" si="78"/>
        <v>95</v>
      </c>
      <c r="Z393" s="273">
        <f t="shared" si="79"/>
        <v>91.304347826086953</v>
      </c>
      <c r="AA393" s="273">
        <f t="shared" si="80"/>
        <v>86.956521739130437</v>
      </c>
      <c r="AB393" s="273">
        <f t="shared" si="81"/>
        <v>91.666666666666657</v>
      </c>
      <c r="AC393" s="273">
        <f t="shared" si="82"/>
        <v>90</v>
      </c>
      <c r="AD393" s="273">
        <f t="shared" si="83"/>
        <v>95</v>
      </c>
    </row>
    <row r="394" spans="1:30" ht="30" customHeight="1" x14ac:dyDescent="0.2">
      <c r="A394" s="1">
        <f>'STUDENT NAMELIST'!A394</f>
        <v>390</v>
      </c>
      <c r="B394" s="60" t="str">
        <f>'STUDENT NAMELIST'!B394</f>
        <v>2023PEC AI 401</v>
      </c>
      <c r="C394" s="60">
        <f>'STUDENT NAMELIST'!C394</f>
        <v>211423243396</v>
      </c>
      <c r="D394" s="270" t="str">
        <f>'STUDENT NAMELIST'!D394</f>
        <v>SARAVANAN P</v>
      </c>
      <c r="E394" s="272">
        <v>19</v>
      </c>
      <c r="F394" s="272">
        <v>19</v>
      </c>
      <c r="G394" s="272">
        <v>12</v>
      </c>
      <c r="H394" s="272">
        <v>13</v>
      </c>
      <c r="I394" s="272">
        <v>13</v>
      </c>
      <c r="J394" s="272">
        <v>20</v>
      </c>
      <c r="K394" s="272">
        <v>18</v>
      </c>
      <c r="L394" s="272">
        <v>11</v>
      </c>
      <c r="M394" s="272">
        <v>13</v>
      </c>
      <c r="N394" s="272">
        <v>12</v>
      </c>
      <c r="O394" s="272">
        <v>17</v>
      </c>
      <c r="P394" s="272">
        <v>18</v>
      </c>
      <c r="Q394" s="272"/>
      <c r="R394" s="103">
        <f t="shared" si="72"/>
        <v>19</v>
      </c>
      <c r="S394" s="103">
        <f t="shared" si="73"/>
        <v>42</v>
      </c>
      <c r="T394" s="103">
        <f t="shared" si="74"/>
        <v>46</v>
      </c>
      <c r="U394" s="103">
        <f t="shared" si="75"/>
        <v>43</v>
      </c>
      <c r="V394" s="103">
        <f t="shared" si="76"/>
        <v>17</v>
      </c>
      <c r="W394" s="103">
        <f t="shared" si="77"/>
        <v>18</v>
      </c>
      <c r="X394" s="103"/>
      <c r="Y394" s="273">
        <f t="shared" si="78"/>
        <v>95</v>
      </c>
      <c r="Z394" s="273">
        <f t="shared" si="79"/>
        <v>91.304347826086953</v>
      </c>
      <c r="AA394" s="273">
        <f t="shared" si="80"/>
        <v>100</v>
      </c>
      <c r="AB394" s="273">
        <f t="shared" si="81"/>
        <v>89.583333333333343</v>
      </c>
      <c r="AC394" s="273">
        <f t="shared" si="82"/>
        <v>85</v>
      </c>
      <c r="AD394" s="273">
        <f t="shared" si="83"/>
        <v>90</v>
      </c>
    </row>
    <row r="395" spans="1:30" ht="30" customHeight="1" x14ac:dyDescent="0.2">
      <c r="A395" s="1">
        <f>'STUDENT NAMELIST'!A395</f>
        <v>391</v>
      </c>
      <c r="B395" s="60" t="str">
        <f>'STUDENT NAMELIST'!B395</f>
        <v>2023PEC AI 402</v>
      </c>
      <c r="C395" s="60">
        <f>'STUDENT NAMELIST'!C395</f>
        <v>211423243397</v>
      </c>
      <c r="D395" s="270" t="str">
        <f>'STUDENT NAMELIST'!D395</f>
        <v>SARVESHWARAN C</v>
      </c>
      <c r="E395" s="272">
        <v>20</v>
      </c>
      <c r="F395" s="272">
        <v>20</v>
      </c>
      <c r="G395" s="272">
        <v>11</v>
      </c>
      <c r="H395" s="272">
        <v>13</v>
      </c>
      <c r="I395" s="272">
        <v>12</v>
      </c>
      <c r="J395" s="272">
        <v>20</v>
      </c>
      <c r="K395" s="272">
        <v>18</v>
      </c>
      <c r="L395" s="272">
        <v>12</v>
      </c>
      <c r="M395" s="272">
        <v>13</v>
      </c>
      <c r="N395" s="272">
        <v>11</v>
      </c>
      <c r="O395" s="272">
        <v>19</v>
      </c>
      <c r="P395" s="272">
        <v>19</v>
      </c>
      <c r="Q395" s="272"/>
      <c r="R395" s="103">
        <f t="shared" si="72"/>
        <v>20</v>
      </c>
      <c r="S395" s="103">
        <f t="shared" si="73"/>
        <v>43</v>
      </c>
      <c r="T395" s="103">
        <f t="shared" si="74"/>
        <v>46</v>
      </c>
      <c r="U395" s="103">
        <f t="shared" si="75"/>
        <v>41</v>
      </c>
      <c r="V395" s="103">
        <f t="shared" si="76"/>
        <v>19</v>
      </c>
      <c r="W395" s="103">
        <f t="shared" si="77"/>
        <v>19</v>
      </c>
      <c r="X395" s="103"/>
      <c r="Y395" s="273">
        <f t="shared" si="78"/>
        <v>100</v>
      </c>
      <c r="Z395" s="273">
        <f t="shared" si="79"/>
        <v>93.478260869565219</v>
      </c>
      <c r="AA395" s="273">
        <f t="shared" si="80"/>
        <v>100</v>
      </c>
      <c r="AB395" s="273">
        <f t="shared" si="81"/>
        <v>85.416666666666657</v>
      </c>
      <c r="AC395" s="273">
        <f t="shared" si="82"/>
        <v>95</v>
      </c>
      <c r="AD395" s="273">
        <f t="shared" si="83"/>
        <v>95</v>
      </c>
    </row>
    <row r="396" spans="1:30" ht="30" customHeight="1" x14ac:dyDescent="0.2">
      <c r="A396" s="1">
        <f>'STUDENT NAMELIST'!A396</f>
        <v>392</v>
      </c>
      <c r="B396" s="60" t="str">
        <f>'STUDENT NAMELIST'!B396</f>
        <v>2023PEC AI 250</v>
      </c>
      <c r="C396" s="60">
        <f>'STUDENT NAMELIST'!C396</f>
        <v>211423243398</v>
      </c>
      <c r="D396" s="270" t="str">
        <f>'STUDENT NAMELIST'!D396</f>
        <v>SASIREKHA S</v>
      </c>
      <c r="E396" s="272">
        <v>17</v>
      </c>
      <c r="F396" s="272">
        <v>18</v>
      </c>
      <c r="G396" s="272">
        <v>11</v>
      </c>
      <c r="H396" s="272">
        <v>11</v>
      </c>
      <c r="I396" s="272">
        <v>12</v>
      </c>
      <c r="J396" s="272">
        <v>17</v>
      </c>
      <c r="K396" s="272">
        <v>20</v>
      </c>
      <c r="L396" s="272">
        <v>12</v>
      </c>
      <c r="M396" s="272">
        <v>13</v>
      </c>
      <c r="N396" s="272">
        <v>12</v>
      </c>
      <c r="O396" s="272">
        <v>17</v>
      </c>
      <c r="P396" s="272">
        <v>20</v>
      </c>
      <c r="Q396" s="272"/>
      <c r="R396" s="103">
        <f t="shared" si="72"/>
        <v>17</v>
      </c>
      <c r="S396" s="103">
        <f t="shared" si="73"/>
        <v>41</v>
      </c>
      <c r="T396" s="103">
        <f t="shared" si="74"/>
        <v>41</v>
      </c>
      <c r="U396" s="103">
        <f t="shared" si="75"/>
        <v>44</v>
      </c>
      <c r="V396" s="103">
        <f t="shared" si="76"/>
        <v>17</v>
      </c>
      <c r="W396" s="103">
        <f t="shared" si="77"/>
        <v>20</v>
      </c>
      <c r="X396" s="103"/>
      <c r="Y396" s="273">
        <f t="shared" si="78"/>
        <v>85</v>
      </c>
      <c r="Z396" s="273">
        <f t="shared" si="79"/>
        <v>89.130434782608688</v>
      </c>
      <c r="AA396" s="273">
        <f t="shared" si="80"/>
        <v>89.130434782608688</v>
      </c>
      <c r="AB396" s="273">
        <f t="shared" si="81"/>
        <v>91.666666666666657</v>
      </c>
      <c r="AC396" s="273">
        <f t="shared" si="82"/>
        <v>85</v>
      </c>
      <c r="AD396" s="273">
        <f t="shared" si="83"/>
        <v>100</v>
      </c>
    </row>
    <row r="397" spans="1:30" ht="30" customHeight="1" x14ac:dyDescent="0.2">
      <c r="A397" s="1">
        <f>'STUDENT NAMELIST'!A397</f>
        <v>393</v>
      </c>
      <c r="B397" s="60" t="str">
        <f>'STUDENT NAMELIST'!B397</f>
        <v>2023PEC AI 403</v>
      </c>
      <c r="C397" s="60">
        <f>'STUDENT NAMELIST'!C397</f>
        <v>211423243399</v>
      </c>
      <c r="D397" s="270" t="str">
        <f>'STUDENT NAMELIST'!D397</f>
        <v>SATHISH B</v>
      </c>
      <c r="E397" s="272">
        <v>18</v>
      </c>
      <c r="F397" s="272">
        <v>18</v>
      </c>
      <c r="G397" s="272">
        <v>12</v>
      </c>
      <c r="H397" s="272">
        <v>11</v>
      </c>
      <c r="I397" s="272">
        <v>11</v>
      </c>
      <c r="J397" s="272">
        <v>17</v>
      </c>
      <c r="K397" s="272">
        <v>18</v>
      </c>
      <c r="L397" s="272">
        <v>13</v>
      </c>
      <c r="M397" s="272">
        <v>11</v>
      </c>
      <c r="N397" s="272">
        <v>11</v>
      </c>
      <c r="O397" s="272">
        <v>19</v>
      </c>
      <c r="P397" s="272">
        <v>18</v>
      </c>
      <c r="Q397" s="272"/>
      <c r="R397" s="103">
        <f t="shared" si="72"/>
        <v>18</v>
      </c>
      <c r="S397" s="103">
        <f t="shared" si="73"/>
        <v>43</v>
      </c>
      <c r="T397" s="103">
        <f t="shared" si="74"/>
        <v>39</v>
      </c>
      <c r="U397" s="103">
        <f t="shared" si="75"/>
        <v>40</v>
      </c>
      <c r="V397" s="103">
        <f t="shared" si="76"/>
        <v>19</v>
      </c>
      <c r="W397" s="103">
        <f t="shared" si="77"/>
        <v>18</v>
      </c>
      <c r="X397" s="103"/>
      <c r="Y397" s="273">
        <f t="shared" si="78"/>
        <v>90</v>
      </c>
      <c r="Z397" s="273">
        <f t="shared" si="79"/>
        <v>93.478260869565219</v>
      </c>
      <c r="AA397" s="273">
        <f t="shared" si="80"/>
        <v>84.782608695652172</v>
      </c>
      <c r="AB397" s="273">
        <f t="shared" si="81"/>
        <v>83.333333333333343</v>
      </c>
      <c r="AC397" s="273">
        <f t="shared" si="82"/>
        <v>95</v>
      </c>
      <c r="AD397" s="273">
        <f t="shared" si="83"/>
        <v>90</v>
      </c>
    </row>
    <row r="398" spans="1:30" ht="30" customHeight="1" x14ac:dyDescent="0.2">
      <c r="A398" s="1">
        <f>'STUDENT NAMELIST'!A398</f>
        <v>394</v>
      </c>
      <c r="B398" s="60" t="str">
        <f>'STUDENT NAMELIST'!B398</f>
        <v>2023PEC AI 404</v>
      </c>
      <c r="C398" s="60">
        <f>'STUDENT NAMELIST'!C398</f>
        <v>211423243400</v>
      </c>
      <c r="D398" s="270" t="str">
        <f>'STUDENT NAMELIST'!D398</f>
        <v>SATHRIYAN M</v>
      </c>
      <c r="E398" s="272">
        <v>19</v>
      </c>
      <c r="F398" s="272">
        <v>18</v>
      </c>
      <c r="G398" s="272">
        <v>13</v>
      </c>
      <c r="H398" s="272">
        <v>12</v>
      </c>
      <c r="I398" s="272">
        <v>12</v>
      </c>
      <c r="J398" s="272">
        <v>20</v>
      </c>
      <c r="K398" s="272">
        <v>19</v>
      </c>
      <c r="L398" s="272">
        <v>13</v>
      </c>
      <c r="M398" s="272">
        <v>11</v>
      </c>
      <c r="N398" s="272">
        <v>12</v>
      </c>
      <c r="O398" s="272">
        <v>19</v>
      </c>
      <c r="P398" s="272">
        <v>19</v>
      </c>
      <c r="Q398" s="272"/>
      <c r="R398" s="103">
        <f t="shared" si="72"/>
        <v>19</v>
      </c>
      <c r="S398" s="103">
        <f t="shared" si="73"/>
        <v>44</v>
      </c>
      <c r="T398" s="103">
        <f t="shared" si="74"/>
        <v>43</v>
      </c>
      <c r="U398" s="103">
        <f t="shared" si="75"/>
        <v>43</v>
      </c>
      <c r="V398" s="103">
        <f t="shared" si="76"/>
        <v>19</v>
      </c>
      <c r="W398" s="103">
        <f t="shared" si="77"/>
        <v>19</v>
      </c>
      <c r="X398" s="103"/>
      <c r="Y398" s="273">
        <f t="shared" si="78"/>
        <v>95</v>
      </c>
      <c r="Z398" s="273">
        <f t="shared" si="79"/>
        <v>95.652173913043484</v>
      </c>
      <c r="AA398" s="273">
        <f t="shared" si="80"/>
        <v>93.478260869565219</v>
      </c>
      <c r="AB398" s="273">
        <f t="shared" si="81"/>
        <v>89.583333333333343</v>
      </c>
      <c r="AC398" s="273">
        <f t="shared" si="82"/>
        <v>95</v>
      </c>
      <c r="AD398" s="273">
        <f t="shared" si="83"/>
        <v>95</v>
      </c>
    </row>
    <row r="399" spans="1:30" ht="30" customHeight="1" x14ac:dyDescent="0.2">
      <c r="A399" s="1">
        <f>'STUDENT NAMELIST'!A399</f>
        <v>395</v>
      </c>
      <c r="B399" s="60" t="str">
        <f>'STUDENT NAMELIST'!B399</f>
        <v>2023PEC AI 251</v>
      </c>
      <c r="C399" s="60">
        <f>'STUDENT NAMELIST'!C399</f>
        <v>211423243401</v>
      </c>
      <c r="D399" s="270" t="str">
        <f>'STUDENT NAMELIST'!D399</f>
        <v>SEENI PRIYAMANI C</v>
      </c>
      <c r="E399" s="272">
        <v>18</v>
      </c>
      <c r="F399" s="272">
        <v>18</v>
      </c>
      <c r="G399" s="272">
        <v>12</v>
      </c>
      <c r="H399" s="272">
        <v>13</v>
      </c>
      <c r="I399" s="272">
        <v>14</v>
      </c>
      <c r="J399" s="272">
        <v>19</v>
      </c>
      <c r="K399" s="272">
        <v>19</v>
      </c>
      <c r="L399" s="272">
        <v>11</v>
      </c>
      <c r="M399" s="272">
        <v>12</v>
      </c>
      <c r="N399" s="272">
        <v>13</v>
      </c>
      <c r="O399" s="272">
        <v>18</v>
      </c>
      <c r="P399" s="272">
        <v>20</v>
      </c>
      <c r="Q399" s="272"/>
      <c r="R399" s="103">
        <f t="shared" si="72"/>
        <v>18</v>
      </c>
      <c r="S399" s="103">
        <f t="shared" si="73"/>
        <v>41</v>
      </c>
      <c r="T399" s="103">
        <f t="shared" si="74"/>
        <v>44</v>
      </c>
      <c r="U399" s="103">
        <f t="shared" si="75"/>
        <v>46</v>
      </c>
      <c r="V399" s="103">
        <f t="shared" si="76"/>
        <v>18</v>
      </c>
      <c r="W399" s="103">
        <f t="shared" si="77"/>
        <v>20</v>
      </c>
      <c r="X399" s="103"/>
      <c r="Y399" s="273">
        <f t="shared" si="78"/>
        <v>90</v>
      </c>
      <c r="Z399" s="273">
        <f t="shared" si="79"/>
        <v>89.130434782608688</v>
      </c>
      <c r="AA399" s="273">
        <f t="shared" si="80"/>
        <v>95.652173913043484</v>
      </c>
      <c r="AB399" s="273">
        <f t="shared" si="81"/>
        <v>95.833333333333343</v>
      </c>
      <c r="AC399" s="273">
        <f t="shared" si="82"/>
        <v>90</v>
      </c>
      <c r="AD399" s="273">
        <f t="shared" si="83"/>
        <v>100</v>
      </c>
    </row>
    <row r="400" spans="1:30" ht="30" customHeight="1" x14ac:dyDescent="0.2">
      <c r="A400" s="1">
        <f>'STUDENT NAMELIST'!A400</f>
        <v>396</v>
      </c>
      <c r="B400" s="60" t="str">
        <f>'STUDENT NAMELIST'!B400</f>
        <v>2023PEC AI 405</v>
      </c>
      <c r="C400" s="60">
        <f>'STUDENT NAMELIST'!C400</f>
        <v>211423243402</v>
      </c>
      <c r="D400" s="270" t="str">
        <f>'STUDENT NAMELIST'!D400</f>
        <v>SHACHIN J</v>
      </c>
      <c r="E400" s="272">
        <v>17</v>
      </c>
      <c r="F400" s="272">
        <v>19</v>
      </c>
      <c r="G400" s="272">
        <v>13</v>
      </c>
      <c r="H400" s="272">
        <v>13</v>
      </c>
      <c r="I400" s="272">
        <v>11</v>
      </c>
      <c r="J400" s="272">
        <v>17</v>
      </c>
      <c r="K400" s="272">
        <v>20</v>
      </c>
      <c r="L400" s="272">
        <v>12</v>
      </c>
      <c r="M400" s="272">
        <v>12</v>
      </c>
      <c r="N400" s="272">
        <v>12</v>
      </c>
      <c r="O400" s="272">
        <v>19</v>
      </c>
      <c r="P400" s="272">
        <v>19</v>
      </c>
      <c r="Q400" s="272"/>
      <c r="R400" s="103">
        <f t="shared" si="72"/>
        <v>17</v>
      </c>
      <c r="S400" s="103">
        <f t="shared" si="73"/>
        <v>44</v>
      </c>
      <c r="T400" s="103">
        <f t="shared" si="74"/>
        <v>42</v>
      </c>
      <c r="U400" s="103">
        <f t="shared" si="75"/>
        <v>43</v>
      </c>
      <c r="V400" s="103">
        <f t="shared" si="76"/>
        <v>19</v>
      </c>
      <c r="W400" s="103">
        <f t="shared" si="77"/>
        <v>19</v>
      </c>
      <c r="X400" s="103"/>
      <c r="Y400" s="273">
        <f t="shared" si="78"/>
        <v>85</v>
      </c>
      <c r="Z400" s="273">
        <f t="shared" si="79"/>
        <v>95.652173913043484</v>
      </c>
      <c r="AA400" s="273">
        <f t="shared" si="80"/>
        <v>91.304347826086953</v>
      </c>
      <c r="AB400" s="273">
        <f t="shared" si="81"/>
        <v>89.583333333333343</v>
      </c>
      <c r="AC400" s="273">
        <f t="shared" si="82"/>
        <v>95</v>
      </c>
      <c r="AD400" s="273">
        <f t="shared" si="83"/>
        <v>95</v>
      </c>
    </row>
    <row r="401" spans="1:30" ht="30" customHeight="1" x14ac:dyDescent="0.2">
      <c r="A401" s="1">
        <f>'STUDENT NAMELIST'!A401</f>
        <v>397</v>
      </c>
      <c r="B401" s="60" t="str">
        <f>'STUDENT NAMELIST'!B401</f>
        <v>2023PEC AI 406</v>
      </c>
      <c r="C401" s="60">
        <f>'STUDENT NAMELIST'!C401</f>
        <v>211423243403</v>
      </c>
      <c r="D401" s="270" t="str">
        <f>'STUDENT NAMELIST'!D401</f>
        <v>SHAILESH S</v>
      </c>
      <c r="E401" s="272">
        <v>20</v>
      </c>
      <c r="F401" s="272">
        <v>20</v>
      </c>
      <c r="G401" s="272">
        <v>11</v>
      </c>
      <c r="H401" s="272">
        <v>11</v>
      </c>
      <c r="I401" s="272">
        <v>14</v>
      </c>
      <c r="J401" s="272">
        <v>17</v>
      </c>
      <c r="K401" s="272">
        <v>20</v>
      </c>
      <c r="L401" s="272">
        <v>11</v>
      </c>
      <c r="M401" s="272">
        <v>11</v>
      </c>
      <c r="N401" s="272">
        <v>11</v>
      </c>
      <c r="O401" s="272">
        <v>19</v>
      </c>
      <c r="P401" s="272">
        <v>18</v>
      </c>
      <c r="Q401" s="272"/>
      <c r="R401" s="103">
        <f t="shared" si="72"/>
        <v>20</v>
      </c>
      <c r="S401" s="103">
        <f t="shared" si="73"/>
        <v>42</v>
      </c>
      <c r="T401" s="103">
        <f t="shared" si="74"/>
        <v>39</v>
      </c>
      <c r="U401" s="103">
        <f t="shared" si="75"/>
        <v>45</v>
      </c>
      <c r="V401" s="103">
        <f t="shared" si="76"/>
        <v>19</v>
      </c>
      <c r="W401" s="103">
        <f t="shared" si="77"/>
        <v>18</v>
      </c>
      <c r="X401" s="103"/>
      <c r="Y401" s="273">
        <f t="shared" si="78"/>
        <v>100</v>
      </c>
      <c r="Z401" s="273">
        <f t="shared" si="79"/>
        <v>91.304347826086953</v>
      </c>
      <c r="AA401" s="273">
        <f t="shared" si="80"/>
        <v>84.782608695652172</v>
      </c>
      <c r="AB401" s="273">
        <f t="shared" si="81"/>
        <v>93.75</v>
      </c>
      <c r="AC401" s="273">
        <f t="shared" si="82"/>
        <v>95</v>
      </c>
      <c r="AD401" s="273">
        <f t="shared" si="83"/>
        <v>90</v>
      </c>
    </row>
    <row r="402" spans="1:30" ht="30" customHeight="1" x14ac:dyDescent="0.2">
      <c r="A402" s="1">
        <f>'STUDENT NAMELIST'!A402</f>
        <v>398</v>
      </c>
      <c r="B402" s="60" t="str">
        <f>'STUDENT NAMELIST'!B402</f>
        <v>2023PEC AI 407</v>
      </c>
      <c r="C402" s="60">
        <f>'STUDENT NAMELIST'!C402</f>
        <v>211423243404</v>
      </c>
      <c r="D402" s="270" t="str">
        <f>'STUDENT NAMELIST'!D402</f>
        <v>SHANMUGAPRIYAN J</v>
      </c>
      <c r="E402" s="272">
        <v>18</v>
      </c>
      <c r="F402" s="272">
        <v>17</v>
      </c>
      <c r="G402" s="272">
        <v>11</v>
      </c>
      <c r="H402" s="272">
        <v>11</v>
      </c>
      <c r="I402" s="272">
        <v>12</v>
      </c>
      <c r="J402" s="272">
        <v>17</v>
      </c>
      <c r="K402" s="272">
        <v>19</v>
      </c>
      <c r="L402" s="272">
        <v>12</v>
      </c>
      <c r="M402" s="272">
        <v>11</v>
      </c>
      <c r="N402" s="272">
        <v>11</v>
      </c>
      <c r="O402" s="272">
        <v>17</v>
      </c>
      <c r="P402" s="272">
        <v>20</v>
      </c>
      <c r="Q402" s="272"/>
      <c r="R402" s="103">
        <f t="shared" si="72"/>
        <v>18</v>
      </c>
      <c r="S402" s="103">
        <f t="shared" si="73"/>
        <v>40</v>
      </c>
      <c r="T402" s="103">
        <f t="shared" si="74"/>
        <v>39</v>
      </c>
      <c r="U402" s="103">
        <f t="shared" si="75"/>
        <v>42</v>
      </c>
      <c r="V402" s="103">
        <f t="shared" si="76"/>
        <v>17</v>
      </c>
      <c r="W402" s="103">
        <f t="shared" si="77"/>
        <v>20</v>
      </c>
      <c r="X402" s="103"/>
      <c r="Y402" s="273">
        <f t="shared" si="78"/>
        <v>90</v>
      </c>
      <c r="Z402" s="273">
        <f t="shared" si="79"/>
        <v>86.956521739130437</v>
      </c>
      <c r="AA402" s="273">
        <f t="shared" si="80"/>
        <v>84.782608695652172</v>
      </c>
      <c r="AB402" s="273">
        <f t="shared" si="81"/>
        <v>87.5</v>
      </c>
      <c r="AC402" s="273">
        <f t="shared" si="82"/>
        <v>85</v>
      </c>
      <c r="AD402" s="273">
        <f t="shared" si="83"/>
        <v>100</v>
      </c>
    </row>
    <row r="403" spans="1:30" ht="30" customHeight="1" x14ac:dyDescent="0.2">
      <c r="A403" s="1">
        <f>'STUDENT NAMELIST'!A403</f>
        <v>399</v>
      </c>
      <c r="B403" s="60" t="str">
        <f>'STUDENT NAMELIST'!B403</f>
        <v>2023PEC AI 408</v>
      </c>
      <c r="C403" s="60">
        <f>'STUDENT NAMELIST'!C403</f>
        <v>211423243405</v>
      </c>
      <c r="D403" s="270" t="str">
        <f>'STUDENT NAMELIST'!D403</f>
        <v>SHARAN RAJ P</v>
      </c>
      <c r="E403" s="272">
        <v>17</v>
      </c>
      <c r="F403" s="272">
        <v>18</v>
      </c>
      <c r="G403" s="272">
        <v>13</v>
      </c>
      <c r="H403" s="272">
        <v>12</v>
      </c>
      <c r="I403" s="272">
        <v>12</v>
      </c>
      <c r="J403" s="272">
        <v>18</v>
      </c>
      <c r="K403" s="272">
        <v>18</v>
      </c>
      <c r="L403" s="272">
        <v>12</v>
      </c>
      <c r="M403" s="272">
        <v>11</v>
      </c>
      <c r="N403" s="272">
        <v>12</v>
      </c>
      <c r="O403" s="272">
        <v>18</v>
      </c>
      <c r="P403" s="272">
        <v>18</v>
      </c>
      <c r="Q403" s="272"/>
      <c r="R403" s="103">
        <f t="shared" si="72"/>
        <v>17</v>
      </c>
      <c r="S403" s="103">
        <f t="shared" si="73"/>
        <v>43</v>
      </c>
      <c r="T403" s="103">
        <f t="shared" si="74"/>
        <v>41</v>
      </c>
      <c r="U403" s="103">
        <f t="shared" si="75"/>
        <v>42</v>
      </c>
      <c r="V403" s="103">
        <f t="shared" si="76"/>
        <v>18</v>
      </c>
      <c r="W403" s="103">
        <f t="shared" si="77"/>
        <v>18</v>
      </c>
      <c r="X403" s="103"/>
      <c r="Y403" s="273">
        <f t="shared" si="78"/>
        <v>85</v>
      </c>
      <c r="Z403" s="273">
        <f t="shared" si="79"/>
        <v>93.478260869565219</v>
      </c>
      <c r="AA403" s="273">
        <f t="shared" si="80"/>
        <v>89.130434782608688</v>
      </c>
      <c r="AB403" s="273">
        <f t="shared" si="81"/>
        <v>87.5</v>
      </c>
      <c r="AC403" s="273">
        <f t="shared" si="82"/>
        <v>90</v>
      </c>
      <c r="AD403" s="273">
        <f t="shared" si="83"/>
        <v>90</v>
      </c>
    </row>
    <row r="404" spans="1:30" ht="30" customHeight="1" x14ac:dyDescent="0.2">
      <c r="A404" s="1">
        <f>'STUDENT NAMELIST'!A404</f>
        <v>400</v>
      </c>
      <c r="B404" s="60" t="str">
        <f>'STUDENT NAMELIST'!B404</f>
        <v>2023PEC AI 409</v>
      </c>
      <c r="C404" s="60">
        <f>'STUDENT NAMELIST'!C404</f>
        <v>211423243406</v>
      </c>
      <c r="D404" s="270" t="str">
        <f>'STUDENT NAMELIST'!D404</f>
        <v>SHARANRAJ T</v>
      </c>
      <c r="E404" s="272">
        <v>20</v>
      </c>
      <c r="F404" s="272">
        <v>18</v>
      </c>
      <c r="G404" s="272">
        <v>11</v>
      </c>
      <c r="H404" s="272">
        <v>13</v>
      </c>
      <c r="I404" s="272">
        <v>13</v>
      </c>
      <c r="J404" s="272">
        <v>19</v>
      </c>
      <c r="K404" s="272">
        <v>17</v>
      </c>
      <c r="L404" s="272">
        <v>11</v>
      </c>
      <c r="M404" s="272">
        <v>13</v>
      </c>
      <c r="N404" s="272">
        <v>13</v>
      </c>
      <c r="O404" s="272">
        <v>19</v>
      </c>
      <c r="P404" s="272">
        <v>19</v>
      </c>
      <c r="Q404" s="272"/>
      <c r="R404" s="103">
        <f t="shared" si="72"/>
        <v>20</v>
      </c>
      <c r="S404" s="103">
        <f t="shared" si="73"/>
        <v>40</v>
      </c>
      <c r="T404" s="103">
        <f t="shared" si="74"/>
        <v>45</v>
      </c>
      <c r="U404" s="103">
        <f t="shared" si="75"/>
        <v>43</v>
      </c>
      <c r="V404" s="103">
        <f t="shared" si="76"/>
        <v>19</v>
      </c>
      <c r="W404" s="103">
        <f t="shared" si="77"/>
        <v>19</v>
      </c>
      <c r="X404" s="103"/>
      <c r="Y404" s="273">
        <f t="shared" si="78"/>
        <v>100</v>
      </c>
      <c r="Z404" s="273">
        <f t="shared" si="79"/>
        <v>86.956521739130437</v>
      </c>
      <c r="AA404" s="273">
        <f t="shared" si="80"/>
        <v>97.826086956521735</v>
      </c>
      <c r="AB404" s="273">
        <f t="shared" si="81"/>
        <v>89.583333333333343</v>
      </c>
      <c r="AC404" s="273">
        <f t="shared" si="82"/>
        <v>95</v>
      </c>
      <c r="AD404" s="273">
        <f t="shared" si="83"/>
        <v>95</v>
      </c>
    </row>
    <row r="405" spans="1:30" ht="30" customHeight="1" x14ac:dyDescent="0.2">
      <c r="A405" s="1">
        <f>'STUDENT NAMELIST'!A405</f>
        <v>401</v>
      </c>
      <c r="B405" s="60" t="str">
        <f>'STUDENT NAMELIST'!B405</f>
        <v>2023PEC AI 410</v>
      </c>
      <c r="C405" s="60">
        <f>'STUDENT NAMELIST'!C405</f>
        <v>211423243407</v>
      </c>
      <c r="D405" s="270" t="str">
        <f>'STUDENT NAMELIST'!D405</f>
        <v>SHARATH A</v>
      </c>
      <c r="E405" s="272">
        <v>20</v>
      </c>
      <c r="F405" s="272">
        <v>19</v>
      </c>
      <c r="G405" s="272">
        <v>11</v>
      </c>
      <c r="H405" s="272">
        <v>11</v>
      </c>
      <c r="I405" s="272">
        <v>12</v>
      </c>
      <c r="J405" s="272">
        <v>18</v>
      </c>
      <c r="K405" s="272">
        <v>18</v>
      </c>
      <c r="L405" s="272">
        <v>11</v>
      </c>
      <c r="M405" s="272">
        <v>12</v>
      </c>
      <c r="N405" s="272">
        <v>13</v>
      </c>
      <c r="O405" s="272">
        <v>20</v>
      </c>
      <c r="P405" s="272">
        <v>19</v>
      </c>
      <c r="Q405" s="272"/>
      <c r="R405" s="103">
        <f t="shared" si="72"/>
        <v>20</v>
      </c>
      <c r="S405" s="103">
        <f t="shared" si="73"/>
        <v>41</v>
      </c>
      <c r="T405" s="103">
        <f t="shared" si="74"/>
        <v>41</v>
      </c>
      <c r="U405" s="103">
        <f t="shared" si="75"/>
        <v>43</v>
      </c>
      <c r="V405" s="103">
        <f t="shared" si="76"/>
        <v>20</v>
      </c>
      <c r="W405" s="103">
        <f t="shared" si="77"/>
        <v>19</v>
      </c>
      <c r="X405" s="103"/>
      <c r="Y405" s="273">
        <f t="shared" si="78"/>
        <v>100</v>
      </c>
      <c r="Z405" s="273">
        <f t="shared" si="79"/>
        <v>89.130434782608688</v>
      </c>
      <c r="AA405" s="273">
        <f t="shared" si="80"/>
        <v>89.130434782608688</v>
      </c>
      <c r="AB405" s="273">
        <f t="shared" si="81"/>
        <v>89.583333333333343</v>
      </c>
      <c r="AC405" s="273">
        <f t="shared" si="82"/>
        <v>100</v>
      </c>
      <c r="AD405" s="273">
        <f t="shared" si="83"/>
        <v>95</v>
      </c>
    </row>
    <row r="406" spans="1:30" ht="30" customHeight="1" x14ac:dyDescent="0.2">
      <c r="A406" s="1">
        <f>'STUDENT NAMELIST'!A406</f>
        <v>402</v>
      </c>
      <c r="B406" s="60" t="str">
        <f>'STUDENT NAMELIST'!B406</f>
        <v>2023PEC AI 411</v>
      </c>
      <c r="C406" s="60">
        <f>'STUDENT NAMELIST'!C406</f>
        <v>211423243408</v>
      </c>
      <c r="D406" s="270" t="str">
        <f>'STUDENT NAMELIST'!D406</f>
        <v>SHARATH G V S</v>
      </c>
      <c r="E406" s="272">
        <v>20</v>
      </c>
      <c r="F406" s="272">
        <v>19</v>
      </c>
      <c r="G406" s="272">
        <v>11</v>
      </c>
      <c r="H406" s="272">
        <v>13</v>
      </c>
      <c r="I406" s="272">
        <v>12</v>
      </c>
      <c r="J406" s="272">
        <v>20</v>
      </c>
      <c r="K406" s="272">
        <v>19</v>
      </c>
      <c r="L406" s="272">
        <v>11</v>
      </c>
      <c r="M406" s="272">
        <v>11</v>
      </c>
      <c r="N406" s="272">
        <v>12</v>
      </c>
      <c r="O406" s="272">
        <v>20</v>
      </c>
      <c r="P406" s="272">
        <v>17</v>
      </c>
      <c r="Q406" s="272"/>
      <c r="R406" s="103">
        <f t="shared" si="72"/>
        <v>20</v>
      </c>
      <c r="S406" s="103">
        <f t="shared" si="73"/>
        <v>41</v>
      </c>
      <c r="T406" s="103">
        <f t="shared" si="74"/>
        <v>44</v>
      </c>
      <c r="U406" s="103">
        <f t="shared" si="75"/>
        <v>43</v>
      </c>
      <c r="V406" s="103">
        <f t="shared" si="76"/>
        <v>20</v>
      </c>
      <c r="W406" s="103">
        <f t="shared" si="77"/>
        <v>17</v>
      </c>
      <c r="X406" s="103"/>
      <c r="Y406" s="273">
        <f t="shared" si="78"/>
        <v>100</v>
      </c>
      <c r="Z406" s="273">
        <f t="shared" si="79"/>
        <v>89.130434782608688</v>
      </c>
      <c r="AA406" s="273">
        <f t="shared" si="80"/>
        <v>95.652173913043484</v>
      </c>
      <c r="AB406" s="273">
        <f t="shared" si="81"/>
        <v>89.583333333333343</v>
      </c>
      <c r="AC406" s="273">
        <f t="shared" si="82"/>
        <v>100</v>
      </c>
      <c r="AD406" s="273">
        <f t="shared" si="83"/>
        <v>85</v>
      </c>
    </row>
    <row r="407" spans="1:30" ht="30" customHeight="1" x14ac:dyDescent="0.2">
      <c r="A407" s="1">
        <f>'STUDENT NAMELIST'!A407</f>
        <v>403</v>
      </c>
      <c r="B407" s="60" t="str">
        <f>'STUDENT NAMELIST'!B407</f>
        <v>2023PEC AI 252</v>
      </c>
      <c r="C407" s="60">
        <f>'STUDENT NAMELIST'!C407</f>
        <v>211423243409</v>
      </c>
      <c r="D407" s="270" t="str">
        <f>'STUDENT NAMELIST'!D407</f>
        <v>SHARMILA J</v>
      </c>
      <c r="E407" s="272">
        <v>20</v>
      </c>
      <c r="F407" s="272">
        <v>20</v>
      </c>
      <c r="G407" s="272">
        <v>11</v>
      </c>
      <c r="H407" s="272">
        <v>11</v>
      </c>
      <c r="I407" s="272">
        <v>13</v>
      </c>
      <c r="J407" s="272">
        <v>17</v>
      </c>
      <c r="K407" s="272">
        <v>18</v>
      </c>
      <c r="L407" s="272">
        <v>12</v>
      </c>
      <c r="M407" s="272">
        <v>13</v>
      </c>
      <c r="N407" s="272">
        <v>14</v>
      </c>
      <c r="O407" s="272">
        <v>20</v>
      </c>
      <c r="P407" s="272">
        <v>18</v>
      </c>
      <c r="Q407" s="272"/>
      <c r="R407" s="103">
        <f t="shared" si="72"/>
        <v>20</v>
      </c>
      <c r="S407" s="103">
        <f t="shared" si="73"/>
        <v>43</v>
      </c>
      <c r="T407" s="103">
        <f t="shared" si="74"/>
        <v>41</v>
      </c>
      <c r="U407" s="103">
        <f t="shared" si="75"/>
        <v>45</v>
      </c>
      <c r="V407" s="103">
        <f t="shared" si="76"/>
        <v>20</v>
      </c>
      <c r="W407" s="103">
        <f t="shared" si="77"/>
        <v>18</v>
      </c>
      <c r="X407" s="103"/>
      <c r="Y407" s="273">
        <f t="shared" si="78"/>
        <v>100</v>
      </c>
      <c r="Z407" s="273">
        <f t="shared" si="79"/>
        <v>93.478260869565219</v>
      </c>
      <c r="AA407" s="273">
        <f t="shared" si="80"/>
        <v>89.130434782608688</v>
      </c>
      <c r="AB407" s="273">
        <f t="shared" si="81"/>
        <v>93.75</v>
      </c>
      <c r="AC407" s="273">
        <f t="shared" si="82"/>
        <v>100</v>
      </c>
      <c r="AD407" s="273">
        <f t="shared" si="83"/>
        <v>90</v>
      </c>
    </row>
    <row r="408" spans="1:30" ht="30" customHeight="1" x14ac:dyDescent="0.2">
      <c r="A408" s="1">
        <f>'STUDENT NAMELIST'!A408</f>
        <v>404</v>
      </c>
      <c r="B408" s="60" t="str">
        <f>'STUDENT NAMELIST'!B408</f>
        <v>2023PEC AI 253</v>
      </c>
      <c r="C408" s="60">
        <f>'STUDENT NAMELIST'!C408</f>
        <v>211423243410</v>
      </c>
      <c r="D408" s="270" t="str">
        <f>'STUDENT NAMELIST'!D408</f>
        <v>SHARMITHA SRI M</v>
      </c>
      <c r="E408" s="272">
        <v>17</v>
      </c>
      <c r="F408" s="272">
        <v>20</v>
      </c>
      <c r="G408" s="272">
        <v>11</v>
      </c>
      <c r="H408" s="272">
        <v>12</v>
      </c>
      <c r="I408" s="272">
        <v>13</v>
      </c>
      <c r="J408" s="272">
        <v>18</v>
      </c>
      <c r="K408" s="272">
        <v>17</v>
      </c>
      <c r="L408" s="272">
        <v>12</v>
      </c>
      <c r="M408" s="272">
        <v>12</v>
      </c>
      <c r="N408" s="272">
        <v>14</v>
      </c>
      <c r="O408" s="272">
        <v>20</v>
      </c>
      <c r="P408" s="272">
        <v>19</v>
      </c>
      <c r="Q408" s="272"/>
      <c r="R408" s="103">
        <f t="shared" si="72"/>
        <v>17</v>
      </c>
      <c r="S408" s="103">
        <f t="shared" si="73"/>
        <v>43</v>
      </c>
      <c r="T408" s="103">
        <f t="shared" si="74"/>
        <v>42</v>
      </c>
      <c r="U408" s="103">
        <f t="shared" si="75"/>
        <v>44</v>
      </c>
      <c r="V408" s="103">
        <f t="shared" si="76"/>
        <v>20</v>
      </c>
      <c r="W408" s="103">
        <f t="shared" si="77"/>
        <v>19</v>
      </c>
      <c r="X408" s="103"/>
      <c r="Y408" s="273">
        <f t="shared" si="78"/>
        <v>85</v>
      </c>
      <c r="Z408" s="273">
        <f t="shared" si="79"/>
        <v>93.478260869565219</v>
      </c>
      <c r="AA408" s="273">
        <f t="shared" si="80"/>
        <v>91.304347826086953</v>
      </c>
      <c r="AB408" s="273">
        <f t="shared" si="81"/>
        <v>91.666666666666657</v>
      </c>
      <c r="AC408" s="273">
        <f t="shared" si="82"/>
        <v>100</v>
      </c>
      <c r="AD408" s="273">
        <f t="shared" si="83"/>
        <v>95</v>
      </c>
    </row>
    <row r="409" spans="1:30" ht="30" customHeight="1" x14ac:dyDescent="0.2">
      <c r="A409" s="1">
        <f>'STUDENT NAMELIST'!A409</f>
        <v>405</v>
      </c>
      <c r="B409" s="60" t="str">
        <f>'STUDENT NAMELIST'!B409</f>
        <v>2023PEC AI 254</v>
      </c>
      <c r="C409" s="60">
        <f>'STUDENT NAMELIST'!C409</f>
        <v>211423243411</v>
      </c>
      <c r="D409" s="270" t="str">
        <f>'STUDENT NAMELIST'!D409</f>
        <v>SHARWANGI M</v>
      </c>
      <c r="E409" s="272">
        <v>19</v>
      </c>
      <c r="F409" s="272">
        <v>17</v>
      </c>
      <c r="G409" s="272">
        <v>12</v>
      </c>
      <c r="H409" s="272">
        <v>11</v>
      </c>
      <c r="I409" s="272">
        <v>14</v>
      </c>
      <c r="J409" s="272">
        <v>17</v>
      </c>
      <c r="K409" s="272">
        <v>20</v>
      </c>
      <c r="L409" s="272">
        <v>12</v>
      </c>
      <c r="M409" s="272">
        <v>11</v>
      </c>
      <c r="N409" s="272">
        <v>12</v>
      </c>
      <c r="O409" s="272">
        <v>20</v>
      </c>
      <c r="P409" s="272">
        <v>19</v>
      </c>
      <c r="Q409" s="272"/>
      <c r="R409" s="103">
        <f t="shared" si="72"/>
        <v>19</v>
      </c>
      <c r="S409" s="103">
        <f t="shared" si="73"/>
        <v>41</v>
      </c>
      <c r="T409" s="103">
        <f t="shared" si="74"/>
        <v>39</v>
      </c>
      <c r="U409" s="103">
        <f t="shared" si="75"/>
        <v>46</v>
      </c>
      <c r="V409" s="103">
        <f t="shared" si="76"/>
        <v>20</v>
      </c>
      <c r="W409" s="103">
        <f t="shared" si="77"/>
        <v>19</v>
      </c>
      <c r="X409" s="103"/>
      <c r="Y409" s="273">
        <f t="shared" si="78"/>
        <v>95</v>
      </c>
      <c r="Z409" s="273">
        <f t="shared" si="79"/>
        <v>89.130434782608688</v>
      </c>
      <c r="AA409" s="273">
        <f t="shared" si="80"/>
        <v>84.782608695652172</v>
      </c>
      <c r="AB409" s="273">
        <f t="shared" si="81"/>
        <v>95.833333333333343</v>
      </c>
      <c r="AC409" s="273">
        <f t="shared" si="82"/>
        <v>100</v>
      </c>
      <c r="AD409" s="273">
        <f t="shared" si="83"/>
        <v>95</v>
      </c>
    </row>
    <row r="410" spans="1:30" ht="30" customHeight="1" x14ac:dyDescent="0.2">
      <c r="A410" s="1">
        <f>'STUDENT NAMELIST'!A410</f>
        <v>406</v>
      </c>
      <c r="B410" s="60" t="str">
        <f>'STUDENT NAMELIST'!B410</f>
        <v>2023PEC AI 290</v>
      </c>
      <c r="C410" s="60">
        <f>'STUDENT NAMELIST'!C410</f>
        <v>211423243412</v>
      </c>
      <c r="D410" s="270" t="str">
        <f>'STUDENT NAMELIST'!D410</f>
        <v>SHASTIV PRAKASH A</v>
      </c>
      <c r="E410" s="272">
        <v>20</v>
      </c>
      <c r="F410" s="272">
        <v>19</v>
      </c>
      <c r="G410" s="272">
        <v>12</v>
      </c>
      <c r="H410" s="272">
        <v>12</v>
      </c>
      <c r="I410" s="272">
        <v>14</v>
      </c>
      <c r="J410" s="272">
        <v>17</v>
      </c>
      <c r="K410" s="272">
        <v>19</v>
      </c>
      <c r="L410" s="272">
        <v>13</v>
      </c>
      <c r="M410" s="272">
        <v>12</v>
      </c>
      <c r="N410" s="272">
        <v>11</v>
      </c>
      <c r="O410" s="272">
        <v>19</v>
      </c>
      <c r="P410" s="272">
        <v>17</v>
      </c>
      <c r="Q410" s="272"/>
      <c r="R410" s="103">
        <f t="shared" si="72"/>
        <v>20</v>
      </c>
      <c r="S410" s="103">
        <f t="shared" si="73"/>
        <v>44</v>
      </c>
      <c r="T410" s="103">
        <f t="shared" si="74"/>
        <v>41</v>
      </c>
      <c r="U410" s="103">
        <f t="shared" si="75"/>
        <v>44</v>
      </c>
      <c r="V410" s="103">
        <f t="shared" si="76"/>
        <v>19</v>
      </c>
      <c r="W410" s="103">
        <f t="shared" si="77"/>
        <v>17</v>
      </c>
      <c r="X410" s="103"/>
      <c r="Y410" s="273">
        <f t="shared" si="78"/>
        <v>100</v>
      </c>
      <c r="Z410" s="273">
        <f t="shared" si="79"/>
        <v>95.652173913043484</v>
      </c>
      <c r="AA410" s="273">
        <f t="shared" si="80"/>
        <v>89.130434782608688</v>
      </c>
      <c r="AB410" s="273">
        <f t="shared" si="81"/>
        <v>91.666666666666657</v>
      </c>
      <c r="AC410" s="273">
        <f t="shared" si="82"/>
        <v>95</v>
      </c>
      <c r="AD410" s="273">
        <f t="shared" si="83"/>
        <v>85</v>
      </c>
    </row>
    <row r="411" spans="1:30" ht="30" customHeight="1" x14ac:dyDescent="0.2">
      <c r="A411" s="1">
        <f>'STUDENT NAMELIST'!A411</f>
        <v>407</v>
      </c>
      <c r="B411" s="60" t="str">
        <f>'STUDENT NAMELIST'!B411</f>
        <v>2023PEC AI 412</v>
      </c>
      <c r="C411" s="60">
        <f>'STUDENT NAMELIST'!C411</f>
        <v>211423243413</v>
      </c>
      <c r="D411" s="270" t="str">
        <f>'STUDENT NAMELIST'!D411</f>
        <v>SHAUNJAY ROSHAN T</v>
      </c>
      <c r="E411" s="272">
        <v>19</v>
      </c>
      <c r="F411" s="272">
        <v>20</v>
      </c>
      <c r="G411" s="272">
        <v>13</v>
      </c>
      <c r="H411" s="272">
        <v>13</v>
      </c>
      <c r="I411" s="272">
        <v>13</v>
      </c>
      <c r="J411" s="272">
        <v>19</v>
      </c>
      <c r="K411" s="272">
        <v>20</v>
      </c>
      <c r="L411" s="272">
        <v>11</v>
      </c>
      <c r="M411" s="272">
        <v>11</v>
      </c>
      <c r="N411" s="272">
        <v>12</v>
      </c>
      <c r="O411" s="272">
        <v>19</v>
      </c>
      <c r="P411" s="272">
        <v>17</v>
      </c>
      <c r="Q411" s="272"/>
      <c r="R411" s="103">
        <f t="shared" si="72"/>
        <v>19</v>
      </c>
      <c r="S411" s="103">
        <f t="shared" si="73"/>
        <v>44</v>
      </c>
      <c r="T411" s="103">
        <f t="shared" si="74"/>
        <v>43</v>
      </c>
      <c r="U411" s="103">
        <f t="shared" si="75"/>
        <v>45</v>
      </c>
      <c r="V411" s="103">
        <f t="shared" si="76"/>
        <v>19</v>
      </c>
      <c r="W411" s="103">
        <f t="shared" si="77"/>
        <v>17</v>
      </c>
      <c r="X411" s="103"/>
      <c r="Y411" s="273">
        <f t="shared" si="78"/>
        <v>95</v>
      </c>
      <c r="Z411" s="273">
        <f t="shared" si="79"/>
        <v>95.652173913043484</v>
      </c>
      <c r="AA411" s="273">
        <f t="shared" si="80"/>
        <v>93.478260869565219</v>
      </c>
      <c r="AB411" s="273">
        <f t="shared" si="81"/>
        <v>93.75</v>
      </c>
      <c r="AC411" s="273">
        <f t="shared" si="82"/>
        <v>95</v>
      </c>
      <c r="AD411" s="273">
        <f t="shared" si="83"/>
        <v>85</v>
      </c>
    </row>
    <row r="412" spans="1:30" ht="30" customHeight="1" x14ac:dyDescent="0.2">
      <c r="A412" s="1">
        <f>'STUDENT NAMELIST'!A412</f>
        <v>408</v>
      </c>
      <c r="B412" s="60" t="str">
        <f>'STUDENT NAMELIST'!B412</f>
        <v>2023PEC AI 255</v>
      </c>
      <c r="C412" s="60">
        <f>'STUDENT NAMELIST'!C412</f>
        <v>211423243414</v>
      </c>
      <c r="D412" s="270" t="str">
        <f>'STUDENT NAMELIST'!D412</f>
        <v>SHRUTHI S S</v>
      </c>
      <c r="E412" s="272">
        <v>20</v>
      </c>
      <c r="F412" s="272">
        <v>18</v>
      </c>
      <c r="G412" s="272">
        <v>13</v>
      </c>
      <c r="H412" s="272">
        <v>12</v>
      </c>
      <c r="I412" s="272">
        <v>11</v>
      </c>
      <c r="J412" s="272">
        <v>17</v>
      </c>
      <c r="K412" s="272">
        <v>20</v>
      </c>
      <c r="L412" s="272">
        <v>11</v>
      </c>
      <c r="M412" s="272">
        <v>11</v>
      </c>
      <c r="N412" s="272">
        <v>14</v>
      </c>
      <c r="O412" s="272">
        <v>20</v>
      </c>
      <c r="P412" s="272">
        <v>17</v>
      </c>
      <c r="Q412" s="272"/>
      <c r="R412" s="103">
        <f t="shared" si="72"/>
        <v>20</v>
      </c>
      <c r="S412" s="103">
        <f t="shared" si="73"/>
        <v>42</v>
      </c>
      <c r="T412" s="103">
        <f t="shared" si="74"/>
        <v>40</v>
      </c>
      <c r="U412" s="103">
        <f t="shared" si="75"/>
        <v>45</v>
      </c>
      <c r="V412" s="103">
        <f t="shared" si="76"/>
        <v>20</v>
      </c>
      <c r="W412" s="103">
        <f t="shared" si="77"/>
        <v>17</v>
      </c>
      <c r="X412" s="103"/>
      <c r="Y412" s="273">
        <f t="shared" si="78"/>
        <v>100</v>
      </c>
      <c r="Z412" s="273">
        <f t="shared" si="79"/>
        <v>91.304347826086953</v>
      </c>
      <c r="AA412" s="273">
        <f t="shared" si="80"/>
        <v>86.956521739130437</v>
      </c>
      <c r="AB412" s="273">
        <f t="shared" si="81"/>
        <v>93.75</v>
      </c>
      <c r="AC412" s="273">
        <f t="shared" si="82"/>
        <v>100</v>
      </c>
      <c r="AD412" s="273">
        <f t="shared" si="83"/>
        <v>85</v>
      </c>
    </row>
    <row r="413" spans="1:30" ht="30" customHeight="1" x14ac:dyDescent="0.2">
      <c r="A413" s="1">
        <f>'STUDENT NAMELIST'!A413</f>
        <v>409</v>
      </c>
      <c r="B413" s="60" t="str">
        <f>'STUDENT NAMELIST'!B413</f>
        <v>2023PEC AI 256</v>
      </c>
      <c r="C413" s="60">
        <f>'STUDENT NAMELIST'!C413</f>
        <v>211423243415</v>
      </c>
      <c r="D413" s="270" t="str">
        <f>'STUDENT NAMELIST'!D413</f>
        <v>SHURUTHIKA P</v>
      </c>
      <c r="E413" s="272">
        <v>19</v>
      </c>
      <c r="F413" s="272">
        <v>17</v>
      </c>
      <c r="G413" s="272">
        <v>11</v>
      </c>
      <c r="H413" s="272">
        <v>13</v>
      </c>
      <c r="I413" s="272">
        <v>12</v>
      </c>
      <c r="J413" s="272">
        <v>20</v>
      </c>
      <c r="K413" s="272">
        <v>20</v>
      </c>
      <c r="L413" s="272">
        <v>12</v>
      </c>
      <c r="M413" s="272">
        <v>13</v>
      </c>
      <c r="N413" s="272">
        <v>12</v>
      </c>
      <c r="O413" s="272">
        <v>19</v>
      </c>
      <c r="P413" s="272">
        <v>19</v>
      </c>
      <c r="Q413" s="272"/>
      <c r="R413" s="103">
        <f t="shared" si="72"/>
        <v>19</v>
      </c>
      <c r="S413" s="103">
        <f t="shared" si="73"/>
        <v>40</v>
      </c>
      <c r="T413" s="103">
        <f t="shared" si="74"/>
        <v>46</v>
      </c>
      <c r="U413" s="103">
        <f t="shared" si="75"/>
        <v>44</v>
      </c>
      <c r="V413" s="103">
        <f t="shared" si="76"/>
        <v>19</v>
      </c>
      <c r="W413" s="103">
        <f t="shared" si="77"/>
        <v>19</v>
      </c>
      <c r="X413" s="103"/>
      <c r="Y413" s="273">
        <f t="shared" si="78"/>
        <v>95</v>
      </c>
      <c r="Z413" s="273">
        <f t="shared" si="79"/>
        <v>86.956521739130437</v>
      </c>
      <c r="AA413" s="273">
        <f t="shared" si="80"/>
        <v>100</v>
      </c>
      <c r="AB413" s="273">
        <f t="shared" si="81"/>
        <v>91.666666666666657</v>
      </c>
      <c r="AC413" s="273">
        <f t="shared" si="82"/>
        <v>95</v>
      </c>
      <c r="AD413" s="273">
        <f t="shared" si="83"/>
        <v>95</v>
      </c>
    </row>
    <row r="414" spans="1:30" ht="30" customHeight="1" x14ac:dyDescent="0.2">
      <c r="A414" s="1">
        <f>'STUDENT NAMELIST'!A414</f>
        <v>410</v>
      </c>
      <c r="B414" s="60" t="str">
        <f>'STUDENT NAMELIST'!B414</f>
        <v>2023PEC AI 413</v>
      </c>
      <c r="C414" s="60">
        <f>'STUDENT NAMELIST'!C414</f>
        <v>211423243416</v>
      </c>
      <c r="D414" s="270" t="str">
        <f>'STUDENT NAMELIST'!D414</f>
        <v>SHYAAM SUNDAR P</v>
      </c>
      <c r="E414" s="272">
        <v>17</v>
      </c>
      <c r="F414" s="272">
        <v>19</v>
      </c>
      <c r="G414" s="272">
        <v>13</v>
      </c>
      <c r="H414" s="272">
        <v>11</v>
      </c>
      <c r="I414" s="272">
        <v>12</v>
      </c>
      <c r="J414" s="272">
        <v>17</v>
      </c>
      <c r="K414" s="272">
        <v>18</v>
      </c>
      <c r="L414" s="272">
        <v>12</v>
      </c>
      <c r="M414" s="272">
        <v>11</v>
      </c>
      <c r="N414" s="272">
        <v>14</v>
      </c>
      <c r="O414" s="272">
        <v>20</v>
      </c>
      <c r="P414" s="272">
        <v>19</v>
      </c>
      <c r="Q414" s="272"/>
      <c r="R414" s="103">
        <f t="shared" si="72"/>
        <v>17</v>
      </c>
      <c r="S414" s="103">
        <f t="shared" si="73"/>
        <v>44</v>
      </c>
      <c r="T414" s="103">
        <f t="shared" si="74"/>
        <v>39</v>
      </c>
      <c r="U414" s="103">
        <f t="shared" si="75"/>
        <v>44</v>
      </c>
      <c r="V414" s="103">
        <f t="shared" si="76"/>
        <v>20</v>
      </c>
      <c r="W414" s="103">
        <f t="shared" si="77"/>
        <v>19</v>
      </c>
      <c r="X414" s="103"/>
      <c r="Y414" s="273">
        <f t="shared" si="78"/>
        <v>85</v>
      </c>
      <c r="Z414" s="273">
        <f t="shared" si="79"/>
        <v>95.652173913043484</v>
      </c>
      <c r="AA414" s="273">
        <f t="shared" si="80"/>
        <v>84.782608695652172</v>
      </c>
      <c r="AB414" s="273">
        <f t="shared" si="81"/>
        <v>91.666666666666657</v>
      </c>
      <c r="AC414" s="273">
        <f t="shared" si="82"/>
        <v>100</v>
      </c>
      <c r="AD414" s="273">
        <f t="shared" si="83"/>
        <v>95</v>
      </c>
    </row>
    <row r="415" spans="1:30" ht="30" customHeight="1" x14ac:dyDescent="0.2">
      <c r="A415" s="1">
        <f>'STUDENT NAMELIST'!A415</f>
        <v>411</v>
      </c>
      <c r="B415" s="60" t="str">
        <f>'STUDENT NAMELIST'!B415</f>
        <v>2023PEC AI 291</v>
      </c>
      <c r="C415" s="60">
        <f>'STUDENT NAMELIST'!C415</f>
        <v>211423243417</v>
      </c>
      <c r="D415" s="270" t="str">
        <f>'STUDENT NAMELIST'!D415</f>
        <v>SHYALANDRAN J</v>
      </c>
      <c r="E415" s="272">
        <v>18</v>
      </c>
      <c r="F415" s="272">
        <v>18</v>
      </c>
      <c r="G415" s="272">
        <v>13</v>
      </c>
      <c r="H415" s="272">
        <v>13</v>
      </c>
      <c r="I415" s="272">
        <v>13</v>
      </c>
      <c r="J415" s="272">
        <v>20</v>
      </c>
      <c r="K415" s="272">
        <v>17</v>
      </c>
      <c r="L415" s="272">
        <v>11</v>
      </c>
      <c r="M415" s="272">
        <v>13</v>
      </c>
      <c r="N415" s="272">
        <v>14</v>
      </c>
      <c r="O415" s="272">
        <v>20</v>
      </c>
      <c r="P415" s="272">
        <v>17</v>
      </c>
      <c r="Q415" s="272"/>
      <c r="R415" s="103">
        <f t="shared" si="72"/>
        <v>18</v>
      </c>
      <c r="S415" s="103">
        <f t="shared" si="73"/>
        <v>42</v>
      </c>
      <c r="T415" s="103">
        <f t="shared" si="74"/>
        <v>46</v>
      </c>
      <c r="U415" s="103">
        <f t="shared" si="75"/>
        <v>44</v>
      </c>
      <c r="V415" s="103">
        <f t="shared" si="76"/>
        <v>20</v>
      </c>
      <c r="W415" s="103">
        <f t="shared" si="77"/>
        <v>17</v>
      </c>
      <c r="X415" s="103"/>
      <c r="Y415" s="273">
        <f t="shared" si="78"/>
        <v>90</v>
      </c>
      <c r="Z415" s="273">
        <f t="shared" si="79"/>
        <v>91.304347826086953</v>
      </c>
      <c r="AA415" s="273">
        <f t="shared" si="80"/>
        <v>100</v>
      </c>
      <c r="AB415" s="273">
        <f t="shared" si="81"/>
        <v>91.666666666666657</v>
      </c>
      <c r="AC415" s="273">
        <f t="shared" si="82"/>
        <v>100</v>
      </c>
      <c r="AD415" s="273">
        <f t="shared" si="83"/>
        <v>85</v>
      </c>
    </row>
    <row r="416" spans="1:30" ht="30" customHeight="1" x14ac:dyDescent="0.2">
      <c r="A416" s="1">
        <f>'STUDENT NAMELIST'!A416</f>
        <v>412</v>
      </c>
      <c r="B416" s="60" t="str">
        <f>'STUDENT NAMELIST'!B416</f>
        <v>2023PEC AI 292</v>
      </c>
      <c r="C416" s="60">
        <f>'STUDENT NAMELIST'!C416</f>
        <v>211423243418</v>
      </c>
      <c r="D416" s="270" t="str">
        <f>'STUDENT NAMELIST'!D416</f>
        <v>SHYAMKUMAR S</v>
      </c>
      <c r="E416" s="272">
        <v>20</v>
      </c>
      <c r="F416" s="272">
        <v>19</v>
      </c>
      <c r="G416" s="272">
        <v>13</v>
      </c>
      <c r="H416" s="272">
        <v>13</v>
      </c>
      <c r="I416" s="272">
        <v>12</v>
      </c>
      <c r="J416" s="272">
        <v>17</v>
      </c>
      <c r="K416" s="272">
        <v>19</v>
      </c>
      <c r="L416" s="272">
        <v>11</v>
      </c>
      <c r="M416" s="272">
        <v>11</v>
      </c>
      <c r="N416" s="272">
        <v>12</v>
      </c>
      <c r="O416" s="272">
        <v>19</v>
      </c>
      <c r="P416" s="272">
        <v>19</v>
      </c>
      <c r="Q416" s="272"/>
      <c r="R416" s="103">
        <f t="shared" si="72"/>
        <v>20</v>
      </c>
      <c r="S416" s="103">
        <f t="shared" si="73"/>
        <v>43</v>
      </c>
      <c r="T416" s="103">
        <f t="shared" si="74"/>
        <v>41</v>
      </c>
      <c r="U416" s="103">
        <f t="shared" si="75"/>
        <v>43</v>
      </c>
      <c r="V416" s="103">
        <f t="shared" si="76"/>
        <v>19</v>
      </c>
      <c r="W416" s="103">
        <f t="shared" si="77"/>
        <v>19</v>
      </c>
      <c r="X416" s="103"/>
      <c r="Y416" s="273">
        <f t="shared" si="78"/>
        <v>100</v>
      </c>
      <c r="Z416" s="273">
        <f t="shared" si="79"/>
        <v>93.478260869565219</v>
      </c>
      <c r="AA416" s="273">
        <f t="shared" si="80"/>
        <v>89.130434782608688</v>
      </c>
      <c r="AB416" s="273">
        <f t="shared" si="81"/>
        <v>89.583333333333343</v>
      </c>
      <c r="AC416" s="273">
        <f t="shared" si="82"/>
        <v>95</v>
      </c>
      <c r="AD416" s="273">
        <f t="shared" si="83"/>
        <v>95</v>
      </c>
    </row>
    <row r="417" spans="1:30" ht="30" customHeight="1" x14ac:dyDescent="0.2">
      <c r="A417" s="1">
        <f>'STUDENT NAMELIST'!A417</f>
        <v>413</v>
      </c>
      <c r="B417" s="60" t="str">
        <f>'STUDENT NAMELIST'!B417</f>
        <v>2023PEC AI 257</v>
      </c>
      <c r="C417" s="60">
        <f>'STUDENT NAMELIST'!C417</f>
        <v>211423243419</v>
      </c>
      <c r="D417" s="270" t="str">
        <f>'STUDENT NAMELIST'!D417</f>
        <v xml:space="preserve">SIDDA GNANA CHARISHMA </v>
      </c>
      <c r="E417" s="272">
        <v>17</v>
      </c>
      <c r="F417" s="272">
        <v>20</v>
      </c>
      <c r="G417" s="272">
        <v>13</v>
      </c>
      <c r="H417" s="272">
        <v>12</v>
      </c>
      <c r="I417" s="272">
        <v>11</v>
      </c>
      <c r="J417" s="272">
        <v>20</v>
      </c>
      <c r="K417" s="272">
        <v>17</v>
      </c>
      <c r="L417" s="272">
        <v>11</v>
      </c>
      <c r="M417" s="272">
        <v>13</v>
      </c>
      <c r="N417" s="272">
        <v>12</v>
      </c>
      <c r="O417" s="272">
        <v>18</v>
      </c>
      <c r="P417" s="272">
        <v>19</v>
      </c>
      <c r="Q417" s="272"/>
      <c r="R417" s="103">
        <f t="shared" si="72"/>
        <v>17</v>
      </c>
      <c r="S417" s="103">
        <f t="shared" si="73"/>
        <v>44</v>
      </c>
      <c r="T417" s="103">
        <f t="shared" si="74"/>
        <v>45</v>
      </c>
      <c r="U417" s="103">
        <f t="shared" si="75"/>
        <v>40</v>
      </c>
      <c r="V417" s="103">
        <f t="shared" si="76"/>
        <v>18</v>
      </c>
      <c r="W417" s="103">
        <f t="shared" si="77"/>
        <v>19</v>
      </c>
      <c r="X417" s="103"/>
      <c r="Y417" s="273">
        <f t="shared" si="78"/>
        <v>85</v>
      </c>
      <c r="Z417" s="273">
        <f t="shared" si="79"/>
        <v>95.652173913043484</v>
      </c>
      <c r="AA417" s="273">
        <f t="shared" si="80"/>
        <v>97.826086956521735</v>
      </c>
      <c r="AB417" s="273">
        <f t="shared" si="81"/>
        <v>83.333333333333343</v>
      </c>
      <c r="AC417" s="273">
        <f t="shared" si="82"/>
        <v>90</v>
      </c>
      <c r="AD417" s="273">
        <f t="shared" si="83"/>
        <v>95</v>
      </c>
    </row>
    <row r="418" spans="1:30" ht="30" customHeight="1" x14ac:dyDescent="0.2">
      <c r="A418" s="1">
        <f>'STUDENT NAMELIST'!A418</f>
        <v>414</v>
      </c>
      <c r="B418" s="60" t="str">
        <f>'STUDENT NAMELIST'!B418</f>
        <v>2023PEC AI 293</v>
      </c>
      <c r="C418" s="60">
        <f>'STUDENT NAMELIST'!C418</f>
        <v>211423243420</v>
      </c>
      <c r="D418" s="270" t="str">
        <f>'STUDENT NAMELIST'!D418</f>
        <v>SIVA S</v>
      </c>
      <c r="E418" s="272">
        <v>17</v>
      </c>
      <c r="F418" s="272">
        <v>17</v>
      </c>
      <c r="G418" s="272">
        <v>13</v>
      </c>
      <c r="H418" s="272">
        <v>13</v>
      </c>
      <c r="I418" s="272">
        <v>12</v>
      </c>
      <c r="J418" s="272">
        <v>18</v>
      </c>
      <c r="K418" s="272">
        <v>20</v>
      </c>
      <c r="L418" s="272">
        <v>13</v>
      </c>
      <c r="M418" s="272">
        <v>13</v>
      </c>
      <c r="N418" s="272">
        <v>13</v>
      </c>
      <c r="O418" s="272">
        <v>19</v>
      </c>
      <c r="P418" s="272">
        <v>17</v>
      </c>
      <c r="Q418" s="272"/>
      <c r="R418" s="103">
        <f t="shared" si="72"/>
        <v>17</v>
      </c>
      <c r="S418" s="103">
        <f t="shared" si="73"/>
        <v>43</v>
      </c>
      <c r="T418" s="103">
        <f t="shared" si="74"/>
        <v>44</v>
      </c>
      <c r="U418" s="103">
        <f t="shared" si="75"/>
        <v>45</v>
      </c>
      <c r="V418" s="103">
        <f t="shared" si="76"/>
        <v>19</v>
      </c>
      <c r="W418" s="103">
        <f t="shared" si="77"/>
        <v>17</v>
      </c>
      <c r="X418" s="103"/>
      <c r="Y418" s="273">
        <f t="shared" si="78"/>
        <v>85</v>
      </c>
      <c r="Z418" s="273">
        <f t="shared" si="79"/>
        <v>93.478260869565219</v>
      </c>
      <c r="AA418" s="273">
        <f t="shared" si="80"/>
        <v>95.652173913043484</v>
      </c>
      <c r="AB418" s="273">
        <f t="shared" si="81"/>
        <v>93.75</v>
      </c>
      <c r="AC418" s="273">
        <f t="shared" si="82"/>
        <v>95</v>
      </c>
      <c r="AD418" s="273">
        <f t="shared" si="83"/>
        <v>85</v>
      </c>
    </row>
    <row r="419" spans="1:30" ht="30" customHeight="1" x14ac:dyDescent="0.2">
      <c r="A419" s="1">
        <f>'STUDENT NAMELIST'!A419</f>
        <v>415</v>
      </c>
      <c r="B419" s="60" t="str">
        <f>'STUDENT NAMELIST'!B419</f>
        <v>2023PEC AI 258</v>
      </c>
      <c r="C419" s="60">
        <f>'STUDENT NAMELIST'!C419</f>
        <v>211423243421</v>
      </c>
      <c r="D419" s="270" t="str">
        <f>'STUDENT NAMELIST'!D419</f>
        <v>SIVA SAKTHI S</v>
      </c>
      <c r="E419" s="272">
        <v>18</v>
      </c>
      <c r="F419" s="272">
        <v>19</v>
      </c>
      <c r="G419" s="272">
        <v>12</v>
      </c>
      <c r="H419" s="272">
        <v>13</v>
      </c>
      <c r="I419" s="272">
        <v>13</v>
      </c>
      <c r="J419" s="272">
        <v>17</v>
      </c>
      <c r="K419" s="272">
        <v>17</v>
      </c>
      <c r="L419" s="272">
        <v>13</v>
      </c>
      <c r="M419" s="272">
        <v>12</v>
      </c>
      <c r="N419" s="272">
        <v>11</v>
      </c>
      <c r="O419" s="272">
        <v>19</v>
      </c>
      <c r="P419" s="272">
        <v>17</v>
      </c>
      <c r="Q419" s="272"/>
      <c r="R419" s="103">
        <f t="shared" si="72"/>
        <v>18</v>
      </c>
      <c r="S419" s="103">
        <f t="shared" si="73"/>
        <v>44</v>
      </c>
      <c r="T419" s="103">
        <f t="shared" si="74"/>
        <v>42</v>
      </c>
      <c r="U419" s="103">
        <f t="shared" si="75"/>
        <v>41</v>
      </c>
      <c r="V419" s="103">
        <f t="shared" si="76"/>
        <v>19</v>
      </c>
      <c r="W419" s="103">
        <f t="shared" si="77"/>
        <v>17</v>
      </c>
      <c r="X419" s="103"/>
      <c r="Y419" s="273">
        <f t="shared" si="78"/>
        <v>90</v>
      </c>
      <c r="Z419" s="273">
        <f t="shared" si="79"/>
        <v>95.652173913043484</v>
      </c>
      <c r="AA419" s="273">
        <f t="shared" si="80"/>
        <v>91.304347826086953</v>
      </c>
      <c r="AB419" s="273">
        <f t="shared" si="81"/>
        <v>85.416666666666657</v>
      </c>
      <c r="AC419" s="273">
        <f t="shared" si="82"/>
        <v>95</v>
      </c>
      <c r="AD419" s="273">
        <f t="shared" si="83"/>
        <v>85</v>
      </c>
    </row>
    <row r="420" spans="1:30" ht="30" customHeight="1" x14ac:dyDescent="0.2">
      <c r="A420" s="1">
        <f>'STUDENT NAMELIST'!A420</f>
        <v>416</v>
      </c>
      <c r="B420" s="60" t="str">
        <f>'STUDENT NAMELIST'!B420</f>
        <v>2023PEC AI 294</v>
      </c>
      <c r="C420" s="60">
        <f>'STUDENT NAMELIST'!C420</f>
        <v>211423243422</v>
      </c>
      <c r="D420" s="270" t="str">
        <f>'STUDENT NAMELIST'!D420</f>
        <v>SIVANANDHAM R</v>
      </c>
      <c r="E420" s="272">
        <v>20</v>
      </c>
      <c r="F420" s="272">
        <v>17</v>
      </c>
      <c r="G420" s="272">
        <v>13</v>
      </c>
      <c r="H420" s="272">
        <v>12</v>
      </c>
      <c r="I420" s="272">
        <v>12</v>
      </c>
      <c r="J420" s="272">
        <v>17</v>
      </c>
      <c r="K420" s="272">
        <v>18</v>
      </c>
      <c r="L420" s="272">
        <v>13</v>
      </c>
      <c r="M420" s="272">
        <v>11</v>
      </c>
      <c r="N420" s="272">
        <v>11</v>
      </c>
      <c r="O420" s="272">
        <v>18</v>
      </c>
      <c r="P420" s="272">
        <v>17</v>
      </c>
      <c r="Q420" s="272"/>
      <c r="R420" s="103">
        <f t="shared" si="72"/>
        <v>20</v>
      </c>
      <c r="S420" s="103">
        <f t="shared" si="73"/>
        <v>43</v>
      </c>
      <c r="T420" s="103">
        <f t="shared" si="74"/>
        <v>40</v>
      </c>
      <c r="U420" s="103">
        <f t="shared" si="75"/>
        <v>41</v>
      </c>
      <c r="V420" s="103">
        <f t="shared" si="76"/>
        <v>18</v>
      </c>
      <c r="W420" s="103">
        <f t="shared" si="77"/>
        <v>17</v>
      </c>
      <c r="X420" s="103"/>
      <c r="Y420" s="273">
        <f t="shared" si="78"/>
        <v>100</v>
      </c>
      <c r="Z420" s="273">
        <f t="shared" si="79"/>
        <v>93.478260869565219</v>
      </c>
      <c r="AA420" s="273">
        <f t="shared" si="80"/>
        <v>86.956521739130437</v>
      </c>
      <c r="AB420" s="273">
        <f t="shared" si="81"/>
        <v>85.416666666666657</v>
      </c>
      <c r="AC420" s="273">
        <f t="shared" si="82"/>
        <v>90</v>
      </c>
      <c r="AD420" s="273">
        <f t="shared" si="83"/>
        <v>85</v>
      </c>
    </row>
    <row r="421" spans="1:30" ht="30" customHeight="1" x14ac:dyDescent="0.2">
      <c r="A421" s="1">
        <f>'STUDENT NAMELIST'!A421</f>
        <v>417</v>
      </c>
      <c r="B421" s="60" t="str">
        <f>'STUDENT NAMELIST'!B421</f>
        <v>2023PEC AI 295</v>
      </c>
      <c r="C421" s="60">
        <f>'STUDENT NAMELIST'!C421</f>
        <v>211423243423</v>
      </c>
      <c r="D421" s="270" t="str">
        <f>'STUDENT NAMELIST'!D421</f>
        <v>SIVANESHWARAN K</v>
      </c>
      <c r="E421" s="272">
        <v>19</v>
      </c>
      <c r="F421" s="272">
        <v>17</v>
      </c>
      <c r="G421" s="272">
        <v>13</v>
      </c>
      <c r="H421" s="272">
        <v>13</v>
      </c>
      <c r="I421" s="272">
        <v>14</v>
      </c>
      <c r="J421" s="272">
        <v>17</v>
      </c>
      <c r="K421" s="272">
        <v>20</v>
      </c>
      <c r="L421" s="272">
        <v>11</v>
      </c>
      <c r="M421" s="272">
        <v>11</v>
      </c>
      <c r="N421" s="272">
        <v>13</v>
      </c>
      <c r="O421" s="272">
        <v>18</v>
      </c>
      <c r="P421" s="272">
        <v>17</v>
      </c>
      <c r="Q421" s="272"/>
      <c r="R421" s="103">
        <f t="shared" si="72"/>
        <v>19</v>
      </c>
      <c r="S421" s="103">
        <f t="shared" si="73"/>
        <v>41</v>
      </c>
      <c r="T421" s="103">
        <f t="shared" si="74"/>
        <v>41</v>
      </c>
      <c r="U421" s="103">
        <f t="shared" si="75"/>
        <v>47</v>
      </c>
      <c r="V421" s="103">
        <f t="shared" si="76"/>
        <v>18</v>
      </c>
      <c r="W421" s="103">
        <f t="shared" si="77"/>
        <v>17</v>
      </c>
      <c r="X421" s="103"/>
      <c r="Y421" s="273">
        <f t="shared" si="78"/>
        <v>95</v>
      </c>
      <c r="Z421" s="273">
        <f t="shared" si="79"/>
        <v>89.130434782608688</v>
      </c>
      <c r="AA421" s="273">
        <f t="shared" si="80"/>
        <v>89.130434782608688</v>
      </c>
      <c r="AB421" s="273">
        <f t="shared" si="81"/>
        <v>97.916666666666657</v>
      </c>
      <c r="AC421" s="273">
        <f t="shared" si="82"/>
        <v>90</v>
      </c>
      <c r="AD421" s="273">
        <f t="shared" si="83"/>
        <v>85</v>
      </c>
    </row>
    <row r="422" spans="1:30" ht="30" customHeight="1" x14ac:dyDescent="0.2">
      <c r="A422" s="1">
        <f>'STUDENT NAMELIST'!A422</f>
        <v>418</v>
      </c>
      <c r="B422" s="60" t="str">
        <f>'STUDENT NAMELIST'!B422</f>
        <v>2023PEC AI 296</v>
      </c>
      <c r="C422" s="60">
        <f>'STUDENT NAMELIST'!C422</f>
        <v>211423243424</v>
      </c>
      <c r="D422" s="270" t="str">
        <f>'STUDENT NAMELIST'!D422</f>
        <v>SIVARAJ R</v>
      </c>
      <c r="E422" s="272">
        <v>20</v>
      </c>
      <c r="F422" s="272">
        <v>20</v>
      </c>
      <c r="G422" s="272">
        <v>12</v>
      </c>
      <c r="H422" s="272">
        <v>11</v>
      </c>
      <c r="I422" s="272">
        <v>11</v>
      </c>
      <c r="J422" s="272">
        <v>18</v>
      </c>
      <c r="K422" s="272">
        <v>20</v>
      </c>
      <c r="L422" s="272">
        <v>12</v>
      </c>
      <c r="M422" s="272">
        <v>13</v>
      </c>
      <c r="N422" s="272">
        <v>14</v>
      </c>
      <c r="O422" s="272">
        <v>20</v>
      </c>
      <c r="P422" s="272">
        <v>18</v>
      </c>
      <c r="Q422" s="272"/>
      <c r="R422" s="103">
        <f t="shared" si="72"/>
        <v>20</v>
      </c>
      <c r="S422" s="103">
        <f t="shared" si="73"/>
        <v>44</v>
      </c>
      <c r="T422" s="103">
        <f t="shared" si="74"/>
        <v>42</v>
      </c>
      <c r="U422" s="103">
        <f t="shared" si="75"/>
        <v>45</v>
      </c>
      <c r="V422" s="103">
        <f t="shared" si="76"/>
        <v>20</v>
      </c>
      <c r="W422" s="103">
        <f t="shared" si="77"/>
        <v>18</v>
      </c>
      <c r="X422" s="103"/>
      <c r="Y422" s="273">
        <f t="shared" si="78"/>
        <v>100</v>
      </c>
      <c r="Z422" s="273">
        <f t="shared" si="79"/>
        <v>95.652173913043484</v>
      </c>
      <c r="AA422" s="273">
        <f t="shared" si="80"/>
        <v>91.304347826086953</v>
      </c>
      <c r="AB422" s="273">
        <f t="shared" si="81"/>
        <v>93.75</v>
      </c>
      <c r="AC422" s="273">
        <f t="shared" si="82"/>
        <v>100</v>
      </c>
      <c r="AD422" s="273">
        <f t="shared" si="83"/>
        <v>90</v>
      </c>
    </row>
    <row r="423" spans="1:30" ht="30" customHeight="1" x14ac:dyDescent="0.2">
      <c r="A423" s="1">
        <f>'STUDENT NAMELIST'!A423</f>
        <v>419</v>
      </c>
      <c r="B423" s="60" t="str">
        <f>'STUDENT NAMELIST'!B423</f>
        <v>2023PEC AI 297</v>
      </c>
      <c r="C423" s="60">
        <f>'STUDENT NAMELIST'!C423</f>
        <v>211423243425</v>
      </c>
      <c r="D423" s="270" t="str">
        <f>'STUDENT NAMELIST'!D423</f>
        <v>SIVARAMAKRISHNAA P</v>
      </c>
      <c r="E423" s="272">
        <v>19</v>
      </c>
      <c r="F423" s="272">
        <v>20</v>
      </c>
      <c r="G423" s="272">
        <v>11</v>
      </c>
      <c r="H423" s="272">
        <v>12</v>
      </c>
      <c r="I423" s="272">
        <v>12</v>
      </c>
      <c r="J423" s="272">
        <v>18</v>
      </c>
      <c r="K423" s="272">
        <v>18</v>
      </c>
      <c r="L423" s="272">
        <v>13</v>
      </c>
      <c r="M423" s="272">
        <v>11</v>
      </c>
      <c r="N423" s="272">
        <v>12</v>
      </c>
      <c r="O423" s="272">
        <v>18</v>
      </c>
      <c r="P423" s="272">
        <v>17</v>
      </c>
      <c r="Q423" s="272"/>
      <c r="R423" s="103">
        <f t="shared" si="72"/>
        <v>19</v>
      </c>
      <c r="S423" s="103">
        <f t="shared" si="73"/>
        <v>44</v>
      </c>
      <c r="T423" s="103">
        <f t="shared" si="74"/>
        <v>41</v>
      </c>
      <c r="U423" s="103">
        <f t="shared" si="75"/>
        <v>42</v>
      </c>
      <c r="V423" s="103">
        <f t="shared" si="76"/>
        <v>18</v>
      </c>
      <c r="W423" s="103">
        <f t="shared" si="77"/>
        <v>17</v>
      </c>
      <c r="X423" s="103"/>
      <c r="Y423" s="273">
        <f t="shared" si="78"/>
        <v>95</v>
      </c>
      <c r="Z423" s="273">
        <f t="shared" si="79"/>
        <v>95.652173913043484</v>
      </c>
      <c r="AA423" s="273">
        <f t="shared" si="80"/>
        <v>89.130434782608688</v>
      </c>
      <c r="AB423" s="273">
        <f t="shared" si="81"/>
        <v>87.5</v>
      </c>
      <c r="AC423" s="273">
        <f t="shared" si="82"/>
        <v>90</v>
      </c>
      <c r="AD423" s="273">
        <f t="shared" si="83"/>
        <v>85</v>
      </c>
    </row>
    <row r="424" spans="1:30" ht="30" customHeight="1" x14ac:dyDescent="0.2">
      <c r="A424" s="1">
        <f>'STUDENT NAMELIST'!A424</f>
        <v>420</v>
      </c>
      <c r="B424" s="60" t="str">
        <f>'STUDENT NAMELIST'!B424</f>
        <v>2023PEC AI 259</v>
      </c>
      <c r="C424" s="60">
        <f>'STUDENT NAMELIST'!C424</f>
        <v>211423243426</v>
      </c>
      <c r="D424" s="270" t="str">
        <f>'STUDENT NAMELIST'!D424</f>
        <v>SNEHA R</v>
      </c>
      <c r="E424" s="272">
        <v>17</v>
      </c>
      <c r="F424" s="272">
        <v>18</v>
      </c>
      <c r="G424" s="272">
        <v>13</v>
      </c>
      <c r="H424" s="272">
        <v>13</v>
      </c>
      <c r="I424" s="272">
        <v>11</v>
      </c>
      <c r="J424" s="272">
        <v>17</v>
      </c>
      <c r="K424" s="272">
        <v>19</v>
      </c>
      <c r="L424" s="272">
        <v>11</v>
      </c>
      <c r="M424" s="272">
        <v>13</v>
      </c>
      <c r="N424" s="272">
        <v>11</v>
      </c>
      <c r="O424" s="272">
        <v>17</v>
      </c>
      <c r="P424" s="272">
        <v>17</v>
      </c>
      <c r="Q424" s="272"/>
      <c r="R424" s="103">
        <f t="shared" si="72"/>
        <v>17</v>
      </c>
      <c r="S424" s="103">
        <f t="shared" si="73"/>
        <v>42</v>
      </c>
      <c r="T424" s="103">
        <f t="shared" si="74"/>
        <v>43</v>
      </c>
      <c r="U424" s="103">
        <f t="shared" si="75"/>
        <v>41</v>
      </c>
      <c r="V424" s="103">
        <f t="shared" si="76"/>
        <v>17</v>
      </c>
      <c r="W424" s="103">
        <f t="shared" si="77"/>
        <v>17</v>
      </c>
      <c r="X424" s="103"/>
      <c r="Y424" s="273">
        <f t="shared" si="78"/>
        <v>85</v>
      </c>
      <c r="Z424" s="273">
        <f t="shared" si="79"/>
        <v>91.304347826086953</v>
      </c>
      <c r="AA424" s="273">
        <f t="shared" si="80"/>
        <v>93.478260869565219</v>
      </c>
      <c r="AB424" s="273">
        <f t="shared" si="81"/>
        <v>85.416666666666657</v>
      </c>
      <c r="AC424" s="273">
        <f t="shared" si="82"/>
        <v>85</v>
      </c>
      <c r="AD424" s="273">
        <f t="shared" si="83"/>
        <v>85</v>
      </c>
    </row>
    <row r="425" spans="1:30" ht="30" customHeight="1" x14ac:dyDescent="0.2">
      <c r="A425" s="1">
        <f>'STUDENT NAMELIST'!A425</f>
        <v>421</v>
      </c>
      <c r="B425" s="60" t="str">
        <f>'STUDENT NAMELIST'!B425</f>
        <v>2023PEC AI 298</v>
      </c>
      <c r="C425" s="60">
        <f>'STUDENT NAMELIST'!C425</f>
        <v>211423243427</v>
      </c>
      <c r="D425" s="270" t="str">
        <f>'STUDENT NAMELIST'!D425</f>
        <v>SREE SARAN A</v>
      </c>
      <c r="E425" s="272">
        <v>19</v>
      </c>
      <c r="F425" s="272">
        <v>19</v>
      </c>
      <c r="G425" s="272">
        <v>13</v>
      </c>
      <c r="H425" s="272">
        <v>12</v>
      </c>
      <c r="I425" s="272">
        <v>13</v>
      </c>
      <c r="J425" s="272">
        <v>20</v>
      </c>
      <c r="K425" s="272">
        <v>18</v>
      </c>
      <c r="L425" s="272">
        <v>12</v>
      </c>
      <c r="M425" s="272">
        <v>13</v>
      </c>
      <c r="N425" s="272">
        <v>11</v>
      </c>
      <c r="O425" s="272">
        <v>20</v>
      </c>
      <c r="P425" s="272">
        <v>20</v>
      </c>
      <c r="Q425" s="272"/>
      <c r="R425" s="103">
        <f t="shared" si="72"/>
        <v>19</v>
      </c>
      <c r="S425" s="103">
        <f t="shared" si="73"/>
        <v>44</v>
      </c>
      <c r="T425" s="103">
        <f t="shared" si="74"/>
        <v>45</v>
      </c>
      <c r="U425" s="103">
        <f t="shared" si="75"/>
        <v>42</v>
      </c>
      <c r="V425" s="103">
        <f t="shared" si="76"/>
        <v>20</v>
      </c>
      <c r="W425" s="103">
        <f t="shared" si="77"/>
        <v>20</v>
      </c>
      <c r="X425" s="103"/>
      <c r="Y425" s="273">
        <f t="shared" si="78"/>
        <v>95</v>
      </c>
      <c r="Z425" s="273">
        <f t="shared" si="79"/>
        <v>95.652173913043484</v>
      </c>
      <c r="AA425" s="273">
        <f t="shared" si="80"/>
        <v>97.826086956521735</v>
      </c>
      <c r="AB425" s="273">
        <f t="shared" si="81"/>
        <v>87.5</v>
      </c>
      <c r="AC425" s="273">
        <f t="shared" si="82"/>
        <v>100</v>
      </c>
      <c r="AD425" s="273">
        <f t="shared" si="83"/>
        <v>100</v>
      </c>
    </row>
    <row r="426" spans="1:30" ht="30" customHeight="1" x14ac:dyDescent="0.2">
      <c r="A426" s="1">
        <f>'STUDENT NAMELIST'!A426</f>
        <v>422</v>
      </c>
      <c r="B426" s="60" t="str">
        <f>'STUDENT NAMELIST'!B426</f>
        <v>2023PEC AI 300</v>
      </c>
      <c r="C426" s="60">
        <f>'STUDENT NAMELIST'!C426</f>
        <v>211423243428</v>
      </c>
      <c r="D426" s="270" t="str">
        <f>'STUDENT NAMELIST'!D426</f>
        <v>SRIDHARAN S</v>
      </c>
      <c r="E426" s="272">
        <v>17</v>
      </c>
      <c r="F426" s="272">
        <v>19</v>
      </c>
      <c r="G426" s="272">
        <v>11</v>
      </c>
      <c r="H426" s="272">
        <v>13</v>
      </c>
      <c r="I426" s="272">
        <v>12</v>
      </c>
      <c r="J426" s="272">
        <v>17</v>
      </c>
      <c r="K426" s="272">
        <v>19</v>
      </c>
      <c r="L426" s="272">
        <v>13</v>
      </c>
      <c r="M426" s="272">
        <v>11</v>
      </c>
      <c r="N426" s="272">
        <v>12</v>
      </c>
      <c r="O426" s="272">
        <v>17</v>
      </c>
      <c r="P426" s="272">
        <v>18</v>
      </c>
      <c r="Q426" s="272"/>
      <c r="R426" s="103">
        <f t="shared" si="72"/>
        <v>17</v>
      </c>
      <c r="S426" s="103">
        <f t="shared" si="73"/>
        <v>43</v>
      </c>
      <c r="T426" s="103">
        <f t="shared" si="74"/>
        <v>41</v>
      </c>
      <c r="U426" s="103">
        <f t="shared" si="75"/>
        <v>43</v>
      </c>
      <c r="V426" s="103">
        <f t="shared" si="76"/>
        <v>17</v>
      </c>
      <c r="W426" s="103">
        <f t="shared" si="77"/>
        <v>18</v>
      </c>
      <c r="X426" s="103"/>
      <c r="Y426" s="273">
        <f t="shared" si="78"/>
        <v>85</v>
      </c>
      <c r="Z426" s="273">
        <f t="shared" si="79"/>
        <v>93.478260869565219</v>
      </c>
      <c r="AA426" s="273">
        <f t="shared" si="80"/>
        <v>89.130434782608688</v>
      </c>
      <c r="AB426" s="273">
        <f t="shared" si="81"/>
        <v>89.583333333333343</v>
      </c>
      <c r="AC426" s="273">
        <f t="shared" si="82"/>
        <v>85</v>
      </c>
      <c r="AD426" s="273">
        <f t="shared" si="83"/>
        <v>90</v>
      </c>
    </row>
    <row r="427" spans="1:30" ht="30" customHeight="1" x14ac:dyDescent="0.2">
      <c r="A427" s="1">
        <f>'STUDENT NAMELIST'!A427</f>
        <v>423</v>
      </c>
      <c r="B427" s="60" t="str">
        <f>'STUDENT NAMELIST'!B427</f>
        <v>2023PEC AI 301</v>
      </c>
      <c r="C427" s="60">
        <f>'STUDENT NAMELIST'!C427</f>
        <v>211423243429</v>
      </c>
      <c r="D427" s="270" t="str">
        <f>'STUDENT NAMELIST'!D427</f>
        <v>SRIKANTH S</v>
      </c>
      <c r="E427" s="272">
        <v>18</v>
      </c>
      <c r="F427" s="272">
        <v>19</v>
      </c>
      <c r="G427" s="272">
        <v>12</v>
      </c>
      <c r="H427" s="272">
        <v>11</v>
      </c>
      <c r="I427" s="272">
        <v>12</v>
      </c>
      <c r="J427" s="272">
        <v>20</v>
      </c>
      <c r="K427" s="272">
        <v>18</v>
      </c>
      <c r="L427" s="272">
        <v>11</v>
      </c>
      <c r="M427" s="272">
        <v>13</v>
      </c>
      <c r="N427" s="272">
        <v>14</v>
      </c>
      <c r="O427" s="272">
        <v>17</v>
      </c>
      <c r="P427" s="272">
        <v>18</v>
      </c>
      <c r="Q427" s="272"/>
      <c r="R427" s="103">
        <f t="shared" si="72"/>
        <v>18</v>
      </c>
      <c r="S427" s="103">
        <f t="shared" si="73"/>
        <v>42</v>
      </c>
      <c r="T427" s="103">
        <f t="shared" si="74"/>
        <v>44</v>
      </c>
      <c r="U427" s="103">
        <f t="shared" si="75"/>
        <v>44</v>
      </c>
      <c r="V427" s="103">
        <f t="shared" si="76"/>
        <v>17</v>
      </c>
      <c r="W427" s="103">
        <f t="shared" si="77"/>
        <v>18</v>
      </c>
      <c r="X427" s="103"/>
      <c r="Y427" s="273">
        <f t="shared" si="78"/>
        <v>90</v>
      </c>
      <c r="Z427" s="273">
        <f t="shared" si="79"/>
        <v>91.304347826086953</v>
      </c>
      <c r="AA427" s="273">
        <f t="shared" si="80"/>
        <v>95.652173913043484</v>
      </c>
      <c r="AB427" s="273">
        <f t="shared" si="81"/>
        <v>91.666666666666657</v>
      </c>
      <c r="AC427" s="273">
        <f t="shared" si="82"/>
        <v>85</v>
      </c>
      <c r="AD427" s="273">
        <f t="shared" si="83"/>
        <v>90</v>
      </c>
    </row>
    <row r="428" spans="1:30" ht="30" customHeight="1" x14ac:dyDescent="0.2">
      <c r="A428" s="1">
        <f>'STUDENT NAMELIST'!A428</f>
        <v>424</v>
      </c>
      <c r="B428" s="60" t="str">
        <f>'STUDENT NAMELIST'!B428</f>
        <v>2023PEC AI 299</v>
      </c>
      <c r="C428" s="60">
        <f>'STUDENT NAMELIST'!C428</f>
        <v>211423243430</v>
      </c>
      <c r="D428" s="270" t="str">
        <f>'STUDENT NAMELIST'!D428</f>
        <v>SRIKANTH V P</v>
      </c>
      <c r="E428" s="272">
        <v>17</v>
      </c>
      <c r="F428" s="272">
        <v>18</v>
      </c>
      <c r="G428" s="272">
        <v>11</v>
      </c>
      <c r="H428" s="272">
        <v>13</v>
      </c>
      <c r="I428" s="272">
        <v>13</v>
      </c>
      <c r="J428" s="272">
        <v>20</v>
      </c>
      <c r="K428" s="272">
        <v>19</v>
      </c>
      <c r="L428" s="272">
        <v>13</v>
      </c>
      <c r="M428" s="272">
        <v>12</v>
      </c>
      <c r="N428" s="272">
        <v>12</v>
      </c>
      <c r="O428" s="272">
        <v>17</v>
      </c>
      <c r="P428" s="272">
        <v>18</v>
      </c>
      <c r="Q428" s="272"/>
      <c r="R428" s="103">
        <f t="shared" si="72"/>
        <v>17</v>
      </c>
      <c r="S428" s="103">
        <f t="shared" si="73"/>
        <v>42</v>
      </c>
      <c r="T428" s="103">
        <f t="shared" si="74"/>
        <v>45</v>
      </c>
      <c r="U428" s="103">
        <f t="shared" si="75"/>
        <v>44</v>
      </c>
      <c r="V428" s="103">
        <f t="shared" si="76"/>
        <v>17</v>
      </c>
      <c r="W428" s="103">
        <f t="shared" si="77"/>
        <v>18</v>
      </c>
      <c r="X428" s="103"/>
      <c r="Y428" s="273">
        <f t="shared" si="78"/>
        <v>85</v>
      </c>
      <c r="Z428" s="273">
        <f t="shared" si="79"/>
        <v>91.304347826086953</v>
      </c>
      <c r="AA428" s="273">
        <f t="shared" si="80"/>
        <v>97.826086956521735</v>
      </c>
      <c r="AB428" s="273">
        <f t="shared" si="81"/>
        <v>91.666666666666657</v>
      </c>
      <c r="AC428" s="273">
        <f t="shared" si="82"/>
        <v>85</v>
      </c>
      <c r="AD428" s="273">
        <f t="shared" si="83"/>
        <v>90</v>
      </c>
    </row>
    <row r="429" spans="1:30" ht="30" customHeight="1" x14ac:dyDescent="0.2">
      <c r="A429" s="1">
        <f>'STUDENT NAMELIST'!A429</f>
        <v>425</v>
      </c>
      <c r="B429" s="60" t="str">
        <f>'STUDENT NAMELIST'!B429</f>
        <v>2023PEC AI 260</v>
      </c>
      <c r="C429" s="60">
        <f>'STUDENT NAMELIST'!C429</f>
        <v>211423243431</v>
      </c>
      <c r="D429" s="270" t="str">
        <f>'STUDENT NAMELIST'!D429</f>
        <v xml:space="preserve">SRILEKHA S </v>
      </c>
      <c r="E429" s="272">
        <v>17</v>
      </c>
      <c r="F429" s="272">
        <v>17</v>
      </c>
      <c r="G429" s="272">
        <v>12</v>
      </c>
      <c r="H429" s="272">
        <v>12</v>
      </c>
      <c r="I429" s="272">
        <v>13</v>
      </c>
      <c r="J429" s="272">
        <v>19</v>
      </c>
      <c r="K429" s="272">
        <v>18</v>
      </c>
      <c r="L429" s="272">
        <v>12</v>
      </c>
      <c r="M429" s="272">
        <v>11</v>
      </c>
      <c r="N429" s="272">
        <v>11</v>
      </c>
      <c r="O429" s="272">
        <v>18</v>
      </c>
      <c r="P429" s="272">
        <v>20</v>
      </c>
      <c r="Q429" s="272"/>
      <c r="R429" s="103">
        <f t="shared" si="72"/>
        <v>17</v>
      </c>
      <c r="S429" s="103">
        <f t="shared" si="73"/>
        <v>41</v>
      </c>
      <c r="T429" s="103">
        <f t="shared" si="74"/>
        <v>42</v>
      </c>
      <c r="U429" s="103">
        <f t="shared" si="75"/>
        <v>42</v>
      </c>
      <c r="V429" s="103">
        <f t="shared" si="76"/>
        <v>18</v>
      </c>
      <c r="W429" s="103">
        <f t="shared" si="77"/>
        <v>20</v>
      </c>
      <c r="X429" s="103"/>
      <c r="Y429" s="273">
        <f t="shared" si="78"/>
        <v>85</v>
      </c>
      <c r="Z429" s="273">
        <f t="shared" si="79"/>
        <v>89.130434782608688</v>
      </c>
      <c r="AA429" s="273">
        <f t="shared" si="80"/>
        <v>91.304347826086953</v>
      </c>
      <c r="AB429" s="273">
        <f t="shared" si="81"/>
        <v>87.5</v>
      </c>
      <c r="AC429" s="273">
        <f t="shared" si="82"/>
        <v>90</v>
      </c>
      <c r="AD429" s="273">
        <f t="shared" si="83"/>
        <v>100</v>
      </c>
    </row>
    <row r="430" spans="1:30" ht="30" customHeight="1" x14ac:dyDescent="0.2">
      <c r="A430" s="1">
        <f>'STUDENT NAMELIST'!A430</f>
        <v>426</v>
      </c>
      <c r="B430" s="60" t="str">
        <f>'STUDENT NAMELIST'!B430</f>
        <v>2023PEC AI 261</v>
      </c>
      <c r="C430" s="60">
        <f>'STUDENT NAMELIST'!C430</f>
        <v>211423243432</v>
      </c>
      <c r="D430" s="270" t="str">
        <f>'STUDENT NAMELIST'!D430</f>
        <v>SRIMATHI S</v>
      </c>
      <c r="E430" s="272">
        <v>17</v>
      </c>
      <c r="F430" s="272">
        <v>19</v>
      </c>
      <c r="G430" s="272">
        <v>12</v>
      </c>
      <c r="H430" s="272">
        <v>12</v>
      </c>
      <c r="I430" s="272">
        <v>13</v>
      </c>
      <c r="J430" s="272">
        <v>17</v>
      </c>
      <c r="K430" s="272">
        <v>19</v>
      </c>
      <c r="L430" s="272">
        <v>12</v>
      </c>
      <c r="M430" s="272">
        <v>11</v>
      </c>
      <c r="N430" s="272">
        <v>12</v>
      </c>
      <c r="O430" s="272">
        <v>18</v>
      </c>
      <c r="P430" s="272">
        <v>19</v>
      </c>
      <c r="Q430" s="272"/>
      <c r="R430" s="103">
        <f t="shared" si="72"/>
        <v>17</v>
      </c>
      <c r="S430" s="103">
        <f t="shared" si="73"/>
        <v>43</v>
      </c>
      <c r="T430" s="103">
        <f t="shared" si="74"/>
        <v>40</v>
      </c>
      <c r="U430" s="103">
        <f t="shared" si="75"/>
        <v>44</v>
      </c>
      <c r="V430" s="103">
        <f t="shared" si="76"/>
        <v>18</v>
      </c>
      <c r="W430" s="103">
        <f t="shared" si="77"/>
        <v>19</v>
      </c>
      <c r="X430" s="103"/>
      <c r="Y430" s="273">
        <f t="shared" si="78"/>
        <v>85</v>
      </c>
      <c r="Z430" s="273">
        <f t="shared" si="79"/>
        <v>93.478260869565219</v>
      </c>
      <c r="AA430" s="273">
        <f t="shared" si="80"/>
        <v>86.956521739130437</v>
      </c>
      <c r="AB430" s="273">
        <f t="shared" si="81"/>
        <v>91.666666666666657</v>
      </c>
      <c r="AC430" s="273">
        <f t="shared" si="82"/>
        <v>90</v>
      </c>
      <c r="AD430" s="273">
        <f t="shared" si="83"/>
        <v>95</v>
      </c>
    </row>
    <row r="431" spans="1:30" ht="30" customHeight="1" x14ac:dyDescent="0.2">
      <c r="A431" s="1">
        <f>'STUDENT NAMELIST'!A431</f>
        <v>427</v>
      </c>
      <c r="B431" s="60" t="str">
        <f>'STUDENT NAMELIST'!B431</f>
        <v>2023PEC AI 302</v>
      </c>
      <c r="C431" s="60">
        <f>'STUDENT NAMELIST'!C431</f>
        <v>211423243433</v>
      </c>
      <c r="D431" s="270" t="str">
        <f>'STUDENT NAMELIST'!D431</f>
        <v>SRINATH K</v>
      </c>
      <c r="E431" s="272">
        <v>20</v>
      </c>
      <c r="F431" s="272">
        <v>17</v>
      </c>
      <c r="G431" s="272">
        <v>13</v>
      </c>
      <c r="H431" s="272">
        <v>11</v>
      </c>
      <c r="I431" s="272">
        <v>13</v>
      </c>
      <c r="J431" s="272">
        <v>20</v>
      </c>
      <c r="K431" s="272">
        <v>19</v>
      </c>
      <c r="L431" s="272">
        <v>12</v>
      </c>
      <c r="M431" s="272">
        <v>12</v>
      </c>
      <c r="N431" s="272">
        <v>14</v>
      </c>
      <c r="O431" s="272">
        <v>17</v>
      </c>
      <c r="P431" s="272">
        <v>17</v>
      </c>
      <c r="Q431" s="272"/>
      <c r="R431" s="103">
        <f t="shared" si="72"/>
        <v>20</v>
      </c>
      <c r="S431" s="103">
        <f t="shared" si="73"/>
        <v>42</v>
      </c>
      <c r="T431" s="103">
        <f t="shared" si="74"/>
        <v>43</v>
      </c>
      <c r="U431" s="103">
        <f t="shared" si="75"/>
        <v>46</v>
      </c>
      <c r="V431" s="103">
        <f t="shared" si="76"/>
        <v>17</v>
      </c>
      <c r="W431" s="103">
        <f t="shared" si="77"/>
        <v>17</v>
      </c>
      <c r="X431" s="103"/>
      <c r="Y431" s="273">
        <f t="shared" si="78"/>
        <v>100</v>
      </c>
      <c r="Z431" s="273">
        <f t="shared" si="79"/>
        <v>91.304347826086953</v>
      </c>
      <c r="AA431" s="273">
        <f t="shared" si="80"/>
        <v>93.478260869565219</v>
      </c>
      <c r="AB431" s="273">
        <f t="shared" si="81"/>
        <v>95.833333333333343</v>
      </c>
      <c r="AC431" s="273">
        <f t="shared" si="82"/>
        <v>85</v>
      </c>
      <c r="AD431" s="273">
        <f t="shared" si="83"/>
        <v>85</v>
      </c>
    </row>
    <row r="432" spans="1:30" ht="30" customHeight="1" x14ac:dyDescent="0.2">
      <c r="A432" s="1">
        <f>'STUDENT NAMELIST'!A432</f>
        <v>428</v>
      </c>
      <c r="B432" s="60" t="str">
        <f>'STUDENT NAMELIST'!B432</f>
        <v>2023PEC AI 262</v>
      </c>
      <c r="C432" s="60">
        <f>'STUDENT NAMELIST'!C432</f>
        <v>211423243434</v>
      </c>
      <c r="D432" s="270" t="str">
        <f>'STUDENT NAMELIST'!D432</f>
        <v>SRINITHARAJ R</v>
      </c>
      <c r="E432" s="272">
        <v>17</v>
      </c>
      <c r="F432" s="272">
        <v>19</v>
      </c>
      <c r="G432" s="272">
        <v>12</v>
      </c>
      <c r="H432" s="272">
        <v>11</v>
      </c>
      <c r="I432" s="272">
        <v>12</v>
      </c>
      <c r="J432" s="272">
        <v>17</v>
      </c>
      <c r="K432" s="272">
        <v>19</v>
      </c>
      <c r="L432" s="272">
        <v>11</v>
      </c>
      <c r="M432" s="272">
        <v>13</v>
      </c>
      <c r="N432" s="272">
        <v>11</v>
      </c>
      <c r="O432" s="272">
        <v>17</v>
      </c>
      <c r="P432" s="272">
        <v>18</v>
      </c>
      <c r="Q432" s="272"/>
      <c r="R432" s="103">
        <f t="shared" si="72"/>
        <v>17</v>
      </c>
      <c r="S432" s="103">
        <f t="shared" si="73"/>
        <v>42</v>
      </c>
      <c r="T432" s="103">
        <f t="shared" si="74"/>
        <v>41</v>
      </c>
      <c r="U432" s="103">
        <f t="shared" si="75"/>
        <v>42</v>
      </c>
      <c r="V432" s="103">
        <f t="shared" si="76"/>
        <v>17</v>
      </c>
      <c r="W432" s="103">
        <f t="shared" si="77"/>
        <v>18</v>
      </c>
      <c r="X432" s="103"/>
      <c r="Y432" s="273">
        <f t="shared" si="78"/>
        <v>85</v>
      </c>
      <c r="Z432" s="273">
        <f t="shared" si="79"/>
        <v>91.304347826086953</v>
      </c>
      <c r="AA432" s="273">
        <f t="shared" si="80"/>
        <v>89.130434782608688</v>
      </c>
      <c r="AB432" s="273">
        <f t="shared" si="81"/>
        <v>87.5</v>
      </c>
      <c r="AC432" s="273">
        <f t="shared" si="82"/>
        <v>85</v>
      </c>
      <c r="AD432" s="273">
        <f t="shared" si="83"/>
        <v>90</v>
      </c>
    </row>
    <row r="433" spans="1:30" ht="30" customHeight="1" x14ac:dyDescent="0.2">
      <c r="A433" s="1">
        <f>'STUDENT NAMELIST'!A433</f>
        <v>429</v>
      </c>
      <c r="B433" s="60" t="str">
        <f>'STUDENT NAMELIST'!B433</f>
        <v>2023PEC AI 303</v>
      </c>
      <c r="C433" s="60">
        <f>'STUDENT NAMELIST'!C433</f>
        <v>211423243435</v>
      </c>
      <c r="D433" s="270" t="str">
        <f>'STUDENT NAMELIST'!D433</f>
        <v>SRINIVASAN S S</v>
      </c>
      <c r="E433" s="272">
        <v>19</v>
      </c>
      <c r="F433" s="272">
        <v>20</v>
      </c>
      <c r="G433" s="272">
        <v>11</v>
      </c>
      <c r="H433" s="272">
        <v>12</v>
      </c>
      <c r="I433" s="272">
        <v>12</v>
      </c>
      <c r="J433" s="272">
        <v>17</v>
      </c>
      <c r="K433" s="272">
        <v>19</v>
      </c>
      <c r="L433" s="272">
        <v>12</v>
      </c>
      <c r="M433" s="272">
        <v>13</v>
      </c>
      <c r="N433" s="272">
        <v>13</v>
      </c>
      <c r="O433" s="272">
        <v>18</v>
      </c>
      <c r="P433" s="272">
        <v>20</v>
      </c>
      <c r="Q433" s="272"/>
      <c r="R433" s="103">
        <f t="shared" si="72"/>
        <v>19</v>
      </c>
      <c r="S433" s="103">
        <f t="shared" si="73"/>
        <v>43</v>
      </c>
      <c r="T433" s="103">
        <f t="shared" si="74"/>
        <v>42</v>
      </c>
      <c r="U433" s="103">
        <f t="shared" si="75"/>
        <v>44</v>
      </c>
      <c r="V433" s="103">
        <f t="shared" si="76"/>
        <v>18</v>
      </c>
      <c r="W433" s="103">
        <f t="shared" si="77"/>
        <v>20</v>
      </c>
      <c r="X433" s="103"/>
      <c r="Y433" s="273">
        <f t="shared" si="78"/>
        <v>95</v>
      </c>
      <c r="Z433" s="273">
        <f t="shared" si="79"/>
        <v>93.478260869565219</v>
      </c>
      <c r="AA433" s="273">
        <f t="shared" si="80"/>
        <v>91.304347826086953</v>
      </c>
      <c r="AB433" s="273">
        <f t="shared" si="81"/>
        <v>91.666666666666657</v>
      </c>
      <c r="AC433" s="273">
        <f t="shared" si="82"/>
        <v>90</v>
      </c>
      <c r="AD433" s="273">
        <f t="shared" si="83"/>
        <v>100</v>
      </c>
    </row>
    <row r="434" spans="1:30" ht="30" customHeight="1" x14ac:dyDescent="0.2">
      <c r="A434" s="1">
        <f>'STUDENT NAMELIST'!A434</f>
        <v>430</v>
      </c>
      <c r="B434" s="60" t="str">
        <f>'STUDENT NAMELIST'!B434</f>
        <v>2023PEC AI 304</v>
      </c>
      <c r="C434" s="60">
        <f>'STUDENT NAMELIST'!C434</f>
        <v>211423243436</v>
      </c>
      <c r="D434" s="270" t="str">
        <f>'STUDENT NAMELIST'!D434</f>
        <v>SRIPARTHASARATHY R</v>
      </c>
      <c r="E434" s="272">
        <v>18</v>
      </c>
      <c r="F434" s="272">
        <v>17</v>
      </c>
      <c r="G434" s="272">
        <v>11</v>
      </c>
      <c r="H434" s="272">
        <v>12</v>
      </c>
      <c r="I434" s="272">
        <v>12</v>
      </c>
      <c r="J434" s="272">
        <v>20</v>
      </c>
      <c r="K434" s="272">
        <v>18</v>
      </c>
      <c r="L434" s="272">
        <v>11</v>
      </c>
      <c r="M434" s="272">
        <v>11</v>
      </c>
      <c r="N434" s="272">
        <v>12</v>
      </c>
      <c r="O434" s="272">
        <v>17</v>
      </c>
      <c r="P434" s="272">
        <v>19</v>
      </c>
      <c r="Q434" s="272"/>
      <c r="R434" s="103">
        <f t="shared" si="72"/>
        <v>18</v>
      </c>
      <c r="S434" s="103">
        <f t="shared" si="73"/>
        <v>39</v>
      </c>
      <c r="T434" s="103">
        <f t="shared" si="74"/>
        <v>43</v>
      </c>
      <c r="U434" s="103">
        <f t="shared" si="75"/>
        <v>42</v>
      </c>
      <c r="V434" s="103">
        <f t="shared" si="76"/>
        <v>17</v>
      </c>
      <c r="W434" s="103">
        <f t="shared" si="77"/>
        <v>19</v>
      </c>
      <c r="X434" s="103"/>
      <c r="Y434" s="273">
        <f t="shared" si="78"/>
        <v>90</v>
      </c>
      <c r="Z434" s="273">
        <f t="shared" si="79"/>
        <v>84.782608695652172</v>
      </c>
      <c r="AA434" s="273">
        <f t="shared" si="80"/>
        <v>93.478260869565219</v>
      </c>
      <c r="AB434" s="273">
        <f t="shared" si="81"/>
        <v>87.5</v>
      </c>
      <c r="AC434" s="273">
        <f t="shared" si="82"/>
        <v>85</v>
      </c>
      <c r="AD434" s="273">
        <f t="shared" si="83"/>
        <v>95</v>
      </c>
    </row>
    <row r="435" spans="1:30" ht="30" customHeight="1" x14ac:dyDescent="0.2">
      <c r="A435" s="1">
        <f>'STUDENT NAMELIST'!A435</f>
        <v>431</v>
      </c>
      <c r="B435" s="60" t="str">
        <f>'STUDENT NAMELIST'!B435</f>
        <v>2023PEC AI 305</v>
      </c>
      <c r="C435" s="60">
        <f>'STUDENT NAMELIST'!C435</f>
        <v>211423243437</v>
      </c>
      <c r="D435" s="270" t="str">
        <f>'STUDENT NAMELIST'!D435</f>
        <v>SRIRAM S</v>
      </c>
      <c r="E435" s="272">
        <v>20</v>
      </c>
      <c r="F435" s="272">
        <v>17</v>
      </c>
      <c r="G435" s="272">
        <v>12</v>
      </c>
      <c r="H435" s="272">
        <v>12</v>
      </c>
      <c r="I435" s="272">
        <v>12</v>
      </c>
      <c r="J435" s="272">
        <v>19</v>
      </c>
      <c r="K435" s="272">
        <v>20</v>
      </c>
      <c r="L435" s="272">
        <v>12</v>
      </c>
      <c r="M435" s="272">
        <v>12</v>
      </c>
      <c r="N435" s="272">
        <v>14</v>
      </c>
      <c r="O435" s="272">
        <v>17</v>
      </c>
      <c r="P435" s="272">
        <v>20</v>
      </c>
      <c r="Q435" s="272"/>
      <c r="R435" s="103">
        <f t="shared" si="72"/>
        <v>20</v>
      </c>
      <c r="S435" s="103">
        <f t="shared" si="73"/>
        <v>41</v>
      </c>
      <c r="T435" s="103">
        <f t="shared" si="74"/>
        <v>43</v>
      </c>
      <c r="U435" s="103">
        <f t="shared" si="75"/>
        <v>46</v>
      </c>
      <c r="V435" s="103">
        <f t="shared" si="76"/>
        <v>17</v>
      </c>
      <c r="W435" s="103">
        <f t="shared" si="77"/>
        <v>20</v>
      </c>
      <c r="X435" s="103"/>
      <c r="Y435" s="273">
        <f t="shared" si="78"/>
        <v>100</v>
      </c>
      <c r="Z435" s="273">
        <f t="shared" si="79"/>
        <v>89.130434782608688</v>
      </c>
      <c r="AA435" s="273">
        <f t="shared" si="80"/>
        <v>93.478260869565219</v>
      </c>
      <c r="AB435" s="273">
        <f t="shared" si="81"/>
        <v>95.833333333333343</v>
      </c>
      <c r="AC435" s="273">
        <f t="shared" si="82"/>
        <v>85</v>
      </c>
      <c r="AD435" s="273">
        <f t="shared" si="83"/>
        <v>100</v>
      </c>
    </row>
    <row r="436" spans="1:30" ht="30" customHeight="1" x14ac:dyDescent="0.2">
      <c r="A436" s="1">
        <f>'STUDENT NAMELIST'!A436</f>
        <v>432</v>
      </c>
      <c r="B436" s="60" t="str">
        <f>'STUDENT NAMELIST'!B436</f>
        <v>2023PEC AI 263</v>
      </c>
      <c r="C436" s="60">
        <f>'STUDENT NAMELIST'!C436</f>
        <v>211423243438</v>
      </c>
      <c r="D436" s="270" t="str">
        <f>'STUDENT NAMELIST'!D436</f>
        <v>SRUTHI KRISHNAN</v>
      </c>
      <c r="E436" s="272">
        <v>18</v>
      </c>
      <c r="F436" s="272">
        <v>17</v>
      </c>
      <c r="G436" s="272">
        <v>12</v>
      </c>
      <c r="H436" s="272">
        <v>12</v>
      </c>
      <c r="I436" s="272">
        <v>11</v>
      </c>
      <c r="J436" s="272">
        <v>17</v>
      </c>
      <c r="K436" s="272">
        <v>18</v>
      </c>
      <c r="L436" s="272">
        <v>11</v>
      </c>
      <c r="M436" s="272">
        <v>13</v>
      </c>
      <c r="N436" s="272">
        <v>13</v>
      </c>
      <c r="O436" s="272">
        <v>18</v>
      </c>
      <c r="P436" s="272">
        <v>19</v>
      </c>
      <c r="Q436" s="272"/>
      <c r="R436" s="103">
        <f t="shared" si="72"/>
        <v>18</v>
      </c>
      <c r="S436" s="103">
        <f t="shared" si="73"/>
        <v>40</v>
      </c>
      <c r="T436" s="103">
        <f t="shared" si="74"/>
        <v>42</v>
      </c>
      <c r="U436" s="103">
        <f t="shared" si="75"/>
        <v>42</v>
      </c>
      <c r="V436" s="103">
        <f t="shared" si="76"/>
        <v>18</v>
      </c>
      <c r="W436" s="103">
        <f t="shared" si="77"/>
        <v>19</v>
      </c>
      <c r="X436" s="103"/>
      <c r="Y436" s="273">
        <f t="shared" si="78"/>
        <v>90</v>
      </c>
      <c r="Z436" s="273">
        <f t="shared" si="79"/>
        <v>86.956521739130437</v>
      </c>
      <c r="AA436" s="273">
        <f t="shared" si="80"/>
        <v>91.304347826086953</v>
      </c>
      <c r="AB436" s="273">
        <f t="shared" si="81"/>
        <v>87.5</v>
      </c>
      <c r="AC436" s="273">
        <f t="shared" si="82"/>
        <v>90</v>
      </c>
      <c r="AD436" s="273">
        <f t="shared" si="83"/>
        <v>95</v>
      </c>
    </row>
    <row r="437" spans="1:30" ht="30" customHeight="1" x14ac:dyDescent="0.2">
      <c r="A437" s="1">
        <f>'STUDENT NAMELIST'!A437</f>
        <v>433</v>
      </c>
      <c r="B437" s="60" t="str">
        <f>'STUDENT NAMELIST'!B437</f>
        <v>2023PEC AI 264</v>
      </c>
      <c r="C437" s="60">
        <f>'STUDENT NAMELIST'!C437</f>
        <v>211423243439</v>
      </c>
      <c r="D437" s="270" t="str">
        <f>'STUDENT NAMELIST'!D437</f>
        <v>SUBHA SRI M</v>
      </c>
      <c r="E437" s="272">
        <v>17</v>
      </c>
      <c r="F437" s="272">
        <v>17</v>
      </c>
      <c r="G437" s="272">
        <v>12</v>
      </c>
      <c r="H437" s="272">
        <v>13</v>
      </c>
      <c r="I437" s="272">
        <v>14</v>
      </c>
      <c r="J437" s="272">
        <v>18</v>
      </c>
      <c r="K437" s="272">
        <v>18</v>
      </c>
      <c r="L437" s="272">
        <v>11</v>
      </c>
      <c r="M437" s="272">
        <v>13</v>
      </c>
      <c r="N437" s="272">
        <v>12</v>
      </c>
      <c r="O437" s="272">
        <v>20</v>
      </c>
      <c r="P437" s="272">
        <v>18</v>
      </c>
      <c r="Q437" s="272"/>
      <c r="R437" s="103">
        <f t="shared" si="72"/>
        <v>17</v>
      </c>
      <c r="S437" s="103">
        <f t="shared" si="73"/>
        <v>40</v>
      </c>
      <c r="T437" s="103">
        <f t="shared" si="74"/>
        <v>44</v>
      </c>
      <c r="U437" s="103">
        <f t="shared" si="75"/>
        <v>44</v>
      </c>
      <c r="V437" s="103">
        <f t="shared" si="76"/>
        <v>20</v>
      </c>
      <c r="W437" s="103">
        <f t="shared" si="77"/>
        <v>18</v>
      </c>
      <c r="X437" s="103"/>
      <c r="Y437" s="273">
        <f t="shared" si="78"/>
        <v>85</v>
      </c>
      <c r="Z437" s="273">
        <f t="shared" si="79"/>
        <v>86.956521739130437</v>
      </c>
      <c r="AA437" s="273">
        <f t="shared" si="80"/>
        <v>95.652173913043484</v>
      </c>
      <c r="AB437" s="273">
        <f t="shared" si="81"/>
        <v>91.666666666666657</v>
      </c>
      <c r="AC437" s="273">
        <f t="shared" si="82"/>
        <v>100</v>
      </c>
      <c r="AD437" s="273">
        <f t="shared" si="83"/>
        <v>90</v>
      </c>
    </row>
    <row r="438" spans="1:30" ht="30" customHeight="1" x14ac:dyDescent="0.2">
      <c r="A438" s="1">
        <f>'STUDENT NAMELIST'!A438</f>
        <v>434</v>
      </c>
      <c r="B438" s="60" t="str">
        <f>'STUDENT NAMELIST'!B438</f>
        <v>2023PEC AI 226</v>
      </c>
      <c r="C438" s="60">
        <f>'STUDENT NAMELIST'!C438</f>
        <v>211423243440</v>
      </c>
      <c r="D438" s="270" t="str">
        <f>'STUDENT NAMELIST'!D438</f>
        <v xml:space="preserve">SUBHASRI D J </v>
      </c>
      <c r="E438" s="272">
        <v>19</v>
      </c>
      <c r="F438" s="272">
        <v>17</v>
      </c>
      <c r="G438" s="272">
        <v>11</v>
      </c>
      <c r="H438" s="272">
        <v>13</v>
      </c>
      <c r="I438" s="272">
        <v>12</v>
      </c>
      <c r="J438" s="272">
        <v>19</v>
      </c>
      <c r="K438" s="272">
        <v>17</v>
      </c>
      <c r="L438" s="272">
        <v>11</v>
      </c>
      <c r="M438" s="272">
        <v>11</v>
      </c>
      <c r="N438" s="272">
        <v>14</v>
      </c>
      <c r="O438" s="272">
        <v>19</v>
      </c>
      <c r="P438" s="272">
        <v>18</v>
      </c>
      <c r="Q438" s="272"/>
      <c r="R438" s="103">
        <f t="shared" si="72"/>
        <v>19</v>
      </c>
      <c r="S438" s="103">
        <f t="shared" si="73"/>
        <v>39</v>
      </c>
      <c r="T438" s="103">
        <f t="shared" si="74"/>
        <v>43</v>
      </c>
      <c r="U438" s="103">
        <f t="shared" si="75"/>
        <v>43</v>
      </c>
      <c r="V438" s="103">
        <f t="shared" si="76"/>
        <v>19</v>
      </c>
      <c r="W438" s="103">
        <f t="shared" si="77"/>
        <v>18</v>
      </c>
      <c r="X438" s="103"/>
      <c r="Y438" s="273">
        <f t="shared" si="78"/>
        <v>95</v>
      </c>
      <c r="Z438" s="273">
        <f t="shared" si="79"/>
        <v>84.782608695652172</v>
      </c>
      <c r="AA438" s="273">
        <f t="shared" si="80"/>
        <v>93.478260869565219</v>
      </c>
      <c r="AB438" s="273">
        <f t="shared" si="81"/>
        <v>89.583333333333343</v>
      </c>
      <c r="AC438" s="273">
        <f t="shared" si="82"/>
        <v>95</v>
      </c>
      <c r="AD438" s="273">
        <f t="shared" si="83"/>
        <v>90</v>
      </c>
    </row>
    <row r="439" spans="1:30" ht="30" customHeight="1" x14ac:dyDescent="0.2">
      <c r="A439" s="1">
        <f>'STUDENT NAMELIST'!A439</f>
        <v>435</v>
      </c>
      <c r="B439" s="60" t="str">
        <f>'STUDENT NAMELIST'!B439</f>
        <v>2023PEC AI 306</v>
      </c>
      <c r="C439" s="60">
        <f>'STUDENT NAMELIST'!C439</f>
        <v>211423243441</v>
      </c>
      <c r="D439" s="270" t="str">
        <f>'STUDENT NAMELIST'!D439</f>
        <v>SUDHARSAN R</v>
      </c>
      <c r="E439" s="272">
        <v>20</v>
      </c>
      <c r="F439" s="272">
        <v>18</v>
      </c>
      <c r="G439" s="272">
        <v>11</v>
      </c>
      <c r="H439" s="272">
        <v>13</v>
      </c>
      <c r="I439" s="272">
        <v>14</v>
      </c>
      <c r="J439" s="272">
        <v>20</v>
      </c>
      <c r="K439" s="272">
        <v>20</v>
      </c>
      <c r="L439" s="272">
        <v>13</v>
      </c>
      <c r="M439" s="272">
        <v>13</v>
      </c>
      <c r="N439" s="272">
        <v>14</v>
      </c>
      <c r="O439" s="272">
        <v>17</v>
      </c>
      <c r="P439" s="272">
        <v>20</v>
      </c>
      <c r="Q439" s="272"/>
      <c r="R439" s="103">
        <f t="shared" si="72"/>
        <v>20</v>
      </c>
      <c r="S439" s="103">
        <f t="shared" si="73"/>
        <v>42</v>
      </c>
      <c r="T439" s="103">
        <f t="shared" si="74"/>
        <v>46</v>
      </c>
      <c r="U439" s="103">
        <f t="shared" si="75"/>
        <v>48</v>
      </c>
      <c r="V439" s="103">
        <f t="shared" si="76"/>
        <v>17</v>
      </c>
      <c r="W439" s="103">
        <f t="shared" si="77"/>
        <v>20</v>
      </c>
      <c r="X439" s="103"/>
      <c r="Y439" s="273">
        <f t="shared" si="78"/>
        <v>100</v>
      </c>
      <c r="Z439" s="273">
        <f t="shared" si="79"/>
        <v>91.304347826086953</v>
      </c>
      <c r="AA439" s="273">
        <f t="shared" si="80"/>
        <v>100</v>
      </c>
      <c r="AB439" s="273">
        <f t="shared" si="81"/>
        <v>100</v>
      </c>
      <c r="AC439" s="273">
        <f t="shared" si="82"/>
        <v>85</v>
      </c>
      <c r="AD439" s="273">
        <f t="shared" si="83"/>
        <v>100</v>
      </c>
    </row>
    <row r="440" spans="1:30" ht="30" customHeight="1" x14ac:dyDescent="0.2">
      <c r="A440" s="1">
        <f>'STUDENT NAMELIST'!A440</f>
        <v>436</v>
      </c>
      <c r="B440" s="60" t="str">
        <f>'STUDENT NAMELIST'!B440</f>
        <v>2023PEC AI 307</v>
      </c>
      <c r="C440" s="60">
        <f>'STUDENT NAMELIST'!C440</f>
        <v>211423243442</v>
      </c>
      <c r="D440" s="270" t="str">
        <f>'STUDENT NAMELIST'!D440</f>
        <v>SUDHARSHAN R</v>
      </c>
      <c r="E440" s="272">
        <v>19</v>
      </c>
      <c r="F440" s="272">
        <v>18</v>
      </c>
      <c r="G440" s="272">
        <v>11</v>
      </c>
      <c r="H440" s="272">
        <v>12</v>
      </c>
      <c r="I440" s="272">
        <v>14</v>
      </c>
      <c r="J440" s="272">
        <v>20</v>
      </c>
      <c r="K440" s="272">
        <v>20</v>
      </c>
      <c r="L440" s="272">
        <v>11</v>
      </c>
      <c r="M440" s="272">
        <v>12</v>
      </c>
      <c r="N440" s="272">
        <v>13</v>
      </c>
      <c r="O440" s="272">
        <v>17</v>
      </c>
      <c r="P440" s="272">
        <v>18</v>
      </c>
      <c r="Q440" s="272"/>
      <c r="R440" s="103">
        <f t="shared" si="72"/>
        <v>19</v>
      </c>
      <c r="S440" s="103">
        <f t="shared" si="73"/>
        <v>40</v>
      </c>
      <c r="T440" s="103">
        <f t="shared" si="74"/>
        <v>44</v>
      </c>
      <c r="U440" s="103">
        <f t="shared" si="75"/>
        <v>47</v>
      </c>
      <c r="V440" s="103">
        <f t="shared" si="76"/>
        <v>17</v>
      </c>
      <c r="W440" s="103">
        <f t="shared" si="77"/>
        <v>18</v>
      </c>
      <c r="X440" s="103"/>
      <c r="Y440" s="273">
        <f t="shared" si="78"/>
        <v>95</v>
      </c>
      <c r="Z440" s="273">
        <f t="shared" si="79"/>
        <v>86.956521739130437</v>
      </c>
      <c r="AA440" s="273">
        <f t="shared" si="80"/>
        <v>95.652173913043484</v>
      </c>
      <c r="AB440" s="273">
        <f t="shared" si="81"/>
        <v>97.916666666666657</v>
      </c>
      <c r="AC440" s="273">
        <f t="shared" si="82"/>
        <v>85</v>
      </c>
      <c r="AD440" s="273">
        <f t="shared" si="83"/>
        <v>90</v>
      </c>
    </row>
    <row r="441" spans="1:30" ht="30" customHeight="1" x14ac:dyDescent="0.2">
      <c r="A441" s="1">
        <f>'STUDENT NAMELIST'!A441</f>
        <v>437</v>
      </c>
      <c r="B441" s="60" t="str">
        <f>'STUDENT NAMELIST'!B441</f>
        <v>2023PEC AI 308</v>
      </c>
      <c r="C441" s="60">
        <f>'STUDENT NAMELIST'!C441</f>
        <v>211423243443</v>
      </c>
      <c r="D441" s="270" t="str">
        <f>'STUDENT NAMELIST'!D441</f>
        <v>SUJITH KUMAR C</v>
      </c>
      <c r="E441" s="272">
        <v>17</v>
      </c>
      <c r="F441" s="272">
        <v>19</v>
      </c>
      <c r="G441" s="272">
        <v>12</v>
      </c>
      <c r="H441" s="272">
        <v>13</v>
      </c>
      <c r="I441" s="272">
        <v>13</v>
      </c>
      <c r="J441" s="272">
        <v>19</v>
      </c>
      <c r="K441" s="272">
        <v>17</v>
      </c>
      <c r="L441" s="272">
        <v>11</v>
      </c>
      <c r="M441" s="272">
        <v>12</v>
      </c>
      <c r="N441" s="272">
        <v>12</v>
      </c>
      <c r="O441" s="272">
        <v>20</v>
      </c>
      <c r="P441" s="272">
        <v>19</v>
      </c>
      <c r="Q441" s="272"/>
      <c r="R441" s="103">
        <f t="shared" si="72"/>
        <v>17</v>
      </c>
      <c r="S441" s="103">
        <f t="shared" si="73"/>
        <v>42</v>
      </c>
      <c r="T441" s="103">
        <f t="shared" si="74"/>
        <v>44</v>
      </c>
      <c r="U441" s="103">
        <f t="shared" si="75"/>
        <v>42</v>
      </c>
      <c r="V441" s="103">
        <f t="shared" si="76"/>
        <v>20</v>
      </c>
      <c r="W441" s="103">
        <f t="shared" si="77"/>
        <v>19</v>
      </c>
      <c r="X441" s="103"/>
      <c r="Y441" s="273">
        <f t="shared" si="78"/>
        <v>85</v>
      </c>
      <c r="Z441" s="273">
        <f t="shared" si="79"/>
        <v>91.304347826086953</v>
      </c>
      <c r="AA441" s="273">
        <f t="shared" si="80"/>
        <v>95.652173913043484</v>
      </c>
      <c r="AB441" s="273">
        <f t="shared" si="81"/>
        <v>87.5</v>
      </c>
      <c r="AC441" s="273">
        <f t="shared" si="82"/>
        <v>100</v>
      </c>
      <c r="AD441" s="273">
        <f t="shared" si="83"/>
        <v>95</v>
      </c>
    </row>
    <row r="442" spans="1:30" ht="30" customHeight="1" x14ac:dyDescent="0.2">
      <c r="A442" s="1">
        <f>'STUDENT NAMELIST'!A442</f>
        <v>438</v>
      </c>
      <c r="B442" s="60" t="str">
        <f>'STUDENT NAMELIST'!B442</f>
        <v>2023PEC AI 309</v>
      </c>
      <c r="C442" s="60">
        <f>'STUDENT NAMELIST'!C442</f>
        <v>211423243444</v>
      </c>
      <c r="D442" s="270" t="str">
        <f>'STUDENT NAMELIST'!D442</f>
        <v>SUNIL S</v>
      </c>
      <c r="E442" s="272">
        <v>18</v>
      </c>
      <c r="F442" s="272">
        <v>18</v>
      </c>
      <c r="G442" s="272">
        <v>13</v>
      </c>
      <c r="H442" s="272">
        <v>12</v>
      </c>
      <c r="I442" s="272">
        <v>14</v>
      </c>
      <c r="J442" s="272">
        <v>18</v>
      </c>
      <c r="K442" s="272">
        <v>20</v>
      </c>
      <c r="L442" s="272">
        <v>12</v>
      </c>
      <c r="M442" s="272">
        <v>11</v>
      </c>
      <c r="N442" s="272">
        <v>11</v>
      </c>
      <c r="O442" s="272">
        <v>17</v>
      </c>
      <c r="P442" s="272">
        <v>20</v>
      </c>
      <c r="Q442" s="272"/>
      <c r="R442" s="103">
        <f t="shared" si="72"/>
        <v>18</v>
      </c>
      <c r="S442" s="103">
        <f t="shared" si="73"/>
        <v>43</v>
      </c>
      <c r="T442" s="103">
        <f t="shared" si="74"/>
        <v>41</v>
      </c>
      <c r="U442" s="103">
        <f t="shared" si="75"/>
        <v>45</v>
      </c>
      <c r="V442" s="103">
        <f t="shared" si="76"/>
        <v>17</v>
      </c>
      <c r="W442" s="103">
        <f t="shared" si="77"/>
        <v>20</v>
      </c>
      <c r="X442" s="103"/>
      <c r="Y442" s="273">
        <f t="shared" si="78"/>
        <v>90</v>
      </c>
      <c r="Z442" s="273">
        <f t="shared" si="79"/>
        <v>93.478260869565219</v>
      </c>
      <c r="AA442" s="273">
        <f t="shared" si="80"/>
        <v>89.130434782608688</v>
      </c>
      <c r="AB442" s="273">
        <f t="shared" si="81"/>
        <v>93.75</v>
      </c>
      <c r="AC442" s="273">
        <f t="shared" si="82"/>
        <v>85</v>
      </c>
      <c r="AD442" s="273">
        <f t="shared" si="83"/>
        <v>100</v>
      </c>
    </row>
    <row r="443" spans="1:30" ht="30" customHeight="1" x14ac:dyDescent="0.2">
      <c r="A443" s="1">
        <f>'STUDENT NAMELIST'!A443</f>
        <v>439</v>
      </c>
      <c r="B443" s="60" t="str">
        <f>'STUDENT NAMELIST'!B443</f>
        <v>2023PEC AI 310</v>
      </c>
      <c r="C443" s="60">
        <f>'STUDENT NAMELIST'!C443</f>
        <v>211423243445</v>
      </c>
      <c r="D443" s="270" t="str">
        <f>'STUDENT NAMELIST'!D443</f>
        <v>SURENDHAR R A</v>
      </c>
      <c r="E443" s="272">
        <v>18</v>
      </c>
      <c r="F443" s="272">
        <v>18</v>
      </c>
      <c r="G443" s="272">
        <v>13</v>
      </c>
      <c r="H443" s="272">
        <v>12</v>
      </c>
      <c r="I443" s="272">
        <v>12</v>
      </c>
      <c r="J443" s="272">
        <v>19</v>
      </c>
      <c r="K443" s="272">
        <v>17</v>
      </c>
      <c r="L443" s="272">
        <v>13</v>
      </c>
      <c r="M443" s="272">
        <v>12</v>
      </c>
      <c r="N443" s="272">
        <v>11</v>
      </c>
      <c r="O443" s="272">
        <v>17</v>
      </c>
      <c r="P443" s="272">
        <v>17</v>
      </c>
      <c r="Q443" s="272"/>
      <c r="R443" s="103">
        <f t="shared" si="72"/>
        <v>18</v>
      </c>
      <c r="S443" s="103">
        <f t="shared" si="73"/>
        <v>44</v>
      </c>
      <c r="T443" s="103">
        <f t="shared" si="74"/>
        <v>43</v>
      </c>
      <c r="U443" s="103">
        <f t="shared" si="75"/>
        <v>40</v>
      </c>
      <c r="V443" s="103">
        <f t="shared" si="76"/>
        <v>17</v>
      </c>
      <c r="W443" s="103">
        <f t="shared" si="77"/>
        <v>17</v>
      </c>
      <c r="X443" s="103"/>
      <c r="Y443" s="273">
        <f t="shared" si="78"/>
        <v>90</v>
      </c>
      <c r="Z443" s="273">
        <f t="shared" si="79"/>
        <v>95.652173913043484</v>
      </c>
      <c r="AA443" s="273">
        <f t="shared" si="80"/>
        <v>93.478260869565219</v>
      </c>
      <c r="AB443" s="273">
        <f t="shared" si="81"/>
        <v>83.333333333333343</v>
      </c>
      <c r="AC443" s="273">
        <f t="shared" si="82"/>
        <v>85</v>
      </c>
      <c r="AD443" s="273">
        <f t="shared" si="83"/>
        <v>85</v>
      </c>
    </row>
    <row r="444" spans="1:30" ht="30" customHeight="1" x14ac:dyDescent="0.2">
      <c r="A444" s="1">
        <f>'STUDENT NAMELIST'!A444</f>
        <v>440</v>
      </c>
      <c r="B444" s="60" t="str">
        <f>'STUDENT NAMELIST'!B444</f>
        <v>2023PEC AI 311</v>
      </c>
      <c r="C444" s="60">
        <f>'STUDENT NAMELIST'!C444</f>
        <v>211423243446</v>
      </c>
      <c r="D444" s="270" t="str">
        <f>'STUDENT NAMELIST'!D444</f>
        <v>SURESH J</v>
      </c>
      <c r="E444" s="272">
        <v>19</v>
      </c>
      <c r="F444" s="272">
        <v>18</v>
      </c>
      <c r="G444" s="272">
        <v>11</v>
      </c>
      <c r="H444" s="272">
        <v>13</v>
      </c>
      <c r="I444" s="272">
        <v>14</v>
      </c>
      <c r="J444" s="272">
        <v>20</v>
      </c>
      <c r="K444" s="272">
        <v>17</v>
      </c>
      <c r="L444" s="272">
        <v>13</v>
      </c>
      <c r="M444" s="272">
        <v>13</v>
      </c>
      <c r="N444" s="272">
        <v>14</v>
      </c>
      <c r="O444" s="272">
        <v>19</v>
      </c>
      <c r="P444" s="272">
        <v>19</v>
      </c>
      <c r="Q444" s="272"/>
      <c r="R444" s="103">
        <f t="shared" si="72"/>
        <v>19</v>
      </c>
      <c r="S444" s="103">
        <f t="shared" si="73"/>
        <v>42</v>
      </c>
      <c r="T444" s="103">
        <f t="shared" si="74"/>
        <v>46</v>
      </c>
      <c r="U444" s="103">
        <f t="shared" si="75"/>
        <v>45</v>
      </c>
      <c r="V444" s="103">
        <f t="shared" si="76"/>
        <v>19</v>
      </c>
      <c r="W444" s="103">
        <f t="shared" si="77"/>
        <v>19</v>
      </c>
      <c r="X444" s="103"/>
      <c r="Y444" s="273">
        <f t="shared" si="78"/>
        <v>95</v>
      </c>
      <c r="Z444" s="273">
        <f t="shared" si="79"/>
        <v>91.304347826086953</v>
      </c>
      <c r="AA444" s="273">
        <f t="shared" si="80"/>
        <v>100</v>
      </c>
      <c r="AB444" s="273">
        <f t="shared" si="81"/>
        <v>93.75</v>
      </c>
      <c r="AC444" s="273">
        <f t="shared" si="82"/>
        <v>95</v>
      </c>
      <c r="AD444" s="273">
        <f t="shared" si="83"/>
        <v>95</v>
      </c>
    </row>
    <row r="445" spans="1:30" ht="30" customHeight="1" x14ac:dyDescent="0.2">
      <c r="A445" s="1">
        <f>'STUDENT NAMELIST'!A445</f>
        <v>441</v>
      </c>
      <c r="B445" s="60" t="str">
        <f>'STUDENT NAMELIST'!B445</f>
        <v>2023PEC AI 312</v>
      </c>
      <c r="C445" s="60">
        <f>'STUDENT NAMELIST'!C445</f>
        <v>211423243447</v>
      </c>
      <c r="D445" s="270" t="str">
        <f>'STUDENT NAMELIST'!D445</f>
        <v>SURESH KUMAR R</v>
      </c>
      <c r="E445" s="272">
        <v>19</v>
      </c>
      <c r="F445" s="272">
        <v>17</v>
      </c>
      <c r="G445" s="272">
        <v>12</v>
      </c>
      <c r="H445" s="272">
        <v>13</v>
      </c>
      <c r="I445" s="272">
        <v>11</v>
      </c>
      <c r="J445" s="272">
        <v>18</v>
      </c>
      <c r="K445" s="272">
        <v>17</v>
      </c>
      <c r="L445" s="272">
        <v>11</v>
      </c>
      <c r="M445" s="272">
        <v>13</v>
      </c>
      <c r="N445" s="272">
        <v>11</v>
      </c>
      <c r="O445" s="272">
        <v>17</v>
      </c>
      <c r="P445" s="272">
        <v>19</v>
      </c>
      <c r="Q445" s="272"/>
      <c r="R445" s="103">
        <f t="shared" si="72"/>
        <v>19</v>
      </c>
      <c r="S445" s="103">
        <f t="shared" si="73"/>
        <v>40</v>
      </c>
      <c r="T445" s="103">
        <f t="shared" si="74"/>
        <v>44</v>
      </c>
      <c r="U445" s="103">
        <f t="shared" si="75"/>
        <v>39</v>
      </c>
      <c r="V445" s="103">
        <f t="shared" si="76"/>
        <v>17</v>
      </c>
      <c r="W445" s="103">
        <f t="shared" si="77"/>
        <v>19</v>
      </c>
      <c r="X445" s="103"/>
      <c r="Y445" s="273">
        <f t="shared" si="78"/>
        <v>95</v>
      </c>
      <c r="Z445" s="273">
        <f t="shared" si="79"/>
        <v>86.956521739130437</v>
      </c>
      <c r="AA445" s="273">
        <f t="shared" si="80"/>
        <v>95.652173913043484</v>
      </c>
      <c r="AB445" s="273">
        <f t="shared" si="81"/>
        <v>81.25</v>
      </c>
      <c r="AC445" s="273">
        <f t="shared" si="82"/>
        <v>85</v>
      </c>
      <c r="AD445" s="273">
        <f t="shared" si="83"/>
        <v>95</v>
      </c>
    </row>
    <row r="446" spans="1:30" ht="30" customHeight="1" x14ac:dyDescent="0.2">
      <c r="A446" s="1">
        <f>'STUDENT NAMELIST'!A446</f>
        <v>442</v>
      </c>
      <c r="B446" s="60" t="str">
        <f>'STUDENT NAMELIST'!B446</f>
        <v>2023PEC AI 313</v>
      </c>
      <c r="C446" s="60">
        <f>'STUDENT NAMELIST'!C446</f>
        <v>211423243448</v>
      </c>
      <c r="D446" s="270" t="str">
        <f>'STUDENT NAMELIST'!D446</f>
        <v>SURIYAMATHI PRABHU T R</v>
      </c>
      <c r="E446" s="272">
        <v>18</v>
      </c>
      <c r="F446" s="272">
        <v>17</v>
      </c>
      <c r="G446" s="272">
        <v>11</v>
      </c>
      <c r="H446" s="272">
        <v>11</v>
      </c>
      <c r="I446" s="272">
        <v>14</v>
      </c>
      <c r="J446" s="272">
        <v>20</v>
      </c>
      <c r="K446" s="272">
        <v>17</v>
      </c>
      <c r="L446" s="272">
        <v>12</v>
      </c>
      <c r="M446" s="272">
        <v>12</v>
      </c>
      <c r="N446" s="272">
        <v>14</v>
      </c>
      <c r="O446" s="272">
        <v>20</v>
      </c>
      <c r="P446" s="272">
        <v>19</v>
      </c>
      <c r="Q446" s="272"/>
      <c r="R446" s="103">
        <f t="shared" si="72"/>
        <v>18</v>
      </c>
      <c r="S446" s="103">
        <f t="shared" si="73"/>
        <v>40</v>
      </c>
      <c r="T446" s="103">
        <f t="shared" si="74"/>
        <v>43</v>
      </c>
      <c r="U446" s="103">
        <f t="shared" si="75"/>
        <v>45</v>
      </c>
      <c r="V446" s="103">
        <f t="shared" si="76"/>
        <v>20</v>
      </c>
      <c r="W446" s="103">
        <f t="shared" si="77"/>
        <v>19</v>
      </c>
      <c r="X446" s="103"/>
      <c r="Y446" s="273">
        <f t="shared" si="78"/>
        <v>90</v>
      </c>
      <c r="Z446" s="273">
        <f t="shared" si="79"/>
        <v>86.956521739130437</v>
      </c>
      <c r="AA446" s="273">
        <f t="shared" si="80"/>
        <v>93.478260869565219</v>
      </c>
      <c r="AB446" s="273">
        <f t="shared" si="81"/>
        <v>93.75</v>
      </c>
      <c r="AC446" s="273">
        <f t="shared" si="82"/>
        <v>100</v>
      </c>
      <c r="AD446" s="273">
        <f t="shared" si="83"/>
        <v>95</v>
      </c>
    </row>
    <row r="447" spans="1:30" ht="30" customHeight="1" x14ac:dyDescent="0.2">
      <c r="A447" s="1">
        <f>'STUDENT NAMELIST'!A447</f>
        <v>443</v>
      </c>
      <c r="B447" s="60" t="str">
        <f>'STUDENT NAMELIST'!B447</f>
        <v>2023PEC AI 314</v>
      </c>
      <c r="C447" s="60">
        <f>'STUDENT NAMELIST'!C447</f>
        <v>211423243449</v>
      </c>
      <c r="D447" s="270" t="str">
        <f>'STUDENT NAMELIST'!D447</f>
        <v>SURYA K</v>
      </c>
      <c r="E447" s="272">
        <v>17</v>
      </c>
      <c r="F447" s="272">
        <v>20</v>
      </c>
      <c r="G447" s="272">
        <v>13</v>
      </c>
      <c r="H447" s="272">
        <v>13</v>
      </c>
      <c r="I447" s="272">
        <v>11</v>
      </c>
      <c r="J447" s="272">
        <v>17</v>
      </c>
      <c r="K447" s="272">
        <v>17</v>
      </c>
      <c r="L447" s="272">
        <v>13</v>
      </c>
      <c r="M447" s="272">
        <v>11</v>
      </c>
      <c r="N447" s="272">
        <v>13</v>
      </c>
      <c r="O447" s="272">
        <v>19</v>
      </c>
      <c r="P447" s="272">
        <v>19</v>
      </c>
      <c r="Q447" s="272"/>
      <c r="R447" s="103">
        <f t="shared" si="72"/>
        <v>17</v>
      </c>
      <c r="S447" s="103">
        <f t="shared" si="73"/>
        <v>46</v>
      </c>
      <c r="T447" s="103">
        <f t="shared" si="74"/>
        <v>41</v>
      </c>
      <c r="U447" s="103">
        <f t="shared" si="75"/>
        <v>41</v>
      </c>
      <c r="V447" s="103">
        <f t="shared" si="76"/>
        <v>19</v>
      </c>
      <c r="W447" s="103">
        <f t="shared" si="77"/>
        <v>19</v>
      </c>
      <c r="X447" s="103"/>
      <c r="Y447" s="273">
        <f t="shared" si="78"/>
        <v>85</v>
      </c>
      <c r="Z447" s="273">
        <f t="shared" si="79"/>
        <v>100</v>
      </c>
      <c r="AA447" s="273">
        <f t="shared" si="80"/>
        <v>89.130434782608688</v>
      </c>
      <c r="AB447" s="273">
        <f t="shared" si="81"/>
        <v>85.416666666666657</v>
      </c>
      <c r="AC447" s="273">
        <f t="shared" si="82"/>
        <v>95</v>
      </c>
      <c r="AD447" s="273">
        <f t="shared" si="83"/>
        <v>95</v>
      </c>
    </row>
    <row r="448" spans="1:30" ht="30" customHeight="1" x14ac:dyDescent="0.2">
      <c r="A448" s="1">
        <f>'STUDENT NAMELIST'!A448</f>
        <v>444</v>
      </c>
      <c r="B448" s="60" t="str">
        <f>'STUDENT NAMELIST'!B448</f>
        <v>2023PEC AI 265</v>
      </c>
      <c r="C448" s="60">
        <f>'STUDENT NAMELIST'!C448</f>
        <v>211423243450</v>
      </c>
      <c r="D448" s="270" t="str">
        <f>'STUDENT NAMELIST'!D448</f>
        <v>SWAPNA R V</v>
      </c>
      <c r="E448" s="272">
        <v>18</v>
      </c>
      <c r="F448" s="272">
        <v>18</v>
      </c>
      <c r="G448" s="272">
        <v>13</v>
      </c>
      <c r="H448" s="272">
        <v>13</v>
      </c>
      <c r="I448" s="272">
        <v>12</v>
      </c>
      <c r="J448" s="272">
        <v>17</v>
      </c>
      <c r="K448" s="272">
        <v>17</v>
      </c>
      <c r="L448" s="272">
        <v>12</v>
      </c>
      <c r="M448" s="272">
        <v>13</v>
      </c>
      <c r="N448" s="272">
        <v>11</v>
      </c>
      <c r="O448" s="272">
        <v>20</v>
      </c>
      <c r="P448" s="272">
        <v>18</v>
      </c>
      <c r="Q448" s="272"/>
      <c r="R448" s="103">
        <f t="shared" si="72"/>
        <v>18</v>
      </c>
      <c r="S448" s="103">
        <f t="shared" si="73"/>
        <v>43</v>
      </c>
      <c r="T448" s="103">
        <f t="shared" si="74"/>
        <v>43</v>
      </c>
      <c r="U448" s="103">
        <f t="shared" si="75"/>
        <v>40</v>
      </c>
      <c r="V448" s="103">
        <f t="shared" si="76"/>
        <v>20</v>
      </c>
      <c r="W448" s="103">
        <f t="shared" si="77"/>
        <v>18</v>
      </c>
      <c r="X448" s="103"/>
      <c r="Y448" s="273">
        <f t="shared" si="78"/>
        <v>90</v>
      </c>
      <c r="Z448" s="273">
        <f t="shared" si="79"/>
        <v>93.478260869565219</v>
      </c>
      <c r="AA448" s="273">
        <f t="shared" si="80"/>
        <v>93.478260869565219</v>
      </c>
      <c r="AB448" s="273">
        <f t="shared" si="81"/>
        <v>83.333333333333343</v>
      </c>
      <c r="AC448" s="273">
        <f t="shared" si="82"/>
        <v>100</v>
      </c>
      <c r="AD448" s="273">
        <f t="shared" si="83"/>
        <v>90</v>
      </c>
    </row>
    <row r="449" spans="1:30" ht="30" customHeight="1" x14ac:dyDescent="0.2">
      <c r="A449" s="1">
        <f>'STUDENT NAMELIST'!A449</f>
        <v>445</v>
      </c>
      <c r="B449" s="60" t="str">
        <f>'STUDENT NAMELIST'!B449</f>
        <v>2023PEC AI 266</v>
      </c>
      <c r="C449" s="60">
        <f>'STUDENT NAMELIST'!C449</f>
        <v>211423243451</v>
      </c>
      <c r="D449" s="270" t="str">
        <f>'STUDENT NAMELIST'!D449</f>
        <v>SWARNALAKSHMI S</v>
      </c>
      <c r="E449" s="272">
        <v>19</v>
      </c>
      <c r="F449" s="272">
        <v>19</v>
      </c>
      <c r="G449" s="272">
        <v>12</v>
      </c>
      <c r="H449" s="272">
        <v>12</v>
      </c>
      <c r="I449" s="272">
        <v>11</v>
      </c>
      <c r="J449" s="272">
        <v>20</v>
      </c>
      <c r="K449" s="272">
        <v>18</v>
      </c>
      <c r="L449" s="272">
        <v>11</v>
      </c>
      <c r="M449" s="272">
        <v>13</v>
      </c>
      <c r="N449" s="272">
        <v>12</v>
      </c>
      <c r="O449" s="272">
        <v>18</v>
      </c>
      <c r="P449" s="272">
        <v>18</v>
      </c>
      <c r="Q449" s="272"/>
      <c r="R449" s="103">
        <f t="shared" si="72"/>
        <v>19</v>
      </c>
      <c r="S449" s="103">
        <f t="shared" si="73"/>
        <v>42</v>
      </c>
      <c r="T449" s="103">
        <f t="shared" si="74"/>
        <v>45</v>
      </c>
      <c r="U449" s="103">
        <f t="shared" si="75"/>
        <v>41</v>
      </c>
      <c r="V449" s="103">
        <f t="shared" si="76"/>
        <v>18</v>
      </c>
      <c r="W449" s="103">
        <f t="shared" si="77"/>
        <v>18</v>
      </c>
      <c r="X449" s="103"/>
      <c r="Y449" s="273">
        <f t="shared" si="78"/>
        <v>95</v>
      </c>
      <c r="Z449" s="273">
        <f t="shared" si="79"/>
        <v>91.304347826086953</v>
      </c>
      <c r="AA449" s="273">
        <f t="shared" si="80"/>
        <v>97.826086956521735</v>
      </c>
      <c r="AB449" s="273">
        <f t="shared" si="81"/>
        <v>85.416666666666657</v>
      </c>
      <c r="AC449" s="273">
        <f t="shared" si="82"/>
        <v>90</v>
      </c>
      <c r="AD449" s="273">
        <f t="shared" si="83"/>
        <v>90</v>
      </c>
    </row>
    <row r="450" spans="1:30" ht="30" customHeight="1" x14ac:dyDescent="0.2">
      <c r="A450" s="1">
        <f>'STUDENT NAMELIST'!A450</f>
        <v>446</v>
      </c>
      <c r="B450" s="60" t="str">
        <f>'STUDENT NAMELIST'!B450</f>
        <v>2023PEC AI 267</v>
      </c>
      <c r="C450" s="60">
        <f>'STUDENT NAMELIST'!C450</f>
        <v>211423243452</v>
      </c>
      <c r="D450" s="270" t="str">
        <f>'STUDENT NAMELIST'!D450</f>
        <v xml:space="preserve">SWEETY VINCENT </v>
      </c>
      <c r="E450" s="272">
        <v>20</v>
      </c>
      <c r="F450" s="272">
        <v>19</v>
      </c>
      <c r="G450" s="272">
        <v>13</v>
      </c>
      <c r="H450" s="272">
        <v>13</v>
      </c>
      <c r="I450" s="272">
        <v>12</v>
      </c>
      <c r="J450" s="272">
        <v>20</v>
      </c>
      <c r="K450" s="272">
        <v>20</v>
      </c>
      <c r="L450" s="272">
        <v>13</v>
      </c>
      <c r="M450" s="272">
        <v>13</v>
      </c>
      <c r="N450" s="272">
        <v>14</v>
      </c>
      <c r="O450" s="272">
        <v>20</v>
      </c>
      <c r="P450" s="272">
        <v>19</v>
      </c>
      <c r="Q450" s="272"/>
      <c r="R450" s="103">
        <f t="shared" si="72"/>
        <v>20</v>
      </c>
      <c r="S450" s="103">
        <f t="shared" si="73"/>
        <v>45</v>
      </c>
      <c r="T450" s="103">
        <f t="shared" si="74"/>
        <v>46</v>
      </c>
      <c r="U450" s="103">
        <f t="shared" si="75"/>
        <v>46</v>
      </c>
      <c r="V450" s="103">
        <f t="shared" si="76"/>
        <v>20</v>
      </c>
      <c r="W450" s="103">
        <f t="shared" si="77"/>
        <v>19</v>
      </c>
      <c r="X450" s="103"/>
      <c r="Y450" s="273">
        <f t="shared" si="78"/>
        <v>100</v>
      </c>
      <c r="Z450" s="273">
        <f t="shared" si="79"/>
        <v>97.826086956521735</v>
      </c>
      <c r="AA450" s="273">
        <f t="shared" si="80"/>
        <v>100</v>
      </c>
      <c r="AB450" s="273">
        <f t="shared" si="81"/>
        <v>95.833333333333343</v>
      </c>
      <c r="AC450" s="273">
        <f t="shared" si="82"/>
        <v>100</v>
      </c>
      <c r="AD450" s="273">
        <f t="shared" si="83"/>
        <v>95</v>
      </c>
    </row>
    <row r="451" spans="1:30" ht="30" customHeight="1" x14ac:dyDescent="0.2">
      <c r="A451" s="1">
        <f>'STUDENT NAMELIST'!A451</f>
        <v>447</v>
      </c>
      <c r="B451" s="60" t="str">
        <f>'STUDENT NAMELIST'!B451</f>
        <v>2023PEC AI 268</v>
      </c>
      <c r="C451" s="60">
        <f>'STUDENT NAMELIST'!C451</f>
        <v>211423243453</v>
      </c>
      <c r="D451" s="270" t="str">
        <f>'STUDENT NAMELIST'!D451</f>
        <v>SWETHA B</v>
      </c>
      <c r="E451" s="272">
        <v>18</v>
      </c>
      <c r="F451" s="272">
        <v>17</v>
      </c>
      <c r="G451" s="272">
        <v>12</v>
      </c>
      <c r="H451" s="272">
        <v>11</v>
      </c>
      <c r="I451" s="272">
        <v>11</v>
      </c>
      <c r="J451" s="272">
        <v>18</v>
      </c>
      <c r="K451" s="272">
        <v>20</v>
      </c>
      <c r="L451" s="272">
        <v>11</v>
      </c>
      <c r="M451" s="272">
        <v>11</v>
      </c>
      <c r="N451" s="272">
        <v>11</v>
      </c>
      <c r="O451" s="272">
        <v>18</v>
      </c>
      <c r="P451" s="272">
        <v>17</v>
      </c>
      <c r="Q451" s="272"/>
      <c r="R451" s="103">
        <f t="shared" si="72"/>
        <v>18</v>
      </c>
      <c r="S451" s="103">
        <f t="shared" si="73"/>
        <v>40</v>
      </c>
      <c r="T451" s="103">
        <f t="shared" si="74"/>
        <v>40</v>
      </c>
      <c r="U451" s="103">
        <f t="shared" si="75"/>
        <v>42</v>
      </c>
      <c r="V451" s="103">
        <f t="shared" si="76"/>
        <v>18</v>
      </c>
      <c r="W451" s="103">
        <f t="shared" si="77"/>
        <v>17</v>
      </c>
      <c r="X451" s="103"/>
      <c r="Y451" s="273">
        <f t="shared" si="78"/>
        <v>90</v>
      </c>
      <c r="Z451" s="273">
        <f t="shared" si="79"/>
        <v>86.956521739130437</v>
      </c>
      <c r="AA451" s="273">
        <f t="shared" si="80"/>
        <v>86.956521739130437</v>
      </c>
      <c r="AB451" s="273">
        <f t="shared" si="81"/>
        <v>87.5</v>
      </c>
      <c r="AC451" s="273">
        <f t="shared" si="82"/>
        <v>90</v>
      </c>
      <c r="AD451" s="273">
        <f t="shared" si="83"/>
        <v>85</v>
      </c>
    </row>
    <row r="452" spans="1:30" ht="30" customHeight="1" x14ac:dyDescent="0.2">
      <c r="A452" s="1">
        <f>'STUDENT NAMELIST'!A452</f>
        <v>448</v>
      </c>
      <c r="B452" s="60" t="str">
        <f>'STUDENT NAMELIST'!B452</f>
        <v>2023PEC AI 269</v>
      </c>
      <c r="C452" s="60">
        <f>'STUDENT NAMELIST'!C452</f>
        <v>211423243454</v>
      </c>
      <c r="D452" s="270" t="str">
        <f>'STUDENT NAMELIST'!D452</f>
        <v>SWETHA R</v>
      </c>
      <c r="E452" s="272">
        <v>17</v>
      </c>
      <c r="F452" s="272">
        <v>20</v>
      </c>
      <c r="G452" s="272">
        <v>12</v>
      </c>
      <c r="H452" s="272">
        <v>11</v>
      </c>
      <c r="I452" s="272">
        <v>14</v>
      </c>
      <c r="J452" s="272">
        <v>18</v>
      </c>
      <c r="K452" s="272">
        <v>17</v>
      </c>
      <c r="L452" s="272">
        <v>13</v>
      </c>
      <c r="M452" s="272">
        <v>11</v>
      </c>
      <c r="N452" s="272">
        <v>12</v>
      </c>
      <c r="O452" s="272">
        <v>19</v>
      </c>
      <c r="P452" s="272">
        <v>20</v>
      </c>
      <c r="Q452" s="272"/>
      <c r="R452" s="103">
        <f t="shared" si="72"/>
        <v>17</v>
      </c>
      <c r="S452" s="103">
        <f t="shared" si="73"/>
        <v>45</v>
      </c>
      <c r="T452" s="103">
        <f t="shared" si="74"/>
        <v>40</v>
      </c>
      <c r="U452" s="103">
        <f t="shared" si="75"/>
        <v>43</v>
      </c>
      <c r="V452" s="103">
        <f t="shared" si="76"/>
        <v>19</v>
      </c>
      <c r="W452" s="103">
        <f t="shared" si="77"/>
        <v>20</v>
      </c>
      <c r="X452" s="103"/>
      <c r="Y452" s="273">
        <f t="shared" si="78"/>
        <v>85</v>
      </c>
      <c r="Z452" s="273">
        <f t="shared" si="79"/>
        <v>97.826086956521735</v>
      </c>
      <c r="AA452" s="273">
        <f t="shared" si="80"/>
        <v>86.956521739130437</v>
      </c>
      <c r="AB452" s="273">
        <f t="shared" si="81"/>
        <v>89.583333333333343</v>
      </c>
      <c r="AC452" s="273">
        <f t="shared" si="82"/>
        <v>95</v>
      </c>
      <c r="AD452" s="273">
        <f t="shared" si="83"/>
        <v>100</v>
      </c>
    </row>
    <row r="453" spans="1:30" ht="30" customHeight="1" x14ac:dyDescent="0.2">
      <c r="A453" s="1">
        <f>'STUDENT NAMELIST'!A453</f>
        <v>449</v>
      </c>
      <c r="B453" s="60" t="str">
        <f>'STUDENT NAMELIST'!B453</f>
        <v>2023PEC AI 270</v>
      </c>
      <c r="C453" s="60">
        <f>'STUDENT NAMELIST'!C453</f>
        <v>211423243455</v>
      </c>
      <c r="D453" s="270" t="str">
        <f>'STUDENT NAMELIST'!D453</f>
        <v>SWETHA S</v>
      </c>
      <c r="E453" s="272">
        <v>19</v>
      </c>
      <c r="F453" s="272">
        <v>17</v>
      </c>
      <c r="G453" s="272">
        <v>11</v>
      </c>
      <c r="H453" s="272">
        <v>13</v>
      </c>
      <c r="I453" s="272">
        <v>11</v>
      </c>
      <c r="J453" s="272">
        <v>20</v>
      </c>
      <c r="K453" s="272">
        <v>18</v>
      </c>
      <c r="L453" s="272">
        <v>12</v>
      </c>
      <c r="M453" s="272">
        <v>12</v>
      </c>
      <c r="N453" s="272">
        <v>13</v>
      </c>
      <c r="O453" s="272">
        <v>17</v>
      </c>
      <c r="P453" s="272">
        <v>18</v>
      </c>
      <c r="Q453" s="272"/>
      <c r="R453" s="103">
        <f t="shared" ref="R453:R507" si="84">SUMIF($E$4:$P$4,"CO 1",E453:P453)</f>
        <v>19</v>
      </c>
      <c r="S453" s="103">
        <f t="shared" ref="S453:S507" si="85">SUMIF($E$4:$P$4,"CO 2",E453:P453)</f>
        <v>40</v>
      </c>
      <c r="T453" s="103">
        <f t="shared" ref="T453:T507" si="86">SUMIF($E$4:$P$4,"CO 3",E453:P453)</f>
        <v>45</v>
      </c>
      <c r="U453" s="103">
        <f t="shared" ref="U453:U507" si="87">SUMIF($E$4:$P$4,"CO 4",E453:P453)</f>
        <v>42</v>
      </c>
      <c r="V453" s="103">
        <f t="shared" ref="V453:V507" si="88">SUMIF($E$4:$P$4,"CO 5",E453:P453)</f>
        <v>17</v>
      </c>
      <c r="W453" s="103">
        <f t="shared" ref="W453:W507" si="89">SUMIF($E$4:$P$4,"CO 6",E453:P453)</f>
        <v>18</v>
      </c>
      <c r="X453" s="103"/>
      <c r="Y453" s="273">
        <f t="shared" si="78"/>
        <v>95</v>
      </c>
      <c r="Z453" s="273">
        <f t="shared" si="79"/>
        <v>86.956521739130437</v>
      </c>
      <c r="AA453" s="273">
        <f t="shared" si="80"/>
        <v>97.826086956521735</v>
      </c>
      <c r="AB453" s="273">
        <f t="shared" si="81"/>
        <v>87.5</v>
      </c>
      <c r="AC453" s="273">
        <f t="shared" si="82"/>
        <v>85</v>
      </c>
      <c r="AD453" s="273">
        <f t="shared" si="83"/>
        <v>90</v>
      </c>
    </row>
    <row r="454" spans="1:30" ht="30" customHeight="1" x14ac:dyDescent="0.2">
      <c r="A454" s="1">
        <f>'STUDENT NAMELIST'!A454</f>
        <v>450</v>
      </c>
      <c r="B454" s="60" t="str">
        <f>'STUDENT NAMELIST'!B454</f>
        <v>2023PEC AI 315</v>
      </c>
      <c r="C454" s="60">
        <f>'STUDENT NAMELIST'!C454</f>
        <v>211423243456</v>
      </c>
      <c r="D454" s="270" t="str">
        <f>'STUDENT NAMELIST'!D454</f>
        <v>TAMILARASAN G</v>
      </c>
      <c r="E454" s="272">
        <v>18</v>
      </c>
      <c r="F454" s="272">
        <v>18</v>
      </c>
      <c r="G454" s="272">
        <v>11</v>
      </c>
      <c r="H454" s="272">
        <v>11</v>
      </c>
      <c r="I454" s="272">
        <v>12</v>
      </c>
      <c r="J454" s="272">
        <v>20</v>
      </c>
      <c r="K454" s="272">
        <v>19</v>
      </c>
      <c r="L454" s="272">
        <v>13</v>
      </c>
      <c r="M454" s="272">
        <v>12</v>
      </c>
      <c r="N454" s="272">
        <v>13</v>
      </c>
      <c r="O454" s="272">
        <v>17</v>
      </c>
      <c r="P454" s="272">
        <v>17</v>
      </c>
      <c r="Q454" s="272"/>
      <c r="R454" s="103">
        <f t="shared" si="84"/>
        <v>18</v>
      </c>
      <c r="S454" s="103">
        <f t="shared" si="85"/>
        <v>42</v>
      </c>
      <c r="T454" s="103">
        <f t="shared" si="86"/>
        <v>43</v>
      </c>
      <c r="U454" s="103">
        <f t="shared" si="87"/>
        <v>44</v>
      </c>
      <c r="V454" s="103">
        <f t="shared" si="88"/>
        <v>17</v>
      </c>
      <c r="W454" s="103">
        <f t="shared" si="89"/>
        <v>17</v>
      </c>
      <c r="X454" s="103"/>
      <c r="Y454" s="273">
        <f t="shared" si="78"/>
        <v>90</v>
      </c>
      <c r="Z454" s="273">
        <f t="shared" si="79"/>
        <v>91.304347826086953</v>
      </c>
      <c r="AA454" s="273">
        <f t="shared" si="80"/>
        <v>93.478260869565219</v>
      </c>
      <c r="AB454" s="273">
        <f t="shared" si="81"/>
        <v>91.666666666666657</v>
      </c>
      <c r="AC454" s="273">
        <f t="shared" si="82"/>
        <v>85</v>
      </c>
      <c r="AD454" s="273">
        <f t="shared" si="83"/>
        <v>85</v>
      </c>
    </row>
    <row r="455" spans="1:30" ht="30" customHeight="1" x14ac:dyDescent="0.2">
      <c r="A455" s="1">
        <f>'STUDENT NAMELIST'!A455</f>
        <v>451</v>
      </c>
      <c r="B455" s="60" t="str">
        <f>'STUDENT NAMELIST'!B455</f>
        <v>2023PEC AI 316</v>
      </c>
      <c r="C455" s="60">
        <f>'STUDENT NAMELIST'!C455</f>
        <v>211423243457</v>
      </c>
      <c r="D455" s="270" t="str">
        <f>'STUDENT NAMELIST'!D455</f>
        <v>TAMILARASAN S</v>
      </c>
      <c r="E455" s="272">
        <v>20</v>
      </c>
      <c r="F455" s="272">
        <v>20</v>
      </c>
      <c r="G455" s="272">
        <v>11</v>
      </c>
      <c r="H455" s="272">
        <v>13</v>
      </c>
      <c r="I455" s="272">
        <v>14</v>
      </c>
      <c r="J455" s="272">
        <v>17</v>
      </c>
      <c r="K455" s="272">
        <v>18</v>
      </c>
      <c r="L455" s="272">
        <v>12</v>
      </c>
      <c r="M455" s="272">
        <v>13</v>
      </c>
      <c r="N455" s="272">
        <v>13</v>
      </c>
      <c r="O455" s="272">
        <v>19</v>
      </c>
      <c r="P455" s="272">
        <v>17</v>
      </c>
      <c r="Q455" s="272"/>
      <c r="R455" s="103">
        <f t="shared" si="84"/>
        <v>20</v>
      </c>
      <c r="S455" s="103">
        <f t="shared" si="85"/>
        <v>43</v>
      </c>
      <c r="T455" s="103">
        <f t="shared" si="86"/>
        <v>43</v>
      </c>
      <c r="U455" s="103">
        <f t="shared" si="87"/>
        <v>45</v>
      </c>
      <c r="V455" s="103">
        <f t="shared" si="88"/>
        <v>19</v>
      </c>
      <c r="W455" s="103">
        <f t="shared" si="89"/>
        <v>17</v>
      </c>
      <c r="X455" s="103"/>
      <c r="Y455" s="273">
        <f t="shared" ref="Y455:Y507" si="90">(R455/$Y$3)*100</f>
        <v>100</v>
      </c>
      <c r="Z455" s="273">
        <f t="shared" ref="Z455:Z507" si="91">(S455/$Z$3)*100</f>
        <v>93.478260869565219</v>
      </c>
      <c r="AA455" s="273">
        <f t="shared" ref="AA455:AA507" si="92">(T455/$AA$3)*100</f>
        <v>93.478260869565219</v>
      </c>
      <c r="AB455" s="273">
        <f t="shared" ref="AB455:AB507" si="93">(U455/$AB$3)*100</f>
        <v>93.75</v>
      </c>
      <c r="AC455" s="273">
        <f t="shared" ref="AC455:AC507" si="94">(V455/$AC$3)*100</f>
        <v>95</v>
      </c>
      <c r="AD455" s="273">
        <f t="shared" ref="AD455:AD507" si="95">(W455/$AD$3)*100</f>
        <v>85</v>
      </c>
    </row>
    <row r="456" spans="1:30" ht="30" customHeight="1" x14ac:dyDescent="0.2">
      <c r="A456" s="1">
        <f>'STUDENT NAMELIST'!A456</f>
        <v>452</v>
      </c>
      <c r="B456" s="60" t="str">
        <f>'STUDENT NAMELIST'!B456</f>
        <v>2023PEC AI 271</v>
      </c>
      <c r="C456" s="60">
        <f>'STUDENT NAMELIST'!C456</f>
        <v>211423243458</v>
      </c>
      <c r="D456" s="270" t="str">
        <f>'STUDENT NAMELIST'!D456</f>
        <v>TANVI R</v>
      </c>
      <c r="E456" s="272">
        <v>18</v>
      </c>
      <c r="F456" s="272">
        <v>17</v>
      </c>
      <c r="G456" s="272">
        <v>13</v>
      </c>
      <c r="H456" s="272">
        <v>11</v>
      </c>
      <c r="I456" s="272">
        <v>13</v>
      </c>
      <c r="J456" s="272">
        <v>17</v>
      </c>
      <c r="K456" s="272">
        <v>19</v>
      </c>
      <c r="L456" s="272">
        <v>12</v>
      </c>
      <c r="M456" s="272">
        <v>11</v>
      </c>
      <c r="N456" s="272">
        <v>13</v>
      </c>
      <c r="O456" s="272">
        <v>17</v>
      </c>
      <c r="P456" s="272">
        <v>19</v>
      </c>
      <c r="Q456" s="272"/>
      <c r="R456" s="103">
        <f t="shared" si="84"/>
        <v>18</v>
      </c>
      <c r="S456" s="103">
        <f t="shared" si="85"/>
        <v>42</v>
      </c>
      <c r="T456" s="103">
        <f t="shared" si="86"/>
        <v>39</v>
      </c>
      <c r="U456" s="103">
        <f t="shared" si="87"/>
        <v>45</v>
      </c>
      <c r="V456" s="103">
        <f t="shared" si="88"/>
        <v>17</v>
      </c>
      <c r="W456" s="103">
        <f t="shared" si="89"/>
        <v>19</v>
      </c>
      <c r="X456" s="103"/>
      <c r="Y456" s="273">
        <f t="shared" si="90"/>
        <v>90</v>
      </c>
      <c r="Z456" s="273">
        <f t="shared" si="91"/>
        <v>91.304347826086953</v>
      </c>
      <c r="AA456" s="273">
        <f t="shared" si="92"/>
        <v>84.782608695652172</v>
      </c>
      <c r="AB456" s="273">
        <f t="shared" si="93"/>
        <v>93.75</v>
      </c>
      <c r="AC456" s="273">
        <f t="shared" si="94"/>
        <v>85</v>
      </c>
      <c r="AD456" s="273">
        <f t="shared" si="95"/>
        <v>95</v>
      </c>
    </row>
    <row r="457" spans="1:30" ht="30" customHeight="1" x14ac:dyDescent="0.2">
      <c r="A457" s="1">
        <f>'STUDENT NAMELIST'!A457</f>
        <v>453</v>
      </c>
      <c r="B457" s="60" t="str">
        <f>'STUDENT NAMELIST'!B457</f>
        <v>2023PEC AI 317</v>
      </c>
      <c r="C457" s="60">
        <f>'STUDENT NAMELIST'!C457</f>
        <v>211423243459</v>
      </c>
      <c r="D457" s="270" t="str">
        <f>'STUDENT NAMELIST'!D457</f>
        <v>TARRENCE BERTINAD K</v>
      </c>
      <c r="E457" s="272">
        <v>17</v>
      </c>
      <c r="F457" s="272">
        <v>17</v>
      </c>
      <c r="G457" s="272">
        <v>13</v>
      </c>
      <c r="H457" s="272">
        <v>13</v>
      </c>
      <c r="I457" s="272">
        <v>13</v>
      </c>
      <c r="J457" s="272">
        <v>19</v>
      </c>
      <c r="K457" s="272">
        <v>17</v>
      </c>
      <c r="L457" s="272">
        <v>11</v>
      </c>
      <c r="M457" s="272">
        <v>13</v>
      </c>
      <c r="N457" s="272">
        <v>13</v>
      </c>
      <c r="O457" s="272">
        <v>18</v>
      </c>
      <c r="P457" s="272">
        <v>18</v>
      </c>
      <c r="Q457" s="272"/>
      <c r="R457" s="103">
        <f t="shared" si="84"/>
        <v>17</v>
      </c>
      <c r="S457" s="103">
        <f t="shared" si="85"/>
        <v>41</v>
      </c>
      <c r="T457" s="103">
        <f t="shared" si="86"/>
        <v>45</v>
      </c>
      <c r="U457" s="103">
        <f t="shared" si="87"/>
        <v>43</v>
      </c>
      <c r="V457" s="103">
        <f t="shared" si="88"/>
        <v>18</v>
      </c>
      <c r="W457" s="103">
        <f t="shared" si="89"/>
        <v>18</v>
      </c>
      <c r="X457" s="103"/>
      <c r="Y457" s="273">
        <f t="shared" si="90"/>
        <v>85</v>
      </c>
      <c r="Z457" s="273">
        <f t="shared" si="91"/>
        <v>89.130434782608688</v>
      </c>
      <c r="AA457" s="273">
        <f t="shared" si="92"/>
        <v>97.826086956521735</v>
      </c>
      <c r="AB457" s="273">
        <f t="shared" si="93"/>
        <v>89.583333333333343</v>
      </c>
      <c r="AC457" s="273">
        <f t="shared" si="94"/>
        <v>90</v>
      </c>
      <c r="AD457" s="273">
        <f t="shared" si="95"/>
        <v>90</v>
      </c>
    </row>
    <row r="458" spans="1:30" ht="30" customHeight="1" x14ac:dyDescent="0.2">
      <c r="A458" s="1">
        <f>'STUDENT NAMELIST'!A458</f>
        <v>454</v>
      </c>
      <c r="B458" s="60" t="str">
        <f>'STUDENT NAMELIST'!B458</f>
        <v>2023PEC AI 272</v>
      </c>
      <c r="C458" s="60">
        <f>'STUDENT NAMELIST'!C458</f>
        <v>211423243460</v>
      </c>
      <c r="D458" s="270" t="str">
        <f>'STUDENT NAMELIST'!D458</f>
        <v>THANIKSHA G</v>
      </c>
      <c r="E458" s="272">
        <v>20</v>
      </c>
      <c r="F458" s="272">
        <v>18</v>
      </c>
      <c r="G458" s="272">
        <v>13</v>
      </c>
      <c r="H458" s="272">
        <v>12</v>
      </c>
      <c r="I458" s="272">
        <v>12</v>
      </c>
      <c r="J458" s="272">
        <v>20</v>
      </c>
      <c r="K458" s="272">
        <v>17</v>
      </c>
      <c r="L458" s="272">
        <v>12</v>
      </c>
      <c r="M458" s="272">
        <v>12</v>
      </c>
      <c r="N458" s="272">
        <v>12</v>
      </c>
      <c r="O458" s="272">
        <v>20</v>
      </c>
      <c r="P458" s="272">
        <v>19</v>
      </c>
      <c r="Q458" s="272"/>
      <c r="R458" s="103">
        <f t="shared" si="84"/>
        <v>20</v>
      </c>
      <c r="S458" s="103">
        <f t="shared" si="85"/>
        <v>43</v>
      </c>
      <c r="T458" s="103">
        <f t="shared" si="86"/>
        <v>44</v>
      </c>
      <c r="U458" s="103">
        <f t="shared" si="87"/>
        <v>41</v>
      </c>
      <c r="V458" s="103">
        <f t="shared" si="88"/>
        <v>20</v>
      </c>
      <c r="W458" s="103">
        <f t="shared" si="89"/>
        <v>19</v>
      </c>
      <c r="X458" s="103"/>
      <c r="Y458" s="273">
        <f t="shared" si="90"/>
        <v>100</v>
      </c>
      <c r="Z458" s="273">
        <f t="shared" si="91"/>
        <v>93.478260869565219</v>
      </c>
      <c r="AA458" s="273">
        <f t="shared" si="92"/>
        <v>95.652173913043484</v>
      </c>
      <c r="AB458" s="273">
        <f t="shared" si="93"/>
        <v>85.416666666666657</v>
      </c>
      <c r="AC458" s="273">
        <f t="shared" si="94"/>
        <v>100</v>
      </c>
      <c r="AD458" s="273">
        <f t="shared" si="95"/>
        <v>95</v>
      </c>
    </row>
    <row r="459" spans="1:30" ht="30" customHeight="1" x14ac:dyDescent="0.2">
      <c r="A459" s="1">
        <f>'STUDENT NAMELIST'!A459</f>
        <v>455</v>
      </c>
      <c r="B459" s="60" t="str">
        <f>'STUDENT NAMELIST'!B459</f>
        <v>2023PEC AI 318</v>
      </c>
      <c r="C459" s="60">
        <f>'STUDENT NAMELIST'!C459</f>
        <v>211423243461</v>
      </c>
      <c r="D459" s="270" t="str">
        <f>'STUDENT NAMELIST'!D459</f>
        <v>THANUSH C A</v>
      </c>
      <c r="E459" s="272">
        <v>20</v>
      </c>
      <c r="F459" s="272">
        <v>17</v>
      </c>
      <c r="G459" s="272">
        <v>11</v>
      </c>
      <c r="H459" s="272">
        <v>12</v>
      </c>
      <c r="I459" s="272">
        <v>14</v>
      </c>
      <c r="J459" s="272">
        <v>17</v>
      </c>
      <c r="K459" s="272">
        <v>18</v>
      </c>
      <c r="L459" s="272">
        <v>13</v>
      </c>
      <c r="M459" s="272">
        <v>12</v>
      </c>
      <c r="N459" s="272">
        <v>13</v>
      </c>
      <c r="O459" s="272">
        <v>18</v>
      </c>
      <c r="P459" s="272">
        <v>19</v>
      </c>
      <c r="Q459" s="272"/>
      <c r="R459" s="103">
        <f t="shared" si="84"/>
        <v>20</v>
      </c>
      <c r="S459" s="103">
        <f t="shared" si="85"/>
        <v>41</v>
      </c>
      <c r="T459" s="103">
        <f t="shared" si="86"/>
        <v>41</v>
      </c>
      <c r="U459" s="103">
        <f t="shared" si="87"/>
        <v>45</v>
      </c>
      <c r="V459" s="103">
        <f t="shared" si="88"/>
        <v>18</v>
      </c>
      <c r="W459" s="103">
        <f t="shared" si="89"/>
        <v>19</v>
      </c>
      <c r="X459" s="103"/>
      <c r="Y459" s="273">
        <f t="shared" si="90"/>
        <v>100</v>
      </c>
      <c r="Z459" s="273">
        <f t="shared" si="91"/>
        <v>89.130434782608688</v>
      </c>
      <c r="AA459" s="273">
        <f t="shared" si="92"/>
        <v>89.130434782608688</v>
      </c>
      <c r="AB459" s="273">
        <f t="shared" si="93"/>
        <v>93.75</v>
      </c>
      <c r="AC459" s="273">
        <f t="shared" si="94"/>
        <v>90</v>
      </c>
      <c r="AD459" s="273">
        <f t="shared" si="95"/>
        <v>95</v>
      </c>
    </row>
    <row r="460" spans="1:30" ht="30" customHeight="1" x14ac:dyDescent="0.2">
      <c r="A460" s="1">
        <f>'STUDENT NAMELIST'!A460</f>
        <v>456</v>
      </c>
      <c r="B460" s="60" t="str">
        <f>'STUDENT NAMELIST'!B460</f>
        <v>2023PEC AI 273</v>
      </c>
      <c r="C460" s="60">
        <f>'STUDENT NAMELIST'!C460</f>
        <v>211423243462</v>
      </c>
      <c r="D460" s="270" t="str">
        <f>'STUDENT NAMELIST'!D460</f>
        <v xml:space="preserve">THANUSREE K S </v>
      </c>
      <c r="E460" s="272">
        <v>18</v>
      </c>
      <c r="F460" s="272">
        <v>17</v>
      </c>
      <c r="G460" s="272">
        <v>12</v>
      </c>
      <c r="H460" s="272">
        <v>11</v>
      </c>
      <c r="I460" s="272">
        <v>12</v>
      </c>
      <c r="J460" s="272">
        <v>20</v>
      </c>
      <c r="K460" s="272">
        <v>17</v>
      </c>
      <c r="L460" s="272">
        <v>13</v>
      </c>
      <c r="M460" s="272">
        <v>11</v>
      </c>
      <c r="N460" s="272">
        <v>14</v>
      </c>
      <c r="O460" s="272">
        <v>18</v>
      </c>
      <c r="P460" s="272">
        <v>17</v>
      </c>
      <c r="Q460" s="272"/>
      <c r="R460" s="103">
        <f t="shared" si="84"/>
        <v>18</v>
      </c>
      <c r="S460" s="103">
        <f t="shared" si="85"/>
        <v>42</v>
      </c>
      <c r="T460" s="103">
        <f t="shared" si="86"/>
        <v>42</v>
      </c>
      <c r="U460" s="103">
        <f t="shared" si="87"/>
        <v>43</v>
      </c>
      <c r="V460" s="103">
        <f t="shared" si="88"/>
        <v>18</v>
      </c>
      <c r="W460" s="103">
        <f t="shared" si="89"/>
        <v>17</v>
      </c>
      <c r="X460" s="103"/>
      <c r="Y460" s="273">
        <f t="shared" si="90"/>
        <v>90</v>
      </c>
      <c r="Z460" s="273">
        <f t="shared" si="91"/>
        <v>91.304347826086953</v>
      </c>
      <c r="AA460" s="273">
        <f t="shared" si="92"/>
        <v>91.304347826086953</v>
      </c>
      <c r="AB460" s="273">
        <f t="shared" si="93"/>
        <v>89.583333333333343</v>
      </c>
      <c r="AC460" s="273">
        <f t="shared" si="94"/>
        <v>90</v>
      </c>
      <c r="AD460" s="273">
        <f t="shared" si="95"/>
        <v>85</v>
      </c>
    </row>
    <row r="461" spans="1:30" ht="30" customHeight="1" x14ac:dyDescent="0.2">
      <c r="A461" s="1">
        <f>'STUDENT NAMELIST'!A461</f>
        <v>457</v>
      </c>
      <c r="B461" s="60" t="str">
        <f>'STUDENT NAMELIST'!B461</f>
        <v>2023PEC AI 319</v>
      </c>
      <c r="C461" s="60">
        <f>'STUDENT NAMELIST'!C461</f>
        <v>211423243463</v>
      </c>
      <c r="D461" s="270" t="str">
        <f>'STUDENT NAMELIST'!D461</f>
        <v>THARUN KUMAR C</v>
      </c>
      <c r="E461" s="272">
        <v>18</v>
      </c>
      <c r="F461" s="272">
        <v>20</v>
      </c>
      <c r="G461" s="272">
        <v>11</v>
      </c>
      <c r="H461" s="272">
        <v>11</v>
      </c>
      <c r="I461" s="272">
        <v>14</v>
      </c>
      <c r="J461" s="272">
        <v>18</v>
      </c>
      <c r="K461" s="272">
        <v>19</v>
      </c>
      <c r="L461" s="272">
        <v>13</v>
      </c>
      <c r="M461" s="272">
        <v>12</v>
      </c>
      <c r="N461" s="272">
        <v>14</v>
      </c>
      <c r="O461" s="272">
        <v>18</v>
      </c>
      <c r="P461" s="272">
        <v>19</v>
      </c>
      <c r="Q461" s="272"/>
      <c r="R461" s="103">
        <f t="shared" si="84"/>
        <v>18</v>
      </c>
      <c r="S461" s="103">
        <f t="shared" si="85"/>
        <v>44</v>
      </c>
      <c r="T461" s="103">
        <f t="shared" si="86"/>
        <v>41</v>
      </c>
      <c r="U461" s="103">
        <f t="shared" si="87"/>
        <v>47</v>
      </c>
      <c r="V461" s="103">
        <f t="shared" si="88"/>
        <v>18</v>
      </c>
      <c r="W461" s="103">
        <f t="shared" si="89"/>
        <v>19</v>
      </c>
      <c r="X461" s="103"/>
      <c r="Y461" s="273">
        <f t="shared" si="90"/>
        <v>90</v>
      </c>
      <c r="Z461" s="273">
        <f t="shared" si="91"/>
        <v>95.652173913043484</v>
      </c>
      <c r="AA461" s="273">
        <f t="shared" si="92"/>
        <v>89.130434782608688</v>
      </c>
      <c r="AB461" s="273">
        <f t="shared" si="93"/>
        <v>97.916666666666657</v>
      </c>
      <c r="AC461" s="273">
        <f t="shared" si="94"/>
        <v>90</v>
      </c>
      <c r="AD461" s="273">
        <f t="shared" si="95"/>
        <v>95</v>
      </c>
    </row>
    <row r="462" spans="1:30" ht="30" customHeight="1" x14ac:dyDescent="0.2">
      <c r="A462" s="1">
        <f>'STUDENT NAMELIST'!A462</f>
        <v>458</v>
      </c>
      <c r="B462" s="60" t="str">
        <f>'STUDENT NAMELIST'!B462</f>
        <v>2023PEC AI 320</v>
      </c>
      <c r="C462" s="60">
        <f>'STUDENT NAMELIST'!C462</f>
        <v>211423243464</v>
      </c>
      <c r="D462" s="270" t="str">
        <f>'STUDENT NAMELIST'!D462</f>
        <v>THILAK R C</v>
      </c>
      <c r="E462" s="272">
        <v>19</v>
      </c>
      <c r="F462" s="272">
        <v>18</v>
      </c>
      <c r="G462" s="272">
        <v>13</v>
      </c>
      <c r="H462" s="272">
        <v>12</v>
      </c>
      <c r="I462" s="272">
        <v>11</v>
      </c>
      <c r="J462" s="272">
        <v>18</v>
      </c>
      <c r="K462" s="272">
        <v>19</v>
      </c>
      <c r="L462" s="272">
        <v>11</v>
      </c>
      <c r="M462" s="272">
        <v>12</v>
      </c>
      <c r="N462" s="272">
        <v>13</v>
      </c>
      <c r="O462" s="272">
        <v>20</v>
      </c>
      <c r="P462" s="272">
        <v>20</v>
      </c>
      <c r="Q462" s="272"/>
      <c r="R462" s="103">
        <f t="shared" si="84"/>
        <v>19</v>
      </c>
      <c r="S462" s="103">
        <f t="shared" si="85"/>
        <v>42</v>
      </c>
      <c r="T462" s="103">
        <f t="shared" si="86"/>
        <v>42</v>
      </c>
      <c r="U462" s="103">
        <f t="shared" si="87"/>
        <v>43</v>
      </c>
      <c r="V462" s="103">
        <f t="shared" si="88"/>
        <v>20</v>
      </c>
      <c r="W462" s="103">
        <f t="shared" si="89"/>
        <v>20</v>
      </c>
      <c r="X462" s="103"/>
      <c r="Y462" s="273">
        <f t="shared" si="90"/>
        <v>95</v>
      </c>
      <c r="Z462" s="273">
        <f t="shared" si="91"/>
        <v>91.304347826086953</v>
      </c>
      <c r="AA462" s="273">
        <f t="shared" si="92"/>
        <v>91.304347826086953</v>
      </c>
      <c r="AB462" s="273">
        <f t="shared" si="93"/>
        <v>89.583333333333343</v>
      </c>
      <c r="AC462" s="273">
        <f t="shared" si="94"/>
        <v>100</v>
      </c>
      <c r="AD462" s="273">
        <f t="shared" si="95"/>
        <v>100</v>
      </c>
    </row>
    <row r="463" spans="1:30" ht="30" customHeight="1" x14ac:dyDescent="0.2">
      <c r="A463" s="1">
        <f>'STUDENT NAMELIST'!A463</f>
        <v>459</v>
      </c>
      <c r="B463" s="60" t="str">
        <f>'STUDENT NAMELIST'!B463</f>
        <v>2023PEC AI 274</v>
      </c>
      <c r="C463" s="60">
        <f>'STUDENT NAMELIST'!C463</f>
        <v>211423243465</v>
      </c>
      <c r="D463" s="270" t="str">
        <f>'STUDENT NAMELIST'!D463</f>
        <v>THIRUMALINI J</v>
      </c>
      <c r="E463" s="272">
        <v>18</v>
      </c>
      <c r="F463" s="272">
        <v>17</v>
      </c>
      <c r="G463" s="272">
        <v>11</v>
      </c>
      <c r="H463" s="272">
        <v>13</v>
      </c>
      <c r="I463" s="272">
        <v>11</v>
      </c>
      <c r="J463" s="272">
        <v>17</v>
      </c>
      <c r="K463" s="272">
        <v>19</v>
      </c>
      <c r="L463" s="272">
        <v>12</v>
      </c>
      <c r="M463" s="272">
        <v>11</v>
      </c>
      <c r="N463" s="272">
        <v>14</v>
      </c>
      <c r="O463" s="272">
        <v>18</v>
      </c>
      <c r="P463" s="272">
        <v>19</v>
      </c>
      <c r="Q463" s="272"/>
      <c r="R463" s="103">
        <f t="shared" si="84"/>
        <v>18</v>
      </c>
      <c r="S463" s="103">
        <f t="shared" si="85"/>
        <v>40</v>
      </c>
      <c r="T463" s="103">
        <f t="shared" si="86"/>
        <v>41</v>
      </c>
      <c r="U463" s="103">
        <f t="shared" si="87"/>
        <v>44</v>
      </c>
      <c r="V463" s="103">
        <f t="shared" si="88"/>
        <v>18</v>
      </c>
      <c r="W463" s="103">
        <f t="shared" si="89"/>
        <v>19</v>
      </c>
      <c r="X463" s="103"/>
      <c r="Y463" s="273">
        <f t="shared" si="90"/>
        <v>90</v>
      </c>
      <c r="Z463" s="273">
        <f t="shared" si="91"/>
        <v>86.956521739130437</v>
      </c>
      <c r="AA463" s="273">
        <f t="shared" si="92"/>
        <v>89.130434782608688</v>
      </c>
      <c r="AB463" s="273">
        <f t="shared" si="93"/>
        <v>91.666666666666657</v>
      </c>
      <c r="AC463" s="273">
        <f t="shared" si="94"/>
        <v>90</v>
      </c>
      <c r="AD463" s="273">
        <f t="shared" si="95"/>
        <v>95</v>
      </c>
    </row>
    <row r="464" spans="1:30" ht="30" customHeight="1" x14ac:dyDescent="0.2">
      <c r="A464" s="1">
        <f>'STUDENT NAMELIST'!A464</f>
        <v>460</v>
      </c>
      <c r="B464" s="60" t="str">
        <f>'STUDENT NAMELIST'!B464</f>
        <v>2023PEC AI 321</v>
      </c>
      <c r="C464" s="60">
        <f>'STUDENT NAMELIST'!C464</f>
        <v>211423243466</v>
      </c>
      <c r="D464" s="270" t="str">
        <f>'STUDENT NAMELIST'!D464</f>
        <v>THUSHANTHAN R</v>
      </c>
      <c r="E464" s="272">
        <v>20</v>
      </c>
      <c r="F464" s="272">
        <v>19</v>
      </c>
      <c r="G464" s="272">
        <v>13</v>
      </c>
      <c r="H464" s="272">
        <v>12</v>
      </c>
      <c r="I464" s="272">
        <v>13</v>
      </c>
      <c r="J464" s="272">
        <v>17</v>
      </c>
      <c r="K464" s="272">
        <v>17</v>
      </c>
      <c r="L464" s="272">
        <v>13</v>
      </c>
      <c r="M464" s="272">
        <v>13</v>
      </c>
      <c r="N464" s="272">
        <v>13</v>
      </c>
      <c r="O464" s="272">
        <v>20</v>
      </c>
      <c r="P464" s="272">
        <v>19</v>
      </c>
      <c r="Q464" s="272"/>
      <c r="R464" s="103">
        <f t="shared" si="84"/>
        <v>20</v>
      </c>
      <c r="S464" s="103">
        <f t="shared" si="85"/>
        <v>45</v>
      </c>
      <c r="T464" s="103">
        <f t="shared" si="86"/>
        <v>42</v>
      </c>
      <c r="U464" s="103">
        <f t="shared" si="87"/>
        <v>43</v>
      </c>
      <c r="V464" s="103">
        <f t="shared" si="88"/>
        <v>20</v>
      </c>
      <c r="W464" s="103">
        <f t="shared" si="89"/>
        <v>19</v>
      </c>
      <c r="X464" s="103"/>
      <c r="Y464" s="273">
        <f t="shared" si="90"/>
        <v>100</v>
      </c>
      <c r="Z464" s="273">
        <f t="shared" si="91"/>
        <v>97.826086956521735</v>
      </c>
      <c r="AA464" s="273">
        <f t="shared" si="92"/>
        <v>91.304347826086953</v>
      </c>
      <c r="AB464" s="273">
        <f t="shared" si="93"/>
        <v>89.583333333333343</v>
      </c>
      <c r="AC464" s="273">
        <f t="shared" si="94"/>
        <v>100</v>
      </c>
      <c r="AD464" s="273">
        <f t="shared" si="95"/>
        <v>95</v>
      </c>
    </row>
    <row r="465" spans="1:30" ht="30" customHeight="1" x14ac:dyDescent="0.2">
      <c r="A465" s="1">
        <f>'STUDENT NAMELIST'!A465</f>
        <v>461</v>
      </c>
      <c r="B465" s="60" t="str">
        <f>'STUDENT NAMELIST'!B465</f>
        <v>2023PEC AI 322</v>
      </c>
      <c r="C465" s="60">
        <f>'STUDENT NAMELIST'!C465</f>
        <v>211423243467</v>
      </c>
      <c r="D465" s="270" t="str">
        <f>'STUDENT NAMELIST'!D465</f>
        <v>THUVARAGESH PANDIAN V</v>
      </c>
      <c r="E465" s="272">
        <v>17</v>
      </c>
      <c r="F465" s="272">
        <v>17</v>
      </c>
      <c r="G465" s="272">
        <v>13</v>
      </c>
      <c r="H465" s="272">
        <v>12</v>
      </c>
      <c r="I465" s="272">
        <v>11</v>
      </c>
      <c r="J465" s="272">
        <v>17</v>
      </c>
      <c r="K465" s="272">
        <v>19</v>
      </c>
      <c r="L465" s="272">
        <v>12</v>
      </c>
      <c r="M465" s="272">
        <v>12</v>
      </c>
      <c r="N465" s="272">
        <v>12</v>
      </c>
      <c r="O465" s="272">
        <v>19</v>
      </c>
      <c r="P465" s="272">
        <v>19</v>
      </c>
      <c r="Q465" s="272"/>
      <c r="R465" s="103">
        <f t="shared" si="84"/>
        <v>17</v>
      </c>
      <c r="S465" s="103">
        <f t="shared" si="85"/>
        <v>42</v>
      </c>
      <c r="T465" s="103">
        <f t="shared" si="86"/>
        <v>41</v>
      </c>
      <c r="U465" s="103">
        <f t="shared" si="87"/>
        <v>42</v>
      </c>
      <c r="V465" s="103">
        <f t="shared" si="88"/>
        <v>19</v>
      </c>
      <c r="W465" s="103">
        <f t="shared" si="89"/>
        <v>19</v>
      </c>
      <c r="X465" s="103"/>
      <c r="Y465" s="273">
        <f t="shared" si="90"/>
        <v>85</v>
      </c>
      <c r="Z465" s="273">
        <f t="shared" si="91"/>
        <v>91.304347826086953</v>
      </c>
      <c r="AA465" s="273">
        <f t="shared" si="92"/>
        <v>89.130434782608688</v>
      </c>
      <c r="AB465" s="273">
        <f t="shared" si="93"/>
        <v>87.5</v>
      </c>
      <c r="AC465" s="273">
        <f t="shared" si="94"/>
        <v>95</v>
      </c>
      <c r="AD465" s="273">
        <f t="shared" si="95"/>
        <v>95</v>
      </c>
    </row>
    <row r="466" spans="1:30" ht="30" customHeight="1" x14ac:dyDescent="0.2">
      <c r="A466" s="1">
        <f>'STUDENT NAMELIST'!A466</f>
        <v>462</v>
      </c>
      <c r="B466" s="60" t="str">
        <f>'STUDENT NAMELIST'!B466</f>
        <v>2023PEC AI 323</v>
      </c>
      <c r="C466" s="60">
        <f>'STUDENT NAMELIST'!C466</f>
        <v>211423243468</v>
      </c>
      <c r="D466" s="270" t="str">
        <f>'STUDENT NAMELIST'!D466</f>
        <v>UMESH I</v>
      </c>
      <c r="E466" s="272">
        <v>19</v>
      </c>
      <c r="F466" s="272">
        <v>19</v>
      </c>
      <c r="G466" s="272">
        <v>11</v>
      </c>
      <c r="H466" s="272">
        <v>12</v>
      </c>
      <c r="I466" s="272">
        <v>14</v>
      </c>
      <c r="J466" s="272">
        <v>18</v>
      </c>
      <c r="K466" s="272">
        <v>17</v>
      </c>
      <c r="L466" s="272">
        <v>11</v>
      </c>
      <c r="M466" s="272">
        <v>13</v>
      </c>
      <c r="N466" s="272">
        <v>13</v>
      </c>
      <c r="O466" s="272">
        <v>19</v>
      </c>
      <c r="P466" s="272">
        <v>20</v>
      </c>
      <c r="Q466" s="272"/>
      <c r="R466" s="103">
        <f t="shared" si="84"/>
        <v>19</v>
      </c>
      <c r="S466" s="103">
        <f t="shared" si="85"/>
        <v>41</v>
      </c>
      <c r="T466" s="103">
        <f t="shared" si="86"/>
        <v>43</v>
      </c>
      <c r="U466" s="103">
        <f t="shared" si="87"/>
        <v>44</v>
      </c>
      <c r="V466" s="103">
        <f t="shared" si="88"/>
        <v>19</v>
      </c>
      <c r="W466" s="103">
        <f t="shared" si="89"/>
        <v>20</v>
      </c>
      <c r="X466" s="103"/>
      <c r="Y466" s="273">
        <f t="shared" si="90"/>
        <v>95</v>
      </c>
      <c r="Z466" s="273">
        <f t="shared" si="91"/>
        <v>89.130434782608688</v>
      </c>
      <c r="AA466" s="273">
        <f t="shared" si="92"/>
        <v>93.478260869565219</v>
      </c>
      <c r="AB466" s="273">
        <f t="shared" si="93"/>
        <v>91.666666666666657</v>
      </c>
      <c r="AC466" s="273">
        <f t="shared" si="94"/>
        <v>95</v>
      </c>
      <c r="AD466" s="273">
        <f t="shared" si="95"/>
        <v>100</v>
      </c>
    </row>
    <row r="467" spans="1:30" ht="30" customHeight="1" x14ac:dyDescent="0.2">
      <c r="A467" s="1">
        <f>'STUDENT NAMELIST'!A467</f>
        <v>463</v>
      </c>
      <c r="B467" s="60" t="str">
        <f>'STUDENT NAMELIST'!B467</f>
        <v>2023PEC AI 275</v>
      </c>
      <c r="C467" s="60">
        <f>'STUDENT NAMELIST'!C467</f>
        <v>211423243469</v>
      </c>
      <c r="D467" s="270" t="str">
        <f>'STUDENT NAMELIST'!D467</f>
        <v>UVASRI R</v>
      </c>
      <c r="E467" s="272">
        <v>20</v>
      </c>
      <c r="F467" s="272">
        <v>17</v>
      </c>
      <c r="G467" s="272">
        <v>13</v>
      </c>
      <c r="H467" s="272">
        <v>11</v>
      </c>
      <c r="I467" s="272">
        <v>14</v>
      </c>
      <c r="J467" s="272">
        <v>20</v>
      </c>
      <c r="K467" s="272">
        <v>19</v>
      </c>
      <c r="L467" s="272">
        <v>13</v>
      </c>
      <c r="M467" s="272">
        <v>13</v>
      </c>
      <c r="N467" s="272">
        <v>14</v>
      </c>
      <c r="O467" s="272">
        <v>20</v>
      </c>
      <c r="P467" s="272">
        <v>20</v>
      </c>
      <c r="Q467" s="272"/>
      <c r="R467" s="103">
        <f t="shared" si="84"/>
        <v>20</v>
      </c>
      <c r="S467" s="103">
        <f t="shared" si="85"/>
        <v>43</v>
      </c>
      <c r="T467" s="103">
        <f t="shared" si="86"/>
        <v>44</v>
      </c>
      <c r="U467" s="103">
        <f t="shared" si="87"/>
        <v>47</v>
      </c>
      <c r="V467" s="103">
        <f t="shared" si="88"/>
        <v>20</v>
      </c>
      <c r="W467" s="103">
        <f t="shared" si="89"/>
        <v>20</v>
      </c>
      <c r="X467" s="103"/>
      <c r="Y467" s="273">
        <f t="shared" si="90"/>
        <v>100</v>
      </c>
      <c r="Z467" s="273">
        <f t="shared" si="91"/>
        <v>93.478260869565219</v>
      </c>
      <c r="AA467" s="273">
        <f t="shared" si="92"/>
        <v>95.652173913043484</v>
      </c>
      <c r="AB467" s="273">
        <f t="shared" si="93"/>
        <v>97.916666666666657</v>
      </c>
      <c r="AC467" s="273">
        <f t="shared" si="94"/>
        <v>100</v>
      </c>
      <c r="AD467" s="273">
        <f t="shared" si="95"/>
        <v>100</v>
      </c>
    </row>
    <row r="468" spans="1:30" ht="30" customHeight="1" x14ac:dyDescent="0.2">
      <c r="A468" s="1">
        <f>'STUDENT NAMELIST'!A468</f>
        <v>464</v>
      </c>
      <c r="B468" s="60" t="str">
        <f>'STUDENT NAMELIST'!B468</f>
        <v>2023PEC AI 276</v>
      </c>
      <c r="C468" s="60">
        <f>'STUDENT NAMELIST'!C468</f>
        <v>211423243470</v>
      </c>
      <c r="D468" s="270" t="str">
        <f>'STUDENT NAMELIST'!D468</f>
        <v>VAISHALI R</v>
      </c>
      <c r="E468" s="272">
        <v>20</v>
      </c>
      <c r="F468" s="272">
        <v>20</v>
      </c>
      <c r="G468" s="272">
        <v>11</v>
      </c>
      <c r="H468" s="272">
        <v>11</v>
      </c>
      <c r="I468" s="272">
        <v>14</v>
      </c>
      <c r="J468" s="272">
        <v>19</v>
      </c>
      <c r="K468" s="272">
        <v>17</v>
      </c>
      <c r="L468" s="272">
        <v>11</v>
      </c>
      <c r="M468" s="272">
        <v>13</v>
      </c>
      <c r="N468" s="272">
        <v>12</v>
      </c>
      <c r="O468" s="272">
        <v>20</v>
      </c>
      <c r="P468" s="272">
        <v>19</v>
      </c>
      <c r="Q468" s="272"/>
      <c r="R468" s="103">
        <f t="shared" si="84"/>
        <v>20</v>
      </c>
      <c r="S468" s="103">
        <f t="shared" si="85"/>
        <v>42</v>
      </c>
      <c r="T468" s="103">
        <f t="shared" si="86"/>
        <v>43</v>
      </c>
      <c r="U468" s="103">
        <f t="shared" si="87"/>
        <v>43</v>
      </c>
      <c r="V468" s="103">
        <f t="shared" si="88"/>
        <v>20</v>
      </c>
      <c r="W468" s="103">
        <f t="shared" si="89"/>
        <v>19</v>
      </c>
      <c r="X468" s="103"/>
      <c r="Y468" s="273">
        <f t="shared" si="90"/>
        <v>100</v>
      </c>
      <c r="Z468" s="273">
        <f t="shared" si="91"/>
        <v>91.304347826086953</v>
      </c>
      <c r="AA468" s="273">
        <f t="shared" si="92"/>
        <v>93.478260869565219</v>
      </c>
      <c r="AB468" s="273">
        <f t="shared" si="93"/>
        <v>89.583333333333343</v>
      </c>
      <c r="AC468" s="273">
        <f t="shared" si="94"/>
        <v>100</v>
      </c>
      <c r="AD468" s="273">
        <f t="shared" si="95"/>
        <v>95</v>
      </c>
    </row>
    <row r="469" spans="1:30" ht="30" customHeight="1" x14ac:dyDescent="0.2">
      <c r="A469" s="1">
        <f>'STUDENT NAMELIST'!A469</f>
        <v>465</v>
      </c>
      <c r="B469" s="60" t="str">
        <f>'STUDENT NAMELIST'!B469</f>
        <v>2023PEC AI 277</v>
      </c>
      <c r="C469" s="60">
        <f>'STUDENT NAMELIST'!C469</f>
        <v>211423243471</v>
      </c>
      <c r="D469" s="270" t="str">
        <f>'STUDENT NAMELIST'!D469</f>
        <v>VAISHNAVI V</v>
      </c>
      <c r="E469" s="272">
        <v>19</v>
      </c>
      <c r="F469" s="272">
        <v>18</v>
      </c>
      <c r="G469" s="272">
        <v>13</v>
      </c>
      <c r="H469" s="272">
        <v>11</v>
      </c>
      <c r="I469" s="272">
        <v>13</v>
      </c>
      <c r="J469" s="272">
        <v>20</v>
      </c>
      <c r="K469" s="272">
        <v>18</v>
      </c>
      <c r="L469" s="272">
        <v>11</v>
      </c>
      <c r="M469" s="272">
        <v>13</v>
      </c>
      <c r="N469" s="272">
        <v>12</v>
      </c>
      <c r="O469" s="272">
        <v>18</v>
      </c>
      <c r="P469" s="272">
        <v>17</v>
      </c>
      <c r="Q469" s="272"/>
      <c r="R469" s="103">
        <f t="shared" si="84"/>
        <v>19</v>
      </c>
      <c r="S469" s="103">
        <f t="shared" si="85"/>
        <v>42</v>
      </c>
      <c r="T469" s="103">
        <f t="shared" si="86"/>
        <v>44</v>
      </c>
      <c r="U469" s="103">
        <f t="shared" si="87"/>
        <v>43</v>
      </c>
      <c r="V469" s="103">
        <f t="shared" si="88"/>
        <v>18</v>
      </c>
      <c r="W469" s="103">
        <f t="shared" si="89"/>
        <v>17</v>
      </c>
      <c r="X469" s="103"/>
      <c r="Y469" s="273">
        <f t="shared" si="90"/>
        <v>95</v>
      </c>
      <c r="Z469" s="273">
        <f t="shared" si="91"/>
        <v>91.304347826086953</v>
      </c>
      <c r="AA469" s="273">
        <f t="shared" si="92"/>
        <v>95.652173913043484</v>
      </c>
      <c r="AB469" s="273">
        <f t="shared" si="93"/>
        <v>89.583333333333343</v>
      </c>
      <c r="AC469" s="273">
        <f t="shared" si="94"/>
        <v>90</v>
      </c>
      <c r="AD469" s="273">
        <f t="shared" si="95"/>
        <v>85</v>
      </c>
    </row>
    <row r="470" spans="1:30" ht="30" customHeight="1" x14ac:dyDescent="0.2">
      <c r="A470" s="1">
        <f>'STUDENT NAMELIST'!A470</f>
        <v>466</v>
      </c>
      <c r="B470" s="60" t="str">
        <f>'STUDENT NAMELIST'!B470</f>
        <v>2023PEC AI 278</v>
      </c>
      <c r="C470" s="60">
        <f>'STUDENT NAMELIST'!C470</f>
        <v>211423243472</v>
      </c>
      <c r="D470" s="270" t="str">
        <f>'STUDENT NAMELIST'!D470</f>
        <v>VARSHA K</v>
      </c>
      <c r="E470" s="272">
        <v>17</v>
      </c>
      <c r="F470" s="272">
        <v>17</v>
      </c>
      <c r="G470" s="272">
        <v>11</v>
      </c>
      <c r="H470" s="272">
        <v>11</v>
      </c>
      <c r="I470" s="272">
        <v>11</v>
      </c>
      <c r="J470" s="272">
        <v>20</v>
      </c>
      <c r="K470" s="272">
        <v>17</v>
      </c>
      <c r="L470" s="272">
        <v>13</v>
      </c>
      <c r="M470" s="272">
        <v>11</v>
      </c>
      <c r="N470" s="272">
        <v>11</v>
      </c>
      <c r="O470" s="272">
        <v>20</v>
      </c>
      <c r="P470" s="272">
        <v>17</v>
      </c>
      <c r="Q470" s="272"/>
      <c r="R470" s="103">
        <f t="shared" si="84"/>
        <v>17</v>
      </c>
      <c r="S470" s="103">
        <f t="shared" si="85"/>
        <v>41</v>
      </c>
      <c r="T470" s="103">
        <f t="shared" si="86"/>
        <v>42</v>
      </c>
      <c r="U470" s="103">
        <f t="shared" si="87"/>
        <v>39</v>
      </c>
      <c r="V470" s="103">
        <f t="shared" si="88"/>
        <v>20</v>
      </c>
      <c r="W470" s="103">
        <f t="shared" si="89"/>
        <v>17</v>
      </c>
      <c r="X470" s="103"/>
      <c r="Y470" s="273">
        <f t="shared" si="90"/>
        <v>85</v>
      </c>
      <c r="Z470" s="273">
        <f t="shared" si="91"/>
        <v>89.130434782608688</v>
      </c>
      <c r="AA470" s="273">
        <f t="shared" si="92"/>
        <v>91.304347826086953</v>
      </c>
      <c r="AB470" s="273">
        <f t="shared" si="93"/>
        <v>81.25</v>
      </c>
      <c r="AC470" s="273">
        <f t="shared" si="94"/>
        <v>100</v>
      </c>
      <c r="AD470" s="273">
        <f t="shared" si="95"/>
        <v>85</v>
      </c>
    </row>
    <row r="471" spans="1:30" ht="30" customHeight="1" x14ac:dyDescent="0.2">
      <c r="A471" s="1">
        <f>'STUDENT NAMELIST'!A471</f>
        <v>467</v>
      </c>
      <c r="B471" s="60" t="str">
        <f>'STUDENT NAMELIST'!B471</f>
        <v>2023PEC AI 324</v>
      </c>
      <c r="C471" s="60">
        <f>'STUDENT NAMELIST'!C471</f>
        <v>211423243473</v>
      </c>
      <c r="D471" s="270" t="str">
        <f>'STUDENT NAMELIST'!D471</f>
        <v>VARUN M</v>
      </c>
      <c r="E471" s="272">
        <v>18</v>
      </c>
      <c r="F471" s="272">
        <v>17</v>
      </c>
      <c r="G471" s="272">
        <v>13</v>
      </c>
      <c r="H471" s="272">
        <v>13</v>
      </c>
      <c r="I471" s="272">
        <v>12</v>
      </c>
      <c r="J471" s="272">
        <v>20</v>
      </c>
      <c r="K471" s="272">
        <v>20</v>
      </c>
      <c r="L471" s="272">
        <v>13</v>
      </c>
      <c r="M471" s="272">
        <v>11</v>
      </c>
      <c r="N471" s="272">
        <v>12</v>
      </c>
      <c r="O471" s="272">
        <v>18</v>
      </c>
      <c r="P471" s="272">
        <v>18</v>
      </c>
      <c r="Q471" s="272"/>
      <c r="R471" s="103">
        <f t="shared" si="84"/>
        <v>18</v>
      </c>
      <c r="S471" s="103">
        <f t="shared" si="85"/>
        <v>43</v>
      </c>
      <c r="T471" s="103">
        <f t="shared" si="86"/>
        <v>44</v>
      </c>
      <c r="U471" s="103">
        <f t="shared" si="87"/>
        <v>44</v>
      </c>
      <c r="V471" s="103">
        <f t="shared" si="88"/>
        <v>18</v>
      </c>
      <c r="W471" s="103">
        <f t="shared" si="89"/>
        <v>18</v>
      </c>
      <c r="X471" s="103"/>
      <c r="Y471" s="273">
        <f t="shared" si="90"/>
        <v>90</v>
      </c>
      <c r="Z471" s="273">
        <f t="shared" si="91"/>
        <v>93.478260869565219</v>
      </c>
      <c r="AA471" s="273">
        <f t="shared" si="92"/>
        <v>95.652173913043484</v>
      </c>
      <c r="AB471" s="273">
        <f t="shared" si="93"/>
        <v>91.666666666666657</v>
      </c>
      <c r="AC471" s="273">
        <f t="shared" si="94"/>
        <v>90</v>
      </c>
      <c r="AD471" s="273">
        <f t="shared" si="95"/>
        <v>90</v>
      </c>
    </row>
    <row r="472" spans="1:30" ht="30" customHeight="1" x14ac:dyDescent="0.2">
      <c r="A472" s="1">
        <f>'STUDENT NAMELIST'!A472</f>
        <v>468</v>
      </c>
      <c r="B472" s="60" t="str">
        <f>'STUDENT NAMELIST'!B472</f>
        <v>2023PEC AI 325</v>
      </c>
      <c r="C472" s="60">
        <f>'STUDENT NAMELIST'!C472</f>
        <v>211423243474</v>
      </c>
      <c r="D472" s="270" t="str">
        <f>'STUDENT NAMELIST'!D472</f>
        <v>VELMURUGAN ARUN</v>
      </c>
      <c r="E472" s="272">
        <v>17</v>
      </c>
      <c r="F472" s="272">
        <v>19</v>
      </c>
      <c r="G472" s="272">
        <v>11</v>
      </c>
      <c r="H472" s="272">
        <v>13</v>
      </c>
      <c r="I472" s="272">
        <v>11</v>
      </c>
      <c r="J472" s="272">
        <v>18</v>
      </c>
      <c r="K472" s="272">
        <v>17</v>
      </c>
      <c r="L472" s="272">
        <v>12</v>
      </c>
      <c r="M472" s="272">
        <v>13</v>
      </c>
      <c r="N472" s="272">
        <v>12</v>
      </c>
      <c r="O472" s="272">
        <v>18</v>
      </c>
      <c r="P472" s="272">
        <v>20</v>
      </c>
      <c r="Q472" s="272"/>
      <c r="R472" s="103">
        <f t="shared" si="84"/>
        <v>17</v>
      </c>
      <c r="S472" s="103">
        <f t="shared" si="85"/>
        <v>42</v>
      </c>
      <c r="T472" s="103">
        <f t="shared" si="86"/>
        <v>44</v>
      </c>
      <c r="U472" s="103">
        <f t="shared" si="87"/>
        <v>40</v>
      </c>
      <c r="V472" s="103">
        <f t="shared" si="88"/>
        <v>18</v>
      </c>
      <c r="W472" s="103">
        <f t="shared" si="89"/>
        <v>20</v>
      </c>
      <c r="X472" s="103"/>
      <c r="Y472" s="273">
        <f t="shared" si="90"/>
        <v>85</v>
      </c>
      <c r="Z472" s="273">
        <f t="shared" si="91"/>
        <v>91.304347826086953</v>
      </c>
      <c r="AA472" s="273">
        <f t="shared" si="92"/>
        <v>95.652173913043484</v>
      </c>
      <c r="AB472" s="273">
        <f t="shared" si="93"/>
        <v>83.333333333333343</v>
      </c>
      <c r="AC472" s="273">
        <f t="shared" si="94"/>
        <v>90</v>
      </c>
      <c r="AD472" s="273">
        <f t="shared" si="95"/>
        <v>100</v>
      </c>
    </row>
    <row r="473" spans="1:30" ht="30" customHeight="1" x14ac:dyDescent="0.2">
      <c r="A473" s="1">
        <f>'STUDENT NAMELIST'!A473</f>
        <v>469</v>
      </c>
      <c r="B473" s="60" t="str">
        <f>'STUDENT NAMELIST'!B473</f>
        <v>2023PEC AI 326</v>
      </c>
      <c r="C473" s="60">
        <f>'STUDENT NAMELIST'!C473</f>
        <v>211423243475</v>
      </c>
      <c r="D473" s="270" t="str">
        <f>'STUDENT NAMELIST'!D473</f>
        <v>VENKATA KOUSHIK A</v>
      </c>
      <c r="E473" s="272">
        <v>17</v>
      </c>
      <c r="F473" s="272">
        <v>20</v>
      </c>
      <c r="G473" s="272">
        <v>13</v>
      </c>
      <c r="H473" s="272">
        <v>13</v>
      </c>
      <c r="I473" s="272">
        <v>11</v>
      </c>
      <c r="J473" s="272">
        <v>17</v>
      </c>
      <c r="K473" s="272">
        <v>17</v>
      </c>
      <c r="L473" s="272">
        <v>11</v>
      </c>
      <c r="M473" s="272">
        <v>12</v>
      </c>
      <c r="N473" s="272">
        <v>11</v>
      </c>
      <c r="O473" s="272">
        <v>17</v>
      </c>
      <c r="P473" s="272">
        <v>20</v>
      </c>
      <c r="Q473" s="272"/>
      <c r="R473" s="103">
        <f t="shared" si="84"/>
        <v>17</v>
      </c>
      <c r="S473" s="103">
        <f t="shared" si="85"/>
        <v>44</v>
      </c>
      <c r="T473" s="103">
        <f t="shared" si="86"/>
        <v>42</v>
      </c>
      <c r="U473" s="103">
        <f t="shared" si="87"/>
        <v>39</v>
      </c>
      <c r="V473" s="103">
        <f t="shared" si="88"/>
        <v>17</v>
      </c>
      <c r="W473" s="103">
        <f t="shared" si="89"/>
        <v>20</v>
      </c>
      <c r="X473" s="103"/>
      <c r="Y473" s="273">
        <f t="shared" si="90"/>
        <v>85</v>
      </c>
      <c r="Z473" s="273">
        <f t="shared" si="91"/>
        <v>95.652173913043484</v>
      </c>
      <c r="AA473" s="273">
        <f t="shared" si="92"/>
        <v>91.304347826086953</v>
      </c>
      <c r="AB473" s="273">
        <f t="shared" si="93"/>
        <v>81.25</v>
      </c>
      <c r="AC473" s="273">
        <f t="shared" si="94"/>
        <v>85</v>
      </c>
      <c r="AD473" s="273">
        <f t="shared" si="95"/>
        <v>100</v>
      </c>
    </row>
    <row r="474" spans="1:30" ht="30" customHeight="1" x14ac:dyDescent="0.2">
      <c r="A474" s="1">
        <f>'STUDENT NAMELIST'!A474</f>
        <v>470</v>
      </c>
      <c r="B474" s="60" t="str">
        <f>'STUDENT NAMELIST'!B474</f>
        <v>2023PEC AI 279</v>
      </c>
      <c r="C474" s="60">
        <f>'STUDENT NAMELIST'!C474</f>
        <v>211423243476</v>
      </c>
      <c r="D474" s="270" t="str">
        <f>'STUDENT NAMELIST'!D474</f>
        <v>VIDHYA SHREE M</v>
      </c>
      <c r="E474" s="272">
        <v>17</v>
      </c>
      <c r="F474" s="272">
        <v>17</v>
      </c>
      <c r="G474" s="272">
        <v>11</v>
      </c>
      <c r="H474" s="272">
        <v>12</v>
      </c>
      <c r="I474" s="272">
        <v>11</v>
      </c>
      <c r="J474" s="272">
        <v>19</v>
      </c>
      <c r="K474" s="272">
        <v>18</v>
      </c>
      <c r="L474" s="272">
        <v>11</v>
      </c>
      <c r="M474" s="272">
        <v>13</v>
      </c>
      <c r="N474" s="272">
        <v>11</v>
      </c>
      <c r="O474" s="272">
        <v>18</v>
      </c>
      <c r="P474" s="272">
        <v>18</v>
      </c>
      <c r="Q474" s="272"/>
      <c r="R474" s="103">
        <f t="shared" si="84"/>
        <v>17</v>
      </c>
      <c r="S474" s="103">
        <f t="shared" si="85"/>
        <v>39</v>
      </c>
      <c r="T474" s="103">
        <f t="shared" si="86"/>
        <v>44</v>
      </c>
      <c r="U474" s="103">
        <f t="shared" si="87"/>
        <v>40</v>
      </c>
      <c r="V474" s="103">
        <f t="shared" si="88"/>
        <v>18</v>
      </c>
      <c r="W474" s="103">
        <f t="shared" si="89"/>
        <v>18</v>
      </c>
      <c r="X474" s="103"/>
      <c r="Y474" s="273">
        <f t="shared" si="90"/>
        <v>85</v>
      </c>
      <c r="Z474" s="273">
        <f t="shared" si="91"/>
        <v>84.782608695652172</v>
      </c>
      <c r="AA474" s="273">
        <f t="shared" si="92"/>
        <v>95.652173913043484</v>
      </c>
      <c r="AB474" s="273">
        <f t="shared" si="93"/>
        <v>83.333333333333343</v>
      </c>
      <c r="AC474" s="273">
        <f t="shared" si="94"/>
        <v>90</v>
      </c>
      <c r="AD474" s="273">
        <f t="shared" si="95"/>
        <v>90</v>
      </c>
    </row>
    <row r="475" spans="1:30" ht="30" customHeight="1" x14ac:dyDescent="0.2">
      <c r="A475" s="1">
        <f>'STUDENT NAMELIST'!A475</f>
        <v>471</v>
      </c>
      <c r="B475" s="60" t="str">
        <f>'STUDENT NAMELIST'!B475</f>
        <v>2023PEC AI 327</v>
      </c>
      <c r="C475" s="60">
        <f>'STUDENT NAMELIST'!C475</f>
        <v>211423243477</v>
      </c>
      <c r="D475" s="270" t="str">
        <f>'STUDENT NAMELIST'!D475</f>
        <v>VIGNESH A P</v>
      </c>
      <c r="E475" s="272">
        <v>18</v>
      </c>
      <c r="F475" s="272">
        <v>17</v>
      </c>
      <c r="G475" s="272">
        <v>13</v>
      </c>
      <c r="H475" s="272">
        <v>13</v>
      </c>
      <c r="I475" s="272">
        <v>12</v>
      </c>
      <c r="J475" s="272">
        <v>20</v>
      </c>
      <c r="K475" s="272">
        <v>20</v>
      </c>
      <c r="L475" s="272">
        <v>11</v>
      </c>
      <c r="M475" s="272">
        <v>13</v>
      </c>
      <c r="N475" s="272">
        <v>14</v>
      </c>
      <c r="O475" s="272">
        <v>18</v>
      </c>
      <c r="P475" s="272">
        <v>17</v>
      </c>
      <c r="Q475" s="272"/>
      <c r="R475" s="103">
        <f t="shared" si="84"/>
        <v>18</v>
      </c>
      <c r="S475" s="103">
        <f t="shared" si="85"/>
        <v>41</v>
      </c>
      <c r="T475" s="103">
        <f t="shared" si="86"/>
        <v>46</v>
      </c>
      <c r="U475" s="103">
        <f t="shared" si="87"/>
        <v>46</v>
      </c>
      <c r="V475" s="103">
        <f t="shared" si="88"/>
        <v>18</v>
      </c>
      <c r="W475" s="103">
        <f t="shared" si="89"/>
        <v>17</v>
      </c>
      <c r="X475" s="103"/>
      <c r="Y475" s="273">
        <f t="shared" si="90"/>
        <v>90</v>
      </c>
      <c r="Z475" s="273">
        <f t="shared" si="91"/>
        <v>89.130434782608688</v>
      </c>
      <c r="AA475" s="273">
        <f t="shared" si="92"/>
        <v>100</v>
      </c>
      <c r="AB475" s="273">
        <f t="shared" si="93"/>
        <v>95.833333333333343</v>
      </c>
      <c r="AC475" s="273">
        <f t="shared" si="94"/>
        <v>90</v>
      </c>
      <c r="AD475" s="273">
        <f t="shared" si="95"/>
        <v>85</v>
      </c>
    </row>
    <row r="476" spans="1:30" ht="30" customHeight="1" x14ac:dyDescent="0.2">
      <c r="A476" s="1">
        <f>'STUDENT NAMELIST'!A476</f>
        <v>472</v>
      </c>
      <c r="B476" s="60" t="str">
        <f>'STUDENT NAMELIST'!B476</f>
        <v>2023PEC AI 328</v>
      </c>
      <c r="C476" s="60">
        <f>'STUDENT NAMELIST'!C476</f>
        <v>211423243478</v>
      </c>
      <c r="D476" s="270" t="str">
        <f>'STUDENT NAMELIST'!D476</f>
        <v>VIGNESH P N</v>
      </c>
      <c r="E476" s="272">
        <v>19</v>
      </c>
      <c r="F476" s="272">
        <v>17</v>
      </c>
      <c r="G476" s="272">
        <v>12</v>
      </c>
      <c r="H476" s="272">
        <v>12</v>
      </c>
      <c r="I476" s="272">
        <v>12</v>
      </c>
      <c r="J476" s="272">
        <v>17</v>
      </c>
      <c r="K476" s="272">
        <v>20</v>
      </c>
      <c r="L476" s="272">
        <v>13</v>
      </c>
      <c r="M476" s="272">
        <v>11</v>
      </c>
      <c r="N476" s="272">
        <v>13</v>
      </c>
      <c r="O476" s="272">
        <v>19</v>
      </c>
      <c r="P476" s="272">
        <v>19</v>
      </c>
      <c r="Q476" s="272"/>
      <c r="R476" s="103">
        <f t="shared" si="84"/>
        <v>19</v>
      </c>
      <c r="S476" s="103">
        <f t="shared" si="85"/>
        <v>42</v>
      </c>
      <c r="T476" s="103">
        <f t="shared" si="86"/>
        <v>40</v>
      </c>
      <c r="U476" s="103">
        <f t="shared" si="87"/>
        <v>45</v>
      </c>
      <c r="V476" s="103">
        <f t="shared" si="88"/>
        <v>19</v>
      </c>
      <c r="W476" s="103">
        <f t="shared" si="89"/>
        <v>19</v>
      </c>
      <c r="X476" s="103"/>
      <c r="Y476" s="273">
        <f t="shared" si="90"/>
        <v>95</v>
      </c>
      <c r="Z476" s="273">
        <f t="shared" si="91"/>
        <v>91.304347826086953</v>
      </c>
      <c r="AA476" s="273">
        <f t="shared" si="92"/>
        <v>86.956521739130437</v>
      </c>
      <c r="AB476" s="273">
        <f t="shared" si="93"/>
        <v>93.75</v>
      </c>
      <c r="AC476" s="273">
        <f t="shared" si="94"/>
        <v>95</v>
      </c>
      <c r="AD476" s="273">
        <f t="shared" si="95"/>
        <v>95</v>
      </c>
    </row>
    <row r="477" spans="1:30" ht="30" customHeight="1" x14ac:dyDescent="0.2">
      <c r="A477" s="1">
        <f>'STUDENT NAMELIST'!A477</f>
        <v>473</v>
      </c>
      <c r="B477" s="60" t="str">
        <f>'STUDENT NAMELIST'!B477</f>
        <v>2023PEC AI 329</v>
      </c>
      <c r="C477" s="60">
        <f>'STUDENT NAMELIST'!C477</f>
        <v>211423243479</v>
      </c>
      <c r="D477" s="270" t="str">
        <f>'STUDENT NAMELIST'!D477</f>
        <v>VIGNESHRAJAN V R</v>
      </c>
      <c r="E477" s="272">
        <v>19</v>
      </c>
      <c r="F477" s="272">
        <v>20</v>
      </c>
      <c r="G477" s="272">
        <v>11</v>
      </c>
      <c r="H477" s="272">
        <v>12</v>
      </c>
      <c r="I477" s="272">
        <v>12</v>
      </c>
      <c r="J477" s="272">
        <v>19</v>
      </c>
      <c r="K477" s="272">
        <v>20</v>
      </c>
      <c r="L477" s="272">
        <v>12</v>
      </c>
      <c r="M477" s="272">
        <v>13</v>
      </c>
      <c r="N477" s="272">
        <v>11</v>
      </c>
      <c r="O477" s="272">
        <v>17</v>
      </c>
      <c r="P477" s="272">
        <v>18</v>
      </c>
      <c r="Q477" s="272"/>
      <c r="R477" s="103">
        <f t="shared" si="84"/>
        <v>19</v>
      </c>
      <c r="S477" s="103">
        <f t="shared" si="85"/>
        <v>43</v>
      </c>
      <c r="T477" s="103">
        <f t="shared" si="86"/>
        <v>44</v>
      </c>
      <c r="U477" s="103">
        <f t="shared" si="87"/>
        <v>43</v>
      </c>
      <c r="V477" s="103">
        <f t="shared" si="88"/>
        <v>17</v>
      </c>
      <c r="W477" s="103">
        <f t="shared" si="89"/>
        <v>18</v>
      </c>
      <c r="X477" s="103"/>
      <c r="Y477" s="273">
        <f t="shared" si="90"/>
        <v>95</v>
      </c>
      <c r="Z477" s="273">
        <f t="shared" si="91"/>
        <v>93.478260869565219</v>
      </c>
      <c r="AA477" s="273">
        <f t="shared" si="92"/>
        <v>95.652173913043484</v>
      </c>
      <c r="AB477" s="273">
        <f t="shared" si="93"/>
        <v>89.583333333333343</v>
      </c>
      <c r="AC477" s="273">
        <f t="shared" si="94"/>
        <v>85</v>
      </c>
      <c r="AD477" s="273">
        <f t="shared" si="95"/>
        <v>90</v>
      </c>
    </row>
    <row r="478" spans="1:30" ht="30" customHeight="1" x14ac:dyDescent="0.2">
      <c r="A478" s="1">
        <f>'STUDENT NAMELIST'!A478</f>
        <v>474</v>
      </c>
      <c r="B478" s="60" t="str">
        <f>'STUDENT NAMELIST'!B478</f>
        <v>2023PEC AI 330</v>
      </c>
      <c r="C478" s="60">
        <f>'STUDENT NAMELIST'!C478</f>
        <v>211423243480</v>
      </c>
      <c r="D478" s="270" t="str">
        <f>'STUDENT NAMELIST'!D478</f>
        <v>VIGNESHWAR V</v>
      </c>
      <c r="E478" s="272">
        <v>18</v>
      </c>
      <c r="F478" s="272">
        <v>17</v>
      </c>
      <c r="G478" s="272">
        <v>12</v>
      </c>
      <c r="H478" s="272">
        <v>12</v>
      </c>
      <c r="I478" s="272">
        <v>12</v>
      </c>
      <c r="J478" s="272">
        <v>17</v>
      </c>
      <c r="K478" s="272">
        <v>17</v>
      </c>
      <c r="L478" s="272">
        <v>12</v>
      </c>
      <c r="M478" s="272">
        <v>13</v>
      </c>
      <c r="N478" s="272">
        <v>13</v>
      </c>
      <c r="O478" s="272">
        <v>19</v>
      </c>
      <c r="P478" s="272">
        <v>20</v>
      </c>
      <c r="Q478" s="272"/>
      <c r="R478" s="103">
        <f t="shared" si="84"/>
        <v>18</v>
      </c>
      <c r="S478" s="103">
        <f t="shared" si="85"/>
        <v>41</v>
      </c>
      <c r="T478" s="103">
        <f t="shared" si="86"/>
        <v>42</v>
      </c>
      <c r="U478" s="103">
        <f t="shared" si="87"/>
        <v>42</v>
      </c>
      <c r="V478" s="103">
        <f t="shared" si="88"/>
        <v>19</v>
      </c>
      <c r="W478" s="103">
        <f t="shared" si="89"/>
        <v>20</v>
      </c>
      <c r="X478" s="103"/>
      <c r="Y478" s="273">
        <f t="shared" si="90"/>
        <v>90</v>
      </c>
      <c r="Z478" s="273">
        <f t="shared" si="91"/>
        <v>89.130434782608688</v>
      </c>
      <c r="AA478" s="273">
        <f t="shared" si="92"/>
        <v>91.304347826086953</v>
      </c>
      <c r="AB478" s="273">
        <f t="shared" si="93"/>
        <v>87.5</v>
      </c>
      <c r="AC478" s="273">
        <f t="shared" si="94"/>
        <v>95</v>
      </c>
      <c r="AD478" s="273">
        <f t="shared" si="95"/>
        <v>100</v>
      </c>
    </row>
    <row r="479" spans="1:30" ht="30" customHeight="1" x14ac:dyDescent="0.2">
      <c r="A479" s="1">
        <f>'STUDENT NAMELIST'!A479</f>
        <v>475</v>
      </c>
      <c r="B479" s="60" t="str">
        <f>'STUDENT NAMELIST'!B479</f>
        <v>2023PEC AI 331</v>
      </c>
      <c r="C479" s="60">
        <f>'STUDENT NAMELIST'!C479</f>
        <v>211423243481</v>
      </c>
      <c r="D479" s="270" t="str">
        <f>'STUDENT NAMELIST'!D479</f>
        <v>VIJAYA KRISHNAN N A</v>
      </c>
      <c r="E479" s="272">
        <v>18</v>
      </c>
      <c r="F479" s="272">
        <v>20</v>
      </c>
      <c r="G479" s="272">
        <v>12</v>
      </c>
      <c r="H479" s="272">
        <v>11</v>
      </c>
      <c r="I479" s="272">
        <v>13</v>
      </c>
      <c r="J479" s="272">
        <v>20</v>
      </c>
      <c r="K479" s="272">
        <v>18</v>
      </c>
      <c r="L479" s="272">
        <v>11</v>
      </c>
      <c r="M479" s="272">
        <v>11</v>
      </c>
      <c r="N479" s="272">
        <v>11</v>
      </c>
      <c r="O479" s="272">
        <v>17</v>
      </c>
      <c r="P479" s="272">
        <v>20</v>
      </c>
      <c r="Q479" s="272"/>
      <c r="R479" s="103">
        <f t="shared" si="84"/>
        <v>18</v>
      </c>
      <c r="S479" s="103">
        <f t="shared" si="85"/>
        <v>43</v>
      </c>
      <c r="T479" s="103">
        <f t="shared" si="86"/>
        <v>42</v>
      </c>
      <c r="U479" s="103">
        <f t="shared" si="87"/>
        <v>42</v>
      </c>
      <c r="V479" s="103">
        <f t="shared" si="88"/>
        <v>17</v>
      </c>
      <c r="W479" s="103">
        <f t="shared" si="89"/>
        <v>20</v>
      </c>
      <c r="X479" s="103"/>
      <c r="Y479" s="273">
        <f t="shared" si="90"/>
        <v>90</v>
      </c>
      <c r="Z479" s="273">
        <f t="shared" si="91"/>
        <v>93.478260869565219</v>
      </c>
      <c r="AA479" s="273">
        <f t="shared" si="92"/>
        <v>91.304347826086953</v>
      </c>
      <c r="AB479" s="273">
        <f t="shared" si="93"/>
        <v>87.5</v>
      </c>
      <c r="AC479" s="273">
        <f t="shared" si="94"/>
        <v>85</v>
      </c>
      <c r="AD479" s="273">
        <f t="shared" si="95"/>
        <v>100</v>
      </c>
    </row>
    <row r="480" spans="1:30" ht="30" customHeight="1" x14ac:dyDescent="0.2">
      <c r="A480" s="1">
        <f>'STUDENT NAMELIST'!A480</f>
        <v>476</v>
      </c>
      <c r="B480" s="60" t="str">
        <f>'STUDENT NAMELIST'!B480</f>
        <v>2023PEC AI 332</v>
      </c>
      <c r="C480" s="60">
        <f>'STUDENT NAMELIST'!C480</f>
        <v>211423243482</v>
      </c>
      <c r="D480" s="270" t="str">
        <f>'STUDENT NAMELIST'!D480</f>
        <v>VIKNESH S</v>
      </c>
      <c r="E480" s="272">
        <v>17</v>
      </c>
      <c r="F480" s="272">
        <v>19</v>
      </c>
      <c r="G480" s="272">
        <v>12</v>
      </c>
      <c r="H480" s="272">
        <v>12</v>
      </c>
      <c r="I480" s="272">
        <v>11</v>
      </c>
      <c r="J480" s="272">
        <v>18</v>
      </c>
      <c r="K480" s="272">
        <v>18</v>
      </c>
      <c r="L480" s="272">
        <v>11</v>
      </c>
      <c r="M480" s="272">
        <v>13</v>
      </c>
      <c r="N480" s="272">
        <v>12</v>
      </c>
      <c r="O480" s="272">
        <v>17</v>
      </c>
      <c r="P480" s="272">
        <v>19</v>
      </c>
      <c r="Q480" s="272"/>
      <c r="R480" s="103">
        <f t="shared" si="84"/>
        <v>17</v>
      </c>
      <c r="S480" s="103">
        <f t="shared" si="85"/>
        <v>42</v>
      </c>
      <c r="T480" s="103">
        <f t="shared" si="86"/>
        <v>43</v>
      </c>
      <c r="U480" s="103">
        <f t="shared" si="87"/>
        <v>41</v>
      </c>
      <c r="V480" s="103">
        <f t="shared" si="88"/>
        <v>17</v>
      </c>
      <c r="W480" s="103">
        <f t="shared" si="89"/>
        <v>19</v>
      </c>
      <c r="X480" s="103"/>
      <c r="Y480" s="273">
        <f t="shared" si="90"/>
        <v>85</v>
      </c>
      <c r="Z480" s="273">
        <f t="shared" si="91"/>
        <v>91.304347826086953</v>
      </c>
      <c r="AA480" s="273">
        <f t="shared" si="92"/>
        <v>93.478260869565219</v>
      </c>
      <c r="AB480" s="273">
        <f t="shared" si="93"/>
        <v>85.416666666666657</v>
      </c>
      <c r="AC480" s="273">
        <f t="shared" si="94"/>
        <v>85</v>
      </c>
      <c r="AD480" s="273">
        <f t="shared" si="95"/>
        <v>95</v>
      </c>
    </row>
    <row r="481" spans="1:30" ht="30" customHeight="1" x14ac:dyDescent="0.2">
      <c r="A481" s="1">
        <f>'STUDENT NAMELIST'!A481</f>
        <v>477</v>
      </c>
      <c r="B481" s="60" t="str">
        <f>'STUDENT NAMELIST'!B481</f>
        <v>2023PEC AI 333</v>
      </c>
      <c r="C481" s="60">
        <f>'STUDENT NAMELIST'!C481</f>
        <v>211423243483</v>
      </c>
      <c r="D481" s="270" t="str">
        <f>'STUDENT NAMELIST'!D481</f>
        <v xml:space="preserve">VIMALRAJ GOVINDARAJ </v>
      </c>
      <c r="E481" s="272">
        <v>20</v>
      </c>
      <c r="F481" s="272">
        <v>17</v>
      </c>
      <c r="G481" s="272">
        <v>11</v>
      </c>
      <c r="H481" s="272">
        <v>13</v>
      </c>
      <c r="I481" s="272">
        <v>14</v>
      </c>
      <c r="J481" s="272">
        <v>18</v>
      </c>
      <c r="K481" s="272">
        <v>17</v>
      </c>
      <c r="L481" s="272">
        <v>12</v>
      </c>
      <c r="M481" s="272">
        <v>11</v>
      </c>
      <c r="N481" s="272">
        <v>12</v>
      </c>
      <c r="O481" s="272">
        <v>19</v>
      </c>
      <c r="P481" s="272">
        <v>18</v>
      </c>
      <c r="Q481" s="272"/>
      <c r="R481" s="103">
        <f t="shared" si="84"/>
        <v>20</v>
      </c>
      <c r="S481" s="103">
        <f t="shared" si="85"/>
        <v>40</v>
      </c>
      <c r="T481" s="103">
        <f t="shared" si="86"/>
        <v>42</v>
      </c>
      <c r="U481" s="103">
        <f t="shared" si="87"/>
        <v>43</v>
      </c>
      <c r="V481" s="103">
        <f t="shared" si="88"/>
        <v>19</v>
      </c>
      <c r="W481" s="103">
        <f t="shared" si="89"/>
        <v>18</v>
      </c>
      <c r="X481" s="103"/>
      <c r="Y481" s="273">
        <f t="shared" si="90"/>
        <v>100</v>
      </c>
      <c r="Z481" s="273">
        <f t="shared" si="91"/>
        <v>86.956521739130437</v>
      </c>
      <c r="AA481" s="273">
        <f t="shared" si="92"/>
        <v>91.304347826086953</v>
      </c>
      <c r="AB481" s="273">
        <f t="shared" si="93"/>
        <v>89.583333333333343</v>
      </c>
      <c r="AC481" s="273">
        <f t="shared" si="94"/>
        <v>95</v>
      </c>
      <c r="AD481" s="273">
        <f t="shared" si="95"/>
        <v>90</v>
      </c>
    </row>
    <row r="482" spans="1:30" ht="30" customHeight="1" x14ac:dyDescent="0.2">
      <c r="A482" s="1">
        <f>'STUDENT NAMELIST'!A482</f>
        <v>478</v>
      </c>
      <c r="B482" s="60" t="str">
        <f>'STUDENT NAMELIST'!B482</f>
        <v>2023PEC AI 335</v>
      </c>
      <c r="C482" s="60">
        <f>'STUDENT NAMELIST'!C482</f>
        <v>211423243485</v>
      </c>
      <c r="D482" s="270" t="str">
        <f>'STUDENT NAMELIST'!D482</f>
        <v>VISHAAL S</v>
      </c>
      <c r="E482" s="272">
        <v>20</v>
      </c>
      <c r="F482" s="272">
        <v>20</v>
      </c>
      <c r="G482" s="272">
        <v>13</v>
      </c>
      <c r="H482" s="272">
        <v>11</v>
      </c>
      <c r="I482" s="272">
        <v>12</v>
      </c>
      <c r="J482" s="272">
        <v>19</v>
      </c>
      <c r="K482" s="272">
        <v>17</v>
      </c>
      <c r="L482" s="272">
        <v>13</v>
      </c>
      <c r="M482" s="272">
        <v>13</v>
      </c>
      <c r="N482" s="272">
        <v>11</v>
      </c>
      <c r="O482" s="272">
        <v>18</v>
      </c>
      <c r="P482" s="272">
        <v>17</v>
      </c>
      <c r="Q482" s="272"/>
      <c r="R482" s="103">
        <f t="shared" si="84"/>
        <v>20</v>
      </c>
      <c r="S482" s="103">
        <f t="shared" si="85"/>
        <v>46</v>
      </c>
      <c r="T482" s="103">
        <f t="shared" si="86"/>
        <v>43</v>
      </c>
      <c r="U482" s="103">
        <f t="shared" si="87"/>
        <v>40</v>
      </c>
      <c r="V482" s="103">
        <f t="shared" si="88"/>
        <v>18</v>
      </c>
      <c r="W482" s="103">
        <f t="shared" si="89"/>
        <v>17</v>
      </c>
      <c r="X482" s="103"/>
      <c r="Y482" s="273">
        <f t="shared" si="90"/>
        <v>100</v>
      </c>
      <c r="Z482" s="273">
        <f t="shared" si="91"/>
        <v>100</v>
      </c>
      <c r="AA482" s="273">
        <f t="shared" si="92"/>
        <v>93.478260869565219</v>
      </c>
      <c r="AB482" s="273">
        <f t="shared" si="93"/>
        <v>83.333333333333343</v>
      </c>
      <c r="AC482" s="273">
        <f t="shared" si="94"/>
        <v>90</v>
      </c>
      <c r="AD482" s="273">
        <f t="shared" si="95"/>
        <v>85</v>
      </c>
    </row>
    <row r="483" spans="1:30" ht="30" customHeight="1" x14ac:dyDescent="0.2">
      <c r="A483" s="1">
        <f>'STUDENT NAMELIST'!A483</f>
        <v>479</v>
      </c>
      <c r="B483" s="60" t="str">
        <f>'STUDENT NAMELIST'!B483</f>
        <v>2023PEC AI 336</v>
      </c>
      <c r="C483" s="60">
        <f>'STUDENT NAMELIST'!C483</f>
        <v>211423243486</v>
      </c>
      <c r="D483" s="270" t="str">
        <f>'STUDENT NAMELIST'!D483</f>
        <v>VISHAL BABU B</v>
      </c>
      <c r="E483" s="272">
        <v>19</v>
      </c>
      <c r="F483" s="272">
        <v>19</v>
      </c>
      <c r="G483" s="272">
        <v>11</v>
      </c>
      <c r="H483" s="272">
        <v>12</v>
      </c>
      <c r="I483" s="272">
        <v>11</v>
      </c>
      <c r="J483" s="272">
        <v>18</v>
      </c>
      <c r="K483" s="272">
        <v>18</v>
      </c>
      <c r="L483" s="272">
        <v>11</v>
      </c>
      <c r="M483" s="272">
        <v>13</v>
      </c>
      <c r="N483" s="272">
        <v>11</v>
      </c>
      <c r="O483" s="272">
        <v>18</v>
      </c>
      <c r="P483" s="272">
        <v>20</v>
      </c>
      <c r="Q483" s="272"/>
      <c r="R483" s="103">
        <f t="shared" si="84"/>
        <v>19</v>
      </c>
      <c r="S483" s="103">
        <f t="shared" si="85"/>
        <v>41</v>
      </c>
      <c r="T483" s="103">
        <f t="shared" si="86"/>
        <v>43</v>
      </c>
      <c r="U483" s="103">
        <f t="shared" si="87"/>
        <v>40</v>
      </c>
      <c r="V483" s="103">
        <f t="shared" si="88"/>
        <v>18</v>
      </c>
      <c r="W483" s="103">
        <f t="shared" si="89"/>
        <v>20</v>
      </c>
      <c r="X483" s="103"/>
      <c r="Y483" s="273">
        <f t="shared" si="90"/>
        <v>95</v>
      </c>
      <c r="Z483" s="273">
        <f t="shared" si="91"/>
        <v>89.130434782608688</v>
      </c>
      <c r="AA483" s="273">
        <f t="shared" si="92"/>
        <v>93.478260869565219</v>
      </c>
      <c r="AB483" s="273">
        <f t="shared" si="93"/>
        <v>83.333333333333343</v>
      </c>
      <c r="AC483" s="273">
        <f t="shared" si="94"/>
        <v>90</v>
      </c>
      <c r="AD483" s="273">
        <f t="shared" si="95"/>
        <v>100</v>
      </c>
    </row>
    <row r="484" spans="1:30" ht="30" customHeight="1" x14ac:dyDescent="0.2">
      <c r="A484" s="1">
        <f>'STUDENT NAMELIST'!A484</f>
        <v>480</v>
      </c>
      <c r="B484" s="60" t="str">
        <f>'STUDENT NAMELIST'!B484</f>
        <v>2023PEC AI 337</v>
      </c>
      <c r="C484" s="60">
        <f>'STUDENT NAMELIST'!C484</f>
        <v>211423243487</v>
      </c>
      <c r="D484" s="270" t="str">
        <f>'STUDENT NAMELIST'!D484</f>
        <v>VISHAL J</v>
      </c>
      <c r="E484" s="272">
        <v>19</v>
      </c>
      <c r="F484" s="272">
        <v>18</v>
      </c>
      <c r="G484" s="272">
        <v>12</v>
      </c>
      <c r="H484" s="272">
        <v>11</v>
      </c>
      <c r="I484" s="272">
        <v>13</v>
      </c>
      <c r="J484" s="272">
        <v>19</v>
      </c>
      <c r="K484" s="272">
        <v>19</v>
      </c>
      <c r="L484" s="272">
        <v>11</v>
      </c>
      <c r="M484" s="272">
        <v>13</v>
      </c>
      <c r="N484" s="272">
        <v>11</v>
      </c>
      <c r="O484" s="272">
        <v>18</v>
      </c>
      <c r="P484" s="272">
        <v>19</v>
      </c>
      <c r="Q484" s="272"/>
      <c r="R484" s="103">
        <f t="shared" si="84"/>
        <v>19</v>
      </c>
      <c r="S484" s="103">
        <f t="shared" si="85"/>
        <v>41</v>
      </c>
      <c r="T484" s="103">
        <f t="shared" si="86"/>
        <v>43</v>
      </c>
      <c r="U484" s="103">
        <f t="shared" si="87"/>
        <v>43</v>
      </c>
      <c r="V484" s="103">
        <f t="shared" si="88"/>
        <v>18</v>
      </c>
      <c r="W484" s="103">
        <f t="shared" si="89"/>
        <v>19</v>
      </c>
      <c r="X484" s="103"/>
      <c r="Y484" s="273">
        <f t="shared" si="90"/>
        <v>95</v>
      </c>
      <c r="Z484" s="273">
        <f t="shared" si="91"/>
        <v>89.130434782608688</v>
      </c>
      <c r="AA484" s="273">
        <f t="shared" si="92"/>
        <v>93.478260869565219</v>
      </c>
      <c r="AB484" s="273">
        <f t="shared" si="93"/>
        <v>89.583333333333343</v>
      </c>
      <c r="AC484" s="273">
        <f t="shared" si="94"/>
        <v>90</v>
      </c>
      <c r="AD484" s="273">
        <f t="shared" si="95"/>
        <v>95</v>
      </c>
    </row>
    <row r="485" spans="1:30" ht="30" customHeight="1" x14ac:dyDescent="0.2">
      <c r="A485" s="1">
        <f>'STUDENT NAMELIST'!A485</f>
        <v>481</v>
      </c>
      <c r="B485" s="60" t="str">
        <f>'STUDENT NAMELIST'!B485</f>
        <v>2023PEC AI 280</v>
      </c>
      <c r="C485" s="60">
        <f>'STUDENT NAMELIST'!C485</f>
        <v>211423243488</v>
      </c>
      <c r="D485" s="270" t="str">
        <f>'STUDENT NAMELIST'!D485</f>
        <v>VISHVA DHARSHINI R</v>
      </c>
      <c r="E485" s="272">
        <v>20</v>
      </c>
      <c r="F485" s="272">
        <v>20</v>
      </c>
      <c r="G485" s="272">
        <v>13</v>
      </c>
      <c r="H485" s="272">
        <v>13</v>
      </c>
      <c r="I485" s="272">
        <v>12</v>
      </c>
      <c r="J485" s="272">
        <v>18</v>
      </c>
      <c r="K485" s="272">
        <v>19</v>
      </c>
      <c r="L485" s="272">
        <v>11</v>
      </c>
      <c r="M485" s="272">
        <v>13</v>
      </c>
      <c r="N485" s="272">
        <v>13</v>
      </c>
      <c r="O485" s="272">
        <v>18</v>
      </c>
      <c r="P485" s="272">
        <v>17</v>
      </c>
      <c r="Q485" s="272"/>
      <c r="R485" s="103">
        <f t="shared" si="84"/>
        <v>20</v>
      </c>
      <c r="S485" s="103">
        <f t="shared" si="85"/>
        <v>44</v>
      </c>
      <c r="T485" s="103">
        <f t="shared" si="86"/>
        <v>44</v>
      </c>
      <c r="U485" s="103">
        <f t="shared" si="87"/>
        <v>44</v>
      </c>
      <c r="V485" s="103">
        <f t="shared" si="88"/>
        <v>18</v>
      </c>
      <c r="W485" s="103">
        <f t="shared" si="89"/>
        <v>17</v>
      </c>
      <c r="X485" s="103"/>
      <c r="Y485" s="273">
        <f t="shared" si="90"/>
        <v>100</v>
      </c>
      <c r="Z485" s="273">
        <f t="shared" si="91"/>
        <v>95.652173913043484</v>
      </c>
      <c r="AA485" s="273">
        <f t="shared" si="92"/>
        <v>95.652173913043484</v>
      </c>
      <c r="AB485" s="273">
        <f t="shared" si="93"/>
        <v>91.666666666666657</v>
      </c>
      <c r="AC485" s="273">
        <f t="shared" si="94"/>
        <v>90</v>
      </c>
      <c r="AD485" s="273">
        <f t="shared" si="95"/>
        <v>85</v>
      </c>
    </row>
    <row r="486" spans="1:30" ht="30" customHeight="1" x14ac:dyDescent="0.2">
      <c r="A486" s="1">
        <f>'STUDENT NAMELIST'!A486</f>
        <v>482</v>
      </c>
      <c r="B486" s="60" t="str">
        <f>'STUDENT NAMELIST'!B486</f>
        <v>2023PEC AI 338</v>
      </c>
      <c r="C486" s="60">
        <f>'STUDENT NAMELIST'!C486</f>
        <v>211423243489</v>
      </c>
      <c r="D486" s="270" t="str">
        <f>'STUDENT NAMELIST'!D486</f>
        <v>VISHWA RAVI T</v>
      </c>
      <c r="E486" s="272">
        <v>20</v>
      </c>
      <c r="F486" s="272">
        <v>17</v>
      </c>
      <c r="G486" s="272">
        <v>13</v>
      </c>
      <c r="H486" s="272">
        <v>12</v>
      </c>
      <c r="I486" s="272">
        <v>12</v>
      </c>
      <c r="J486" s="272">
        <v>20</v>
      </c>
      <c r="K486" s="272">
        <v>18</v>
      </c>
      <c r="L486" s="272">
        <v>13</v>
      </c>
      <c r="M486" s="272">
        <v>11</v>
      </c>
      <c r="N486" s="272">
        <v>13</v>
      </c>
      <c r="O486" s="272">
        <v>18</v>
      </c>
      <c r="P486" s="272">
        <v>19</v>
      </c>
      <c r="Q486" s="272"/>
      <c r="R486" s="103">
        <f t="shared" si="84"/>
        <v>20</v>
      </c>
      <c r="S486" s="103">
        <f t="shared" si="85"/>
        <v>43</v>
      </c>
      <c r="T486" s="103">
        <f t="shared" si="86"/>
        <v>43</v>
      </c>
      <c r="U486" s="103">
        <f t="shared" si="87"/>
        <v>43</v>
      </c>
      <c r="V486" s="103">
        <f t="shared" si="88"/>
        <v>18</v>
      </c>
      <c r="W486" s="103">
        <f t="shared" si="89"/>
        <v>19</v>
      </c>
      <c r="X486" s="103"/>
      <c r="Y486" s="273">
        <f t="shared" si="90"/>
        <v>100</v>
      </c>
      <c r="Z486" s="273">
        <f t="shared" si="91"/>
        <v>93.478260869565219</v>
      </c>
      <c r="AA486" s="273">
        <f t="shared" si="92"/>
        <v>93.478260869565219</v>
      </c>
      <c r="AB486" s="273">
        <f t="shared" si="93"/>
        <v>89.583333333333343</v>
      </c>
      <c r="AC486" s="273">
        <f t="shared" si="94"/>
        <v>90</v>
      </c>
      <c r="AD486" s="273">
        <f t="shared" si="95"/>
        <v>95</v>
      </c>
    </row>
    <row r="487" spans="1:30" ht="30" customHeight="1" x14ac:dyDescent="0.2">
      <c r="A487" s="1">
        <f>'STUDENT NAMELIST'!A487</f>
        <v>483</v>
      </c>
      <c r="B487" s="60" t="str">
        <f>'STUDENT NAMELIST'!B487</f>
        <v>2023PEC AI 339</v>
      </c>
      <c r="C487" s="60">
        <f>'STUDENT NAMELIST'!C487</f>
        <v>211423243491</v>
      </c>
      <c r="D487" s="270" t="str">
        <f>'STUDENT NAMELIST'!D487</f>
        <v>VUCHURU BHARATH</v>
      </c>
      <c r="E487" s="272">
        <v>19</v>
      </c>
      <c r="F487" s="272">
        <v>18</v>
      </c>
      <c r="G487" s="272">
        <v>12</v>
      </c>
      <c r="H487" s="272">
        <v>11</v>
      </c>
      <c r="I487" s="272">
        <v>12</v>
      </c>
      <c r="J487" s="272">
        <v>18</v>
      </c>
      <c r="K487" s="272">
        <v>20</v>
      </c>
      <c r="L487" s="272">
        <v>11</v>
      </c>
      <c r="M487" s="272">
        <v>11</v>
      </c>
      <c r="N487" s="272">
        <v>14</v>
      </c>
      <c r="O487" s="272">
        <v>18</v>
      </c>
      <c r="P487" s="272">
        <v>20</v>
      </c>
      <c r="Q487" s="272"/>
      <c r="R487" s="103">
        <f t="shared" si="84"/>
        <v>19</v>
      </c>
      <c r="S487" s="103">
        <f t="shared" si="85"/>
        <v>41</v>
      </c>
      <c r="T487" s="103">
        <f t="shared" si="86"/>
        <v>40</v>
      </c>
      <c r="U487" s="103">
        <f t="shared" si="87"/>
        <v>46</v>
      </c>
      <c r="V487" s="103">
        <f t="shared" si="88"/>
        <v>18</v>
      </c>
      <c r="W487" s="103">
        <f t="shared" si="89"/>
        <v>20</v>
      </c>
      <c r="X487" s="103"/>
      <c r="Y487" s="273">
        <f t="shared" si="90"/>
        <v>95</v>
      </c>
      <c r="Z487" s="273">
        <f t="shared" si="91"/>
        <v>89.130434782608688</v>
      </c>
      <c r="AA487" s="273">
        <f t="shared" si="92"/>
        <v>86.956521739130437</v>
      </c>
      <c r="AB487" s="273">
        <f t="shared" si="93"/>
        <v>95.833333333333343</v>
      </c>
      <c r="AC487" s="273">
        <f t="shared" si="94"/>
        <v>90</v>
      </c>
      <c r="AD487" s="273">
        <f t="shared" si="95"/>
        <v>100</v>
      </c>
    </row>
    <row r="488" spans="1:30" ht="30" customHeight="1" x14ac:dyDescent="0.2">
      <c r="A488" s="1">
        <f>'STUDENT NAMELIST'!A488</f>
        <v>484</v>
      </c>
      <c r="B488" s="60" t="str">
        <f>'STUDENT NAMELIST'!B488</f>
        <v>2023PEC AI 340</v>
      </c>
      <c r="C488" s="60">
        <f>'STUDENT NAMELIST'!C488</f>
        <v>211423243492</v>
      </c>
      <c r="D488" s="270" t="str">
        <f>'STUDENT NAMELIST'!D488</f>
        <v>YASHWANTH S</v>
      </c>
      <c r="E488" s="272">
        <v>19</v>
      </c>
      <c r="F488" s="272">
        <v>19</v>
      </c>
      <c r="G488" s="272">
        <v>13</v>
      </c>
      <c r="H488" s="272">
        <v>12</v>
      </c>
      <c r="I488" s="272">
        <v>14</v>
      </c>
      <c r="J488" s="272">
        <v>17</v>
      </c>
      <c r="K488" s="272">
        <v>19</v>
      </c>
      <c r="L488" s="272">
        <v>13</v>
      </c>
      <c r="M488" s="272">
        <v>13</v>
      </c>
      <c r="N488" s="272">
        <v>11</v>
      </c>
      <c r="O488" s="272">
        <v>17</v>
      </c>
      <c r="P488" s="272">
        <v>17</v>
      </c>
      <c r="Q488" s="272"/>
      <c r="R488" s="103">
        <f t="shared" si="84"/>
        <v>19</v>
      </c>
      <c r="S488" s="103">
        <f t="shared" si="85"/>
        <v>45</v>
      </c>
      <c r="T488" s="103">
        <f t="shared" si="86"/>
        <v>42</v>
      </c>
      <c r="U488" s="103">
        <f t="shared" si="87"/>
        <v>44</v>
      </c>
      <c r="V488" s="103">
        <f t="shared" si="88"/>
        <v>17</v>
      </c>
      <c r="W488" s="103">
        <f t="shared" si="89"/>
        <v>17</v>
      </c>
      <c r="X488" s="103"/>
      <c r="Y488" s="273">
        <f t="shared" si="90"/>
        <v>95</v>
      </c>
      <c r="Z488" s="273">
        <f t="shared" si="91"/>
        <v>97.826086956521735</v>
      </c>
      <c r="AA488" s="273">
        <f t="shared" si="92"/>
        <v>91.304347826086953</v>
      </c>
      <c r="AB488" s="273">
        <f t="shared" si="93"/>
        <v>91.666666666666657</v>
      </c>
      <c r="AC488" s="273">
        <f t="shared" si="94"/>
        <v>85</v>
      </c>
      <c r="AD488" s="273">
        <f t="shared" si="95"/>
        <v>85</v>
      </c>
    </row>
    <row r="489" spans="1:30" ht="30" customHeight="1" x14ac:dyDescent="0.2">
      <c r="A489" s="1">
        <f>'STUDENT NAMELIST'!A489</f>
        <v>485</v>
      </c>
      <c r="B489" s="60" t="str">
        <f>'STUDENT NAMELIST'!B489</f>
        <v>2023PEC AI 341</v>
      </c>
      <c r="C489" s="60">
        <f>'STUDENT NAMELIST'!C489</f>
        <v>211423243493</v>
      </c>
      <c r="D489" s="270" t="str">
        <f>'STUDENT NAMELIST'!D489</f>
        <v>YESHWANTH C</v>
      </c>
      <c r="E489" s="272">
        <v>18</v>
      </c>
      <c r="F489" s="272">
        <v>20</v>
      </c>
      <c r="G489" s="272">
        <v>12</v>
      </c>
      <c r="H489" s="272">
        <v>12</v>
      </c>
      <c r="I489" s="272">
        <v>12</v>
      </c>
      <c r="J489" s="272">
        <v>20</v>
      </c>
      <c r="K489" s="272">
        <v>20</v>
      </c>
      <c r="L489" s="272">
        <v>12</v>
      </c>
      <c r="M489" s="272">
        <v>11</v>
      </c>
      <c r="N489" s="272">
        <v>13</v>
      </c>
      <c r="O489" s="272">
        <v>19</v>
      </c>
      <c r="P489" s="272">
        <v>18</v>
      </c>
      <c r="Q489" s="272"/>
      <c r="R489" s="103">
        <f t="shared" si="84"/>
        <v>18</v>
      </c>
      <c r="S489" s="103">
        <f t="shared" si="85"/>
        <v>44</v>
      </c>
      <c r="T489" s="103">
        <f t="shared" si="86"/>
        <v>43</v>
      </c>
      <c r="U489" s="103">
        <f t="shared" si="87"/>
        <v>45</v>
      </c>
      <c r="V489" s="103">
        <f t="shared" si="88"/>
        <v>19</v>
      </c>
      <c r="W489" s="103">
        <f t="shared" si="89"/>
        <v>18</v>
      </c>
      <c r="X489" s="103"/>
      <c r="Y489" s="273">
        <f t="shared" si="90"/>
        <v>90</v>
      </c>
      <c r="Z489" s="273">
        <f t="shared" si="91"/>
        <v>95.652173913043484</v>
      </c>
      <c r="AA489" s="273">
        <f t="shared" si="92"/>
        <v>93.478260869565219</v>
      </c>
      <c r="AB489" s="273">
        <f t="shared" si="93"/>
        <v>93.75</v>
      </c>
      <c r="AC489" s="273">
        <f t="shared" si="94"/>
        <v>95</v>
      </c>
      <c r="AD489" s="273">
        <f t="shared" si="95"/>
        <v>90</v>
      </c>
    </row>
    <row r="490" spans="1:30" ht="30" customHeight="1" x14ac:dyDescent="0.2">
      <c r="A490" s="1">
        <f>'STUDENT NAMELIST'!A490</f>
        <v>486</v>
      </c>
      <c r="B490" s="60" t="str">
        <f>'STUDENT NAMELIST'!B490</f>
        <v>2023PEC AI 342</v>
      </c>
      <c r="C490" s="60">
        <f>'STUDENT NAMELIST'!C490</f>
        <v>211423243494</v>
      </c>
      <c r="D490" s="270" t="str">
        <f>'STUDENT NAMELIST'!D490</f>
        <v>YESHWANTH V</v>
      </c>
      <c r="E490" s="272">
        <v>19</v>
      </c>
      <c r="F490" s="272">
        <v>19</v>
      </c>
      <c r="G490" s="272">
        <v>12</v>
      </c>
      <c r="H490" s="272">
        <v>11</v>
      </c>
      <c r="I490" s="272">
        <v>11</v>
      </c>
      <c r="J490" s="272">
        <v>17</v>
      </c>
      <c r="K490" s="272">
        <v>19</v>
      </c>
      <c r="L490" s="272">
        <v>13</v>
      </c>
      <c r="M490" s="272">
        <v>12</v>
      </c>
      <c r="N490" s="272">
        <v>12</v>
      </c>
      <c r="O490" s="272">
        <v>20</v>
      </c>
      <c r="P490" s="272">
        <v>18</v>
      </c>
      <c r="Q490" s="272"/>
      <c r="R490" s="103">
        <f t="shared" si="84"/>
        <v>19</v>
      </c>
      <c r="S490" s="103">
        <f t="shared" si="85"/>
        <v>44</v>
      </c>
      <c r="T490" s="103">
        <f t="shared" si="86"/>
        <v>40</v>
      </c>
      <c r="U490" s="103">
        <f t="shared" si="87"/>
        <v>42</v>
      </c>
      <c r="V490" s="103">
        <f t="shared" si="88"/>
        <v>20</v>
      </c>
      <c r="W490" s="103">
        <f t="shared" si="89"/>
        <v>18</v>
      </c>
      <c r="X490" s="103"/>
      <c r="Y490" s="273">
        <f t="shared" si="90"/>
        <v>95</v>
      </c>
      <c r="Z490" s="273">
        <f t="shared" si="91"/>
        <v>95.652173913043484</v>
      </c>
      <c r="AA490" s="273">
        <f t="shared" si="92"/>
        <v>86.956521739130437</v>
      </c>
      <c r="AB490" s="273">
        <f t="shared" si="93"/>
        <v>87.5</v>
      </c>
      <c r="AC490" s="273">
        <f t="shared" si="94"/>
        <v>100</v>
      </c>
      <c r="AD490" s="273">
        <f t="shared" si="95"/>
        <v>90</v>
      </c>
    </row>
    <row r="491" spans="1:30" ht="30" customHeight="1" x14ac:dyDescent="0.2">
      <c r="A491" s="1">
        <f>'STUDENT NAMELIST'!A491</f>
        <v>487</v>
      </c>
      <c r="B491" s="60" t="str">
        <f>'STUDENT NAMELIST'!B491</f>
        <v>2023PEC AI 343</v>
      </c>
      <c r="C491" s="60">
        <f>'STUDENT NAMELIST'!C491</f>
        <v>211423243495</v>
      </c>
      <c r="D491" s="270" t="str">
        <f>'STUDENT NAMELIST'!D491</f>
        <v>YESVANTH K</v>
      </c>
      <c r="E491" s="272">
        <v>17</v>
      </c>
      <c r="F491" s="272">
        <v>17</v>
      </c>
      <c r="G491" s="272">
        <v>11</v>
      </c>
      <c r="H491" s="272">
        <v>12</v>
      </c>
      <c r="I491" s="272">
        <v>11</v>
      </c>
      <c r="J491" s="272">
        <v>18</v>
      </c>
      <c r="K491" s="272">
        <v>20</v>
      </c>
      <c r="L491" s="272">
        <v>12</v>
      </c>
      <c r="M491" s="272">
        <v>11</v>
      </c>
      <c r="N491" s="272">
        <v>11</v>
      </c>
      <c r="O491" s="272">
        <v>18</v>
      </c>
      <c r="P491" s="272">
        <v>17</v>
      </c>
      <c r="Q491" s="272"/>
      <c r="R491" s="103">
        <f t="shared" si="84"/>
        <v>17</v>
      </c>
      <c r="S491" s="103">
        <f t="shared" si="85"/>
        <v>40</v>
      </c>
      <c r="T491" s="103">
        <f t="shared" si="86"/>
        <v>41</v>
      </c>
      <c r="U491" s="103">
        <f t="shared" si="87"/>
        <v>42</v>
      </c>
      <c r="V491" s="103">
        <f t="shared" si="88"/>
        <v>18</v>
      </c>
      <c r="W491" s="103">
        <f t="shared" si="89"/>
        <v>17</v>
      </c>
      <c r="X491" s="103"/>
      <c r="Y491" s="273">
        <f t="shared" si="90"/>
        <v>85</v>
      </c>
      <c r="Z491" s="273">
        <f t="shared" si="91"/>
        <v>86.956521739130437</v>
      </c>
      <c r="AA491" s="273">
        <f t="shared" si="92"/>
        <v>89.130434782608688</v>
      </c>
      <c r="AB491" s="273">
        <f t="shared" si="93"/>
        <v>87.5</v>
      </c>
      <c r="AC491" s="273">
        <f t="shared" si="94"/>
        <v>90</v>
      </c>
      <c r="AD491" s="273">
        <f t="shared" si="95"/>
        <v>85</v>
      </c>
    </row>
    <row r="492" spans="1:30" ht="30" customHeight="1" x14ac:dyDescent="0.2">
      <c r="A492" s="1">
        <f>'STUDENT NAMELIST'!A492</f>
        <v>488</v>
      </c>
      <c r="B492" s="60" t="str">
        <f>'STUDENT NAMELIST'!B492</f>
        <v>2023PEC AI 344</v>
      </c>
      <c r="C492" s="60">
        <f>'STUDENT NAMELIST'!C492</f>
        <v>211423243496</v>
      </c>
      <c r="D492" s="270" t="str">
        <f>'STUDENT NAMELIST'!D492</f>
        <v>G YESWANTH</v>
      </c>
      <c r="E492" s="272">
        <v>18</v>
      </c>
      <c r="F492" s="272">
        <v>19</v>
      </c>
      <c r="G492" s="272">
        <v>13</v>
      </c>
      <c r="H492" s="272">
        <v>11</v>
      </c>
      <c r="I492" s="272">
        <v>11</v>
      </c>
      <c r="J492" s="272">
        <v>20</v>
      </c>
      <c r="K492" s="272">
        <v>17</v>
      </c>
      <c r="L492" s="272">
        <v>11</v>
      </c>
      <c r="M492" s="272">
        <v>13</v>
      </c>
      <c r="N492" s="272">
        <v>11</v>
      </c>
      <c r="O492" s="272">
        <v>18</v>
      </c>
      <c r="P492" s="272">
        <v>18</v>
      </c>
      <c r="Q492" s="272"/>
      <c r="R492" s="103">
        <f t="shared" si="84"/>
        <v>18</v>
      </c>
      <c r="S492" s="103">
        <f t="shared" si="85"/>
        <v>43</v>
      </c>
      <c r="T492" s="103">
        <f t="shared" si="86"/>
        <v>44</v>
      </c>
      <c r="U492" s="103">
        <f t="shared" si="87"/>
        <v>39</v>
      </c>
      <c r="V492" s="103">
        <f t="shared" si="88"/>
        <v>18</v>
      </c>
      <c r="W492" s="103">
        <f t="shared" si="89"/>
        <v>18</v>
      </c>
      <c r="X492" s="103"/>
      <c r="Y492" s="273">
        <f t="shared" si="90"/>
        <v>90</v>
      </c>
      <c r="Z492" s="273">
        <f t="shared" si="91"/>
        <v>93.478260869565219</v>
      </c>
      <c r="AA492" s="273">
        <f t="shared" si="92"/>
        <v>95.652173913043484</v>
      </c>
      <c r="AB492" s="273">
        <f t="shared" si="93"/>
        <v>81.25</v>
      </c>
      <c r="AC492" s="273">
        <f t="shared" si="94"/>
        <v>90</v>
      </c>
      <c r="AD492" s="273">
        <f t="shared" si="95"/>
        <v>90</v>
      </c>
    </row>
    <row r="493" spans="1:30" ht="30" customHeight="1" x14ac:dyDescent="0.2">
      <c r="A493" s="1">
        <f>'STUDENT NAMELIST'!A493</f>
        <v>489</v>
      </c>
      <c r="B493" s="60" t="str">
        <f>'STUDENT NAMELIST'!B493</f>
        <v>2023PEC AI 345</v>
      </c>
      <c r="C493" s="60">
        <f>'STUDENT NAMELIST'!C493</f>
        <v>211423243497</v>
      </c>
      <c r="D493" s="270" t="str">
        <f>'STUDENT NAMELIST'!D493</f>
        <v>YOGESH M P</v>
      </c>
      <c r="E493" s="272">
        <v>17</v>
      </c>
      <c r="F493" s="272">
        <v>19</v>
      </c>
      <c r="G493" s="272">
        <v>11</v>
      </c>
      <c r="H493" s="272">
        <v>13</v>
      </c>
      <c r="I493" s="272">
        <v>12</v>
      </c>
      <c r="J493" s="272">
        <v>20</v>
      </c>
      <c r="K493" s="272">
        <v>17</v>
      </c>
      <c r="L493" s="272">
        <v>12</v>
      </c>
      <c r="M493" s="272">
        <v>12</v>
      </c>
      <c r="N493" s="272">
        <v>13</v>
      </c>
      <c r="O493" s="272">
        <v>18</v>
      </c>
      <c r="P493" s="272">
        <v>17</v>
      </c>
      <c r="Q493" s="272"/>
      <c r="R493" s="103">
        <f t="shared" si="84"/>
        <v>17</v>
      </c>
      <c r="S493" s="103">
        <f t="shared" si="85"/>
        <v>42</v>
      </c>
      <c r="T493" s="103">
        <f t="shared" si="86"/>
        <v>45</v>
      </c>
      <c r="U493" s="103">
        <f t="shared" si="87"/>
        <v>42</v>
      </c>
      <c r="V493" s="103">
        <f t="shared" si="88"/>
        <v>18</v>
      </c>
      <c r="W493" s="103">
        <f t="shared" si="89"/>
        <v>17</v>
      </c>
      <c r="X493" s="103"/>
      <c r="Y493" s="273">
        <f t="shared" si="90"/>
        <v>85</v>
      </c>
      <c r="Z493" s="273">
        <f t="shared" si="91"/>
        <v>91.304347826086953</v>
      </c>
      <c r="AA493" s="273">
        <f t="shared" si="92"/>
        <v>97.826086956521735</v>
      </c>
      <c r="AB493" s="273">
        <f t="shared" si="93"/>
        <v>87.5</v>
      </c>
      <c r="AC493" s="273">
        <f t="shared" si="94"/>
        <v>90</v>
      </c>
      <c r="AD493" s="273">
        <f t="shared" si="95"/>
        <v>85</v>
      </c>
    </row>
    <row r="494" spans="1:30" ht="30" customHeight="1" x14ac:dyDescent="0.2">
      <c r="A494" s="1">
        <f>'STUDENT NAMELIST'!A494</f>
        <v>490</v>
      </c>
      <c r="B494" s="60" t="str">
        <f>'STUDENT NAMELIST'!B494</f>
        <v>2023PEC AI 346</v>
      </c>
      <c r="C494" s="60">
        <f>'STUDENT NAMELIST'!C494</f>
        <v>211423243498</v>
      </c>
      <c r="D494" s="270" t="str">
        <f>'STUDENT NAMELIST'!D494</f>
        <v>YOGESH T</v>
      </c>
      <c r="E494" s="272">
        <v>19</v>
      </c>
      <c r="F494" s="272">
        <v>18</v>
      </c>
      <c r="G494" s="272">
        <v>12</v>
      </c>
      <c r="H494" s="272">
        <v>12</v>
      </c>
      <c r="I494" s="272">
        <v>11</v>
      </c>
      <c r="J494" s="272">
        <v>19</v>
      </c>
      <c r="K494" s="272">
        <v>19</v>
      </c>
      <c r="L494" s="272">
        <v>11</v>
      </c>
      <c r="M494" s="272">
        <v>12</v>
      </c>
      <c r="N494" s="272">
        <v>14</v>
      </c>
      <c r="O494" s="272">
        <v>17</v>
      </c>
      <c r="P494" s="272">
        <v>17</v>
      </c>
      <c r="Q494" s="272"/>
      <c r="R494" s="103">
        <f t="shared" si="84"/>
        <v>19</v>
      </c>
      <c r="S494" s="103">
        <f t="shared" si="85"/>
        <v>41</v>
      </c>
      <c r="T494" s="103">
        <f t="shared" si="86"/>
        <v>43</v>
      </c>
      <c r="U494" s="103">
        <f t="shared" si="87"/>
        <v>44</v>
      </c>
      <c r="V494" s="103">
        <f t="shared" si="88"/>
        <v>17</v>
      </c>
      <c r="W494" s="103">
        <f t="shared" si="89"/>
        <v>17</v>
      </c>
      <c r="X494" s="103"/>
      <c r="Y494" s="273">
        <f t="shared" si="90"/>
        <v>95</v>
      </c>
      <c r="Z494" s="273">
        <f t="shared" si="91"/>
        <v>89.130434782608688</v>
      </c>
      <c r="AA494" s="273">
        <f t="shared" si="92"/>
        <v>93.478260869565219</v>
      </c>
      <c r="AB494" s="273">
        <f t="shared" si="93"/>
        <v>91.666666666666657</v>
      </c>
      <c r="AC494" s="273">
        <f t="shared" si="94"/>
        <v>85</v>
      </c>
      <c r="AD494" s="273">
        <f t="shared" si="95"/>
        <v>85</v>
      </c>
    </row>
    <row r="495" spans="1:30" ht="30" customHeight="1" x14ac:dyDescent="0.2">
      <c r="A495" s="1">
        <f>'STUDENT NAMELIST'!A495</f>
        <v>491</v>
      </c>
      <c r="B495" s="60" t="str">
        <f>'STUDENT NAMELIST'!B495</f>
        <v>2023PEC AI 347</v>
      </c>
      <c r="C495" s="60">
        <f>'STUDENT NAMELIST'!C495</f>
        <v>211423243499</v>
      </c>
      <c r="D495" s="270" t="str">
        <f>'STUDENT NAMELIST'!D495</f>
        <v>YOGESHWARAN S</v>
      </c>
      <c r="E495" s="272">
        <v>17</v>
      </c>
      <c r="F495" s="272">
        <v>19</v>
      </c>
      <c r="G495" s="272">
        <v>13</v>
      </c>
      <c r="H495" s="272">
        <v>11</v>
      </c>
      <c r="I495" s="272">
        <v>11</v>
      </c>
      <c r="J495" s="272">
        <v>18</v>
      </c>
      <c r="K495" s="272">
        <v>19</v>
      </c>
      <c r="L495" s="272">
        <v>11</v>
      </c>
      <c r="M495" s="272">
        <v>13</v>
      </c>
      <c r="N495" s="272">
        <v>12</v>
      </c>
      <c r="O495" s="272">
        <v>20</v>
      </c>
      <c r="P495" s="272">
        <v>20</v>
      </c>
      <c r="Q495" s="272"/>
      <c r="R495" s="103">
        <f t="shared" si="84"/>
        <v>17</v>
      </c>
      <c r="S495" s="103">
        <f t="shared" si="85"/>
        <v>43</v>
      </c>
      <c r="T495" s="103">
        <f t="shared" si="86"/>
        <v>42</v>
      </c>
      <c r="U495" s="103">
        <f t="shared" si="87"/>
        <v>42</v>
      </c>
      <c r="V495" s="103">
        <f t="shared" si="88"/>
        <v>20</v>
      </c>
      <c r="W495" s="103">
        <f t="shared" si="89"/>
        <v>20</v>
      </c>
      <c r="X495" s="103"/>
      <c r="Y495" s="273">
        <f t="shared" si="90"/>
        <v>85</v>
      </c>
      <c r="Z495" s="273">
        <f t="shared" si="91"/>
        <v>93.478260869565219</v>
      </c>
      <c r="AA495" s="273">
        <f t="shared" si="92"/>
        <v>91.304347826086953</v>
      </c>
      <c r="AB495" s="273">
        <f t="shared" si="93"/>
        <v>87.5</v>
      </c>
      <c r="AC495" s="273">
        <f t="shared" si="94"/>
        <v>100</v>
      </c>
      <c r="AD495" s="273">
        <f t="shared" si="95"/>
        <v>100</v>
      </c>
    </row>
    <row r="496" spans="1:30" ht="30" customHeight="1" x14ac:dyDescent="0.2">
      <c r="A496" s="1">
        <f>'STUDENT NAMELIST'!A496</f>
        <v>492</v>
      </c>
      <c r="B496" s="60" t="str">
        <f>'STUDENT NAMELIST'!B496</f>
        <v>2023PEC AI 348</v>
      </c>
      <c r="C496" s="60">
        <f>'STUDENT NAMELIST'!C496</f>
        <v>211423243500</v>
      </c>
      <c r="D496" s="270" t="str">
        <f>'STUDENT NAMELIST'!D496</f>
        <v xml:space="preserve">YUGANDHAR E </v>
      </c>
      <c r="E496" s="272">
        <v>17</v>
      </c>
      <c r="F496" s="272">
        <v>18</v>
      </c>
      <c r="G496" s="272">
        <v>13</v>
      </c>
      <c r="H496" s="272">
        <v>11</v>
      </c>
      <c r="I496" s="272">
        <v>12</v>
      </c>
      <c r="J496" s="272">
        <v>18</v>
      </c>
      <c r="K496" s="272">
        <v>17</v>
      </c>
      <c r="L496" s="272">
        <v>12</v>
      </c>
      <c r="M496" s="272">
        <v>12</v>
      </c>
      <c r="N496" s="272">
        <v>14</v>
      </c>
      <c r="O496" s="272">
        <v>17</v>
      </c>
      <c r="P496" s="272">
        <v>20</v>
      </c>
      <c r="Q496" s="272"/>
      <c r="R496" s="103">
        <f t="shared" si="84"/>
        <v>17</v>
      </c>
      <c r="S496" s="103">
        <f t="shared" si="85"/>
        <v>43</v>
      </c>
      <c r="T496" s="103">
        <f t="shared" si="86"/>
        <v>41</v>
      </c>
      <c r="U496" s="103">
        <f t="shared" si="87"/>
        <v>43</v>
      </c>
      <c r="V496" s="103">
        <f t="shared" si="88"/>
        <v>17</v>
      </c>
      <c r="W496" s="103">
        <f t="shared" si="89"/>
        <v>20</v>
      </c>
      <c r="X496" s="103"/>
      <c r="Y496" s="273">
        <f t="shared" si="90"/>
        <v>85</v>
      </c>
      <c r="Z496" s="273">
        <f t="shared" si="91"/>
        <v>93.478260869565219</v>
      </c>
      <c r="AA496" s="273">
        <f t="shared" si="92"/>
        <v>89.130434782608688</v>
      </c>
      <c r="AB496" s="273">
        <f t="shared" si="93"/>
        <v>89.583333333333343</v>
      </c>
      <c r="AC496" s="273">
        <f t="shared" si="94"/>
        <v>85</v>
      </c>
      <c r="AD496" s="273">
        <f t="shared" si="95"/>
        <v>100</v>
      </c>
    </row>
    <row r="497" spans="1:30" ht="30" customHeight="1" x14ac:dyDescent="0.2">
      <c r="A497" s="1">
        <f>'STUDENT NAMELIST'!A497</f>
        <v>493</v>
      </c>
      <c r="B497" s="60" t="str">
        <f>'STUDENT NAMELIST'!B497</f>
        <v>2023PEC AI 349</v>
      </c>
      <c r="C497" s="60">
        <f>'STUDENT NAMELIST'!C497</f>
        <v>211423243501</v>
      </c>
      <c r="D497" s="270" t="str">
        <f>'STUDENT NAMELIST'!D497</f>
        <v>YUGANDRAN D</v>
      </c>
      <c r="E497" s="272">
        <v>20</v>
      </c>
      <c r="F497" s="272">
        <v>20</v>
      </c>
      <c r="G497" s="272">
        <v>12</v>
      </c>
      <c r="H497" s="272">
        <v>13</v>
      </c>
      <c r="I497" s="272">
        <v>13</v>
      </c>
      <c r="J497" s="272">
        <v>20</v>
      </c>
      <c r="K497" s="272">
        <v>19</v>
      </c>
      <c r="L497" s="272">
        <v>11</v>
      </c>
      <c r="M497" s="272">
        <v>13</v>
      </c>
      <c r="N497" s="272">
        <v>12</v>
      </c>
      <c r="O497" s="272">
        <v>19</v>
      </c>
      <c r="P497" s="272">
        <v>19</v>
      </c>
      <c r="Q497" s="272"/>
      <c r="R497" s="103">
        <f t="shared" si="84"/>
        <v>20</v>
      </c>
      <c r="S497" s="103">
        <f t="shared" si="85"/>
        <v>43</v>
      </c>
      <c r="T497" s="103">
        <f t="shared" si="86"/>
        <v>46</v>
      </c>
      <c r="U497" s="103">
        <f t="shared" si="87"/>
        <v>44</v>
      </c>
      <c r="V497" s="103">
        <f t="shared" si="88"/>
        <v>19</v>
      </c>
      <c r="W497" s="103">
        <f t="shared" si="89"/>
        <v>19</v>
      </c>
      <c r="X497" s="103"/>
      <c r="Y497" s="273">
        <f t="shared" si="90"/>
        <v>100</v>
      </c>
      <c r="Z497" s="273">
        <f t="shared" si="91"/>
        <v>93.478260869565219</v>
      </c>
      <c r="AA497" s="273">
        <f t="shared" si="92"/>
        <v>100</v>
      </c>
      <c r="AB497" s="273">
        <f t="shared" si="93"/>
        <v>91.666666666666657</v>
      </c>
      <c r="AC497" s="273">
        <f t="shared" si="94"/>
        <v>95</v>
      </c>
      <c r="AD497" s="273">
        <f t="shared" si="95"/>
        <v>95</v>
      </c>
    </row>
    <row r="498" spans="1:30" ht="30" customHeight="1" x14ac:dyDescent="0.2">
      <c r="A498" s="1">
        <f>'STUDENT NAMELIST'!A498</f>
        <v>494</v>
      </c>
      <c r="B498" s="60" t="str">
        <f>'STUDENT NAMELIST'!B498</f>
        <v>2023PEC AI 281</v>
      </c>
      <c r="C498" s="60">
        <f>'STUDENT NAMELIST'!C498</f>
        <v>211423243502</v>
      </c>
      <c r="D498" s="270" t="str">
        <f>'STUDENT NAMELIST'!D498</f>
        <v>YUVABHARATHI V</v>
      </c>
      <c r="E498" s="272">
        <v>19</v>
      </c>
      <c r="F498" s="272">
        <v>20</v>
      </c>
      <c r="G498" s="272">
        <v>13</v>
      </c>
      <c r="H498" s="272">
        <v>11</v>
      </c>
      <c r="I498" s="272">
        <v>12</v>
      </c>
      <c r="J498" s="272">
        <v>18</v>
      </c>
      <c r="K498" s="272">
        <v>17</v>
      </c>
      <c r="L498" s="272">
        <v>11</v>
      </c>
      <c r="M498" s="272">
        <v>11</v>
      </c>
      <c r="N498" s="272">
        <v>11</v>
      </c>
      <c r="O498" s="272">
        <v>18</v>
      </c>
      <c r="P498" s="272">
        <v>19</v>
      </c>
      <c r="Q498" s="272"/>
      <c r="R498" s="103">
        <f t="shared" si="84"/>
        <v>19</v>
      </c>
      <c r="S498" s="103">
        <f t="shared" si="85"/>
        <v>44</v>
      </c>
      <c r="T498" s="103">
        <f t="shared" si="86"/>
        <v>40</v>
      </c>
      <c r="U498" s="103">
        <f t="shared" si="87"/>
        <v>40</v>
      </c>
      <c r="V498" s="103">
        <f t="shared" si="88"/>
        <v>18</v>
      </c>
      <c r="W498" s="103">
        <f t="shared" si="89"/>
        <v>19</v>
      </c>
      <c r="X498" s="103"/>
      <c r="Y498" s="273">
        <f t="shared" si="90"/>
        <v>95</v>
      </c>
      <c r="Z498" s="273">
        <f t="shared" si="91"/>
        <v>95.652173913043484</v>
      </c>
      <c r="AA498" s="273">
        <f t="shared" si="92"/>
        <v>86.956521739130437</v>
      </c>
      <c r="AB498" s="273">
        <f t="shared" si="93"/>
        <v>83.333333333333343</v>
      </c>
      <c r="AC498" s="273">
        <f t="shared" si="94"/>
        <v>90</v>
      </c>
      <c r="AD498" s="273">
        <f t="shared" si="95"/>
        <v>95</v>
      </c>
    </row>
    <row r="499" spans="1:30" ht="30" customHeight="1" x14ac:dyDescent="0.2">
      <c r="A499" s="1">
        <f>'STUDENT NAMELIST'!A499</f>
        <v>495</v>
      </c>
      <c r="B499" s="60" t="str">
        <f>'STUDENT NAMELIST'!B499</f>
        <v>2023PEC AI 350</v>
      </c>
      <c r="C499" s="60">
        <f>'STUDENT NAMELIST'!C499</f>
        <v>211423243503</v>
      </c>
      <c r="D499" s="270" t="str">
        <f>'STUDENT NAMELIST'!D499</f>
        <v>YUVAN SHANKAR G</v>
      </c>
      <c r="E499" s="272">
        <v>20</v>
      </c>
      <c r="F499" s="272">
        <v>18</v>
      </c>
      <c r="G499" s="272">
        <v>12</v>
      </c>
      <c r="H499" s="272">
        <v>11</v>
      </c>
      <c r="I499" s="272">
        <v>13</v>
      </c>
      <c r="J499" s="272">
        <v>18</v>
      </c>
      <c r="K499" s="272">
        <v>20</v>
      </c>
      <c r="L499" s="272">
        <v>11</v>
      </c>
      <c r="M499" s="272">
        <v>12</v>
      </c>
      <c r="N499" s="272">
        <v>14</v>
      </c>
      <c r="O499" s="272">
        <v>20</v>
      </c>
      <c r="P499" s="272">
        <v>17</v>
      </c>
      <c r="Q499" s="272"/>
      <c r="R499" s="103">
        <f t="shared" si="84"/>
        <v>20</v>
      </c>
      <c r="S499" s="103">
        <f t="shared" si="85"/>
        <v>41</v>
      </c>
      <c r="T499" s="103">
        <f t="shared" si="86"/>
        <v>41</v>
      </c>
      <c r="U499" s="103">
        <f t="shared" si="87"/>
        <v>47</v>
      </c>
      <c r="V499" s="103">
        <f t="shared" si="88"/>
        <v>20</v>
      </c>
      <c r="W499" s="103">
        <f t="shared" si="89"/>
        <v>17</v>
      </c>
      <c r="X499" s="103"/>
      <c r="Y499" s="273">
        <f t="shared" si="90"/>
        <v>100</v>
      </c>
      <c r="Z499" s="273">
        <f t="shared" si="91"/>
        <v>89.130434782608688</v>
      </c>
      <c r="AA499" s="273">
        <f t="shared" si="92"/>
        <v>89.130434782608688</v>
      </c>
      <c r="AB499" s="273">
        <f t="shared" si="93"/>
        <v>97.916666666666657</v>
      </c>
      <c r="AC499" s="273">
        <f t="shared" si="94"/>
        <v>100</v>
      </c>
      <c r="AD499" s="273">
        <f t="shared" si="95"/>
        <v>85</v>
      </c>
    </row>
    <row r="500" spans="1:30" ht="30" customHeight="1" x14ac:dyDescent="0.2">
      <c r="A500" s="1">
        <f>'STUDENT NAMELIST'!A500</f>
        <v>496</v>
      </c>
      <c r="B500" s="60" t="str">
        <f>'STUDENT NAMELIST'!B500</f>
        <v>2023PEC AI 282</v>
      </c>
      <c r="C500" s="60">
        <f>'STUDENT NAMELIST'!C500</f>
        <v>211423243504</v>
      </c>
      <c r="D500" s="270" t="str">
        <f>'STUDENT NAMELIST'!D500</f>
        <v xml:space="preserve">YUVASRI V </v>
      </c>
      <c r="E500" s="272">
        <v>17</v>
      </c>
      <c r="F500" s="272">
        <v>20</v>
      </c>
      <c r="G500" s="272">
        <v>11</v>
      </c>
      <c r="H500" s="272">
        <v>13</v>
      </c>
      <c r="I500" s="272">
        <v>14</v>
      </c>
      <c r="J500" s="272">
        <v>19</v>
      </c>
      <c r="K500" s="272">
        <v>20</v>
      </c>
      <c r="L500" s="272">
        <v>11</v>
      </c>
      <c r="M500" s="272">
        <v>12</v>
      </c>
      <c r="N500" s="272">
        <v>13</v>
      </c>
      <c r="O500" s="272">
        <v>19</v>
      </c>
      <c r="P500" s="272">
        <v>20</v>
      </c>
      <c r="Q500" s="272"/>
      <c r="R500" s="103">
        <f t="shared" si="84"/>
        <v>17</v>
      </c>
      <c r="S500" s="103">
        <f t="shared" si="85"/>
        <v>42</v>
      </c>
      <c r="T500" s="103">
        <f t="shared" si="86"/>
        <v>44</v>
      </c>
      <c r="U500" s="103">
        <f t="shared" si="87"/>
        <v>47</v>
      </c>
      <c r="V500" s="103">
        <f t="shared" si="88"/>
        <v>19</v>
      </c>
      <c r="W500" s="103">
        <f t="shared" si="89"/>
        <v>20</v>
      </c>
      <c r="X500" s="103"/>
      <c r="Y500" s="273">
        <f t="shared" si="90"/>
        <v>85</v>
      </c>
      <c r="Z500" s="273">
        <f t="shared" si="91"/>
        <v>91.304347826086953</v>
      </c>
      <c r="AA500" s="273">
        <f t="shared" si="92"/>
        <v>95.652173913043484</v>
      </c>
      <c r="AB500" s="273">
        <f t="shared" si="93"/>
        <v>97.916666666666657</v>
      </c>
      <c r="AC500" s="273">
        <f t="shared" si="94"/>
        <v>95</v>
      </c>
      <c r="AD500" s="273">
        <f t="shared" si="95"/>
        <v>100</v>
      </c>
    </row>
    <row r="501" spans="1:30" ht="30" customHeight="1" x14ac:dyDescent="0.2">
      <c r="A501" s="1">
        <f>'STUDENT NAMELIST'!A501</f>
        <v>497</v>
      </c>
      <c r="B501" s="60">
        <f>'STUDENT NAMELIST'!B501</f>
        <v>0</v>
      </c>
      <c r="C501" s="60">
        <f>'STUDENT NAMELIST'!C501</f>
        <v>211423243901</v>
      </c>
      <c r="D501" s="270" t="str">
        <f>'STUDENT NAMELIST'!D501</f>
        <v>ALDRIN DENISTON N</v>
      </c>
      <c r="E501" s="272">
        <v>19</v>
      </c>
      <c r="F501" s="272">
        <v>20</v>
      </c>
      <c r="G501" s="272">
        <v>13</v>
      </c>
      <c r="H501" s="272">
        <v>11</v>
      </c>
      <c r="I501" s="272">
        <v>11</v>
      </c>
      <c r="J501" s="272">
        <v>18</v>
      </c>
      <c r="K501" s="272">
        <v>18</v>
      </c>
      <c r="L501" s="272">
        <v>12</v>
      </c>
      <c r="M501" s="272">
        <v>13</v>
      </c>
      <c r="N501" s="272">
        <v>12</v>
      </c>
      <c r="O501" s="272">
        <v>17</v>
      </c>
      <c r="P501" s="272">
        <v>17</v>
      </c>
      <c r="Q501" s="272"/>
      <c r="R501" s="103">
        <f t="shared" si="84"/>
        <v>19</v>
      </c>
      <c r="S501" s="103">
        <f t="shared" si="85"/>
        <v>45</v>
      </c>
      <c r="T501" s="103">
        <f t="shared" si="86"/>
        <v>42</v>
      </c>
      <c r="U501" s="103">
        <f t="shared" si="87"/>
        <v>41</v>
      </c>
      <c r="V501" s="103">
        <f t="shared" si="88"/>
        <v>17</v>
      </c>
      <c r="W501" s="103">
        <f t="shared" si="89"/>
        <v>17</v>
      </c>
      <c r="X501" s="103"/>
      <c r="Y501" s="273">
        <f t="shared" si="90"/>
        <v>95</v>
      </c>
      <c r="Z501" s="273">
        <f t="shared" si="91"/>
        <v>97.826086956521735</v>
      </c>
      <c r="AA501" s="273">
        <f t="shared" si="92"/>
        <v>91.304347826086953</v>
      </c>
      <c r="AB501" s="273">
        <f t="shared" si="93"/>
        <v>85.416666666666657</v>
      </c>
      <c r="AC501" s="273">
        <f t="shared" si="94"/>
        <v>85</v>
      </c>
      <c r="AD501" s="273">
        <f t="shared" si="95"/>
        <v>85</v>
      </c>
    </row>
    <row r="502" spans="1:30" ht="30" customHeight="1" x14ac:dyDescent="0.2">
      <c r="A502" s="1">
        <f>'STUDENT NAMELIST'!A502</f>
        <v>498</v>
      </c>
      <c r="B502" s="60">
        <f>'STUDENT NAMELIST'!B502</f>
        <v>0</v>
      </c>
      <c r="C502" s="60">
        <f>'STUDENT NAMELIST'!C502</f>
        <v>211423243902</v>
      </c>
      <c r="D502" s="270" t="str">
        <f>'STUDENT NAMELIST'!D502</f>
        <v>DIYANATH K</v>
      </c>
      <c r="E502" s="272">
        <v>19</v>
      </c>
      <c r="F502" s="272">
        <v>19</v>
      </c>
      <c r="G502" s="272">
        <v>12</v>
      </c>
      <c r="H502" s="272">
        <v>11</v>
      </c>
      <c r="I502" s="272">
        <v>11</v>
      </c>
      <c r="J502" s="272">
        <v>17</v>
      </c>
      <c r="K502" s="272">
        <v>20</v>
      </c>
      <c r="L502" s="272">
        <v>12</v>
      </c>
      <c r="M502" s="272">
        <v>11</v>
      </c>
      <c r="N502" s="272">
        <v>11</v>
      </c>
      <c r="O502" s="272">
        <v>17</v>
      </c>
      <c r="P502" s="272">
        <v>18</v>
      </c>
      <c r="Q502" s="272"/>
      <c r="R502" s="103">
        <f t="shared" si="84"/>
        <v>19</v>
      </c>
      <c r="S502" s="103">
        <f t="shared" si="85"/>
        <v>43</v>
      </c>
      <c r="T502" s="103">
        <f t="shared" si="86"/>
        <v>39</v>
      </c>
      <c r="U502" s="103">
        <f t="shared" si="87"/>
        <v>42</v>
      </c>
      <c r="V502" s="103">
        <f t="shared" si="88"/>
        <v>17</v>
      </c>
      <c r="W502" s="103">
        <f t="shared" si="89"/>
        <v>18</v>
      </c>
      <c r="X502" s="103"/>
      <c r="Y502" s="273">
        <f t="shared" si="90"/>
        <v>95</v>
      </c>
      <c r="Z502" s="273">
        <f t="shared" si="91"/>
        <v>93.478260869565219</v>
      </c>
      <c r="AA502" s="273">
        <f t="shared" si="92"/>
        <v>84.782608695652172</v>
      </c>
      <c r="AB502" s="273">
        <f t="shared" si="93"/>
        <v>87.5</v>
      </c>
      <c r="AC502" s="273">
        <f t="shared" si="94"/>
        <v>85</v>
      </c>
      <c r="AD502" s="273">
        <f t="shared" si="95"/>
        <v>90</v>
      </c>
    </row>
    <row r="503" spans="1:30" ht="30" customHeight="1" x14ac:dyDescent="0.2">
      <c r="A503" s="1">
        <f>'STUDENT NAMELIST'!A503</f>
        <v>499</v>
      </c>
      <c r="B503" s="60">
        <f>'STUDENT NAMELIST'!B503</f>
        <v>0</v>
      </c>
      <c r="C503" s="60">
        <f>'STUDENT NAMELIST'!C503</f>
        <v>211423243903</v>
      </c>
      <c r="D503" s="270" t="str">
        <f>'STUDENT NAMELIST'!D503</f>
        <v>KAVIVARSHINI G</v>
      </c>
      <c r="E503" s="272">
        <v>17</v>
      </c>
      <c r="F503" s="272">
        <v>17</v>
      </c>
      <c r="G503" s="272">
        <v>13</v>
      </c>
      <c r="H503" s="272">
        <v>11</v>
      </c>
      <c r="I503" s="272">
        <v>11</v>
      </c>
      <c r="J503" s="272">
        <v>20</v>
      </c>
      <c r="K503" s="272">
        <v>17</v>
      </c>
      <c r="L503" s="272">
        <v>13</v>
      </c>
      <c r="M503" s="272">
        <v>11</v>
      </c>
      <c r="N503" s="272">
        <v>13</v>
      </c>
      <c r="O503" s="272">
        <v>19</v>
      </c>
      <c r="P503" s="272">
        <v>17</v>
      </c>
      <c r="Q503" s="272"/>
      <c r="R503" s="103">
        <f t="shared" si="84"/>
        <v>17</v>
      </c>
      <c r="S503" s="103">
        <f t="shared" si="85"/>
        <v>43</v>
      </c>
      <c r="T503" s="103">
        <f t="shared" si="86"/>
        <v>42</v>
      </c>
      <c r="U503" s="103">
        <f t="shared" si="87"/>
        <v>41</v>
      </c>
      <c r="V503" s="103">
        <f t="shared" si="88"/>
        <v>19</v>
      </c>
      <c r="W503" s="103">
        <f t="shared" si="89"/>
        <v>17</v>
      </c>
      <c r="X503" s="103"/>
      <c r="Y503" s="273">
        <f t="shared" si="90"/>
        <v>85</v>
      </c>
      <c r="Z503" s="273">
        <f t="shared" si="91"/>
        <v>93.478260869565219</v>
      </c>
      <c r="AA503" s="273">
        <f t="shared" si="92"/>
        <v>91.304347826086953</v>
      </c>
      <c r="AB503" s="273">
        <f t="shared" si="93"/>
        <v>85.416666666666657</v>
      </c>
      <c r="AC503" s="273">
        <f t="shared" si="94"/>
        <v>95</v>
      </c>
      <c r="AD503" s="273">
        <f t="shared" si="95"/>
        <v>85</v>
      </c>
    </row>
    <row r="504" spans="1:30" ht="30" customHeight="1" x14ac:dyDescent="0.2">
      <c r="A504" s="1">
        <f>'STUDENT NAMELIST'!A504</f>
        <v>500</v>
      </c>
      <c r="B504" s="60">
        <f>'STUDENT NAMELIST'!B504</f>
        <v>0</v>
      </c>
      <c r="C504" s="60">
        <f>'STUDENT NAMELIST'!C504</f>
        <v>211423243904</v>
      </c>
      <c r="D504" s="270" t="str">
        <f>'STUDENT NAMELIST'!D504</f>
        <v>KEERTHIVASAN S</v>
      </c>
      <c r="E504" s="272">
        <v>19</v>
      </c>
      <c r="F504" s="272">
        <v>17</v>
      </c>
      <c r="G504" s="272">
        <v>11</v>
      </c>
      <c r="H504" s="272">
        <v>11</v>
      </c>
      <c r="I504" s="272">
        <v>11</v>
      </c>
      <c r="J504" s="272">
        <v>19</v>
      </c>
      <c r="K504" s="272">
        <v>20</v>
      </c>
      <c r="L504" s="272">
        <v>13</v>
      </c>
      <c r="M504" s="272">
        <v>12</v>
      </c>
      <c r="N504" s="272">
        <v>13</v>
      </c>
      <c r="O504" s="272">
        <v>20</v>
      </c>
      <c r="P504" s="272">
        <v>18</v>
      </c>
      <c r="Q504" s="272"/>
      <c r="R504" s="103">
        <f t="shared" si="84"/>
        <v>19</v>
      </c>
      <c r="S504" s="103">
        <f t="shared" si="85"/>
        <v>41</v>
      </c>
      <c r="T504" s="103">
        <f t="shared" si="86"/>
        <v>42</v>
      </c>
      <c r="U504" s="103">
        <f t="shared" si="87"/>
        <v>44</v>
      </c>
      <c r="V504" s="103">
        <f t="shared" si="88"/>
        <v>20</v>
      </c>
      <c r="W504" s="103">
        <f t="shared" si="89"/>
        <v>18</v>
      </c>
      <c r="X504" s="103"/>
      <c r="Y504" s="273">
        <f t="shared" si="90"/>
        <v>95</v>
      </c>
      <c r="Z504" s="273">
        <f t="shared" si="91"/>
        <v>89.130434782608688</v>
      </c>
      <c r="AA504" s="273">
        <f t="shared" si="92"/>
        <v>91.304347826086953</v>
      </c>
      <c r="AB504" s="273">
        <f t="shared" si="93"/>
        <v>91.666666666666657</v>
      </c>
      <c r="AC504" s="273">
        <f t="shared" si="94"/>
        <v>100</v>
      </c>
      <c r="AD504" s="273">
        <f t="shared" si="95"/>
        <v>90</v>
      </c>
    </row>
    <row r="505" spans="1:30" ht="30" customHeight="1" x14ac:dyDescent="0.2">
      <c r="A505" s="1">
        <f>'STUDENT NAMELIST'!A505</f>
        <v>501</v>
      </c>
      <c r="B505" s="60">
        <f>'STUDENT NAMELIST'!B505</f>
        <v>0</v>
      </c>
      <c r="C505" s="60">
        <f>'STUDENT NAMELIST'!C505</f>
        <v>211423243905</v>
      </c>
      <c r="D505" s="270" t="str">
        <f>'STUDENT NAMELIST'!D505</f>
        <v>KRISHNA AKSHAI M</v>
      </c>
      <c r="E505" s="272">
        <v>20</v>
      </c>
      <c r="F505" s="272">
        <v>17</v>
      </c>
      <c r="G505" s="272">
        <v>12</v>
      </c>
      <c r="H505" s="272">
        <v>12</v>
      </c>
      <c r="I505" s="272">
        <v>14</v>
      </c>
      <c r="J505" s="272">
        <v>19</v>
      </c>
      <c r="K505" s="272">
        <v>18</v>
      </c>
      <c r="L505" s="272">
        <v>11</v>
      </c>
      <c r="M505" s="272">
        <v>12</v>
      </c>
      <c r="N505" s="272">
        <v>14</v>
      </c>
      <c r="O505" s="272">
        <v>20</v>
      </c>
      <c r="P505" s="272">
        <v>19</v>
      </c>
      <c r="Q505" s="272"/>
      <c r="R505" s="103">
        <f t="shared" si="84"/>
        <v>20</v>
      </c>
      <c r="S505" s="103">
        <f t="shared" si="85"/>
        <v>40</v>
      </c>
      <c r="T505" s="103">
        <f t="shared" si="86"/>
        <v>43</v>
      </c>
      <c r="U505" s="103">
        <f t="shared" si="87"/>
        <v>46</v>
      </c>
      <c r="V505" s="103">
        <f t="shared" si="88"/>
        <v>20</v>
      </c>
      <c r="W505" s="103">
        <f t="shared" si="89"/>
        <v>19</v>
      </c>
      <c r="X505" s="103"/>
      <c r="Y505" s="273">
        <f t="shared" si="90"/>
        <v>100</v>
      </c>
      <c r="Z505" s="273">
        <f t="shared" si="91"/>
        <v>86.956521739130437</v>
      </c>
      <c r="AA505" s="273">
        <f t="shared" si="92"/>
        <v>93.478260869565219</v>
      </c>
      <c r="AB505" s="273">
        <f t="shared" si="93"/>
        <v>95.833333333333343</v>
      </c>
      <c r="AC505" s="273">
        <f t="shared" si="94"/>
        <v>100</v>
      </c>
      <c r="AD505" s="273">
        <f t="shared" si="95"/>
        <v>95</v>
      </c>
    </row>
    <row r="506" spans="1:30" ht="30" customHeight="1" x14ac:dyDescent="0.2">
      <c r="A506" s="1">
        <f>'STUDENT NAMELIST'!A506</f>
        <v>502</v>
      </c>
      <c r="B506" s="60">
        <f>'STUDENT NAMELIST'!B506</f>
        <v>0</v>
      </c>
      <c r="C506" s="60">
        <f>'STUDENT NAMELIST'!C506</f>
        <v>211423243906</v>
      </c>
      <c r="D506" s="270" t="str">
        <f>'STUDENT NAMELIST'!D506</f>
        <v>NIRANJAN N</v>
      </c>
      <c r="E506" s="272">
        <v>17</v>
      </c>
      <c r="F506" s="272">
        <v>20</v>
      </c>
      <c r="G506" s="272">
        <v>11</v>
      </c>
      <c r="H506" s="272">
        <v>13</v>
      </c>
      <c r="I506" s="272">
        <v>14</v>
      </c>
      <c r="J506" s="272">
        <v>19</v>
      </c>
      <c r="K506" s="272">
        <v>20</v>
      </c>
      <c r="L506" s="272">
        <v>13</v>
      </c>
      <c r="M506" s="272">
        <v>12</v>
      </c>
      <c r="N506" s="272">
        <v>12</v>
      </c>
      <c r="O506" s="272">
        <v>18</v>
      </c>
      <c r="P506" s="272">
        <v>18</v>
      </c>
      <c r="Q506" s="272"/>
      <c r="R506" s="103">
        <f t="shared" si="84"/>
        <v>17</v>
      </c>
      <c r="S506" s="103">
        <f t="shared" si="85"/>
        <v>44</v>
      </c>
      <c r="T506" s="103">
        <f t="shared" si="86"/>
        <v>44</v>
      </c>
      <c r="U506" s="103">
        <f t="shared" si="87"/>
        <v>46</v>
      </c>
      <c r="V506" s="103">
        <f t="shared" si="88"/>
        <v>18</v>
      </c>
      <c r="W506" s="103">
        <f t="shared" si="89"/>
        <v>18</v>
      </c>
      <c r="X506" s="103"/>
      <c r="Y506" s="273">
        <f t="shared" si="90"/>
        <v>85</v>
      </c>
      <c r="Z506" s="273">
        <f t="shared" si="91"/>
        <v>95.652173913043484</v>
      </c>
      <c r="AA506" s="273">
        <f t="shared" si="92"/>
        <v>95.652173913043484</v>
      </c>
      <c r="AB506" s="273">
        <f t="shared" si="93"/>
        <v>95.833333333333343</v>
      </c>
      <c r="AC506" s="273">
        <f t="shared" si="94"/>
        <v>90</v>
      </c>
      <c r="AD506" s="273">
        <f t="shared" si="95"/>
        <v>90</v>
      </c>
    </row>
    <row r="507" spans="1:30" ht="30" customHeight="1" x14ac:dyDescent="0.2">
      <c r="A507" s="1">
        <f>'STUDENT NAMELIST'!A507</f>
        <v>503</v>
      </c>
      <c r="B507" s="60">
        <f>'STUDENT NAMELIST'!B507</f>
        <v>0</v>
      </c>
      <c r="C507" s="60">
        <f>'STUDENT NAMELIST'!C507</f>
        <v>211423243907</v>
      </c>
      <c r="D507" s="270" t="str">
        <f>'STUDENT NAMELIST'!D507</f>
        <v>PRASANTH N</v>
      </c>
      <c r="E507" s="272">
        <v>17</v>
      </c>
      <c r="F507" s="272">
        <v>19</v>
      </c>
      <c r="G507" s="272">
        <v>12</v>
      </c>
      <c r="H507" s="272">
        <v>12</v>
      </c>
      <c r="I507" s="272">
        <v>12</v>
      </c>
      <c r="J507" s="272">
        <v>19</v>
      </c>
      <c r="K507" s="272">
        <v>17</v>
      </c>
      <c r="L507" s="272">
        <v>13</v>
      </c>
      <c r="M507" s="272">
        <v>11</v>
      </c>
      <c r="N507" s="272">
        <v>13</v>
      </c>
      <c r="O507" s="272">
        <v>17</v>
      </c>
      <c r="P507" s="272">
        <v>20</v>
      </c>
      <c r="Q507" s="272"/>
      <c r="R507" s="103">
        <f t="shared" si="84"/>
        <v>17</v>
      </c>
      <c r="S507" s="103">
        <f t="shared" si="85"/>
        <v>44</v>
      </c>
      <c r="T507" s="103">
        <f t="shared" si="86"/>
        <v>42</v>
      </c>
      <c r="U507" s="103">
        <f t="shared" si="87"/>
        <v>42</v>
      </c>
      <c r="V507" s="103">
        <f t="shared" si="88"/>
        <v>17</v>
      </c>
      <c r="W507" s="103">
        <f t="shared" si="89"/>
        <v>20</v>
      </c>
      <c r="X507" s="103"/>
      <c r="Y507" s="273">
        <f t="shared" si="90"/>
        <v>85</v>
      </c>
      <c r="Z507" s="273">
        <f t="shared" si="91"/>
        <v>95.652173913043484</v>
      </c>
      <c r="AA507" s="273">
        <f t="shared" si="92"/>
        <v>91.304347826086953</v>
      </c>
      <c r="AB507" s="273">
        <f t="shared" si="93"/>
        <v>87.5</v>
      </c>
      <c r="AC507" s="273">
        <f t="shared" si="94"/>
        <v>85</v>
      </c>
      <c r="AD507" s="273">
        <f t="shared" si="95"/>
        <v>100</v>
      </c>
    </row>
    <row r="508" spans="1:30" ht="30" customHeight="1" x14ac:dyDescent="0.2">
      <c r="A508" s="1"/>
      <c r="B508" s="60"/>
      <c r="C508" s="60"/>
      <c r="D508" s="1"/>
      <c r="E508" s="271"/>
      <c r="F508" s="271"/>
      <c r="G508" s="271"/>
      <c r="H508" s="271"/>
      <c r="I508" s="271"/>
      <c r="J508" s="271"/>
      <c r="K508" s="271"/>
      <c r="L508" s="271"/>
      <c r="M508" s="271"/>
      <c r="N508" s="271"/>
      <c r="O508" s="271"/>
      <c r="P508" s="271"/>
      <c r="Q508" s="271"/>
      <c r="R508" s="103"/>
      <c r="S508" s="103"/>
      <c r="T508" s="257"/>
      <c r="U508" s="257"/>
      <c r="V508" s="257"/>
      <c r="W508" s="257"/>
      <c r="X508" s="257"/>
      <c r="Y508" s="262"/>
      <c r="Z508" s="262"/>
      <c r="AA508" s="262"/>
      <c r="AB508" s="262"/>
      <c r="AC508" s="262"/>
      <c r="AD508" s="262"/>
    </row>
    <row r="509" spans="1:30" ht="30" customHeight="1" x14ac:dyDescent="0.2">
      <c r="A509" s="1"/>
      <c r="B509" s="60"/>
      <c r="C509" s="60"/>
      <c r="D509" s="1"/>
      <c r="E509" s="261"/>
      <c r="F509"/>
      <c r="G509"/>
      <c r="H509"/>
      <c r="I509"/>
      <c r="J509"/>
      <c r="K509"/>
      <c r="L509"/>
      <c r="M509"/>
      <c r="N509"/>
      <c r="O509"/>
      <c r="P509"/>
      <c r="Q509"/>
      <c r="T509" s="405" t="s">
        <v>111</v>
      </c>
      <c r="U509" s="405"/>
      <c r="V509" s="405"/>
      <c r="W509" s="405"/>
      <c r="X509" s="286"/>
      <c r="Y509" s="263">
        <f>COUNTIF(Y5:Y507,"&gt;0")</f>
        <v>503</v>
      </c>
      <c r="Z509" s="263">
        <f t="shared" ref="Z509:AD509" si="96">COUNTIF(Z5:Z507,"&gt;0")</f>
        <v>503</v>
      </c>
      <c r="AA509" s="263">
        <f t="shared" si="96"/>
        <v>503</v>
      </c>
      <c r="AB509" s="263">
        <f t="shared" si="96"/>
        <v>503</v>
      </c>
      <c r="AC509" s="263">
        <f t="shared" si="96"/>
        <v>503</v>
      </c>
      <c r="AD509" s="263">
        <f t="shared" si="96"/>
        <v>503</v>
      </c>
    </row>
    <row r="510" spans="1:30" ht="30" customHeight="1" x14ac:dyDescent="0.2">
      <c r="A510" s="1"/>
      <c r="B510" s="60"/>
      <c r="C510" s="60"/>
      <c r="D510" s="1"/>
      <c r="E510" s="261"/>
      <c r="F510"/>
      <c r="G510"/>
      <c r="H510"/>
      <c r="I510"/>
      <c r="J510"/>
      <c r="K510"/>
      <c r="L510"/>
      <c r="M510"/>
      <c r="N510"/>
      <c r="O510"/>
      <c r="P510"/>
      <c r="Q510"/>
      <c r="T510" s="405" t="s">
        <v>1814</v>
      </c>
      <c r="U510" s="405"/>
      <c r="V510" s="405"/>
      <c r="W510" s="405"/>
      <c r="X510" s="286"/>
      <c r="Y510" s="263">
        <f>COUNTIF(Y5:Y507,"&gt;60%")</f>
        <v>503</v>
      </c>
      <c r="Z510" s="263">
        <f t="shared" ref="Z510:AD510" si="97">COUNTIF(Z5:Z507,"&gt;60%")</f>
        <v>503</v>
      </c>
      <c r="AA510" s="263">
        <f t="shared" si="97"/>
        <v>503</v>
      </c>
      <c r="AB510" s="263">
        <f t="shared" si="97"/>
        <v>503</v>
      </c>
      <c r="AC510" s="263">
        <f t="shared" si="97"/>
        <v>503</v>
      </c>
      <c r="AD510" s="263">
        <f t="shared" si="97"/>
        <v>503</v>
      </c>
    </row>
    <row r="511" spans="1:30" ht="30" customHeight="1" x14ac:dyDescent="0.2">
      <c r="A511" s="1"/>
      <c r="B511" s="60"/>
      <c r="C511" s="60"/>
      <c r="D511" s="1"/>
      <c r="E511" s="261"/>
      <c r="F511"/>
      <c r="G511"/>
      <c r="H511"/>
      <c r="I511"/>
      <c r="J511"/>
      <c r="K511"/>
      <c r="L511"/>
      <c r="M511"/>
      <c r="N511"/>
      <c r="O511"/>
      <c r="P511"/>
      <c r="Q511"/>
      <c r="T511" s="405" t="s">
        <v>1815</v>
      </c>
      <c r="U511" s="405"/>
      <c r="V511" s="405"/>
      <c r="W511" s="405"/>
      <c r="X511" s="286"/>
      <c r="Y511" s="263">
        <f>(Y510/Y509)*100</f>
        <v>100</v>
      </c>
      <c r="Z511" s="263">
        <f t="shared" ref="Z511:AD511" si="98">(Z510/Z509)*100</f>
        <v>100</v>
      </c>
      <c r="AA511" s="263">
        <f t="shared" si="98"/>
        <v>100</v>
      </c>
      <c r="AB511" s="263">
        <f t="shared" si="98"/>
        <v>100</v>
      </c>
      <c r="AC511" s="263">
        <f t="shared" si="98"/>
        <v>100</v>
      </c>
      <c r="AD511" s="263">
        <f t="shared" si="98"/>
        <v>100</v>
      </c>
    </row>
    <row r="512" spans="1:30" ht="30" customHeight="1" x14ac:dyDescent="0.2">
      <c r="A512" s="1"/>
      <c r="B512" s="1"/>
      <c r="C512" s="1"/>
      <c r="D512" s="1"/>
      <c r="E512"/>
      <c r="F512"/>
      <c r="G512"/>
      <c r="H512"/>
      <c r="I512"/>
      <c r="J512"/>
      <c r="K512"/>
      <c r="L512"/>
      <c r="M512"/>
      <c r="N512"/>
      <c r="O512"/>
      <c r="P512"/>
      <c r="Q512"/>
      <c r="T512" s="405" t="s">
        <v>112</v>
      </c>
      <c r="U512" s="405"/>
      <c r="V512" s="405"/>
      <c r="W512" s="405"/>
      <c r="X512" s="286"/>
      <c r="Y512" s="263">
        <f>IF(Y511&gt;80,3,IF(Y511&gt;=70,2,IF(Y511&gt;=60,1,0)))</f>
        <v>3</v>
      </c>
      <c r="Z512" s="263">
        <f t="shared" ref="Z512:AD512" si="99">IF(Z511&gt;80,3,IF(Z511&gt;=70,2,IF(Z511&gt;=60,1,0)))</f>
        <v>3</v>
      </c>
      <c r="AA512" s="263">
        <f t="shared" si="99"/>
        <v>3</v>
      </c>
      <c r="AB512" s="263">
        <f t="shared" si="99"/>
        <v>3</v>
      </c>
      <c r="AC512" s="263">
        <f t="shared" si="99"/>
        <v>3</v>
      </c>
      <c r="AD512" s="263">
        <f t="shared" si="99"/>
        <v>3</v>
      </c>
    </row>
    <row r="513" spans="1:17" ht="30" customHeight="1" x14ac:dyDescent="0.2">
      <c r="A513" s="1"/>
      <c r="B513" s="1"/>
      <c r="C513" s="1"/>
      <c r="D513" s="1"/>
      <c r="E513"/>
      <c r="F513"/>
      <c r="G513"/>
      <c r="H513"/>
      <c r="I513"/>
      <c r="J513"/>
      <c r="K513"/>
      <c r="L513"/>
      <c r="M513"/>
      <c r="N513"/>
      <c r="O513"/>
      <c r="P513"/>
      <c r="Q513"/>
    </row>
    <row r="514" spans="1:17" ht="30" customHeight="1" x14ac:dyDescent="0.2">
      <c r="A514" s="1"/>
      <c r="B514" s="1"/>
      <c r="C514" s="1"/>
      <c r="D514" s="1"/>
      <c r="E514"/>
      <c r="F514"/>
      <c r="G514"/>
      <c r="H514"/>
      <c r="I514"/>
      <c r="J514"/>
      <c r="K514"/>
      <c r="L514"/>
      <c r="M514"/>
      <c r="N514"/>
      <c r="O514"/>
      <c r="P514"/>
      <c r="Q514"/>
    </row>
    <row r="515" spans="1:17" ht="30" customHeight="1" x14ac:dyDescent="0.2">
      <c r="A515" s="1"/>
      <c r="B515" s="1"/>
      <c r="C515" s="1"/>
      <c r="D515" s="1"/>
      <c r="E515"/>
      <c r="F515"/>
      <c r="G515"/>
      <c r="H515"/>
      <c r="I515"/>
      <c r="J515"/>
      <c r="K515"/>
      <c r="L515"/>
      <c r="M515"/>
      <c r="N515"/>
      <c r="O515"/>
      <c r="P515"/>
      <c r="Q515"/>
    </row>
    <row r="516" spans="1:17" ht="30" customHeight="1" x14ac:dyDescent="0.2">
      <c r="A516" s="1"/>
      <c r="B516" s="1"/>
      <c r="C516" s="1"/>
      <c r="D516" s="1"/>
      <c r="E516"/>
      <c r="F516"/>
      <c r="G516"/>
      <c r="H516"/>
      <c r="I516"/>
      <c r="J516"/>
      <c r="K516"/>
      <c r="L516"/>
      <c r="M516"/>
      <c r="N516"/>
      <c r="O516"/>
      <c r="P516"/>
      <c r="Q516"/>
    </row>
    <row r="517" spans="1:17" ht="15" customHeight="1" x14ac:dyDescent="0.2">
      <c r="E517"/>
      <c r="F517"/>
      <c r="G517"/>
      <c r="H517"/>
      <c r="I517"/>
      <c r="J517"/>
      <c r="K517"/>
      <c r="L517"/>
      <c r="M517"/>
      <c r="N517"/>
      <c r="O517"/>
      <c r="P517"/>
      <c r="Q517"/>
    </row>
    <row r="518" spans="1:17" ht="15" customHeight="1" x14ac:dyDescent="0.2">
      <c r="J518" s="105"/>
    </row>
  </sheetData>
  <mergeCells count="15">
    <mergeCell ref="T509:W509"/>
    <mergeCell ref="T510:W510"/>
    <mergeCell ref="T511:W511"/>
    <mergeCell ref="T512:W512"/>
    <mergeCell ref="R3:W3"/>
    <mergeCell ref="O3:P3"/>
    <mergeCell ref="A1:N1"/>
    <mergeCell ref="A3:A4"/>
    <mergeCell ref="B3:B4"/>
    <mergeCell ref="C3:C4"/>
    <mergeCell ref="D3:D4"/>
    <mergeCell ref="E3:F3"/>
    <mergeCell ref="G3:I3"/>
    <mergeCell ref="J3:K3"/>
    <mergeCell ref="L3:N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12"/>
  <sheetViews>
    <sheetView topLeftCell="A501" zoomScale="72" workbookViewId="0">
      <selection activeCell="K512" sqref="K512:P512"/>
    </sheetView>
  </sheetViews>
  <sheetFormatPr baseColWidth="10" defaultColWidth="8.83203125" defaultRowHeight="15" customHeight="1" x14ac:dyDescent="0.2"/>
  <cols>
    <col min="1" max="1" width="9.1640625" style="55"/>
    <col min="2" max="2" width="22.1640625" style="55" customWidth="1"/>
    <col min="3" max="3" width="23.83203125" style="55" customWidth="1"/>
    <col min="4" max="4" width="38.1640625" style="55" customWidth="1"/>
    <col min="5" max="5" width="13.5" style="55" customWidth="1"/>
    <col min="6" max="10" width="9.1640625" style="55"/>
    <col min="11" max="15" width="9.1640625" style="62"/>
    <col min="16" max="16" width="12.1640625" style="55" customWidth="1"/>
    <col min="25" max="25" width="11.83203125" customWidth="1"/>
    <col min="26" max="26" width="11.1640625" customWidth="1"/>
  </cols>
  <sheetData>
    <row r="1" spans="1:16" ht="81.5" customHeight="1" x14ac:dyDescent="0.2">
      <c r="A1" s="412" t="s">
        <v>104</v>
      </c>
      <c r="B1" s="413"/>
      <c r="C1" s="413"/>
      <c r="D1" s="413"/>
      <c r="E1" s="413"/>
      <c r="F1" s="413"/>
      <c r="G1" s="413"/>
      <c r="H1" s="413"/>
      <c r="I1" s="413"/>
      <c r="J1" s="413"/>
      <c r="K1" s="413"/>
      <c r="L1" s="413"/>
      <c r="M1" s="413"/>
      <c r="N1" s="413"/>
      <c r="O1" s="413"/>
      <c r="P1" s="413"/>
    </row>
    <row r="2" spans="1:16" ht="16" x14ac:dyDescent="0.2">
      <c r="A2" s="56"/>
      <c r="B2" s="56"/>
      <c r="C2" s="56"/>
      <c r="D2" s="56"/>
      <c r="E2" s="417" t="s">
        <v>110</v>
      </c>
      <c r="F2" s="418"/>
      <c r="G2" s="418"/>
      <c r="H2" s="418"/>
      <c r="I2" s="418"/>
      <c r="J2" s="418"/>
      <c r="K2" s="418"/>
      <c r="L2" s="418"/>
      <c r="M2" s="418"/>
      <c r="N2" s="418"/>
      <c r="O2" s="418"/>
      <c r="P2" s="419"/>
    </row>
    <row r="3" spans="1:16" ht="16" x14ac:dyDescent="0.2">
      <c r="A3" s="398" t="s">
        <v>44</v>
      </c>
      <c r="B3" s="398" t="s">
        <v>45</v>
      </c>
      <c r="C3" s="398" t="s">
        <v>46</v>
      </c>
      <c r="D3" s="398" t="s">
        <v>84</v>
      </c>
      <c r="E3" s="57">
        <v>10</v>
      </c>
      <c r="F3" s="57">
        <v>10</v>
      </c>
      <c r="G3" s="57">
        <v>10</v>
      </c>
      <c r="H3" s="57">
        <v>10</v>
      </c>
      <c r="I3" s="57">
        <v>10</v>
      </c>
      <c r="J3" s="57">
        <v>10</v>
      </c>
      <c r="K3" s="58"/>
      <c r="L3" s="58"/>
      <c r="M3" s="58"/>
      <c r="N3" s="58"/>
      <c r="O3" s="58"/>
      <c r="P3" s="58"/>
    </row>
    <row r="4" spans="1:16" ht="30" customHeight="1" x14ac:dyDescent="0.2">
      <c r="A4" s="398"/>
      <c r="B4" s="398"/>
      <c r="C4" s="398"/>
      <c r="D4" s="398"/>
      <c r="E4" s="276" t="s">
        <v>10</v>
      </c>
      <c r="F4" s="276" t="s">
        <v>11</v>
      </c>
      <c r="G4" s="276" t="s">
        <v>12</v>
      </c>
      <c r="H4" s="276" t="s">
        <v>13</v>
      </c>
      <c r="I4" s="276" t="s">
        <v>14</v>
      </c>
      <c r="J4" s="276" t="s">
        <v>15</v>
      </c>
      <c r="K4" s="59" t="s">
        <v>105</v>
      </c>
      <c r="L4" s="59" t="s">
        <v>106</v>
      </c>
      <c r="M4" s="59" t="s">
        <v>107</v>
      </c>
      <c r="N4" s="59" t="s">
        <v>108</v>
      </c>
      <c r="O4" s="59" t="s">
        <v>109</v>
      </c>
      <c r="P4" s="59" t="s">
        <v>126</v>
      </c>
    </row>
    <row r="5" spans="1:16" ht="30" customHeight="1" x14ac:dyDescent="0.2">
      <c r="A5" s="1">
        <f>'STUDENT NAMELIST'!A5</f>
        <v>1</v>
      </c>
      <c r="B5" s="60" t="str">
        <f>'STUDENT NAMELIST'!B5</f>
        <v>2023PEC AI 541</v>
      </c>
      <c r="C5" s="60">
        <f>'STUDENT NAMELIST'!C5</f>
        <v>211423243001</v>
      </c>
      <c r="D5" s="274" t="str">
        <f>'STUDENT NAMELIST'!D5</f>
        <v>AATHISUDHAN A</v>
      </c>
      <c r="E5" s="272">
        <v>10</v>
      </c>
      <c r="F5" s="272">
        <v>9</v>
      </c>
      <c r="G5" s="272">
        <v>9</v>
      </c>
      <c r="H5" s="272">
        <v>8</v>
      </c>
      <c r="I5" s="272">
        <v>7</v>
      </c>
      <c r="J5" s="272">
        <v>6</v>
      </c>
      <c r="K5" s="275">
        <f>(E5/10)*25</f>
        <v>25</v>
      </c>
      <c r="L5" s="61">
        <f>(F5/10)*25</f>
        <v>22.5</v>
      </c>
      <c r="M5" s="61">
        <f t="shared" ref="L5:P20" si="0">(G5/10)*25</f>
        <v>22.5</v>
      </c>
      <c r="N5" s="61">
        <f t="shared" si="0"/>
        <v>20</v>
      </c>
      <c r="O5" s="61">
        <f t="shared" si="0"/>
        <v>17.5</v>
      </c>
      <c r="P5" s="61">
        <f t="shared" si="0"/>
        <v>15</v>
      </c>
    </row>
    <row r="6" spans="1:16" ht="30" customHeight="1" x14ac:dyDescent="0.2">
      <c r="A6" s="1">
        <f>'STUDENT NAMELIST'!A6</f>
        <v>2</v>
      </c>
      <c r="B6" s="60" t="str">
        <f>'STUDENT NAMELIST'!B6</f>
        <v>2023PEC AI 542</v>
      </c>
      <c r="C6" s="60">
        <f>'STUDENT NAMELIST'!C6</f>
        <v>211423243002</v>
      </c>
      <c r="D6" s="274" t="str">
        <f>'STUDENT NAMELIST'!D6</f>
        <v>ABESHEK SRIRAMN</v>
      </c>
      <c r="E6" s="272">
        <v>9</v>
      </c>
      <c r="F6" s="272">
        <v>8</v>
      </c>
      <c r="G6" s="272">
        <v>7</v>
      </c>
      <c r="H6" s="272">
        <v>8</v>
      </c>
      <c r="I6" s="272">
        <v>7</v>
      </c>
      <c r="J6" s="272">
        <v>6</v>
      </c>
      <c r="K6" s="275">
        <f t="shared" ref="K6:O69" si="1">(E6/10)*25</f>
        <v>22.5</v>
      </c>
      <c r="L6" s="61">
        <f t="shared" si="0"/>
        <v>20</v>
      </c>
      <c r="M6" s="61">
        <f t="shared" si="0"/>
        <v>17.5</v>
      </c>
      <c r="N6" s="61">
        <f t="shared" si="0"/>
        <v>20</v>
      </c>
      <c r="O6" s="61">
        <f t="shared" si="0"/>
        <v>17.5</v>
      </c>
      <c r="P6" s="61">
        <f t="shared" si="0"/>
        <v>15</v>
      </c>
    </row>
    <row r="7" spans="1:16" ht="30" customHeight="1" x14ac:dyDescent="0.2">
      <c r="A7" s="1">
        <f>'STUDENT NAMELIST'!A7</f>
        <v>3</v>
      </c>
      <c r="B7" s="60" t="str">
        <f>'STUDENT NAMELIST'!B7</f>
        <v>2023PEC AI 101</v>
      </c>
      <c r="C7" s="60">
        <f>'STUDENT NAMELIST'!C7</f>
        <v>211423243003</v>
      </c>
      <c r="D7" s="274" t="str">
        <f>'STUDENT NAMELIST'!D7</f>
        <v>ABINAYA M</v>
      </c>
      <c r="E7" s="272">
        <v>10</v>
      </c>
      <c r="F7" s="272">
        <v>8</v>
      </c>
      <c r="G7" s="272">
        <v>10</v>
      </c>
      <c r="H7" s="272">
        <v>10</v>
      </c>
      <c r="I7" s="272">
        <v>7</v>
      </c>
      <c r="J7" s="272">
        <v>6</v>
      </c>
      <c r="K7" s="275">
        <f t="shared" si="1"/>
        <v>25</v>
      </c>
      <c r="L7" s="61">
        <f t="shared" si="0"/>
        <v>20</v>
      </c>
      <c r="M7" s="61">
        <f t="shared" si="0"/>
        <v>25</v>
      </c>
      <c r="N7" s="61">
        <f t="shared" si="0"/>
        <v>25</v>
      </c>
      <c r="O7" s="61">
        <f t="shared" si="0"/>
        <v>17.5</v>
      </c>
      <c r="P7" s="61">
        <f t="shared" si="0"/>
        <v>15</v>
      </c>
    </row>
    <row r="8" spans="1:16" ht="30" customHeight="1" x14ac:dyDescent="0.2">
      <c r="A8" s="1">
        <f>'STUDENT NAMELIST'!A8</f>
        <v>4</v>
      </c>
      <c r="B8" s="60" t="str">
        <f>'STUDENT NAMELIST'!B8</f>
        <v>2023PEC AI 543</v>
      </c>
      <c r="C8" s="60">
        <f>'STUDENT NAMELIST'!C8</f>
        <v>211423243004</v>
      </c>
      <c r="D8" s="274" t="str">
        <f>'STUDENT NAMELIST'!D8</f>
        <v>ABINESH KUMAR T</v>
      </c>
      <c r="E8" s="272">
        <v>8</v>
      </c>
      <c r="F8" s="272">
        <v>10</v>
      </c>
      <c r="G8" s="272">
        <v>8</v>
      </c>
      <c r="H8" s="272">
        <v>8</v>
      </c>
      <c r="I8" s="272">
        <v>8</v>
      </c>
      <c r="J8" s="272">
        <v>9</v>
      </c>
      <c r="K8" s="275">
        <f t="shared" si="1"/>
        <v>20</v>
      </c>
      <c r="L8" s="61">
        <f t="shared" si="0"/>
        <v>25</v>
      </c>
      <c r="M8" s="61">
        <f t="shared" si="0"/>
        <v>20</v>
      </c>
      <c r="N8" s="61">
        <f t="shared" si="0"/>
        <v>20</v>
      </c>
      <c r="O8" s="61">
        <f t="shared" si="0"/>
        <v>20</v>
      </c>
      <c r="P8" s="61">
        <f t="shared" si="0"/>
        <v>22.5</v>
      </c>
    </row>
    <row r="9" spans="1:16" ht="30" customHeight="1" x14ac:dyDescent="0.2">
      <c r="A9" s="1">
        <f>'STUDENT NAMELIST'!A9</f>
        <v>5</v>
      </c>
      <c r="B9" s="60" t="str">
        <f>'STUDENT NAMELIST'!B9</f>
        <v>2023PEC AI 102</v>
      </c>
      <c r="C9" s="60">
        <f>'STUDENT NAMELIST'!C9</f>
        <v>211423243005</v>
      </c>
      <c r="D9" s="274" t="str">
        <f>'STUDENT NAMELIST'!D9</f>
        <v>ABIRAMI A</v>
      </c>
      <c r="E9" s="272">
        <v>8</v>
      </c>
      <c r="F9" s="272">
        <v>8</v>
      </c>
      <c r="G9" s="272">
        <v>7</v>
      </c>
      <c r="H9" s="272">
        <v>6</v>
      </c>
      <c r="I9" s="272">
        <v>10</v>
      </c>
      <c r="J9" s="272">
        <v>9</v>
      </c>
      <c r="K9" s="275">
        <f t="shared" si="1"/>
        <v>20</v>
      </c>
      <c r="L9" s="61">
        <f t="shared" si="0"/>
        <v>20</v>
      </c>
      <c r="M9" s="61">
        <f t="shared" si="0"/>
        <v>17.5</v>
      </c>
      <c r="N9" s="61">
        <f t="shared" si="0"/>
        <v>15</v>
      </c>
      <c r="O9" s="61">
        <f t="shared" si="0"/>
        <v>25</v>
      </c>
      <c r="P9" s="61">
        <f t="shared" si="0"/>
        <v>22.5</v>
      </c>
    </row>
    <row r="10" spans="1:16" ht="30" customHeight="1" x14ac:dyDescent="0.2">
      <c r="A10" s="1">
        <f>'STUDENT NAMELIST'!A10</f>
        <v>6</v>
      </c>
      <c r="B10" s="60" t="str">
        <f>'STUDENT NAMELIST'!B10</f>
        <v>2023PEC AI 103</v>
      </c>
      <c r="C10" s="60">
        <f>'STUDENT NAMELIST'!C10</f>
        <v>211423243006</v>
      </c>
      <c r="D10" s="274" t="str">
        <f>'STUDENT NAMELIST'!D10</f>
        <v>ABIRAMI G</v>
      </c>
      <c r="E10" s="272">
        <v>10</v>
      </c>
      <c r="F10" s="272">
        <v>9</v>
      </c>
      <c r="G10" s="272">
        <v>6</v>
      </c>
      <c r="H10" s="272">
        <v>10</v>
      </c>
      <c r="I10" s="272">
        <v>6</v>
      </c>
      <c r="J10" s="272">
        <v>6</v>
      </c>
      <c r="K10" s="275">
        <f t="shared" si="1"/>
        <v>25</v>
      </c>
      <c r="L10" s="61">
        <f t="shared" si="0"/>
        <v>22.5</v>
      </c>
      <c r="M10" s="61">
        <f t="shared" si="0"/>
        <v>15</v>
      </c>
      <c r="N10" s="61">
        <f t="shared" si="0"/>
        <v>25</v>
      </c>
      <c r="O10" s="61">
        <f t="shared" si="0"/>
        <v>15</v>
      </c>
      <c r="P10" s="61">
        <f t="shared" si="0"/>
        <v>15</v>
      </c>
    </row>
    <row r="11" spans="1:16" ht="30" customHeight="1" x14ac:dyDescent="0.2">
      <c r="A11" s="1">
        <f>'STUDENT NAMELIST'!A11</f>
        <v>7</v>
      </c>
      <c r="B11" s="60" t="str">
        <f>'STUDENT NAMELIST'!B11</f>
        <v>2023PEC AI 544</v>
      </c>
      <c r="C11" s="60">
        <f>'STUDENT NAMELIST'!C11</f>
        <v>211423243007</v>
      </c>
      <c r="D11" s="274" t="str">
        <f>'STUDENT NAMELIST'!D11</f>
        <v>ABISHAI SINGH J</v>
      </c>
      <c r="E11" s="272">
        <v>8</v>
      </c>
      <c r="F11" s="272">
        <v>7</v>
      </c>
      <c r="G11" s="272">
        <v>9</v>
      </c>
      <c r="H11" s="272">
        <v>10</v>
      </c>
      <c r="I11" s="272">
        <v>6</v>
      </c>
      <c r="J11" s="272">
        <v>6</v>
      </c>
      <c r="K11" s="275">
        <f t="shared" si="1"/>
        <v>20</v>
      </c>
      <c r="L11" s="61">
        <f t="shared" si="0"/>
        <v>17.5</v>
      </c>
      <c r="M11" s="61">
        <f t="shared" si="0"/>
        <v>22.5</v>
      </c>
      <c r="N11" s="61">
        <f t="shared" si="0"/>
        <v>25</v>
      </c>
      <c r="O11" s="61">
        <f t="shared" si="0"/>
        <v>15</v>
      </c>
      <c r="P11" s="61">
        <f t="shared" si="0"/>
        <v>15</v>
      </c>
    </row>
    <row r="12" spans="1:16" ht="30" customHeight="1" x14ac:dyDescent="0.2">
      <c r="A12" s="1">
        <f>'STUDENT NAMELIST'!A12</f>
        <v>8</v>
      </c>
      <c r="B12" s="60" t="str">
        <f>'STUDENT NAMELIST'!B12</f>
        <v>2023PEC AI 545</v>
      </c>
      <c r="C12" s="60">
        <f>'STUDENT NAMELIST'!C12</f>
        <v>211423243008</v>
      </c>
      <c r="D12" s="274" t="str">
        <f>'STUDENT NAMELIST'!D12</f>
        <v>ABISHEK RANGARAJ M</v>
      </c>
      <c r="E12" s="272">
        <v>7</v>
      </c>
      <c r="F12" s="272">
        <v>7</v>
      </c>
      <c r="G12" s="272">
        <v>7</v>
      </c>
      <c r="H12" s="272">
        <v>8</v>
      </c>
      <c r="I12" s="272">
        <v>6</v>
      </c>
      <c r="J12" s="272">
        <v>8</v>
      </c>
      <c r="K12" s="275">
        <f t="shared" si="1"/>
        <v>17.5</v>
      </c>
      <c r="L12" s="61">
        <f t="shared" si="0"/>
        <v>17.5</v>
      </c>
      <c r="M12" s="61">
        <f t="shared" si="0"/>
        <v>17.5</v>
      </c>
      <c r="N12" s="61">
        <f t="shared" si="0"/>
        <v>20</v>
      </c>
      <c r="O12" s="61">
        <f t="shared" si="0"/>
        <v>15</v>
      </c>
      <c r="P12" s="61">
        <f t="shared" si="0"/>
        <v>20</v>
      </c>
    </row>
    <row r="13" spans="1:16" ht="30" customHeight="1" x14ac:dyDescent="0.2">
      <c r="A13" s="1">
        <f>'STUDENT NAMELIST'!A13</f>
        <v>9</v>
      </c>
      <c r="B13" s="60" t="str">
        <f>'STUDENT NAMELIST'!B13</f>
        <v>2023PEC AI 104</v>
      </c>
      <c r="C13" s="60">
        <f>'STUDENT NAMELIST'!C13</f>
        <v>211423243009</v>
      </c>
      <c r="D13" s="274" t="str">
        <f>'STUDENT NAMELIST'!D13</f>
        <v>ABITHA R D</v>
      </c>
      <c r="E13" s="272">
        <v>6</v>
      </c>
      <c r="F13" s="272">
        <v>8</v>
      </c>
      <c r="G13" s="272">
        <v>8</v>
      </c>
      <c r="H13" s="272">
        <v>10</v>
      </c>
      <c r="I13" s="272">
        <v>10</v>
      </c>
      <c r="J13" s="272">
        <v>8</v>
      </c>
      <c r="K13" s="275">
        <f t="shared" si="1"/>
        <v>15</v>
      </c>
      <c r="L13" s="61">
        <f t="shared" si="0"/>
        <v>20</v>
      </c>
      <c r="M13" s="61">
        <f t="shared" si="0"/>
        <v>20</v>
      </c>
      <c r="N13" s="61">
        <f t="shared" si="0"/>
        <v>25</v>
      </c>
      <c r="O13" s="61">
        <f t="shared" si="0"/>
        <v>25</v>
      </c>
      <c r="P13" s="61">
        <f t="shared" si="0"/>
        <v>20</v>
      </c>
    </row>
    <row r="14" spans="1:16" ht="30" customHeight="1" x14ac:dyDescent="0.2">
      <c r="A14" s="1">
        <f>'STUDENT NAMELIST'!A14</f>
        <v>10</v>
      </c>
      <c r="B14" s="60" t="str">
        <f>'STUDENT NAMELIST'!B14</f>
        <v>2023PEC AI 546</v>
      </c>
      <c r="C14" s="60">
        <f>'STUDENT NAMELIST'!C14</f>
        <v>211423243010</v>
      </c>
      <c r="D14" s="274" t="str">
        <f>'STUDENT NAMELIST'!D14</f>
        <v>ABRAHAM S J</v>
      </c>
      <c r="E14" s="272">
        <v>10</v>
      </c>
      <c r="F14" s="272">
        <v>8</v>
      </c>
      <c r="G14" s="272">
        <v>10</v>
      </c>
      <c r="H14" s="272">
        <v>9</v>
      </c>
      <c r="I14" s="272">
        <v>9</v>
      </c>
      <c r="J14" s="272">
        <v>7</v>
      </c>
      <c r="K14" s="275">
        <f t="shared" si="1"/>
        <v>25</v>
      </c>
      <c r="L14" s="61">
        <f t="shared" si="0"/>
        <v>20</v>
      </c>
      <c r="M14" s="61">
        <f t="shared" si="0"/>
        <v>25</v>
      </c>
      <c r="N14" s="61">
        <f t="shared" si="0"/>
        <v>22.5</v>
      </c>
      <c r="O14" s="61">
        <f t="shared" si="0"/>
        <v>22.5</v>
      </c>
      <c r="P14" s="61">
        <f t="shared" si="0"/>
        <v>17.5</v>
      </c>
    </row>
    <row r="15" spans="1:16" ht="30" customHeight="1" x14ac:dyDescent="0.2">
      <c r="A15" s="1">
        <f>'STUDENT NAMELIST'!A15</f>
        <v>11</v>
      </c>
      <c r="B15" s="60" t="str">
        <f>'STUDENT NAMELIST'!B15</f>
        <v>2023PEC AI 105</v>
      </c>
      <c r="C15" s="60">
        <f>'STUDENT NAMELIST'!C15</f>
        <v>211423243011</v>
      </c>
      <c r="D15" s="274" t="str">
        <f>'STUDENT NAMELIST'!D15</f>
        <v>ADELINE JERUSHA AUGUSTINE</v>
      </c>
      <c r="E15" s="272">
        <v>8</v>
      </c>
      <c r="F15" s="272">
        <v>8</v>
      </c>
      <c r="G15" s="272">
        <v>7</v>
      </c>
      <c r="H15" s="272">
        <v>8</v>
      </c>
      <c r="I15" s="272">
        <v>6</v>
      </c>
      <c r="J15" s="272">
        <v>10</v>
      </c>
      <c r="K15" s="275">
        <f t="shared" si="1"/>
        <v>20</v>
      </c>
      <c r="L15" s="61">
        <f t="shared" si="0"/>
        <v>20</v>
      </c>
      <c r="M15" s="61">
        <f t="shared" si="0"/>
        <v>17.5</v>
      </c>
      <c r="N15" s="61">
        <f t="shared" si="0"/>
        <v>20</v>
      </c>
      <c r="O15" s="61">
        <f t="shared" si="0"/>
        <v>15</v>
      </c>
      <c r="P15" s="61">
        <f t="shared" si="0"/>
        <v>25</v>
      </c>
    </row>
    <row r="16" spans="1:16" ht="30" customHeight="1" x14ac:dyDescent="0.2">
      <c r="A16" s="1">
        <f>'STUDENT NAMELIST'!A16</f>
        <v>12</v>
      </c>
      <c r="B16" s="60" t="str">
        <f>'STUDENT NAMELIST'!B16</f>
        <v>2023PEC AI 547</v>
      </c>
      <c r="C16" s="60">
        <f>'STUDENT NAMELIST'!C16</f>
        <v>211423243012</v>
      </c>
      <c r="D16" s="274" t="str">
        <f>'STUDENT NAMELIST'!D16</f>
        <v>ADHINARAYANAN A</v>
      </c>
      <c r="E16" s="272">
        <v>6</v>
      </c>
      <c r="F16" s="272">
        <v>10</v>
      </c>
      <c r="G16" s="272">
        <v>9</v>
      </c>
      <c r="H16" s="272">
        <v>10</v>
      </c>
      <c r="I16" s="272">
        <v>8</v>
      </c>
      <c r="J16" s="272">
        <v>6</v>
      </c>
      <c r="K16" s="275">
        <f t="shared" si="1"/>
        <v>15</v>
      </c>
      <c r="L16" s="61">
        <f t="shared" si="0"/>
        <v>25</v>
      </c>
      <c r="M16" s="61">
        <f t="shared" si="0"/>
        <v>22.5</v>
      </c>
      <c r="N16" s="61">
        <f t="shared" si="0"/>
        <v>25</v>
      </c>
      <c r="O16" s="61">
        <f t="shared" si="0"/>
        <v>20</v>
      </c>
      <c r="P16" s="61">
        <f t="shared" si="0"/>
        <v>15</v>
      </c>
    </row>
    <row r="17" spans="1:16" ht="30" customHeight="1" x14ac:dyDescent="0.2">
      <c r="A17" s="1">
        <f>'STUDENT NAMELIST'!A17</f>
        <v>13</v>
      </c>
      <c r="B17" s="60" t="str">
        <f>'STUDENT NAMELIST'!B17</f>
        <v>2023PEC AI 548</v>
      </c>
      <c r="C17" s="60">
        <f>'STUDENT NAMELIST'!C17</f>
        <v>211423243013</v>
      </c>
      <c r="D17" s="274" t="str">
        <f>'STUDENT NAMELIST'!D17</f>
        <v>ADHITYAN R</v>
      </c>
      <c r="E17" s="272">
        <v>9</v>
      </c>
      <c r="F17" s="272">
        <v>6</v>
      </c>
      <c r="G17" s="272">
        <v>6</v>
      </c>
      <c r="H17" s="272">
        <v>7</v>
      </c>
      <c r="I17" s="272">
        <v>8</v>
      </c>
      <c r="J17" s="272">
        <v>7</v>
      </c>
      <c r="K17" s="275">
        <f t="shared" si="1"/>
        <v>22.5</v>
      </c>
      <c r="L17" s="61">
        <f t="shared" si="0"/>
        <v>15</v>
      </c>
      <c r="M17" s="61">
        <f t="shared" si="0"/>
        <v>15</v>
      </c>
      <c r="N17" s="61">
        <f t="shared" si="0"/>
        <v>17.5</v>
      </c>
      <c r="O17" s="61">
        <f t="shared" si="0"/>
        <v>20</v>
      </c>
      <c r="P17" s="61">
        <f t="shared" si="0"/>
        <v>17.5</v>
      </c>
    </row>
    <row r="18" spans="1:16" ht="30" customHeight="1" x14ac:dyDescent="0.2">
      <c r="A18" s="1">
        <f>'STUDENT NAMELIST'!A18</f>
        <v>14</v>
      </c>
      <c r="B18" s="60" t="str">
        <f>'STUDENT NAMELIST'!B18</f>
        <v>2023PEC AI 106</v>
      </c>
      <c r="C18" s="60">
        <f>'STUDENT NAMELIST'!C18</f>
        <v>211423243014</v>
      </c>
      <c r="D18" s="274" t="str">
        <f>'STUDENT NAMELIST'!D18</f>
        <v>AFIFA FATHIMA S</v>
      </c>
      <c r="E18" s="272">
        <v>10</v>
      </c>
      <c r="F18" s="272">
        <v>8</v>
      </c>
      <c r="G18" s="272">
        <v>7</v>
      </c>
      <c r="H18" s="272">
        <v>6</v>
      </c>
      <c r="I18" s="272">
        <v>9</v>
      </c>
      <c r="J18" s="272">
        <v>6</v>
      </c>
      <c r="K18" s="275">
        <f t="shared" si="1"/>
        <v>25</v>
      </c>
      <c r="L18" s="61">
        <f t="shared" si="0"/>
        <v>20</v>
      </c>
      <c r="M18" s="61">
        <f t="shared" si="0"/>
        <v>17.5</v>
      </c>
      <c r="N18" s="61">
        <f t="shared" si="0"/>
        <v>15</v>
      </c>
      <c r="O18" s="61">
        <f t="shared" si="0"/>
        <v>22.5</v>
      </c>
      <c r="P18" s="61">
        <f t="shared" si="0"/>
        <v>15</v>
      </c>
    </row>
    <row r="19" spans="1:16" ht="30" customHeight="1" x14ac:dyDescent="0.2">
      <c r="A19" s="1">
        <f>'STUDENT NAMELIST'!A19</f>
        <v>15</v>
      </c>
      <c r="B19" s="60" t="str">
        <f>'STUDENT NAMELIST'!B19</f>
        <v>2023PEC AI 549</v>
      </c>
      <c r="C19" s="60">
        <f>'STUDENT NAMELIST'!C19</f>
        <v>211423243015</v>
      </c>
      <c r="D19" s="274" t="str">
        <f>'STUDENT NAMELIST'!D19</f>
        <v>AFRIN W A</v>
      </c>
      <c r="E19" s="272">
        <v>7</v>
      </c>
      <c r="F19" s="272">
        <v>9</v>
      </c>
      <c r="G19" s="272">
        <v>6</v>
      </c>
      <c r="H19" s="272">
        <v>7</v>
      </c>
      <c r="I19" s="272">
        <v>6</v>
      </c>
      <c r="J19" s="272">
        <v>7</v>
      </c>
      <c r="K19" s="275">
        <f t="shared" si="1"/>
        <v>17.5</v>
      </c>
      <c r="L19" s="61">
        <f t="shared" si="0"/>
        <v>22.5</v>
      </c>
      <c r="M19" s="61">
        <f t="shared" si="0"/>
        <v>15</v>
      </c>
      <c r="N19" s="61">
        <f t="shared" si="0"/>
        <v>17.5</v>
      </c>
      <c r="O19" s="61">
        <f t="shared" si="0"/>
        <v>15</v>
      </c>
      <c r="P19" s="61">
        <f t="shared" si="0"/>
        <v>17.5</v>
      </c>
    </row>
    <row r="20" spans="1:16" ht="30" customHeight="1" x14ac:dyDescent="0.2">
      <c r="A20" s="1">
        <f>'STUDENT NAMELIST'!A20</f>
        <v>16</v>
      </c>
      <c r="B20" s="60" t="str">
        <f>'STUDENT NAMELIST'!B20</f>
        <v>2023PEC AI 107</v>
      </c>
      <c r="C20" s="60">
        <f>'STUDENT NAMELIST'!C20</f>
        <v>211423243016</v>
      </c>
      <c r="D20" s="274" t="str">
        <f>'STUDENT NAMELIST'!D20</f>
        <v>AFSHAN TAJ F</v>
      </c>
      <c r="E20" s="272">
        <v>9</v>
      </c>
      <c r="F20" s="272">
        <v>9</v>
      </c>
      <c r="G20" s="272">
        <v>7</v>
      </c>
      <c r="H20" s="272">
        <v>8</v>
      </c>
      <c r="I20" s="272">
        <v>10</v>
      </c>
      <c r="J20" s="272">
        <v>7</v>
      </c>
      <c r="K20" s="275">
        <f t="shared" si="1"/>
        <v>22.5</v>
      </c>
      <c r="L20" s="61">
        <f t="shared" si="0"/>
        <v>22.5</v>
      </c>
      <c r="M20" s="61">
        <f t="shared" si="0"/>
        <v>17.5</v>
      </c>
      <c r="N20" s="61">
        <f t="shared" si="0"/>
        <v>20</v>
      </c>
      <c r="O20" s="61">
        <f t="shared" si="0"/>
        <v>25</v>
      </c>
      <c r="P20" s="61">
        <f t="shared" si="0"/>
        <v>17.5</v>
      </c>
    </row>
    <row r="21" spans="1:16" ht="30" customHeight="1" x14ac:dyDescent="0.2">
      <c r="A21" s="1">
        <f>'STUDENT NAMELIST'!A21</f>
        <v>17</v>
      </c>
      <c r="B21" s="60" t="str">
        <f>'STUDENT NAMELIST'!B21</f>
        <v>2023PEC AI 108</v>
      </c>
      <c r="C21" s="60">
        <f>'STUDENT NAMELIST'!C21</f>
        <v>211423243017</v>
      </c>
      <c r="D21" s="274" t="str">
        <f>'STUDENT NAMELIST'!D21</f>
        <v>AISHWARYA P</v>
      </c>
      <c r="E21" s="272">
        <v>8</v>
      </c>
      <c r="F21" s="272">
        <v>6</v>
      </c>
      <c r="G21" s="272">
        <v>10</v>
      </c>
      <c r="H21" s="272">
        <v>6</v>
      </c>
      <c r="I21" s="272">
        <v>9</v>
      </c>
      <c r="J21" s="272">
        <v>10</v>
      </c>
      <c r="K21" s="275">
        <f t="shared" si="1"/>
        <v>20</v>
      </c>
      <c r="L21" s="61">
        <f t="shared" si="1"/>
        <v>15</v>
      </c>
      <c r="M21" s="61">
        <f t="shared" si="1"/>
        <v>25</v>
      </c>
      <c r="N21" s="61">
        <f t="shared" si="1"/>
        <v>15</v>
      </c>
      <c r="O21" s="61">
        <f t="shared" si="1"/>
        <v>22.5</v>
      </c>
      <c r="P21" s="61">
        <f t="shared" ref="P21:P84" si="2">(J21/10)*25</f>
        <v>25</v>
      </c>
    </row>
    <row r="22" spans="1:16" ht="30" customHeight="1" x14ac:dyDescent="0.2">
      <c r="A22" s="1">
        <f>'STUDENT NAMELIST'!A22</f>
        <v>18</v>
      </c>
      <c r="B22" s="60" t="str">
        <f>'STUDENT NAMELIST'!B22</f>
        <v>2023PEC AI 550</v>
      </c>
      <c r="C22" s="60">
        <f>'STUDENT NAMELIST'!C22</f>
        <v>211423243018</v>
      </c>
      <c r="D22" s="274" t="str">
        <f>'STUDENT NAMELIST'!D22</f>
        <v>AKASH A</v>
      </c>
      <c r="E22" s="272">
        <v>10</v>
      </c>
      <c r="F22" s="272">
        <v>8</v>
      </c>
      <c r="G22" s="272">
        <v>7</v>
      </c>
      <c r="H22" s="272">
        <v>6</v>
      </c>
      <c r="I22" s="272">
        <v>8</v>
      </c>
      <c r="J22" s="272">
        <v>6</v>
      </c>
      <c r="K22" s="275">
        <f t="shared" si="1"/>
        <v>25</v>
      </c>
      <c r="L22" s="61">
        <f t="shared" si="1"/>
        <v>20</v>
      </c>
      <c r="M22" s="61">
        <f t="shared" si="1"/>
        <v>17.5</v>
      </c>
      <c r="N22" s="61">
        <f t="shared" si="1"/>
        <v>15</v>
      </c>
      <c r="O22" s="61">
        <f t="shared" si="1"/>
        <v>20</v>
      </c>
      <c r="P22" s="61">
        <f t="shared" si="2"/>
        <v>15</v>
      </c>
    </row>
    <row r="23" spans="1:16" ht="30" customHeight="1" x14ac:dyDescent="0.2">
      <c r="A23" s="1">
        <f>'STUDENT NAMELIST'!A23</f>
        <v>19</v>
      </c>
      <c r="B23" s="60" t="str">
        <f>'STUDENT NAMELIST'!B23</f>
        <v>2023PEC AI 552</v>
      </c>
      <c r="C23" s="60">
        <f>'STUDENT NAMELIST'!C23</f>
        <v>211423243019</v>
      </c>
      <c r="D23" s="274" t="str">
        <f>'STUDENT NAMELIST'!D23</f>
        <v>AKASH R</v>
      </c>
      <c r="E23" s="272">
        <v>7</v>
      </c>
      <c r="F23" s="272">
        <v>9</v>
      </c>
      <c r="G23" s="272">
        <v>8</v>
      </c>
      <c r="H23" s="272">
        <v>9</v>
      </c>
      <c r="I23" s="272">
        <v>8</v>
      </c>
      <c r="J23" s="272">
        <v>10</v>
      </c>
      <c r="K23" s="275">
        <f t="shared" si="1"/>
        <v>17.5</v>
      </c>
      <c r="L23" s="61">
        <f t="shared" si="1"/>
        <v>22.5</v>
      </c>
      <c r="M23" s="61">
        <f t="shared" si="1"/>
        <v>20</v>
      </c>
      <c r="N23" s="61">
        <f t="shared" si="1"/>
        <v>22.5</v>
      </c>
      <c r="O23" s="61">
        <f t="shared" si="1"/>
        <v>20</v>
      </c>
      <c r="P23" s="61">
        <f t="shared" si="2"/>
        <v>25</v>
      </c>
    </row>
    <row r="24" spans="1:16" ht="30" customHeight="1" x14ac:dyDescent="0.2">
      <c r="A24" s="1">
        <f>'STUDENT NAMELIST'!A24</f>
        <v>20</v>
      </c>
      <c r="B24" s="60" t="str">
        <f>'STUDENT NAMELIST'!B24</f>
        <v>2023PEC AI 553</v>
      </c>
      <c r="C24" s="60">
        <f>'STUDENT NAMELIST'!C24</f>
        <v>211423243020</v>
      </c>
      <c r="D24" s="274" t="str">
        <f>'STUDENT NAMELIST'!D24</f>
        <v>AKASH RAJA M</v>
      </c>
      <c r="E24" s="272">
        <v>7</v>
      </c>
      <c r="F24" s="272">
        <v>8</v>
      </c>
      <c r="G24" s="272">
        <v>6</v>
      </c>
      <c r="H24" s="272">
        <v>9</v>
      </c>
      <c r="I24" s="272">
        <v>6</v>
      </c>
      <c r="J24" s="272">
        <v>6</v>
      </c>
      <c r="K24" s="275">
        <f t="shared" si="1"/>
        <v>17.5</v>
      </c>
      <c r="L24" s="61">
        <f t="shared" si="1"/>
        <v>20</v>
      </c>
      <c r="M24" s="61">
        <f t="shared" si="1"/>
        <v>15</v>
      </c>
      <c r="N24" s="61">
        <f t="shared" si="1"/>
        <v>22.5</v>
      </c>
      <c r="O24" s="61">
        <f t="shared" si="1"/>
        <v>15</v>
      </c>
      <c r="P24" s="61">
        <f t="shared" si="2"/>
        <v>15</v>
      </c>
    </row>
    <row r="25" spans="1:16" ht="30" customHeight="1" x14ac:dyDescent="0.2">
      <c r="A25" s="1">
        <f>'STUDENT NAMELIST'!A25</f>
        <v>21</v>
      </c>
      <c r="B25" s="60" t="str">
        <f>'STUDENT NAMELIST'!B25</f>
        <v>2023PEC AI 554</v>
      </c>
      <c r="C25" s="60">
        <f>'STUDENT NAMELIST'!C25</f>
        <v>211423243021</v>
      </c>
      <c r="D25" s="274" t="str">
        <f>'STUDENT NAMELIST'!D25</f>
        <v>AKSHAY KANNA G</v>
      </c>
      <c r="E25" s="272">
        <v>9</v>
      </c>
      <c r="F25" s="272">
        <v>9</v>
      </c>
      <c r="G25" s="272">
        <v>7</v>
      </c>
      <c r="H25" s="272">
        <v>8</v>
      </c>
      <c r="I25" s="272">
        <v>10</v>
      </c>
      <c r="J25" s="272">
        <v>8</v>
      </c>
      <c r="K25" s="275">
        <f t="shared" si="1"/>
        <v>22.5</v>
      </c>
      <c r="L25" s="61">
        <f t="shared" si="1"/>
        <v>22.5</v>
      </c>
      <c r="M25" s="61">
        <f t="shared" si="1"/>
        <v>17.5</v>
      </c>
      <c r="N25" s="61">
        <f t="shared" si="1"/>
        <v>20</v>
      </c>
      <c r="O25" s="61">
        <f t="shared" si="1"/>
        <v>25</v>
      </c>
      <c r="P25" s="61">
        <f t="shared" si="2"/>
        <v>20</v>
      </c>
    </row>
    <row r="26" spans="1:16" ht="30" customHeight="1" x14ac:dyDescent="0.2">
      <c r="A26" s="1">
        <f>'STUDENT NAMELIST'!A26</f>
        <v>22</v>
      </c>
      <c r="B26" s="60" t="str">
        <f>'STUDENT NAMELIST'!B26</f>
        <v>2023PEC AI 109</v>
      </c>
      <c r="C26" s="60">
        <f>'STUDENT NAMELIST'!C26</f>
        <v>211423243022</v>
      </c>
      <c r="D26" s="274" t="str">
        <f>'STUDENT NAMELIST'!D26</f>
        <v>AKSHAYA SAKTHI G</v>
      </c>
      <c r="E26" s="272">
        <v>6</v>
      </c>
      <c r="F26" s="272">
        <v>7</v>
      </c>
      <c r="G26" s="272">
        <v>9</v>
      </c>
      <c r="H26" s="272">
        <v>6</v>
      </c>
      <c r="I26" s="272">
        <v>6</v>
      </c>
      <c r="J26" s="272">
        <v>10</v>
      </c>
      <c r="K26" s="275">
        <f t="shared" si="1"/>
        <v>15</v>
      </c>
      <c r="L26" s="61">
        <f t="shared" si="1"/>
        <v>17.5</v>
      </c>
      <c r="M26" s="61">
        <f t="shared" si="1"/>
        <v>22.5</v>
      </c>
      <c r="N26" s="61">
        <f t="shared" si="1"/>
        <v>15</v>
      </c>
      <c r="O26" s="61">
        <f t="shared" si="1"/>
        <v>15</v>
      </c>
      <c r="P26" s="61">
        <f t="shared" si="2"/>
        <v>25</v>
      </c>
    </row>
    <row r="27" spans="1:16" ht="30" customHeight="1" x14ac:dyDescent="0.2">
      <c r="A27" s="1">
        <f>'STUDENT NAMELIST'!A27</f>
        <v>23</v>
      </c>
      <c r="B27" s="60" t="str">
        <f>'STUDENT NAMELIST'!B27</f>
        <v>2023PEC AI 555</v>
      </c>
      <c r="C27" s="60">
        <f>'STUDENT NAMELIST'!C27</f>
        <v>211423243023</v>
      </c>
      <c r="D27" s="274" t="str">
        <f>'STUDENT NAMELIST'!D27</f>
        <v>AKSHITH KUMAR V</v>
      </c>
      <c r="E27" s="272">
        <v>6</v>
      </c>
      <c r="F27" s="272">
        <v>7</v>
      </c>
      <c r="G27" s="272">
        <v>8</v>
      </c>
      <c r="H27" s="272">
        <v>8</v>
      </c>
      <c r="I27" s="272">
        <v>8</v>
      </c>
      <c r="J27" s="272">
        <v>9</v>
      </c>
      <c r="K27" s="275">
        <f t="shared" si="1"/>
        <v>15</v>
      </c>
      <c r="L27" s="61">
        <f t="shared" si="1"/>
        <v>17.5</v>
      </c>
      <c r="M27" s="61">
        <f t="shared" si="1"/>
        <v>20</v>
      </c>
      <c r="N27" s="61">
        <f t="shared" si="1"/>
        <v>20</v>
      </c>
      <c r="O27" s="61">
        <f t="shared" si="1"/>
        <v>20</v>
      </c>
      <c r="P27" s="61">
        <f t="shared" si="2"/>
        <v>22.5</v>
      </c>
    </row>
    <row r="28" spans="1:16" ht="30" customHeight="1" x14ac:dyDescent="0.2">
      <c r="A28" s="1">
        <f>'STUDENT NAMELIST'!A28</f>
        <v>24</v>
      </c>
      <c r="B28" s="60" t="str">
        <f>'STUDENT NAMELIST'!B28</f>
        <v>2023PEC AI 556</v>
      </c>
      <c r="C28" s="60">
        <f>'STUDENT NAMELIST'!C28</f>
        <v>211423243024</v>
      </c>
      <c r="D28" s="274" t="str">
        <f>'STUDENT NAMELIST'!D28</f>
        <v>ALLEN PHILIP T E</v>
      </c>
      <c r="E28" s="272">
        <v>10</v>
      </c>
      <c r="F28" s="272">
        <v>6</v>
      </c>
      <c r="G28" s="272">
        <v>8</v>
      </c>
      <c r="H28" s="272">
        <v>9</v>
      </c>
      <c r="I28" s="272">
        <v>10</v>
      </c>
      <c r="J28" s="272">
        <v>9</v>
      </c>
      <c r="K28" s="275">
        <f t="shared" si="1"/>
        <v>25</v>
      </c>
      <c r="L28" s="61">
        <f t="shared" si="1"/>
        <v>15</v>
      </c>
      <c r="M28" s="61">
        <f t="shared" si="1"/>
        <v>20</v>
      </c>
      <c r="N28" s="61">
        <f t="shared" si="1"/>
        <v>22.5</v>
      </c>
      <c r="O28" s="61">
        <f t="shared" si="1"/>
        <v>25</v>
      </c>
      <c r="P28" s="61">
        <f t="shared" si="2"/>
        <v>22.5</v>
      </c>
    </row>
    <row r="29" spans="1:16" ht="30" customHeight="1" x14ac:dyDescent="0.2">
      <c r="A29" s="1">
        <f>'STUDENT NAMELIST'!A29</f>
        <v>25</v>
      </c>
      <c r="B29" s="60" t="str">
        <f>'STUDENT NAMELIST'!B29</f>
        <v>2023PEC AI 110</v>
      </c>
      <c r="C29" s="60">
        <f>'STUDENT NAMELIST'!C29</f>
        <v>211423243025</v>
      </c>
      <c r="D29" s="274" t="str">
        <f>'STUDENT NAMELIST'!D29</f>
        <v>AMIRTHA A</v>
      </c>
      <c r="E29" s="272">
        <v>9</v>
      </c>
      <c r="F29" s="272">
        <v>6</v>
      </c>
      <c r="G29" s="272">
        <v>10</v>
      </c>
      <c r="H29" s="272">
        <v>8</v>
      </c>
      <c r="I29" s="272">
        <v>7</v>
      </c>
      <c r="J29" s="272">
        <v>8</v>
      </c>
      <c r="K29" s="275">
        <f t="shared" si="1"/>
        <v>22.5</v>
      </c>
      <c r="L29" s="61">
        <f t="shared" si="1"/>
        <v>15</v>
      </c>
      <c r="M29" s="61">
        <f t="shared" si="1"/>
        <v>25</v>
      </c>
      <c r="N29" s="61">
        <f t="shared" si="1"/>
        <v>20</v>
      </c>
      <c r="O29" s="61">
        <f t="shared" si="1"/>
        <v>17.5</v>
      </c>
      <c r="P29" s="61">
        <f t="shared" si="2"/>
        <v>20</v>
      </c>
    </row>
    <row r="30" spans="1:16" ht="30" customHeight="1" x14ac:dyDescent="0.2">
      <c r="A30" s="1">
        <f>'STUDENT NAMELIST'!A30</f>
        <v>26</v>
      </c>
      <c r="B30" s="60" t="str">
        <f>'STUDENT NAMELIST'!B30</f>
        <v>2023PEC AI 557</v>
      </c>
      <c r="C30" s="60">
        <f>'STUDENT NAMELIST'!C30</f>
        <v>211423243026</v>
      </c>
      <c r="D30" s="274" t="str">
        <f>'STUDENT NAMELIST'!D30</f>
        <v>AMRUTH CHANAKYA A</v>
      </c>
      <c r="E30" s="272">
        <v>6</v>
      </c>
      <c r="F30" s="272">
        <v>10</v>
      </c>
      <c r="G30" s="272">
        <v>10</v>
      </c>
      <c r="H30" s="272">
        <v>9</v>
      </c>
      <c r="I30" s="272">
        <v>8</v>
      </c>
      <c r="J30" s="272">
        <v>10</v>
      </c>
      <c r="K30" s="275">
        <f t="shared" si="1"/>
        <v>15</v>
      </c>
      <c r="L30" s="61">
        <f t="shared" si="1"/>
        <v>25</v>
      </c>
      <c r="M30" s="61">
        <f t="shared" si="1"/>
        <v>25</v>
      </c>
      <c r="N30" s="61">
        <f t="shared" si="1"/>
        <v>22.5</v>
      </c>
      <c r="O30" s="61">
        <f t="shared" si="1"/>
        <v>20</v>
      </c>
      <c r="P30" s="61">
        <f t="shared" si="2"/>
        <v>25</v>
      </c>
    </row>
    <row r="31" spans="1:16" ht="30" customHeight="1" x14ac:dyDescent="0.2">
      <c r="A31" s="1">
        <f>'STUDENT NAMELIST'!A31</f>
        <v>27</v>
      </c>
      <c r="B31" s="60" t="str">
        <f>'STUDENT NAMELIST'!B31</f>
        <v>2023PEC AI 558</v>
      </c>
      <c r="C31" s="60">
        <f>'STUDENT NAMELIST'!C31</f>
        <v>211423243027</v>
      </c>
      <c r="D31" s="274" t="str">
        <f>'STUDENT NAMELIST'!D31</f>
        <v>ANANDHA KUMAR R K</v>
      </c>
      <c r="E31" s="272">
        <v>10</v>
      </c>
      <c r="F31" s="272">
        <v>10</v>
      </c>
      <c r="G31" s="272">
        <v>7</v>
      </c>
      <c r="H31" s="272">
        <v>10</v>
      </c>
      <c r="I31" s="272">
        <v>7</v>
      </c>
      <c r="J31" s="272">
        <v>9</v>
      </c>
      <c r="K31" s="275">
        <f t="shared" si="1"/>
        <v>25</v>
      </c>
      <c r="L31" s="61">
        <f t="shared" si="1"/>
        <v>25</v>
      </c>
      <c r="M31" s="61">
        <f t="shared" si="1"/>
        <v>17.5</v>
      </c>
      <c r="N31" s="61">
        <f t="shared" si="1"/>
        <v>25</v>
      </c>
      <c r="O31" s="61">
        <f t="shared" si="1"/>
        <v>17.5</v>
      </c>
      <c r="P31" s="61">
        <f t="shared" si="2"/>
        <v>22.5</v>
      </c>
    </row>
    <row r="32" spans="1:16" ht="30" customHeight="1" x14ac:dyDescent="0.2">
      <c r="A32" s="1">
        <f>'STUDENT NAMELIST'!A32</f>
        <v>28</v>
      </c>
      <c r="B32" s="60" t="str">
        <f>'STUDENT NAMELIST'!B32</f>
        <v>2023PEC AI 559</v>
      </c>
      <c r="C32" s="60">
        <f>'STUDENT NAMELIST'!C32</f>
        <v>211423243028</v>
      </c>
      <c r="D32" s="274" t="str">
        <f>'STUDENT NAMELIST'!D32</f>
        <v>ANANDHAKRISHNAN K</v>
      </c>
      <c r="E32" s="272">
        <v>8</v>
      </c>
      <c r="F32" s="272">
        <v>6</v>
      </c>
      <c r="G32" s="272">
        <v>9</v>
      </c>
      <c r="H32" s="272">
        <v>8</v>
      </c>
      <c r="I32" s="272">
        <v>7</v>
      </c>
      <c r="J32" s="272">
        <v>8</v>
      </c>
      <c r="K32" s="275">
        <f t="shared" si="1"/>
        <v>20</v>
      </c>
      <c r="L32" s="61">
        <f t="shared" si="1"/>
        <v>15</v>
      </c>
      <c r="M32" s="61">
        <f t="shared" si="1"/>
        <v>22.5</v>
      </c>
      <c r="N32" s="61">
        <f t="shared" si="1"/>
        <v>20</v>
      </c>
      <c r="O32" s="61">
        <f t="shared" si="1"/>
        <v>17.5</v>
      </c>
      <c r="P32" s="61">
        <f t="shared" si="2"/>
        <v>20</v>
      </c>
    </row>
    <row r="33" spans="1:16" ht="30" customHeight="1" x14ac:dyDescent="0.2">
      <c r="A33" s="1">
        <f>'STUDENT NAMELIST'!A33</f>
        <v>29</v>
      </c>
      <c r="B33" s="60" t="str">
        <f>'STUDENT NAMELIST'!B33</f>
        <v>2023PEC AI 560</v>
      </c>
      <c r="C33" s="60">
        <f>'STUDENT NAMELIST'!C33</f>
        <v>211423243029</v>
      </c>
      <c r="D33" s="274" t="str">
        <f>'STUDENT NAMELIST'!D33</f>
        <v>ANDREW S J</v>
      </c>
      <c r="E33" s="272">
        <v>7</v>
      </c>
      <c r="F33" s="272">
        <v>9</v>
      </c>
      <c r="G33" s="272">
        <v>6</v>
      </c>
      <c r="H33" s="272">
        <v>8</v>
      </c>
      <c r="I33" s="272">
        <v>8</v>
      </c>
      <c r="J33" s="272">
        <v>8</v>
      </c>
      <c r="K33" s="275">
        <f t="shared" si="1"/>
        <v>17.5</v>
      </c>
      <c r="L33" s="61">
        <f t="shared" si="1"/>
        <v>22.5</v>
      </c>
      <c r="M33" s="61">
        <f t="shared" si="1"/>
        <v>15</v>
      </c>
      <c r="N33" s="61">
        <f t="shared" si="1"/>
        <v>20</v>
      </c>
      <c r="O33" s="61">
        <f t="shared" si="1"/>
        <v>20</v>
      </c>
      <c r="P33" s="61">
        <f t="shared" si="2"/>
        <v>20</v>
      </c>
    </row>
    <row r="34" spans="1:16" ht="30" customHeight="1" x14ac:dyDescent="0.2">
      <c r="A34" s="1">
        <f>'STUDENT NAMELIST'!A34</f>
        <v>30</v>
      </c>
      <c r="B34" s="60" t="str">
        <f>'STUDENT NAMELIST'!B34</f>
        <v>2023PEC AI 561</v>
      </c>
      <c r="C34" s="60">
        <f>'STUDENT NAMELIST'!C34</f>
        <v>211423243030</v>
      </c>
      <c r="D34" s="274" t="str">
        <f>'STUDENT NAMELIST'!D34</f>
        <v>ANEESHWAR S</v>
      </c>
      <c r="E34" s="272">
        <v>8</v>
      </c>
      <c r="F34" s="272">
        <v>7</v>
      </c>
      <c r="G34" s="272">
        <v>7</v>
      </c>
      <c r="H34" s="272">
        <v>8</v>
      </c>
      <c r="I34" s="272">
        <v>6</v>
      </c>
      <c r="J34" s="272">
        <v>8</v>
      </c>
      <c r="K34" s="275">
        <f t="shared" si="1"/>
        <v>20</v>
      </c>
      <c r="L34" s="61">
        <f t="shared" si="1"/>
        <v>17.5</v>
      </c>
      <c r="M34" s="61">
        <f t="shared" si="1"/>
        <v>17.5</v>
      </c>
      <c r="N34" s="61">
        <f t="shared" si="1"/>
        <v>20</v>
      </c>
      <c r="O34" s="61">
        <f t="shared" si="1"/>
        <v>15</v>
      </c>
      <c r="P34" s="61">
        <f t="shared" si="2"/>
        <v>20</v>
      </c>
    </row>
    <row r="35" spans="1:16" ht="30" customHeight="1" x14ac:dyDescent="0.2">
      <c r="A35" s="1">
        <f>'STUDENT NAMELIST'!A35</f>
        <v>31</v>
      </c>
      <c r="B35" s="60" t="str">
        <f>'STUDENT NAMELIST'!B35</f>
        <v>2023PEC AI 562</v>
      </c>
      <c r="C35" s="60">
        <f>'STUDENT NAMELIST'!C35</f>
        <v>211423243031</v>
      </c>
      <c r="D35" s="274" t="str">
        <f>'STUDENT NAMELIST'!D35</f>
        <v>ANIS VASANTH A</v>
      </c>
      <c r="E35" s="272">
        <v>6</v>
      </c>
      <c r="F35" s="272">
        <v>9</v>
      </c>
      <c r="G35" s="272">
        <v>9</v>
      </c>
      <c r="H35" s="272">
        <v>9</v>
      </c>
      <c r="I35" s="272">
        <v>8</v>
      </c>
      <c r="J35" s="272">
        <v>7</v>
      </c>
      <c r="K35" s="275">
        <f t="shared" si="1"/>
        <v>15</v>
      </c>
      <c r="L35" s="61">
        <f t="shared" si="1"/>
        <v>22.5</v>
      </c>
      <c r="M35" s="61">
        <f t="shared" si="1"/>
        <v>22.5</v>
      </c>
      <c r="N35" s="61">
        <f t="shared" si="1"/>
        <v>22.5</v>
      </c>
      <c r="O35" s="61">
        <f t="shared" si="1"/>
        <v>20</v>
      </c>
      <c r="P35" s="61">
        <f t="shared" si="2"/>
        <v>17.5</v>
      </c>
    </row>
    <row r="36" spans="1:16" ht="30" customHeight="1" x14ac:dyDescent="0.2">
      <c r="A36" s="1">
        <f>'STUDENT NAMELIST'!A36</f>
        <v>32</v>
      </c>
      <c r="B36" s="60" t="str">
        <f>'STUDENT NAMELIST'!B36</f>
        <v>2023PEC AI 563</v>
      </c>
      <c r="C36" s="60">
        <f>'STUDENT NAMELIST'!C36</f>
        <v>211423243032</v>
      </c>
      <c r="D36" s="274" t="str">
        <f>'STUDENT NAMELIST'!D36</f>
        <v>ANTLIN GNANA LAZARUS G</v>
      </c>
      <c r="E36" s="272">
        <v>8</v>
      </c>
      <c r="F36" s="272">
        <v>10</v>
      </c>
      <c r="G36" s="272">
        <v>10</v>
      </c>
      <c r="H36" s="272">
        <v>8</v>
      </c>
      <c r="I36" s="272">
        <v>6</v>
      </c>
      <c r="J36" s="272">
        <v>6</v>
      </c>
      <c r="K36" s="275">
        <f t="shared" si="1"/>
        <v>20</v>
      </c>
      <c r="L36" s="61">
        <f t="shared" si="1"/>
        <v>25</v>
      </c>
      <c r="M36" s="61">
        <f t="shared" si="1"/>
        <v>25</v>
      </c>
      <c r="N36" s="61">
        <f t="shared" si="1"/>
        <v>20</v>
      </c>
      <c r="O36" s="61">
        <f t="shared" si="1"/>
        <v>15</v>
      </c>
      <c r="P36" s="61">
        <f t="shared" si="2"/>
        <v>15</v>
      </c>
    </row>
    <row r="37" spans="1:16" ht="30" customHeight="1" x14ac:dyDescent="0.2">
      <c r="A37" s="1">
        <f>'STUDENT NAMELIST'!A37</f>
        <v>33</v>
      </c>
      <c r="B37" s="60" t="str">
        <f>'STUDENT NAMELIST'!B37</f>
        <v>2023PEC AI 111</v>
      </c>
      <c r="C37" s="60">
        <f>'STUDENT NAMELIST'!C37</f>
        <v>211423243033</v>
      </c>
      <c r="D37" s="274" t="str">
        <f>'STUDENT NAMELIST'!D37</f>
        <v>ANTONY AMALA TRINITA J</v>
      </c>
      <c r="E37" s="272">
        <v>7</v>
      </c>
      <c r="F37" s="272">
        <v>6</v>
      </c>
      <c r="G37" s="272">
        <v>9</v>
      </c>
      <c r="H37" s="272">
        <v>9</v>
      </c>
      <c r="I37" s="272">
        <v>8</v>
      </c>
      <c r="J37" s="272">
        <v>10</v>
      </c>
      <c r="K37" s="275">
        <f t="shared" si="1"/>
        <v>17.5</v>
      </c>
      <c r="L37" s="61">
        <f t="shared" si="1"/>
        <v>15</v>
      </c>
      <c r="M37" s="61">
        <f t="shared" si="1"/>
        <v>22.5</v>
      </c>
      <c r="N37" s="61">
        <f t="shared" si="1"/>
        <v>22.5</v>
      </c>
      <c r="O37" s="61">
        <f t="shared" si="1"/>
        <v>20</v>
      </c>
      <c r="P37" s="61">
        <f t="shared" si="2"/>
        <v>25</v>
      </c>
    </row>
    <row r="38" spans="1:16" ht="30" customHeight="1" x14ac:dyDescent="0.2">
      <c r="A38" s="1">
        <f>'STUDENT NAMELIST'!A38</f>
        <v>34</v>
      </c>
      <c r="B38" s="60" t="str">
        <f>'STUDENT NAMELIST'!B38</f>
        <v>2023PEC AI 564</v>
      </c>
      <c r="C38" s="60">
        <f>'STUDENT NAMELIST'!C38</f>
        <v>211423243034</v>
      </c>
      <c r="D38" s="274" t="str">
        <f>'STUDENT NAMELIST'!D38</f>
        <v>ARAVIND RAJASEKAR</v>
      </c>
      <c r="E38" s="272">
        <v>8</v>
      </c>
      <c r="F38" s="272">
        <v>8</v>
      </c>
      <c r="G38" s="272">
        <v>6</v>
      </c>
      <c r="H38" s="272">
        <v>10</v>
      </c>
      <c r="I38" s="272">
        <v>10</v>
      </c>
      <c r="J38" s="272">
        <v>7</v>
      </c>
      <c r="K38" s="275">
        <f t="shared" si="1"/>
        <v>20</v>
      </c>
      <c r="L38" s="61">
        <f t="shared" si="1"/>
        <v>20</v>
      </c>
      <c r="M38" s="61">
        <f t="shared" si="1"/>
        <v>15</v>
      </c>
      <c r="N38" s="61">
        <f t="shared" si="1"/>
        <v>25</v>
      </c>
      <c r="O38" s="61">
        <f t="shared" si="1"/>
        <v>25</v>
      </c>
      <c r="P38" s="61">
        <f t="shared" si="2"/>
        <v>17.5</v>
      </c>
    </row>
    <row r="39" spans="1:16" ht="30" customHeight="1" x14ac:dyDescent="0.2">
      <c r="A39" s="1">
        <f>'STUDENT NAMELIST'!A39</f>
        <v>35</v>
      </c>
      <c r="B39" s="60" t="str">
        <f>'STUDENT NAMELIST'!B39</f>
        <v>2023PEC AI 565</v>
      </c>
      <c r="C39" s="60">
        <f>'STUDENT NAMELIST'!C39</f>
        <v>211423243035</v>
      </c>
      <c r="D39" s="274" t="str">
        <f>'STUDENT NAMELIST'!D39</f>
        <v>ARAVIND T</v>
      </c>
      <c r="E39" s="272">
        <v>8</v>
      </c>
      <c r="F39" s="272">
        <v>8</v>
      </c>
      <c r="G39" s="272">
        <v>10</v>
      </c>
      <c r="H39" s="272">
        <v>10</v>
      </c>
      <c r="I39" s="272">
        <v>6</v>
      </c>
      <c r="J39" s="272">
        <v>9</v>
      </c>
      <c r="K39" s="275">
        <f t="shared" si="1"/>
        <v>20</v>
      </c>
      <c r="L39" s="61">
        <f t="shared" si="1"/>
        <v>20</v>
      </c>
      <c r="M39" s="61">
        <f t="shared" si="1"/>
        <v>25</v>
      </c>
      <c r="N39" s="61">
        <f t="shared" si="1"/>
        <v>25</v>
      </c>
      <c r="O39" s="61">
        <f t="shared" si="1"/>
        <v>15</v>
      </c>
      <c r="P39" s="61">
        <f t="shared" si="2"/>
        <v>22.5</v>
      </c>
    </row>
    <row r="40" spans="1:16" ht="30" customHeight="1" x14ac:dyDescent="0.2">
      <c r="A40" s="1">
        <f>'STUDENT NAMELIST'!A40</f>
        <v>36</v>
      </c>
      <c r="B40" s="60" t="str">
        <f>'STUDENT NAMELIST'!B40</f>
        <v>2023PEC AI 566</v>
      </c>
      <c r="C40" s="60">
        <f>'STUDENT NAMELIST'!C40</f>
        <v>211423243036</v>
      </c>
      <c r="D40" s="274" t="str">
        <f>'STUDENT NAMELIST'!D40</f>
        <v xml:space="preserve">ARIGONDA POORNA SAI </v>
      </c>
      <c r="E40" s="272">
        <v>8</v>
      </c>
      <c r="F40" s="272">
        <v>6</v>
      </c>
      <c r="G40" s="272">
        <v>7</v>
      </c>
      <c r="H40" s="272">
        <v>10</v>
      </c>
      <c r="I40" s="272">
        <v>10</v>
      </c>
      <c r="J40" s="272">
        <v>7</v>
      </c>
      <c r="K40" s="275">
        <f t="shared" si="1"/>
        <v>20</v>
      </c>
      <c r="L40" s="61">
        <f t="shared" si="1"/>
        <v>15</v>
      </c>
      <c r="M40" s="61">
        <f t="shared" si="1"/>
        <v>17.5</v>
      </c>
      <c r="N40" s="61">
        <f t="shared" si="1"/>
        <v>25</v>
      </c>
      <c r="O40" s="61">
        <f t="shared" si="1"/>
        <v>25</v>
      </c>
      <c r="P40" s="61">
        <f t="shared" si="2"/>
        <v>17.5</v>
      </c>
    </row>
    <row r="41" spans="1:16" ht="30" customHeight="1" x14ac:dyDescent="0.2">
      <c r="A41" s="1">
        <f>'STUDENT NAMELIST'!A41</f>
        <v>37</v>
      </c>
      <c r="B41" s="60" t="str">
        <f>'STUDENT NAMELIST'!B41</f>
        <v>2023PEC AI 568</v>
      </c>
      <c r="C41" s="60">
        <f>'STUDENT NAMELIST'!C41</f>
        <v>211423243037</v>
      </c>
      <c r="D41" s="274" t="str">
        <f>'STUDENT NAMELIST'!D41</f>
        <v>ARIVU SELVAN M</v>
      </c>
      <c r="E41" s="272">
        <v>10</v>
      </c>
      <c r="F41" s="272">
        <v>9</v>
      </c>
      <c r="G41" s="272">
        <v>10</v>
      </c>
      <c r="H41" s="272">
        <v>7</v>
      </c>
      <c r="I41" s="272">
        <v>7</v>
      </c>
      <c r="J41" s="272">
        <v>9</v>
      </c>
      <c r="K41" s="275">
        <f t="shared" si="1"/>
        <v>25</v>
      </c>
      <c r="L41" s="61">
        <f t="shared" si="1"/>
        <v>22.5</v>
      </c>
      <c r="M41" s="61">
        <f t="shared" si="1"/>
        <v>25</v>
      </c>
      <c r="N41" s="61">
        <f t="shared" si="1"/>
        <v>17.5</v>
      </c>
      <c r="O41" s="61">
        <f t="shared" si="1"/>
        <v>17.5</v>
      </c>
      <c r="P41" s="61">
        <f t="shared" si="2"/>
        <v>22.5</v>
      </c>
    </row>
    <row r="42" spans="1:16" ht="30" customHeight="1" x14ac:dyDescent="0.2">
      <c r="A42" s="1">
        <f>'STUDENT NAMELIST'!A42</f>
        <v>38</v>
      </c>
      <c r="B42" s="60" t="str">
        <f>'STUDENT NAMELIST'!B42</f>
        <v>2023PEC AI 569</v>
      </c>
      <c r="C42" s="60">
        <f>'STUDENT NAMELIST'!C42</f>
        <v>211423243038</v>
      </c>
      <c r="D42" s="274" t="str">
        <f>'STUDENT NAMELIST'!D42</f>
        <v>ARIYA SRI V</v>
      </c>
      <c r="E42" s="272">
        <v>6</v>
      </c>
      <c r="F42" s="272">
        <v>10</v>
      </c>
      <c r="G42" s="272">
        <v>10</v>
      </c>
      <c r="H42" s="272">
        <v>6</v>
      </c>
      <c r="I42" s="272">
        <v>9</v>
      </c>
      <c r="J42" s="272">
        <v>10</v>
      </c>
      <c r="K42" s="275">
        <f t="shared" si="1"/>
        <v>15</v>
      </c>
      <c r="L42" s="61">
        <f t="shared" si="1"/>
        <v>25</v>
      </c>
      <c r="M42" s="61">
        <f t="shared" si="1"/>
        <v>25</v>
      </c>
      <c r="N42" s="61">
        <f t="shared" si="1"/>
        <v>15</v>
      </c>
      <c r="O42" s="61">
        <f t="shared" si="1"/>
        <v>22.5</v>
      </c>
      <c r="P42" s="61">
        <f t="shared" si="2"/>
        <v>25</v>
      </c>
    </row>
    <row r="43" spans="1:16" ht="30" customHeight="1" x14ac:dyDescent="0.2">
      <c r="A43" s="1">
        <f>'STUDENT NAMELIST'!A43</f>
        <v>39</v>
      </c>
      <c r="B43" s="60" t="str">
        <f>'STUDENT NAMELIST'!B43</f>
        <v>2023PEC AI 570</v>
      </c>
      <c r="C43" s="60">
        <f>'STUDENT NAMELIST'!C43</f>
        <v>211423243039</v>
      </c>
      <c r="D43" s="274" t="str">
        <f>'STUDENT NAMELIST'!D43</f>
        <v>ARJUN BALAJI R</v>
      </c>
      <c r="E43" s="272">
        <v>7</v>
      </c>
      <c r="F43" s="272">
        <v>6</v>
      </c>
      <c r="G43" s="272">
        <v>8</v>
      </c>
      <c r="H43" s="272">
        <v>8</v>
      </c>
      <c r="I43" s="272">
        <v>10</v>
      </c>
      <c r="J43" s="272">
        <v>6</v>
      </c>
      <c r="K43" s="275">
        <f t="shared" si="1"/>
        <v>17.5</v>
      </c>
      <c r="L43" s="61">
        <f t="shared" si="1"/>
        <v>15</v>
      </c>
      <c r="M43" s="61">
        <f t="shared" si="1"/>
        <v>20</v>
      </c>
      <c r="N43" s="61">
        <f t="shared" si="1"/>
        <v>20</v>
      </c>
      <c r="O43" s="61">
        <f t="shared" si="1"/>
        <v>25</v>
      </c>
      <c r="P43" s="61">
        <f t="shared" si="2"/>
        <v>15</v>
      </c>
    </row>
    <row r="44" spans="1:16" ht="30" customHeight="1" x14ac:dyDescent="0.2">
      <c r="A44" s="1">
        <f>'STUDENT NAMELIST'!A44</f>
        <v>40</v>
      </c>
      <c r="B44" s="60" t="str">
        <f>'STUDENT NAMELIST'!B44</f>
        <v>2023PEC AI 571</v>
      </c>
      <c r="C44" s="60">
        <f>'STUDENT NAMELIST'!C44</f>
        <v>211423243040</v>
      </c>
      <c r="D44" s="274" t="str">
        <f>'STUDENT NAMELIST'!D44</f>
        <v>ARPUTHAN R</v>
      </c>
      <c r="E44" s="272">
        <v>8</v>
      </c>
      <c r="F44" s="272">
        <v>8</v>
      </c>
      <c r="G44" s="272">
        <v>8</v>
      </c>
      <c r="H44" s="272">
        <v>8</v>
      </c>
      <c r="I44" s="272">
        <v>10</v>
      </c>
      <c r="J44" s="272">
        <v>6</v>
      </c>
      <c r="K44" s="275">
        <f t="shared" si="1"/>
        <v>20</v>
      </c>
      <c r="L44" s="61">
        <f t="shared" si="1"/>
        <v>20</v>
      </c>
      <c r="M44" s="61">
        <f t="shared" si="1"/>
        <v>20</v>
      </c>
      <c r="N44" s="61">
        <f t="shared" si="1"/>
        <v>20</v>
      </c>
      <c r="O44" s="61">
        <f t="shared" si="1"/>
        <v>25</v>
      </c>
      <c r="P44" s="61">
        <f t="shared" si="2"/>
        <v>15</v>
      </c>
    </row>
    <row r="45" spans="1:16" ht="30" customHeight="1" x14ac:dyDescent="0.2">
      <c r="A45" s="1">
        <f>'STUDENT NAMELIST'!A45</f>
        <v>41</v>
      </c>
      <c r="B45" s="60" t="str">
        <f>'STUDENT NAMELIST'!B45</f>
        <v>2023PEC AI 112</v>
      </c>
      <c r="C45" s="60">
        <f>'STUDENT NAMELIST'!C45</f>
        <v>211423243041</v>
      </c>
      <c r="D45" s="274" t="str">
        <f>'STUDENT NAMELIST'!D45</f>
        <v>ARSHIYA ROSELINE P</v>
      </c>
      <c r="E45" s="272">
        <v>8</v>
      </c>
      <c r="F45" s="272">
        <v>6</v>
      </c>
      <c r="G45" s="272">
        <v>10</v>
      </c>
      <c r="H45" s="272">
        <v>8</v>
      </c>
      <c r="I45" s="272">
        <v>10</v>
      </c>
      <c r="J45" s="272">
        <v>6</v>
      </c>
      <c r="K45" s="275">
        <f t="shared" si="1"/>
        <v>20</v>
      </c>
      <c r="L45" s="61">
        <f t="shared" si="1"/>
        <v>15</v>
      </c>
      <c r="M45" s="61">
        <f t="shared" si="1"/>
        <v>25</v>
      </c>
      <c r="N45" s="61">
        <f t="shared" si="1"/>
        <v>20</v>
      </c>
      <c r="O45" s="61">
        <f t="shared" si="1"/>
        <v>25</v>
      </c>
      <c r="P45" s="61">
        <f t="shared" si="2"/>
        <v>15</v>
      </c>
    </row>
    <row r="46" spans="1:16" ht="30" customHeight="1" x14ac:dyDescent="0.2">
      <c r="A46" s="1">
        <f>'STUDENT NAMELIST'!A46</f>
        <v>42</v>
      </c>
      <c r="B46" s="60" t="str">
        <f>'STUDENT NAMELIST'!B46</f>
        <v>2023PEC AI 113</v>
      </c>
      <c r="C46" s="60">
        <f>'STUDENT NAMELIST'!C46</f>
        <v>211423243042</v>
      </c>
      <c r="D46" s="274" t="str">
        <f>'STUDENT NAMELIST'!D46</f>
        <v>ARTHI B</v>
      </c>
      <c r="E46" s="272">
        <v>7</v>
      </c>
      <c r="F46" s="272">
        <v>6</v>
      </c>
      <c r="G46" s="272">
        <v>10</v>
      </c>
      <c r="H46" s="272">
        <v>8</v>
      </c>
      <c r="I46" s="272">
        <v>9</v>
      </c>
      <c r="J46" s="272">
        <v>6</v>
      </c>
      <c r="K46" s="275">
        <f t="shared" si="1"/>
        <v>17.5</v>
      </c>
      <c r="L46" s="61">
        <f t="shared" si="1"/>
        <v>15</v>
      </c>
      <c r="M46" s="61">
        <f t="shared" si="1"/>
        <v>25</v>
      </c>
      <c r="N46" s="61">
        <f t="shared" si="1"/>
        <v>20</v>
      </c>
      <c r="O46" s="61">
        <f t="shared" si="1"/>
        <v>22.5</v>
      </c>
      <c r="P46" s="61">
        <f t="shared" si="2"/>
        <v>15</v>
      </c>
    </row>
    <row r="47" spans="1:16" ht="30" customHeight="1" x14ac:dyDescent="0.2">
      <c r="A47" s="1">
        <f>'STUDENT NAMELIST'!A47</f>
        <v>43</v>
      </c>
      <c r="B47" s="60" t="str">
        <f>'STUDENT NAMELIST'!B47</f>
        <v>2023PEC AI 572</v>
      </c>
      <c r="C47" s="60">
        <f>'STUDENT NAMELIST'!C47</f>
        <v>211423243043</v>
      </c>
      <c r="D47" s="274" t="str">
        <f>'STUDENT NAMELIST'!D47</f>
        <v>ARUN E</v>
      </c>
      <c r="E47" s="272">
        <v>9</v>
      </c>
      <c r="F47" s="272">
        <v>10</v>
      </c>
      <c r="G47" s="272">
        <v>8</v>
      </c>
      <c r="H47" s="272">
        <v>9</v>
      </c>
      <c r="I47" s="272">
        <v>8</v>
      </c>
      <c r="J47" s="272">
        <v>6</v>
      </c>
      <c r="K47" s="275">
        <f t="shared" si="1"/>
        <v>22.5</v>
      </c>
      <c r="L47" s="61">
        <f t="shared" si="1"/>
        <v>25</v>
      </c>
      <c r="M47" s="61">
        <f t="shared" si="1"/>
        <v>20</v>
      </c>
      <c r="N47" s="61">
        <f t="shared" si="1"/>
        <v>22.5</v>
      </c>
      <c r="O47" s="61">
        <f t="shared" si="1"/>
        <v>20</v>
      </c>
      <c r="P47" s="61">
        <f t="shared" si="2"/>
        <v>15</v>
      </c>
    </row>
    <row r="48" spans="1:16" ht="30" customHeight="1" x14ac:dyDescent="0.2">
      <c r="A48" s="1">
        <f>'STUDENT NAMELIST'!A48</f>
        <v>44</v>
      </c>
      <c r="B48" s="60" t="str">
        <f>'STUDENT NAMELIST'!B48</f>
        <v>2023PEC AI 114</v>
      </c>
      <c r="C48" s="60">
        <f>'STUDENT NAMELIST'!C48</f>
        <v>211423243044</v>
      </c>
      <c r="D48" s="274" t="str">
        <f>'STUDENT NAMELIST'!D48</f>
        <v>ARUNA S</v>
      </c>
      <c r="E48" s="272">
        <v>9</v>
      </c>
      <c r="F48" s="272">
        <v>9</v>
      </c>
      <c r="G48" s="272">
        <v>8</v>
      </c>
      <c r="H48" s="272">
        <v>9</v>
      </c>
      <c r="I48" s="272">
        <v>10</v>
      </c>
      <c r="J48" s="272">
        <v>9</v>
      </c>
      <c r="K48" s="275">
        <f t="shared" si="1"/>
        <v>22.5</v>
      </c>
      <c r="L48" s="61">
        <f t="shared" si="1"/>
        <v>22.5</v>
      </c>
      <c r="M48" s="61">
        <f t="shared" si="1"/>
        <v>20</v>
      </c>
      <c r="N48" s="61">
        <f t="shared" si="1"/>
        <v>22.5</v>
      </c>
      <c r="O48" s="61">
        <f t="shared" si="1"/>
        <v>25</v>
      </c>
      <c r="P48" s="61">
        <f t="shared" si="2"/>
        <v>22.5</v>
      </c>
    </row>
    <row r="49" spans="1:16" ht="30" customHeight="1" x14ac:dyDescent="0.2">
      <c r="A49" s="1">
        <f>'STUDENT NAMELIST'!A49</f>
        <v>45</v>
      </c>
      <c r="B49" s="60" t="str">
        <f>'STUDENT NAMELIST'!B49</f>
        <v>2023PEC AI 573</v>
      </c>
      <c r="C49" s="60">
        <f>'STUDENT NAMELIST'!C49</f>
        <v>211423243045</v>
      </c>
      <c r="D49" s="274" t="str">
        <f>'STUDENT NAMELIST'!D49</f>
        <v>ARYAN A SAJITH</v>
      </c>
      <c r="E49" s="272">
        <v>7</v>
      </c>
      <c r="F49" s="272">
        <v>8</v>
      </c>
      <c r="G49" s="272">
        <v>9</v>
      </c>
      <c r="H49" s="272">
        <v>6</v>
      </c>
      <c r="I49" s="272">
        <v>9</v>
      </c>
      <c r="J49" s="272">
        <v>6</v>
      </c>
      <c r="K49" s="275">
        <f t="shared" si="1"/>
        <v>17.5</v>
      </c>
      <c r="L49" s="61">
        <f t="shared" si="1"/>
        <v>20</v>
      </c>
      <c r="M49" s="61">
        <f t="shared" si="1"/>
        <v>22.5</v>
      </c>
      <c r="N49" s="61">
        <f t="shared" si="1"/>
        <v>15</v>
      </c>
      <c r="O49" s="61">
        <f t="shared" si="1"/>
        <v>22.5</v>
      </c>
      <c r="P49" s="61">
        <f t="shared" si="2"/>
        <v>15</v>
      </c>
    </row>
    <row r="50" spans="1:16" ht="30" customHeight="1" x14ac:dyDescent="0.2">
      <c r="A50" s="1">
        <f>'STUDENT NAMELIST'!A50</f>
        <v>46</v>
      </c>
      <c r="B50" s="60" t="str">
        <f>'STUDENT NAMELIST'!B50</f>
        <v>2023PEC AI 574</v>
      </c>
      <c r="C50" s="60">
        <f>'STUDENT NAMELIST'!C50</f>
        <v>211423243046</v>
      </c>
      <c r="D50" s="274" t="str">
        <f>'STUDENT NAMELIST'!D50</f>
        <v>ASHIK K P</v>
      </c>
      <c r="E50" s="272">
        <v>8</v>
      </c>
      <c r="F50" s="272">
        <v>7</v>
      </c>
      <c r="G50" s="272">
        <v>9</v>
      </c>
      <c r="H50" s="272">
        <v>6</v>
      </c>
      <c r="I50" s="272">
        <v>9</v>
      </c>
      <c r="J50" s="272">
        <v>10</v>
      </c>
      <c r="K50" s="275">
        <f t="shared" si="1"/>
        <v>20</v>
      </c>
      <c r="L50" s="61">
        <f t="shared" si="1"/>
        <v>17.5</v>
      </c>
      <c r="M50" s="61">
        <f t="shared" si="1"/>
        <v>22.5</v>
      </c>
      <c r="N50" s="61">
        <f t="shared" si="1"/>
        <v>15</v>
      </c>
      <c r="O50" s="61">
        <f t="shared" si="1"/>
        <v>22.5</v>
      </c>
      <c r="P50" s="61">
        <f t="shared" si="2"/>
        <v>25</v>
      </c>
    </row>
    <row r="51" spans="1:16" ht="30" customHeight="1" x14ac:dyDescent="0.2">
      <c r="A51" s="1">
        <f>'STUDENT NAMELIST'!A51</f>
        <v>47</v>
      </c>
      <c r="B51" s="60" t="str">
        <f>'STUDENT NAMELIST'!B51</f>
        <v>2023PEC AI 115</v>
      </c>
      <c r="C51" s="60">
        <f>'STUDENT NAMELIST'!C51</f>
        <v>211423243047</v>
      </c>
      <c r="D51" s="274" t="str">
        <f>'STUDENT NAMELIST'!D51</f>
        <v>ASHIKA D</v>
      </c>
      <c r="E51" s="272">
        <v>8</v>
      </c>
      <c r="F51" s="272">
        <v>9</v>
      </c>
      <c r="G51" s="272">
        <v>9</v>
      </c>
      <c r="H51" s="272">
        <v>7</v>
      </c>
      <c r="I51" s="272">
        <v>9</v>
      </c>
      <c r="J51" s="272">
        <v>8</v>
      </c>
      <c r="K51" s="275">
        <f t="shared" si="1"/>
        <v>20</v>
      </c>
      <c r="L51" s="61">
        <f t="shared" si="1"/>
        <v>22.5</v>
      </c>
      <c r="M51" s="61">
        <f t="shared" si="1"/>
        <v>22.5</v>
      </c>
      <c r="N51" s="61">
        <f t="shared" si="1"/>
        <v>17.5</v>
      </c>
      <c r="O51" s="61">
        <f t="shared" si="1"/>
        <v>22.5</v>
      </c>
      <c r="P51" s="61">
        <f t="shared" si="2"/>
        <v>20</v>
      </c>
    </row>
    <row r="52" spans="1:16" ht="30" customHeight="1" x14ac:dyDescent="0.2">
      <c r="A52" s="1">
        <f>'STUDENT NAMELIST'!A52</f>
        <v>48</v>
      </c>
      <c r="B52" s="60" t="str">
        <f>'STUDENT NAMELIST'!B52</f>
        <v>2023PEC AI 116</v>
      </c>
      <c r="C52" s="60">
        <f>'STUDENT NAMELIST'!C52</f>
        <v>211423243048</v>
      </c>
      <c r="D52" s="274" t="str">
        <f>'STUDENT NAMELIST'!D52</f>
        <v>ASHIKHA P</v>
      </c>
      <c r="E52" s="272">
        <v>7</v>
      </c>
      <c r="F52" s="272">
        <v>8</v>
      </c>
      <c r="G52" s="272">
        <v>10</v>
      </c>
      <c r="H52" s="272">
        <v>6</v>
      </c>
      <c r="I52" s="272">
        <v>10</v>
      </c>
      <c r="J52" s="272">
        <v>10</v>
      </c>
      <c r="K52" s="275">
        <f t="shared" si="1"/>
        <v>17.5</v>
      </c>
      <c r="L52" s="61">
        <f t="shared" si="1"/>
        <v>20</v>
      </c>
      <c r="M52" s="61">
        <f t="shared" si="1"/>
        <v>25</v>
      </c>
      <c r="N52" s="61">
        <f t="shared" si="1"/>
        <v>15</v>
      </c>
      <c r="O52" s="61">
        <f t="shared" si="1"/>
        <v>25</v>
      </c>
      <c r="P52" s="61">
        <f t="shared" si="2"/>
        <v>25</v>
      </c>
    </row>
    <row r="53" spans="1:16" ht="30" customHeight="1" x14ac:dyDescent="0.2">
      <c r="A53" s="1">
        <f>'STUDENT NAMELIST'!A53</f>
        <v>49</v>
      </c>
      <c r="B53" s="60" t="str">
        <f>'STUDENT NAMELIST'!B53</f>
        <v>2023PEC AI 117</v>
      </c>
      <c r="C53" s="60">
        <f>'STUDENT NAMELIST'!C53</f>
        <v>211423243049</v>
      </c>
      <c r="D53" s="274" t="str">
        <f>'STUDENT NAMELIST'!D53</f>
        <v>ASHIN LATHIKA E J</v>
      </c>
      <c r="E53" s="272">
        <v>9</v>
      </c>
      <c r="F53" s="272">
        <v>9</v>
      </c>
      <c r="G53" s="272">
        <v>8</v>
      </c>
      <c r="H53" s="272">
        <v>8</v>
      </c>
      <c r="I53" s="272">
        <v>9</v>
      </c>
      <c r="J53" s="272">
        <v>8</v>
      </c>
      <c r="K53" s="275">
        <f t="shared" si="1"/>
        <v>22.5</v>
      </c>
      <c r="L53" s="61">
        <f t="shared" si="1"/>
        <v>22.5</v>
      </c>
      <c r="M53" s="61">
        <f t="shared" si="1"/>
        <v>20</v>
      </c>
      <c r="N53" s="61">
        <f t="shared" si="1"/>
        <v>20</v>
      </c>
      <c r="O53" s="61">
        <f t="shared" si="1"/>
        <v>22.5</v>
      </c>
      <c r="P53" s="61">
        <f t="shared" si="2"/>
        <v>20</v>
      </c>
    </row>
    <row r="54" spans="1:16" ht="30" customHeight="1" x14ac:dyDescent="0.2">
      <c r="A54" s="1">
        <f>'STUDENT NAMELIST'!A54</f>
        <v>50</v>
      </c>
      <c r="B54" s="60" t="str">
        <f>'STUDENT NAMELIST'!B54</f>
        <v>2023PEC AI 118</v>
      </c>
      <c r="C54" s="60">
        <f>'STUDENT NAMELIST'!C54</f>
        <v>211423243050</v>
      </c>
      <c r="D54" s="274" t="str">
        <f>'STUDENT NAMELIST'!D54</f>
        <v xml:space="preserve">ASHVITHA R </v>
      </c>
      <c r="E54" s="272">
        <v>7</v>
      </c>
      <c r="F54" s="272">
        <v>7</v>
      </c>
      <c r="G54" s="272">
        <v>9</v>
      </c>
      <c r="H54" s="272">
        <v>8</v>
      </c>
      <c r="I54" s="272">
        <v>10</v>
      </c>
      <c r="J54" s="272">
        <v>8</v>
      </c>
      <c r="K54" s="275">
        <f t="shared" si="1"/>
        <v>17.5</v>
      </c>
      <c r="L54" s="61">
        <f t="shared" si="1"/>
        <v>17.5</v>
      </c>
      <c r="M54" s="61">
        <f t="shared" si="1"/>
        <v>22.5</v>
      </c>
      <c r="N54" s="61">
        <f t="shared" si="1"/>
        <v>20</v>
      </c>
      <c r="O54" s="61">
        <f t="shared" si="1"/>
        <v>25</v>
      </c>
      <c r="P54" s="61">
        <f t="shared" si="2"/>
        <v>20</v>
      </c>
    </row>
    <row r="55" spans="1:16" ht="30" customHeight="1" x14ac:dyDescent="0.2">
      <c r="A55" s="1">
        <f>'STUDENT NAMELIST'!A55</f>
        <v>51</v>
      </c>
      <c r="B55" s="60" t="str">
        <f>'STUDENT NAMELIST'!B55</f>
        <v>2023PEC AI 575</v>
      </c>
      <c r="C55" s="60">
        <f>'STUDENT NAMELIST'!C55</f>
        <v>211423243051</v>
      </c>
      <c r="D55" s="274" t="str">
        <f>'STUDENT NAMELIST'!D55</f>
        <v>ASHWANTHRAJ I</v>
      </c>
      <c r="E55" s="272">
        <v>7</v>
      </c>
      <c r="F55" s="272">
        <v>7</v>
      </c>
      <c r="G55" s="272">
        <v>10</v>
      </c>
      <c r="H55" s="272">
        <v>9</v>
      </c>
      <c r="I55" s="272">
        <v>10</v>
      </c>
      <c r="J55" s="272">
        <v>6</v>
      </c>
      <c r="K55" s="275">
        <f t="shared" si="1"/>
        <v>17.5</v>
      </c>
      <c r="L55" s="61">
        <f t="shared" si="1"/>
        <v>17.5</v>
      </c>
      <c r="M55" s="61">
        <f t="shared" si="1"/>
        <v>25</v>
      </c>
      <c r="N55" s="61">
        <f t="shared" si="1"/>
        <v>22.5</v>
      </c>
      <c r="O55" s="61">
        <f t="shared" si="1"/>
        <v>25</v>
      </c>
      <c r="P55" s="61">
        <f t="shared" si="2"/>
        <v>15</v>
      </c>
    </row>
    <row r="56" spans="1:16" ht="30" customHeight="1" x14ac:dyDescent="0.2">
      <c r="A56" s="1">
        <f>'STUDENT NAMELIST'!A56</f>
        <v>52</v>
      </c>
      <c r="B56" s="60" t="str">
        <f>'STUDENT NAMELIST'!B56</f>
        <v>2023PEC AI 576</v>
      </c>
      <c r="C56" s="60">
        <f>'STUDENT NAMELIST'!C56</f>
        <v>211423243052</v>
      </c>
      <c r="D56" s="274" t="str">
        <f>'STUDENT NAMELIST'!D56</f>
        <v>ASIZ GODWIN A</v>
      </c>
      <c r="E56" s="272">
        <v>7</v>
      </c>
      <c r="F56" s="272">
        <v>10</v>
      </c>
      <c r="G56" s="272">
        <v>8</v>
      </c>
      <c r="H56" s="272">
        <v>9</v>
      </c>
      <c r="I56" s="272">
        <v>7</v>
      </c>
      <c r="J56" s="272">
        <v>10</v>
      </c>
      <c r="K56" s="275">
        <f t="shared" si="1"/>
        <v>17.5</v>
      </c>
      <c r="L56" s="61">
        <f t="shared" si="1"/>
        <v>25</v>
      </c>
      <c r="M56" s="61">
        <f t="shared" si="1"/>
        <v>20</v>
      </c>
      <c r="N56" s="61">
        <f t="shared" si="1"/>
        <v>22.5</v>
      </c>
      <c r="O56" s="61">
        <f t="shared" si="1"/>
        <v>17.5</v>
      </c>
      <c r="P56" s="61">
        <f t="shared" si="2"/>
        <v>25</v>
      </c>
    </row>
    <row r="57" spans="1:16" ht="30" customHeight="1" x14ac:dyDescent="0.2">
      <c r="A57" s="1">
        <f>'STUDENT NAMELIST'!A57</f>
        <v>53</v>
      </c>
      <c r="B57" s="60" t="str">
        <f>'STUDENT NAMELIST'!B57</f>
        <v>2023PEC AI 119</v>
      </c>
      <c r="C57" s="60">
        <f>'STUDENT NAMELIST'!C57</f>
        <v>211423243053</v>
      </c>
      <c r="D57" s="274" t="str">
        <f>'STUDENT NAMELIST'!D57</f>
        <v>ATSHAYA S</v>
      </c>
      <c r="E57" s="272">
        <v>8</v>
      </c>
      <c r="F57" s="272">
        <v>9</v>
      </c>
      <c r="G57" s="272">
        <v>6</v>
      </c>
      <c r="H57" s="272">
        <v>8</v>
      </c>
      <c r="I57" s="272">
        <v>8</v>
      </c>
      <c r="J57" s="272">
        <v>10</v>
      </c>
      <c r="K57" s="275">
        <f t="shared" si="1"/>
        <v>20</v>
      </c>
      <c r="L57" s="61">
        <f t="shared" si="1"/>
        <v>22.5</v>
      </c>
      <c r="M57" s="61">
        <f t="shared" si="1"/>
        <v>15</v>
      </c>
      <c r="N57" s="61">
        <f t="shared" si="1"/>
        <v>20</v>
      </c>
      <c r="O57" s="61">
        <f t="shared" si="1"/>
        <v>20</v>
      </c>
      <c r="P57" s="61">
        <f t="shared" si="2"/>
        <v>25</v>
      </c>
    </row>
    <row r="58" spans="1:16" ht="30" customHeight="1" x14ac:dyDescent="0.2">
      <c r="A58" s="1">
        <f>'STUDENT NAMELIST'!A58</f>
        <v>54</v>
      </c>
      <c r="B58" s="60" t="str">
        <f>'STUDENT NAMELIST'!B58</f>
        <v>2023PEC AI 120</v>
      </c>
      <c r="C58" s="60">
        <f>'STUDENT NAMELIST'!C58</f>
        <v>211423243054</v>
      </c>
      <c r="D58" s="274" t="str">
        <f>'STUDENT NAMELIST'!D58</f>
        <v>AYSHA KETHAR FATHIMA A S</v>
      </c>
      <c r="E58" s="272">
        <v>7</v>
      </c>
      <c r="F58" s="272">
        <v>6</v>
      </c>
      <c r="G58" s="272">
        <v>10</v>
      </c>
      <c r="H58" s="272">
        <v>9</v>
      </c>
      <c r="I58" s="272">
        <v>8</v>
      </c>
      <c r="J58" s="272">
        <v>9</v>
      </c>
      <c r="K58" s="275">
        <f t="shared" si="1"/>
        <v>17.5</v>
      </c>
      <c r="L58" s="61">
        <f t="shared" si="1"/>
        <v>15</v>
      </c>
      <c r="M58" s="61">
        <f t="shared" si="1"/>
        <v>25</v>
      </c>
      <c r="N58" s="61">
        <f t="shared" si="1"/>
        <v>22.5</v>
      </c>
      <c r="O58" s="61">
        <f t="shared" si="1"/>
        <v>20</v>
      </c>
      <c r="P58" s="61">
        <f t="shared" si="2"/>
        <v>22.5</v>
      </c>
    </row>
    <row r="59" spans="1:16" ht="30" customHeight="1" x14ac:dyDescent="0.2">
      <c r="A59" s="1">
        <f>'STUDENT NAMELIST'!A59</f>
        <v>55</v>
      </c>
      <c r="B59" s="60" t="str">
        <f>'STUDENT NAMELIST'!B59</f>
        <v>2023PEC AI 121</v>
      </c>
      <c r="C59" s="60">
        <f>'STUDENT NAMELIST'!C59</f>
        <v>211423243055</v>
      </c>
      <c r="D59" s="274" t="str">
        <f>'STUDENT NAMELIST'!D59</f>
        <v xml:space="preserve">AYSHVARYA P </v>
      </c>
      <c r="E59" s="272">
        <v>10</v>
      </c>
      <c r="F59" s="272">
        <v>6</v>
      </c>
      <c r="G59" s="272">
        <v>9</v>
      </c>
      <c r="H59" s="272">
        <v>8</v>
      </c>
      <c r="I59" s="272">
        <v>10</v>
      </c>
      <c r="J59" s="272">
        <v>10</v>
      </c>
      <c r="K59" s="275">
        <f t="shared" si="1"/>
        <v>25</v>
      </c>
      <c r="L59" s="61">
        <f t="shared" si="1"/>
        <v>15</v>
      </c>
      <c r="M59" s="61">
        <f t="shared" si="1"/>
        <v>22.5</v>
      </c>
      <c r="N59" s="61">
        <f t="shared" si="1"/>
        <v>20</v>
      </c>
      <c r="O59" s="61">
        <f t="shared" si="1"/>
        <v>25</v>
      </c>
      <c r="P59" s="61">
        <f t="shared" si="2"/>
        <v>25</v>
      </c>
    </row>
    <row r="60" spans="1:16" ht="30" customHeight="1" x14ac:dyDescent="0.2">
      <c r="A60" s="1">
        <f>'STUDENT NAMELIST'!A60</f>
        <v>56</v>
      </c>
      <c r="B60" s="60" t="str">
        <f>'STUDENT NAMELIST'!B60</f>
        <v>2023PEC AI 577</v>
      </c>
      <c r="C60" s="60">
        <f>'STUDENT NAMELIST'!C60</f>
        <v>211423243056</v>
      </c>
      <c r="D60" s="274" t="str">
        <f>'STUDENT NAMELIST'!D60</f>
        <v>BACCHU GURU SAINATH REDDY</v>
      </c>
      <c r="E60" s="272">
        <v>8</v>
      </c>
      <c r="F60" s="272">
        <v>10</v>
      </c>
      <c r="G60" s="272">
        <v>9</v>
      </c>
      <c r="H60" s="272">
        <v>9</v>
      </c>
      <c r="I60" s="272">
        <v>10</v>
      </c>
      <c r="J60" s="272">
        <v>9</v>
      </c>
      <c r="K60" s="275">
        <f t="shared" si="1"/>
        <v>20</v>
      </c>
      <c r="L60" s="61">
        <f t="shared" si="1"/>
        <v>25</v>
      </c>
      <c r="M60" s="61">
        <f t="shared" si="1"/>
        <v>22.5</v>
      </c>
      <c r="N60" s="61">
        <f t="shared" si="1"/>
        <v>22.5</v>
      </c>
      <c r="O60" s="61">
        <f t="shared" si="1"/>
        <v>25</v>
      </c>
      <c r="P60" s="61">
        <f t="shared" si="2"/>
        <v>22.5</v>
      </c>
    </row>
    <row r="61" spans="1:16" ht="30" customHeight="1" x14ac:dyDescent="0.2">
      <c r="A61" s="1">
        <f>'STUDENT NAMELIST'!A61</f>
        <v>57</v>
      </c>
      <c r="B61" s="60" t="str">
        <f>'STUDENT NAMELIST'!B61</f>
        <v>2023PEC AI 578</v>
      </c>
      <c r="C61" s="60">
        <f>'STUDENT NAMELIST'!C61</f>
        <v>211423243057</v>
      </c>
      <c r="D61" s="274" t="str">
        <f>'STUDENT NAMELIST'!D61</f>
        <v>BALA MURUGAN T</v>
      </c>
      <c r="E61" s="272">
        <v>10</v>
      </c>
      <c r="F61" s="272">
        <v>10</v>
      </c>
      <c r="G61" s="272">
        <v>10</v>
      </c>
      <c r="H61" s="272">
        <v>7</v>
      </c>
      <c r="I61" s="272">
        <v>6</v>
      </c>
      <c r="J61" s="272">
        <v>10</v>
      </c>
      <c r="K61" s="275">
        <f t="shared" si="1"/>
        <v>25</v>
      </c>
      <c r="L61" s="61">
        <f t="shared" si="1"/>
        <v>25</v>
      </c>
      <c r="M61" s="61">
        <f t="shared" si="1"/>
        <v>25</v>
      </c>
      <c r="N61" s="61">
        <f t="shared" si="1"/>
        <v>17.5</v>
      </c>
      <c r="O61" s="61">
        <f t="shared" si="1"/>
        <v>15</v>
      </c>
      <c r="P61" s="61">
        <f t="shared" si="2"/>
        <v>25</v>
      </c>
    </row>
    <row r="62" spans="1:16" ht="30" customHeight="1" x14ac:dyDescent="0.2">
      <c r="A62" s="1">
        <f>'STUDENT NAMELIST'!A62</f>
        <v>58</v>
      </c>
      <c r="B62" s="60" t="str">
        <f>'STUDENT NAMELIST'!B62</f>
        <v>2023PEC AI 579</v>
      </c>
      <c r="C62" s="60">
        <f>'STUDENT NAMELIST'!C62</f>
        <v>211423243058</v>
      </c>
      <c r="D62" s="274" t="str">
        <f>'STUDENT NAMELIST'!D62</f>
        <v>BALAGANESH N</v>
      </c>
      <c r="E62" s="272">
        <v>7</v>
      </c>
      <c r="F62" s="272">
        <v>10</v>
      </c>
      <c r="G62" s="272">
        <v>6</v>
      </c>
      <c r="H62" s="272">
        <v>6</v>
      </c>
      <c r="I62" s="272">
        <v>9</v>
      </c>
      <c r="J62" s="272">
        <v>9</v>
      </c>
      <c r="K62" s="275">
        <f t="shared" si="1"/>
        <v>17.5</v>
      </c>
      <c r="L62" s="61">
        <f t="shared" si="1"/>
        <v>25</v>
      </c>
      <c r="M62" s="61">
        <f t="shared" si="1"/>
        <v>15</v>
      </c>
      <c r="N62" s="61">
        <f t="shared" si="1"/>
        <v>15</v>
      </c>
      <c r="O62" s="61">
        <f t="shared" si="1"/>
        <v>22.5</v>
      </c>
      <c r="P62" s="61">
        <f t="shared" si="2"/>
        <v>22.5</v>
      </c>
    </row>
    <row r="63" spans="1:16" ht="30" customHeight="1" x14ac:dyDescent="0.2">
      <c r="A63" s="1">
        <f>'STUDENT NAMELIST'!A63</f>
        <v>59</v>
      </c>
      <c r="B63" s="60" t="str">
        <f>'STUDENT NAMELIST'!B63</f>
        <v>2023PEC AI 580</v>
      </c>
      <c r="C63" s="60">
        <f>'STUDENT NAMELIST'!C63</f>
        <v>211423243059</v>
      </c>
      <c r="D63" s="274" t="str">
        <f>'STUDENT NAMELIST'!D63</f>
        <v>BALAJI M M</v>
      </c>
      <c r="E63" s="272">
        <v>10</v>
      </c>
      <c r="F63" s="272">
        <v>9</v>
      </c>
      <c r="G63" s="272">
        <v>7</v>
      </c>
      <c r="H63" s="272">
        <v>6</v>
      </c>
      <c r="I63" s="272">
        <v>9</v>
      </c>
      <c r="J63" s="272">
        <v>6</v>
      </c>
      <c r="K63" s="275">
        <f t="shared" si="1"/>
        <v>25</v>
      </c>
      <c r="L63" s="61">
        <f t="shared" si="1"/>
        <v>22.5</v>
      </c>
      <c r="M63" s="61">
        <f t="shared" si="1"/>
        <v>17.5</v>
      </c>
      <c r="N63" s="61">
        <f t="shared" si="1"/>
        <v>15</v>
      </c>
      <c r="O63" s="61">
        <f t="shared" si="1"/>
        <v>22.5</v>
      </c>
      <c r="P63" s="61">
        <f t="shared" si="2"/>
        <v>15</v>
      </c>
    </row>
    <row r="64" spans="1:16" ht="30" customHeight="1" x14ac:dyDescent="0.2">
      <c r="A64" s="1">
        <f>'STUDENT NAMELIST'!A64</f>
        <v>60</v>
      </c>
      <c r="B64" s="60" t="str">
        <f>'STUDENT NAMELIST'!B64</f>
        <v>2023PEC AI 581</v>
      </c>
      <c r="C64" s="60">
        <f>'STUDENT NAMELIST'!C64</f>
        <v>211423243060</v>
      </c>
      <c r="D64" s="274" t="str">
        <f>'STUDENT NAMELIST'!D64</f>
        <v>BALAJI V</v>
      </c>
      <c r="E64" s="272">
        <v>6</v>
      </c>
      <c r="F64" s="272">
        <v>10</v>
      </c>
      <c r="G64" s="272">
        <v>9</v>
      </c>
      <c r="H64" s="272">
        <v>6</v>
      </c>
      <c r="I64" s="272">
        <v>6</v>
      </c>
      <c r="J64" s="272">
        <v>8</v>
      </c>
      <c r="K64" s="275">
        <f t="shared" si="1"/>
        <v>15</v>
      </c>
      <c r="L64" s="61">
        <f t="shared" si="1"/>
        <v>25</v>
      </c>
      <c r="M64" s="61">
        <f t="shared" si="1"/>
        <v>22.5</v>
      </c>
      <c r="N64" s="61">
        <f t="shared" si="1"/>
        <v>15</v>
      </c>
      <c r="O64" s="61">
        <f t="shared" si="1"/>
        <v>15</v>
      </c>
      <c r="P64" s="61">
        <f t="shared" si="2"/>
        <v>20</v>
      </c>
    </row>
    <row r="65" spans="1:16" ht="30" customHeight="1" x14ac:dyDescent="0.2">
      <c r="A65" s="1">
        <f>'STUDENT NAMELIST'!A65</f>
        <v>61</v>
      </c>
      <c r="B65" s="60" t="str">
        <f>'STUDENT NAMELIST'!B65</f>
        <v>2023PEC AI 582</v>
      </c>
      <c r="C65" s="60">
        <f>'STUDENT NAMELIST'!C65</f>
        <v>211423243061</v>
      </c>
      <c r="D65" s="274" t="str">
        <f>'STUDENT NAMELIST'!D65</f>
        <v>BALASAKTHI B</v>
      </c>
      <c r="E65" s="272">
        <v>6</v>
      </c>
      <c r="F65" s="272">
        <v>10</v>
      </c>
      <c r="G65" s="272">
        <v>9</v>
      </c>
      <c r="H65" s="272">
        <v>7</v>
      </c>
      <c r="I65" s="272">
        <v>8</v>
      </c>
      <c r="J65" s="272">
        <v>8</v>
      </c>
      <c r="K65" s="275">
        <f t="shared" si="1"/>
        <v>15</v>
      </c>
      <c r="L65" s="61">
        <f t="shared" si="1"/>
        <v>25</v>
      </c>
      <c r="M65" s="61">
        <f t="shared" si="1"/>
        <v>22.5</v>
      </c>
      <c r="N65" s="61">
        <f t="shared" si="1"/>
        <v>17.5</v>
      </c>
      <c r="O65" s="61">
        <f t="shared" ref="O65:P128" si="3">(I65/10)*25</f>
        <v>20</v>
      </c>
      <c r="P65" s="61">
        <f t="shared" si="2"/>
        <v>20</v>
      </c>
    </row>
    <row r="66" spans="1:16" ht="30" customHeight="1" x14ac:dyDescent="0.2">
      <c r="A66" s="1">
        <f>'STUDENT NAMELIST'!A66</f>
        <v>62</v>
      </c>
      <c r="B66" s="60" t="str">
        <f>'STUDENT NAMELIST'!B66</f>
        <v>2023PEC AI 583</v>
      </c>
      <c r="C66" s="60">
        <f>'STUDENT NAMELIST'!C66</f>
        <v>211423243062</v>
      </c>
      <c r="D66" s="274" t="str">
        <f>'STUDENT NAMELIST'!D66</f>
        <v>BARATH S</v>
      </c>
      <c r="E66" s="272">
        <v>10</v>
      </c>
      <c r="F66" s="272">
        <v>7</v>
      </c>
      <c r="G66" s="272">
        <v>9</v>
      </c>
      <c r="H66" s="272">
        <v>7</v>
      </c>
      <c r="I66" s="272">
        <v>6</v>
      </c>
      <c r="J66" s="272">
        <v>6</v>
      </c>
      <c r="K66" s="275">
        <f t="shared" si="1"/>
        <v>25</v>
      </c>
      <c r="L66" s="61">
        <f t="shared" si="1"/>
        <v>17.5</v>
      </c>
      <c r="M66" s="61">
        <f t="shared" si="1"/>
        <v>22.5</v>
      </c>
      <c r="N66" s="61">
        <f t="shared" si="1"/>
        <v>17.5</v>
      </c>
      <c r="O66" s="61">
        <f t="shared" si="3"/>
        <v>15</v>
      </c>
      <c r="P66" s="61">
        <f t="shared" si="2"/>
        <v>15</v>
      </c>
    </row>
    <row r="67" spans="1:16" ht="30" customHeight="1" x14ac:dyDescent="0.2">
      <c r="A67" s="1">
        <f>'STUDENT NAMELIST'!A67</f>
        <v>63</v>
      </c>
      <c r="B67" s="60" t="str">
        <f>'STUDENT NAMELIST'!B67</f>
        <v>2023PEC AI 584</v>
      </c>
      <c r="C67" s="60">
        <f>'STUDENT NAMELIST'!C67</f>
        <v>211423243063</v>
      </c>
      <c r="D67" s="274" t="str">
        <f>'STUDENT NAMELIST'!D67</f>
        <v>BHARATH KUMAR L</v>
      </c>
      <c r="E67" s="272">
        <v>9</v>
      </c>
      <c r="F67" s="272">
        <v>9</v>
      </c>
      <c r="G67" s="272">
        <v>8</v>
      </c>
      <c r="H67" s="272">
        <v>7</v>
      </c>
      <c r="I67" s="272">
        <v>10</v>
      </c>
      <c r="J67" s="272">
        <v>7</v>
      </c>
      <c r="K67" s="275">
        <f t="shared" si="1"/>
        <v>22.5</v>
      </c>
      <c r="L67" s="61">
        <f t="shared" si="1"/>
        <v>22.5</v>
      </c>
      <c r="M67" s="61">
        <f t="shared" si="1"/>
        <v>20</v>
      </c>
      <c r="N67" s="61">
        <f t="shared" si="1"/>
        <v>17.5</v>
      </c>
      <c r="O67" s="61">
        <f t="shared" si="3"/>
        <v>25</v>
      </c>
      <c r="P67" s="61">
        <f t="shared" si="2"/>
        <v>17.5</v>
      </c>
    </row>
    <row r="68" spans="1:16" ht="30" customHeight="1" x14ac:dyDescent="0.2">
      <c r="A68" s="1">
        <f>'STUDENT NAMELIST'!A68</f>
        <v>64</v>
      </c>
      <c r="B68" s="60" t="str">
        <f>'STUDENT NAMELIST'!B68</f>
        <v>2023PEC AI 585</v>
      </c>
      <c r="C68" s="60">
        <f>'STUDENT NAMELIST'!C68</f>
        <v>211423243064</v>
      </c>
      <c r="D68" s="274" t="str">
        <f>'STUDENT NAMELIST'!D68</f>
        <v xml:space="preserve">BHAVIK KUMAR M </v>
      </c>
      <c r="E68" s="272">
        <v>7</v>
      </c>
      <c r="F68" s="272">
        <v>9</v>
      </c>
      <c r="G68" s="272">
        <v>7</v>
      </c>
      <c r="H68" s="272">
        <v>6</v>
      </c>
      <c r="I68" s="272">
        <v>7</v>
      </c>
      <c r="J68" s="272">
        <v>6</v>
      </c>
      <c r="K68" s="275">
        <f t="shared" si="1"/>
        <v>17.5</v>
      </c>
      <c r="L68" s="61">
        <f t="shared" si="1"/>
        <v>22.5</v>
      </c>
      <c r="M68" s="61">
        <f t="shared" si="1"/>
        <v>17.5</v>
      </c>
      <c r="N68" s="61">
        <f t="shared" si="1"/>
        <v>15</v>
      </c>
      <c r="O68" s="61">
        <f t="shared" si="3"/>
        <v>17.5</v>
      </c>
      <c r="P68" s="61">
        <f t="shared" si="2"/>
        <v>15</v>
      </c>
    </row>
    <row r="69" spans="1:16" ht="30" customHeight="1" x14ac:dyDescent="0.2">
      <c r="A69" s="1">
        <f>'STUDENT NAMELIST'!A69</f>
        <v>65</v>
      </c>
      <c r="B69" s="60" t="str">
        <f>'STUDENT NAMELIST'!B69</f>
        <v>2023PEC AI 122</v>
      </c>
      <c r="C69" s="60">
        <f>'STUDENT NAMELIST'!C69</f>
        <v>211423243065</v>
      </c>
      <c r="D69" s="274" t="str">
        <f>'STUDENT NAMELIST'!D69</f>
        <v>BINDU SAI A</v>
      </c>
      <c r="E69" s="272">
        <v>6</v>
      </c>
      <c r="F69" s="272">
        <v>7</v>
      </c>
      <c r="G69" s="272">
        <v>8</v>
      </c>
      <c r="H69" s="272">
        <v>10</v>
      </c>
      <c r="I69" s="272">
        <v>7</v>
      </c>
      <c r="J69" s="272">
        <v>6</v>
      </c>
      <c r="K69" s="275">
        <f t="shared" si="1"/>
        <v>15</v>
      </c>
      <c r="L69" s="61">
        <f t="shared" si="1"/>
        <v>17.5</v>
      </c>
      <c r="M69" s="61">
        <f t="shared" si="1"/>
        <v>20</v>
      </c>
      <c r="N69" s="61">
        <f t="shared" si="1"/>
        <v>25</v>
      </c>
      <c r="O69" s="61">
        <f t="shared" si="3"/>
        <v>17.5</v>
      </c>
      <c r="P69" s="61">
        <f t="shared" si="2"/>
        <v>15</v>
      </c>
    </row>
    <row r="70" spans="1:16" ht="30" customHeight="1" x14ac:dyDescent="0.2">
      <c r="A70" s="1">
        <f>'STUDENT NAMELIST'!A70</f>
        <v>66</v>
      </c>
      <c r="B70" s="60" t="str">
        <f>'STUDENT NAMELIST'!B70</f>
        <v>2023PEC AI 123</v>
      </c>
      <c r="C70" s="60">
        <f>'STUDENT NAMELIST'!C70</f>
        <v>211423243066</v>
      </c>
      <c r="D70" s="274" t="str">
        <f>'STUDENT NAMELIST'!D70</f>
        <v xml:space="preserve">BLESSY JOYCE MATHEW </v>
      </c>
      <c r="E70" s="272">
        <v>7</v>
      </c>
      <c r="F70" s="272">
        <v>10</v>
      </c>
      <c r="G70" s="272">
        <v>9</v>
      </c>
      <c r="H70" s="272">
        <v>6</v>
      </c>
      <c r="I70" s="272">
        <v>6</v>
      </c>
      <c r="J70" s="272">
        <v>6</v>
      </c>
      <c r="K70" s="275">
        <f t="shared" ref="K70:N133" si="4">(E70/10)*25</f>
        <v>17.5</v>
      </c>
      <c r="L70" s="61">
        <f t="shared" si="4"/>
        <v>25</v>
      </c>
      <c r="M70" s="61">
        <f t="shared" si="4"/>
        <v>22.5</v>
      </c>
      <c r="N70" s="61">
        <f t="shared" si="4"/>
        <v>15</v>
      </c>
      <c r="O70" s="61">
        <f t="shared" si="3"/>
        <v>15</v>
      </c>
      <c r="P70" s="61">
        <f t="shared" si="2"/>
        <v>15</v>
      </c>
    </row>
    <row r="71" spans="1:16" ht="30" customHeight="1" x14ac:dyDescent="0.2">
      <c r="A71" s="1">
        <f>'STUDENT NAMELIST'!A71</f>
        <v>67</v>
      </c>
      <c r="B71" s="60" t="str">
        <f>'STUDENT NAMELIST'!B71</f>
        <v>2023PEC AI 586</v>
      </c>
      <c r="C71" s="60">
        <f>'STUDENT NAMELIST'!C71</f>
        <v>211423243067</v>
      </c>
      <c r="D71" s="274" t="str">
        <f>'STUDENT NAMELIST'!D71</f>
        <v>BOBIN DULLES</v>
      </c>
      <c r="E71" s="272">
        <v>7</v>
      </c>
      <c r="F71" s="272">
        <v>9</v>
      </c>
      <c r="G71" s="272">
        <v>10</v>
      </c>
      <c r="H71" s="272">
        <v>9</v>
      </c>
      <c r="I71" s="272">
        <v>8</v>
      </c>
      <c r="J71" s="272">
        <v>8</v>
      </c>
      <c r="K71" s="275">
        <f t="shared" si="4"/>
        <v>17.5</v>
      </c>
      <c r="L71" s="61">
        <f t="shared" si="4"/>
        <v>22.5</v>
      </c>
      <c r="M71" s="61">
        <f t="shared" si="4"/>
        <v>25</v>
      </c>
      <c r="N71" s="61">
        <f t="shared" si="4"/>
        <v>22.5</v>
      </c>
      <c r="O71" s="61">
        <f t="shared" si="3"/>
        <v>20</v>
      </c>
      <c r="P71" s="61">
        <f t="shared" si="2"/>
        <v>20</v>
      </c>
    </row>
    <row r="72" spans="1:16" ht="30" customHeight="1" x14ac:dyDescent="0.2">
      <c r="A72" s="1">
        <f>'STUDENT NAMELIST'!A72</f>
        <v>68</v>
      </c>
      <c r="B72" s="60" t="str">
        <f>'STUDENT NAMELIST'!B72</f>
        <v>2023PEC AI 124</v>
      </c>
      <c r="C72" s="60">
        <f>'STUDENT NAMELIST'!C72</f>
        <v>211423243068</v>
      </c>
      <c r="D72" s="274" t="str">
        <f>'STUDENT NAMELIST'!D72</f>
        <v>BOOMIGA V</v>
      </c>
      <c r="E72" s="272">
        <v>6</v>
      </c>
      <c r="F72" s="272">
        <v>10</v>
      </c>
      <c r="G72" s="272">
        <v>8</v>
      </c>
      <c r="H72" s="272">
        <v>10</v>
      </c>
      <c r="I72" s="272">
        <v>10</v>
      </c>
      <c r="J72" s="272">
        <v>10</v>
      </c>
      <c r="K72" s="275">
        <f t="shared" si="4"/>
        <v>15</v>
      </c>
      <c r="L72" s="61">
        <f t="shared" si="4"/>
        <v>25</v>
      </c>
      <c r="M72" s="61">
        <f t="shared" si="4"/>
        <v>20</v>
      </c>
      <c r="N72" s="61">
        <f t="shared" si="4"/>
        <v>25</v>
      </c>
      <c r="O72" s="61">
        <f t="shared" si="3"/>
        <v>25</v>
      </c>
      <c r="P72" s="61">
        <f t="shared" si="2"/>
        <v>25</v>
      </c>
    </row>
    <row r="73" spans="1:16" ht="30" customHeight="1" x14ac:dyDescent="0.2">
      <c r="A73" s="1">
        <f>'STUDENT NAMELIST'!A73</f>
        <v>69</v>
      </c>
      <c r="B73" s="60" t="str">
        <f>'STUDENT NAMELIST'!B73</f>
        <v>2023PEC AI 125</v>
      </c>
      <c r="C73" s="60">
        <f>'STUDENT NAMELIST'!C73</f>
        <v>211423243069</v>
      </c>
      <c r="D73" s="274" t="str">
        <f>'STUDENT NAMELIST'!D73</f>
        <v>BOOMIKA S</v>
      </c>
      <c r="E73" s="272">
        <v>6</v>
      </c>
      <c r="F73" s="272">
        <v>8</v>
      </c>
      <c r="G73" s="272">
        <v>6</v>
      </c>
      <c r="H73" s="272">
        <v>6</v>
      </c>
      <c r="I73" s="272">
        <v>7</v>
      </c>
      <c r="J73" s="272">
        <v>10</v>
      </c>
      <c r="K73" s="275">
        <f t="shared" si="4"/>
        <v>15</v>
      </c>
      <c r="L73" s="61">
        <f t="shared" si="4"/>
        <v>20</v>
      </c>
      <c r="M73" s="61">
        <f t="shared" si="4"/>
        <v>15</v>
      </c>
      <c r="N73" s="61">
        <f t="shared" si="4"/>
        <v>15</v>
      </c>
      <c r="O73" s="61">
        <f t="shared" si="3"/>
        <v>17.5</v>
      </c>
      <c r="P73" s="61">
        <f t="shared" si="2"/>
        <v>25</v>
      </c>
    </row>
    <row r="74" spans="1:16" ht="30" customHeight="1" x14ac:dyDescent="0.2">
      <c r="A74" s="1">
        <f>'STUDENT NAMELIST'!A74</f>
        <v>70</v>
      </c>
      <c r="B74" s="60" t="str">
        <f>'STUDENT NAMELIST'!B74</f>
        <v>2023PEC AI 587</v>
      </c>
      <c r="C74" s="60">
        <f>'STUDENT NAMELIST'!C74</f>
        <v>211423243070</v>
      </c>
      <c r="D74" s="274" t="str">
        <f>'STUDENT NAMELIST'!D74</f>
        <v>BOOPATHI RAGAVAN M</v>
      </c>
      <c r="E74" s="272">
        <v>8</v>
      </c>
      <c r="F74" s="272">
        <v>6</v>
      </c>
      <c r="G74" s="272">
        <v>10</v>
      </c>
      <c r="H74" s="272">
        <v>8</v>
      </c>
      <c r="I74" s="272">
        <v>6</v>
      </c>
      <c r="J74" s="272">
        <v>9</v>
      </c>
      <c r="K74" s="275">
        <f t="shared" si="4"/>
        <v>20</v>
      </c>
      <c r="L74" s="61">
        <f t="shared" si="4"/>
        <v>15</v>
      </c>
      <c r="M74" s="61">
        <f t="shared" si="4"/>
        <v>25</v>
      </c>
      <c r="N74" s="61">
        <f t="shared" si="4"/>
        <v>20</v>
      </c>
      <c r="O74" s="61">
        <f t="shared" si="3"/>
        <v>15</v>
      </c>
      <c r="P74" s="61">
        <f t="shared" si="2"/>
        <v>22.5</v>
      </c>
    </row>
    <row r="75" spans="1:16" ht="30" customHeight="1" x14ac:dyDescent="0.2">
      <c r="A75" s="1">
        <f>'STUDENT NAMELIST'!A75</f>
        <v>71</v>
      </c>
      <c r="B75" s="60" t="str">
        <f>'STUDENT NAMELIST'!B75</f>
        <v>2023PEC AI 126</v>
      </c>
      <c r="C75" s="60">
        <f>'STUDENT NAMELIST'!C75</f>
        <v>211423243071</v>
      </c>
      <c r="D75" s="274" t="str">
        <f>'STUDENT NAMELIST'!D75</f>
        <v>CAROLIN P</v>
      </c>
      <c r="E75" s="272">
        <v>6</v>
      </c>
      <c r="F75" s="272">
        <v>6</v>
      </c>
      <c r="G75" s="272">
        <v>7</v>
      </c>
      <c r="H75" s="272">
        <v>10</v>
      </c>
      <c r="I75" s="272">
        <v>9</v>
      </c>
      <c r="J75" s="272">
        <v>9</v>
      </c>
      <c r="K75" s="275">
        <f t="shared" si="4"/>
        <v>15</v>
      </c>
      <c r="L75" s="61">
        <f t="shared" si="4"/>
        <v>15</v>
      </c>
      <c r="M75" s="61">
        <f t="shared" si="4"/>
        <v>17.5</v>
      </c>
      <c r="N75" s="61">
        <f t="shared" si="4"/>
        <v>25</v>
      </c>
      <c r="O75" s="61">
        <f t="shared" si="3"/>
        <v>22.5</v>
      </c>
      <c r="P75" s="61">
        <f t="shared" si="2"/>
        <v>22.5</v>
      </c>
    </row>
    <row r="76" spans="1:16" ht="30" customHeight="1" x14ac:dyDescent="0.2">
      <c r="A76" s="1">
        <f>'STUDENT NAMELIST'!A76</f>
        <v>72</v>
      </c>
      <c r="B76" s="60" t="str">
        <f>'STUDENT NAMELIST'!B76</f>
        <v>2023PEC AI 127</v>
      </c>
      <c r="C76" s="60">
        <f>'STUDENT NAMELIST'!C76</f>
        <v>211423243072</v>
      </c>
      <c r="D76" s="274" t="str">
        <f>'STUDENT NAMELIST'!D76</f>
        <v xml:space="preserve">CAROLINE SATHYA G </v>
      </c>
      <c r="E76" s="272">
        <v>7</v>
      </c>
      <c r="F76" s="272">
        <v>7</v>
      </c>
      <c r="G76" s="272">
        <v>8</v>
      </c>
      <c r="H76" s="272">
        <v>9</v>
      </c>
      <c r="I76" s="272">
        <v>8</v>
      </c>
      <c r="J76" s="272">
        <v>10</v>
      </c>
      <c r="K76" s="275">
        <f t="shared" si="4"/>
        <v>17.5</v>
      </c>
      <c r="L76" s="61">
        <f t="shared" si="4"/>
        <v>17.5</v>
      </c>
      <c r="M76" s="61">
        <f t="shared" si="4"/>
        <v>20</v>
      </c>
      <c r="N76" s="61">
        <f t="shared" si="4"/>
        <v>22.5</v>
      </c>
      <c r="O76" s="61">
        <f t="shared" si="3"/>
        <v>20</v>
      </c>
      <c r="P76" s="61">
        <f t="shared" si="2"/>
        <v>25</v>
      </c>
    </row>
    <row r="77" spans="1:16" ht="30" customHeight="1" x14ac:dyDescent="0.2">
      <c r="A77" s="1">
        <f>'STUDENT NAMELIST'!A77</f>
        <v>73</v>
      </c>
      <c r="B77" s="60" t="str">
        <f>'STUDENT NAMELIST'!B77</f>
        <v>2023PEC AI 128</v>
      </c>
      <c r="C77" s="60">
        <f>'STUDENT NAMELIST'!C77</f>
        <v>211423243073</v>
      </c>
      <c r="D77" s="274" t="str">
        <f>'STUDENT NAMELIST'!D77</f>
        <v>CHAITRA V</v>
      </c>
      <c r="E77" s="272">
        <v>7</v>
      </c>
      <c r="F77" s="272">
        <v>10</v>
      </c>
      <c r="G77" s="272">
        <v>8</v>
      </c>
      <c r="H77" s="272">
        <v>8</v>
      </c>
      <c r="I77" s="272">
        <v>8</v>
      </c>
      <c r="J77" s="272">
        <v>7</v>
      </c>
      <c r="K77" s="275">
        <f t="shared" si="4"/>
        <v>17.5</v>
      </c>
      <c r="L77" s="61">
        <f t="shared" si="4"/>
        <v>25</v>
      </c>
      <c r="M77" s="61">
        <f t="shared" si="4"/>
        <v>20</v>
      </c>
      <c r="N77" s="61">
        <f t="shared" si="4"/>
        <v>20</v>
      </c>
      <c r="O77" s="61">
        <f t="shared" si="3"/>
        <v>20</v>
      </c>
      <c r="P77" s="61">
        <f t="shared" si="2"/>
        <v>17.5</v>
      </c>
    </row>
    <row r="78" spans="1:16" ht="30" customHeight="1" x14ac:dyDescent="0.2">
      <c r="A78" s="1">
        <f>'STUDENT NAMELIST'!A78</f>
        <v>74</v>
      </c>
      <c r="B78" s="60" t="str">
        <f>'STUDENT NAMELIST'!B78</f>
        <v>2023PEC AI 588</v>
      </c>
      <c r="C78" s="60">
        <f>'STUDENT NAMELIST'!C78</f>
        <v>211423243074</v>
      </c>
      <c r="D78" s="274" t="str">
        <f>'STUDENT NAMELIST'!D78</f>
        <v>CHARAN S</v>
      </c>
      <c r="E78" s="272">
        <v>9</v>
      </c>
      <c r="F78" s="272">
        <v>7</v>
      </c>
      <c r="G78" s="272">
        <v>7</v>
      </c>
      <c r="H78" s="272">
        <v>6</v>
      </c>
      <c r="I78" s="272">
        <v>10</v>
      </c>
      <c r="J78" s="272">
        <v>9</v>
      </c>
      <c r="K78" s="275">
        <f t="shared" si="4"/>
        <v>22.5</v>
      </c>
      <c r="L78" s="61">
        <f t="shared" si="4"/>
        <v>17.5</v>
      </c>
      <c r="M78" s="61">
        <f t="shared" si="4"/>
        <v>17.5</v>
      </c>
      <c r="N78" s="61">
        <f t="shared" si="4"/>
        <v>15</v>
      </c>
      <c r="O78" s="61">
        <f t="shared" si="3"/>
        <v>25</v>
      </c>
      <c r="P78" s="61">
        <f t="shared" si="2"/>
        <v>22.5</v>
      </c>
    </row>
    <row r="79" spans="1:16" ht="30" customHeight="1" x14ac:dyDescent="0.2">
      <c r="A79" s="1">
        <f>'STUDENT NAMELIST'!A79</f>
        <v>75</v>
      </c>
      <c r="B79" s="60" t="str">
        <f>'STUDENT NAMELIST'!B79</f>
        <v>2023PEC AI 129</v>
      </c>
      <c r="C79" s="60">
        <f>'STUDENT NAMELIST'!C79</f>
        <v>211423243075</v>
      </c>
      <c r="D79" s="274" t="str">
        <f>'STUDENT NAMELIST'!D79</f>
        <v>CHAVA SAHITHI</v>
      </c>
      <c r="E79" s="272">
        <v>6</v>
      </c>
      <c r="F79" s="272">
        <v>10</v>
      </c>
      <c r="G79" s="272">
        <v>6</v>
      </c>
      <c r="H79" s="272">
        <v>7</v>
      </c>
      <c r="I79" s="272">
        <v>10</v>
      </c>
      <c r="J79" s="272">
        <v>8</v>
      </c>
      <c r="K79" s="275">
        <f t="shared" si="4"/>
        <v>15</v>
      </c>
      <c r="L79" s="61">
        <f t="shared" si="4"/>
        <v>25</v>
      </c>
      <c r="M79" s="61">
        <f t="shared" si="4"/>
        <v>15</v>
      </c>
      <c r="N79" s="61">
        <f t="shared" si="4"/>
        <v>17.5</v>
      </c>
      <c r="O79" s="61">
        <f t="shared" si="3"/>
        <v>25</v>
      </c>
      <c r="P79" s="61">
        <f t="shared" si="2"/>
        <v>20</v>
      </c>
    </row>
    <row r="80" spans="1:16" ht="30" customHeight="1" x14ac:dyDescent="0.2">
      <c r="A80" s="1">
        <f>'STUDENT NAMELIST'!A80</f>
        <v>76</v>
      </c>
      <c r="B80" s="60" t="str">
        <f>'STUDENT NAMELIST'!B80</f>
        <v>2023PEC AI 130</v>
      </c>
      <c r="C80" s="60">
        <f>'STUDENT NAMELIST'!C80</f>
        <v>211423243076</v>
      </c>
      <c r="D80" s="274" t="str">
        <f>'STUDENT NAMELIST'!D80</f>
        <v>CHINTAMANENI UMA SUMASWI</v>
      </c>
      <c r="E80" s="272">
        <v>7</v>
      </c>
      <c r="F80" s="272">
        <v>10</v>
      </c>
      <c r="G80" s="272">
        <v>7</v>
      </c>
      <c r="H80" s="272">
        <v>6</v>
      </c>
      <c r="I80" s="272">
        <v>8</v>
      </c>
      <c r="J80" s="272">
        <v>6</v>
      </c>
      <c r="K80" s="275">
        <f t="shared" si="4"/>
        <v>17.5</v>
      </c>
      <c r="L80" s="61">
        <f t="shared" si="4"/>
        <v>25</v>
      </c>
      <c r="M80" s="61">
        <f t="shared" si="4"/>
        <v>17.5</v>
      </c>
      <c r="N80" s="61">
        <f t="shared" si="4"/>
        <v>15</v>
      </c>
      <c r="O80" s="61">
        <f t="shared" si="3"/>
        <v>20</v>
      </c>
      <c r="P80" s="61">
        <f t="shared" si="2"/>
        <v>15</v>
      </c>
    </row>
    <row r="81" spans="1:16" ht="30" customHeight="1" x14ac:dyDescent="0.2">
      <c r="A81" s="1">
        <f>'STUDENT NAMELIST'!A81</f>
        <v>77</v>
      </c>
      <c r="B81" s="60" t="str">
        <f>'STUDENT NAMELIST'!B81</f>
        <v>2023PEC AI 283</v>
      </c>
      <c r="C81" s="60">
        <f>'STUDENT NAMELIST'!C81</f>
        <v>211423243077</v>
      </c>
      <c r="D81" s="274" t="str">
        <f>'STUDENT NAMELIST'!D81</f>
        <v>DARJI NANDINI</v>
      </c>
      <c r="E81" s="272">
        <v>10</v>
      </c>
      <c r="F81" s="272">
        <v>10</v>
      </c>
      <c r="G81" s="272">
        <v>6</v>
      </c>
      <c r="H81" s="272">
        <v>6</v>
      </c>
      <c r="I81" s="272">
        <v>9</v>
      </c>
      <c r="J81" s="272">
        <v>10</v>
      </c>
      <c r="K81" s="275">
        <f t="shared" si="4"/>
        <v>25</v>
      </c>
      <c r="L81" s="61">
        <f t="shared" si="4"/>
        <v>25</v>
      </c>
      <c r="M81" s="61">
        <f t="shared" si="4"/>
        <v>15</v>
      </c>
      <c r="N81" s="61">
        <f t="shared" si="4"/>
        <v>15</v>
      </c>
      <c r="O81" s="61">
        <f t="shared" si="3"/>
        <v>22.5</v>
      </c>
      <c r="P81" s="61">
        <f t="shared" si="2"/>
        <v>25</v>
      </c>
    </row>
    <row r="82" spans="1:16" ht="30" customHeight="1" x14ac:dyDescent="0.2">
      <c r="A82" s="1">
        <f>'STUDENT NAMELIST'!A82</f>
        <v>78</v>
      </c>
      <c r="B82" s="60" t="str">
        <f>'STUDENT NAMELIST'!B82</f>
        <v>2023PEC AI 131</v>
      </c>
      <c r="C82" s="60">
        <f>'STUDENT NAMELIST'!C82</f>
        <v>211423243078</v>
      </c>
      <c r="D82" s="274" t="str">
        <f>'STUDENT NAMELIST'!D82</f>
        <v>DARSHANA K P</v>
      </c>
      <c r="E82" s="272">
        <v>6</v>
      </c>
      <c r="F82" s="272">
        <v>6</v>
      </c>
      <c r="G82" s="272">
        <v>8</v>
      </c>
      <c r="H82" s="272">
        <v>6</v>
      </c>
      <c r="I82" s="272">
        <v>10</v>
      </c>
      <c r="J82" s="272">
        <v>8</v>
      </c>
      <c r="K82" s="275">
        <f t="shared" si="4"/>
        <v>15</v>
      </c>
      <c r="L82" s="61">
        <f t="shared" si="4"/>
        <v>15</v>
      </c>
      <c r="M82" s="61">
        <f t="shared" si="4"/>
        <v>20</v>
      </c>
      <c r="N82" s="61">
        <f t="shared" si="4"/>
        <v>15</v>
      </c>
      <c r="O82" s="61">
        <f t="shared" si="3"/>
        <v>25</v>
      </c>
      <c r="P82" s="61">
        <f t="shared" si="2"/>
        <v>20</v>
      </c>
    </row>
    <row r="83" spans="1:16" ht="30" customHeight="1" x14ac:dyDescent="0.2">
      <c r="A83" s="1">
        <f>'STUDENT NAMELIST'!A83</f>
        <v>79</v>
      </c>
      <c r="B83" s="60" t="str">
        <f>'STUDENT NAMELIST'!B83</f>
        <v>2023PEC AI 132</v>
      </c>
      <c r="C83" s="60">
        <f>'STUDENT NAMELIST'!C83</f>
        <v>211423243079</v>
      </c>
      <c r="D83" s="274" t="str">
        <f>'STUDENT NAMELIST'!D83</f>
        <v>DARSHINI SIVA SRI M S</v>
      </c>
      <c r="E83" s="272">
        <v>7</v>
      </c>
      <c r="F83" s="272">
        <v>10</v>
      </c>
      <c r="G83" s="272">
        <v>7</v>
      </c>
      <c r="H83" s="272">
        <v>6</v>
      </c>
      <c r="I83" s="272">
        <v>10</v>
      </c>
      <c r="J83" s="272">
        <v>7</v>
      </c>
      <c r="K83" s="275">
        <f t="shared" si="4"/>
        <v>17.5</v>
      </c>
      <c r="L83" s="61">
        <f t="shared" si="4"/>
        <v>25</v>
      </c>
      <c r="M83" s="61">
        <f t="shared" si="4"/>
        <v>17.5</v>
      </c>
      <c r="N83" s="61">
        <f t="shared" si="4"/>
        <v>15</v>
      </c>
      <c r="O83" s="61">
        <f t="shared" si="3"/>
        <v>25</v>
      </c>
      <c r="P83" s="61">
        <f t="shared" si="2"/>
        <v>17.5</v>
      </c>
    </row>
    <row r="84" spans="1:16" ht="30" customHeight="1" x14ac:dyDescent="0.2">
      <c r="A84" s="1">
        <f>'STUDENT NAMELIST'!A84</f>
        <v>80</v>
      </c>
      <c r="B84" s="60" t="str">
        <f>'STUDENT NAMELIST'!B84</f>
        <v>2023PEC AI 133</v>
      </c>
      <c r="C84" s="60">
        <f>'STUDENT NAMELIST'!C84</f>
        <v>211423243080</v>
      </c>
      <c r="D84" s="274" t="str">
        <f>'STUDENT NAMELIST'!D84</f>
        <v xml:space="preserve">DEEKSHITHA SELVAM </v>
      </c>
      <c r="E84" s="272">
        <v>7</v>
      </c>
      <c r="F84" s="272">
        <v>6</v>
      </c>
      <c r="G84" s="272">
        <v>9</v>
      </c>
      <c r="H84" s="272">
        <v>8</v>
      </c>
      <c r="I84" s="272">
        <v>10</v>
      </c>
      <c r="J84" s="272">
        <v>10</v>
      </c>
      <c r="K84" s="275">
        <f t="shared" si="4"/>
        <v>17.5</v>
      </c>
      <c r="L84" s="61">
        <f t="shared" si="4"/>
        <v>15</v>
      </c>
      <c r="M84" s="61">
        <f t="shared" si="4"/>
        <v>22.5</v>
      </c>
      <c r="N84" s="61">
        <f t="shared" si="4"/>
        <v>20</v>
      </c>
      <c r="O84" s="61">
        <f t="shared" si="3"/>
        <v>25</v>
      </c>
      <c r="P84" s="61">
        <f t="shared" si="2"/>
        <v>25</v>
      </c>
    </row>
    <row r="85" spans="1:16" ht="30" customHeight="1" x14ac:dyDescent="0.2">
      <c r="A85" s="1">
        <f>'STUDENT NAMELIST'!A85</f>
        <v>81</v>
      </c>
      <c r="B85" s="60" t="str">
        <f>'STUDENT NAMELIST'!B85</f>
        <v>2023PEC AI 589</v>
      </c>
      <c r="C85" s="60">
        <f>'STUDENT NAMELIST'!C85</f>
        <v>211423243081</v>
      </c>
      <c r="D85" s="274" t="str">
        <f>'STUDENT NAMELIST'!D85</f>
        <v>DEEPAK R</v>
      </c>
      <c r="E85" s="272">
        <v>6</v>
      </c>
      <c r="F85" s="272">
        <v>10</v>
      </c>
      <c r="G85" s="272">
        <v>8</v>
      </c>
      <c r="H85" s="272">
        <v>10</v>
      </c>
      <c r="I85" s="272">
        <v>6</v>
      </c>
      <c r="J85" s="272">
        <v>8</v>
      </c>
      <c r="K85" s="275">
        <f t="shared" si="4"/>
        <v>15</v>
      </c>
      <c r="L85" s="61">
        <f t="shared" si="4"/>
        <v>25</v>
      </c>
      <c r="M85" s="61">
        <f t="shared" si="4"/>
        <v>20</v>
      </c>
      <c r="N85" s="61">
        <f t="shared" si="4"/>
        <v>25</v>
      </c>
      <c r="O85" s="61">
        <f t="shared" si="3"/>
        <v>15</v>
      </c>
      <c r="P85" s="61">
        <f t="shared" si="3"/>
        <v>20</v>
      </c>
    </row>
    <row r="86" spans="1:16" ht="30" customHeight="1" x14ac:dyDescent="0.2">
      <c r="A86" s="1">
        <f>'STUDENT NAMELIST'!A86</f>
        <v>82</v>
      </c>
      <c r="B86" s="60" t="str">
        <f>'STUDENT NAMELIST'!B86</f>
        <v>2023PEC AI 590</v>
      </c>
      <c r="C86" s="60">
        <f>'STUDENT NAMELIST'!C86</f>
        <v>211423243082</v>
      </c>
      <c r="D86" s="274" t="str">
        <f>'STUDENT NAMELIST'!D86</f>
        <v>DEEPAK R</v>
      </c>
      <c r="E86" s="272">
        <v>10</v>
      </c>
      <c r="F86" s="272">
        <v>6</v>
      </c>
      <c r="G86" s="272">
        <v>7</v>
      </c>
      <c r="H86" s="272">
        <v>7</v>
      </c>
      <c r="I86" s="272">
        <v>10</v>
      </c>
      <c r="J86" s="272">
        <v>8</v>
      </c>
      <c r="K86" s="275">
        <f t="shared" si="4"/>
        <v>25</v>
      </c>
      <c r="L86" s="61">
        <f t="shared" si="4"/>
        <v>15</v>
      </c>
      <c r="M86" s="61">
        <f t="shared" si="4"/>
        <v>17.5</v>
      </c>
      <c r="N86" s="61">
        <f t="shared" si="4"/>
        <v>17.5</v>
      </c>
      <c r="O86" s="61">
        <f t="shared" si="3"/>
        <v>25</v>
      </c>
      <c r="P86" s="61">
        <f t="shared" si="3"/>
        <v>20</v>
      </c>
    </row>
    <row r="87" spans="1:16" ht="30" customHeight="1" x14ac:dyDescent="0.2">
      <c r="A87" s="1">
        <f>'STUDENT NAMELIST'!A87</f>
        <v>83</v>
      </c>
      <c r="B87" s="60" t="str">
        <f>'STUDENT NAMELIST'!B87</f>
        <v>2023PEC AI 134</v>
      </c>
      <c r="C87" s="60">
        <f>'STUDENT NAMELIST'!C87</f>
        <v>211423243083</v>
      </c>
      <c r="D87" s="274" t="str">
        <f>'STUDENT NAMELIST'!D87</f>
        <v>DEEPAMANASHA M</v>
      </c>
      <c r="E87" s="272">
        <v>8</v>
      </c>
      <c r="F87" s="272">
        <v>9</v>
      </c>
      <c r="G87" s="272">
        <v>9</v>
      </c>
      <c r="H87" s="272">
        <v>8</v>
      </c>
      <c r="I87" s="272">
        <v>6</v>
      </c>
      <c r="J87" s="272">
        <v>8</v>
      </c>
      <c r="K87" s="275">
        <f t="shared" si="4"/>
        <v>20</v>
      </c>
      <c r="L87" s="61">
        <f t="shared" si="4"/>
        <v>22.5</v>
      </c>
      <c r="M87" s="61">
        <f t="shared" si="4"/>
        <v>22.5</v>
      </c>
      <c r="N87" s="61">
        <f t="shared" si="4"/>
        <v>20</v>
      </c>
      <c r="O87" s="61">
        <f t="shared" si="3"/>
        <v>15</v>
      </c>
      <c r="P87" s="61">
        <f t="shared" si="3"/>
        <v>20</v>
      </c>
    </row>
    <row r="88" spans="1:16" ht="30" customHeight="1" x14ac:dyDescent="0.2">
      <c r="A88" s="1">
        <f>'STUDENT NAMELIST'!A88</f>
        <v>84</v>
      </c>
      <c r="B88" s="60" t="str">
        <f>'STUDENT NAMELIST'!B88</f>
        <v>2023PEC AI 591</v>
      </c>
      <c r="C88" s="60">
        <f>'STUDENT NAMELIST'!C88</f>
        <v>211423243084</v>
      </c>
      <c r="D88" s="274" t="str">
        <f>'STUDENT NAMELIST'!D88</f>
        <v>DEEPANVIKRAM T R</v>
      </c>
      <c r="E88" s="272">
        <v>9</v>
      </c>
      <c r="F88" s="272">
        <v>9</v>
      </c>
      <c r="G88" s="272">
        <v>6</v>
      </c>
      <c r="H88" s="272">
        <v>9</v>
      </c>
      <c r="I88" s="272">
        <v>10</v>
      </c>
      <c r="J88" s="272">
        <v>6</v>
      </c>
      <c r="K88" s="275">
        <f t="shared" si="4"/>
        <v>22.5</v>
      </c>
      <c r="L88" s="61">
        <f t="shared" si="4"/>
        <v>22.5</v>
      </c>
      <c r="M88" s="61">
        <f t="shared" si="4"/>
        <v>15</v>
      </c>
      <c r="N88" s="61">
        <f t="shared" si="4"/>
        <v>22.5</v>
      </c>
      <c r="O88" s="61">
        <f t="shared" si="3"/>
        <v>25</v>
      </c>
      <c r="P88" s="61">
        <f t="shared" si="3"/>
        <v>15</v>
      </c>
    </row>
    <row r="89" spans="1:16" ht="30" customHeight="1" x14ac:dyDescent="0.2">
      <c r="A89" s="1">
        <f>'STUDENT NAMELIST'!A89</f>
        <v>85</v>
      </c>
      <c r="B89" s="60" t="str">
        <f>'STUDENT NAMELIST'!B89</f>
        <v>2023PEC AI 135</v>
      </c>
      <c r="C89" s="60">
        <f>'STUDENT NAMELIST'!C89</f>
        <v>211423243085</v>
      </c>
      <c r="D89" s="274" t="str">
        <f>'STUDENT NAMELIST'!D89</f>
        <v>DEEPTHIKA S</v>
      </c>
      <c r="E89" s="272">
        <v>10</v>
      </c>
      <c r="F89" s="272">
        <v>6</v>
      </c>
      <c r="G89" s="272">
        <v>8</v>
      </c>
      <c r="H89" s="272">
        <v>8</v>
      </c>
      <c r="I89" s="272">
        <v>10</v>
      </c>
      <c r="J89" s="272">
        <v>9</v>
      </c>
      <c r="K89" s="275">
        <f t="shared" si="4"/>
        <v>25</v>
      </c>
      <c r="L89" s="61">
        <f t="shared" si="4"/>
        <v>15</v>
      </c>
      <c r="M89" s="61">
        <f t="shared" si="4"/>
        <v>20</v>
      </c>
      <c r="N89" s="61">
        <f t="shared" si="4"/>
        <v>20</v>
      </c>
      <c r="O89" s="61">
        <f t="shared" si="3"/>
        <v>25</v>
      </c>
      <c r="P89" s="61">
        <f t="shared" si="3"/>
        <v>22.5</v>
      </c>
    </row>
    <row r="90" spans="1:16" ht="30" customHeight="1" x14ac:dyDescent="0.2">
      <c r="A90" s="1">
        <f>'STUDENT NAMELIST'!A90</f>
        <v>86</v>
      </c>
      <c r="B90" s="60" t="str">
        <f>'STUDENT NAMELIST'!B90</f>
        <v>2023PEC AI 136</v>
      </c>
      <c r="C90" s="60">
        <f>'STUDENT NAMELIST'!C90</f>
        <v>211423243086</v>
      </c>
      <c r="D90" s="274" t="str">
        <f>'STUDENT NAMELIST'!D90</f>
        <v>DENISHA S</v>
      </c>
      <c r="E90" s="272">
        <v>7</v>
      </c>
      <c r="F90" s="272">
        <v>7</v>
      </c>
      <c r="G90" s="272">
        <v>9</v>
      </c>
      <c r="H90" s="272">
        <v>7</v>
      </c>
      <c r="I90" s="272">
        <v>8</v>
      </c>
      <c r="J90" s="272">
        <v>8</v>
      </c>
      <c r="K90" s="275">
        <f t="shared" si="4"/>
        <v>17.5</v>
      </c>
      <c r="L90" s="61">
        <f t="shared" si="4"/>
        <v>17.5</v>
      </c>
      <c r="M90" s="61">
        <f t="shared" si="4"/>
        <v>22.5</v>
      </c>
      <c r="N90" s="61">
        <f t="shared" si="4"/>
        <v>17.5</v>
      </c>
      <c r="O90" s="61">
        <f t="shared" si="3"/>
        <v>20</v>
      </c>
      <c r="P90" s="61">
        <f t="shared" si="3"/>
        <v>20</v>
      </c>
    </row>
    <row r="91" spans="1:16" ht="30" customHeight="1" x14ac:dyDescent="0.2">
      <c r="A91" s="1">
        <f>'STUDENT NAMELIST'!A91</f>
        <v>87</v>
      </c>
      <c r="B91" s="60" t="str">
        <f>'STUDENT NAMELIST'!B91</f>
        <v>2023PEC AI 137</v>
      </c>
      <c r="C91" s="60">
        <f>'STUDENT NAMELIST'!C91</f>
        <v>211423243087</v>
      </c>
      <c r="D91" s="274" t="str">
        <f>'STUDENT NAMELIST'!D91</f>
        <v>DEVADHARSHINI G</v>
      </c>
      <c r="E91" s="272">
        <v>9</v>
      </c>
      <c r="F91" s="272">
        <v>9</v>
      </c>
      <c r="G91" s="272">
        <v>8</v>
      </c>
      <c r="H91" s="272">
        <v>6</v>
      </c>
      <c r="I91" s="272">
        <v>10</v>
      </c>
      <c r="J91" s="272">
        <v>7</v>
      </c>
      <c r="K91" s="275">
        <f t="shared" si="4"/>
        <v>22.5</v>
      </c>
      <c r="L91" s="61">
        <f t="shared" si="4"/>
        <v>22.5</v>
      </c>
      <c r="M91" s="61">
        <f t="shared" si="4"/>
        <v>20</v>
      </c>
      <c r="N91" s="61">
        <f t="shared" si="4"/>
        <v>15</v>
      </c>
      <c r="O91" s="61">
        <f t="shared" si="3"/>
        <v>25</v>
      </c>
      <c r="P91" s="61">
        <f t="shared" si="3"/>
        <v>17.5</v>
      </c>
    </row>
    <row r="92" spans="1:16" ht="30" customHeight="1" x14ac:dyDescent="0.2">
      <c r="A92" s="1">
        <f>'STUDENT NAMELIST'!A92</f>
        <v>88</v>
      </c>
      <c r="B92" s="60" t="str">
        <f>'STUDENT NAMELIST'!B92</f>
        <v>2023PEC AI 138</v>
      </c>
      <c r="C92" s="60">
        <f>'STUDENT NAMELIST'!C92</f>
        <v>211423243088</v>
      </c>
      <c r="D92" s="274" t="str">
        <f>'STUDENT NAMELIST'!D92</f>
        <v xml:space="preserve">DEVADHARSHINI M A </v>
      </c>
      <c r="E92" s="272">
        <v>7</v>
      </c>
      <c r="F92" s="272">
        <v>8</v>
      </c>
      <c r="G92" s="272">
        <v>9</v>
      </c>
      <c r="H92" s="272">
        <v>6</v>
      </c>
      <c r="I92" s="272">
        <v>7</v>
      </c>
      <c r="J92" s="272">
        <v>6</v>
      </c>
      <c r="K92" s="275">
        <f t="shared" si="4"/>
        <v>17.5</v>
      </c>
      <c r="L92" s="61">
        <f t="shared" si="4"/>
        <v>20</v>
      </c>
      <c r="M92" s="61">
        <f t="shared" si="4"/>
        <v>22.5</v>
      </c>
      <c r="N92" s="61">
        <f t="shared" si="4"/>
        <v>15</v>
      </c>
      <c r="O92" s="61">
        <f t="shared" si="3"/>
        <v>17.5</v>
      </c>
      <c r="P92" s="61">
        <f t="shared" si="3"/>
        <v>15</v>
      </c>
    </row>
    <row r="93" spans="1:16" ht="30" customHeight="1" x14ac:dyDescent="0.2">
      <c r="A93" s="1">
        <f>'STUDENT NAMELIST'!A93</f>
        <v>89</v>
      </c>
      <c r="B93" s="60" t="str">
        <f>'STUDENT NAMELIST'!B93</f>
        <v>2023PEC AI 139</v>
      </c>
      <c r="C93" s="60">
        <f>'STUDENT NAMELIST'!C93</f>
        <v>211423243089</v>
      </c>
      <c r="D93" s="274" t="str">
        <f>'STUDENT NAMELIST'!D93</f>
        <v>DEVIPRIYA M S</v>
      </c>
      <c r="E93" s="272">
        <v>7</v>
      </c>
      <c r="F93" s="272">
        <v>7</v>
      </c>
      <c r="G93" s="272">
        <v>10</v>
      </c>
      <c r="H93" s="272">
        <v>6</v>
      </c>
      <c r="I93" s="272">
        <v>6</v>
      </c>
      <c r="J93" s="272">
        <v>9</v>
      </c>
      <c r="K93" s="275">
        <f t="shared" si="4"/>
        <v>17.5</v>
      </c>
      <c r="L93" s="61">
        <f t="shared" si="4"/>
        <v>17.5</v>
      </c>
      <c r="M93" s="61">
        <f t="shared" si="4"/>
        <v>25</v>
      </c>
      <c r="N93" s="61">
        <f t="shared" si="4"/>
        <v>15</v>
      </c>
      <c r="O93" s="61">
        <f t="shared" si="3"/>
        <v>15</v>
      </c>
      <c r="P93" s="61">
        <f t="shared" si="3"/>
        <v>22.5</v>
      </c>
    </row>
    <row r="94" spans="1:16" ht="30" customHeight="1" x14ac:dyDescent="0.2">
      <c r="A94" s="1">
        <f>'STUDENT NAMELIST'!A94</f>
        <v>90</v>
      </c>
      <c r="B94" s="60" t="str">
        <f>'STUDENT NAMELIST'!B94</f>
        <v>2023PEC AI 140</v>
      </c>
      <c r="C94" s="60">
        <f>'STUDENT NAMELIST'!C94</f>
        <v>211423243090</v>
      </c>
      <c r="D94" s="274" t="str">
        <f>'STUDENT NAMELIST'!D94</f>
        <v>DEVSRI R</v>
      </c>
      <c r="E94" s="272">
        <v>8</v>
      </c>
      <c r="F94" s="272">
        <v>7</v>
      </c>
      <c r="G94" s="272">
        <v>7</v>
      </c>
      <c r="H94" s="272">
        <v>7</v>
      </c>
      <c r="I94" s="272">
        <v>6</v>
      </c>
      <c r="J94" s="272">
        <v>9</v>
      </c>
      <c r="K94" s="275">
        <f t="shared" si="4"/>
        <v>20</v>
      </c>
      <c r="L94" s="61">
        <f t="shared" si="4"/>
        <v>17.5</v>
      </c>
      <c r="M94" s="61">
        <f t="shared" si="4"/>
        <v>17.5</v>
      </c>
      <c r="N94" s="61">
        <f t="shared" si="4"/>
        <v>17.5</v>
      </c>
      <c r="O94" s="61">
        <f t="shared" si="3"/>
        <v>15</v>
      </c>
      <c r="P94" s="61">
        <f t="shared" si="3"/>
        <v>22.5</v>
      </c>
    </row>
    <row r="95" spans="1:16" ht="30" customHeight="1" x14ac:dyDescent="0.2">
      <c r="A95" s="1">
        <f>'STUDENT NAMELIST'!A95</f>
        <v>91</v>
      </c>
      <c r="B95" s="60" t="str">
        <f>'STUDENT NAMELIST'!B95</f>
        <v>2023PEC AI 141</v>
      </c>
      <c r="C95" s="60">
        <f>'STUDENT NAMELIST'!C95</f>
        <v>211423243091</v>
      </c>
      <c r="D95" s="274" t="str">
        <f>'STUDENT NAMELIST'!D95</f>
        <v>DHANALAKSHMI P</v>
      </c>
      <c r="E95" s="272">
        <v>6</v>
      </c>
      <c r="F95" s="272">
        <v>8</v>
      </c>
      <c r="G95" s="272">
        <v>7</v>
      </c>
      <c r="H95" s="272">
        <v>9</v>
      </c>
      <c r="I95" s="272">
        <v>7</v>
      </c>
      <c r="J95" s="272">
        <v>9</v>
      </c>
      <c r="K95" s="275">
        <f t="shared" si="4"/>
        <v>15</v>
      </c>
      <c r="L95" s="61">
        <f t="shared" si="4"/>
        <v>20</v>
      </c>
      <c r="M95" s="61">
        <f t="shared" si="4"/>
        <v>17.5</v>
      </c>
      <c r="N95" s="61">
        <f t="shared" si="4"/>
        <v>22.5</v>
      </c>
      <c r="O95" s="61">
        <f t="shared" si="3"/>
        <v>17.5</v>
      </c>
      <c r="P95" s="61">
        <f t="shared" si="3"/>
        <v>22.5</v>
      </c>
    </row>
    <row r="96" spans="1:16" ht="30" customHeight="1" x14ac:dyDescent="0.2">
      <c r="A96" s="1">
        <f>'STUDENT NAMELIST'!A96</f>
        <v>92</v>
      </c>
      <c r="B96" s="60" t="str">
        <f>'STUDENT NAMELIST'!B96</f>
        <v>2023PEC AI 592</v>
      </c>
      <c r="C96" s="60">
        <f>'STUDENT NAMELIST'!C96</f>
        <v>211423243092</v>
      </c>
      <c r="D96" s="274" t="str">
        <f>'STUDENT NAMELIST'!D96</f>
        <v>DHANESHWARAN V</v>
      </c>
      <c r="E96" s="272">
        <v>8</v>
      </c>
      <c r="F96" s="272">
        <v>9</v>
      </c>
      <c r="G96" s="272">
        <v>9</v>
      </c>
      <c r="H96" s="272">
        <v>8</v>
      </c>
      <c r="I96" s="272">
        <v>6</v>
      </c>
      <c r="J96" s="272">
        <v>6</v>
      </c>
      <c r="K96" s="275">
        <f t="shared" si="4"/>
        <v>20</v>
      </c>
      <c r="L96" s="61">
        <f t="shared" si="4"/>
        <v>22.5</v>
      </c>
      <c r="M96" s="61">
        <f t="shared" si="4"/>
        <v>22.5</v>
      </c>
      <c r="N96" s="61">
        <f t="shared" si="4"/>
        <v>20</v>
      </c>
      <c r="O96" s="61">
        <f t="shared" si="3"/>
        <v>15</v>
      </c>
      <c r="P96" s="61">
        <f t="shared" si="3"/>
        <v>15</v>
      </c>
    </row>
    <row r="97" spans="1:16" ht="30" customHeight="1" x14ac:dyDescent="0.2">
      <c r="A97" s="1">
        <f>'STUDENT NAMELIST'!A97</f>
        <v>93</v>
      </c>
      <c r="B97" s="60" t="str">
        <f>'STUDENT NAMELIST'!B97</f>
        <v>2023PEC AI 142</v>
      </c>
      <c r="C97" s="60">
        <f>'STUDENT NAMELIST'!C97</f>
        <v>211423243093</v>
      </c>
      <c r="D97" s="274" t="str">
        <f>'STUDENT NAMELIST'!D97</f>
        <v>DHANU SREE V</v>
      </c>
      <c r="E97" s="272">
        <v>10</v>
      </c>
      <c r="F97" s="272">
        <v>9</v>
      </c>
      <c r="G97" s="272">
        <v>7</v>
      </c>
      <c r="H97" s="272">
        <v>8</v>
      </c>
      <c r="I97" s="272">
        <v>7</v>
      </c>
      <c r="J97" s="272">
        <v>8</v>
      </c>
      <c r="K97" s="275">
        <f t="shared" si="4"/>
        <v>25</v>
      </c>
      <c r="L97" s="61">
        <f t="shared" si="4"/>
        <v>22.5</v>
      </c>
      <c r="M97" s="61">
        <f t="shared" si="4"/>
        <v>17.5</v>
      </c>
      <c r="N97" s="61">
        <f t="shared" si="4"/>
        <v>20</v>
      </c>
      <c r="O97" s="61">
        <f t="shared" si="3"/>
        <v>17.5</v>
      </c>
      <c r="P97" s="61">
        <f t="shared" si="3"/>
        <v>20</v>
      </c>
    </row>
    <row r="98" spans="1:16" ht="30" customHeight="1" x14ac:dyDescent="0.2">
      <c r="A98" s="1">
        <f>'STUDENT NAMELIST'!A98</f>
        <v>94</v>
      </c>
      <c r="B98" s="60" t="str">
        <f>'STUDENT NAMELIST'!B98</f>
        <v>2023PEC AI 593</v>
      </c>
      <c r="C98" s="60">
        <f>'STUDENT NAMELIST'!C98</f>
        <v>211423243094</v>
      </c>
      <c r="D98" s="274" t="str">
        <f>'STUDENT NAMELIST'!D98</f>
        <v>DHANUSH K</v>
      </c>
      <c r="E98" s="272">
        <v>6</v>
      </c>
      <c r="F98" s="272">
        <v>8</v>
      </c>
      <c r="G98" s="272">
        <v>8</v>
      </c>
      <c r="H98" s="272">
        <v>10</v>
      </c>
      <c r="I98" s="272">
        <v>9</v>
      </c>
      <c r="J98" s="272">
        <v>10</v>
      </c>
      <c r="K98" s="275">
        <f t="shared" si="4"/>
        <v>15</v>
      </c>
      <c r="L98" s="61">
        <f t="shared" si="4"/>
        <v>20</v>
      </c>
      <c r="M98" s="61">
        <f t="shared" si="4"/>
        <v>20</v>
      </c>
      <c r="N98" s="61">
        <f t="shared" si="4"/>
        <v>25</v>
      </c>
      <c r="O98" s="61">
        <f t="shared" si="3"/>
        <v>22.5</v>
      </c>
      <c r="P98" s="61">
        <f t="shared" si="3"/>
        <v>25</v>
      </c>
    </row>
    <row r="99" spans="1:16" ht="30" customHeight="1" x14ac:dyDescent="0.2">
      <c r="A99" s="1">
        <f>'STUDENT NAMELIST'!A99</f>
        <v>95</v>
      </c>
      <c r="B99" s="60" t="str">
        <f>'STUDENT NAMELIST'!B99</f>
        <v>2023PEC AI 594</v>
      </c>
      <c r="C99" s="60">
        <f>'STUDENT NAMELIST'!C99</f>
        <v>211423243095</v>
      </c>
      <c r="D99" s="274" t="str">
        <f>'STUDENT NAMELIST'!D99</f>
        <v xml:space="preserve">DHANUSH P </v>
      </c>
      <c r="E99" s="272">
        <v>7</v>
      </c>
      <c r="F99" s="272">
        <v>10</v>
      </c>
      <c r="G99" s="272">
        <v>6</v>
      </c>
      <c r="H99" s="272">
        <v>7</v>
      </c>
      <c r="I99" s="272">
        <v>9</v>
      </c>
      <c r="J99" s="272">
        <v>10</v>
      </c>
      <c r="K99" s="275">
        <f t="shared" si="4"/>
        <v>17.5</v>
      </c>
      <c r="L99" s="61">
        <f t="shared" si="4"/>
        <v>25</v>
      </c>
      <c r="M99" s="61">
        <f t="shared" si="4"/>
        <v>15</v>
      </c>
      <c r="N99" s="61">
        <f t="shared" si="4"/>
        <v>17.5</v>
      </c>
      <c r="O99" s="61">
        <f t="shared" si="3"/>
        <v>22.5</v>
      </c>
      <c r="P99" s="61">
        <f t="shared" si="3"/>
        <v>25</v>
      </c>
    </row>
    <row r="100" spans="1:16" ht="30" customHeight="1" x14ac:dyDescent="0.2">
      <c r="A100" s="1">
        <f>'STUDENT NAMELIST'!A100</f>
        <v>96</v>
      </c>
      <c r="B100" s="60" t="str">
        <f>'STUDENT NAMELIST'!B100</f>
        <v>2023PEC AI 159</v>
      </c>
      <c r="C100" s="60">
        <f>'STUDENT NAMELIST'!C100</f>
        <v>211423243096</v>
      </c>
      <c r="D100" s="274" t="str">
        <f>'STUDENT NAMELIST'!D100</f>
        <v>DHARANI C</v>
      </c>
      <c r="E100" s="272">
        <v>9</v>
      </c>
      <c r="F100" s="272">
        <v>7</v>
      </c>
      <c r="G100" s="272">
        <v>8</v>
      </c>
      <c r="H100" s="272">
        <v>9</v>
      </c>
      <c r="I100" s="272">
        <v>6</v>
      </c>
      <c r="J100" s="272">
        <v>10</v>
      </c>
      <c r="K100" s="275">
        <f t="shared" si="4"/>
        <v>22.5</v>
      </c>
      <c r="L100" s="61">
        <f t="shared" si="4"/>
        <v>17.5</v>
      </c>
      <c r="M100" s="61">
        <f t="shared" si="4"/>
        <v>20</v>
      </c>
      <c r="N100" s="61">
        <f t="shared" si="4"/>
        <v>22.5</v>
      </c>
      <c r="O100" s="61">
        <f t="shared" si="3"/>
        <v>15</v>
      </c>
      <c r="P100" s="61">
        <f t="shared" si="3"/>
        <v>25</v>
      </c>
    </row>
    <row r="101" spans="1:16" ht="30" customHeight="1" x14ac:dyDescent="0.2">
      <c r="A101" s="1">
        <f>'STUDENT NAMELIST'!A101</f>
        <v>97</v>
      </c>
      <c r="B101" s="60" t="str">
        <f>'STUDENT NAMELIST'!B101</f>
        <v>2023PEC AI 143</v>
      </c>
      <c r="C101" s="60">
        <f>'STUDENT NAMELIST'!C101</f>
        <v>211423243097</v>
      </c>
      <c r="D101" s="274" t="str">
        <f>'STUDENT NAMELIST'!D101</f>
        <v>DHARANI S H</v>
      </c>
      <c r="E101" s="272">
        <v>10</v>
      </c>
      <c r="F101" s="272">
        <v>7</v>
      </c>
      <c r="G101" s="272">
        <v>10</v>
      </c>
      <c r="H101" s="272">
        <v>6</v>
      </c>
      <c r="I101" s="272">
        <v>6</v>
      </c>
      <c r="J101" s="272">
        <v>7</v>
      </c>
      <c r="K101" s="275">
        <f t="shared" si="4"/>
        <v>25</v>
      </c>
      <c r="L101" s="61">
        <f t="shared" si="4"/>
        <v>17.5</v>
      </c>
      <c r="M101" s="61">
        <f t="shared" si="4"/>
        <v>25</v>
      </c>
      <c r="N101" s="61">
        <f t="shared" si="4"/>
        <v>15</v>
      </c>
      <c r="O101" s="61">
        <f t="shared" si="3"/>
        <v>15</v>
      </c>
      <c r="P101" s="61">
        <f t="shared" si="3"/>
        <v>17.5</v>
      </c>
    </row>
    <row r="102" spans="1:16" ht="30" customHeight="1" x14ac:dyDescent="0.2">
      <c r="A102" s="1">
        <f>'STUDENT NAMELIST'!A102</f>
        <v>98</v>
      </c>
      <c r="B102" s="60" t="str">
        <f>'STUDENT NAMELIST'!B102</f>
        <v>2023PEC AI 595</v>
      </c>
      <c r="C102" s="60">
        <f>'STUDENT NAMELIST'!C102</f>
        <v>211423243098</v>
      </c>
      <c r="D102" s="274" t="str">
        <f>'STUDENT NAMELIST'!D102</f>
        <v>DHARANIDHARAN S</v>
      </c>
      <c r="E102" s="272">
        <v>8</v>
      </c>
      <c r="F102" s="272">
        <v>9</v>
      </c>
      <c r="G102" s="272">
        <v>6</v>
      </c>
      <c r="H102" s="272">
        <v>8</v>
      </c>
      <c r="I102" s="272">
        <v>7</v>
      </c>
      <c r="J102" s="272">
        <v>10</v>
      </c>
      <c r="K102" s="275">
        <f t="shared" si="4"/>
        <v>20</v>
      </c>
      <c r="L102" s="61">
        <f t="shared" si="4"/>
        <v>22.5</v>
      </c>
      <c r="M102" s="61">
        <f t="shared" si="4"/>
        <v>15</v>
      </c>
      <c r="N102" s="61">
        <f t="shared" si="4"/>
        <v>20</v>
      </c>
      <c r="O102" s="61">
        <f t="shared" si="3"/>
        <v>17.5</v>
      </c>
      <c r="P102" s="61">
        <f t="shared" si="3"/>
        <v>25</v>
      </c>
    </row>
    <row r="103" spans="1:16" ht="30" customHeight="1" x14ac:dyDescent="0.2">
      <c r="A103" s="1">
        <f>'STUDENT NAMELIST'!A103</f>
        <v>99</v>
      </c>
      <c r="B103" s="60" t="str">
        <f>'STUDENT NAMELIST'!B103</f>
        <v>2023PEC AI 596</v>
      </c>
      <c r="C103" s="60">
        <f>'STUDENT NAMELIST'!C103</f>
        <v>211423243099</v>
      </c>
      <c r="D103" s="274" t="str">
        <f>'STUDENT NAMELIST'!D103</f>
        <v>DHARSHAN S</v>
      </c>
      <c r="E103" s="272">
        <v>10</v>
      </c>
      <c r="F103" s="272">
        <v>6</v>
      </c>
      <c r="G103" s="272">
        <v>7</v>
      </c>
      <c r="H103" s="272">
        <v>8</v>
      </c>
      <c r="I103" s="272">
        <v>7</v>
      </c>
      <c r="J103" s="272">
        <v>7</v>
      </c>
      <c r="K103" s="275">
        <f t="shared" si="4"/>
        <v>25</v>
      </c>
      <c r="L103" s="61">
        <f t="shared" si="4"/>
        <v>15</v>
      </c>
      <c r="M103" s="61">
        <f t="shared" si="4"/>
        <v>17.5</v>
      </c>
      <c r="N103" s="61">
        <f t="shared" si="4"/>
        <v>20</v>
      </c>
      <c r="O103" s="61">
        <f t="shared" si="3"/>
        <v>17.5</v>
      </c>
      <c r="P103" s="61">
        <f t="shared" si="3"/>
        <v>17.5</v>
      </c>
    </row>
    <row r="104" spans="1:16" ht="30" customHeight="1" x14ac:dyDescent="0.2">
      <c r="A104" s="1">
        <f>'STUDENT NAMELIST'!A104</f>
        <v>100</v>
      </c>
      <c r="B104" s="60" t="str">
        <f>'STUDENT NAMELIST'!B104</f>
        <v>2023PEC AI 144</v>
      </c>
      <c r="C104" s="60">
        <f>'STUDENT NAMELIST'!C104</f>
        <v>211423243100</v>
      </c>
      <c r="D104" s="274" t="str">
        <f>'STUDENT NAMELIST'!D104</f>
        <v>DHARSHINI K</v>
      </c>
      <c r="E104" s="272">
        <v>8</v>
      </c>
      <c r="F104" s="272">
        <v>7</v>
      </c>
      <c r="G104" s="272">
        <v>8</v>
      </c>
      <c r="H104" s="272">
        <v>8</v>
      </c>
      <c r="I104" s="272">
        <v>9</v>
      </c>
      <c r="J104" s="272">
        <v>7</v>
      </c>
      <c r="K104" s="275">
        <f t="shared" si="4"/>
        <v>20</v>
      </c>
      <c r="L104" s="61">
        <f t="shared" si="4"/>
        <v>17.5</v>
      </c>
      <c r="M104" s="61">
        <f t="shared" si="4"/>
        <v>20</v>
      </c>
      <c r="N104" s="61">
        <f t="shared" si="4"/>
        <v>20</v>
      </c>
      <c r="O104" s="61">
        <f t="shared" si="3"/>
        <v>22.5</v>
      </c>
      <c r="P104" s="61">
        <f t="shared" si="3"/>
        <v>17.5</v>
      </c>
    </row>
    <row r="105" spans="1:16" ht="30" customHeight="1" x14ac:dyDescent="0.2">
      <c r="A105" s="1">
        <f>'STUDENT NAMELIST'!A105</f>
        <v>101</v>
      </c>
      <c r="B105" s="60" t="str">
        <f>'STUDENT NAMELIST'!B105</f>
        <v>2023PEC AI 145</v>
      </c>
      <c r="C105" s="60">
        <f>'STUDENT NAMELIST'!C105</f>
        <v>211423243101</v>
      </c>
      <c r="D105" s="274" t="str">
        <f>'STUDENT NAMELIST'!D105</f>
        <v>DHARSHINI S</v>
      </c>
      <c r="E105" s="272">
        <v>9</v>
      </c>
      <c r="F105" s="272">
        <v>9</v>
      </c>
      <c r="G105" s="272">
        <v>8</v>
      </c>
      <c r="H105" s="272">
        <v>6</v>
      </c>
      <c r="I105" s="272">
        <v>10</v>
      </c>
      <c r="J105" s="272">
        <v>10</v>
      </c>
      <c r="K105" s="275">
        <f t="shared" si="4"/>
        <v>22.5</v>
      </c>
      <c r="L105" s="61">
        <f t="shared" si="4"/>
        <v>22.5</v>
      </c>
      <c r="M105" s="61">
        <f t="shared" si="4"/>
        <v>20</v>
      </c>
      <c r="N105" s="61">
        <f t="shared" si="4"/>
        <v>15</v>
      </c>
      <c r="O105" s="61">
        <f t="shared" si="3"/>
        <v>25</v>
      </c>
      <c r="P105" s="61">
        <f t="shared" si="3"/>
        <v>25</v>
      </c>
    </row>
    <row r="106" spans="1:16" ht="30" customHeight="1" x14ac:dyDescent="0.2">
      <c r="A106" s="1">
        <f>'STUDENT NAMELIST'!A106</f>
        <v>102</v>
      </c>
      <c r="B106" s="60" t="str">
        <f>'STUDENT NAMELIST'!B106</f>
        <v>2023PEC AI 146</v>
      </c>
      <c r="C106" s="60">
        <f>'STUDENT NAMELIST'!C106</f>
        <v>211423243102</v>
      </c>
      <c r="D106" s="274" t="str">
        <f>'STUDENT NAMELIST'!D106</f>
        <v>DHARSHINI S</v>
      </c>
      <c r="E106" s="272">
        <v>7</v>
      </c>
      <c r="F106" s="272">
        <v>9</v>
      </c>
      <c r="G106" s="272">
        <v>9</v>
      </c>
      <c r="H106" s="272">
        <v>10</v>
      </c>
      <c r="I106" s="272">
        <v>6</v>
      </c>
      <c r="J106" s="272">
        <v>9</v>
      </c>
      <c r="K106" s="275">
        <f t="shared" si="4"/>
        <v>17.5</v>
      </c>
      <c r="L106" s="61">
        <f t="shared" si="4"/>
        <v>22.5</v>
      </c>
      <c r="M106" s="61">
        <f t="shared" si="4"/>
        <v>22.5</v>
      </c>
      <c r="N106" s="61">
        <f t="shared" si="4"/>
        <v>25</v>
      </c>
      <c r="O106" s="61">
        <f t="shared" si="3"/>
        <v>15</v>
      </c>
      <c r="P106" s="61">
        <f t="shared" si="3"/>
        <v>22.5</v>
      </c>
    </row>
    <row r="107" spans="1:16" ht="30" customHeight="1" x14ac:dyDescent="0.2">
      <c r="A107" s="1">
        <f>'STUDENT NAMELIST'!A107</f>
        <v>103</v>
      </c>
      <c r="B107" s="60" t="str">
        <f>'STUDENT NAMELIST'!B107</f>
        <v>2023PEC AI 597</v>
      </c>
      <c r="C107" s="60">
        <f>'STUDENT NAMELIST'!C107</f>
        <v>211423243103</v>
      </c>
      <c r="D107" s="274" t="str">
        <f>'STUDENT NAMELIST'!D107</f>
        <v xml:space="preserve">DHAWAL SEERVI R </v>
      </c>
      <c r="E107" s="272">
        <v>6</v>
      </c>
      <c r="F107" s="272">
        <v>8</v>
      </c>
      <c r="G107" s="272">
        <v>10</v>
      </c>
      <c r="H107" s="272">
        <v>6</v>
      </c>
      <c r="I107" s="272">
        <v>6</v>
      </c>
      <c r="J107" s="272">
        <v>10</v>
      </c>
      <c r="K107" s="275">
        <f t="shared" si="4"/>
        <v>15</v>
      </c>
      <c r="L107" s="61">
        <f t="shared" si="4"/>
        <v>20</v>
      </c>
      <c r="M107" s="61">
        <f t="shared" si="4"/>
        <v>25</v>
      </c>
      <c r="N107" s="61">
        <f t="shared" si="4"/>
        <v>15</v>
      </c>
      <c r="O107" s="61">
        <f t="shared" si="3"/>
        <v>15</v>
      </c>
      <c r="P107" s="61">
        <f t="shared" si="3"/>
        <v>25</v>
      </c>
    </row>
    <row r="108" spans="1:16" ht="30" customHeight="1" x14ac:dyDescent="0.2">
      <c r="A108" s="1">
        <f>'STUDENT NAMELIST'!A108</f>
        <v>104</v>
      </c>
      <c r="B108" s="60" t="str">
        <f>'STUDENT NAMELIST'!B108</f>
        <v>2023PEC AI 598</v>
      </c>
      <c r="C108" s="60">
        <f>'STUDENT NAMELIST'!C108</f>
        <v>211423243104</v>
      </c>
      <c r="D108" s="274" t="str">
        <f>'STUDENT NAMELIST'!D108</f>
        <v>DHAYANITHI M</v>
      </c>
      <c r="E108" s="272">
        <v>7</v>
      </c>
      <c r="F108" s="272">
        <v>8</v>
      </c>
      <c r="G108" s="272">
        <v>9</v>
      </c>
      <c r="H108" s="272">
        <v>10</v>
      </c>
      <c r="I108" s="272">
        <v>9</v>
      </c>
      <c r="J108" s="272">
        <v>10</v>
      </c>
      <c r="K108" s="275">
        <f t="shared" si="4"/>
        <v>17.5</v>
      </c>
      <c r="L108" s="61">
        <f t="shared" si="4"/>
        <v>20</v>
      </c>
      <c r="M108" s="61">
        <f t="shared" si="4"/>
        <v>22.5</v>
      </c>
      <c r="N108" s="61">
        <f t="shared" si="4"/>
        <v>25</v>
      </c>
      <c r="O108" s="61">
        <f t="shared" si="3"/>
        <v>22.5</v>
      </c>
      <c r="P108" s="61">
        <f t="shared" si="3"/>
        <v>25</v>
      </c>
    </row>
    <row r="109" spans="1:16" ht="30" customHeight="1" x14ac:dyDescent="0.2">
      <c r="A109" s="1">
        <f>'STUDENT NAMELIST'!A109</f>
        <v>105</v>
      </c>
      <c r="B109" s="60" t="str">
        <f>'STUDENT NAMELIST'!B109</f>
        <v>2023PEC AI 599</v>
      </c>
      <c r="C109" s="60">
        <f>'STUDENT NAMELIST'!C109</f>
        <v>211423243105</v>
      </c>
      <c r="D109" s="274" t="str">
        <f>'STUDENT NAMELIST'!D109</f>
        <v>DHIVINDHARSHAN R</v>
      </c>
      <c r="E109" s="272">
        <v>7</v>
      </c>
      <c r="F109" s="272">
        <v>8</v>
      </c>
      <c r="G109" s="272">
        <v>7</v>
      </c>
      <c r="H109" s="272">
        <v>8</v>
      </c>
      <c r="I109" s="272">
        <v>9</v>
      </c>
      <c r="J109" s="272">
        <v>9</v>
      </c>
      <c r="K109" s="275">
        <f t="shared" si="4"/>
        <v>17.5</v>
      </c>
      <c r="L109" s="61">
        <f t="shared" si="4"/>
        <v>20</v>
      </c>
      <c r="M109" s="61">
        <f t="shared" si="4"/>
        <v>17.5</v>
      </c>
      <c r="N109" s="61">
        <f t="shared" si="4"/>
        <v>20</v>
      </c>
      <c r="O109" s="61">
        <f t="shared" si="3"/>
        <v>22.5</v>
      </c>
      <c r="P109" s="61">
        <f t="shared" si="3"/>
        <v>22.5</v>
      </c>
    </row>
    <row r="110" spans="1:16" ht="30" customHeight="1" x14ac:dyDescent="0.2">
      <c r="A110" s="1">
        <f>'STUDENT NAMELIST'!A110</f>
        <v>106</v>
      </c>
      <c r="B110" s="60" t="str">
        <f>'STUDENT NAMELIST'!B110</f>
        <v>2023PEC AI 600</v>
      </c>
      <c r="C110" s="60">
        <f>'STUDENT NAMELIST'!C110</f>
        <v>211423243106</v>
      </c>
      <c r="D110" s="274" t="str">
        <f>'STUDENT NAMELIST'!D110</f>
        <v>DINESH R</v>
      </c>
      <c r="E110" s="272">
        <v>7</v>
      </c>
      <c r="F110" s="272">
        <v>9</v>
      </c>
      <c r="G110" s="272">
        <v>10</v>
      </c>
      <c r="H110" s="272">
        <v>7</v>
      </c>
      <c r="I110" s="272">
        <v>10</v>
      </c>
      <c r="J110" s="272">
        <v>9</v>
      </c>
      <c r="K110" s="275">
        <f t="shared" si="4"/>
        <v>17.5</v>
      </c>
      <c r="L110" s="61">
        <f t="shared" si="4"/>
        <v>22.5</v>
      </c>
      <c r="M110" s="61">
        <f t="shared" si="4"/>
        <v>25</v>
      </c>
      <c r="N110" s="61">
        <f t="shared" si="4"/>
        <v>17.5</v>
      </c>
      <c r="O110" s="61">
        <f t="shared" si="3"/>
        <v>25</v>
      </c>
      <c r="P110" s="61">
        <f t="shared" si="3"/>
        <v>22.5</v>
      </c>
    </row>
    <row r="111" spans="1:16" ht="30" customHeight="1" x14ac:dyDescent="0.2">
      <c r="A111" s="1">
        <f>'STUDENT NAMELIST'!A111</f>
        <v>107</v>
      </c>
      <c r="B111" s="60" t="str">
        <f>'STUDENT NAMELIST'!B111</f>
        <v>2023PEC AI 601</v>
      </c>
      <c r="C111" s="60">
        <f>'STUDENT NAMELIST'!C111</f>
        <v>211423243107</v>
      </c>
      <c r="D111" s="274" t="str">
        <f>'STUDENT NAMELIST'!D111</f>
        <v>DIVITH S</v>
      </c>
      <c r="E111" s="272">
        <v>9</v>
      </c>
      <c r="F111" s="272">
        <v>6</v>
      </c>
      <c r="G111" s="272">
        <v>9</v>
      </c>
      <c r="H111" s="272">
        <v>9</v>
      </c>
      <c r="I111" s="272">
        <v>7</v>
      </c>
      <c r="J111" s="272">
        <v>10</v>
      </c>
      <c r="K111" s="275">
        <f t="shared" si="4"/>
        <v>22.5</v>
      </c>
      <c r="L111" s="61">
        <f t="shared" si="4"/>
        <v>15</v>
      </c>
      <c r="M111" s="61">
        <f t="shared" si="4"/>
        <v>22.5</v>
      </c>
      <c r="N111" s="61">
        <f t="shared" si="4"/>
        <v>22.5</v>
      </c>
      <c r="O111" s="61">
        <f t="shared" si="3"/>
        <v>17.5</v>
      </c>
      <c r="P111" s="61">
        <f t="shared" si="3"/>
        <v>25</v>
      </c>
    </row>
    <row r="112" spans="1:16" ht="30" customHeight="1" x14ac:dyDescent="0.2">
      <c r="A112" s="1">
        <f>'STUDENT NAMELIST'!A112</f>
        <v>108</v>
      </c>
      <c r="B112" s="60" t="str">
        <f>'STUDENT NAMELIST'!B112</f>
        <v>2023PEC AI 148</v>
      </c>
      <c r="C112" s="60">
        <f>'STUDENT NAMELIST'!C112</f>
        <v>211423243108</v>
      </c>
      <c r="D112" s="274" t="str">
        <f>'STUDENT NAMELIST'!D112</f>
        <v>DIVYA LAKSHMI S</v>
      </c>
      <c r="E112" s="272">
        <v>9</v>
      </c>
      <c r="F112" s="272">
        <v>8</v>
      </c>
      <c r="G112" s="272">
        <v>6</v>
      </c>
      <c r="H112" s="272">
        <v>6</v>
      </c>
      <c r="I112" s="272">
        <v>8</v>
      </c>
      <c r="J112" s="272">
        <v>6</v>
      </c>
      <c r="K112" s="275">
        <f t="shared" si="4"/>
        <v>22.5</v>
      </c>
      <c r="L112" s="61">
        <f t="shared" si="4"/>
        <v>20</v>
      </c>
      <c r="M112" s="61">
        <f t="shared" si="4"/>
        <v>15</v>
      </c>
      <c r="N112" s="61">
        <f t="shared" si="4"/>
        <v>15</v>
      </c>
      <c r="O112" s="61">
        <f t="shared" si="3"/>
        <v>20</v>
      </c>
      <c r="P112" s="61">
        <f t="shared" si="3"/>
        <v>15</v>
      </c>
    </row>
    <row r="113" spans="1:16" ht="30" customHeight="1" x14ac:dyDescent="0.2">
      <c r="A113" s="1">
        <f>'STUDENT NAMELIST'!A113</f>
        <v>109</v>
      </c>
      <c r="B113" s="60" t="str">
        <f>'STUDENT NAMELIST'!B113</f>
        <v>2023PEC AI 149</v>
      </c>
      <c r="C113" s="60">
        <f>'STUDENT NAMELIST'!C113</f>
        <v>211423243109</v>
      </c>
      <c r="D113" s="274" t="str">
        <f>'STUDENT NAMELIST'!D113</f>
        <v>DIVYA S</v>
      </c>
      <c r="E113" s="272">
        <v>9</v>
      </c>
      <c r="F113" s="272">
        <v>10</v>
      </c>
      <c r="G113" s="272">
        <v>10</v>
      </c>
      <c r="H113" s="272">
        <v>10</v>
      </c>
      <c r="I113" s="272">
        <v>9</v>
      </c>
      <c r="J113" s="272">
        <v>9</v>
      </c>
      <c r="K113" s="275">
        <f t="shared" si="4"/>
        <v>22.5</v>
      </c>
      <c r="L113" s="61">
        <f t="shared" si="4"/>
        <v>25</v>
      </c>
      <c r="M113" s="61">
        <f t="shared" si="4"/>
        <v>25</v>
      </c>
      <c r="N113" s="61">
        <f t="shared" si="4"/>
        <v>25</v>
      </c>
      <c r="O113" s="61">
        <f t="shared" si="3"/>
        <v>22.5</v>
      </c>
      <c r="P113" s="61">
        <f t="shared" si="3"/>
        <v>22.5</v>
      </c>
    </row>
    <row r="114" spans="1:16" ht="30" customHeight="1" x14ac:dyDescent="0.2">
      <c r="A114" s="1">
        <f>'STUDENT NAMELIST'!A114</f>
        <v>110</v>
      </c>
      <c r="B114" s="60" t="str">
        <f>'STUDENT NAMELIST'!B114</f>
        <v>2023PEC AI 150</v>
      </c>
      <c r="C114" s="60">
        <f>'STUDENT NAMELIST'!C114</f>
        <v>211423243110</v>
      </c>
      <c r="D114" s="274" t="str">
        <f>'STUDENT NAMELIST'!D114</f>
        <v>DIVYA SHREE V</v>
      </c>
      <c r="E114" s="272">
        <v>7</v>
      </c>
      <c r="F114" s="272">
        <v>7</v>
      </c>
      <c r="G114" s="272">
        <v>8</v>
      </c>
      <c r="H114" s="272">
        <v>7</v>
      </c>
      <c r="I114" s="272">
        <v>10</v>
      </c>
      <c r="J114" s="272">
        <v>10</v>
      </c>
      <c r="K114" s="275">
        <f t="shared" si="4"/>
        <v>17.5</v>
      </c>
      <c r="L114" s="61">
        <f t="shared" si="4"/>
        <v>17.5</v>
      </c>
      <c r="M114" s="61">
        <f t="shared" si="4"/>
        <v>20</v>
      </c>
      <c r="N114" s="61">
        <f t="shared" si="4"/>
        <v>17.5</v>
      </c>
      <c r="O114" s="61">
        <f t="shared" si="3"/>
        <v>25</v>
      </c>
      <c r="P114" s="61">
        <f t="shared" si="3"/>
        <v>25</v>
      </c>
    </row>
    <row r="115" spans="1:16" ht="30" customHeight="1" x14ac:dyDescent="0.2">
      <c r="A115" s="1">
        <f>'STUDENT NAMELIST'!A115</f>
        <v>111</v>
      </c>
      <c r="B115" s="60" t="str">
        <f>'STUDENT NAMELIST'!B115</f>
        <v>2023PEC AI 147</v>
      </c>
      <c r="C115" s="60">
        <f>'STUDENT NAMELIST'!C115</f>
        <v>211423243111</v>
      </c>
      <c r="D115" s="274" t="str">
        <f>'STUDENT NAMELIST'!D115</f>
        <v>DIVYADHARSHINI A</v>
      </c>
      <c r="E115" s="272">
        <v>8</v>
      </c>
      <c r="F115" s="272">
        <v>8</v>
      </c>
      <c r="G115" s="272">
        <v>7</v>
      </c>
      <c r="H115" s="272">
        <v>8</v>
      </c>
      <c r="I115" s="272">
        <v>8</v>
      </c>
      <c r="J115" s="272">
        <v>8</v>
      </c>
      <c r="K115" s="275">
        <f t="shared" si="4"/>
        <v>20</v>
      </c>
      <c r="L115" s="61">
        <f t="shared" si="4"/>
        <v>20</v>
      </c>
      <c r="M115" s="61">
        <f t="shared" si="4"/>
        <v>17.5</v>
      </c>
      <c r="N115" s="61">
        <f t="shared" si="4"/>
        <v>20</v>
      </c>
      <c r="O115" s="61">
        <f t="shared" si="3"/>
        <v>20</v>
      </c>
      <c r="P115" s="61">
        <f t="shared" si="3"/>
        <v>20</v>
      </c>
    </row>
    <row r="116" spans="1:16" ht="30" customHeight="1" x14ac:dyDescent="0.2">
      <c r="A116" s="1">
        <f>'STUDENT NAMELIST'!A116</f>
        <v>112</v>
      </c>
      <c r="B116" s="60" t="str">
        <f>'STUDENT NAMELIST'!B116</f>
        <v>2023PEC AI 602</v>
      </c>
      <c r="C116" s="60">
        <f>'STUDENT NAMELIST'!C116</f>
        <v>211423243112</v>
      </c>
      <c r="D116" s="274" t="str">
        <f>'STUDENT NAMELIST'!D116</f>
        <v xml:space="preserve">DWARAKESH VENKATACHALAM KRISHNAN </v>
      </c>
      <c r="E116" s="272">
        <v>7</v>
      </c>
      <c r="F116" s="272">
        <v>8</v>
      </c>
      <c r="G116" s="272">
        <v>6</v>
      </c>
      <c r="H116" s="272">
        <v>7</v>
      </c>
      <c r="I116" s="272">
        <v>9</v>
      </c>
      <c r="J116" s="272">
        <v>7</v>
      </c>
      <c r="K116" s="275">
        <f t="shared" si="4"/>
        <v>17.5</v>
      </c>
      <c r="L116" s="61">
        <f t="shared" si="4"/>
        <v>20</v>
      </c>
      <c r="M116" s="61">
        <f t="shared" si="4"/>
        <v>15</v>
      </c>
      <c r="N116" s="61">
        <f t="shared" si="4"/>
        <v>17.5</v>
      </c>
      <c r="O116" s="61">
        <f t="shared" si="3"/>
        <v>22.5</v>
      </c>
      <c r="P116" s="61">
        <f t="shared" si="3"/>
        <v>17.5</v>
      </c>
    </row>
    <row r="117" spans="1:16" ht="30" customHeight="1" x14ac:dyDescent="0.2">
      <c r="A117" s="1">
        <f>'STUDENT NAMELIST'!A117</f>
        <v>113</v>
      </c>
      <c r="B117" s="60" t="str">
        <f>'STUDENT NAMELIST'!B117</f>
        <v>2023PEC AI 603</v>
      </c>
      <c r="C117" s="60">
        <f>'STUDENT NAMELIST'!C117</f>
        <v>211423243113</v>
      </c>
      <c r="D117" s="274" t="str">
        <f>'STUDENT NAMELIST'!D117</f>
        <v>EDWARD EUGHENE TIMOTHY</v>
      </c>
      <c r="E117" s="272">
        <v>7</v>
      </c>
      <c r="F117" s="272">
        <v>10</v>
      </c>
      <c r="G117" s="272">
        <v>7</v>
      </c>
      <c r="H117" s="272">
        <v>9</v>
      </c>
      <c r="I117" s="272">
        <v>8</v>
      </c>
      <c r="J117" s="272">
        <v>7</v>
      </c>
      <c r="K117" s="275">
        <f t="shared" si="4"/>
        <v>17.5</v>
      </c>
      <c r="L117" s="61">
        <f t="shared" si="4"/>
        <v>25</v>
      </c>
      <c r="M117" s="61">
        <f t="shared" si="4"/>
        <v>17.5</v>
      </c>
      <c r="N117" s="61">
        <f t="shared" si="4"/>
        <v>22.5</v>
      </c>
      <c r="O117" s="61">
        <f t="shared" si="3"/>
        <v>20</v>
      </c>
      <c r="P117" s="61">
        <f t="shared" si="3"/>
        <v>17.5</v>
      </c>
    </row>
    <row r="118" spans="1:16" ht="30" customHeight="1" x14ac:dyDescent="0.2">
      <c r="A118" s="1">
        <f>'STUDENT NAMELIST'!A118</f>
        <v>114</v>
      </c>
      <c r="B118" s="60" t="str">
        <f>'STUDENT NAMELIST'!B118</f>
        <v>2023PEC AI 604</v>
      </c>
      <c r="C118" s="60">
        <f>'STUDENT NAMELIST'!C118</f>
        <v>211423243114</v>
      </c>
      <c r="D118" s="274" t="str">
        <f>'STUDENT NAMELIST'!D118</f>
        <v>ELANCHEZHIAN V</v>
      </c>
      <c r="E118" s="272">
        <v>8</v>
      </c>
      <c r="F118" s="272">
        <v>9</v>
      </c>
      <c r="G118" s="272">
        <v>7</v>
      </c>
      <c r="H118" s="272">
        <v>8</v>
      </c>
      <c r="I118" s="272">
        <v>8</v>
      </c>
      <c r="J118" s="272">
        <v>8</v>
      </c>
      <c r="K118" s="275">
        <f t="shared" si="4"/>
        <v>20</v>
      </c>
      <c r="L118" s="61">
        <f t="shared" si="4"/>
        <v>22.5</v>
      </c>
      <c r="M118" s="61">
        <f t="shared" si="4"/>
        <v>17.5</v>
      </c>
      <c r="N118" s="61">
        <f t="shared" si="4"/>
        <v>20</v>
      </c>
      <c r="O118" s="61">
        <f t="shared" si="3"/>
        <v>20</v>
      </c>
      <c r="P118" s="61">
        <f t="shared" si="3"/>
        <v>20</v>
      </c>
    </row>
    <row r="119" spans="1:16" ht="30" customHeight="1" x14ac:dyDescent="0.2">
      <c r="A119" s="1">
        <f>'STUDENT NAMELIST'!A119</f>
        <v>115</v>
      </c>
      <c r="B119" s="60" t="str">
        <f>'STUDENT NAMELIST'!B119</f>
        <v>2023PEC AI 151</v>
      </c>
      <c r="C119" s="60">
        <f>'STUDENT NAMELIST'!C119</f>
        <v>211423243115</v>
      </c>
      <c r="D119" s="274" t="str">
        <f>'STUDENT NAMELIST'!D119</f>
        <v>ELIZA ADELINE S</v>
      </c>
      <c r="E119" s="272">
        <v>10</v>
      </c>
      <c r="F119" s="272">
        <v>6</v>
      </c>
      <c r="G119" s="272">
        <v>9</v>
      </c>
      <c r="H119" s="272">
        <v>6</v>
      </c>
      <c r="I119" s="272">
        <v>9</v>
      </c>
      <c r="J119" s="272">
        <v>7</v>
      </c>
      <c r="K119" s="275">
        <f t="shared" si="4"/>
        <v>25</v>
      </c>
      <c r="L119" s="61">
        <f t="shared" si="4"/>
        <v>15</v>
      </c>
      <c r="M119" s="61">
        <f t="shared" si="4"/>
        <v>22.5</v>
      </c>
      <c r="N119" s="61">
        <f t="shared" si="4"/>
        <v>15</v>
      </c>
      <c r="O119" s="61">
        <f t="shared" si="3"/>
        <v>22.5</v>
      </c>
      <c r="P119" s="61">
        <f t="shared" si="3"/>
        <v>17.5</v>
      </c>
    </row>
    <row r="120" spans="1:16" ht="30" customHeight="1" x14ac:dyDescent="0.2">
      <c r="A120" s="1">
        <f>'STUDENT NAMELIST'!A120</f>
        <v>116</v>
      </c>
      <c r="B120" s="60" t="str">
        <f>'STUDENT NAMELIST'!B120</f>
        <v>2023PEC AI 477</v>
      </c>
      <c r="C120" s="60">
        <f>'STUDENT NAMELIST'!C120</f>
        <v>211423243116</v>
      </c>
      <c r="D120" s="274" t="str">
        <f>'STUDENT NAMELIST'!D120</f>
        <v>ERWIN NICHOLAS M</v>
      </c>
      <c r="E120" s="272">
        <v>8</v>
      </c>
      <c r="F120" s="272">
        <v>8</v>
      </c>
      <c r="G120" s="272">
        <v>7</v>
      </c>
      <c r="H120" s="272">
        <v>6</v>
      </c>
      <c r="I120" s="272">
        <v>6</v>
      </c>
      <c r="J120" s="272">
        <v>6</v>
      </c>
      <c r="K120" s="275">
        <f t="shared" si="4"/>
        <v>20</v>
      </c>
      <c r="L120" s="61">
        <f t="shared" si="4"/>
        <v>20</v>
      </c>
      <c r="M120" s="61">
        <f t="shared" si="4"/>
        <v>17.5</v>
      </c>
      <c r="N120" s="61">
        <f t="shared" si="4"/>
        <v>15</v>
      </c>
      <c r="O120" s="61">
        <f t="shared" si="3"/>
        <v>15</v>
      </c>
      <c r="P120" s="61">
        <f t="shared" si="3"/>
        <v>15</v>
      </c>
    </row>
    <row r="121" spans="1:16" ht="30" customHeight="1" x14ac:dyDescent="0.2">
      <c r="A121" s="1">
        <f>'STUDENT NAMELIST'!A121</f>
        <v>117</v>
      </c>
      <c r="B121" s="60" t="str">
        <f>'STUDENT NAMELIST'!B121</f>
        <v>2023PEC AI 152</v>
      </c>
      <c r="C121" s="60">
        <f>'STUDENT NAMELIST'!C121</f>
        <v>211423243117</v>
      </c>
      <c r="D121" s="274" t="str">
        <f>'STUDENT NAMELIST'!D121</f>
        <v>ESAKKI SANDHYA M</v>
      </c>
      <c r="E121" s="272">
        <v>10</v>
      </c>
      <c r="F121" s="272">
        <v>8</v>
      </c>
      <c r="G121" s="272">
        <v>9</v>
      </c>
      <c r="H121" s="272">
        <v>7</v>
      </c>
      <c r="I121" s="272">
        <v>9</v>
      </c>
      <c r="J121" s="272">
        <v>8</v>
      </c>
      <c r="K121" s="275">
        <f t="shared" si="4"/>
        <v>25</v>
      </c>
      <c r="L121" s="61">
        <f t="shared" si="4"/>
        <v>20</v>
      </c>
      <c r="M121" s="61">
        <f t="shared" si="4"/>
        <v>22.5</v>
      </c>
      <c r="N121" s="61">
        <f t="shared" si="4"/>
        <v>17.5</v>
      </c>
      <c r="O121" s="61">
        <f t="shared" si="3"/>
        <v>22.5</v>
      </c>
      <c r="P121" s="61">
        <f t="shared" si="3"/>
        <v>20</v>
      </c>
    </row>
    <row r="122" spans="1:16" ht="30" customHeight="1" x14ac:dyDescent="0.2">
      <c r="A122" s="1">
        <f>'STUDENT NAMELIST'!A122</f>
        <v>118</v>
      </c>
      <c r="B122" s="60" t="str">
        <f>'STUDENT NAMELIST'!B122</f>
        <v>2023PEC AI 478</v>
      </c>
      <c r="C122" s="60">
        <f>'STUDENT NAMELIST'!C122</f>
        <v>211423243118</v>
      </c>
      <c r="D122" s="274" t="str">
        <f>'STUDENT NAMELIST'!D122</f>
        <v>ESWAR ADHITHAN J V</v>
      </c>
      <c r="E122" s="272">
        <v>10</v>
      </c>
      <c r="F122" s="272">
        <v>7</v>
      </c>
      <c r="G122" s="272">
        <v>7</v>
      </c>
      <c r="H122" s="272">
        <v>6</v>
      </c>
      <c r="I122" s="272">
        <v>7</v>
      </c>
      <c r="J122" s="272">
        <v>6</v>
      </c>
      <c r="K122" s="275">
        <f t="shared" si="4"/>
        <v>25</v>
      </c>
      <c r="L122" s="61">
        <f t="shared" si="4"/>
        <v>17.5</v>
      </c>
      <c r="M122" s="61">
        <f t="shared" si="4"/>
        <v>17.5</v>
      </c>
      <c r="N122" s="61">
        <f t="shared" si="4"/>
        <v>15</v>
      </c>
      <c r="O122" s="61">
        <f t="shared" si="3"/>
        <v>17.5</v>
      </c>
      <c r="P122" s="61">
        <f t="shared" si="3"/>
        <v>15</v>
      </c>
    </row>
    <row r="123" spans="1:16" ht="30" customHeight="1" x14ac:dyDescent="0.2">
      <c r="A123" s="1">
        <f>'STUDENT NAMELIST'!A123</f>
        <v>119</v>
      </c>
      <c r="B123" s="60" t="str">
        <f>'STUDENT NAMELIST'!B123</f>
        <v>2023PEC AI 479</v>
      </c>
      <c r="C123" s="60">
        <f>'STUDENT NAMELIST'!C123</f>
        <v>211423243119</v>
      </c>
      <c r="D123" s="274" t="str">
        <f>'STUDENT NAMELIST'!D123</f>
        <v>ESWAR R</v>
      </c>
      <c r="E123" s="272">
        <v>7</v>
      </c>
      <c r="F123" s="272">
        <v>10</v>
      </c>
      <c r="G123" s="272">
        <v>6</v>
      </c>
      <c r="H123" s="272">
        <v>7</v>
      </c>
      <c r="I123" s="272">
        <v>9</v>
      </c>
      <c r="J123" s="272">
        <v>6</v>
      </c>
      <c r="K123" s="275">
        <f t="shared" si="4"/>
        <v>17.5</v>
      </c>
      <c r="L123" s="61">
        <f t="shared" si="4"/>
        <v>25</v>
      </c>
      <c r="M123" s="61">
        <f t="shared" si="4"/>
        <v>15</v>
      </c>
      <c r="N123" s="61">
        <f t="shared" si="4"/>
        <v>17.5</v>
      </c>
      <c r="O123" s="61">
        <f t="shared" si="3"/>
        <v>22.5</v>
      </c>
      <c r="P123" s="61">
        <f t="shared" si="3"/>
        <v>15</v>
      </c>
    </row>
    <row r="124" spans="1:16" ht="30" customHeight="1" x14ac:dyDescent="0.2">
      <c r="A124" s="1">
        <f>'STUDENT NAMELIST'!A124</f>
        <v>120</v>
      </c>
      <c r="B124" s="60" t="str">
        <f>'STUDENT NAMELIST'!B124</f>
        <v>2023PEC AI 480</v>
      </c>
      <c r="C124" s="60">
        <f>'STUDENT NAMELIST'!C124</f>
        <v>211423243120</v>
      </c>
      <c r="D124" s="274" t="str">
        <f>'STUDENT NAMELIST'!D124</f>
        <v>FARIH M D</v>
      </c>
      <c r="E124" s="272">
        <v>8</v>
      </c>
      <c r="F124" s="272">
        <v>8</v>
      </c>
      <c r="G124" s="272">
        <v>10</v>
      </c>
      <c r="H124" s="272">
        <v>10</v>
      </c>
      <c r="I124" s="272">
        <v>9</v>
      </c>
      <c r="J124" s="272">
        <v>6</v>
      </c>
      <c r="K124" s="275">
        <f t="shared" si="4"/>
        <v>20</v>
      </c>
      <c r="L124" s="61">
        <f t="shared" si="4"/>
        <v>20</v>
      </c>
      <c r="M124" s="61">
        <f t="shared" si="4"/>
        <v>25</v>
      </c>
      <c r="N124" s="61">
        <f t="shared" si="4"/>
        <v>25</v>
      </c>
      <c r="O124" s="61">
        <f t="shared" si="3"/>
        <v>22.5</v>
      </c>
      <c r="P124" s="61">
        <f t="shared" si="3"/>
        <v>15</v>
      </c>
    </row>
    <row r="125" spans="1:16" ht="30" customHeight="1" x14ac:dyDescent="0.2">
      <c r="A125" s="1">
        <f>'STUDENT NAMELIST'!A125</f>
        <v>121</v>
      </c>
      <c r="B125" s="60" t="str">
        <f>'STUDENT NAMELIST'!B125</f>
        <v>2023PEC AI 153</v>
      </c>
      <c r="C125" s="60">
        <f>'STUDENT NAMELIST'!C125</f>
        <v>211423243121</v>
      </c>
      <c r="D125" s="274" t="str">
        <f>'STUDENT NAMELIST'!D125</f>
        <v>FATHIMA SAFANA A</v>
      </c>
      <c r="E125" s="272">
        <v>7</v>
      </c>
      <c r="F125" s="272">
        <v>6</v>
      </c>
      <c r="G125" s="272">
        <v>9</v>
      </c>
      <c r="H125" s="272">
        <v>8</v>
      </c>
      <c r="I125" s="272">
        <v>9</v>
      </c>
      <c r="J125" s="272">
        <v>6</v>
      </c>
      <c r="K125" s="275">
        <f t="shared" si="4"/>
        <v>17.5</v>
      </c>
      <c r="L125" s="61">
        <f t="shared" si="4"/>
        <v>15</v>
      </c>
      <c r="M125" s="61">
        <f t="shared" si="4"/>
        <v>22.5</v>
      </c>
      <c r="N125" s="61">
        <f t="shared" si="4"/>
        <v>20</v>
      </c>
      <c r="O125" s="61">
        <f t="shared" si="3"/>
        <v>22.5</v>
      </c>
      <c r="P125" s="61">
        <f t="shared" si="3"/>
        <v>15</v>
      </c>
    </row>
    <row r="126" spans="1:16" ht="30" customHeight="1" x14ac:dyDescent="0.2">
      <c r="A126" s="1">
        <f>'STUDENT NAMELIST'!A126</f>
        <v>122</v>
      </c>
      <c r="B126" s="60" t="str">
        <f>'STUDENT NAMELIST'!B126</f>
        <v>2023PEC AI 154</v>
      </c>
      <c r="C126" s="60">
        <f>'STUDENT NAMELIST'!C126</f>
        <v>211423243122</v>
      </c>
      <c r="D126" s="274" t="str">
        <f>'STUDENT NAMELIST'!D126</f>
        <v>GADDAM SUPRIYA</v>
      </c>
      <c r="E126" s="272">
        <v>6</v>
      </c>
      <c r="F126" s="272">
        <v>6</v>
      </c>
      <c r="G126" s="272">
        <v>9</v>
      </c>
      <c r="H126" s="272">
        <v>6</v>
      </c>
      <c r="I126" s="272">
        <v>6</v>
      </c>
      <c r="J126" s="272">
        <v>10</v>
      </c>
      <c r="K126" s="275">
        <f t="shared" si="4"/>
        <v>15</v>
      </c>
      <c r="L126" s="61">
        <f t="shared" si="4"/>
        <v>15</v>
      </c>
      <c r="M126" s="61">
        <f t="shared" si="4"/>
        <v>22.5</v>
      </c>
      <c r="N126" s="61">
        <f t="shared" si="4"/>
        <v>15</v>
      </c>
      <c r="O126" s="61">
        <f t="shared" si="3"/>
        <v>15</v>
      </c>
      <c r="P126" s="61">
        <f t="shared" si="3"/>
        <v>25</v>
      </c>
    </row>
    <row r="127" spans="1:16" ht="30" customHeight="1" x14ac:dyDescent="0.2">
      <c r="A127" s="1">
        <f>'STUDENT NAMELIST'!A127</f>
        <v>123</v>
      </c>
      <c r="B127" s="60" t="str">
        <f>'STUDENT NAMELIST'!B127</f>
        <v>2023PEC AI 481</v>
      </c>
      <c r="C127" s="60">
        <f>'STUDENT NAMELIST'!C127</f>
        <v>211423243123</v>
      </c>
      <c r="D127" s="274" t="str">
        <f>'STUDENT NAMELIST'!D127</f>
        <v>GAJAPATHY R</v>
      </c>
      <c r="E127" s="272">
        <v>9</v>
      </c>
      <c r="F127" s="272">
        <v>10</v>
      </c>
      <c r="G127" s="272">
        <v>7</v>
      </c>
      <c r="H127" s="272">
        <v>8</v>
      </c>
      <c r="I127" s="272">
        <v>10</v>
      </c>
      <c r="J127" s="272">
        <v>7</v>
      </c>
      <c r="K127" s="275">
        <f t="shared" si="4"/>
        <v>22.5</v>
      </c>
      <c r="L127" s="61">
        <f t="shared" si="4"/>
        <v>25</v>
      </c>
      <c r="M127" s="61">
        <f t="shared" si="4"/>
        <v>17.5</v>
      </c>
      <c r="N127" s="61">
        <f t="shared" si="4"/>
        <v>20</v>
      </c>
      <c r="O127" s="61">
        <f t="shared" si="3"/>
        <v>25</v>
      </c>
      <c r="P127" s="61">
        <f t="shared" si="3"/>
        <v>17.5</v>
      </c>
    </row>
    <row r="128" spans="1:16" ht="30" customHeight="1" x14ac:dyDescent="0.2">
      <c r="A128" s="1">
        <f>'STUDENT NAMELIST'!A128</f>
        <v>124</v>
      </c>
      <c r="B128" s="60" t="str">
        <f>'STUDENT NAMELIST'!B128</f>
        <v>2023PEC AI 482</v>
      </c>
      <c r="C128" s="60">
        <f>'STUDENT NAMELIST'!C128</f>
        <v>211423243124</v>
      </c>
      <c r="D128" s="274" t="str">
        <f>'STUDENT NAMELIST'!D128</f>
        <v>GANESH M</v>
      </c>
      <c r="E128" s="272">
        <v>8</v>
      </c>
      <c r="F128" s="272">
        <v>10</v>
      </c>
      <c r="G128" s="272">
        <v>6</v>
      </c>
      <c r="H128" s="272">
        <v>6</v>
      </c>
      <c r="I128" s="272">
        <v>8</v>
      </c>
      <c r="J128" s="272">
        <v>9</v>
      </c>
      <c r="K128" s="275">
        <f t="shared" si="4"/>
        <v>20</v>
      </c>
      <c r="L128" s="61">
        <f t="shared" si="4"/>
        <v>25</v>
      </c>
      <c r="M128" s="61">
        <f t="shared" si="4"/>
        <v>15</v>
      </c>
      <c r="N128" s="61">
        <f t="shared" si="4"/>
        <v>15</v>
      </c>
      <c r="O128" s="61">
        <f t="shared" si="3"/>
        <v>20</v>
      </c>
      <c r="P128" s="61">
        <f t="shared" si="3"/>
        <v>22.5</v>
      </c>
    </row>
    <row r="129" spans="1:16" ht="30" customHeight="1" x14ac:dyDescent="0.2">
      <c r="A129" s="1">
        <f>'STUDENT NAMELIST'!A129</f>
        <v>125</v>
      </c>
      <c r="B129" s="60" t="str">
        <f>'STUDENT NAMELIST'!B129</f>
        <v>2023PEC AI 483</v>
      </c>
      <c r="C129" s="60">
        <f>'STUDENT NAMELIST'!C129</f>
        <v>211423243125</v>
      </c>
      <c r="D129" s="274" t="str">
        <f>'STUDENT NAMELIST'!D129</f>
        <v>GAUTHAM P</v>
      </c>
      <c r="E129" s="272">
        <v>7</v>
      </c>
      <c r="F129" s="272">
        <v>9</v>
      </c>
      <c r="G129" s="272">
        <v>7</v>
      </c>
      <c r="H129" s="272">
        <v>6</v>
      </c>
      <c r="I129" s="272">
        <v>7</v>
      </c>
      <c r="J129" s="272">
        <v>6</v>
      </c>
      <c r="K129" s="275">
        <f t="shared" si="4"/>
        <v>17.5</v>
      </c>
      <c r="L129" s="61">
        <f t="shared" si="4"/>
        <v>22.5</v>
      </c>
      <c r="M129" s="61">
        <f t="shared" si="4"/>
        <v>17.5</v>
      </c>
      <c r="N129" s="61">
        <f t="shared" si="4"/>
        <v>15</v>
      </c>
      <c r="O129" s="61">
        <f t="shared" ref="O129:P192" si="5">(I129/10)*25</f>
        <v>17.5</v>
      </c>
      <c r="P129" s="61">
        <f t="shared" si="5"/>
        <v>15</v>
      </c>
    </row>
    <row r="130" spans="1:16" ht="30" customHeight="1" x14ac:dyDescent="0.2">
      <c r="A130" s="1">
        <f>'STUDENT NAMELIST'!A130</f>
        <v>126</v>
      </c>
      <c r="B130" s="60" t="str">
        <f>'STUDENT NAMELIST'!B130</f>
        <v>2023PEC AI 155</v>
      </c>
      <c r="C130" s="60">
        <f>'STUDENT NAMELIST'!C130</f>
        <v>211423243126</v>
      </c>
      <c r="D130" s="274" t="str">
        <f>'STUDENT NAMELIST'!D130</f>
        <v>GETHU SHIVANI T S S</v>
      </c>
      <c r="E130" s="272">
        <v>8</v>
      </c>
      <c r="F130" s="272">
        <v>8</v>
      </c>
      <c r="G130" s="272">
        <v>9</v>
      </c>
      <c r="H130" s="272">
        <v>8</v>
      </c>
      <c r="I130" s="272">
        <v>10</v>
      </c>
      <c r="J130" s="272">
        <v>9</v>
      </c>
      <c r="K130" s="275">
        <f t="shared" si="4"/>
        <v>20</v>
      </c>
      <c r="L130" s="61">
        <f t="shared" si="4"/>
        <v>20</v>
      </c>
      <c r="M130" s="61">
        <f t="shared" si="4"/>
        <v>22.5</v>
      </c>
      <c r="N130" s="61">
        <f t="shared" si="4"/>
        <v>20</v>
      </c>
      <c r="O130" s="61">
        <f t="shared" si="5"/>
        <v>25</v>
      </c>
      <c r="P130" s="61">
        <f t="shared" si="5"/>
        <v>22.5</v>
      </c>
    </row>
    <row r="131" spans="1:16" ht="30" customHeight="1" x14ac:dyDescent="0.2">
      <c r="A131" s="1">
        <f>'STUDENT NAMELIST'!A131</f>
        <v>127</v>
      </c>
      <c r="B131" s="60" t="str">
        <f>'STUDENT NAMELIST'!B131</f>
        <v>2023PEC AI 484</v>
      </c>
      <c r="C131" s="60">
        <f>'STUDENT NAMELIST'!C131</f>
        <v>211423243127</v>
      </c>
      <c r="D131" s="274" t="str">
        <f>'STUDENT NAMELIST'!D131</f>
        <v>GOKUL N</v>
      </c>
      <c r="E131" s="272">
        <v>6</v>
      </c>
      <c r="F131" s="272">
        <v>9</v>
      </c>
      <c r="G131" s="272">
        <v>10</v>
      </c>
      <c r="H131" s="272">
        <v>6</v>
      </c>
      <c r="I131" s="272">
        <v>8</v>
      </c>
      <c r="J131" s="272">
        <v>9</v>
      </c>
      <c r="K131" s="275">
        <f t="shared" si="4"/>
        <v>15</v>
      </c>
      <c r="L131" s="61">
        <f t="shared" si="4"/>
        <v>22.5</v>
      </c>
      <c r="M131" s="61">
        <f t="shared" si="4"/>
        <v>25</v>
      </c>
      <c r="N131" s="61">
        <f t="shared" si="4"/>
        <v>15</v>
      </c>
      <c r="O131" s="61">
        <f t="shared" si="5"/>
        <v>20</v>
      </c>
      <c r="P131" s="61">
        <f t="shared" si="5"/>
        <v>22.5</v>
      </c>
    </row>
    <row r="132" spans="1:16" ht="30" customHeight="1" x14ac:dyDescent="0.2">
      <c r="A132" s="1">
        <f>'STUDENT NAMELIST'!A132</f>
        <v>128</v>
      </c>
      <c r="B132" s="60" t="str">
        <f>'STUDENT NAMELIST'!B132</f>
        <v>2023PEC AI 156</v>
      </c>
      <c r="C132" s="60">
        <f>'STUDENT NAMELIST'!C132</f>
        <v>211423243128</v>
      </c>
      <c r="D132" s="274" t="str">
        <f>'STUDENT NAMELIST'!D132</f>
        <v>GOPIKA S</v>
      </c>
      <c r="E132" s="272">
        <v>9</v>
      </c>
      <c r="F132" s="272">
        <v>7</v>
      </c>
      <c r="G132" s="272">
        <v>10</v>
      </c>
      <c r="H132" s="272">
        <v>8</v>
      </c>
      <c r="I132" s="272">
        <v>10</v>
      </c>
      <c r="J132" s="272">
        <v>10</v>
      </c>
      <c r="K132" s="275">
        <f t="shared" si="4"/>
        <v>22.5</v>
      </c>
      <c r="L132" s="61">
        <f t="shared" si="4"/>
        <v>17.5</v>
      </c>
      <c r="M132" s="61">
        <f t="shared" si="4"/>
        <v>25</v>
      </c>
      <c r="N132" s="61">
        <f t="shared" si="4"/>
        <v>20</v>
      </c>
      <c r="O132" s="61">
        <f t="shared" si="5"/>
        <v>25</v>
      </c>
      <c r="P132" s="61">
        <f t="shared" si="5"/>
        <v>25</v>
      </c>
    </row>
    <row r="133" spans="1:16" ht="30" customHeight="1" x14ac:dyDescent="0.2">
      <c r="A133" s="1">
        <f>'STUDENT NAMELIST'!A133</f>
        <v>129</v>
      </c>
      <c r="B133" s="60" t="str">
        <f>'STUDENT NAMELIST'!B133</f>
        <v>2023PEC AI 157</v>
      </c>
      <c r="C133" s="60">
        <f>'STUDENT NAMELIST'!C133</f>
        <v>211423243129</v>
      </c>
      <c r="D133" s="274" t="str">
        <f>'STUDENT NAMELIST'!D133</f>
        <v>GOPIKASHREE A S</v>
      </c>
      <c r="E133" s="272">
        <v>9</v>
      </c>
      <c r="F133" s="272">
        <v>9</v>
      </c>
      <c r="G133" s="272">
        <v>10</v>
      </c>
      <c r="H133" s="272">
        <v>10</v>
      </c>
      <c r="I133" s="272">
        <v>6</v>
      </c>
      <c r="J133" s="272">
        <v>8</v>
      </c>
      <c r="K133" s="275">
        <f t="shared" si="4"/>
        <v>22.5</v>
      </c>
      <c r="L133" s="61">
        <f t="shared" si="4"/>
        <v>22.5</v>
      </c>
      <c r="M133" s="61">
        <f t="shared" si="4"/>
        <v>25</v>
      </c>
      <c r="N133" s="61">
        <f t="shared" ref="N133:P196" si="6">(H133/10)*25</f>
        <v>25</v>
      </c>
      <c r="O133" s="61">
        <f t="shared" si="5"/>
        <v>15</v>
      </c>
      <c r="P133" s="61">
        <f t="shared" si="5"/>
        <v>20</v>
      </c>
    </row>
    <row r="134" spans="1:16" ht="30" customHeight="1" x14ac:dyDescent="0.2">
      <c r="A134" s="1">
        <f>'STUDENT NAMELIST'!A134</f>
        <v>130</v>
      </c>
      <c r="B134" s="60" t="str">
        <f>'STUDENT NAMELIST'!B134</f>
        <v>2023PEC AI 485</v>
      </c>
      <c r="C134" s="60">
        <f>'STUDENT NAMELIST'!C134</f>
        <v>211423243130</v>
      </c>
      <c r="D134" s="274" t="str">
        <f>'STUDENT NAMELIST'!D134</f>
        <v>GOWTHAM R</v>
      </c>
      <c r="E134" s="272">
        <v>8</v>
      </c>
      <c r="F134" s="272">
        <v>9</v>
      </c>
      <c r="G134" s="272">
        <v>10</v>
      </c>
      <c r="H134" s="272">
        <v>7</v>
      </c>
      <c r="I134" s="272">
        <v>9</v>
      </c>
      <c r="J134" s="272">
        <v>10</v>
      </c>
      <c r="K134" s="275">
        <f t="shared" ref="K134:P197" si="7">(E134/10)*25</f>
        <v>20</v>
      </c>
      <c r="L134" s="61">
        <f t="shared" si="7"/>
        <v>22.5</v>
      </c>
      <c r="M134" s="61">
        <f t="shared" si="7"/>
        <v>25</v>
      </c>
      <c r="N134" s="61">
        <f t="shared" si="6"/>
        <v>17.5</v>
      </c>
      <c r="O134" s="61">
        <f t="shared" si="5"/>
        <v>22.5</v>
      </c>
      <c r="P134" s="61">
        <f t="shared" si="5"/>
        <v>25</v>
      </c>
    </row>
    <row r="135" spans="1:16" ht="30" customHeight="1" x14ac:dyDescent="0.2">
      <c r="A135" s="1">
        <f>'STUDENT NAMELIST'!A135</f>
        <v>131</v>
      </c>
      <c r="B135" s="60" t="str">
        <f>'STUDENT NAMELIST'!B135</f>
        <v>2023PEC AI 158</v>
      </c>
      <c r="C135" s="60">
        <f>'STUDENT NAMELIST'!C135</f>
        <v>211423243131</v>
      </c>
      <c r="D135" s="274" t="str">
        <f>'STUDENT NAMELIST'!D135</f>
        <v>GOWTHAMEE G</v>
      </c>
      <c r="E135" s="272">
        <v>10</v>
      </c>
      <c r="F135" s="272">
        <v>6</v>
      </c>
      <c r="G135" s="272">
        <v>9</v>
      </c>
      <c r="H135" s="272">
        <v>6</v>
      </c>
      <c r="I135" s="272">
        <v>8</v>
      </c>
      <c r="J135" s="272">
        <v>8</v>
      </c>
      <c r="K135" s="275">
        <f t="shared" si="7"/>
        <v>25</v>
      </c>
      <c r="L135" s="61">
        <f t="shared" si="7"/>
        <v>15</v>
      </c>
      <c r="M135" s="61">
        <f t="shared" si="7"/>
        <v>22.5</v>
      </c>
      <c r="N135" s="61">
        <f t="shared" si="6"/>
        <v>15</v>
      </c>
      <c r="O135" s="61">
        <f t="shared" si="5"/>
        <v>20</v>
      </c>
      <c r="P135" s="61">
        <f t="shared" si="5"/>
        <v>20</v>
      </c>
    </row>
    <row r="136" spans="1:16" ht="30" customHeight="1" x14ac:dyDescent="0.2">
      <c r="A136" s="1">
        <f>'STUDENT NAMELIST'!A136</f>
        <v>132</v>
      </c>
      <c r="B136" s="60" t="str">
        <f>'STUDENT NAMELIST'!B136</f>
        <v>2023PEC AI 486</v>
      </c>
      <c r="C136" s="60">
        <f>'STUDENT NAMELIST'!C136</f>
        <v>211423243132</v>
      </c>
      <c r="D136" s="274" t="str">
        <f>'STUDENT NAMELIST'!D136</f>
        <v>GURU VISHAL M</v>
      </c>
      <c r="E136" s="272">
        <v>9</v>
      </c>
      <c r="F136" s="272">
        <v>8</v>
      </c>
      <c r="G136" s="272">
        <v>10</v>
      </c>
      <c r="H136" s="272">
        <v>10</v>
      </c>
      <c r="I136" s="272">
        <v>10</v>
      </c>
      <c r="J136" s="272">
        <v>6</v>
      </c>
      <c r="K136" s="275">
        <f t="shared" si="7"/>
        <v>22.5</v>
      </c>
      <c r="L136" s="61">
        <f t="shared" si="7"/>
        <v>20</v>
      </c>
      <c r="M136" s="61">
        <f t="shared" si="7"/>
        <v>25</v>
      </c>
      <c r="N136" s="61">
        <f t="shared" si="6"/>
        <v>25</v>
      </c>
      <c r="O136" s="61">
        <f t="shared" si="5"/>
        <v>25</v>
      </c>
      <c r="P136" s="61">
        <f t="shared" si="5"/>
        <v>15</v>
      </c>
    </row>
    <row r="137" spans="1:16" ht="30" customHeight="1" x14ac:dyDescent="0.2">
      <c r="A137" s="1">
        <f>'STUDENT NAMELIST'!A137</f>
        <v>133</v>
      </c>
      <c r="B137" s="60" t="str">
        <f>'STUDENT NAMELIST'!B137</f>
        <v>2023PEC AI 487</v>
      </c>
      <c r="C137" s="60">
        <f>'STUDENT NAMELIST'!C137</f>
        <v>211423243133</v>
      </c>
      <c r="D137" s="274" t="str">
        <f>'STUDENT NAMELIST'!D137</f>
        <v>GURUCHARAN G</v>
      </c>
      <c r="E137" s="272">
        <v>8</v>
      </c>
      <c r="F137" s="272">
        <v>7</v>
      </c>
      <c r="G137" s="272">
        <v>9</v>
      </c>
      <c r="H137" s="272">
        <v>7</v>
      </c>
      <c r="I137" s="272">
        <v>6</v>
      </c>
      <c r="J137" s="272">
        <v>7</v>
      </c>
      <c r="K137" s="275">
        <f t="shared" si="7"/>
        <v>20</v>
      </c>
      <c r="L137" s="61">
        <f t="shared" si="7"/>
        <v>17.5</v>
      </c>
      <c r="M137" s="61">
        <f t="shared" si="7"/>
        <v>22.5</v>
      </c>
      <c r="N137" s="61">
        <f t="shared" si="6"/>
        <v>17.5</v>
      </c>
      <c r="O137" s="61">
        <f t="shared" si="5"/>
        <v>15</v>
      </c>
      <c r="P137" s="61">
        <f t="shared" si="5"/>
        <v>17.5</v>
      </c>
    </row>
    <row r="138" spans="1:16" ht="30" customHeight="1" x14ac:dyDescent="0.2">
      <c r="A138" s="1">
        <f>'STUDENT NAMELIST'!A138</f>
        <v>134</v>
      </c>
      <c r="B138" s="60" t="str">
        <f>'STUDENT NAMELIST'!B138</f>
        <v>2023PEC AI 488</v>
      </c>
      <c r="C138" s="60">
        <f>'STUDENT NAMELIST'!C138</f>
        <v>211423243134</v>
      </c>
      <c r="D138" s="274" t="str">
        <f>'STUDENT NAMELIST'!D138</f>
        <v>GURUSURIYA B</v>
      </c>
      <c r="E138" s="272">
        <v>10</v>
      </c>
      <c r="F138" s="272">
        <v>9</v>
      </c>
      <c r="G138" s="272">
        <v>10</v>
      </c>
      <c r="H138" s="272">
        <v>7</v>
      </c>
      <c r="I138" s="272">
        <v>8</v>
      </c>
      <c r="J138" s="272">
        <v>7</v>
      </c>
      <c r="K138" s="275">
        <f t="shared" si="7"/>
        <v>25</v>
      </c>
      <c r="L138" s="61">
        <f t="shared" si="7"/>
        <v>22.5</v>
      </c>
      <c r="M138" s="61">
        <f t="shared" si="7"/>
        <v>25</v>
      </c>
      <c r="N138" s="61">
        <f t="shared" si="6"/>
        <v>17.5</v>
      </c>
      <c r="O138" s="61">
        <f t="shared" si="5"/>
        <v>20</v>
      </c>
      <c r="P138" s="61">
        <f t="shared" si="5"/>
        <v>17.5</v>
      </c>
    </row>
    <row r="139" spans="1:16" ht="30" customHeight="1" x14ac:dyDescent="0.2">
      <c r="A139" s="1">
        <f>'STUDENT NAMELIST'!A139</f>
        <v>135</v>
      </c>
      <c r="B139" s="60" t="str">
        <f>'STUDENT NAMELIST'!B139</f>
        <v>2023PEC AI 489</v>
      </c>
      <c r="C139" s="60">
        <f>'STUDENT NAMELIST'!C139</f>
        <v>211423243135</v>
      </c>
      <c r="D139" s="274" t="str">
        <f>'STUDENT NAMELIST'!D139</f>
        <v>HARI P</v>
      </c>
      <c r="E139" s="272">
        <v>9</v>
      </c>
      <c r="F139" s="272">
        <v>6</v>
      </c>
      <c r="G139" s="272">
        <v>10</v>
      </c>
      <c r="H139" s="272">
        <v>8</v>
      </c>
      <c r="I139" s="272">
        <v>9</v>
      </c>
      <c r="J139" s="272">
        <v>8</v>
      </c>
      <c r="K139" s="275">
        <f t="shared" si="7"/>
        <v>22.5</v>
      </c>
      <c r="L139" s="61">
        <f t="shared" si="7"/>
        <v>15</v>
      </c>
      <c r="M139" s="61">
        <f t="shared" si="7"/>
        <v>25</v>
      </c>
      <c r="N139" s="61">
        <f t="shared" si="6"/>
        <v>20</v>
      </c>
      <c r="O139" s="61">
        <f t="shared" si="5"/>
        <v>22.5</v>
      </c>
      <c r="P139" s="61">
        <f t="shared" si="5"/>
        <v>20</v>
      </c>
    </row>
    <row r="140" spans="1:16" ht="30" customHeight="1" x14ac:dyDescent="0.2">
      <c r="A140" s="1">
        <f>'STUDENT NAMELIST'!A140</f>
        <v>136</v>
      </c>
      <c r="B140" s="60" t="str">
        <f>'STUDENT NAMELIST'!B140</f>
        <v>2023PEC AI 490</v>
      </c>
      <c r="C140" s="60">
        <f>'STUDENT NAMELIST'!C140</f>
        <v>211423243136</v>
      </c>
      <c r="D140" s="274" t="str">
        <f>'STUDENT NAMELIST'!D140</f>
        <v>HARI PRAKASH M</v>
      </c>
      <c r="E140" s="272">
        <v>6</v>
      </c>
      <c r="F140" s="272">
        <v>6</v>
      </c>
      <c r="G140" s="272">
        <v>10</v>
      </c>
      <c r="H140" s="272">
        <v>6</v>
      </c>
      <c r="I140" s="272">
        <v>10</v>
      </c>
      <c r="J140" s="272">
        <v>6</v>
      </c>
      <c r="K140" s="275">
        <f t="shared" si="7"/>
        <v>15</v>
      </c>
      <c r="L140" s="61">
        <f t="shared" si="7"/>
        <v>15</v>
      </c>
      <c r="M140" s="61">
        <f t="shared" si="7"/>
        <v>25</v>
      </c>
      <c r="N140" s="61">
        <f t="shared" si="6"/>
        <v>15</v>
      </c>
      <c r="O140" s="61">
        <f t="shared" si="5"/>
        <v>25</v>
      </c>
      <c r="P140" s="61">
        <f t="shared" si="5"/>
        <v>15</v>
      </c>
    </row>
    <row r="141" spans="1:16" ht="30" customHeight="1" x14ac:dyDescent="0.2">
      <c r="A141" s="1">
        <f>'STUDENT NAMELIST'!A141</f>
        <v>137</v>
      </c>
      <c r="B141" s="60" t="str">
        <f>'STUDENT NAMELIST'!B141</f>
        <v>2023PEC AI 160</v>
      </c>
      <c r="C141" s="60">
        <f>'STUDENT NAMELIST'!C141</f>
        <v>211423243137</v>
      </c>
      <c r="D141" s="274" t="str">
        <f>'STUDENT NAMELIST'!D141</f>
        <v>HARI PRIYA P</v>
      </c>
      <c r="E141" s="272">
        <v>6</v>
      </c>
      <c r="F141" s="272">
        <v>8</v>
      </c>
      <c r="G141" s="272">
        <v>9</v>
      </c>
      <c r="H141" s="272">
        <v>8</v>
      </c>
      <c r="I141" s="272">
        <v>10</v>
      </c>
      <c r="J141" s="272">
        <v>9</v>
      </c>
      <c r="K141" s="275">
        <f t="shared" si="7"/>
        <v>15</v>
      </c>
      <c r="L141" s="61">
        <f t="shared" si="7"/>
        <v>20</v>
      </c>
      <c r="M141" s="61">
        <f t="shared" si="7"/>
        <v>22.5</v>
      </c>
      <c r="N141" s="61">
        <f t="shared" si="6"/>
        <v>20</v>
      </c>
      <c r="O141" s="61">
        <f t="shared" si="5"/>
        <v>25</v>
      </c>
      <c r="P141" s="61">
        <f t="shared" si="5"/>
        <v>22.5</v>
      </c>
    </row>
    <row r="142" spans="1:16" ht="30" customHeight="1" x14ac:dyDescent="0.2">
      <c r="A142" s="1">
        <f>'STUDENT NAMELIST'!A142</f>
        <v>138</v>
      </c>
      <c r="B142" s="60" t="str">
        <f>'STUDENT NAMELIST'!B142</f>
        <v>2023PEC AI 161</v>
      </c>
      <c r="C142" s="60">
        <f>'STUDENT NAMELIST'!C142</f>
        <v>211423243138</v>
      </c>
      <c r="D142" s="274" t="str">
        <f>'STUDENT NAMELIST'!D142</f>
        <v>HARINI K</v>
      </c>
      <c r="E142" s="272">
        <v>9</v>
      </c>
      <c r="F142" s="272">
        <v>8</v>
      </c>
      <c r="G142" s="272">
        <v>10</v>
      </c>
      <c r="H142" s="272">
        <v>7</v>
      </c>
      <c r="I142" s="272">
        <v>7</v>
      </c>
      <c r="J142" s="272">
        <v>7</v>
      </c>
      <c r="K142" s="275">
        <f t="shared" si="7"/>
        <v>22.5</v>
      </c>
      <c r="L142" s="61">
        <f t="shared" si="7"/>
        <v>20</v>
      </c>
      <c r="M142" s="61">
        <f t="shared" si="7"/>
        <v>25</v>
      </c>
      <c r="N142" s="61">
        <f t="shared" si="6"/>
        <v>17.5</v>
      </c>
      <c r="O142" s="61">
        <f t="shared" si="5"/>
        <v>17.5</v>
      </c>
      <c r="P142" s="61">
        <f t="shared" si="5"/>
        <v>17.5</v>
      </c>
    </row>
    <row r="143" spans="1:16" ht="30" customHeight="1" x14ac:dyDescent="0.2">
      <c r="A143" s="1">
        <f>'STUDENT NAMELIST'!A143</f>
        <v>139</v>
      </c>
      <c r="B143" s="60" t="str">
        <f>'STUDENT NAMELIST'!B143</f>
        <v>2023PEC AI 162</v>
      </c>
      <c r="C143" s="60">
        <f>'STUDENT NAMELIST'!C143</f>
        <v>211423243139</v>
      </c>
      <c r="D143" s="274" t="str">
        <f>'STUDENT NAMELIST'!D143</f>
        <v>HARINISRI M</v>
      </c>
      <c r="E143" s="272">
        <v>7</v>
      </c>
      <c r="F143" s="272">
        <v>10</v>
      </c>
      <c r="G143" s="272">
        <v>10</v>
      </c>
      <c r="H143" s="272">
        <v>9</v>
      </c>
      <c r="I143" s="272">
        <v>10</v>
      </c>
      <c r="J143" s="272">
        <v>7</v>
      </c>
      <c r="K143" s="275">
        <f t="shared" si="7"/>
        <v>17.5</v>
      </c>
      <c r="L143" s="61">
        <f t="shared" si="7"/>
        <v>25</v>
      </c>
      <c r="M143" s="61">
        <f t="shared" si="7"/>
        <v>25</v>
      </c>
      <c r="N143" s="61">
        <f t="shared" si="6"/>
        <v>22.5</v>
      </c>
      <c r="O143" s="61">
        <f t="shared" si="5"/>
        <v>25</v>
      </c>
      <c r="P143" s="61">
        <f t="shared" si="5"/>
        <v>17.5</v>
      </c>
    </row>
    <row r="144" spans="1:16" ht="30" customHeight="1" x14ac:dyDescent="0.2">
      <c r="A144" s="1">
        <f>'STUDENT NAMELIST'!A144</f>
        <v>140</v>
      </c>
      <c r="B144" s="60" t="str">
        <f>'STUDENT NAMELIST'!B144</f>
        <v>2023PEC AI 491</v>
      </c>
      <c r="C144" s="60">
        <f>'STUDENT NAMELIST'!C144</f>
        <v>211423243140</v>
      </c>
      <c r="D144" s="274" t="str">
        <f>'STUDENT NAMELIST'!D144</f>
        <v>HARIPRASAANTH K</v>
      </c>
      <c r="E144" s="272">
        <v>8</v>
      </c>
      <c r="F144" s="272">
        <v>8</v>
      </c>
      <c r="G144" s="272">
        <v>6</v>
      </c>
      <c r="H144" s="272">
        <v>9</v>
      </c>
      <c r="I144" s="272">
        <v>8</v>
      </c>
      <c r="J144" s="272">
        <v>6</v>
      </c>
      <c r="K144" s="275">
        <f t="shared" si="7"/>
        <v>20</v>
      </c>
      <c r="L144" s="61">
        <f t="shared" si="7"/>
        <v>20</v>
      </c>
      <c r="M144" s="61">
        <f t="shared" si="7"/>
        <v>15</v>
      </c>
      <c r="N144" s="61">
        <f t="shared" si="6"/>
        <v>22.5</v>
      </c>
      <c r="O144" s="61">
        <f t="shared" si="5"/>
        <v>20</v>
      </c>
      <c r="P144" s="61">
        <f t="shared" si="5"/>
        <v>15</v>
      </c>
    </row>
    <row r="145" spans="1:16" ht="30" customHeight="1" x14ac:dyDescent="0.2">
      <c r="A145" s="1">
        <f>'STUDENT NAMELIST'!A145</f>
        <v>141</v>
      </c>
      <c r="B145" s="60" t="str">
        <f>'STUDENT NAMELIST'!B145</f>
        <v>2023PEC AI 492</v>
      </c>
      <c r="C145" s="60">
        <f>'STUDENT NAMELIST'!C145</f>
        <v>211423243141</v>
      </c>
      <c r="D145" s="274" t="str">
        <f>'STUDENT NAMELIST'!D145</f>
        <v>HARISH J</v>
      </c>
      <c r="E145" s="272">
        <v>9</v>
      </c>
      <c r="F145" s="272">
        <v>8</v>
      </c>
      <c r="G145" s="272">
        <v>8</v>
      </c>
      <c r="H145" s="272">
        <v>6</v>
      </c>
      <c r="I145" s="272">
        <v>9</v>
      </c>
      <c r="J145" s="272">
        <v>7</v>
      </c>
      <c r="K145" s="275">
        <f t="shared" si="7"/>
        <v>22.5</v>
      </c>
      <c r="L145" s="61">
        <f t="shared" si="7"/>
        <v>20</v>
      </c>
      <c r="M145" s="61">
        <f t="shared" si="7"/>
        <v>20</v>
      </c>
      <c r="N145" s="61">
        <f t="shared" si="6"/>
        <v>15</v>
      </c>
      <c r="O145" s="61">
        <f t="shared" si="5"/>
        <v>22.5</v>
      </c>
      <c r="P145" s="61">
        <f t="shared" si="5"/>
        <v>17.5</v>
      </c>
    </row>
    <row r="146" spans="1:16" ht="30" customHeight="1" x14ac:dyDescent="0.2">
      <c r="A146" s="1">
        <f>'STUDENT NAMELIST'!A146</f>
        <v>142</v>
      </c>
      <c r="B146" s="60" t="str">
        <f>'STUDENT NAMELIST'!B146</f>
        <v>2023PEC AI 493</v>
      </c>
      <c r="C146" s="60">
        <f>'STUDENT NAMELIST'!C146</f>
        <v>211423243142</v>
      </c>
      <c r="D146" s="274" t="str">
        <f>'STUDENT NAMELIST'!D146</f>
        <v>HARISH P</v>
      </c>
      <c r="E146" s="272">
        <v>9</v>
      </c>
      <c r="F146" s="272">
        <v>7</v>
      </c>
      <c r="G146" s="272">
        <v>6</v>
      </c>
      <c r="H146" s="272">
        <v>9</v>
      </c>
      <c r="I146" s="272">
        <v>9</v>
      </c>
      <c r="J146" s="272">
        <v>8</v>
      </c>
      <c r="K146" s="275">
        <f t="shared" si="7"/>
        <v>22.5</v>
      </c>
      <c r="L146" s="61">
        <f t="shared" si="7"/>
        <v>17.5</v>
      </c>
      <c r="M146" s="61">
        <f t="shared" si="7"/>
        <v>15</v>
      </c>
      <c r="N146" s="61">
        <f t="shared" si="6"/>
        <v>22.5</v>
      </c>
      <c r="O146" s="61">
        <f t="shared" si="5"/>
        <v>22.5</v>
      </c>
      <c r="P146" s="61">
        <f t="shared" si="5"/>
        <v>20</v>
      </c>
    </row>
    <row r="147" spans="1:16" ht="30" customHeight="1" x14ac:dyDescent="0.2">
      <c r="A147" s="1">
        <f>'STUDENT NAMELIST'!A147</f>
        <v>143</v>
      </c>
      <c r="B147" s="60" t="str">
        <f>'STUDENT NAMELIST'!B147</f>
        <v>2023PEC AI 495</v>
      </c>
      <c r="C147" s="60">
        <f>'STUDENT NAMELIST'!C147</f>
        <v>211423243143</v>
      </c>
      <c r="D147" s="274" t="str">
        <f>'STUDENT NAMELIST'!D147</f>
        <v>HARISH RAMNAATH E</v>
      </c>
      <c r="E147" s="272">
        <v>8</v>
      </c>
      <c r="F147" s="272">
        <v>9</v>
      </c>
      <c r="G147" s="272">
        <v>6</v>
      </c>
      <c r="H147" s="272">
        <v>9</v>
      </c>
      <c r="I147" s="272">
        <v>9</v>
      </c>
      <c r="J147" s="272">
        <v>8</v>
      </c>
      <c r="K147" s="275">
        <f t="shared" si="7"/>
        <v>20</v>
      </c>
      <c r="L147" s="61">
        <f t="shared" si="7"/>
        <v>22.5</v>
      </c>
      <c r="M147" s="61">
        <f t="shared" si="7"/>
        <v>15</v>
      </c>
      <c r="N147" s="61">
        <f t="shared" si="6"/>
        <v>22.5</v>
      </c>
      <c r="O147" s="61">
        <f t="shared" si="5"/>
        <v>22.5</v>
      </c>
      <c r="P147" s="61">
        <f t="shared" si="5"/>
        <v>20</v>
      </c>
    </row>
    <row r="148" spans="1:16" ht="30" customHeight="1" x14ac:dyDescent="0.2">
      <c r="A148" s="1">
        <f>'STUDENT NAMELIST'!A148</f>
        <v>144</v>
      </c>
      <c r="B148" s="60" t="str">
        <f>'STUDENT NAMELIST'!B148</f>
        <v>2023PEC AI 496</v>
      </c>
      <c r="C148" s="60">
        <f>'STUDENT NAMELIST'!C148</f>
        <v>211423243144</v>
      </c>
      <c r="D148" s="274" t="str">
        <f>'STUDENT NAMELIST'!D148</f>
        <v>HARISH V J</v>
      </c>
      <c r="E148" s="272">
        <v>7</v>
      </c>
      <c r="F148" s="272">
        <v>10</v>
      </c>
      <c r="G148" s="272">
        <v>10</v>
      </c>
      <c r="H148" s="272">
        <v>9</v>
      </c>
      <c r="I148" s="272">
        <v>7</v>
      </c>
      <c r="J148" s="272">
        <v>6</v>
      </c>
      <c r="K148" s="275">
        <f t="shared" si="7"/>
        <v>17.5</v>
      </c>
      <c r="L148" s="61">
        <f t="shared" si="7"/>
        <v>25</v>
      </c>
      <c r="M148" s="61">
        <f t="shared" si="7"/>
        <v>25</v>
      </c>
      <c r="N148" s="61">
        <f t="shared" si="6"/>
        <v>22.5</v>
      </c>
      <c r="O148" s="61">
        <f t="shared" si="5"/>
        <v>17.5</v>
      </c>
      <c r="P148" s="61">
        <f t="shared" si="5"/>
        <v>15</v>
      </c>
    </row>
    <row r="149" spans="1:16" ht="30" customHeight="1" x14ac:dyDescent="0.2">
      <c r="A149" s="1">
        <f>'STUDENT NAMELIST'!A149</f>
        <v>145</v>
      </c>
      <c r="B149" s="60" t="str">
        <f>'STUDENT NAMELIST'!B149</f>
        <v>2023PEC AI 497</v>
      </c>
      <c r="C149" s="60">
        <f>'STUDENT NAMELIST'!C149</f>
        <v>211423243145</v>
      </c>
      <c r="D149" s="274" t="str">
        <f>'STUDENT NAMELIST'!D149</f>
        <v>HARIVISHNU K C</v>
      </c>
      <c r="E149" s="272">
        <v>8</v>
      </c>
      <c r="F149" s="272">
        <v>10</v>
      </c>
      <c r="G149" s="272">
        <v>7</v>
      </c>
      <c r="H149" s="272">
        <v>10</v>
      </c>
      <c r="I149" s="272">
        <v>6</v>
      </c>
      <c r="J149" s="272">
        <v>7</v>
      </c>
      <c r="K149" s="275">
        <f t="shared" si="7"/>
        <v>20</v>
      </c>
      <c r="L149" s="61">
        <f t="shared" si="7"/>
        <v>25</v>
      </c>
      <c r="M149" s="61">
        <f t="shared" si="7"/>
        <v>17.5</v>
      </c>
      <c r="N149" s="61">
        <f t="shared" si="6"/>
        <v>25</v>
      </c>
      <c r="O149" s="61">
        <f t="shared" si="5"/>
        <v>15</v>
      </c>
      <c r="P149" s="61">
        <f t="shared" si="5"/>
        <v>17.5</v>
      </c>
    </row>
    <row r="150" spans="1:16" ht="30" customHeight="1" x14ac:dyDescent="0.2">
      <c r="A150" s="1">
        <f>'STUDENT NAMELIST'!A150</f>
        <v>146</v>
      </c>
      <c r="B150" s="60" t="str">
        <f>'STUDENT NAMELIST'!B150</f>
        <v>2023PEC AI 163</v>
      </c>
      <c r="C150" s="60">
        <f>'STUDENT NAMELIST'!C150</f>
        <v>211423243146</v>
      </c>
      <c r="D150" s="274" t="str">
        <f>'STUDENT NAMELIST'!D150</f>
        <v>HARSHAVARTHINI T</v>
      </c>
      <c r="E150" s="272">
        <v>9</v>
      </c>
      <c r="F150" s="272">
        <v>8</v>
      </c>
      <c r="G150" s="272">
        <v>10</v>
      </c>
      <c r="H150" s="272">
        <v>9</v>
      </c>
      <c r="I150" s="272">
        <v>10</v>
      </c>
      <c r="J150" s="272">
        <v>6</v>
      </c>
      <c r="K150" s="275">
        <f t="shared" si="7"/>
        <v>22.5</v>
      </c>
      <c r="L150" s="61">
        <f t="shared" si="7"/>
        <v>20</v>
      </c>
      <c r="M150" s="61">
        <f t="shared" si="7"/>
        <v>25</v>
      </c>
      <c r="N150" s="61">
        <f t="shared" si="6"/>
        <v>22.5</v>
      </c>
      <c r="O150" s="61">
        <f t="shared" si="5"/>
        <v>25</v>
      </c>
      <c r="P150" s="61">
        <f t="shared" si="5"/>
        <v>15</v>
      </c>
    </row>
    <row r="151" spans="1:16" ht="30" customHeight="1" x14ac:dyDescent="0.2">
      <c r="A151" s="1">
        <f>'STUDENT NAMELIST'!A151</f>
        <v>147</v>
      </c>
      <c r="B151" s="60" t="str">
        <f>'STUDENT NAMELIST'!B151</f>
        <v>2023PEC AI 167</v>
      </c>
      <c r="C151" s="60">
        <f>'STUDENT NAMELIST'!C151</f>
        <v>211423243147</v>
      </c>
      <c r="D151" s="274" t="str">
        <f>'STUDENT NAMELIST'!D151</f>
        <v>HARSHINI M</v>
      </c>
      <c r="E151" s="272">
        <v>6</v>
      </c>
      <c r="F151" s="272">
        <v>6</v>
      </c>
      <c r="G151" s="272">
        <v>8</v>
      </c>
      <c r="H151" s="272">
        <v>6</v>
      </c>
      <c r="I151" s="272">
        <v>8</v>
      </c>
      <c r="J151" s="272">
        <v>9</v>
      </c>
      <c r="K151" s="275">
        <f t="shared" si="7"/>
        <v>15</v>
      </c>
      <c r="L151" s="61">
        <f t="shared" si="7"/>
        <v>15</v>
      </c>
      <c r="M151" s="61">
        <f t="shared" si="7"/>
        <v>20</v>
      </c>
      <c r="N151" s="61">
        <f t="shared" si="6"/>
        <v>15</v>
      </c>
      <c r="O151" s="61">
        <f t="shared" si="5"/>
        <v>20</v>
      </c>
      <c r="P151" s="61">
        <f t="shared" si="5"/>
        <v>22.5</v>
      </c>
    </row>
    <row r="152" spans="1:16" ht="30" customHeight="1" x14ac:dyDescent="0.2">
      <c r="A152" s="1">
        <f>'STUDENT NAMELIST'!A152</f>
        <v>148</v>
      </c>
      <c r="B152" s="60" t="str">
        <f>'STUDENT NAMELIST'!B152</f>
        <v>2023PEC AI 164</v>
      </c>
      <c r="C152" s="60">
        <f>'STUDENT NAMELIST'!C152</f>
        <v>211423243148</v>
      </c>
      <c r="D152" s="274" t="str">
        <f>'STUDENT NAMELIST'!D152</f>
        <v>HARSHINI R R</v>
      </c>
      <c r="E152" s="272">
        <v>9</v>
      </c>
      <c r="F152" s="272">
        <v>7</v>
      </c>
      <c r="G152" s="272">
        <v>6</v>
      </c>
      <c r="H152" s="272">
        <v>9</v>
      </c>
      <c r="I152" s="272">
        <v>7</v>
      </c>
      <c r="J152" s="272">
        <v>10</v>
      </c>
      <c r="K152" s="275">
        <f t="shared" si="7"/>
        <v>22.5</v>
      </c>
      <c r="L152" s="61">
        <f t="shared" si="7"/>
        <v>17.5</v>
      </c>
      <c r="M152" s="61">
        <f t="shared" si="7"/>
        <v>15</v>
      </c>
      <c r="N152" s="61">
        <f t="shared" si="6"/>
        <v>22.5</v>
      </c>
      <c r="O152" s="61">
        <f t="shared" si="5"/>
        <v>17.5</v>
      </c>
      <c r="P152" s="61">
        <f t="shared" si="5"/>
        <v>25</v>
      </c>
    </row>
    <row r="153" spans="1:16" ht="30" customHeight="1" x14ac:dyDescent="0.2">
      <c r="A153" s="1">
        <f>'STUDENT NAMELIST'!A153</f>
        <v>149</v>
      </c>
      <c r="B153" s="60" t="str">
        <f>'STUDENT NAMELIST'!B153</f>
        <v>2023PEC AI 165</v>
      </c>
      <c r="C153" s="60">
        <f>'STUDENT NAMELIST'!C153</f>
        <v>211423243149</v>
      </c>
      <c r="D153" s="274" t="str">
        <f>'STUDENT NAMELIST'!D153</f>
        <v xml:space="preserve">HARSHINI T </v>
      </c>
      <c r="E153" s="272">
        <v>10</v>
      </c>
      <c r="F153" s="272">
        <v>10</v>
      </c>
      <c r="G153" s="272">
        <v>7</v>
      </c>
      <c r="H153" s="272">
        <v>8</v>
      </c>
      <c r="I153" s="272">
        <v>6</v>
      </c>
      <c r="J153" s="272">
        <v>7</v>
      </c>
      <c r="K153" s="275">
        <f t="shared" si="7"/>
        <v>25</v>
      </c>
      <c r="L153" s="61">
        <f t="shared" si="7"/>
        <v>25</v>
      </c>
      <c r="M153" s="61">
        <f t="shared" si="7"/>
        <v>17.5</v>
      </c>
      <c r="N153" s="61">
        <f t="shared" si="6"/>
        <v>20</v>
      </c>
      <c r="O153" s="61">
        <f t="shared" si="5"/>
        <v>15</v>
      </c>
      <c r="P153" s="61">
        <f t="shared" si="5"/>
        <v>17.5</v>
      </c>
    </row>
    <row r="154" spans="1:16" ht="30" customHeight="1" x14ac:dyDescent="0.2">
      <c r="A154" s="1">
        <f>'STUDENT NAMELIST'!A154</f>
        <v>150</v>
      </c>
      <c r="B154" s="60" t="str">
        <f>'STUDENT NAMELIST'!B154</f>
        <v>2023PEC AI 166</v>
      </c>
      <c r="C154" s="60">
        <f>'STUDENT NAMELIST'!C154</f>
        <v>211423243150</v>
      </c>
      <c r="D154" s="274" t="str">
        <f>'STUDENT NAMELIST'!D154</f>
        <v>HARSHINI V M</v>
      </c>
      <c r="E154" s="272">
        <v>9</v>
      </c>
      <c r="F154" s="272">
        <v>7</v>
      </c>
      <c r="G154" s="272">
        <v>10</v>
      </c>
      <c r="H154" s="272">
        <v>9</v>
      </c>
      <c r="I154" s="272">
        <v>8</v>
      </c>
      <c r="J154" s="272">
        <v>9</v>
      </c>
      <c r="K154" s="275">
        <f t="shared" si="7"/>
        <v>22.5</v>
      </c>
      <c r="L154" s="61">
        <f t="shared" si="7"/>
        <v>17.5</v>
      </c>
      <c r="M154" s="61">
        <f t="shared" si="7"/>
        <v>25</v>
      </c>
      <c r="N154" s="61">
        <f t="shared" si="6"/>
        <v>22.5</v>
      </c>
      <c r="O154" s="61">
        <f t="shared" si="5"/>
        <v>20</v>
      </c>
      <c r="P154" s="61">
        <f t="shared" si="5"/>
        <v>22.5</v>
      </c>
    </row>
    <row r="155" spans="1:16" ht="30" customHeight="1" x14ac:dyDescent="0.2">
      <c r="A155" s="1">
        <f>'STUDENT NAMELIST'!A155</f>
        <v>151</v>
      </c>
      <c r="B155" s="60" t="str">
        <f>'STUDENT NAMELIST'!B155</f>
        <v>2023PEC AI 191</v>
      </c>
      <c r="C155" s="60">
        <f>'STUDENT NAMELIST'!C155</f>
        <v>211423243151</v>
      </c>
      <c r="D155" s="274" t="str">
        <f>'STUDENT NAMELIST'!D155</f>
        <v>HARSHITHAA SREE S</v>
      </c>
      <c r="E155" s="272">
        <v>8</v>
      </c>
      <c r="F155" s="272">
        <v>8</v>
      </c>
      <c r="G155" s="272">
        <v>10</v>
      </c>
      <c r="H155" s="272">
        <v>6</v>
      </c>
      <c r="I155" s="272">
        <v>10</v>
      </c>
      <c r="J155" s="272">
        <v>10</v>
      </c>
      <c r="K155" s="275">
        <f t="shared" si="7"/>
        <v>20</v>
      </c>
      <c r="L155" s="61">
        <f t="shared" si="7"/>
        <v>20</v>
      </c>
      <c r="M155" s="61">
        <f t="shared" si="7"/>
        <v>25</v>
      </c>
      <c r="N155" s="61">
        <f t="shared" si="6"/>
        <v>15</v>
      </c>
      <c r="O155" s="61">
        <f t="shared" si="5"/>
        <v>25</v>
      </c>
      <c r="P155" s="61">
        <f t="shared" si="5"/>
        <v>25</v>
      </c>
    </row>
    <row r="156" spans="1:16" ht="30" customHeight="1" x14ac:dyDescent="0.2">
      <c r="A156" s="1">
        <f>'STUDENT NAMELIST'!A156</f>
        <v>152</v>
      </c>
      <c r="B156" s="60" t="str">
        <f>'STUDENT NAMELIST'!B156</f>
        <v>2023PEC AI 494</v>
      </c>
      <c r="C156" s="60">
        <f>'STUDENT NAMELIST'!C156</f>
        <v>211423243152</v>
      </c>
      <c r="D156" s="274" t="str">
        <f>'STUDENT NAMELIST'!D156</f>
        <v>HARSIH RAJ B</v>
      </c>
      <c r="E156" s="272">
        <v>7</v>
      </c>
      <c r="F156" s="272">
        <v>6</v>
      </c>
      <c r="G156" s="272">
        <v>9</v>
      </c>
      <c r="H156" s="272">
        <v>6</v>
      </c>
      <c r="I156" s="272">
        <v>10</v>
      </c>
      <c r="J156" s="272">
        <v>6</v>
      </c>
      <c r="K156" s="275">
        <f t="shared" si="7"/>
        <v>17.5</v>
      </c>
      <c r="L156" s="61">
        <f t="shared" si="7"/>
        <v>15</v>
      </c>
      <c r="M156" s="61">
        <f t="shared" si="7"/>
        <v>22.5</v>
      </c>
      <c r="N156" s="61">
        <f t="shared" si="6"/>
        <v>15</v>
      </c>
      <c r="O156" s="61">
        <f t="shared" si="5"/>
        <v>25</v>
      </c>
      <c r="P156" s="61">
        <f t="shared" si="5"/>
        <v>15</v>
      </c>
    </row>
    <row r="157" spans="1:16" ht="30" customHeight="1" x14ac:dyDescent="0.2">
      <c r="A157" s="1">
        <f>'STUDENT NAMELIST'!A157</f>
        <v>153</v>
      </c>
      <c r="B157" s="60" t="str">
        <f>'STUDENT NAMELIST'!B157</f>
        <v>2023PEC AI 499</v>
      </c>
      <c r="C157" s="60">
        <f>'STUDENT NAMELIST'!C157</f>
        <v>211423243153</v>
      </c>
      <c r="D157" s="274" t="str">
        <f>'STUDENT NAMELIST'!D157</f>
        <v>HEMAND KUMAR V</v>
      </c>
      <c r="E157" s="272">
        <v>6</v>
      </c>
      <c r="F157" s="272">
        <v>10</v>
      </c>
      <c r="G157" s="272">
        <v>9</v>
      </c>
      <c r="H157" s="272">
        <v>6</v>
      </c>
      <c r="I157" s="272">
        <v>7</v>
      </c>
      <c r="J157" s="272">
        <v>10</v>
      </c>
      <c r="K157" s="275">
        <f t="shared" si="7"/>
        <v>15</v>
      </c>
      <c r="L157" s="61">
        <f t="shared" si="7"/>
        <v>25</v>
      </c>
      <c r="M157" s="61">
        <f t="shared" si="7"/>
        <v>22.5</v>
      </c>
      <c r="N157" s="61">
        <f t="shared" si="6"/>
        <v>15</v>
      </c>
      <c r="O157" s="61">
        <f t="shared" si="5"/>
        <v>17.5</v>
      </c>
      <c r="P157" s="61">
        <f t="shared" si="5"/>
        <v>25</v>
      </c>
    </row>
    <row r="158" spans="1:16" ht="30" customHeight="1" x14ac:dyDescent="0.2">
      <c r="A158" s="1">
        <f>'STUDENT NAMELIST'!A158</f>
        <v>154</v>
      </c>
      <c r="B158" s="60" t="str">
        <f>'STUDENT NAMELIST'!B158</f>
        <v>2023PEC AI 500</v>
      </c>
      <c r="C158" s="60">
        <f>'STUDENT NAMELIST'!C158</f>
        <v>211423243154</v>
      </c>
      <c r="D158" s="274" t="str">
        <f>'STUDENT NAMELIST'!D158</f>
        <v>HEMANTH S</v>
      </c>
      <c r="E158" s="272">
        <v>10</v>
      </c>
      <c r="F158" s="272">
        <v>10</v>
      </c>
      <c r="G158" s="272">
        <v>10</v>
      </c>
      <c r="H158" s="272">
        <v>10</v>
      </c>
      <c r="I158" s="272">
        <v>6</v>
      </c>
      <c r="J158" s="272">
        <v>9</v>
      </c>
      <c r="K158" s="275">
        <f t="shared" si="7"/>
        <v>25</v>
      </c>
      <c r="L158" s="61">
        <f t="shared" si="7"/>
        <v>25</v>
      </c>
      <c r="M158" s="61">
        <f t="shared" si="7"/>
        <v>25</v>
      </c>
      <c r="N158" s="61">
        <f t="shared" si="6"/>
        <v>25</v>
      </c>
      <c r="O158" s="61">
        <f t="shared" si="5"/>
        <v>15</v>
      </c>
      <c r="P158" s="61">
        <f t="shared" si="5"/>
        <v>22.5</v>
      </c>
    </row>
    <row r="159" spans="1:16" ht="30" customHeight="1" x14ac:dyDescent="0.2">
      <c r="A159" s="1">
        <f>'STUDENT NAMELIST'!A159</f>
        <v>155</v>
      </c>
      <c r="B159" s="60" t="str">
        <f>'STUDENT NAMELIST'!B159</f>
        <v>2023PEC AI 287</v>
      </c>
      <c r="C159" s="60">
        <f>'STUDENT NAMELIST'!C159</f>
        <v>211423243155</v>
      </c>
      <c r="D159" s="274" t="str">
        <f>'STUDENT NAMELIST'!D159</f>
        <v>HEMANTH VISHNU B</v>
      </c>
      <c r="E159" s="272">
        <v>6</v>
      </c>
      <c r="F159" s="272">
        <v>7</v>
      </c>
      <c r="G159" s="272">
        <v>8</v>
      </c>
      <c r="H159" s="272">
        <v>7</v>
      </c>
      <c r="I159" s="272">
        <v>6</v>
      </c>
      <c r="J159" s="272">
        <v>10</v>
      </c>
      <c r="K159" s="275">
        <f t="shared" si="7"/>
        <v>15</v>
      </c>
      <c r="L159" s="61">
        <f t="shared" si="7"/>
        <v>17.5</v>
      </c>
      <c r="M159" s="61">
        <f t="shared" si="7"/>
        <v>20</v>
      </c>
      <c r="N159" s="61">
        <f t="shared" si="6"/>
        <v>17.5</v>
      </c>
      <c r="O159" s="61">
        <f t="shared" si="5"/>
        <v>15</v>
      </c>
      <c r="P159" s="61">
        <f t="shared" si="5"/>
        <v>25</v>
      </c>
    </row>
    <row r="160" spans="1:16" ht="30" customHeight="1" x14ac:dyDescent="0.2">
      <c r="A160" s="1">
        <f>'STUDENT NAMELIST'!A160</f>
        <v>156</v>
      </c>
      <c r="B160" s="60" t="str">
        <f>'STUDENT NAMELIST'!B160</f>
        <v>2023PEC AI 498</v>
      </c>
      <c r="C160" s="60">
        <f>'STUDENT NAMELIST'!C160</f>
        <v>211423243156</v>
      </c>
      <c r="D160" s="274" t="str">
        <f>'STUDENT NAMELIST'!D160</f>
        <v>HEMKUMAR A</v>
      </c>
      <c r="E160" s="272">
        <v>6</v>
      </c>
      <c r="F160" s="272">
        <v>10</v>
      </c>
      <c r="G160" s="272">
        <v>7</v>
      </c>
      <c r="H160" s="272">
        <v>10</v>
      </c>
      <c r="I160" s="272">
        <v>10</v>
      </c>
      <c r="J160" s="272">
        <v>8</v>
      </c>
      <c r="K160" s="275">
        <f t="shared" si="7"/>
        <v>15</v>
      </c>
      <c r="L160" s="61">
        <f t="shared" si="7"/>
        <v>25</v>
      </c>
      <c r="M160" s="61">
        <f t="shared" si="7"/>
        <v>17.5</v>
      </c>
      <c r="N160" s="61">
        <f t="shared" si="6"/>
        <v>25</v>
      </c>
      <c r="O160" s="61">
        <f t="shared" si="5"/>
        <v>25</v>
      </c>
      <c r="P160" s="61">
        <f t="shared" si="5"/>
        <v>20</v>
      </c>
    </row>
    <row r="161" spans="1:16" ht="30" customHeight="1" x14ac:dyDescent="0.2">
      <c r="A161" s="1">
        <f>'STUDENT NAMELIST'!A161</f>
        <v>157</v>
      </c>
      <c r="B161" s="60" t="str">
        <f>'STUDENT NAMELIST'!B161</f>
        <v>2023PEC AI 168</v>
      </c>
      <c r="C161" s="60">
        <f>'STUDENT NAMELIST'!C161</f>
        <v>211423243157</v>
      </c>
      <c r="D161" s="274" t="str">
        <f>'STUDENT NAMELIST'!D161</f>
        <v xml:space="preserve">HEPZHIBHA RACHEL S </v>
      </c>
      <c r="E161" s="272">
        <v>10</v>
      </c>
      <c r="F161" s="272">
        <v>6</v>
      </c>
      <c r="G161" s="272">
        <v>6</v>
      </c>
      <c r="H161" s="272">
        <v>7</v>
      </c>
      <c r="I161" s="272">
        <v>6</v>
      </c>
      <c r="J161" s="272">
        <v>9</v>
      </c>
      <c r="K161" s="275">
        <f t="shared" si="7"/>
        <v>25</v>
      </c>
      <c r="L161" s="61">
        <f t="shared" si="7"/>
        <v>15</v>
      </c>
      <c r="M161" s="61">
        <f t="shared" si="7"/>
        <v>15</v>
      </c>
      <c r="N161" s="61">
        <f t="shared" si="6"/>
        <v>17.5</v>
      </c>
      <c r="O161" s="61">
        <f t="shared" si="5"/>
        <v>15</v>
      </c>
      <c r="P161" s="61">
        <f t="shared" si="5"/>
        <v>22.5</v>
      </c>
    </row>
    <row r="162" spans="1:16" ht="30" customHeight="1" x14ac:dyDescent="0.2">
      <c r="A162" s="1">
        <f>'STUDENT NAMELIST'!A162</f>
        <v>158</v>
      </c>
      <c r="B162" s="60" t="str">
        <f>'STUDENT NAMELIST'!B162</f>
        <v>2023PEC AI 501</v>
      </c>
      <c r="C162" s="60">
        <f>'STUDENT NAMELIST'!C162</f>
        <v>211423243158</v>
      </c>
      <c r="D162" s="274" t="str">
        <f>'STUDENT NAMELIST'!D162</f>
        <v xml:space="preserve">HIBBAN RASHID </v>
      </c>
      <c r="E162" s="272">
        <v>6</v>
      </c>
      <c r="F162" s="272">
        <v>10</v>
      </c>
      <c r="G162" s="272">
        <v>9</v>
      </c>
      <c r="H162" s="272">
        <v>9</v>
      </c>
      <c r="I162" s="272">
        <v>6</v>
      </c>
      <c r="J162" s="272">
        <v>8</v>
      </c>
      <c r="K162" s="275">
        <f t="shared" si="7"/>
        <v>15</v>
      </c>
      <c r="L162" s="61">
        <f t="shared" si="7"/>
        <v>25</v>
      </c>
      <c r="M162" s="61">
        <f t="shared" si="7"/>
        <v>22.5</v>
      </c>
      <c r="N162" s="61">
        <f t="shared" si="6"/>
        <v>22.5</v>
      </c>
      <c r="O162" s="61">
        <f t="shared" si="5"/>
        <v>15</v>
      </c>
      <c r="P162" s="61">
        <f t="shared" si="5"/>
        <v>20</v>
      </c>
    </row>
    <row r="163" spans="1:16" ht="30" customHeight="1" x14ac:dyDescent="0.2">
      <c r="A163" s="1">
        <f>'STUDENT NAMELIST'!A163</f>
        <v>159</v>
      </c>
      <c r="B163" s="60" t="str">
        <f>'STUDENT NAMELIST'!B163</f>
        <v>2023PEC AI 502</v>
      </c>
      <c r="C163" s="60">
        <f>'STUDENT NAMELIST'!C163</f>
        <v>211423243159</v>
      </c>
      <c r="D163" s="274" t="str">
        <f>'STUDENT NAMELIST'!D163</f>
        <v>HIRTHIK KANNAN S</v>
      </c>
      <c r="E163" s="272">
        <v>9</v>
      </c>
      <c r="F163" s="272">
        <v>6</v>
      </c>
      <c r="G163" s="272">
        <v>9</v>
      </c>
      <c r="H163" s="272">
        <v>8</v>
      </c>
      <c r="I163" s="272">
        <v>10</v>
      </c>
      <c r="J163" s="272">
        <v>7</v>
      </c>
      <c r="K163" s="275">
        <f t="shared" si="7"/>
        <v>22.5</v>
      </c>
      <c r="L163" s="61">
        <f t="shared" si="7"/>
        <v>15</v>
      </c>
      <c r="M163" s="61">
        <f t="shared" si="7"/>
        <v>22.5</v>
      </c>
      <c r="N163" s="61">
        <f t="shared" si="6"/>
        <v>20</v>
      </c>
      <c r="O163" s="61">
        <f t="shared" si="5"/>
        <v>25</v>
      </c>
      <c r="P163" s="61">
        <f t="shared" si="5"/>
        <v>17.5</v>
      </c>
    </row>
    <row r="164" spans="1:16" ht="30" customHeight="1" x14ac:dyDescent="0.2">
      <c r="A164" s="1">
        <f>'STUDENT NAMELIST'!A164</f>
        <v>160</v>
      </c>
      <c r="B164" s="60" t="str">
        <f>'STUDENT NAMELIST'!B164</f>
        <v>2023PEC AI 503</v>
      </c>
      <c r="C164" s="60">
        <f>'STUDENT NAMELIST'!C164</f>
        <v>211423243160</v>
      </c>
      <c r="D164" s="274" t="str">
        <f>'STUDENT NAMELIST'!D164</f>
        <v>HITESHWAR K</v>
      </c>
      <c r="E164" s="272">
        <v>6</v>
      </c>
      <c r="F164" s="272">
        <v>7</v>
      </c>
      <c r="G164" s="272">
        <v>6</v>
      </c>
      <c r="H164" s="272">
        <v>10</v>
      </c>
      <c r="I164" s="272">
        <v>8</v>
      </c>
      <c r="J164" s="272">
        <v>8</v>
      </c>
      <c r="K164" s="275">
        <f t="shared" si="7"/>
        <v>15</v>
      </c>
      <c r="L164" s="61">
        <f t="shared" si="7"/>
        <v>17.5</v>
      </c>
      <c r="M164" s="61">
        <f t="shared" si="7"/>
        <v>15</v>
      </c>
      <c r="N164" s="61">
        <f t="shared" si="6"/>
        <v>25</v>
      </c>
      <c r="O164" s="61">
        <f t="shared" si="5"/>
        <v>20</v>
      </c>
      <c r="P164" s="61">
        <f t="shared" si="5"/>
        <v>20</v>
      </c>
    </row>
    <row r="165" spans="1:16" ht="30" customHeight="1" x14ac:dyDescent="0.2">
      <c r="A165" s="1">
        <f>'STUDENT NAMELIST'!A165</f>
        <v>161</v>
      </c>
      <c r="B165" s="60" t="str">
        <f>'STUDENT NAMELIST'!B165</f>
        <v>2023PEC AI 169</v>
      </c>
      <c r="C165" s="60">
        <f>'STUDENT NAMELIST'!C165</f>
        <v>211423243161</v>
      </c>
      <c r="D165" s="274" t="str">
        <f>'STUDENT NAMELIST'!D165</f>
        <v>HUMAIRA S</v>
      </c>
      <c r="E165" s="272">
        <v>8</v>
      </c>
      <c r="F165" s="272">
        <v>7</v>
      </c>
      <c r="G165" s="272">
        <v>9</v>
      </c>
      <c r="H165" s="272">
        <v>6</v>
      </c>
      <c r="I165" s="272">
        <v>8</v>
      </c>
      <c r="J165" s="272">
        <v>7</v>
      </c>
      <c r="K165" s="275">
        <f t="shared" si="7"/>
        <v>20</v>
      </c>
      <c r="L165" s="61">
        <f t="shared" si="7"/>
        <v>17.5</v>
      </c>
      <c r="M165" s="61">
        <f t="shared" si="7"/>
        <v>22.5</v>
      </c>
      <c r="N165" s="61">
        <f t="shared" si="6"/>
        <v>15</v>
      </c>
      <c r="O165" s="61">
        <f t="shared" si="5"/>
        <v>20</v>
      </c>
      <c r="P165" s="61">
        <f t="shared" si="5"/>
        <v>17.5</v>
      </c>
    </row>
    <row r="166" spans="1:16" ht="30" customHeight="1" x14ac:dyDescent="0.2">
      <c r="A166" s="1">
        <f>'STUDENT NAMELIST'!A166</f>
        <v>162</v>
      </c>
      <c r="B166" s="60" t="str">
        <f>'STUDENT NAMELIST'!B166</f>
        <v>2023PEC AI 504</v>
      </c>
      <c r="C166" s="60">
        <f>'STUDENT NAMELIST'!C166</f>
        <v>211423243162</v>
      </c>
      <c r="D166" s="274" t="str">
        <f>'STUDENT NAMELIST'!D166</f>
        <v>INBA R</v>
      </c>
      <c r="E166" s="272">
        <v>9</v>
      </c>
      <c r="F166" s="272">
        <v>10</v>
      </c>
      <c r="G166" s="272">
        <v>8</v>
      </c>
      <c r="H166" s="272">
        <v>7</v>
      </c>
      <c r="I166" s="272">
        <v>10</v>
      </c>
      <c r="J166" s="272">
        <v>9</v>
      </c>
      <c r="K166" s="275">
        <f t="shared" si="7"/>
        <v>22.5</v>
      </c>
      <c r="L166" s="61">
        <f t="shared" si="7"/>
        <v>25</v>
      </c>
      <c r="M166" s="61">
        <f t="shared" si="7"/>
        <v>20</v>
      </c>
      <c r="N166" s="61">
        <f t="shared" si="6"/>
        <v>17.5</v>
      </c>
      <c r="O166" s="61">
        <f t="shared" si="5"/>
        <v>25</v>
      </c>
      <c r="P166" s="61">
        <f t="shared" si="5"/>
        <v>22.5</v>
      </c>
    </row>
    <row r="167" spans="1:16" ht="30" customHeight="1" x14ac:dyDescent="0.2">
      <c r="A167" s="1">
        <f>'STUDENT NAMELIST'!A167</f>
        <v>163</v>
      </c>
      <c r="B167" s="60" t="str">
        <f>'STUDENT NAMELIST'!B167</f>
        <v>2023PEC AI 505</v>
      </c>
      <c r="C167" s="60">
        <f>'STUDENT NAMELIST'!C167</f>
        <v>211423243163</v>
      </c>
      <c r="D167" s="274" t="str">
        <f>'STUDENT NAMELIST'!D167</f>
        <v>INFANT JASON G A</v>
      </c>
      <c r="E167" s="272">
        <v>6</v>
      </c>
      <c r="F167" s="272">
        <v>6</v>
      </c>
      <c r="G167" s="272">
        <v>6</v>
      </c>
      <c r="H167" s="272">
        <v>6</v>
      </c>
      <c r="I167" s="272">
        <v>7</v>
      </c>
      <c r="J167" s="272">
        <v>6</v>
      </c>
      <c r="K167" s="275">
        <f t="shared" si="7"/>
        <v>15</v>
      </c>
      <c r="L167" s="61">
        <f t="shared" si="7"/>
        <v>15</v>
      </c>
      <c r="M167" s="61">
        <f t="shared" si="7"/>
        <v>15</v>
      </c>
      <c r="N167" s="61">
        <f t="shared" si="6"/>
        <v>15</v>
      </c>
      <c r="O167" s="61">
        <f t="shared" si="5"/>
        <v>17.5</v>
      </c>
      <c r="P167" s="61">
        <f t="shared" si="5"/>
        <v>15</v>
      </c>
    </row>
    <row r="168" spans="1:16" ht="30" customHeight="1" x14ac:dyDescent="0.2">
      <c r="A168" s="1">
        <f>'STUDENT NAMELIST'!A168</f>
        <v>164</v>
      </c>
      <c r="B168" s="60" t="str">
        <f>'STUDENT NAMELIST'!B168</f>
        <v>2023PEC AI 170</v>
      </c>
      <c r="C168" s="60">
        <f>'STUDENT NAMELIST'!C168</f>
        <v>211423243164</v>
      </c>
      <c r="D168" s="274" t="str">
        <f>'STUDENT NAMELIST'!D168</f>
        <v>INIYA ARUMUGAM</v>
      </c>
      <c r="E168" s="272">
        <v>10</v>
      </c>
      <c r="F168" s="272">
        <v>9</v>
      </c>
      <c r="G168" s="272">
        <v>9</v>
      </c>
      <c r="H168" s="272">
        <v>7</v>
      </c>
      <c r="I168" s="272">
        <v>10</v>
      </c>
      <c r="J168" s="272">
        <v>8</v>
      </c>
      <c r="K168" s="275">
        <f t="shared" si="7"/>
        <v>25</v>
      </c>
      <c r="L168" s="61">
        <f t="shared" si="7"/>
        <v>22.5</v>
      </c>
      <c r="M168" s="61">
        <f t="shared" si="7"/>
        <v>22.5</v>
      </c>
      <c r="N168" s="61">
        <f t="shared" si="6"/>
        <v>17.5</v>
      </c>
      <c r="O168" s="61">
        <f t="shared" si="5"/>
        <v>25</v>
      </c>
      <c r="P168" s="61">
        <f t="shared" si="5"/>
        <v>20</v>
      </c>
    </row>
    <row r="169" spans="1:16" ht="30" customHeight="1" x14ac:dyDescent="0.2">
      <c r="A169" s="1">
        <f>'STUDENT NAMELIST'!A169</f>
        <v>165</v>
      </c>
      <c r="B169" s="60" t="str">
        <f>'STUDENT NAMELIST'!B169</f>
        <v>2023PEC AI 171</v>
      </c>
      <c r="C169" s="60">
        <f>'STUDENT NAMELIST'!C169</f>
        <v>211423243165</v>
      </c>
      <c r="D169" s="274" t="str">
        <f>'STUDENT NAMELIST'!D169</f>
        <v>IRENE B</v>
      </c>
      <c r="E169" s="272">
        <v>8</v>
      </c>
      <c r="F169" s="272">
        <v>9</v>
      </c>
      <c r="G169" s="272">
        <v>6</v>
      </c>
      <c r="H169" s="272">
        <v>9</v>
      </c>
      <c r="I169" s="272">
        <v>10</v>
      </c>
      <c r="J169" s="272">
        <v>6</v>
      </c>
      <c r="K169" s="275">
        <f t="shared" si="7"/>
        <v>20</v>
      </c>
      <c r="L169" s="61">
        <f t="shared" si="7"/>
        <v>22.5</v>
      </c>
      <c r="M169" s="61">
        <f t="shared" si="7"/>
        <v>15</v>
      </c>
      <c r="N169" s="61">
        <f t="shared" si="6"/>
        <v>22.5</v>
      </c>
      <c r="O169" s="61">
        <f t="shared" si="5"/>
        <v>25</v>
      </c>
      <c r="P169" s="61">
        <f t="shared" si="5"/>
        <v>15</v>
      </c>
    </row>
    <row r="170" spans="1:16" ht="30" customHeight="1" x14ac:dyDescent="0.2">
      <c r="A170" s="1">
        <f>'STUDENT NAMELIST'!A170</f>
        <v>166</v>
      </c>
      <c r="B170" s="60" t="str">
        <f>'STUDENT NAMELIST'!B170</f>
        <v>2023PEC AI 506</v>
      </c>
      <c r="C170" s="60">
        <f>'STUDENT NAMELIST'!C170</f>
        <v>211423243166</v>
      </c>
      <c r="D170" s="274" t="str">
        <f>'STUDENT NAMELIST'!D170</f>
        <v>IRFAN MARICHAMY</v>
      </c>
      <c r="E170" s="272">
        <v>6</v>
      </c>
      <c r="F170" s="272">
        <v>10</v>
      </c>
      <c r="G170" s="272">
        <v>8</v>
      </c>
      <c r="H170" s="272">
        <v>6</v>
      </c>
      <c r="I170" s="272">
        <v>8</v>
      </c>
      <c r="J170" s="272">
        <v>8</v>
      </c>
      <c r="K170" s="275">
        <f t="shared" si="7"/>
        <v>15</v>
      </c>
      <c r="L170" s="61">
        <f t="shared" si="7"/>
        <v>25</v>
      </c>
      <c r="M170" s="61">
        <f t="shared" si="7"/>
        <v>20</v>
      </c>
      <c r="N170" s="61">
        <f t="shared" si="6"/>
        <v>15</v>
      </c>
      <c r="O170" s="61">
        <f t="shared" si="5"/>
        <v>20</v>
      </c>
      <c r="P170" s="61">
        <f t="shared" si="5"/>
        <v>20</v>
      </c>
    </row>
    <row r="171" spans="1:16" ht="30" customHeight="1" x14ac:dyDescent="0.2">
      <c r="A171" s="1">
        <f>'STUDENT NAMELIST'!A171</f>
        <v>167</v>
      </c>
      <c r="B171" s="60" t="str">
        <f>'STUDENT NAMELIST'!B171</f>
        <v>2023PEC AI 172</v>
      </c>
      <c r="C171" s="60">
        <f>'STUDENT NAMELIST'!C171</f>
        <v>211423243167</v>
      </c>
      <c r="D171" s="274" t="str">
        <f>'STUDENT NAMELIST'!D171</f>
        <v>ISHA KUMARI R</v>
      </c>
      <c r="E171" s="272">
        <v>9</v>
      </c>
      <c r="F171" s="272">
        <v>8</v>
      </c>
      <c r="G171" s="272">
        <v>10</v>
      </c>
      <c r="H171" s="272">
        <v>7</v>
      </c>
      <c r="I171" s="272">
        <v>7</v>
      </c>
      <c r="J171" s="272">
        <v>9</v>
      </c>
      <c r="K171" s="275">
        <f t="shared" si="7"/>
        <v>22.5</v>
      </c>
      <c r="L171" s="61">
        <f t="shared" si="7"/>
        <v>20</v>
      </c>
      <c r="M171" s="61">
        <f t="shared" si="7"/>
        <v>25</v>
      </c>
      <c r="N171" s="61">
        <f t="shared" si="6"/>
        <v>17.5</v>
      </c>
      <c r="O171" s="61">
        <f t="shared" si="5"/>
        <v>17.5</v>
      </c>
      <c r="P171" s="61">
        <f t="shared" si="5"/>
        <v>22.5</v>
      </c>
    </row>
    <row r="172" spans="1:16" ht="30" customHeight="1" x14ac:dyDescent="0.2">
      <c r="A172" s="1">
        <f>'STUDENT NAMELIST'!A172</f>
        <v>168</v>
      </c>
      <c r="B172" s="60" t="str">
        <f>'STUDENT NAMELIST'!B172</f>
        <v>2023PEC AI 173</v>
      </c>
      <c r="C172" s="60">
        <f>'STUDENT NAMELIST'!C172</f>
        <v>211423243168</v>
      </c>
      <c r="D172" s="274" t="str">
        <f>'STUDENT NAMELIST'!D172</f>
        <v>ISHWARYA P</v>
      </c>
      <c r="E172" s="272">
        <v>6</v>
      </c>
      <c r="F172" s="272">
        <v>8</v>
      </c>
      <c r="G172" s="272">
        <v>8</v>
      </c>
      <c r="H172" s="272">
        <v>10</v>
      </c>
      <c r="I172" s="272">
        <v>7</v>
      </c>
      <c r="J172" s="272">
        <v>7</v>
      </c>
      <c r="K172" s="275">
        <f t="shared" si="7"/>
        <v>15</v>
      </c>
      <c r="L172" s="61">
        <f t="shared" si="7"/>
        <v>20</v>
      </c>
      <c r="M172" s="61">
        <f t="shared" si="7"/>
        <v>20</v>
      </c>
      <c r="N172" s="61">
        <f t="shared" si="6"/>
        <v>25</v>
      </c>
      <c r="O172" s="61">
        <f t="shared" si="5"/>
        <v>17.5</v>
      </c>
      <c r="P172" s="61">
        <f t="shared" si="5"/>
        <v>17.5</v>
      </c>
    </row>
    <row r="173" spans="1:16" ht="30" customHeight="1" x14ac:dyDescent="0.2">
      <c r="A173" s="1">
        <f>'STUDENT NAMELIST'!A173</f>
        <v>169</v>
      </c>
      <c r="B173" s="60" t="str">
        <f>'STUDENT NAMELIST'!B173</f>
        <v>2023PEC AI 507</v>
      </c>
      <c r="C173" s="60">
        <f>'STUDENT NAMELIST'!C173</f>
        <v>211423243169</v>
      </c>
      <c r="D173" s="274" t="str">
        <f>'STUDENT NAMELIST'!D173</f>
        <v>JAGADHEESWARAN R</v>
      </c>
      <c r="E173" s="272">
        <v>8</v>
      </c>
      <c r="F173" s="272">
        <v>10</v>
      </c>
      <c r="G173" s="272">
        <v>9</v>
      </c>
      <c r="H173" s="272">
        <v>6</v>
      </c>
      <c r="I173" s="272">
        <v>6</v>
      </c>
      <c r="J173" s="272">
        <v>7</v>
      </c>
      <c r="K173" s="275">
        <f t="shared" si="7"/>
        <v>20</v>
      </c>
      <c r="L173" s="61">
        <f t="shared" si="7"/>
        <v>25</v>
      </c>
      <c r="M173" s="61">
        <f t="shared" si="7"/>
        <v>22.5</v>
      </c>
      <c r="N173" s="61">
        <f t="shared" si="6"/>
        <v>15</v>
      </c>
      <c r="O173" s="61">
        <f t="shared" si="5"/>
        <v>15</v>
      </c>
      <c r="P173" s="61">
        <f t="shared" si="5"/>
        <v>17.5</v>
      </c>
    </row>
    <row r="174" spans="1:16" ht="30" customHeight="1" x14ac:dyDescent="0.2">
      <c r="A174" s="1">
        <f>'STUDENT NAMELIST'!A174</f>
        <v>170</v>
      </c>
      <c r="B174" s="60" t="str">
        <f>'STUDENT NAMELIST'!B174</f>
        <v>2023PEC AI 508</v>
      </c>
      <c r="C174" s="60">
        <f>'STUDENT NAMELIST'!C174</f>
        <v>211423243170</v>
      </c>
      <c r="D174" s="274" t="str">
        <f>'STUDENT NAMELIST'!D174</f>
        <v>JAGAN S</v>
      </c>
      <c r="E174" s="272">
        <v>8</v>
      </c>
      <c r="F174" s="272">
        <v>7</v>
      </c>
      <c r="G174" s="272">
        <v>6</v>
      </c>
      <c r="H174" s="272">
        <v>9</v>
      </c>
      <c r="I174" s="272">
        <v>10</v>
      </c>
      <c r="J174" s="272">
        <v>8</v>
      </c>
      <c r="K174" s="275">
        <f t="shared" si="7"/>
        <v>20</v>
      </c>
      <c r="L174" s="61">
        <f t="shared" si="7"/>
        <v>17.5</v>
      </c>
      <c r="M174" s="61">
        <f t="shared" si="7"/>
        <v>15</v>
      </c>
      <c r="N174" s="61">
        <f t="shared" si="6"/>
        <v>22.5</v>
      </c>
      <c r="O174" s="61">
        <f t="shared" si="5"/>
        <v>25</v>
      </c>
      <c r="P174" s="61">
        <f t="shared" si="5"/>
        <v>20</v>
      </c>
    </row>
    <row r="175" spans="1:16" ht="30" customHeight="1" x14ac:dyDescent="0.2">
      <c r="A175" s="1">
        <f>'STUDENT NAMELIST'!A175</f>
        <v>171</v>
      </c>
      <c r="B175" s="60" t="str">
        <f>'STUDENT NAMELIST'!B175</f>
        <v>2023PEC AI 509</v>
      </c>
      <c r="C175" s="60">
        <f>'STUDENT NAMELIST'!C175</f>
        <v>211423243171</v>
      </c>
      <c r="D175" s="274" t="str">
        <f>'STUDENT NAMELIST'!D175</f>
        <v>JAI AKASH R S</v>
      </c>
      <c r="E175" s="272">
        <v>6</v>
      </c>
      <c r="F175" s="272">
        <v>8</v>
      </c>
      <c r="G175" s="272">
        <v>6</v>
      </c>
      <c r="H175" s="272">
        <v>9</v>
      </c>
      <c r="I175" s="272">
        <v>10</v>
      </c>
      <c r="J175" s="272">
        <v>8</v>
      </c>
      <c r="K175" s="275">
        <f t="shared" si="7"/>
        <v>15</v>
      </c>
      <c r="L175" s="61">
        <f t="shared" si="7"/>
        <v>20</v>
      </c>
      <c r="M175" s="61">
        <f t="shared" si="7"/>
        <v>15</v>
      </c>
      <c r="N175" s="61">
        <f t="shared" si="6"/>
        <v>22.5</v>
      </c>
      <c r="O175" s="61">
        <f t="shared" si="5"/>
        <v>25</v>
      </c>
      <c r="P175" s="61">
        <f t="shared" si="5"/>
        <v>20</v>
      </c>
    </row>
    <row r="176" spans="1:16" ht="30" customHeight="1" x14ac:dyDescent="0.2">
      <c r="A176" s="1">
        <f>'STUDENT NAMELIST'!A176</f>
        <v>172</v>
      </c>
      <c r="B176" s="60" t="str">
        <f>'STUDENT NAMELIST'!B176</f>
        <v>2023PEC AI 510</v>
      </c>
      <c r="C176" s="60">
        <f>'STUDENT NAMELIST'!C176</f>
        <v>211423243172</v>
      </c>
      <c r="D176" s="274" t="str">
        <f>'STUDENT NAMELIST'!D176</f>
        <v>JAI HARSHAN H</v>
      </c>
      <c r="E176" s="272">
        <v>10</v>
      </c>
      <c r="F176" s="272">
        <v>9</v>
      </c>
      <c r="G176" s="272">
        <v>9</v>
      </c>
      <c r="H176" s="272">
        <v>10</v>
      </c>
      <c r="I176" s="272">
        <v>10</v>
      </c>
      <c r="J176" s="272">
        <v>8</v>
      </c>
      <c r="K176" s="275">
        <f t="shared" si="7"/>
        <v>25</v>
      </c>
      <c r="L176" s="61">
        <f t="shared" si="7"/>
        <v>22.5</v>
      </c>
      <c r="M176" s="61">
        <f t="shared" si="7"/>
        <v>22.5</v>
      </c>
      <c r="N176" s="61">
        <f t="shared" si="6"/>
        <v>25</v>
      </c>
      <c r="O176" s="61">
        <f t="shared" si="5"/>
        <v>25</v>
      </c>
      <c r="P176" s="61">
        <f t="shared" si="5"/>
        <v>20</v>
      </c>
    </row>
    <row r="177" spans="1:16" ht="30" customHeight="1" x14ac:dyDescent="0.2">
      <c r="A177" s="1">
        <f>'STUDENT NAMELIST'!A177</f>
        <v>173</v>
      </c>
      <c r="B177" s="60" t="str">
        <f>'STUDENT NAMELIST'!B177</f>
        <v>2023PEC AI 511</v>
      </c>
      <c r="C177" s="60">
        <f>'STUDENT NAMELIST'!C177</f>
        <v>211423243173</v>
      </c>
      <c r="D177" s="274" t="str">
        <f>'STUDENT NAMELIST'!D177</f>
        <v>JAMAL MOHAMMED R</v>
      </c>
      <c r="E177" s="272">
        <v>8</v>
      </c>
      <c r="F177" s="272">
        <v>10</v>
      </c>
      <c r="G177" s="272">
        <v>9</v>
      </c>
      <c r="H177" s="272">
        <v>9</v>
      </c>
      <c r="I177" s="272">
        <v>9</v>
      </c>
      <c r="J177" s="272">
        <v>7</v>
      </c>
      <c r="K177" s="275">
        <f t="shared" si="7"/>
        <v>20</v>
      </c>
      <c r="L177" s="61">
        <f t="shared" si="7"/>
        <v>25</v>
      </c>
      <c r="M177" s="61">
        <f t="shared" si="7"/>
        <v>22.5</v>
      </c>
      <c r="N177" s="61">
        <f t="shared" si="6"/>
        <v>22.5</v>
      </c>
      <c r="O177" s="61">
        <f t="shared" si="5"/>
        <v>22.5</v>
      </c>
      <c r="P177" s="61">
        <f t="shared" si="5"/>
        <v>17.5</v>
      </c>
    </row>
    <row r="178" spans="1:16" ht="30" customHeight="1" x14ac:dyDescent="0.2">
      <c r="A178" s="1">
        <f>'STUDENT NAMELIST'!A178</f>
        <v>174</v>
      </c>
      <c r="B178" s="60" t="str">
        <f>'STUDENT NAMELIST'!B178</f>
        <v>2023PEC AI 174</v>
      </c>
      <c r="C178" s="60">
        <f>'STUDENT NAMELIST'!C178</f>
        <v>211423243174</v>
      </c>
      <c r="D178" s="274" t="str">
        <f>'STUDENT NAMELIST'!D178</f>
        <v>JANANI G</v>
      </c>
      <c r="E178" s="272">
        <v>9</v>
      </c>
      <c r="F178" s="272">
        <v>10</v>
      </c>
      <c r="G178" s="272">
        <v>9</v>
      </c>
      <c r="H178" s="272">
        <v>9</v>
      </c>
      <c r="I178" s="272">
        <v>6</v>
      </c>
      <c r="J178" s="272">
        <v>8</v>
      </c>
      <c r="K178" s="275">
        <f t="shared" si="7"/>
        <v>22.5</v>
      </c>
      <c r="L178" s="61">
        <f t="shared" si="7"/>
        <v>25</v>
      </c>
      <c r="M178" s="61">
        <f t="shared" si="7"/>
        <v>22.5</v>
      </c>
      <c r="N178" s="61">
        <f t="shared" si="6"/>
        <v>22.5</v>
      </c>
      <c r="O178" s="61">
        <f t="shared" si="5"/>
        <v>15</v>
      </c>
      <c r="P178" s="61">
        <f t="shared" si="5"/>
        <v>20</v>
      </c>
    </row>
    <row r="179" spans="1:16" ht="30" customHeight="1" x14ac:dyDescent="0.2">
      <c r="A179" s="1">
        <f>'STUDENT NAMELIST'!A179</f>
        <v>175</v>
      </c>
      <c r="B179" s="60" t="str">
        <f>'STUDENT NAMELIST'!B179</f>
        <v>2023PEC AI 175</v>
      </c>
      <c r="C179" s="60">
        <f>'STUDENT NAMELIST'!C179</f>
        <v>211423243175</v>
      </c>
      <c r="D179" s="274" t="str">
        <f>'STUDENT NAMELIST'!D179</f>
        <v>JANANI G</v>
      </c>
      <c r="E179" s="272">
        <v>6</v>
      </c>
      <c r="F179" s="272">
        <v>9</v>
      </c>
      <c r="G179" s="272">
        <v>10</v>
      </c>
      <c r="H179" s="272">
        <v>9</v>
      </c>
      <c r="I179" s="272">
        <v>6</v>
      </c>
      <c r="J179" s="272">
        <v>6</v>
      </c>
      <c r="K179" s="275">
        <f t="shared" si="7"/>
        <v>15</v>
      </c>
      <c r="L179" s="61">
        <f t="shared" si="7"/>
        <v>22.5</v>
      </c>
      <c r="M179" s="61">
        <f t="shared" si="7"/>
        <v>25</v>
      </c>
      <c r="N179" s="61">
        <f t="shared" si="6"/>
        <v>22.5</v>
      </c>
      <c r="O179" s="61">
        <f t="shared" si="5"/>
        <v>15</v>
      </c>
      <c r="P179" s="61">
        <f t="shared" si="5"/>
        <v>15</v>
      </c>
    </row>
    <row r="180" spans="1:16" ht="30" customHeight="1" x14ac:dyDescent="0.2">
      <c r="A180" s="1">
        <f>'STUDENT NAMELIST'!A180</f>
        <v>176</v>
      </c>
      <c r="B180" s="60" t="str">
        <f>'STUDENT NAMELIST'!B180</f>
        <v>2023PEC AI 512</v>
      </c>
      <c r="C180" s="60">
        <f>'STUDENT NAMELIST'!C180</f>
        <v>211423243176</v>
      </c>
      <c r="D180" s="274" t="str">
        <f>'STUDENT NAMELIST'!D180</f>
        <v>JASON JONES C</v>
      </c>
      <c r="E180" s="272">
        <v>9</v>
      </c>
      <c r="F180" s="272">
        <v>10</v>
      </c>
      <c r="G180" s="272">
        <v>7</v>
      </c>
      <c r="H180" s="272">
        <v>6</v>
      </c>
      <c r="I180" s="272">
        <v>8</v>
      </c>
      <c r="J180" s="272">
        <v>8</v>
      </c>
      <c r="K180" s="275">
        <f t="shared" si="7"/>
        <v>22.5</v>
      </c>
      <c r="L180" s="61">
        <f t="shared" si="7"/>
        <v>25</v>
      </c>
      <c r="M180" s="61">
        <f t="shared" si="7"/>
        <v>17.5</v>
      </c>
      <c r="N180" s="61">
        <f t="shared" si="6"/>
        <v>15</v>
      </c>
      <c r="O180" s="61">
        <f t="shared" si="5"/>
        <v>20</v>
      </c>
      <c r="P180" s="61">
        <f t="shared" si="5"/>
        <v>20</v>
      </c>
    </row>
    <row r="181" spans="1:16" ht="30" customHeight="1" x14ac:dyDescent="0.2">
      <c r="A181" s="1">
        <f>'STUDENT NAMELIST'!A181</f>
        <v>177</v>
      </c>
      <c r="B181" s="60" t="str">
        <f>'STUDENT NAMELIST'!B181</f>
        <v>2023PEC AI 513</v>
      </c>
      <c r="C181" s="60">
        <f>'STUDENT NAMELIST'!C181</f>
        <v>211423243177</v>
      </c>
      <c r="D181" s="274" t="str">
        <f>'STUDENT NAMELIST'!D181</f>
        <v>JAYA KRISHNA M</v>
      </c>
      <c r="E181" s="272">
        <v>6</v>
      </c>
      <c r="F181" s="272">
        <v>10</v>
      </c>
      <c r="G181" s="272">
        <v>8</v>
      </c>
      <c r="H181" s="272">
        <v>7</v>
      </c>
      <c r="I181" s="272">
        <v>6</v>
      </c>
      <c r="J181" s="272">
        <v>10</v>
      </c>
      <c r="K181" s="275">
        <f t="shared" si="7"/>
        <v>15</v>
      </c>
      <c r="L181" s="61">
        <f t="shared" si="7"/>
        <v>25</v>
      </c>
      <c r="M181" s="61">
        <f t="shared" si="7"/>
        <v>20</v>
      </c>
      <c r="N181" s="61">
        <f t="shared" si="6"/>
        <v>17.5</v>
      </c>
      <c r="O181" s="61">
        <f t="shared" si="5"/>
        <v>15</v>
      </c>
      <c r="P181" s="61">
        <f t="shared" si="5"/>
        <v>25</v>
      </c>
    </row>
    <row r="182" spans="1:16" ht="30" customHeight="1" x14ac:dyDescent="0.2">
      <c r="A182" s="1">
        <f>'STUDENT NAMELIST'!A182</f>
        <v>178</v>
      </c>
      <c r="B182" s="60" t="str">
        <f>'STUDENT NAMELIST'!B182</f>
        <v>2023PEC AI 514</v>
      </c>
      <c r="C182" s="60">
        <f>'STUDENT NAMELIST'!C182</f>
        <v>211423243178</v>
      </c>
      <c r="D182" s="274" t="str">
        <f>'STUDENT NAMELIST'!D182</f>
        <v>JAYA SURYA V</v>
      </c>
      <c r="E182" s="272">
        <v>9</v>
      </c>
      <c r="F182" s="272">
        <v>7</v>
      </c>
      <c r="G182" s="272">
        <v>6</v>
      </c>
      <c r="H182" s="272">
        <v>9</v>
      </c>
      <c r="I182" s="272">
        <v>10</v>
      </c>
      <c r="J182" s="272">
        <v>8</v>
      </c>
      <c r="K182" s="275">
        <f t="shared" si="7"/>
        <v>22.5</v>
      </c>
      <c r="L182" s="61">
        <f t="shared" si="7"/>
        <v>17.5</v>
      </c>
      <c r="M182" s="61">
        <f t="shared" si="7"/>
        <v>15</v>
      </c>
      <c r="N182" s="61">
        <f t="shared" si="6"/>
        <v>22.5</v>
      </c>
      <c r="O182" s="61">
        <f t="shared" si="5"/>
        <v>25</v>
      </c>
      <c r="P182" s="61">
        <f t="shared" si="5"/>
        <v>20</v>
      </c>
    </row>
    <row r="183" spans="1:16" ht="30" customHeight="1" x14ac:dyDescent="0.2">
      <c r="A183" s="1">
        <f>'STUDENT NAMELIST'!A183</f>
        <v>179</v>
      </c>
      <c r="B183" s="60" t="str">
        <f>'STUDENT NAMELIST'!B183</f>
        <v>2023PEC AI 515</v>
      </c>
      <c r="C183" s="60">
        <f>'STUDENT NAMELIST'!C183</f>
        <v>211423243179</v>
      </c>
      <c r="D183" s="274" t="str">
        <f>'STUDENT NAMELIST'!D183</f>
        <v>JAYANTH J</v>
      </c>
      <c r="E183" s="272">
        <v>10</v>
      </c>
      <c r="F183" s="272">
        <v>10</v>
      </c>
      <c r="G183" s="272">
        <v>9</v>
      </c>
      <c r="H183" s="272">
        <v>10</v>
      </c>
      <c r="I183" s="272">
        <v>9</v>
      </c>
      <c r="J183" s="272">
        <v>10</v>
      </c>
      <c r="K183" s="275">
        <f t="shared" si="7"/>
        <v>25</v>
      </c>
      <c r="L183" s="61">
        <f t="shared" si="7"/>
        <v>25</v>
      </c>
      <c r="M183" s="61">
        <f t="shared" si="7"/>
        <v>22.5</v>
      </c>
      <c r="N183" s="61">
        <f t="shared" si="6"/>
        <v>25</v>
      </c>
      <c r="O183" s="61">
        <f t="shared" si="5"/>
        <v>22.5</v>
      </c>
      <c r="P183" s="61">
        <f t="shared" si="5"/>
        <v>25</v>
      </c>
    </row>
    <row r="184" spans="1:16" ht="30" customHeight="1" x14ac:dyDescent="0.2">
      <c r="A184" s="1">
        <f>'STUDENT NAMELIST'!A184</f>
        <v>180</v>
      </c>
      <c r="B184" s="60" t="str">
        <f>'STUDENT NAMELIST'!B184</f>
        <v>2023PEC AI 177</v>
      </c>
      <c r="C184" s="60">
        <f>'STUDENT NAMELIST'!C184</f>
        <v>211423243181</v>
      </c>
      <c r="D184" s="274" t="str">
        <f>'STUDENT NAMELIST'!D184</f>
        <v>JAYASHREE V</v>
      </c>
      <c r="E184" s="272">
        <v>9</v>
      </c>
      <c r="F184" s="272">
        <v>8</v>
      </c>
      <c r="G184" s="272">
        <v>10</v>
      </c>
      <c r="H184" s="272">
        <v>6</v>
      </c>
      <c r="I184" s="272">
        <v>9</v>
      </c>
      <c r="J184" s="272">
        <v>7</v>
      </c>
      <c r="K184" s="275">
        <f t="shared" si="7"/>
        <v>22.5</v>
      </c>
      <c r="L184" s="61">
        <f t="shared" si="7"/>
        <v>20</v>
      </c>
      <c r="M184" s="61">
        <f t="shared" si="7"/>
        <v>25</v>
      </c>
      <c r="N184" s="61">
        <f t="shared" si="6"/>
        <v>15</v>
      </c>
      <c r="O184" s="61">
        <f t="shared" si="5"/>
        <v>22.5</v>
      </c>
      <c r="P184" s="61">
        <f t="shared" si="5"/>
        <v>17.5</v>
      </c>
    </row>
    <row r="185" spans="1:16" ht="30" customHeight="1" x14ac:dyDescent="0.2">
      <c r="A185" s="1">
        <f>'STUDENT NAMELIST'!A185</f>
        <v>181</v>
      </c>
      <c r="B185" s="60" t="str">
        <f>'STUDENT NAMELIST'!B185</f>
        <v>2023PEC AI 178</v>
      </c>
      <c r="C185" s="60">
        <f>'STUDENT NAMELIST'!C185</f>
        <v>211423243182</v>
      </c>
      <c r="D185" s="274" t="str">
        <f>'STUDENT NAMELIST'!D185</f>
        <v>JAYASHREE V</v>
      </c>
      <c r="E185" s="272">
        <v>10</v>
      </c>
      <c r="F185" s="272">
        <v>10</v>
      </c>
      <c r="G185" s="272">
        <v>9</v>
      </c>
      <c r="H185" s="272">
        <v>9</v>
      </c>
      <c r="I185" s="272">
        <v>9</v>
      </c>
      <c r="J185" s="272">
        <v>6</v>
      </c>
      <c r="K185" s="275">
        <f t="shared" si="7"/>
        <v>25</v>
      </c>
      <c r="L185" s="61">
        <f t="shared" si="7"/>
        <v>25</v>
      </c>
      <c r="M185" s="61">
        <f t="shared" si="7"/>
        <v>22.5</v>
      </c>
      <c r="N185" s="61">
        <f t="shared" si="6"/>
        <v>22.5</v>
      </c>
      <c r="O185" s="61">
        <f t="shared" si="5"/>
        <v>22.5</v>
      </c>
      <c r="P185" s="61">
        <f t="shared" si="5"/>
        <v>15</v>
      </c>
    </row>
    <row r="186" spans="1:16" ht="30" customHeight="1" x14ac:dyDescent="0.2">
      <c r="A186" s="1">
        <f>'STUDENT NAMELIST'!A186</f>
        <v>182</v>
      </c>
      <c r="B186" s="60" t="str">
        <f>'STUDENT NAMELIST'!B186</f>
        <v>2023PEC AI 176</v>
      </c>
      <c r="C186" s="60">
        <f>'STUDENT NAMELIST'!C186</f>
        <v>211423243183</v>
      </c>
      <c r="D186" s="274" t="str">
        <f>'STUDENT NAMELIST'!D186</f>
        <v>M JAYASREE</v>
      </c>
      <c r="E186" s="272">
        <v>9</v>
      </c>
      <c r="F186" s="272">
        <v>9</v>
      </c>
      <c r="G186" s="272">
        <v>8</v>
      </c>
      <c r="H186" s="272">
        <v>9</v>
      </c>
      <c r="I186" s="272">
        <v>6</v>
      </c>
      <c r="J186" s="272">
        <v>10</v>
      </c>
      <c r="K186" s="275">
        <f t="shared" si="7"/>
        <v>22.5</v>
      </c>
      <c r="L186" s="61">
        <f t="shared" si="7"/>
        <v>22.5</v>
      </c>
      <c r="M186" s="61">
        <f t="shared" si="7"/>
        <v>20</v>
      </c>
      <c r="N186" s="61">
        <f t="shared" si="6"/>
        <v>22.5</v>
      </c>
      <c r="O186" s="61">
        <f t="shared" si="5"/>
        <v>15</v>
      </c>
      <c r="P186" s="61">
        <f t="shared" si="5"/>
        <v>25</v>
      </c>
    </row>
    <row r="187" spans="1:16" ht="30" customHeight="1" x14ac:dyDescent="0.2">
      <c r="A187" s="1">
        <f>'STUDENT NAMELIST'!A187</f>
        <v>183</v>
      </c>
      <c r="B187" s="60" t="str">
        <f>'STUDENT NAMELIST'!B187</f>
        <v>2023PEC AI 517</v>
      </c>
      <c r="C187" s="60">
        <f>'STUDENT NAMELIST'!C187</f>
        <v>211423243184</v>
      </c>
      <c r="D187" s="274" t="str">
        <f>'STUDENT NAMELIST'!D187</f>
        <v>JAYASURIYA K</v>
      </c>
      <c r="E187" s="272">
        <v>8</v>
      </c>
      <c r="F187" s="272">
        <v>7</v>
      </c>
      <c r="G187" s="272">
        <v>8</v>
      </c>
      <c r="H187" s="272">
        <v>8</v>
      </c>
      <c r="I187" s="272">
        <v>8</v>
      </c>
      <c r="J187" s="272">
        <v>10</v>
      </c>
      <c r="K187" s="275">
        <f t="shared" si="7"/>
        <v>20</v>
      </c>
      <c r="L187" s="61">
        <f t="shared" si="7"/>
        <v>17.5</v>
      </c>
      <c r="M187" s="61">
        <f t="shared" si="7"/>
        <v>20</v>
      </c>
      <c r="N187" s="61">
        <f t="shared" si="6"/>
        <v>20</v>
      </c>
      <c r="O187" s="61">
        <f t="shared" si="5"/>
        <v>20</v>
      </c>
      <c r="P187" s="61">
        <f t="shared" si="5"/>
        <v>25</v>
      </c>
    </row>
    <row r="188" spans="1:16" ht="30" customHeight="1" x14ac:dyDescent="0.2">
      <c r="A188" s="1">
        <f>'STUDENT NAMELIST'!A188</f>
        <v>184</v>
      </c>
      <c r="B188" s="60" t="str">
        <f>'STUDENT NAMELIST'!B188</f>
        <v>2023PEC AI 518</v>
      </c>
      <c r="C188" s="60">
        <f>'STUDENT NAMELIST'!C188</f>
        <v>211423243185</v>
      </c>
      <c r="D188" s="274" t="str">
        <f>'STUDENT NAMELIST'!D188</f>
        <v>JAYASURYA K</v>
      </c>
      <c r="E188" s="272">
        <v>6</v>
      </c>
      <c r="F188" s="272">
        <v>6</v>
      </c>
      <c r="G188" s="272">
        <v>7</v>
      </c>
      <c r="H188" s="272">
        <v>8</v>
      </c>
      <c r="I188" s="272">
        <v>7</v>
      </c>
      <c r="J188" s="272">
        <v>10</v>
      </c>
      <c r="K188" s="275">
        <f t="shared" si="7"/>
        <v>15</v>
      </c>
      <c r="L188" s="61">
        <f t="shared" si="7"/>
        <v>15</v>
      </c>
      <c r="M188" s="61">
        <f t="shared" si="7"/>
        <v>17.5</v>
      </c>
      <c r="N188" s="61">
        <f t="shared" si="6"/>
        <v>20</v>
      </c>
      <c r="O188" s="61">
        <f t="shared" si="5"/>
        <v>17.5</v>
      </c>
      <c r="P188" s="61">
        <f t="shared" si="5"/>
        <v>25</v>
      </c>
    </row>
    <row r="189" spans="1:16" ht="30" customHeight="1" x14ac:dyDescent="0.2">
      <c r="A189" s="1">
        <f>'STUDENT NAMELIST'!A189</f>
        <v>185</v>
      </c>
      <c r="B189" s="60" t="str">
        <f>'STUDENT NAMELIST'!B189</f>
        <v>2023PEC AI 519</v>
      </c>
      <c r="C189" s="60">
        <f>'STUDENT NAMELIST'!C189</f>
        <v>211423243186</v>
      </c>
      <c r="D189" s="274" t="str">
        <f>'STUDENT NAMELIST'!D189</f>
        <v>JEBISH PAULWIN S</v>
      </c>
      <c r="E189" s="272">
        <v>9</v>
      </c>
      <c r="F189" s="272">
        <v>9</v>
      </c>
      <c r="G189" s="272">
        <v>10</v>
      </c>
      <c r="H189" s="272">
        <v>6</v>
      </c>
      <c r="I189" s="272">
        <v>6</v>
      </c>
      <c r="J189" s="272">
        <v>8</v>
      </c>
      <c r="K189" s="275">
        <f t="shared" si="7"/>
        <v>22.5</v>
      </c>
      <c r="L189" s="61">
        <f t="shared" si="7"/>
        <v>22.5</v>
      </c>
      <c r="M189" s="61">
        <f t="shared" si="7"/>
        <v>25</v>
      </c>
      <c r="N189" s="61">
        <f t="shared" si="6"/>
        <v>15</v>
      </c>
      <c r="O189" s="61">
        <f t="shared" si="5"/>
        <v>15</v>
      </c>
      <c r="P189" s="61">
        <f t="shared" si="5"/>
        <v>20</v>
      </c>
    </row>
    <row r="190" spans="1:16" ht="30" customHeight="1" x14ac:dyDescent="0.2">
      <c r="A190" s="1">
        <f>'STUDENT NAMELIST'!A190</f>
        <v>186</v>
      </c>
      <c r="B190" s="60" t="str">
        <f>'STUDENT NAMELIST'!B190</f>
        <v>2023PEC AI 520</v>
      </c>
      <c r="C190" s="60">
        <f>'STUDENT NAMELIST'!C190</f>
        <v>211423243187</v>
      </c>
      <c r="D190" s="274" t="str">
        <f>'STUDENT NAMELIST'!D190</f>
        <v>JEEVA R</v>
      </c>
      <c r="E190" s="272">
        <v>9</v>
      </c>
      <c r="F190" s="272">
        <v>9</v>
      </c>
      <c r="G190" s="272">
        <v>7</v>
      </c>
      <c r="H190" s="272">
        <v>8</v>
      </c>
      <c r="I190" s="272">
        <v>8</v>
      </c>
      <c r="J190" s="272">
        <v>10</v>
      </c>
      <c r="K190" s="275">
        <f t="shared" si="7"/>
        <v>22.5</v>
      </c>
      <c r="L190" s="61">
        <f t="shared" si="7"/>
        <v>22.5</v>
      </c>
      <c r="M190" s="61">
        <f t="shared" si="7"/>
        <v>17.5</v>
      </c>
      <c r="N190" s="61">
        <f t="shared" si="6"/>
        <v>20</v>
      </c>
      <c r="O190" s="61">
        <f t="shared" si="5"/>
        <v>20</v>
      </c>
      <c r="P190" s="61">
        <f t="shared" si="5"/>
        <v>25</v>
      </c>
    </row>
    <row r="191" spans="1:16" ht="30" customHeight="1" x14ac:dyDescent="0.2">
      <c r="A191" s="1">
        <f>'STUDENT NAMELIST'!A191</f>
        <v>187</v>
      </c>
      <c r="B191" s="60" t="str">
        <f>'STUDENT NAMELIST'!B191</f>
        <v>2023PEC AI 521</v>
      </c>
      <c r="C191" s="60">
        <f>'STUDENT NAMELIST'!C191</f>
        <v>211423243188</v>
      </c>
      <c r="D191" s="274" t="str">
        <f>'STUDENT NAMELIST'!D191</f>
        <v>JEEVA S</v>
      </c>
      <c r="E191" s="272">
        <v>7</v>
      </c>
      <c r="F191" s="272">
        <v>7</v>
      </c>
      <c r="G191" s="272">
        <v>9</v>
      </c>
      <c r="H191" s="272">
        <v>8</v>
      </c>
      <c r="I191" s="272">
        <v>10</v>
      </c>
      <c r="J191" s="272">
        <v>7</v>
      </c>
      <c r="K191" s="275">
        <f t="shared" si="7"/>
        <v>17.5</v>
      </c>
      <c r="L191" s="61">
        <f t="shared" si="7"/>
        <v>17.5</v>
      </c>
      <c r="M191" s="61">
        <f t="shared" si="7"/>
        <v>22.5</v>
      </c>
      <c r="N191" s="61">
        <f t="shared" si="6"/>
        <v>20</v>
      </c>
      <c r="O191" s="61">
        <f t="shared" si="5"/>
        <v>25</v>
      </c>
      <c r="P191" s="61">
        <f t="shared" si="5"/>
        <v>17.5</v>
      </c>
    </row>
    <row r="192" spans="1:16" ht="30" customHeight="1" x14ac:dyDescent="0.2">
      <c r="A192" s="1">
        <f>'STUDENT NAMELIST'!A192</f>
        <v>188</v>
      </c>
      <c r="B192" s="60" t="str">
        <f>'STUDENT NAMELIST'!B192</f>
        <v>2023PEC AI 522</v>
      </c>
      <c r="C192" s="60">
        <f>'STUDENT NAMELIST'!C192</f>
        <v>211423243189</v>
      </c>
      <c r="D192" s="274" t="str">
        <f>'STUDENT NAMELIST'!D192</f>
        <v>JEEVA V</v>
      </c>
      <c r="E192" s="272">
        <v>9</v>
      </c>
      <c r="F192" s="272">
        <v>8</v>
      </c>
      <c r="G192" s="272">
        <v>10</v>
      </c>
      <c r="H192" s="272">
        <v>7</v>
      </c>
      <c r="I192" s="272">
        <v>8</v>
      </c>
      <c r="J192" s="272">
        <v>6</v>
      </c>
      <c r="K192" s="275">
        <f t="shared" si="7"/>
        <v>22.5</v>
      </c>
      <c r="L192" s="61">
        <f t="shared" si="7"/>
        <v>20</v>
      </c>
      <c r="M192" s="61">
        <f t="shared" si="7"/>
        <v>25</v>
      </c>
      <c r="N192" s="61">
        <f t="shared" si="6"/>
        <v>17.5</v>
      </c>
      <c r="O192" s="61">
        <f t="shared" si="5"/>
        <v>20</v>
      </c>
      <c r="P192" s="61">
        <f t="shared" si="5"/>
        <v>15</v>
      </c>
    </row>
    <row r="193" spans="1:16" ht="30" customHeight="1" x14ac:dyDescent="0.2">
      <c r="A193" s="1">
        <f>'STUDENT NAMELIST'!A193</f>
        <v>189</v>
      </c>
      <c r="B193" s="60" t="str">
        <f>'STUDENT NAMELIST'!B193</f>
        <v>2023PEC AI 286</v>
      </c>
      <c r="C193" s="60">
        <f>'STUDENT NAMELIST'!C193</f>
        <v>211423243190</v>
      </c>
      <c r="D193" s="274" t="str">
        <f>'STUDENT NAMELIST'!D193</f>
        <v>JEEVAN KISHORE S</v>
      </c>
      <c r="E193" s="272">
        <v>7</v>
      </c>
      <c r="F193" s="272">
        <v>8</v>
      </c>
      <c r="G193" s="272">
        <v>9</v>
      </c>
      <c r="H193" s="272">
        <v>8</v>
      </c>
      <c r="I193" s="272">
        <v>10</v>
      </c>
      <c r="J193" s="272">
        <v>8</v>
      </c>
      <c r="K193" s="275">
        <f t="shared" si="7"/>
        <v>17.5</v>
      </c>
      <c r="L193" s="61">
        <f t="shared" si="7"/>
        <v>20</v>
      </c>
      <c r="M193" s="61">
        <f t="shared" si="7"/>
        <v>22.5</v>
      </c>
      <c r="N193" s="61">
        <f t="shared" si="6"/>
        <v>20</v>
      </c>
      <c r="O193" s="61">
        <f t="shared" si="6"/>
        <v>25</v>
      </c>
      <c r="P193" s="61">
        <f t="shared" si="6"/>
        <v>20</v>
      </c>
    </row>
    <row r="194" spans="1:16" ht="30" customHeight="1" x14ac:dyDescent="0.2">
      <c r="A194" s="1">
        <f>'STUDENT NAMELIST'!A194</f>
        <v>190</v>
      </c>
      <c r="B194" s="60" t="str">
        <f>'STUDENT NAMELIST'!B194</f>
        <v>2023PEC AI 179</v>
      </c>
      <c r="C194" s="60">
        <f>'STUDENT NAMELIST'!C194</f>
        <v>211423243191</v>
      </c>
      <c r="D194" s="274" t="str">
        <f>'STUDENT NAMELIST'!D194</f>
        <v xml:space="preserve">JEEVITHA M S </v>
      </c>
      <c r="E194" s="272">
        <v>9</v>
      </c>
      <c r="F194" s="272">
        <v>9</v>
      </c>
      <c r="G194" s="272">
        <v>6</v>
      </c>
      <c r="H194" s="272">
        <v>6</v>
      </c>
      <c r="I194" s="272">
        <v>6</v>
      </c>
      <c r="J194" s="272">
        <v>6</v>
      </c>
      <c r="K194" s="275">
        <f t="shared" si="7"/>
        <v>22.5</v>
      </c>
      <c r="L194" s="61">
        <f t="shared" si="7"/>
        <v>22.5</v>
      </c>
      <c r="M194" s="61">
        <f t="shared" si="7"/>
        <v>15</v>
      </c>
      <c r="N194" s="61">
        <f t="shared" si="6"/>
        <v>15</v>
      </c>
      <c r="O194" s="61">
        <f t="shared" si="6"/>
        <v>15</v>
      </c>
      <c r="P194" s="61">
        <f t="shared" si="6"/>
        <v>15</v>
      </c>
    </row>
    <row r="195" spans="1:16" ht="30" customHeight="1" x14ac:dyDescent="0.2">
      <c r="A195" s="1">
        <f>'STUDENT NAMELIST'!A195</f>
        <v>191</v>
      </c>
      <c r="B195" s="60" t="str">
        <f>'STUDENT NAMELIST'!B195</f>
        <v>2023PEC AI 523</v>
      </c>
      <c r="C195" s="60">
        <f>'STUDENT NAMELIST'!C195</f>
        <v>211423243192</v>
      </c>
      <c r="D195" s="274" t="str">
        <f>'STUDENT NAMELIST'!D195</f>
        <v>JEGATHEESWARAN A</v>
      </c>
      <c r="E195" s="272">
        <v>6</v>
      </c>
      <c r="F195" s="272">
        <v>8</v>
      </c>
      <c r="G195" s="272">
        <v>8</v>
      </c>
      <c r="H195" s="272">
        <v>9</v>
      </c>
      <c r="I195" s="272">
        <v>7</v>
      </c>
      <c r="J195" s="272">
        <v>10</v>
      </c>
      <c r="K195" s="275">
        <f t="shared" si="7"/>
        <v>15</v>
      </c>
      <c r="L195" s="61">
        <f t="shared" si="7"/>
        <v>20</v>
      </c>
      <c r="M195" s="61">
        <f t="shared" si="7"/>
        <v>20</v>
      </c>
      <c r="N195" s="61">
        <f t="shared" si="6"/>
        <v>22.5</v>
      </c>
      <c r="O195" s="61">
        <f t="shared" si="6"/>
        <v>17.5</v>
      </c>
      <c r="P195" s="61">
        <f t="shared" si="6"/>
        <v>25</v>
      </c>
    </row>
    <row r="196" spans="1:16" ht="30" customHeight="1" x14ac:dyDescent="0.2">
      <c r="A196" s="1">
        <f>'STUDENT NAMELIST'!A196</f>
        <v>192</v>
      </c>
      <c r="B196" s="60" t="str">
        <f>'STUDENT NAMELIST'!B196</f>
        <v>2023PEC AI 524</v>
      </c>
      <c r="C196" s="60">
        <f>'STUDENT NAMELIST'!C196</f>
        <v>211423243193</v>
      </c>
      <c r="D196" s="274" t="str">
        <f>'STUDENT NAMELIST'!D196</f>
        <v>JENISH J</v>
      </c>
      <c r="E196" s="272">
        <v>7</v>
      </c>
      <c r="F196" s="272">
        <v>10</v>
      </c>
      <c r="G196" s="272">
        <v>9</v>
      </c>
      <c r="H196" s="272">
        <v>10</v>
      </c>
      <c r="I196" s="272">
        <v>9</v>
      </c>
      <c r="J196" s="272">
        <v>7</v>
      </c>
      <c r="K196" s="275">
        <f t="shared" si="7"/>
        <v>17.5</v>
      </c>
      <c r="L196" s="61">
        <f t="shared" si="7"/>
        <v>25</v>
      </c>
      <c r="M196" s="61">
        <f t="shared" si="7"/>
        <v>22.5</v>
      </c>
      <c r="N196" s="61">
        <f t="shared" si="6"/>
        <v>25</v>
      </c>
      <c r="O196" s="61">
        <f t="shared" si="6"/>
        <v>22.5</v>
      </c>
      <c r="P196" s="61">
        <f t="shared" si="6"/>
        <v>17.5</v>
      </c>
    </row>
    <row r="197" spans="1:16" ht="30" customHeight="1" x14ac:dyDescent="0.2">
      <c r="A197" s="1">
        <f>'STUDENT NAMELIST'!A197</f>
        <v>193</v>
      </c>
      <c r="B197" s="60" t="str">
        <f>'STUDENT NAMELIST'!B197</f>
        <v>2023PEC AI 285</v>
      </c>
      <c r="C197" s="60">
        <f>'STUDENT NAMELIST'!C197</f>
        <v>211423243194</v>
      </c>
      <c r="D197" s="274" t="str">
        <f>'STUDENT NAMELIST'!D197</f>
        <v>JENITH RAJA R</v>
      </c>
      <c r="E197" s="272">
        <v>10</v>
      </c>
      <c r="F197" s="272">
        <v>7</v>
      </c>
      <c r="G197" s="272">
        <v>7</v>
      </c>
      <c r="H197" s="272">
        <v>7</v>
      </c>
      <c r="I197" s="272">
        <v>7</v>
      </c>
      <c r="J197" s="272">
        <v>9</v>
      </c>
      <c r="K197" s="275">
        <f t="shared" si="7"/>
        <v>25</v>
      </c>
      <c r="L197" s="61">
        <f t="shared" si="7"/>
        <v>17.5</v>
      </c>
      <c r="M197" s="61">
        <f t="shared" si="7"/>
        <v>17.5</v>
      </c>
      <c r="N197" s="61">
        <f t="shared" si="7"/>
        <v>17.5</v>
      </c>
      <c r="O197" s="61">
        <f t="shared" si="7"/>
        <v>17.5</v>
      </c>
      <c r="P197" s="61">
        <f t="shared" si="7"/>
        <v>22.5</v>
      </c>
    </row>
    <row r="198" spans="1:16" ht="30" customHeight="1" x14ac:dyDescent="0.2">
      <c r="A198" s="1">
        <f>'STUDENT NAMELIST'!A198</f>
        <v>194</v>
      </c>
      <c r="B198" s="60" t="str">
        <f>'STUDENT NAMELIST'!B198</f>
        <v>2023PEC AI 180</v>
      </c>
      <c r="C198" s="60">
        <f>'STUDENT NAMELIST'!C198</f>
        <v>211423243195</v>
      </c>
      <c r="D198" s="274" t="str">
        <f>'STUDENT NAMELIST'!D198</f>
        <v>JERALD JENI R</v>
      </c>
      <c r="E198" s="272">
        <v>9</v>
      </c>
      <c r="F198" s="272">
        <v>6</v>
      </c>
      <c r="G198" s="272">
        <v>8</v>
      </c>
      <c r="H198" s="272">
        <v>10</v>
      </c>
      <c r="I198" s="272">
        <v>7</v>
      </c>
      <c r="J198" s="272">
        <v>6</v>
      </c>
      <c r="K198" s="275">
        <f t="shared" ref="K198:N261" si="8">(E198/10)*25</f>
        <v>22.5</v>
      </c>
      <c r="L198" s="61">
        <f t="shared" si="8"/>
        <v>15</v>
      </c>
      <c r="M198" s="61">
        <f t="shared" si="8"/>
        <v>20</v>
      </c>
      <c r="N198" s="61">
        <f t="shared" si="8"/>
        <v>25</v>
      </c>
      <c r="O198" s="61">
        <f t="shared" ref="O198:P261" si="9">(I198/10)*25</f>
        <v>17.5</v>
      </c>
      <c r="P198" s="61">
        <f t="shared" si="9"/>
        <v>15</v>
      </c>
    </row>
    <row r="199" spans="1:16" ht="30" customHeight="1" x14ac:dyDescent="0.2">
      <c r="A199" s="1">
        <f>'STUDENT NAMELIST'!A199</f>
        <v>195</v>
      </c>
      <c r="B199" s="60" t="str">
        <f>'STUDENT NAMELIST'!B199</f>
        <v>2023PEC AI 181</v>
      </c>
      <c r="C199" s="60">
        <f>'STUDENT NAMELIST'!C199</f>
        <v>211423243196</v>
      </c>
      <c r="D199" s="274" t="str">
        <f>'STUDENT NAMELIST'!D199</f>
        <v>JERLIN DOLCE T</v>
      </c>
      <c r="E199" s="272">
        <v>8</v>
      </c>
      <c r="F199" s="272">
        <v>7</v>
      </c>
      <c r="G199" s="272">
        <v>7</v>
      </c>
      <c r="H199" s="272">
        <v>8</v>
      </c>
      <c r="I199" s="272">
        <v>9</v>
      </c>
      <c r="J199" s="272">
        <v>8</v>
      </c>
      <c r="K199" s="275">
        <f t="shared" si="8"/>
        <v>20</v>
      </c>
      <c r="L199" s="61">
        <f t="shared" si="8"/>
        <v>17.5</v>
      </c>
      <c r="M199" s="61">
        <f t="shared" si="8"/>
        <v>17.5</v>
      </c>
      <c r="N199" s="61">
        <f t="shared" si="8"/>
        <v>20</v>
      </c>
      <c r="O199" s="61">
        <f t="shared" si="9"/>
        <v>22.5</v>
      </c>
      <c r="P199" s="61">
        <f t="shared" si="9"/>
        <v>20</v>
      </c>
    </row>
    <row r="200" spans="1:16" s="21" customFormat="1" ht="30" customHeight="1" x14ac:dyDescent="0.2">
      <c r="A200" s="1">
        <f>'STUDENT NAMELIST'!A200</f>
        <v>196</v>
      </c>
      <c r="B200" s="60" t="str">
        <f>'STUDENT NAMELIST'!B200</f>
        <v>2023PEC AI 525</v>
      </c>
      <c r="C200" s="60">
        <f>'STUDENT NAMELIST'!C200</f>
        <v>211423243197</v>
      </c>
      <c r="D200" s="274" t="str">
        <f>'STUDENT NAMELIST'!D200</f>
        <v>JESHRUD SOLOMON TERIN J</v>
      </c>
      <c r="E200" s="272">
        <v>9</v>
      </c>
      <c r="F200" s="272">
        <v>8</v>
      </c>
      <c r="G200" s="272">
        <v>10</v>
      </c>
      <c r="H200" s="272">
        <v>10</v>
      </c>
      <c r="I200" s="272">
        <v>8</v>
      </c>
      <c r="J200" s="272">
        <v>6</v>
      </c>
      <c r="K200" s="275">
        <f t="shared" si="8"/>
        <v>22.5</v>
      </c>
      <c r="L200" s="61">
        <f t="shared" si="8"/>
        <v>20</v>
      </c>
      <c r="M200" s="61">
        <f t="shared" si="8"/>
        <v>25</v>
      </c>
      <c r="N200" s="61">
        <f t="shared" si="8"/>
        <v>25</v>
      </c>
      <c r="O200" s="61">
        <f t="shared" si="9"/>
        <v>20</v>
      </c>
      <c r="P200" s="61">
        <f t="shared" si="9"/>
        <v>15</v>
      </c>
    </row>
    <row r="201" spans="1:16" s="21" customFormat="1" ht="30" customHeight="1" x14ac:dyDescent="0.2">
      <c r="A201" s="1">
        <f>'STUDENT NAMELIST'!A201</f>
        <v>197</v>
      </c>
      <c r="B201" s="60" t="str">
        <f>'STUDENT NAMELIST'!B201</f>
        <v>2023PEC AI 526</v>
      </c>
      <c r="C201" s="60">
        <f>'STUDENT NAMELIST'!C201</f>
        <v>211423243198</v>
      </c>
      <c r="D201" s="274" t="str">
        <f>'STUDENT NAMELIST'!D201</f>
        <v>JESWIN JABAS RAJKUMAR R</v>
      </c>
      <c r="E201" s="272">
        <v>6</v>
      </c>
      <c r="F201" s="272">
        <v>8</v>
      </c>
      <c r="G201" s="272">
        <v>8</v>
      </c>
      <c r="H201" s="272">
        <v>7</v>
      </c>
      <c r="I201" s="272">
        <v>8</v>
      </c>
      <c r="J201" s="272">
        <v>10</v>
      </c>
      <c r="K201" s="275">
        <f t="shared" si="8"/>
        <v>15</v>
      </c>
      <c r="L201" s="61">
        <f t="shared" si="8"/>
        <v>20</v>
      </c>
      <c r="M201" s="61">
        <f t="shared" si="8"/>
        <v>20</v>
      </c>
      <c r="N201" s="61">
        <f t="shared" si="8"/>
        <v>17.5</v>
      </c>
      <c r="O201" s="61">
        <f t="shared" si="9"/>
        <v>20</v>
      </c>
      <c r="P201" s="61">
        <f t="shared" si="9"/>
        <v>25</v>
      </c>
    </row>
    <row r="202" spans="1:16" ht="30" customHeight="1" x14ac:dyDescent="0.2">
      <c r="A202" s="1">
        <f>'STUDENT NAMELIST'!A202</f>
        <v>198</v>
      </c>
      <c r="B202" s="60" t="str">
        <f>'STUDENT NAMELIST'!B202</f>
        <v>2023PEC AI 527</v>
      </c>
      <c r="C202" s="60">
        <f>'STUDENT NAMELIST'!C202</f>
        <v>211423243199</v>
      </c>
      <c r="D202" s="274" t="str">
        <f>'STUDENT NAMELIST'!D202</f>
        <v xml:space="preserve">JISNUVARDHAN VISWA MOHAN </v>
      </c>
      <c r="E202" s="272">
        <v>10</v>
      </c>
      <c r="F202" s="272">
        <v>9</v>
      </c>
      <c r="G202" s="272">
        <v>10</v>
      </c>
      <c r="H202" s="272">
        <v>10</v>
      </c>
      <c r="I202" s="272">
        <v>6</v>
      </c>
      <c r="J202" s="272">
        <v>9</v>
      </c>
      <c r="K202" s="275">
        <f t="shared" si="8"/>
        <v>25</v>
      </c>
      <c r="L202" s="61">
        <f t="shared" si="8"/>
        <v>22.5</v>
      </c>
      <c r="M202" s="61">
        <f t="shared" si="8"/>
        <v>25</v>
      </c>
      <c r="N202" s="61">
        <f t="shared" si="8"/>
        <v>25</v>
      </c>
      <c r="O202" s="61">
        <f t="shared" si="9"/>
        <v>15</v>
      </c>
      <c r="P202" s="61">
        <f t="shared" si="9"/>
        <v>22.5</v>
      </c>
    </row>
    <row r="203" spans="1:16" ht="30" customHeight="1" x14ac:dyDescent="0.2">
      <c r="A203" s="1">
        <f>'STUDENT NAMELIST'!A203</f>
        <v>199</v>
      </c>
      <c r="B203" s="60" t="str">
        <f>'STUDENT NAMELIST'!B203</f>
        <v>2023PEC AI 528</v>
      </c>
      <c r="C203" s="60">
        <f>'STUDENT NAMELIST'!C203</f>
        <v>211423243200</v>
      </c>
      <c r="D203" s="274" t="str">
        <f>'STUDENT NAMELIST'!D203</f>
        <v>JOHN TYNDALE S</v>
      </c>
      <c r="E203" s="272">
        <v>9</v>
      </c>
      <c r="F203" s="272">
        <v>8</v>
      </c>
      <c r="G203" s="272">
        <v>7</v>
      </c>
      <c r="H203" s="272">
        <v>9</v>
      </c>
      <c r="I203" s="272">
        <v>7</v>
      </c>
      <c r="J203" s="272">
        <v>9</v>
      </c>
      <c r="K203" s="275">
        <f t="shared" si="8"/>
        <v>22.5</v>
      </c>
      <c r="L203" s="61">
        <f t="shared" si="8"/>
        <v>20</v>
      </c>
      <c r="M203" s="61">
        <f t="shared" si="8"/>
        <v>17.5</v>
      </c>
      <c r="N203" s="61">
        <f t="shared" si="8"/>
        <v>22.5</v>
      </c>
      <c r="O203" s="61">
        <f t="shared" si="9"/>
        <v>17.5</v>
      </c>
      <c r="P203" s="61">
        <f t="shared" si="9"/>
        <v>22.5</v>
      </c>
    </row>
    <row r="204" spans="1:16" ht="30" customHeight="1" x14ac:dyDescent="0.2">
      <c r="A204" s="1">
        <f>'STUDENT NAMELIST'!A204</f>
        <v>200</v>
      </c>
      <c r="B204" s="60" t="str">
        <f>'STUDENT NAMELIST'!B204</f>
        <v>2023PEC AI 182</v>
      </c>
      <c r="C204" s="60">
        <f>'STUDENT NAMELIST'!C204</f>
        <v>211423243201</v>
      </c>
      <c r="D204" s="274" t="str">
        <f>'STUDENT NAMELIST'!D204</f>
        <v xml:space="preserve">JONITA MARIA FERNANDES </v>
      </c>
      <c r="E204" s="272">
        <v>8</v>
      </c>
      <c r="F204" s="272">
        <v>10</v>
      </c>
      <c r="G204" s="272">
        <v>9</v>
      </c>
      <c r="H204" s="272">
        <v>8</v>
      </c>
      <c r="I204" s="272">
        <v>6</v>
      </c>
      <c r="J204" s="272">
        <v>6</v>
      </c>
      <c r="K204" s="275">
        <f t="shared" si="8"/>
        <v>20</v>
      </c>
      <c r="L204" s="61">
        <f t="shared" si="8"/>
        <v>25</v>
      </c>
      <c r="M204" s="61">
        <f t="shared" si="8"/>
        <v>22.5</v>
      </c>
      <c r="N204" s="61">
        <f t="shared" si="8"/>
        <v>20</v>
      </c>
      <c r="O204" s="61">
        <f t="shared" si="9"/>
        <v>15</v>
      </c>
      <c r="P204" s="61">
        <f t="shared" si="9"/>
        <v>15</v>
      </c>
    </row>
    <row r="205" spans="1:16" ht="30" customHeight="1" x14ac:dyDescent="0.2">
      <c r="A205" s="1">
        <f>'STUDENT NAMELIST'!A205</f>
        <v>201</v>
      </c>
      <c r="B205" s="60" t="str">
        <f>'STUDENT NAMELIST'!B205</f>
        <v>2023PEC AI 529</v>
      </c>
      <c r="C205" s="60">
        <f>'STUDENT NAMELIST'!C205</f>
        <v>211423243202</v>
      </c>
      <c r="D205" s="274" t="str">
        <f>'STUDENT NAMELIST'!D205</f>
        <v>JOSEPHPRINCE V</v>
      </c>
      <c r="E205" s="272">
        <v>9</v>
      </c>
      <c r="F205" s="272">
        <v>6</v>
      </c>
      <c r="G205" s="272">
        <v>10</v>
      </c>
      <c r="H205" s="272">
        <v>6</v>
      </c>
      <c r="I205" s="272">
        <v>6</v>
      </c>
      <c r="J205" s="272">
        <v>9</v>
      </c>
      <c r="K205" s="275">
        <f t="shared" si="8"/>
        <v>22.5</v>
      </c>
      <c r="L205" s="61">
        <f t="shared" si="8"/>
        <v>15</v>
      </c>
      <c r="M205" s="61">
        <f t="shared" si="8"/>
        <v>25</v>
      </c>
      <c r="N205" s="61">
        <f t="shared" si="8"/>
        <v>15</v>
      </c>
      <c r="O205" s="61">
        <f t="shared" si="9"/>
        <v>15</v>
      </c>
      <c r="P205" s="61">
        <f t="shared" si="9"/>
        <v>22.5</v>
      </c>
    </row>
    <row r="206" spans="1:16" ht="30" customHeight="1" x14ac:dyDescent="0.2">
      <c r="A206" s="1">
        <f>'STUDENT NAMELIST'!A206</f>
        <v>202</v>
      </c>
      <c r="B206" s="60" t="str">
        <f>'STUDENT NAMELIST'!B206</f>
        <v>2023PEC AI 183</v>
      </c>
      <c r="C206" s="60">
        <f>'STUDENT NAMELIST'!C206</f>
        <v>211423243203</v>
      </c>
      <c r="D206" s="274" t="str">
        <f>'STUDENT NAMELIST'!D206</f>
        <v>JOSHIKA RAO O R</v>
      </c>
      <c r="E206" s="272">
        <v>10</v>
      </c>
      <c r="F206" s="272">
        <v>10</v>
      </c>
      <c r="G206" s="272">
        <v>8</v>
      </c>
      <c r="H206" s="272">
        <v>9</v>
      </c>
      <c r="I206" s="272">
        <v>8</v>
      </c>
      <c r="J206" s="272">
        <v>7</v>
      </c>
      <c r="K206" s="275">
        <f t="shared" si="8"/>
        <v>25</v>
      </c>
      <c r="L206" s="61">
        <f t="shared" si="8"/>
        <v>25</v>
      </c>
      <c r="M206" s="61">
        <f t="shared" si="8"/>
        <v>20</v>
      </c>
      <c r="N206" s="61">
        <f t="shared" si="8"/>
        <v>22.5</v>
      </c>
      <c r="O206" s="61">
        <f t="shared" si="9"/>
        <v>20</v>
      </c>
      <c r="P206" s="61">
        <f t="shared" si="9"/>
        <v>17.5</v>
      </c>
    </row>
    <row r="207" spans="1:16" ht="30" customHeight="1" x14ac:dyDescent="0.2">
      <c r="A207" s="1">
        <f>'STUDENT NAMELIST'!A207</f>
        <v>203</v>
      </c>
      <c r="B207" s="60" t="str">
        <f>'STUDENT NAMELIST'!B207</f>
        <v>2023PEC AI 184</v>
      </c>
      <c r="C207" s="60">
        <f>'STUDENT NAMELIST'!C207</f>
        <v>211423243204</v>
      </c>
      <c r="D207" s="274" t="str">
        <f>'STUDENT NAMELIST'!D207</f>
        <v>JOY PRAISY E</v>
      </c>
      <c r="E207" s="272">
        <v>10</v>
      </c>
      <c r="F207" s="272">
        <v>7</v>
      </c>
      <c r="G207" s="272">
        <v>6</v>
      </c>
      <c r="H207" s="272">
        <v>8</v>
      </c>
      <c r="I207" s="272">
        <v>10</v>
      </c>
      <c r="J207" s="272">
        <v>7</v>
      </c>
      <c r="K207" s="275">
        <f t="shared" si="8"/>
        <v>25</v>
      </c>
      <c r="L207" s="61">
        <f t="shared" si="8"/>
        <v>17.5</v>
      </c>
      <c r="M207" s="61">
        <f t="shared" si="8"/>
        <v>15</v>
      </c>
      <c r="N207" s="61">
        <f t="shared" si="8"/>
        <v>20</v>
      </c>
      <c r="O207" s="61">
        <f t="shared" si="9"/>
        <v>25</v>
      </c>
      <c r="P207" s="61">
        <f t="shared" si="9"/>
        <v>17.5</v>
      </c>
    </row>
    <row r="208" spans="1:16" ht="30" customHeight="1" x14ac:dyDescent="0.2">
      <c r="A208" s="1">
        <f>'STUDENT NAMELIST'!A208</f>
        <v>204</v>
      </c>
      <c r="B208" s="60" t="str">
        <f>'STUDENT NAMELIST'!B208</f>
        <v>2023PEC AI 530</v>
      </c>
      <c r="C208" s="60">
        <f>'STUDENT NAMELIST'!C208</f>
        <v>211423243205</v>
      </c>
      <c r="D208" s="274" t="str">
        <f>'STUDENT NAMELIST'!D208</f>
        <v>JUSTIN DEVAKUMAR J</v>
      </c>
      <c r="E208" s="272">
        <v>6</v>
      </c>
      <c r="F208" s="272">
        <v>8</v>
      </c>
      <c r="G208" s="272">
        <v>9</v>
      </c>
      <c r="H208" s="272">
        <v>8</v>
      </c>
      <c r="I208" s="272">
        <v>7</v>
      </c>
      <c r="J208" s="272">
        <v>9</v>
      </c>
      <c r="K208" s="275">
        <f t="shared" si="8"/>
        <v>15</v>
      </c>
      <c r="L208" s="61">
        <f t="shared" si="8"/>
        <v>20</v>
      </c>
      <c r="M208" s="61">
        <f t="shared" si="8"/>
        <v>22.5</v>
      </c>
      <c r="N208" s="61">
        <f t="shared" si="8"/>
        <v>20</v>
      </c>
      <c r="O208" s="61">
        <f t="shared" si="9"/>
        <v>17.5</v>
      </c>
      <c r="P208" s="61">
        <f t="shared" si="9"/>
        <v>22.5</v>
      </c>
    </row>
    <row r="209" spans="1:16" ht="30" customHeight="1" x14ac:dyDescent="0.2">
      <c r="A209" s="1">
        <f>'STUDENT NAMELIST'!A209</f>
        <v>205</v>
      </c>
      <c r="B209" s="60" t="str">
        <f>'STUDENT NAMELIST'!B209</f>
        <v>2023PEC AI 185</v>
      </c>
      <c r="C209" s="60">
        <f>'STUDENT NAMELIST'!C209</f>
        <v>211423243206</v>
      </c>
      <c r="D209" s="274" t="str">
        <f>'STUDENT NAMELIST'!D209</f>
        <v>KALAIMAGAL S</v>
      </c>
      <c r="E209" s="272">
        <v>10</v>
      </c>
      <c r="F209" s="272">
        <v>10</v>
      </c>
      <c r="G209" s="272">
        <v>10</v>
      </c>
      <c r="H209" s="272">
        <v>10</v>
      </c>
      <c r="I209" s="272">
        <v>7</v>
      </c>
      <c r="J209" s="272">
        <v>7</v>
      </c>
      <c r="K209" s="275">
        <f t="shared" si="8"/>
        <v>25</v>
      </c>
      <c r="L209" s="61">
        <f t="shared" si="8"/>
        <v>25</v>
      </c>
      <c r="M209" s="61">
        <f t="shared" si="8"/>
        <v>25</v>
      </c>
      <c r="N209" s="61">
        <f t="shared" si="8"/>
        <v>25</v>
      </c>
      <c r="O209" s="61">
        <f t="shared" si="9"/>
        <v>17.5</v>
      </c>
      <c r="P209" s="61">
        <f t="shared" si="9"/>
        <v>17.5</v>
      </c>
    </row>
    <row r="210" spans="1:16" ht="30" customHeight="1" x14ac:dyDescent="0.2">
      <c r="A210" s="1">
        <f>'STUDENT NAMELIST'!A210</f>
        <v>206</v>
      </c>
      <c r="B210" s="60" t="str">
        <f>'STUDENT NAMELIST'!B210</f>
        <v>2023PEC AI 186</v>
      </c>
      <c r="C210" s="60">
        <f>'STUDENT NAMELIST'!C210</f>
        <v>211423243207</v>
      </c>
      <c r="D210" s="274" t="str">
        <f>'STUDENT NAMELIST'!D210</f>
        <v xml:space="preserve">KALPANA REDDY D </v>
      </c>
      <c r="E210" s="272">
        <v>6</v>
      </c>
      <c r="F210" s="272">
        <v>10</v>
      </c>
      <c r="G210" s="272">
        <v>10</v>
      </c>
      <c r="H210" s="272">
        <v>8</v>
      </c>
      <c r="I210" s="272">
        <v>8</v>
      </c>
      <c r="J210" s="272">
        <v>9</v>
      </c>
      <c r="K210" s="275">
        <f t="shared" si="8"/>
        <v>15</v>
      </c>
      <c r="L210" s="61">
        <f t="shared" si="8"/>
        <v>25</v>
      </c>
      <c r="M210" s="61">
        <f t="shared" si="8"/>
        <v>25</v>
      </c>
      <c r="N210" s="61">
        <f t="shared" si="8"/>
        <v>20</v>
      </c>
      <c r="O210" s="61">
        <f t="shared" si="9"/>
        <v>20</v>
      </c>
      <c r="P210" s="61">
        <f t="shared" si="9"/>
        <v>22.5</v>
      </c>
    </row>
    <row r="211" spans="1:16" ht="30" customHeight="1" x14ac:dyDescent="0.2">
      <c r="A211" s="1">
        <f>'STUDENT NAMELIST'!A211</f>
        <v>207</v>
      </c>
      <c r="B211" s="60" t="str">
        <f>'STUDENT NAMELIST'!B211</f>
        <v>2023PEC AI 187</v>
      </c>
      <c r="C211" s="60">
        <f>'STUDENT NAMELIST'!C211</f>
        <v>211423243208</v>
      </c>
      <c r="D211" s="274" t="str">
        <f>'STUDENT NAMELIST'!D211</f>
        <v>KALPANA T</v>
      </c>
      <c r="E211" s="272">
        <v>9</v>
      </c>
      <c r="F211" s="272">
        <v>10</v>
      </c>
      <c r="G211" s="272">
        <v>7</v>
      </c>
      <c r="H211" s="272">
        <v>10</v>
      </c>
      <c r="I211" s="272">
        <v>8</v>
      </c>
      <c r="J211" s="272">
        <v>6</v>
      </c>
      <c r="K211" s="275">
        <f t="shared" si="8"/>
        <v>22.5</v>
      </c>
      <c r="L211" s="61">
        <f t="shared" si="8"/>
        <v>25</v>
      </c>
      <c r="M211" s="61">
        <f t="shared" si="8"/>
        <v>17.5</v>
      </c>
      <c r="N211" s="61">
        <f t="shared" si="8"/>
        <v>25</v>
      </c>
      <c r="O211" s="61">
        <f t="shared" si="9"/>
        <v>20</v>
      </c>
      <c r="P211" s="61">
        <f t="shared" si="9"/>
        <v>15</v>
      </c>
    </row>
    <row r="212" spans="1:16" ht="30" customHeight="1" x14ac:dyDescent="0.2">
      <c r="A212" s="1">
        <f>'STUDENT NAMELIST'!A212</f>
        <v>208</v>
      </c>
      <c r="B212" s="60" t="str">
        <f>'STUDENT NAMELIST'!B212</f>
        <v>2023PEC AI 531</v>
      </c>
      <c r="C212" s="60">
        <f>'STUDENT NAMELIST'!C212</f>
        <v>211423243209</v>
      </c>
      <c r="D212" s="274" t="str">
        <f>'STUDENT NAMELIST'!D212</f>
        <v>KALYANASUNDARAM M</v>
      </c>
      <c r="E212" s="272">
        <v>9</v>
      </c>
      <c r="F212" s="272">
        <v>10</v>
      </c>
      <c r="G212" s="272">
        <v>6</v>
      </c>
      <c r="H212" s="272">
        <v>8</v>
      </c>
      <c r="I212" s="272">
        <v>8</v>
      </c>
      <c r="J212" s="272">
        <v>7</v>
      </c>
      <c r="K212" s="275">
        <f t="shared" si="8"/>
        <v>22.5</v>
      </c>
      <c r="L212" s="61">
        <f t="shared" si="8"/>
        <v>25</v>
      </c>
      <c r="M212" s="61">
        <f t="shared" si="8"/>
        <v>15</v>
      </c>
      <c r="N212" s="61">
        <f t="shared" si="8"/>
        <v>20</v>
      </c>
      <c r="O212" s="61">
        <f t="shared" si="9"/>
        <v>20</v>
      </c>
      <c r="P212" s="61">
        <f t="shared" si="9"/>
        <v>17.5</v>
      </c>
    </row>
    <row r="213" spans="1:16" ht="30" customHeight="1" x14ac:dyDescent="0.2">
      <c r="A213" s="1">
        <f>'STUDENT NAMELIST'!A213</f>
        <v>209</v>
      </c>
      <c r="B213" s="60" t="str">
        <f>'STUDENT NAMELIST'!B213</f>
        <v>2023PEC AI 532</v>
      </c>
      <c r="C213" s="60">
        <f>'STUDENT NAMELIST'!C213</f>
        <v>211423243210</v>
      </c>
      <c r="D213" s="274" t="str">
        <f>'STUDENT NAMELIST'!D213</f>
        <v>KAMALESH P</v>
      </c>
      <c r="E213" s="272">
        <v>10</v>
      </c>
      <c r="F213" s="272">
        <v>6</v>
      </c>
      <c r="G213" s="272">
        <v>8</v>
      </c>
      <c r="H213" s="272">
        <v>6</v>
      </c>
      <c r="I213" s="272">
        <v>6</v>
      </c>
      <c r="J213" s="272">
        <v>9</v>
      </c>
      <c r="K213" s="275">
        <f t="shared" si="8"/>
        <v>25</v>
      </c>
      <c r="L213" s="61">
        <f t="shared" si="8"/>
        <v>15</v>
      </c>
      <c r="M213" s="61">
        <f t="shared" si="8"/>
        <v>20</v>
      </c>
      <c r="N213" s="61">
        <f t="shared" si="8"/>
        <v>15</v>
      </c>
      <c r="O213" s="61">
        <f t="shared" si="9"/>
        <v>15</v>
      </c>
      <c r="P213" s="61">
        <f t="shared" si="9"/>
        <v>22.5</v>
      </c>
    </row>
    <row r="214" spans="1:16" ht="30" customHeight="1" x14ac:dyDescent="0.2">
      <c r="A214" s="1">
        <f>'STUDENT NAMELIST'!A214</f>
        <v>210</v>
      </c>
      <c r="B214" s="60" t="str">
        <f>'STUDENT NAMELIST'!B214</f>
        <v>2023PEC AI 188</v>
      </c>
      <c r="C214" s="60">
        <f>'STUDENT NAMELIST'!C214</f>
        <v>211423243211</v>
      </c>
      <c r="D214" s="274" t="str">
        <f>'STUDENT NAMELIST'!D214</f>
        <v>KANAGAVALLI A</v>
      </c>
      <c r="E214" s="272">
        <v>8</v>
      </c>
      <c r="F214" s="272">
        <v>6</v>
      </c>
      <c r="G214" s="272">
        <v>6</v>
      </c>
      <c r="H214" s="272">
        <v>6</v>
      </c>
      <c r="I214" s="272">
        <v>6</v>
      </c>
      <c r="J214" s="272">
        <v>7</v>
      </c>
      <c r="K214" s="275">
        <f t="shared" si="8"/>
        <v>20</v>
      </c>
      <c r="L214" s="61">
        <f t="shared" si="8"/>
        <v>15</v>
      </c>
      <c r="M214" s="61">
        <f t="shared" si="8"/>
        <v>15</v>
      </c>
      <c r="N214" s="61">
        <f t="shared" si="8"/>
        <v>15</v>
      </c>
      <c r="O214" s="61">
        <f t="shared" si="9"/>
        <v>15</v>
      </c>
      <c r="P214" s="61">
        <f t="shared" si="9"/>
        <v>17.5</v>
      </c>
    </row>
    <row r="215" spans="1:16" ht="30" customHeight="1" x14ac:dyDescent="0.2">
      <c r="A215" s="1">
        <f>'STUDENT NAMELIST'!A215</f>
        <v>211</v>
      </c>
      <c r="B215" s="60" t="str">
        <f>'STUDENT NAMELIST'!B215</f>
        <v>2023PEC AI 189</v>
      </c>
      <c r="C215" s="60">
        <f>'STUDENT NAMELIST'!C215</f>
        <v>211423243212</v>
      </c>
      <c r="D215" s="274" t="str">
        <f>'STUDENT NAMELIST'!D215</f>
        <v>KANGA SREE A</v>
      </c>
      <c r="E215" s="272">
        <v>6</v>
      </c>
      <c r="F215" s="272">
        <v>7</v>
      </c>
      <c r="G215" s="272">
        <v>10</v>
      </c>
      <c r="H215" s="272">
        <v>9</v>
      </c>
      <c r="I215" s="272">
        <v>9</v>
      </c>
      <c r="J215" s="272">
        <v>9</v>
      </c>
      <c r="K215" s="275">
        <f t="shared" si="8"/>
        <v>15</v>
      </c>
      <c r="L215" s="61">
        <f t="shared" si="8"/>
        <v>17.5</v>
      </c>
      <c r="M215" s="61">
        <f t="shared" si="8"/>
        <v>25</v>
      </c>
      <c r="N215" s="61">
        <f t="shared" si="8"/>
        <v>22.5</v>
      </c>
      <c r="O215" s="61">
        <f t="shared" si="9"/>
        <v>22.5</v>
      </c>
      <c r="P215" s="61">
        <f t="shared" si="9"/>
        <v>22.5</v>
      </c>
    </row>
    <row r="216" spans="1:16" ht="30" customHeight="1" x14ac:dyDescent="0.2">
      <c r="A216" s="1">
        <f>'STUDENT NAMELIST'!A216</f>
        <v>212</v>
      </c>
      <c r="B216" s="60" t="str">
        <f>'STUDENT NAMELIST'!B216</f>
        <v>2023PEC AI 533</v>
      </c>
      <c r="C216" s="60">
        <f>'STUDENT NAMELIST'!C216</f>
        <v>211423243213</v>
      </c>
      <c r="D216" s="274" t="str">
        <f>'STUDENT NAMELIST'!D216</f>
        <v>KANISH V</v>
      </c>
      <c r="E216" s="272">
        <v>9</v>
      </c>
      <c r="F216" s="272">
        <v>8</v>
      </c>
      <c r="G216" s="272">
        <v>10</v>
      </c>
      <c r="H216" s="272">
        <v>9</v>
      </c>
      <c r="I216" s="272">
        <v>10</v>
      </c>
      <c r="J216" s="272">
        <v>8</v>
      </c>
      <c r="K216" s="275">
        <f t="shared" si="8"/>
        <v>22.5</v>
      </c>
      <c r="L216" s="61">
        <f t="shared" si="8"/>
        <v>20</v>
      </c>
      <c r="M216" s="61">
        <f t="shared" si="8"/>
        <v>25</v>
      </c>
      <c r="N216" s="61">
        <f t="shared" si="8"/>
        <v>22.5</v>
      </c>
      <c r="O216" s="61">
        <f t="shared" si="9"/>
        <v>25</v>
      </c>
      <c r="P216" s="61">
        <f t="shared" si="9"/>
        <v>20</v>
      </c>
    </row>
    <row r="217" spans="1:16" ht="30" customHeight="1" x14ac:dyDescent="0.2">
      <c r="A217" s="1">
        <f>'STUDENT NAMELIST'!A217</f>
        <v>213</v>
      </c>
      <c r="B217" s="60" t="str">
        <f>'STUDENT NAMELIST'!B217</f>
        <v>2023PEC AI 190</v>
      </c>
      <c r="C217" s="60">
        <f>'STUDENT NAMELIST'!C217</f>
        <v>211423243214</v>
      </c>
      <c r="D217" s="274" t="str">
        <f>'STUDENT NAMELIST'!D217</f>
        <v xml:space="preserve">KARISSHMA P </v>
      </c>
      <c r="E217" s="272">
        <v>8</v>
      </c>
      <c r="F217" s="272">
        <v>8</v>
      </c>
      <c r="G217" s="272">
        <v>9</v>
      </c>
      <c r="H217" s="272">
        <v>8</v>
      </c>
      <c r="I217" s="272">
        <v>9</v>
      </c>
      <c r="J217" s="272">
        <v>10</v>
      </c>
      <c r="K217" s="275">
        <f t="shared" si="8"/>
        <v>20</v>
      </c>
      <c r="L217" s="61">
        <f t="shared" si="8"/>
        <v>20</v>
      </c>
      <c r="M217" s="61">
        <f t="shared" si="8"/>
        <v>22.5</v>
      </c>
      <c r="N217" s="61">
        <f t="shared" si="8"/>
        <v>20</v>
      </c>
      <c r="O217" s="61">
        <f t="shared" si="9"/>
        <v>22.5</v>
      </c>
      <c r="P217" s="61">
        <f t="shared" si="9"/>
        <v>25</v>
      </c>
    </row>
    <row r="218" spans="1:16" ht="30" customHeight="1" x14ac:dyDescent="0.2">
      <c r="A218" s="1">
        <f>'STUDENT NAMELIST'!A218</f>
        <v>214</v>
      </c>
      <c r="B218" s="60" t="str">
        <f>'STUDENT NAMELIST'!B218</f>
        <v>2023PEC AI 534</v>
      </c>
      <c r="C218" s="60">
        <f>'STUDENT NAMELIST'!C218</f>
        <v>211423243215</v>
      </c>
      <c r="D218" s="274" t="str">
        <f>'STUDENT NAMELIST'!D218</f>
        <v>KARTHI K</v>
      </c>
      <c r="E218" s="272">
        <v>9</v>
      </c>
      <c r="F218" s="272">
        <v>7</v>
      </c>
      <c r="G218" s="272">
        <v>7</v>
      </c>
      <c r="H218" s="272">
        <v>10</v>
      </c>
      <c r="I218" s="272">
        <v>9</v>
      </c>
      <c r="J218" s="272">
        <v>7</v>
      </c>
      <c r="K218" s="275">
        <f t="shared" si="8"/>
        <v>22.5</v>
      </c>
      <c r="L218" s="61">
        <f t="shared" si="8"/>
        <v>17.5</v>
      </c>
      <c r="M218" s="61">
        <f t="shared" si="8"/>
        <v>17.5</v>
      </c>
      <c r="N218" s="61">
        <f t="shared" si="8"/>
        <v>25</v>
      </c>
      <c r="O218" s="61">
        <f t="shared" si="9"/>
        <v>22.5</v>
      </c>
      <c r="P218" s="61">
        <f t="shared" si="9"/>
        <v>17.5</v>
      </c>
    </row>
    <row r="219" spans="1:16" ht="30" customHeight="1" x14ac:dyDescent="0.2">
      <c r="A219" s="1">
        <f>'STUDENT NAMELIST'!A219</f>
        <v>215</v>
      </c>
      <c r="B219" s="60" t="str">
        <f>'STUDENT NAMELIST'!B219</f>
        <v>2023PEC AI 535</v>
      </c>
      <c r="C219" s="60">
        <f>'STUDENT NAMELIST'!C219</f>
        <v>211423243216</v>
      </c>
      <c r="D219" s="274" t="str">
        <f>'STUDENT NAMELIST'!D219</f>
        <v>KAVIKARAN K</v>
      </c>
      <c r="E219" s="272">
        <v>6</v>
      </c>
      <c r="F219" s="272">
        <v>8</v>
      </c>
      <c r="G219" s="272">
        <v>10</v>
      </c>
      <c r="H219" s="272">
        <v>6</v>
      </c>
      <c r="I219" s="272">
        <v>8</v>
      </c>
      <c r="J219" s="272">
        <v>6</v>
      </c>
      <c r="K219" s="275">
        <f t="shared" si="8"/>
        <v>15</v>
      </c>
      <c r="L219" s="61">
        <f t="shared" si="8"/>
        <v>20</v>
      </c>
      <c r="M219" s="61">
        <f t="shared" si="8"/>
        <v>25</v>
      </c>
      <c r="N219" s="61">
        <f t="shared" si="8"/>
        <v>15</v>
      </c>
      <c r="O219" s="61">
        <f t="shared" si="9"/>
        <v>20</v>
      </c>
      <c r="P219" s="61">
        <f t="shared" si="9"/>
        <v>15</v>
      </c>
    </row>
    <row r="220" spans="1:16" ht="30" customHeight="1" x14ac:dyDescent="0.2">
      <c r="A220" s="1">
        <f>'STUDENT NAMELIST'!A220</f>
        <v>216</v>
      </c>
      <c r="B220" s="60" t="str">
        <f>'STUDENT NAMELIST'!B220</f>
        <v>2023PEC AI 536</v>
      </c>
      <c r="C220" s="60">
        <f>'STUDENT NAMELIST'!C220</f>
        <v>211423243217</v>
      </c>
      <c r="D220" s="274" t="str">
        <f>'STUDENT NAMELIST'!D220</f>
        <v>KAVIN KARTHICK A S</v>
      </c>
      <c r="E220" s="272">
        <v>8</v>
      </c>
      <c r="F220" s="272">
        <v>8</v>
      </c>
      <c r="G220" s="272">
        <v>7</v>
      </c>
      <c r="H220" s="272">
        <v>9</v>
      </c>
      <c r="I220" s="272">
        <v>8</v>
      </c>
      <c r="J220" s="272">
        <v>10</v>
      </c>
      <c r="K220" s="275">
        <f t="shared" si="8"/>
        <v>20</v>
      </c>
      <c r="L220" s="61">
        <f t="shared" si="8"/>
        <v>20</v>
      </c>
      <c r="M220" s="61">
        <f t="shared" si="8"/>
        <v>17.5</v>
      </c>
      <c r="N220" s="61">
        <f t="shared" si="8"/>
        <v>22.5</v>
      </c>
      <c r="O220" s="61">
        <f t="shared" si="9"/>
        <v>20</v>
      </c>
      <c r="P220" s="61">
        <f t="shared" si="9"/>
        <v>25</v>
      </c>
    </row>
    <row r="221" spans="1:16" ht="30" customHeight="1" x14ac:dyDescent="0.2">
      <c r="A221" s="1">
        <f>'STUDENT NAMELIST'!A221</f>
        <v>217</v>
      </c>
      <c r="B221" s="60" t="str">
        <f>'STUDENT NAMELIST'!B221</f>
        <v>2023PEC AI 192</v>
      </c>
      <c r="C221" s="60">
        <f>'STUDENT NAMELIST'!C221</f>
        <v>211423243218</v>
      </c>
      <c r="D221" s="274" t="str">
        <f>'STUDENT NAMELIST'!D221</f>
        <v>KAVIPRIYA R</v>
      </c>
      <c r="E221" s="272">
        <v>10</v>
      </c>
      <c r="F221" s="272">
        <v>10</v>
      </c>
      <c r="G221" s="272">
        <v>10</v>
      </c>
      <c r="H221" s="272">
        <v>7</v>
      </c>
      <c r="I221" s="272">
        <v>7</v>
      </c>
      <c r="J221" s="272">
        <v>10</v>
      </c>
      <c r="K221" s="275">
        <f t="shared" si="8"/>
        <v>25</v>
      </c>
      <c r="L221" s="61">
        <f t="shared" si="8"/>
        <v>25</v>
      </c>
      <c r="M221" s="61">
        <f t="shared" si="8"/>
        <v>25</v>
      </c>
      <c r="N221" s="61">
        <f t="shared" si="8"/>
        <v>17.5</v>
      </c>
      <c r="O221" s="61">
        <f t="shared" si="9"/>
        <v>17.5</v>
      </c>
      <c r="P221" s="61">
        <f t="shared" si="9"/>
        <v>25</v>
      </c>
    </row>
    <row r="222" spans="1:16" ht="30" customHeight="1" x14ac:dyDescent="0.2">
      <c r="A222" s="1">
        <f>'STUDENT NAMELIST'!A222</f>
        <v>218</v>
      </c>
      <c r="B222" s="60" t="str">
        <f>'STUDENT NAMELIST'!B222</f>
        <v>2023PEC AI 193</v>
      </c>
      <c r="C222" s="60">
        <f>'STUDENT NAMELIST'!C222</f>
        <v>211423243219</v>
      </c>
      <c r="D222" s="274" t="str">
        <f>'STUDENT NAMELIST'!D222</f>
        <v>KAVITHA G</v>
      </c>
      <c r="E222" s="272">
        <v>8</v>
      </c>
      <c r="F222" s="272">
        <v>8</v>
      </c>
      <c r="G222" s="272">
        <v>6</v>
      </c>
      <c r="H222" s="272">
        <v>7</v>
      </c>
      <c r="I222" s="272">
        <v>8</v>
      </c>
      <c r="J222" s="272">
        <v>10</v>
      </c>
      <c r="K222" s="275">
        <f t="shared" si="8"/>
        <v>20</v>
      </c>
      <c r="L222" s="61">
        <f t="shared" si="8"/>
        <v>20</v>
      </c>
      <c r="M222" s="61">
        <f t="shared" si="8"/>
        <v>15</v>
      </c>
      <c r="N222" s="61">
        <f t="shared" si="8"/>
        <v>17.5</v>
      </c>
      <c r="O222" s="61">
        <f t="shared" si="9"/>
        <v>20</v>
      </c>
      <c r="P222" s="61">
        <f t="shared" si="9"/>
        <v>25</v>
      </c>
    </row>
    <row r="223" spans="1:16" ht="30" customHeight="1" x14ac:dyDescent="0.2">
      <c r="A223" s="1">
        <f>'STUDENT NAMELIST'!A223</f>
        <v>219</v>
      </c>
      <c r="B223" s="60" t="str">
        <f>'STUDENT NAMELIST'!B223</f>
        <v>2023PEC AI 194</v>
      </c>
      <c r="C223" s="60">
        <f>'STUDENT NAMELIST'!C223</f>
        <v>211423243220</v>
      </c>
      <c r="D223" s="274" t="str">
        <f>'STUDENT NAMELIST'!D223</f>
        <v>KAVIYA SHREE T</v>
      </c>
      <c r="E223" s="272">
        <v>8</v>
      </c>
      <c r="F223" s="272">
        <v>6</v>
      </c>
      <c r="G223" s="272">
        <v>9</v>
      </c>
      <c r="H223" s="272">
        <v>8</v>
      </c>
      <c r="I223" s="272">
        <v>10</v>
      </c>
      <c r="J223" s="272">
        <v>7</v>
      </c>
      <c r="K223" s="275">
        <f t="shared" si="8"/>
        <v>20</v>
      </c>
      <c r="L223" s="61">
        <f t="shared" si="8"/>
        <v>15</v>
      </c>
      <c r="M223" s="61">
        <f t="shared" si="8"/>
        <v>22.5</v>
      </c>
      <c r="N223" s="61">
        <f t="shared" si="8"/>
        <v>20</v>
      </c>
      <c r="O223" s="61">
        <f t="shared" si="9"/>
        <v>25</v>
      </c>
      <c r="P223" s="61">
        <f t="shared" si="9"/>
        <v>17.5</v>
      </c>
    </row>
    <row r="224" spans="1:16" ht="30" customHeight="1" x14ac:dyDescent="0.2">
      <c r="A224" s="1">
        <f>'STUDENT NAMELIST'!A224</f>
        <v>220</v>
      </c>
      <c r="B224" s="60" t="str">
        <f>'STUDENT NAMELIST'!B224</f>
        <v>2023PEC AI 195</v>
      </c>
      <c r="C224" s="60">
        <f>'STUDENT NAMELIST'!C224</f>
        <v>211423243221</v>
      </c>
      <c r="D224" s="274" t="str">
        <f>'STUDENT NAMELIST'!D224</f>
        <v>KAVIYAPRIYA R</v>
      </c>
      <c r="E224" s="272">
        <v>10</v>
      </c>
      <c r="F224" s="272">
        <v>8</v>
      </c>
      <c r="G224" s="272">
        <v>7</v>
      </c>
      <c r="H224" s="272">
        <v>7</v>
      </c>
      <c r="I224" s="272">
        <v>9</v>
      </c>
      <c r="J224" s="272">
        <v>10</v>
      </c>
      <c r="K224" s="275">
        <f t="shared" si="8"/>
        <v>25</v>
      </c>
      <c r="L224" s="61">
        <f t="shared" si="8"/>
        <v>20</v>
      </c>
      <c r="M224" s="61">
        <f t="shared" si="8"/>
        <v>17.5</v>
      </c>
      <c r="N224" s="61">
        <f t="shared" si="8"/>
        <v>17.5</v>
      </c>
      <c r="O224" s="61">
        <f t="shared" si="9"/>
        <v>22.5</v>
      </c>
      <c r="P224" s="61">
        <f t="shared" si="9"/>
        <v>25</v>
      </c>
    </row>
    <row r="225" spans="1:16" ht="30" customHeight="1" x14ac:dyDescent="0.2">
      <c r="A225" s="1">
        <f>'STUDENT NAMELIST'!A225</f>
        <v>221</v>
      </c>
      <c r="B225" s="60" t="str">
        <f>'STUDENT NAMELIST'!B225</f>
        <v>2023PEC AI 537</v>
      </c>
      <c r="C225" s="60">
        <f>'STUDENT NAMELIST'!C225</f>
        <v>211423243222</v>
      </c>
      <c r="D225" s="274" t="str">
        <f>'STUDENT NAMELIST'!D225</f>
        <v>KAVIYARASU V</v>
      </c>
      <c r="E225" s="272">
        <v>7</v>
      </c>
      <c r="F225" s="272">
        <v>10</v>
      </c>
      <c r="G225" s="272">
        <v>6</v>
      </c>
      <c r="H225" s="272">
        <v>8</v>
      </c>
      <c r="I225" s="272">
        <v>10</v>
      </c>
      <c r="J225" s="272">
        <v>8</v>
      </c>
      <c r="K225" s="275">
        <f t="shared" si="8"/>
        <v>17.5</v>
      </c>
      <c r="L225" s="61">
        <f t="shared" si="8"/>
        <v>25</v>
      </c>
      <c r="M225" s="61">
        <f t="shared" si="8"/>
        <v>15</v>
      </c>
      <c r="N225" s="61">
        <f t="shared" si="8"/>
        <v>20</v>
      </c>
      <c r="O225" s="61">
        <f t="shared" si="9"/>
        <v>25</v>
      </c>
      <c r="P225" s="61">
        <f t="shared" si="9"/>
        <v>20</v>
      </c>
    </row>
    <row r="226" spans="1:16" ht="30" customHeight="1" x14ac:dyDescent="0.2">
      <c r="A226" s="1">
        <f>'STUDENT NAMELIST'!A226</f>
        <v>222</v>
      </c>
      <c r="B226" s="60" t="str">
        <f>'STUDENT NAMELIST'!B226</f>
        <v>2023PEC AI 538</v>
      </c>
      <c r="C226" s="60">
        <f>'STUDENT NAMELIST'!C226</f>
        <v>211423243223</v>
      </c>
      <c r="D226" s="274" t="str">
        <f>'STUDENT NAMELIST'!D226</f>
        <v>KEERTHIVASAN P</v>
      </c>
      <c r="E226" s="272">
        <v>8</v>
      </c>
      <c r="F226" s="272">
        <v>7</v>
      </c>
      <c r="G226" s="272">
        <v>6</v>
      </c>
      <c r="H226" s="272">
        <v>9</v>
      </c>
      <c r="I226" s="272">
        <v>7</v>
      </c>
      <c r="J226" s="272">
        <v>8</v>
      </c>
      <c r="K226" s="275">
        <f t="shared" si="8"/>
        <v>20</v>
      </c>
      <c r="L226" s="61">
        <f t="shared" si="8"/>
        <v>17.5</v>
      </c>
      <c r="M226" s="61">
        <f t="shared" si="8"/>
        <v>15</v>
      </c>
      <c r="N226" s="61">
        <f t="shared" si="8"/>
        <v>22.5</v>
      </c>
      <c r="O226" s="61">
        <f t="shared" si="9"/>
        <v>17.5</v>
      </c>
      <c r="P226" s="61">
        <f t="shared" si="9"/>
        <v>20</v>
      </c>
    </row>
    <row r="227" spans="1:16" ht="30" customHeight="1" x14ac:dyDescent="0.2">
      <c r="A227" s="1">
        <f>'STUDENT NAMELIST'!A227</f>
        <v>223</v>
      </c>
      <c r="B227" s="60" t="str">
        <f>'STUDENT NAMELIST'!B227</f>
        <v>2023PEC AI 539</v>
      </c>
      <c r="C227" s="60">
        <f>'STUDENT NAMELIST'!C227</f>
        <v>211423243224</v>
      </c>
      <c r="D227" s="274" t="str">
        <f>'STUDENT NAMELIST'!D227</f>
        <v>KEERTHIVASAN R</v>
      </c>
      <c r="E227" s="272">
        <v>10</v>
      </c>
      <c r="F227" s="272">
        <v>6</v>
      </c>
      <c r="G227" s="272">
        <v>10</v>
      </c>
      <c r="H227" s="272">
        <v>9</v>
      </c>
      <c r="I227" s="272">
        <v>8</v>
      </c>
      <c r="J227" s="272">
        <v>7</v>
      </c>
      <c r="K227" s="275">
        <f t="shared" si="8"/>
        <v>25</v>
      </c>
      <c r="L227" s="61">
        <f t="shared" si="8"/>
        <v>15</v>
      </c>
      <c r="M227" s="61">
        <f t="shared" si="8"/>
        <v>25</v>
      </c>
      <c r="N227" s="61">
        <f t="shared" si="8"/>
        <v>22.5</v>
      </c>
      <c r="O227" s="61">
        <f t="shared" si="9"/>
        <v>20</v>
      </c>
      <c r="P227" s="61">
        <f t="shared" si="9"/>
        <v>17.5</v>
      </c>
    </row>
    <row r="228" spans="1:16" ht="30" customHeight="1" x14ac:dyDescent="0.2">
      <c r="A228" s="1">
        <f>'STUDENT NAMELIST'!A228</f>
        <v>224</v>
      </c>
      <c r="B228" s="60" t="str">
        <f>'STUDENT NAMELIST'!B228</f>
        <v>2023PEC AI 540</v>
      </c>
      <c r="C228" s="60">
        <f>'STUDENT NAMELIST'!C228</f>
        <v>211423243225</v>
      </c>
      <c r="D228" s="274" t="str">
        <f>'STUDENT NAMELIST'!D228</f>
        <v>KESHAVVIPPIN S</v>
      </c>
      <c r="E228" s="272">
        <v>8</v>
      </c>
      <c r="F228" s="272">
        <v>8</v>
      </c>
      <c r="G228" s="272">
        <v>9</v>
      </c>
      <c r="H228" s="272">
        <v>8</v>
      </c>
      <c r="I228" s="272">
        <v>7</v>
      </c>
      <c r="J228" s="272">
        <v>8</v>
      </c>
      <c r="K228" s="275">
        <f t="shared" si="8"/>
        <v>20</v>
      </c>
      <c r="L228" s="61">
        <f t="shared" si="8"/>
        <v>20</v>
      </c>
      <c r="M228" s="61">
        <f t="shared" si="8"/>
        <v>22.5</v>
      </c>
      <c r="N228" s="61">
        <f t="shared" si="8"/>
        <v>20</v>
      </c>
      <c r="O228" s="61">
        <f t="shared" si="9"/>
        <v>17.5</v>
      </c>
      <c r="P228" s="61">
        <f t="shared" si="9"/>
        <v>20</v>
      </c>
    </row>
    <row r="229" spans="1:16" ht="30" customHeight="1" x14ac:dyDescent="0.2">
      <c r="A229" s="1">
        <f>'STUDENT NAMELIST'!A229</f>
        <v>225</v>
      </c>
      <c r="B229" s="60" t="str">
        <f>'STUDENT NAMELIST'!B229</f>
        <v>2023PEC AI 414</v>
      </c>
      <c r="C229" s="60">
        <f>'STUDENT NAMELIST'!C229</f>
        <v>211423243226</v>
      </c>
      <c r="D229" s="274" t="str">
        <f>'STUDENT NAMELIST'!D229</f>
        <v xml:space="preserve">KESHORE D </v>
      </c>
      <c r="E229" s="272">
        <v>10</v>
      </c>
      <c r="F229" s="272">
        <v>9</v>
      </c>
      <c r="G229" s="272">
        <v>7</v>
      </c>
      <c r="H229" s="272">
        <v>8</v>
      </c>
      <c r="I229" s="272">
        <v>7</v>
      </c>
      <c r="J229" s="272">
        <v>8</v>
      </c>
      <c r="K229" s="275">
        <f t="shared" si="8"/>
        <v>25</v>
      </c>
      <c r="L229" s="61">
        <f t="shared" si="8"/>
        <v>22.5</v>
      </c>
      <c r="M229" s="61">
        <f t="shared" si="8"/>
        <v>17.5</v>
      </c>
      <c r="N229" s="61">
        <f t="shared" si="8"/>
        <v>20</v>
      </c>
      <c r="O229" s="61">
        <f t="shared" si="9"/>
        <v>17.5</v>
      </c>
      <c r="P229" s="61">
        <f t="shared" si="9"/>
        <v>20</v>
      </c>
    </row>
    <row r="230" spans="1:16" ht="30" customHeight="1" x14ac:dyDescent="0.2">
      <c r="A230" s="1">
        <f>'STUDENT NAMELIST'!A230</f>
        <v>226</v>
      </c>
      <c r="B230" s="60" t="str">
        <f>'STUDENT NAMELIST'!B230</f>
        <v>2023PEC AI 288</v>
      </c>
      <c r="C230" s="60">
        <f>'STUDENT NAMELIST'!C230</f>
        <v>211423243227</v>
      </c>
      <c r="D230" s="274" t="str">
        <f>'STUDENT NAMELIST'!D230</f>
        <v>KIRAN G</v>
      </c>
      <c r="E230" s="272">
        <v>9</v>
      </c>
      <c r="F230" s="272">
        <v>10</v>
      </c>
      <c r="G230" s="272">
        <v>8</v>
      </c>
      <c r="H230" s="272">
        <v>10</v>
      </c>
      <c r="I230" s="272">
        <v>8</v>
      </c>
      <c r="J230" s="272">
        <v>9</v>
      </c>
      <c r="K230" s="275">
        <f t="shared" si="8"/>
        <v>22.5</v>
      </c>
      <c r="L230" s="61">
        <f t="shared" si="8"/>
        <v>25</v>
      </c>
      <c r="M230" s="61">
        <f t="shared" si="8"/>
        <v>20</v>
      </c>
      <c r="N230" s="61">
        <f t="shared" si="8"/>
        <v>25</v>
      </c>
      <c r="O230" s="61">
        <f t="shared" si="9"/>
        <v>20</v>
      </c>
      <c r="P230" s="61">
        <f t="shared" si="9"/>
        <v>22.5</v>
      </c>
    </row>
    <row r="231" spans="1:16" ht="30" customHeight="1" x14ac:dyDescent="0.2">
      <c r="A231" s="1">
        <f>'STUDENT NAMELIST'!A231</f>
        <v>227</v>
      </c>
      <c r="B231" s="60" t="str">
        <f>'STUDENT NAMELIST'!B231</f>
        <v>2023PEC AI 415</v>
      </c>
      <c r="C231" s="60">
        <f>'STUDENT NAMELIST'!C231</f>
        <v>211423243228</v>
      </c>
      <c r="D231" s="274" t="str">
        <f>'STUDENT NAMELIST'!D231</f>
        <v>KIRAN L</v>
      </c>
      <c r="E231" s="272">
        <v>10</v>
      </c>
      <c r="F231" s="272">
        <v>9</v>
      </c>
      <c r="G231" s="272">
        <v>7</v>
      </c>
      <c r="H231" s="272">
        <v>10</v>
      </c>
      <c r="I231" s="272">
        <v>7</v>
      </c>
      <c r="J231" s="272">
        <v>8</v>
      </c>
      <c r="K231" s="275">
        <f t="shared" si="8"/>
        <v>25</v>
      </c>
      <c r="L231" s="61">
        <f t="shared" si="8"/>
        <v>22.5</v>
      </c>
      <c r="M231" s="61">
        <f t="shared" si="8"/>
        <v>17.5</v>
      </c>
      <c r="N231" s="61">
        <f t="shared" si="8"/>
        <v>25</v>
      </c>
      <c r="O231" s="61">
        <f t="shared" si="9"/>
        <v>17.5</v>
      </c>
      <c r="P231" s="61">
        <f t="shared" si="9"/>
        <v>20</v>
      </c>
    </row>
    <row r="232" spans="1:16" ht="30" customHeight="1" x14ac:dyDescent="0.2">
      <c r="A232" s="1">
        <f>'STUDENT NAMELIST'!A232</f>
        <v>228</v>
      </c>
      <c r="B232" s="60" t="str">
        <f>'STUDENT NAMELIST'!B232</f>
        <v>2023PEC AI 416</v>
      </c>
      <c r="C232" s="60">
        <f>'STUDENT NAMELIST'!C232</f>
        <v>211423243229</v>
      </c>
      <c r="D232" s="274" t="str">
        <f>'STUDENT NAMELIST'!D232</f>
        <v>KIRAN SAI S</v>
      </c>
      <c r="E232" s="272">
        <v>7</v>
      </c>
      <c r="F232" s="272">
        <v>8</v>
      </c>
      <c r="G232" s="272">
        <v>8</v>
      </c>
      <c r="H232" s="272">
        <v>9</v>
      </c>
      <c r="I232" s="272">
        <v>10</v>
      </c>
      <c r="J232" s="272">
        <v>10</v>
      </c>
      <c r="K232" s="275">
        <f t="shared" si="8"/>
        <v>17.5</v>
      </c>
      <c r="L232" s="61">
        <f t="shared" si="8"/>
        <v>20</v>
      </c>
      <c r="M232" s="61">
        <f t="shared" si="8"/>
        <v>20</v>
      </c>
      <c r="N232" s="61">
        <f t="shared" si="8"/>
        <v>22.5</v>
      </c>
      <c r="O232" s="61">
        <f t="shared" si="9"/>
        <v>25</v>
      </c>
      <c r="P232" s="61">
        <f t="shared" si="9"/>
        <v>25</v>
      </c>
    </row>
    <row r="233" spans="1:16" ht="30" customHeight="1" x14ac:dyDescent="0.2">
      <c r="A233" s="1">
        <f>'STUDENT NAMELIST'!A233</f>
        <v>229</v>
      </c>
      <c r="B233" s="60" t="str">
        <f>'STUDENT NAMELIST'!B233</f>
        <v>2023PEC AI 196</v>
      </c>
      <c r="C233" s="60">
        <f>'STUDENT NAMELIST'!C233</f>
        <v>211423243230</v>
      </c>
      <c r="D233" s="274" t="str">
        <f>'STUDENT NAMELIST'!D233</f>
        <v>KIRUTHIKA K</v>
      </c>
      <c r="E233" s="272">
        <v>9</v>
      </c>
      <c r="F233" s="272">
        <v>10</v>
      </c>
      <c r="G233" s="272">
        <v>7</v>
      </c>
      <c r="H233" s="272">
        <v>10</v>
      </c>
      <c r="I233" s="272">
        <v>10</v>
      </c>
      <c r="J233" s="272">
        <v>7</v>
      </c>
      <c r="K233" s="275">
        <f t="shared" si="8"/>
        <v>22.5</v>
      </c>
      <c r="L233" s="61">
        <f t="shared" si="8"/>
        <v>25</v>
      </c>
      <c r="M233" s="61">
        <f t="shared" si="8"/>
        <v>17.5</v>
      </c>
      <c r="N233" s="61">
        <f t="shared" si="8"/>
        <v>25</v>
      </c>
      <c r="O233" s="61">
        <f t="shared" si="9"/>
        <v>25</v>
      </c>
      <c r="P233" s="61">
        <f t="shared" si="9"/>
        <v>17.5</v>
      </c>
    </row>
    <row r="234" spans="1:16" ht="30" customHeight="1" x14ac:dyDescent="0.2">
      <c r="A234" s="1">
        <f>'STUDENT NAMELIST'!A234</f>
        <v>230</v>
      </c>
      <c r="B234" s="60" t="str">
        <f>'STUDENT NAMELIST'!B234</f>
        <v>2023PEC AI 419</v>
      </c>
      <c r="C234" s="60">
        <f>'STUDENT NAMELIST'!C234</f>
        <v>211423243232</v>
      </c>
      <c r="D234" s="274" t="str">
        <f>'STUDENT NAMELIST'!D234</f>
        <v>KISHORE N</v>
      </c>
      <c r="E234" s="272">
        <v>9</v>
      </c>
      <c r="F234" s="272">
        <v>8</v>
      </c>
      <c r="G234" s="272">
        <v>9</v>
      </c>
      <c r="H234" s="272">
        <v>10</v>
      </c>
      <c r="I234" s="272">
        <v>8</v>
      </c>
      <c r="J234" s="272">
        <v>9</v>
      </c>
      <c r="K234" s="275">
        <f t="shared" si="8"/>
        <v>22.5</v>
      </c>
      <c r="L234" s="61">
        <f t="shared" si="8"/>
        <v>20</v>
      </c>
      <c r="M234" s="61">
        <f t="shared" si="8"/>
        <v>22.5</v>
      </c>
      <c r="N234" s="61">
        <f t="shared" si="8"/>
        <v>25</v>
      </c>
      <c r="O234" s="61">
        <f t="shared" si="9"/>
        <v>20</v>
      </c>
      <c r="P234" s="61">
        <f t="shared" si="9"/>
        <v>22.5</v>
      </c>
    </row>
    <row r="235" spans="1:16" ht="30" customHeight="1" x14ac:dyDescent="0.2">
      <c r="A235" s="1">
        <f>'STUDENT NAMELIST'!A235</f>
        <v>231</v>
      </c>
      <c r="B235" s="60" t="str">
        <f>'STUDENT NAMELIST'!B235</f>
        <v>2023PEC AI 417</v>
      </c>
      <c r="C235" s="60">
        <f>'STUDENT NAMELIST'!C235</f>
        <v>211423243233</v>
      </c>
      <c r="D235" s="274" t="str">
        <f>'STUDENT NAMELIST'!D235</f>
        <v>KISHOREKUMAR B</v>
      </c>
      <c r="E235" s="272">
        <v>8</v>
      </c>
      <c r="F235" s="272">
        <v>9</v>
      </c>
      <c r="G235" s="272">
        <v>8</v>
      </c>
      <c r="H235" s="272">
        <v>6</v>
      </c>
      <c r="I235" s="272">
        <v>6</v>
      </c>
      <c r="J235" s="272">
        <v>9</v>
      </c>
      <c r="K235" s="275">
        <f t="shared" si="8"/>
        <v>20</v>
      </c>
      <c r="L235" s="61">
        <f t="shared" si="8"/>
        <v>22.5</v>
      </c>
      <c r="M235" s="61">
        <f t="shared" si="8"/>
        <v>20</v>
      </c>
      <c r="N235" s="61">
        <f t="shared" si="8"/>
        <v>15</v>
      </c>
      <c r="O235" s="61">
        <f t="shared" si="9"/>
        <v>15</v>
      </c>
      <c r="P235" s="61">
        <f t="shared" si="9"/>
        <v>22.5</v>
      </c>
    </row>
    <row r="236" spans="1:16" ht="30" customHeight="1" x14ac:dyDescent="0.2">
      <c r="A236" s="1">
        <f>'STUDENT NAMELIST'!A236</f>
        <v>232</v>
      </c>
      <c r="B236" s="60" t="str">
        <f>'STUDENT NAMELIST'!B236</f>
        <v>2023PEC AI 197</v>
      </c>
      <c r="C236" s="60">
        <f>'STUDENT NAMELIST'!C236</f>
        <v>211423243234</v>
      </c>
      <c r="D236" s="274" t="str">
        <f>'STUDENT NAMELIST'!D236</f>
        <v>KOUSIKA A</v>
      </c>
      <c r="E236" s="272">
        <v>10</v>
      </c>
      <c r="F236" s="272">
        <v>6</v>
      </c>
      <c r="G236" s="272">
        <v>10</v>
      </c>
      <c r="H236" s="272">
        <v>9</v>
      </c>
      <c r="I236" s="272">
        <v>6</v>
      </c>
      <c r="J236" s="272">
        <v>8</v>
      </c>
      <c r="K236" s="275">
        <f t="shared" si="8"/>
        <v>25</v>
      </c>
      <c r="L236" s="61">
        <f t="shared" si="8"/>
        <v>15</v>
      </c>
      <c r="M236" s="61">
        <f t="shared" si="8"/>
        <v>25</v>
      </c>
      <c r="N236" s="61">
        <f t="shared" si="8"/>
        <v>22.5</v>
      </c>
      <c r="O236" s="61">
        <f t="shared" si="9"/>
        <v>15</v>
      </c>
      <c r="P236" s="61">
        <f t="shared" si="9"/>
        <v>20</v>
      </c>
    </row>
    <row r="237" spans="1:16" ht="30" customHeight="1" x14ac:dyDescent="0.2">
      <c r="A237" s="1">
        <f>'STUDENT NAMELIST'!A237</f>
        <v>233</v>
      </c>
      <c r="B237" s="60" t="str">
        <f>'STUDENT NAMELIST'!B237</f>
        <v>2023PEC AI 198</v>
      </c>
      <c r="C237" s="60">
        <f>'STUDENT NAMELIST'!C237</f>
        <v>211423243235</v>
      </c>
      <c r="D237" s="274" t="str">
        <f>'STUDENT NAMELIST'!D237</f>
        <v>KRISALYN DAPHNE S</v>
      </c>
      <c r="E237" s="272">
        <v>8</v>
      </c>
      <c r="F237" s="272">
        <v>7</v>
      </c>
      <c r="G237" s="272">
        <v>6</v>
      </c>
      <c r="H237" s="272">
        <v>6</v>
      </c>
      <c r="I237" s="272">
        <v>7</v>
      </c>
      <c r="J237" s="272">
        <v>9</v>
      </c>
      <c r="K237" s="275">
        <f t="shared" si="8"/>
        <v>20</v>
      </c>
      <c r="L237" s="61">
        <f t="shared" si="8"/>
        <v>17.5</v>
      </c>
      <c r="M237" s="61">
        <f t="shared" si="8"/>
        <v>15</v>
      </c>
      <c r="N237" s="61">
        <f t="shared" si="8"/>
        <v>15</v>
      </c>
      <c r="O237" s="61">
        <f t="shared" si="9"/>
        <v>17.5</v>
      </c>
      <c r="P237" s="61">
        <f t="shared" si="9"/>
        <v>22.5</v>
      </c>
    </row>
    <row r="238" spans="1:16" ht="30" customHeight="1" x14ac:dyDescent="0.2">
      <c r="A238" s="1">
        <f>'STUDENT NAMELIST'!A238</f>
        <v>234</v>
      </c>
      <c r="B238" s="60" t="str">
        <f>'STUDENT NAMELIST'!B238</f>
        <v>2023PEC AI 420</v>
      </c>
      <c r="C238" s="60">
        <f>'STUDENT NAMELIST'!C238</f>
        <v>211423243236</v>
      </c>
      <c r="D238" s="274" t="str">
        <f>'STUDENT NAMELIST'!D238</f>
        <v>KUMARA GURU S</v>
      </c>
      <c r="E238" s="272">
        <v>7</v>
      </c>
      <c r="F238" s="272">
        <v>10</v>
      </c>
      <c r="G238" s="272">
        <v>7</v>
      </c>
      <c r="H238" s="272">
        <v>6</v>
      </c>
      <c r="I238" s="272">
        <v>9</v>
      </c>
      <c r="J238" s="272">
        <v>8</v>
      </c>
      <c r="K238" s="275">
        <f t="shared" si="8"/>
        <v>17.5</v>
      </c>
      <c r="L238" s="61">
        <f t="shared" si="8"/>
        <v>25</v>
      </c>
      <c r="M238" s="61">
        <f t="shared" si="8"/>
        <v>17.5</v>
      </c>
      <c r="N238" s="61">
        <f t="shared" si="8"/>
        <v>15</v>
      </c>
      <c r="O238" s="61">
        <f t="shared" si="9"/>
        <v>22.5</v>
      </c>
      <c r="P238" s="61">
        <f t="shared" si="9"/>
        <v>20</v>
      </c>
    </row>
    <row r="239" spans="1:16" ht="30" customHeight="1" x14ac:dyDescent="0.2">
      <c r="A239" s="1">
        <f>'STUDENT NAMELIST'!A239</f>
        <v>235</v>
      </c>
      <c r="B239" s="60" t="str">
        <f>'STUDENT NAMELIST'!B239</f>
        <v>2023PEC AI 421</v>
      </c>
      <c r="C239" s="60">
        <f>'STUDENT NAMELIST'!C239</f>
        <v>211423243237</v>
      </c>
      <c r="D239" s="274" t="str">
        <f>'STUDENT NAMELIST'!D239</f>
        <v>KUMARESAN M</v>
      </c>
      <c r="E239" s="272">
        <v>8</v>
      </c>
      <c r="F239" s="272">
        <v>10</v>
      </c>
      <c r="G239" s="272">
        <v>10</v>
      </c>
      <c r="H239" s="272">
        <v>7</v>
      </c>
      <c r="I239" s="272">
        <v>7</v>
      </c>
      <c r="J239" s="272">
        <v>7</v>
      </c>
      <c r="K239" s="275">
        <f t="shared" si="8"/>
        <v>20</v>
      </c>
      <c r="L239" s="61">
        <f t="shared" si="8"/>
        <v>25</v>
      </c>
      <c r="M239" s="61">
        <f t="shared" si="8"/>
        <v>25</v>
      </c>
      <c r="N239" s="61">
        <f t="shared" si="8"/>
        <v>17.5</v>
      </c>
      <c r="O239" s="61">
        <f t="shared" si="9"/>
        <v>17.5</v>
      </c>
      <c r="P239" s="61">
        <f t="shared" si="9"/>
        <v>17.5</v>
      </c>
    </row>
    <row r="240" spans="1:16" ht="30" customHeight="1" x14ac:dyDescent="0.2">
      <c r="A240" s="1">
        <f>'STUDENT NAMELIST'!A240</f>
        <v>236</v>
      </c>
      <c r="B240" s="60" t="str">
        <f>'STUDENT NAMELIST'!B240</f>
        <v>2023PEC AI 199</v>
      </c>
      <c r="C240" s="60">
        <f>'STUDENT NAMELIST'!C240</f>
        <v>211423243238</v>
      </c>
      <c r="D240" s="274" t="str">
        <f>'STUDENT NAMELIST'!D240</f>
        <v>KUMARI CHANDINI B</v>
      </c>
      <c r="E240" s="272">
        <v>9</v>
      </c>
      <c r="F240" s="272">
        <v>7</v>
      </c>
      <c r="G240" s="272">
        <v>9</v>
      </c>
      <c r="H240" s="272">
        <v>10</v>
      </c>
      <c r="I240" s="272">
        <v>6</v>
      </c>
      <c r="J240" s="272">
        <v>7</v>
      </c>
      <c r="K240" s="275">
        <f t="shared" si="8"/>
        <v>22.5</v>
      </c>
      <c r="L240" s="61">
        <f t="shared" si="8"/>
        <v>17.5</v>
      </c>
      <c r="M240" s="61">
        <f t="shared" si="8"/>
        <v>22.5</v>
      </c>
      <c r="N240" s="61">
        <f t="shared" si="8"/>
        <v>25</v>
      </c>
      <c r="O240" s="61">
        <f t="shared" si="9"/>
        <v>15</v>
      </c>
      <c r="P240" s="61">
        <f t="shared" si="9"/>
        <v>17.5</v>
      </c>
    </row>
    <row r="241" spans="1:16" ht="30" customHeight="1" x14ac:dyDescent="0.2">
      <c r="A241" s="1">
        <f>'STUDENT NAMELIST'!A241</f>
        <v>237</v>
      </c>
      <c r="B241" s="60" t="str">
        <f>'STUDENT NAMELIST'!B241</f>
        <v>2023PEC AI 422</v>
      </c>
      <c r="C241" s="60">
        <f>'STUDENT NAMELIST'!C241</f>
        <v>211423243239</v>
      </c>
      <c r="D241" s="274" t="str">
        <f>'STUDENT NAMELIST'!D241</f>
        <v>LAKSHMANAN S</v>
      </c>
      <c r="E241" s="272">
        <v>9</v>
      </c>
      <c r="F241" s="272">
        <v>6</v>
      </c>
      <c r="G241" s="272">
        <v>6</v>
      </c>
      <c r="H241" s="272">
        <v>6</v>
      </c>
      <c r="I241" s="272">
        <v>6</v>
      </c>
      <c r="J241" s="272">
        <v>6</v>
      </c>
      <c r="K241" s="275">
        <f t="shared" si="8"/>
        <v>22.5</v>
      </c>
      <c r="L241" s="61">
        <f t="shared" si="8"/>
        <v>15</v>
      </c>
      <c r="M241" s="61">
        <f t="shared" si="8"/>
        <v>15</v>
      </c>
      <c r="N241" s="61">
        <f t="shared" si="8"/>
        <v>15</v>
      </c>
      <c r="O241" s="61">
        <f t="shared" si="9"/>
        <v>15</v>
      </c>
      <c r="P241" s="61">
        <f t="shared" si="9"/>
        <v>15</v>
      </c>
    </row>
    <row r="242" spans="1:16" ht="30" customHeight="1" x14ac:dyDescent="0.2">
      <c r="A242" s="1">
        <f>'STUDENT NAMELIST'!A242</f>
        <v>238</v>
      </c>
      <c r="B242" s="60" t="str">
        <f>'STUDENT NAMELIST'!B242</f>
        <v>2023PEC AI 423</v>
      </c>
      <c r="C242" s="60">
        <f>'STUDENT NAMELIST'!C242</f>
        <v>211423243240</v>
      </c>
      <c r="D242" s="274" t="str">
        <f>'STUDENT NAMELIST'!D242</f>
        <v>LALITHKANNAN P</v>
      </c>
      <c r="E242" s="272">
        <v>6</v>
      </c>
      <c r="F242" s="272">
        <v>6</v>
      </c>
      <c r="G242" s="272">
        <v>10</v>
      </c>
      <c r="H242" s="272">
        <v>9</v>
      </c>
      <c r="I242" s="272">
        <v>10</v>
      </c>
      <c r="J242" s="272">
        <v>10</v>
      </c>
      <c r="K242" s="275">
        <f t="shared" si="8"/>
        <v>15</v>
      </c>
      <c r="L242" s="61">
        <f t="shared" si="8"/>
        <v>15</v>
      </c>
      <c r="M242" s="61">
        <f t="shared" si="8"/>
        <v>25</v>
      </c>
      <c r="N242" s="61">
        <f t="shared" si="8"/>
        <v>22.5</v>
      </c>
      <c r="O242" s="61">
        <f t="shared" si="9"/>
        <v>25</v>
      </c>
      <c r="P242" s="61">
        <f t="shared" si="9"/>
        <v>25</v>
      </c>
    </row>
    <row r="243" spans="1:16" ht="30" customHeight="1" x14ac:dyDescent="0.2">
      <c r="A243" s="1">
        <f>'STUDENT NAMELIST'!A243</f>
        <v>239</v>
      </c>
      <c r="B243" s="60" t="str">
        <f>'STUDENT NAMELIST'!B243</f>
        <v>2023PEC AI 200</v>
      </c>
      <c r="C243" s="60">
        <f>'STUDENT NAMELIST'!C243</f>
        <v>211423243241</v>
      </c>
      <c r="D243" s="274" t="str">
        <f>'STUDENT NAMELIST'!D243</f>
        <v>LATHIKA V</v>
      </c>
      <c r="E243" s="272">
        <v>8</v>
      </c>
      <c r="F243" s="272">
        <v>10</v>
      </c>
      <c r="G243" s="272">
        <v>7</v>
      </c>
      <c r="H243" s="272">
        <v>7</v>
      </c>
      <c r="I243" s="272">
        <v>10</v>
      </c>
      <c r="J243" s="272">
        <v>10</v>
      </c>
      <c r="K243" s="275">
        <f t="shared" si="8"/>
        <v>20</v>
      </c>
      <c r="L243" s="61">
        <f t="shared" si="8"/>
        <v>25</v>
      </c>
      <c r="M243" s="61">
        <f t="shared" si="8"/>
        <v>17.5</v>
      </c>
      <c r="N243" s="61">
        <f t="shared" si="8"/>
        <v>17.5</v>
      </c>
      <c r="O243" s="61">
        <f t="shared" si="9"/>
        <v>25</v>
      </c>
      <c r="P243" s="61">
        <f t="shared" si="9"/>
        <v>25</v>
      </c>
    </row>
    <row r="244" spans="1:16" ht="30" customHeight="1" x14ac:dyDescent="0.2">
      <c r="A244" s="1">
        <f>'STUDENT NAMELIST'!A244</f>
        <v>240</v>
      </c>
      <c r="B244" s="60" t="str">
        <f>'STUDENT NAMELIST'!B244</f>
        <v>2023PEC AI 201</v>
      </c>
      <c r="C244" s="60">
        <f>'STUDENT NAMELIST'!C244</f>
        <v>211423243242</v>
      </c>
      <c r="D244" s="274" t="str">
        <f>'STUDENT NAMELIST'!D244</f>
        <v>LAVANYA N G</v>
      </c>
      <c r="E244" s="272">
        <v>6</v>
      </c>
      <c r="F244" s="272">
        <v>7</v>
      </c>
      <c r="G244" s="272">
        <v>9</v>
      </c>
      <c r="H244" s="272">
        <v>8</v>
      </c>
      <c r="I244" s="272">
        <v>7</v>
      </c>
      <c r="J244" s="272">
        <v>8</v>
      </c>
      <c r="K244" s="275">
        <f t="shared" si="8"/>
        <v>15</v>
      </c>
      <c r="L244" s="61">
        <f t="shared" si="8"/>
        <v>17.5</v>
      </c>
      <c r="M244" s="61">
        <f t="shared" si="8"/>
        <v>22.5</v>
      </c>
      <c r="N244" s="61">
        <f t="shared" si="8"/>
        <v>20</v>
      </c>
      <c r="O244" s="61">
        <f t="shared" si="9"/>
        <v>17.5</v>
      </c>
      <c r="P244" s="61">
        <f t="shared" si="9"/>
        <v>20</v>
      </c>
    </row>
    <row r="245" spans="1:16" ht="30" customHeight="1" x14ac:dyDescent="0.2">
      <c r="A245" s="1">
        <f>'STUDENT NAMELIST'!A245</f>
        <v>241</v>
      </c>
      <c r="B245" s="60" t="str">
        <f>'STUDENT NAMELIST'!B245</f>
        <v>2023PEC AI 424</v>
      </c>
      <c r="C245" s="60">
        <f>'STUDENT NAMELIST'!C245</f>
        <v>211423243243</v>
      </c>
      <c r="D245" s="274" t="str">
        <f>'STUDENT NAMELIST'!D245</f>
        <v>LEKASVARR S</v>
      </c>
      <c r="E245" s="272">
        <v>10</v>
      </c>
      <c r="F245" s="272">
        <v>10</v>
      </c>
      <c r="G245" s="272">
        <v>10</v>
      </c>
      <c r="H245" s="272">
        <v>10</v>
      </c>
      <c r="I245" s="272">
        <v>9</v>
      </c>
      <c r="J245" s="272">
        <v>7</v>
      </c>
      <c r="K245" s="275">
        <f t="shared" si="8"/>
        <v>25</v>
      </c>
      <c r="L245" s="61">
        <f t="shared" si="8"/>
        <v>25</v>
      </c>
      <c r="M245" s="61">
        <f t="shared" si="8"/>
        <v>25</v>
      </c>
      <c r="N245" s="61">
        <f t="shared" si="8"/>
        <v>25</v>
      </c>
      <c r="O245" s="61">
        <f t="shared" si="9"/>
        <v>22.5</v>
      </c>
      <c r="P245" s="61">
        <f t="shared" si="9"/>
        <v>17.5</v>
      </c>
    </row>
    <row r="246" spans="1:16" ht="30" customHeight="1" x14ac:dyDescent="0.2">
      <c r="A246" s="1">
        <f>'STUDENT NAMELIST'!A246</f>
        <v>242</v>
      </c>
      <c r="B246" s="60" t="str">
        <f>'STUDENT NAMELIST'!B246</f>
        <v>2023PEC AI 425</v>
      </c>
      <c r="C246" s="60">
        <f>'STUDENT NAMELIST'!C246</f>
        <v>211423243244</v>
      </c>
      <c r="D246" s="274" t="str">
        <f>'STUDENT NAMELIST'!D246</f>
        <v>LINGESH B R</v>
      </c>
      <c r="E246" s="272">
        <v>8</v>
      </c>
      <c r="F246" s="272">
        <v>9</v>
      </c>
      <c r="G246" s="272">
        <v>10</v>
      </c>
      <c r="H246" s="272">
        <v>9</v>
      </c>
      <c r="I246" s="272">
        <v>10</v>
      </c>
      <c r="J246" s="272">
        <v>9</v>
      </c>
      <c r="K246" s="275">
        <f t="shared" si="8"/>
        <v>20</v>
      </c>
      <c r="L246" s="61">
        <f t="shared" si="8"/>
        <v>22.5</v>
      </c>
      <c r="M246" s="61">
        <f t="shared" si="8"/>
        <v>25</v>
      </c>
      <c r="N246" s="61">
        <f t="shared" si="8"/>
        <v>22.5</v>
      </c>
      <c r="O246" s="61">
        <f t="shared" si="9"/>
        <v>25</v>
      </c>
      <c r="P246" s="61">
        <f t="shared" si="9"/>
        <v>22.5</v>
      </c>
    </row>
    <row r="247" spans="1:16" ht="30" customHeight="1" x14ac:dyDescent="0.2">
      <c r="A247" s="1">
        <f>'STUDENT NAMELIST'!A247</f>
        <v>243</v>
      </c>
      <c r="B247" s="60" t="str">
        <f>'STUDENT NAMELIST'!B247</f>
        <v>2023PEC AI 426</v>
      </c>
      <c r="C247" s="60">
        <f>'STUDENT NAMELIST'!C247</f>
        <v>211423243245</v>
      </c>
      <c r="D247" s="274" t="str">
        <f>'STUDENT NAMELIST'!D247</f>
        <v>LISHAL R</v>
      </c>
      <c r="E247" s="272">
        <v>10</v>
      </c>
      <c r="F247" s="272">
        <v>7</v>
      </c>
      <c r="G247" s="272">
        <v>7</v>
      </c>
      <c r="H247" s="272">
        <v>10</v>
      </c>
      <c r="I247" s="272">
        <v>9</v>
      </c>
      <c r="J247" s="272">
        <v>7</v>
      </c>
      <c r="K247" s="275">
        <f t="shared" si="8"/>
        <v>25</v>
      </c>
      <c r="L247" s="61">
        <f t="shared" si="8"/>
        <v>17.5</v>
      </c>
      <c r="M247" s="61">
        <f t="shared" si="8"/>
        <v>17.5</v>
      </c>
      <c r="N247" s="61">
        <f t="shared" si="8"/>
        <v>25</v>
      </c>
      <c r="O247" s="61">
        <f t="shared" si="9"/>
        <v>22.5</v>
      </c>
      <c r="P247" s="61">
        <f t="shared" si="9"/>
        <v>17.5</v>
      </c>
    </row>
    <row r="248" spans="1:16" ht="30" customHeight="1" x14ac:dyDescent="0.2">
      <c r="A248" s="1">
        <f>'STUDENT NAMELIST'!A248</f>
        <v>244</v>
      </c>
      <c r="B248" s="60" t="str">
        <f>'STUDENT NAMELIST'!B248</f>
        <v>2023PEC AI 427</v>
      </c>
      <c r="C248" s="60">
        <f>'STUDENT NAMELIST'!C248</f>
        <v>211423243246</v>
      </c>
      <c r="D248" s="274" t="str">
        <f>'STUDENT NAMELIST'!D248</f>
        <v>LOGA ARAVINDAN S</v>
      </c>
      <c r="E248" s="272">
        <v>8</v>
      </c>
      <c r="F248" s="272">
        <v>7</v>
      </c>
      <c r="G248" s="272">
        <v>6</v>
      </c>
      <c r="H248" s="272">
        <v>8</v>
      </c>
      <c r="I248" s="272">
        <v>6</v>
      </c>
      <c r="J248" s="272">
        <v>9</v>
      </c>
      <c r="K248" s="275">
        <f t="shared" si="8"/>
        <v>20</v>
      </c>
      <c r="L248" s="61">
        <f t="shared" si="8"/>
        <v>17.5</v>
      </c>
      <c r="M248" s="61">
        <f t="shared" si="8"/>
        <v>15</v>
      </c>
      <c r="N248" s="61">
        <f t="shared" si="8"/>
        <v>20</v>
      </c>
      <c r="O248" s="61">
        <f t="shared" si="9"/>
        <v>15</v>
      </c>
      <c r="P248" s="61">
        <f t="shared" si="9"/>
        <v>22.5</v>
      </c>
    </row>
    <row r="249" spans="1:16" ht="30" customHeight="1" x14ac:dyDescent="0.2">
      <c r="A249" s="1">
        <f>'STUDENT NAMELIST'!A249</f>
        <v>245</v>
      </c>
      <c r="B249" s="60" t="str">
        <f>'STUDENT NAMELIST'!B249</f>
        <v>2023PEC AI 428</v>
      </c>
      <c r="C249" s="60">
        <f>'STUDENT NAMELIST'!C249</f>
        <v>211423243247</v>
      </c>
      <c r="D249" s="274" t="str">
        <f>'STUDENT NAMELIST'!D249</f>
        <v>LOGAPRADEEP T</v>
      </c>
      <c r="E249" s="272">
        <v>10</v>
      </c>
      <c r="F249" s="272">
        <v>9</v>
      </c>
      <c r="G249" s="272">
        <v>8</v>
      </c>
      <c r="H249" s="272">
        <v>9</v>
      </c>
      <c r="I249" s="272">
        <v>7</v>
      </c>
      <c r="J249" s="272">
        <v>7</v>
      </c>
      <c r="K249" s="275">
        <f t="shared" si="8"/>
        <v>25</v>
      </c>
      <c r="L249" s="61">
        <f t="shared" si="8"/>
        <v>22.5</v>
      </c>
      <c r="M249" s="61">
        <f t="shared" si="8"/>
        <v>20</v>
      </c>
      <c r="N249" s="61">
        <f t="shared" si="8"/>
        <v>22.5</v>
      </c>
      <c r="O249" s="61">
        <f t="shared" si="9"/>
        <v>17.5</v>
      </c>
      <c r="P249" s="61">
        <f t="shared" si="9"/>
        <v>17.5</v>
      </c>
    </row>
    <row r="250" spans="1:16" ht="30" customHeight="1" x14ac:dyDescent="0.2">
      <c r="A250" s="1">
        <f>'STUDENT NAMELIST'!A250</f>
        <v>246</v>
      </c>
      <c r="B250" s="60" t="str">
        <f>'STUDENT NAMELIST'!B250</f>
        <v>2023PEC AI 429</v>
      </c>
      <c r="C250" s="60">
        <f>'STUDENT NAMELIST'!C250</f>
        <v>211423243248</v>
      </c>
      <c r="D250" s="274" t="str">
        <f>'STUDENT NAMELIST'!D250</f>
        <v>LOGESH KUMAR S</v>
      </c>
      <c r="E250" s="272">
        <v>7</v>
      </c>
      <c r="F250" s="272">
        <v>10</v>
      </c>
      <c r="G250" s="272">
        <v>9</v>
      </c>
      <c r="H250" s="272">
        <v>10</v>
      </c>
      <c r="I250" s="272">
        <v>6</v>
      </c>
      <c r="J250" s="272">
        <v>6</v>
      </c>
      <c r="K250" s="275">
        <f t="shared" si="8"/>
        <v>17.5</v>
      </c>
      <c r="L250" s="61">
        <f t="shared" si="8"/>
        <v>25</v>
      </c>
      <c r="M250" s="61">
        <f t="shared" si="8"/>
        <v>22.5</v>
      </c>
      <c r="N250" s="61">
        <f t="shared" si="8"/>
        <v>25</v>
      </c>
      <c r="O250" s="61">
        <f t="shared" si="9"/>
        <v>15</v>
      </c>
      <c r="P250" s="61">
        <f t="shared" si="9"/>
        <v>15</v>
      </c>
    </row>
    <row r="251" spans="1:16" ht="30" customHeight="1" x14ac:dyDescent="0.2">
      <c r="A251" s="1">
        <f>'STUDENT NAMELIST'!A251</f>
        <v>247</v>
      </c>
      <c r="B251" s="60" t="str">
        <f>'STUDENT NAMELIST'!B251</f>
        <v>2023PEC AI 202</v>
      </c>
      <c r="C251" s="60">
        <f>'STUDENT NAMELIST'!C251</f>
        <v>211423243249</v>
      </c>
      <c r="D251" s="274" t="str">
        <f>'STUDENT NAMELIST'!D251</f>
        <v>LOGESWARI K</v>
      </c>
      <c r="E251" s="272">
        <v>8</v>
      </c>
      <c r="F251" s="272">
        <v>9</v>
      </c>
      <c r="G251" s="272">
        <v>6</v>
      </c>
      <c r="H251" s="272">
        <v>10</v>
      </c>
      <c r="I251" s="272">
        <v>9</v>
      </c>
      <c r="J251" s="272">
        <v>9</v>
      </c>
      <c r="K251" s="275">
        <f t="shared" si="8"/>
        <v>20</v>
      </c>
      <c r="L251" s="61">
        <f t="shared" si="8"/>
        <v>22.5</v>
      </c>
      <c r="M251" s="61">
        <f t="shared" si="8"/>
        <v>15</v>
      </c>
      <c r="N251" s="61">
        <f t="shared" si="8"/>
        <v>25</v>
      </c>
      <c r="O251" s="61">
        <f t="shared" si="9"/>
        <v>22.5</v>
      </c>
      <c r="P251" s="61">
        <f t="shared" si="9"/>
        <v>22.5</v>
      </c>
    </row>
    <row r="252" spans="1:16" ht="30" customHeight="1" x14ac:dyDescent="0.2">
      <c r="A252" s="1">
        <f>'STUDENT NAMELIST'!A252</f>
        <v>248</v>
      </c>
      <c r="B252" s="60" t="str">
        <f>'STUDENT NAMELIST'!B252</f>
        <v>2023PEC AI 203</v>
      </c>
      <c r="C252" s="60">
        <f>'STUDENT NAMELIST'!C252</f>
        <v>211423243250</v>
      </c>
      <c r="D252" s="274" t="str">
        <f>'STUDENT NAMELIST'!D252</f>
        <v>LOGITHA P C</v>
      </c>
      <c r="E252" s="272">
        <v>6</v>
      </c>
      <c r="F252" s="272">
        <v>7</v>
      </c>
      <c r="G252" s="272">
        <v>7</v>
      </c>
      <c r="H252" s="272">
        <v>8</v>
      </c>
      <c r="I252" s="272">
        <v>6</v>
      </c>
      <c r="J252" s="272">
        <v>10</v>
      </c>
      <c r="K252" s="275">
        <f t="shared" si="8"/>
        <v>15</v>
      </c>
      <c r="L252" s="61">
        <f t="shared" si="8"/>
        <v>17.5</v>
      </c>
      <c r="M252" s="61">
        <f t="shared" si="8"/>
        <v>17.5</v>
      </c>
      <c r="N252" s="61">
        <f t="shared" si="8"/>
        <v>20</v>
      </c>
      <c r="O252" s="61">
        <f t="shared" si="9"/>
        <v>15</v>
      </c>
      <c r="P252" s="61">
        <f t="shared" si="9"/>
        <v>25</v>
      </c>
    </row>
    <row r="253" spans="1:16" ht="30" customHeight="1" x14ac:dyDescent="0.2">
      <c r="A253" s="1">
        <f>'STUDENT NAMELIST'!A253</f>
        <v>249</v>
      </c>
      <c r="B253" s="60" t="str">
        <f>'STUDENT NAMELIST'!B253</f>
        <v>2023PEC AI 430</v>
      </c>
      <c r="C253" s="60">
        <f>'STUDENT NAMELIST'!C253</f>
        <v>211423243251</v>
      </c>
      <c r="D253" s="274" t="str">
        <f>'STUDENT NAMELIST'!D253</f>
        <v>LOHIT S</v>
      </c>
      <c r="E253" s="272">
        <v>10</v>
      </c>
      <c r="F253" s="272">
        <v>7</v>
      </c>
      <c r="G253" s="272">
        <v>6</v>
      </c>
      <c r="H253" s="272">
        <v>7</v>
      </c>
      <c r="I253" s="272">
        <v>10</v>
      </c>
      <c r="J253" s="272">
        <v>6</v>
      </c>
      <c r="K253" s="275">
        <f t="shared" si="8"/>
        <v>25</v>
      </c>
      <c r="L253" s="61">
        <f t="shared" si="8"/>
        <v>17.5</v>
      </c>
      <c r="M253" s="61">
        <f t="shared" si="8"/>
        <v>15</v>
      </c>
      <c r="N253" s="61">
        <f t="shared" si="8"/>
        <v>17.5</v>
      </c>
      <c r="O253" s="61">
        <f t="shared" si="9"/>
        <v>25</v>
      </c>
      <c r="P253" s="61">
        <f t="shared" si="9"/>
        <v>15</v>
      </c>
    </row>
    <row r="254" spans="1:16" ht="30" customHeight="1" x14ac:dyDescent="0.2">
      <c r="A254" s="1">
        <f>'STUDENT NAMELIST'!A254</f>
        <v>250</v>
      </c>
      <c r="B254" s="60" t="str">
        <f>'STUDENT NAMELIST'!B254</f>
        <v>2023PEC AI 431</v>
      </c>
      <c r="C254" s="60">
        <f>'STUDENT NAMELIST'!C254</f>
        <v>211423243252</v>
      </c>
      <c r="D254" s="274" t="str">
        <f>'STUDENT NAMELIST'!D254</f>
        <v>LOKESHWARAN B</v>
      </c>
      <c r="E254" s="272">
        <v>10</v>
      </c>
      <c r="F254" s="272">
        <v>8</v>
      </c>
      <c r="G254" s="272">
        <v>8</v>
      </c>
      <c r="H254" s="272">
        <v>9</v>
      </c>
      <c r="I254" s="272">
        <v>9</v>
      </c>
      <c r="J254" s="272">
        <v>9</v>
      </c>
      <c r="K254" s="275">
        <f t="shared" si="8"/>
        <v>25</v>
      </c>
      <c r="L254" s="61">
        <f t="shared" si="8"/>
        <v>20</v>
      </c>
      <c r="M254" s="61">
        <f t="shared" si="8"/>
        <v>20</v>
      </c>
      <c r="N254" s="61">
        <f t="shared" si="8"/>
        <v>22.5</v>
      </c>
      <c r="O254" s="61">
        <f t="shared" si="9"/>
        <v>22.5</v>
      </c>
      <c r="P254" s="61">
        <f t="shared" si="9"/>
        <v>22.5</v>
      </c>
    </row>
    <row r="255" spans="1:16" ht="30" customHeight="1" x14ac:dyDescent="0.2">
      <c r="A255" s="1">
        <f>'STUDENT NAMELIST'!A255</f>
        <v>251</v>
      </c>
      <c r="B255" s="60" t="str">
        <f>'STUDENT NAMELIST'!B255</f>
        <v>2023PEC AI 432</v>
      </c>
      <c r="C255" s="60">
        <f>'STUDENT NAMELIST'!C255</f>
        <v>211423243253</v>
      </c>
      <c r="D255" s="274" t="str">
        <f>'STUDENT NAMELIST'!D255</f>
        <v>MADESHWARAN M</v>
      </c>
      <c r="E255" s="272">
        <v>6</v>
      </c>
      <c r="F255" s="272">
        <v>10</v>
      </c>
      <c r="G255" s="272">
        <v>8</v>
      </c>
      <c r="H255" s="272">
        <v>9</v>
      </c>
      <c r="I255" s="272">
        <v>6</v>
      </c>
      <c r="J255" s="272">
        <v>8</v>
      </c>
      <c r="K255" s="275">
        <f t="shared" si="8"/>
        <v>15</v>
      </c>
      <c r="L255" s="61">
        <f t="shared" si="8"/>
        <v>25</v>
      </c>
      <c r="M255" s="61">
        <f t="shared" si="8"/>
        <v>20</v>
      </c>
      <c r="N255" s="61">
        <f t="shared" si="8"/>
        <v>22.5</v>
      </c>
      <c r="O255" s="61">
        <f t="shared" si="9"/>
        <v>15</v>
      </c>
      <c r="P255" s="61">
        <f t="shared" si="9"/>
        <v>20</v>
      </c>
    </row>
    <row r="256" spans="1:16" ht="30" customHeight="1" x14ac:dyDescent="0.2">
      <c r="A256" s="1">
        <f>'STUDENT NAMELIST'!A256</f>
        <v>252</v>
      </c>
      <c r="B256" s="60" t="str">
        <f>'STUDENT NAMELIST'!B256</f>
        <v>2023PEC AI 439</v>
      </c>
      <c r="C256" s="60">
        <f>'STUDENT NAMELIST'!C256</f>
        <v>211423243254</v>
      </c>
      <c r="D256" s="274" t="str">
        <f>'STUDENT NAMELIST'!D256</f>
        <v>MADHAN E</v>
      </c>
      <c r="E256" s="272">
        <v>6</v>
      </c>
      <c r="F256" s="272">
        <v>10</v>
      </c>
      <c r="G256" s="272">
        <v>6</v>
      </c>
      <c r="H256" s="272">
        <v>9</v>
      </c>
      <c r="I256" s="272">
        <v>6</v>
      </c>
      <c r="J256" s="272">
        <v>9</v>
      </c>
      <c r="K256" s="275">
        <f t="shared" si="8"/>
        <v>15</v>
      </c>
      <c r="L256" s="61">
        <f t="shared" si="8"/>
        <v>25</v>
      </c>
      <c r="M256" s="61">
        <f t="shared" si="8"/>
        <v>15</v>
      </c>
      <c r="N256" s="61">
        <f t="shared" si="8"/>
        <v>22.5</v>
      </c>
      <c r="O256" s="61">
        <f t="shared" si="9"/>
        <v>15</v>
      </c>
      <c r="P256" s="61">
        <f t="shared" si="9"/>
        <v>22.5</v>
      </c>
    </row>
    <row r="257" spans="1:16" ht="30" customHeight="1" x14ac:dyDescent="0.2">
      <c r="A257" s="1">
        <f>'STUDENT NAMELIST'!A257</f>
        <v>253</v>
      </c>
      <c r="B257" s="60" t="str">
        <f>'STUDENT NAMELIST'!B257</f>
        <v>2023PEC AI 433</v>
      </c>
      <c r="C257" s="60">
        <f>'STUDENT NAMELIST'!C257</f>
        <v>211423243255</v>
      </c>
      <c r="D257" s="274" t="str">
        <f>'STUDENT NAMELIST'!D257</f>
        <v>MADHAN KUMAR V</v>
      </c>
      <c r="E257" s="272">
        <v>6</v>
      </c>
      <c r="F257" s="272">
        <v>8</v>
      </c>
      <c r="G257" s="272">
        <v>6</v>
      </c>
      <c r="H257" s="272">
        <v>7</v>
      </c>
      <c r="I257" s="272">
        <v>10</v>
      </c>
      <c r="J257" s="272">
        <v>6</v>
      </c>
      <c r="K257" s="275">
        <f t="shared" si="8"/>
        <v>15</v>
      </c>
      <c r="L257" s="61">
        <f t="shared" si="8"/>
        <v>20</v>
      </c>
      <c r="M257" s="61">
        <f t="shared" si="8"/>
        <v>15</v>
      </c>
      <c r="N257" s="61">
        <f t="shared" si="8"/>
        <v>17.5</v>
      </c>
      <c r="O257" s="61">
        <f t="shared" si="9"/>
        <v>25</v>
      </c>
      <c r="P257" s="61">
        <f t="shared" si="9"/>
        <v>15</v>
      </c>
    </row>
    <row r="258" spans="1:16" ht="30" customHeight="1" x14ac:dyDescent="0.2">
      <c r="A258" s="1">
        <f>'STUDENT NAMELIST'!A258</f>
        <v>254</v>
      </c>
      <c r="B258" s="60" t="str">
        <f>'STUDENT NAMELIST'!B258</f>
        <v>2023PEC AI 434</v>
      </c>
      <c r="C258" s="60">
        <f>'STUDENT NAMELIST'!C258</f>
        <v>211423243256</v>
      </c>
      <c r="D258" s="274" t="str">
        <f>'STUDENT NAMELIST'!D258</f>
        <v>MADHAN RAJ V</v>
      </c>
      <c r="E258" s="272">
        <v>9</v>
      </c>
      <c r="F258" s="272">
        <v>6</v>
      </c>
      <c r="G258" s="272">
        <v>10</v>
      </c>
      <c r="H258" s="272">
        <v>6</v>
      </c>
      <c r="I258" s="272">
        <v>9</v>
      </c>
      <c r="J258" s="272">
        <v>8</v>
      </c>
      <c r="K258" s="275">
        <f t="shared" si="8"/>
        <v>22.5</v>
      </c>
      <c r="L258" s="61">
        <f t="shared" si="8"/>
        <v>15</v>
      </c>
      <c r="M258" s="61">
        <f t="shared" si="8"/>
        <v>25</v>
      </c>
      <c r="N258" s="61">
        <f t="shared" si="8"/>
        <v>15</v>
      </c>
      <c r="O258" s="61">
        <f t="shared" si="9"/>
        <v>22.5</v>
      </c>
      <c r="P258" s="61">
        <f t="shared" si="9"/>
        <v>20</v>
      </c>
    </row>
    <row r="259" spans="1:16" ht="30" customHeight="1" x14ac:dyDescent="0.2">
      <c r="A259" s="1">
        <f>'STUDENT NAMELIST'!A259</f>
        <v>255</v>
      </c>
      <c r="B259" s="60" t="str">
        <f>'STUDENT NAMELIST'!B259</f>
        <v>2023PEC AI 551</v>
      </c>
      <c r="C259" s="60">
        <f>'STUDENT NAMELIST'!C259</f>
        <v>211423243257</v>
      </c>
      <c r="D259" s="274" t="str">
        <f>'STUDENT NAMELIST'!D259</f>
        <v>MADHAN S</v>
      </c>
      <c r="E259" s="272">
        <v>9</v>
      </c>
      <c r="F259" s="272">
        <v>10</v>
      </c>
      <c r="G259" s="272">
        <v>8</v>
      </c>
      <c r="H259" s="272">
        <v>10</v>
      </c>
      <c r="I259" s="272">
        <v>8</v>
      </c>
      <c r="J259" s="272">
        <v>8</v>
      </c>
      <c r="K259" s="275">
        <f t="shared" si="8"/>
        <v>22.5</v>
      </c>
      <c r="L259" s="61">
        <f t="shared" si="8"/>
        <v>25</v>
      </c>
      <c r="M259" s="61">
        <f t="shared" si="8"/>
        <v>20</v>
      </c>
      <c r="N259" s="61">
        <f t="shared" si="8"/>
        <v>25</v>
      </c>
      <c r="O259" s="61">
        <f t="shared" si="9"/>
        <v>20</v>
      </c>
      <c r="P259" s="61">
        <f t="shared" si="9"/>
        <v>20</v>
      </c>
    </row>
    <row r="260" spans="1:16" ht="30" customHeight="1" x14ac:dyDescent="0.2">
      <c r="A260" s="1">
        <f>'STUDENT NAMELIST'!A260</f>
        <v>256</v>
      </c>
      <c r="B260" s="60" t="str">
        <f>'STUDENT NAMELIST'!B260</f>
        <v>2023PEC AI 435</v>
      </c>
      <c r="C260" s="60">
        <f>'STUDENT NAMELIST'!C260</f>
        <v>211423243258</v>
      </c>
      <c r="D260" s="274" t="str">
        <f>'STUDENT NAMELIST'!D260</f>
        <v>MADHESH E</v>
      </c>
      <c r="E260" s="272">
        <v>10</v>
      </c>
      <c r="F260" s="272">
        <v>8</v>
      </c>
      <c r="G260" s="272">
        <v>10</v>
      </c>
      <c r="H260" s="272">
        <v>8</v>
      </c>
      <c r="I260" s="272">
        <v>9</v>
      </c>
      <c r="J260" s="272">
        <v>9</v>
      </c>
      <c r="K260" s="275">
        <f t="shared" si="8"/>
        <v>25</v>
      </c>
      <c r="L260" s="61">
        <f t="shared" si="8"/>
        <v>20</v>
      </c>
      <c r="M260" s="61">
        <f t="shared" si="8"/>
        <v>25</v>
      </c>
      <c r="N260" s="61">
        <f t="shared" si="8"/>
        <v>20</v>
      </c>
      <c r="O260" s="61">
        <f t="shared" si="9"/>
        <v>22.5</v>
      </c>
      <c r="P260" s="61">
        <f t="shared" si="9"/>
        <v>22.5</v>
      </c>
    </row>
    <row r="261" spans="1:16" ht="30" customHeight="1" x14ac:dyDescent="0.2">
      <c r="A261" s="1">
        <f>'STUDENT NAMELIST'!A261</f>
        <v>257</v>
      </c>
      <c r="B261" s="60" t="str">
        <f>'STUDENT NAMELIST'!B261</f>
        <v>2023PEC AI 204</v>
      </c>
      <c r="C261" s="60">
        <f>'STUDENT NAMELIST'!C261</f>
        <v>211423243259</v>
      </c>
      <c r="D261" s="274" t="str">
        <f>'STUDENT NAMELIST'!D261</f>
        <v>MADHIVANI A</v>
      </c>
      <c r="E261" s="272">
        <v>10</v>
      </c>
      <c r="F261" s="272">
        <v>7</v>
      </c>
      <c r="G261" s="272">
        <v>10</v>
      </c>
      <c r="H261" s="272">
        <v>7</v>
      </c>
      <c r="I261" s="272">
        <v>7</v>
      </c>
      <c r="J261" s="272">
        <v>8</v>
      </c>
      <c r="K261" s="275">
        <f t="shared" si="8"/>
        <v>25</v>
      </c>
      <c r="L261" s="61">
        <f t="shared" si="8"/>
        <v>17.5</v>
      </c>
      <c r="M261" s="61">
        <f t="shared" si="8"/>
        <v>25</v>
      </c>
      <c r="N261" s="61">
        <f t="shared" ref="N261:P324" si="10">(H261/10)*25</f>
        <v>17.5</v>
      </c>
      <c r="O261" s="61">
        <f t="shared" si="9"/>
        <v>17.5</v>
      </c>
      <c r="P261" s="61">
        <f t="shared" si="9"/>
        <v>20</v>
      </c>
    </row>
    <row r="262" spans="1:16" ht="30" customHeight="1" x14ac:dyDescent="0.2">
      <c r="A262" s="1">
        <f>'STUDENT NAMELIST'!A262</f>
        <v>258</v>
      </c>
      <c r="B262" s="60" t="str">
        <f>'STUDENT NAMELIST'!B262</f>
        <v>2023PEC AI 205</v>
      </c>
      <c r="C262" s="60">
        <f>'STUDENT NAMELIST'!C262</f>
        <v>211423243260</v>
      </c>
      <c r="D262" s="274" t="str">
        <f>'STUDENT NAMELIST'!D262</f>
        <v>MADHUMETHA M S</v>
      </c>
      <c r="E262" s="272">
        <v>10</v>
      </c>
      <c r="F262" s="272">
        <v>7</v>
      </c>
      <c r="G262" s="272">
        <v>6</v>
      </c>
      <c r="H262" s="272">
        <v>8</v>
      </c>
      <c r="I262" s="272">
        <v>7</v>
      </c>
      <c r="J262" s="272">
        <v>6</v>
      </c>
      <c r="K262" s="275">
        <f t="shared" ref="K262:P325" si="11">(E262/10)*25</f>
        <v>25</v>
      </c>
      <c r="L262" s="61">
        <f t="shared" si="11"/>
        <v>17.5</v>
      </c>
      <c r="M262" s="61">
        <f t="shared" si="11"/>
        <v>15</v>
      </c>
      <c r="N262" s="61">
        <f t="shared" si="10"/>
        <v>20</v>
      </c>
      <c r="O262" s="61">
        <f t="shared" si="10"/>
        <v>17.5</v>
      </c>
      <c r="P262" s="61">
        <f t="shared" si="10"/>
        <v>15</v>
      </c>
    </row>
    <row r="263" spans="1:16" ht="30" customHeight="1" x14ac:dyDescent="0.2">
      <c r="A263" s="1">
        <f>'STUDENT NAMELIST'!A263</f>
        <v>259</v>
      </c>
      <c r="B263" s="60" t="str">
        <f>'STUDENT NAMELIST'!B263</f>
        <v>2023PEC AI 206</v>
      </c>
      <c r="C263" s="60">
        <f>'STUDENT NAMELIST'!C263</f>
        <v>211423243261</v>
      </c>
      <c r="D263" s="274" t="str">
        <f>'STUDENT NAMELIST'!D263</f>
        <v>MADHUMITHA M</v>
      </c>
      <c r="E263" s="272">
        <v>9</v>
      </c>
      <c r="F263" s="272">
        <v>7</v>
      </c>
      <c r="G263" s="272">
        <v>8</v>
      </c>
      <c r="H263" s="272">
        <v>6</v>
      </c>
      <c r="I263" s="272">
        <v>7</v>
      </c>
      <c r="J263" s="272">
        <v>7</v>
      </c>
      <c r="K263" s="275">
        <f t="shared" si="11"/>
        <v>22.5</v>
      </c>
      <c r="L263" s="61">
        <f t="shared" si="11"/>
        <v>17.5</v>
      </c>
      <c r="M263" s="61">
        <f t="shared" si="11"/>
        <v>20</v>
      </c>
      <c r="N263" s="61">
        <f t="shared" si="10"/>
        <v>15</v>
      </c>
      <c r="O263" s="61">
        <f t="shared" si="10"/>
        <v>17.5</v>
      </c>
      <c r="P263" s="61">
        <f t="shared" si="10"/>
        <v>17.5</v>
      </c>
    </row>
    <row r="264" spans="1:16" ht="30" customHeight="1" x14ac:dyDescent="0.2">
      <c r="A264" s="1">
        <f>'STUDENT NAMELIST'!A264</f>
        <v>260</v>
      </c>
      <c r="B264" s="60" t="str">
        <f>'STUDENT NAMELIST'!B264</f>
        <v>2023PEC AI 436</v>
      </c>
      <c r="C264" s="60">
        <f>'STUDENT NAMELIST'!C264</f>
        <v>211423243262</v>
      </c>
      <c r="D264" s="274" t="str">
        <f>'STUDENT NAMELIST'!D264</f>
        <v>MAGESH B</v>
      </c>
      <c r="E264" s="272">
        <v>6</v>
      </c>
      <c r="F264" s="272">
        <v>6</v>
      </c>
      <c r="G264" s="272">
        <v>6</v>
      </c>
      <c r="H264" s="272">
        <v>8</v>
      </c>
      <c r="I264" s="272">
        <v>7</v>
      </c>
      <c r="J264" s="272">
        <v>8</v>
      </c>
      <c r="K264" s="275">
        <f t="shared" si="11"/>
        <v>15</v>
      </c>
      <c r="L264" s="61">
        <f t="shared" si="11"/>
        <v>15</v>
      </c>
      <c r="M264" s="61">
        <f t="shared" si="11"/>
        <v>15</v>
      </c>
      <c r="N264" s="61">
        <f t="shared" si="10"/>
        <v>20</v>
      </c>
      <c r="O264" s="61">
        <f t="shared" si="10"/>
        <v>17.5</v>
      </c>
      <c r="P264" s="61">
        <f t="shared" si="10"/>
        <v>20</v>
      </c>
    </row>
    <row r="265" spans="1:16" ht="30" customHeight="1" x14ac:dyDescent="0.2">
      <c r="A265" s="1">
        <f>'STUDENT NAMELIST'!A265</f>
        <v>261</v>
      </c>
      <c r="B265" s="60" t="str">
        <f>'STUDENT NAMELIST'!B265</f>
        <v>2023PEC AI 437</v>
      </c>
      <c r="C265" s="60">
        <f>'STUDENT NAMELIST'!C265</f>
        <v>211423243263</v>
      </c>
      <c r="D265" s="274" t="str">
        <f>'STUDENT NAMELIST'!D265</f>
        <v>MAHAKAILASH M</v>
      </c>
      <c r="E265" s="272">
        <v>10</v>
      </c>
      <c r="F265" s="272">
        <v>6</v>
      </c>
      <c r="G265" s="272">
        <v>7</v>
      </c>
      <c r="H265" s="272">
        <v>7</v>
      </c>
      <c r="I265" s="272">
        <v>10</v>
      </c>
      <c r="J265" s="272">
        <v>7</v>
      </c>
      <c r="K265" s="275">
        <f t="shared" si="11"/>
        <v>25</v>
      </c>
      <c r="L265" s="61">
        <f t="shared" si="11"/>
        <v>15</v>
      </c>
      <c r="M265" s="61">
        <f t="shared" si="11"/>
        <v>17.5</v>
      </c>
      <c r="N265" s="61">
        <f t="shared" si="10"/>
        <v>17.5</v>
      </c>
      <c r="O265" s="61">
        <f t="shared" si="10"/>
        <v>25</v>
      </c>
      <c r="P265" s="61">
        <f t="shared" si="10"/>
        <v>17.5</v>
      </c>
    </row>
    <row r="266" spans="1:16" ht="30" customHeight="1" x14ac:dyDescent="0.2">
      <c r="A266" s="1">
        <f>'STUDENT NAMELIST'!A266</f>
        <v>262</v>
      </c>
      <c r="B266" s="60" t="str">
        <f>'STUDENT NAMELIST'!B266</f>
        <v>2023PEC AI 207</v>
      </c>
      <c r="C266" s="60">
        <f>'STUDENT NAMELIST'!C266</f>
        <v>211423243264</v>
      </c>
      <c r="D266" s="274" t="str">
        <f>'STUDENT NAMELIST'!D266</f>
        <v>MAHALAKSHMI B</v>
      </c>
      <c r="E266" s="272">
        <v>10</v>
      </c>
      <c r="F266" s="272">
        <v>8</v>
      </c>
      <c r="G266" s="272">
        <v>8</v>
      </c>
      <c r="H266" s="272">
        <v>10</v>
      </c>
      <c r="I266" s="272">
        <v>6</v>
      </c>
      <c r="J266" s="272">
        <v>9</v>
      </c>
      <c r="K266" s="275">
        <f t="shared" si="11"/>
        <v>25</v>
      </c>
      <c r="L266" s="61">
        <f t="shared" si="11"/>
        <v>20</v>
      </c>
      <c r="M266" s="61">
        <f t="shared" si="11"/>
        <v>20</v>
      </c>
      <c r="N266" s="61">
        <f t="shared" si="10"/>
        <v>25</v>
      </c>
      <c r="O266" s="61">
        <f t="shared" si="10"/>
        <v>15</v>
      </c>
      <c r="P266" s="61">
        <f t="shared" si="10"/>
        <v>22.5</v>
      </c>
    </row>
    <row r="267" spans="1:16" ht="30" customHeight="1" x14ac:dyDescent="0.2">
      <c r="A267" s="1">
        <f>'STUDENT NAMELIST'!A267</f>
        <v>263</v>
      </c>
      <c r="B267" s="60" t="str">
        <f>'STUDENT NAMELIST'!B267</f>
        <v>2023PEC AI 208</v>
      </c>
      <c r="C267" s="60">
        <f>'STUDENT NAMELIST'!C267</f>
        <v>211423243265</v>
      </c>
      <c r="D267" s="274" t="str">
        <f>'STUDENT NAMELIST'!D267</f>
        <v xml:space="preserve">MAHALAKSHMI E </v>
      </c>
      <c r="E267" s="272">
        <v>8</v>
      </c>
      <c r="F267" s="272">
        <v>7</v>
      </c>
      <c r="G267" s="272">
        <v>9</v>
      </c>
      <c r="H267" s="272">
        <v>8</v>
      </c>
      <c r="I267" s="272">
        <v>6</v>
      </c>
      <c r="J267" s="272">
        <v>7</v>
      </c>
      <c r="K267" s="275">
        <f t="shared" si="11"/>
        <v>20</v>
      </c>
      <c r="L267" s="61">
        <f t="shared" si="11"/>
        <v>17.5</v>
      </c>
      <c r="M267" s="61">
        <f t="shared" si="11"/>
        <v>22.5</v>
      </c>
      <c r="N267" s="61">
        <f t="shared" si="10"/>
        <v>20</v>
      </c>
      <c r="O267" s="61">
        <f t="shared" si="10"/>
        <v>15</v>
      </c>
      <c r="P267" s="61">
        <f t="shared" si="10"/>
        <v>17.5</v>
      </c>
    </row>
    <row r="268" spans="1:16" ht="30" customHeight="1" x14ac:dyDescent="0.2">
      <c r="A268" s="1">
        <f>'STUDENT NAMELIST'!A268</f>
        <v>264</v>
      </c>
      <c r="B268" s="60" t="str">
        <f>'STUDENT NAMELIST'!B268</f>
        <v>2023PEC AI 209</v>
      </c>
      <c r="C268" s="60">
        <f>'STUDENT NAMELIST'!C268</f>
        <v>211423243266</v>
      </c>
      <c r="D268" s="274" t="str">
        <f>'STUDENT NAMELIST'!D268</f>
        <v>MAHALAKSHMI S</v>
      </c>
      <c r="E268" s="272">
        <v>8</v>
      </c>
      <c r="F268" s="272">
        <v>6</v>
      </c>
      <c r="G268" s="272">
        <v>10</v>
      </c>
      <c r="H268" s="272">
        <v>6</v>
      </c>
      <c r="I268" s="272">
        <v>6</v>
      </c>
      <c r="J268" s="272">
        <v>8</v>
      </c>
      <c r="K268" s="275">
        <f t="shared" si="11"/>
        <v>20</v>
      </c>
      <c r="L268" s="61">
        <f t="shared" si="11"/>
        <v>15</v>
      </c>
      <c r="M268" s="61">
        <f t="shared" si="11"/>
        <v>25</v>
      </c>
      <c r="N268" s="61">
        <f t="shared" si="10"/>
        <v>15</v>
      </c>
      <c r="O268" s="61">
        <f t="shared" si="10"/>
        <v>15</v>
      </c>
      <c r="P268" s="61">
        <f t="shared" si="10"/>
        <v>20</v>
      </c>
    </row>
    <row r="269" spans="1:16" ht="30" customHeight="1" x14ac:dyDescent="0.2">
      <c r="A269" s="1">
        <f>'STUDENT NAMELIST'!A269</f>
        <v>265</v>
      </c>
      <c r="B269" s="60" t="str">
        <f>'STUDENT NAMELIST'!B269</f>
        <v>2023PEC AI 438</v>
      </c>
      <c r="C269" s="60">
        <f>'STUDENT NAMELIST'!C269</f>
        <v>211423243267</v>
      </c>
      <c r="D269" s="274" t="str">
        <f>'STUDENT NAMELIST'!D269</f>
        <v>MAHAVISHNU G</v>
      </c>
      <c r="E269" s="272">
        <v>8</v>
      </c>
      <c r="F269" s="272">
        <v>10</v>
      </c>
      <c r="G269" s="272">
        <v>6</v>
      </c>
      <c r="H269" s="272">
        <v>10</v>
      </c>
      <c r="I269" s="272">
        <v>10</v>
      </c>
      <c r="J269" s="272">
        <v>8</v>
      </c>
      <c r="K269" s="275">
        <f t="shared" si="11"/>
        <v>20</v>
      </c>
      <c r="L269" s="61">
        <f t="shared" si="11"/>
        <v>25</v>
      </c>
      <c r="M269" s="61">
        <f t="shared" si="11"/>
        <v>15</v>
      </c>
      <c r="N269" s="61">
        <f t="shared" si="10"/>
        <v>25</v>
      </c>
      <c r="O269" s="61">
        <f t="shared" si="10"/>
        <v>25</v>
      </c>
      <c r="P269" s="61">
        <f t="shared" si="10"/>
        <v>20</v>
      </c>
    </row>
    <row r="270" spans="1:16" ht="30" customHeight="1" x14ac:dyDescent="0.2">
      <c r="A270" s="1">
        <f>'STUDENT NAMELIST'!A270</f>
        <v>266</v>
      </c>
      <c r="B270" s="60" t="str">
        <f>'STUDENT NAMELIST'!B270</f>
        <v>2023PEC AI 440</v>
      </c>
      <c r="C270" s="60">
        <f>'STUDENT NAMELIST'!C270</f>
        <v>211423243268</v>
      </c>
      <c r="D270" s="274" t="str">
        <f>'STUDENT NAMELIST'!D270</f>
        <v>MANI BHARATHI J</v>
      </c>
      <c r="E270" s="272">
        <v>7</v>
      </c>
      <c r="F270" s="272">
        <v>10</v>
      </c>
      <c r="G270" s="272">
        <v>7</v>
      </c>
      <c r="H270" s="272">
        <v>7</v>
      </c>
      <c r="I270" s="272">
        <v>6</v>
      </c>
      <c r="J270" s="272">
        <v>10</v>
      </c>
      <c r="K270" s="275">
        <f t="shared" si="11"/>
        <v>17.5</v>
      </c>
      <c r="L270" s="61">
        <f t="shared" si="11"/>
        <v>25</v>
      </c>
      <c r="M270" s="61">
        <f t="shared" si="11"/>
        <v>17.5</v>
      </c>
      <c r="N270" s="61">
        <f t="shared" si="10"/>
        <v>17.5</v>
      </c>
      <c r="O270" s="61">
        <f t="shared" si="10"/>
        <v>15</v>
      </c>
      <c r="P270" s="61">
        <f t="shared" si="10"/>
        <v>25</v>
      </c>
    </row>
    <row r="271" spans="1:16" ht="30" customHeight="1" x14ac:dyDescent="0.2">
      <c r="A271" s="1">
        <f>'STUDENT NAMELIST'!A271</f>
        <v>267</v>
      </c>
      <c r="B271" s="60" t="str">
        <f>'STUDENT NAMELIST'!B271</f>
        <v>2023PEC AI 441</v>
      </c>
      <c r="C271" s="60">
        <f>'STUDENT NAMELIST'!C271</f>
        <v>211423243269</v>
      </c>
      <c r="D271" s="274" t="str">
        <f>'STUDENT NAMELIST'!D271</f>
        <v>MANIKANDAN C V</v>
      </c>
      <c r="E271" s="272">
        <v>9</v>
      </c>
      <c r="F271" s="272">
        <v>10</v>
      </c>
      <c r="G271" s="272">
        <v>7</v>
      </c>
      <c r="H271" s="272">
        <v>8</v>
      </c>
      <c r="I271" s="272">
        <v>6</v>
      </c>
      <c r="J271" s="272">
        <v>8</v>
      </c>
      <c r="K271" s="275">
        <f t="shared" si="11"/>
        <v>22.5</v>
      </c>
      <c r="L271" s="61">
        <f t="shared" si="11"/>
        <v>25</v>
      </c>
      <c r="M271" s="61">
        <f t="shared" si="11"/>
        <v>17.5</v>
      </c>
      <c r="N271" s="61">
        <f t="shared" si="10"/>
        <v>20</v>
      </c>
      <c r="O271" s="61">
        <f t="shared" si="10"/>
        <v>15</v>
      </c>
      <c r="P271" s="61">
        <f t="shared" si="10"/>
        <v>20</v>
      </c>
    </row>
    <row r="272" spans="1:16" ht="30" customHeight="1" x14ac:dyDescent="0.2">
      <c r="A272" s="1">
        <f>'STUDENT NAMELIST'!A272</f>
        <v>268</v>
      </c>
      <c r="B272" s="60" t="str">
        <f>'STUDENT NAMELIST'!B272</f>
        <v>2023PEC AI 442</v>
      </c>
      <c r="C272" s="60">
        <f>'STUDENT NAMELIST'!C272</f>
        <v>211423243270</v>
      </c>
      <c r="D272" s="274" t="str">
        <f>'STUDENT NAMELIST'!D272</f>
        <v>MANIKANDAN S</v>
      </c>
      <c r="E272" s="272">
        <v>7</v>
      </c>
      <c r="F272" s="272">
        <v>7</v>
      </c>
      <c r="G272" s="272">
        <v>9</v>
      </c>
      <c r="H272" s="272">
        <v>10</v>
      </c>
      <c r="I272" s="272">
        <v>8</v>
      </c>
      <c r="J272" s="272">
        <v>7</v>
      </c>
      <c r="K272" s="275">
        <f t="shared" si="11"/>
        <v>17.5</v>
      </c>
      <c r="L272" s="61">
        <f t="shared" si="11"/>
        <v>17.5</v>
      </c>
      <c r="M272" s="61">
        <f t="shared" si="11"/>
        <v>22.5</v>
      </c>
      <c r="N272" s="61">
        <f t="shared" si="10"/>
        <v>25</v>
      </c>
      <c r="O272" s="61">
        <f t="shared" si="10"/>
        <v>20</v>
      </c>
      <c r="P272" s="61">
        <f t="shared" si="10"/>
        <v>17.5</v>
      </c>
    </row>
    <row r="273" spans="1:16" ht="30" customHeight="1" x14ac:dyDescent="0.2">
      <c r="A273" s="1">
        <f>'STUDENT NAMELIST'!A273</f>
        <v>269</v>
      </c>
      <c r="B273" s="60" t="str">
        <f>'STUDENT NAMELIST'!B273</f>
        <v>2023PEC AI 443</v>
      </c>
      <c r="C273" s="60">
        <f>'STUDENT NAMELIST'!C273</f>
        <v>211423243271</v>
      </c>
      <c r="D273" s="274" t="str">
        <f>'STUDENT NAMELIST'!D273</f>
        <v>MANNAN VIGNESH K</v>
      </c>
      <c r="E273" s="272">
        <v>6</v>
      </c>
      <c r="F273" s="272">
        <v>7</v>
      </c>
      <c r="G273" s="272">
        <v>6</v>
      </c>
      <c r="H273" s="272">
        <v>8</v>
      </c>
      <c r="I273" s="272">
        <v>7</v>
      </c>
      <c r="J273" s="272">
        <v>9</v>
      </c>
      <c r="K273" s="275">
        <f t="shared" si="11"/>
        <v>15</v>
      </c>
      <c r="L273" s="61">
        <f t="shared" si="11"/>
        <v>17.5</v>
      </c>
      <c r="M273" s="61">
        <f t="shared" si="11"/>
        <v>15</v>
      </c>
      <c r="N273" s="61">
        <f t="shared" si="10"/>
        <v>20</v>
      </c>
      <c r="O273" s="61">
        <f t="shared" si="10"/>
        <v>17.5</v>
      </c>
      <c r="P273" s="61">
        <f t="shared" si="10"/>
        <v>22.5</v>
      </c>
    </row>
    <row r="274" spans="1:16" ht="30" customHeight="1" x14ac:dyDescent="0.2">
      <c r="A274" s="1">
        <f>'STUDENT NAMELIST'!A274</f>
        <v>270</v>
      </c>
      <c r="B274" s="60" t="str">
        <f>'STUDENT NAMELIST'!B274</f>
        <v>2023PEC AI 210</v>
      </c>
      <c r="C274" s="60">
        <f>'STUDENT NAMELIST'!C274</f>
        <v>211423243272</v>
      </c>
      <c r="D274" s="274" t="str">
        <f>'STUDENT NAMELIST'!D274</f>
        <v>MEENAKSHI A S</v>
      </c>
      <c r="E274" s="272">
        <v>6</v>
      </c>
      <c r="F274" s="272">
        <v>8</v>
      </c>
      <c r="G274" s="272">
        <v>6</v>
      </c>
      <c r="H274" s="272">
        <v>8</v>
      </c>
      <c r="I274" s="272">
        <v>9</v>
      </c>
      <c r="J274" s="272">
        <v>10</v>
      </c>
      <c r="K274" s="275">
        <f t="shared" si="11"/>
        <v>15</v>
      </c>
      <c r="L274" s="61">
        <f t="shared" si="11"/>
        <v>20</v>
      </c>
      <c r="M274" s="61">
        <f t="shared" si="11"/>
        <v>15</v>
      </c>
      <c r="N274" s="61">
        <f t="shared" si="10"/>
        <v>20</v>
      </c>
      <c r="O274" s="61">
        <f t="shared" si="10"/>
        <v>22.5</v>
      </c>
      <c r="P274" s="61">
        <f t="shared" si="10"/>
        <v>25</v>
      </c>
    </row>
    <row r="275" spans="1:16" ht="30" customHeight="1" x14ac:dyDescent="0.2">
      <c r="A275" s="1">
        <f>'STUDENT NAMELIST'!A275</f>
        <v>271</v>
      </c>
      <c r="B275" s="60" t="str">
        <f>'STUDENT NAMELIST'!B275</f>
        <v>2023PEC AI 211</v>
      </c>
      <c r="C275" s="60">
        <f>'STUDENT NAMELIST'!C275</f>
        <v>211423243273</v>
      </c>
      <c r="D275" s="274" t="str">
        <f>'STUDENT NAMELIST'!D275</f>
        <v>MITHRA SHREE A</v>
      </c>
      <c r="E275" s="272">
        <v>10</v>
      </c>
      <c r="F275" s="272">
        <v>8</v>
      </c>
      <c r="G275" s="272">
        <v>10</v>
      </c>
      <c r="H275" s="272">
        <v>6</v>
      </c>
      <c r="I275" s="272">
        <v>9</v>
      </c>
      <c r="J275" s="272">
        <v>9</v>
      </c>
      <c r="K275" s="275">
        <f t="shared" si="11"/>
        <v>25</v>
      </c>
      <c r="L275" s="61">
        <f t="shared" si="11"/>
        <v>20</v>
      </c>
      <c r="M275" s="61">
        <f t="shared" si="11"/>
        <v>25</v>
      </c>
      <c r="N275" s="61">
        <f t="shared" si="10"/>
        <v>15</v>
      </c>
      <c r="O275" s="61">
        <f t="shared" si="10"/>
        <v>22.5</v>
      </c>
      <c r="P275" s="61">
        <f t="shared" si="10"/>
        <v>22.5</v>
      </c>
    </row>
    <row r="276" spans="1:16" ht="30" customHeight="1" x14ac:dyDescent="0.2">
      <c r="A276" s="1">
        <f>'STUDENT NAMELIST'!A276</f>
        <v>272</v>
      </c>
      <c r="B276" s="60" t="str">
        <f>'STUDENT NAMELIST'!B276</f>
        <v>2023PEC AI 444</v>
      </c>
      <c r="C276" s="60">
        <f>'STUDENT NAMELIST'!C276</f>
        <v>211423243274</v>
      </c>
      <c r="D276" s="274" t="str">
        <f>'STUDENT NAMELIST'!D276</f>
        <v>MITHUN S</v>
      </c>
      <c r="E276" s="272">
        <v>8</v>
      </c>
      <c r="F276" s="272">
        <v>6</v>
      </c>
      <c r="G276" s="272">
        <v>10</v>
      </c>
      <c r="H276" s="272">
        <v>7</v>
      </c>
      <c r="I276" s="272">
        <v>6</v>
      </c>
      <c r="J276" s="272">
        <v>7</v>
      </c>
      <c r="K276" s="275">
        <f t="shared" si="11"/>
        <v>20</v>
      </c>
      <c r="L276" s="61">
        <f t="shared" si="11"/>
        <v>15</v>
      </c>
      <c r="M276" s="61">
        <f t="shared" si="11"/>
        <v>25</v>
      </c>
      <c r="N276" s="61">
        <f t="shared" si="10"/>
        <v>17.5</v>
      </c>
      <c r="O276" s="61">
        <f t="shared" si="10"/>
        <v>15</v>
      </c>
      <c r="P276" s="61">
        <f t="shared" si="10"/>
        <v>17.5</v>
      </c>
    </row>
    <row r="277" spans="1:16" ht="30" customHeight="1" x14ac:dyDescent="0.2">
      <c r="A277" s="1">
        <f>'STUDENT NAMELIST'!A277</f>
        <v>273</v>
      </c>
      <c r="B277" s="60" t="str">
        <f>'STUDENT NAMELIST'!B277</f>
        <v>2023PEC AI 445</v>
      </c>
      <c r="C277" s="60">
        <f>'STUDENT NAMELIST'!C277</f>
        <v>211423243275</v>
      </c>
      <c r="D277" s="274" t="str">
        <f>'STUDENT NAMELIST'!D277</f>
        <v xml:space="preserve">DH MITHUN SAI </v>
      </c>
      <c r="E277" s="272">
        <v>10</v>
      </c>
      <c r="F277" s="272">
        <v>9</v>
      </c>
      <c r="G277" s="272">
        <v>10</v>
      </c>
      <c r="H277" s="272">
        <v>6</v>
      </c>
      <c r="I277" s="272">
        <v>7</v>
      </c>
      <c r="J277" s="272">
        <v>7</v>
      </c>
      <c r="K277" s="275">
        <f t="shared" si="11"/>
        <v>25</v>
      </c>
      <c r="L277" s="61">
        <f t="shared" si="11"/>
        <v>22.5</v>
      </c>
      <c r="M277" s="61">
        <f t="shared" si="11"/>
        <v>25</v>
      </c>
      <c r="N277" s="61">
        <f t="shared" si="10"/>
        <v>15</v>
      </c>
      <c r="O277" s="61">
        <f t="shared" si="10"/>
        <v>17.5</v>
      </c>
      <c r="P277" s="61">
        <f t="shared" si="10"/>
        <v>17.5</v>
      </c>
    </row>
    <row r="278" spans="1:16" ht="30" customHeight="1" x14ac:dyDescent="0.2">
      <c r="A278" s="1">
        <f>'STUDENT NAMELIST'!A278</f>
        <v>274</v>
      </c>
      <c r="B278" s="60" t="str">
        <f>'STUDENT NAMELIST'!B278</f>
        <v>2023PEC AI 446</v>
      </c>
      <c r="C278" s="60">
        <f>'STUDENT NAMELIST'!C278</f>
        <v>211423243276</v>
      </c>
      <c r="D278" s="274" t="str">
        <f>'STUDENT NAMELIST'!D278</f>
        <v>MOHAMED ARSHAD M</v>
      </c>
      <c r="E278" s="272">
        <v>7</v>
      </c>
      <c r="F278" s="272">
        <v>10</v>
      </c>
      <c r="G278" s="272">
        <v>7</v>
      </c>
      <c r="H278" s="272">
        <v>10</v>
      </c>
      <c r="I278" s="272">
        <v>7</v>
      </c>
      <c r="J278" s="272">
        <v>6</v>
      </c>
      <c r="K278" s="275">
        <f t="shared" si="11"/>
        <v>17.5</v>
      </c>
      <c r="L278" s="61">
        <f t="shared" si="11"/>
        <v>25</v>
      </c>
      <c r="M278" s="61">
        <f t="shared" si="11"/>
        <v>17.5</v>
      </c>
      <c r="N278" s="61">
        <f t="shared" si="10"/>
        <v>25</v>
      </c>
      <c r="O278" s="61">
        <f t="shared" si="10"/>
        <v>17.5</v>
      </c>
      <c r="P278" s="61">
        <f t="shared" si="10"/>
        <v>15</v>
      </c>
    </row>
    <row r="279" spans="1:16" ht="30" customHeight="1" x14ac:dyDescent="0.2">
      <c r="A279" s="1">
        <f>'STUDENT NAMELIST'!A279</f>
        <v>275</v>
      </c>
      <c r="B279" s="60" t="str">
        <f>'STUDENT NAMELIST'!B279</f>
        <v>2023PEC AI 447</v>
      </c>
      <c r="C279" s="60">
        <f>'STUDENT NAMELIST'!C279</f>
        <v>211423243277</v>
      </c>
      <c r="D279" s="274" t="str">
        <f>'STUDENT NAMELIST'!D279</f>
        <v>MOHAMED BASITH</v>
      </c>
      <c r="E279" s="272">
        <v>9</v>
      </c>
      <c r="F279" s="272">
        <v>6</v>
      </c>
      <c r="G279" s="272">
        <v>7</v>
      </c>
      <c r="H279" s="272">
        <v>6</v>
      </c>
      <c r="I279" s="272">
        <v>8</v>
      </c>
      <c r="J279" s="272">
        <v>6</v>
      </c>
      <c r="K279" s="275">
        <f t="shared" si="11"/>
        <v>22.5</v>
      </c>
      <c r="L279" s="61">
        <f t="shared" si="11"/>
        <v>15</v>
      </c>
      <c r="M279" s="61">
        <f t="shared" si="11"/>
        <v>17.5</v>
      </c>
      <c r="N279" s="61">
        <f t="shared" si="10"/>
        <v>15</v>
      </c>
      <c r="O279" s="61">
        <f t="shared" si="10"/>
        <v>20</v>
      </c>
      <c r="P279" s="61">
        <f t="shared" si="10"/>
        <v>15</v>
      </c>
    </row>
    <row r="280" spans="1:16" ht="30" customHeight="1" x14ac:dyDescent="0.2">
      <c r="A280" s="1">
        <f>'STUDENT NAMELIST'!A280</f>
        <v>276</v>
      </c>
      <c r="B280" s="60" t="str">
        <f>'STUDENT NAMELIST'!B280</f>
        <v>2023PEC AI 448</v>
      </c>
      <c r="C280" s="60">
        <f>'STUDENT NAMELIST'!C280</f>
        <v>211423243278</v>
      </c>
      <c r="D280" s="274" t="str">
        <f>'STUDENT NAMELIST'!D280</f>
        <v xml:space="preserve">MOHAMED JABBAR SHAHID </v>
      </c>
      <c r="E280" s="272">
        <v>10</v>
      </c>
      <c r="F280" s="272">
        <v>9</v>
      </c>
      <c r="G280" s="272">
        <v>10</v>
      </c>
      <c r="H280" s="272">
        <v>7</v>
      </c>
      <c r="I280" s="272">
        <v>6</v>
      </c>
      <c r="J280" s="272">
        <v>10</v>
      </c>
      <c r="K280" s="275">
        <f t="shared" si="11"/>
        <v>25</v>
      </c>
      <c r="L280" s="61">
        <f t="shared" si="11"/>
        <v>22.5</v>
      </c>
      <c r="M280" s="61">
        <f t="shared" si="11"/>
        <v>25</v>
      </c>
      <c r="N280" s="61">
        <f t="shared" si="10"/>
        <v>17.5</v>
      </c>
      <c r="O280" s="61">
        <f t="shared" si="10"/>
        <v>15</v>
      </c>
      <c r="P280" s="61">
        <f t="shared" si="10"/>
        <v>25</v>
      </c>
    </row>
    <row r="281" spans="1:16" ht="30" customHeight="1" x14ac:dyDescent="0.2">
      <c r="A281" s="1">
        <f>'STUDENT NAMELIST'!A281</f>
        <v>277</v>
      </c>
      <c r="B281" s="60" t="str">
        <f>'STUDENT NAMELIST'!B281</f>
        <v>2023PEC AI 449</v>
      </c>
      <c r="C281" s="60">
        <f>'STUDENT NAMELIST'!C281</f>
        <v>211423243279</v>
      </c>
      <c r="D281" s="274" t="str">
        <f>'STUDENT NAMELIST'!D281</f>
        <v>MOHAMED SUHAIL N</v>
      </c>
      <c r="E281" s="272">
        <v>8</v>
      </c>
      <c r="F281" s="272">
        <v>7</v>
      </c>
      <c r="G281" s="272">
        <v>9</v>
      </c>
      <c r="H281" s="272">
        <v>8</v>
      </c>
      <c r="I281" s="272">
        <v>6</v>
      </c>
      <c r="J281" s="272">
        <v>9</v>
      </c>
      <c r="K281" s="275">
        <f t="shared" si="11"/>
        <v>20</v>
      </c>
      <c r="L281" s="61">
        <f t="shared" si="11"/>
        <v>17.5</v>
      </c>
      <c r="M281" s="61">
        <f t="shared" si="11"/>
        <v>22.5</v>
      </c>
      <c r="N281" s="61">
        <f t="shared" si="10"/>
        <v>20</v>
      </c>
      <c r="O281" s="61">
        <f t="shared" si="10"/>
        <v>15</v>
      </c>
      <c r="P281" s="61">
        <f t="shared" si="10"/>
        <v>22.5</v>
      </c>
    </row>
    <row r="282" spans="1:16" ht="30" customHeight="1" x14ac:dyDescent="0.2">
      <c r="A282" s="1">
        <f>'STUDENT NAMELIST'!A282</f>
        <v>278</v>
      </c>
      <c r="B282" s="60" t="str">
        <f>'STUDENT NAMELIST'!B282</f>
        <v>2023PEC AI 450</v>
      </c>
      <c r="C282" s="60">
        <f>'STUDENT NAMELIST'!C282</f>
        <v>211423243280</v>
      </c>
      <c r="D282" s="274" t="str">
        <f>'STUDENT NAMELIST'!D282</f>
        <v>MOHAMMED AATHIF KHAN A</v>
      </c>
      <c r="E282" s="272">
        <v>8</v>
      </c>
      <c r="F282" s="272">
        <v>6</v>
      </c>
      <c r="G282" s="272">
        <v>8</v>
      </c>
      <c r="H282" s="272">
        <v>7</v>
      </c>
      <c r="I282" s="272">
        <v>7</v>
      </c>
      <c r="J282" s="272">
        <v>7</v>
      </c>
      <c r="K282" s="275">
        <f t="shared" si="11"/>
        <v>20</v>
      </c>
      <c r="L282" s="61">
        <f t="shared" si="11"/>
        <v>15</v>
      </c>
      <c r="M282" s="61">
        <f t="shared" si="11"/>
        <v>20</v>
      </c>
      <c r="N282" s="61">
        <f t="shared" si="10"/>
        <v>17.5</v>
      </c>
      <c r="O282" s="61">
        <f t="shared" si="10"/>
        <v>17.5</v>
      </c>
      <c r="P282" s="61">
        <f t="shared" si="10"/>
        <v>17.5</v>
      </c>
    </row>
    <row r="283" spans="1:16" ht="30" customHeight="1" x14ac:dyDescent="0.2">
      <c r="A283" s="1">
        <f>'STUDENT NAMELIST'!A283</f>
        <v>279</v>
      </c>
      <c r="B283" s="60" t="str">
        <f>'STUDENT NAMELIST'!B283</f>
        <v>2023PEC AI 452</v>
      </c>
      <c r="C283" s="60">
        <f>'STUDENT NAMELIST'!C283</f>
        <v>211423243282</v>
      </c>
      <c r="D283" s="274" t="str">
        <f>'STUDENT NAMELIST'!D283</f>
        <v>MOHAMMED THOUFEEQ S</v>
      </c>
      <c r="E283" s="272">
        <v>9</v>
      </c>
      <c r="F283" s="272">
        <v>6</v>
      </c>
      <c r="G283" s="272">
        <v>8</v>
      </c>
      <c r="H283" s="272">
        <v>8</v>
      </c>
      <c r="I283" s="272">
        <v>9</v>
      </c>
      <c r="J283" s="272">
        <v>7</v>
      </c>
      <c r="K283" s="275">
        <f t="shared" si="11"/>
        <v>22.5</v>
      </c>
      <c r="L283" s="61">
        <f t="shared" si="11"/>
        <v>15</v>
      </c>
      <c r="M283" s="61">
        <f t="shared" si="11"/>
        <v>20</v>
      </c>
      <c r="N283" s="61">
        <f t="shared" si="10"/>
        <v>20</v>
      </c>
      <c r="O283" s="61">
        <f t="shared" si="10"/>
        <v>22.5</v>
      </c>
      <c r="P283" s="61">
        <f t="shared" si="10"/>
        <v>17.5</v>
      </c>
    </row>
    <row r="284" spans="1:16" ht="30" customHeight="1" x14ac:dyDescent="0.2">
      <c r="A284" s="1">
        <f>'STUDENT NAMELIST'!A284</f>
        <v>280</v>
      </c>
      <c r="B284" s="60" t="str">
        <f>'STUDENT NAMELIST'!B284</f>
        <v>2023PEC AI 453</v>
      </c>
      <c r="C284" s="60">
        <f>'STUDENT NAMELIST'!C284</f>
        <v>211423243283</v>
      </c>
      <c r="D284" s="274" t="str">
        <f>'STUDENT NAMELIST'!D284</f>
        <v>MOHAN RAJ R</v>
      </c>
      <c r="E284" s="272">
        <v>7</v>
      </c>
      <c r="F284" s="272">
        <v>6</v>
      </c>
      <c r="G284" s="272">
        <v>9</v>
      </c>
      <c r="H284" s="272">
        <v>9</v>
      </c>
      <c r="I284" s="272">
        <v>7</v>
      </c>
      <c r="J284" s="272">
        <v>10</v>
      </c>
      <c r="K284" s="275">
        <f t="shared" si="11"/>
        <v>17.5</v>
      </c>
      <c r="L284" s="61">
        <f t="shared" si="11"/>
        <v>15</v>
      </c>
      <c r="M284" s="61">
        <f t="shared" si="11"/>
        <v>22.5</v>
      </c>
      <c r="N284" s="61">
        <f t="shared" si="10"/>
        <v>22.5</v>
      </c>
      <c r="O284" s="61">
        <f t="shared" si="10"/>
        <v>17.5</v>
      </c>
      <c r="P284" s="61">
        <f t="shared" si="10"/>
        <v>25</v>
      </c>
    </row>
    <row r="285" spans="1:16" ht="30" customHeight="1" x14ac:dyDescent="0.2">
      <c r="A285" s="1">
        <f>'STUDENT NAMELIST'!A285</f>
        <v>281</v>
      </c>
      <c r="B285" s="60" t="str">
        <f>'STUDENT NAMELIST'!B285</f>
        <v>2023PEC AI 212</v>
      </c>
      <c r="C285" s="60">
        <f>'STUDENT NAMELIST'!C285</f>
        <v>211423243284</v>
      </c>
      <c r="D285" s="274" t="str">
        <f>'STUDENT NAMELIST'!D285</f>
        <v>MOHANA PRIYA V</v>
      </c>
      <c r="E285" s="272">
        <v>10</v>
      </c>
      <c r="F285" s="272">
        <v>6</v>
      </c>
      <c r="G285" s="272">
        <v>7</v>
      </c>
      <c r="H285" s="272">
        <v>7</v>
      </c>
      <c r="I285" s="272">
        <v>8</v>
      </c>
      <c r="J285" s="272">
        <v>6</v>
      </c>
      <c r="K285" s="275">
        <f t="shared" si="11"/>
        <v>25</v>
      </c>
      <c r="L285" s="61">
        <f t="shared" si="11"/>
        <v>15</v>
      </c>
      <c r="M285" s="61">
        <f t="shared" si="11"/>
        <v>17.5</v>
      </c>
      <c r="N285" s="61">
        <f t="shared" si="10"/>
        <v>17.5</v>
      </c>
      <c r="O285" s="61">
        <f t="shared" si="10"/>
        <v>20</v>
      </c>
      <c r="P285" s="61">
        <f t="shared" si="10"/>
        <v>15</v>
      </c>
    </row>
    <row r="286" spans="1:16" ht="30" customHeight="1" x14ac:dyDescent="0.2">
      <c r="A286" s="1">
        <f>'STUDENT NAMELIST'!A286</f>
        <v>282</v>
      </c>
      <c r="B286" s="60" t="str">
        <f>'STUDENT NAMELIST'!B286</f>
        <v>2023PEC AI 454</v>
      </c>
      <c r="C286" s="60">
        <f>'STUDENT NAMELIST'!C286</f>
        <v>211423243285</v>
      </c>
      <c r="D286" s="274" t="str">
        <f>'STUDENT NAMELIST'!D286</f>
        <v>MOHANA PRIYAN N</v>
      </c>
      <c r="E286" s="272">
        <v>9</v>
      </c>
      <c r="F286" s="272">
        <v>9</v>
      </c>
      <c r="G286" s="272">
        <v>6</v>
      </c>
      <c r="H286" s="272">
        <v>10</v>
      </c>
      <c r="I286" s="272">
        <v>6</v>
      </c>
      <c r="J286" s="272">
        <v>9</v>
      </c>
      <c r="K286" s="275">
        <f t="shared" si="11"/>
        <v>22.5</v>
      </c>
      <c r="L286" s="61">
        <f t="shared" si="11"/>
        <v>22.5</v>
      </c>
      <c r="M286" s="61">
        <f t="shared" si="11"/>
        <v>15</v>
      </c>
      <c r="N286" s="61">
        <f t="shared" si="10"/>
        <v>25</v>
      </c>
      <c r="O286" s="61">
        <f t="shared" si="10"/>
        <v>15</v>
      </c>
      <c r="P286" s="61">
        <f t="shared" si="10"/>
        <v>22.5</v>
      </c>
    </row>
    <row r="287" spans="1:16" ht="30" customHeight="1" x14ac:dyDescent="0.2">
      <c r="A287" s="1">
        <f>'STUDENT NAMELIST'!A287</f>
        <v>283</v>
      </c>
      <c r="B287" s="60" t="str">
        <f>'STUDENT NAMELIST'!B287</f>
        <v>2023PEC AI 455</v>
      </c>
      <c r="C287" s="60">
        <f>'STUDENT NAMELIST'!C287</f>
        <v>211423243286</v>
      </c>
      <c r="D287" s="274" t="str">
        <f>'STUDENT NAMELIST'!D287</f>
        <v>MOHANAKRISHNAN H</v>
      </c>
      <c r="E287" s="272">
        <v>7</v>
      </c>
      <c r="F287" s="272">
        <v>7</v>
      </c>
      <c r="G287" s="272">
        <v>9</v>
      </c>
      <c r="H287" s="272">
        <v>10</v>
      </c>
      <c r="I287" s="272">
        <v>9</v>
      </c>
      <c r="J287" s="272">
        <v>9</v>
      </c>
      <c r="K287" s="275">
        <f t="shared" si="11"/>
        <v>17.5</v>
      </c>
      <c r="L287" s="61">
        <f t="shared" si="11"/>
        <v>17.5</v>
      </c>
      <c r="M287" s="61">
        <f t="shared" si="11"/>
        <v>22.5</v>
      </c>
      <c r="N287" s="61">
        <f t="shared" si="10"/>
        <v>25</v>
      </c>
      <c r="O287" s="61">
        <f t="shared" si="10"/>
        <v>22.5</v>
      </c>
      <c r="P287" s="61">
        <f t="shared" si="10"/>
        <v>22.5</v>
      </c>
    </row>
    <row r="288" spans="1:16" ht="30" customHeight="1" x14ac:dyDescent="0.2">
      <c r="A288" s="1">
        <f>'STUDENT NAMELIST'!A288</f>
        <v>284</v>
      </c>
      <c r="B288" s="60" t="str">
        <f>'STUDENT NAMELIST'!B288</f>
        <v>2023PEC AI 456</v>
      </c>
      <c r="C288" s="60">
        <f>'STUDENT NAMELIST'!C288</f>
        <v>211423243287</v>
      </c>
      <c r="D288" s="274" t="str">
        <f>'STUDENT NAMELIST'!D288</f>
        <v xml:space="preserve">MOHANAKUMARAN K </v>
      </c>
      <c r="E288" s="272">
        <v>6</v>
      </c>
      <c r="F288" s="272">
        <v>7</v>
      </c>
      <c r="G288" s="272">
        <v>10</v>
      </c>
      <c r="H288" s="272">
        <v>6</v>
      </c>
      <c r="I288" s="272">
        <v>6</v>
      </c>
      <c r="J288" s="272">
        <v>7</v>
      </c>
      <c r="K288" s="275">
        <f t="shared" si="11"/>
        <v>15</v>
      </c>
      <c r="L288" s="61">
        <f t="shared" si="11"/>
        <v>17.5</v>
      </c>
      <c r="M288" s="61">
        <f t="shared" si="11"/>
        <v>25</v>
      </c>
      <c r="N288" s="61">
        <f t="shared" si="10"/>
        <v>15</v>
      </c>
      <c r="O288" s="61">
        <f t="shared" si="10"/>
        <v>15</v>
      </c>
      <c r="P288" s="61">
        <f t="shared" si="10"/>
        <v>17.5</v>
      </c>
    </row>
    <row r="289" spans="1:16" ht="30" customHeight="1" x14ac:dyDescent="0.2">
      <c r="A289" s="1">
        <f>'STUDENT NAMELIST'!A289</f>
        <v>285</v>
      </c>
      <c r="B289" s="60" t="str">
        <f>'STUDENT NAMELIST'!B289</f>
        <v>2023PEC AI 458</v>
      </c>
      <c r="C289" s="60">
        <f>'STUDENT NAMELIST'!C289</f>
        <v>211423243288</v>
      </c>
      <c r="D289" s="274" t="str">
        <f>'STUDENT NAMELIST'!D289</f>
        <v>MONISH K V</v>
      </c>
      <c r="E289" s="272">
        <v>10</v>
      </c>
      <c r="F289" s="272">
        <v>7</v>
      </c>
      <c r="G289" s="272">
        <v>7</v>
      </c>
      <c r="H289" s="272">
        <v>8</v>
      </c>
      <c r="I289" s="272">
        <v>9</v>
      </c>
      <c r="J289" s="272">
        <v>9</v>
      </c>
      <c r="K289" s="275">
        <f t="shared" si="11"/>
        <v>25</v>
      </c>
      <c r="L289" s="61">
        <f t="shared" si="11"/>
        <v>17.5</v>
      </c>
      <c r="M289" s="61">
        <f t="shared" si="11"/>
        <v>17.5</v>
      </c>
      <c r="N289" s="61">
        <f t="shared" si="10"/>
        <v>20</v>
      </c>
      <c r="O289" s="61">
        <f t="shared" si="10"/>
        <v>22.5</v>
      </c>
      <c r="P289" s="61">
        <f t="shared" si="10"/>
        <v>22.5</v>
      </c>
    </row>
    <row r="290" spans="1:16" ht="30" customHeight="1" x14ac:dyDescent="0.2">
      <c r="A290" s="1">
        <f>'STUDENT NAMELIST'!A290</f>
        <v>286</v>
      </c>
      <c r="B290" s="60" t="str">
        <f>'STUDENT NAMELIST'!B290</f>
        <v>2023PEC AI 457</v>
      </c>
      <c r="C290" s="60">
        <f>'STUDENT NAMELIST'!C290</f>
        <v>211423243289</v>
      </c>
      <c r="D290" s="274" t="str">
        <f>'STUDENT NAMELIST'!D290</f>
        <v>MONISH MEGHANATHAN</v>
      </c>
      <c r="E290" s="272">
        <v>8</v>
      </c>
      <c r="F290" s="272">
        <v>6</v>
      </c>
      <c r="G290" s="272">
        <v>7</v>
      </c>
      <c r="H290" s="272">
        <v>6</v>
      </c>
      <c r="I290" s="272">
        <v>9</v>
      </c>
      <c r="J290" s="272">
        <v>7</v>
      </c>
      <c r="K290" s="275">
        <f t="shared" si="11"/>
        <v>20</v>
      </c>
      <c r="L290" s="61">
        <f t="shared" si="11"/>
        <v>15</v>
      </c>
      <c r="M290" s="61">
        <f t="shared" si="11"/>
        <v>17.5</v>
      </c>
      <c r="N290" s="61">
        <f t="shared" si="10"/>
        <v>15</v>
      </c>
      <c r="O290" s="61">
        <f t="shared" si="10"/>
        <v>22.5</v>
      </c>
      <c r="P290" s="61">
        <f t="shared" si="10"/>
        <v>17.5</v>
      </c>
    </row>
    <row r="291" spans="1:16" ht="30" customHeight="1" x14ac:dyDescent="0.2">
      <c r="A291" s="1">
        <f>'STUDENT NAMELIST'!A291</f>
        <v>287</v>
      </c>
      <c r="B291" s="60" t="str">
        <f>'STUDENT NAMELIST'!B291</f>
        <v>2023PEC AI 213</v>
      </c>
      <c r="C291" s="60">
        <f>'STUDENT NAMELIST'!C291</f>
        <v>211423243290</v>
      </c>
      <c r="D291" s="274" t="str">
        <f>'STUDENT NAMELIST'!D291</f>
        <v>MONISHA K</v>
      </c>
      <c r="E291" s="272">
        <v>6</v>
      </c>
      <c r="F291" s="272">
        <v>6</v>
      </c>
      <c r="G291" s="272">
        <v>6</v>
      </c>
      <c r="H291" s="272">
        <v>7</v>
      </c>
      <c r="I291" s="272">
        <v>9</v>
      </c>
      <c r="J291" s="272">
        <v>10</v>
      </c>
      <c r="K291" s="275">
        <f t="shared" si="11"/>
        <v>15</v>
      </c>
      <c r="L291" s="61">
        <f t="shared" si="11"/>
        <v>15</v>
      </c>
      <c r="M291" s="61">
        <f t="shared" si="11"/>
        <v>15</v>
      </c>
      <c r="N291" s="61">
        <f t="shared" si="10"/>
        <v>17.5</v>
      </c>
      <c r="O291" s="61">
        <f t="shared" si="10"/>
        <v>22.5</v>
      </c>
      <c r="P291" s="61">
        <f t="shared" si="10"/>
        <v>25</v>
      </c>
    </row>
    <row r="292" spans="1:16" ht="30" customHeight="1" x14ac:dyDescent="0.2">
      <c r="A292" s="1">
        <f>'STUDENT NAMELIST'!A292</f>
        <v>288</v>
      </c>
      <c r="B292" s="60" t="str">
        <f>'STUDENT NAMELIST'!B292</f>
        <v>2023PEC AI 214</v>
      </c>
      <c r="C292" s="60">
        <f>'STUDENT NAMELIST'!C292</f>
        <v>211423243291</v>
      </c>
      <c r="D292" s="274" t="str">
        <f>'STUDENT NAMELIST'!D292</f>
        <v>MONISHA P</v>
      </c>
      <c r="E292" s="272">
        <v>10</v>
      </c>
      <c r="F292" s="272">
        <v>7</v>
      </c>
      <c r="G292" s="272">
        <v>9</v>
      </c>
      <c r="H292" s="272">
        <v>7</v>
      </c>
      <c r="I292" s="272">
        <v>7</v>
      </c>
      <c r="J292" s="272">
        <v>8</v>
      </c>
      <c r="K292" s="275">
        <f t="shared" si="11"/>
        <v>25</v>
      </c>
      <c r="L292" s="61">
        <f t="shared" si="11"/>
        <v>17.5</v>
      </c>
      <c r="M292" s="61">
        <f t="shared" si="11"/>
        <v>22.5</v>
      </c>
      <c r="N292" s="61">
        <f t="shared" si="10"/>
        <v>17.5</v>
      </c>
      <c r="O292" s="61">
        <f t="shared" si="10"/>
        <v>17.5</v>
      </c>
      <c r="P292" s="61">
        <f t="shared" si="10"/>
        <v>20</v>
      </c>
    </row>
    <row r="293" spans="1:16" ht="30" customHeight="1" x14ac:dyDescent="0.2">
      <c r="A293" s="1">
        <f>'STUDENT NAMELIST'!A293</f>
        <v>289</v>
      </c>
      <c r="B293" s="60" t="str">
        <f>'STUDENT NAMELIST'!B293</f>
        <v>2023PEC AI 459</v>
      </c>
      <c r="C293" s="60">
        <f>'STUDENT NAMELIST'!C293</f>
        <v>211423243292</v>
      </c>
      <c r="D293" s="274" t="str">
        <f>'STUDENT NAMELIST'!D293</f>
        <v>MOTHILAL V</v>
      </c>
      <c r="E293" s="272">
        <v>10</v>
      </c>
      <c r="F293" s="272">
        <v>9</v>
      </c>
      <c r="G293" s="272">
        <v>8</v>
      </c>
      <c r="H293" s="272">
        <v>6</v>
      </c>
      <c r="I293" s="272">
        <v>9</v>
      </c>
      <c r="J293" s="272">
        <v>7</v>
      </c>
      <c r="K293" s="275">
        <f t="shared" si="11"/>
        <v>25</v>
      </c>
      <c r="L293" s="61">
        <f t="shared" si="11"/>
        <v>22.5</v>
      </c>
      <c r="M293" s="61">
        <f t="shared" si="11"/>
        <v>20</v>
      </c>
      <c r="N293" s="61">
        <f t="shared" si="10"/>
        <v>15</v>
      </c>
      <c r="O293" s="61">
        <f t="shared" si="10"/>
        <v>22.5</v>
      </c>
      <c r="P293" s="61">
        <f t="shared" si="10"/>
        <v>17.5</v>
      </c>
    </row>
    <row r="294" spans="1:16" ht="30" customHeight="1" x14ac:dyDescent="0.2">
      <c r="A294" s="1">
        <f>'STUDENT NAMELIST'!A294</f>
        <v>290</v>
      </c>
      <c r="B294" s="60" t="str">
        <f>'STUDENT NAMELIST'!B294</f>
        <v>2023PEC AI 460</v>
      </c>
      <c r="C294" s="60">
        <f>'STUDENT NAMELIST'!C294</f>
        <v>211423243294</v>
      </c>
      <c r="D294" s="274" t="str">
        <f>'STUDENT NAMELIST'!D294</f>
        <v>MUKTESWAR NAYAK G</v>
      </c>
      <c r="E294" s="272">
        <v>7</v>
      </c>
      <c r="F294" s="272">
        <v>9</v>
      </c>
      <c r="G294" s="272">
        <v>8</v>
      </c>
      <c r="H294" s="272">
        <v>7</v>
      </c>
      <c r="I294" s="272">
        <v>10</v>
      </c>
      <c r="J294" s="272">
        <v>10</v>
      </c>
      <c r="K294" s="275">
        <f t="shared" si="11"/>
        <v>17.5</v>
      </c>
      <c r="L294" s="61">
        <f t="shared" si="11"/>
        <v>22.5</v>
      </c>
      <c r="M294" s="61">
        <f t="shared" si="11"/>
        <v>20</v>
      </c>
      <c r="N294" s="61">
        <f t="shared" si="10"/>
        <v>17.5</v>
      </c>
      <c r="O294" s="61">
        <f t="shared" si="10"/>
        <v>25</v>
      </c>
      <c r="P294" s="61">
        <f t="shared" si="10"/>
        <v>25</v>
      </c>
    </row>
    <row r="295" spans="1:16" ht="30" customHeight="1" x14ac:dyDescent="0.2">
      <c r="A295" s="1">
        <f>'STUDENT NAMELIST'!A295</f>
        <v>291</v>
      </c>
      <c r="B295" s="60" t="str">
        <f>'STUDENT NAMELIST'!B295</f>
        <v>2023PEC AI 461</v>
      </c>
      <c r="C295" s="60">
        <f>'STUDENT NAMELIST'!C295</f>
        <v>211423243295</v>
      </c>
      <c r="D295" s="274" t="str">
        <f>'STUDENT NAMELIST'!D295</f>
        <v>MUTHUKUMAR N</v>
      </c>
      <c r="E295" s="272">
        <v>10</v>
      </c>
      <c r="F295" s="272">
        <v>8</v>
      </c>
      <c r="G295" s="272">
        <v>7</v>
      </c>
      <c r="H295" s="272">
        <v>9</v>
      </c>
      <c r="I295" s="272">
        <v>6</v>
      </c>
      <c r="J295" s="272">
        <v>6</v>
      </c>
      <c r="K295" s="275">
        <f t="shared" si="11"/>
        <v>25</v>
      </c>
      <c r="L295" s="61">
        <f t="shared" si="11"/>
        <v>20</v>
      </c>
      <c r="M295" s="61">
        <f t="shared" si="11"/>
        <v>17.5</v>
      </c>
      <c r="N295" s="61">
        <f t="shared" si="10"/>
        <v>22.5</v>
      </c>
      <c r="O295" s="61">
        <f t="shared" si="10"/>
        <v>15</v>
      </c>
      <c r="P295" s="61">
        <f t="shared" si="10"/>
        <v>15</v>
      </c>
    </row>
    <row r="296" spans="1:16" ht="30" customHeight="1" x14ac:dyDescent="0.2">
      <c r="A296" s="1">
        <f>'STUDENT NAMELIST'!A296</f>
        <v>292</v>
      </c>
      <c r="B296" s="60" t="str">
        <f>'STUDENT NAMELIST'!B296</f>
        <v>2023PEC AI 216</v>
      </c>
      <c r="C296" s="60">
        <f>'STUDENT NAMELIST'!C296</f>
        <v>211423243296</v>
      </c>
      <c r="D296" s="274" t="str">
        <f>'STUDENT NAMELIST'!D296</f>
        <v>MUTHULAKSHMI A</v>
      </c>
      <c r="E296" s="272">
        <v>6</v>
      </c>
      <c r="F296" s="272">
        <v>6</v>
      </c>
      <c r="G296" s="272">
        <v>8</v>
      </c>
      <c r="H296" s="272">
        <v>7</v>
      </c>
      <c r="I296" s="272">
        <v>7</v>
      </c>
      <c r="J296" s="272">
        <v>7</v>
      </c>
      <c r="K296" s="275">
        <f t="shared" si="11"/>
        <v>15</v>
      </c>
      <c r="L296" s="61">
        <f t="shared" si="11"/>
        <v>15</v>
      </c>
      <c r="M296" s="61">
        <f t="shared" si="11"/>
        <v>20</v>
      </c>
      <c r="N296" s="61">
        <f t="shared" si="10"/>
        <v>17.5</v>
      </c>
      <c r="O296" s="61">
        <f t="shared" si="10"/>
        <v>17.5</v>
      </c>
      <c r="P296" s="61">
        <f t="shared" si="10"/>
        <v>17.5</v>
      </c>
    </row>
    <row r="297" spans="1:16" ht="30" customHeight="1" x14ac:dyDescent="0.2">
      <c r="A297" s="1">
        <f>'STUDENT NAMELIST'!A297</f>
        <v>293</v>
      </c>
      <c r="B297" s="60" t="str">
        <f>'STUDENT NAMELIST'!B297</f>
        <v>2023PEC AI 217</v>
      </c>
      <c r="C297" s="60">
        <f>'STUDENT NAMELIST'!C297</f>
        <v>211423243297</v>
      </c>
      <c r="D297" s="274" t="str">
        <f>'STUDENT NAMELIST'!D297</f>
        <v>NANCY ANGEL J</v>
      </c>
      <c r="E297" s="272">
        <v>7</v>
      </c>
      <c r="F297" s="272">
        <v>8</v>
      </c>
      <c r="G297" s="272">
        <v>6</v>
      </c>
      <c r="H297" s="272">
        <v>8</v>
      </c>
      <c r="I297" s="272">
        <v>9</v>
      </c>
      <c r="J297" s="272">
        <v>8</v>
      </c>
      <c r="K297" s="275">
        <f t="shared" si="11"/>
        <v>17.5</v>
      </c>
      <c r="L297" s="61">
        <f t="shared" si="11"/>
        <v>20</v>
      </c>
      <c r="M297" s="61">
        <f t="shared" si="11"/>
        <v>15</v>
      </c>
      <c r="N297" s="61">
        <f t="shared" si="10"/>
        <v>20</v>
      </c>
      <c r="O297" s="61">
        <f t="shared" si="10"/>
        <v>22.5</v>
      </c>
      <c r="P297" s="61">
        <f t="shared" si="10"/>
        <v>20</v>
      </c>
    </row>
    <row r="298" spans="1:16" ht="30" customHeight="1" x14ac:dyDescent="0.2">
      <c r="A298" s="1">
        <f>'STUDENT NAMELIST'!A298</f>
        <v>294</v>
      </c>
      <c r="B298" s="60" t="str">
        <f>'STUDENT NAMELIST'!B298</f>
        <v>2023PEC AI 462</v>
      </c>
      <c r="C298" s="60">
        <f>'STUDENT NAMELIST'!C298</f>
        <v>211423243298</v>
      </c>
      <c r="D298" s="274" t="str">
        <f>'STUDENT NAMELIST'!D298</f>
        <v>NANDHA KUMAR M</v>
      </c>
      <c r="E298" s="272">
        <v>10</v>
      </c>
      <c r="F298" s="272">
        <v>6</v>
      </c>
      <c r="G298" s="272">
        <v>9</v>
      </c>
      <c r="H298" s="272">
        <v>7</v>
      </c>
      <c r="I298" s="272">
        <v>10</v>
      </c>
      <c r="J298" s="272">
        <v>6</v>
      </c>
      <c r="K298" s="275">
        <f t="shared" si="11"/>
        <v>25</v>
      </c>
      <c r="L298" s="61">
        <f t="shared" si="11"/>
        <v>15</v>
      </c>
      <c r="M298" s="61">
        <f t="shared" si="11"/>
        <v>22.5</v>
      </c>
      <c r="N298" s="61">
        <f t="shared" si="10"/>
        <v>17.5</v>
      </c>
      <c r="O298" s="61">
        <f t="shared" si="10"/>
        <v>25</v>
      </c>
      <c r="P298" s="61">
        <f t="shared" si="10"/>
        <v>15</v>
      </c>
    </row>
    <row r="299" spans="1:16" ht="30" customHeight="1" x14ac:dyDescent="0.2">
      <c r="A299" s="1">
        <f>'STUDENT NAMELIST'!A299</f>
        <v>295</v>
      </c>
      <c r="B299" s="60" t="str">
        <f>'STUDENT NAMELIST'!B299</f>
        <v>2023PEC AI 463</v>
      </c>
      <c r="C299" s="60">
        <f>'STUDENT NAMELIST'!C299</f>
        <v>211423243299</v>
      </c>
      <c r="D299" s="274" t="str">
        <f>'STUDENT NAMELIST'!D299</f>
        <v>NANTHA KUMAR D</v>
      </c>
      <c r="E299" s="272">
        <v>7</v>
      </c>
      <c r="F299" s="272">
        <v>8</v>
      </c>
      <c r="G299" s="272">
        <v>10</v>
      </c>
      <c r="H299" s="272">
        <v>8</v>
      </c>
      <c r="I299" s="272">
        <v>7</v>
      </c>
      <c r="J299" s="272">
        <v>8</v>
      </c>
      <c r="K299" s="275">
        <f t="shared" si="11"/>
        <v>17.5</v>
      </c>
      <c r="L299" s="61">
        <f t="shared" si="11"/>
        <v>20</v>
      </c>
      <c r="M299" s="61">
        <f t="shared" si="11"/>
        <v>25</v>
      </c>
      <c r="N299" s="61">
        <f t="shared" si="10"/>
        <v>20</v>
      </c>
      <c r="O299" s="61">
        <f t="shared" si="10"/>
        <v>17.5</v>
      </c>
      <c r="P299" s="61">
        <f t="shared" si="10"/>
        <v>20</v>
      </c>
    </row>
    <row r="300" spans="1:16" ht="30" customHeight="1" x14ac:dyDescent="0.2">
      <c r="A300" s="1">
        <f>'STUDENT NAMELIST'!A300</f>
        <v>296</v>
      </c>
      <c r="B300" s="60" t="str">
        <f>'STUDENT NAMELIST'!B300</f>
        <v>2023PEC AI 464</v>
      </c>
      <c r="C300" s="60">
        <f>'STUDENT NAMELIST'!C300</f>
        <v>211423243300</v>
      </c>
      <c r="D300" s="274" t="str">
        <f>'STUDENT NAMELIST'!D300</f>
        <v>NARESH KARTHI M R</v>
      </c>
      <c r="E300" s="272">
        <v>8</v>
      </c>
      <c r="F300" s="272">
        <v>9</v>
      </c>
      <c r="G300" s="272">
        <v>9</v>
      </c>
      <c r="H300" s="272">
        <v>10</v>
      </c>
      <c r="I300" s="272">
        <v>9</v>
      </c>
      <c r="J300" s="272">
        <v>6</v>
      </c>
      <c r="K300" s="275">
        <f t="shared" si="11"/>
        <v>20</v>
      </c>
      <c r="L300" s="61">
        <f t="shared" si="11"/>
        <v>22.5</v>
      </c>
      <c r="M300" s="61">
        <f t="shared" si="11"/>
        <v>22.5</v>
      </c>
      <c r="N300" s="61">
        <f t="shared" si="10"/>
        <v>25</v>
      </c>
      <c r="O300" s="61">
        <f t="shared" si="10"/>
        <v>22.5</v>
      </c>
      <c r="P300" s="61">
        <f t="shared" si="10"/>
        <v>15</v>
      </c>
    </row>
    <row r="301" spans="1:16" ht="30" customHeight="1" x14ac:dyDescent="0.2">
      <c r="A301" s="1">
        <f>'STUDENT NAMELIST'!A301</f>
        <v>297</v>
      </c>
      <c r="B301" s="60" t="str">
        <f>'STUDENT NAMELIST'!B301</f>
        <v>2023PEC AI 465</v>
      </c>
      <c r="C301" s="60">
        <f>'STUDENT NAMELIST'!C301</f>
        <v>211423243301</v>
      </c>
      <c r="D301" s="274" t="str">
        <f>'STUDENT NAMELIST'!D301</f>
        <v>NARESH R</v>
      </c>
      <c r="E301" s="272">
        <v>9</v>
      </c>
      <c r="F301" s="272">
        <v>10</v>
      </c>
      <c r="G301" s="272">
        <v>9</v>
      </c>
      <c r="H301" s="272">
        <v>7</v>
      </c>
      <c r="I301" s="272">
        <v>10</v>
      </c>
      <c r="J301" s="272">
        <v>9</v>
      </c>
      <c r="K301" s="275">
        <f t="shared" si="11"/>
        <v>22.5</v>
      </c>
      <c r="L301" s="61">
        <f t="shared" si="11"/>
        <v>25</v>
      </c>
      <c r="M301" s="61">
        <f t="shared" si="11"/>
        <v>22.5</v>
      </c>
      <c r="N301" s="61">
        <f t="shared" si="10"/>
        <v>17.5</v>
      </c>
      <c r="O301" s="61">
        <f t="shared" si="10"/>
        <v>25</v>
      </c>
      <c r="P301" s="61">
        <f t="shared" si="10"/>
        <v>22.5</v>
      </c>
    </row>
    <row r="302" spans="1:16" ht="30" customHeight="1" x14ac:dyDescent="0.2">
      <c r="A302" s="1">
        <f>'STUDENT NAMELIST'!A302</f>
        <v>298</v>
      </c>
      <c r="B302" s="60" t="str">
        <f>'STUDENT NAMELIST'!B302</f>
        <v>2023PEC AI 466</v>
      </c>
      <c r="C302" s="60">
        <f>'STUDENT NAMELIST'!C302</f>
        <v>211423243302</v>
      </c>
      <c r="D302" s="274" t="str">
        <f>'STUDENT NAMELIST'!D302</f>
        <v>NAVEEN C</v>
      </c>
      <c r="E302" s="272">
        <v>7</v>
      </c>
      <c r="F302" s="272">
        <v>10</v>
      </c>
      <c r="G302" s="272">
        <v>6</v>
      </c>
      <c r="H302" s="272">
        <v>10</v>
      </c>
      <c r="I302" s="272">
        <v>9</v>
      </c>
      <c r="J302" s="272">
        <v>7</v>
      </c>
      <c r="K302" s="275">
        <f t="shared" si="11"/>
        <v>17.5</v>
      </c>
      <c r="L302" s="61">
        <f t="shared" si="11"/>
        <v>25</v>
      </c>
      <c r="M302" s="61">
        <f t="shared" si="11"/>
        <v>15</v>
      </c>
      <c r="N302" s="61">
        <f t="shared" si="10"/>
        <v>25</v>
      </c>
      <c r="O302" s="61">
        <f t="shared" si="10"/>
        <v>22.5</v>
      </c>
      <c r="P302" s="61">
        <f t="shared" si="10"/>
        <v>17.5</v>
      </c>
    </row>
    <row r="303" spans="1:16" ht="30" customHeight="1" x14ac:dyDescent="0.2">
      <c r="A303" s="1">
        <f>'STUDENT NAMELIST'!A303</f>
        <v>299</v>
      </c>
      <c r="B303" s="60" t="str">
        <f>'STUDENT NAMELIST'!B303</f>
        <v>2023PEC AI 467</v>
      </c>
      <c r="C303" s="60">
        <f>'STUDENT NAMELIST'!C303</f>
        <v>211423243303</v>
      </c>
      <c r="D303" s="274" t="str">
        <f>'STUDENT NAMELIST'!D303</f>
        <v>NAVEEN S S</v>
      </c>
      <c r="E303" s="272">
        <v>9</v>
      </c>
      <c r="F303" s="272">
        <v>10</v>
      </c>
      <c r="G303" s="272">
        <v>7</v>
      </c>
      <c r="H303" s="272">
        <v>9</v>
      </c>
      <c r="I303" s="272">
        <v>9</v>
      </c>
      <c r="J303" s="272">
        <v>7</v>
      </c>
      <c r="K303" s="275">
        <f t="shared" si="11"/>
        <v>22.5</v>
      </c>
      <c r="L303" s="61">
        <f t="shared" si="11"/>
        <v>25</v>
      </c>
      <c r="M303" s="61">
        <f t="shared" si="11"/>
        <v>17.5</v>
      </c>
      <c r="N303" s="61">
        <f t="shared" si="10"/>
        <v>22.5</v>
      </c>
      <c r="O303" s="61">
        <f t="shared" si="10"/>
        <v>22.5</v>
      </c>
      <c r="P303" s="61">
        <f t="shared" si="10"/>
        <v>17.5</v>
      </c>
    </row>
    <row r="304" spans="1:16" ht="30" customHeight="1" x14ac:dyDescent="0.2">
      <c r="A304" s="1">
        <f>'STUDENT NAMELIST'!A304</f>
        <v>300</v>
      </c>
      <c r="B304" s="60" t="str">
        <f>'STUDENT NAMELIST'!B304</f>
        <v>2023PEC AI 468</v>
      </c>
      <c r="C304" s="60">
        <f>'STUDENT NAMELIST'!C304</f>
        <v>211423243304</v>
      </c>
      <c r="D304" s="274" t="str">
        <f>'STUDENT NAMELIST'!D304</f>
        <v>NAVIN BALAJI V T</v>
      </c>
      <c r="E304" s="272">
        <v>6</v>
      </c>
      <c r="F304" s="272">
        <v>10</v>
      </c>
      <c r="G304" s="272">
        <v>8</v>
      </c>
      <c r="H304" s="272">
        <v>9</v>
      </c>
      <c r="I304" s="272">
        <v>8</v>
      </c>
      <c r="J304" s="272">
        <v>10</v>
      </c>
      <c r="K304" s="275">
        <f t="shared" si="11"/>
        <v>15</v>
      </c>
      <c r="L304" s="61">
        <f t="shared" si="11"/>
        <v>25</v>
      </c>
      <c r="M304" s="61">
        <f t="shared" si="11"/>
        <v>20</v>
      </c>
      <c r="N304" s="61">
        <f t="shared" si="10"/>
        <v>22.5</v>
      </c>
      <c r="O304" s="61">
        <f t="shared" si="10"/>
        <v>20</v>
      </c>
      <c r="P304" s="61">
        <f t="shared" si="10"/>
        <v>25</v>
      </c>
    </row>
    <row r="305" spans="1:16" ht="30" customHeight="1" x14ac:dyDescent="0.2">
      <c r="A305" s="1">
        <f>'STUDENT NAMELIST'!A305</f>
        <v>301</v>
      </c>
      <c r="B305" s="60" t="str">
        <f>'STUDENT NAMELIST'!B305</f>
        <v>2023PEC AI 469</v>
      </c>
      <c r="C305" s="60">
        <f>'STUDENT NAMELIST'!C305</f>
        <v>211423243305</v>
      </c>
      <c r="D305" s="274" t="str">
        <f>'STUDENT NAMELIST'!D305</f>
        <v>NAWIN KUMAR US</v>
      </c>
      <c r="E305" s="272">
        <v>8</v>
      </c>
      <c r="F305" s="272">
        <v>9</v>
      </c>
      <c r="G305" s="272">
        <v>9</v>
      </c>
      <c r="H305" s="272">
        <v>8</v>
      </c>
      <c r="I305" s="272">
        <v>10</v>
      </c>
      <c r="J305" s="272">
        <v>8</v>
      </c>
      <c r="K305" s="275">
        <f t="shared" si="11"/>
        <v>20</v>
      </c>
      <c r="L305" s="61">
        <f t="shared" si="11"/>
        <v>22.5</v>
      </c>
      <c r="M305" s="61">
        <f t="shared" si="11"/>
        <v>22.5</v>
      </c>
      <c r="N305" s="61">
        <f t="shared" si="10"/>
        <v>20</v>
      </c>
      <c r="O305" s="61">
        <f t="shared" si="10"/>
        <v>25</v>
      </c>
      <c r="P305" s="61">
        <f t="shared" si="10"/>
        <v>20</v>
      </c>
    </row>
    <row r="306" spans="1:16" ht="30" customHeight="1" x14ac:dyDescent="0.2">
      <c r="A306" s="1">
        <f>'STUDENT NAMELIST'!A306</f>
        <v>302</v>
      </c>
      <c r="B306" s="60" t="str">
        <f>'STUDENT NAMELIST'!B306</f>
        <v>2023PEC AI 470</v>
      </c>
      <c r="C306" s="60">
        <f>'STUDENT NAMELIST'!C306</f>
        <v>211423243306</v>
      </c>
      <c r="D306" s="274" t="str">
        <f>'STUDENT NAMELIST'!D306</f>
        <v>NAWINKAANT K P</v>
      </c>
      <c r="E306" s="272">
        <v>8</v>
      </c>
      <c r="F306" s="272">
        <v>8</v>
      </c>
      <c r="G306" s="272">
        <v>7</v>
      </c>
      <c r="H306" s="272">
        <v>7</v>
      </c>
      <c r="I306" s="272">
        <v>7</v>
      </c>
      <c r="J306" s="272">
        <v>7</v>
      </c>
      <c r="K306" s="275">
        <f t="shared" si="11"/>
        <v>20</v>
      </c>
      <c r="L306" s="61">
        <f t="shared" si="11"/>
        <v>20</v>
      </c>
      <c r="M306" s="61">
        <f t="shared" si="11"/>
        <v>17.5</v>
      </c>
      <c r="N306" s="61">
        <f t="shared" si="10"/>
        <v>17.5</v>
      </c>
      <c r="O306" s="61">
        <f t="shared" si="10"/>
        <v>17.5</v>
      </c>
      <c r="P306" s="61">
        <f t="shared" si="10"/>
        <v>17.5</v>
      </c>
    </row>
    <row r="307" spans="1:16" ht="30" customHeight="1" x14ac:dyDescent="0.2">
      <c r="A307" s="1">
        <f>'STUDENT NAMELIST'!A307</f>
        <v>303</v>
      </c>
      <c r="B307" s="60" t="str">
        <f>'STUDENT NAMELIST'!B307</f>
        <v>2023PEC AI 471</v>
      </c>
      <c r="C307" s="60">
        <f>'STUDENT NAMELIST'!C307</f>
        <v>211423243307</v>
      </c>
      <c r="D307" s="274" t="str">
        <f>'STUDENT NAMELIST'!D307</f>
        <v>NIELAN C</v>
      </c>
      <c r="E307" s="272">
        <v>6</v>
      </c>
      <c r="F307" s="272">
        <v>9</v>
      </c>
      <c r="G307" s="272">
        <v>7</v>
      </c>
      <c r="H307" s="272">
        <v>9</v>
      </c>
      <c r="I307" s="272">
        <v>9</v>
      </c>
      <c r="J307" s="272">
        <v>7</v>
      </c>
      <c r="K307" s="275">
        <f t="shared" si="11"/>
        <v>15</v>
      </c>
      <c r="L307" s="61">
        <f t="shared" si="11"/>
        <v>22.5</v>
      </c>
      <c r="M307" s="61">
        <f t="shared" si="11"/>
        <v>17.5</v>
      </c>
      <c r="N307" s="61">
        <f t="shared" si="10"/>
        <v>22.5</v>
      </c>
      <c r="O307" s="61">
        <f t="shared" si="10"/>
        <v>22.5</v>
      </c>
      <c r="P307" s="61">
        <f t="shared" si="10"/>
        <v>17.5</v>
      </c>
    </row>
    <row r="308" spans="1:16" ht="30" customHeight="1" x14ac:dyDescent="0.2">
      <c r="A308" s="1">
        <f>'STUDENT NAMELIST'!A308</f>
        <v>304</v>
      </c>
      <c r="B308" s="60" t="str">
        <f>'STUDENT NAMELIST'!B308</f>
        <v>2023PEC AI 218</v>
      </c>
      <c r="C308" s="60">
        <f>'STUDENT NAMELIST'!C308</f>
        <v>211423243308</v>
      </c>
      <c r="D308" s="274" t="str">
        <f>'STUDENT NAMELIST'!D308</f>
        <v>NIKHITHA A</v>
      </c>
      <c r="E308" s="272">
        <v>8</v>
      </c>
      <c r="F308" s="272">
        <v>9</v>
      </c>
      <c r="G308" s="272">
        <v>8</v>
      </c>
      <c r="H308" s="272">
        <v>8</v>
      </c>
      <c r="I308" s="272">
        <v>6</v>
      </c>
      <c r="J308" s="272">
        <v>8</v>
      </c>
      <c r="K308" s="275">
        <f t="shared" si="11"/>
        <v>20</v>
      </c>
      <c r="L308" s="61">
        <f t="shared" si="11"/>
        <v>22.5</v>
      </c>
      <c r="M308" s="61">
        <f t="shared" si="11"/>
        <v>20</v>
      </c>
      <c r="N308" s="61">
        <f t="shared" si="10"/>
        <v>20</v>
      </c>
      <c r="O308" s="61">
        <f t="shared" si="10"/>
        <v>15</v>
      </c>
      <c r="P308" s="61">
        <f t="shared" si="10"/>
        <v>20</v>
      </c>
    </row>
    <row r="309" spans="1:16" ht="30" customHeight="1" x14ac:dyDescent="0.2">
      <c r="A309" s="1">
        <f>'STUDENT NAMELIST'!A309</f>
        <v>305</v>
      </c>
      <c r="B309" s="60" t="str">
        <f>'STUDENT NAMELIST'!B309</f>
        <v>2023PEC AI 567</v>
      </c>
      <c r="C309" s="60">
        <f>'STUDENT NAMELIST'!C309</f>
        <v>211423243309</v>
      </c>
      <c r="D309" s="274" t="str">
        <f>'STUDENT NAMELIST'!D309</f>
        <v>NIMMANOORU VIJAY KUMAR</v>
      </c>
      <c r="E309" s="272">
        <v>8</v>
      </c>
      <c r="F309" s="272">
        <v>7</v>
      </c>
      <c r="G309" s="272">
        <v>10</v>
      </c>
      <c r="H309" s="272">
        <v>6</v>
      </c>
      <c r="I309" s="272">
        <v>9</v>
      </c>
      <c r="J309" s="272">
        <v>8</v>
      </c>
      <c r="K309" s="275">
        <f t="shared" si="11"/>
        <v>20</v>
      </c>
      <c r="L309" s="61">
        <f t="shared" si="11"/>
        <v>17.5</v>
      </c>
      <c r="M309" s="61">
        <f t="shared" si="11"/>
        <v>25</v>
      </c>
      <c r="N309" s="61">
        <f t="shared" si="10"/>
        <v>15</v>
      </c>
      <c r="O309" s="61">
        <f t="shared" si="10"/>
        <v>22.5</v>
      </c>
      <c r="P309" s="61">
        <f t="shared" si="10"/>
        <v>20</v>
      </c>
    </row>
    <row r="310" spans="1:16" ht="30" customHeight="1" x14ac:dyDescent="0.2">
      <c r="A310" s="1">
        <f>'STUDENT NAMELIST'!A310</f>
        <v>306</v>
      </c>
      <c r="B310" s="60" t="str">
        <f>'STUDENT NAMELIST'!B310</f>
        <v>2023PEC AI 472</v>
      </c>
      <c r="C310" s="60">
        <f>'STUDENT NAMELIST'!C310</f>
        <v>211423243310</v>
      </c>
      <c r="D310" s="274" t="str">
        <f>'STUDENT NAMELIST'!D310</f>
        <v>NIRANJAN R</v>
      </c>
      <c r="E310" s="272">
        <v>7</v>
      </c>
      <c r="F310" s="272">
        <v>7</v>
      </c>
      <c r="G310" s="272">
        <v>7</v>
      </c>
      <c r="H310" s="272">
        <v>8</v>
      </c>
      <c r="I310" s="272">
        <v>10</v>
      </c>
      <c r="J310" s="272">
        <v>9</v>
      </c>
      <c r="K310" s="275">
        <f t="shared" si="11"/>
        <v>17.5</v>
      </c>
      <c r="L310" s="61">
        <f t="shared" si="11"/>
        <v>17.5</v>
      </c>
      <c r="M310" s="61">
        <f t="shared" si="11"/>
        <v>17.5</v>
      </c>
      <c r="N310" s="61">
        <f t="shared" si="10"/>
        <v>20</v>
      </c>
      <c r="O310" s="61">
        <f t="shared" si="10"/>
        <v>25</v>
      </c>
      <c r="P310" s="61">
        <f t="shared" si="10"/>
        <v>22.5</v>
      </c>
    </row>
    <row r="311" spans="1:16" ht="30" customHeight="1" x14ac:dyDescent="0.2">
      <c r="A311" s="1">
        <f>'STUDENT NAMELIST'!A311</f>
        <v>307</v>
      </c>
      <c r="B311" s="60" t="str">
        <f>'STUDENT NAMELIST'!B311</f>
        <v>2023PEC AI 473</v>
      </c>
      <c r="C311" s="60">
        <f>'STUDENT NAMELIST'!C311</f>
        <v>211423243311</v>
      </c>
      <c r="D311" s="274" t="str">
        <f>'STUDENT NAMELIST'!D311</f>
        <v>NISHITH S K P</v>
      </c>
      <c r="E311" s="272">
        <v>7</v>
      </c>
      <c r="F311" s="272">
        <v>6</v>
      </c>
      <c r="G311" s="272">
        <v>9</v>
      </c>
      <c r="H311" s="272">
        <v>10</v>
      </c>
      <c r="I311" s="272">
        <v>7</v>
      </c>
      <c r="J311" s="272">
        <v>7</v>
      </c>
      <c r="K311" s="275">
        <f t="shared" si="11"/>
        <v>17.5</v>
      </c>
      <c r="L311" s="61">
        <f t="shared" si="11"/>
        <v>15</v>
      </c>
      <c r="M311" s="61">
        <f t="shared" si="11"/>
        <v>22.5</v>
      </c>
      <c r="N311" s="61">
        <f t="shared" si="10"/>
        <v>25</v>
      </c>
      <c r="O311" s="61">
        <f t="shared" si="10"/>
        <v>17.5</v>
      </c>
      <c r="P311" s="61">
        <f t="shared" si="10"/>
        <v>17.5</v>
      </c>
    </row>
    <row r="312" spans="1:16" ht="30" customHeight="1" x14ac:dyDescent="0.2">
      <c r="A312" s="1">
        <f>'STUDENT NAMELIST'!A312</f>
        <v>308</v>
      </c>
      <c r="B312" s="60" t="str">
        <f>'STUDENT NAMELIST'!B312</f>
        <v>2023PEC AI 474</v>
      </c>
      <c r="C312" s="60">
        <f>'STUDENT NAMELIST'!C312</f>
        <v>211423243312</v>
      </c>
      <c r="D312" s="274" t="str">
        <f>'STUDENT NAMELIST'!D312</f>
        <v>NITHISH KUMAR S</v>
      </c>
      <c r="E312" s="272">
        <v>8</v>
      </c>
      <c r="F312" s="272">
        <v>7</v>
      </c>
      <c r="G312" s="272">
        <v>7</v>
      </c>
      <c r="H312" s="272">
        <v>7</v>
      </c>
      <c r="I312" s="272">
        <v>8</v>
      </c>
      <c r="J312" s="272">
        <v>8</v>
      </c>
      <c r="K312" s="275">
        <f t="shared" si="11"/>
        <v>20</v>
      </c>
      <c r="L312" s="61">
        <f t="shared" si="11"/>
        <v>17.5</v>
      </c>
      <c r="M312" s="61">
        <f t="shared" si="11"/>
        <v>17.5</v>
      </c>
      <c r="N312" s="61">
        <f t="shared" si="10"/>
        <v>17.5</v>
      </c>
      <c r="O312" s="61">
        <f t="shared" si="10"/>
        <v>20</v>
      </c>
      <c r="P312" s="61">
        <f t="shared" si="10"/>
        <v>20</v>
      </c>
    </row>
    <row r="313" spans="1:16" ht="30" customHeight="1" x14ac:dyDescent="0.2">
      <c r="A313" s="1">
        <f>'STUDENT NAMELIST'!A313</f>
        <v>309</v>
      </c>
      <c r="B313" s="60" t="str">
        <f>'STUDENT NAMELIST'!B313</f>
        <v>2023PEC AI 475</v>
      </c>
      <c r="C313" s="60">
        <f>'STUDENT NAMELIST'!C313</f>
        <v>211423243313</v>
      </c>
      <c r="D313" s="274" t="str">
        <f>'STUDENT NAMELIST'!D313</f>
        <v>NITHISH M</v>
      </c>
      <c r="E313" s="272">
        <v>9</v>
      </c>
      <c r="F313" s="272">
        <v>6</v>
      </c>
      <c r="G313" s="272">
        <v>7</v>
      </c>
      <c r="H313" s="272">
        <v>6</v>
      </c>
      <c r="I313" s="272">
        <v>7</v>
      </c>
      <c r="J313" s="272">
        <v>10</v>
      </c>
      <c r="K313" s="275">
        <f t="shared" si="11"/>
        <v>22.5</v>
      </c>
      <c r="L313" s="61">
        <f t="shared" si="11"/>
        <v>15</v>
      </c>
      <c r="M313" s="61">
        <f t="shared" si="11"/>
        <v>17.5</v>
      </c>
      <c r="N313" s="61">
        <f t="shared" si="10"/>
        <v>15</v>
      </c>
      <c r="O313" s="61">
        <f t="shared" si="10"/>
        <v>17.5</v>
      </c>
      <c r="P313" s="61">
        <f t="shared" si="10"/>
        <v>25</v>
      </c>
    </row>
    <row r="314" spans="1:16" ht="30" customHeight="1" x14ac:dyDescent="0.2">
      <c r="A314" s="1">
        <f>'STUDENT NAMELIST'!A314</f>
        <v>310</v>
      </c>
      <c r="B314" s="60" t="str">
        <f>'STUDENT NAMELIST'!B314</f>
        <v>2023PEC AI 476</v>
      </c>
      <c r="C314" s="60">
        <f>'STUDENT NAMELIST'!C314</f>
        <v>211423243314</v>
      </c>
      <c r="D314" s="274" t="str">
        <f>'STUDENT NAMELIST'!D314</f>
        <v>NITHISH V</v>
      </c>
      <c r="E314" s="272">
        <v>9</v>
      </c>
      <c r="F314" s="272">
        <v>10</v>
      </c>
      <c r="G314" s="272">
        <v>9</v>
      </c>
      <c r="H314" s="272">
        <v>10</v>
      </c>
      <c r="I314" s="272">
        <v>6</v>
      </c>
      <c r="J314" s="272">
        <v>9</v>
      </c>
      <c r="K314" s="275">
        <f t="shared" si="11"/>
        <v>22.5</v>
      </c>
      <c r="L314" s="61">
        <f t="shared" si="11"/>
        <v>25</v>
      </c>
      <c r="M314" s="61">
        <f t="shared" si="11"/>
        <v>22.5</v>
      </c>
      <c r="N314" s="61">
        <f t="shared" si="10"/>
        <v>25</v>
      </c>
      <c r="O314" s="61">
        <f t="shared" si="10"/>
        <v>15</v>
      </c>
      <c r="P314" s="61">
        <f t="shared" si="10"/>
        <v>22.5</v>
      </c>
    </row>
    <row r="315" spans="1:16" ht="30" customHeight="1" x14ac:dyDescent="0.2">
      <c r="A315" s="1">
        <f>'STUDENT NAMELIST'!A315</f>
        <v>311</v>
      </c>
      <c r="B315" s="60" t="str">
        <f>'STUDENT NAMELIST'!B315</f>
        <v>2023PEC AI 219</v>
      </c>
      <c r="C315" s="60">
        <f>'STUDENT NAMELIST'!C315</f>
        <v>211423243315</v>
      </c>
      <c r="D315" s="274" t="str">
        <f>'STUDENT NAMELIST'!D315</f>
        <v>NITHYA SREE V</v>
      </c>
      <c r="E315" s="272">
        <v>8</v>
      </c>
      <c r="F315" s="272">
        <v>9</v>
      </c>
      <c r="G315" s="272">
        <v>8</v>
      </c>
      <c r="H315" s="272">
        <v>9</v>
      </c>
      <c r="I315" s="272">
        <v>6</v>
      </c>
      <c r="J315" s="272">
        <v>9</v>
      </c>
      <c r="K315" s="275">
        <f t="shared" si="11"/>
        <v>20</v>
      </c>
      <c r="L315" s="61">
        <f t="shared" si="11"/>
        <v>22.5</v>
      </c>
      <c r="M315" s="61">
        <f t="shared" si="11"/>
        <v>20</v>
      </c>
      <c r="N315" s="61">
        <f t="shared" si="10"/>
        <v>22.5</v>
      </c>
      <c r="O315" s="61">
        <f t="shared" si="10"/>
        <v>15</v>
      </c>
      <c r="P315" s="61">
        <f t="shared" si="10"/>
        <v>22.5</v>
      </c>
    </row>
    <row r="316" spans="1:16" ht="30" customHeight="1" x14ac:dyDescent="0.2">
      <c r="A316" s="1">
        <f>'STUDENT NAMELIST'!A316</f>
        <v>312</v>
      </c>
      <c r="B316" s="60" t="str">
        <f>'STUDENT NAMELIST'!B316</f>
        <v>2023PEC AI 220</v>
      </c>
      <c r="C316" s="60">
        <f>'STUDENT NAMELIST'!C316</f>
        <v>211423243316</v>
      </c>
      <c r="D316" s="274" t="str">
        <f>'STUDENT NAMELIST'!D316</f>
        <v>NIVETHA J</v>
      </c>
      <c r="E316" s="272">
        <v>7</v>
      </c>
      <c r="F316" s="272">
        <v>9</v>
      </c>
      <c r="G316" s="272">
        <v>8</v>
      </c>
      <c r="H316" s="272">
        <v>9</v>
      </c>
      <c r="I316" s="272">
        <v>10</v>
      </c>
      <c r="J316" s="272">
        <v>7</v>
      </c>
      <c r="K316" s="275">
        <f t="shared" si="11"/>
        <v>17.5</v>
      </c>
      <c r="L316" s="61">
        <f t="shared" si="11"/>
        <v>22.5</v>
      </c>
      <c r="M316" s="61">
        <f t="shared" si="11"/>
        <v>20</v>
      </c>
      <c r="N316" s="61">
        <f t="shared" si="10"/>
        <v>22.5</v>
      </c>
      <c r="O316" s="61">
        <f t="shared" si="10"/>
        <v>25</v>
      </c>
      <c r="P316" s="61">
        <f t="shared" si="10"/>
        <v>17.5</v>
      </c>
    </row>
    <row r="317" spans="1:16" ht="30" customHeight="1" x14ac:dyDescent="0.2">
      <c r="A317" s="1">
        <f>'STUDENT NAMELIST'!A317</f>
        <v>313</v>
      </c>
      <c r="B317" s="60" t="str">
        <f>'STUDENT NAMELIST'!B317</f>
        <v>2023PEC AI 221</v>
      </c>
      <c r="C317" s="60">
        <f>'STUDENT NAMELIST'!C317</f>
        <v>211423243317</v>
      </c>
      <c r="D317" s="274" t="str">
        <f>'STUDENT NAMELIST'!D317</f>
        <v>NIVETHA R</v>
      </c>
      <c r="E317" s="272">
        <v>7</v>
      </c>
      <c r="F317" s="272">
        <v>9</v>
      </c>
      <c r="G317" s="272">
        <v>6</v>
      </c>
      <c r="H317" s="272">
        <v>10</v>
      </c>
      <c r="I317" s="272">
        <v>7</v>
      </c>
      <c r="J317" s="272">
        <v>6</v>
      </c>
      <c r="K317" s="275">
        <f t="shared" si="11"/>
        <v>17.5</v>
      </c>
      <c r="L317" s="61">
        <f t="shared" si="11"/>
        <v>22.5</v>
      </c>
      <c r="M317" s="61">
        <f t="shared" si="11"/>
        <v>15</v>
      </c>
      <c r="N317" s="61">
        <f t="shared" si="10"/>
        <v>25</v>
      </c>
      <c r="O317" s="61">
        <f t="shared" si="10"/>
        <v>17.5</v>
      </c>
      <c r="P317" s="61">
        <f t="shared" si="10"/>
        <v>15</v>
      </c>
    </row>
    <row r="318" spans="1:16" ht="30" customHeight="1" x14ac:dyDescent="0.2">
      <c r="A318" s="1">
        <f>'STUDENT NAMELIST'!A318</f>
        <v>314</v>
      </c>
      <c r="B318" s="60" t="str">
        <f>'STUDENT NAMELIST'!B318</f>
        <v>2023PEC AI 222</v>
      </c>
      <c r="C318" s="60">
        <f>'STUDENT NAMELIST'!C318</f>
        <v>211423243318</v>
      </c>
      <c r="D318" s="274" t="str">
        <f>'STUDENT NAMELIST'!D318</f>
        <v>NIVETHA V</v>
      </c>
      <c r="E318" s="272">
        <v>10</v>
      </c>
      <c r="F318" s="272">
        <v>7</v>
      </c>
      <c r="G318" s="272">
        <v>7</v>
      </c>
      <c r="H318" s="272">
        <v>8</v>
      </c>
      <c r="I318" s="272">
        <v>7</v>
      </c>
      <c r="J318" s="272">
        <v>10</v>
      </c>
      <c r="K318" s="275">
        <f t="shared" si="11"/>
        <v>25</v>
      </c>
      <c r="L318" s="61">
        <f t="shared" si="11"/>
        <v>17.5</v>
      </c>
      <c r="M318" s="61">
        <f t="shared" si="11"/>
        <v>17.5</v>
      </c>
      <c r="N318" s="61">
        <f t="shared" si="10"/>
        <v>20</v>
      </c>
      <c r="O318" s="61">
        <f t="shared" si="10"/>
        <v>17.5</v>
      </c>
      <c r="P318" s="61">
        <f t="shared" si="10"/>
        <v>25</v>
      </c>
    </row>
    <row r="319" spans="1:16" ht="30" customHeight="1" x14ac:dyDescent="0.2">
      <c r="A319" s="1">
        <f>'STUDENT NAMELIST'!A319</f>
        <v>315</v>
      </c>
      <c r="B319" s="60" t="str">
        <f>'STUDENT NAMELIST'!B319</f>
        <v>2023PEC AI 351</v>
      </c>
      <c r="C319" s="60">
        <f>'STUDENT NAMELIST'!C319</f>
        <v>211423243319</v>
      </c>
      <c r="D319" s="274" t="str">
        <f>'STUDENT NAMELIST'!D319</f>
        <v>PARAMASIVAN M</v>
      </c>
      <c r="E319" s="272">
        <v>6</v>
      </c>
      <c r="F319" s="272">
        <v>6</v>
      </c>
      <c r="G319" s="272">
        <v>6</v>
      </c>
      <c r="H319" s="272">
        <v>9</v>
      </c>
      <c r="I319" s="272">
        <v>10</v>
      </c>
      <c r="J319" s="272">
        <v>8</v>
      </c>
      <c r="K319" s="275">
        <f t="shared" si="11"/>
        <v>15</v>
      </c>
      <c r="L319" s="61">
        <f t="shared" si="11"/>
        <v>15</v>
      </c>
      <c r="M319" s="61">
        <f t="shared" si="11"/>
        <v>15</v>
      </c>
      <c r="N319" s="61">
        <f t="shared" si="10"/>
        <v>22.5</v>
      </c>
      <c r="O319" s="61">
        <f t="shared" si="10"/>
        <v>25</v>
      </c>
      <c r="P319" s="61">
        <f t="shared" si="10"/>
        <v>20</v>
      </c>
    </row>
    <row r="320" spans="1:16" ht="30" customHeight="1" x14ac:dyDescent="0.2">
      <c r="A320" s="1">
        <f>'STUDENT NAMELIST'!A320</f>
        <v>316</v>
      </c>
      <c r="B320" s="60" t="str">
        <f>'STUDENT NAMELIST'!B320</f>
        <v>2023PEC AI 223</v>
      </c>
      <c r="C320" s="60">
        <f>'STUDENT NAMELIST'!C320</f>
        <v>211423243321</v>
      </c>
      <c r="D320" s="274" t="str">
        <f>'STUDENT NAMELIST'!D320</f>
        <v>POOJA K</v>
      </c>
      <c r="E320" s="272">
        <v>7</v>
      </c>
      <c r="F320" s="272">
        <v>6</v>
      </c>
      <c r="G320" s="272">
        <v>10</v>
      </c>
      <c r="H320" s="272">
        <v>8</v>
      </c>
      <c r="I320" s="272">
        <v>8</v>
      </c>
      <c r="J320" s="272">
        <v>6</v>
      </c>
      <c r="K320" s="275">
        <f t="shared" si="11"/>
        <v>17.5</v>
      </c>
      <c r="L320" s="61">
        <f t="shared" si="11"/>
        <v>15</v>
      </c>
      <c r="M320" s="61">
        <f t="shared" si="11"/>
        <v>25</v>
      </c>
      <c r="N320" s="61">
        <f t="shared" si="10"/>
        <v>20</v>
      </c>
      <c r="O320" s="61">
        <f t="shared" si="10"/>
        <v>20</v>
      </c>
      <c r="P320" s="61">
        <f t="shared" si="10"/>
        <v>15</v>
      </c>
    </row>
    <row r="321" spans="1:16" ht="30" customHeight="1" x14ac:dyDescent="0.2">
      <c r="A321" s="1">
        <f>'STUDENT NAMELIST'!A321</f>
        <v>317</v>
      </c>
      <c r="B321" s="60" t="str">
        <f>'STUDENT NAMELIST'!B321</f>
        <v>2023PEC AI 224</v>
      </c>
      <c r="C321" s="60">
        <f>'STUDENT NAMELIST'!C321</f>
        <v>211423243322</v>
      </c>
      <c r="D321" s="274" t="str">
        <f>'STUDENT NAMELIST'!D321</f>
        <v>POOJA S</v>
      </c>
      <c r="E321" s="272">
        <v>7</v>
      </c>
      <c r="F321" s="272">
        <v>10</v>
      </c>
      <c r="G321" s="272">
        <v>6</v>
      </c>
      <c r="H321" s="272">
        <v>10</v>
      </c>
      <c r="I321" s="272">
        <v>9</v>
      </c>
      <c r="J321" s="272">
        <v>7</v>
      </c>
      <c r="K321" s="275">
        <f t="shared" si="11"/>
        <v>17.5</v>
      </c>
      <c r="L321" s="61">
        <f t="shared" si="11"/>
        <v>25</v>
      </c>
      <c r="M321" s="61">
        <f t="shared" si="11"/>
        <v>15</v>
      </c>
      <c r="N321" s="61">
        <f t="shared" si="10"/>
        <v>25</v>
      </c>
      <c r="O321" s="61">
        <f t="shared" si="10"/>
        <v>22.5</v>
      </c>
      <c r="P321" s="61">
        <f t="shared" si="10"/>
        <v>17.5</v>
      </c>
    </row>
    <row r="322" spans="1:16" ht="30" customHeight="1" x14ac:dyDescent="0.2">
      <c r="A322" s="1">
        <f>'STUDENT NAMELIST'!A322</f>
        <v>318</v>
      </c>
      <c r="B322" s="60" t="str">
        <f>'STUDENT NAMELIST'!B322</f>
        <v>2023PEC AI 225</v>
      </c>
      <c r="C322" s="60">
        <f>'STUDENT NAMELIST'!C322</f>
        <v>211423243323</v>
      </c>
      <c r="D322" s="274" t="str">
        <f>'STUDENT NAMELIST'!D322</f>
        <v>POOJA S P</v>
      </c>
      <c r="E322" s="272">
        <v>10</v>
      </c>
      <c r="F322" s="272">
        <v>10</v>
      </c>
      <c r="G322" s="272">
        <v>6</v>
      </c>
      <c r="H322" s="272">
        <v>6</v>
      </c>
      <c r="I322" s="272">
        <v>10</v>
      </c>
      <c r="J322" s="272">
        <v>10</v>
      </c>
      <c r="K322" s="275">
        <f t="shared" si="11"/>
        <v>25</v>
      </c>
      <c r="L322" s="61">
        <f t="shared" si="11"/>
        <v>25</v>
      </c>
      <c r="M322" s="61">
        <f t="shared" si="11"/>
        <v>15</v>
      </c>
      <c r="N322" s="61">
        <f t="shared" si="10"/>
        <v>15</v>
      </c>
      <c r="O322" s="61">
        <f t="shared" si="10"/>
        <v>25</v>
      </c>
      <c r="P322" s="61">
        <f t="shared" si="10"/>
        <v>25</v>
      </c>
    </row>
    <row r="323" spans="1:16" ht="30" customHeight="1" x14ac:dyDescent="0.2">
      <c r="A323" s="1">
        <f>'STUDENT NAMELIST'!A323</f>
        <v>319</v>
      </c>
      <c r="B323" s="60" t="str">
        <f>'STUDENT NAMELIST'!B323</f>
        <v>2023PEC AI 227</v>
      </c>
      <c r="C323" s="60">
        <f>'STUDENT NAMELIST'!C323</f>
        <v>211423243324</v>
      </c>
      <c r="D323" s="274" t="str">
        <f>'STUDENT NAMELIST'!D323</f>
        <v>POOJASREE K</v>
      </c>
      <c r="E323" s="272">
        <v>6</v>
      </c>
      <c r="F323" s="272">
        <v>6</v>
      </c>
      <c r="G323" s="272">
        <v>10</v>
      </c>
      <c r="H323" s="272">
        <v>8</v>
      </c>
      <c r="I323" s="272">
        <v>9</v>
      </c>
      <c r="J323" s="272">
        <v>7</v>
      </c>
      <c r="K323" s="275">
        <f t="shared" si="11"/>
        <v>15</v>
      </c>
      <c r="L323" s="61">
        <f t="shared" si="11"/>
        <v>15</v>
      </c>
      <c r="M323" s="61">
        <f t="shared" si="11"/>
        <v>25</v>
      </c>
      <c r="N323" s="61">
        <f t="shared" si="10"/>
        <v>20</v>
      </c>
      <c r="O323" s="61">
        <f t="shared" si="10"/>
        <v>22.5</v>
      </c>
      <c r="P323" s="61">
        <f t="shared" si="10"/>
        <v>17.5</v>
      </c>
    </row>
    <row r="324" spans="1:16" ht="30" customHeight="1" x14ac:dyDescent="0.2">
      <c r="A324" s="1">
        <f>'STUDENT NAMELIST'!A324</f>
        <v>320</v>
      </c>
      <c r="B324" s="60" t="str">
        <f>'STUDENT NAMELIST'!B324</f>
        <v>2023PEC AI 353</v>
      </c>
      <c r="C324" s="60">
        <f>'STUDENT NAMELIST'!C324</f>
        <v>211423243325</v>
      </c>
      <c r="D324" s="274" t="str">
        <f>'STUDENT NAMELIST'!D324</f>
        <v>POOVARASAN S</v>
      </c>
      <c r="E324" s="272">
        <v>7</v>
      </c>
      <c r="F324" s="272">
        <v>6</v>
      </c>
      <c r="G324" s="272">
        <v>9</v>
      </c>
      <c r="H324" s="272">
        <v>6</v>
      </c>
      <c r="I324" s="272">
        <v>9</v>
      </c>
      <c r="J324" s="272">
        <v>10</v>
      </c>
      <c r="K324" s="275">
        <f t="shared" si="11"/>
        <v>17.5</v>
      </c>
      <c r="L324" s="61">
        <f t="shared" si="11"/>
        <v>15</v>
      </c>
      <c r="M324" s="61">
        <f t="shared" si="11"/>
        <v>22.5</v>
      </c>
      <c r="N324" s="61">
        <f t="shared" si="10"/>
        <v>15</v>
      </c>
      <c r="O324" s="61">
        <f t="shared" si="10"/>
        <v>22.5</v>
      </c>
      <c r="P324" s="61">
        <f t="shared" si="10"/>
        <v>25</v>
      </c>
    </row>
    <row r="325" spans="1:16" ht="30" customHeight="1" x14ac:dyDescent="0.2">
      <c r="A325" s="1">
        <f>'STUDENT NAMELIST'!A325</f>
        <v>321</v>
      </c>
      <c r="B325" s="60" t="str">
        <f>'STUDENT NAMELIST'!B325</f>
        <v>2023PEC AI 228</v>
      </c>
      <c r="C325" s="60">
        <f>'STUDENT NAMELIST'!C325</f>
        <v>211423243326</v>
      </c>
      <c r="D325" s="274" t="str">
        <f>'STUDENT NAMELIST'!D325</f>
        <v>PRADAKSHANA S</v>
      </c>
      <c r="E325" s="272">
        <v>9</v>
      </c>
      <c r="F325" s="272">
        <v>10</v>
      </c>
      <c r="G325" s="272">
        <v>10</v>
      </c>
      <c r="H325" s="272">
        <v>8</v>
      </c>
      <c r="I325" s="272">
        <v>6</v>
      </c>
      <c r="J325" s="272">
        <v>9</v>
      </c>
      <c r="K325" s="275">
        <f t="shared" si="11"/>
        <v>22.5</v>
      </c>
      <c r="L325" s="61">
        <f t="shared" si="11"/>
        <v>25</v>
      </c>
      <c r="M325" s="61">
        <f t="shared" si="11"/>
        <v>25</v>
      </c>
      <c r="N325" s="61">
        <f t="shared" si="11"/>
        <v>20</v>
      </c>
      <c r="O325" s="61">
        <f t="shared" si="11"/>
        <v>15</v>
      </c>
      <c r="P325" s="61">
        <f t="shared" si="11"/>
        <v>22.5</v>
      </c>
    </row>
    <row r="326" spans="1:16" ht="30" customHeight="1" x14ac:dyDescent="0.2">
      <c r="A326" s="1">
        <f>'STUDENT NAMELIST'!A326</f>
        <v>322</v>
      </c>
      <c r="B326" s="60" t="str">
        <f>'STUDENT NAMELIST'!B326</f>
        <v>2023PEC AI 354</v>
      </c>
      <c r="C326" s="60">
        <f>'STUDENT NAMELIST'!C326</f>
        <v>211423243327</v>
      </c>
      <c r="D326" s="274" t="str">
        <f>'STUDENT NAMELIST'!D326</f>
        <v>PRADEESH P</v>
      </c>
      <c r="E326" s="272">
        <v>10</v>
      </c>
      <c r="F326" s="272">
        <v>8</v>
      </c>
      <c r="G326" s="272">
        <v>6</v>
      </c>
      <c r="H326" s="272">
        <v>8</v>
      </c>
      <c r="I326" s="272">
        <v>10</v>
      </c>
      <c r="J326" s="272">
        <v>9</v>
      </c>
      <c r="K326" s="275">
        <f t="shared" ref="K326:N389" si="12">(E326/10)*25</f>
        <v>25</v>
      </c>
      <c r="L326" s="61">
        <f t="shared" si="12"/>
        <v>20</v>
      </c>
      <c r="M326" s="61">
        <f t="shared" si="12"/>
        <v>15</v>
      </c>
      <c r="N326" s="61">
        <f t="shared" si="12"/>
        <v>20</v>
      </c>
      <c r="O326" s="61">
        <f t="shared" ref="O326:P389" si="13">(I326/10)*25</f>
        <v>25</v>
      </c>
      <c r="P326" s="61">
        <f t="shared" si="13"/>
        <v>22.5</v>
      </c>
    </row>
    <row r="327" spans="1:16" ht="30" customHeight="1" x14ac:dyDescent="0.2">
      <c r="A327" s="1">
        <f>'STUDENT NAMELIST'!A327</f>
        <v>323</v>
      </c>
      <c r="B327" s="60" t="str">
        <f>'STUDENT NAMELIST'!B327</f>
        <v>2023PEC AI 229</v>
      </c>
      <c r="C327" s="60">
        <f>'STUDENT NAMELIST'!C327</f>
        <v>211423243328</v>
      </c>
      <c r="D327" s="274" t="str">
        <f>'STUDENT NAMELIST'!D327</f>
        <v>PRAGATHI C J</v>
      </c>
      <c r="E327" s="272">
        <v>8</v>
      </c>
      <c r="F327" s="272">
        <v>10</v>
      </c>
      <c r="G327" s="272">
        <v>7</v>
      </c>
      <c r="H327" s="272">
        <v>7</v>
      </c>
      <c r="I327" s="272">
        <v>10</v>
      </c>
      <c r="J327" s="272">
        <v>8</v>
      </c>
      <c r="K327" s="275">
        <f t="shared" si="12"/>
        <v>20</v>
      </c>
      <c r="L327" s="61">
        <f t="shared" si="12"/>
        <v>25</v>
      </c>
      <c r="M327" s="61">
        <f t="shared" si="12"/>
        <v>17.5</v>
      </c>
      <c r="N327" s="61">
        <f t="shared" si="12"/>
        <v>17.5</v>
      </c>
      <c r="O327" s="61">
        <f t="shared" si="13"/>
        <v>25</v>
      </c>
      <c r="P327" s="61">
        <f t="shared" si="13"/>
        <v>20</v>
      </c>
    </row>
    <row r="328" spans="1:16" ht="30" customHeight="1" x14ac:dyDescent="0.2">
      <c r="A328" s="1">
        <f>'STUDENT NAMELIST'!A328</f>
        <v>324</v>
      </c>
      <c r="B328" s="60" t="str">
        <f>'STUDENT NAMELIST'!B328</f>
        <v>2023PEC AI 355</v>
      </c>
      <c r="C328" s="60">
        <f>'STUDENT NAMELIST'!C328</f>
        <v>211423243329</v>
      </c>
      <c r="D328" s="274" t="str">
        <f>'STUDENT NAMELIST'!D328</f>
        <v>PRAJITH KUMAR S</v>
      </c>
      <c r="E328" s="272">
        <v>6</v>
      </c>
      <c r="F328" s="272">
        <v>6</v>
      </c>
      <c r="G328" s="272">
        <v>8</v>
      </c>
      <c r="H328" s="272">
        <v>7</v>
      </c>
      <c r="I328" s="272">
        <v>10</v>
      </c>
      <c r="J328" s="272">
        <v>8</v>
      </c>
      <c r="K328" s="275">
        <f t="shared" si="12"/>
        <v>15</v>
      </c>
      <c r="L328" s="61">
        <f t="shared" si="12"/>
        <v>15</v>
      </c>
      <c r="M328" s="61">
        <f t="shared" si="12"/>
        <v>20</v>
      </c>
      <c r="N328" s="61">
        <f t="shared" si="12"/>
        <v>17.5</v>
      </c>
      <c r="O328" s="61">
        <f t="shared" si="13"/>
        <v>25</v>
      </c>
      <c r="P328" s="61">
        <f t="shared" si="13"/>
        <v>20</v>
      </c>
    </row>
    <row r="329" spans="1:16" ht="30" customHeight="1" x14ac:dyDescent="0.2">
      <c r="A329" s="1">
        <f>'STUDENT NAMELIST'!A329</f>
        <v>325</v>
      </c>
      <c r="B329" s="60" t="str">
        <f>'STUDENT NAMELIST'!B329</f>
        <v>2023PEC AI 356</v>
      </c>
      <c r="C329" s="60">
        <f>'STUDENT NAMELIST'!C329</f>
        <v>211423243330</v>
      </c>
      <c r="D329" s="274" t="str">
        <f>'STUDENT NAMELIST'!D329</f>
        <v>PRANAV M</v>
      </c>
      <c r="E329" s="272">
        <v>8</v>
      </c>
      <c r="F329" s="272">
        <v>7</v>
      </c>
      <c r="G329" s="272">
        <v>6</v>
      </c>
      <c r="H329" s="272">
        <v>10</v>
      </c>
      <c r="I329" s="272">
        <v>8</v>
      </c>
      <c r="J329" s="272">
        <v>7</v>
      </c>
      <c r="K329" s="275">
        <f t="shared" si="12"/>
        <v>20</v>
      </c>
      <c r="L329" s="61">
        <f t="shared" si="12"/>
        <v>17.5</v>
      </c>
      <c r="M329" s="61">
        <f t="shared" si="12"/>
        <v>15</v>
      </c>
      <c r="N329" s="61">
        <f t="shared" si="12"/>
        <v>25</v>
      </c>
      <c r="O329" s="61">
        <f t="shared" si="13"/>
        <v>20</v>
      </c>
      <c r="P329" s="61">
        <f t="shared" si="13"/>
        <v>17.5</v>
      </c>
    </row>
    <row r="330" spans="1:16" ht="30" customHeight="1" x14ac:dyDescent="0.2">
      <c r="A330" s="1">
        <f>'STUDENT NAMELIST'!A330</f>
        <v>326</v>
      </c>
      <c r="B330" s="60" t="str">
        <f>'STUDENT NAMELIST'!B330</f>
        <v>2023PEC AI 357</v>
      </c>
      <c r="C330" s="60">
        <f>'STUDENT NAMELIST'!C330</f>
        <v>211423243331</v>
      </c>
      <c r="D330" s="274" t="str">
        <f>'STUDENT NAMELIST'!D330</f>
        <v>PRANAV V</v>
      </c>
      <c r="E330" s="272">
        <v>9</v>
      </c>
      <c r="F330" s="272">
        <v>7</v>
      </c>
      <c r="G330" s="272">
        <v>7</v>
      </c>
      <c r="H330" s="272">
        <v>10</v>
      </c>
      <c r="I330" s="272">
        <v>7</v>
      </c>
      <c r="J330" s="272">
        <v>9</v>
      </c>
      <c r="K330" s="275">
        <f t="shared" si="12"/>
        <v>22.5</v>
      </c>
      <c r="L330" s="61">
        <f t="shared" si="12"/>
        <v>17.5</v>
      </c>
      <c r="M330" s="61">
        <f t="shared" si="12"/>
        <v>17.5</v>
      </c>
      <c r="N330" s="61">
        <f t="shared" si="12"/>
        <v>25</v>
      </c>
      <c r="O330" s="61">
        <f t="shared" si="13"/>
        <v>17.5</v>
      </c>
      <c r="P330" s="61">
        <f t="shared" si="13"/>
        <v>22.5</v>
      </c>
    </row>
    <row r="331" spans="1:16" ht="30" customHeight="1" x14ac:dyDescent="0.2">
      <c r="A331" s="1">
        <f>'STUDENT NAMELIST'!A331</f>
        <v>327</v>
      </c>
      <c r="B331" s="60" t="str">
        <f>'STUDENT NAMELIST'!B331</f>
        <v>2023PEC AI 358</v>
      </c>
      <c r="C331" s="60">
        <f>'STUDENT NAMELIST'!C331</f>
        <v>211423243332</v>
      </c>
      <c r="D331" s="274" t="str">
        <f>'STUDENT NAMELIST'!D331</f>
        <v>PRASANTH S</v>
      </c>
      <c r="E331" s="272">
        <v>7</v>
      </c>
      <c r="F331" s="272">
        <v>9</v>
      </c>
      <c r="G331" s="272">
        <v>8</v>
      </c>
      <c r="H331" s="272">
        <v>6</v>
      </c>
      <c r="I331" s="272">
        <v>8</v>
      </c>
      <c r="J331" s="272">
        <v>6</v>
      </c>
      <c r="K331" s="275">
        <f t="shared" si="12"/>
        <v>17.5</v>
      </c>
      <c r="L331" s="61">
        <f t="shared" si="12"/>
        <v>22.5</v>
      </c>
      <c r="M331" s="61">
        <f t="shared" si="12"/>
        <v>20</v>
      </c>
      <c r="N331" s="61">
        <f t="shared" si="12"/>
        <v>15</v>
      </c>
      <c r="O331" s="61">
        <f t="shared" si="13"/>
        <v>20</v>
      </c>
      <c r="P331" s="61">
        <f t="shared" si="13"/>
        <v>15</v>
      </c>
    </row>
    <row r="332" spans="1:16" ht="30" customHeight="1" x14ac:dyDescent="0.2">
      <c r="A332" s="1">
        <f>'STUDENT NAMELIST'!A332</f>
        <v>328</v>
      </c>
      <c r="B332" s="60" t="str">
        <f>'STUDENT NAMELIST'!B332</f>
        <v>2023PEC AI 230</v>
      </c>
      <c r="C332" s="60">
        <f>'STUDENT NAMELIST'!C332</f>
        <v>211423243333</v>
      </c>
      <c r="D332" s="274" t="str">
        <f>'STUDENT NAMELIST'!D332</f>
        <v>PRATHESA S</v>
      </c>
      <c r="E332" s="272">
        <v>6</v>
      </c>
      <c r="F332" s="272">
        <v>10</v>
      </c>
      <c r="G332" s="272">
        <v>7</v>
      </c>
      <c r="H332" s="272">
        <v>8</v>
      </c>
      <c r="I332" s="272">
        <v>9</v>
      </c>
      <c r="J332" s="272">
        <v>10</v>
      </c>
      <c r="K332" s="275">
        <f t="shared" si="12"/>
        <v>15</v>
      </c>
      <c r="L332" s="61">
        <f t="shared" si="12"/>
        <v>25</v>
      </c>
      <c r="M332" s="61">
        <f t="shared" si="12"/>
        <v>17.5</v>
      </c>
      <c r="N332" s="61">
        <f t="shared" si="12"/>
        <v>20</v>
      </c>
      <c r="O332" s="61">
        <f t="shared" si="13"/>
        <v>22.5</v>
      </c>
      <c r="P332" s="61">
        <f t="shared" si="13"/>
        <v>25</v>
      </c>
    </row>
    <row r="333" spans="1:16" ht="30" customHeight="1" x14ac:dyDescent="0.2">
      <c r="A333" s="1">
        <f>'STUDENT NAMELIST'!A333</f>
        <v>329</v>
      </c>
      <c r="B333" s="60" t="str">
        <f>'STUDENT NAMELIST'!B333</f>
        <v>2023PEC AI 359</v>
      </c>
      <c r="C333" s="60">
        <f>'STUDENT NAMELIST'!C333</f>
        <v>211423243334</v>
      </c>
      <c r="D333" s="274" t="str">
        <f>'STUDENT NAMELIST'!D333</f>
        <v>PRAVEEN BALAJI B S</v>
      </c>
      <c r="E333" s="272">
        <v>9</v>
      </c>
      <c r="F333" s="272">
        <v>8</v>
      </c>
      <c r="G333" s="272">
        <v>7</v>
      </c>
      <c r="H333" s="272">
        <v>7</v>
      </c>
      <c r="I333" s="272">
        <v>6</v>
      </c>
      <c r="J333" s="272">
        <v>10</v>
      </c>
      <c r="K333" s="275">
        <f t="shared" si="12"/>
        <v>22.5</v>
      </c>
      <c r="L333" s="61">
        <f t="shared" si="12"/>
        <v>20</v>
      </c>
      <c r="M333" s="61">
        <f t="shared" si="12"/>
        <v>17.5</v>
      </c>
      <c r="N333" s="61">
        <f t="shared" si="12"/>
        <v>17.5</v>
      </c>
      <c r="O333" s="61">
        <f t="shared" si="13"/>
        <v>15</v>
      </c>
      <c r="P333" s="61">
        <f t="shared" si="13"/>
        <v>25</v>
      </c>
    </row>
    <row r="334" spans="1:16" ht="30" customHeight="1" x14ac:dyDescent="0.2">
      <c r="A334" s="1">
        <f>'STUDENT NAMELIST'!A334</f>
        <v>330</v>
      </c>
      <c r="B334" s="60" t="str">
        <f>'STUDENT NAMELIST'!B334</f>
        <v>2023PEC AI 360</v>
      </c>
      <c r="C334" s="60">
        <f>'STUDENT NAMELIST'!C334</f>
        <v>211423243335</v>
      </c>
      <c r="D334" s="274" t="str">
        <f>'STUDENT NAMELIST'!D334</f>
        <v>PRAVEEN KUMAR K</v>
      </c>
      <c r="E334" s="272">
        <v>10</v>
      </c>
      <c r="F334" s="272">
        <v>8</v>
      </c>
      <c r="G334" s="272">
        <v>10</v>
      </c>
      <c r="H334" s="272">
        <v>10</v>
      </c>
      <c r="I334" s="272">
        <v>10</v>
      </c>
      <c r="J334" s="272">
        <v>9</v>
      </c>
      <c r="K334" s="275">
        <f t="shared" si="12"/>
        <v>25</v>
      </c>
      <c r="L334" s="61">
        <f t="shared" si="12"/>
        <v>20</v>
      </c>
      <c r="M334" s="61">
        <f t="shared" si="12"/>
        <v>25</v>
      </c>
      <c r="N334" s="61">
        <f t="shared" si="12"/>
        <v>25</v>
      </c>
      <c r="O334" s="61">
        <f t="shared" si="13"/>
        <v>25</v>
      </c>
      <c r="P334" s="61">
        <f t="shared" si="13"/>
        <v>22.5</v>
      </c>
    </row>
    <row r="335" spans="1:16" ht="30" customHeight="1" x14ac:dyDescent="0.2">
      <c r="A335" s="1">
        <f>'STUDENT NAMELIST'!A335</f>
        <v>331</v>
      </c>
      <c r="B335" s="60" t="str">
        <f>'STUDENT NAMELIST'!B335</f>
        <v>2023PEC AI 362</v>
      </c>
      <c r="C335" s="60">
        <f>'STUDENT NAMELIST'!C335</f>
        <v>211423243337</v>
      </c>
      <c r="D335" s="274" t="str">
        <f>'STUDENT NAMELIST'!D335</f>
        <v>PRAVEENKUMAR S</v>
      </c>
      <c r="E335" s="272">
        <v>7</v>
      </c>
      <c r="F335" s="272">
        <v>6</v>
      </c>
      <c r="G335" s="272">
        <v>10</v>
      </c>
      <c r="H335" s="272">
        <v>8</v>
      </c>
      <c r="I335" s="272">
        <v>9</v>
      </c>
      <c r="J335" s="272">
        <v>7</v>
      </c>
      <c r="K335" s="275">
        <f t="shared" si="12"/>
        <v>17.5</v>
      </c>
      <c r="L335" s="61">
        <f t="shared" si="12"/>
        <v>15</v>
      </c>
      <c r="M335" s="61">
        <f t="shared" si="12"/>
        <v>25</v>
      </c>
      <c r="N335" s="61">
        <f t="shared" si="12"/>
        <v>20</v>
      </c>
      <c r="O335" s="61">
        <f t="shared" si="13"/>
        <v>22.5</v>
      </c>
      <c r="P335" s="61">
        <f t="shared" si="13"/>
        <v>17.5</v>
      </c>
    </row>
    <row r="336" spans="1:16" ht="30" customHeight="1" x14ac:dyDescent="0.2">
      <c r="A336" s="1">
        <f>'STUDENT NAMELIST'!A336</f>
        <v>332</v>
      </c>
      <c r="B336" s="60" t="str">
        <f>'STUDENT NAMELIST'!B336</f>
        <v>2023PEC AI 363</v>
      </c>
      <c r="C336" s="60">
        <f>'STUDENT NAMELIST'!C336</f>
        <v>211423243338</v>
      </c>
      <c r="D336" s="274" t="str">
        <f>'STUDENT NAMELIST'!D336</f>
        <v>PRAVEENSANKAR R S</v>
      </c>
      <c r="E336" s="272">
        <v>9</v>
      </c>
      <c r="F336" s="272">
        <v>7</v>
      </c>
      <c r="G336" s="272">
        <v>7</v>
      </c>
      <c r="H336" s="272">
        <v>10</v>
      </c>
      <c r="I336" s="272">
        <v>6</v>
      </c>
      <c r="J336" s="272">
        <v>10</v>
      </c>
      <c r="K336" s="275">
        <f t="shared" si="12"/>
        <v>22.5</v>
      </c>
      <c r="L336" s="61">
        <f t="shared" si="12"/>
        <v>17.5</v>
      </c>
      <c r="M336" s="61">
        <f t="shared" si="12"/>
        <v>17.5</v>
      </c>
      <c r="N336" s="61">
        <f t="shared" si="12"/>
        <v>25</v>
      </c>
      <c r="O336" s="61">
        <f t="shared" si="13"/>
        <v>15</v>
      </c>
      <c r="P336" s="61">
        <f t="shared" si="13"/>
        <v>25</v>
      </c>
    </row>
    <row r="337" spans="1:16" ht="30" customHeight="1" x14ac:dyDescent="0.2">
      <c r="A337" s="1">
        <f>'STUDENT NAMELIST'!A337</f>
        <v>333</v>
      </c>
      <c r="B337" s="60" t="str">
        <f>'STUDENT NAMELIST'!B337</f>
        <v>2023PEC AI 231</v>
      </c>
      <c r="C337" s="60">
        <f>'STUDENT NAMELIST'!C337</f>
        <v>211423243339</v>
      </c>
      <c r="D337" s="274" t="str">
        <f>'STUDENT NAMELIST'!D337</f>
        <v>PREETHI M</v>
      </c>
      <c r="E337" s="272">
        <v>7</v>
      </c>
      <c r="F337" s="272">
        <v>10</v>
      </c>
      <c r="G337" s="272">
        <v>7</v>
      </c>
      <c r="H337" s="272">
        <v>7</v>
      </c>
      <c r="I337" s="272">
        <v>8</v>
      </c>
      <c r="J337" s="272">
        <v>7</v>
      </c>
      <c r="K337" s="275">
        <f t="shared" si="12"/>
        <v>17.5</v>
      </c>
      <c r="L337" s="61">
        <f t="shared" si="12"/>
        <v>25</v>
      </c>
      <c r="M337" s="61">
        <f t="shared" si="12"/>
        <v>17.5</v>
      </c>
      <c r="N337" s="61">
        <f t="shared" si="12"/>
        <v>17.5</v>
      </c>
      <c r="O337" s="61">
        <f t="shared" si="13"/>
        <v>20</v>
      </c>
      <c r="P337" s="61">
        <f t="shared" si="13"/>
        <v>17.5</v>
      </c>
    </row>
    <row r="338" spans="1:16" ht="30" customHeight="1" x14ac:dyDescent="0.2">
      <c r="A338" s="1">
        <f>'STUDENT NAMELIST'!A338</f>
        <v>334</v>
      </c>
      <c r="B338" s="60" t="str">
        <f>'STUDENT NAMELIST'!B338</f>
        <v>2023PEC AI 232</v>
      </c>
      <c r="C338" s="60">
        <f>'STUDENT NAMELIST'!C338</f>
        <v>211423243340</v>
      </c>
      <c r="D338" s="274" t="str">
        <f>'STUDENT NAMELIST'!D338</f>
        <v>PREETHI S</v>
      </c>
      <c r="E338" s="272">
        <v>7</v>
      </c>
      <c r="F338" s="272">
        <v>10</v>
      </c>
      <c r="G338" s="272">
        <v>7</v>
      </c>
      <c r="H338" s="272">
        <v>6</v>
      </c>
      <c r="I338" s="272">
        <v>9</v>
      </c>
      <c r="J338" s="272">
        <v>6</v>
      </c>
      <c r="K338" s="275">
        <f t="shared" si="12"/>
        <v>17.5</v>
      </c>
      <c r="L338" s="61">
        <f t="shared" si="12"/>
        <v>25</v>
      </c>
      <c r="M338" s="61">
        <f t="shared" si="12"/>
        <v>17.5</v>
      </c>
      <c r="N338" s="61">
        <f t="shared" si="12"/>
        <v>15</v>
      </c>
      <c r="O338" s="61">
        <f t="shared" si="13"/>
        <v>22.5</v>
      </c>
      <c r="P338" s="61">
        <f t="shared" si="13"/>
        <v>15</v>
      </c>
    </row>
    <row r="339" spans="1:16" ht="30" customHeight="1" x14ac:dyDescent="0.2">
      <c r="A339" s="1">
        <f>'STUDENT NAMELIST'!A339</f>
        <v>335</v>
      </c>
      <c r="B339" s="60" t="str">
        <f>'STUDENT NAMELIST'!B339</f>
        <v>2023PEC AI 364</v>
      </c>
      <c r="C339" s="60">
        <f>'STUDENT NAMELIST'!C339</f>
        <v>211423243341</v>
      </c>
      <c r="D339" s="274" t="str">
        <f>'STUDENT NAMELIST'!D339</f>
        <v>PREMACHAND C</v>
      </c>
      <c r="E339" s="272">
        <v>7</v>
      </c>
      <c r="F339" s="272">
        <v>7</v>
      </c>
      <c r="G339" s="272">
        <v>9</v>
      </c>
      <c r="H339" s="272">
        <v>7</v>
      </c>
      <c r="I339" s="272">
        <v>9</v>
      </c>
      <c r="J339" s="272">
        <v>7</v>
      </c>
      <c r="K339" s="275">
        <f t="shared" si="12"/>
        <v>17.5</v>
      </c>
      <c r="L339" s="61">
        <f t="shared" si="12"/>
        <v>17.5</v>
      </c>
      <c r="M339" s="61">
        <f t="shared" si="12"/>
        <v>22.5</v>
      </c>
      <c r="N339" s="61">
        <f t="shared" si="12"/>
        <v>17.5</v>
      </c>
      <c r="O339" s="61">
        <f t="shared" si="13"/>
        <v>22.5</v>
      </c>
      <c r="P339" s="61">
        <f t="shared" si="13"/>
        <v>17.5</v>
      </c>
    </row>
    <row r="340" spans="1:16" ht="30" customHeight="1" x14ac:dyDescent="0.2">
      <c r="A340" s="1">
        <f>'STUDENT NAMELIST'!A340</f>
        <v>336</v>
      </c>
      <c r="B340" s="60" t="str">
        <f>'STUDENT NAMELIST'!B340</f>
        <v>2023PEC AI 365</v>
      </c>
      <c r="C340" s="60">
        <f>'STUDENT NAMELIST'!C340</f>
        <v>211423243342</v>
      </c>
      <c r="D340" s="274" t="str">
        <f>'STUDENT NAMELIST'!D340</f>
        <v>PRINSTAN S</v>
      </c>
      <c r="E340" s="272">
        <v>7</v>
      </c>
      <c r="F340" s="272">
        <v>10</v>
      </c>
      <c r="G340" s="272">
        <v>6</v>
      </c>
      <c r="H340" s="272">
        <v>6</v>
      </c>
      <c r="I340" s="272">
        <v>7</v>
      </c>
      <c r="J340" s="272">
        <v>6</v>
      </c>
      <c r="K340" s="275">
        <f t="shared" si="12"/>
        <v>17.5</v>
      </c>
      <c r="L340" s="61">
        <f t="shared" si="12"/>
        <v>25</v>
      </c>
      <c r="M340" s="61">
        <f t="shared" si="12"/>
        <v>15</v>
      </c>
      <c r="N340" s="61">
        <f t="shared" si="12"/>
        <v>15</v>
      </c>
      <c r="O340" s="61">
        <f t="shared" si="13"/>
        <v>17.5</v>
      </c>
      <c r="P340" s="61">
        <f t="shared" si="13"/>
        <v>15</v>
      </c>
    </row>
    <row r="341" spans="1:16" ht="30" customHeight="1" x14ac:dyDescent="0.2">
      <c r="A341" s="1">
        <f>'STUDENT NAMELIST'!A341</f>
        <v>337</v>
      </c>
      <c r="B341" s="60" t="str">
        <f>'STUDENT NAMELIST'!B341</f>
        <v>2023PEC AI 233</v>
      </c>
      <c r="C341" s="60">
        <f>'STUDENT NAMELIST'!C341</f>
        <v>211423243343</v>
      </c>
      <c r="D341" s="274" t="str">
        <f>'STUDENT NAMELIST'!D341</f>
        <v>PRIYADHARSHINI D</v>
      </c>
      <c r="E341" s="272">
        <v>10</v>
      </c>
      <c r="F341" s="272">
        <v>7</v>
      </c>
      <c r="G341" s="272">
        <v>9</v>
      </c>
      <c r="H341" s="272">
        <v>8</v>
      </c>
      <c r="I341" s="272">
        <v>7</v>
      </c>
      <c r="J341" s="272">
        <v>7</v>
      </c>
      <c r="K341" s="275">
        <f t="shared" si="12"/>
        <v>25</v>
      </c>
      <c r="L341" s="61">
        <f t="shared" si="12"/>
        <v>17.5</v>
      </c>
      <c r="M341" s="61">
        <f t="shared" si="12"/>
        <v>22.5</v>
      </c>
      <c r="N341" s="61">
        <f t="shared" si="12"/>
        <v>20</v>
      </c>
      <c r="O341" s="61">
        <f t="shared" si="13"/>
        <v>17.5</v>
      </c>
      <c r="P341" s="61">
        <f t="shared" si="13"/>
        <v>17.5</v>
      </c>
    </row>
    <row r="342" spans="1:16" ht="30" customHeight="1" x14ac:dyDescent="0.2">
      <c r="A342" s="1">
        <f>'STUDENT NAMELIST'!A342</f>
        <v>338</v>
      </c>
      <c r="B342" s="60" t="str">
        <f>'STUDENT NAMELIST'!B342</f>
        <v>2023PEC AI 366</v>
      </c>
      <c r="C342" s="60">
        <f>'STUDENT NAMELIST'!C342</f>
        <v>211423243344</v>
      </c>
      <c r="D342" s="274" t="str">
        <f>'STUDENT NAMELIST'!D342</f>
        <v>PRIYANSH M</v>
      </c>
      <c r="E342" s="272">
        <v>10</v>
      </c>
      <c r="F342" s="272">
        <v>9</v>
      </c>
      <c r="G342" s="272">
        <v>7</v>
      </c>
      <c r="H342" s="272">
        <v>6</v>
      </c>
      <c r="I342" s="272">
        <v>10</v>
      </c>
      <c r="J342" s="272">
        <v>10</v>
      </c>
      <c r="K342" s="275">
        <f t="shared" si="12"/>
        <v>25</v>
      </c>
      <c r="L342" s="61">
        <f t="shared" si="12"/>
        <v>22.5</v>
      </c>
      <c r="M342" s="61">
        <f t="shared" si="12"/>
        <v>17.5</v>
      </c>
      <c r="N342" s="61">
        <f t="shared" si="12"/>
        <v>15</v>
      </c>
      <c r="O342" s="61">
        <f t="shared" si="13"/>
        <v>25</v>
      </c>
      <c r="P342" s="61">
        <f t="shared" si="13"/>
        <v>25</v>
      </c>
    </row>
    <row r="343" spans="1:16" ht="30" customHeight="1" x14ac:dyDescent="0.2">
      <c r="A343" s="1">
        <f>'STUDENT NAMELIST'!A343</f>
        <v>339</v>
      </c>
      <c r="B343" s="60" t="str">
        <f>'STUDENT NAMELIST'!B343</f>
        <v>2023PEC AI 367</v>
      </c>
      <c r="C343" s="60">
        <f>'STUDENT NAMELIST'!C343</f>
        <v>211423243345</v>
      </c>
      <c r="D343" s="274" t="str">
        <f>'STUDENT NAMELIST'!D343</f>
        <v>PUGAZHENTHI M</v>
      </c>
      <c r="E343" s="272">
        <v>7</v>
      </c>
      <c r="F343" s="272">
        <v>6</v>
      </c>
      <c r="G343" s="272">
        <v>6</v>
      </c>
      <c r="H343" s="272">
        <v>6</v>
      </c>
      <c r="I343" s="272">
        <v>9</v>
      </c>
      <c r="J343" s="272">
        <v>9</v>
      </c>
      <c r="K343" s="275">
        <f t="shared" si="12"/>
        <v>17.5</v>
      </c>
      <c r="L343" s="61">
        <f t="shared" si="12"/>
        <v>15</v>
      </c>
      <c r="M343" s="61">
        <f t="shared" si="12"/>
        <v>15</v>
      </c>
      <c r="N343" s="61">
        <f t="shared" si="12"/>
        <v>15</v>
      </c>
      <c r="O343" s="61">
        <f t="shared" si="13"/>
        <v>22.5</v>
      </c>
      <c r="P343" s="61">
        <f t="shared" si="13"/>
        <v>22.5</v>
      </c>
    </row>
    <row r="344" spans="1:16" ht="30" customHeight="1" x14ac:dyDescent="0.2">
      <c r="A344" s="1">
        <f>'STUDENT NAMELIST'!A344</f>
        <v>340</v>
      </c>
      <c r="B344" s="60" t="str">
        <f>'STUDENT NAMELIST'!B344</f>
        <v>2023PEC AI 368</v>
      </c>
      <c r="C344" s="60">
        <f>'STUDENT NAMELIST'!C344</f>
        <v>211423243346</v>
      </c>
      <c r="D344" s="274" t="str">
        <f>'STUDENT NAMELIST'!D344</f>
        <v>PUSHPARAJ M</v>
      </c>
      <c r="E344" s="272">
        <v>8</v>
      </c>
      <c r="F344" s="272">
        <v>8</v>
      </c>
      <c r="G344" s="272">
        <v>9</v>
      </c>
      <c r="H344" s="272">
        <v>7</v>
      </c>
      <c r="I344" s="272">
        <v>8</v>
      </c>
      <c r="J344" s="272">
        <v>8</v>
      </c>
      <c r="K344" s="275">
        <f t="shared" si="12"/>
        <v>20</v>
      </c>
      <c r="L344" s="61">
        <f t="shared" si="12"/>
        <v>20</v>
      </c>
      <c r="M344" s="61">
        <f t="shared" si="12"/>
        <v>22.5</v>
      </c>
      <c r="N344" s="61">
        <f t="shared" si="12"/>
        <v>17.5</v>
      </c>
      <c r="O344" s="61">
        <f t="shared" si="13"/>
        <v>20</v>
      </c>
      <c r="P344" s="61">
        <f t="shared" si="13"/>
        <v>20</v>
      </c>
    </row>
    <row r="345" spans="1:16" ht="30" customHeight="1" x14ac:dyDescent="0.2">
      <c r="A345" s="1">
        <f>'STUDENT NAMELIST'!A345</f>
        <v>341</v>
      </c>
      <c r="B345" s="60" t="str">
        <f>'STUDENT NAMELIST'!B345</f>
        <v>2023PEC AI 369</v>
      </c>
      <c r="C345" s="60">
        <f>'STUDENT NAMELIST'!C345</f>
        <v>211423243347</v>
      </c>
      <c r="D345" s="274" t="str">
        <f>'STUDENT NAMELIST'!D345</f>
        <v>RADHAKRISHNAN R</v>
      </c>
      <c r="E345" s="272">
        <v>7</v>
      </c>
      <c r="F345" s="272">
        <v>6</v>
      </c>
      <c r="G345" s="272">
        <v>7</v>
      </c>
      <c r="H345" s="272">
        <v>9</v>
      </c>
      <c r="I345" s="272">
        <v>10</v>
      </c>
      <c r="J345" s="272">
        <v>7</v>
      </c>
      <c r="K345" s="275">
        <f t="shared" si="12"/>
        <v>17.5</v>
      </c>
      <c r="L345" s="61">
        <f t="shared" si="12"/>
        <v>15</v>
      </c>
      <c r="M345" s="61">
        <f t="shared" si="12"/>
        <v>17.5</v>
      </c>
      <c r="N345" s="61">
        <f t="shared" si="12"/>
        <v>22.5</v>
      </c>
      <c r="O345" s="61">
        <f t="shared" si="13"/>
        <v>25</v>
      </c>
      <c r="P345" s="61">
        <f t="shared" si="13"/>
        <v>17.5</v>
      </c>
    </row>
    <row r="346" spans="1:16" ht="30" customHeight="1" x14ac:dyDescent="0.2">
      <c r="A346" s="1">
        <f>'STUDENT NAMELIST'!A346</f>
        <v>342</v>
      </c>
      <c r="B346" s="60" t="str">
        <f>'STUDENT NAMELIST'!B346</f>
        <v>2023PEC AI 374</v>
      </c>
      <c r="C346" s="60">
        <f>'STUDENT NAMELIST'!C346</f>
        <v>211423243348</v>
      </c>
      <c r="D346" s="274" t="str">
        <f>'STUDENT NAMELIST'!D346</f>
        <v>RAGESH P</v>
      </c>
      <c r="E346" s="272">
        <v>10</v>
      </c>
      <c r="F346" s="272">
        <v>6</v>
      </c>
      <c r="G346" s="272">
        <v>8</v>
      </c>
      <c r="H346" s="272">
        <v>6</v>
      </c>
      <c r="I346" s="272">
        <v>8</v>
      </c>
      <c r="J346" s="272">
        <v>6</v>
      </c>
      <c r="K346" s="275">
        <f t="shared" si="12"/>
        <v>25</v>
      </c>
      <c r="L346" s="61">
        <f t="shared" si="12"/>
        <v>15</v>
      </c>
      <c r="M346" s="61">
        <f t="shared" si="12"/>
        <v>20</v>
      </c>
      <c r="N346" s="61">
        <f t="shared" si="12"/>
        <v>15</v>
      </c>
      <c r="O346" s="61">
        <f t="shared" si="13"/>
        <v>20</v>
      </c>
      <c r="P346" s="61">
        <f t="shared" si="13"/>
        <v>15</v>
      </c>
    </row>
    <row r="347" spans="1:16" ht="30" customHeight="1" x14ac:dyDescent="0.2">
      <c r="A347" s="1">
        <f>'STUDENT NAMELIST'!A347</f>
        <v>343</v>
      </c>
      <c r="B347" s="60" t="str">
        <f>'STUDENT NAMELIST'!B347</f>
        <v>2023PEC AI 370</v>
      </c>
      <c r="C347" s="60">
        <f>'STUDENT NAMELIST'!C347</f>
        <v>211423243349</v>
      </c>
      <c r="D347" s="274" t="str">
        <f>'STUDENT NAMELIST'!D347</f>
        <v>RAGHUL G</v>
      </c>
      <c r="E347" s="272">
        <v>7</v>
      </c>
      <c r="F347" s="272">
        <v>9</v>
      </c>
      <c r="G347" s="272">
        <v>7</v>
      </c>
      <c r="H347" s="272">
        <v>9</v>
      </c>
      <c r="I347" s="272">
        <v>8</v>
      </c>
      <c r="J347" s="272">
        <v>9</v>
      </c>
      <c r="K347" s="275">
        <f t="shared" si="12"/>
        <v>17.5</v>
      </c>
      <c r="L347" s="61">
        <f t="shared" si="12"/>
        <v>22.5</v>
      </c>
      <c r="M347" s="61">
        <f t="shared" si="12"/>
        <v>17.5</v>
      </c>
      <c r="N347" s="61">
        <f t="shared" si="12"/>
        <v>22.5</v>
      </c>
      <c r="O347" s="61">
        <f t="shared" si="13"/>
        <v>20</v>
      </c>
      <c r="P347" s="61">
        <f t="shared" si="13"/>
        <v>22.5</v>
      </c>
    </row>
    <row r="348" spans="1:16" ht="30" customHeight="1" x14ac:dyDescent="0.2">
      <c r="A348" s="1">
        <f>'STUDENT NAMELIST'!A348</f>
        <v>344</v>
      </c>
      <c r="B348" s="60" t="str">
        <f>'STUDENT NAMELIST'!B348</f>
        <v>2023PEC AI 371</v>
      </c>
      <c r="C348" s="60">
        <f>'STUDENT NAMELIST'!C348</f>
        <v>211423243350</v>
      </c>
      <c r="D348" s="274" t="str">
        <f>'STUDENT NAMELIST'!D348</f>
        <v>RAGHUL R</v>
      </c>
      <c r="E348" s="272">
        <v>9</v>
      </c>
      <c r="F348" s="272">
        <v>7</v>
      </c>
      <c r="G348" s="272">
        <v>10</v>
      </c>
      <c r="H348" s="272">
        <v>10</v>
      </c>
      <c r="I348" s="272">
        <v>10</v>
      </c>
      <c r="J348" s="272">
        <v>8</v>
      </c>
      <c r="K348" s="275">
        <f t="shared" si="12"/>
        <v>22.5</v>
      </c>
      <c r="L348" s="61">
        <f t="shared" si="12"/>
        <v>17.5</v>
      </c>
      <c r="M348" s="61">
        <f t="shared" si="12"/>
        <v>25</v>
      </c>
      <c r="N348" s="61">
        <f t="shared" si="12"/>
        <v>25</v>
      </c>
      <c r="O348" s="61">
        <f t="shared" si="13"/>
        <v>25</v>
      </c>
      <c r="P348" s="61">
        <f t="shared" si="13"/>
        <v>20</v>
      </c>
    </row>
    <row r="349" spans="1:16" ht="30" customHeight="1" x14ac:dyDescent="0.2">
      <c r="A349" s="1">
        <f>'STUDENT NAMELIST'!A349</f>
        <v>345</v>
      </c>
      <c r="B349" s="60" t="str">
        <f>'STUDENT NAMELIST'!B349</f>
        <v>2023PEC AI 372</v>
      </c>
      <c r="C349" s="60">
        <f>'STUDENT NAMELIST'!C349</f>
        <v>211423243351</v>
      </c>
      <c r="D349" s="274" t="str">
        <f>'STUDENT NAMELIST'!D349</f>
        <v>RAGHUL S</v>
      </c>
      <c r="E349" s="272">
        <v>8</v>
      </c>
      <c r="F349" s="272">
        <v>10</v>
      </c>
      <c r="G349" s="272">
        <v>8</v>
      </c>
      <c r="H349" s="272">
        <v>10</v>
      </c>
      <c r="I349" s="272">
        <v>10</v>
      </c>
      <c r="J349" s="272">
        <v>9</v>
      </c>
      <c r="K349" s="275">
        <f t="shared" si="12"/>
        <v>20</v>
      </c>
      <c r="L349" s="61">
        <f t="shared" si="12"/>
        <v>25</v>
      </c>
      <c r="M349" s="61">
        <f t="shared" si="12"/>
        <v>20</v>
      </c>
      <c r="N349" s="61">
        <f t="shared" si="12"/>
        <v>25</v>
      </c>
      <c r="O349" s="61">
        <f t="shared" si="13"/>
        <v>25</v>
      </c>
      <c r="P349" s="61">
        <f t="shared" si="13"/>
        <v>22.5</v>
      </c>
    </row>
    <row r="350" spans="1:16" ht="30" customHeight="1" x14ac:dyDescent="0.2">
      <c r="A350" s="1">
        <f>'STUDENT NAMELIST'!A350</f>
        <v>346</v>
      </c>
      <c r="B350" s="60" t="str">
        <f>'STUDENT NAMELIST'!B350</f>
        <v>2023PEC AI 373</v>
      </c>
      <c r="C350" s="60">
        <f>'STUDENT NAMELIST'!C350</f>
        <v>211423243352</v>
      </c>
      <c r="D350" s="274" t="str">
        <f>'STUDENT NAMELIST'!D350</f>
        <v>RAHUL P S</v>
      </c>
      <c r="E350" s="272">
        <v>9</v>
      </c>
      <c r="F350" s="272">
        <v>9</v>
      </c>
      <c r="G350" s="272">
        <v>9</v>
      </c>
      <c r="H350" s="272">
        <v>8</v>
      </c>
      <c r="I350" s="272">
        <v>8</v>
      </c>
      <c r="J350" s="272">
        <v>8</v>
      </c>
      <c r="K350" s="275">
        <f t="shared" si="12"/>
        <v>22.5</v>
      </c>
      <c r="L350" s="61">
        <f t="shared" si="12"/>
        <v>22.5</v>
      </c>
      <c r="M350" s="61">
        <f t="shared" si="12"/>
        <v>22.5</v>
      </c>
      <c r="N350" s="61">
        <f t="shared" si="12"/>
        <v>20</v>
      </c>
      <c r="O350" s="61">
        <f t="shared" si="13"/>
        <v>20</v>
      </c>
      <c r="P350" s="61">
        <f t="shared" si="13"/>
        <v>20</v>
      </c>
    </row>
    <row r="351" spans="1:16" ht="30" customHeight="1" x14ac:dyDescent="0.2">
      <c r="A351" s="1">
        <f>'STUDENT NAMELIST'!A351</f>
        <v>347</v>
      </c>
      <c r="B351" s="60" t="str">
        <f>'STUDENT NAMELIST'!B351</f>
        <v>2023PEC AI 234</v>
      </c>
      <c r="C351" s="60">
        <f>'STUDENT NAMELIST'!C351</f>
        <v>211423243353</v>
      </c>
      <c r="D351" s="274" t="str">
        <f>'STUDENT NAMELIST'!D351</f>
        <v>RAKSHINI H</v>
      </c>
      <c r="E351" s="272">
        <v>6</v>
      </c>
      <c r="F351" s="272">
        <v>6</v>
      </c>
      <c r="G351" s="272">
        <v>6</v>
      </c>
      <c r="H351" s="272">
        <v>7</v>
      </c>
      <c r="I351" s="272">
        <v>7</v>
      </c>
      <c r="J351" s="272">
        <v>7</v>
      </c>
      <c r="K351" s="275">
        <f t="shared" si="12"/>
        <v>15</v>
      </c>
      <c r="L351" s="61">
        <f t="shared" si="12"/>
        <v>15</v>
      </c>
      <c r="M351" s="61">
        <f t="shared" si="12"/>
        <v>15</v>
      </c>
      <c r="N351" s="61">
        <f t="shared" si="12"/>
        <v>17.5</v>
      </c>
      <c r="O351" s="61">
        <f t="shared" si="13"/>
        <v>17.5</v>
      </c>
      <c r="P351" s="61">
        <f t="shared" si="13"/>
        <v>17.5</v>
      </c>
    </row>
    <row r="352" spans="1:16" ht="30" customHeight="1" x14ac:dyDescent="0.2">
      <c r="A352" s="1">
        <f>'STUDENT NAMELIST'!A352</f>
        <v>348</v>
      </c>
      <c r="B352" s="60" t="str">
        <f>'STUDENT NAMELIST'!B352</f>
        <v>2023PEC AI 235</v>
      </c>
      <c r="C352" s="60">
        <f>'STUDENT NAMELIST'!C352</f>
        <v>211423243354</v>
      </c>
      <c r="D352" s="274" t="str">
        <f>'STUDENT NAMELIST'!D352</f>
        <v>RAMYA S</v>
      </c>
      <c r="E352" s="272">
        <v>9</v>
      </c>
      <c r="F352" s="272">
        <v>6</v>
      </c>
      <c r="G352" s="272">
        <v>10</v>
      </c>
      <c r="H352" s="272">
        <v>10</v>
      </c>
      <c r="I352" s="272">
        <v>10</v>
      </c>
      <c r="J352" s="272">
        <v>8</v>
      </c>
      <c r="K352" s="275">
        <f t="shared" si="12"/>
        <v>22.5</v>
      </c>
      <c r="L352" s="61">
        <f t="shared" si="12"/>
        <v>15</v>
      </c>
      <c r="M352" s="61">
        <f t="shared" si="12"/>
        <v>25</v>
      </c>
      <c r="N352" s="61">
        <f t="shared" si="12"/>
        <v>25</v>
      </c>
      <c r="O352" s="61">
        <f t="shared" si="13"/>
        <v>25</v>
      </c>
      <c r="P352" s="61">
        <f t="shared" si="13"/>
        <v>20</v>
      </c>
    </row>
    <row r="353" spans="1:16" ht="30" customHeight="1" x14ac:dyDescent="0.2">
      <c r="A353" s="1">
        <f>'STUDENT NAMELIST'!A353</f>
        <v>349</v>
      </c>
      <c r="B353" s="60" t="str">
        <f>'STUDENT NAMELIST'!B353</f>
        <v>2023PEC AI 236</v>
      </c>
      <c r="C353" s="60">
        <f>'STUDENT NAMELIST'!C353</f>
        <v>211423243355</v>
      </c>
      <c r="D353" s="274" t="str">
        <f>'STUDENT NAMELIST'!D353</f>
        <v>RANJANI A</v>
      </c>
      <c r="E353" s="272">
        <v>9</v>
      </c>
      <c r="F353" s="272">
        <v>10</v>
      </c>
      <c r="G353" s="272">
        <v>10</v>
      </c>
      <c r="H353" s="272">
        <v>6</v>
      </c>
      <c r="I353" s="272">
        <v>9</v>
      </c>
      <c r="J353" s="272">
        <v>8</v>
      </c>
      <c r="K353" s="275">
        <f t="shared" si="12"/>
        <v>22.5</v>
      </c>
      <c r="L353" s="61">
        <f t="shared" si="12"/>
        <v>25</v>
      </c>
      <c r="M353" s="61">
        <f t="shared" si="12"/>
        <v>25</v>
      </c>
      <c r="N353" s="61">
        <f t="shared" si="12"/>
        <v>15</v>
      </c>
      <c r="O353" s="61">
        <f t="shared" si="13"/>
        <v>22.5</v>
      </c>
      <c r="P353" s="61">
        <f t="shared" si="13"/>
        <v>20</v>
      </c>
    </row>
    <row r="354" spans="1:16" ht="30" customHeight="1" x14ac:dyDescent="0.2">
      <c r="A354" s="1">
        <f>'STUDENT NAMELIST'!A354</f>
        <v>350</v>
      </c>
      <c r="B354" s="60" t="str">
        <f>'STUDENT NAMELIST'!B354</f>
        <v>2023PEC AI 375</v>
      </c>
      <c r="C354" s="60">
        <f>'STUDENT NAMELIST'!C354</f>
        <v>211423243356</v>
      </c>
      <c r="D354" s="274" t="str">
        <f>'STUDENT NAMELIST'!D354</f>
        <v>RANJITH R</v>
      </c>
      <c r="E354" s="272">
        <v>10</v>
      </c>
      <c r="F354" s="272">
        <v>10</v>
      </c>
      <c r="G354" s="272">
        <v>9</v>
      </c>
      <c r="H354" s="272">
        <v>7</v>
      </c>
      <c r="I354" s="272">
        <v>6</v>
      </c>
      <c r="J354" s="272">
        <v>8</v>
      </c>
      <c r="K354" s="275">
        <f t="shared" si="12"/>
        <v>25</v>
      </c>
      <c r="L354" s="61">
        <f t="shared" si="12"/>
        <v>25</v>
      </c>
      <c r="M354" s="61">
        <f t="shared" si="12"/>
        <v>22.5</v>
      </c>
      <c r="N354" s="61">
        <f t="shared" si="12"/>
        <v>17.5</v>
      </c>
      <c r="O354" s="61">
        <f t="shared" si="13"/>
        <v>15</v>
      </c>
      <c r="P354" s="61">
        <f t="shared" si="13"/>
        <v>20</v>
      </c>
    </row>
    <row r="355" spans="1:16" ht="30" customHeight="1" x14ac:dyDescent="0.2">
      <c r="A355" s="1">
        <f>'STUDENT NAMELIST'!A355</f>
        <v>351</v>
      </c>
      <c r="B355" s="60" t="str">
        <f>'STUDENT NAMELIST'!B355</f>
        <v>2023PEC AI 376</v>
      </c>
      <c r="C355" s="60">
        <f>'STUDENT NAMELIST'!C355</f>
        <v>211423243357</v>
      </c>
      <c r="D355" s="274" t="str">
        <f>'STUDENT NAMELIST'!D355</f>
        <v>RATNA PRASAD K</v>
      </c>
      <c r="E355" s="272">
        <v>7</v>
      </c>
      <c r="F355" s="272">
        <v>9</v>
      </c>
      <c r="G355" s="272">
        <v>7</v>
      </c>
      <c r="H355" s="272">
        <v>10</v>
      </c>
      <c r="I355" s="272">
        <v>8</v>
      </c>
      <c r="J355" s="272">
        <v>7</v>
      </c>
      <c r="K355" s="275">
        <f t="shared" si="12"/>
        <v>17.5</v>
      </c>
      <c r="L355" s="61">
        <f t="shared" si="12"/>
        <v>22.5</v>
      </c>
      <c r="M355" s="61">
        <f t="shared" si="12"/>
        <v>17.5</v>
      </c>
      <c r="N355" s="61">
        <f t="shared" si="12"/>
        <v>25</v>
      </c>
      <c r="O355" s="61">
        <f t="shared" si="13"/>
        <v>20</v>
      </c>
      <c r="P355" s="61">
        <f t="shared" si="13"/>
        <v>17.5</v>
      </c>
    </row>
    <row r="356" spans="1:16" ht="30" customHeight="1" x14ac:dyDescent="0.2">
      <c r="A356" s="1">
        <f>'STUDENT NAMELIST'!A356</f>
        <v>352</v>
      </c>
      <c r="B356" s="60" t="str">
        <f>'STUDENT NAMELIST'!B356</f>
        <v>2023PEC AI 237</v>
      </c>
      <c r="C356" s="60">
        <f>'STUDENT NAMELIST'!C356</f>
        <v>211423243358</v>
      </c>
      <c r="D356" s="274" t="str">
        <f>'STUDENT NAMELIST'!D356</f>
        <v>RAZEENA R</v>
      </c>
      <c r="E356" s="272">
        <v>9</v>
      </c>
      <c r="F356" s="272">
        <v>7</v>
      </c>
      <c r="G356" s="272">
        <v>7</v>
      </c>
      <c r="H356" s="272">
        <v>10</v>
      </c>
      <c r="I356" s="272">
        <v>10</v>
      </c>
      <c r="J356" s="272">
        <v>8</v>
      </c>
      <c r="K356" s="275">
        <f t="shared" si="12"/>
        <v>22.5</v>
      </c>
      <c r="L356" s="61">
        <f t="shared" si="12"/>
        <v>17.5</v>
      </c>
      <c r="M356" s="61">
        <f t="shared" si="12"/>
        <v>17.5</v>
      </c>
      <c r="N356" s="61">
        <f t="shared" si="12"/>
        <v>25</v>
      </c>
      <c r="O356" s="61">
        <f t="shared" si="13"/>
        <v>25</v>
      </c>
      <c r="P356" s="61">
        <f t="shared" si="13"/>
        <v>20</v>
      </c>
    </row>
    <row r="357" spans="1:16" ht="30" customHeight="1" x14ac:dyDescent="0.2">
      <c r="A357" s="1">
        <f>'STUDENT NAMELIST'!A357</f>
        <v>353</v>
      </c>
      <c r="B357" s="60" t="str">
        <f>'STUDENT NAMELIST'!B357</f>
        <v>2023PEC AI 238</v>
      </c>
      <c r="C357" s="60">
        <f>'STUDENT NAMELIST'!C357</f>
        <v>211423243359</v>
      </c>
      <c r="D357" s="274" t="str">
        <f>'STUDENT NAMELIST'!D357</f>
        <v>RIHANA R</v>
      </c>
      <c r="E357" s="272">
        <v>6</v>
      </c>
      <c r="F357" s="272">
        <v>8</v>
      </c>
      <c r="G357" s="272">
        <v>9</v>
      </c>
      <c r="H357" s="272">
        <v>8</v>
      </c>
      <c r="I357" s="272">
        <v>8</v>
      </c>
      <c r="J357" s="272">
        <v>7</v>
      </c>
      <c r="K357" s="275">
        <f t="shared" si="12"/>
        <v>15</v>
      </c>
      <c r="L357" s="61">
        <f t="shared" si="12"/>
        <v>20</v>
      </c>
      <c r="M357" s="61">
        <f t="shared" si="12"/>
        <v>22.5</v>
      </c>
      <c r="N357" s="61">
        <f t="shared" si="12"/>
        <v>20</v>
      </c>
      <c r="O357" s="61">
        <f t="shared" si="13"/>
        <v>20</v>
      </c>
      <c r="P357" s="61">
        <f t="shared" si="13"/>
        <v>17.5</v>
      </c>
    </row>
    <row r="358" spans="1:16" ht="30" customHeight="1" x14ac:dyDescent="0.2">
      <c r="A358" s="1">
        <f>'STUDENT NAMELIST'!A358</f>
        <v>354</v>
      </c>
      <c r="B358" s="60" t="str">
        <f>'STUDENT NAMELIST'!B358</f>
        <v>2023PEC AI 377</v>
      </c>
      <c r="C358" s="60">
        <f>'STUDENT NAMELIST'!C358</f>
        <v>211423243360</v>
      </c>
      <c r="D358" s="274" t="str">
        <f>'STUDENT NAMELIST'!D358</f>
        <v>RITHAN N</v>
      </c>
      <c r="E358" s="272">
        <v>10</v>
      </c>
      <c r="F358" s="272">
        <v>10</v>
      </c>
      <c r="G358" s="272">
        <v>6</v>
      </c>
      <c r="H358" s="272">
        <v>10</v>
      </c>
      <c r="I358" s="272">
        <v>10</v>
      </c>
      <c r="J358" s="272">
        <v>10</v>
      </c>
      <c r="K358" s="275">
        <f t="shared" si="12"/>
        <v>25</v>
      </c>
      <c r="L358" s="61">
        <f t="shared" si="12"/>
        <v>25</v>
      </c>
      <c r="M358" s="61">
        <f t="shared" si="12"/>
        <v>15</v>
      </c>
      <c r="N358" s="61">
        <f t="shared" si="12"/>
        <v>25</v>
      </c>
      <c r="O358" s="61">
        <f t="shared" si="13"/>
        <v>25</v>
      </c>
      <c r="P358" s="61">
        <f t="shared" si="13"/>
        <v>25</v>
      </c>
    </row>
    <row r="359" spans="1:16" ht="30" customHeight="1" x14ac:dyDescent="0.2">
      <c r="A359" s="1">
        <f>'STUDENT NAMELIST'!A359</f>
        <v>355</v>
      </c>
      <c r="B359" s="60" t="str">
        <f>'STUDENT NAMELIST'!B359</f>
        <v>2023PEC AI 289</v>
      </c>
      <c r="C359" s="60">
        <f>'STUDENT NAMELIST'!C359</f>
        <v>211423243361</v>
      </c>
      <c r="D359" s="274" t="str">
        <f>'STUDENT NAMELIST'!D359</f>
        <v>RITHICK R</v>
      </c>
      <c r="E359" s="272">
        <v>7</v>
      </c>
      <c r="F359" s="272">
        <v>6</v>
      </c>
      <c r="G359" s="272">
        <v>6</v>
      </c>
      <c r="H359" s="272">
        <v>9</v>
      </c>
      <c r="I359" s="272">
        <v>8</v>
      </c>
      <c r="J359" s="272">
        <v>7</v>
      </c>
      <c r="K359" s="275">
        <f t="shared" si="12"/>
        <v>17.5</v>
      </c>
      <c r="L359" s="61">
        <f t="shared" si="12"/>
        <v>15</v>
      </c>
      <c r="M359" s="61">
        <f t="shared" si="12"/>
        <v>15</v>
      </c>
      <c r="N359" s="61">
        <f t="shared" si="12"/>
        <v>22.5</v>
      </c>
      <c r="O359" s="61">
        <f t="shared" si="13"/>
        <v>20</v>
      </c>
      <c r="P359" s="61">
        <f t="shared" si="13"/>
        <v>17.5</v>
      </c>
    </row>
    <row r="360" spans="1:16" ht="30" customHeight="1" x14ac:dyDescent="0.2">
      <c r="A360" s="1">
        <f>'STUDENT NAMELIST'!A360</f>
        <v>356</v>
      </c>
      <c r="B360" s="60" t="str">
        <f>'STUDENT NAMELIST'!B360</f>
        <v>2023PEC AI 378</v>
      </c>
      <c r="C360" s="60">
        <f>'STUDENT NAMELIST'!C360</f>
        <v>211423243362</v>
      </c>
      <c r="D360" s="274" t="str">
        <f>'STUDENT NAMELIST'!D360</f>
        <v>RITHIKESH D</v>
      </c>
      <c r="E360" s="272">
        <v>10</v>
      </c>
      <c r="F360" s="272">
        <v>8</v>
      </c>
      <c r="G360" s="272">
        <v>7</v>
      </c>
      <c r="H360" s="272">
        <v>8</v>
      </c>
      <c r="I360" s="272">
        <v>9</v>
      </c>
      <c r="J360" s="272">
        <v>9</v>
      </c>
      <c r="K360" s="275">
        <f t="shared" si="12"/>
        <v>25</v>
      </c>
      <c r="L360" s="61">
        <f t="shared" si="12"/>
        <v>20</v>
      </c>
      <c r="M360" s="61">
        <f t="shared" si="12"/>
        <v>17.5</v>
      </c>
      <c r="N360" s="61">
        <f t="shared" si="12"/>
        <v>20</v>
      </c>
      <c r="O360" s="61">
        <f t="shared" si="13"/>
        <v>22.5</v>
      </c>
      <c r="P360" s="61">
        <f t="shared" si="13"/>
        <v>22.5</v>
      </c>
    </row>
    <row r="361" spans="1:16" ht="30" customHeight="1" x14ac:dyDescent="0.2">
      <c r="A361" s="1">
        <f>'STUDENT NAMELIST'!A361</f>
        <v>357</v>
      </c>
      <c r="B361" s="60" t="str">
        <f>'STUDENT NAMELIST'!B361</f>
        <v>2023PEC AI 379</v>
      </c>
      <c r="C361" s="60">
        <f>'STUDENT NAMELIST'!C361</f>
        <v>211423243363</v>
      </c>
      <c r="D361" s="274" t="str">
        <f>'STUDENT NAMELIST'!D361</f>
        <v>ROACH SAJU R</v>
      </c>
      <c r="E361" s="272">
        <v>6</v>
      </c>
      <c r="F361" s="272">
        <v>9</v>
      </c>
      <c r="G361" s="272">
        <v>10</v>
      </c>
      <c r="H361" s="272">
        <v>7</v>
      </c>
      <c r="I361" s="272">
        <v>7</v>
      </c>
      <c r="J361" s="272">
        <v>7</v>
      </c>
      <c r="K361" s="275">
        <f t="shared" si="12"/>
        <v>15</v>
      </c>
      <c r="L361" s="61">
        <f t="shared" si="12"/>
        <v>22.5</v>
      </c>
      <c r="M361" s="61">
        <f t="shared" si="12"/>
        <v>25</v>
      </c>
      <c r="N361" s="61">
        <f t="shared" si="12"/>
        <v>17.5</v>
      </c>
      <c r="O361" s="61">
        <f t="shared" si="13"/>
        <v>17.5</v>
      </c>
      <c r="P361" s="61">
        <f t="shared" si="13"/>
        <v>17.5</v>
      </c>
    </row>
    <row r="362" spans="1:16" ht="30" customHeight="1" x14ac:dyDescent="0.2">
      <c r="A362" s="1">
        <f>'STUDENT NAMELIST'!A362</f>
        <v>358</v>
      </c>
      <c r="B362" s="60" t="str">
        <f>'STUDENT NAMELIST'!B362</f>
        <v>2023PEC AI 380</v>
      </c>
      <c r="C362" s="60">
        <f>'STUDENT NAMELIST'!C362</f>
        <v>211423243364</v>
      </c>
      <c r="D362" s="274" t="str">
        <f>'STUDENT NAMELIST'!D362</f>
        <v>ROHINATH P</v>
      </c>
      <c r="E362" s="272">
        <v>8</v>
      </c>
      <c r="F362" s="272">
        <v>6</v>
      </c>
      <c r="G362" s="272">
        <v>9</v>
      </c>
      <c r="H362" s="272">
        <v>6</v>
      </c>
      <c r="I362" s="272">
        <v>6</v>
      </c>
      <c r="J362" s="272">
        <v>7</v>
      </c>
      <c r="K362" s="275">
        <f t="shared" si="12"/>
        <v>20</v>
      </c>
      <c r="L362" s="61">
        <f t="shared" si="12"/>
        <v>15</v>
      </c>
      <c r="M362" s="61">
        <f t="shared" si="12"/>
        <v>22.5</v>
      </c>
      <c r="N362" s="61">
        <f t="shared" si="12"/>
        <v>15</v>
      </c>
      <c r="O362" s="61">
        <f t="shared" si="13"/>
        <v>15</v>
      </c>
      <c r="P362" s="61">
        <f t="shared" si="13"/>
        <v>17.5</v>
      </c>
    </row>
    <row r="363" spans="1:16" ht="30" customHeight="1" x14ac:dyDescent="0.2">
      <c r="A363" s="1">
        <f>'STUDENT NAMELIST'!A363</f>
        <v>359</v>
      </c>
      <c r="B363" s="60" t="str">
        <f>'STUDENT NAMELIST'!B363</f>
        <v>2023PEC AI 381</v>
      </c>
      <c r="C363" s="60">
        <f>'STUDENT NAMELIST'!C363</f>
        <v>211423243365</v>
      </c>
      <c r="D363" s="274" t="str">
        <f>'STUDENT NAMELIST'!D363</f>
        <v>ROSAN AKTHAR H</v>
      </c>
      <c r="E363" s="272">
        <v>10</v>
      </c>
      <c r="F363" s="272">
        <v>7</v>
      </c>
      <c r="G363" s="272">
        <v>8</v>
      </c>
      <c r="H363" s="272">
        <v>7</v>
      </c>
      <c r="I363" s="272">
        <v>10</v>
      </c>
      <c r="J363" s="272">
        <v>8</v>
      </c>
      <c r="K363" s="275">
        <f t="shared" si="12"/>
        <v>25</v>
      </c>
      <c r="L363" s="61">
        <f t="shared" si="12"/>
        <v>17.5</v>
      </c>
      <c r="M363" s="61">
        <f t="shared" si="12"/>
        <v>20</v>
      </c>
      <c r="N363" s="61">
        <f t="shared" si="12"/>
        <v>17.5</v>
      </c>
      <c r="O363" s="61">
        <f t="shared" si="13"/>
        <v>25</v>
      </c>
      <c r="P363" s="61">
        <f t="shared" si="13"/>
        <v>20</v>
      </c>
    </row>
    <row r="364" spans="1:16" ht="30" customHeight="1" x14ac:dyDescent="0.2">
      <c r="A364" s="1">
        <f>'STUDENT NAMELIST'!A364</f>
        <v>360</v>
      </c>
      <c r="B364" s="60" t="str">
        <f>'STUDENT NAMELIST'!B364</f>
        <v>2023PEC AI 239</v>
      </c>
      <c r="C364" s="60">
        <f>'STUDENT NAMELIST'!C364</f>
        <v>211423243366</v>
      </c>
      <c r="D364" s="274" t="str">
        <f>'STUDENT NAMELIST'!D364</f>
        <v>RUBA DARSHNI J</v>
      </c>
      <c r="E364" s="272">
        <v>7</v>
      </c>
      <c r="F364" s="272">
        <v>6</v>
      </c>
      <c r="G364" s="272">
        <v>6</v>
      </c>
      <c r="H364" s="272">
        <v>6</v>
      </c>
      <c r="I364" s="272">
        <v>9</v>
      </c>
      <c r="J364" s="272">
        <v>10</v>
      </c>
      <c r="K364" s="275">
        <f t="shared" si="12"/>
        <v>17.5</v>
      </c>
      <c r="L364" s="61">
        <f t="shared" si="12"/>
        <v>15</v>
      </c>
      <c r="M364" s="61">
        <f t="shared" si="12"/>
        <v>15</v>
      </c>
      <c r="N364" s="61">
        <f t="shared" si="12"/>
        <v>15</v>
      </c>
      <c r="O364" s="61">
        <f t="shared" si="13"/>
        <v>22.5</v>
      </c>
      <c r="P364" s="61">
        <f t="shared" si="13"/>
        <v>25</v>
      </c>
    </row>
    <row r="365" spans="1:16" ht="30" customHeight="1" x14ac:dyDescent="0.2">
      <c r="A365" s="1">
        <f>'STUDENT NAMELIST'!A365</f>
        <v>361</v>
      </c>
      <c r="B365" s="60" t="str">
        <f>'STUDENT NAMELIST'!B365</f>
        <v>2023PEC AI 382</v>
      </c>
      <c r="C365" s="60">
        <f>'STUDENT NAMELIST'!C365</f>
        <v>211423243367</v>
      </c>
      <c r="D365" s="274" t="str">
        <f>'STUDENT NAMELIST'!D365</f>
        <v>RUBESH ADITHYA SELVARATHNAM</v>
      </c>
      <c r="E365" s="272">
        <v>7</v>
      </c>
      <c r="F365" s="272">
        <v>9</v>
      </c>
      <c r="G365" s="272">
        <v>6</v>
      </c>
      <c r="H365" s="272">
        <v>7</v>
      </c>
      <c r="I365" s="272">
        <v>9</v>
      </c>
      <c r="J365" s="272">
        <v>9</v>
      </c>
      <c r="K365" s="275">
        <f t="shared" si="12"/>
        <v>17.5</v>
      </c>
      <c r="L365" s="61">
        <f t="shared" si="12"/>
        <v>22.5</v>
      </c>
      <c r="M365" s="61">
        <f t="shared" si="12"/>
        <v>15</v>
      </c>
      <c r="N365" s="61">
        <f t="shared" si="12"/>
        <v>17.5</v>
      </c>
      <c r="O365" s="61">
        <f t="shared" si="13"/>
        <v>22.5</v>
      </c>
      <c r="P365" s="61">
        <f t="shared" si="13"/>
        <v>22.5</v>
      </c>
    </row>
    <row r="366" spans="1:16" ht="30" customHeight="1" x14ac:dyDescent="0.2">
      <c r="A366" s="1">
        <f>'STUDENT NAMELIST'!A366</f>
        <v>362</v>
      </c>
      <c r="B366" s="60" t="str">
        <f>'STUDENT NAMELIST'!B366</f>
        <v>2023PEC AI 383</v>
      </c>
      <c r="C366" s="60">
        <f>'STUDENT NAMELIST'!C366</f>
        <v>211423243368</v>
      </c>
      <c r="D366" s="274" t="str">
        <f>'STUDENT NAMELIST'!D366</f>
        <v>RUBESH B</v>
      </c>
      <c r="E366" s="272">
        <v>7</v>
      </c>
      <c r="F366" s="272">
        <v>6</v>
      </c>
      <c r="G366" s="272">
        <v>9</v>
      </c>
      <c r="H366" s="272">
        <v>8</v>
      </c>
      <c r="I366" s="272">
        <v>7</v>
      </c>
      <c r="J366" s="272">
        <v>7</v>
      </c>
      <c r="K366" s="275">
        <f t="shared" si="12"/>
        <v>17.5</v>
      </c>
      <c r="L366" s="61">
        <f t="shared" si="12"/>
        <v>15</v>
      </c>
      <c r="M366" s="61">
        <f t="shared" si="12"/>
        <v>22.5</v>
      </c>
      <c r="N366" s="61">
        <f t="shared" si="12"/>
        <v>20</v>
      </c>
      <c r="O366" s="61">
        <f t="shared" si="13"/>
        <v>17.5</v>
      </c>
      <c r="P366" s="61">
        <f t="shared" si="13"/>
        <v>17.5</v>
      </c>
    </row>
    <row r="367" spans="1:16" ht="30" customHeight="1" x14ac:dyDescent="0.2">
      <c r="A367" s="1">
        <f>'STUDENT NAMELIST'!A367</f>
        <v>363</v>
      </c>
      <c r="B367" s="60" t="str">
        <f>'STUDENT NAMELIST'!B367</f>
        <v>2023PEC AI 384</v>
      </c>
      <c r="C367" s="60">
        <f>'STUDENT NAMELIST'!C367</f>
        <v>211423243369</v>
      </c>
      <c r="D367" s="274" t="str">
        <f>'STUDENT NAMELIST'!D367</f>
        <v>RUDHRAN V</v>
      </c>
      <c r="E367" s="272">
        <v>10</v>
      </c>
      <c r="F367" s="272">
        <v>7</v>
      </c>
      <c r="G367" s="272">
        <v>10</v>
      </c>
      <c r="H367" s="272">
        <v>6</v>
      </c>
      <c r="I367" s="272">
        <v>6</v>
      </c>
      <c r="J367" s="272">
        <v>9</v>
      </c>
      <c r="K367" s="275">
        <f t="shared" si="12"/>
        <v>25</v>
      </c>
      <c r="L367" s="61">
        <f t="shared" si="12"/>
        <v>17.5</v>
      </c>
      <c r="M367" s="61">
        <f t="shared" si="12"/>
        <v>25</v>
      </c>
      <c r="N367" s="61">
        <f t="shared" si="12"/>
        <v>15</v>
      </c>
      <c r="O367" s="61">
        <f t="shared" si="13"/>
        <v>15</v>
      </c>
      <c r="P367" s="61">
        <f t="shared" si="13"/>
        <v>22.5</v>
      </c>
    </row>
    <row r="368" spans="1:16" ht="30" customHeight="1" x14ac:dyDescent="0.2">
      <c r="A368" s="1">
        <f>'STUDENT NAMELIST'!A368</f>
        <v>364</v>
      </c>
      <c r="B368" s="60" t="str">
        <f>'STUDENT NAMELIST'!B368</f>
        <v>2023PEC AI 385</v>
      </c>
      <c r="C368" s="60">
        <f>'STUDENT NAMELIST'!C368</f>
        <v>211423243370</v>
      </c>
      <c r="D368" s="274" t="str">
        <f>'STUDENT NAMELIST'!D368</f>
        <v>SAARUKESHWARAN S</v>
      </c>
      <c r="E368" s="272">
        <v>6</v>
      </c>
      <c r="F368" s="272">
        <v>6</v>
      </c>
      <c r="G368" s="272">
        <v>8</v>
      </c>
      <c r="H368" s="272">
        <v>10</v>
      </c>
      <c r="I368" s="272">
        <v>8</v>
      </c>
      <c r="J368" s="272">
        <v>6</v>
      </c>
      <c r="K368" s="275">
        <f t="shared" si="12"/>
        <v>15</v>
      </c>
      <c r="L368" s="61">
        <f t="shared" si="12"/>
        <v>15</v>
      </c>
      <c r="M368" s="61">
        <f t="shared" si="12"/>
        <v>20</v>
      </c>
      <c r="N368" s="61">
        <f t="shared" si="12"/>
        <v>25</v>
      </c>
      <c r="O368" s="61">
        <f t="shared" si="13"/>
        <v>20</v>
      </c>
      <c r="P368" s="61">
        <f t="shared" si="13"/>
        <v>15</v>
      </c>
    </row>
    <row r="369" spans="1:16" ht="30" customHeight="1" x14ac:dyDescent="0.2">
      <c r="A369" s="1">
        <f>'STUDENT NAMELIST'!A369</f>
        <v>365</v>
      </c>
      <c r="B369" s="60" t="str">
        <f>'STUDENT NAMELIST'!B369</f>
        <v>2023PEC AI 386</v>
      </c>
      <c r="C369" s="60">
        <f>'STUDENT NAMELIST'!C369</f>
        <v>211423243371</v>
      </c>
      <c r="D369" s="274" t="str">
        <f>'STUDENT NAMELIST'!D369</f>
        <v>SACHIN C J</v>
      </c>
      <c r="E369" s="272">
        <v>8</v>
      </c>
      <c r="F369" s="272">
        <v>7</v>
      </c>
      <c r="G369" s="272">
        <v>8</v>
      </c>
      <c r="H369" s="272">
        <v>10</v>
      </c>
      <c r="I369" s="272">
        <v>7</v>
      </c>
      <c r="J369" s="272">
        <v>9</v>
      </c>
      <c r="K369" s="275">
        <f t="shared" si="12"/>
        <v>20</v>
      </c>
      <c r="L369" s="61">
        <f t="shared" si="12"/>
        <v>17.5</v>
      </c>
      <c r="M369" s="61">
        <f t="shared" si="12"/>
        <v>20</v>
      </c>
      <c r="N369" s="61">
        <f t="shared" si="12"/>
        <v>25</v>
      </c>
      <c r="O369" s="61">
        <f t="shared" si="13"/>
        <v>17.5</v>
      </c>
      <c r="P369" s="61">
        <f t="shared" si="13"/>
        <v>22.5</v>
      </c>
    </row>
    <row r="370" spans="1:16" ht="30" customHeight="1" x14ac:dyDescent="0.2">
      <c r="A370" s="1">
        <f>'STUDENT NAMELIST'!A370</f>
        <v>366</v>
      </c>
      <c r="B370" s="60" t="str">
        <f>'STUDENT NAMELIST'!B370</f>
        <v>2023PEC AI 240</v>
      </c>
      <c r="C370" s="60">
        <f>'STUDENT NAMELIST'!C370</f>
        <v>211423243372</v>
      </c>
      <c r="D370" s="274" t="str">
        <f>'STUDENT NAMELIST'!D370</f>
        <v>SAFANA YASMIN S</v>
      </c>
      <c r="E370" s="272">
        <v>10</v>
      </c>
      <c r="F370" s="272">
        <v>10</v>
      </c>
      <c r="G370" s="272">
        <v>10</v>
      </c>
      <c r="H370" s="272">
        <v>9</v>
      </c>
      <c r="I370" s="272">
        <v>7</v>
      </c>
      <c r="J370" s="272">
        <v>9</v>
      </c>
      <c r="K370" s="275">
        <f t="shared" si="12"/>
        <v>25</v>
      </c>
      <c r="L370" s="61">
        <f t="shared" si="12"/>
        <v>25</v>
      </c>
      <c r="M370" s="61">
        <f t="shared" si="12"/>
        <v>25</v>
      </c>
      <c r="N370" s="61">
        <f t="shared" si="12"/>
        <v>22.5</v>
      </c>
      <c r="O370" s="61">
        <f t="shared" si="13"/>
        <v>17.5</v>
      </c>
      <c r="P370" s="61">
        <f t="shared" si="13"/>
        <v>22.5</v>
      </c>
    </row>
    <row r="371" spans="1:16" ht="30" customHeight="1" x14ac:dyDescent="0.2">
      <c r="A371" s="1">
        <f>'STUDENT NAMELIST'!A371</f>
        <v>367</v>
      </c>
      <c r="B371" s="60" t="str">
        <f>'STUDENT NAMELIST'!B371</f>
        <v>2023PEC AI 387</v>
      </c>
      <c r="C371" s="60">
        <f>'STUDENT NAMELIST'!C371</f>
        <v>211423243373</v>
      </c>
      <c r="D371" s="274" t="str">
        <f>'STUDENT NAMELIST'!D371</f>
        <v>SAI KRISHNA P</v>
      </c>
      <c r="E371" s="272">
        <v>7</v>
      </c>
      <c r="F371" s="272">
        <v>10</v>
      </c>
      <c r="G371" s="272">
        <v>9</v>
      </c>
      <c r="H371" s="272">
        <v>7</v>
      </c>
      <c r="I371" s="272">
        <v>8</v>
      </c>
      <c r="J371" s="272">
        <v>10</v>
      </c>
      <c r="K371" s="275">
        <f t="shared" si="12"/>
        <v>17.5</v>
      </c>
      <c r="L371" s="61">
        <f t="shared" si="12"/>
        <v>25</v>
      </c>
      <c r="M371" s="61">
        <f t="shared" si="12"/>
        <v>22.5</v>
      </c>
      <c r="N371" s="61">
        <f t="shared" si="12"/>
        <v>17.5</v>
      </c>
      <c r="O371" s="61">
        <f t="shared" si="13"/>
        <v>20</v>
      </c>
      <c r="P371" s="61">
        <f t="shared" si="13"/>
        <v>25</v>
      </c>
    </row>
    <row r="372" spans="1:16" ht="30" customHeight="1" x14ac:dyDescent="0.2">
      <c r="A372" s="1">
        <f>'STUDENT NAMELIST'!A372</f>
        <v>368</v>
      </c>
      <c r="B372" s="60" t="str">
        <f>'STUDENT NAMELIST'!B372</f>
        <v>2023PEC AI 241</v>
      </c>
      <c r="C372" s="60">
        <f>'STUDENT NAMELIST'!C372</f>
        <v>211423243374</v>
      </c>
      <c r="D372" s="274" t="str">
        <f>'STUDENT NAMELIST'!D372</f>
        <v>SAISUSMITHA P</v>
      </c>
      <c r="E372" s="272">
        <v>7</v>
      </c>
      <c r="F372" s="272">
        <v>8</v>
      </c>
      <c r="G372" s="272">
        <v>9</v>
      </c>
      <c r="H372" s="272">
        <v>10</v>
      </c>
      <c r="I372" s="272">
        <v>9</v>
      </c>
      <c r="J372" s="272">
        <v>7</v>
      </c>
      <c r="K372" s="275">
        <f t="shared" si="12"/>
        <v>17.5</v>
      </c>
      <c r="L372" s="61">
        <f t="shared" si="12"/>
        <v>20</v>
      </c>
      <c r="M372" s="61">
        <f t="shared" si="12"/>
        <v>22.5</v>
      </c>
      <c r="N372" s="61">
        <f t="shared" si="12"/>
        <v>25</v>
      </c>
      <c r="O372" s="61">
        <f t="shared" si="13"/>
        <v>22.5</v>
      </c>
      <c r="P372" s="61">
        <f t="shared" si="13"/>
        <v>17.5</v>
      </c>
    </row>
    <row r="373" spans="1:16" ht="30" customHeight="1" x14ac:dyDescent="0.2">
      <c r="A373" s="1">
        <f>'STUDENT NAMELIST'!A373</f>
        <v>369</v>
      </c>
      <c r="B373" s="60" t="str">
        <f>'STUDENT NAMELIST'!B373</f>
        <v>2023PEC AI 388</v>
      </c>
      <c r="C373" s="60">
        <f>'STUDENT NAMELIST'!C373</f>
        <v>211423243375</v>
      </c>
      <c r="D373" s="274" t="str">
        <f>'STUDENT NAMELIST'!D373</f>
        <v xml:space="preserve">SAKTHINARAYANAN V </v>
      </c>
      <c r="E373" s="272">
        <v>8</v>
      </c>
      <c r="F373" s="272">
        <v>7</v>
      </c>
      <c r="G373" s="272">
        <v>10</v>
      </c>
      <c r="H373" s="272">
        <v>9</v>
      </c>
      <c r="I373" s="272">
        <v>6</v>
      </c>
      <c r="J373" s="272">
        <v>6</v>
      </c>
      <c r="K373" s="275">
        <f t="shared" si="12"/>
        <v>20</v>
      </c>
      <c r="L373" s="61">
        <f t="shared" si="12"/>
        <v>17.5</v>
      </c>
      <c r="M373" s="61">
        <f t="shared" si="12"/>
        <v>25</v>
      </c>
      <c r="N373" s="61">
        <f t="shared" si="12"/>
        <v>22.5</v>
      </c>
      <c r="O373" s="61">
        <f t="shared" si="13"/>
        <v>15</v>
      </c>
      <c r="P373" s="61">
        <f t="shared" si="13"/>
        <v>15</v>
      </c>
    </row>
    <row r="374" spans="1:16" ht="30" customHeight="1" x14ac:dyDescent="0.2">
      <c r="A374" s="1">
        <f>'STUDENT NAMELIST'!A374</f>
        <v>370</v>
      </c>
      <c r="B374" s="60" t="str">
        <f>'STUDENT NAMELIST'!B374</f>
        <v>2023PEC AI 389</v>
      </c>
      <c r="C374" s="60">
        <f>'STUDENT NAMELIST'!C374</f>
        <v>211423243376</v>
      </c>
      <c r="D374" s="274" t="str">
        <f>'STUDENT NAMELIST'!D374</f>
        <v>SALWIN M</v>
      </c>
      <c r="E374" s="272">
        <v>8</v>
      </c>
      <c r="F374" s="272">
        <v>7</v>
      </c>
      <c r="G374" s="272">
        <v>7</v>
      </c>
      <c r="H374" s="272">
        <v>8</v>
      </c>
      <c r="I374" s="272">
        <v>8</v>
      </c>
      <c r="J374" s="272">
        <v>10</v>
      </c>
      <c r="K374" s="275">
        <f t="shared" si="12"/>
        <v>20</v>
      </c>
      <c r="L374" s="61">
        <f t="shared" si="12"/>
        <v>17.5</v>
      </c>
      <c r="M374" s="61">
        <f t="shared" si="12"/>
        <v>17.5</v>
      </c>
      <c r="N374" s="61">
        <f t="shared" si="12"/>
        <v>20</v>
      </c>
      <c r="O374" s="61">
        <f t="shared" si="13"/>
        <v>20</v>
      </c>
      <c r="P374" s="61">
        <f t="shared" si="13"/>
        <v>25</v>
      </c>
    </row>
    <row r="375" spans="1:16" ht="30" customHeight="1" x14ac:dyDescent="0.2">
      <c r="A375" s="1">
        <f>'STUDENT NAMELIST'!A375</f>
        <v>371</v>
      </c>
      <c r="B375" s="60" t="str">
        <f>'STUDENT NAMELIST'!B375</f>
        <v>2023PEC AI 242</v>
      </c>
      <c r="C375" s="60">
        <f>'STUDENT NAMELIST'!C375</f>
        <v>211423243377</v>
      </c>
      <c r="D375" s="274" t="str">
        <f>'STUDENT NAMELIST'!D375</f>
        <v>SAMEEHA ANVAR ALI</v>
      </c>
      <c r="E375" s="272">
        <v>6</v>
      </c>
      <c r="F375" s="272">
        <v>6</v>
      </c>
      <c r="G375" s="272">
        <v>6</v>
      </c>
      <c r="H375" s="272">
        <v>7</v>
      </c>
      <c r="I375" s="272">
        <v>6</v>
      </c>
      <c r="J375" s="272">
        <v>6</v>
      </c>
      <c r="K375" s="275">
        <f t="shared" si="12"/>
        <v>15</v>
      </c>
      <c r="L375" s="61">
        <f t="shared" si="12"/>
        <v>15</v>
      </c>
      <c r="M375" s="61">
        <f t="shared" si="12"/>
        <v>15</v>
      </c>
      <c r="N375" s="61">
        <f t="shared" si="12"/>
        <v>17.5</v>
      </c>
      <c r="O375" s="61">
        <f t="shared" si="13"/>
        <v>15</v>
      </c>
      <c r="P375" s="61">
        <f t="shared" si="13"/>
        <v>15</v>
      </c>
    </row>
    <row r="376" spans="1:16" ht="30" customHeight="1" x14ac:dyDescent="0.2">
      <c r="A376" s="1">
        <f>'STUDENT NAMELIST'!A376</f>
        <v>372</v>
      </c>
      <c r="B376" s="60" t="str">
        <f>'STUDENT NAMELIST'!B376</f>
        <v>2023PEC AI 243</v>
      </c>
      <c r="C376" s="60">
        <f>'STUDENT NAMELIST'!C376</f>
        <v>211423243378</v>
      </c>
      <c r="D376" s="274" t="str">
        <f>'STUDENT NAMELIST'!D376</f>
        <v>SANCHANAA P</v>
      </c>
      <c r="E376" s="272">
        <v>6</v>
      </c>
      <c r="F376" s="272">
        <v>6</v>
      </c>
      <c r="G376" s="272">
        <v>7</v>
      </c>
      <c r="H376" s="272">
        <v>8</v>
      </c>
      <c r="I376" s="272">
        <v>8</v>
      </c>
      <c r="J376" s="272">
        <v>7</v>
      </c>
      <c r="K376" s="275">
        <f t="shared" si="12"/>
        <v>15</v>
      </c>
      <c r="L376" s="61">
        <f t="shared" si="12"/>
        <v>15</v>
      </c>
      <c r="M376" s="61">
        <f t="shared" si="12"/>
        <v>17.5</v>
      </c>
      <c r="N376" s="61">
        <f t="shared" si="12"/>
        <v>20</v>
      </c>
      <c r="O376" s="61">
        <f t="shared" si="13"/>
        <v>20</v>
      </c>
      <c r="P376" s="61">
        <f t="shared" si="13"/>
        <v>17.5</v>
      </c>
    </row>
    <row r="377" spans="1:16" ht="30" customHeight="1" x14ac:dyDescent="0.2">
      <c r="A377" s="1">
        <f>'STUDENT NAMELIST'!A377</f>
        <v>373</v>
      </c>
      <c r="B377" s="60" t="str">
        <f>'STUDENT NAMELIST'!B377</f>
        <v>2023PEC AI 244</v>
      </c>
      <c r="C377" s="60">
        <f>'STUDENT NAMELIST'!C377</f>
        <v>211423243379</v>
      </c>
      <c r="D377" s="274" t="str">
        <f>'STUDENT NAMELIST'!D377</f>
        <v>SANCTA FANNIE S</v>
      </c>
      <c r="E377" s="272">
        <v>6</v>
      </c>
      <c r="F377" s="272">
        <v>10</v>
      </c>
      <c r="G377" s="272">
        <v>8</v>
      </c>
      <c r="H377" s="272">
        <v>9</v>
      </c>
      <c r="I377" s="272">
        <v>6</v>
      </c>
      <c r="J377" s="272">
        <v>8</v>
      </c>
      <c r="K377" s="275">
        <f t="shared" si="12"/>
        <v>15</v>
      </c>
      <c r="L377" s="61">
        <f t="shared" si="12"/>
        <v>25</v>
      </c>
      <c r="M377" s="61">
        <f t="shared" si="12"/>
        <v>20</v>
      </c>
      <c r="N377" s="61">
        <f t="shared" si="12"/>
        <v>22.5</v>
      </c>
      <c r="O377" s="61">
        <f t="shared" si="13"/>
        <v>15</v>
      </c>
      <c r="P377" s="61">
        <f t="shared" si="13"/>
        <v>20</v>
      </c>
    </row>
    <row r="378" spans="1:16" ht="30" customHeight="1" x14ac:dyDescent="0.2">
      <c r="A378" s="1">
        <f>'STUDENT NAMELIST'!A378</f>
        <v>374</v>
      </c>
      <c r="B378" s="60" t="str">
        <f>'STUDENT NAMELIST'!B378</f>
        <v>2023PEC AI 245</v>
      </c>
      <c r="C378" s="60">
        <f>'STUDENT NAMELIST'!C378</f>
        <v>211423243380</v>
      </c>
      <c r="D378" s="274" t="str">
        <f>'STUDENT NAMELIST'!D378</f>
        <v>SANDHIYA E</v>
      </c>
      <c r="E378" s="272">
        <v>7</v>
      </c>
      <c r="F378" s="272">
        <v>8</v>
      </c>
      <c r="G378" s="272">
        <v>9</v>
      </c>
      <c r="H378" s="272">
        <v>10</v>
      </c>
      <c r="I378" s="272">
        <v>6</v>
      </c>
      <c r="J378" s="272">
        <v>6</v>
      </c>
      <c r="K378" s="275">
        <f t="shared" si="12"/>
        <v>17.5</v>
      </c>
      <c r="L378" s="61">
        <f t="shared" si="12"/>
        <v>20</v>
      </c>
      <c r="M378" s="61">
        <f t="shared" si="12"/>
        <v>22.5</v>
      </c>
      <c r="N378" s="61">
        <f t="shared" si="12"/>
        <v>25</v>
      </c>
      <c r="O378" s="61">
        <f t="shared" si="13"/>
        <v>15</v>
      </c>
      <c r="P378" s="61">
        <f t="shared" si="13"/>
        <v>15</v>
      </c>
    </row>
    <row r="379" spans="1:16" ht="30" customHeight="1" x14ac:dyDescent="0.2">
      <c r="A379" s="1">
        <f>'STUDENT NAMELIST'!A379</f>
        <v>375</v>
      </c>
      <c r="B379" s="60" t="str">
        <f>'STUDENT NAMELIST'!B379</f>
        <v>2023PEC AI 246</v>
      </c>
      <c r="C379" s="60">
        <f>'STUDENT NAMELIST'!C379</f>
        <v>211423243381</v>
      </c>
      <c r="D379" s="274" t="str">
        <f>'STUDENT NAMELIST'!D379</f>
        <v>SANDHIYA R</v>
      </c>
      <c r="E379" s="272">
        <v>7</v>
      </c>
      <c r="F379" s="272">
        <v>10</v>
      </c>
      <c r="G379" s="272">
        <v>6</v>
      </c>
      <c r="H379" s="272">
        <v>7</v>
      </c>
      <c r="I379" s="272">
        <v>9</v>
      </c>
      <c r="J379" s="272">
        <v>8</v>
      </c>
      <c r="K379" s="275">
        <f t="shared" si="12"/>
        <v>17.5</v>
      </c>
      <c r="L379" s="61">
        <f t="shared" si="12"/>
        <v>25</v>
      </c>
      <c r="M379" s="61">
        <f t="shared" si="12"/>
        <v>15</v>
      </c>
      <c r="N379" s="61">
        <f t="shared" si="12"/>
        <v>17.5</v>
      </c>
      <c r="O379" s="61">
        <f t="shared" si="13"/>
        <v>22.5</v>
      </c>
      <c r="P379" s="61">
        <f t="shared" si="13"/>
        <v>20</v>
      </c>
    </row>
    <row r="380" spans="1:16" ht="30" customHeight="1" x14ac:dyDescent="0.2">
      <c r="A380" s="1">
        <f>'STUDENT NAMELIST'!A380</f>
        <v>376</v>
      </c>
      <c r="B380" s="60" t="str">
        <f>'STUDENT NAMELIST'!B380</f>
        <v>2023PEC AI 248</v>
      </c>
      <c r="C380" s="60">
        <f>'STUDENT NAMELIST'!C380</f>
        <v>211423243382</v>
      </c>
      <c r="D380" s="274" t="str">
        <f>'STUDENT NAMELIST'!D380</f>
        <v>SANDHYA C V</v>
      </c>
      <c r="E380" s="272">
        <v>8</v>
      </c>
      <c r="F380" s="272">
        <v>8</v>
      </c>
      <c r="G380" s="272">
        <v>8</v>
      </c>
      <c r="H380" s="272">
        <v>9</v>
      </c>
      <c r="I380" s="272">
        <v>7</v>
      </c>
      <c r="J380" s="272">
        <v>8</v>
      </c>
      <c r="K380" s="275">
        <f t="shared" si="12"/>
        <v>20</v>
      </c>
      <c r="L380" s="61">
        <f t="shared" si="12"/>
        <v>20</v>
      </c>
      <c r="M380" s="61">
        <f t="shared" si="12"/>
        <v>20</v>
      </c>
      <c r="N380" s="61">
        <f t="shared" si="12"/>
        <v>22.5</v>
      </c>
      <c r="O380" s="61">
        <f t="shared" si="13"/>
        <v>17.5</v>
      </c>
      <c r="P380" s="61">
        <f t="shared" si="13"/>
        <v>20</v>
      </c>
    </row>
    <row r="381" spans="1:16" ht="30" customHeight="1" x14ac:dyDescent="0.2">
      <c r="A381" s="1">
        <f>'STUDENT NAMELIST'!A381</f>
        <v>377</v>
      </c>
      <c r="B381" s="60" t="str">
        <f>'STUDENT NAMELIST'!B381</f>
        <v>2023PEC AI 390</v>
      </c>
      <c r="C381" s="60">
        <f>'STUDENT NAMELIST'!C381</f>
        <v>211423243383</v>
      </c>
      <c r="D381" s="274" t="str">
        <f>'STUDENT NAMELIST'!D381</f>
        <v>SANJAI P</v>
      </c>
      <c r="E381" s="272">
        <v>9</v>
      </c>
      <c r="F381" s="272">
        <v>6</v>
      </c>
      <c r="G381" s="272">
        <v>6</v>
      </c>
      <c r="H381" s="272">
        <v>6</v>
      </c>
      <c r="I381" s="272">
        <v>8</v>
      </c>
      <c r="J381" s="272">
        <v>7</v>
      </c>
      <c r="K381" s="275">
        <f t="shared" si="12"/>
        <v>22.5</v>
      </c>
      <c r="L381" s="61">
        <f t="shared" si="12"/>
        <v>15</v>
      </c>
      <c r="M381" s="61">
        <f t="shared" si="12"/>
        <v>15</v>
      </c>
      <c r="N381" s="61">
        <f t="shared" si="12"/>
        <v>15</v>
      </c>
      <c r="O381" s="61">
        <f t="shared" si="13"/>
        <v>20</v>
      </c>
      <c r="P381" s="61">
        <f t="shared" si="13"/>
        <v>17.5</v>
      </c>
    </row>
    <row r="382" spans="1:16" ht="30" customHeight="1" x14ac:dyDescent="0.2">
      <c r="A382" s="1">
        <f>'STUDENT NAMELIST'!A382</f>
        <v>378</v>
      </c>
      <c r="B382" s="60" t="str">
        <f>'STUDENT NAMELIST'!B382</f>
        <v>2023PEC AI 391</v>
      </c>
      <c r="C382" s="60">
        <f>'STUDENT NAMELIST'!C382</f>
        <v>211423243384</v>
      </c>
      <c r="D382" s="274" t="str">
        <f>'STUDENT NAMELIST'!D382</f>
        <v>SANJAY KARTHI A</v>
      </c>
      <c r="E382" s="272">
        <v>9</v>
      </c>
      <c r="F382" s="272">
        <v>8</v>
      </c>
      <c r="G382" s="272">
        <v>10</v>
      </c>
      <c r="H382" s="272">
        <v>6</v>
      </c>
      <c r="I382" s="272">
        <v>8</v>
      </c>
      <c r="J382" s="272">
        <v>8</v>
      </c>
      <c r="K382" s="275">
        <f t="shared" si="12"/>
        <v>22.5</v>
      </c>
      <c r="L382" s="61">
        <f t="shared" si="12"/>
        <v>20</v>
      </c>
      <c r="M382" s="61">
        <f t="shared" si="12"/>
        <v>25</v>
      </c>
      <c r="N382" s="61">
        <f t="shared" si="12"/>
        <v>15</v>
      </c>
      <c r="O382" s="61">
        <f t="shared" si="13"/>
        <v>20</v>
      </c>
      <c r="P382" s="61">
        <f t="shared" si="13"/>
        <v>20</v>
      </c>
    </row>
    <row r="383" spans="1:16" ht="30" customHeight="1" x14ac:dyDescent="0.2">
      <c r="A383" s="1">
        <f>'STUDENT NAMELIST'!A383</f>
        <v>379</v>
      </c>
      <c r="B383" s="60" t="str">
        <f>'STUDENT NAMELIST'!B383</f>
        <v>2023PEC AI 392</v>
      </c>
      <c r="C383" s="60">
        <f>'STUDENT NAMELIST'!C383</f>
        <v>211423243385</v>
      </c>
      <c r="D383" s="274" t="str">
        <f>'STUDENT NAMELIST'!D383</f>
        <v>SANJAY M</v>
      </c>
      <c r="E383" s="272">
        <v>9</v>
      </c>
      <c r="F383" s="272">
        <v>10</v>
      </c>
      <c r="G383" s="272">
        <v>10</v>
      </c>
      <c r="H383" s="272">
        <v>9</v>
      </c>
      <c r="I383" s="272">
        <v>7</v>
      </c>
      <c r="J383" s="272">
        <v>9</v>
      </c>
      <c r="K383" s="275">
        <f t="shared" si="12"/>
        <v>22.5</v>
      </c>
      <c r="L383" s="61">
        <f t="shared" si="12"/>
        <v>25</v>
      </c>
      <c r="M383" s="61">
        <f t="shared" si="12"/>
        <v>25</v>
      </c>
      <c r="N383" s="61">
        <f t="shared" si="12"/>
        <v>22.5</v>
      </c>
      <c r="O383" s="61">
        <f t="shared" si="13"/>
        <v>17.5</v>
      </c>
      <c r="P383" s="61">
        <f t="shared" si="13"/>
        <v>22.5</v>
      </c>
    </row>
    <row r="384" spans="1:16" ht="30" customHeight="1" x14ac:dyDescent="0.2">
      <c r="A384" s="1">
        <f>'STUDENT NAMELIST'!A384</f>
        <v>380</v>
      </c>
      <c r="B384" s="60" t="str">
        <f>'STUDENT NAMELIST'!B384</f>
        <v>2023PEC AI 393</v>
      </c>
      <c r="C384" s="60">
        <f>'STUDENT NAMELIST'!C384</f>
        <v>211423243386</v>
      </c>
      <c r="D384" s="274" t="str">
        <f>'STUDENT NAMELIST'!D384</f>
        <v>SANJEEV S</v>
      </c>
      <c r="E384" s="272">
        <v>9</v>
      </c>
      <c r="F384" s="272">
        <v>10</v>
      </c>
      <c r="G384" s="272">
        <v>9</v>
      </c>
      <c r="H384" s="272">
        <v>6</v>
      </c>
      <c r="I384" s="272">
        <v>7</v>
      </c>
      <c r="J384" s="272">
        <v>10</v>
      </c>
      <c r="K384" s="275">
        <f t="shared" si="12"/>
        <v>22.5</v>
      </c>
      <c r="L384" s="61">
        <f t="shared" si="12"/>
        <v>25</v>
      </c>
      <c r="M384" s="61">
        <f t="shared" si="12"/>
        <v>22.5</v>
      </c>
      <c r="N384" s="61">
        <f t="shared" si="12"/>
        <v>15</v>
      </c>
      <c r="O384" s="61">
        <f t="shared" si="13"/>
        <v>17.5</v>
      </c>
      <c r="P384" s="61">
        <f t="shared" si="13"/>
        <v>25</v>
      </c>
    </row>
    <row r="385" spans="1:16" ht="30" customHeight="1" x14ac:dyDescent="0.2">
      <c r="A385" s="1">
        <f>'STUDENT NAMELIST'!A385</f>
        <v>381</v>
      </c>
      <c r="B385" s="60" t="str">
        <f>'STUDENT NAMELIST'!B385</f>
        <v>2023PEC AI 247</v>
      </c>
      <c r="C385" s="60">
        <f>'STUDENT NAMELIST'!C385</f>
        <v>211423243387</v>
      </c>
      <c r="D385" s="274" t="str">
        <f>'STUDENT NAMELIST'!D385</f>
        <v xml:space="preserve">SANTHIYA R </v>
      </c>
      <c r="E385" s="272">
        <v>8</v>
      </c>
      <c r="F385" s="272">
        <v>6</v>
      </c>
      <c r="G385" s="272">
        <v>8</v>
      </c>
      <c r="H385" s="272">
        <v>10</v>
      </c>
      <c r="I385" s="272">
        <v>7</v>
      </c>
      <c r="J385" s="272">
        <v>10</v>
      </c>
      <c r="K385" s="275">
        <f t="shared" si="12"/>
        <v>20</v>
      </c>
      <c r="L385" s="61">
        <f t="shared" si="12"/>
        <v>15</v>
      </c>
      <c r="M385" s="61">
        <f t="shared" si="12"/>
        <v>20</v>
      </c>
      <c r="N385" s="61">
        <f t="shared" si="12"/>
        <v>25</v>
      </c>
      <c r="O385" s="61">
        <f t="shared" si="13"/>
        <v>17.5</v>
      </c>
      <c r="P385" s="61">
        <f t="shared" si="13"/>
        <v>25</v>
      </c>
    </row>
    <row r="386" spans="1:16" ht="30" customHeight="1" x14ac:dyDescent="0.2">
      <c r="A386" s="1">
        <f>'STUDENT NAMELIST'!A386</f>
        <v>382</v>
      </c>
      <c r="B386" s="60" t="str">
        <f>'STUDENT NAMELIST'!B386</f>
        <v>2023PEC AI 394</v>
      </c>
      <c r="C386" s="60">
        <f>'STUDENT NAMELIST'!C386</f>
        <v>211423243388</v>
      </c>
      <c r="D386" s="274" t="str">
        <f>'STUDENT NAMELIST'!D386</f>
        <v>SANTHOSH D</v>
      </c>
      <c r="E386" s="272">
        <v>9</v>
      </c>
      <c r="F386" s="272">
        <v>10</v>
      </c>
      <c r="G386" s="272">
        <v>7</v>
      </c>
      <c r="H386" s="272">
        <v>6</v>
      </c>
      <c r="I386" s="272">
        <v>10</v>
      </c>
      <c r="J386" s="272">
        <v>10</v>
      </c>
      <c r="K386" s="275">
        <f t="shared" si="12"/>
        <v>22.5</v>
      </c>
      <c r="L386" s="61">
        <f t="shared" si="12"/>
        <v>25</v>
      </c>
      <c r="M386" s="61">
        <f t="shared" si="12"/>
        <v>17.5</v>
      </c>
      <c r="N386" s="61">
        <f t="shared" si="12"/>
        <v>15</v>
      </c>
      <c r="O386" s="61">
        <f t="shared" si="13"/>
        <v>25</v>
      </c>
      <c r="P386" s="61">
        <f t="shared" si="13"/>
        <v>25</v>
      </c>
    </row>
    <row r="387" spans="1:16" ht="30" customHeight="1" x14ac:dyDescent="0.2">
      <c r="A387" s="1">
        <f>'STUDENT NAMELIST'!A387</f>
        <v>383</v>
      </c>
      <c r="B387" s="60" t="str">
        <f>'STUDENT NAMELIST'!B387</f>
        <v>2023PEC AI 395</v>
      </c>
      <c r="C387" s="60">
        <f>'STUDENT NAMELIST'!C387</f>
        <v>211423243389</v>
      </c>
      <c r="D387" s="274" t="str">
        <f>'STUDENT NAMELIST'!D387</f>
        <v>SANTHOSH KUMAR M</v>
      </c>
      <c r="E387" s="272">
        <v>9</v>
      </c>
      <c r="F387" s="272">
        <v>6</v>
      </c>
      <c r="G387" s="272">
        <v>8</v>
      </c>
      <c r="H387" s="272">
        <v>8</v>
      </c>
      <c r="I387" s="272">
        <v>7</v>
      </c>
      <c r="J387" s="272">
        <v>7</v>
      </c>
      <c r="K387" s="275">
        <f t="shared" si="12"/>
        <v>22.5</v>
      </c>
      <c r="L387" s="61">
        <f t="shared" si="12"/>
        <v>15</v>
      </c>
      <c r="M387" s="61">
        <f t="shared" si="12"/>
        <v>20</v>
      </c>
      <c r="N387" s="61">
        <f t="shared" si="12"/>
        <v>20</v>
      </c>
      <c r="O387" s="61">
        <f t="shared" si="13"/>
        <v>17.5</v>
      </c>
      <c r="P387" s="61">
        <f t="shared" si="13"/>
        <v>17.5</v>
      </c>
    </row>
    <row r="388" spans="1:16" ht="30" customHeight="1" x14ac:dyDescent="0.2">
      <c r="A388" s="1">
        <f>'STUDENT NAMELIST'!A388</f>
        <v>384</v>
      </c>
      <c r="B388" s="60" t="str">
        <f>'STUDENT NAMELIST'!B388</f>
        <v>2023PEC AI 396</v>
      </c>
      <c r="C388" s="60">
        <f>'STUDENT NAMELIST'!C388</f>
        <v>211423243390</v>
      </c>
      <c r="D388" s="274" t="str">
        <f>'STUDENT NAMELIST'!D388</f>
        <v xml:space="preserve">SANTHOSH M </v>
      </c>
      <c r="E388" s="272">
        <v>9</v>
      </c>
      <c r="F388" s="272">
        <v>9</v>
      </c>
      <c r="G388" s="272">
        <v>8</v>
      </c>
      <c r="H388" s="272">
        <v>8</v>
      </c>
      <c r="I388" s="272">
        <v>6</v>
      </c>
      <c r="J388" s="272">
        <v>10</v>
      </c>
      <c r="K388" s="275">
        <f t="shared" si="12"/>
        <v>22.5</v>
      </c>
      <c r="L388" s="61">
        <f t="shared" si="12"/>
        <v>22.5</v>
      </c>
      <c r="M388" s="61">
        <f t="shared" si="12"/>
        <v>20</v>
      </c>
      <c r="N388" s="61">
        <f t="shared" si="12"/>
        <v>20</v>
      </c>
      <c r="O388" s="61">
        <f t="shared" si="13"/>
        <v>15</v>
      </c>
      <c r="P388" s="61">
        <f t="shared" si="13"/>
        <v>25</v>
      </c>
    </row>
    <row r="389" spans="1:16" ht="30" customHeight="1" x14ac:dyDescent="0.2">
      <c r="A389" s="1">
        <f>'STUDENT NAMELIST'!A389</f>
        <v>385</v>
      </c>
      <c r="B389" s="60" t="str">
        <f>'STUDENT NAMELIST'!B389</f>
        <v>2023PEC AI 397</v>
      </c>
      <c r="C389" s="60">
        <f>'STUDENT NAMELIST'!C389</f>
        <v>211423243391</v>
      </c>
      <c r="D389" s="274" t="str">
        <f>'STUDENT NAMELIST'!D389</f>
        <v>SANTHOSH V</v>
      </c>
      <c r="E389" s="272">
        <v>6</v>
      </c>
      <c r="F389" s="272">
        <v>9</v>
      </c>
      <c r="G389" s="272">
        <v>7</v>
      </c>
      <c r="H389" s="272">
        <v>8</v>
      </c>
      <c r="I389" s="272">
        <v>10</v>
      </c>
      <c r="J389" s="272">
        <v>8</v>
      </c>
      <c r="K389" s="275">
        <f t="shared" si="12"/>
        <v>15</v>
      </c>
      <c r="L389" s="61">
        <f t="shared" si="12"/>
        <v>22.5</v>
      </c>
      <c r="M389" s="61">
        <f t="shared" si="12"/>
        <v>17.5</v>
      </c>
      <c r="N389" s="61">
        <f t="shared" ref="N389:P452" si="14">(H389/10)*25</f>
        <v>20</v>
      </c>
      <c r="O389" s="61">
        <f t="shared" si="13"/>
        <v>25</v>
      </c>
      <c r="P389" s="61">
        <f t="shared" si="13"/>
        <v>20</v>
      </c>
    </row>
    <row r="390" spans="1:16" ht="30" customHeight="1" x14ac:dyDescent="0.2">
      <c r="A390" s="1">
        <f>'STUDENT NAMELIST'!A390</f>
        <v>386</v>
      </c>
      <c r="B390" s="60" t="str">
        <f>'STUDENT NAMELIST'!B390</f>
        <v>2023PEC AI 398</v>
      </c>
      <c r="C390" s="60">
        <f>'STUDENT NAMELIST'!C390</f>
        <v>211423243392</v>
      </c>
      <c r="D390" s="274" t="str">
        <f>'STUDENT NAMELIST'!D390</f>
        <v>SANTHOSH V</v>
      </c>
      <c r="E390" s="272">
        <v>10</v>
      </c>
      <c r="F390" s="272">
        <v>7</v>
      </c>
      <c r="G390" s="272">
        <v>6</v>
      </c>
      <c r="H390" s="272">
        <v>9</v>
      </c>
      <c r="I390" s="272">
        <v>6</v>
      </c>
      <c r="J390" s="272">
        <v>6</v>
      </c>
      <c r="K390" s="275">
        <f t="shared" ref="K390:P453" si="15">(E390/10)*25</f>
        <v>25</v>
      </c>
      <c r="L390" s="61">
        <f t="shared" si="15"/>
        <v>17.5</v>
      </c>
      <c r="M390" s="61">
        <f t="shared" si="15"/>
        <v>15</v>
      </c>
      <c r="N390" s="61">
        <f t="shared" si="14"/>
        <v>22.5</v>
      </c>
      <c r="O390" s="61">
        <f t="shared" si="14"/>
        <v>15</v>
      </c>
      <c r="P390" s="61">
        <f t="shared" si="14"/>
        <v>15</v>
      </c>
    </row>
    <row r="391" spans="1:16" ht="30" customHeight="1" x14ac:dyDescent="0.2">
      <c r="A391" s="1">
        <f>'STUDENT NAMELIST'!A391</f>
        <v>387</v>
      </c>
      <c r="B391" s="60" t="str">
        <f>'STUDENT NAMELIST'!B391</f>
        <v>2023PEC AI 249</v>
      </c>
      <c r="C391" s="60">
        <f>'STUDENT NAMELIST'!C391</f>
        <v>211423243393</v>
      </c>
      <c r="D391" s="274" t="str">
        <f>'STUDENT NAMELIST'!D391</f>
        <v>SANTHYA R</v>
      </c>
      <c r="E391" s="272">
        <v>10</v>
      </c>
      <c r="F391" s="272">
        <v>7</v>
      </c>
      <c r="G391" s="272">
        <v>9</v>
      </c>
      <c r="H391" s="272">
        <v>7</v>
      </c>
      <c r="I391" s="272">
        <v>10</v>
      </c>
      <c r="J391" s="272">
        <v>8</v>
      </c>
      <c r="K391" s="275">
        <f t="shared" si="15"/>
        <v>25</v>
      </c>
      <c r="L391" s="61">
        <f t="shared" si="15"/>
        <v>17.5</v>
      </c>
      <c r="M391" s="61">
        <f t="shared" si="15"/>
        <v>22.5</v>
      </c>
      <c r="N391" s="61">
        <f t="shared" si="14"/>
        <v>17.5</v>
      </c>
      <c r="O391" s="61">
        <f t="shared" si="14"/>
        <v>25</v>
      </c>
      <c r="P391" s="61">
        <f t="shared" si="14"/>
        <v>20</v>
      </c>
    </row>
    <row r="392" spans="1:16" ht="30" customHeight="1" x14ac:dyDescent="0.2">
      <c r="A392" s="1">
        <f>'STUDENT NAMELIST'!A392</f>
        <v>388</v>
      </c>
      <c r="B392" s="60" t="str">
        <f>'STUDENT NAMELIST'!B392</f>
        <v>2023PEC AI 399</v>
      </c>
      <c r="C392" s="60">
        <f>'STUDENT NAMELIST'!C392</f>
        <v>211423243394</v>
      </c>
      <c r="D392" s="274" t="str">
        <f>'STUDENT NAMELIST'!D392</f>
        <v>SARAVANAN M</v>
      </c>
      <c r="E392" s="272">
        <v>9</v>
      </c>
      <c r="F392" s="272">
        <v>6</v>
      </c>
      <c r="G392" s="272">
        <v>7</v>
      </c>
      <c r="H392" s="272">
        <v>10</v>
      </c>
      <c r="I392" s="272">
        <v>8</v>
      </c>
      <c r="J392" s="272">
        <v>6</v>
      </c>
      <c r="K392" s="275">
        <f t="shared" si="15"/>
        <v>22.5</v>
      </c>
      <c r="L392" s="61">
        <f t="shared" si="15"/>
        <v>15</v>
      </c>
      <c r="M392" s="61">
        <f t="shared" si="15"/>
        <v>17.5</v>
      </c>
      <c r="N392" s="61">
        <f t="shared" si="14"/>
        <v>25</v>
      </c>
      <c r="O392" s="61">
        <f t="shared" si="14"/>
        <v>20</v>
      </c>
      <c r="P392" s="61">
        <f t="shared" si="14"/>
        <v>15</v>
      </c>
    </row>
    <row r="393" spans="1:16" ht="30" customHeight="1" x14ac:dyDescent="0.2">
      <c r="A393" s="1">
        <f>'STUDENT NAMELIST'!A393</f>
        <v>389</v>
      </c>
      <c r="B393" s="60" t="str">
        <f>'STUDENT NAMELIST'!B393</f>
        <v>2023PEC AI 400</v>
      </c>
      <c r="C393" s="60">
        <f>'STUDENT NAMELIST'!C393</f>
        <v>211423243395</v>
      </c>
      <c r="D393" s="274" t="str">
        <f>'STUDENT NAMELIST'!D393</f>
        <v>SARAVANAN N</v>
      </c>
      <c r="E393" s="272">
        <v>10</v>
      </c>
      <c r="F393" s="272">
        <v>8</v>
      </c>
      <c r="G393" s="272">
        <v>10</v>
      </c>
      <c r="H393" s="272">
        <v>10</v>
      </c>
      <c r="I393" s="272">
        <v>6</v>
      </c>
      <c r="J393" s="272">
        <v>7</v>
      </c>
      <c r="K393" s="275">
        <f t="shared" si="15"/>
        <v>25</v>
      </c>
      <c r="L393" s="61">
        <f t="shared" si="15"/>
        <v>20</v>
      </c>
      <c r="M393" s="61">
        <f t="shared" si="15"/>
        <v>25</v>
      </c>
      <c r="N393" s="61">
        <f t="shared" si="14"/>
        <v>25</v>
      </c>
      <c r="O393" s="61">
        <f t="shared" si="14"/>
        <v>15</v>
      </c>
      <c r="P393" s="61">
        <f t="shared" si="14"/>
        <v>17.5</v>
      </c>
    </row>
    <row r="394" spans="1:16" ht="30" customHeight="1" x14ac:dyDescent="0.2">
      <c r="A394" s="1">
        <f>'STUDENT NAMELIST'!A394</f>
        <v>390</v>
      </c>
      <c r="B394" s="60" t="str">
        <f>'STUDENT NAMELIST'!B394</f>
        <v>2023PEC AI 401</v>
      </c>
      <c r="C394" s="60">
        <f>'STUDENT NAMELIST'!C394</f>
        <v>211423243396</v>
      </c>
      <c r="D394" s="274" t="str">
        <f>'STUDENT NAMELIST'!D394</f>
        <v>SARAVANAN P</v>
      </c>
      <c r="E394" s="272">
        <v>7</v>
      </c>
      <c r="F394" s="272">
        <v>8</v>
      </c>
      <c r="G394" s="272">
        <v>6</v>
      </c>
      <c r="H394" s="272">
        <v>6</v>
      </c>
      <c r="I394" s="272">
        <v>10</v>
      </c>
      <c r="J394" s="272">
        <v>8</v>
      </c>
      <c r="K394" s="275">
        <f t="shared" si="15"/>
        <v>17.5</v>
      </c>
      <c r="L394" s="61">
        <f t="shared" si="15"/>
        <v>20</v>
      </c>
      <c r="M394" s="61">
        <f t="shared" si="15"/>
        <v>15</v>
      </c>
      <c r="N394" s="61">
        <f t="shared" si="14"/>
        <v>15</v>
      </c>
      <c r="O394" s="61">
        <f t="shared" si="14"/>
        <v>25</v>
      </c>
      <c r="P394" s="61">
        <f t="shared" si="14"/>
        <v>20</v>
      </c>
    </row>
    <row r="395" spans="1:16" ht="30" customHeight="1" x14ac:dyDescent="0.2">
      <c r="A395" s="1">
        <f>'STUDENT NAMELIST'!A395</f>
        <v>391</v>
      </c>
      <c r="B395" s="60" t="str">
        <f>'STUDENT NAMELIST'!B395</f>
        <v>2023PEC AI 402</v>
      </c>
      <c r="C395" s="60">
        <f>'STUDENT NAMELIST'!C395</f>
        <v>211423243397</v>
      </c>
      <c r="D395" s="274" t="str">
        <f>'STUDENT NAMELIST'!D395</f>
        <v>SARVESHWARAN C</v>
      </c>
      <c r="E395" s="272">
        <v>6</v>
      </c>
      <c r="F395" s="272">
        <v>6</v>
      </c>
      <c r="G395" s="272">
        <v>8</v>
      </c>
      <c r="H395" s="272">
        <v>9</v>
      </c>
      <c r="I395" s="272">
        <v>9</v>
      </c>
      <c r="J395" s="272">
        <v>6</v>
      </c>
      <c r="K395" s="275">
        <f t="shared" si="15"/>
        <v>15</v>
      </c>
      <c r="L395" s="61">
        <f t="shared" si="15"/>
        <v>15</v>
      </c>
      <c r="M395" s="61">
        <f t="shared" si="15"/>
        <v>20</v>
      </c>
      <c r="N395" s="61">
        <f t="shared" si="14"/>
        <v>22.5</v>
      </c>
      <c r="O395" s="61">
        <f t="shared" si="14"/>
        <v>22.5</v>
      </c>
      <c r="P395" s="61">
        <f t="shared" si="14"/>
        <v>15</v>
      </c>
    </row>
    <row r="396" spans="1:16" ht="30" customHeight="1" x14ac:dyDescent="0.2">
      <c r="A396" s="1">
        <f>'STUDENT NAMELIST'!A396</f>
        <v>392</v>
      </c>
      <c r="B396" s="60" t="str">
        <f>'STUDENT NAMELIST'!B396</f>
        <v>2023PEC AI 250</v>
      </c>
      <c r="C396" s="60">
        <f>'STUDENT NAMELIST'!C396</f>
        <v>211423243398</v>
      </c>
      <c r="D396" s="274" t="str">
        <f>'STUDENT NAMELIST'!D396</f>
        <v>SASIREKHA S</v>
      </c>
      <c r="E396" s="272">
        <v>6</v>
      </c>
      <c r="F396" s="272">
        <v>6</v>
      </c>
      <c r="G396" s="272">
        <v>10</v>
      </c>
      <c r="H396" s="272">
        <v>8</v>
      </c>
      <c r="I396" s="272">
        <v>10</v>
      </c>
      <c r="J396" s="272">
        <v>8</v>
      </c>
      <c r="K396" s="275">
        <f t="shared" si="15"/>
        <v>15</v>
      </c>
      <c r="L396" s="61">
        <f t="shared" si="15"/>
        <v>15</v>
      </c>
      <c r="M396" s="61">
        <f t="shared" si="15"/>
        <v>25</v>
      </c>
      <c r="N396" s="61">
        <f t="shared" si="14"/>
        <v>20</v>
      </c>
      <c r="O396" s="61">
        <f t="shared" si="14"/>
        <v>25</v>
      </c>
      <c r="P396" s="61">
        <f t="shared" si="14"/>
        <v>20</v>
      </c>
    </row>
    <row r="397" spans="1:16" ht="30" customHeight="1" x14ac:dyDescent="0.2">
      <c r="A397" s="1">
        <f>'STUDENT NAMELIST'!A397</f>
        <v>393</v>
      </c>
      <c r="B397" s="60" t="str">
        <f>'STUDENT NAMELIST'!B397</f>
        <v>2023PEC AI 403</v>
      </c>
      <c r="C397" s="60">
        <f>'STUDENT NAMELIST'!C397</f>
        <v>211423243399</v>
      </c>
      <c r="D397" s="274" t="str">
        <f>'STUDENT NAMELIST'!D397</f>
        <v>SATHISH B</v>
      </c>
      <c r="E397" s="272">
        <v>7</v>
      </c>
      <c r="F397" s="272">
        <v>9</v>
      </c>
      <c r="G397" s="272">
        <v>9</v>
      </c>
      <c r="H397" s="272">
        <v>10</v>
      </c>
      <c r="I397" s="272">
        <v>9</v>
      </c>
      <c r="J397" s="272">
        <v>10</v>
      </c>
      <c r="K397" s="275">
        <f t="shared" si="15"/>
        <v>17.5</v>
      </c>
      <c r="L397" s="61">
        <f t="shared" si="15"/>
        <v>22.5</v>
      </c>
      <c r="M397" s="61">
        <f t="shared" si="15"/>
        <v>22.5</v>
      </c>
      <c r="N397" s="61">
        <f t="shared" si="14"/>
        <v>25</v>
      </c>
      <c r="O397" s="61">
        <f t="shared" si="14"/>
        <v>22.5</v>
      </c>
      <c r="P397" s="61">
        <f t="shared" si="14"/>
        <v>25</v>
      </c>
    </row>
    <row r="398" spans="1:16" ht="30" customHeight="1" x14ac:dyDescent="0.2">
      <c r="A398" s="1">
        <f>'STUDENT NAMELIST'!A398</f>
        <v>394</v>
      </c>
      <c r="B398" s="60" t="str">
        <f>'STUDENT NAMELIST'!B398</f>
        <v>2023PEC AI 404</v>
      </c>
      <c r="C398" s="60">
        <f>'STUDENT NAMELIST'!C398</f>
        <v>211423243400</v>
      </c>
      <c r="D398" s="274" t="str">
        <f>'STUDENT NAMELIST'!D398</f>
        <v>SATHRIYAN M</v>
      </c>
      <c r="E398" s="272">
        <v>9</v>
      </c>
      <c r="F398" s="272">
        <v>6</v>
      </c>
      <c r="G398" s="272">
        <v>6</v>
      </c>
      <c r="H398" s="272">
        <v>6</v>
      </c>
      <c r="I398" s="272">
        <v>9</v>
      </c>
      <c r="J398" s="272">
        <v>6</v>
      </c>
      <c r="K398" s="275">
        <f t="shared" si="15"/>
        <v>22.5</v>
      </c>
      <c r="L398" s="61">
        <f t="shared" si="15"/>
        <v>15</v>
      </c>
      <c r="M398" s="61">
        <f t="shared" si="15"/>
        <v>15</v>
      </c>
      <c r="N398" s="61">
        <f t="shared" si="14"/>
        <v>15</v>
      </c>
      <c r="O398" s="61">
        <f t="shared" si="14"/>
        <v>22.5</v>
      </c>
      <c r="P398" s="61">
        <f t="shared" si="14"/>
        <v>15</v>
      </c>
    </row>
    <row r="399" spans="1:16" ht="30" customHeight="1" x14ac:dyDescent="0.2">
      <c r="A399" s="1">
        <f>'STUDENT NAMELIST'!A399</f>
        <v>395</v>
      </c>
      <c r="B399" s="60" t="str">
        <f>'STUDENT NAMELIST'!B399</f>
        <v>2023PEC AI 251</v>
      </c>
      <c r="C399" s="60">
        <f>'STUDENT NAMELIST'!C399</f>
        <v>211423243401</v>
      </c>
      <c r="D399" s="274" t="str">
        <f>'STUDENT NAMELIST'!D399</f>
        <v>SEENI PRIYAMANI C</v>
      </c>
      <c r="E399" s="272">
        <v>6</v>
      </c>
      <c r="F399" s="272">
        <v>6</v>
      </c>
      <c r="G399" s="272">
        <v>9</v>
      </c>
      <c r="H399" s="272">
        <v>6</v>
      </c>
      <c r="I399" s="272">
        <v>9</v>
      </c>
      <c r="J399" s="272">
        <v>6</v>
      </c>
      <c r="K399" s="275">
        <f t="shared" si="15"/>
        <v>15</v>
      </c>
      <c r="L399" s="61">
        <f t="shared" si="15"/>
        <v>15</v>
      </c>
      <c r="M399" s="61">
        <f t="shared" si="15"/>
        <v>22.5</v>
      </c>
      <c r="N399" s="61">
        <f t="shared" si="14"/>
        <v>15</v>
      </c>
      <c r="O399" s="61">
        <f t="shared" si="14"/>
        <v>22.5</v>
      </c>
      <c r="P399" s="61">
        <f t="shared" si="14"/>
        <v>15</v>
      </c>
    </row>
    <row r="400" spans="1:16" ht="30" customHeight="1" x14ac:dyDescent="0.2">
      <c r="A400" s="1">
        <f>'STUDENT NAMELIST'!A400</f>
        <v>396</v>
      </c>
      <c r="B400" s="60" t="str">
        <f>'STUDENT NAMELIST'!B400</f>
        <v>2023PEC AI 405</v>
      </c>
      <c r="C400" s="60">
        <f>'STUDENT NAMELIST'!C400</f>
        <v>211423243402</v>
      </c>
      <c r="D400" s="274" t="str">
        <f>'STUDENT NAMELIST'!D400</f>
        <v>SHACHIN J</v>
      </c>
      <c r="E400" s="272">
        <v>8</v>
      </c>
      <c r="F400" s="272">
        <v>9</v>
      </c>
      <c r="G400" s="272">
        <v>7</v>
      </c>
      <c r="H400" s="272">
        <v>6</v>
      </c>
      <c r="I400" s="272">
        <v>9</v>
      </c>
      <c r="J400" s="272">
        <v>8</v>
      </c>
      <c r="K400" s="275">
        <f t="shared" si="15"/>
        <v>20</v>
      </c>
      <c r="L400" s="61">
        <f t="shared" si="15"/>
        <v>22.5</v>
      </c>
      <c r="M400" s="61">
        <f t="shared" si="15"/>
        <v>17.5</v>
      </c>
      <c r="N400" s="61">
        <f t="shared" si="14"/>
        <v>15</v>
      </c>
      <c r="O400" s="61">
        <f t="shared" si="14"/>
        <v>22.5</v>
      </c>
      <c r="P400" s="61">
        <f t="shared" si="14"/>
        <v>20</v>
      </c>
    </row>
    <row r="401" spans="1:16" ht="30" customHeight="1" x14ac:dyDescent="0.2">
      <c r="A401" s="1">
        <f>'STUDENT NAMELIST'!A401</f>
        <v>397</v>
      </c>
      <c r="B401" s="60" t="str">
        <f>'STUDENT NAMELIST'!B401</f>
        <v>2023PEC AI 406</v>
      </c>
      <c r="C401" s="60">
        <f>'STUDENT NAMELIST'!C401</f>
        <v>211423243403</v>
      </c>
      <c r="D401" s="274" t="str">
        <f>'STUDENT NAMELIST'!D401</f>
        <v>SHAILESH S</v>
      </c>
      <c r="E401" s="272">
        <v>7</v>
      </c>
      <c r="F401" s="272">
        <v>8</v>
      </c>
      <c r="G401" s="272">
        <v>8</v>
      </c>
      <c r="H401" s="272">
        <v>8</v>
      </c>
      <c r="I401" s="272">
        <v>10</v>
      </c>
      <c r="J401" s="272">
        <v>9</v>
      </c>
      <c r="K401" s="275">
        <f t="shared" si="15"/>
        <v>17.5</v>
      </c>
      <c r="L401" s="61">
        <f t="shared" si="15"/>
        <v>20</v>
      </c>
      <c r="M401" s="61">
        <f t="shared" si="15"/>
        <v>20</v>
      </c>
      <c r="N401" s="61">
        <f t="shared" si="14"/>
        <v>20</v>
      </c>
      <c r="O401" s="61">
        <f t="shared" si="14"/>
        <v>25</v>
      </c>
      <c r="P401" s="61">
        <f t="shared" si="14"/>
        <v>22.5</v>
      </c>
    </row>
    <row r="402" spans="1:16" ht="30" customHeight="1" x14ac:dyDescent="0.2">
      <c r="A402" s="1">
        <f>'STUDENT NAMELIST'!A402</f>
        <v>398</v>
      </c>
      <c r="B402" s="60" t="str">
        <f>'STUDENT NAMELIST'!B402</f>
        <v>2023PEC AI 407</v>
      </c>
      <c r="C402" s="60">
        <f>'STUDENT NAMELIST'!C402</f>
        <v>211423243404</v>
      </c>
      <c r="D402" s="274" t="str">
        <f>'STUDENT NAMELIST'!D402</f>
        <v>SHANMUGAPRIYAN J</v>
      </c>
      <c r="E402" s="272">
        <v>9</v>
      </c>
      <c r="F402" s="272">
        <v>10</v>
      </c>
      <c r="G402" s="272">
        <v>6</v>
      </c>
      <c r="H402" s="272">
        <v>9</v>
      </c>
      <c r="I402" s="272">
        <v>6</v>
      </c>
      <c r="J402" s="272">
        <v>8</v>
      </c>
      <c r="K402" s="275">
        <f t="shared" si="15"/>
        <v>22.5</v>
      </c>
      <c r="L402" s="61">
        <f t="shared" si="15"/>
        <v>25</v>
      </c>
      <c r="M402" s="61">
        <f t="shared" si="15"/>
        <v>15</v>
      </c>
      <c r="N402" s="61">
        <f t="shared" si="14"/>
        <v>22.5</v>
      </c>
      <c r="O402" s="61">
        <f t="shared" si="14"/>
        <v>15</v>
      </c>
      <c r="P402" s="61">
        <f t="shared" si="14"/>
        <v>20</v>
      </c>
    </row>
    <row r="403" spans="1:16" ht="30" customHeight="1" x14ac:dyDescent="0.2">
      <c r="A403" s="1">
        <f>'STUDENT NAMELIST'!A403</f>
        <v>399</v>
      </c>
      <c r="B403" s="60" t="str">
        <f>'STUDENT NAMELIST'!B403</f>
        <v>2023PEC AI 408</v>
      </c>
      <c r="C403" s="60">
        <f>'STUDENT NAMELIST'!C403</f>
        <v>211423243405</v>
      </c>
      <c r="D403" s="274" t="str">
        <f>'STUDENT NAMELIST'!D403</f>
        <v>SHARAN RAJ P</v>
      </c>
      <c r="E403" s="272">
        <v>8</v>
      </c>
      <c r="F403" s="272">
        <v>10</v>
      </c>
      <c r="G403" s="272">
        <v>6</v>
      </c>
      <c r="H403" s="272">
        <v>7</v>
      </c>
      <c r="I403" s="272">
        <v>6</v>
      </c>
      <c r="J403" s="272">
        <v>6</v>
      </c>
      <c r="K403" s="275">
        <f t="shared" si="15"/>
        <v>20</v>
      </c>
      <c r="L403" s="61">
        <f t="shared" si="15"/>
        <v>25</v>
      </c>
      <c r="M403" s="61">
        <f t="shared" si="15"/>
        <v>15</v>
      </c>
      <c r="N403" s="61">
        <f t="shared" si="14"/>
        <v>17.5</v>
      </c>
      <c r="O403" s="61">
        <f t="shared" si="14"/>
        <v>15</v>
      </c>
      <c r="P403" s="61">
        <f t="shared" si="14"/>
        <v>15</v>
      </c>
    </row>
    <row r="404" spans="1:16" ht="30" customHeight="1" x14ac:dyDescent="0.2">
      <c r="A404" s="1">
        <f>'STUDENT NAMELIST'!A404</f>
        <v>400</v>
      </c>
      <c r="B404" s="60" t="str">
        <f>'STUDENT NAMELIST'!B404</f>
        <v>2023PEC AI 409</v>
      </c>
      <c r="C404" s="60">
        <f>'STUDENT NAMELIST'!C404</f>
        <v>211423243406</v>
      </c>
      <c r="D404" s="274" t="str">
        <f>'STUDENT NAMELIST'!D404</f>
        <v>SHARANRAJ T</v>
      </c>
      <c r="E404" s="272">
        <v>8</v>
      </c>
      <c r="F404" s="272">
        <v>10</v>
      </c>
      <c r="G404" s="272">
        <v>8</v>
      </c>
      <c r="H404" s="272">
        <v>10</v>
      </c>
      <c r="I404" s="272">
        <v>10</v>
      </c>
      <c r="J404" s="272">
        <v>7</v>
      </c>
      <c r="K404" s="275">
        <f t="shared" si="15"/>
        <v>20</v>
      </c>
      <c r="L404" s="61">
        <f t="shared" si="15"/>
        <v>25</v>
      </c>
      <c r="M404" s="61">
        <f t="shared" si="15"/>
        <v>20</v>
      </c>
      <c r="N404" s="61">
        <f t="shared" si="14"/>
        <v>25</v>
      </c>
      <c r="O404" s="61">
        <f t="shared" si="14"/>
        <v>25</v>
      </c>
      <c r="P404" s="61">
        <f t="shared" si="14"/>
        <v>17.5</v>
      </c>
    </row>
    <row r="405" spans="1:16" ht="30" customHeight="1" x14ac:dyDescent="0.2">
      <c r="A405" s="1">
        <f>'STUDENT NAMELIST'!A405</f>
        <v>401</v>
      </c>
      <c r="B405" s="60" t="str">
        <f>'STUDENT NAMELIST'!B405</f>
        <v>2023PEC AI 410</v>
      </c>
      <c r="C405" s="60">
        <f>'STUDENT NAMELIST'!C405</f>
        <v>211423243407</v>
      </c>
      <c r="D405" s="274" t="str">
        <f>'STUDENT NAMELIST'!D405</f>
        <v>SHARATH A</v>
      </c>
      <c r="E405" s="272">
        <v>7</v>
      </c>
      <c r="F405" s="272">
        <v>10</v>
      </c>
      <c r="G405" s="272">
        <v>10</v>
      </c>
      <c r="H405" s="272">
        <v>10</v>
      </c>
      <c r="I405" s="272">
        <v>7</v>
      </c>
      <c r="J405" s="272">
        <v>6</v>
      </c>
      <c r="K405" s="275">
        <f t="shared" si="15"/>
        <v>17.5</v>
      </c>
      <c r="L405" s="61">
        <f t="shared" si="15"/>
        <v>25</v>
      </c>
      <c r="M405" s="61">
        <f t="shared" si="15"/>
        <v>25</v>
      </c>
      <c r="N405" s="61">
        <f t="shared" si="14"/>
        <v>25</v>
      </c>
      <c r="O405" s="61">
        <f t="shared" si="14"/>
        <v>17.5</v>
      </c>
      <c r="P405" s="61">
        <f t="shared" si="14"/>
        <v>15</v>
      </c>
    </row>
    <row r="406" spans="1:16" ht="30" customHeight="1" x14ac:dyDescent="0.2">
      <c r="A406" s="1">
        <f>'STUDENT NAMELIST'!A406</f>
        <v>402</v>
      </c>
      <c r="B406" s="60" t="str">
        <f>'STUDENT NAMELIST'!B406</f>
        <v>2023PEC AI 411</v>
      </c>
      <c r="C406" s="60">
        <f>'STUDENT NAMELIST'!C406</f>
        <v>211423243408</v>
      </c>
      <c r="D406" s="274" t="str">
        <f>'STUDENT NAMELIST'!D406</f>
        <v>SHARATH G V S</v>
      </c>
      <c r="E406" s="272">
        <v>8</v>
      </c>
      <c r="F406" s="272">
        <v>10</v>
      </c>
      <c r="G406" s="272">
        <v>9</v>
      </c>
      <c r="H406" s="272">
        <v>8</v>
      </c>
      <c r="I406" s="272">
        <v>6</v>
      </c>
      <c r="J406" s="272">
        <v>9</v>
      </c>
      <c r="K406" s="275">
        <f t="shared" si="15"/>
        <v>20</v>
      </c>
      <c r="L406" s="61">
        <f t="shared" si="15"/>
        <v>25</v>
      </c>
      <c r="M406" s="61">
        <f t="shared" si="15"/>
        <v>22.5</v>
      </c>
      <c r="N406" s="61">
        <f t="shared" si="14"/>
        <v>20</v>
      </c>
      <c r="O406" s="61">
        <f t="shared" si="14"/>
        <v>15</v>
      </c>
      <c r="P406" s="61">
        <f t="shared" si="14"/>
        <v>22.5</v>
      </c>
    </row>
    <row r="407" spans="1:16" ht="30" customHeight="1" x14ac:dyDescent="0.2">
      <c r="A407" s="1">
        <f>'STUDENT NAMELIST'!A407</f>
        <v>403</v>
      </c>
      <c r="B407" s="60" t="str">
        <f>'STUDENT NAMELIST'!B407</f>
        <v>2023PEC AI 252</v>
      </c>
      <c r="C407" s="60">
        <f>'STUDENT NAMELIST'!C407</f>
        <v>211423243409</v>
      </c>
      <c r="D407" s="274" t="str">
        <f>'STUDENT NAMELIST'!D407</f>
        <v>SHARMILA J</v>
      </c>
      <c r="E407" s="272">
        <v>8</v>
      </c>
      <c r="F407" s="272">
        <v>7</v>
      </c>
      <c r="G407" s="272">
        <v>8</v>
      </c>
      <c r="H407" s="272">
        <v>10</v>
      </c>
      <c r="I407" s="272">
        <v>10</v>
      </c>
      <c r="J407" s="272">
        <v>7</v>
      </c>
      <c r="K407" s="275">
        <f t="shared" si="15"/>
        <v>20</v>
      </c>
      <c r="L407" s="61">
        <f t="shared" si="15"/>
        <v>17.5</v>
      </c>
      <c r="M407" s="61">
        <f t="shared" si="15"/>
        <v>20</v>
      </c>
      <c r="N407" s="61">
        <f t="shared" si="14"/>
        <v>25</v>
      </c>
      <c r="O407" s="61">
        <f t="shared" si="14"/>
        <v>25</v>
      </c>
      <c r="P407" s="61">
        <f t="shared" si="14"/>
        <v>17.5</v>
      </c>
    </row>
    <row r="408" spans="1:16" ht="30" customHeight="1" x14ac:dyDescent="0.2">
      <c r="A408" s="1">
        <f>'STUDENT NAMELIST'!A408</f>
        <v>404</v>
      </c>
      <c r="B408" s="60" t="str">
        <f>'STUDENT NAMELIST'!B408</f>
        <v>2023PEC AI 253</v>
      </c>
      <c r="C408" s="60">
        <f>'STUDENT NAMELIST'!C408</f>
        <v>211423243410</v>
      </c>
      <c r="D408" s="274" t="str">
        <f>'STUDENT NAMELIST'!D408</f>
        <v>SHARMITHA SRI M</v>
      </c>
      <c r="E408" s="272">
        <v>6</v>
      </c>
      <c r="F408" s="272">
        <v>10</v>
      </c>
      <c r="G408" s="272">
        <v>10</v>
      </c>
      <c r="H408" s="272">
        <v>6</v>
      </c>
      <c r="I408" s="272">
        <v>8</v>
      </c>
      <c r="J408" s="272">
        <v>10</v>
      </c>
      <c r="K408" s="275">
        <f t="shared" si="15"/>
        <v>15</v>
      </c>
      <c r="L408" s="61">
        <f t="shared" si="15"/>
        <v>25</v>
      </c>
      <c r="M408" s="61">
        <f t="shared" si="15"/>
        <v>25</v>
      </c>
      <c r="N408" s="61">
        <f t="shared" si="14"/>
        <v>15</v>
      </c>
      <c r="O408" s="61">
        <f t="shared" si="14"/>
        <v>20</v>
      </c>
      <c r="P408" s="61">
        <f t="shared" si="14"/>
        <v>25</v>
      </c>
    </row>
    <row r="409" spans="1:16" ht="30" customHeight="1" x14ac:dyDescent="0.2">
      <c r="A409" s="1">
        <f>'STUDENT NAMELIST'!A409</f>
        <v>405</v>
      </c>
      <c r="B409" s="60" t="str">
        <f>'STUDENT NAMELIST'!B409</f>
        <v>2023PEC AI 254</v>
      </c>
      <c r="C409" s="60">
        <f>'STUDENT NAMELIST'!C409</f>
        <v>211423243411</v>
      </c>
      <c r="D409" s="274" t="str">
        <f>'STUDENT NAMELIST'!D409</f>
        <v>SHARWANGI M</v>
      </c>
      <c r="E409" s="272">
        <v>9</v>
      </c>
      <c r="F409" s="272">
        <v>10</v>
      </c>
      <c r="G409" s="272">
        <v>9</v>
      </c>
      <c r="H409" s="272">
        <v>6</v>
      </c>
      <c r="I409" s="272">
        <v>6</v>
      </c>
      <c r="J409" s="272">
        <v>8</v>
      </c>
      <c r="K409" s="275">
        <f t="shared" si="15"/>
        <v>22.5</v>
      </c>
      <c r="L409" s="61">
        <f t="shared" si="15"/>
        <v>25</v>
      </c>
      <c r="M409" s="61">
        <f t="shared" si="15"/>
        <v>22.5</v>
      </c>
      <c r="N409" s="61">
        <f t="shared" si="14"/>
        <v>15</v>
      </c>
      <c r="O409" s="61">
        <f t="shared" si="14"/>
        <v>15</v>
      </c>
      <c r="P409" s="61">
        <f t="shared" si="14"/>
        <v>20</v>
      </c>
    </row>
    <row r="410" spans="1:16" ht="30" customHeight="1" x14ac:dyDescent="0.2">
      <c r="A410" s="1">
        <f>'STUDENT NAMELIST'!A410</f>
        <v>406</v>
      </c>
      <c r="B410" s="60" t="str">
        <f>'STUDENT NAMELIST'!B410</f>
        <v>2023PEC AI 290</v>
      </c>
      <c r="C410" s="60">
        <f>'STUDENT NAMELIST'!C410</f>
        <v>211423243412</v>
      </c>
      <c r="D410" s="274" t="str">
        <f>'STUDENT NAMELIST'!D410</f>
        <v>SHASTIV PRAKASH A</v>
      </c>
      <c r="E410" s="272">
        <v>6</v>
      </c>
      <c r="F410" s="272">
        <v>9</v>
      </c>
      <c r="G410" s="272">
        <v>8</v>
      </c>
      <c r="H410" s="272">
        <v>7</v>
      </c>
      <c r="I410" s="272">
        <v>10</v>
      </c>
      <c r="J410" s="272">
        <v>6</v>
      </c>
      <c r="K410" s="275">
        <f t="shared" si="15"/>
        <v>15</v>
      </c>
      <c r="L410" s="61">
        <f t="shared" si="15"/>
        <v>22.5</v>
      </c>
      <c r="M410" s="61">
        <f t="shared" si="15"/>
        <v>20</v>
      </c>
      <c r="N410" s="61">
        <f t="shared" si="14"/>
        <v>17.5</v>
      </c>
      <c r="O410" s="61">
        <f t="shared" si="14"/>
        <v>25</v>
      </c>
      <c r="P410" s="61">
        <f t="shared" si="14"/>
        <v>15</v>
      </c>
    </row>
    <row r="411" spans="1:16" ht="30" customHeight="1" x14ac:dyDescent="0.2">
      <c r="A411" s="1">
        <f>'STUDENT NAMELIST'!A411</f>
        <v>407</v>
      </c>
      <c r="B411" s="60" t="str">
        <f>'STUDENT NAMELIST'!B411</f>
        <v>2023PEC AI 412</v>
      </c>
      <c r="C411" s="60">
        <f>'STUDENT NAMELIST'!C411</f>
        <v>211423243413</v>
      </c>
      <c r="D411" s="274" t="str">
        <f>'STUDENT NAMELIST'!D411</f>
        <v>SHAUNJAY ROSHAN T</v>
      </c>
      <c r="E411" s="272">
        <v>8</v>
      </c>
      <c r="F411" s="272">
        <v>9</v>
      </c>
      <c r="G411" s="272">
        <v>7</v>
      </c>
      <c r="H411" s="272">
        <v>10</v>
      </c>
      <c r="I411" s="272">
        <v>7</v>
      </c>
      <c r="J411" s="272">
        <v>7</v>
      </c>
      <c r="K411" s="275">
        <f t="shared" si="15"/>
        <v>20</v>
      </c>
      <c r="L411" s="61">
        <f t="shared" si="15"/>
        <v>22.5</v>
      </c>
      <c r="M411" s="61">
        <f t="shared" si="15"/>
        <v>17.5</v>
      </c>
      <c r="N411" s="61">
        <f t="shared" si="14"/>
        <v>25</v>
      </c>
      <c r="O411" s="61">
        <f t="shared" si="14"/>
        <v>17.5</v>
      </c>
      <c r="P411" s="61">
        <f t="shared" si="14"/>
        <v>17.5</v>
      </c>
    </row>
    <row r="412" spans="1:16" ht="30" customHeight="1" x14ac:dyDescent="0.2">
      <c r="A412" s="1">
        <f>'STUDENT NAMELIST'!A412</f>
        <v>408</v>
      </c>
      <c r="B412" s="60" t="str">
        <f>'STUDENT NAMELIST'!B412</f>
        <v>2023PEC AI 255</v>
      </c>
      <c r="C412" s="60">
        <f>'STUDENT NAMELIST'!C412</f>
        <v>211423243414</v>
      </c>
      <c r="D412" s="274" t="str">
        <f>'STUDENT NAMELIST'!D412</f>
        <v>SHRUTHI S S</v>
      </c>
      <c r="E412" s="272">
        <v>6</v>
      </c>
      <c r="F412" s="272">
        <v>8</v>
      </c>
      <c r="G412" s="272">
        <v>9</v>
      </c>
      <c r="H412" s="272">
        <v>10</v>
      </c>
      <c r="I412" s="272">
        <v>9</v>
      </c>
      <c r="J412" s="272">
        <v>8</v>
      </c>
      <c r="K412" s="275">
        <f t="shared" si="15"/>
        <v>15</v>
      </c>
      <c r="L412" s="61">
        <f t="shared" si="15"/>
        <v>20</v>
      </c>
      <c r="M412" s="61">
        <f t="shared" si="15"/>
        <v>22.5</v>
      </c>
      <c r="N412" s="61">
        <f t="shared" si="14"/>
        <v>25</v>
      </c>
      <c r="O412" s="61">
        <f t="shared" si="14"/>
        <v>22.5</v>
      </c>
      <c r="P412" s="61">
        <f t="shared" si="14"/>
        <v>20</v>
      </c>
    </row>
    <row r="413" spans="1:16" ht="30" customHeight="1" x14ac:dyDescent="0.2">
      <c r="A413" s="1">
        <f>'STUDENT NAMELIST'!A413</f>
        <v>409</v>
      </c>
      <c r="B413" s="60" t="str">
        <f>'STUDENT NAMELIST'!B413</f>
        <v>2023PEC AI 256</v>
      </c>
      <c r="C413" s="60">
        <f>'STUDENT NAMELIST'!C413</f>
        <v>211423243415</v>
      </c>
      <c r="D413" s="274" t="str">
        <f>'STUDENT NAMELIST'!D413</f>
        <v>SHURUTHIKA P</v>
      </c>
      <c r="E413" s="272">
        <v>10</v>
      </c>
      <c r="F413" s="272">
        <v>9</v>
      </c>
      <c r="G413" s="272">
        <v>8</v>
      </c>
      <c r="H413" s="272">
        <v>7</v>
      </c>
      <c r="I413" s="272">
        <v>7</v>
      </c>
      <c r="J413" s="272">
        <v>8</v>
      </c>
      <c r="K413" s="275">
        <f t="shared" si="15"/>
        <v>25</v>
      </c>
      <c r="L413" s="61">
        <f t="shared" si="15"/>
        <v>22.5</v>
      </c>
      <c r="M413" s="61">
        <f t="shared" si="15"/>
        <v>20</v>
      </c>
      <c r="N413" s="61">
        <f t="shared" si="14"/>
        <v>17.5</v>
      </c>
      <c r="O413" s="61">
        <f t="shared" si="14"/>
        <v>17.5</v>
      </c>
      <c r="P413" s="61">
        <f t="shared" si="14"/>
        <v>20</v>
      </c>
    </row>
    <row r="414" spans="1:16" ht="30" customHeight="1" x14ac:dyDescent="0.2">
      <c r="A414" s="1">
        <f>'STUDENT NAMELIST'!A414</f>
        <v>410</v>
      </c>
      <c r="B414" s="60" t="str">
        <f>'STUDENT NAMELIST'!B414</f>
        <v>2023PEC AI 413</v>
      </c>
      <c r="C414" s="60">
        <f>'STUDENT NAMELIST'!C414</f>
        <v>211423243416</v>
      </c>
      <c r="D414" s="274" t="str">
        <f>'STUDENT NAMELIST'!D414</f>
        <v>SHYAAM SUNDAR P</v>
      </c>
      <c r="E414" s="272">
        <v>9</v>
      </c>
      <c r="F414" s="272">
        <v>7</v>
      </c>
      <c r="G414" s="272">
        <v>6</v>
      </c>
      <c r="H414" s="272">
        <v>7</v>
      </c>
      <c r="I414" s="272">
        <v>6</v>
      </c>
      <c r="J414" s="272">
        <v>9</v>
      </c>
      <c r="K414" s="275">
        <f t="shared" si="15"/>
        <v>22.5</v>
      </c>
      <c r="L414" s="61">
        <f t="shared" si="15"/>
        <v>17.5</v>
      </c>
      <c r="M414" s="61">
        <f t="shared" si="15"/>
        <v>15</v>
      </c>
      <c r="N414" s="61">
        <f t="shared" si="14"/>
        <v>17.5</v>
      </c>
      <c r="O414" s="61">
        <f t="shared" si="14"/>
        <v>15</v>
      </c>
      <c r="P414" s="61">
        <f t="shared" si="14"/>
        <v>22.5</v>
      </c>
    </row>
    <row r="415" spans="1:16" ht="30" customHeight="1" x14ac:dyDescent="0.2">
      <c r="A415" s="1">
        <f>'STUDENT NAMELIST'!A415</f>
        <v>411</v>
      </c>
      <c r="B415" s="60" t="str">
        <f>'STUDENT NAMELIST'!B415</f>
        <v>2023PEC AI 291</v>
      </c>
      <c r="C415" s="60">
        <f>'STUDENT NAMELIST'!C415</f>
        <v>211423243417</v>
      </c>
      <c r="D415" s="274" t="str">
        <f>'STUDENT NAMELIST'!D415</f>
        <v>SHYALANDRAN J</v>
      </c>
      <c r="E415" s="272">
        <v>9</v>
      </c>
      <c r="F415" s="272">
        <v>6</v>
      </c>
      <c r="G415" s="272">
        <v>8</v>
      </c>
      <c r="H415" s="272">
        <v>10</v>
      </c>
      <c r="I415" s="272">
        <v>9</v>
      </c>
      <c r="J415" s="272">
        <v>9</v>
      </c>
      <c r="K415" s="275">
        <f t="shared" si="15"/>
        <v>22.5</v>
      </c>
      <c r="L415" s="61">
        <f t="shared" si="15"/>
        <v>15</v>
      </c>
      <c r="M415" s="61">
        <f t="shared" si="15"/>
        <v>20</v>
      </c>
      <c r="N415" s="61">
        <f t="shared" si="14"/>
        <v>25</v>
      </c>
      <c r="O415" s="61">
        <f t="shared" si="14"/>
        <v>22.5</v>
      </c>
      <c r="P415" s="61">
        <f t="shared" si="14"/>
        <v>22.5</v>
      </c>
    </row>
    <row r="416" spans="1:16" ht="30" customHeight="1" x14ac:dyDescent="0.2">
      <c r="A416" s="1">
        <f>'STUDENT NAMELIST'!A416</f>
        <v>412</v>
      </c>
      <c r="B416" s="60" t="str">
        <f>'STUDENT NAMELIST'!B416</f>
        <v>2023PEC AI 292</v>
      </c>
      <c r="C416" s="60">
        <f>'STUDENT NAMELIST'!C416</f>
        <v>211423243418</v>
      </c>
      <c r="D416" s="274" t="str">
        <f>'STUDENT NAMELIST'!D416</f>
        <v>SHYAMKUMAR S</v>
      </c>
      <c r="E416" s="272">
        <v>9</v>
      </c>
      <c r="F416" s="272">
        <v>7</v>
      </c>
      <c r="G416" s="272">
        <v>8</v>
      </c>
      <c r="H416" s="272">
        <v>8</v>
      </c>
      <c r="I416" s="272">
        <v>8</v>
      </c>
      <c r="J416" s="272">
        <v>7</v>
      </c>
      <c r="K416" s="275">
        <f t="shared" si="15"/>
        <v>22.5</v>
      </c>
      <c r="L416" s="61">
        <f t="shared" si="15"/>
        <v>17.5</v>
      </c>
      <c r="M416" s="61">
        <f t="shared" si="15"/>
        <v>20</v>
      </c>
      <c r="N416" s="61">
        <f t="shared" si="14"/>
        <v>20</v>
      </c>
      <c r="O416" s="61">
        <f t="shared" si="14"/>
        <v>20</v>
      </c>
      <c r="P416" s="61">
        <f t="shared" si="14"/>
        <v>17.5</v>
      </c>
    </row>
    <row r="417" spans="1:16" ht="30" customHeight="1" x14ac:dyDescent="0.2">
      <c r="A417" s="1">
        <f>'STUDENT NAMELIST'!A417</f>
        <v>413</v>
      </c>
      <c r="B417" s="60" t="str">
        <f>'STUDENT NAMELIST'!B417</f>
        <v>2023PEC AI 257</v>
      </c>
      <c r="C417" s="60">
        <f>'STUDENT NAMELIST'!C417</f>
        <v>211423243419</v>
      </c>
      <c r="D417" s="274" t="str">
        <f>'STUDENT NAMELIST'!D417</f>
        <v xml:space="preserve">SIDDA GNANA CHARISHMA </v>
      </c>
      <c r="E417" s="272">
        <v>8</v>
      </c>
      <c r="F417" s="272">
        <v>10</v>
      </c>
      <c r="G417" s="272">
        <v>10</v>
      </c>
      <c r="H417" s="272">
        <v>8</v>
      </c>
      <c r="I417" s="272">
        <v>10</v>
      </c>
      <c r="J417" s="272">
        <v>9</v>
      </c>
      <c r="K417" s="275">
        <f t="shared" si="15"/>
        <v>20</v>
      </c>
      <c r="L417" s="61">
        <f t="shared" si="15"/>
        <v>25</v>
      </c>
      <c r="M417" s="61">
        <f t="shared" si="15"/>
        <v>25</v>
      </c>
      <c r="N417" s="61">
        <f t="shared" si="14"/>
        <v>20</v>
      </c>
      <c r="O417" s="61">
        <f t="shared" si="14"/>
        <v>25</v>
      </c>
      <c r="P417" s="61">
        <f t="shared" si="14"/>
        <v>22.5</v>
      </c>
    </row>
    <row r="418" spans="1:16" ht="30" customHeight="1" x14ac:dyDescent="0.2">
      <c r="A418" s="1">
        <f>'STUDENT NAMELIST'!A418</f>
        <v>414</v>
      </c>
      <c r="B418" s="60" t="str">
        <f>'STUDENT NAMELIST'!B418</f>
        <v>2023PEC AI 293</v>
      </c>
      <c r="C418" s="60">
        <f>'STUDENT NAMELIST'!C418</f>
        <v>211423243420</v>
      </c>
      <c r="D418" s="274" t="str">
        <f>'STUDENT NAMELIST'!D418</f>
        <v>SIVA S</v>
      </c>
      <c r="E418" s="272">
        <v>9</v>
      </c>
      <c r="F418" s="272">
        <v>9</v>
      </c>
      <c r="G418" s="272">
        <v>9</v>
      </c>
      <c r="H418" s="272">
        <v>7</v>
      </c>
      <c r="I418" s="272">
        <v>7</v>
      </c>
      <c r="J418" s="272">
        <v>8</v>
      </c>
      <c r="K418" s="275">
        <f t="shared" si="15"/>
        <v>22.5</v>
      </c>
      <c r="L418" s="61">
        <f t="shared" si="15"/>
        <v>22.5</v>
      </c>
      <c r="M418" s="61">
        <f t="shared" si="15"/>
        <v>22.5</v>
      </c>
      <c r="N418" s="61">
        <f t="shared" si="14"/>
        <v>17.5</v>
      </c>
      <c r="O418" s="61">
        <f t="shared" si="14"/>
        <v>17.5</v>
      </c>
      <c r="P418" s="61">
        <f t="shared" si="14"/>
        <v>20</v>
      </c>
    </row>
    <row r="419" spans="1:16" ht="30" customHeight="1" x14ac:dyDescent="0.2">
      <c r="A419" s="1">
        <f>'STUDENT NAMELIST'!A419</f>
        <v>415</v>
      </c>
      <c r="B419" s="60" t="str">
        <f>'STUDENT NAMELIST'!B419</f>
        <v>2023PEC AI 258</v>
      </c>
      <c r="C419" s="60">
        <f>'STUDENT NAMELIST'!C419</f>
        <v>211423243421</v>
      </c>
      <c r="D419" s="274" t="str">
        <f>'STUDENT NAMELIST'!D419</f>
        <v>SIVA SAKTHI S</v>
      </c>
      <c r="E419" s="272">
        <v>8</v>
      </c>
      <c r="F419" s="272">
        <v>8</v>
      </c>
      <c r="G419" s="272">
        <v>6</v>
      </c>
      <c r="H419" s="272">
        <v>8</v>
      </c>
      <c r="I419" s="272">
        <v>10</v>
      </c>
      <c r="J419" s="272">
        <v>9</v>
      </c>
      <c r="K419" s="275">
        <f t="shared" si="15"/>
        <v>20</v>
      </c>
      <c r="L419" s="61">
        <f t="shared" si="15"/>
        <v>20</v>
      </c>
      <c r="M419" s="61">
        <f t="shared" si="15"/>
        <v>15</v>
      </c>
      <c r="N419" s="61">
        <f t="shared" si="14"/>
        <v>20</v>
      </c>
      <c r="O419" s="61">
        <f t="shared" si="14"/>
        <v>25</v>
      </c>
      <c r="P419" s="61">
        <f t="shared" si="14"/>
        <v>22.5</v>
      </c>
    </row>
    <row r="420" spans="1:16" ht="30" customHeight="1" x14ac:dyDescent="0.2">
      <c r="A420" s="1">
        <f>'STUDENT NAMELIST'!A420</f>
        <v>416</v>
      </c>
      <c r="B420" s="60" t="str">
        <f>'STUDENT NAMELIST'!B420</f>
        <v>2023PEC AI 294</v>
      </c>
      <c r="C420" s="60">
        <f>'STUDENT NAMELIST'!C420</f>
        <v>211423243422</v>
      </c>
      <c r="D420" s="274" t="str">
        <f>'STUDENT NAMELIST'!D420</f>
        <v>SIVANANDHAM R</v>
      </c>
      <c r="E420" s="272">
        <v>6</v>
      </c>
      <c r="F420" s="272">
        <v>9</v>
      </c>
      <c r="G420" s="272">
        <v>9</v>
      </c>
      <c r="H420" s="272">
        <v>7</v>
      </c>
      <c r="I420" s="272">
        <v>7</v>
      </c>
      <c r="J420" s="272">
        <v>8</v>
      </c>
      <c r="K420" s="275">
        <f t="shared" si="15"/>
        <v>15</v>
      </c>
      <c r="L420" s="61">
        <f t="shared" si="15"/>
        <v>22.5</v>
      </c>
      <c r="M420" s="61">
        <f t="shared" si="15"/>
        <v>22.5</v>
      </c>
      <c r="N420" s="61">
        <f t="shared" si="14"/>
        <v>17.5</v>
      </c>
      <c r="O420" s="61">
        <f t="shared" si="14"/>
        <v>17.5</v>
      </c>
      <c r="P420" s="61">
        <f t="shared" si="14"/>
        <v>20</v>
      </c>
    </row>
    <row r="421" spans="1:16" ht="30" customHeight="1" x14ac:dyDescent="0.2">
      <c r="A421" s="1">
        <f>'STUDENT NAMELIST'!A421</f>
        <v>417</v>
      </c>
      <c r="B421" s="60" t="str">
        <f>'STUDENT NAMELIST'!B421</f>
        <v>2023PEC AI 295</v>
      </c>
      <c r="C421" s="60">
        <f>'STUDENT NAMELIST'!C421</f>
        <v>211423243423</v>
      </c>
      <c r="D421" s="274" t="str">
        <f>'STUDENT NAMELIST'!D421</f>
        <v>SIVANESHWARAN K</v>
      </c>
      <c r="E421" s="272">
        <v>10</v>
      </c>
      <c r="F421" s="272">
        <v>6</v>
      </c>
      <c r="G421" s="272">
        <v>10</v>
      </c>
      <c r="H421" s="272">
        <v>8</v>
      </c>
      <c r="I421" s="272">
        <v>8</v>
      </c>
      <c r="J421" s="272">
        <v>9</v>
      </c>
      <c r="K421" s="275">
        <f t="shared" si="15"/>
        <v>25</v>
      </c>
      <c r="L421" s="61">
        <f t="shared" si="15"/>
        <v>15</v>
      </c>
      <c r="M421" s="61">
        <f t="shared" si="15"/>
        <v>25</v>
      </c>
      <c r="N421" s="61">
        <f t="shared" si="14"/>
        <v>20</v>
      </c>
      <c r="O421" s="61">
        <f t="shared" si="14"/>
        <v>20</v>
      </c>
      <c r="P421" s="61">
        <f t="shared" si="14"/>
        <v>22.5</v>
      </c>
    </row>
    <row r="422" spans="1:16" ht="30" customHeight="1" x14ac:dyDescent="0.2">
      <c r="A422" s="1">
        <f>'STUDENT NAMELIST'!A422</f>
        <v>418</v>
      </c>
      <c r="B422" s="60" t="str">
        <f>'STUDENT NAMELIST'!B422</f>
        <v>2023PEC AI 296</v>
      </c>
      <c r="C422" s="60">
        <f>'STUDENT NAMELIST'!C422</f>
        <v>211423243424</v>
      </c>
      <c r="D422" s="274" t="str">
        <f>'STUDENT NAMELIST'!D422</f>
        <v>SIVARAJ R</v>
      </c>
      <c r="E422" s="272">
        <v>10</v>
      </c>
      <c r="F422" s="272">
        <v>8</v>
      </c>
      <c r="G422" s="272">
        <v>10</v>
      </c>
      <c r="H422" s="272">
        <v>9</v>
      </c>
      <c r="I422" s="272">
        <v>9</v>
      </c>
      <c r="J422" s="272">
        <v>10</v>
      </c>
      <c r="K422" s="275">
        <f t="shared" si="15"/>
        <v>25</v>
      </c>
      <c r="L422" s="61">
        <f t="shared" si="15"/>
        <v>20</v>
      </c>
      <c r="M422" s="61">
        <f t="shared" si="15"/>
        <v>25</v>
      </c>
      <c r="N422" s="61">
        <f t="shared" si="14"/>
        <v>22.5</v>
      </c>
      <c r="O422" s="61">
        <f t="shared" si="14"/>
        <v>22.5</v>
      </c>
      <c r="P422" s="61">
        <f t="shared" si="14"/>
        <v>25</v>
      </c>
    </row>
    <row r="423" spans="1:16" ht="30" customHeight="1" x14ac:dyDescent="0.2">
      <c r="A423" s="1">
        <f>'STUDENT NAMELIST'!A423</f>
        <v>419</v>
      </c>
      <c r="B423" s="60" t="str">
        <f>'STUDENT NAMELIST'!B423</f>
        <v>2023PEC AI 297</v>
      </c>
      <c r="C423" s="60">
        <f>'STUDENT NAMELIST'!C423</f>
        <v>211423243425</v>
      </c>
      <c r="D423" s="274" t="str">
        <f>'STUDENT NAMELIST'!D423</f>
        <v>SIVARAMAKRISHNAA P</v>
      </c>
      <c r="E423" s="272">
        <v>9</v>
      </c>
      <c r="F423" s="272">
        <v>10</v>
      </c>
      <c r="G423" s="272">
        <v>7</v>
      </c>
      <c r="H423" s="272">
        <v>10</v>
      </c>
      <c r="I423" s="272">
        <v>7</v>
      </c>
      <c r="J423" s="272">
        <v>10</v>
      </c>
      <c r="K423" s="275">
        <f t="shared" si="15"/>
        <v>22.5</v>
      </c>
      <c r="L423" s="61">
        <f t="shared" si="15"/>
        <v>25</v>
      </c>
      <c r="M423" s="61">
        <f t="shared" si="15"/>
        <v>17.5</v>
      </c>
      <c r="N423" s="61">
        <f t="shared" si="14"/>
        <v>25</v>
      </c>
      <c r="O423" s="61">
        <f t="shared" si="14"/>
        <v>17.5</v>
      </c>
      <c r="P423" s="61">
        <f t="shared" si="14"/>
        <v>25</v>
      </c>
    </row>
    <row r="424" spans="1:16" ht="30" customHeight="1" x14ac:dyDescent="0.2">
      <c r="A424" s="1">
        <f>'STUDENT NAMELIST'!A424</f>
        <v>420</v>
      </c>
      <c r="B424" s="60" t="str">
        <f>'STUDENT NAMELIST'!B424</f>
        <v>2023PEC AI 259</v>
      </c>
      <c r="C424" s="60">
        <f>'STUDENT NAMELIST'!C424</f>
        <v>211423243426</v>
      </c>
      <c r="D424" s="274" t="str">
        <f>'STUDENT NAMELIST'!D424</f>
        <v>SNEHA R</v>
      </c>
      <c r="E424" s="272">
        <v>10</v>
      </c>
      <c r="F424" s="272">
        <v>7</v>
      </c>
      <c r="G424" s="272">
        <v>9</v>
      </c>
      <c r="H424" s="272">
        <v>6</v>
      </c>
      <c r="I424" s="272">
        <v>10</v>
      </c>
      <c r="J424" s="272">
        <v>9</v>
      </c>
      <c r="K424" s="275">
        <f t="shared" si="15"/>
        <v>25</v>
      </c>
      <c r="L424" s="61">
        <f t="shared" si="15"/>
        <v>17.5</v>
      </c>
      <c r="M424" s="61">
        <f t="shared" si="15"/>
        <v>22.5</v>
      </c>
      <c r="N424" s="61">
        <f t="shared" si="14"/>
        <v>15</v>
      </c>
      <c r="O424" s="61">
        <f t="shared" si="14"/>
        <v>25</v>
      </c>
      <c r="P424" s="61">
        <f t="shared" si="14"/>
        <v>22.5</v>
      </c>
    </row>
    <row r="425" spans="1:16" ht="30" customHeight="1" x14ac:dyDescent="0.2">
      <c r="A425" s="1">
        <f>'STUDENT NAMELIST'!A425</f>
        <v>421</v>
      </c>
      <c r="B425" s="60" t="str">
        <f>'STUDENT NAMELIST'!B425</f>
        <v>2023PEC AI 298</v>
      </c>
      <c r="C425" s="60">
        <f>'STUDENT NAMELIST'!C425</f>
        <v>211423243427</v>
      </c>
      <c r="D425" s="274" t="str">
        <f>'STUDENT NAMELIST'!D425</f>
        <v>SREE SARAN A</v>
      </c>
      <c r="E425" s="272">
        <v>6</v>
      </c>
      <c r="F425" s="272">
        <v>8</v>
      </c>
      <c r="G425" s="272">
        <v>8</v>
      </c>
      <c r="H425" s="272">
        <v>10</v>
      </c>
      <c r="I425" s="272">
        <v>10</v>
      </c>
      <c r="J425" s="272">
        <v>7</v>
      </c>
      <c r="K425" s="275">
        <f t="shared" si="15"/>
        <v>15</v>
      </c>
      <c r="L425" s="61">
        <f t="shared" si="15"/>
        <v>20</v>
      </c>
      <c r="M425" s="61">
        <f t="shared" si="15"/>
        <v>20</v>
      </c>
      <c r="N425" s="61">
        <f t="shared" si="14"/>
        <v>25</v>
      </c>
      <c r="O425" s="61">
        <f t="shared" si="14"/>
        <v>25</v>
      </c>
      <c r="P425" s="61">
        <f t="shared" si="14"/>
        <v>17.5</v>
      </c>
    </row>
    <row r="426" spans="1:16" ht="30" customHeight="1" x14ac:dyDescent="0.2">
      <c r="A426" s="1">
        <f>'STUDENT NAMELIST'!A426</f>
        <v>422</v>
      </c>
      <c r="B426" s="60" t="str">
        <f>'STUDENT NAMELIST'!B426</f>
        <v>2023PEC AI 300</v>
      </c>
      <c r="C426" s="60">
        <f>'STUDENT NAMELIST'!C426</f>
        <v>211423243428</v>
      </c>
      <c r="D426" s="274" t="str">
        <f>'STUDENT NAMELIST'!D426</f>
        <v>SRIDHARAN S</v>
      </c>
      <c r="E426" s="272">
        <v>8</v>
      </c>
      <c r="F426" s="272">
        <v>8</v>
      </c>
      <c r="G426" s="272">
        <v>9</v>
      </c>
      <c r="H426" s="272">
        <v>8</v>
      </c>
      <c r="I426" s="272">
        <v>8</v>
      </c>
      <c r="J426" s="272">
        <v>9</v>
      </c>
      <c r="K426" s="275">
        <f t="shared" si="15"/>
        <v>20</v>
      </c>
      <c r="L426" s="61">
        <f t="shared" si="15"/>
        <v>20</v>
      </c>
      <c r="M426" s="61">
        <f t="shared" si="15"/>
        <v>22.5</v>
      </c>
      <c r="N426" s="61">
        <f t="shared" si="14"/>
        <v>20</v>
      </c>
      <c r="O426" s="61">
        <f t="shared" si="14"/>
        <v>20</v>
      </c>
      <c r="P426" s="61">
        <f t="shared" si="14"/>
        <v>22.5</v>
      </c>
    </row>
    <row r="427" spans="1:16" ht="30" customHeight="1" x14ac:dyDescent="0.2">
      <c r="A427" s="1">
        <f>'STUDENT NAMELIST'!A427</f>
        <v>423</v>
      </c>
      <c r="B427" s="60" t="str">
        <f>'STUDENT NAMELIST'!B427</f>
        <v>2023PEC AI 301</v>
      </c>
      <c r="C427" s="60">
        <f>'STUDENT NAMELIST'!C427</f>
        <v>211423243429</v>
      </c>
      <c r="D427" s="274" t="str">
        <f>'STUDENT NAMELIST'!D427</f>
        <v>SRIKANTH S</v>
      </c>
      <c r="E427" s="272">
        <v>7</v>
      </c>
      <c r="F427" s="272">
        <v>8</v>
      </c>
      <c r="G427" s="272">
        <v>10</v>
      </c>
      <c r="H427" s="272">
        <v>9</v>
      </c>
      <c r="I427" s="272">
        <v>7</v>
      </c>
      <c r="J427" s="272">
        <v>8</v>
      </c>
      <c r="K427" s="275">
        <f t="shared" si="15"/>
        <v>17.5</v>
      </c>
      <c r="L427" s="61">
        <f t="shared" si="15"/>
        <v>20</v>
      </c>
      <c r="M427" s="61">
        <f t="shared" si="15"/>
        <v>25</v>
      </c>
      <c r="N427" s="61">
        <f t="shared" si="14"/>
        <v>22.5</v>
      </c>
      <c r="O427" s="61">
        <f t="shared" si="14"/>
        <v>17.5</v>
      </c>
      <c r="P427" s="61">
        <f t="shared" si="14"/>
        <v>20</v>
      </c>
    </row>
    <row r="428" spans="1:16" ht="30" customHeight="1" x14ac:dyDescent="0.2">
      <c r="A428" s="1">
        <f>'STUDENT NAMELIST'!A428</f>
        <v>424</v>
      </c>
      <c r="B428" s="60" t="str">
        <f>'STUDENT NAMELIST'!B428</f>
        <v>2023PEC AI 299</v>
      </c>
      <c r="C428" s="60">
        <f>'STUDENT NAMELIST'!C428</f>
        <v>211423243430</v>
      </c>
      <c r="D428" s="274" t="str">
        <f>'STUDENT NAMELIST'!D428</f>
        <v>SRIKANTH V P</v>
      </c>
      <c r="E428" s="272">
        <v>9</v>
      </c>
      <c r="F428" s="272">
        <v>8</v>
      </c>
      <c r="G428" s="272">
        <v>8</v>
      </c>
      <c r="H428" s="272">
        <v>7</v>
      </c>
      <c r="I428" s="272">
        <v>9</v>
      </c>
      <c r="J428" s="272">
        <v>8</v>
      </c>
      <c r="K428" s="275">
        <f t="shared" si="15"/>
        <v>22.5</v>
      </c>
      <c r="L428" s="61">
        <f t="shared" si="15"/>
        <v>20</v>
      </c>
      <c r="M428" s="61">
        <f t="shared" si="15"/>
        <v>20</v>
      </c>
      <c r="N428" s="61">
        <f t="shared" si="14"/>
        <v>17.5</v>
      </c>
      <c r="O428" s="61">
        <f t="shared" si="14"/>
        <v>22.5</v>
      </c>
      <c r="P428" s="61">
        <f t="shared" si="14"/>
        <v>20</v>
      </c>
    </row>
    <row r="429" spans="1:16" ht="30" customHeight="1" x14ac:dyDescent="0.2">
      <c r="A429" s="1">
        <f>'STUDENT NAMELIST'!A429</f>
        <v>425</v>
      </c>
      <c r="B429" s="60" t="str">
        <f>'STUDENT NAMELIST'!B429</f>
        <v>2023PEC AI 260</v>
      </c>
      <c r="C429" s="60">
        <f>'STUDENT NAMELIST'!C429</f>
        <v>211423243431</v>
      </c>
      <c r="D429" s="274" t="str">
        <f>'STUDENT NAMELIST'!D429</f>
        <v xml:space="preserve">SRILEKHA S </v>
      </c>
      <c r="E429" s="272">
        <v>7</v>
      </c>
      <c r="F429" s="272">
        <v>6</v>
      </c>
      <c r="G429" s="272">
        <v>9</v>
      </c>
      <c r="H429" s="272">
        <v>8</v>
      </c>
      <c r="I429" s="272">
        <v>10</v>
      </c>
      <c r="J429" s="272">
        <v>9</v>
      </c>
      <c r="K429" s="275">
        <f t="shared" si="15"/>
        <v>17.5</v>
      </c>
      <c r="L429" s="61">
        <f t="shared" si="15"/>
        <v>15</v>
      </c>
      <c r="M429" s="61">
        <f t="shared" si="15"/>
        <v>22.5</v>
      </c>
      <c r="N429" s="61">
        <f t="shared" si="14"/>
        <v>20</v>
      </c>
      <c r="O429" s="61">
        <f t="shared" si="14"/>
        <v>25</v>
      </c>
      <c r="P429" s="61">
        <f t="shared" si="14"/>
        <v>22.5</v>
      </c>
    </row>
    <row r="430" spans="1:16" ht="30" customHeight="1" x14ac:dyDescent="0.2">
      <c r="A430" s="1">
        <f>'STUDENT NAMELIST'!A430</f>
        <v>426</v>
      </c>
      <c r="B430" s="60" t="str">
        <f>'STUDENT NAMELIST'!B430</f>
        <v>2023PEC AI 261</v>
      </c>
      <c r="C430" s="60">
        <f>'STUDENT NAMELIST'!C430</f>
        <v>211423243432</v>
      </c>
      <c r="D430" s="274" t="str">
        <f>'STUDENT NAMELIST'!D430</f>
        <v>SRIMATHI S</v>
      </c>
      <c r="E430" s="272">
        <v>7</v>
      </c>
      <c r="F430" s="272">
        <v>10</v>
      </c>
      <c r="G430" s="272">
        <v>6</v>
      </c>
      <c r="H430" s="272">
        <v>9</v>
      </c>
      <c r="I430" s="272">
        <v>10</v>
      </c>
      <c r="J430" s="272">
        <v>8</v>
      </c>
      <c r="K430" s="275">
        <f t="shared" si="15"/>
        <v>17.5</v>
      </c>
      <c r="L430" s="61">
        <f t="shared" si="15"/>
        <v>25</v>
      </c>
      <c r="M430" s="61">
        <f t="shared" si="15"/>
        <v>15</v>
      </c>
      <c r="N430" s="61">
        <f t="shared" si="14"/>
        <v>22.5</v>
      </c>
      <c r="O430" s="61">
        <f t="shared" si="14"/>
        <v>25</v>
      </c>
      <c r="P430" s="61">
        <f t="shared" si="14"/>
        <v>20</v>
      </c>
    </row>
    <row r="431" spans="1:16" ht="30" customHeight="1" x14ac:dyDescent="0.2">
      <c r="A431" s="1">
        <f>'STUDENT NAMELIST'!A431</f>
        <v>427</v>
      </c>
      <c r="B431" s="60" t="str">
        <f>'STUDENT NAMELIST'!B431</f>
        <v>2023PEC AI 302</v>
      </c>
      <c r="C431" s="60">
        <f>'STUDENT NAMELIST'!C431</f>
        <v>211423243433</v>
      </c>
      <c r="D431" s="274" t="str">
        <f>'STUDENT NAMELIST'!D431</f>
        <v>SRINATH K</v>
      </c>
      <c r="E431" s="272">
        <v>10</v>
      </c>
      <c r="F431" s="272">
        <v>10</v>
      </c>
      <c r="G431" s="272">
        <v>10</v>
      </c>
      <c r="H431" s="272">
        <v>6</v>
      </c>
      <c r="I431" s="272">
        <v>6</v>
      </c>
      <c r="J431" s="272">
        <v>8</v>
      </c>
      <c r="K431" s="275">
        <f t="shared" si="15"/>
        <v>25</v>
      </c>
      <c r="L431" s="61">
        <f t="shared" si="15"/>
        <v>25</v>
      </c>
      <c r="M431" s="61">
        <f t="shared" si="15"/>
        <v>25</v>
      </c>
      <c r="N431" s="61">
        <f t="shared" si="14"/>
        <v>15</v>
      </c>
      <c r="O431" s="61">
        <f t="shared" si="14"/>
        <v>15</v>
      </c>
      <c r="P431" s="61">
        <f t="shared" si="14"/>
        <v>20</v>
      </c>
    </row>
    <row r="432" spans="1:16" ht="30" customHeight="1" x14ac:dyDescent="0.2">
      <c r="A432" s="1">
        <f>'STUDENT NAMELIST'!A432</f>
        <v>428</v>
      </c>
      <c r="B432" s="60" t="str">
        <f>'STUDENT NAMELIST'!B432</f>
        <v>2023PEC AI 262</v>
      </c>
      <c r="C432" s="60">
        <f>'STUDENT NAMELIST'!C432</f>
        <v>211423243434</v>
      </c>
      <c r="D432" s="274" t="str">
        <f>'STUDENT NAMELIST'!D432</f>
        <v>SRINITHARAJ R</v>
      </c>
      <c r="E432" s="272">
        <v>9</v>
      </c>
      <c r="F432" s="272">
        <v>10</v>
      </c>
      <c r="G432" s="272">
        <v>6</v>
      </c>
      <c r="H432" s="272">
        <v>10</v>
      </c>
      <c r="I432" s="272">
        <v>7</v>
      </c>
      <c r="J432" s="272">
        <v>6</v>
      </c>
      <c r="K432" s="275">
        <f t="shared" si="15"/>
        <v>22.5</v>
      </c>
      <c r="L432" s="61">
        <f t="shared" si="15"/>
        <v>25</v>
      </c>
      <c r="M432" s="61">
        <f t="shared" si="15"/>
        <v>15</v>
      </c>
      <c r="N432" s="61">
        <f t="shared" si="14"/>
        <v>25</v>
      </c>
      <c r="O432" s="61">
        <f t="shared" si="14"/>
        <v>17.5</v>
      </c>
      <c r="P432" s="61">
        <f t="shared" si="14"/>
        <v>15</v>
      </c>
    </row>
    <row r="433" spans="1:16" ht="30" customHeight="1" x14ac:dyDescent="0.2">
      <c r="A433" s="1">
        <f>'STUDENT NAMELIST'!A433</f>
        <v>429</v>
      </c>
      <c r="B433" s="60" t="str">
        <f>'STUDENT NAMELIST'!B433</f>
        <v>2023PEC AI 303</v>
      </c>
      <c r="C433" s="60">
        <f>'STUDENT NAMELIST'!C433</f>
        <v>211423243435</v>
      </c>
      <c r="D433" s="274" t="str">
        <f>'STUDENT NAMELIST'!D433</f>
        <v>SRINIVASAN S S</v>
      </c>
      <c r="E433" s="272">
        <v>6</v>
      </c>
      <c r="F433" s="272">
        <v>8</v>
      </c>
      <c r="G433" s="272">
        <v>10</v>
      </c>
      <c r="H433" s="272">
        <v>6</v>
      </c>
      <c r="I433" s="272">
        <v>8</v>
      </c>
      <c r="J433" s="272">
        <v>8</v>
      </c>
      <c r="K433" s="275">
        <f t="shared" si="15"/>
        <v>15</v>
      </c>
      <c r="L433" s="61">
        <f t="shared" si="15"/>
        <v>20</v>
      </c>
      <c r="M433" s="61">
        <f t="shared" si="15"/>
        <v>25</v>
      </c>
      <c r="N433" s="61">
        <f t="shared" si="14"/>
        <v>15</v>
      </c>
      <c r="O433" s="61">
        <f t="shared" si="14"/>
        <v>20</v>
      </c>
      <c r="P433" s="61">
        <f t="shared" si="14"/>
        <v>20</v>
      </c>
    </row>
    <row r="434" spans="1:16" ht="30" customHeight="1" x14ac:dyDescent="0.2">
      <c r="A434" s="1">
        <f>'STUDENT NAMELIST'!A434</f>
        <v>430</v>
      </c>
      <c r="B434" s="60" t="str">
        <f>'STUDENT NAMELIST'!B434</f>
        <v>2023PEC AI 304</v>
      </c>
      <c r="C434" s="60">
        <f>'STUDENT NAMELIST'!C434</f>
        <v>211423243436</v>
      </c>
      <c r="D434" s="274" t="str">
        <f>'STUDENT NAMELIST'!D434</f>
        <v>SRIPARTHASARATHY R</v>
      </c>
      <c r="E434" s="272">
        <v>6</v>
      </c>
      <c r="F434" s="272">
        <v>8</v>
      </c>
      <c r="G434" s="272">
        <v>7</v>
      </c>
      <c r="H434" s="272">
        <v>9</v>
      </c>
      <c r="I434" s="272">
        <v>8</v>
      </c>
      <c r="J434" s="272">
        <v>6</v>
      </c>
      <c r="K434" s="275">
        <f t="shared" si="15"/>
        <v>15</v>
      </c>
      <c r="L434" s="61">
        <f t="shared" si="15"/>
        <v>20</v>
      </c>
      <c r="M434" s="61">
        <f t="shared" si="15"/>
        <v>17.5</v>
      </c>
      <c r="N434" s="61">
        <f t="shared" si="14"/>
        <v>22.5</v>
      </c>
      <c r="O434" s="61">
        <f t="shared" si="14"/>
        <v>20</v>
      </c>
      <c r="P434" s="61">
        <f t="shared" si="14"/>
        <v>15</v>
      </c>
    </row>
    <row r="435" spans="1:16" ht="30" customHeight="1" x14ac:dyDescent="0.2">
      <c r="A435" s="1">
        <f>'STUDENT NAMELIST'!A435</f>
        <v>431</v>
      </c>
      <c r="B435" s="60" t="str">
        <f>'STUDENT NAMELIST'!B435</f>
        <v>2023PEC AI 305</v>
      </c>
      <c r="C435" s="60">
        <f>'STUDENT NAMELIST'!C435</f>
        <v>211423243437</v>
      </c>
      <c r="D435" s="274" t="str">
        <f>'STUDENT NAMELIST'!D435</f>
        <v>SRIRAM S</v>
      </c>
      <c r="E435" s="272">
        <v>9</v>
      </c>
      <c r="F435" s="272">
        <v>10</v>
      </c>
      <c r="G435" s="272">
        <v>6</v>
      </c>
      <c r="H435" s="272">
        <v>9</v>
      </c>
      <c r="I435" s="272">
        <v>6</v>
      </c>
      <c r="J435" s="272">
        <v>9</v>
      </c>
      <c r="K435" s="275">
        <f t="shared" si="15"/>
        <v>22.5</v>
      </c>
      <c r="L435" s="61">
        <f t="shared" si="15"/>
        <v>25</v>
      </c>
      <c r="M435" s="61">
        <f t="shared" si="15"/>
        <v>15</v>
      </c>
      <c r="N435" s="61">
        <f t="shared" si="14"/>
        <v>22.5</v>
      </c>
      <c r="O435" s="61">
        <f t="shared" si="14"/>
        <v>15</v>
      </c>
      <c r="P435" s="61">
        <f t="shared" si="14"/>
        <v>22.5</v>
      </c>
    </row>
    <row r="436" spans="1:16" ht="30" customHeight="1" x14ac:dyDescent="0.2">
      <c r="A436" s="1">
        <f>'STUDENT NAMELIST'!A436</f>
        <v>432</v>
      </c>
      <c r="B436" s="60" t="str">
        <f>'STUDENT NAMELIST'!B436</f>
        <v>2023PEC AI 263</v>
      </c>
      <c r="C436" s="60">
        <f>'STUDENT NAMELIST'!C436</f>
        <v>211423243438</v>
      </c>
      <c r="D436" s="274" t="str">
        <f>'STUDENT NAMELIST'!D436</f>
        <v>SRUTHI KRISHNAN</v>
      </c>
      <c r="E436" s="272">
        <v>10</v>
      </c>
      <c r="F436" s="272">
        <v>10</v>
      </c>
      <c r="G436" s="272">
        <v>6</v>
      </c>
      <c r="H436" s="272">
        <v>6</v>
      </c>
      <c r="I436" s="272">
        <v>8</v>
      </c>
      <c r="J436" s="272">
        <v>6</v>
      </c>
      <c r="K436" s="275">
        <f t="shared" si="15"/>
        <v>25</v>
      </c>
      <c r="L436" s="61">
        <f t="shared" si="15"/>
        <v>25</v>
      </c>
      <c r="M436" s="61">
        <f t="shared" si="15"/>
        <v>15</v>
      </c>
      <c r="N436" s="61">
        <f t="shared" si="14"/>
        <v>15</v>
      </c>
      <c r="O436" s="61">
        <f t="shared" si="14"/>
        <v>20</v>
      </c>
      <c r="P436" s="61">
        <f t="shared" si="14"/>
        <v>15</v>
      </c>
    </row>
    <row r="437" spans="1:16" ht="30" customHeight="1" x14ac:dyDescent="0.2">
      <c r="A437" s="1">
        <f>'STUDENT NAMELIST'!A437</f>
        <v>433</v>
      </c>
      <c r="B437" s="60" t="str">
        <f>'STUDENT NAMELIST'!B437</f>
        <v>2023PEC AI 264</v>
      </c>
      <c r="C437" s="60">
        <f>'STUDENT NAMELIST'!C437</f>
        <v>211423243439</v>
      </c>
      <c r="D437" s="274" t="str">
        <f>'STUDENT NAMELIST'!D437</f>
        <v>SUBHA SRI M</v>
      </c>
      <c r="E437" s="272">
        <v>9</v>
      </c>
      <c r="F437" s="272">
        <v>9</v>
      </c>
      <c r="G437" s="272">
        <v>8</v>
      </c>
      <c r="H437" s="272">
        <v>6</v>
      </c>
      <c r="I437" s="272">
        <v>7</v>
      </c>
      <c r="J437" s="272">
        <v>9</v>
      </c>
      <c r="K437" s="275">
        <f t="shared" si="15"/>
        <v>22.5</v>
      </c>
      <c r="L437" s="61">
        <f t="shared" si="15"/>
        <v>22.5</v>
      </c>
      <c r="M437" s="61">
        <f t="shared" si="15"/>
        <v>20</v>
      </c>
      <c r="N437" s="61">
        <f t="shared" si="14"/>
        <v>15</v>
      </c>
      <c r="O437" s="61">
        <f t="shared" si="14"/>
        <v>17.5</v>
      </c>
      <c r="P437" s="61">
        <f t="shared" si="14"/>
        <v>22.5</v>
      </c>
    </row>
    <row r="438" spans="1:16" ht="30" customHeight="1" x14ac:dyDescent="0.2">
      <c r="A438" s="1">
        <f>'STUDENT NAMELIST'!A438</f>
        <v>434</v>
      </c>
      <c r="B438" s="60" t="str">
        <f>'STUDENT NAMELIST'!B438</f>
        <v>2023PEC AI 226</v>
      </c>
      <c r="C438" s="60">
        <f>'STUDENT NAMELIST'!C438</f>
        <v>211423243440</v>
      </c>
      <c r="D438" s="274" t="str">
        <f>'STUDENT NAMELIST'!D438</f>
        <v xml:space="preserve">SUBHASRI D J </v>
      </c>
      <c r="E438" s="272">
        <v>6</v>
      </c>
      <c r="F438" s="272">
        <v>9</v>
      </c>
      <c r="G438" s="272">
        <v>7</v>
      </c>
      <c r="H438" s="272">
        <v>9</v>
      </c>
      <c r="I438" s="272">
        <v>8</v>
      </c>
      <c r="J438" s="272">
        <v>10</v>
      </c>
      <c r="K438" s="275">
        <f t="shared" si="15"/>
        <v>15</v>
      </c>
      <c r="L438" s="61">
        <f t="shared" si="15"/>
        <v>22.5</v>
      </c>
      <c r="M438" s="61">
        <f t="shared" si="15"/>
        <v>17.5</v>
      </c>
      <c r="N438" s="61">
        <f t="shared" si="14"/>
        <v>22.5</v>
      </c>
      <c r="O438" s="61">
        <f t="shared" si="14"/>
        <v>20</v>
      </c>
      <c r="P438" s="61">
        <f t="shared" si="14"/>
        <v>25</v>
      </c>
    </row>
    <row r="439" spans="1:16" ht="30" customHeight="1" x14ac:dyDescent="0.2">
      <c r="A439" s="1">
        <f>'STUDENT NAMELIST'!A439</f>
        <v>435</v>
      </c>
      <c r="B439" s="60" t="str">
        <f>'STUDENT NAMELIST'!B439</f>
        <v>2023PEC AI 306</v>
      </c>
      <c r="C439" s="60">
        <f>'STUDENT NAMELIST'!C439</f>
        <v>211423243441</v>
      </c>
      <c r="D439" s="274" t="str">
        <f>'STUDENT NAMELIST'!D439</f>
        <v>SUDHARSAN R</v>
      </c>
      <c r="E439" s="272">
        <v>6</v>
      </c>
      <c r="F439" s="272">
        <v>8</v>
      </c>
      <c r="G439" s="272">
        <v>6</v>
      </c>
      <c r="H439" s="272">
        <v>7</v>
      </c>
      <c r="I439" s="272">
        <v>6</v>
      </c>
      <c r="J439" s="272">
        <v>8</v>
      </c>
      <c r="K439" s="275">
        <f t="shared" si="15"/>
        <v>15</v>
      </c>
      <c r="L439" s="61">
        <f t="shared" si="15"/>
        <v>20</v>
      </c>
      <c r="M439" s="61">
        <f t="shared" si="15"/>
        <v>15</v>
      </c>
      <c r="N439" s="61">
        <f t="shared" si="14"/>
        <v>17.5</v>
      </c>
      <c r="O439" s="61">
        <f t="shared" si="14"/>
        <v>15</v>
      </c>
      <c r="P439" s="61">
        <f t="shared" si="14"/>
        <v>20</v>
      </c>
    </row>
    <row r="440" spans="1:16" ht="30" customHeight="1" x14ac:dyDescent="0.2">
      <c r="A440" s="1">
        <f>'STUDENT NAMELIST'!A440</f>
        <v>436</v>
      </c>
      <c r="B440" s="60" t="str">
        <f>'STUDENT NAMELIST'!B440</f>
        <v>2023PEC AI 307</v>
      </c>
      <c r="C440" s="60">
        <f>'STUDENT NAMELIST'!C440</f>
        <v>211423243442</v>
      </c>
      <c r="D440" s="274" t="str">
        <f>'STUDENT NAMELIST'!D440</f>
        <v>SUDHARSHAN R</v>
      </c>
      <c r="E440" s="272">
        <v>8</v>
      </c>
      <c r="F440" s="272">
        <v>10</v>
      </c>
      <c r="G440" s="272">
        <v>6</v>
      </c>
      <c r="H440" s="272">
        <v>8</v>
      </c>
      <c r="I440" s="272">
        <v>7</v>
      </c>
      <c r="J440" s="272">
        <v>10</v>
      </c>
      <c r="K440" s="275">
        <f t="shared" si="15"/>
        <v>20</v>
      </c>
      <c r="L440" s="61">
        <f t="shared" si="15"/>
        <v>25</v>
      </c>
      <c r="M440" s="61">
        <f t="shared" si="15"/>
        <v>15</v>
      </c>
      <c r="N440" s="61">
        <f t="shared" si="14"/>
        <v>20</v>
      </c>
      <c r="O440" s="61">
        <f t="shared" si="14"/>
        <v>17.5</v>
      </c>
      <c r="P440" s="61">
        <f t="shared" si="14"/>
        <v>25</v>
      </c>
    </row>
    <row r="441" spans="1:16" ht="30" customHeight="1" x14ac:dyDescent="0.2">
      <c r="A441" s="1">
        <f>'STUDENT NAMELIST'!A441</f>
        <v>437</v>
      </c>
      <c r="B441" s="60" t="str">
        <f>'STUDENT NAMELIST'!B441</f>
        <v>2023PEC AI 308</v>
      </c>
      <c r="C441" s="60">
        <f>'STUDENT NAMELIST'!C441</f>
        <v>211423243443</v>
      </c>
      <c r="D441" s="274" t="str">
        <f>'STUDENT NAMELIST'!D441</f>
        <v>SUJITH KUMAR C</v>
      </c>
      <c r="E441" s="272">
        <v>8</v>
      </c>
      <c r="F441" s="272">
        <v>9</v>
      </c>
      <c r="G441" s="272">
        <v>7</v>
      </c>
      <c r="H441" s="272">
        <v>10</v>
      </c>
      <c r="I441" s="272">
        <v>9</v>
      </c>
      <c r="J441" s="272">
        <v>9</v>
      </c>
      <c r="K441" s="275">
        <f t="shared" si="15"/>
        <v>20</v>
      </c>
      <c r="L441" s="61">
        <f t="shared" si="15"/>
        <v>22.5</v>
      </c>
      <c r="M441" s="61">
        <f t="shared" si="15"/>
        <v>17.5</v>
      </c>
      <c r="N441" s="61">
        <f t="shared" si="14"/>
        <v>25</v>
      </c>
      <c r="O441" s="61">
        <f t="shared" si="14"/>
        <v>22.5</v>
      </c>
      <c r="P441" s="61">
        <f t="shared" si="14"/>
        <v>22.5</v>
      </c>
    </row>
    <row r="442" spans="1:16" ht="30" customHeight="1" x14ac:dyDescent="0.2">
      <c r="A442" s="1">
        <f>'STUDENT NAMELIST'!A442</f>
        <v>438</v>
      </c>
      <c r="B442" s="60" t="str">
        <f>'STUDENT NAMELIST'!B442</f>
        <v>2023PEC AI 309</v>
      </c>
      <c r="C442" s="60">
        <f>'STUDENT NAMELIST'!C442</f>
        <v>211423243444</v>
      </c>
      <c r="D442" s="274" t="str">
        <f>'STUDENT NAMELIST'!D442</f>
        <v>SUNIL S</v>
      </c>
      <c r="E442" s="272">
        <v>7</v>
      </c>
      <c r="F442" s="272">
        <v>9</v>
      </c>
      <c r="G442" s="272">
        <v>8</v>
      </c>
      <c r="H442" s="272">
        <v>6</v>
      </c>
      <c r="I442" s="272">
        <v>7</v>
      </c>
      <c r="J442" s="272">
        <v>9</v>
      </c>
      <c r="K442" s="275">
        <f t="shared" si="15"/>
        <v>17.5</v>
      </c>
      <c r="L442" s="61">
        <f t="shared" si="15"/>
        <v>22.5</v>
      </c>
      <c r="M442" s="61">
        <f t="shared" si="15"/>
        <v>20</v>
      </c>
      <c r="N442" s="61">
        <f t="shared" si="14"/>
        <v>15</v>
      </c>
      <c r="O442" s="61">
        <f t="shared" si="14"/>
        <v>17.5</v>
      </c>
      <c r="P442" s="61">
        <f t="shared" si="14"/>
        <v>22.5</v>
      </c>
    </row>
    <row r="443" spans="1:16" ht="30" customHeight="1" x14ac:dyDescent="0.2">
      <c r="A443" s="1">
        <f>'STUDENT NAMELIST'!A443</f>
        <v>439</v>
      </c>
      <c r="B443" s="60" t="str">
        <f>'STUDENT NAMELIST'!B443</f>
        <v>2023PEC AI 310</v>
      </c>
      <c r="C443" s="60">
        <f>'STUDENT NAMELIST'!C443</f>
        <v>211423243445</v>
      </c>
      <c r="D443" s="274" t="str">
        <f>'STUDENT NAMELIST'!D443</f>
        <v>SURENDHAR R A</v>
      </c>
      <c r="E443" s="272">
        <v>10</v>
      </c>
      <c r="F443" s="272">
        <v>8</v>
      </c>
      <c r="G443" s="272">
        <v>7</v>
      </c>
      <c r="H443" s="272">
        <v>9</v>
      </c>
      <c r="I443" s="272">
        <v>9</v>
      </c>
      <c r="J443" s="272">
        <v>10</v>
      </c>
      <c r="K443" s="275">
        <f t="shared" si="15"/>
        <v>25</v>
      </c>
      <c r="L443" s="61">
        <f t="shared" si="15"/>
        <v>20</v>
      </c>
      <c r="M443" s="61">
        <f t="shared" si="15"/>
        <v>17.5</v>
      </c>
      <c r="N443" s="61">
        <f t="shared" si="14"/>
        <v>22.5</v>
      </c>
      <c r="O443" s="61">
        <f t="shared" si="14"/>
        <v>22.5</v>
      </c>
      <c r="P443" s="61">
        <f t="shared" si="14"/>
        <v>25</v>
      </c>
    </row>
    <row r="444" spans="1:16" ht="30" customHeight="1" x14ac:dyDescent="0.2">
      <c r="A444" s="1">
        <f>'STUDENT NAMELIST'!A444</f>
        <v>440</v>
      </c>
      <c r="B444" s="60" t="str">
        <f>'STUDENT NAMELIST'!B444</f>
        <v>2023PEC AI 311</v>
      </c>
      <c r="C444" s="60">
        <f>'STUDENT NAMELIST'!C444</f>
        <v>211423243446</v>
      </c>
      <c r="D444" s="274" t="str">
        <f>'STUDENT NAMELIST'!D444</f>
        <v>SURESH J</v>
      </c>
      <c r="E444" s="272">
        <v>8</v>
      </c>
      <c r="F444" s="272">
        <v>9</v>
      </c>
      <c r="G444" s="272">
        <v>7</v>
      </c>
      <c r="H444" s="272">
        <v>9</v>
      </c>
      <c r="I444" s="272">
        <v>9</v>
      </c>
      <c r="J444" s="272">
        <v>10</v>
      </c>
      <c r="K444" s="275">
        <f t="shared" si="15"/>
        <v>20</v>
      </c>
      <c r="L444" s="61">
        <f t="shared" si="15"/>
        <v>22.5</v>
      </c>
      <c r="M444" s="61">
        <f t="shared" si="15"/>
        <v>17.5</v>
      </c>
      <c r="N444" s="61">
        <f t="shared" si="14"/>
        <v>22.5</v>
      </c>
      <c r="O444" s="61">
        <f t="shared" si="14"/>
        <v>22.5</v>
      </c>
      <c r="P444" s="61">
        <f t="shared" si="14"/>
        <v>25</v>
      </c>
    </row>
    <row r="445" spans="1:16" ht="30" customHeight="1" x14ac:dyDescent="0.2">
      <c r="A445" s="1">
        <f>'STUDENT NAMELIST'!A445</f>
        <v>441</v>
      </c>
      <c r="B445" s="60" t="str">
        <f>'STUDENT NAMELIST'!B445</f>
        <v>2023PEC AI 312</v>
      </c>
      <c r="C445" s="60">
        <f>'STUDENT NAMELIST'!C445</f>
        <v>211423243447</v>
      </c>
      <c r="D445" s="274" t="str">
        <f>'STUDENT NAMELIST'!D445</f>
        <v>SURESH KUMAR R</v>
      </c>
      <c r="E445" s="272">
        <v>7</v>
      </c>
      <c r="F445" s="272">
        <v>8</v>
      </c>
      <c r="G445" s="272">
        <v>9</v>
      </c>
      <c r="H445" s="272">
        <v>10</v>
      </c>
      <c r="I445" s="272">
        <v>10</v>
      </c>
      <c r="J445" s="272">
        <v>6</v>
      </c>
      <c r="K445" s="275">
        <f t="shared" si="15"/>
        <v>17.5</v>
      </c>
      <c r="L445" s="61">
        <f t="shared" si="15"/>
        <v>20</v>
      </c>
      <c r="M445" s="61">
        <f t="shared" si="15"/>
        <v>22.5</v>
      </c>
      <c r="N445" s="61">
        <f t="shared" si="14"/>
        <v>25</v>
      </c>
      <c r="O445" s="61">
        <f t="shared" si="14"/>
        <v>25</v>
      </c>
      <c r="P445" s="61">
        <f t="shared" si="14"/>
        <v>15</v>
      </c>
    </row>
    <row r="446" spans="1:16" ht="30" customHeight="1" x14ac:dyDescent="0.2">
      <c r="A446" s="1">
        <f>'STUDENT NAMELIST'!A446</f>
        <v>442</v>
      </c>
      <c r="B446" s="60" t="str">
        <f>'STUDENT NAMELIST'!B446</f>
        <v>2023PEC AI 313</v>
      </c>
      <c r="C446" s="60">
        <f>'STUDENT NAMELIST'!C446</f>
        <v>211423243448</v>
      </c>
      <c r="D446" s="274" t="str">
        <f>'STUDENT NAMELIST'!D446</f>
        <v>SURIYAMATHI PRABHU T R</v>
      </c>
      <c r="E446" s="272">
        <v>7</v>
      </c>
      <c r="F446" s="272">
        <v>10</v>
      </c>
      <c r="G446" s="272">
        <v>8</v>
      </c>
      <c r="H446" s="272">
        <v>6</v>
      </c>
      <c r="I446" s="272">
        <v>9</v>
      </c>
      <c r="J446" s="272">
        <v>8</v>
      </c>
      <c r="K446" s="275">
        <f t="shared" si="15"/>
        <v>17.5</v>
      </c>
      <c r="L446" s="61">
        <f t="shared" si="15"/>
        <v>25</v>
      </c>
      <c r="M446" s="61">
        <f t="shared" si="15"/>
        <v>20</v>
      </c>
      <c r="N446" s="61">
        <f t="shared" si="14"/>
        <v>15</v>
      </c>
      <c r="O446" s="61">
        <f t="shared" si="14"/>
        <v>22.5</v>
      </c>
      <c r="P446" s="61">
        <f t="shared" si="14"/>
        <v>20</v>
      </c>
    </row>
    <row r="447" spans="1:16" ht="30" customHeight="1" x14ac:dyDescent="0.2">
      <c r="A447" s="1">
        <f>'STUDENT NAMELIST'!A447</f>
        <v>443</v>
      </c>
      <c r="B447" s="60" t="str">
        <f>'STUDENT NAMELIST'!B447</f>
        <v>2023PEC AI 314</v>
      </c>
      <c r="C447" s="60">
        <f>'STUDENT NAMELIST'!C447</f>
        <v>211423243449</v>
      </c>
      <c r="D447" s="274" t="str">
        <f>'STUDENT NAMELIST'!D447</f>
        <v>SURYA K</v>
      </c>
      <c r="E447" s="272">
        <v>6</v>
      </c>
      <c r="F447" s="272">
        <v>8</v>
      </c>
      <c r="G447" s="272">
        <v>9</v>
      </c>
      <c r="H447" s="272">
        <v>10</v>
      </c>
      <c r="I447" s="272">
        <v>8</v>
      </c>
      <c r="J447" s="272">
        <v>9</v>
      </c>
      <c r="K447" s="275">
        <f t="shared" si="15"/>
        <v>15</v>
      </c>
      <c r="L447" s="61">
        <f t="shared" si="15"/>
        <v>20</v>
      </c>
      <c r="M447" s="61">
        <f t="shared" si="15"/>
        <v>22.5</v>
      </c>
      <c r="N447" s="61">
        <f t="shared" si="14"/>
        <v>25</v>
      </c>
      <c r="O447" s="61">
        <f t="shared" si="14"/>
        <v>20</v>
      </c>
      <c r="P447" s="61">
        <f t="shared" si="14"/>
        <v>22.5</v>
      </c>
    </row>
    <row r="448" spans="1:16" ht="30" customHeight="1" x14ac:dyDescent="0.2">
      <c r="A448" s="1">
        <f>'STUDENT NAMELIST'!A448</f>
        <v>444</v>
      </c>
      <c r="B448" s="60" t="str">
        <f>'STUDENT NAMELIST'!B448</f>
        <v>2023PEC AI 265</v>
      </c>
      <c r="C448" s="60">
        <f>'STUDENT NAMELIST'!C448</f>
        <v>211423243450</v>
      </c>
      <c r="D448" s="274" t="str">
        <f>'STUDENT NAMELIST'!D448</f>
        <v>SWAPNA R V</v>
      </c>
      <c r="E448" s="272">
        <v>7</v>
      </c>
      <c r="F448" s="272">
        <v>6</v>
      </c>
      <c r="G448" s="272">
        <v>7</v>
      </c>
      <c r="H448" s="272">
        <v>7</v>
      </c>
      <c r="I448" s="272">
        <v>8</v>
      </c>
      <c r="J448" s="272">
        <v>6</v>
      </c>
      <c r="K448" s="275">
        <f t="shared" si="15"/>
        <v>17.5</v>
      </c>
      <c r="L448" s="61">
        <f t="shared" si="15"/>
        <v>15</v>
      </c>
      <c r="M448" s="61">
        <f t="shared" si="15"/>
        <v>17.5</v>
      </c>
      <c r="N448" s="61">
        <f t="shared" si="14"/>
        <v>17.5</v>
      </c>
      <c r="O448" s="61">
        <f t="shared" si="14"/>
        <v>20</v>
      </c>
      <c r="P448" s="61">
        <f t="shared" si="14"/>
        <v>15</v>
      </c>
    </row>
    <row r="449" spans="1:16" ht="30" customHeight="1" x14ac:dyDescent="0.2">
      <c r="A449" s="1">
        <f>'STUDENT NAMELIST'!A449</f>
        <v>445</v>
      </c>
      <c r="B449" s="60" t="str">
        <f>'STUDENT NAMELIST'!B449</f>
        <v>2023PEC AI 266</v>
      </c>
      <c r="C449" s="60">
        <f>'STUDENT NAMELIST'!C449</f>
        <v>211423243451</v>
      </c>
      <c r="D449" s="274" t="str">
        <f>'STUDENT NAMELIST'!D449</f>
        <v>SWARNALAKSHMI S</v>
      </c>
      <c r="E449" s="272">
        <v>8</v>
      </c>
      <c r="F449" s="272">
        <v>9</v>
      </c>
      <c r="G449" s="272">
        <v>10</v>
      </c>
      <c r="H449" s="272">
        <v>6</v>
      </c>
      <c r="I449" s="272">
        <v>7</v>
      </c>
      <c r="J449" s="272">
        <v>6</v>
      </c>
      <c r="K449" s="275">
        <f t="shared" si="15"/>
        <v>20</v>
      </c>
      <c r="L449" s="61">
        <f t="shared" si="15"/>
        <v>22.5</v>
      </c>
      <c r="M449" s="61">
        <f t="shared" si="15"/>
        <v>25</v>
      </c>
      <c r="N449" s="61">
        <f t="shared" si="14"/>
        <v>15</v>
      </c>
      <c r="O449" s="61">
        <f t="shared" si="14"/>
        <v>17.5</v>
      </c>
      <c r="P449" s="61">
        <f t="shared" si="14"/>
        <v>15</v>
      </c>
    </row>
    <row r="450" spans="1:16" ht="30" customHeight="1" x14ac:dyDescent="0.2">
      <c r="A450" s="1">
        <f>'STUDENT NAMELIST'!A450</f>
        <v>446</v>
      </c>
      <c r="B450" s="60" t="str">
        <f>'STUDENT NAMELIST'!B450</f>
        <v>2023PEC AI 267</v>
      </c>
      <c r="C450" s="60">
        <f>'STUDENT NAMELIST'!C450</f>
        <v>211423243452</v>
      </c>
      <c r="D450" s="274" t="str">
        <f>'STUDENT NAMELIST'!D450</f>
        <v xml:space="preserve">SWEETY VINCENT </v>
      </c>
      <c r="E450" s="272">
        <v>9</v>
      </c>
      <c r="F450" s="272">
        <v>10</v>
      </c>
      <c r="G450" s="272">
        <v>7</v>
      </c>
      <c r="H450" s="272">
        <v>9</v>
      </c>
      <c r="I450" s="272">
        <v>10</v>
      </c>
      <c r="J450" s="272">
        <v>7</v>
      </c>
      <c r="K450" s="275">
        <f t="shared" si="15"/>
        <v>22.5</v>
      </c>
      <c r="L450" s="61">
        <f t="shared" si="15"/>
        <v>25</v>
      </c>
      <c r="M450" s="61">
        <f t="shared" si="15"/>
        <v>17.5</v>
      </c>
      <c r="N450" s="61">
        <f t="shared" si="14"/>
        <v>22.5</v>
      </c>
      <c r="O450" s="61">
        <f t="shared" si="14"/>
        <v>25</v>
      </c>
      <c r="P450" s="61">
        <f t="shared" si="14"/>
        <v>17.5</v>
      </c>
    </row>
    <row r="451" spans="1:16" ht="30" customHeight="1" x14ac:dyDescent="0.2">
      <c r="A451" s="1">
        <f>'STUDENT NAMELIST'!A451</f>
        <v>447</v>
      </c>
      <c r="B451" s="60" t="str">
        <f>'STUDENT NAMELIST'!B451</f>
        <v>2023PEC AI 268</v>
      </c>
      <c r="C451" s="60">
        <f>'STUDENT NAMELIST'!C451</f>
        <v>211423243453</v>
      </c>
      <c r="D451" s="274" t="str">
        <f>'STUDENT NAMELIST'!D451</f>
        <v>SWETHA B</v>
      </c>
      <c r="E451" s="272">
        <v>7</v>
      </c>
      <c r="F451" s="272">
        <v>6</v>
      </c>
      <c r="G451" s="272">
        <v>8</v>
      </c>
      <c r="H451" s="272">
        <v>6</v>
      </c>
      <c r="I451" s="272">
        <v>8</v>
      </c>
      <c r="J451" s="272">
        <v>7</v>
      </c>
      <c r="K451" s="275">
        <f t="shared" si="15"/>
        <v>17.5</v>
      </c>
      <c r="L451" s="61">
        <f t="shared" si="15"/>
        <v>15</v>
      </c>
      <c r="M451" s="61">
        <f t="shared" si="15"/>
        <v>20</v>
      </c>
      <c r="N451" s="61">
        <f t="shared" si="14"/>
        <v>15</v>
      </c>
      <c r="O451" s="61">
        <f t="shared" si="14"/>
        <v>20</v>
      </c>
      <c r="P451" s="61">
        <f t="shared" si="14"/>
        <v>17.5</v>
      </c>
    </row>
    <row r="452" spans="1:16" ht="30" customHeight="1" x14ac:dyDescent="0.2">
      <c r="A452" s="1">
        <f>'STUDENT NAMELIST'!A452</f>
        <v>448</v>
      </c>
      <c r="B452" s="60" t="str">
        <f>'STUDENT NAMELIST'!B452</f>
        <v>2023PEC AI 269</v>
      </c>
      <c r="C452" s="60">
        <f>'STUDENT NAMELIST'!C452</f>
        <v>211423243454</v>
      </c>
      <c r="D452" s="274" t="str">
        <f>'STUDENT NAMELIST'!D452</f>
        <v>SWETHA R</v>
      </c>
      <c r="E452" s="272">
        <v>8</v>
      </c>
      <c r="F452" s="272">
        <v>10</v>
      </c>
      <c r="G452" s="272">
        <v>9</v>
      </c>
      <c r="H452" s="272">
        <v>6</v>
      </c>
      <c r="I452" s="272">
        <v>8</v>
      </c>
      <c r="J452" s="272">
        <v>10</v>
      </c>
      <c r="K452" s="275">
        <f t="shared" si="15"/>
        <v>20</v>
      </c>
      <c r="L452" s="61">
        <f t="shared" si="15"/>
        <v>25</v>
      </c>
      <c r="M452" s="61">
        <f t="shared" si="15"/>
        <v>22.5</v>
      </c>
      <c r="N452" s="61">
        <f t="shared" si="14"/>
        <v>15</v>
      </c>
      <c r="O452" s="61">
        <f t="shared" si="14"/>
        <v>20</v>
      </c>
      <c r="P452" s="61">
        <f t="shared" si="14"/>
        <v>25</v>
      </c>
    </row>
    <row r="453" spans="1:16" ht="30" customHeight="1" x14ac:dyDescent="0.2">
      <c r="A453" s="1">
        <f>'STUDENT NAMELIST'!A453</f>
        <v>449</v>
      </c>
      <c r="B453" s="60" t="str">
        <f>'STUDENT NAMELIST'!B453</f>
        <v>2023PEC AI 270</v>
      </c>
      <c r="C453" s="60">
        <f>'STUDENT NAMELIST'!C453</f>
        <v>211423243455</v>
      </c>
      <c r="D453" s="274" t="str">
        <f>'STUDENT NAMELIST'!D453</f>
        <v>SWETHA S</v>
      </c>
      <c r="E453" s="272">
        <v>9</v>
      </c>
      <c r="F453" s="272">
        <v>9</v>
      </c>
      <c r="G453" s="272">
        <v>9</v>
      </c>
      <c r="H453" s="272">
        <v>8</v>
      </c>
      <c r="I453" s="272">
        <v>6</v>
      </c>
      <c r="J453" s="272">
        <v>10</v>
      </c>
      <c r="K453" s="275">
        <f t="shared" si="15"/>
        <v>22.5</v>
      </c>
      <c r="L453" s="61">
        <f t="shared" si="15"/>
        <v>22.5</v>
      </c>
      <c r="M453" s="61">
        <f t="shared" si="15"/>
        <v>22.5</v>
      </c>
      <c r="N453" s="61">
        <f t="shared" si="15"/>
        <v>20</v>
      </c>
      <c r="O453" s="61">
        <f t="shared" si="15"/>
        <v>15</v>
      </c>
      <c r="P453" s="61">
        <f t="shared" si="15"/>
        <v>25</v>
      </c>
    </row>
    <row r="454" spans="1:16" ht="30" customHeight="1" x14ac:dyDescent="0.2">
      <c r="A454" s="1">
        <f>'STUDENT NAMELIST'!A454</f>
        <v>450</v>
      </c>
      <c r="B454" s="60" t="str">
        <f>'STUDENT NAMELIST'!B454</f>
        <v>2023PEC AI 315</v>
      </c>
      <c r="C454" s="60">
        <f>'STUDENT NAMELIST'!C454</f>
        <v>211423243456</v>
      </c>
      <c r="D454" s="274" t="str">
        <f>'STUDENT NAMELIST'!D454</f>
        <v>TAMILARASAN G</v>
      </c>
      <c r="E454" s="272">
        <v>7</v>
      </c>
      <c r="F454" s="272">
        <v>8</v>
      </c>
      <c r="G454" s="272">
        <v>6</v>
      </c>
      <c r="H454" s="272">
        <v>7</v>
      </c>
      <c r="I454" s="272">
        <v>8</v>
      </c>
      <c r="J454" s="272">
        <v>8</v>
      </c>
      <c r="K454" s="275">
        <f t="shared" ref="K454:O507" si="16">(E454/10)*25</f>
        <v>17.5</v>
      </c>
      <c r="L454" s="61">
        <f t="shared" si="16"/>
        <v>20</v>
      </c>
      <c r="M454" s="61">
        <f t="shared" si="16"/>
        <v>15</v>
      </c>
      <c r="N454" s="61">
        <f t="shared" si="16"/>
        <v>17.5</v>
      </c>
      <c r="O454" s="61">
        <f t="shared" si="16"/>
        <v>20</v>
      </c>
      <c r="P454" s="61">
        <f t="shared" ref="P454:P507" si="17">(J454/10)*25</f>
        <v>20</v>
      </c>
    </row>
    <row r="455" spans="1:16" ht="30" customHeight="1" x14ac:dyDescent="0.2">
      <c r="A455" s="1">
        <f>'STUDENT NAMELIST'!A455</f>
        <v>451</v>
      </c>
      <c r="B455" s="60" t="str">
        <f>'STUDENT NAMELIST'!B455</f>
        <v>2023PEC AI 316</v>
      </c>
      <c r="C455" s="60">
        <f>'STUDENT NAMELIST'!C455</f>
        <v>211423243457</v>
      </c>
      <c r="D455" s="274" t="str">
        <f>'STUDENT NAMELIST'!D455</f>
        <v>TAMILARASAN S</v>
      </c>
      <c r="E455" s="272">
        <v>10</v>
      </c>
      <c r="F455" s="272">
        <v>10</v>
      </c>
      <c r="G455" s="272">
        <v>7</v>
      </c>
      <c r="H455" s="272">
        <v>9</v>
      </c>
      <c r="I455" s="272">
        <v>6</v>
      </c>
      <c r="J455" s="272">
        <v>8</v>
      </c>
      <c r="K455" s="275">
        <f t="shared" si="16"/>
        <v>25</v>
      </c>
      <c r="L455" s="61">
        <f t="shared" si="16"/>
        <v>25</v>
      </c>
      <c r="M455" s="61">
        <f t="shared" si="16"/>
        <v>17.5</v>
      </c>
      <c r="N455" s="61">
        <f t="shared" si="16"/>
        <v>22.5</v>
      </c>
      <c r="O455" s="61">
        <f t="shared" si="16"/>
        <v>15</v>
      </c>
      <c r="P455" s="61">
        <f t="shared" si="17"/>
        <v>20</v>
      </c>
    </row>
    <row r="456" spans="1:16" ht="30" customHeight="1" x14ac:dyDescent="0.2">
      <c r="A456" s="1">
        <f>'STUDENT NAMELIST'!A456</f>
        <v>452</v>
      </c>
      <c r="B456" s="60" t="str">
        <f>'STUDENT NAMELIST'!B456</f>
        <v>2023PEC AI 271</v>
      </c>
      <c r="C456" s="60">
        <f>'STUDENT NAMELIST'!C456</f>
        <v>211423243458</v>
      </c>
      <c r="D456" s="274" t="str">
        <f>'STUDENT NAMELIST'!D456</f>
        <v>TANVI R</v>
      </c>
      <c r="E456" s="272">
        <v>9</v>
      </c>
      <c r="F456" s="272">
        <v>9</v>
      </c>
      <c r="G456" s="272">
        <v>8</v>
      </c>
      <c r="H456" s="272">
        <v>10</v>
      </c>
      <c r="I456" s="272">
        <v>7</v>
      </c>
      <c r="J456" s="272">
        <v>6</v>
      </c>
      <c r="K456" s="275">
        <f t="shared" si="16"/>
        <v>22.5</v>
      </c>
      <c r="L456" s="61">
        <f t="shared" si="16"/>
        <v>22.5</v>
      </c>
      <c r="M456" s="61">
        <f t="shared" si="16"/>
        <v>20</v>
      </c>
      <c r="N456" s="61">
        <f t="shared" si="16"/>
        <v>25</v>
      </c>
      <c r="O456" s="61">
        <f t="shared" si="16"/>
        <v>17.5</v>
      </c>
      <c r="P456" s="61">
        <f t="shared" si="17"/>
        <v>15</v>
      </c>
    </row>
    <row r="457" spans="1:16" ht="30" customHeight="1" x14ac:dyDescent="0.2">
      <c r="A457" s="1">
        <f>'STUDENT NAMELIST'!A457</f>
        <v>453</v>
      </c>
      <c r="B457" s="60" t="str">
        <f>'STUDENT NAMELIST'!B457</f>
        <v>2023PEC AI 317</v>
      </c>
      <c r="C457" s="60">
        <f>'STUDENT NAMELIST'!C457</f>
        <v>211423243459</v>
      </c>
      <c r="D457" s="274" t="str">
        <f>'STUDENT NAMELIST'!D457</f>
        <v>TARRENCE BERTINAD K</v>
      </c>
      <c r="E457" s="272">
        <v>7</v>
      </c>
      <c r="F457" s="272">
        <v>7</v>
      </c>
      <c r="G457" s="272">
        <v>9</v>
      </c>
      <c r="H457" s="272">
        <v>7</v>
      </c>
      <c r="I457" s="272">
        <v>10</v>
      </c>
      <c r="J457" s="272">
        <v>6</v>
      </c>
      <c r="K457" s="275">
        <f t="shared" si="16"/>
        <v>17.5</v>
      </c>
      <c r="L457" s="61">
        <f t="shared" si="16"/>
        <v>17.5</v>
      </c>
      <c r="M457" s="61">
        <f t="shared" si="16"/>
        <v>22.5</v>
      </c>
      <c r="N457" s="61">
        <f t="shared" si="16"/>
        <v>17.5</v>
      </c>
      <c r="O457" s="61">
        <f t="shared" si="16"/>
        <v>25</v>
      </c>
      <c r="P457" s="61">
        <f t="shared" si="17"/>
        <v>15</v>
      </c>
    </row>
    <row r="458" spans="1:16" ht="30" customHeight="1" x14ac:dyDescent="0.2">
      <c r="A458" s="1">
        <f>'STUDENT NAMELIST'!A458</f>
        <v>454</v>
      </c>
      <c r="B458" s="60" t="str">
        <f>'STUDENT NAMELIST'!B458</f>
        <v>2023PEC AI 272</v>
      </c>
      <c r="C458" s="60">
        <f>'STUDENT NAMELIST'!C458</f>
        <v>211423243460</v>
      </c>
      <c r="D458" s="274" t="str">
        <f>'STUDENT NAMELIST'!D458</f>
        <v>THANIKSHA G</v>
      </c>
      <c r="E458" s="272">
        <v>6</v>
      </c>
      <c r="F458" s="272">
        <v>10</v>
      </c>
      <c r="G458" s="272">
        <v>7</v>
      </c>
      <c r="H458" s="272">
        <v>10</v>
      </c>
      <c r="I458" s="272">
        <v>10</v>
      </c>
      <c r="J458" s="272">
        <v>6</v>
      </c>
      <c r="K458" s="275">
        <f t="shared" si="16"/>
        <v>15</v>
      </c>
      <c r="L458" s="61">
        <f t="shared" si="16"/>
        <v>25</v>
      </c>
      <c r="M458" s="61">
        <f t="shared" si="16"/>
        <v>17.5</v>
      </c>
      <c r="N458" s="61">
        <f t="shared" si="16"/>
        <v>25</v>
      </c>
      <c r="O458" s="61">
        <f t="shared" si="16"/>
        <v>25</v>
      </c>
      <c r="P458" s="61">
        <f t="shared" si="17"/>
        <v>15</v>
      </c>
    </row>
    <row r="459" spans="1:16" ht="30" customHeight="1" x14ac:dyDescent="0.2">
      <c r="A459" s="1">
        <f>'STUDENT NAMELIST'!A459</f>
        <v>455</v>
      </c>
      <c r="B459" s="60" t="str">
        <f>'STUDENT NAMELIST'!B459</f>
        <v>2023PEC AI 318</v>
      </c>
      <c r="C459" s="60">
        <f>'STUDENT NAMELIST'!C459</f>
        <v>211423243461</v>
      </c>
      <c r="D459" s="274" t="str">
        <f>'STUDENT NAMELIST'!D459</f>
        <v>THANUSH C A</v>
      </c>
      <c r="E459" s="272">
        <v>6</v>
      </c>
      <c r="F459" s="272">
        <v>7</v>
      </c>
      <c r="G459" s="272">
        <v>9</v>
      </c>
      <c r="H459" s="272">
        <v>7</v>
      </c>
      <c r="I459" s="272">
        <v>9</v>
      </c>
      <c r="J459" s="272">
        <v>10</v>
      </c>
      <c r="K459" s="275">
        <f t="shared" si="16"/>
        <v>15</v>
      </c>
      <c r="L459" s="61">
        <f t="shared" si="16"/>
        <v>17.5</v>
      </c>
      <c r="M459" s="61">
        <f t="shared" si="16"/>
        <v>22.5</v>
      </c>
      <c r="N459" s="61">
        <f t="shared" si="16"/>
        <v>17.5</v>
      </c>
      <c r="O459" s="61">
        <f t="shared" si="16"/>
        <v>22.5</v>
      </c>
      <c r="P459" s="61">
        <f t="shared" si="17"/>
        <v>25</v>
      </c>
    </row>
    <row r="460" spans="1:16" ht="30" customHeight="1" x14ac:dyDescent="0.2">
      <c r="A460" s="1">
        <f>'STUDENT NAMELIST'!A460</f>
        <v>456</v>
      </c>
      <c r="B460" s="60" t="str">
        <f>'STUDENT NAMELIST'!B460</f>
        <v>2023PEC AI 273</v>
      </c>
      <c r="C460" s="60">
        <f>'STUDENT NAMELIST'!C460</f>
        <v>211423243462</v>
      </c>
      <c r="D460" s="274" t="str">
        <f>'STUDENT NAMELIST'!D460</f>
        <v xml:space="preserve">THANUSREE K S </v>
      </c>
      <c r="E460" s="272">
        <v>9</v>
      </c>
      <c r="F460" s="272">
        <v>7</v>
      </c>
      <c r="G460" s="272">
        <v>7</v>
      </c>
      <c r="H460" s="272">
        <v>9</v>
      </c>
      <c r="I460" s="272">
        <v>9</v>
      </c>
      <c r="J460" s="272">
        <v>8</v>
      </c>
      <c r="K460" s="275">
        <f t="shared" si="16"/>
        <v>22.5</v>
      </c>
      <c r="L460" s="61">
        <f t="shared" si="16"/>
        <v>17.5</v>
      </c>
      <c r="M460" s="61">
        <f t="shared" si="16"/>
        <v>17.5</v>
      </c>
      <c r="N460" s="61">
        <f t="shared" si="16"/>
        <v>22.5</v>
      </c>
      <c r="O460" s="61">
        <f t="shared" si="16"/>
        <v>22.5</v>
      </c>
      <c r="P460" s="61">
        <f t="shared" si="17"/>
        <v>20</v>
      </c>
    </row>
    <row r="461" spans="1:16" ht="30" customHeight="1" x14ac:dyDescent="0.2">
      <c r="A461" s="1">
        <f>'STUDENT NAMELIST'!A461</f>
        <v>457</v>
      </c>
      <c r="B461" s="60" t="str">
        <f>'STUDENT NAMELIST'!B461</f>
        <v>2023PEC AI 319</v>
      </c>
      <c r="C461" s="60">
        <f>'STUDENT NAMELIST'!C461</f>
        <v>211423243463</v>
      </c>
      <c r="D461" s="274" t="str">
        <f>'STUDENT NAMELIST'!D461</f>
        <v>THARUN KUMAR C</v>
      </c>
      <c r="E461" s="272">
        <v>8</v>
      </c>
      <c r="F461" s="272">
        <v>6</v>
      </c>
      <c r="G461" s="272">
        <v>7</v>
      </c>
      <c r="H461" s="272">
        <v>10</v>
      </c>
      <c r="I461" s="272">
        <v>7</v>
      </c>
      <c r="J461" s="272">
        <v>6</v>
      </c>
      <c r="K461" s="275">
        <f t="shared" si="16"/>
        <v>20</v>
      </c>
      <c r="L461" s="61">
        <f t="shared" si="16"/>
        <v>15</v>
      </c>
      <c r="M461" s="61">
        <f t="shared" si="16"/>
        <v>17.5</v>
      </c>
      <c r="N461" s="61">
        <f t="shared" si="16"/>
        <v>25</v>
      </c>
      <c r="O461" s="61">
        <f t="shared" si="16"/>
        <v>17.5</v>
      </c>
      <c r="P461" s="61">
        <f t="shared" si="17"/>
        <v>15</v>
      </c>
    </row>
    <row r="462" spans="1:16" ht="30" customHeight="1" x14ac:dyDescent="0.2">
      <c r="A462" s="1">
        <f>'STUDENT NAMELIST'!A462</f>
        <v>458</v>
      </c>
      <c r="B462" s="60" t="str">
        <f>'STUDENT NAMELIST'!B462</f>
        <v>2023PEC AI 320</v>
      </c>
      <c r="C462" s="60">
        <f>'STUDENT NAMELIST'!C462</f>
        <v>211423243464</v>
      </c>
      <c r="D462" s="274" t="str">
        <f>'STUDENT NAMELIST'!D462</f>
        <v>THILAK R C</v>
      </c>
      <c r="E462" s="272">
        <v>8</v>
      </c>
      <c r="F462" s="272">
        <v>8</v>
      </c>
      <c r="G462" s="272">
        <v>6</v>
      </c>
      <c r="H462" s="272">
        <v>9</v>
      </c>
      <c r="I462" s="272">
        <v>6</v>
      </c>
      <c r="J462" s="272">
        <v>6</v>
      </c>
      <c r="K462" s="275">
        <f t="shared" si="16"/>
        <v>20</v>
      </c>
      <c r="L462" s="61">
        <f t="shared" si="16"/>
        <v>20</v>
      </c>
      <c r="M462" s="61">
        <f t="shared" si="16"/>
        <v>15</v>
      </c>
      <c r="N462" s="61">
        <f t="shared" si="16"/>
        <v>22.5</v>
      </c>
      <c r="O462" s="61">
        <f t="shared" si="16"/>
        <v>15</v>
      </c>
      <c r="P462" s="61">
        <f t="shared" si="17"/>
        <v>15</v>
      </c>
    </row>
    <row r="463" spans="1:16" ht="30" customHeight="1" x14ac:dyDescent="0.2">
      <c r="A463" s="1">
        <f>'STUDENT NAMELIST'!A463</f>
        <v>459</v>
      </c>
      <c r="B463" s="60" t="str">
        <f>'STUDENT NAMELIST'!B463</f>
        <v>2023PEC AI 274</v>
      </c>
      <c r="C463" s="60">
        <f>'STUDENT NAMELIST'!C463</f>
        <v>211423243465</v>
      </c>
      <c r="D463" s="274" t="str">
        <f>'STUDENT NAMELIST'!D463</f>
        <v>THIRUMALINI J</v>
      </c>
      <c r="E463" s="272">
        <v>10</v>
      </c>
      <c r="F463" s="272">
        <v>10</v>
      </c>
      <c r="G463" s="272">
        <v>7</v>
      </c>
      <c r="H463" s="272">
        <v>7</v>
      </c>
      <c r="I463" s="272">
        <v>10</v>
      </c>
      <c r="J463" s="272">
        <v>9</v>
      </c>
      <c r="K463" s="275">
        <f t="shared" si="16"/>
        <v>25</v>
      </c>
      <c r="L463" s="61">
        <f t="shared" si="16"/>
        <v>25</v>
      </c>
      <c r="M463" s="61">
        <f t="shared" si="16"/>
        <v>17.5</v>
      </c>
      <c r="N463" s="61">
        <f t="shared" si="16"/>
        <v>17.5</v>
      </c>
      <c r="O463" s="61">
        <f t="shared" si="16"/>
        <v>25</v>
      </c>
      <c r="P463" s="61">
        <f t="shared" si="17"/>
        <v>22.5</v>
      </c>
    </row>
    <row r="464" spans="1:16" ht="30" customHeight="1" x14ac:dyDescent="0.2">
      <c r="A464" s="1">
        <f>'STUDENT NAMELIST'!A464</f>
        <v>460</v>
      </c>
      <c r="B464" s="60" t="str">
        <f>'STUDENT NAMELIST'!B464</f>
        <v>2023PEC AI 321</v>
      </c>
      <c r="C464" s="60">
        <f>'STUDENT NAMELIST'!C464</f>
        <v>211423243466</v>
      </c>
      <c r="D464" s="274" t="str">
        <f>'STUDENT NAMELIST'!D464</f>
        <v>THUSHANTHAN R</v>
      </c>
      <c r="E464" s="272">
        <v>8</v>
      </c>
      <c r="F464" s="272">
        <v>6</v>
      </c>
      <c r="G464" s="272">
        <v>7</v>
      </c>
      <c r="H464" s="272">
        <v>6</v>
      </c>
      <c r="I464" s="272">
        <v>7</v>
      </c>
      <c r="J464" s="272">
        <v>9</v>
      </c>
      <c r="K464" s="275">
        <f t="shared" si="16"/>
        <v>20</v>
      </c>
      <c r="L464" s="61">
        <f t="shared" si="16"/>
        <v>15</v>
      </c>
      <c r="M464" s="61">
        <f t="shared" si="16"/>
        <v>17.5</v>
      </c>
      <c r="N464" s="61">
        <f t="shared" si="16"/>
        <v>15</v>
      </c>
      <c r="O464" s="61">
        <f t="shared" si="16"/>
        <v>17.5</v>
      </c>
      <c r="P464" s="61">
        <f t="shared" si="17"/>
        <v>22.5</v>
      </c>
    </row>
    <row r="465" spans="1:16" ht="30" customHeight="1" x14ac:dyDescent="0.2">
      <c r="A465" s="1">
        <f>'STUDENT NAMELIST'!A465</f>
        <v>461</v>
      </c>
      <c r="B465" s="60" t="str">
        <f>'STUDENT NAMELIST'!B465</f>
        <v>2023PEC AI 322</v>
      </c>
      <c r="C465" s="60">
        <f>'STUDENT NAMELIST'!C465</f>
        <v>211423243467</v>
      </c>
      <c r="D465" s="274" t="str">
        <f>'STUDENT NAMELIST'!D465</f>
        <v>THUVARAGESH PANDIAN V</v>
      </c>
      <c r="E465" s="272">
        <v>10</v>
      </c>
      <c r="F465" s="272">
        <v>9</v>
      </c>
      <c r="G465" s="272">
        <v>7</v>
      </c>
      <c r="H465" s="272">
        <v>9</v>
      </c>
      <c r="I465" s="272">
        <v>8</v>
      </c>
      <c r="J465" s="272">
        <v>10</v>
      </c>
      <c r="K465" s="275">
        <f t="shared" si="16"/>
        <v>25</v>
      </c>
      <c r="L465" s="61">
        <f t="shared" si="16"/>
        <v>22.5</v>
      </c>
      <c r="M465" s="61">
        <f t="shared" si="16"/>
        <v>17.5</v>
      </c>
      <c r="N465" s="61">
        <f t="shared" si="16"/>
        <v>22.5</v>
      </c>
      <c r="O465" s="61">
        <f t="shared" si="16"/>
        <v>20</v>
      </c>
      <c r="P465" s="61">
        <f t="shared" si="17"/>
        <v>25</v>
      </c>
    </row>
    <row r="466" spans="1:16" ht="30" customHeight="1" x14ac:dyDescent="0.2">
      <c r="A466" s="1">
        <f>'STUDENT NAMELIST'!A466</f>
        <v>462</v>
      </c>
      <c r="B466" s="60" t="str">
        <f>'STUDENT NAMELIST'!B466</f>
        <v>2023PEC AI 323</v>
      </c>
      <c r="C466" s="60">
        <f>'STUDENT NAMELIST'!C466</f>
        <v>211423243468</v>
      </c>
      <c r="D466" s="274" t="str">
        <f>'STUDENT NAMELIST'!D466</f>
        <v>UMESH I</v>
      </c>
      <c r="E466" s="272">
        <v>8</v>
      </c>
      <c r="F466" s="272">
        <v>7</v>
      </c>
      <c r="G466" s="272">
        <v>10</v>
      </c>
      <c r="H466" s="272">
        <v>8</v>
      </c>
      <c r="I466" s="272">
        <v>9</v>
      </c>
      <c r="J466" s="272">
        <v>9</v>
      </c>
      <c r="K466" s="275">
        <f t="shared" si="16"/>
        <v>20</v>
      </c>
      <c r="L466" s="61">
        <f t="shared" si="16"/>
        <v>17.5</v>
      </c>
      <c r="M466" s="61">
        <f t="shared" si="16"/>
        <v>25</v>
      </c>
      <c r="N466" s="61">
        <f t="shared" si="16"/>
        <v>20</v>
      </c>
      <c r="O466" s="61">
        <f t="shared" si="16"/>
        <v>22.5</v>
      </c>
      <c r="P466" s="61">
        <f t="shared" si="17"/>
        <v>22.5</v>
      </c>
    </row>
    <row r="467" spans="1:16" ht="30" customHeight="1" x14ac:dyDescent="0.2">
      <c r="A467" s="1">
        <f>'STUDENT NAMELIST'!A467</f>
        <v>463</v>
      </c>
      <c r="B467" s="60" t="str">
        <f>'STUDENT NAMELIST'!B467</f>
        <v>2023PEC AI 275</v>
      </c>
      <c r="C467" s="60">
        <f>'STUDENT NAMELIST'!C467</f>
        <v>211423243469</v>
      </c>
      <c r="D467" s="274" t="str">
        <f>'STUDENT NAMELIST'!D467</f>
        <v>UVASRI R</v>
      </c>
      <c r="E467" s="272">
        <v>6</v>
      </c>
      <c r="F467" s="272">
        <v>10</v>
      </c>
      <c r="G467" s="272">
        <v>8</v>
      </c>
      <c r="H467" s="272">
        <v>10</v>
      </c>
      <c r="I467" s="272">
        <v>8</v>
      </c>
      <c r="J467" s="272">
        <v>6</v>
      </c>
      <c r="K467" s="275">
        <f t="shared" si="16"/>
        <v>15</v>
      </c>
      <c r="L467" s="61">
        <f t="shared" si="16"/>
        <v>25</v>
      </c>
      <c r="M467" s="61">
        <f t="shared" si="16"/>
        <v>20</v>
      </c>
      <c r="N467" s="61">
        <f t="shared" si="16"/>
        <v>25</v>
      </c>
      <c r="O467" s="61">
        <f t="shared" si="16"/>
        <v>20</v>
      </c>
      <c r="P467" s="61">
        <f t="shared" si="17"/>
        <v>15</v>
      </c>
    </row>
    <row r="468" spans="1:16" ht="30" customHeight="1" x14ac:dyDescent="0.2">
      <c r="A468" s="1">
        <f>'STUDENT NAMELIST'!A468</f>
        <v>464</v>
      </c>
      <c r="B468" s="60" t="str">
        <f>'STUDENT NAMELIST'!B468</f>
        <v>2023PEC AI 276</v>
      </c>
      <c r="C468" s="60">
        <f>'STUDENT NAMELIST'!C468</f>
        <v>211423243470</v>
      </c>
      <c r="D468" s="274" t="str">
        <f>'STUDENT NAMELIST'!D468</f>
        <v>VAISHALI R</v>
      </c>
      <c r="E468" s="272">
        <v>8</v>
      </c>
      <c r="F468" s="272">
        <v>10</v>
      </c>
      <c r="G468" s="272">
        <v>10</v>
      </c>
      <c r="H468" s="272">
        <v>9</v>
      </c>
      <c r="I468" s="272">
        <v>6</v>
      </c>
      <c r="J468" s="272">
        <v>6</v>
      </c>
      <c r="K468" s="275">
        <f t="shared" si="16"/>
        <v>20</v>
      </c>
      <c r="L468" s="61">
        <f t="shared" si="16"/>
        <v>25</v>
      </c>
      <c r="M468" s="61">
        <f t="shared" si="16"/>
        <v>25</v>
      </c>
      <c r="N468" s="61">
        <f t="shared" si="16"/>
        <v>22.5</v>
      </c>
      <c r="O468" s="61">
        <f t="shared" si="16"/>
        <v>15</v>
      </c>
      <c r="P468" s="61">
        <f t="shared" si="17"/>
        <v>15</v>
      </c>
    </row>
    <row r="469" spans="1:16" ht="30" customHeight="1" x14ac:dyDescent="0.2">
      <c r="A469" s="1">
        <f>'STUDENT NAMELIST'!A469</f>
        <v>465</v>
      </c>
      <c r="B469" s="60" t="str">
        <f>'STUDENT NAMELIST'!B469</f>
        <v>2023PEC AI 277</v>
      </c>
      <c r="C469" s="60">
        <f>'STUDENT NAMELIST'!C469</f>
        <v>211423243471</v>
      </c>
      <c r="D469" s="274" t="str">
        <f>'STUDENT NAMELIST'!D469</f>
        <v>VAISHNAVI V</v>
      </c>
      <c r="E469" s="272">
        <v>10</v>
      </c>
      <c r="F469" s="272">
        <v>9</v>
      </c>
      <c r="G469" s="272">
        <v>6</v>
      </c>
      <c r="H469" s="272">
        <v>8</v>
      </c>
      <c r="I469" s="272">
        <v>10</v>
      </c>
      <c r="J469" s="272">
        <v>9</v>
      </c>
      <c r="K469" s="275">
        <f t="shared" si="16"/>
        <v>25</v>
      </c>
      <c r="L469" s="61">
        <f t="shared" si="16"/>
        <v>22.5</v>
      </c>
      <c r="M469" s="61">
        <f t="shared" si="16"/>
        <v>15</v>
      </c>
      <c r="N469" s="61">
        <f t="shared" si="16"/>
        <v>20</v>
      </c>
      <c r="O469" s="61">
        <f t="shared" si="16"/>
        <v>25</v>
      </c>
      <c r="P469" s="61">
        <f t="shared" si="17"/>
        <v>22.5</v>
      </c>
    </row>
    <row r="470" spans="1:16" ht="30" customHeight="1" x14ac:dyDescent="0.2">
      <c r="A470" s="1">
        <f>'STUDENT NAMELIST'!A470</f>
        <v>466</v>
      </c>
      <c r="B470" s="60" t="str">
        <f>'STUDENT NAMELIST'!B470</f>
        <v>2023PEC AI 278</v>
      </c>
      <c r="C470" s="60">
        <f>'STUDENT NAMELIST'!C470</f>
        <v>211423243472</v>
      </c>
      <c r="D470" s="274" t="str">
        <f>'STUDENT NAMELIST'!D470</f>
        <v>VARSHA K</v>
      </c>
      <c r="E470" s="272">
        <v>9</v>
      </c>
      <c r="F470" s="272">
        <v>10</v>
      </c>
      <c r="G470" s="272">
        <v>8</v>
      </c>
      <c r="H470" s="272">
        <v>10</v>
      </c>
      <c r="I470" s="272">
        <v>10</v>
      </c>
      <c r="J470" s="272">
        <v>7</v>
      </c>
      <c r="K470" s="275">
        <f t="shared" si="16"/>
        <v>22.5</v>
      </c>
      <c r="L470" s="61">
        <f t="shared" si="16"/>
        <v>25</v>
      </c>
      <c r="M470" s="61">
        <f t="shared" si="16"/>
        <v>20</v>
      </c>
      <c r="N470" s="61">
        <f t="shared" si="16"/>
        <v>25</v>
      </c>
      <c r="O470" s="61">
        <f t="shared" si="16"/>
        <v>25</v>
      </c>
      <c r="P470" s="61">
        <f t="shared" si="17"/>
        <v>17.5</v>
      </c>
    </row>
    <row r="471" spans="1:16" ht="30" customHeight="1" x14ac:dyDescent="0.2">
      <c r="A471" s="1">
        <f>'STUDENT NAMELIST'!A471</f>
        <v>467</v>
      </c>
      <c r="B471" s="60" t="str">
        <f>'STUDENT NAMELIST'!B471</f>
        <v>2023PEC AI 324</v>
      </c>
      <c r="C471" s="60">
        <f>'STUDENT NAMELIST'!C471</f>
        <v>211423243473</v>
      </c>
      <c r="D471" s="274" t="str">
        <f>'STUDENT NAMELIST'!D471</f>
        <v>VARUN M</v>
      </c>
      <c r="E471" s="272">
        <v>7</v>
      </c>
      <c r="F471" s="272">
        <v>8</v>
      </c>
      <c r="G471" s="272">
        <v>8</v>
      </c>
      <c r="H471" s="272">
        <v>6</v>
      </c>
      <c r="I471" s="272">
        <v>7</v>
      </c>
      <c r="J471" s="272">
        <v>10</v>
      </c>
      <c r="K471" s="275">
        <f t="shared" si="16"/>
        <v>17.5</v>
      </c>
      <c r="L471" s="61">
        <f t="shared" si="16"/>
        <v>20</v>
      </c>
      <c r="M471" s="61">
        <f t="shared" si="16"/>
        <v>20</v>
      </c>
      <c r="N471" s="61">
        <f t="shared" si="16"/>
        <v>15</v>
      </c>
      <c r="O471" s="61">
        <f t="shared" si="16"/>
        <v>17.5</v>
      </c>
      <c r="P471" s="61">
        <f t="shared" si="17"/>
        <v>25</v>
      </c>
    </row>
    <row r="472" spans="1:16" ht="30" customHeight="1" x14ac:dyDescent="0.2">
      <c r="A472" s="1">
        <f>'STUDENT NAMELIST'!A472</f>
        <v>468</v>
      </c>
      <c r="B472" s="60" t="str">
        <f>'STUDENT NAMELIST'!B472</f>
        <v>2023PEC AI 325</v>
      </c>
      <c r="C472" s="60">
        <f>'STUDENT NAMELIST'!C472</f>
        <v>211423243474</v>
      </c>
      <c r="D472" s="274" t="str">
        <f>'STUDENT NAMELIST'!D472</f>
        <v>VELMURUGAN ARUN</v>
      </c>
      <c r="E472" s="272">
        <v>10</v>
      </c>
      <c r="F472" s="272">
        <v>9</v>
      </c>
      <c r="G472" s="272">
        <v>6</v>
      </c>
      <c r="H472" s="272">
        <v>8</v>
      </c>
      <c r="I472" s="272">
        <v>9</v>
      </c>
      <c r="J472" s="272">
        <v>7</v>
      </c>
      <c r="K472" s="275">
        <f t="shared" si="16"/>
        <v>25</v>
      </c>
      <c r="L472" s="61">
        <f t="shared" si="16"/>
        <v>22.5</v>
      </c>
      <c r="M472" s="61">
        <f t="shared" si="16"/>
        <v>15</v>
      </c>
      <c r="N472" s="61">
        <f t="shared" si="16"/>
        <v>20</v>
      </c>
      <c r="O472" s="61">
        <f t="shared" si="16"/>
        <v>22.5</v>
      </c>
      <c r="P472" s="61">
        <f t="shared" si="17"/>
        <v>17.5</v>
      </c>
    </row>
    <row r="473" spans="1:16" ht="30" customHeight="1" x14ac:dyDescent="0.2">
      <c r="A473" s="1">
        <f>'STUDENT NAMELIST'!A473</f>
        <v>469</v>
      </c>
      <c r="B473" s="60" t="str">
        <f>'STUDENT NAMELIST'!B473</f>
        <v>2023PEC AI 326</v>
      </c>
      <c r="C473" s="60">
        <f>'STUDENT NAMELIST'!C473</f>
        <v>211423243475</v>
      </c>
      <c r="D473" s="274" t="str">
        <f>'STUDENT NAMELIST'!D473</f>
        <v>VENKATA KOUSHIK A</v>
      </c>
      <c r="E473" s="272">
        <v>9</v>
      </c>
      <c r="F473" s="272">
        <v>6</v>
      </c>
      <c r="G473" s="272">
        <v>6</v>
      </c>
      <c r="H473" s="272">
        <v>10</v>
      </c>
      <c r="I473" s="272">
        <v>6</v>
      </c>
      <c r="J473" s="272">
        <v>9</v>
      </c>
      <c r="K473" s="275">
        <f t="shared" si="16"/>
        <v>22.5</v>
      </c>
      <c r="L473" s="61">
        <f t="shared" si="16"/>
        <v>15</v>
      </c>
      <c r="M473" s="61">
        <f t="shared" si="16"/>
        <v>15</v>
      </c>
      <c r="N473" s="61">
        <f t="shared" si="16"/>
        <v>25</v>
      </c>
      <c r="O473" s="61">
        <f t="shared" si="16"/>
        <v>15</v>
      </c>
      <c r="P473" s="61">
        <f t="shared" si="17"/>
        <v>22.5</v>
      </c>
    </row>
    <row r="474" spans="1:16" ht="30" customHeight="1" x14ac:dyDescent="0.2">
      <c r="A474" s="1">
        <f>'STUDENT NAMELIST'!A474</f>
        <v>470</v>
      </c>
      <c r="B474" s="60" t="str">
        <f>'STUDENT NAMELIST'!B474</f>
        <v>2023PEC AI 279</v>
      </c>
      <c r="C474" s="60">
        <f>'STUDENT NAMELIST'!C474</f>
        <v>211423243476</v>
      </c>
      <c r="D474" s="274" t="str">
        <f>'STUDENT NAMELIST'!D474</f>
        <v>VIDHYA SHREE M</v>
      </c>
      <c r="E474" s="272">
        <v>9</v>
      </c>
      <c r="F474" s="272">
        <v>10</v>
      </c>
      <c r="G474" s="272">
        <v>9</v>
      </c>
      <c r="H474" s="272">
        <v>9</v>
      </c>
      <c r="I474" s="272">
        <v>6</v>
      </c>
      <c r="J474" s="272">
        <v>9</v>
      </c>
      <c r="K474" s="275">
        <f t="shared" si="16"/>
        <v>22.5</v>
      </c>
      <c r="L474" s="61">
        <f t="shared" si="16"/>
        <v>25</v>
      </c>
      <c r="M474" s="61">
        <f t="shared" si="16"/>
        <v>22.5</v>
      </c>
      <c r="N474" s="61">
        <f t="shared" si="16"/>
        <v>22.5</v>
      </c>
      <c r="O474" s="61">
        <f t="shared" si="16"/>
        <v>15</v>
      </c>
      <c r="P474" s="61">
        <f t="shared" si="17"/>
        <v>22.5</v>
      </c>
    </row>
    <row r="475" spans="1:16" ht="30" customHeight="1" x14ac:dyDescent="0.2">
      <c r="A475" s="1">
        <f>'STUDENT NAMELIST'!A475</f>
        <v>471</v>
      </c>
      <c r="B475" s="60" t="str">
        <f>'STUDENT NAMELIST'!B475</f>
        <v>2023PEC AI 327</v>
      </c>
      <c r="C475" s="60">
        <f>'STUDENT NAMELIST'!C475</f>
        <v>211423243477</v>
      </c>
      <c r="D475" s="274" t="str">
        <f>'STUDENT NAMELIST'!D475</f>
        <v>VIGNESH A P</v>
      </c>
      <c r="E475" s="272">
        <v>10</v>
      </c>
      <c r="F475" s="272">
        <v>7</v>
      </c>
      <c r="G475" s="272">
        <v>7</v>
      </c>
      <c r="H475" s="272">
        <v>7</v>
      </c>
      <c r="I475" s="272">
        <v>8</v>
      </c>
      <c r="J475" s="272">
        <v>7</v>
      </c>
      <c r="K475" s="275">
        <f t="shared" si="16"/>
        <v>25</v>
      </c>
      <c r="L475" s="61">
        <f t="shared" si="16"/>
        <v>17.5</v>
      </c>
      <c r="M475" s="61">
        <f t="shared" si="16"/>
        <v>17.5</v>
      </c>
      <c r="N475" s="61">
        <f t="shared" si="16"/>
        <v>17.5</v>
      </c>
      <c r="O475" s="61">
        <f t="shared" si="16"/>
        <v>20</v>
      </c>
      <c r="P475" s="61">
        <f t="shared" si="17"/>
        <v>17.5</v>
      </c>
    </row>
    <row r="476" spans="1:16" ht="30" customHeight="1" x14ac:dyDescent="0.2">
      <c r="A476" s="1">
        <f>'STUDENT NAMELIST'!A476</f>
        <v>472</v>
      </c>
      <c r="B476" s="60" t="str">
        <f>'STUDENT NAMELIST'!B476</f>
        <v>2023PEC AI 328</v>
      </c>
      <c r="C476" s="60">
        <f>'STUDENT NAMELIST'!C476</f>
        <v>211423243478</v>
      </c>
      <c r="D476" s="274" t="str">
        <f>'STUDENT NAMELIST'!D476</f>
        <v>VIGNESH P N</v>
      </c>
      <c r="E476" s="272">
        <v>8</v>
      </c>
      <c r="F476" s="272">
        <v>8</v>
      </c>
      <c r="G476" s="272">
        <v>6</v>
      </c>
      <c r="H476" s="272">
        <v>8</v>
      </c>
      <c r="I476" s="272">
        <v>6</v>
      </c>
      <c r="J476" s="272">
        <v>7</v>
      </c>
      <c r="K476" s="275">
        <f t="shared" si="16"/>
        <v>20</v>
      </c>
      <c r="L476" s="61">
        <f t="shared" si="16"/>
        <v>20</v>
      </c>
      <c r="M476" s="61">
        <f t="shared" si="16"/>
        <v>15</v>
      </c>
      <c r="N476" s="61">
        <f t="shared" si="16"/>
        <v>20</v>
      </c>
      <c r="O476" s="61">
        <f t="shared" si="16"/>
        <v>15</v>
      </c>
      <c r="P476" s="61">
        <f t="shared" si="17"/>
        <v>17.5</v>
      </c>
    </row>
    <row r="477" spans="1:16" ht="30" customHeight="1" x14ac:dyDescent="0.2">
      <c r="A477" s="1">
        <f>'STUDENT NAMELIST'!A477</f>
        <v>473</v>
      </c>
      <c r="B477" s="60" t="str">
        <f>'STUDENT NAMELIST'!B477</f>
        <v>2023PEC AI 329</v>
      </c>
      <c r="C477" s="60">
        <f>'STUDENT NAMELIST'!C477</f>
        <v>211423243479</v>
      </c>
      <c r="D477" s="274" t="str">
        <f>'STUDENT NAMELIST'!D477</f>
        <v>VIGNESHRAJAN V R</v>
      </c>
      <c r="E477" s="272">
        <v>9</v>
      </c>
      <c r="F477" s="272">
        <v>10</v>
      </c>
      <c r="G477" s="272">
        <v>10</v>
      </c>
      <c r="H477" s="272">
        <v>9</v>
      </c>
      <c r="I477" s="272">
        <v>8</v>
      </c>
      <c r="J477" s="272">
        <v>7</v>
      </c>
      <c r="K477" s="275">
        <f t="shared" si="16"/>
        <v>22.5</v>
      </c>
      <c r="L477" s="61">
        <f t="shared" si="16"/>
        <v>25</v>
      </c>
      <c r="M477" s="61">
        <f t="shared" si="16"/>
        <v>25</v>
      </c>
      <c r="N477" s="61">
        <f t="shared" si="16"/>
        <v>22.5</v>
      </c>
      <c r="O477" s="61">
        <f t="shared" si="16"/>
        <v>20</v>
      </c>
      <c r="P477" s="61">
        <f t="shared" si="17"/>
        <v>17.5</v>
      </c>
    </row>
    <row r="478" spans="1:16" ht="30" customHeight="1" x14ac:dyDescent="0.2">
      <c r="A478" s="1">
        <f>'STUDENT NAMELIST'!A478</f>
        <v>474</v>
      </c>
      <c r="B478" s="60" t="str">
        <f>'STUDENT NAMELIST'!B478</f>
        <v>2023PEC AI 330</v>
      </c>
      <c r="C478" s="60">
        <f>'STUDENT NAMELIST'!C478</f>
        <v>211423243480</v>
      </c>
      <c r="D478" s="274" t="str">
        <f>'STUDENT NAMELIST'!D478</f>
        <v>VIGNESHWAR V</v>
      </c>
      <c r="E478" s="272">
        <v>9</v>
      </c>
      <c r="F478" s="272">
        <v>6</v>
      </c>
      <c r="G478" s="272">
        <v>9</v>
      </c>
      <c r="H478" s="272">
        <v>7</v>
      </c>
      <c r="I478" s="272">
        <v>9</v>
      </c>
      <c r="J478" s="272">
        <v>7</v>
      </c>
      <c r="K478" s="275">
        <f t="shared" si="16"/>
        <v>22.5</v>
      </c>
      <c r="L478" s="61">
        <f t="shared" si="16"/>
        <v>15</v>
      </c>
      <c r="M478" s="61">
        <f t="shared" si="16"/>
        <v>22.5</v>
      </c>
      <c r="N478" s="61">
        <f t="shared" si="16"/>
        <v>17.5</v>
      </c>
      <c r="O478" s="61">
        <f t="shared" si="16"/>
        <v>22.5</v>
      </c>
      <c r="P478" s="61">
        <f t="shared" si="17"/>
        <v>17.5</v>
      </c>
    </row>
    <row r="479" spans="1:16" ht="30" customHeight="1" x14ac:dyDescent="0.2">
      <c r="A479" s="1">
        <f>'STUDENT NAMELIST'!A479</f>
        <v>475</v>
      </c>
      <c r="B479" s="60" t="str">
        <f>'STUDENT NAMELIST'!B479</f>
        <v>2023PEC AI 331</v>
      </c>
      <c r="C479" s="60">
        <f>'STUDENT NAMELIST'!C479</f>
        <v>211423243481</v>
      </c>
      <c r="D479" s="274" t="str">
        <f>'STUDENT NAMELIST'!D479</f>
        <v>VIJAYA KRISHNAN N A</v>
      </c>
      <c r="E479" s="272">
        <v>9</v>
      </c>
      <c r="F479" s="272">
        <v>7</v>
      </c>
      <c r="G479" s="272">
        <v>8</v>
      </c>
      <c r="H479" s="272">
        <v>6</v>
      </c>
      <c r="I479" s="272">
        <v>7</v>
      </c>
      <c r="J479" s="272">
        <v>9</v>
      </c>
      <c r="K479" s="275">
        <f t="shared" si="16"/>
        <v>22.5</v>
      </c>
      <c r="L479" s="61">
        <f t="shared" si="16"/>
        <v>17.5</v>
      </c>
      <c r="M479" s="61">
        <f t="shared" si="16"/>
        <v>20</v>
      </c>
      <c r="N479" s="61">
        <f t="shared" si="16"/>
        <v>15</v>
      </c>
      <c r="O479" s="61">
        <f t="shared" si="16"/>
        <v>17.5</v>
      </c>
      <c r="P479" s="61">
        <f t="shared" si="17"/>
        <v>22.5</v>
      </c>
    </row>
    <row r="480" spans="1:16" ht="30" customHeight="1" x14ac:dyDescent="0.2">
      <c r="A480" s="1">
        <f>'STUDENT NAMELIST'!A480</f>
        <v>476</v>
      </c>
      <c r="B480" s="60" t="str">
        <f>'STUDENT NAMELIST'!B480</f>
        <v>2023PEC AI 332</v>
      </c>
      <c r="C480" s="60">
        <f>'STUDENT NAMELIST'!C480</f>
        <v>211423243482</v>
      </c>
      <c r="D480" s="274" t="str">
        <f>'STUDENT NAMELIST'!D480</f>
        <v>VIKNESH S</v>
      </c>
      <c r="E480" s="272">
        <v>8</v>
      </c>
      <c r="F480" s="272">
        <v>8</v>
      </c>
      <c r="G480" s="272">
        <v>9</v>
      </c>
      <c r="H480" s="272">
        <v>6</v>
      </c>
      <c r="I480" s="272">
        <v>8</v>
      </c>
      <c r="J480" s="272">
        <v>9</v>
      </c>
      <c r="K480" s="275">
        <f t="shared" si="16"/>
        <v>20</v>
      </c>
      <c r="L480" s="61">
        <f t="shared" si="16"/>
        <v>20</v>
      </c>
      <c r="M480" s="61">
        <f t="shared" si="16"/>
        <v>22.5</v>
      </c>
      <c r="N480" s="61">
        <f t="shared" si="16"/>
        <v>15</v>
      </c>
      <c r="O480" s="61">
        <f t="shared" si="16"/>
        <v>20</v>
      </c>
      <c r="P480" s="61">
        <f t="shared" si="17"/>
        <v>22.5</v>
      </c>
    </row>
    <row r="481" spans="1:16" ht="30" customHeight="1" x14ac:dyDescent="0.2">
      <c r="A481" s="1">
        <f>'STUDENT NAMELIST'!A481</f>
        <v>477</v>
      </c>
      <c r="B481" s="60" t="str">
        <f>'STUDENT NAMELIST'!B481</f>
        <v>2023PEC AI 333</v>
      </c>
      <c r="C481" s="60">
        <f>'STUDENT NAMELIST'!C481</f>
        <v>211423243483</v>
      </c>
      <c r="D481" s="274" t="str">
        <f>'STUDENT NAMELIST'!D481</f>
        <v xml:space="preserve">VIMALRAJ GOVINDARAJ </v>
      </c>
      <c r="E481" s="272">
        <v>6</v>
      </c>
      <c r="F481" s="272">
        <v>8</v>
      </c>
      <c r="G481" s="272">
        <v>8</v>
      </c>
      <c r="H481" s="272">
        <v>10</v>
      </c>
      <c r="I481" s="272">
        <v>6</v>
      </c>
      <c r="J481" s="272">
        <v>9</v>
      </c>
      <c r="K481" s="275">
        <f t="shared" si="16"/>
        <v>15</v>
      </c>
      <c r="L481" s="61">
        <f t="shared" si="16"/>
        <v>20</v>
      </c>
      <c r="M481" s="61">
        <f t="shared" si="16"/>
        <v>20</v>
      </c>
      <c r="N481" s="61">
        <f t="shared" si="16"/>
        <v>25</v>
      </c>
      <c r="O481" s="61">
        <f t="shared" si="16"/>
        <v>15</v>
      </c>
      <c r="P481" s="61">
        <f t="shared" si="17"/>
        <v>22.5</v>
      </c>
    </row>
    <row r="482" spans="1:16" ht="30" customHeight="1" x14ac:dyDescent="0.2">
      <c r="A482" s="1">
        <f>'STUDENT NAMELIST'!A482</f>
        <v>478</v>
      </c>
      <c r="B482" s="60" t="str">
        <f>'STUDENT NAMELIST'!B482</f>
        <v>2023PEC AI 335</v>
      </c>
      <c r="C482" s="60">
        <f>'STUDENT NAMELIST'!C482</f>
        <v>211423243485</v>
      </c>
      <c r="D482" s="274" t="str">
        <f>'STUDENT NAMELIST'!D482</f>
        <v>VISHAAL S</v>
      </c>
      <c r="E482" s="272">
        <v>7</v>
      </c>
      <c r="F482" s="272">
        <v>6</v>
      </c>
      <c r="G482" s="272">
        <v>7</v>
      </c>
      <c r="H482" s="272">
        <v>8</v>
      </c>
      <c r="I482" s="272">
        <v>8</v>
      </c>
      <c r="J482" s="272">
        <v>6</v>
      </c>
      <c r="K482" s="275">
        <f t="shared" si="16"/>
        <v>17.5</v>
      </c>
      <c r="L482" s="61">
        <f t="shared" si="16"/>
        <v>15</v>
      </c>
      <c r="M482" s="61">
        <f t="shared" si="16"/>
        <v>17.5</v>
      </c>
      <c r="N482" s="61">
        <f t="shared" si="16"/>
        <v>20</v>
      </c>
      <c r="O482" s="61">
        <f t="shared" si="16"/>
        <v>20</v>
      </c>
      <c r="P482" s="61">
        <f t="shared" si="17"/>
        <v>15</v>
      </c>
    </row>
    <row r="483" spans="1:16" ht="30" customHeight="1" x14ac:dyDescent="0.2">
      <c r="A483" s="1">
        <f>'STUDENT NAMELIST'!A483</f>
        <v>479</v>
      </c>
      <c r="B483" s="60" t="str">
        <f>'STUDENT NAMELIST'!B483</f>
        <v>2023PEC AI 336</v>
      </c>
      <c r="C483" s="60">
        <f>'STUDENT NAMELIST'!C483</f>
        <v>211423243486</v>
      </c>
      <c r="D483" s="274" t="str">
        <f>'STUDENT NAMELIST'!D483</f>
        <v>VISHAL BABU B</v>
      </c>
      <c r="E483" s="272">
        <v>8</v>
      </c>
      <c r="F483" s="272">
        <v>6</v>
      </c>
      <c r="G483" s="272">
        <v>9</v>
      </c>
      <c r="H483" s="272">
        <v>7</v>
      </c>
      <c r="I483" s="272">
        <v>7</v>
      </c>
      <c r="J483" s="272">
        <v>8</v>
      </c>
      <c r="K483" s="275">
        <f t="shared" si="16"/>
        <v>20</v>
      </c>
      <c r="L483" s="61">
        <f t="shared" si="16"/>
        <v>15</v>
      </c>
      <c r="M483" s="61">
        <f t="shared" si="16"/>
        <v>22.5</v>
      </c>
      <c r="N483" s="61">
        <f t="shared" si="16"/>
        <v>17.5</v>
      </c>
      <c r="O483" s="61">
        <f t="shared" si="16"/>
        <v>17.5</v>
      </c>
      <c r="P483" s="61">
        <f t="shared" si="17"/>
        <v>20</v>
      </c>
    </row>
    <row r="484" spans="1:16" ht="30" customHeight="1" x14ac:dyDescent="0.2">
      <c r="A484" s="1">
        <f>'STUDENT NAMELIST'!A484</f>
        <v>480</v>
      </c>
      <c r="B484" s="60" t="str">
        <f>'STUDENT NAMELIST'!B484</f>
        <v>2023PEC AI 337</v>
      </c>
      <c r="C484" s="60">
        <f>'STUDENT NAMELIST'!C484</f>
        <v>211423243487</v>
      </c>
      <c r="D484" s="274" t="str">
        <f>'STUDENT NAMELIST'!D484</f>
        <v>VISHAL J</v>
      </c>
      <c r="E484" s="272">
        <v>9</v>
      </c>
      <c r="F484" s="272">
        <v>10</v>
      </c>
      <c r="G484" s="272">
        <v>10</v>
      </c>
      <c r="H484" s="272">
        <v>10</v>
      </c>
      <c r="I484" s="272">
        <v>9</v>
      </c>
      <c r="J484" s="272">
        <v>9</v>
      </c>
      <c r="K484" s="275">
        <f t="shared" si="16"/>
        <v>22.5</v>
      </c>
      <c r="L484" s="61">
        <f t="shared" si="16"/>
        <v>25</v>
      </c>
      <c r="M484" s="61">
        <f t="shared" si="16"/>
        <v>25</v>
      </c>
      <c r="N484" s="61">
        <f t="shared" si="16"/>
        <v>25</v>
      </c>
      <c r="O484" s="61">
        <f t="shared" si="16"/>
        <v>22.5</v>
      </c>
      <c r="P484" s="61">
        <f t="shared" si="17"/>
        <v>22.5</v>
      </c>
    </row>
    <row r="485" spans="1:16" ht="30" customHeight="1" x14ac:dyDescent="0.2">
      <c r="A485" s="1">
        <f>'STUDENT NAMELIST'!A485</f>
        <v>481</v>
      </c>
      <c r="B485" s="60" t="str">
        <f>'STUDENT NAMELIST'!B485</f>
        <v>2023PEC AI 280</v>
      </c>
      <c r="C485" s="60">
        <f>'STUDENT NAMELIST'!C485</f>
        <v>211423243488</v>
      </c>
      <c r="D485" s="274" t="str">
        <f>'STUDENT NAMELIST'!D485</f>
        <v>VISHVA DHARSHINI R</v>
      </c>
      <c r="E485" s="272">
        <v>6</v>
      </c>
      <c r="F485" s="272">
        <v>6</v>
      </c>
      <c r="G485" s="272">
        <v>6</v>
      </c>
      <c r="H485" s="272">
        <v>9</v>
      </c>
      <c r="I485" s="272">
        <v>6</v>
      </c>
      <c r="J485" s="272">
        <v>10</v>
      </c>
      <c r="K485" s="275">
        <f t="shared" si="16"/>
        <v>15</v>
      </c>
      <c r="L485" s="61">
        <f t="shared" si="16"/>
        <v>15</v>
      </c>
      <c r="M485" s="61">
        <f t="shared" si="16"/>
        <v>15</v>
      </c>
      <c r="N485" s="61">
        <f t="shared" si="16"/>
        <v>22.5</v>
      </c>
      <c r="O485" s="61">
        <f t="shared" si="16"/>
        <v>15</v>
      </c>
      <c r="P485" s="61">
        <f t="shared" si="17"/>
        <v>25</v>
      </c>
    </row>
    <row r="486" spans="1:16" ht="30" customHeight="1" x14ac:dyDescent="0.2">
      <c r="A486" s="1">
        <f>'STUDENT NAMELIST'!A486</f>
        <v>482</v>
      </c>
      <c r="B486" s="60" t="str">
        <f>'STUDENT NAMELIST'!B486</f>
        <v>2023PEC AI 338</v>
      </c>
      <c r="C486" s="60">
        <f>'STUDENT NAMELIST'!C486</f>
        <v>211423243489</v>
      </c>
      <c r="D486" s="274" t="str">
        <f>'STUDENT NAMELIST'!D486</f>
        <v>VISHWA RAVI T</v>
      </c>
      <c r="E486" s="272">
        <v>10</v>
      </c>
      <c r="F486" s="272">
        <v>8</v>
      </c>
      <c r="G486" s="272">
        <v>7</v>
      </c>
      <c r="H486" s="272">
        <v>10</v>
      </c>
      <c r="I486" s="272">
        <v>9</v>
      </c>
      <c r="J486" s="272">
        <v>8</v>
      </c>
      <c r="K486" s="275">
        <f t="shared" si="16"/>
        <v>25</v>
      </c>
      <c r="L486" s="61">
        <f t="shared" si="16"/>
        <v>20</v>
      </c>
      <c r="M486" s="61">
        <f t="shared" si="16"/>
        <v>17.5</v>
      </c>
      <c r="N486" s="61">
        <f t="shared" si="16"/>
        <v>25</v>
      </c>
      <c r="O486" s="61">
        <f t="shared" si="16"/>
        <v>22.5</v>
      </c>
      <c r="P486" s="61">
        <f t="shared" si="17"/>
        <v>20</v>
      </c>
    </row>
    <row r="487" spans="1:16" ht="30" customHeight="1" x14ac:dyDescent="0.2">
      <c r="A487" s="1">
        <f>'STUDENT NAMELIST'!A487</f>
        <v>483</v>
      </c>
      <c r="B487" s="60" t="str">
        <f>'STUDENT NAMELIST'!B487</f>
        <v>2023PEC AI 339</v>
      </c>
      <c r="C487" s="60">
        <f>'STUDENT NAMELIST'!C487</f>
        <v>211423243491</v>
      </c>
      <c r="D487" s="274" t="str">
        <f>'STUDENT NAMELIST'!D487</f>
        <v>VUCHURU BHARATH</v>
      </c>
      <c r="E487" s="272">
        <v>6</v>
      </c>
      <c r="F487" s="272">
        <v>8</v>
      </c>
      <c r="G487" s="272">
        <v>6</v>
      </c>
      <c r="H487" s="272">
        <v>9</v>
      </c>
      <c r="I487" s="272">
        <v>6</v>
      </c>
      <c r="J487" s="272">
        <v>7</v>
      </c>
      <c r="K487" s="275">
        <f t="shared" si="16"/>
        <v>15</v>
      </c>
      <c r="L487" s="61">
        <f t="shared" si="16"/>
        <v>20</v>
      </c>
      <c r="M487" s="61">
        <f t="shared" si="16"/>
        <v>15</v>
      </c>
      <c r="N487" s="61">
        <f t="shared" si="16"/>
        <v>22.5</v>
      </c>
      <c r="O487" s="61">
        <f t="shared" si="16"/>
        <v>15</v>
      </c>
      <c r="P487" s="61">
        <f t="shared" si="17"/>
        <v>17.5</v>
      </c>
    </row>
    <row r="488" spans="1:16" ht="30" customHeight="1" x14ac:dyDescent="0.2">
      <c r="A488" s="1">
        <f>'STUDENT NAMELIST'!A488</f>
        <v>484</v>
      </c>
      <c r="B488" s="60" t="str">
        <f>'STUDENT NAMELIST'!B488</f>
        <v>2023PEC AI 340</v>
      </c>
      <c r="C488" s="60">
        <f>'STUDENT NAMELIST'!C488</f>
        <v>211423243492</v>
      </c>
      <c r="D488" s="274" t="str">
        <f>'STUDENT NAMELIST'!D488</f>
        <v>YASHWANTH S</v>
      </c>
      <c r="E488" s="272">
        <v>6</v>
      </c>
      <c r="F488" s="272">
        <v>8</v>
      </c>
      <c r="G488" s="272">
        <v>10</v>
      </c>
      <c r="H488" s="272">
        <v>8</v>
      </c>
      <c r="I488" s="272">
        <v>9</v>
      </c>
      <c r="J488" s="272">
        <v>9</v>
      </c>
      <c r="K488" s="275">
        <f t="shared" si="16"/>
        <v>15</v>
      </c>
      <c r="L488" s="61">
        <f t="shared" si="16"/>
        <v>20</v>
      </c>
      <c r="M488" s="61">
        <f t="shared" si="16"/>
        <v>25</v>
      </c>
      <c r="N488" s="61">
        <f t="shared" si="16"/>
        <v>20</v>
      </c>
      <c r="O488" s="61">
        <f t="shared" si="16"/>
        <v>22.5</v>
      </c>
      <c r="P488" s="61">
        <f t="shared" si="17"/>
        <v>22.5</v>
      </c>
    </row>
    <row r="489" spans="1:16" ht="30" customHeight="1" x14ac:dyDescent="0.2">
      <c r="A489" s="1">
        <f>'STUDENT NAMELIST'!A489</f>
        <v>485</v>
      </c>
      <c r="B489" s="60" t="str">
        <f>'STUDENT NAMELIST'!B489</f>
        <v>2023PEC AI 341</v>
      </c>
      <c r="C489" s="60">
        <f>'STUDENT NAMELIST'!C489</f>
        <v>211423243493</v>
      </c>
      <c r="D489" s="274" t="str">
        <f>'STUDENT NAMELIST'!D489</f>
        <v>YESHWANTH C</v>
      </c>
      <c r="E489" s="272">
        <v>10</v>
      </c>
      <c r="F489" s="272">
        <v>8</v>
      </c>
      <c r="G489" s="272">
        <v>9</v>
      </c>
      <c r="H489" s="272">
        <v>6</v>
      </c>
      <c r="I489" s="272">
        <v>7</v>
      </c>
      <c r="J489" s="272">
        <v>8</v>
      </c>
      <c r="K489" s="275">
        <f t="shared" si="16"/>
        <v>25</v>
      </c>
      <c r="L489" s="61">
        <f t="shared" si="16"/>
        <v>20</v>
      </c>
      <c r="M489" s="61">
        <f t="shared" si="16"/>
        <v>22.5</v>
      </c>
      <c r="N489" s="61">
        <f t="shared" si="16"/>
        <v>15</v>
      </c>
      <c r="O489" s="61">
        <f t="shared" si="16"/>
        <v>17.5</v>
      </c>
      <c r="P489" s="61">
        <f t="shared" si="17"/>
        <v>20</v>
      </c>
    </row>
    <row r="490" spans="1:16" ht="30" customHeight="1" x14ac:dyDescent="0.2">
      <c r="A490" s="1">
        <f>'STUDENT NAMELIST'!A490</f>
        <v>486</v>
      </c>
      <c r="B490" s="60" t="str">
        <f>'STUDENT NAMELIST'!B490</f>
        <v>2023PEC AI 342</v>
      </c>
      <c r="C490" s="60">
        <f>'STUDENT NAMELIST'!C490</f>
        <v>211423243494</v>
      </c>
      <c r="D490" s="274" t="str">
        <f>'STUDENT NAMELIST'!D490</f>
        <v>YESHWANTH V</v>
      </c>
      <c r="E490" s="272">
        <v>10</v>
      </c>
      <c r="F490" s="272">
        <v>7</v>
      </c>
      <c r="G490" s="272">
        <v>6</v>
      </c>
      <c r="H490" s="272">
        <v>7</v>
      </c>
      <c r="I490" s="272">
        <v>10</v>
      </c>
      <c r="J490" s="272">
        <v>8</v>
      </c>
      <c r="K490" s="275">
        <f t="shared" si="16"/>
        <v>25</v>
      </c>
      <c r="L490" s="61">
        <f t="shared" si="16"/>
        <v>17.5</v>
      </c>
      <c r="M490" s="61">
        <f t="shared" si="16"/>
        <v>15</v>
      </c>
      <c r="N490" s="61">
        <f t="shared" si="16"/>
        <v>17.5</v>
      </c>
      <c r="O490" s="61">
        <f t="shared" si="16"/>
        <v>25</v>
      </c>
      <c r="P490" s="61">
        <f t="shared" si="17"/>
        <v>20</v>
      </c>
    </row>
    <row r="491" spans="1:16" ht="30" customHeight="1" x14ac:dyDescent="0.2">
      <c r="A491" s="1">
        <f>'STUDENT NAMELIST'!A491</f>
        <v>487</v>
      </c>
      <c r="B491" s="60" t="str">
        <f>'STUDENT NAMELIST'!B491</f>
        <v>2023PEC AI 343</v>
      </c>
      <c r="C491" s="60">
        <f>'STUDENT NAMELIST'!C491</f>
        <v>211423243495</v>
      </c>
      <c r="D491" s="274" t="str">
        <f>'STUDENT NAMELIST'!D491</f>
        <v>YESVANTH K</v>
      </c>
      <c r="E491" s="272">
        <v>6</v>
      </c>
      <c r="F491" s="272">
        <v>8</v>
      </c>
      <c r="G491" s="272">
        <v>8</v>
      </c>
      <c r="H491" s="272">
        <v>8</v>
      </c>
      <c r="I491" s="272">
        <v>10</v>
      </c>
      <c r="J491" s="272">
        <v>8</v>
      </c>
      <c r="K491" s="275">
        <f t="shared" si="16"/>
        <v>15</v>
      </c>
      <c r="L491" s="61">
        <f t="shared" si="16"/>
        <v>20</v>
      </c>
      <c r="M491" s="61">
        <f t="shared" si="16"/>
        <v>20</v>
      </c>
      <c r="N491" s="61">
        <f t="shared" si="16"/>
        <v>20</v>
      </c>
      <c r="O491" s="61">
        <f t="shared" si="16"/>
        <v>25</v>
      </c>
      <c r="P491" s="61">
        <f t="shared" si="17"/>
        <v>20</v>
      </c>
    </row>
    <row r="492" spans="1:16" ht="30" customHeight="1" x14ac:dyDescent="0.2">
      <c r="A492" s="1">
        <f>'STUDENT NAMELIST'!A492</f>
        <v>488</v>
      </c>
      <c r="B492" s="60" t="str">
        <f>'STUDENT NAMELIST'!B492</f>
        <v>2023PEC AI 344</v>
      </c>
      <c r="C492" s="60">
        <f>'STUDENT NAMELIST'!C492</f>
        <v>211423243496</v>
      </c>
      <c r="D492" s="274" t="str">
        <f>'STUDENT NAMELIST'!D492</f>
        <v>G YESWANTH</v>
      </c>
      <c r="E492" s="272">
        <v>7</v>
      </c>
      <c r="F492" s="272">
        <v>6</v>
      </c>
      <c r="G492" s="272">
        <v>7</v>
      </c>
      <c r="H492" s="272">
        <v>8</v>
      </c>
      <c r="I492" s="272">
        <v>6</v>
      </c>
      <c r="J492" s="272">
        <v>10</v>
      </c>
      <c r="K492" s="275">
        <f t="shared" si="16"/>
        <v>17.5</v>
      </c>
      <c r="L492" s="61">
        <f t="shared" si="16"/>
        <v>15</v>
      </c>
      <c r="M492" s="61">
        <f t="shared" si="16"/>
        <v>17.5</v>
      </c>
      <c r="N492" s="61">
        <f t="shared" si="16"/>
        <v>20</v>
      </c>
      <c r="O492" s="61">
        <f t="shared" si="16"/>
        <v>15</v>
      </c>
      <c r="P492" s="61">
        <f t="shared" si="17"/>
        <v>25</v>
      </c>
    </row>
    <row r="493" spans="1:16" ht="30" customHeight="1" x14ac:dyDescent="0.2">
      <c r="A493" s="1">
        <f>'STUDENT NAMELIST'!A493</f>
        <v>489</v>
      </c>
      <c r="B493" s="60" t="str">
        <f>'STUDENT NAMELIST'!B493</f>
        <v>2023PEC AI 345</v>
      </c>
      <c r="C493" s="60">
        <f>'STUDENT NAMELIST'!C493</f>
        <v>211423243497</v>
      </c>
      <c r="D493" s="274" t="str">
        <f>'STUDENT NAMELIST'!D493</f>
        <v>YOGESH M P</v>
      </c>
      <c r="E493" s="272">
        <v>10</v>
      </c>
      <c r="F493" s="272">
        <v>10</v>
      </c>
      <c r="G493" s="272">
        <v>7</v>
      </c>
      <c r="H493" s="272">
        <v>6</v>
      </c>
      <c r="I493" s="272">
        <v>10</v>
      </c>
      <c r="J493" s="272">
        <v>9</v>
      </c>
      <c r="K493" s="275">
        <f t="shared" si="16"/>
        <v>25</v>
      </c>
      <c r="L493" s="61">
        <f t="shared" si="16"/>
        <v>25</v>
      </c>
      <c r="M493" s="61">
        <f t="shared" si="16"/>
        <v>17.5</v>
      </c>
      <c r="N493" s="61">
        <f t="shared" si="16"/>
        <v>15</v>
      </c>
      <c r="O493" s="61">
        <f t="shared" ref="O493:O507" si="18">(I493/10)*25</f>
        <v>25</v>
      </c>
      <c r="P493" s="61">
        <f t="shared" si="17"/>
        <v>22.5</v>
      </c>
    </row>
    <row r="494" spans="1:16" ht="30" customHeight="1" x14ac:dyDescent="0.2">
      <c r="A494" s="1">
        <f>'STUDENT NAMELIST'!A494</f>
        <v>490</v>
      </c>
      <c r="B494" s="60" t="str">
        <f>'STUDENT NAMELIST'!B494</f>
        <v>2023PEC AI 346</v>
      </c>
      <c r="C494" s="60">
        <f>'STUDENT NAMELIST'!C494</f>
        <v>211423243498</v>
      </c>
      <c r="D494" s="274" t="str">
        <f>'STUDENT NAMELIST'!D494</f>
        <v>YOGESH T</v>
      </c>
      <c r="E494" s="272">
        <v>8</v>
      </c>
      <c r="F494" s="272">
        <v>7</v>
      </c>
      <c r="G494" s="272">
        <v>9</v>
      </c>
      <c r="H494" s="272">
        <v>10</v>
      </c>
      <c r="I494" s="272">
        <v>9</v>
      </c>
      <c r="J494" s="272">
        <v>7</v>
      </c>
      <c r="K494" s="275">
        <f t="shared" si="16"/>
        <v>20</v>
      </c>
      <c r="L494" s="61">
        <f t="shared" si="16"/>
        <v>17.5</v>
      </c>
      <c r="M494" s="61">
        <f t="shared" si="16"/>
        <v>22.5</v>
      </c>
      <c r="N494" s="61">
        <f t="shared" si="16"/>
        <v>25</v>
      </c>
      <c r="O494" s="61">
        <f t="shared" si="18"/>
        <v>22.5</v>
      </c>
      <c r="P494" s="61">
        <f t="shared" si="17"/>
        <v>17.5</v>
      </c>
    </row>
    <row r="495" spans="1:16" ht="30" customHeight="1" x14ac:dyDescent="0.2">
      <c r="A495" s="1">
        <f>'STUDENT NAMELIST'!A495</f>
        <v>491</v>
      </c>
      <c r="B495" s="60" t="str">
        <f>'STUDENT NAMELIST'!B495</f>
        <v>2023PEC AI 347</v>
      </c>
      <c r="C495" s="60">
        <f>'STUDENT NAMELIST'!C495</f>
        <v>211423243499</v>
      </c>
      <c r="D495" s="274" t="str">
        <f>'STUDENT NAMELIST'!D495</f>
        <v>YOGESHWARAN S</v>
      </c>
      <c r="E495" s="272">
        <v>10</v>
      </c>
      <c r="F495" s="272">
        <v>9</v>
      </c>
      <c r="G495" s="272">
        <v>8</v>
      </c>
      <c r="H495" s="272">
        <v>8</v>
      </c>
      <c r="I495" s="272">
        <v>7</v>
      </c>
      <c r="J495" s="272">
        <v>9</v>
      </c>
      <c r="K495" s="275">
        <f t="shared" si="16"/>
        <v>25</v>
      </c>
      <c r="L495" s="61">
        <f t="shared" si="16"/>
        <v>22.5</v>
      </c>
      <c r="M495" s="61">
        <f t="shared" si="16"/>
        <v>20</v>
      </c>
      <c r="N495" s="61">
        <f t="shared" si="16"/>
        <v>20</v>
      </c>
      <c r="O495" s="61">
        <f t="shared" si="18"/>
        <v>17.5</v>
      </c>
      <c r="P495" s="61">
        <f t="shared" si="17"/>
        <v>22.5</v>
      </c>
    </row>
    <row r="496" spans="1:16" ht="30" customHeight="1" x14ac:dyDescent="0.2">
      <c r="A496" s="1">
        <f>'STUDENT NAMELIST'!A496</f>
        <v>492</v>
      </c>
      <c r="B496" s="60" t="str">
        <f>'STUDENT NAMELIST'!B496</f>
        <v>2023PEC AI 348</v>
      </c>
      <c r="C496" s="60">
        <f>'STUDENT NAMELIST'!C496</f>
        <v>211423243500</v>
      </c>
      <c r="D496" s="274" t="str">
        <f>'STUDENT NAMELIST'!D496</f>
        <v xml:space="preserve">YUGANDHAR E </v>
      </c>
      <c r="E496" s="272">
        <v>6</v>
      </c>
      <c r="F496" s="272">
        <v>6</v>
      </c>
      <c r="G496" s="272">
        <v>6</v>
      </c>
      <c r="H496" s="272">
        <v>10</v>
      </c>
      <c r="I496" s="272">
        <v>8</v>
      </c>
      <c r="J496" s="272">
        <v>8</v>
      </c>
      <c r="K496" s="275">
        <f t="shared" si="16"/>
        <v>15</v>
      </c>
      <c r="L496" s="61">
        <f t="shared" si="16"/>
        <v>15</v>
      </c>
      <c r="M496" s="61">
        <f t="shared" si="16"/>
        <v>15</v>
      </c>
      <c r="N496" s="61">
        <f t="shared" si="16"/>
        <v>25</v>
      </c>
      <c r="O496" s="61">
        <f t="shared" si="18"/>
        <v>20</v>
      </c>
      <c r="P496" s="61">
        <f t="shared" si="17"/>
        <v>20</v>
      </c>
    </row>
    <row r="497" spans="1:16" ht="30" customHeight="1" x14ac:dyDescent="0.2">
      <c r="A497" s="1">
        <f>'STUDENT NAMELIST'!A497</f>
        <v>493</v>
      </c>
      <c r="B497" s="60" t="str">
        <f>'STUDENT NAMELIST'!B497</f>
        <v>2023PEC AI 349</v>
      </c>
      <c r="C497" s="60">
        <f>'STUDENT NAMELIST'!C497</f>
        <v>211423243501</v>
      </c>
      <c r="D497" s="274" t="str">
        <f>'STUDENT NAMELIST'!D497</f>
        <v>YUGANDRAN D</v>
      </c>
      <c r="E497" s="272">
        <v>10</v>
      </c>
      <c r="F497" s="272">
        <v>7</v>
      </c>
      <c r="G497" s="272">
        <v>7</v>
      </c>
      <c r="H497" s="272">
        <v>8</v>
      </c>
      <c r="I497" s="272">
        <v>9</v>
      </c>
      <c r="J497" s="272">
        <v>10</v>
      </c>
      <c r="K497" s="275">
        <f t="shared" si="16"/>
        <v>25</v>
      </c>
      <c r="L497" s="61">
        <f t="shared" si="16"/>
        <v>17.5</v>
      </c>
      <c r="M497" s="61">
        <f t="shared" si="16"/>
        <v>17.5</v>
      </c>
      <c r="N497" s="61">
        <f t="shared" si="16"/>
        <v>20</v>
      </c>
      <c r="O497" s="61">
        <f t="shared" si="18"/>
        <v>22.5</v>
      </c>
      <c r="P497" s="61">
        <f t="shared" si="17"/>
        <v>25</v>
      </c>
    </row>
    <row r="498" spans="1:16" ht="30" customHeight="1" x14ac:dyDescent="0.2">
      <c r="A498" s="1">
        <f>'STUDENT NAMELIST'!A498</f>
        <v>494</v>
      </c>
      <c r="B498" s="60" t="str">
        <f>'STUDENT NAMELIST'!B498</f>
        <v>2023PEC AI 281</v>
      </c>
      <c r="C498" s="60">
        <f>'STUDENT NAMELIST'!C498</f>
        <v>211423243502</v>
      </c>
      <c r="D498" s="274" t="str">
        <f>'STUDENT NAMELIST'!D498</f>
        <v>YUVABHARATHI V</v>
      </c>
      <c r="E498" s="272">
        <v>10</v>
      </c>
      <c r="F498" s="272">
        <v>6</v>
      </c>
      <c r="G498" s="272">
        <v>10</v>
      </c>
      <c r="H498" s="272">
        <v>7</v>
      </c>
      <c r="I498" s="272">
        <v>10</v>
      </c>
      <c r="J498" s="272">
        <v>6</v>
      </c>
      <c r="K498" s="275">
        <f t="shared" si="16"/>
        <v>25</v>
      </c>
      <c r="L498" s="61">
        <f t="shared" si="16"/>
        <v>15</v>
      </c>
      <c r="M498" s="61">
        <f t="shared" si="16"/>
        <v>25</v>
      </c>
      <c r="N498" s="61">
        <f t="shared" si="16"/>
        <v>17.5</v>
      </c>
      <c r="O498" s="61">
        <f t="shared" si="18"/>
        <v>25</v>
      </c>
      <c r="P498" s="61">
        <f t="shared" si="17"/>
        <v>15</v>
      </c>
    </row>
    <row r="499" spans="1:16" ht="30" customHeight="1" x14ac:dyDescent="0.2">
      <c r="A499" s="1">
        <f>'STUDENT NAMELIST'!A499</f>
        <v>495</v>
      </c>
      <c r="B499" s="60" t="str">
        <f>'STUDENT NAMELIST'!B499</f>
        <v>2023PEC AI 350</v>
      </c>
      <c r="C499" s="60">
        <f>'STUDENT NAMELIST'!C499</f>
        <v>211423243503</v>
      </c>
      <c r="D499" s="274" t="str">
        <f>'STUDENT NAMELIST'!D499</f>
        <v>YUVAN SHANKAR G</v>
      </c>
      <c r="E499" s="272">
        <v>8</v>
      </c>
      <c r="F499" s="272">
        <v>10</v>
      </c>
      <c r="G499" s="272">
        <v>10</v>
      </c>
      <c r="H499" s="272">
        <v>8</v>
      </c>
      <c r="I499" s="272">
        <v>6</v>
      </c>
      <c r="J499" s="272">
        <v>9</v>
      </c>
      <c r="K499" s="275">
        <f t="shared" si="16"/>
        <v>20</v>
      </c>
      <c r="L499" s="61">
        <f t="shared" si="16"/>
        <v>25</v>
      </c>
      <c r="M499" s="61">
        <f t="shared" si="16"/>
        <v>25</v>
      </c>
      <c r="N499" s="61">
        <f t="shared" si="16"/>
        <v>20</v>
      </c>
      <c r="O499" s="61">
        <f t="shared" si="18"/>
        <v>15</v>
      </c>
      <c r="P499" s="61">
        <f t="shared" si="17"/>
        <v>22.5</v>
      </c>
    </row>
    <row r="500" spans="1:16" ht="30" customHeight="1" x14ac:dyDescent="0.2">
      <c r="A500" s="1">
        <f>'STUDENT NAMELIST'!A500</f>
        <v>496</v>
      </c>
      <c r="B500" s="60" t="str">
        <f>'STUDENT NAMELIST'!B500</f>
        <v>2023PEC AI 282</v>
      </c>
      <c r="C500" s="60">
        <f>'STUDENT NAMELIST'!C500</f>
        <v>211423243504</v>
      </c>
      <c r="D500" s="274" t="str">
        <f>'STUDENT NAMELIST'!D500</f>
        <v xml:space="preserve">YUVASRI V </v>
      </c>
      <c r="E500" s="272">
        <v>9</v>
      </c>
      <c r="F500" s="272">
        <v>6</v>
      </c>
      <c r="G500" s="272">
        <v>8</v>
      </c>
      <c r="H500" s="272">
        <v>9</v>
      </c>
      <c r="I500" s="272">
        <v>6</v>
      </c>
      <c r="J500" s="272">
        <v>8</v>
      </c>
      <c r="K500" s="275">
        <f t="shared" si="16"/>
        <v>22.5</v>
      </c>
      <c r="L500" s="61">
        <f t="shared" si="16"/>
        <v>15</v>
      </c>
      <c r="M500" s="61">
        <f t="shared" si="16"/>
        <v>20</v>
      </c>
      <c r="N500" s="61">
        <f t="shared" si="16"/>
        <v>22.5</v>
      </c>
      <c r="O500" s="61">
        <f t="shared" si="18"/>
        <v>15</v>
      </c>
      <c r="P500" s="61">
        <f t="shared" si="17"/>
        <v>20</v>
      </c>
    </row>
    <row r="501" spans="1:16" ht="30" customHeight="1" x14ac:dyDescent="0.2">
      <c r="A501" s="1">
        <f>'STUDENT NAMELIST'!A501</f>
        <v>497</v>
      </c>
      <c r="B501" s="60">
        <f>'STUDENT NAMELIST'!B501</f>
        <v>0</v>
      </c>
      <c r="C501" s="60">
        <f>'STUDENT NAMELIST'!C501</f>
        <v>211423243901</v>
      </c>
      <c r="D501" s="274" t="str">
        <f>'STUDENT NAMELIST'!D501</f>
        <v>ALDRIN DENISTON N</v>
      </c>
      <c r="E501" s="272">
        <v>9</v>
      </c>
      <c r="F501" s="272">
        <v>9</v>
      </c>
      <c r="G501" s="272">
        <v>9</v>
      </c>
      <c r="H501" s="272">
        <v>6</v>
      </c>
      <c r="I501" s="272">
        <v>10</v>
      </c>
      <c r="J501" s="272">
        <v>6</v>
      </c>
      <c r="K501" s="275">
        <f t="shared" si="16"/>
        <v>22.5</v>
      </c>
      <c r="L501" s="61">
        <f t="shared" si="16"/>
        <v>22.5</v>
      </c>
      <c r="M501" s="61">
        <f t="shared" si="16"/>
        <v>22.5</v>
      </c>
      <c r="N501" s="61">
        <f t="shared" si="16"/>
        <v>15</v>
      </c>
      <c r="O501" s="61">
        <f t="shared" si="18"/>
        <v>25</v>
      </c>
      <c r="P501" s="61">
        <f t="shared" si="17"/>
        <v>15</v>
      </c>
    </row>
    <row r="502" spans="1:16" ht="30" customHeight="1" x14ac:dyDescent="0.2">
      <c r="A502" s="1">
        <f>'STUDENT NAMELIST'!A502</f>
        <v>498</v>
      </c>
      <c r="B502" s="60">
        <f>'STUDENT NAMELIST'!B502</f>
        <v>0</v>
      </c>
      <c r="C502" s="60">
        <f>'STUDENT NAMELIST'!C502</f>
        <v>211423243902</v>
      </c>
      <c r="D502" s="274" t="str">
        <f>'STUDENT NAMELIST'!D502</f>
        <v>DIYANATH K</v>
      </c>
      <c r="E502" s="272">
        <v>8</v>
      </c>
      <c r="F502" s="272">
        <v>10</v>
      </c>
      <c r="G502" s="272">
        <v>6</v>
      </c>
      <c r="H502" s="272">
        <v>10</v>
      </c>
      <c r="I502" s="272">
        <v>6</v>
      </c>
      <c r="J502" s="272">
        <v>7</v>
      </c>
      <c r="K502" s="275">
        <f t="shared" si="16"/>
        <v>20</v>
      </c>
      <c r="L502" s="61">
        <f t="shared" si="16"/>
        <v>25</v>
      </c>
      <c r="M502" s="61">
        <f t="shared" si="16"/>
        <v>15</v>
      </c>
      <c r="N502" s="61">
        <f t="shared" si="16"/>
        <v>25</v>
      </c>
      <c r="O502" s="61">
        <f t="shared" si="18"/>
        <v>15</v>
      </c>
      <c r="P502" s="61">
        <f t="shared" si="17"/>
        <v>17.5</v>
      </c>
    </row>
    <row r="503" spans="1:16" ht="30" customHeight="1" x14ac:dyDescent="0.2">
      <c r="A503" s="1">
        <f>'STUDENT NAMELIST'!A503</f>
        <v>499</v>
      </c>
      <c r="B503" s="60">
        <f>'STUDENT NAMELIST'!B503</f>
        <v>0</v>
      </c>
      <c r="C503" s="60">
        <f>'STUDENT NAMELIST'!C503</f>
        <v>211423243903</v>
      </c>
      <c r="D503" s="274" t="str">
        <f>'STUDENT NAMELIST'!D503</f>
        <v>KAVIVARSHINI G</v>
      </c>
      <c r="E503" s="272">
        <v>10</v>
      </c>
      <c r="F503" s="272">
        <v>8</v>
      </c>
      <c r="G503" s="272">
        <v>6</v>
      </c>
      <c r="H503" s="272">
        <v>10</v>
      </c>
      <c r="I503" s="272">
        <v>7</v>
      </c>
      <c r="J503" s="272">
        <v>9</v>
      </c>
      <c r="K503" s="275">
        <f t="shared" si="16"/>
        <v>25</v>
      </c>
      <c r="L503" s="61">
        <f t="shared" si="16"/>
        <v>20</v>
      </c>
      <c r="M503" s="61">
        <f t="shared" si="16"/>
        <v>15</v>
      </c>
      <c r="N503" s="61">
        <f t="shared" si="16"/>
        <v>25</v>
      </c>
      <c r="O503" s="61">
        <f t="shared" si="18"/>
        <v>17.5</v>
      </c>
      <c r="P503" s="61">
        <f t="shared" si="17"/>
        <v>22.5</v>
      </c>
    </row>
    <row r="504" spans="1:16" ht="30" customHeight="1" x14ac:dyDescent="0.2">
      <c r="A504" s="1">
        <f>'STUDENT NAMELIST'!A504</f>
        <v>500</v>
      </c>
      <c r="B504" s="60">
        <f>'STUDENT NAMELIST'!B504</f>
        <v>0</v>
      </c>
      <c r="C504" s="60">
        <f>'STUDENT NAMELIST'!C504</f>
        <v>211423243904</v>
      </c>
      <c r="D504" s="274" t="str">
        <f>'STUDENT NAMELIST'!D504</f>
        <v>KEERTHIVASAN S</v>
      </c>
      <c r="E504" s="272">
        <v>8</v>
      </c>
      <c r="F504" s="272">
        <v>8</v>
      </c>
      <c r="G504" s="272">
        <v>7</v>
      </c>
      <c r="H504" s="272">
        <v>9</v>
      </c>
      <c r="I504" s="272">
        <v>10</v>
      </c>
      <c r="J504" s="272">
        <v>10</v>
      </c>
      <c r="K504" s="275">
        <f t="shared" si="16"/>
        <v>20</v>
      </c>
      <c r="L504" s="61">
        <f t="shared" si="16"/>
        <v>20</v>
      </c>
      <c r="M504" s="61">
        <f t="shared" si="16"/>
        <v>17.5</v>
      </c>
      <c r="N504" s="61">
        <f t="shared" si="16"/>
        <v>22.5</v>
      </c>
      <c r="O504" s="61">
        <f t="shared" si="18"/>
        <v>25</v>
      </c>
      <c r="P504" s="61">
        <f t="shared" si="17"/>
        <v>25</v>
      </c>
    </row>
    <row r="505" spans="1:16" ht="30" customHeight="1" x14ac:dyDescent="0.2">
      <c r="A505" s="1">
        <f>'STUDENT NAMELIST'!A505</f>
        <v>501</v>
      </c>
      <c r="B505" s="60">
        <f>'STUDENT NAMELIST'!B505</f>
        <v>0</v>
      </c>
      <c r="C505" s="60">
        <f>'STUDENT NAMELIST'!C505</f>
        <v>211423243905</v>
      </c>
      <c r="D505" s="274" t="str">
        <f>'STUDENT NAMELIST'!D505</f>
        <v>KRISHNA AKSHAI M</v>
      </c>
      <c r="E505" s="272">
        <v>9</v>
      </c>
      <c r="F505" s="272">
        <v>8</v>
      </c>
      <c r="G505" s="272">
        <v>10</v>
      </c>
      <c r="H505" s="272">
        <v>9</v>
      </c>
      <c r="I505" s="272">
        <v>9</v>
      </c>
      <c r="J505" s="272">
        <v>10</v>
      </c>
      <c r="K505" s="275">
        <f t="shared" si="16"/>
        <v>22.5</v>
      </c>
      <c r="L505" s="61">
        <f t="shared" si="16"/>
        <v>20</v>
      </c>
      <c r="M505" s="61">
        <f t="shared" si="16"/>
        <v>25</v>
      </c>
      <c r="N505" s="61">
        <f t="shared" si="16"/>
        <v>22.5</v>
      </c>
      <c r="O505" s="61">
        <f t="shared" si="18"/>
        <v>22.5</v>
      </c>
      <c r="P505" s="61">
        <f t="shared" si="17"/>
        <v>25</v>
      </c>
    </row>
    <row r="506" spans="1:16" ht="30" customHeight="1" x14ac:dyDescent="0.2">
      <c r="A506" s="1">
        <f>'STUDENT NAMELIST'!A506</f>
        <v>502</v>
      </c>
      <c r="B506" s="60">
        <f>'STUDENT NAMELIST'!B506</f>
        <v>0</v>
      </c>
      <c r="C506" s="60">
        <f>'STUDENT NAMELIST'!C506</f>
        <v>211423243906</v>
      </c>
      <c r="D506" s="274" t="str">
        <f>'STUDENT NAMELIST'!D506</f>
        <v>NIRANJAN N</v>
      </c>
      <c r="E506" s="272">
        <v>10</v>
      </c>
      <c r="F506" s="272">
        <v>7</v>
      </c>
      <c r="G506" s="272">
        <v>8</v>
      </c>
      <c r="H506" s="272">
        <v>9</v>
      </c>
      <c r="I506" s="272">
        <v>10</v>
      </c>
      <c r="J506" s="272">
        <v>7</v>
      </c>
      <c r="K506" s="275">
        <f t="shared" si="16"/>
        <v>25</v>
      </c>
      <c r="L506" s="61">
        <f t="shared" si="16"/>
        <v>17.5</v>
      </c>
      <c r="M506" s="61">
        <f t="shared" si="16"/>
        <v>20</v>
      </c>
      <c r="N506" s="61">
        <f t="shared" si="16"/>
        <v>22.5</v>
      </c>
      <c r="O506" s="61">
        <f t="shared" si="18"/>
        <v>25</v>
      </c>
      <c r="P506" s="61">
        <f t="shared" si="17"/>
        <v>17.5</v>
      </c>
    </row>
    <row r="507" spans="1:16" ht="30" customHeight="1" x14ac:dyDescent="0.2">
      <c r="A507" s="1">
        <f>'STUDENT NAMELIST'!A507</f>
        <v>503</v>
      </c>
      <c r="B507" s="60">
        <f>'STUDENT NAMELIST'!B507</f>
        <v>0</v>
      </c>
      <c r="C507" s="60">
        <f>'STUDENT NAMELIST'!C507</f>
        <v>211423243907</v>
      </c>
      <c r="D507" s="274" t="str">
        <f>'STUDENT NAMELIST'!D507</f>
        <v>PRASANTH N</v>
      </c>
      <c r="E507" s="272">
        <v>8</v>
      </c>
      <c r="F507" s="272">
        <v>8</v>
      </c>
      <c r="G507" s="272">
        <v>9</v>
      </c>
      <c r="H507" s="272">
        <v>10</v>
      </c>
      <c r="I507" s="272">
        <v>7</v>
      </c>
      <c r="J507" s="272">
        <v>10</v>
      </c>
      <c r="K507" s="275">
        <f t="shared" si="16"/>
        <v>20</v>
      </c>
      <c r="L507" s="61">
        <f t="shared" si="16"/>
        <v>20</v>
      </c>
      <c r="M507" s="61">
        <f t="shared" si="16"/>
        <v>22.5</v>
      </c>
      <c r="N507" s="61">
        <f t="shared" si="16"/>
        <v>25</v>
      </c>
      <c r="O507" s="61">
        <f t="shared" si="18"/>
        <v>17.5</v>
      </c>
      <c r="P507" s="61">
        <f t="shared" si="17"/>
        <v>25</v>
      </c>
    </row>
    <row r="508" spans="1:16" ht="30" customHeight="1" x14ac:dyDescent="0.2">
      <c r="A508" s="1"/>
      <c r="B508" s="1"/>
      <c r="C508" s="1"/>
      <c r="D508" s="1"/>
      <c r="E508" s="414" t="s">
        <v>113</v>
      </c>
      <c r="F508" s="415"/>
      <c r="G508" s="415"/>
      <c r="H508" s="415"/>
      <c r="I508" s="415"/>
      <c r="J508" s="416"/>
      <c r="K508" s="264">
        <f t="shared" ref="K508:P508" si="19">AVERAGE(K5:K507)</f>
        <v>20.144135188866798</v>
      </c>
      <c r="L508" s="264">
        <f t="shared" si="19"/>
        <v>20.22365805168986</v>
      </c>
      <c r="M508" s="264">
        <f t="shared" si="19"/>
        <v>20.084493041749504</v>
      </c>
      <c r="N508" s="264">
        <f t="shared" si="19"/>
        <v>19.975149105367795</v>
      </c>
      <c r="O508" s="264">
        <f t="shared" si="19"/>
        <v>20.114314115308151</v>
      </c>
      <c r="P508" s="264">
        <f t="shared" si="19"/>
        <v>19.990059642147116</v>
      </c>
    </row>
    <row r="509" spans="1:16" ht="30" customHeight="1" x14ac:dyDescent="0.2">
      <c r="A509" s="1"/>
      <c r="B509" s="1"/>
      <c r="C509" s="1"/>
      <c r="D509" s="1"/>
      <c r="E509" s="409" t="s">
        <v>111</v>
      </c>
      <c r="F509" s="410"/>
      <c r="G509" s="410"/>
      <c r="H509" s="410"/>
      <c r="I509" s="410"/>
      <c r="J509" s="411"/>
      <c r="K509" s="264">
        <f t="shared" ref="K509:P509" si="20">COUNTIF(K5:K507,"&gt;0")</f>
        <v>503</v>
      </c>
      <c r="L509" s="264">
        <f t="shared" si="20"/>
        <v>503</v>
      </c>
      <c r="M509" s="264">
        <f t="shared" si="20"/>
        <v>503</v>
      </c>
      <c r="N509" s="264">
        <f t="shared" si="20"/>
        <v>503</v>
      </c>
      <c r="O509" s="264">
        <f t="shared" si="20"/>
        <v>503</v>
      </c>
      <c r="P509" s="264">
        <f t="shared" si="20"/>
        <v>503</v>
      </c>
    </row>
    <row r="510" spans="1:16" ht="30" customHeight="1" x14ac:dyDescent="0.2">
      <c r="A510" s="1"/>
      <c r="B510" s="1"/>
      <c r="C510" s="1"/>
      <c r="D510" s="1"/>
      <c r="E510" s="409" t="s">
        <v>1816</v>
      </c>
      <c r="F510" s="410"/>
      <c r="G510" s="410"/>
      <c r="H510" s="410"/>
      <c r="I510" s="410"/>
      <c r="J510" s="411"/>
      <c r="K510" s="264">
        <f t="shared" ref="K510:P510" si="21">COUNTIF(K5:K507,"&gt;=70%")</f>
        <v>503</v>
      </c>
      <c r="L510" s="264">
        <f t="shared" si="21"/>
        <v>503</v>
      </c>
      <c r="M510" s="264">
        <f t="shared" si="21"/>
        <v>503</v>
      </c>
      <c r="N510" s="264">
        <f t="shared" si="21"/>
        <v>503</v>
      </c>
      <c r="O510" s="264">
        <f t="shared" si="21"/>
        <v>503</v>
      </c>
      <c r="P510" s="264">
        <f t="shared" si="21"/>
        <v>503</v>
      </c>
    </row>
    <row r="511" spans="1:16" ht="30" customHeight="1" x14ac:dyDescent="0.2">
      <c r="A511" s="1"/>
      <c r="B511" s="1"/>
      <c r="C511" s="1"/>
      <c r="D511" s="1"/>
      <c r="E511" s="409" t="s">
        <v>1817</v>
      </c>
      <c r="F511" s="410"/>
      <c r="G511" s="410"/>
      <c r="H511" s="410"/>
      <c r="I511" s="410"/>
      <c r="J511" s="411"/>
      <c r="K511" s="264">
        <f>(K510/507)*100</f>
        <v>99.211045364891518</v>
      </c>
      <c r="L511" s="264">
        <f t="shared" ref="L511:P511" si="22">(L510/507)*100</f>
        <v>99.211045364891518</v>
      </c>
      <c r="M511" s="264">
        <f t="shared" si="22"/>
        <v>99.211045364891518</v>
      </c>
      <c r="N511" s="264">
        <f t="shared" si="22"/>
        <v>99.211045364891518</v>
      </c>
      <c r="O511" s="264">
        <f t="shared" si="22"/>
        <v>99.211045364891518</v>
      </c>
      <c r="P511" s="264">
        <f t="shared" si="22"/>
        <v>99.211045364891518</v>
      </c>
    </row>
    <row r="512" spans="1:16" ht="30" customHeight="1" x14ac:dyDescent="0.2">
      <c r="A512" s="1"/>
      <c r="B512" s="1"/>
      <c r="C512" s="1"/>
      <c r="D512" s="1"/>
      <c r="E512" s="409" t="s">
        <v>112</v>
      </c>
      <c r="F512" s="410"/>
      <c r="G512" s="410"/>
      <c r="H512" s="410"/>
      <c r="I512" s="410"/>
      <c r="J512" s="411"/>
      <c r="K512" s="264">
        <f>IF(K511&gt;80,3,IF(K511&gt;=70,2,IF(K511&gt;=60,1,0)))</f>
        <v>3</v>
      </c>
      <c r="L512" s="264">
        <f t="shared" ref="L512:P512" si="23">IF(L511&gt;80,3,IF(L511&gt;=70,2,IF(L511&gt;=60,1,0)))</f>
        <v>3</v>
      </c>
      <c r="M512" s="264">
        <f t="shared" si="23"/>
        <v>3</v>
      </c>
      <c r="N512" s="264">
        <f t="shared" si="23"/>
        <v>3</v>
      </c>
      <c r="O512" s="264">
        <f t="shared" si="23"/>
        <v>3</v>
      </c>
      <c r="P512" s="264">
        <f t="shared" si="23"/>
        <v>3</v>
      </c>
    </row>
  </sheetData>
  <mergeCells count="11">
    <mergeCell ref="E512:J512"/>
    <mergeCell ref="A1:P1"/>
    <mergeCell ref="E508:J508"/>
    <mergeCell ref="E509:J509"/>
    <mergeCell ref="E510:J510"/>
    <mergeCell ref="E511:J511"/>
    <mergeCell ref="A3:A4"/>
    <mergeCell ref="B3:B4"/>
    <mergeCell ref="C3:C4"/>
    <mergeCell ref="D3:D4"/>
    <mergeCell ref="E2:P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1:K29"/>
  <sheetViews>
    <sheetView tabSelected="1" topLeftCell="B16" zoomScale="150" workbookViewId="0">
      <selection activeCell="K30" sqref="K30:K31"/>
    </sheetView>
  </sheetViews>
  <sheetFormatPr baseColWidth="10" defaultColWidth="8.83203125" defaultRowHeight="15" x14ac:dyDescent="0.2"/>
  <cols>
    <col min="2" max="2" width="23" customWidth="1"/>
  </cols>
  <sheetData>
    <row r="21" spans="2:11" x14ac:dyDescent="0.2">
      <c r="C21" s="20" t="s">
        <v>10</v>
      </c>
      <c r="D21" s="20" t="s">
        <v>11</v>
      </c>
      <c r="E21" s="20" t="s">
        <v>12</v>
      </c>
      <c r="F21" s="20" t="s">
        <v>13</v>
      </c>
      <c r="G21" s="20" t="s">
        <v>14</v>
      </c>
      <c r="H21" s="20" t="s">
        <v>15</v>
      </c>
    </row>
    <row r="22" spans="2:11" x14ac:dyDescent="0.2">
      <c r="B22" t="s">
        <v>143</v>
      </c>
      <c r="C22" s="20">
        <f>'CO''s Attainment'!E512</f>
        <v>2</v>
      </c>
      <c r="D22" s="20">
        <f>'CO''s Attainment'!F512</f>
        <v>3</v>
      </c>
      <c r="E22" s="20">
        <f>'CO''s Attainment'!G512</f>
        <v>2</v>
      </c>
      <c r="F22" s="20">
        <f>'CO''s Attainment'!H512</f>
        <v>3</v>
      </c>
      <c r="G22" s="20">
        <f>'CO''s Attainment'!I512</f>
        <v>2</v>
      </c>
      <c r="H22" s="20">
        <f>'CO''s Attainment'!J512</f>
        <v>3</v>
      </c>
      <c r="I22" s="289">
        <v>0.6</v>
      </c>
    </row>
    <row r="23" spans="2:11" x14ac:dyDescent="0.2">
      <c r="B23" t="s">
        <v>125</v>
      </c>
      <c r="C23" s="20">
        <f>'UNIT TEST'!Y512</f>
        <v>3</v>
      </c>
      <c r="D23" s="20">
        <f>'UNIT TEST'!Z512</f>
        <v>3</v>
      </c>
      <c r="E23" s="20">
        <f>'UNIT TEST'!AA512</f>
        <v>3</v>
      </c>
      <c r="F23" s="20">
        <f>'UNIT TEST'!AB512</f>
        <v>3</v>
      </c>
      <c r="G23" s="20">
        <f>'UNIT TEST'!AC512</f>
        <v>3</v>
      </c>
      <c r="H23" s="20">
        <f>'UNIT TEST'!AD512</f>
        <v>3</v>
      </c>
      <c r="I23" s="289">
        <v>0.15</v>
      </c>
    </row>
    <row r="24" spans="2:11" x14ac:dyDescent="0.2">
      <c r="B24" t="s">
        <v>115</v>
      </c>
      <c r="C24" s="20">
        <f>'Assingment Attainment'!K512</f>
        <v>3</v>
      </c>
      <c r="D24" s="20">
        <f>'Assingment Attainment'!L512</f>
        <v>3</v>
      </c>
      <c r="E24" s="20">
        <f>'Assingment Attainment'!M512</f>
        <v>3</v>
      </c>
      <c r="F24" s="20">
        <f>'Assingment Attainment'!N512</f>
        <v>3</v>
      </c>
      <c r="G24" s="20">
        <f>'Assingment Attainment'!O512</f>
        <v>3</v>
      </c>
      <c r="H24" s="20">
        <f>'Assingment Attainment'!P512</f>
        <v>3</v>
      </c>
      <c r="I24" s="289">
        <v>0.25</v>
      </c>
    </row>
    <row r="25" spans="2:11" x14ac:dyDescent="0.2">
      <c r="B25" s="36" t="s">
        <v>117</v>
      </c>
      <c r="C25" s="37">
        <f>C22*0.6+ ((C23+C24)/2)*0.4</f>
        <v>2.4000000000000004</v>
      </c>
      <c r="D25" s="37">
        <f t="shared" ref="D25:H25" si="0">D22*0.6+ ((D23+D24)/2)*0.4</f>
        <v>3</v>
      </c>
      <c r="E25" s="37">
        <f t="shared" si="0"/>
        <v>2.4000000000000004</v>
      </c>
      <c r="F25" s="37">
        <f t="shared" si="0"/>
        <v>3</v>
      </c>
      <c r="G25" s="37">
        <f t="shared" si="0"/>
        <v>2.4000000000000004</v>
      </c>
      <c r="H25" s="37">
        <f t="shared" si="0"/>
        <v>3</v>
      </c>
      <c r="I25" s="289">
        <v>1</v>
      </c>
      <c r="J25" s="290">
        <v>0.4</v>
      </c>
    </row>
    <row r="26" spans="2:11" x14ac:dyDescent="0.2">
      <c r="B26" s="34" t="s">
        <v>114</v>
      </c>
      <c r="C26" s="35">
        <f>'UNIVERSITY EXAM'!$F$514</f>
        <v>3</v>
      </c>
      <c r="D26" s="35">
        <f>'UNIVERSITY EXAM'!$F$514</f>
        <v>3</v>
      </c>
      <c r="E26" s="35">
        <f>'UNIVERSITY EXAM'!$F$514</f>
        <v>3</v>
      </c>
      <c r="F26" s="35">
        <f>'UNIVERSITY EXAM'!$F$514</f>
        <v>3</v>
      </c>
      <c r="G26" s="35">
        <f>'UNIVERSITY EXAM'!$F$514</f>
        <v>3</v>
      </c>
      <c r="H26" s="35">
        <f>'UNIVERSITY EXAM'!$F$514</f>
        <v>3</v>
      </c>
      <c r="J26" s="292">
        <v>0.6</v>
      </c>
    </row>
    <row r="27" spans="2:11" x14ac:dyDescent="0.2">
      <c r="B27" s="32" t="s">
        <v>116</v>
      </c>
      <c r="C27" s="33">
        <f>((C25*40%)+(C26*60%))</f>
        <v>2.76</v>
      </c>
      <c r="D27" s="33">
        <f t="shared" ref="D27:H27" si="1">((D25*40%)+(D26*60%))</f>
        <v>3</v>
      </c>
      <c r="E27" s="33">
        <f t="shared" si="1"/>
        <v>2.76</v>
      </c>
      <c r="F27" s="33">
        <f t="shared" si="1"/>
        <v>3</v>
      </c>
      <c r="G27" s="33">
        <f t="shared" si="1"/>
        <v>2.76</v>
      </c>
      <c r="H27" s="33">
        <f t="shared" si="1"/>
        <v>3</v>
      </c>
      <c r="K27" s="291">
        <v>0.9</v>
      </c>
    </row>
    <row r="28" spans="2:11" x14ac:dyDescent="0.2">
      <c r="B28" t="s">
        <v>120</v>
      </c>
      <c r="C28" s="20">
        <v>2.82</v>
      </c>
      <c r="D28" s="20">
        <v>2.93</v>
      </c>
      <c r="E28" s="20">
        <v>2.78</v>
      </c>
      <c r="F28" s="20">
        <v>2.89</v>
      </c>
      <c r="G28" s="20">
        <v>2.77</v>
      </c>
      <c r="H28" s="20">
        <v>2.88</v>
      </c>
      <c r="K28" s="289">
        <v>0.1</v>
      </c>
    </row>
    <row r="29" spans="2:11" x14ac:dyDescent="0.2">
      <c r="B29" t="s">
        <v>119</v>
      </c>
      <c r="C29" s="130">
        <f>((C27*90%)+(C28*10%))</f>
        <v>2.766</v>
      </c>
      <c r="D29" s="130">
        <f t="shared" ref="D29:H29" si="2">((D27*90%)+(D28*10%))</f>
        <v>2.9930000000000003</v>
      </c>
      <c r="E29" s="130">
        <f t="shared" si="2"/>
        <v>2.762</v>
      </c>
      <c r="F29" s="130">
        <f t="shared" si="2"/>
        <v>2.9890000000000003</v>
      </c>
      <c r="G29" s="130">
        <f t="shared" si="2"/>
        <v>2.7610000000000001</v>
      </c>
      <c r="H29" s="130">
        <f t="shared" si="2"/>
        <v>2.988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515"/>
  <sheetViews>
    <sheetView topLeftCell="A502" zoomScaleNormal="100" workbookViewId="0">
      <selection activeCell="F514" sqref="F514"/>
    </sheetView>
  </sheetViews>
  <sheetFormatPr baseColWidth="10" defaultColWidth="9.1640625" defaultRowHeight="18" x14ac:dyDescent="0.2"/>
  <cols>
    <col min="1" max="1" width="7.1640625" style="64" customWidth="1"/>
    <col min="2" max="2" width="23.6640625" style="64" customWidth="1"/>
    <col min="3" max="3" width="24.1640625" style="64" customWidth="1"/>
    <col min="4" max="4" width="46.5" style="64" customWidth="1"/>
    <col min="5" max="5" width="17.5" style="67" customWidth="1"/>
    <col min="6" max="6" width="19.5" style="67" customWidth="1"/>
    <col min="7" max="16384" width="9.1640625" style="64"/>
  </cols>
  <sheetData>
    <row r="1" spans="1:6" ht="67.25" customHeight="1" x14ac:dyDescent="0.2">
      <c r="A1" s="328" t="s">
        <v>104</v>
      </c>
      <c r="B1" s="328"/>
      <c r="C1" s="328"/>
      <c r="D1" s="328"/>
      <c r="E1" s="328"/>
      <c r="F1" s="328"/>
    </row>
    <row r="2" spans="1:6" ht="30" customHeight="1" x14ac:dyDescent="0.2">
      <c r="A2" s="421" t="s">
        <v>86</v>
      </c>
      <c r="B2" s="421"/>
      <c r="C2" s="421"/>
      <c r="D2" s="421"/>
      <c r="E2" s="421"/>
      <c r="F2" s="421"/>
    </row>
    <row r="3" spans="1:6" ht="30" customHeight="1" x14ac:dyDescent="0.2">
      <c r="A3" s="313" t="str">
        <f>'COURSE ASSESSMENT'!$B$7</f>
        <v>23AD1501</v>
      </c>
      <c r="B3" s="313"/>
      <c r="C3" s="313"/>
      <c r="D3" s="313" t="str">
        <f>'COURSE ASSESSMENT'!$B$6</f>
        <v>FORMAL LANGUAGES AND AUTOMATA THEORY</v>
      </c>
      <c r="E3" s="313"/>
      <c r="F3" s="313"/>
    </row>
    <row r="4" spans="1:6" ht="30" customHeight="1" x14ac:dyDescent="0.2">
      <c r="A4" s="422" t="s">
        <v>87</v>
      </c>
      <c r="B4" s="422"/>
      <c r="C4" s="422"/>
      <c r="D4" s="422"/>
      <c r="E4" s="422"/>
      <c r="F4" s="422"/>
    </row>
    <row r="5" spans="1:6" ht="30" customHeight="1" x14ac:dyDescent="0.2">
      <c r="A5" s="420" t="s">
        <v>44</v>
      </c>
      <c r="B5" s="420" t="s">
        <v>45</v>
      </c>
      <c r="C5" s="420" t="s">
        <v>46</v>
      </c>
      <c r="D5" s="420" t="s">
        <v>47</v>
      </c>
      <c r="E5" s="420" t="s">
        <v>88</v>
      </c>
      <c r="F5" s="420" t="s">
        <v>85</v>
      </c>
    </row>
    <row r="6" spans="1:6" ht="30" customHeight="1" x14ac:dyDescent="0.2">
      <c r="A6" s="420"/>
      <c r="B6" s="420"/>
      <c r="C6" s="420"/>
      <c r="D6" s="420"/>
      <c r="E6" s="420"/>
      <c r="F6" s="420"/>
    </row>
    <row r="7" spans="1:6" ht="30" customHeight="1" x14ac:dyDescent="0.2">
      <c r="A7" s="41">
        <f>'STUDENT NAMELIST'!A5</f>
        <v>1</v>
      </c>
      <c r="B7" s="65" t="str">
        <f>'STUDENT NAMELIST'!B5</f>
        <v>2023PEC AI 541</v>
      </c>
      <c r="C7" s="121" t="s">
        <v>160</v>
      </c>
      <c r="D7" s="66" t="str">
        <f>'STUDENT NAMELIST'!D5</f>
        <v>AATHISUDHAN A</v>
      </c>
      <c r="E7" s="136" t="s">
        <v>144</v>
      </c>
      <c r="F7" s="41">
        <f>IF(E7="O",100,
IF(E7="A+",89,
IF(E7="A",79,
IF(E7="B+",69,
IF(E7="B",59,
IF(E7="C",49,
IF(E7="U",32,"Invalid Grade")))))))</f>
        <v>79</v>
      </c>
    </row>
    <row r="8" spans="1:6" ht="30" customHeight="1" x14ac:dyDescent="0.2">
      <c r="A8" s="41">
        <f>'STUDENT NAMELIST'!A6</f>
        <v>2</v>
      </c>
      <c r="B8" s="65" t="str">
        <f>'STUDENT NAMELIST'!B6</f>
        <v>2023PEC AI 542</v>
      </c>
      <c r="C8" s="121" t="s">
        <v>161</v>
      </c>
      <c r="D8" s="66" t="str">
        <f>'STUDENT NAMELIST'!D6</f>
        <v>ABESHEK SRIRAMN</v>
      </c>
      <c r="E8" s="136" t="s">
        <v>144</v>
      </c>
      <c r="F8" s="41">
        <f t="shared" ref="F8:F71" si="0">IF(E8="O",100,
IF(E8="A+",89,
IF(E8="A",79,
IF(E8="B+",69,
IF(E8="B",59,
IF(E8="C",49,
IF(E8="U",32,"Invalid Grade")))))))</f>
        <v>79</v>
      </c>
    </row>
    <row r="9" spans="1:6" ht="30" customHeight="1" x14ac:dyDescent="0.2">
      <c r="A9" s="41">
        <f>'STUDENT NAMELIST'!A7</f>
        <v>3</v>
      </c>
      <c r="B9" s="65" t="str">
        <f>'STUDENT NAMELIST'!B7</f>
        <v>2023PEC AI 101</v>
      </c>
      <c r="C9" s="121" t="s">
        <v>162</v>
      </c>
      <c r="D9" s="66" t="str">
        <f>'STUDENT NAMELIST'!D7</f>
        <v>ABINAYA M</v>
      </c>
      <c r="E9" s="136" t="s">
        <v>144</v>
      </c>
      <c r="F9" s="41">
        <f t="shared" si="0"/>
        <v>79</v>
      </c>
    </row>
    <row r="10" spans="1:6" ht="30" customHeight="1" x14ac:dyDescent="0.2">
      <c r="A10" s="41">
        <f>'STUDENT NAMELIST'!A8</f>
        <v>4</v>
      </c>
      <c r="B10" s="65" t="str">
        <f>'STUDENT NAMELIST'!B8</f>
        <v>2023PEC AI 543</v>
      </c>
      <c r="C10" s="121" t="s">
        <v>163</v>
      </c>
      <c r="D10" s="66" t="str">
        <f>'STUDENT NAMELIST'!D8</f>
        <v>ABINESH KUMAR T</v>
      </c>
      <c r="E10" s="136" t="s">
        <v>683</v>
      </c>
      <c r="F10" s="41">
        <f t="shared" si="0"/>
        <v>89</v>
      </c>
    </row>
    <row r="11" spans="1:6" ht="30" customHeight="1" x14ac:dyDescent="0.2">
      <c r="A11" s="41">
        <f>'STUDENT NAMELIST'!A9</f>
        <v>5</v>
      </c>
      <c r="B11" s="65" t="str">
        <f>'STUDENT NAMELIST'!B9</f>
        <v>2023PEC AI 102</v>
      </c>
      <c r="C11" s="121" t="s">
        <v>164</v>
      </c>
      <c r="D11" s="66" t="str">
        <f>'STUDENT NAMELIST'!D9</f>
        <v>ABIRAMI A</v>
      </c>
      <c r="E11" s="137" t="s">
        <v>144</v>
      </c>
      <c r="F11" s="41">
        <f t="shared" si="0"/>
        <v>79</v>
      </c>
    </row>
    <row r="12" spans="1:6" ht="30" customHeight="1" x14ac:dyDescent="0.2">
      <c r="A12" s="41">
        <f>'STUDENT NAMELIST'!A10</f>
        <v>6</v>
      </c>
      <c r="B12" s="65" t="str">
        <f>'STUDENT NAMELIST'!B10</f>
        <v>2023PEC AI 103</v>
      </c>
      <c r="C12" s="121" t="s">
        <v>165</v>
      </c>
      <c r="D12" s="66" t="str">
        <f>'STUDENT NAMELIST'!D10</f>
        <v>ABIRAMI G</v>
      </c>
      <c r="E12" s="137" t="s">
        <v>144</v>
      </c>
      <c r="F12" s="41">
        <f t="shared" si="0"/>
        <v>79</v>
      </c>
    </row>
    <row r="13" spans="1:6" ht="30" customHeight="1" x14ac:dyDescent="0.2">
      <c r="A13" s="41">
        <f>'STUDENT NAMELIST'!A11</f>
        <v>7</v>
      </c>
      <c r="B13" s="65" t="str">
        <f>'STUDENT NAMELIST'!B11</f>
        <v>2023PEC AI 544</v>
      </c>
      <c r="C13" s="121" t="s">
        <v>166</v>
      </c>
      <c r="D13" s="66" t="str">
        <f>'STUDENT NAMELIST'!D11</f>
        <v>ABISHAI SINGH J</v>
      </c>
      <c r="E13" s="137" t="s">
        <v>684</v>
      </c>
      <c r="F13" s="41">
        <f t="shared" si="0"/>
        <v>59</v>
      </c>
    </row>
    <row r="14" spans="1:6" ht="30" customHeight="1" x14ac:dyDescent="0.2">
      <c r="A14" s="41">
        <f>'STUDENT NAMELIST'!A12</f>
        <v>8</v>
      </c>
      <c r="B14" s="65" t="str">
        <f>'STUDENT NAMELIST'!B12</f>
        <v>2023PEC AI 545</v>
      </c>
      <c r="C14" s="121" t="s">
        <v>167</v>
      </c>
      <c r="D14" s="66" t="str">
        <f>'STUDENT NAMELIST'!D12</f>
        <v>ABISHEK RANGARAJ M</v>
      </c>
      <c r="E14" s="137" t="s">
        <v>144</v>
      </c>
      <c r="F14" s="41">
        <f t="shared" si="0"/>
        <v>79</v>
      </c>
    </row>
    <row r="15" spans="1:6" ht="30" customHeight="1" x14ac:dyDescent="0.2">
      <c r="A15" s="41">
        <f>'STUDENT NAMELIST'!A13</f>
        <v>9</v>
      </c>
      <c r="B15" s="65" t="str">
        <f>'STUDENT NAMELIST'!B13</f>
        <v>2023PEC AI 104</v>
      </c>
      <c r="C15" s="121" t="s">
        <v>168</v>
      </c>
      <c r="D15" s="66" t="str">
        <f>'STUDENT NAMELIST'!D13</f>
        <v>ABITHA R D</v>
      </c>
      <c r="E15" s="137" t="s">
        <v>144</v>
      </c>
      <c r="F15" s="41">
        <f t="shared" si="0"/>
        <v>79</v>
      </c>
    </row>
    <row r="16" spans="1:6" ht="30" customHeight="1" x14ac:dyDescent="0.2">
      <c r="A16" s="41">
        <f>'STUDENT NAMELIST'!A14</f>
        <v>10</v>
      </c>
      <c r="B16" s="65" t="str">
        <f>'STUDENT NAMELIST'!B14</f>
        <v>2023PEC AI 546</v>
      </c>
      <c r="C16" s="121" t="s">
        <v>169</v>
      </c>
      <c r="D16" s="66" t="str">
        <f>'STUDENT NAMELIST'!D14</f>
        <v>ABRAHAM S J</v>
      </c>
      <c r="E16" s="137" t="s">
        <v>685</v>
      </c>
      <c r="F16" s="41">
        <f t="shared" si="0"/>
        <v>69</v>
      </c>
    </row>
    <row r="17" spans="1:6" ht="30" customHeight="1" x14ac:dyDescent="0.2">
      <c r="A17" s="41">
        <f>'STUDENT NAMELIST'!A15</f>
        <v>11</v>
      </c>
      <c r="B17" s="65" t="str">
        <f>'STUDENT NAMELIST'!B15</f>
        <v>2023PEC AI 105</v>
      </c>
      <c r="C17" s="121" t="s">
        <v>170</v>
      </c>
      <c r="D17" s="66" t="str">
        <f>'STUDENT NAMELIST'!D15</f>
        <v>ADELINE JERUSHA AUGUSTINE</v>
      </c>
      <c r="E17" s="137" t="s">
        <v>683</v>
      </c>
      <c r="F17" s="41">
        <f t="shared" si="0"/>
        <v>89</v>
      </c>
    </row>
    <row r="18" spans="1:6" ht="30" customHeight="1" x14ac:dyDescent="0.2">
      <c r="A18" s="41">
        <f>'STUDENT NAMELIST'!A16</f>
        <v>12</v>
      </c>
      <c r="B18" s="65" t="str">
        <f>'STUDENT NAMELIST'!B16</f>
        <v>2023PEC AI 547</v>
      </c>
      <c r="C18" s="121" t="s">
        <v>171</v>
      </c>
      <c r="D18" s="66" t="str">
        <f>'STUDENT NAMELIST'!D16</f>
        <v>ADHINARAYANAN A</v>
      </c>
      <c r="E18" s="137" t="s">
        <v>685</v>
      </c>
      <c r="F18" s="41">
        <f t="shared" si="0"/>
        <v>69</v>
      </c>
    </row>
    <row r="19" spans="1:6" ht="30" customHeight="1" x14ac:dyDescent="0.2">
      <c r="A19" s="41">
        <f>'STUDENT NAMELIST'!A17</f>
        <v>13</v>
      </c>
      <c r="B19" s="65" t="str">
        <f>'STUDENT NAMELIST'!B17</f>
        <v>2023PEC AI 548</v>
      </c>
      <c r="C19" s="121" t="s">
        <v>172</v>
      </c>
      <c r="D19" s="66" t="str">
        <f>'STUDENT NAMELIST'!D17</f>
        <v>ADHITYAN R</v>
      </c>
      <c r="E19" s="137" t="s">
        <v>144</v>
      </c>
      <c r="F19" s="41">
        <f t="shared" si="0"/>
        <v>79</v>
      </c>
    </row>
    <row r="20" spans="1:6" ht="30" customHeight="1" x14ac:dyDescent="0.2">
      <c r="A20" s="41">
        <f>'STUDENT NAMELIST'!A18</f>
        <v>14</v>
      </c>
      <c r="B20" s="65" t="str">
        <f>'STUDENT NAMELIST'!B18</f>
        <v>2023PEC AI 106</v>
      </c>
      <c r="C20" s="121" t="s">
        <v>173</v>
      </c>
      <c r="D20" s="66" t="str">
        <f>'STUDENT NAMELIST'!D18</f>
        <v>AFIFA FATHIMA S</v>
      </c>
      <c r="E20" s="137" t="s">
        <v>144</v>
      </c>
      <c r="F20" s="41">
        <f t="shared" si="0"/>
        <v>79</v>
      </c>
    </row>
    <row r="21" spans="1:6" ht="30" customHeight="1" x14ac:dyDescent="0.2">
      <c r="A21" s="41">
        <f>'STUDENT NAMELIST'!A19</f>
        <v>15</v>
      </c>
      <c r="B21" s="65" t="str">
        <f>'STUDENT NAMELIST'!B19</f>
        <v>2023PEC AI 549</v>
      </c>
      <c r="C21" s="121" t="s">
        <v>174</v>
      </c>
      <c r="D21" s="66" t="str">
        <f>'STUDENT NAMELIST'!D19</f>
        <v>AFRIN W A</v>
      </c>
      <c r="E21" s="137" t="s">
        <v>144</v>
      </c>
      <c r="F21" s="41">
        <f t="shared" si="0"/>
        <v>79</v>
      </c>
    </row>
    <row r="22" spans="1:6" ht="30" customHeight="1" x14ac:dyDescent="0.2">
      <c r="A22" s="41">
        <f>'STUDENT NAMELIST'!A20</f>
        <v>16</v>
      </c>
      <c r="B22" s="65" t="str">
        <f>'STUDENT NAMELIST'!B20</f>
        <v>2023PEC AI 107</v>
      </c>
      <c r="C22" s="121" t="s">
        <v>175</v>
      </c>
      <c r="D22" s="66" t="str">
        <f>'STUDENT NAMELIST'!D20</f>
        <v>AFSHAN TAJ F</v>
      </c>
      <c r="E22" s="137" t="s">
        <v>685</v>
      </c>
      <c r="F22" s="41">
        <f t="shared" si="0"/>
        <v>69</v>
      </c>
    </row>
    <row r="23" spans="1:6" ht="30" customHeight="1" x14ac:dyDescent="0.2">
      <c r="A23" s="41">
        <f>'STUDENT NAMELIST'!A21</f>
        <v>17</v>
      </c>
      <c r="B23" s="65" t="str">
        <f>'STUDENT NAMELIST'!B21</f>
        <v>2023PEC AI 108</v>
      </c>
      <c r="C23" s="121" t="s">
        <v>176</v>
      </c>
      <c r="D23" s="66" t="str">
        <f>'STUDENT NAMELIST'!D21</f>
        <v>AISHWARYA P</v>
      </c>
      <c r="E23" s="137" t="s">
        <v>685</v>
      </c>
      <c r="F23" s="41">
        <f t="shared" si="0"/>
        <v>69</v>
      </c>
    </row>
    <row r="24" spans="1:6" ht="30" customHeight="1" x14ac:dyDescent="0.2">
      <c r="A24" s="41">
        <f>'STUDENT NAMELIST'!A22</f>
        <v>18</v>
      </c>
      <c r="B24" s="65" t="str">
        <f>'STUDENT NAMELIST'!B22</f>
        <v>2023PEC AI 550</v>
      </c>
      <c r="C24" s="121" t="s">
        <v>177</v>
      </c>
      <c r="D24" s="66" t="str">
        <f>'STUDENT NAMELIST'!D22</f>
        <v>AKASH A</v>
      </c>
      <c r="E24" s="137" t="s">
        <v>144</v>
      </c>
      <c r="F24" s="41">
        <f t="shared" si="0"/>
        <v>79</v>
      </c>
    </row>
    <row r="25" spans="1:6" ht="30" customHeight="1" x14ac:dyDescent="0.2">
      <c r="A25" s="41">
        <f>'STUDENT NAMELIST'!A23</f>
        <v>19</v>
      </c>
      <c r="B25" s="65" t="str">
        <f>'STUDENT NAMELIST'!B23</f>
        <v>2023PEC AI 552</v>
      </c>
      <c r="C25" s="121" t="s">
        <v>178</v>
      </c>
      <c r="D25" s="66" t="str">
        <f>'STUDENT NAMELIST'!D23</f>
        <v>AKASH R</v>
      </c>
      <c r="E25" s="137" t="s">
        <v>144</v>
      </c>
      <c r="F25" s="41">
        <f t="shared" si="0"/>
        <v>79</v>
      </c>
    </row>
    <row r="26" spans="1:6" ht="30" customHeight="1" x14ac:dyDescent="0.2">
      <c r="A26" s="41">
        <f>'STUDENT NAMELIST'!A24</f>
        <v>20</v>
      </c>
      <c r="B26" s="65" t="str">
        <f>'STUDENT NAMELIST'!B24</f>
        <v>2023PEC AI 553</v>
      </c>
      <c r="C26" s="121" t="s">
        <v>179</v>
      </c>
      <c r="D26" s="66" t="str">
        <f>'STUDENT NAMELIST'!D24</f>
        <v>AKASH RAJA M</v>
      </c>
      <c r="E26" s="137" t="s">
        <v>684</v>
      </c>
      <c r="F26" s="41">
        <f t="shared" si="0"/>
        <v>59</v>
      </c>
    </row>
    <row r="27" spans="1:6" ht="30" customHeight="1" x14ac:dyDescent="0.2">
      <c r="A27" s="41">
        <f>'STUDENT NAMELIST'!A25</f>
        <v>21</v>
      </c>
      <c r="B27" s="65" t="str">
        <f>'STUDENT NAMELIST'!B25</f>
        <v>2023PEC AI 554</v>
      </c>
      <c r="C27" s="121" t="s">
        <v>180</v>
      </c>
      <c r="D27" s="66" t="str">
        <f>'STUDENT NAMELIST'!D25</f>
        <v>AKSHAY KANNA G</v>
      </c>
      <c r="E27" s="137" t="s">
        <v>144</v>
      </c>
      <c r="F27" s="41">
        <f t="shared" si="0"/>
        <v>79</v>
      </c>
    </row>
    <row r="28" spans="1:6" ht="30" customHeight="1" x14ac:dyDescent="0.2">
      <c r="A28" s="41">
        <f>'STUDENT NAMELIST'!A26</f>
        <v>22</v>
      </c>
      <c r="B28" s="65" t="str">
        <f>'STUDENT NAMELIST'!B26</f>
        <v>2023PEC AI 109</v>
      </c>
      <c r="C28" s="121" t="s">
        <v>181</v>
      </c>
      <c r="D28" s="66" t="str">
        <f>'STUDENT NAMELIST'!D26</f>
        <v>AKSHAYA SAKTHI G</v>
      </c>
      <c r="E28" s="137" t="s">
        <v>144</v>
      </c>
      <c r="F28" s="41">
        <f t="shared" si="0"/>
        <v>79</v>
      </c>
    </row>
    <row r="29" spans="1:6" ht="30" customHeight="1" x14ac:dyDescent="0.2">
      <c r="A29" s="41">
        <f>'STUDENT NAMELIST'!A27</f>
        <v>23</v>
      </c>
      <c r="B29" s="65" t="str">
        <f>'STUDENT NAMELIST'!B27</f>
        <v>2023PEC AI 555</v>
      </c>
      <c r="C29" s="121" t="s">
        <v>182</v>
      </c>
      <c r="D29" s="66" t="str">
        <f>'STUDENT NAMELIST'!D27</f>
        <v>AKSHITH KUMAR V</v>
      </c>
      <c r="E29" s="137" t="s">
        <v>685</v>
      </c>
      <c r="F29" s="41">
        <f t="shared" si="0"/>
        <v>69</v>
      </c>
    </row>
    <row r="30" spans="1:6" ht="30" customHeight="1" x14ac:dyDescent="0.2">
      <c r="A30" s="41">
        <f>'STUDENT NAMELIST'!A28</f>
        <v>24</v>
      </c>
      <c r="B30" s="65" t="str">
        <f>'STUDENT NAMELIST'!B28</f>
        <v>2023PEC AI 556</v>
      </c>
      <c r="C30" s="121" t="s">
        <v>183</v>
      </c>
      <c r="D30" s="66" t="str">
        <f>'STUDENT NAMELIST'!D28</f>
        <v>ALLEN PHILIP T E</v>
      </c>
      <c r="E30" s="137" t="s">
        <v>685</v>
      </c>
      <c r="F30" s="41">
        <f t="shared" si="0"/>
        <v>69</v>
      </c>
    </row>
    <row r="31" spans="1:6" ht="30" customHeight="1" x14ac:dyDescent="0.2">
      <c r="A31" s="41">
        <f>'STUDENT NAMELIST'!A29</f>
        <v>25</v>
      </c>
      <c r="B31" s="65" t="str">
        <f>'STUDENT NAMELIST'!B29</f>
        <v>2023PEC AI 110</v>
      </c>
      <c r="C31" s="121" t="s">
        <v>184</v>
      </c>
      <c r="D31" s="66" t="str">
        <f>'STUDENT NAMELIST'!D29</f>
        <v>AMIRTHA A</v>
      </c>
      <c r="E31" s="137" t="s">
        <v>144</v>
      </c>
      <c r="F31" s="41">
        <f t="shared" si="0"/>
        <v>79</v>
      </c>
    </row>
    <row r="32" spans="1:6" ht="30" customHeight="1" x14ac:dyDescent="0.2">
      <c r="A32" s="41">
        <f>'STUDENT NAMELIST'!A30</f>
        <v>26</v>
      </c>
      <c r="B32" s="65" t="str">
        <f>'STUDENT NAMELIST'!B30</f>
        <v>2023PEC AI 557</v>
      </c>
      <c r="C32" s="121" t="s">
        <v>185</v>
      </c>
      <c r="D32" s="66" t="str">
        <f>'STUDENT NAMELIST'!D30</f>
        <v>AMRUTH CHANAKYA A</v>
      </c>
      <c r="E32" s="137" t="s">
        <v>685</v>
      </c>
      <c r="F32" s="41">
        <f t="shared" si="0"/>
        <v>69</v>
      </c>
    </row>
    <row r="33" spans="1:6" ht="30" customHeight="1" x14ac:dyDescent="0.2">
      <c r="A33" s="41">
        <f>'STUDENT NAMELIST'!A31</f>
        <v>27</v>
      </c>
      <c r="B33" s="65" t="str">
        <f>'STUDENT NAMELIST'!B31</f>
        <v>2023PEC AI 558</v>
      </c>
      <c r="C33" s="121" t="s">
        <v>186</v>
      </c>
      <c r="D33" s="66" t="str">
        <f>'STUDENT NAMELIST'!D31</f>
        <v>ANANDHA KUMAR R K</v>
      </c>
      <c r="E33" s="137" t="s">
        <v>144</v>
      </c>
      <c r="F33" s="41">
        <f t="shared" si="0"/>
        <v>79</v>
      </c>
    </row>
    <row r="34" spans="1:6" ht="30" customHeight="1" x14ac:dyDescent="0.2">
      <c r="A34" s="41">
        <f>'STUDENT NAMELIST'!A32</f>
        <v>28</v>
      </c>
      <c r="B34" s="65" t="str">
        <f>'STUDENT NAMELIST'!B32</f>
        <v>2023PEC AI 559</v>
      </c>
      <c r="C34" s="121" t="s">
        <v>187</v>
      </c>
      <c r="D34" s="66" t="str">
        <f>'STUDENT NAMELIST'!D32</f>
        <v>ANANDHAKRISHNAN K</v>
      </c>
      <c r="E34" s="137" t="s">
        <v>144</v>
      </c>
      <c r="F34" s="41">
        <f t="shared" si="0"/>
        <v>79</v>
      </c>
    </row>
    <row r="35" spans="1:6" ht="30" customHeight="1" x14ac:dyDescent="0.2">
      <c r="A35" s="41">
        <f>'STUDENT NAMELIST'!A33</f>
        <v>29</v>
      </c>
      <c r="B35" s="65" t="str">
        <f>'STUDENT NAMELIST'!B33</f>
        <v>2023PEC AI 560</v>
      </c>
      <c r="C35" s="121" t="s">
        <v>188</v>
      </c>
      <c r="D35" s="66" t="str">
        <f>'STUDENT NAMELIST'!D33</f>
        <v>ANDREW S J</v>
      </c>
      <c r="E35" s="137" t="s">
        <v>144</v>
      </c>
      <c r="F35" s="41">
        <f t="shared" si="0"/>
        <v>79</v>
      </c>
    </row>
    <row r="36" spans="1:6" ht="30" customHeight="1" x14ac:dyDescent="0.2">
      <c r="A36" s="41">
        <f>'STUDENT NAMELIST'!A34</f>
        <v>30</v>
      </c>
      <c r="B36" s="65" t="str">
        <f>'STUDENT NAMELIST'!B34</f>
        <v>2023PEC AI 561</v>
      </c>
      <c r="C36" s="121" t="s">
        <v>189</v>
      </c>
      <c r="D36" s="66" t="str">
        <f>'STUDENT NAMELIST'!D34</f>
        <v>ANEESHWAR S</v>
      </c>
      <c r="E36" s="137" t="s">
        <v>144</v>
      </c>
      <c r="F36" s="41">
        <f t="shared" si="0"/>
        <v>79</v>
      </c>
    </row>
    <row r="37" spans="1:6" ht="30" customHeight="1" x14ac:dyDescent="0.2">
      <c r="A37" s="41">
        <f>'STUDENT NAMELIST'!A35</f>
        <v>31</v>
      </c>
      <c r="B37" s="65" t="str">
        <f>'STUDENT NAMELIST'!B35</f>
        <v>2023PEC AI 562</v>
      </c>
      <c r="C37" s="121" t="s">
        <v>190</v>
      </c>
      <c r="D37" s="66" t="str">
        <f>'STUDENT NAMELIST'!D35</f>
        <v>ANIS VASANTH A</v>
      </c>
      <c r="E37" s="137" t="s">
        <v>685</v>
      </c>
      <c r="F37" s="41">
        <f t="shared" si="0"/>
        <v>69</v>
      </c>
    </row>
    <row r="38" spans="1:6" ht="30" customHeight="1" x14ac:dyDescent="0.2">
      <c r="A38" s="41">
        <f>'STUDENT NAMELIST'!A36</f>
        <v>32</v>
      </c>
      <c r="B38" s="65" t="str">
        <f>'STUDENT NAMELIST'!B36</f>
        <v>2023PEC AI 563</v>
      </c>
      <c r="C38" s="121" t="s">
        <v>191</v>
      </c>
      <c r="D38" s="66" t="str">
        <f>'STUDENT NAMELIST'!D36</f>
        <v>ANTLIN GNANA LAZARUS G</v>
      </c>
      <c r="E38" s="136" t="s">
        <v>684</v>
      </c>
      <c r="F38" s="41">
        <f t="shared" si="0"/>
        <v>59</v>
      </c>
    </row>
    <row r="39" spans="1:6" ht="30" customHeight="1" x14ac:dyDescent="0.2">
      <c r="A39" s="41">
        <f>'STUDENT NAMELIST'!A37</f>
        <v>33</v>
      </c>
      <c r="B39" s="65" t="str">
        <f>'STUDENT NAMELIST'!B37</f>
        <v>2023PEC AI 111</v>
      </c>
      <c r="C39" s="121" t="s">
        <v>192</v>
      </c>
      <c r="D39" s="66" t="str">
        <f>'STUDENT NAMELIST'!D37</f>
        <v>ANTONY AMALA TRINITA J</v>
      </c>
      <c r="E39" s="136" t="s">
        <v>144</v>
      </c>
      <c r="F39" s="41">
        <f t="shared" si="0"/>
        <v>79</v>
      </c>
    </row>
    <row r="40" spans="1:6" ht="30" customHeight="1" x14ac:dyDescent="0.2">
      <c r="A40" s="41">
        <f>'STUDENT NAMELIST'!A38</f>
        <v>34</v>
      </c>
      <c r="B40" s="65" t="str">
        <f>'STUDENT NAMELIST'!B38</f>
        <v>2023PEC AI 564</v>
      </c>
      <c r="C40" s="121" t="s">
        <v>193</v>
      </c>
      <c r="D40" s="66" t="str">
        <f>'STUDENT NAMELIST'!D38</f>
        <v>ARAVIND RAJASEKAR</v>
      </c>
      <c r="E40" s="136" t="s">
        <v>685</v>
      </c>
      <c r="F40" s="41">
        <f t="shared" si="0"/>
        <v>69</v>
      </c>
    </row>
    <row r="41" spans="1:6" ht="30" customHeight="1" x14ac:dyDescent="0.2">
      <c r="A41" s="41">
        <f>'STUDENT NAMELIST'!A39</f>
        <v>35</v>
      </c>
      <c r="B41" s="65" t="str">
        <f>'STUDENT NAMELIST'!B39</f>
        <v>2023PEC AI 565</v>
      </c>
      <c r="C41" s="121" t="s">
        <v>194</v>
      </c>
      <c r="D41" s="66" t="str">
        <f>'STUDENT NAMELIST'!D39</f>
        <v>ARAVIND T</v>
      </c>
      <c r="E41" s="136" t="s">
        <v>685</v>
      </c>
      <c r="F41" s="41">
        <f t="shared" si="0"/>
        <v>69</v>
      </c>
    </row>
    <row r="42" spans="1:6" ht="30" customHeight="1" x14ac:dyDescent="0.2">
      <c r="A42" s="41">
        <f>'STUDENT NAMELIST'!A40</f>
        <v>36</v>
      </c>
      <c r="B42" s="65" t="str">
        <f>'STUDENT NAMELIST'!B40</f>
        <v>2023PEC AI 566</v>
      </c>
      <c r="C42" s="121" t="s">
        <v>195</v>
      </c>
      <c r="D42" s="66" t="str">
        <f>'STUDENT NAMELIST'!D40</f>
        <v xml:space="preserve">ARIGONDA POORNA SAI </v>
      </c>
      <c r="E42" s="136" t="s">
        <v>144</v>
      </c>
      <c r="F42" s="41">
        <f t="shared" si="0"/>
        <v>79</v>
      </c>
    </row>
    <row r="43" spans="1:6" ht="30" customHeight="1" x14ac:dyDescent="0.2">
      <c r="A43" s="41">
        <f>'STUDENT NAMELIST'!A41</f>
        <v>37</v>
      </c>
      <c r="B43" s="65" t="str">
        <f>'STUDENT NAMELIST'!B41</f>
        <v>2023PEC AI 568</v>
      </c>
      <c r="C43" s="121" t="s">
        <v>196</v>
      </c>
      <c r="D43" s="66" t="str">
        <f>'STUDENT NAMELIST'!D41</f>
        <v>ARIVU SELVAN M</v>
      </c>
      <c r="E43" s="136" t="s">
        <v>684</v>
      </c>
      <c r="F43" s="41">
        <f t="shared" si="0"/>
        <v>59</v>
      </c>
    </row>
    <row r="44" spans="1:6" ht="30" customHeight="1" x14ac:dyDescent="0.2">
      <c r="A44" s="41">
        <f>'STUDENT NAMELIST'!A42</f>
        <v>38</v>
      </c>
      <c r="B44" s="65" t="str">
        <f>'STUDENT NAMELIST'!B42</f>
        <v>2023PEC AI 569</v>
      </c>
      <c r="C44" s="121" t="s">
        <v>197</v>
      </c>
      <c r="D44" s="66" t="str">
        <f>'STUDENT NAMELIST'!D42</f>
        <v>ARIYA SRI V</v>
      </c>
      <c r="E44" s="136" t="s">
        <v>144</v>
      </c>
      <c r="F44" s="41">
        <f t="shared" si="0"/>
        <v>79</v>
      </c>
    </row>
    <row r="45" spans="1:6" ht="30" customHeight="1" x14ac:dyDescent="0.2">
      <c r="A45" s="41">
        <f>'STUDENT NAMELIST'!A43</f>
        <v>39</v>
      </c>
      <c r="B45" s="65" t="str">
        <f>'STUDENT NAMELIST'!B43</f>
        <v>2023PEC AI 570</v>
      </c>
      <c r="C45" s="121" t="s">
        <v>198</v>
      </c>
      <c r="D45" s="66" t="str">
        <f>'STUDENT NAMELIST'!D43</f>
        <v>ARJUN BALAJI R</v>
      </c>
      <c r="E45" s="136" t="s">
        <v>144</v>
      </c>
      <c r="F45" s="41">
        <f t="shared" si="0"/>
        <v>79</v>
      </c>
    </row>
    <row r="46" spans="1:6" ht="30" customHeight="1" x14ac:dyDescent="0.2">
      <c r="A46" s="41">
        <f>'STUDENT NAMELIST'!A44</f>
        <v>40</v>
      </c>
      <c r="B46" s="65" t="str">
        <f>'STUDENT NAMELIST'!B44</f>
        <v>2023PEC AI 571</v>
      </c>
      <c r="C46" s="121" t="s">
        <v>199</v>
      </c>
      <c r="D46" s="66" t="str">
        <f>'STUDENT NAMELIST'!D44</f>
        <v>ARPUTHAN R</v>
      </c>
      <c r="E46" s="136" t="s">
        <v>144</v>
      </c>
      <c r="F46" s="41">
        <f t="shared" si="0"/>
        <v>79</v>
      </c>
    </row>
    <row r="47" spans="1:6" ht="30" customHeight="1" x14ac:dyDescent="0.2">
      <c r="A47" s="41">
        <f>'STUDENT NAMELIST'!A45</f>
        <v>41</v>
      </c>
      <c r="B47" s="65" t="str">
        <f>'STUDENT NAMELIST'!B45</f>
        <v>2023PEC AI 112</v>
      </c>
      <c r="C47" s="121" t="s">
        <v>200</v>
      </c>
      <c r="D47" s="66" t="str">
        <f>'STUDENT NAMELIST'!D45</f>
        <v>ARSHIYA ROSELINE P</v>
      </c>
      <c r="E47" s="136" t="s">
        <v>685</v>
      </c>
      <c r="F47" s="41">
        <f t="shared" si="0"/>
        <v>69</v>
      </c>
    </row>
    <row r="48" spans="1:6" ht="30" customHeight="1" x14ac:dyDescent="0.2">
      <c r="A48" s="41">
        <f>'STUDENT NAMELIST'!A46</f>
        <v>42</v>
      </c>
      <c r="B48" s="65" t="str">
        <f>'STUDENT NAMELIST'!B46</f>
        <v>2023PEC AI 113</v>
      </c>
      <c r="C48" s="121" t="s">
        <v>201</v>
      </c>
      <c r="D48" s="66" t="str">
        <f>'STUDENT NAMELIST'!D46</f>
        <v>ARTHI B</v>
      </c>
      <c r="E48" s="136" t="s">
        <v>683</v>
      </c>
      <c r="F48" s="41">
        <f t="shared" si="0"/>
        <v>89</v>
      </c>
    </row>
    <row r="49" spans="1:6" ht="30" customHeight="1" x14ac:dyDescent="0.2">
      <c r="A49" s="41">
        <f>'STUDENT NAMELIST'!A47</f>
        <v>43</v>
      </c>
      <c r="B49" s="65" t="str">
        <f>'STUDENT NAMELIST'!B47</f>
        <v>2023PEC AI 572</v>
      </c>
      <c r="C49" s="121" t="s">
        <v>202</v>
      </c>
      <c r="D49" s="66" t="str">
        <f>'STUDENT NAMELIST'!D47</f>
        <v>ARUN E</v>
      </c>
      <c r="E49" s="136" t="s">
        <v>144</v>
      </c>
      <c r="F49" s="41">
        <f t="shared" si="0"/>
        <v>79</v>
      </c>
    </row>
    <row r="50" spans="1:6" ht="30" customHeight="1" x14ac:dyDescent="0.2">
      <c r="A50" s="41">
        <f>'STUDENT NAMELIST'!A48</f>
        <v>44</v>
      </c>
      <c r="B50" s="65" t="str">
        <f>'STUDENT NAMELIST'!B48</f>
        <v>2023PEC AI 114</v>
      </c>
      <c r="C50" s="121" t="s">
        <v>203</v>
      </c>
      <c r="D50" s="66" t="str">
        <f>'STUDENT NAMELIST'!D48</f>
        <v>ARUNA S</v>
      </c>
      <c r="E50" s="136" t="s">
        <v>144</v>
      </c>
      <c r="F50" s="41">
        <f t="shared" si="0"/>
        <v>79</v>
      </c>
    </row>
    <row r="51" spans="1:6" ht="30" customHeight="1" x14ac:dyDescent="0.2">
      <c r="A51" s="41">
        <f>'STUDENT NAMELIST'!A49</f>
        <v>45</v>
      </c>
      <c r="B51" s="65" t="str">
        <f>'STUDENT NAMELIST'!B49</f>
        <v>2023PEC AI 573</v>
      </c>
      <c r="C51" s="121" t="s">
        <v>204</v>
      </c>
      <c r="D51" s="66" t="str">
        <f>'STUDENT NAMELIST'!D49</f>
        <v>ARYAN A SAJITH</v>
      </c>
      <c r="E51" s="136" t="s">
        <v>685</v>
      </c>
      <c r="F51" s="41">
        <f t="shared" si="0"/>
        <v>69</v>
      </c>
    </row>
    <row r="52" spans="1:6" ht="30" customHeight="1" x14ac:dyDescent="0.2">
      <c r="A52" s="41">
        <f>'STUDENT NAMELIST'!A50</f>
        <v>46</v>
      </c>
      <c r="B52" s="65" t="str">
        <f>'STUDENT NAMELIST'!B50</f>
        <v>2023PEC AI 574</v>
      </c>
      <c r="C52" s="121" t="s">
        <v>205</v>
      </c>
      <c r="D52" s="66" t="str">
        <f>'STUDENT NAMELIST'!D50</f>
        <v>ASHIK K P</v>
      </c>
      <c r="E52" s="136" t="s">
        <v>684</v>
      </c>
      <c r="F52" s="41">
        <f t="shared" si="0"/>
        <v>59</v>
      </c>
    </row>
    <row r="53" spans="1:6" ht="30" customHeight="1" x14ac:dyDescent="0.2">
      <c r="A53" s="41">
        <f>'STUDENT NAMELIST'!A51</f>
        <v>47</v>
      </c>
      <c r="B53" s="65" t="str">
        <f>'STUDENT NAMELIST'!B51</f>
        <v>2023PEC AI 115</v>
      </c>
      <c r="C53" s="121" t="s">
        <v>206</v>
      </c>
      <c r="D53" s="66" t="str">
        <f>'STUDENT NAMELIST'!D51</f>
        <v>ASHIKA D</v>
      </c>
      <c r="E53" s="136" t="s">
        <v>685</v>
      </c>
      <c r="F53" s="41">
        <f t="shared" si="0"/>
        <v>69</v>
      </c>
    </row>
    <row r="54" spans="1:6" ht="30" customHeight="1" x14ac:dyDescent="0.2">
      <c r="A54" s="41">
        <f>'STUDENT NAMELIST'!A52</f>
        <v>48</v>
      </c>
      <c r="B54" s="65" t="str">
        <f>'STUDENT NAMELIST'!B52</f>
        <v>2023PEC AI 116</v>
      </c>
      <c r="C54" s="121" t="s">
        <v>207</v>
      </c>
      <c r="D54" s="66" t="str">
        <f>'STUDENT NAMELIST'!D52</f>
        <v>ASHIKHA P</v>
      </c>
      <c r="E54" s="136" t="s">
        <v>144</v>
      </c>
      <c r="F54" s="41">
        <f t="shared" si="0"/>
        <v>79</v>
      </c>
    </row>
    <row r="55" spans="1:6" ht="30" customHeight="1" x14ac:dyDescent="0.2">
      <c r="A55" s="41">
        <f>'STUDENT NAMELIST'!A53</f>
        <v>49</v>
      </c>
      <c r="B55" s="65" t="str">
        <f>'STUDENT NAMELIST'!B53</f>
        <v>2023PEC AI 117</v>
      </c>
      <c r="C55" s="121" t="s">
        <v>208</v>
      </c>
      <c r="D55" s="66" t="str">
        <f>'STUDENT NAMELIST'!D53</f>
        <v>ASHIN LATHIKA E J</v>
      </c>
      <c r="E55" s="136" t="s">
        <v>684</v>
      </c>
      <c r="F55" s="41">
        <f t="shared" si="0"/>
        <v>59</v>
      </c>
    </row>
    <row r="56" spans="1:6" ht="30" customHeight="1" x14ac:dyDescent="0.2">
      <c r="A56" s="41">
        <f>'STUDENT NAMELIST'!A54</f>
        <v>50</v>
      </c>
      <c r="B56" s="65" t="str">
        <f>'STUDENT NAMELIST'!B54</f>
        <v>2023PEC AI 118</v>
      </c>
      <c r="C56" s="121" t="s">
        <v>209</v>
      </c>
      <c r="D56" s="66" t="str">
        <f>'STUDENT NAMELIST'!D54</f>
        <v xml:space="preserve">ASHVITHA R </v>
      </c>
      <c r="E56" s="136" t="s">
        <v>144</v>
      </c>
      <c r="F56" s="41">
        <f t="shared" si="0"/>
        <v>79</v>
      </c>
    </row>
    <row r="57" spans="1:6" ht="30" customHeight="1" x14ac:dyDescent="0.2">
      <c r="A57" s="41">
        <f>'STUDENT NAMELIST'!A55</f>
        <v>51</v>
      </c>
      <c r="B57" s="65" t="str">
        <f>'STUDENT NAMELIST'!B55</f>
        <v>2023PEC AI 575</v>
      </c>
      <c r="C57" s="121" t="s">
        <v>210</v>
      </c>
      <c r="D57" s="66" t="str">
        <f>'STUDENT NAMELIST'!D55</f>
        <v>ASHWANTHRAJ I</v>
      </c>
      <c r="E57" s="136" t="s">
        <v>685</v>
      </c>
      <c r="F57" s="41">
        <f t="shared" si="0"/>
        <v>69</v>
      </c>
    </row>
    <row r="58" spans="1:6" ht="30" customHeight="1" x14ac:dyDescent="0.2">
      <c r="A58" s="41">
        <f>'STUDENT NAMELIST'!A56</f>
        <v>52</v>
      </c>
      <c r="B58" s="65" t="str">
        <f>'STUDENT NAMELIST'!B56</f>
        <v>2023PEC AI 576</v>
      </c>
      <c r="C58" s="121" t="s">
        <v>211</v>
      </c>
      <c r="D58" s="66" t="str">
        <f>'STUDENT NAMELIST'!D56</f>
        <v>ASIZ GODWIN A</v>
      </c>
      <c r="E58" s="136" t="s">
        <v>684</v>
      </c>
      <c r="F58" s="41">
        <f t="shared" si="0"/>
        <v>59</v>
      </c>
    </row>
    <row r="59" spans="1:6" ht="30" customHeight="1" x14ac:dyDescent="0.2">
      <c r="A59" s="41">
        <f>'STUDENT NAMELIST'!A57</f>
        <v>53</v>
      </c>
      <c r="B59" s="65" t="str">
        <f>'STUDENT NAMELIST'!B57</f>
        <v>2023PEC AI 119</v>
      </c>
      <c r="C59" s="121" t="s">
        <v>212</v>
      </c>
      <c r="D59" s="66" t="str">
        <f>'STUDENT NAMELIST'!D57</f>
        <v>ATSHAYA S</v>
      </c>
      <c r="E59" s="136" t="s">
        <v>144</v>
      </c>
      <c r="F59" s="41">
        <f t="shared" si="0"/>
        <v>79</v>
      </c>
    </row>
    <row r="60" spans="1:6" ht="30" customHeight="1" x14ac:dyDescent="0.2">
      <c r="A60" s="41">
        <f>'STUDENT NAMELIST'!A58</f>
        <v>54</v>
      </c>
      <c r="B60" s="65" t="str">
        <f>'STUDENT NAMELIST'!B58</f>
        <v>2023PEC AI 120</v>
      </c>
      <c r="C60" s="121" t="s">
        <v>213</v>
      </c>
      <c r="D60" s="66" t="str">
        <f>'STUDENT NAMELIST'!D58</f>
        <v>AYSHA KETHAR FATHIMA A S</v>
      </c>
      <c r="E60" s="136" t="s">
        <v>144</v>
      </c>
      <c r="F60" s="41">
        <f t="shared" si="0"/>
        <v>79</v>
      </c>
    </row>
    <row r="61" spans="1:6" ht="30" customHeight="1" x14ac:dyDescent="0.2">
      <c r="A61" s="41">
        <f>'STUDENT NAMELIST'!A59</f>
        <v>55</v>
      </c>
      <c r="B61" s="65" t="str">
        <f>'STUDENT NAMELIST'!B59</f>
        <v>2023PEC AI 121</v>
      </c>
      <c r="C61" s="121" t="s">
        <v>214</v>
      </c>
      <c r="D61" s="66" t="str">
        <f>'STUDENT NAMELIST'!D59</f>
        <v xml:space="preserve">AYSHVARYA P </v>
      </c>
      <c r="E61" s="136" t="s">
        <v>685</v>
      </c>
      <c r="F61" s="41">
        <f t="shared" si="0"/>
        <v>69</v>
      </c>
    </row>
    <row r="62" spans="1:6" ht="30" customHeight="1" x14ac:dyDescent="0.2">
      <c r="A62" s="41">
        <f>'STUDENT NAMELIST'!A60</f>
        <v>56</v>
      </c>
      <c r="B62" s="65" t="str">
        <f>'STUDENT NAMELIST'!B60</f>
        <v>2023PEC AI 577</v>
      </c>
      <c r="C62" s="121" t="s">
        <v>215</v>
      </c>
      <c r="D62" s="66" t="str">
        <f>'STUDENT NAMELIST'!D60</f>
        <v>BACCHU GURU SAINATH REDDY</v>
      </c>
      <c r="E62" s="136" t="s">
        <v>685</v>
      </c>
      <c r="F62" s="41">
        <f t="shared" si="0"/>
        <v>69</v>
      </c>
    </row>
    <row r="63" spans="1:6" ht="30" customHeight="1" x14ac:dyDescent="0.2">
      <c r="A63" s="41">
        <f>'STUDENT NAMELIST'!A61</f>
        <v>57</v>
      </c>
      <c r="B63" s="65" t="str">
        <f>'STUDENT NAMELIST'!B61</f>
        <v>2023PEC AI 578</v>
      </c>
      <c r="C63" s="121" t="s">
        <v>216</v>
      </c>
      <c r="D63" s="66" t="str">
        <f>'STUDENT NAMELIST'!D61</f>
        <v>BALA MURUGAN T</v>
      </c>
      <c r="E63" s="136" t="s">
        <v>686</v>
      </c>
      <c r="F63" s="41">
        <f t="shared" si="0"/>
        <v>49</v>
      </c>
    </row>
    <row r="64" spans="1:6" ht="30" customHeight="1" x14ac:dyDescent="0.2">
      <c r="A64" s="41">
        <f>'STUDENT NAMELIST'!A62</f>
        <v>58</v>
      </c>
      <c r="B64" s="65" t="str">
        <f>'STUDENT NAMELIST'!B62</f>
        <v>2023PEC AI 579</v>
      </c>
      <c r="C64" s="121" t="s">
        <v>217</v>
      </c>
      <c r="D64" s="66" t="str">
        <f>'STUDENT NAMELIST'!D62</f>
        <v>BALAGANESH N</v>
      </c>
      <c r="E64" s="136" t="s">
        <v>684</v>
      </c>
      <c r="F64" s="41">
        <f t="shared" si="0"/>
        <v>59</v>
      </c>
    </row>
    <row r="65" spans="1:6" ht="30" customHeight="1" x14ac:dyDescent="0.2">
      <c r="A65" s="41">
        <f>'STUDENT NAMELIST'!A63</f>
        <v>59</v>
      </c>
      <c r="B65" s="65" t="str">
        <f>'STUDENT NAMELIST'!B63</f>
        <v>2023PEC AI 580</v>
      </c>
      <c r="C65" s="121" t="s">
        <v>218</v>
      </c>
      <c r="D65" s="66" t="str">
        <f>'STUDENT NAMELIST'!D63</f>
        <v>BALAJI M M</v>
      </c>
      <c r="E65" s="136" t="s">
        <v>684</v>
      </c>
      <c r="F65" s="41">
        <f t="shared" si="0"/>
        <v>59</v>
      </c>
    </row>
    <row r="66" spans="1:6" ht="30" customHeight="1" x14ac:dyDescent="0.2">
      <c r="A66" s="41">
        <f>'STUDENT NAMELIST'!A64</f>
        <v>60</v>
      </c>
      <c r="B66" s="65" t="str">
        <f>'STUDENT NAMELIST'!B64</f>
        <v>2023PEC AI 581</v>
      </c>
      <c r="C66" s="121" t="s">
        <v>219</v>
      </c>
      <c r="D66" s="66" t="str">
        <f>'STUDENT NAMELIST'!D64</f>
        <v>BALAJI V</v>
      </c>
      <c r="E66" s="136" t="s">
        <v>685</v>
      </c>
      <c r="F66" s="41">
        <f t="shared" si="0"/>
        <v>69</v>
      </c>
    </row>
    <row r="67" spans="1:6" ht="30" customHeight="1" x14ac:dyDescent="0.2">
      <c r="A67" s="41">
        <f>'STUDENT NAMELIST'!A65</f>
        <v>61</v>
      </c>
      <c r="B67" s="65" t="str">
        <f>'STUDENT NAMELIST'!B65</f>
        <v>2023PEC AI 582</v>
      </c>
      <c r="C67" s="121" t="s">
        <v>220</v>
      </c>
      <c r="D67" s="66" t="str">
        <f>'STUDENT NAMELIST'!D65</f>
        <v>BALASAKTHI B</v>
      </c>
      <c r="E67" s="136" t="s">
        <v>685</v>
      </c>
      <c r="F67" s="41">
        <f t="shared" si="0"/>
        <v>69</v>
      </c>
    </row>
    <row r="68" spans="1:6" ht="30" customHeight="1" x14ac:dyDescent="0.2">
      <c r="A68" s="41">
        <f>'STUDENT NAMELIST'!A66</f>
        <v>62</v>
      </c>
      <c r="B68" s="65" t="str">
        <f>'STUDENT NAMELIST'!B66</f>
        <v>2023PEC AI 583</v>
      </c>
      <c r="C68" s="121" t="s">
        <v>221</v>
      </c>
      <c r="D68" s="66" t="str">
        <f>'STUDENT NAMELIST'!D66</f>
        <v>BARATH S</v>
      </c>
      <c r="E68" s="136" t="s">
        <v>144</v>
      </c>
      <c r="F68" s="41">
        <f t="shared" si="0"/>
        <v>79</v>
      </c>
    </row>
    <row r="69" spans="1:6" ht="30" customHeight="1" x14ac:dyDescent="0.2">
      <c r="A69" s="41">
        <f>'STUDENT NAMELIST'!A67</f>
        <v>63</v>
      </c>
      <c r="B69" s="65" t="str">
        <f>'STUDENT NAMELIST'!B67</f>
        <v>2023PEC AI 584</v>
      </c>
      <c r="C69" s="121" t="s">
        <v>222</v>
      </c>
      <c r="D69" s="66" t="str">
        <f>'STUDENT NAMELIST'!D67</f>
        <v>BHARATH KUMAR L</v>
      </c>
      <c r="E69" s="136" t="s">
        <v>144</v>
      </c>
      <c r="F69" s="41">
        <f t="shared" si="0"/>
        <v>79</v>
      </c>
    </row>
    <row r="70" spans="1:6" ht="30" customHeight="1" x14ac:dyDescent="0.2">
      <c r="A70" s="41">
        <f>'STUDENT NAMELIST'!A68</f>
        <v>64</v>
      </c>
      <c r="B70" s="65" t="str">
        <f>'STUDENT NAMELIST'!B68</f>
        <v>2023PEC AI 585</v>
      </c>
      <c r="C70" s="121" t="s">
        <v>223</v>
      </c>
      <c r="D70" s="66" t="str">
        <f>'STUDENT NAMELIST'!D68</f>
        <v xml:space="preserve">BHAVIK KUMAR M </v>
      </c>
      <c r="E70" s="136" t="s">
        <v>144</v>
      </c>
      <c r="F70" s="41">
        <f t="shared" si="0"/>
        <v>79</v>
      </c>
    </row>
    <row r="71" spans="1:6" ht="30" customHeight="1" x14ac:dyDescent="0.2">
      <c r="A71" s="41">
        <f>'STUDENT NAMELIST'!A69</f>
        <v>65</v>
      </c>
      <c r="B71" s="65" t="str">
        <f>'STUDENT NAMELIST'!B69</f>
        <v>2023PEC AI 122</v>
      </c>
      <c r="C71" s="121" t="s">
        <v>224</v>
      </c>
      <c r="D71" s="66" t="str">
        <f>'STUDENT NAMELIST'!D69</f>
        <v>BINDU SAI A</v>
      </c>
      <c r="E71" s="136" t="s">
        <v>144</v>
      </c>
      <c r="F71" s="41">
        <f t="shared" si="0"/>
        <v>79</v>
      </c>
    </row>
    <row r="72" spans="1:6" ht="30" customHeight="1" x14ac:dyDescent="0.2">
      <c r="A72" s="41">
        <f>'STUDENT NAMELIST'!A70</f>
        <v>66</v>
      </c>
      <c r="B72" s="65" t="str">
        <f>'STUDENT NAMELIST'!B70</f>
        <v>2023PEC AI 123</v>
      </c>
      <c r="C72" s="121" t="s">
        <v>225</v>
      </c>
      <c r="D72" s="66" t="str">
        <f>'STUDENT NAMELIST'!D70</f>
        <v xml:space="preserve">BLESSY JOYCE MATHEW </v>
      </c>
      <c r="E72" s="136" t="s">
        <v>144</v>
      </c>
      <c r="F72" s="41">
        <f t="shared" ref="F72:F135" si="1">IF(E72="O",100,
IF(E72="A+",89,
IF(E72="A",79,
IF(E72="B+",69,
IF(E72="B",59,
IF(E72="C",49,
IF(E72="U",32,"Invalid Grade")))))))</f>
        <v>79</v>
      </c>
    </row>
    <row r="73" spans="1:6" ht="30" customHeight="1" x14ac:dyDescent="0.2">
      <c r="A73" s="41">
        <f>'STUDENT NAMELIST'!A71</f>
        <v>67</v>
      </c>
      <c r="B73" s="65" t="str">
        <f>'STUDENT NAMELIST'!B71</f>
        <v>2023PEC AI 586</v>
      </c>
      <c r="C73" s="121" t="s">
        <v>226</v>
      </c>
      <c r="D73" s="66" t="str">
        <f>'STUDENT NAMELIST'!D71</f>
        <v>BOBIN DULLES</v>
      </c>
      <c r="E73" s="136" t="s">
        <v>684</v>
      </c>
      <c r="F73" s="41">
        <f t="shared" si="1"/>
        <v>59</v>
      </c>
    </row>
    <row r="74" spans="1:6" ht="30" customHeight="1" x14ac:dyDescent="0.2">
      <c r="A74" s="41">
        <f>'STUDENT NAMELIST'!A72</f>
        <v>68</v>
      </c>
      <c r="B74" s="65" t="str">
        <f>'STUDENT NAMELIST'!B72</f>
        <v>2023PEC AI 124</v>
      </c>
      <c r="C74" s="121" t="s">
        <v>227</v>
      </c>
      <c r="D74" s="66" t="str">
        <f>'STUDENT NAMELIST'!D72</f>
        <v>BOOMIGA V</v>
      </c>
      <c r="E74" s="136" t="s">
        <v>684</v>
      </c>
      <c r="F74" s="41">
        <f t="shared" si="1"/>
        <v>59</v>
      </c>
    </row>
    <row r="75" spans="1:6" ht="30" customHeight="1" x14ac:dyDescent="0.2">
      <c r="A75" s="41">
        <f>'STUDENT NAMELIST'!A73</f>
        <v>69</v>
      </c>
      <c r="B75" s="65" t="str">
        <f>'STUDENT NAMELIST'!B73</f>
        <v>2023PEC AI 125</v>
      </c>
      <c r="C75" s="121" t="s">
        <v>228</v>
      </c>
      <c r="D75" s="66" t="str">
        <f>'STUDENT NAMELIST'!D73</f>
        <v>BOOMIKA S</v>
      </c>
      <c r="E75" s="136" t="s">
        <v>144</v>
      </c>
      <c r="F75" s="41">
        <f t="shared" si="1"/>
        <v>79</v>
      </c>
    </row>
    <row r="76" spans="1:6" ht="30" customHeight="1" x14ac:dyDescent="0.2">
      <c r="A76" s="41">
        <f>'STUDENT NAMELIST'!A74</f>
        <v>70</v>
      </c>
      <c r="B76" s="65" t="str">
        <f>'STUDENT NAMELIST'!B74</f>
        <v>2023PEC AI 587</v>
      </c>
      <c r="C76" s="121" t="s">
        <v>229</v>
      </c>
      <c r="D76" s="66" t="str">
        <f>'STUDENT NAMELIST'!D74</f>
        <v>BOOPATHI RAGAVAN M</v>
      </c>
      <c r="E76" s="136" t="s">
        <v>685</v>
      </c>
      <c r="F76" s="41">
        <f t="shared" si="1"/>
        <v>69</v>
      </c>
    </row>
    <row r="77" spans="1:6" ht="30" customHeight="1" x14ac:dyDescent="0.2">
      <c r="A77" s="41">
        <f>'STUDENT NAMELIST'!A75</f>
        <v>71</v>
      </c>
      <c r="B77" s="65" t="str">
        <f>'STUDENT NAMELIST'!B75</f>
        <v>2023PEC AI 126</v>
      </c>
      <c r="C77" s="121" t="s">
        <v>230</v>
      </c>
      <c r="D77" s="66" t="str">
        <f>'STUDENT NAMELIST'!D75</f>
        <v>CAROLIN P</v>
      </c>
      <c r="E77" s="136" t="s">
        <v>144</v>
      </c>
      <c r="F77" s="41">
        <f t="shared" si="1"/>
        <v>79</v>
      </c>
    </row>
    <row r="78" spans="1:6" ht="30" customHeight="1" x14ac:dyDescent="0.2">
      <c r="A78" s="41">
        <f>'STUDENT NAMELIST'!A76</f>
        <v>72</v>
      </c>
      <c r="B78" s="65" t="str">
        <f>'STUDENT NAMELIST'!B76</f>
        <v>2023PEC AI 127</v>
      </c>
      <c r="C78" s="121" t="s">
        <v>231</v>
      </c>
      <c r="D78" s="66" t="str">
        <f>'STUDENT NAMELIST'!D76</f>
        <v xml:space="preserve">CAROLINE SATHYA G </v>
      </c>
      <c r="E78" s="136" t="s">
        <v>685</v>
      </c>
      <c r="F78" s="41">
        <f t="shared" si="1"/>
        <v>69</v>
      </c>
    </row>
    <row r="79" spans="1:6" ht="30" customHeight="1" x14ac:dyDescent="0.2">
      <c r="A79" s="41">
        <f>'STUDENT NAMELIST'!A77</f>
        <v>73</v>
      </c>
      <c r="B79" s="65" t="str">
        <f>'STUDENT NAMELIST'!B77</f>
        <v>2023PEC AI 128</v>
      </c>
      <c r="C79" s="121" t="s">
        <v>232</v>
      </c>
      <c r="D79" s="66" t="str">
        <f>'STUDENT NAMELIST'!D77</f>
        <v>CHAITRA V</v>
      </c>
      <c r="E79" s="136" t="s">
        <v>685</v>
      </c>
      <c r="F79" s="41">
        <f t="shared" si="1"/>
        <v>69</v>
      </c>
    </row>
    <row r="80" spans="1:6" ht="30" customHeight="1" x14ac:dyDescent="0.2">
      <c r="A80" s="41">
        <f>'STUDENT NAMELIST'!A78</f>
        <v>74</v>
      </c>
      <c r="B80" s="65" t="str">
        <f>'STUDENT NAMELIST'!B78</f>
        <v>2023PEC AI 588</v>
      </c>
      <c r="C80" s="121" t="s">
        <v>233</v>
      </c>
      <c r="D80" s="66" t="str">
        <f>'STUDENT NAMELIST'!D78</f>
        <v>CHARAN S</v>
      </c>
      <c r="E80" s="136" t="s">
        <v>685</v>
      </c>
      <c r="F80" s="41">
        <f t="shared" si="1"/>
        <v>69</v>
      </c>
    </row>
    <row r="81" spans="1:6" ht="30" customHeight="1" x14ac:dyDescent="0.2">
      <c r="A81" s="41">
        <f>'STUDENT NAMELIST'!A79</f>
        <v>75</v>
      </c>
      <c r="B81" s="65" t="str">
        <f>'STUDENT NAMELIST'!B79</f>
        <v>2023PEC AI 129</v>
      </c>
      <c r="C81" s="121" t="s">
        <v>234</v>
      </c>
      <c r="D81" s="66" t="str">
        <f>'STUDENT NAMELIST'!D79</f>
        <v>CHAVA SAHITHI</v>
      </c>
      <c r="E81" s="136" t="s">
        <v>144</v>
      </c>
      <c r="F81" s="41">
        <f t="shared" si="1"/>
        <v>79</v>
      </c>
    </row>
    <row r="82" spans="1:6" ht="30" customHeight="1" x14ac:dyDescent="0.2">
      <c r="A82" s="41">
        <f>'STUDENT NAMELIST'!A80</f>
        <v>76</v>
      </c>
      <c r="B82" s="65" t="str">
        <f>'STUDENT NAMELIST'!B80</f>
        <v>2023PEC AI 130</v>
      </c>
      <c r="C82" s="121" t="s">
        <v>235</v>
      </c>
      <c r="D82" s="66" t="str">
        <f>'STUDENT NAMELIST'!D80</f>
        <v>CHINTAMANENI UMA SUMASWI</v>
      </c>
      <c r="E82" s="136" t="s">
        <v>144</v>
      </c>
      <c r="F82" s="41">
        <f t="shared" si="1"/>
        <v>79</v>
      </c>
    </row>
    <row r="83" spans="1:6" ht="30" customHeight="1" x14ac:dyDescent="0.2">
      <c r="A83" s="41">
        <f>'STUDENT NAMELIST'!A81</f>
        <v>77</v>
      </c>
      <c r="B83" s="65" t="str">
        <f>'STUDENT NAMELIST'!B81</f>
        <v>2023PEC AI 283</v>
      </c>
      <c r="C83" s="121" t="s">
        <v>236</v>
      </c>
      <c r="D83" s="66" t="str">
        <f>'STUDENT NAMELIST'!D81</f>
        <v>DARJI NANDINI</v>
      </c>
      <c r="E83" s="136" t="s">
        <v>683</v>
      </c>
      <c r="F83" s="41">
        <f t="shared" si="1"/>
        <v>89</v>
      </c>
    </row>
    <row r="84" spans="1:6" ht="30" customHeight="1" x14ac:dyDescent="0.2">
      <c r="A84" s="41">
        <f>'STUDENT NAMELIST'!A82</f>
        <v>78</v>
      </c>
      <c r="B84" s="65" t="str">
        <f>'STUDENT NAMELIST'!B82</f>
        <v>2023PEC AI 131</v>
      </c>
      <c r="C84" s="121" t="s">
        <v>237</v>
      </c>
      <c r="D84" s="66" t="str">
        <f>'STUDENT NAMELIST'!D82</f>
        <v>DARSHANA K P</v>
      </c>
      <c r="E84" s="136" t="s">
        <v>144</v>
      </c>
      <c r="F84" s="41">
        <f t="shared" si="1"/>
        <v>79</v>
      </c>
    </row>
    <row r="85" spans="1:6" ht="30" customHeight="1" x14ac:dyDescent="0.2">
      <c r="A85" s="41">
        <f>'STUDENT NAMELIST'!A83</f>
        <v>79</v>
      </c>
      <c r="B85" s="65" t="str">
        <f>'STUDENT NAMELIST'!B83</f>
        <v>2023PEC AI 132</v>
      </c>
      <c r="C85" s="121" t="s">
        <v>238</v>
      </c>
      <c r="D85" s="66" t="str">
        <f>'STUDENT NAMELIST'!D83</f>
        <v>DARSHINI SIVA SRI M S</v>
      </c>
      <c r="E85" s="136" t="s">
        <v>144</v>
      </c>
      <c r="F85" s="41">
        <f t="shared" si="1"/>
        <v>79</v>
      </c>
    </row>
    <row r="86" spans="1:6" ht="30" customHeight="1" x14ac:dyDescent="0.2">
      <c r="A86" s="41">
        <f>'STUDENT NAMELIST'!A84</f>
        <v>80</v>
      </c>
      <c r="B86" s="65" t="str">
        <f>'STUDENT NAMELIST'!B84</f>
        <v>2023PEC AI 133</v>
      </c>
      <c r="C86" s="121" t="s">
        <v>239</v>
      </c>
      <c r="D86" s="66" t="str">
        <f>'STUDENT NAMELIST'!D84</f>
        <v xml:space="preserve">DEEKSHITHA SELVAM </v>
      </c>
      <c r="E86" s="136" t="s">
        <v>144</v>
      </c>
      <c r="F86" s="41">
        <f t="shared" si="1"/>
        <v>79</v>
      </c>
    </row>
    <row r="87" spans="1:6" ht="30" customHeight="1" x14ac:dyDescent="0.2">
      <c r="A87" s="41">
        <f>'STUDENT NAMELIST'!A85</f>
        <v>81</v>
      </c>
      <c r="B87" s="65" t="str">
        <f>'STUDENT NAMELIST'!B85</f>
        <v>2023PEC AI 589</v>
      </c>
      <c r="C87" s="121" t="s">
        <v>240</v>
      </c>
      <c r="D87" s="66" t="str">
        <f>'STUDENT NAMELIST'!D85</f>
        <v>DEEPAK R</v>
      </c>
      <c r="E87" s="136" t="s">
        <v>684</v>
      </c>
      <c r="F87" s="41">
        <f t="shared" si="1"/>
        <v>59</v>
      </c>
    </row>
    <row r="88" spans="1:6" ht="30" customHeight="1" x14ac:dyDescent="0.2">
      <c r="A88" s="41">
        <f>'STUDENT NAMELIST'!A86</f>
        <v>82</v>
      </c>
      <c r="B88" s="65" t="str">
        <f>'STUDENT NAMELIST'!B86</f>
        <v>2023PEC AI 590</v>
      </c>
      <c r="C88" s="121" t="s">
        <v>241</v>
      </c>
      <c r="D88" s="66" t="str">
        <f>'STUDENT NAMELIST'!D86</f>
        <v>DEEPAK R</v>
      </c>
      <c r="E88" s="136" t="s">
        <v>685</v>
      </c>
      <c r="F88" s="41">
        <f t="shared" si="1"/>
        <v>69</v>
      </c>
    </row>
    <row r="89" spans="1:6" ht="30" customHeight="1" x14ac:dyDescent="0.2">
      <c r="A89" s="41">
        <f>'STUDENT NAMELIST'!A87</f>
        <v>83</v>
      </c>
      <c r="B89" s="65" t="str">
        <f>'STUDENT NAMELIST'!B87</f>
        <v>2023PEC AI 134</v>
      </c>
      <c r="C89" s="121" t="s">
        <v>242</v>
      </c>
      <c r="D89" s="66" t="str">
        <f>'STUDENT NAMELIST'!D87</f>
        <v>DEEPAMANASHA M</v>
      </c>
      <c r="E89" s="136" t="s">
        <v>684</v>
      </c>
      <c r="F89" s="41">
        <f t="shared" si="1"/>
        <v>59</v>
      </c>
    </row>
    <row r="90" spans="1:6" ht="30" customHeight="1" x14ac:dyDescent="0.2">
      <c r="A90" s="41">
        <f>'STUDENT NAMELIST'!A88</f>
        <v>84</v>
      </c>
      <c r="B90" s="65" t="str">
        <f>'STUDENT NAMELIST'!B88</f>
        <v>2023PEC AI 591</v>
      </c>
      <c r="C90" s="121" t="s">
        <v>243</v>
      </c>
      <c r="D90" s="66" t="str">
        <f>'STUDENT NAMELIST'!D88</f>
        <v>DEEPANVIKRAM T R</v>
      </c>
      <c r="E90" s="136" t="s">
        <v>685</v>
      </c>
      <c r="F90" s="41">
        <f t="shared" si="1"/>
        <v>69</v>
      </c>
    </row>
    <row r="91" spans="1:6" ht="30" customHeight="1" x14ac:dyDescent="0.2">
      <c r="A91" s="41">
        <f>'STUDENT NAMELIST'!A89</f>
        <v>85</v>
      </c>
      <c r="B91" s="65" t="str">
        <f>'STUDENT NAMELIST'!B89</f>
        <v>2023PEC AI 135</v>
      </c>
      <c r="C91" s="121" t="s">
        <v>244</v>
      </c>
      <c r="D91" s="66" t="str">
        <f>'STUDENT NAMELIST'!D89</f>
        <v>DEEPTHIKA S</v>
      </c>
      <c r="E91" s="136" t="s">
        <v>144</v>
      </c>
      <c r="F91" s="41">
        <f t="shared" si="1"/>
        <v>79</v>
      </c>
    </row>
    <row r="92" spans="1:6" ht="30" customHeight="1" x14ac:dyDescent="0.2">
      <c r="A92" s="41">
        <f>'STUDENT NAMELIST'!A90</f>
        <v>86</v>
      </c>
      <c r="B92" s="65" t="str">
        <f>'STUDENT NAMELIST'!B90</f>
        <v>2023PEC AI 136</v>
      </c>
      <c r="C92" s="121" t="s">
        <v>245</v>
      </c>
      <c r="D92" s="66" t="str">
        <f>'STUDENT NAMELIST'!D90</f>
        <v>DENISHA S</v>
      </c>
      <c r="E92" s="137" t="s">
        <v>685</v>
      </c>
      <c r="F92" s="41">
        <f t="shared" si="1"/>
        <v>69</v>
      </c>
    </row>
    <row r="93" spans="1:6" ht="30" customHeight="1" x14ac:dyDescent="0.2">
      <c r="A93" s="41">
        <f>'STUDENT NAMELIST'!A91</f>
        <v>87</v>
      </c>
      <c r="B93" s="65" t="str">
        <f>'STUDENT NAMELIST'!B91</f>
        <v>2023PEC AI 137</v>
      </c>
      <c r="C93" s="121" t="s">
        <v>246</v>
      </c>
      <c r="D93" s="66" t="str">
        <f>'STUDENT NAMELIST'!D91</f>
        <v>DEVADHARSHINI G</v>
      </c>
      <c r="E93" s="137" t="s">
        <v>684</v>
      </c>
      <c r="F93" s="41">
        <f t="shared" si="1"/>
        <v>59</v>
      </c>
    </row>
    <row r="94" spans="1:6" ht="30" customHeight="1" x14ac:dyDescent="0.2">
      <c r="A94" s="41">
        <f>'STUDENT NAMELIST'!A92</f>
        <v>88</v>
      </c>
      <c r="B94" s="65" t="str">
        <f>'STUDENT NAMELIST'!B92</f>
        <v>2023PEC AI 138</v>
      </c>
      <c r="C94" s="121" t="s">
        <v>247</v>
      </c>
      <c r="D94" s="66" t="str">
        <f>'STUDENT NAMELIST'!D92</f>
        <v xml:space="preserve">DEVADHARSHINI M A </v>
      </c>
      <c r="E94" s="137" t="s">
        <v>687</v>
      </c>
      <c r="F94" s="41">
        <f t="shared" si="1"/>
        <v>32</v>
      </c>
    </row>
    <row r="95" spans="1:6" ht="30" customHeight="1" x14ac:dyDescent="0.2">
      <c r="A95" s="41">
        <f>'STUDENT NAMELIST'!A93</f>
        <v>89</v>
      </c>
      <c r="B95" s="65" t="str">
        <f>'STUDENT NAMELIST'!B93</f>
        <v>2023PEC AI 139</v>
      </c>
      <c r="C95" s="121" t="s">
        <v>248</v>
      </c>
      <c r="D95" s="66" t="str">
        <f>'STUDENT NAMELIST'!D93</f>
        <v>DEVIPRIYA M S</v>
      </c>
      <c r="E95" s="137" t="s">
        <v>684</v>
      </c>
      <c r="F95" s="41">
        <f t="shared" si="1"/>
        <v>59</v>
      </c>
    </row>
    <row r="96" spans="1:6" ht="30" customHeight="1" x14ac:dyDescent="0.2">
      <c r="A96" s="41">
        <f>'STUDENT NAMELIST'!A94</f>
        <v>90</v>
      </c>
      <c r="B96" s="65" t="str">
        <f>'STUDENT NAMELIST'!B94</f>
        <v>2023PEC AI 140</v>
      </c>
      <c r="C96" s="121" t="s">
        <v>249</v>
      </c>
      <c r="D96" s="66" t="str">
        <f>'STUDENT NAMELIST'!D94</f>
        <v>DEVSRI R</v>
      </c>
      <c r="E96" s="137" t="s">
        <v>685</v>
      </c>
      <c r="F96" s="41">
        <f t="shared" si="1"/>
        <v>69</v>
      </c>
    </row>
    <row r="97" spans="1:6" ht="30" customHeight="1" x14ac:dyDescent="0.2">
      <c r="A97" s="41">
        <f>'STUDENT NAMELIST'!A95</f>
        <v>91</v>
      </c>
      <c r="B97" s="65" t="str">
        <f>'STUDENT NAMELIST'!B95</f>
        <v>2023PEC AI 141</v>
      </c>
      <c r="C97" s="121" t="s">
        <v>250</v>
      </c>
      <c r="D97" s="66" t="str">
        <f>'STUDENT NAMELIST'!D95</f>
        <v>DHANALAKSHMI P</v>
      </c>
      <c r="E97" s="137" t="s">
        <v>144</v>
      </c>
      <c r="F97" s="41">
        <f t="shared" si="1"/>
        <v>79</v>
      </c>
    </row>
    <row r="98" spans="1:6" ht="30" customHeight="1" x14ac:dyDescent="0.2">
      <c r="A98" s="41">
        <f>'STUDENT NAMELIST'!A96</f>
        <v>92</v>
      </c>
      <c r="B98" s="65" t="str">
        <f>'STUDENT NAMELIST'!B96</f>
        <v>2023PEC AI 592</v>
      </c>
      <c r="C98" s="121" t="s">
        <v>251</v>
      </c>
      <c r="D98" s="66" t="str">
        <f>'STUDENT NAMELIST'!D96</f>
        <v>DHANESHWARAN V</v>
      </c>
      <c r="E98" s="137" t="s">
        <v>144</v>
      </c>
      <c r="F98" s="41">
        <f t="shared" si="1"/>
        <v>79</v>
      </c>
    </row>
    <row r="99" spans="1:6" ht="30" customHeight="1" x14ac:dyDescent="0.2">
      <c r="A99" s="41">
        <f>'STUDENT NAMELIST'!A97</f>
        <v>93</v>
      </c>
      <c r="B99" s="65" t="str">
        <f>'STUDENT NAMELIST'!B97</f>
        <v>2023PEC AI 142</v>
      </c>
      <c r="C99" s="121" t="s">
        <v>252</v>
      </c>
      <c r="D99" s="66" t="str">
        <f>'STUDENT NAMELIST'!D97</f>
        <v>DHANU SREE V</v>
      </c>
      <c r="E99" s="137" t="s">
        <v>684</v>
      </c>
      <c r="F99" s="41">
        <f t="shared" si="1"/>
        <v>59</v>
      </c>
    </row>
    <row r="100" spans="1:6" ht="30" customHeight="1" x14ac:dyDescent="0.2">
      <c r="A100" s="41">
        <f>'STUDENT NAMELIST'!A98</f>
        <v>94</v>
      </c>
      <c r="B100" s="65" t="str">
        <f>'STUDENT NAMELIST'!B98</f>
        <v>2023PEC AI 593</v>
      </c>
      <c r="C100" s="121" t="s">
        <v>253</v>
      </c>
      <c r="D100" s="66" t="str">
        <f>'STUDENT NAMELIST'!D98</f>
        <v>DHANUSH K</v>
      </c>
      <c r="E100" s="137" t="s">
        <v>685</v>
      </c>
      <c r="F100" s="41">
        <f t="shared" si="1"/>
        <v>69</v>
      </c>
    </row>
    <row r="101" spans="1:6" ht="30" customHeight="1" x14ac:dyDescent="0.2">
      <c r="A101" s="41">
        <f>'STUDENT NAMELIST'!A99</f>
        <v>95</v>
      </c>
      <c r="B101" s="65" t="str">
        <f>'STUDENT NAMELIST'!B99</f>
        <v>2023PEC AI 594</v>
      </c>
      <c r="C101" s="121" t="s">
        <v>254</v>
      </c>
      <c r="D101" s="66" t="str">
        <f>'STUDENT NAMELIST'!D99</f>
        <v xml:space="preserve">DHANUSH P </v>
      </c>
      <c r="E101" s="137" t="s">
        <v>685</v>
      </c>
      <c r="F101" s="41">
        <f t="shared" si="1"/>
        <v>69</v>
      </c>
    </row>
    <row r="102" spans="1:6" ht="30" customHeight="1" x14ac:dyDescent="0.2">
      <c r="A102" s="41">
        <f>'STUDENT NAMELIST'!A100</f>
        <v>96</v>
      </c>
      <c r="B102" s="65" t="str">
        <f>'STUDENT NAMELIST'!B100</f>
        <v>2023PEC AI 159</v>
      </c>
      <c r="C102" s="121" t="s">
        <v>255</v>
      </c>
      <c r="D102" s="66" t="str">
        <f>'STUDENT NAMELIST'!D100</f>
        <v>DHARANI C</v>
      </c>
      <c r="E102" s="137" t="s">
        <v>144</v>
      </c>
      <c r="F102" s="41">
        <f t="shared" si="1"/>
        <v>79</v>
      </c>
    </row>
    <row r="103" spans="1:6" ht="30" customHeight="1" x14ac:dyDescent="0.2">
      <c r="A103" s="41">
        <f>'STUDENT NAMELIST'!A101</f>
        <v>97</v>
      </c>
      <c r="B103" s="65" t="str">
        <f>'STUDENT NAMELIST'!B101</f>
        <v>2023PEC AI 143</v>
      </c>
      <c r="C103" s="121" t="s">
        <v>256</v>
      </c>
      <c r="D103" s="66" t="str">
        <f>'STUDENT NAMELIST'!D101</f>
        <v>DHARANI S H</v>
      </c>
      <c r="E103" s="137" t="s">
        <v>144</v>
      </c>
      <c r="F103" s="41">
        <f t="shared" si="1"/>
        <v>79</v>
      </c>
    </row>
    <row r="104" spans="1:6" ht="30" customHeight="1" x14ac:dyDescent="0.2">
      <c r="A104" s="41">
        <f>'STUDENT NAMELIST'!A102</f>
        <v>98</v>
      </c>
      <c r="B104" s="65" t="str">
        <f>'STUDENT NAMELIST'!B102</f>
        <v>2023PEC AI 595</v>
      </c>
      <c r="C104" s="121" t="s">
        <v>257</v>
      </c>
      <c r="D104" s="66" t="str">
        <f>'STUDENT NAMELIST'!D102</f>
        <v>DHARANIDHARAN S</v>
      </c>
      <c r="E104" s="137" t="s">
        <v>684</v>
      </c>
      <c r="F104" s="41">
        <f t="shared" si="1"/>
        <v>59</v>
      </c>
    </row>
    <row r="105" spans="1:6" ht="30" customHeight="1" x14ac:dyDescent="0.2">
      <c r="A105" s="41">
        <f>'STUDENT NAMELIST'!A103</f>
        <v>99</v>
      </c>
      <c r="B105" s="65" t="str">
        <f>'STUDENT NAMELIST'!B103</f>
        <v>2023PEC AI 596</v>
      </c>
      <c r="C105" s="121" t="s">
        <v>258</v>
      </c>
      <c r="D105" s="66" t="str">
        <f>'STUDENT NAMELIST'!D103</f>
        <v>DHARSHAN S</v>
      </c>
      <c r="E105" s="137" t="s">
        <v>684</v>
      </c>
      <c r="F105" s="41">
        <f t="shared" si="1"/>
        <v>59</v>
      </c>
    </row>
    <row r="106" spans="1:6" ht="30" customHeight="1" x14ac:dyDescent="0.2">
      <c r="A106" s="41">
        <f>'STUDENT NAMELIST'!A104</f>
        <v>100</v>
      </c>
      <c r="B106" s="65" t="str">
        <f>'STUDENT NAMELIST'!B104</f>
        <v>2023PEC AI 144</v>
      </c>
      <c r="C106" s="121" t="s">
        <v>259</v>
      </c>
      <c r="D106" s="66" t="str">
        <f>'STUDENT NAMELIST'!D104</f>
        <v>DHARSHINI K</v>
      </c>
      <c r="E106" s="137" t="s">
        <v>144</v>
      </c>
      <c r="F106" s="41">
        <f t="shared" si="1"/>
        <v>79</v>
      </c>
    </row>
    <row r="107" spans="1:6" ht="30" customHeight="1" x14ac:dyDescent="0.2">
      <c r="A107" s="41">
        <f>'STUDENT NAMELIST'!A105</f>
        <v>101</v>
      </c>
      <c r="B107" s="65" t="str">
        <f>'STUDENT NAMELIST'!B105</f>
        <v>2023PEC AI 145</v>
      </c>
      <c r="C107" s="121" t="s">
        <v>260</v>
      </c>
      <c r="D107" s="66" t="str">
        <f>'STUDENT NAMELIST'!D105</f>
        <v>DHARSHINI S</v>
      </c>
      <c r="E107" s="137"/>
      <c r="F107" s="41" t="str">
        <f t="shared" si="1"/>
        <v>Invalid Grade</v>
      </c>
    </row>
    <row r="108" spans="1:6" ht="30" customHeight="1" x14ac:dyDescent="0.2">
      <c r="A108" s="41">
        <f>'STUDENT NAMELIST'!A106</f>
        <v>102</v>
      </c>
      <c r="B108" s="65" t="str">
        <f>'STUDENT NAMELIST'!B106</f>
        <v>2023PEC AI 146</v>
      </c>
      <c r="C108" s="121" t="s">
        <v>261</v>
      </c>
      <c r="D108" s="66" t="str">
        <f>'STUDENT NAMELIST'!D106</f>
        <v>DHARSHINI S</v>
      </c>
      <c r="E108" s="137" t="s">
        <v>144</v>
      </c>
      <c r="F108" s="41">
        <f t="shared" si="1"/>
        <v>79</v>
      </c>
    </row>
    <row r="109" spans="1:6" ht="30" customHeight="1" x14ac:dyDescent="0.2">
      <c r="A109" s="41">
        <f>'STUDENT NAMELIST'!A107</f>
        <v>103</v>
      </c>
      <c r="B109" s="65" t="str">
        <f>'STUDENT NAMELIST'!B107</f>
        <v>2023PEC AI 597</v>
      </c>
      <c r="C109" s="121" t="s">
        <v>262</v>
      </c>
      <c r="D109" s="66" t="str">
        <f>'STUDENT NAMELIST'!D107</f>
        <v xml:space="preserve">DHAWAL SEERVI R </v>
      </c>
      <c r="E109" s="137" t="s">
        <v>684</v>
      </c>
      <c r="F109" s="41">
        <f t="shared" si="1"/>
        <v>59</v>
      </c>
    </row>
    <row r="110" spans="1:6" ht="30" customHeight="1" x14ac:dyDescent="0.2">
      <c r="A110" s="41">
        <f>'STUDENT NAMELIST'!A108</f>
        <v>104</v>
      </c>
      <c r="B110" s="65" t="str">
        <f>'STUDENT NAMELIST'!B108</f>
        <v>2023PEC AI 598</v>
      </c>
      <c r="C110" s="121" t="s">
        <v>263</v>
      </c>
      <c r="D110" s="66" t="str">
        <f>'STUDENT NAMELIST'!D108</f>
        <v>DHAYANITHI M</v>
      </c>
      <c r="E110" s="137" t="s">
        <v>144</v>
      </c>
      <c r="F110" s="41">
        <f t="shared" si="1"/>
        <v>79</v>
      </c>
    </row>
    <row r="111" spans="1:6" ht="30" customHeight="1" x14ac:dyDescent="0.2">
      <c r="A111" s="41">
        <f>'STUDENT NAMELIST'!A109</f>
        <v>105</v>
      </c>
      <c r="B111" s="65" t="str">
        <f>'STUDENT NAMELIST'!B109</f>
        <v>2023PEC AI 599</v>
      </c>
      <c r="C111" s="121" t="s">
        <v>264</v>
      </c>
      <c r="D111" s="66" t="str">
        <f>'STUDENT NAMELIST'!D109</f>
        <v>DHIVINDHARSHAN R</v>
      </c>
      <c r="E111" s="137" t="s">
        <v>685</v>
      </c>
      <c r="F111" s="41">
        <f t="shared" si="1"/>
        <v>69</v>
      </c>
    </row>
    <row r="112" spans="1:6" ht="30" customHeight="1" x14ac:dyDescent="0.2">
      <c r="A112" s="41">
        <f>'STUDENT NAMELIST'!A110</f>
        <v>106</v>
      </c>
      <c r="B112" s="65" t="str">
        <f>'STUDENT NAMELIST'!B110</f>
        <v>2023PEC AI 600</v>
      </c>
      <c r="C112" s="121" t="s">
        <v>265</v>
      </c>
      <c r="D112" s="66" t="str">
        <f>'STUDENT NAMELIST'!D110</f>
        <v>DINESH R</v>
      </c>
      <c r="E112" s="137" t="s">
        <v>685</v>
      </c>
      <c r="F112" s="41">
        <f t="shared" si="1"/>
        <v>69</v>
      </c>
    </row>
    <row r="113" spans="1:6" ht="30" customHeight="1" x14ac:dyDescent="0.2">
      <c r="A113" s="41">
        <f>'STUDENT NAMELIST'!A111</f>
        <v>107</v>
      </c>
      <c r="B113" s="65" t="str">
        <f>'STUDENT NAMELIST'!B111</f>
        <v>2023PEC AI 601</v>
      </c>
      <c r="C113" s="121" t="s">
        <v>266</v>
      </c>
      <c r="D113" s="66" t="str">
        <f>'STUDENT NAMELIST'!D111</f>
        <v>DIVITH S</v>
      </c>
      <c r="E113" s="137" t="s">
        <v>144</v>
      </c>
      <c r="F113" s="41">
        <f t="shared" si="1"/>
        <v>79</v>
      </c>
    </row>
    <row r="114" spans="1:6" ht="30" customHeight="1" x14ac:dyDescent="0.2">
      <c r="A114" s="41">
        <f>'STUDENT NAMELIST'!A112</f>
        <v>108</v>
      </c>
      <c r="B114" s="65" t="str">
        <f>'STUDENT NAMELIST'!B112</f>
        <v>2023PEC AI 148</v>
      </c>
      <c r="C114" s="121" t="s">
        <v>267</v>
      </c>
      <c r="D114" s="66" t="str">
        <f>'STUDENT NAMELIST'!D112</f>
        <v>DIVYA LAKSHMI S</v>
      </c>
      <c r="E114" s="137" t="s">
        <v>144</v>
      </c>
      <c r="F114" s="41">
        <f t="shared" si="1"/>
        <v>79</v>
      </c>
    </row>
    <row r="115" spans="1:6" ht="30" customHeight="1" x14ac:dyDescent="0.2">
      <c r="A115" s="41">
        <f>'STUDENT NAMELIST'!A113</f>
        <v>109</v>
      </c>
      <c r="B115" s="65" t="str">
        <f>'STUDENT NAMELIST'!B113</f>
        <v>2023PEC AI 149</v>
      </c>
      <c r="C115" s="121" t="s">
        <v>268</v>
      </c>
      <c r="D115" s="66" t="str">
        <f>'STUDENT NAMELIST'!D113</f>
        <v>DIVYA S</v>
      </c>
      <c r="E115" s="137" t="s">
        <v>144</v>
      </c>
      <c r="F115" s="41">
        <f t="shared" si="1"/>
        <v>79</v>
      </c>
    </row>
    <row r="116" spans="1:6" ht="30" customHeight="1" x14ac:dyDescent="0.2">
      <c r="A116" s="41">
        <f>'STUDENT NAMELIST'!A114</f>
        <v>110</v>
      </c>
      <c r="B116" s="65" t="str">
        <f>'STUDENT NAMELIST'!B114</f>
        <v>2023PEC AI 150</v>
      </c>
      <c r="C116" s="121" t="s">
        <v>269</v>
      </c>
      <c r="D116" s="66" t="str">
        <f>'STUDENT NAMELIST'!D114</f>
        <v>DIVYA SHREE V</v>
      </c>
      <c r="E116" s="137" t="s">
        <v>685</v>
      </c>
      <c r="F116" s="41">
        <f t="shared" si="1"/>
        <v>69</v>
      </c>
    </row>
    <row r="117" spans="1:6" ht="30" customHeight="1" x14ac:dyDescent="0.2">
      <c r="A117" s="41">
        <f>'STUDENT NAMELIST'!A115</f>
        <v>111</v>
      </c>
      <c r="B117" s="65" t="str">
        <f>'STUDENT NAMELIST'!B115</f>
        <v>2023PEC AI 147</v>
      </c>
      <c r="C117" s="121" t="s">
        <v>270</v>
      </c>
      <c r="D117" s="66" t="str">
        <f>'STUDENT NAMELIST'!D115</f>
        <v>DIVYADHARSHINI A</v>
      </c>
      <c r="E117" s="137" t="s">
        <v>144</v>
      </c>
      <c r="F117" s="41">
        <f t="shared" si="1"/>
        <v>79</v>
      </c>
    </row>
    <row r="118" spans="1:6" ht="30" customHeight="1" x14ac:dyDescent="0.2">
      <c r="A118" s="41">
        <f>'STUDENT NAMELIST'!A116</f>
        <v>112</v>
      </c>
      <c r="B118" s="65" t="str">
        <f>'STUDENT NAMELIST'!B116</f>
        <v>2023PEC AI 602</v>
      </c>
      <c r="C118" s="121" t="s">
        <v>271</v>
      </c>
      <c r="D118" s="66" t="str">
        <f>'STUDENT NAMELIST'!D116</f>
        <v xml:space="preserve">DWARAKESH VENKATACHALAM KRISHNAN </v>
      </c>
      <c r="E118" s="137" t="s">
        <v>685</v>
      </c>
      <c r="F118" s="41">
        <f t="shared" si="1"/>
        <v>69</v>
      </c>
    </row>
    <row r="119" spans="1:6" ht="30" customHeight="1" x14ac:dyDescent="0.2">
      <c r="A119" s="41">
        <f>'STUDENT NAMELIST'!A117</f>
        <v>113</v>
      </c>
      <c r="B119" s="65" t="str">
        <f>'STUDENT NAMELIST'!B117</f>
        <v>2023PEC AI 603</v>
      </c>
      <c r="C119" s="121" t="s">
        <v>272</v>
      </c>
      <c r="D119" s="66" t="str">
        <f>'STUDENT NAMELIST'!D117</f>
        <v>EDWARD EUGHENE TIMOTHY</v>
      </c>
      <c r="E119" s="137" t="s">
        <v>685</v>
      </c>
      <c r="F119" s="41">
        <f t="shared" si="1"/>
        <v>69</v>
      </c>
    </row>
    <row r="120" spans="1:6" ht="30" customHeight="1" x14ac:dyDescent="0.2">
      <c r="A120" s="41">
        <f>'STUDENT NAMELIST'!A118</f>
        <v>114</v>
      </c>
      <c r="B120" s="65" t="str">
        <f>'STUDENT NAMELIST'!B118</f>
        <v>2023PEC AI 604</v>
      </c>
      <c r="C120" s="121" t="s">
        <v>273</v>
      </c>
      <c r="D120" s="66" t="str">
        <f>'STUDENT NAMELIST'!D118</f>
        <v>ELANCHEZHIAN V</v>
      </c>
      <c r="E120" s="137" t="s">
        <v>144</v>
      </c>
      <c r="F120" s="41">
        <f t="shared" si="1"/>
        <v>79</v>
      </c>
    </row>
    <row r="121" spans="1:6" ht="30" customHeight="1" x14ac:dyDescent="0.2">
      <c r="A121" s="41">
        <f>'STUDENT NAMELIST'!A119</f>
        <v>115</v>
      </c>
      <c r="B121" s="65" t="str">
        <f>'STUDENT NAMELIST'!B119</f>
        <v>2023PEC AI 151</v>
      </c>
      <c r="C121" s="121" t="s">
        <v>274</v>
      </c>
      <c r="D121" s="66" t="str">
        <f>'STUDENT NAMELIST'!D119</f>
        <v>ELIZA ADELINE S</v>
      </c>
      <c r="E121" s="137" t="s">
        <v>144</v>
      </c>
      <c r="F121" s="41">
        <f t="shared" si="1"/>
        <v>79</v>
      </c>
    </row>
    <row r="122" spans="1:6" ht="30" customHeight="1" x14ac:dyDescent="0.2">
      <c r="A122" s="41">
        <f>'STUDENT NAMELIST'!A120</f>
        <v>116</v>
      </c>
      <c r="B122" s="65" t="str">
        <f>'STUDENT NAMELIST'!B120</f>
        <v>2023PEC AI 477</v>
      </c>
      <c r="C122" s="121" t="s">
        <v>275</v>
      </c>
      <c r="D122" s="66" t="str">
        <f>'STUDENT NAMELIST'!D120</f>
        <v>ERWIN NICHOLAS M</v>
      </c>
      <c r="E122" s="137" t="s">
        <v>685</v>
      </c>
      <c r="F122" s="41">
        <f t="shared" si="1"/>
        <v>69</v>
      </c>
    </row>
    <row r="123" spans="1:6" ht="30" customHeight="1" x14ac:dyDescent="0.2">
      <c r="A123" s="41">
        <f>'STUDENT NAMELIST'!A121</f>
        <v>117</v>
      </c>
      <c r="B123" s="65" t="str">
        <f>'STUDENT NAMELIST'!B121</f>
        <v>2023PEC AI 152</v>
      </c>
      <c r="C123" s="121" t="s">
        <v>276</v>
      </c>
      <c r="D123" s="66" t="str">
        <f>'STUDENT NAMELIST'!D121</f>
        <v>ESAKKI SANDHYA M</v>
      </c>
      <c r="E123" s="137" t="s">
        <v>685</v>
      </c>
      <c r="F123" s="41">
        <f t="shared" si="1"/>
        <v>69</v>
      </c>
    </row>
    <row r="124" spans="1:6" ht="30" customHeight="1" x14ac:dyDescent="0.2">
      <c r="A124" s="41">
        <f>'STUDENT NAMELIST'!A122</f>
        <v>118</v>
      </c>
      <c r="B124" s="65" t="str">
        <f>'STUDENT NAMELIST'!B122</f>
        <v>2023PEC AI 478</v>
      </c>
      <c r="C124" s="121" t="s">
        <v>277</v>
      </c>
      <c r="D124" s="66" t="str">
        <f>'STUDENT NAMELIST'!D122</f>
        <v>ESWAR ADHITHAN J V</v>
      </c>
      <c r="E124" s="137" t="s">
        <v>685</v>
      </c>
      <c r="F124" s="41">
        <f t="shared" si="1"/>
        <v>69</v>
      </c>
    </row>
    <row r="125" spans="1:6" ht="30" customHeight="1" x14ac:dyDescent="0.2">
      <c r="A125" s="41">
        <f>'STUDENT NAMELIST'!A123</f>
        <v>119</v>
      </c>
      <c r="B125" s="65" t="str">
        <f>'STUDENT NAMELIST'!B123</f>
        <v>2023PEC AI 479</v>
      </c>
      <c r="C125" s="121" t="s">
        <v>278</v>
      </c>
      <c r="D125" s="66" t="str">
        <f>'STUDENT NAMELIST'!D123</f>
        <v>ESWAR R</v>
      </c>
      <c r="E125" s="137" t="s">
        <v>144</v>
      </c>
      <c r="F125" s="41">
        <f t="shared" si="1"/>
        <v>79</v>
      </c>
    </row>
    <row r="126" spans="1:6" ht="30" customHeight="1" x14ac:dyDescent="0.2">
      <c r="A126" s="41">
        <f>'STUDENT NAMELIST'!A124</f>
        <v>120</v>
      </c>
      <c r="B126" s="65" t="str">
        <f>'STUDENT NAMELIST'!B124</f>
        <v>2023PEC AI 480</v>
      </c>
      <c r="C126" s="121" t="s">
        <v>279</v>
      </c>
      <c r="D126" s="66" t="str">
        <f>'STUDENT NAMELIST'!D124</f>
        <v>FARIH M D</v>
      </c>
      <c r="E126" s="137" t="s">
        <v>684</v>
      </c>
      <c r="F126" s="41">
        <f t="shared" si="1"/>
        <v>59</v>
      </c>
    </row>
    <row r="127" spans="1:6" ht="30" customHeight="1" x14ac:dyDescent="0.2">
      <c r="A127" s="41">
        <f>'STUDENT NAMELIST'!A125</f>
        <v>121</v>
      </c>
      <c r="B127" s="65" t="str">
        <f>'STUDENT NAMELIST'!B125</f>
        <v>2023PEC AI 153</v>
      </c>
      <c r="C127" s="121" t="s">
        <v>280</v>
      </c>
      <c r="D127" s="66" t="str">
        <f>'STUDENT NAMELIST'!D125</f>
        <v>FATHIMA SAFANA A</v>
      </c>
      <c r="E127" s="137" t="s">
        <v>685</v>
      </c>
      <c r="F127" s="41">
        <f t="shared" si="1"/>
        <v>69</v>
      </c>
    </row>
    <row r="128" spans="1:6" ht="30" customHeight="1" x14ac:dyDescent="0.2">
      <c r="A128" s="41">
        <f>'STUDENT NAMELIST'!A126</f>
        <v>122</v>
      </c>
      <c r="B128" s="65" t="str">
        <f>'STUDENT NAMELIST'!B126</f>
        <v>2023PEC AI 154</v>
      </c>
      <c r="C128" s="121" t="s">
        <v>281</v>
      </c>
      <c r="D128" s="66" t="str">
        <f>'STUDENT NAMELIST'!D126</f>
        <v>GADDAM SUPRIYA</v>
      </c>
      <c r="E128" s="137" t="s">
        <v>684</v>
      </c>
      <c r="F128" s="41">
        <f t="shared" si="1"/>
        <v>59</v>
      </c>
    </row>
    <row r="129" spans="1:6" ht="30" customHeight="1" x14ac:dyDescent="0.2">
      <c r="A129" s="41">
        <f>'STUDENT NAMELIST'!A127</f>
        <v>123</v>
      </c>
      <c r="B129" s="65" t="str">
        <f>'STUDENT NAMELIST'!B127</f>
        <v>2023PEC AI 481</v>
      </c>
      <c r="C129" s="121" t="s">
        <v>282</v>
      </c>
      <c r="D129" s="66" t="str">
        <f>'STUDENT NAMELIST'!D127</f>
        <v>GAJAPATHY R</v>
      </c>
      <c r="E129" s="139" t="s">
        <v>685</v>
      </c>
      <c r="F129" s="41">
        <f t="shared" si="1"/>
        <v>69</v>
      </c>
    </row>
    <row r="130" spans="1:6" ht="30" customHeight="1" x14ac:dyDescent="0.2">
      <c r="A130" s="41">
        <f>'STUDENT NAMELIST'!A128</f>
        <v>124</v>
      </c>
      <c r="B130" s="65" t="str">
        <f>'STUDENT NAMELIST'!B128</f>
        <v>2023PEC AI 482</v>
      </c>
      <c r="C130" s="121" t="s">
        <v>283</v>
      </c>
      <c r="D130" s="66" t="str">
        <f>'STUDENT NAMELIST'!D128</f>
        <v>GANESH M</v>
      </c>
      <c r="E130" s="137" t="s">
        <v>686</v>
      </c>
      <c r="F130" s="41">
        <f t="shared" si="1"/>
        <v>49</v>
      </c>
    </row>
    <row r="131" spans="1:6" ht="30" customHeight="1" x14ac:dyDescent="0.2">
      <c r="A131" s="41">
        <f>'STUDENT NAMELIST'!A129</f>
        <v>125</v>
      </c>
      <c r="B131" s="65" t="str">
        <f>'STUDENT NAMELIST'!B129</f>
        <v>2023PEC AI 483</v>
      </c>
      <c r="C131" s="121" t="s">
        <v>284</v>
      </c>
      <c r="D131" s="66" t="str">
        <f>'STUDENT NAMELIST'!D129</f>
        <v>GAUTHAM P</v>
      </c>
      <c r="E131" s="137" t="s">
        <v>686</v>
      </c>
      <c r="F131" s="41">
        <f t="shared" si="1"/>
        <v>49</v>
      </c>
    </row>
    <row r="132" spans="1:6" ht="30" customHeight="1" x14ac:dyDescent="0.2">
      <c r="A132" s="41">
        <f>'STUDENT NAMELIST'!A130</f>
        <v>126</v>
      </c>
      <c r="B132" s="65" t="str">
        <f>'STUDENT NAMELIST'!B130</f>
        <v>2023PEC AI 155</v>
      </c>
      <c r="C132" s="121" t="s">
        <v>285</v>
      </c>
      <c r="D132" s="66" t="str">
        <f>'STUDENT NAMELIST'!D130</f>
        <v>GETHU SHIVANI T S S</v>
      </c>
      <c r="E132" s="137" t="s">
        <v>684</v>
      </c>
      <c r="F132" s="41">
        <f t="shared" si="1"/>
        <v>59</v>
      </c>
    </row>
    <row r="133" spans="1:6" ht="30" customHeight="1" x14ac:dyDescent="0.2">
      <c r="A133" s="41">
        <f>'STUDENT NAMELIST'!A131</f>
        <v>127</v>
      </c>
      <c r="B133" s="65" t="str">
        <f>'STUDENT NAMELIST'!B131</f>
        <v>2023PEC AI 484</v>
      </c>
      <c r="C133" s="121" t="s">
        <v>286</v>
      </c>
      <c r="D133" s="66" t="str">
        <f>'STUDENT NAMELIST'!D131</f>
        <v>GOKUL N</v>
      </c>
      <c r="E133" s="137" t="s">
        <v>684</v>
      </c>
      <c r="F133" s="41">
        <f t="shared" si="1"/>
        <v>59</v>
      </c>
    </row>
    <row r="134" spans="1:6" ht="30" customHeight="1" x14ac:dyDescent="0.2">
      <c r="A134" s="41">
        <f>'STUDENT NAMELIST'!A132</f>
        <v>128</v>
      </c>
      <c r="B134" s="65" t="str">
        <f>'STUDENT NAMELIST'!B132</f>
        <v>2023PEC AI 156</v>
      </c>
      <c r="C134" s="121" t="s">
        <v>287</v>
      </c>
      <c r="D134" s="66" t="str">
        <f>'STUDENT NAMELIST'!D132</f>
        <v>GOPIKA S</v>
      </c>
      <c r="E134" s="137" t="s">
        <v>686</v>
      </c>
      <c r="F134" s="41">
        <f t="shared" si="1"/>
        <v>49</v>
      </c>
    </row>
    <row r="135" spans="1:6" ht="30" customHeight="1" x14ac:dyDescent="0.2">
      <c r="A135" s="41">
        <f>'STUDENT NAMELIST'!A133</f>
        <v>129</v>
      </c>
      <c r="B135" s="65" t="str">
        <f>'STUDENT NAMELIST'!B133</f>
        <v>2023PEC AI 157</v>
      </c>
      <c r="C135" s="121" t="s">
        <v>288</v>
      </c>
      <c r="D135" s="66" t="str">
        <f>'STUDENT NAMELIST'!D133</f>
        <v>GOPIKASHREE A S</v>
      </c>
      <c r="E135" s="137" t="s">
        <v>686</v>
      </c>
      <c r="F135" s="41">
        <f t="shared" si="1"/>
        <v>49</v>
      </c>
    </row>
    <row r="136" spans="1:6" ht="30" customHeight="1" x14ac:dyDescent="0.2">
      <c r="A136" s="41">
        <f>'STUDENT NAMELIST'!A134</f>
        <v>130</v>
      </c>
      <c r="B136" s="65" t="str">
        <f>'STUDENT NAMELIST'!B134</f>
        <v>2023PEC AI 485</v>
      </c>
      <c r="C136" s="121" t="s">
        <v>289</v>
      </c>
      <c r="D136" s="66" t="str">
        <f>'STUDENT NAMELIST'!D134</f>
        <v>GOWTHAM R</v>
      </c>
      <c r="E136" s="137" t="s">
        <v>684</v>
      </c>
      <c r="F136" s="41">
        <f t="shared" ref="F136:F199" si="2">IF(E136="O",100,
IF(E136="A+",89,
IF(E136="A",79,
IF(E136="B+",69,
IF(E136="B",59,
IF(E136="C",49,
IF(E136="U",32,"Invalid Grade")))))))</f>
        <v>59</v>
      </c>
    </row>
    <row r="137" spans="1:6" ht="30" customHeight="1" x14ac:dyDescent="0.2">
      <c r="A137" s="41">
        <f>'STUDENT NAMELIST'!A135</f>
        <v>131</v>
      </c>
      <c r="B137" s="65" t="str">
        <f>'STUDENT NAMELIST'!B135</f>
        <v>2023PEC AI 158</v>
      </c>
      <c r="C137" s="121" t="s">
        <v>290</v>
      </c>
      <c r="D137" s="66" t="str">
        <f>'STUDENT NAMELIST'!D135</f>
        <v>GOWTHAMEE G</v>
      </c>
      <c r="E137" s="137" t="s">
        <v>684</v>
      </c>
      <c r="F137" s="41">
        <f t="shared" si="2"/>
        <v>59</v>
      </c>
    </row>
    <row r="138" spans="1:6" ht="30" customHeight="1" x14ac:dyDescent="0.2">
      <c r="A138" s="41">
        <f>'STUDENT NAMELIST'!A136</f>
        <v>132</v>
      </c>
      <c r="B138" s="65" t="str">
        <f>'STUDENT NAMELIST'!B136</f>
        <v>2023PEC AI 486</v>
      </c>
      <c r="C138" s="121" t="s">
        <v>291</v>
      </c>
      <c r="D138" s="66" t="str">
        <f>'STUDENT NAMELIST'!D136</f>
        <v>GURU VISHAL M</v>
      </c>
      <c r="E138" s="137" t="s">
        <v>685</v>
      </c>
      <c r="F138" s="41">
        <f t="shared" si="2"/>
        <v>69</v>
      </c>
    </row>
    <row r="139" spans="1:6" ht="30" customHeight="1" x14ac:dyDescent="0.2">
      <c r="A139" s="41">
        <f>'STUDENT NAMELIST'!A137</f>
        <v>133</v>
      </c>
      <c r="B139" s="65" t="str">
        <f>'STUDENT NAMELIST'!B137</f>
        <v>2023PEC AI 487</v>
      </c>
      <c r="C139" s="121" t="s">
        <v>292</v>
      </c>
      <c r="D139" s="66" t="str">
        <f>'STUDENT NAMELIST'!D137</f>
        <v>GURUCHARAN G</v>
      </c>
      <c r="E139" s="137" t="s">
        <v>685</v>
      </c>
      <c r="F139" s="41">
        <f t="shared" si="2"/>
        <v>69</v>
      </c>
    </row>
    <row r="140" spans="1:6" ht="30" customHeight="1" x14ac:dyDescent="0.2">
      <c r="A140" s="41">
        <f>'STUDENT NAMELIST'!A138</f>
        <v>134</v>
      </c>
      <c r="B140" s="65" t="str">
        <f>'STUDENT NAMELIST'!B138</f>
        <v>2023PEC AI 488</v>
      </c>
      <c r="C140" s="121" t="s">
        <v>293</v>
      </c>
      <c r="D140" s="66" t="str">
        <f>'STUDENT NAMELIST'!D138</f>
        <v>GURUSURIYA B</v>
      </c>
      <c r="E140" s="137" t="s">
        <v>684</v>
      </c>
      <c r="F140" s="41">
        <f t="shared" si="2"/>
        <v>59</v>
      </c>
    </row>
    <row r="141" spans="1:6" ht="30" customHeight="1" x14ac:dyDescent="0.2">
      <c r="A141" s="41">
        <f>'STUDENT NAMELIST'!A139</f>
        <v>135</v>
      </c>
      <c r="B141" s="65" t="str">
        <f>'STUDENT NAMELIST'!B139</f>
        <v>2023PEC AI 489</v>
      </c>
      <c r="C141" s="121" t="s">
        <v>294</v>
      </c>
      <c r="D141" s="66" t="str">
        <f>'STUDENT NAMELIST'!D139</f>
        <v>HARI P</v>
      </c>
      <c r="E141" s="137" t="s">
        <v>685</v>
      </c>
      <c r="F141" s="41">
        <f t="shared" si="2"/>
        <v>69</v>
      </c>
    </row>
    <row r="142" spans="1:6" ht="30" customHeight="1" x14ac:dyDescent="0.2">
      <c r="A142" s="41">
        <f>'STUDENT NAMELIST'!A140</f>
        <v>136</v>
      </c>
      <c r="B142" s="65" t="str">
        <f>'STUDENT NAMELIST'!B140</f>
        <v>2023PEC AI 490</v>
      </c>
      <c r="C142" s="121" t="s">
        <v>295</v>
      </c>
      <c r="D142" s="66" t="str">
        <f>'STUDENT NAMELIST'!D140</f>
        <v>HARI PRAKASH M</v>
      </c>
      <c r="E142" s="137" t="s">
        <v>685</v>
      </c>
      <c r="F142" s="41">
        <f t="shared" si="2"/>
        <v>69</v>
      </c>
    </row>
    <row r="143" spans="1:6" ht="30" customHeight="1" x14ac:dyDescent="0.2">
      <c r="A143" s="41">
        <f>'STUDENT NAMELIST'!A141</f>
        <v>137</v>
      </c>
      <c r="B143" s="65" t="str">
        <f>'STUDENT NAMELIST'!B141</f>
        <v>2023PEC AI 160</v>
      </c>
      <c r="C143" s="121" t="s">
        <v>296</v>
      </c>
      <c r="D143" s="66" t="str">
        <f>'STUDENT NAMELIST'!D141</f>
        <v>HARI PRIYA P</v>
      </c>
      <c r="E143" s="137" t="s">
        <v>684</v>
      </c>
      <c r="F143" s="41">
        <f t="shared" si="2"/>
        <v>59</v>
      </c>
    </row>
    <row r="144" spans="1:6" ht="30" customHeight="1" x14ac:dyDescent="0.2">
      <c r="A144" s="41">
        <f>'STUDENT NAMELIST'!A142</f>
        <v>138</v>
      </c>
      <c r="B144" s="65" t="str">
        <f>'STUDENT NAMELIST'!B142</f>
        <v>2023PEC AI 161</v>
      </c>
      <c r="C144" s="121" t="s">
        <v>297</v>
      </c>
      <c r="D144" s="66" t="str">
        <f>'STUDENT NAMELIST'!D142</f>
        <v>HARINI K</v>
      </c>
      <c r="E144" s="137" t="s">
        <v>684</v>
      </c>
      <c r="F144" s="41">
        <f t="shared" si="2"/>
        <v>59</v>
      </c>
    </row>
    <row r="145" spans="1:6" ht="30" customHeight="1" x14ac:dyDescent="0.2">
      <c r="A145" s="41">
        <f>'STUDENT NAMELIST'!A143</f>
        <v>139</v>
      </c>
      <c r="B145" s="65" t="str">
        <f>'STUDENT NAMELIST'!B143</f>
        <v>2023PEC AI 162</v>
      </c>
      <c r="C145" s="121" t="s">
        <v>298</v>
      </c>
      <c r="D145" s="66" t="str">
        <f>'STUDENT NAMELIST'!D143</f>
        <v>HARINISRI M</v>
      </c>
      <c r="E145" s="137" t="s">
        <v>686</v>
      </c>
      <c r="F145" s="41">
        <f t="shared" si="2"/>
        <v>49</v>
      </c>
    </row>
    <row r="146" spans="1:6" ht="30" customHeight="1" x14ac:dyDescent="0.2">
      <c r="A146" s="41">
        <f>'STUDENT NAMELIST'!A144</f>
        <v>140</v>
      </c>
      <c r="B146" s="65" t="str">
        <f>'STUDENT NAMELIST'!B144</f>
        <v>2023PEC AI 491</v>
      </c>
      <c r="C146" s="121" t="s">
        <v>299</v>
      </c>
      <c r="D146" s="66" t="str">
        <f>'STUDENT NAMELIST'!D144</f>
        <v>HARIPRASAANTH K</v>
      </c>
      <c r="E146" s="137" t="s">
        <v>144</v>
      </c>
      <c r="F146" s="41">
        <f t="shared" si="2"/>
        <v>79</v>
      </c>
    </row>
    <row r="147" spans="1:6" ht="30" customHeight="1" x14ac:dyDescent="0.2">
      <c r="A147" s="41">
        <f>'STUDENT NAMELIST'!A145</f>
        <v>141</v>
      </c>
      <c r="B147" s="65" t="str">
        <f>'STUDENT NAMELIST'!B145</f>
        <v>2023PEC AI 492</v>
      </c>
      <c r="C147" s="121" t="s">
        <v>300</v>
      </c>
      <c r="D147" s="66" t="str">
        <f>'STUDENT NAMELIST'!D145</f>
        <v>HARISH J</v>
      </c>
      <c r="E147" s="137" t="s">
        <v>686</v>
      </c>
      <c r="F147" s="41">
        <f t="shared" si="2"/>
        <v>49</v>
      </c>
    </row>
    <row r="148" spans="1:6" ht="30" customHeight="1" x14ac:dyDescent="0.2">
      <c r="A148" s="41">
        <f>'STUDENT NAMELIST'!A146</f>
        <v>142</v>
      </c>
      <c r="B148" s="65" t="str">
        <f>'STUDENT NAMELIST'!B146</f>
        <v>2023PEC AI 493</v>
      </c>
      <c r="C148" s="121" t="s">
        <v>301</v>
      </c>
      <c r="D148" s="66" t="str">
        <f>'STUDENT NAMELIST'!D146</f>
        <v>HARISH P</v>
      </c>
      <c r="E148" s="137" t="s">
        <v>685</v>
      </c>
      <c r="F148" s="41">
        <f t="shared" si="2"/>
        <v>69</v>
      </c>
    </row>
    <row r="149" spans="1:6" ht="30" customHeight="1" x14ac:dyDescent="0.2">
      <c r="A149" s="41">
        <f>'STUDENT NAMELIST'!A147</f>
        <v>143</v>
      </c>
      <c r="B149" s="65" t="str">
        <f>'STUDENT NAMELIST'!B147</f>
        <v>2023PEC AI 495</v>
      </c>
      <c r="C149" s="121" t="s">
        <v>302</v>
      </c>
      <c r="D149" s="66" t="str">
        <f>'STUDENT NAMELIST'!D147</f>
        <v>HARISH RAMNAATH E</v>
      </c>
      <c r="E149" s="137" t="s">
        <v>685</v>
      </c>
      <c r="F149" s="41">
        <f t="shared" si="2"/>
        <v>69</v>
      </c>
    </row>
    <row r="150" spans="1:6" ht="30" customHeight="1" x14ac:dyDescent="0.2">
      <c r="A150" s="41">
        <f>'STUDENT NAMELIST'!A148</f>
        <v>144</v>
      </c>
      <c r="B150" s="65" t="str">
        <f>'STUDENT NAMELIST'!B148</f>
        <v>2023PEC AI 496</v>
      </c>
      <c r="C150" s="121" t="s">
        <v>303</v>
      </c>
      <c r="D150" s="66" t="str">
        <f>'STUDENT NAMELIST'!D148</f>
        <v>HARISH V J</v>
      </c>
      <c r="E150" s="137" t="s">
        <v>685</v>
      </c>
      <c r="F150" s="41">
        <f t="shared" si="2"/>
        <v>69</v>
      </c>
    </row>
    <row r="151" spans="1:6" ht="30" customHeight="1" x14ac:dyDescent="0.2">
      <c r="A151" s="41">
        <f>'STUDENT NAMELIST'!A149</f>
        <v>145</v>
      </c>
      <c r="B151" s="65" t="str">
        <f>'STUDENT NAMELIST'!B149</f>
        <v>2023PEC AI 497</v>
      </c>
      <c r="C151" s="121" t="s">
        <v>304</v>
      </c>
      <c r="D151" s="66" t="str">
        <f>'STUDENT NAMELIST'!D149</f>
        <v>HARIVISHNU K C</v>
      </c>
      <c r="E151" s="137" t="s">
        <v>144</v>
      </c>
      <c r="F151" s="41">
        <f t="shared" si="2"/>
        <v>79</v>
      </c>
    </row>
    <row r="152" spans="1:6" ht="30" customHeight="1" x14ac:dyDescent="0.2">
      <c r="A152" s="41">
        <f>'STUDENT NAMELIST'!A150</f>
        <v>146</v>
      </c>
      <c r="B152" s="65" t="str">
        <f>'STUDENT NAMELIST'!B150</f>
        <v>2023PEC AI 163</v>
      </c>
      <c r="C152" s="121" t="s">
        <v>305</v>
      </c>
      <c r="D152" s="66" t="str">
        <f>'STUDENT NAMELIST'!D150</f>
        <v>HARSHAVARTHINI T</v>
      </c>
      <c r="E152" s="137" t="s">
        <v>144</v>
      </c>
      <c r="F152" s="41">
        <f t="shared" si="2"/>
        <v>79</v>
      </c>
    </row>
    <row r="153" spans="1:6" ht="30" customHeight="1" x14ac:dyDescent="0.2">
      <c r="A153" s="41">
        <f>'STUDENT NAMELIST'!A151</f>
        <v>147</v>
      </c>
      <c r="B153" s="65" t="str">
        <f>'STUDENT NAMELIST'!B151</f>
        <v>2023PEC AI 167</v>
      </c>
      <c r="C153" s="121" t="s">
        <v>306</v>
      </c>
      <c r="D153" s="66" t="str">
        <f>'STUDENT NAMELIST'!D151</f>
        <v>HARSHINI M</v>
      </c>
      <c r="E153" s="137" t="s">
        <v>686</v>
      </c>
      <c r="F153" s="41">
        <f t="shared" si="2"/>
        <v>49</v>
      </c>
    </row>
    <row r="154" spans="1:6" ht="30" customHeight="1" x14ac:dyDescent="0.2">
      <c r="A154" s="41">
        <f>'STUDENT NAMELIST'!A152</f>
        <v>148</v>
      </c>
      <c r="B154" s="65" t="str">
        <f>'STUDENT NAMELIST'!B152</f>
        <v>2023PEC AI 164</v>
      </c>
      <c r="C154" s="121" t="s">
        <v>307</v>
      </c>
      <c r="D154" s="66" t="str">
        <f>'STUDENT NAMELIST'!D152</f>
        <v>HARSHINI R R</v>
      </c>
      <c r="E154" s="137" t="s">
        <v>685</v>
      </c>
      <c r="F154" s="41">
        <f t="shared" si="2"/>
        <v>69</v>
      </c>
    </row>
    <row r="155" spans="1:6" ht="30" customHeight="1" x14ac:dyDescent="0.2">
      <c r="A155" s="41">
        <f>'STUDENT NAMELIST'!A153</f>
        <v>149</v>
      </c>
      <c r="B155" s="65" t="str">
        <f>'STUDENT NAMELIST'!B153</f>
        <v>2023PEC AI 165</v>
      </c>
      <c r="C155" s="121" t="s">
        <v>308</v>
      </c>
      <c r="D155" s="66" t="str">
        <f>'STUDENT NAMELIST'!D153</f>
        <v xml:space="preserve">HARSHINI T </v>
      </c>
      <c r="E155" s="137" t="s">
        <v>684</v>
      </c>
      <c r="F155" s="41">
        <f t="shared" si="2"/>
        <v>59</v>
      </c>
    </row>
    <row r="156" spans="1:6" ht="30" customHeight="1" x14ac:dyDescent="0.2">
      <c r="A156" s="41">
        <f>'STUDENT NAMELIST'!A154</f>
        <v>150</v>
      </c>
      <c r="B156" s="65" t="str">
        <f>'STUDENT NAMELIST'!B154</f>
        <v>2023PEC AI 166</v>
      </c>
      <c r="C156" s="121" t="s">
        <v>309</v>
      </c>
      <c r="D156" s="66" t="str">
        <f>'STUDENT NAMELIST'!D154</f>
        <v>HARSHINI V M</v>
      </c>
      <c r="E156" s="137" t="s">
        <v>144</v>
      </c>
      <c r="F156" s="41">
        <f t="shared" si="2"/>
        <v>79</v>
      </c>
    </row>
    <row r="157" spans="1:6" ht="30" customHeight="1" x14ac:dyDescent="0.2">
      <c r="A157" s="41">
        <f>'STUDENT NAMELIST'!A155</f>
        <v>151</v>
      </c>
      <c r="B157" s="65" t="str">
        <f>'STUDENT NAMELIST'!B155</f>
        <v>2023PEC AI 191</v>
      </c>
      <c r="C157" s="121" t="s">
        <v>310</v>
      </c>
      <c r="D157" s="66" t="str">
        <f>'STUDENT NAMELIST'!D155</f>
        <v>HARSHITHAA SREE S</v>
      </c>
      <c r="E157" s="137" t="s">
        <v>684</v>
      </c>
      <c r="F157" s="41">
        <f t="shared" si="2"/>
        <v>59</v>
      </c>
    </row>
    <row r="158" spans="1:6" ht="30" customHeight="1" x14ac:dyDescent="0.2">
      <c r="A158" s="41">
        <f>'STUDENT NAMELIST'!A156</f>
        <v>152</v>
      </c>
      <c r="B158" s="65" t="str">
        <f>'STUDENT NAMELIST'!B156</f>
        <v>2023PEC AI 494</v>
      </c>
      <c r="C158" s="121" t="s">
        <v>311</v>
      </c>
      <c r="D158" s="66" t="str">
        <f>'STUDENT NAMELIST'!D156</f>
        <v>HARSIH RAJ B</v>
      </c>
      <c r="E158" s="137" t="s">
        <v>144</v>
      </c>
      <c r="F158" s="41">
        <f t="shared" si="2"/>
        <v>79</v>
      </c>
    </row>
    <row r="159" spans="1:6" ht="30" customHeight="1" x14ac:dyDescent="0.2">
      <c r="A159" s="41">
        <f>'STUDENT NAMELIST'!A157</f>
        <v>153</v>
      </c>
      <c r="B159" s="65" t="str">
        <f>'STUDENT NAMELIST'!B157</f>
        <v>2023PEC AI 499</v>
      </c>
      <c r="C159" s="121" t="s">
        <v>312</v>
      </c>
      <c r="D159" s="66" t="str">
        <f>'STUDENT NAMELIST'!D157</f>
        <v>HEMAND KUMAR V</v>
      </c>
      <c r="E159" s="137" t="s">
        <v>686</v>
      </c>
      <c r="F159" s="41">
        <f t="shared" si="2"/>
        <v>49</v>
      </c>
    </row>
    <row r="160" spans="1:6" ht="30" customHeight="1" x14ac:dyDescent="0.2">
      <c r="A160" s="41">
        <f>'STUDENT NAMELIST'!A158</f>
        <v>154</v>
      </c>
      <c r="B160" s="65" t="str">
        <f>'STUDENT NAMELIST'!B158</f>
        <v>2023PEC AI 500</v>
      </c>
      <c r="C160" s="121" t="s">
        <v>313</v>
      </c>
      <c r="D160" s="66" t="str">
        <f>'STUDENT NAMELIST'!D158</f>
        <v>HEMANTH S</v>
      </c>
      <c r="E160" s="137" t="s">
        <v>144</v>
      </c>
      <c r="F160" s="41">
        <f t="shared" si="2"/>
        <v>79</v>
      </c>
    </row>
    <row r="161" spans="1:6" ht="30" customHeight="1" x14ac:dyDescent="0.2">
      <c r="A161" s="41">
        <f>'STUDENT NAMELIST'!A159</f>
        <v>155</v>
      </c>
      <c r="B161" s="65" t="str">
        <f>'STUDENT NAMELIST'!B159</f>
        <v>2023PEC AI 287</v>
      </c>
      <c r="C161" s="121" t="s">
        <v>314</v>
      </c>
      <c r="D161" s="66" t="str">
        <f>'STUDENT NAMELIST'!D159</f>
        <v>HEMANTH VISHNU B</v>
      </c>
      <c r="E161" s="137" t="s">
        <v>144</v>
      </c>
      <c r="F161" s="41">
        <f t="shared" si="2"/>
        <v>79</v>
      </c>
    </row>
    <row r="162" spans="1:6" ht="30" customHeight="1" x14ac:dyDescent="0.2">
      <c r="A162" s="41">
        <f>'STUDENT NAMELIST'!A160</f>
        <v>156</v>
      </c>
      <c r="B162" s="65" t="str">
        <f>'STUDENT NAMELIST'!B160</f>
        <v>2023PEC AI 498</v>
      </c>
      <c r="C162" s="121" t="s">
        <v>315</v>
      </c>
      <c r="D162" s="66" t="str">
        <f>'STUDENT NAMELIST'!D160</f>
        <v>HEMKUMAR A</v>
      </c>
      <c r="E162" s="137" t="s">
        <v>685</v>
      </c>
      <c r="F162" s="41">
        <f t="shared" si="2"/>
        <v>69</v>
      </c>
    </row>
    <row r="163" spans="1:6" ht="30" customHeight="1" x14ac:dyDescent="0.2">
      <c r="A163" s="41">
        <f>'STUDENT NAMELIST'!A161</f>
        <v>157</v>
      </c>
      <c r="B163" s="65" t="str">
        <f>'STUDENT NAMELIST'!B161</f>
        <v>2023PEC AI 168</v>
      </c>
      <c r="C163" s="121" t="s">
        <v>316</v>
      </c>
      <c r="D163" s="66" t="str">
        <f>'STUDENT NAMELIST'!D161</f>
        <v xml:space="preserve">HEPZHIBHA RACHEL S </v>
      </c>
      <c r="E163" s="137" t="s">
        <v>685</v>
      </c>
      <c r="F163" s="41">
        <f t="shared" si="2"/>
        <v>69</v>
      </c>
    </row>
    <row r="164" spans="1:6" ht="30" customHeight="1" x14ac:dyDescent="0.2">
      <c r="A164" s="41">
        <f>'STUDENT NAMELIST'!A162</f>
        <v>158</v>
      </c>
      <c r="B164" s="65" t="str">
        <f>'STUDENT NAMELIST'!B162</f>
        <v>2023PEC AI 501</v>
      </c>
      <c r="C164" s="121" t="s">
        <v>317</v>
      </c>
      <c r="D164" s="66" t="str">
        <f>'STUDENT NAMELIST'!D162</f>
        <v xml:space="preserve">HIBBAN RASHID </v>
      </c>
      <c r="E164" s="137" t="s">
        <v>685</v>
      </c>
      <c r="F164" s="41">
        <f t="shared" si="2"/>
        <v>69</v>
      </c>
    </row>
    <row r="165" spans="1:6" ht="30" customHeight="1" x14ac:dyDescent="0.2">
      <c r="A165" s="41">
        <f>'STUDENT NAMELIST'!A163</f>
        <v>159</v>
      </c>
      <c r="B165" s="65" t="str">
        <f>'STUDENT NAMELIST'!B163</f>
        <v>2023PEC AI 502</v>
      </c>
      <c r="C165" s="121" t="s">
        <v>318</v>
      </c>
      <c r="D165" s="66" t="str">
        <f>'STUDENT NAMELIST'!D163</f>
        <v>HIRTHIK KANNAN S</v>
      </c>
      <c r="E165" s="137" t="s">
        <v>685</v>
      </c>
      <c r="F165" s="41">
        <f t="shared" si="2"/>
        <v>69</v>
      </c>
    </row>
    <row r="166" spans="1:6" ht="30" customHeight="1" x14ac:dyDescent="0.2">
      <c r="A166" s="41">
        <f>'STUDENT NAMELIST'!A164</f>
        <v>160</v>
      </c>
      <c r="B166" s="65" t="str">
        <f>'STUDENT NAMELIST'!B164</f>
        <v>2023PEC AI 503</v>
      </c>
      <c r="C166" s="121" t="s">
        <v>319</v>
      </c>
      <c r="D166" s="66" t="str">
        <f>'STUDENT NAMELIST'!D164</f>
        <v>HITESHWAR K</v>
      </c>
      <c r="E166" s="137" t="s">
        <v>683</v>
      </c>
      <c r="F166" s="41">
        <f t="shared" si="2"/>
        <v>89</v>
      </c>
    </row>
    <row r="167" spans="1:6" ht="30" customHeight="1" x14ac:dyDescent="0.2">
      <c r="A167" s="41">
        <f>'STUDENT NAMELIST'!A165</f>
        <v>161</v>
      </c>
      <c r="B167" s="65" t="str">
        <f>'STUDENT NAMELIST'!B165</f>
        <v>2023PEC AI 169</v>
      </c>
      <c r="C167" s="121" t="s">
        <v>320</v>
      </c>
      <c r="D167" s="66" t="str">
        <f>'STUDENT NAMELIST'!D165</f>
        <v>HUMAIRA S</v>
      </c>
      <c r="E167" s="137" t="s">
        <v>144</v>
      </c>
      <c r="F167" s="41">
        <f t="shared" si="2"/>
        <v>79</v>
      </c>
    </row>
    <row r="168" spans="1:6" ht="30" customHeight="1" x14ac:dyDescent="0.2">
      <c r="A168" s="41">
        <f>'STUDENT NAMELIST'!A166</f>
        <v>162</v>
      </c>
      <c r="B168" s="65" t="str">
        <f>'STUDENT NAMELIST'!B166</f>
        <v>2023PEC AI 504</v>
      </c>
      <c r="C168" s="121" t="s">
        <v>321</v>
      </c>
      <c r="D168" s="66" t="str">
        <f>'STUDENT NAMELIST'!D166</f>
        <v>INBA R</v>
      </c>
      <c r="E168" s="137" t="s">
        <v>683</v>
      </c>
      <c r="F168" s="41">
        <f t="shared" si="2"/>
        <v>89</v>
      </c>
    </row>
    <row r="169" spans="1:6" ht="30" customHeight="1" x14ac:dyDescent="0.2">
      <c r="A169" s="41">
        <f>'STUDENT NAMELIST'!A167</f>
        <v>163</v>
      </c>
      <c r="B169" s="65" t="str">
        <f>'STUDENT NAMELIST'!B167</f>
        <v>2023PEC AI 505</v>
      </c>
      <c r="C169" s="121" t="s">
        <v>322</v>
      </c>
      <c r="D169" s="66" t="str">
        <f>'STUDENT NAMELIST'!D167</f>
        <v>INFANT JASON G A</v>
      </c>
      <c r="E169" s="137" t="s">
        <v>683</v>
      </c>
      <c r="F169" s="41">
        <f t="shared" si="2"/>
        <v>89</v>
      </c>
    </row>
    <row r="170" spans="1:6" ht="30" customHeight="1" x14ac:dyDescent="0.2">
      <c r="A170" s="41">
        <f>'STUDENT NAMELIST'!A168</f>
        <v>164</v>
      </c>
      <c r="B170" s="65" t="str">
        <f>'STUDENT NAMELIST'!B168</f>
        <v>2023PEC AI 170</v>
      </c>
      <c r="C170" s="121" t="s">
        <v>323</v>
      </c>
      <c r="D170" s="66" t="str">
        <f>'STUDENT NAMELIST'!D168</f>
        <v>INIYA ARUMUGAM</v>
      </c>
      <c r="E170" s="137" t="s">
        <v>144</v>
      </c>
      <c r="F170" s="41">
        <f t="shared" si="2"/>
        <v>79</v>
      </c>
    </row>
    <row r="171" spans="1:6" ht="30" customHeight="1" x14ac:dyDescent="0.2">
      <c r="A171" s="41">
        <f>'STUDENT NAMELIST'!A169</f>
        <v>165</v>
      </c>
      <c r="B171" s="65" t="str">
        <f>'STUDENT NAMELIST'!B169</f>
        <v>2023PEC AI 171</v>
      </c>
      <c r="C171" s="121" t="s">
        <v>324</v>
      </c>
      <c r="D171" s="66" t="str">
        <f>'STUDENT NAMELIST'!D169</f>
        <v>IRENE B</v>
      </c>
      <c r="E171" s="137" t="s">
        <v>685</v>
      </c>
      <c r="F171" s="41">
        <f t="shared" si="2"/>
        <v>69</v>
      </c>
    </row>
    <row r="172" spans="1:6" ht="30" customHeight="1" x14ac:dyDescent="0.2">
      <c r="A172" s="41">
        <f>'STUDENT NAMELIST'!A170</f>
        <v>166</v>
      </c>
      <c r="B172" s="65" t="str">
        <f>'STUDENT NAMELIST'!B170</f>
        <v>2023PEC AI 506</v>
      </c>
      <c r="C172" s="121" t="s">
        <v>325</v>
      </c>
      <c r="D172" s="66" t="str">
        <f>'STUDENT NAMELIST'!D170</f>
        <v>IRFAN MARICHAMY</v>
      </c>
      <c r="E172" s="137" t="s">
        <v>685</v>
      </c>
      <c r="F172" s="41">
        <f t="shared" si="2"/>
        <v>69</v>
      </c>
    </row>
    <row r="173" spans="1:6" ht="30" customHeight="1" x14ac:dyDescent="0.2">
      <c r="A173" s="41">
        <f>'STUDENT NAMELIST'!A171</f>
        <v>167</v>
      </c>
      <c r="B173" s="65" t="str">
        <f>'STUDENT NAMELIST'!B171</f>
        <v>2023PEC AI 172</v>
      </c>
      <c r="C173" s="121" t="s">
        <v>326</v>
      </c>
      <c r="D173" s="66" t="str">
        <f>'STUDENT NAMELIST'!D171</f>
        <v>ISHA KUMARI R</v>
      </c>
      <c r="E173" s="137" t="s">
        <v>144</v>
      </c>
      <c r="F173" s="41">
        <f t="shared" si="2"/>
        <v>79</v>
      </c>
    </row>
    <row r="174" spans="1:6" ht="30" customHeight="1" x14ac:dyDescent="0.2">
      <c r="A174" s="41">
        <f>'STUDENT NAMELIST'!A172</f>
        <v>168</v>
      </c>
      <c r="B174" s="65" t="str">
        <f>'STUDENT NAMELIST'!B172</f>
        <v>2023PEC AI 173</v>
      </c>
      <c r="C174" s="121" t="s">
        <v>327</v>
      </c>
      <c r="D174" s="66" t="str">
        <f>'STUDENT NAMELIST'!D172</f>
        <v>ISHWARYA P</v>
      </c>
      <c r="E174" s="137" t="s">
        <v>144</v>
      </c>
      <c r="F174" s="41">
        <f t="shared" si="2"/>
        <v>79</v>
      </c>
    </row>
    <row r="175" spans="1:6" ht="30" customHeight="1" x14ac:dyDescent="0.2">
      <c r="A175" s="41">
        <f>'STUDENT NAMELIST'!A173</f>
        <v>169</v>
      </c>
      <c r="B175" s="65" t="str">
        <f>'STUDENT NAMELIST'!B173</f>
        <v>2023PEC AI 507</v>
      </c>
      <c r="C175" s="121" t="s">
        <v>328</v>
      </c>
      <c r="D175" s="66" t="str">
        <f>'STUDENT NAMELIST'!D173</f>
        <v>JAGADHEESWARAN R</v>
      </c>
      <c r="E175" s="137" t="s">
        <v>683</v>
      </c>
      <c r="F175" s="41">
        <f t="shared" si="2"/>
        <v>89</v>
      </c>
    </row>
    <row r="176" spans="1:6" ht="30" customHeight="1" x14ac:dyDescent="0.2">
      <c r="A176" s="41">
        <f>'STUDENT NAMELIST'!A174</f>
        <v>170</v>
      </c>
      <c r="B176" s="65" t="str">
        <f>'STUDENT NAMELIST'!B174</f>
        <v>2023PEC AI 508</v>
      </c>
      <c r="C176" s="121" t="s">
        <v>329</v>
      </c>
      <c r="D176" s="66" t="str">
        <f>'STUDENT NAMELIST'!D174</f>
        <v>JAGAN S</v>
      </c>
      <c r="E176" s="137" t="s">
        <v>144</v>
      </c>
      <c r="F176" s="41">
        <f t="shared" si="2"/>
        <v>79</v>
      </c>
    </row>
    <row r="177" spans="1:6" ht="30" customHeight="1" x14ac:dyDescent="0.2">
      <c r="A177" s="41">
        <f>'STUDENT NAMELIST'!A175</f>
        <v>171</v>
      </c>
      <c r="B177" s="65" t="str">
        <f>'STUDENT NAMELIST'!B175</f>
        <v>2023PEC AI 509</v>
      </c>
      <c r="C177" s="121" t="s">
        <v>330</v>
      </c>
      <c r="D177" s="66" t="str">
        <f>'STUDENT NAMELIST'!D175</f>
        <v>JAI AKASH R S</v>
      </c>
      <c r="E177" s="137" t="s">
        <v>688</v>
      </c>
      <c r="F177" s="41">
        <f t="shared" si="2"/>
        <v>100</v>
      </c>
    </row>
    <row r="178" spans="1:6" ht="30" customHeight="1" x14ac:dyDescent="0.2">
      <c r="A178" s="41">
        <f>'STUDENT NAMELIST'!A176</f>
        <v>172</v>
      </c>
      <c r="B178" s="65" t="str">
        <f>'STUDENT NAMELIST'!B176</f>
        <v>2023PEC AI 510</v>
      </c>
      <c r="C178" s="121" t="s">
        <v>331</v>
      </c>
      <c r="D178" s="66" t="str">
        <f>'STUDENT NAMELIST'!D176</f>
        <v>JAI HARSHAN H</v>
      </c>
      <c r="E178" s="137" t="s">
        <v>686</v>
      </c>
      <c r="F178" s="41">
        <f t="shared" si="2"/>
        <v>49</v>
      </c>
    </row>
    <row r="179" spans="1:6" ht="30" customHeight="1" x14ac:dyDescent="0.2">
      <c r="A179" s="41">
        <f>'STUDENT NAMELIST'!A177</f>
        <v>173</v>
      </c>
      <c r="B179" s="65" t="str">
        <f>'STUDENT NAMELIST'!B177</f>
        <v>2023PEC AI 511</v>
      </c>
      <c r="C179" s="121" t="s">
        <v>332</v>
      </c>
      <c r="D179" s="66" t="str">
        <f>'STUDENT NAMELIST'!D177</f>
        <v>JAMAL MOHAMMED R</v>
      </c>
      <c r="E179" s="137" t="s">
        <v>144</v>
      </c>
      <c r="F179" s="41">
        <f t="shared" si="2"/>
        <v>79</v>
      </c>
    </row>
    <row r="180" spans="1:6" ht="30" customHeight="1" x14ac:dyDescent="0.2">
      <c r="A180" s="41">
        <f>'STUDENT NAMELIST'!A178</f>
        <v>174</v>
      </c>
      <c r="B180" s="65" t="str">
        <f>'STUDENT NAMELIST'!B178</f>
        <v>2023PEC AI 174</v>
      </c>
      <c r="C180" s="121" t="s">
        <v>333</v>
      </c>
      <c r="D180" s="66" t="str">
        <f>'STUDENT NAMELIST'!D178</f>
        <v>JANANI G</v>
      </c>
      <c r="E180" s="137" t="s">
        <v>683</v>
      </c>
      <c r="F180" s="41">
        <f t="shared" si="2"/>
        <v>89</v>
      </c>
    </row>
    <row r="181" spans="1:6" ht="30" customHeight="1" x14ac:dyDescent="0.2">
      <c r="A181" s="41">
        <f>'STUDENT NAMELIST'!A179</f>
        <v>175</v>
      </c>
      <c r="B181" s="65" t="str">
        <f>'STUDENT NAMELIST'!B179</f>
        <v>2023PEC AI 175</v>
      </c>
      <c r="C181" s="121" t="s">
        <v>334</v>
      </c>
      <c r="D181" s="66" t="str">
        <f>'STUDENT NAMELIST'!D179</f>
        <v>JANANI G</v>
      </c>
      <c r="E181" s="137" t="s">
        <v>144</v>
      </c>
      <c r="F181" s="41">
        <f t="shared" si="2"/>
        <v>79</v>
      </c>
    </row>
    <row r="182" spans="1:6" ht="30" customHeight="1" x14ac:dyDescent="0.2">
      <c r="A182" s="41">
        <f>'STUDENT NAMELIST'!A180</f>
        <v>176</v>
      </c>
      <c r="B182" s="65" t="str">
        <f>'STUDENT NAMELIST'!B180</f>
        <v>2023PEC AI 512</v>
      </c>
      <c r="C182" s="121" t="s">
        <v>335</v>
      </c>
      <c r="D182" s="66" t="str">
        <f>'STUDENT NAMELIST'!D180</f>
        <v>JASON JONES C</v>
      </c>
      <c r="E182" s="137" t="s">
        <v>685</v>
      </c>
      <c r="F182" s="41">
        <f t="shared" si="2"/>
        <v>69</v>
      </c>
    </row>
    <row r="183" spans="1:6" ht="30" customHeight="1" x14ac:dyDescent="0.2">
      <c r="A183" s="41">
        <f>'STUDENT NAMELIST'!A181</f>
        <v>177</v>
      </c>
      <c r="B183" s="65" t="str">
        <f>'STUDENT NAMELIST'!B181</f>
        <v>2023PEC AI 513</v>
      </c>
      <c r="C183" s="121" t="s">
        <v>336</v>
      </c>
      <c r="D183" s="66" t="str">
        <f>'STUDENT NAMELIST'!D181</f>
        <v>JAYA KRISHNA M</v>
      </c>
      <c r="E183" s="137" t="s">
        <v>144</v>
      </c>
      <c r="F183" s="41">
        <f t="shared" si="2"/>
        <v>79</v>
      </c>
    </row>
    <row r="184" spans="1:6" ht="30" customHeight="1" x14ac:dyDescent="0.2">
      <c r="A184" s="41">
        <f>'STUDENT NAMELIST'!A182</f>
        <v>178</v>
      </c>
      <c r="B184" s="65" t="str">
        <f>'STUDENT NAMELIST'!B182</f>
        <v>2023PEC AI 514</v>
      </c>
      <c r="C184" s="121" t="s">
        <v>337</v>
      </c>
      <c r="D184" s="66" t="str">
        <f>'STUDENT NAMELIST'!D182</f>
        <v>JAYA SURYA V</v>
      </c>
      <c r="E184" s="137" t="s">
        <v>144</v>
      </c>
      <c r="F184" s="41">
        <f t="shared" si="2"/>
        <v>79</v>
      </c>
    </row>
    <row r="185" spans="1:6" ht="30" customHeight="1" x14ac:dyDescent="0.2">
      <c r="A185" s="41">
        <f>'STUDENT NAMELIST'!A183</f>
        <v>179</v>
      </c>
      <c r="B185" s="65" t="str">
        <f>'STUDENT NAMELIST'!B183</f>
        <v>2023PEC AI 515</v>
      </c>
      <c r="C185" s="121" t="s">
        <v>338</v>
      </c>
      <c r="D185" s="66" t="str">
        <f>'STUDENT NAMELIST'!D183</f>
        <v>JAYANTH J</v>
      </c>
      <c r="E185" s="137" t="s">
        <v>685</v>
      </c>
      <c r="F185" s="41">
        <f t="shared" si="2"/>
        <v>69</v>
      </c>
    </row>
    <row r="186" spans="1:6" ht="30" customHeight="1" x14ac:dyDescent="0.2">
      <c r="A186" s="41">
        <f>'STUDENT NAMELIST'!A184</f>
        <v>180</v>
      </c>
      <c r="B186" s="65" t="str">
        <f>'STUDENT NAMELIST'!B184</f>
        <v>2023PEC AI 177</v>
      </c>
      <c r="C186" s="121" t="s">
        <v>339</v>
      </c>
      <c r="D186" s="66" t="str">
        <f>'STUDENT NAMELIST'!D184</f>
        <v>JAYASHREE V</v>
      </c>
      <c r="E186" s="137" t="s">
        <v>144</v>
      </c>
      <c r="F186" s="41">
        <f t="shared" si="2"/>
        <v>79</v>
      </c>
    </row>
    <row r="187" spans="1:6" ht="30" customHeight="1" x14ac:dyDescent="0.2">
      <c r="A187" s="41">
        <f>'STUDENT NAMELIST'!A185</f>
        <v>181</v>
      </c>
      <c r="B187" s="65" t="str">
        <f>'STUDENT NAMELIST'!B185</f>
        <v>2023PEC AI 178</v>
      </c>
      <c r="C187" s="121" t="s">
        <v>340</v>
      </c>
      <c r="D187" s="66" t="str">
        <f>'STUDENT NAMELIST'!D185</f>
        <v>JAYASHREE V</v>
      </c>
      <c r="E187" s="137" t="s">
        <v>685</v>
      </c>
      <c r="F187" s="41">
        <f t="shared" si="2"/>
        <v>69</v>
      </c>
    </row>
    <row r="188" spans="1:6" ht="30" customHeight="1" x14ac:dyDescent="0.2">
      <c r="A188" s="41">
        <f>'STUDENT NAMELIST'!A186</f>
        <v>182</v>
      </c>
      <c r="B188" s="65" t="str">
        <f>'STUDENT NAMELIST'!B186</f>
        <v>2023PEC AI 176</v>
      </c>
      <c r="C188" s="121" t="s">
        <v>341</v>
      </c>
      <c r="D188" s="66" t="str">
        <f>'STUDENT NAMELIST'!D186</f>
        <v>M JAYASREE</v>
      </c>
      <c r="E188" s="137" t="s">
        <v>686</v>
      </c>
      <c r="F188" s="41">
        <f t="shared" si="2"/>
        <v>49</v>
      </c>
    </row>
    <row r="189" spans="1:6" ht="30" customHeight="1" x14ac:dyDescent="0.2">
      <c r="A189" s="41">
        <f>'STUDENT NAMELIST'!A187</f>
        <v>183</v>
      </c>
      <c r="B189" s="65" t="str">
        <f>'STUDENT NAMELIST'!B187</f>
        <v>2023PEC AI 517</v>
      </c>
      <c r="C189" s="121" t="s">
        <v>342</v>
      </c>
      <c r="D189" s="66" t="str">
        <f>'STUDENT NAMELIST'!D187</f>
        <v>JAYASURIYA K</v>
      </c>
      <c r="E189" s="137" t="s">
        <v>683</v>
      </c>
      <c r="F189" s="41">
        <f t="shared" si="2"/>
        <v>89</v>
      </c>
    </row>
    <row r="190" spans="1:6" ht="30" customHeight="1" x14ac:dyDescent="0.2">
      <c r="A190" s="41">
        <f>'STUDENT NAMELIST'!A188</f>
        <v>184</v>
      </c>
      <c r="B190" s="65" t="str">
        <f>'STUDENT NAMELIST'!B188</f>
        <v>2023PEC AI 518</v>
      </c>
      <c r="C190" s="121" t="s">
        <v>343</v>
      </c>
      <c r="D190" s="66" t="str">
        <f>'STUDENT NAMELIST'!D188</f>
        <v>JAYASURYA K</v>
      </c>
      <c r="E190" s="137" t="s">
        <v>688</v>
      </c>
      <c r="F190" s="41">
        <f t="shared" si="2"/>
        <v>100</v>
      </c>
    </row>
    <row r="191" spans="1:6" ht="30" customHeight="1" x14ac:dyDescent="0.2">
      <c r="A191" s="41">
        <f>'STUDENT NAMELIST'!A189</f>
        <v>185</v>
      </c>
      <c r="B191" s="65" t="str">
        <f>'STUDENT NAMELIST'!B189</f>
        <v>2023PEC AI 519</v>
      </c>
      <c r="C191" s="121" t="s">
        <v>344</v>
      </c>
      <c r="D191" s="66" t="str">
        <f>'STUDENT NAMELIST'!D189</f>
        <v>JEBISH PAULWIN S</v>
      </c>
      <c r="E191" s="137" t="s">
        <v>144</v>
      </c>
      <c r="F191" s="41">
        <f t="shared" si="2"/>
        <v>79</v>
      </c>
    </row>
    <row r="192" spans="1:6" ht="30" customHeight="1" x14ac:dyDescent="0.2">
      <c r="A192" s="41">
        <f>'STUDENT NAMELIST'!A190</f>
        <v>186</v>
      </c>
      <c r="B192" s="65" t="str">
        <f>'STUDENT NAMELIST'!B190</f>
        <v>2023PEC AI 520</v>
      </c>
      <c r="C192" s="121" t="s">
        <v>345</v>
      </c>
      <c r="D192" s="66" t="str">
        <f>'STUDENT NAMELIST'!D190</f>
        <v>JEEVA R</v>
      </c>
      <c r="E192" s="137" t="s">
        <v>684</v>
      </c>
      <c r="F192" s="41">
        <f t="shared" si="2"/>
        <v>59</v>
      </c>
    </row>
    <row r="193" spans="1:6" ht="30" customHeight="1" x14ac:dyDescent="0.2">
      <c r="A193" s="41">
        <f>'STUDENT NAMELIST'!A191</f>
        <v>187</v>
      </c>
      <c r="B193" s="65" t="str">
        <f>'STUDENT NAMELIST'!B191</f>
        <v>2023PEC AI 521</v>
      </c>
      <c r="C193" s="121" t="s">
        <v>346</v>
      </c>
      <c r="D193" s="66" t="str">
        <f>'STUDENT NAMELIST'!D191</f>
        <v>JEEVA S</v>
      </c>
      <c r="E193" s="137" t="s">
        <v>144</v>
      </c>
      <c r="F193" s="41">
        <f t="shared" si="2"/>
        <v>79</v>
      </c>
    </row>
    <row r="194" spans="1:6" ht="30" customHeight="1" x14ac:dyDescent="0.2">
      <c r="A194" s="41">
        <f>'STUDENT NAMELIST'!A192</f>
        <v>188</v>
      </c>
      <c r="B194" s="65" t="str">
        <f>'STUDENT NAMELIST'!B192</f>
        <v>2023PEC AI 522</v>
      </c>
      <c r="C194" s="121" t="s">
        <v>347</v>
      </c>
      <c r="D194" s="66" t="str">
        <f>'STUDENT NAMELIST'!D192</f>
        <v>JEEVA V</v>
      </c>
      <c r="E194" s="137" t="s">
        <v>144</v>
      </c>
      <c r="F194" s="41">
        <f t="shared" si="2"/>
        <v>79</v>
      </c>
    </row>
    <row r="195" spans="1:6" ht="30" customHeight="1" x14ac:dyDescent="0.2">
      <c r="A195" s="41">
        <f>'STUDENT NAMELIST'!A193</f>
        <v>189</v>
      </c>
      <c r="B195" s="65" t="str">
        <f>'STUDENT NAMELIST'!B193</f>
        <v>2023PEC AI 286</v>
      </c>
      <c r="C195" s="121" t="s">
        <v>348</v>
      </c>
      <c r="D195" s="66" t="str">
        <f>'STUDENT NAMELIST'!D193</f>
        <v>JEEVAN KISHORE S</v>
      </c>
      <c r="E195" s="137" t="s">
        <v>144</v>
      </c>
      <c r="F195" s="41">
        <f t="shared" si="2"/>
        <v>79</v>
      </c>
    </row>
    <row r="196" spans="1:6" ht="30" customHeight="1" x14ac:dyDescent="0.2">
      <c r="A196" s="41">
        <f>'STUDENT NAMELIST'!A194</f>
        <v>190</v>
      </c>
      <c r="B196" s="65" t="str">
        <f>'STUDENT NAMELIST'!B194</f>
        <v>2023PEC AI 179</v>
      </c>
      <c r="C196" s="121" t="s">
        <v>349</v>
      </c>
      <c r="D196" s="66" t="str">
        <f>'STUDENT NAMELIST'!D194</f>
        <v xml:space="preserve">JEEVITHA M S </v>
      </c>
      <c r="E196" s="137" t="s">
        <v>683</v>
      </c>
      <c r="F196" s="41">
        <f t="shared" si="2"/>
        <v>89</v>
      </c>
    </row>
    <row r="197" spans="1:6" ht="30" customHeight="1" x14ac:dyDescent="0.2">
      <c r="A197" s="41">
        <f>'STUDENT NAMELIST'!A195</f>
        <v>191</v>
      </c>
      <c r="B197" s="65" t="str">
        <f>'STUDENT NAMELIST'!B195</f>
        <v>2023PEC AI 523</v>
      </c>
      <c r="C197" s="121" t="s">
        <v>350</v>
      </c>
      <c r="D197" s="66" t="str">
        <f>'STUDENT NAMELIST'!D195</f>
        <v>JEGATHEESWARAN A</v>
      </c>
      <c r="E197" s="137" t="s">
        <v>684</v>
      </c>
      <c r="F197" s="41">
        <f t="shared" si="2"/>
        <v>59</v>
      </c>
    </row>
    <row r="198" spans="1:6" ht="30" customHeight="1" x14ac:dyDescent="0.2">
      <c r="A198" s="41">
        <f>'STUDENT NAMELIST'!A196</f>
        <v>192</v>
      </c>
      <c r="B198" s="65" t="str">
        <f>'STUDENT NAMELIST'!B196</f>
        <v>2023PEC AI 524</v>
      </c>
      <c r="C198" s="121" t="s">
        <v>351</v>
      </c>
      <c r="D198" s="66" t="str">
        <f>'STUDENT NAMELIST'!D196</f>
        <v>JENISH J</v>
      </c>
      <c r="E198" s="137" t="s">
        <v>685</v>
      </c>
      <c r="F198" s="41">
        <f t="shared" si="2"/>
        <v>69</v>
      </c>
    </row>
    <row r="199" spans="1:6" ht="30" customHeight="1" x14ac:dyDescent="0.2">
      <c r="A199" s="41">
        <f>'STUDENT NAMELIST'!A197</f>
        <v>193</v>
      </c>
      <c r="B199" s="65" t="str">
        <f>'STUDENT NAMELIST'!B197</f>
        <v>2023PEC AI 285</v>
      </c>
      <c r="C199" s="121" t="s">
        <v>352</v>
      </c>
      <c r="D199" s="66" t="str">
        <f>'STUDENT NAMELIST'!D197</f>
        <v>JENITH RAJA R</v>
      </c>
      <c r="E199" s="137" t="s">
        <v>144</v>
      </c>
      <c r="F199" s="41">
        <f t="shared" si="2"/>
        <v>79</v>
      </c>
    </row>
    <row r="200" spans="1:6" ht="30" customHeight="1" x14ac:dyDescent="0.2">
      <c r="A200" s="41">
        <f>'STUDENT NAMELIST'!A198</f>
        <v>194</v>
      </c>
      <c r="B200" s="65" t="str">
        <f>'STUDENT NAMELIST'!B198</f>
        <v>2023PEC AI 180</v>
      </c>
      <c r="C200" s="121" t="s">
        <v>353</v>
      </c>
      <c r="D200" s="66" t="str">
        <f>'STUDENT NAMELIST'!D198</f>
        <v>JERALD JENI R</v>
      </c>
      <c r="E200" s="137" t="s">
        <v>684</v>
      </c>
      <c r="F200" s="41">
        <f t="shared" ref="F200:F263" si="3">IF(E200="O",100,
IF(E200="A+",89,
IF(E200="A",79,
IF(E200="B+",69,
IF(E200="B",59,
IF(E200="C",49,
IF(E200="U",32,"Invalid Grade")))))))</f>
        <v>59</v>
      </c>
    </row>
    <row r="201" spans="1:6" ht="30" customHeight="1" x14ac:dyDescent="0.2">
      <c r="A201" s="41">
        <f>'STUDENT NAMELIST'!A199</f>
        <v>195</v>
      </c>
      <c r="B201" s="65" t="str">
        <f>'STUDENT NAMELIST'!B199</f>
        <v>2023PEC AI 181</v>
      </c>
      <c r="C201" s="121" t="s">
        <v>354</v>
      </c>
      <c r="D201" s="66" t="str">
        <f>'STUDENT NAMELIST'!D199</f>
        <v>JERLIN DOLCE T</v>
      </c>
      <c r="E201" s="137" t="s">
        <v>685</v>
      </c>
      <c r="F201" s="41">
        <f t="shared" si="3"/>
        <v>69</v>
      </c>
    </row>
    <row r="202" spans="1:6" ht="30" customHeight="1" x14ac:dyDescent="0.2">
      <c r="A202" s="41">
        <f>'STUDENT NAMELIST'!A200</f>
        <v>196</v>
      </c>
      <c r="B202" s="65" t="str">
        <f>'STUDENT NAMELIST'!B200</f>
        <v>2023PEC AI 525</v>
      </c>
      <c r="C202" s="121" t="s">
        <v>355</v>
      </c>
      <c r="D202" s="66" t="str">
        <f>'STUDENT NAMELIST'!D200</f>
        <v>JESHRUD SOLOMON TERIN J</v>
      </c>
      <c r="E202" s="137" t="s">
        <v>144</v>
      </c>
      <c r="F202" s="41">
        <f t="shared" si="3"/>
        <v>79</v>
      </c>
    </row>
    <row r="203" spans="1:6" ht="30" customHeight="1" x14ac:dyDescent="0.2">
      <c r="A203" s="41">
        <f>'STUDENT NAMELIST'!A201</f>
        <v>197</v>
      </c>
      <c r="B203" s="65" t="str">
        <f>'STUDENT NAMELIST'!B201</f>
        <v>2023PEC AI 526</v>
      </c>
      <c r="C203" s="121" t="s">
        <v>356</v>
      </c>
      <c r="D203" s="66" t="str">
        <f>'STUDENT NAMELIST'!D201</f>
        <v>JESWIN JABAS RAJKUMAR R</v>
      </c>
      <c r="E203" s="137" t="s">
        <v>144</v>
      </c>
      <c r="F203" s="41">
        <f t="shared" si="3"/>
        <v>79</v>
      </c>
    </row>
    <row r="204" spans="1:6" ht="30" customHeight="1" x14ac:dyDescent="0.2">
      <c r="A204" s="41">
        <f>'STUDENT NAMELIST'!A202</f>
        <v>198</v>
      </c>
      <c r="B204" s="65" t="str">
        <f>'STUDENT NAMELIST'!B202</f>
        <v>2023PEC AI 527</v>
      </c>
      <c r="C204" s="121" t="s">
        <v>357</v>
      </c>
      <c r="D204" s="66" t="str">
        <f>'STUDENT NAMELIST'!D202</f>
        <v xml:space="preserve">JISNUVARDHAN VISWA MOHAN </v>
      </c>
      <c r="E204" s="137" t="s">
        <v>683</v>
      </c>
      <c r="F204" s="41">
        <f t="shared" si="3"/>
        <v>89</v>
      </c>
    </row>
    <row r="205" spans="1:6" ht="30" customHeight="1" x14ac:dyDescent="0.2">
      <c r="A205" s="41">
        <f>'STUDENT NAMELIST'!A203</f>
        <v>199</v>
      </c>
      <c r="B205" s="65" t="str">
        <f>'STUDENT NAMELIST'!B203</f>
        <v>2023PEC AI 528</v>
      </c>
      <c r="C205" s="121" t="s">
        <v>358</v>
      </c>
      <c r="D205" s="66" t="str">
        <f>'STUDENT NAMELIST'!D203</f>
        <v>JOHN TYNDALE S</v>
      </c>
      <c r="E205" s="137" t="s">
        <v>685</v>
      </c>
      <c r="F205" s="41">
        <f t="shared" si="3"/>
        <v>69</v>
      </c>
    </row>
    <row r="206" spans="1:6" ht="30" customHeight="1" x14ac:dyDescent="0.2">
      <c r="A206" s="41">
        <f>'STUDENT NAMELIST'!A204</f>
        <v>200</v>
      </c>
      <c r="B206" s="65" t="str">
        <f>'STUDENT NAMELIST'!B204</f>
        <v>2023PEC AI 182</v>
      </c>
      <c r="C206" s="121" t="s">
        <v>359</v>
      </c>
      <c r="D206" s="66" t="str">
        <f>'STUDENT NAMELIST'!D204</f>
        <v xml:space="preserve">JONITA MARIA FERNANDES </v>
      </c>
      <c r="E206" s="137" t="s">
        <v>144</v>
      </c>
      <c r="F206" s="41">
        <f t="shared" si="3"/>
        <v>79</v>
      </c>
    </row>
    <row r="207" spans="1:6" ht="30" customHeight="1" x14ac:dyDescent="0.2">
      <c r="A207" s="41">
        <f>'STUDENT NAMELIST'!A205</f>
        <v>201</v>
      </c>
      <c r="B207" s="65" t="str">
        <f>'STUDENT NAMELIST'!B205</f>
        <v>2023PEC AI 529</v>
      </c>
      <c r="C207" s="121" t="s">
        <v>360</v>
      </c>
      <c r="D207" s="66" t="str">
        <f>'STUDENT NAMELIST'!D205</f>
        <v>JOSEPHPRINCE V</v>
      </c>
      <c r="E207" s="137" t="s">
        <v>683</v>
      </c>
      <c r="F207" s="41">
        <f t="shared" si="3"/>
        <v>89</v>
      </c>
    </row>
    <row r="208" spans="1:6" ht="30" customHeight="1" x14ac:dyDescent="0.2">
      <c r="A208" s="41">
        <f>'STUDENT NAMELIST'!A206</f>
        <v>202</v>
      </c>
      <c r="B208" s="65" t="str">
        <f>'STUDENT NAMELIST'!B206</f>
        <v>2023PEC AI 183</v>
      </c>
      <c r="C208" s="121" t="s">
        <v>361</v>
      </c>
      <c r="D208" s="66" t="str">
        <f>'STUDENT NAMELIST'!D206</f>
        <v>JOSHIKA RAO O R</v>
      </c>
      <c r="E208" s="137" t="s">
        <v>144</v>
      </c>
      <c r="F208" s="41">
        <f t="shared" si="3"/>
        <v>79</v>
      </c>
    </row>
    <row r="209" spans="1:6" ht="30" customHeight="1" x14ac:dyDescent="0.2">
      <c r="A209" s="41">
        <f>'STUDENT NAMELIST'!A207</f>
        <v>203</v>
      </c>
      <c r="B209" s="65" t="str">
        <f>'STUDENT NAMELIST'!B207</f>
        <v>2023PEC AI 184</v>
      </c>
      <c r="C209" s="121" t="s">
        <v>362</v>
      </c>
      <c r="D209" s="66" t="str">
        <f>'STUDENT NAMELIST'!D207</f>
        <v>JOY PRAISY E</v>
      </c>
      <c r="E209" s="137" t="s">
        <v>144</v>
      </c>
      <c r="F209" s="41">
        <f t="shared" si="3"/>
        <v>79</v>
      </c>
    </row>
    <row r="210" spans="1:6" ht="30" customHeight="1" x14ac:dyDescent="0.2">
      <c r="A210" s="41">
        <f>'STUDENT NAMELIST'!A208</f>
        <v>204</v>
      </c>
      <c r="B210" s="65" t="str">
        <f>'STUDENT NAMELIST'!B208</f>
        <v>2023PEC AI 530</v>
      </c>
      <c r="C210" s="121" t="s">
        <v>363</v>
      </c>
      <c r="D210" s="66" t="str">
        <f>'STUDENT NAMELIST'!D208</f>
        <v>JUSTIN DEVAKUMAR J</v>
      </c>
      <c r="E210" s="137" t="s">
        <v>684</v>
      </c>
      <c r="F210" s="41">
        <f t="shared" si="3"/>
        <v>59</v>
      </c>
    </row>
    <row r="211" spans="1:6" ht="30" customHeight="1" x14ac:dyDescent="0.2">
      <c r="A211" s="41">
        <f>'STUDENT NAMELIST'!A209</f>
        <v>205</v>
      </c>
      <c r="B211" s="65" t="str">
        <f>'STUDENT NAMELIST'!B209</f>
        <v>2023PEC AI 185</v>
      </c>
      <c r="C211" s="121" t="s">
        <v>364</v>
      </c>
      <c r="D211" s="66" t="str">
        <f>'STUDENT NAMELIST'!D209</f>
        <v>KALAIMAGAL S</v>
      </c>
      <c r="E211" s="137" t="s">
        <v>144</v>
      </c>
      <c r="F211" s="41">
        <f t="shared" si="3"/>
        <v>79</v>
      </c>
    </row>
    <row r="212" spans="1:6" ht="30" customHeight="1" x14ac:dyDescent="0.2">
      <c r="A212" s="41">
        <f>'STUDENT NAMELIST'!A210</f>
        <v>206</v>
      </c>
      <c r="B212" s="65" t="str">
        <f>'STUDENT NAMELIST'!B210</f>
        <v>2023PEC AI 186</v>
      </c>
      <c r="C212" s="121" t="s">
        <v>365</v>
      </c>
      <c r="D212" s="66" t="str">
        <f>'STUDENT NAMELIST'!D210</f>
        <v xml:space="preserve">KALPANA REDDY D </v>
      </c>
      <c r="E212" s="137" t="s">
        <v>684</v>
      </c>
      <c r="F212" s="41">
        <f t="shared" si="3"/>
        <v>59</v>
      </c>
    </row>
    <row r="213" spans="1:6" ht="30" customHeight="1" x14ac:dyDescent="0.2">
      <c r="A213" s="41">
        <f>'STUDENT NAMELIST'!A211</f>
        <v>207</v>
      </c>
      <c r="B213" s="65" t="str">
        <f>'STUDENT NAMELIST'!B211</f>
        <v>2023PEC AI 187</v>
      </c>
      <c r="C213" s="121" t="s">
        <v>366</v>
      </c>
      <c r="D213" s="66" t="str">
        <f>'STUDENT NAMELIST'!D211</f>
        <v>KALPANA T</v>
      </c>
      <c r="E213" s="137" t="s">
        <v>144</v>
      </c>
      <c r="F213" s="41">
        <f t="shared" si="3"/>
        <v>79</v>
      </c>
    </row>
    <row r="214" spans="1:6" ht="30" customHeight="1" x14ac:dyDescent="0.2">
      <c r="A214" s="41">
        <f>'STUDENT NAMELIST'!A212</f>
        <v>208</v>
      </c>
      <c r="B214" s="65" t="str">
        <f>'STUDENT NAMELIST'!B212</f>
        <v>2023PEC AI 531</v>
      </c>
      <c r="C214" s="121" t="s">
        <v>367</v>
      </c>
      <c r="D214" s="66" t="str">
        <f>'STUDENT NAMELIST'!D212</f>
        <v>KALYANASUNDARAM M</v>
      </c>
      <c r="E214" s="137" t="s">
        <v>144</v>
      </c>
      <c r="F214" s="41">
        <f t="shared" si="3"/>
        <v>79</v>
      </c>
    </row>
    <row r="215" spans="1:6" ht="30" customHeight="1" x14ac:dyDescent="0.2">
      <c r="A215" s="41">
        <f>'STUDENT NAMELIST'!A213</f>
        <v>209</v>
      </c>
      <c r="B215" s="65" t="str">
        <f>'STUDENT NAMELIST'!B213</f>
        <v>2023PEC AI 532</v>
      </c>
      <c r="C215" s="121" t="s">
        <v>368</v>
      </c>
      <c r="D215" s="66" t="str">
        <f>'STUDENT NAMELIST'!D213</f>
        <v>KAMALESH P</v>
      </c>
      <c r="E215" s="137" t="s">
        <v>685</v>
      </c>
      <c r="F215" s="41">
        <f t="shared" si="3"/>
        <v>69</v>
      </c>
    </row>
    <row r="216" spans="1:6" ht="30" customHeight="1" x14ac:dyDescent="0.2">
      <c r="A216" s="41">
        <f>'STUDENT NAMELIST'!A214</f>
        <v>210</v>
      </c>
      <c r="B216" s="65" t="str">
        <f>'STUDENT NAMELIST'!B214</f>
        <v>2023PEC AI 188</v>
      </c>
      <c r="C216" s="121" t="s">
        <v>369</v>
      </c>
      <c r="D216" s="66" t="str">
        <f>'STUDENT NAMELIST'!D214</f>
        <v>KANAGAVALLI A</v>
      </c>
      <c r="E216" s="137" t="s">
        <v>684</v>
      </c>
      <c r="F216" s="41">
        <f t="shared" si="3"/>
        <v>59</v>
      </c>
    </row>
    <row r="217" spans="1:6" ht="30" customHeight="1" x14ac:dyDescent="0.2">
      <c r="A217" s="41">
        <f>'STUDENT NAMELIST'!A215</f>
        <v>211</v>
      </c>
      <c r="B217" s="65" t="str">
        <f>'STUDENT NAMELIST'!B215</f>
        <v>2023PEC AI 189</v>
      </c>
      <c r="C217" s="121" t="s">
        <v>370</v>
      </c>
      <c r="D217" s="66" t="str">
        <f>'STUDENT NAMELIST'!D215</f>
        <v>KANGA SREE A</v>
      </c>
      <c r="E217" s="137" t="s">
        <v>686</v>
      </c>
      <c r="F217" s="41">
        <f t="shared" si="3"/>
        <v>49</v>
      </c>
    </row>
    <row r="218" spans="1:6" ht="30" customHeight="1" x14ac:dyDescent="0.2">
      <c r="A218" s="41">
        <f>'STUDENT NAMELIST'!A216</f>
        <v>212</v>
      </c>
      <c r="B218" s="65" t="str">
        <f>'STUDENT NAMELIST'!B216</f>
        <v>2023PEC AI 533</v>
      </c>
      <c r="C218" s="121" t="s">
        <v>371</v>
      </c>
      <c r="D218" s="66" t="str">
        <f>'STUDENT NAMELIST'!D216</f>
        <v>KANISH V</v>
      </c>
      <c r="E218" s="137" t="s">
        <v>144</v>
      </c>
      <c r="F218" s="41">
        <f t="shared" si="3"/>
        <v>79</v>
      </c>
    </row>
    <row r="219" spans="1:6" ht="30" customHeight="1" x14ac:dyDescent="0.2">
      <c r="A219" s="41">
        <f>'STUDENT NAMELIST'!A217</f>
        <v>213</v>
      </c>
      <c r="B219" s="65" t="str">
        <f>'STUDENT NAMELIST'!B217</f>
        <v>2023PEC AI 190</v>
      </c>
      <c r="C219" s="121" t="s">
        <v>372</v>
      </c>
      <c r="D219" s="66" t="str">
        <f>'STUDENT NAMELIST'!D217</f>
        <v xml:space="preserve">KARISSHMA P </v>
      </c>
      <c r="E219" s="137" t="s">
        <v>685</v>
      </c>
      <c r="F219" s="41">
        <f t="shared" si="3"/>
        <v>69</v>
      </c>
    </row>
    <row r="220" spans="1:6" ht="30" customHeight="1" x14ac:dyDescent="0.2">
      <c r="A220" s="41">
        <f>'STUDENT NAMELIST'!A218</f>
        <v>214</v>
      </c>
      <c r="B220" s="65" t="str">
        <f>'STUDENT NAMELIST'!B218</f>
        <v>2023PEC AI 534</v>
      </c>
      <c r="C220" s="121" t="s">
        <v>373</v>
      </c>
      <c r="D220" s="66" t="str">
        <f>'STUDENT NAMELIST'!D218</f>
        <v>KARTHI K</v>
      </c>
      <c r="E220" s="137" t="s">
        <v>685</v>
      </c>
      <c r="F220" s="41">
        <f t="shared" si="3"/>
        <v>69</v>
      </c>
    </row>
    <row r="221" spans="1:6" ht="30" customHeight="1" x14ac:dyDescent="0.2">
      <c r="A221" s="41">
        <f>'STUDENT NAMELIST'!A219</f>
        <v>215</v>
      </c>
      <c r="B221" s="65" t="str">
        <f>'STUDENT NAMELIST'!B219</f>
        <v>2023PEC AI 535</v>
      </c>
      <c r="C221" s="121" t="s">
        <v>374</v>
      </c>
      <c r="D221" s="66" t="str">
        <f>'STUDENT NAMELIST'!D219</f>
        <v>KAVIKARAN K</v>
      </c>
      <c r="E221" s="137" t="s">
        <v>144</v>
      </c>
      <c r="F221" s="41">
        <f t="shared" si="3"/>
        <v>79</v>
      </c>
    </row>
    <row r="222" spans="1:6" ht="30" customHeight="1" x14ac:dyDescent="0.2">
      <c r="A222" s="41">
        <f>'STUDENT NAMELIST'!A220</f>
        <v>216</v>
      </c>
      <c r="B222" s="65" t="str">
        <f>'STUDENT NAMELIST'!B220</f>
        <v>2023PEC AI 536</v>
      </c>
      <c r="C222" s="121" t="s">
        <v>375</v>
      </c>
      <c r="D222" s="66" t="str">
        <f>'STUDENT NAMELIST'!D220</f>
        <v>KAVIN KARTHICK A S</v>
      </c>
      <c r="E222" s="137" t="s">
        <v>685</v>
      </c>
      <c r="F222" s="41">
        <f t="shared" si="3"/>
        <v>69</v>
      </c>
    </row>
    <row r="223" spans="1:6" ht="30" customHeight="1" x14ac:dyDescent="0.2">
      <c r="A223" s="41">
        <f>'STUDENT NAMELIST'!A221</f>
        <v>217</v>
      </c>
      <c r="B223" s="65" t="str">
        <f>'STUDENT NAMELIST'!B221</f>
        <v>2023PEC AI 192</v>
      </c>
      <c r="C223" s="121" t="s">
        <v>376</v>
      </c>
      <c r="D223" s="66" t="str">
        <f>'STUDENT NAMELIST'!D221</f>
        <v>KAVIPRIYA R</v>
      </c>
      <c r="E223" s="137" t="s">
        <v>685</v>
      </c>
      <c r="F223" s="41">
        <f t="shared" si="3"/>
        <v>69</v>
      </c>
    </row>
    <row r="224" spans="1:6" ht="30" customHeight="1" x14ac:dyDescent="0.2">
      <c r="A224" s="41">
        <f>'STUDENT NAMELIST'!A222</f>
        <v>218</v>
      </c>
      <c r="B224" s="65" t="str">
        <f>'STUDENT NAMELIST'!B222</f>
        <v>2023PEC AI 193</v>
      </c>
      <c r="C224" s="121" t="s">
        <v>377</v>
      </c>
      <c r="D224" s="66" t="str">
        <f>'STUDENT NAMELIST'!D222</f>
        <v>KAVITHA G</v>
      </c>
      <c r="E224" s="137" t="s">
        <v>144</v>
      </c>
      <c r="F224" s="41">
        <f t="shared" si="3"/>
        <v>79</v>
      </c>
    </row>
    <row r="225" spans="1:6" ht="30" customHeight="1" x14ac:dyDescent="0.2">
      <c r="A225" s="41">
        <f>'STUDENT NAMELIST'!A223</f>
        <v>219</v>
      </c>
      <c r="B225" s="65" t="str">
        <f>'STUDENT NAMELIST'!B223</f>
        <v>2023PEC AI 194</v>
      </c>
      <c r="C225" s="121" t="s">
        <v>378</v>
      </c>
      <c r="D225" s="66" t="str">
        <f>'STUDENT NAMELIST'!D223</f>
        <v>KAVIYA SHREE T</v>
      </c>
      <c r="E225" s="137" t="s">
        <v>144</v>
      </c>
      <c r="F225" s="41">
        <f t="shared" si="3"/>
        <v>79</v>
      </c>
    </row>
    <row r="226" spans="1:6" ht="30" customHeight="1" x14ac:dyDescent="0.2">
      <c r="A226" s="41">
        <f>'STUDENT NAMELIST'!A224</f>
        <v>220</v>
      </c>
      <c r="B226" s="65" t="str">
        <f>'STUDENT NAMELIST'!B224</f>
        <v>2023PEC AI 195</v>
      </c>
      <c r="C226" s="121" t="s">
        <v>379</v>
      </c>
      <c r="D226" s="66" t="str">
        <f>'STUDENT NAMELIST'!D224</f>
        <v>KAVIYAPRIYA R</v>
      </c>
      <c r="E226" s="137" t="s">
        <v>683</v>
      </c>
      <c r="F226" s="41">
        <f t="shared" si="3"/>
        <v>89</v>
      </c>
    </row>
    <row r="227" spans="1:6" ht="30" customHeight="1" x14ac:dyDescent="0.2">
      <c r="A227" s="41">
        <f>'STUDENT NAMELIST'!A225</f>
        <v>221</v>
      </c>
      <c r="B227" s="65" t="str">
        <f>'STUDENT NAMELIST'!B225</f>
        <v>2023PEC AI 537</v>
      </c>
      <c r="C227" s="121" t="s">
        <v>380</v>
      </c>
      <c r="D227" s="66" t="str">
        <f>'STUDENT NAMELIST'!D225</f>
        <v>KAVIYARASU V</v>
      </c>
      <c r="E227" s="137" t="s">
        <v>144</v>
      </c>
      <c r="F227" s="41">
        <f t="shared" si="3"/>
        <v>79</v>
      </c>
    </row>
    <row r="228" spans="1:6" ht="30" customHeight="1" x14ac:dyDescent="0.2">
      <c r="A228" s="41">
        <f>'STUDENT NAMELIST'!A226</f>
        <v>222</v>
      </c>
      <c r="B228" s="65" t="str">
        <f>'STUDENT NAMELIST'!B226</f>
        <v>2023PEC AI 538</v>
      </c>
      <c r="C228" s="121" t="s">
        <v>381</v>
      </c>
      <c r="D228" s="66" t="str">
        <f>'STUDENT NAMELIST'!D226</f>
        <v>KEERTHIVASAN P</v>
      </c>
      <c r="E228" s="137" t="s">
        <v>685</v>
      </c>
      <c r="F228" s="41">
        <f t="shared" si="3"/>
        <v>69</v>
      </c>
    </row>
    <row r="229" spans="1:6" ht="30" customHeight="1" x14ac:dyDescent="0.2">
      <c r="A229" s="41">
        <f>'STUDENT NAMELIST'!A227</f>
        <v>223</v>
      </c>
      <c r="B229" s="65" t="str">
        <f>'STUDENT NAMELIST'!B227</f>
        <v>2023PEC AI 539</v>
      </c>
      <c r="C229" s="121" t="s">
        <v>382</v>
      </c>
      <c r="D229" s="66" t="str">
        <f>'STUDENT NAMELIST'!D227</f>
        <v>KEERTHIVASAN R</v>
      </c>
      <c r="E229" s="137" t="s">
        <v>683</v>
      </c>
      <c r="F229" s="41">
        <f t="shared" si="3"/>
        <v>89</v>
      </c>
    </row>
    <row r="230" spans="1:6" ht="30" customHeight="1" x14ac:dyDescent="0.2">
      <c r="A230" s="41">
        <f>'STUDENT NAMELIST'!A228</f>
        <v>224</v>
      </c>
      <c r="B230" s="65" t="str">
        <f>'STUDENT NAMELIST'!B228</f>
        <v>2023PEC AI 540</v>
      </c>
      <c r="C230" s="121" t="s">
        <v>383</v>
      </c>
      <c r="D230" s="66" t="str">
        <f>'STUDENT NAMELIST'!D228</f>
        <v>KESHAVVIPPIN S</v>
      </c>
      <c r="E230" s="137" t="s">
        <v>144</v>
      </c>
      <c r="F230" s="41">
        <f t="shared" si="3"/>
        <v>79</v>
      </c>
    </row>
    <row r="231" spans="1:6" ht="30" customHeight="1" x14ac:dyDescent="0.2">
      <c r="A231" s="41">
        <f>'STUDENT NAMELIST'!A229</f>
        <v>225</v>
      </c>
      <c r="B231" s="65" t="str">
        <f>'STUDENT NAMELIST'!B229</f>
        <v>2023PEC AI 414</v>
      </c>
      <c r="C231" s="121" t="s">
        <v>384</v>
      </c>
      <c r="D231" s="66" t="str">
        <f>'STUDENT NAMELIST'!D229</f>
        <v xml:space="preserve">KESHORE D </v>
      </c>
      <c r="E231" s="137" t="s">
        <v>684</v>
      </c>
      <c r="F231" s="41">
        <f t="shared" si="3"/>
        <v>59</v>
      </c>
    </row>
    <row r="232" spans="1:6" ht="30" customHeight="1" x14ac:dyDescent="0.2">
      <c r="A232" s="41">
        <f>'STUDENT NAMELIST'!A230</f>
        <v>226</v>
      </c>
      <c r="B232" s="65" t="str">
        <f>'STUDENT NAMELIST'!B230</f>
        <v>2023PEC AI 288</v>
      </c>
      <c r="C232" s="121" t="s">
        <v>385</v>
      </c>
      <c r="D232" s="66" t="str">
        <f>'STUDENT NAMELIST'!D230</f>
        <v>KIRAN G</v>
      </c>
      <c r="E232" s="137" t="s">
        <v>144</v>
      </c>
      <c r="F232" s="41">
        <f t="shared" si="3"/>
        <v>79</v>
      </c>
    </row>
    <row r="233" spans="1:6" ht="30" customHeight="1" x14ac:dyDescent="0.2">
      <c r="A233" s="41">
        <f>'STUDENT NAMELIST'!A231</f>
        <v>227</v>
      </c>
      <c r="B233" s="65" t="str">
        <f>'STUDENT NAMELIST'!B231</f>
        <v>2023PEC AI 415</v>
      </c>
      <c r="C233" s="121" t="s">
        <v>386</v>
      </c>
      <c r="D233" s="66" t="str">
        <f>'STUDENT NAMELIST'!D231</f>
        <v>KIRAN L</v>
      </c>
      <c r="E233" s="137" t="s">
        <v>144</v>
      </c>
      <c r="F233" s="41">
        <f t="shared" si="3"/>
        <v>79</v>
      </c>
    </row>
    <row r="234" spans="1:6" ht="30" customHeight="1" x14ac:dyDescent="0.2">
      <c r="A234" s="41">
        <f>'STUDENT NAMELIST'!A232</f>
        <v>228</v>
      </c>
      <c r="B234" s="65" t="str">
        <f>'STUDENT NAMELIST'!B232</f>
        <v>2023PEC AI 416</v>
      </c>
      <c r="C234" s="121" t="s">
        <v>387</v>
      </c>
      <c r="D234" s="66" t="str">
        <f>'STUDENT NAMELIST'!D232</f>
        <v>KIRAN SAI S</v>
      </c>
      <c r="E234" s="137" t="s">
        <v>685</v>
      </c>
      <c r="F234" s="41">
        <f t="shared" si="3"/>
        <v>69</v>
      </c>
    </row>
    <row r="235" spans="1:6" ht="30" customHeight="1" x14ac:dyDescent="0.2">
      <c r="A235" s="41">
        <f>'STUDENT NAMELIST'!A233</f>
        <v>229</v>
      </c>
      <c r="B235" s="65" t="str">
        <f>'STUDENT NAMELIST'!B233</f>
        <v>2023PEC AI 196</v>
      </c>
      <c r="C235" s="121" t="s">
        <v>388</v>
      </c>
      <c r="D235" s="66" t="str">
        <f>'STUDENT NAMELIST'!D233</f>
        <v>KIRUTHIKA K</v>
      </c>
      <c r="E235" s="137" t="s">
        <v>144</v>
      </c>
      <c r="F235" s="41">
        <f t="shared" si="3"/>
        <v>79</v>
      </c>
    </row>
    <row r="236" spans="1:6" ht="30" customHeight="1" x14ac:dyDescent="0.2">
      <c r="A236" s="41">
        <f>'STUDENT NAMELIST'!A234</f>
        <v>230</v>
      </c>
      <c r="B236" s="65" t="str">
        <f>'STUDENT NAMELIST'!B234</f>
        <v>2023PEC AI 419</v>
      </c>
      <c r="C236" s="121" t="s">
        <v>389</v>
      </c>
      <c r="D236" s="66" t="str">
        <f>'STUDENT NAMELIST'!D234</f>
        <v>KISHORE N</v>
      </c>
      <c r="E236" s="137" t="s">
        <v>144</v>
      </c>
      <c r="F236" s="41">
        <f t="shared" si="3"/>
        <v>79</v>
      </c>
    </row>
    <row r="237" spans="1:6" ht="30" customHeight="1" x14ac:dyDescent="0.2">
      <c r="A237" s="41">
        <f>'STUDENT NAMELIST'!A235</f>
        <v>231</v>
      </c>
      <c r="B237" s="65" t="str">
        <f>'STUDENT NAMELIST'!B235</f>
        <v>2023PEC AI 417</v>
      </c>
      <c r="C237" s="121" t="s">
        <v>390</v>
      </c>
      <c r="D237" s="66" t="str">
        <f>'STUDENT NAMELIST'!D235</f>
        <v>KISHOREKUMAR B</v>
      </c>
      <c r="E237" s="137" t="s">
        <v>144</v>
      </c>
      <c r="F237" s="41">
        <f t="shared" si="3"/>
        <v>79</v>
      </c>
    </row>
    <row r="238" spans="1:6" ht="30" customHeight="1" x14ac:dyDescent="0.2">
      <c r="A238" s="41">
        <f>'STUDENT NAMELIST'!A236</f>
        <v>232</v>
      </c>
      <c r="B238" s="65" t="str">
        <f>'STUDENT NAMELIST'!B236</f>
        <v>2023PEC AI 197</v>
      </c>
      <c r="C238" s="121" t="s">
        <v>391</v>
      </c>
      <c r="D238" s="66" t="str">
        <f>'STUDENT NAMELIST'!D236</f>
        <v>KOUSIKA A</v>
      </c>
      <c r="E238" s="137" t="s">
        <v>685</v>
      </c>
      <c r="F238" s="41">
        <f t="shared" si="3"/>
        <v>69</v>
      </c>
    </row>
    <row r="239" spans="1:6" ht="30" customHeight="1" x14ac:dyDescent="0.2">
      <c r="A239" s="41">
        <f>'STUDENT NAMELIST'!A237</f>
        <v>233</v>
      </c>
      <c r="B239" s="65" t="str">
        <f>'STUDENT NAMELIST'!B237</f>
        <v>2023PEC AI 198</v>
      </c>
      <c r="C239" s="121" t="s">
        <v>392</v>
      </c>
      <c r="D239" s="66" t="str">
        <f>'STUDENT NAMELIST'!D237</f>
        <v>KRISALYN DAPHNE S</v>
      </c>
      <c r="E239" s="137" t="s">
        <v>144</v>
      </c>
      <c r="F239" s="41">
        <f t="shared" si="3"/>
        <v>79</v>
      </c>
    </row>
    <row r="240" spans="1:6" ht="30" customHeight="1" x14ac:dyDescent="0.2">
      <c r="A240" s="41">
        <f>'STUDENT NAMELIST'!A238</f>
        <v>234</v>
      </c>
      <c r="B240" s="65" t="str">
        <f>'STUDENT NAMELIST'!B238</f>
        <v>2023PEC AI 420</v>
      </c>
      <c r="C240" s="121" t="s">
        <v>393</v>
      </c>
      <c r="D240" s="66" t="str">
        <f>'STUDENT NAMELIST'!D238</f>
        <v>KUMARA GURU S</v>
      </c>
      <c r="E240" s="137" t="s">
        <v>144</v>
      </c>
      <c r="F240" s="41">
        <f t="shared" si="3"/>
        <v>79</v>
      </c>
    </row>
    <row r="241" spans="1:6" ht="30" customHeight="1" x14ac:dyDescent="0.2">
      <c r="A241" s="41">
        <f>'STUDENT NAMELIST'!A239</f>
        <v>235</v>
      </c>
      <c r="B241" s="65" t="str">
        <f>'STUDENT NAMELIST'!B239</f>
        <v>2023PEC AI 421</v>
      </c>
      <c r="C241" s="121" t="s">
        <v>394</v>
      </c>
      <c r="D241" s="66" t="str">
        <f>'STUDENT NAMELIST'!D239</f>
        <v>KUMARESAN M</v>
      </c>
      <c r="E241" s="137" t="s">
        <v>685</v>
      </c>
      <c r="F241" s="41">
        <f t="shared" si="3"/>
        <v>69</v>
      </c>
    </row>
    <row r="242" spans="1:6" ht="30" customHeight="1" x14ac:dyDescent="0.2">
      <c r="A242" s="41">
        <f>'STUDENT NAMELIST'!A240</f>
        <v>236</v>
      </c>
      <c r="B242" s="65" t="str">
        <f>'STUDENT NAMELIST'!B240</f>
        <v>2023PEC AI 199</v>
      </c>
      <c r="C242" s="121" t="s">
        <v>395</v>
      </c>
      <c r="D242" s="66" t="str">
        <f>'STUDENT NAMELIST'!D240</f>
        <v>KUMARI CHANDINI B</v>
      </c>
      <c r="E242" s="137" t="s">
        <v>144</v>
      </c>
      <c r="F242" s="41">
        <f t="shared" si="3"/>
        <v>79</v>
      </c>
    </row>
    <row r="243" spans="1:6" ht="30" customHeight="1" x14ac:dyDescent="0.2">
      <c r="A243" s="41">
        <f>'STUDENT NAMELIST'!A241</f>
        <v>237</v>
      </c>
      <c r="B243" s="65" t="str">
        <f>'STUDENT NAMELIST'!B241</f>
        <v>2023PEC AI 422</v>
      </c>
      <c r="C243" s="121" t="s">
        <v>396</v>
      </c>
      <c r="D243" s="66" t="str">
        <f>'STUDENT NAMELIST'!D241</f>
        <v>LAKSHMANAN S</v>
      </c>
      <c r="E243" s="137" t="s">
        <v>144</v>
      </c>
      <c r="F243" s="41">
        <f t="shared" si="3"/>
        <v>79</v>
      </c>
    </row>
    <row r="244" spans="1:6" ht="30" customHeight="1" x14ac:dyDescent="0.2">
      <c r="A244" s="41">
        <f>'STUDENT NAMELIST'!A242</f>
        <v>238</v>
      </c>
      <c r="B244" s="65" t="str">
        <f>'STUDENT NAMELIST'!B242</f>
        <v>2023PEC AI 423</v>
      </c>
      <c r="C244" s="121" t="s">
        <v>397</v>
      </c>
      <c r="D244" s="66" t="str">
        <f>'STUDENT NAMELIST'!D242</f>
        <v>LALITHKANNAN P</v>
      </c>
      <c r="E244" s="137" t="s">
        <v>685</v>
      </c>
      <c r="F244" s="41">
        <f t="shared" si="3"/>
        <v>69</v>
      </c>
    </row>
    <row r="245" spans="1:6" ht="30" customHeight="1" x14ac:dyDescent="0.2">
      <c r="A245" s="41">
        <f>'STUDENT NAMELIST'!A243</f>
        <v>239</v>
      </c>
      <c r="B245" s="65" t="str">
        <f>'STUDENT NAMELIST'!B243</f>
        <v>2023PEC AI 200</v>
      </c>
      <c r="C245" s="121" t="s">
        <v>398</v>
      </c>
      <c r="D245" s="66" t="str">
        <f>'STUDENT NAMELIST'!D243</f>
        <v>LATHIKA V</v>
      </c>
      <c r="E245" s="137" t="s">
        <v>685</v>
      </c>
      <c r="F245" s="41">
        <f t="shared" si="3"/>
        <v>69</v>
      </c>
    </row>
    <row r="246" spans="1:6" ht="30" customHeight="1" x14ac:dyDescent="0.2">
      <c r="A246" s="41">
        <f>'STUDENT NAMELIST'!A244</f>
        <v>240</v>
      </c>
      <c r="B246" s="65" t="str">
        <f>'STUDENT NAMELIST'!B244</f>
        <v>2023PEC AI 201</v>
      </c>
      <c r="C246" s="121" t="s">
        <v>399</v>
      </c>
      <c r="D246" s="66" t="str">
        <f>'STUDENT NAMELIST'!D244</f>
        <v>LAVANYA N G</v>
      </c>
      <c r="E246" s="137" t="s">
        <v>144</v>
      </c>
      <c r="F246" s="41">
        <f t="shared" si="3"/>
        <v>79</v>
      </c>
    </row>
    <row r="247" spans="1:6" ht="30" customHeight="1" x14ac:dyDescent="0.2">
      <c r="A247" s="41">
        <f>'STUDENT NAMELIST'!A245</f>
        <v>241</v>
      </c>
      <c r="B247" s="65" t="str">
        <f>'STUDENT NAMELIST'!B245</f>
        <v>2023PEC AI 424</v>
      </c>
      <c r="C247" s="121" t="s">
        <v>400</v>
      </c>
      <c r="D247" s="66" t="str">
        <f>'STUDENT NAMELIST'!D245</f>
        <v>LEKASVARR S</v>
      </c>
      <c r="E247" s="137" t="s">
        <v>144</v>
      </c>
      <c r="F247" s="41">
        <f t="shared" si="3"/>
        <v>79</v>
      </c>
    </row>
    <row r="248" spans="1:6" ht="30" customHeight="1" x14ac:dyDescent="0.2">
      <c r="A248" s="41">
        <f>'STUDENT NAMELIST'!A246</f>
        <v>242</v>
      </c>
      <c r="B248" s="65" t="str">
        <f>'STUDENT NAMELIST'!B246</f>
        <v>2023PEC AI 425</v>
      </c>
      <c r="C248" s="121" t="s">
        <v>401</v>
      </c>
      <c r="D248" s="66" t="str">
        <f>'STUDENT NAMELIST'!D246</f>
        <v>LINGESH B R</v>
      </c>
      <c r="E248" s="137" t="s">
        <v>683</v>
      </c>
      <c r="F248" s="41">
        <f t="shared" si="3"/>
        <v>89</v>
      </c>
    </row>
    <row r="249" spans="1:6" ht="30" customHeight="1" x14ac:dyDescent="0.2">
      <c r="A249" s="41">
        <f>'STUDENT NAMELIST'!A247</f>
        <v>243</v>
      </c>
      <c r="B249" s="65" t="str">
        <f>'STUDENT NAMELIST'!B247</f>
        <v>2023PEC AI 426</v>
      </c>
      <c r="C249" s="121" t="s">
        <v>402</v>
      </c>
      <c r="D249" s="66" t="str">
        <f>'STUDENT NAMELIST'!D247</f>
        <v>LISHAL R</v>
      </c>
      <c r="E249" s="137" t="s">
        <v>685</v>
      </c>
      <c r="F249" s="41">
        <f t="shared" si="3"/>
        <v>69</v>
      </c>
    </row>
    <row r="250" spans="1:6" ht="30" customHeight="1" x14ac:dyDescent="0.2">
      <c r="A250" s="41">
        <f>'STUDENT NAMELIST'!A248</f>
        <v>244</v>
      </c>
      <c r="B250" s="65" t="str">
        <f>'STUDENT NAMELIST'!B248</f>
        <v>2023PEC AI 427</v>
      </c>
      <c r="C250" s="121" t="s">
        <v>403</v>
      </c>
      <c r="D250" s="66" t="str">
        <f>'STUDENT NAMELIST'!D248</f>
        <v>LOGA ARAVINDAN S</v>
      </c>
      <c r="E250" s="137" t="s">
        <v>685</v>
      </c>
      <c r="F250" s="41">
        <f t="shared" si="3"/>
        <v>69</v>
      </c>
    </row>
    <row r="251" spans="1:6" ht="30" customHeight="1" x14ac:dyDescent="0.2">
      <c r="A251" s="41">
        <f>'STUDENT NAMELIST'!A249</f>
        <v>245</v>
      </c>
      <c r="B251" s="65" t="str">
        <f>'STUDENT NAMELIST'!B249</f>
        <v>2023PEC AI 428</v>
      </c>
      <c r="C251" s="121" t="s">
        <v>404</v>
      </c>
      <c r="D251" s="66" t="str">
        <f>'STUDENT NAMELIST'!D249</f>
        <v>LOGAPRADEEP T</v>
      </c>
      <c r="E251" s="137" t="s">
        <v>685</v>
      </c>
      <c r="F251" s="41">
        <f t="shared" si="3"/>
        <v>69</v>
      </c>
    </row>
    <row r="252" spans="1:6" ht="30" customHeight="1" x14ac:dyDescent="0.2">
      <c r="A252" s="41">
        <f>'STUDENT NAMELIST'!A250</f>
        <v>246</v>
      </c>
      <c r="B252" s="65" t="str">
        <f>'STUDENT NAMELIST'!B250</f>
        <v>2023PEC AI 429</v>
      </c>
      <c r="C252" s="121" t="s">
        <v>405</v>
      </c>
      <c r="D252" s="66" t="str">
        <f>'STUDENT NAMELIST'!D250</f>
        <v>LOGESH KUMAR S</v>
      </c>
      <c r="E252" s="137" t="s">
        <v>144</v>
      </c>
      <c r="F252" s="41">
        <f t="shared" si="3"/>
        <v>79</v>
      </c>
    </row>
    <row r="253" spans="1:6" ht="30" customHeight="1" x14ac:dyDescent="0.2">
      <c r="A253" s="41">
        <f>'STUDENT NAMELIST'!A251</f>
        <v>247</v>
      </c>
      <c r="B253" s="65" t="str">
        <f>'STUDENT NAMELIST'!B251</f>
        <v>2023PEC AI 202</v>
      </c>
      <c r="C253" s="121" t="s">
        <v>406</v>
      </c>
      <c r="D253" s="66" t="str">
        <f>'STUDENT NAMELIST'!D251</f>
        <v>LOGESWARI K</v>
      </c>
      <c r="E253" s="137" t="s">
        <v>685</v>
      </c>
      <c r="F253" s="41">
        <f t="shared" si="3"/>
        <v>69</v>
      </c>
    </row>
    <row r="254" spans="1:6" ht="30" customHeight="1" x14ac:dyDescent="0.2">
      <c r="A254" s="41">
        <f>'STUDENT NAMELIST'!A252</f>
        <v>248</v>
      </c>
      <c r="B254" s="65" t="str">
        <f>'STUDENT NAMELIST'!B252</f>
        <v>2023PEC AI 203</v>
      </c>
      <c r="C254" s="121" t="s">
        <v>407</v>
      </c>
      <c r="D254" s="66" t="str">
        <f>'STUDENT NAMELIST'!D252</f>
        <v>LOGITHA P C</v>
      </c>
      <c r="E254" s="137" t="s">
        <v>144</v>
      </c>
      <c r="F254" s="41">
        <f t="shared" si="3"/>
        <v>79</v>
      </c>
    </row>
    <row r="255" spans="1:6" ht="30" customHeight="1" x14ac:dyDescent="0.2">
      <c r="A255" s="41">
        <f>'STUDENT NAMELIST'!A253</f>
        <v>249</v>
      </c>
      <c r="B255" s="65" t="str">
        <f>'STUDENT NAMELIST'!B253</f>
        <v>2023PEC AI 430</v>
      </c>
      <c r="C255" s="121" t="s">
        <v>408</v>
      </c>
      <c r="D255" s="66" t="str">
        <f>'STUDENT NAMELIST'!D253</f>
        <v>LOHIT S</v>
      </c>
      <c r="E255" s="137" t="s">
        <v>684</v>
      </c>
      <c r="F255" s="41">
        <f t="shared" si="3"/>
        <v>59</v>
      </c>
    </row>
    <row r="256" spans="1:6" ht="30" customHeight="1" x14ac:dyDescent="0.2">
      <c r="A256" s="41">
        <f>'STUDENT NAMELIST'!A254</f>
        <v>250</v>
      </c>
      <c r="B256" s="65" t="str">
        <f>'STUDENT NAMELIST'!B254</f>
        <v>2023PEC AI 431</v>
      </c>
      <c r="C256" s="121" t="s">
        <v>409</v>
      </c>
      <c r="D256" s="66" t="str">
        <f>'STUDENT NAMELIST'!D254</f>
        <v>LOKESHWARAN B</v>
      </c>
      <c r="E256" s="137" t="s">
        <v>684</v>
      </c>
      <c r="F256" s="41">
        <f t="shared" si="3"/>
        <v>59</v>
      </c>
    </row>
    <row r="257" spans="1:6" ht="30" customHeight="1" x14ac:dyDescent="0.2">
      <c r="A257" s="41">
        <f>'STUDENT NAMELIST'!A255</f>
        <v>251</v>
      </c>
      <c r="B257" s="65" t="str">
        <f>'STUDENT NAMELIST'!B255</f>
        <v>2023PEC AI 432</v>
      </c>
      <c r="C257" s="121" t="s">
        <v>410</v>
      </c>
      <c r="D257" s="66" t="str">
        <f>'STUDENT NAMELIST'!D255</f>
        <v>MADESHWARAN M</v>
      </c>
      <c r="E257" s="137" t="s">
        <v>685</v>
      </c>
      <c r="F257" s="41">
        <f t="shared" si="3"/>
        <v>69</v>
      </c>
    </row>
    <row r="258" spans="1:6" ht="30" customHeight="1" x14ac:dyDescent="0.2">
      <c r="A258" s="41">
        <f>'STUDENT NAMELIST'!A256</f>
        <v>252</v>
      </c>
      <c r="B258" s="65" t="str">
        <f>'STUDENT NAMELIST'!B256</f>
        <v>2023PEC AI 439</v>
      </c>
      <c r="C258" s="121" t="s">
        <v>411</v>
      </c>
      <c r="D258" s="66" t="str">
        <f>'STUDENT NAMELIST'!D256</f>
        <v>MADHAN E</v>
      </c>
      <c r="E258" s="137" t="s">
        <v>684</v>
      </c>
      <c r="F258" s="41">
        <f t="shared" si="3"/>
        <v>59</v>
      </c>
    </row>
    <row r="259" spans="1:6" ht="30" customHeight="1" x14ac:dyDescent="0.2">
      <c r="A259" s="41">
        <f>'STUDENT NAMELIST'!A257</f>
        <v>253</v>
      </c>
      <c r="B259" s="65" t="str">
        <f>'STUDENT NAMELIST'!B257</f>
        <v>2023PEC AI 433</v>
      </c>
      <c r="C259" s="121" t="s">
        <v>412</v>
      </c>
      <c r="D259" s="66" t="str">
        <f>'STUDENT NAMELIST'!D257</f>
        <v>MADHAN KUMAR V</v>
      </c>
      <c r="E259" s="137" t="s">
        <v>144</v>
      </c>
      <c r="F259" s="41">
        <f t="shared" si="3"/>
        <v>79</v>
      </c>
    </row>
    <row r="260" spans="1:6" ht="30" customHeight="1" x14ac:dyDescent="0.2">
      <c r="A260" s="41">
        <f>'STUDENT NAMELIST'!A258</f>
        <v>254</v>
      </c>
      <c r="B260" s="65" t="str">
        <f>'STUDENT NAMELIST'!B258</f>
        <v>2023PEC AI 434</v>
      </c>
      <c r="C260" s="121" t="s">
        <v>413</v>
      </c>
      <c r="D260" s="66" t="str">
        <f>'STUDENT NAMELIST'!D258</f>
        <v>MADHAN RAJ V</v>
      </c>
      <c r="E260" s="137" t="s">
        <v>685</v>
      </c>
      <c r="F260" s="41">
        <f t="shared" si="3"/>
        <v>69</v>
      </c>
    </row>
    <row r="261" spans="1:6" ht="30" customHeight="1" x14ac:dyDescent="0.2">
      <c r="A261" s="41">
        <f>'STUDENT NAMELIST'!A259</f>
        <v>255</v>
      </c>
      <c r="B261" s="65" t="str">
        <f>'STUDENT NAMELIST'!B259</f>
        <v>2023PEC AI 551</v>
      </c>
      <c r="C261" s="121" t="s">
        <v>414</v>
      </c>
      <c r="D261" s="66" t="str">
        <f>'STUDENT NAMELIST'!D259</f>
        <v>MADHAN S</v>
      </c>
      <c r="E261" s="137" t="s">
        <v>683</v>
      </c>
      <c r="F261" s="41">
        <f t="shared" si="3"/>
        <v>89</v>
      </c>
    </row>
    <row r="262" spans="1:6" ht="30" customHeight="1" x14ac:dyDescent="0.2">
      <c r="A262" s="41">
        <f>'STUDENT NAMELIST'!A260</f>
        <v>256</v>
      </c>
      <c r="B262" s="65" t="str">
        <f>'STUDENT NAMELIST'!B260</f>
        <v>2023PEC AI 435</v>
      </c>
      <c r="C262" s="121" t="s">
        <v>415</v>
      </c>
      <c r="D262" s="66" t="str">
        <f>'STUDENT NAMELIST'!D260</f>
        <v>MADHESH E</v>
      </c>
      <c r="E262" s="137" t="s">
        <v>144</v>
      </c>
      <c r="F262" s="41">
        <f t="shared" si="3"/>
        <v>79</v>
      </c>
    </row>
    <row r="263" spans="1:6" ht="30" customHeight="1" x14ac:dyDescent="0.2">
      <c r="A263" s="41">
        <f>'STUDENT NAMELIST'!A261</f>
        <v>257</v>
      </c>
      <c r="B263" s="65" t="str">
        <f>'STUDENT NAMELIST'!B261</f>
        <v>2023PEC AI 204</v>
      </c>
      <c r="C263" s="121" t="s">
        <v>416</v>
      </c>
      <c r="D263" s="66" t="str">
        <f>'STUDENT NAMELIST'!D261</f>
        <v>MADHIVANI A</v>
      </c>
      <c r="E263" s="137" t="s">
        <v>144</v>
      </c>
      <c r="F263" s="41">
        <f t="shared" si="3"/>
        <v>79</v>
      </c>
    </row>
    <row r="264" spans="1:6" ht="30" customHeight="1" x14ac:dyDescent="0.2">
      <c r="A264" s="41">
        <f>'STUDENT NAMELIST'!A262</f>
        <v>258</v>
      </c>
      <c r="B264" s="65" t="str">
        <f>'STUDENT NAMELIST'!B262</f>
        <v>2023PEC AI 205</v>
      </c>
      <c r="C264" s="121" t="s">
        <v>417</v>
      </c>
      <c r="D264" s="66" t="str">
        <f>'STUDENT NAMELIST'!D262</f>
        <v>MADHUMETHA M S</v>
      </c>
      <c r="E264" s="137" t="s">
        <v>683</v>
      </c>
      <c r="F264" s="41">
        <f t="shared" ref="F264:F327" si="4">IF(E264="O",100,
IF(E264="A+",89,
IF(E264="A",79,
IF(E264="B+",69,
IF(E264="B",59,
IF(E264="C",49,
IF(E264="U",32,"Invalid Grade")))))))</f>
        <v>89</v>
      </c>
    </row>
    <row r="265" spans="1:6" ht="30" customHeight="1" x14ac:dyDescent="0.2">
      <c r="A265" s="41">
        <f>'STUDENT NAMELIST'!A263</f>
        <v>259</v>
      </c>
      <c r="B265" s="65" t="str">
        <f>'STUDENT NAMELIST'!B263</f>
        <v>2023PEC AI 206</v>
      </c>
      <c r="C265" s="121" t="s">
        <v>418</v>
      </c>
      <c r="D265" s="66" t="str">
        <f>'STUDENT NAMELIST'!D263</f>
        <v>MADHUMITHA M</v>
      </c>
      <c r="E265" s="137" t="s">
        <v>685</v>
      </c>
      <c r="F265" s="41">
        <f t="shared" si="4"/>
        <v>69</v>
      </c>
    </row>
    <row r="266" spans="1:6" ht="30" customHeight="1" x14ac:dyDescent="0.2">
      <c r="A266" s="41">
        <f>'STUDENT NAMELIST'!A264</f>
        <v>260</v>
      </c>
      <c r="B266" s="65" t="str">
        <f>'STUDENT NAMELIST'!B264</f>
        <v>2023PEC AI 436</v>
      </c>
      <c r="C266" s="121" t="s">
        <v>419</v>
      </c>
      <c r="D266" s="66" t="str">
        <f>'STUDENT NAMELIST'!D264</f>
        <v>MAGESH B</v>
      </c>
      <c r="E266" s="137" t="s">
        <v>144</v>
      </c>
      <c r="F266" s="41">
        <f t="shared" si="4"/>
        <v>79</v>
      </c>
    </row>
    <row r="267" spans="1:6" ht="30" customHeight="1" x14ac:dyDescent="0.2">
      <c r="A267" s="41">
        <f>'STUDENT NAMELIST'!A265</f>
        <v>261</v>
      </c>
      <c r="B267" s="65" t="str">
        <f>'STUDENT NAMELIST'!B265</f>
        <v>2023PEC AI 437</v>
      </c>
      <c r="C267" s="121" t="s">
        <v>420</v>
      </c>
      <c r="D267" s="66" t="str">
        <f>'STUDENT NAMELIST'!D265</f>
        <v>MAHAKAILASH M</v>
      </c>
      <c r="E267" s="137" t="s">
        <v>144</v>
      </c>
      <c r="F267" s="41">
        <f t="shared" si="4"/>
        <v>79</v>
      </c>
    </row>
    <row r="268" spans="1:6" ht="30" customHeight="1" x14ac:dyDescent="0.2">
      <c r="A268" s="41">
        <f>'STUDENT NAMELIST'!A266</f>
        <v>262</v>
      </c>
      <c r="B268" s="65" t="str">
        <f>'STUDENT NAMELIST'!B266</f>
        <v>2023PEC AI 207</v>
      </c>
      <c r="C268" s="121" t="s">
        <v>421</v>
      </c>
      <c r="D268" s="66" t="str">
        <f>'STUDENT NAMELIST'!D266</f>
        <v>MAHALAKSHMI B</v>
      </c>
      <c r="E268" s="137" t="s">
        <v>683</v>
      </c>
      <c r="F268" s="41">
        <f t="shared" si="4"/>
        <v>89</v>
      </c>
    </row>
    <row r="269" spans="1:6" ht="30" customHeight="1" x14ac:dyDescent="0.2">
      <c r="A269" s="41">
        <f>'STUDENT NAMELIST'!A267</f>
        <v>263</v>
      </c>
      <c r="B269" s="65" t="str">
        <f>'STUDENT NAMELIST'!B267</f>
        <v>2023PEC AI 208</v>
      </c>
      <c r="C269" s="121" t="s">
        <v>422</v>
      </c>
      <c r="D269" s="66" t="str">
        <f>'STUDENT NAMELIST'!D267</f>
        <v xml:space="preserve">MAHALAKSHMI E </v>
      </c>
      <c r="E269" s="137" t="s">
        <v>685</v>
      </c>
      <c r="F269" s="41">
        <f t="shared" si="4"/>
        <v>69</v>
      </c>
    </row>
    <row r="270" spans="1:6" ht="30" customHeight="1" x14ac:dyDescent="0.2">
      <c r="A270" s="41">
        <f>'STUDENT NAMELIST'!A268</f>
        <v>264</v>
      </c>
      <c r="B270" s="65" t="str">
        <f>'STUDENT NAMELIST'!B268</f>
        <v>2023PEC AI 209</v>
      </c>
      <c r="C270" s="121" t="s">
        <v>423</v>
      </c>
      <c r="D270" s="66" t="str">
        <f>'STUDENT NAMELIST'!D268</f>
        <v>MAHALAKSHMI S</v>
      </c>
      <c r="E270" s="137" t="s">
        <v>144</v>
      </c>
      <c r="F270" s="41">
        <f t="shared" si="4"/>
        <v>79</v>
      </c>
    </row>
    <row r="271" spans="1:6" ht="30" customHeight="1" x14ac:dyDescent="0.2">
      <c r="A271" s="41">
        <f>'STUDENT NAMELIST'!A269</f>
        <v>265</v>
      </c>
      <c r="B271" s="65" t="str">
        <f>'STUDENT NAMELIST'!B269</f>
        <v>2023PEC AI 438</v>
      </c>
      <c r="C271" s="121" t="s">
        <v>424</v>
      </c>
      <c r="D271" s="66" t="str">
        <f>'STUDENT NAMELIST'!D269</f>
        <v>MAHAVISHNU G</v>
      </c>
      <c r="E271" s="137" t="s">
        <v>685</v>
      </c>
      <c r="F271" s="41">
        <f t="shared" si="4"/>
        <v>69</v>
      </c>
    </row>
    <row r="272" spans="1:6" ht="30" customHeight="1" x14ac:dyDescent="0.2">
      <c r="A272" s="41">
        <f>'STUDENT NAMELIST'!A270</f>
        <v>266</v>
      </c>
      <c r="B272" s="65" t="str">
        <f>'STUDENT NAMELIST'!B270</f>
        <v>2023PEC AI 440</v>
      </c>
      <c r="C272" s="121" t="s">
        <v>425</v>
      </c>
      <c r="D272" s="66" t="str">
        <f>'STUDENT NAMELIST'!D270</f>
        <v>MANI BHARATHI J</v>
      </c>
      <c r="E272" s="137" t="s">
        <v>685</v>
      </c>
      <c r="F272" s="41">
        <f t="shared" si="4"/>
        <v>69</v>
      </c>
    </row>
    <row r="273" spans="1:6" ht="30" customHeight="1" x14ac:dyDescent="0.2">
      <c r="A273" s="41">
        <f>'STUDENT NAMELIST'!A271</f>
        <v>267</v>
      </c>
      <c r="B273" s="65" t="str">
        <f>'STUDENT NAMELIST'!B271</f>
        <v>2023PEC AI 441</v>
      </c>
      <c r="C273" s="121" t="s">
        <v>426</v>
      </c>
      <c r="D273" s="66" t="str">
        <f>'STUDENT NAMELIST'!D271</f>
        <v>MANIKANDAN C V</v>
      </c>
      <c r="E273" s="137" t="s">
        <v>144</v>
      </c>
      <c r="F273" s="41">
        <f t="shared" si="4"/>
        <v>79</v>
      </c>
    </row>
    <row r="274" spans="1:6" ht="30" customHeight="1" x14ac:dyDescent="0.2">
      <c r="A274" s="41">
        <f>'STUDENT NAMELIST'!A272</f>
        <v>268</v>
      </c>
      <c r="B274" s="65" t="str">
        <f>'STUDENT NAMELIST'!B272</f>
        <v>2023PEC AI 442</v>
      </c>
      <c r="C274" s="121" t="s">
        <v>427</v>
      </c>
      <c r="D274" s="66" t="str">
        <f>'STUDENT NAMELIST'!D272</f>
        <v>MANIKANDAN S</v>
      </c>
      <c r="E274" s="137" t="s">
        <v>683</v>
      </c>
      <c r="F274" s="41">
        <f t="shared" si="4"/>
        <v>89</v>
      </c>
    </row>
    <row r="275" spans="1:6" ht="30" customHeight="1" x14ac:dyDescent="0.2">
      <c r="A275" s="41">
        <f>'STUDENT NAMELIST'!A273</f>
        <v>269</v>
      </c>
      <c r="B275" s="65" t="str">
        <f>'STUDENT NAMELIST'!B273</f>
        <v>2023PEC AI 443</v>
      </c>
      <c r="C275" s="121" t="s">
        <v>428</v>
      </c>
      <c r="D275" s="66" t="str">
        <f>'STUDENT NAMELIST'!D273</f>
        <v>MANNAN VIGNESH K</v>
      </c>
      <c r="E275" s="137" t="s">
        <v>685</v>
      </c>
      <c r="F275" s="41">
        <f t="shared" si="4"/>
        <v>69</v>
      </c>
    </row>
    <row r="276" spans="1:6" ht="30" customHeight="1" x14ac:dyDescent="0.2">
      <c r="A276" s="41">
        <f>'STUDENT NAMELIST'!A274</f>
        <v>270</v>
      </c>
      <c r="B276" s="65" t="str">
        <f>'STUDENT NAMELIST'!B274</f>
        <v>2023PEC AI 210</v>
      </c>
      <c r="C276" s="121" t="s">
        <v>429</v>
      </c>
      <c r="D276" s="66" t="str">
        <f>'STUDENT NAMELIST'!D274</f>
        <v>MEENAKSHI A S</v>
      </c>
      <c r="E276" s="137" t="s">
        <v>685</v>
      </c>
      <c r="F276" s="41">
        <f t="shared" si="4"/>
        <v>69</v>
      </c>
    </row>
    <row r="277" spans="1:6" ht="30" customHeight="1" x14ac:dyDescent="0.2">
      <c r="A277" s="41">
        <f>'STUDENT NAMELIST'!A275</f>
        <v>271</v>
      </c>
      <c r="B277" s="65" t="str">
        <f>'STUDENT NAMELIST'!B275</f>
        <v>2023PEC AI 211</v>
      </c>
      <c r="C277" s="121" t="s">
        <v>430</v>
      </c>
      <c r="D277" s="66" t="str">
        <f>'STUDENT NAMELIST'!D275</f>
        <v>MITHRA SHREE A</v>
      </c>
      <c r="E277" s="137" t="s">
        <v>144</v>
      </c>
      <c r="F277" s="41">
        <f t="shared" si="4"/>
        <v>79</v>
      </c>
    </row>
    <row r="278" spans="1:6" ht="30" customHeight="1" x14ac:dyDescent="0.2">
      <c r="A278" s="41">
        <f>'STUDENT NAMELIST'!A276</f>
        <v>272</v>
      </c>
      <c r="B278" s="65" t="str">
        <f>'STUDENT NAMELIST'!B276</f>
        <v>2023PEC AI 444</v>
      </c>
      <c r="C278" s="121" t="s">
        <v>431</v>
      </c>
      <c r="D278" s="66" t="str">
        <f>'STUDENT NAMELIST'!D276</f>
        <v>MITHUN S</v>
      </c>
      <c r="E278" s="137" t="s">
        <v>683</v>
      </c>
      <c r="F278" s="41">
        <f t="shared" si="4"/>
        <v>89</v>
      </c>
    </row>
    <row r="279" spans="1:6" ht="30" customHeight="1" x14ac:dyDescent="0.2">
      <c r="A279" s="41">
        <f>'STUDENT NAMELIST'!A277</f>
        <v>273</v>
      </c>
      <c r="B279" s="65" t="str">
        <f>'STUDENT NAMELIST'!B277</f>
        <v>2023PEC AI 445</v>
      </c>
      <c r="C279" s="121" t="s">
        <v>432</v>
      </c>
      <c r="D279" s="66" t="str">
        <f>'STUDENT NAMELIST'!D277</f>
        <v xml:space="preserve">DH MITHUN SAI </v>
      </c>
      <c r="E279" s="137" t="s">
        <v>144</v>
      </c>
      <c r="F279" s="41">
        <f t="shared" si="4"/>
        <v>79</v>
      </c>
    </row>
    <row r="280" spans="1:6" ht="30" customHeight="1" x14ac:dyDescent="0.2">
      <c r="A280" s="41">
        <f>'STUDENT NAMELIST'!A278</f>
        <v>274</v>
      </c>
      <c r="B280" s="65" t="str">
        <f>'STUDENT NAMELIST'!B278</f>
        <v>2023PEC AI 446</v>
      </c>
      <c r="C280" s="121" t="s">
        <v>433</v>
      </c>
      <c r="D280" s="66" t="str">
        <f>'STUDENT NAMELIST'!D278</f>
        <v>MOHAMED ARSHAD M</v>
      </c>
      <c r="E280" s="137" t="s">
        <v>683</v>
      </c>
      <c r="F280" s="41">
        <f t="shared" si="4"/>
        <v>89</v>
      </c>
    </row>
    <row r="281" spans="1:6" ht="30" customHeight="1" x14ac:dyDescent="0.2">
      <c r="A281" s="41">
        <f>'STUDENT NAMELIST'!A279</f>
        <v>275</v>
      </c>
      <c r="B281" s="65" t="str">
        <f>'STUDENT NAMELIST'!B279</f>
        <v>2023PEC AI 447</v>
      </c>
      <c r="C281" s="121" t="s">
        <v>434</v>
      </c>
      <c r="D281" s="66" t="str">
        <f>'STUDENT NAMELIST'!D279</f>
        <v>MOHAMED BASITH</v>
      </c>
      <c r="E281" s="137" t="s">
        <v>686</v>
      </c>
      <c r="F281" s="41">
        <f t="shared" si="4"/>
        <v>49</v>
      </c>
    </row>
    <row r="282" spans="1:6" ht="30" customHeight="1" x14ac:dyDescent="0.2">
      <c r="A282" s="41">
        <f>'STUDENT NAMELIST'!A280</f>
        <v>276</v>
      </c>
      <c r="B282" s="65" t="str">
        <f>'STUDENT NAMELIST'!B280</f>
        <v>2023PEC AI 448</v>
      </c>
      <c r="C282" s="121" t="s">
        <v>435</v>
      </c>
      <c r="D282" s="66" t="str">
        <f>'STUDENT NAMELIST'!D280</f>
        <v xml:space="preserve">MOHAMED JABBAR SHAHID </v>
      </c>
      <c r="E282" s="137" t="s">
        <v>685</v>
      </c>
      <c r="F282" s="41">
        <f t="shared" si="4"/>
        <v>69</v>
      </c>
    </row>
    <row r="283" spans="1:6" ht="30" customHeight="1" x14ac:dyDescent="0.2">
      <c r="A283" s="41">
        <f>'STUDENT NAMELIST'!A281</f>
        <v>277</v>
      </c>
      <c r="B283" s="65" t="str">
        <f>'STUDENT NAMELIST'!B281</f>
        <v>2023PEC AI 449</v>
      </c>
      <c r="C283" s="121" t="s">
        <v>436</v>
      </c>
      <c r="D283" s="66" t="str">
        <f>'STUDENT NAMELIST'!D281</f>
        <v>MOHAMED SUHAIL N</v>
      </c>
      <c r="E283" s="137" t="s">
        <v>144</v>
      </c>
      <c r="F283" s="41">
        <f t="shared" si="4"/>
        <v>79</v>
      </c>
    </row>
    <row r="284" spans="1:6" ht="30" customHeight="1" x14ac:dyDescent="0.2">
      <c r="A284" s="41">
        <f>'STUDENT NAMELIST'!A282</f>
        <v>278</v>
      </c>
      <c r="B284" s="65" t="str">
        <f>'STUDENT NAMELIST'!B282</f>
        <v>2023PEC AI 450</v>
      </c>
      <c r="C284" s="121" t="s">
        <v>437</v>
      </c>
      <c r="D284" s="66" t="str">
        <f>'STUDENT NAMELIST'!D282</f>
        <v>MOHAMMED AATHIF KHAN A</v>
      </c>
      <c r="E284" s="137" t="s">
        <v>144</v>
      </c>
      <c r="F284" s="41">
        <f t="shared" si="4"/>
        <v>79</v>
      </c>
    </row>
    <row r="285" spans="1:6" ht="30" customHeight="1" x14ac:dyDescent="0.2">
      <c r="A285" s="41">
        <f>'STUDENT NAMELIST'!A283</f>
        <v>279</v>
      </c>
      <c r="B285" s="65" t="str">
        <f>'STUDENT NAMELIST'!B283</f>
        <v>2023PEC AI 452</v>
      </c>
      <c r="C285" s="121" t="s">
        <v>438</v>
      </c>
      <c r="D285" s="66" t="str">
        <f>'STUDENT NAMELIST'!D283</f>
        <v>MOHAMMED THOUFEEQ S</v>
      </c>
      <c r="E285" s="137" t="s">
        <v>144</v>
      </c>
      <c r="F285" s="41">
        <f t="shared" si="4"/>
        <v>79</v>
      </c>
    </row>
    <row r="286" spans="1:6" ht="30" customHeight="1" x14ac:dyDescent="0.2">
      <c r="A286" s="41">
        <f>'STUDENT NAMELIST'!A284</f>
        <v>280</v>
      </c>
      <c r="B286" s="65" t="str">
        <f>'STUDENT NAMELIST'!B284</f>
        <v>2023PEC AI 453</v>
      </c>
      <c r="C286" s="121" t="s">
        <v>439</v>
      </c>
      <c r="D286" s="66" t="str">
        <f>'STUDENT NAMELIST'!D284</f>
        <v>MOHAN RAJ R</v>
      </c>
      <c r="E286" s="137" t="s">
        <v>683</v>
      </c>
      <c r="F286" s="41">
        <f t="shared" si="4"/>
        <v>89</v>
      </c>
    </row>
    <row r="287" spans="1:6" ht="30" customHeight="1" x14ac:dyDescent="0.2">
      <c r="A287" s="41">
        <f>'STUDENT NAMELIST'!A285</f>
        <v>281</v>
      </c>
      <c r="B287" s="65" t="str">
        <f>'STUDENT NAMELIST'!B285</f>
        <v>2023PEC AI 212</v>
      </c>
      <c r="C287" s="121" t="s">
        <v>440</v>
      </c>
      <c r="D287" s="66" t="str">
        <f>'STUDENT NAMELIST'!D285</f>
        <v>MOHANA PRIYA V</v>
      </c>
      <c r="E287" s="137" t="s">
        <v>144</v>
      </c>
      <c r="F287" s="41">
        <f t="shared" si="4"/>
        <v>79</v>
      </c>
    </row>
    <row r="288" spans="1:6" ht="30" customHeight="1" x14ac:dyDescent="0.2">
      <c r="A288" s="41">
        <f>'STUDENT NAMELIST'!A286</f>
        <v>282</v>
      </c>
      <c r="B288" s="65" t="str">
        <f>'STUDENT NAMELIST'!B286</f>
        <v>2023PEC AI 454</v>
      </c>
      <c r="C288" s="121" t="s">
        <v>441</v>
      </c>
      <c r="D288" s="66" t="str">
        <f>'STUDENT NAMELIST'!D286</f>
        <v>MOHANA PRIYAN N</v>
      </c>
      <c r="E288" s="137" t="s">
        <v>144</v>
      </c>
      <c r="F288" s="41">
        <f t="shared" si="4"/>
        <v>79</v>
      </c>
    </row>
    <row r="289" spans="1:6" ht="30" customHeight="1" x14ac:dyDescent="0.2">
      <c r="A289" s="41">
        <f>'STUDENT NAMELIST'!A287</f>
        <v>283</v>
      </c>
      <c r="B289" s="65" t="str">
        <f>'STUDENT NAMELIST'!B287</f>
        <v>2023PEC AI 455</v>
      </c>
      <c r="C289" s="121" t="s">
        <v>442</v>
      </c>
      <c r="D289" s="66" t="str">
        <f>'STUDENT NAMELIST'!D287</f>
        <v>MOHANAKRISHNAN H</v>
      </c>
      <c r="E289" s="137" t="s">
        <v>685</v>
      </c>
      <c r="F289" s="41">
        <f t="shared" si="4"/>
        <v>69</v>
      </c>
    </row>
    <row r="290" spans="1:6" ht="30" customHeight="1" x14ac:dyDescent="0.2">
      <c r="A290" s="41">
        <f>'STUDENT NAMELIST'!A288</f>
        <v>284</v>
      </c>
      <c r="B290" s="65" t="str">
        <f>'STUDENT NAMELIST'!B288</f>
        <v>2023PEC AI 456</v>
      </c>
      <c r="C290" s="121" t="s">
        <v>443</v>
      </c>
      <c r="D290" s="66" t="str">
        <f>'STUDENT NAMELIST'!D288</f>
        <v xml:space="preserve">MOHANAKUMARAN K </v>
      </c>
      <c r="E290" s="137" t="s">
        <v>144</v>
      </c>
      <c r="F290" s="41">
        <f t="shared" si="4"/>
        <v>79</v>
      </c>
    </row>
    <row r="291" spans="1:6" ht="30" customHeight="1" x14ac:dyDescent="0.2">
      <c r="A291" s="41">
        <f>'STUDENT NAMELIST'!A289</f>
        <v>285</v>
      </c>
      <c r="B291" s="65" t="str">
        <f>'STUDENT NAMELIST'!B289</f>
        <v>2023PEC AI 458</v>
      </c>
      <c r="C291" s="121" t="s">
        <v>444</v>
      </c>
      <c r="D291" s="66" t="str">
        <f>'STUDENT NAMELIST'!D289</f>
        <v>MONISH K V</v>
      </c>
      <c r="E291" s="137" t="s">
        <v>144</v>
      </c>
      <c r="F291" s="41">
        <f t="shared" si="4"/>
        <v>79</v>
      </c>
    </row>
    <row r="292" spans="1:6" ht="30" customHeight="1" x14ac:dyDescent="0.2">
      <c r="A292" s="41">
        <f>'STUDENT NAMELIST'!A290</f>
        <v>286</v>
      </c>
      <c r="B292" s="65" t="str">
        <f>'STUDENT NAMELIST'!B290</f>
        <v>2023PEC AI 457</v>
      </c>
      <c r="C292" s="121" t="s">
        <v>445</v>
      </c>
      <c r="D292" s="66" t="str">
        <f>'STUDENT NAMELIST'!D290</f>
        <v>MONISH MEGHANATHAN</v>
      </c>
      <c r="E292" s="137" t="s">
        <v>144</v>
      </c>
      <c r="F292" s="41">
        <f t="shared" si="4"/>
        <v>79</v>
      </c>
    </row>
    <row r="293" spans="1:6" ht="30" customHeight="1" x14ac:dyDescent="0.2">
      <c r="A293" s="41">
        <f>'STUDENT NAMELIST'!A291</f>
        <v>287</v>
      </c>
      <c r="B293" s="65" t="str">
        <f>'STUDENT NAMELIST'!B291</f>
        <v>2023PEC AI 213</v>
      </c>
      <c r="C293" s="121" t="s">
        <v>446</v>
      </c>
      <c r="D293" s="66" t="str">
        <f>'STUDENT NAMELIST'!D291</f>
        <v>MONISHA K</v>
      </c>
      <c r="E293" s="137" t="s">
        <v>144</v>
      </c>
      <c r="F293" s="41">
        <f t="shared" si="4"/>
        <v>79</v>
      </c>
    </row>
    <row r="294" spans="1:6" ht="30" customHeight="1" x14ac:dyDescent="0.2">
      <c r="A294" s="41">
        <f>'STUDENT NAMELIST'!A292</f>
        <v>288</v>
      </c>
      <c r="B294" s="65" t="str">
        <f>'STUDENT NAMELIST'!B292</f>
        <v>2023PEC AI 214</v>
      </c>
      <c r="C294" s="121" t="s">
        <v>447</v>
      </c>
      <c r="D294" s="66" t="str">
        <f>'STUDENT NAMELIST'!D292</f>
        <v>MONISHA P</v>
      </c>
      <c r="E294" s="137" t="s">
        <v>685</v>
      </c>
      <c r="F294" s="41">
        <f t="shared" si="4"/>
        <v>69</v>
      </c>
    </row>
    <row r="295" spans="1:6" ht="30" customHeight="1" x14ac:dyDescent="0.2">
      <c r="A295" s="41">
        <f>'STUDENT NAMELIST'!A293</f>
        <v>289</v>
      </c>
      <c r="B295" s="65" t="str">
        <f>'STUDENT NAMELIST'!B293</f>
        <v>2023PEC AI 459</v>
      </c>
      <c r="C295" s="121" t="s">
        <v>448</v>
      </c>
      <c r="D295" s="66" t="str">
        <f>'STUDENT NAMELIST'!D293</f>
        <v>MOTHILAL V</v>
      </c>
      <c r="E295" s="137" t="s">
        <v>144</v>
      </c>
      <c r="F295" s="41">
        <f t="shared" si="4"/>
        <v>79</v>
      </c>
    </row>
    <row r="296" spans="1:6" ht="30" customHeight="1" x14ac:dyDescent="0.2">
      <c r="A296" s="41">
        <f>'STUDENT NAMELIST'!A294</f>
        <v>290</v>
      </c>
      <c r="B296" s="65" t="str">
        <f>'STUDENT NAMELIST'!B294</f>
        <v>2023PEC AI 460</v>
      </c>
      <c r="C296" s="121" t="s">
        <v>449</v>
      </c>
      <c r="D296" s="66" t="str">
        <f>'STUDENT NAMELIST'!D294</f>
        <v>MUKTESWAR NAYAK G</v>
      </c>
      <c r="E296" s="137" t="s">
        <v>684</v>
      </c>
      <c r="F296" s="41">
        <f t="shared" si="4"/>
        <v>59</v>
      </c>
    </row>
    <row r="297" spans="1:6" ht="30" customHeight="1" x14ac:dyDescent="0.2">
      <c r="A297" s="41">
        <f>'STUDENT NAMELIST'!A295</f>
        <v>291</v>
      </c>
      <c r="B297" s="65" t="str">
        <f>'STUDENT NAMELIST'!B295</f>
        <v>2023PEC AI 461</v>
      </c>
      <c r="C297" s="121" t="s">
        <v>450</v>
      </c>
      <c r="D297" s="66" t="str">
        <f>'STUDENT NAMELIST'!D295</f>
        <v>MUTHUKUMAR N</v>
      </c>
      <c r="E297" s="137" t="s">
        <v>144</v>
      </c>
      <c r="F297" s="41">
        <f t="shared" si="4"/>
        <v>79</v>
      </c>
    </row>
    <row r="298" spans="1:6" ht="30" customHeight="1" x14ac:dyDescent="0.2">
      <c r="A298" s="41">
        <f>'STUDENT NAMELIST'!A296</f>
        <v>292</v>
      </c>
      <c r="B298" s="65" t="str">
        <f>'STUDENT NAMELIST'!B296</f>
        <v>2023PEC AI 216</v>
      </c>
      <c r="C298" s="121" t="s">
        <v>451</v>
      </c>
      <c r="D298" s="66" t="str">
        <f>'STUDENT NAMELIST'!D296</f>
        <v>MUTHULAKSHMI A</v>
      </c>
      <c r="E298" s="137" t="s">
        <v>685</v>
      </c>
      <c r="F298" s="41">
        <f t="shared" si="4"/>
        <v>69</v>
      </c>
    </row>
    <row r="299" spans="1:6" ht="30" customHeight="1" x14ac:dyDescent="0.2">
      <c r="A299" s="41">
        <f>'STUDENT NAMELIST'!A297</f>
        <v>293</v>
      </c>
      <c r="B299" s="65" t="str">
        <f>'STUDENT NAMELIST'!B297</f>
        <v>2023PEC AI 217</v>
      </c>
      <c r="C299" s="121" t="s">
        <v>452</v>
      </c>
      <c r="D299" s="66" t="str">
        <f>'STUDENT NAMELIST'!D297</f>
        <v>NANCY ANGEL J</v>
      </c>
      <c r="E299" s="137" t="s">
        <v>685</v>
      </c>
      <c r="F299" s="41">
        <f t="shared" si="4"/>
        <v>69</v>
      </c>
    </row>
    <row r="300" spans="1:6" ht="30" customHeight="1" x14ac:dyDescent="0.2">
      <c r="A300" s="41">
        <f>'STUDENT NAMELIST'!A298</f>
        <v>294</v>
      </c>
      <c r="B300" s="65" t="str">
        <f>'STUDENT NAMELIST'!B298</f>
        <v>2023PEC AI 462</v>
      </c>
      <c r="C300" s="121" t="s">
        <v>453</v>
      </c>
      <c r="D300" s="66" t="str">
        <f>'STUDENT NAMELIST'!D298</f>
        <v>NANDHA KUMAR M</v>
      </c>
      <c r="E300" s="137" t="s">
        <v>144</v>
      </c>
      <c r="F300" s="41">
        <f t="shared" si="4"/>
        <v>79</v>
      </c>
    </row>
    <row r="301" spans="1:6" ht="30" customHeight="1" x14ac:dyDescent="0.2">
      <c r="A301" s="41">
        <f>'STUDENT NAMELIST'!A299</f>
        <v>295</v>
      </c>
      <c r="B301" s="65" t="str">
        <f>'STUDENT NAMELIST'!B299</f>
        <v>2023PEC AI 463</v>
      </c>
      <c r="C301" s="121" t="s">
        <v>454</v>
      </c>
      <c r="D301" s="66" t="str">
        <f>'STUDENT NAMELIST'!D299</f>
        <v>NANTHA KUMAR D</v>
      </c>
      <c r="E301" s="137" t="s">
        <v>144</v>
      </c>
      <c r="F301" s="41">
        <f t="shared" si="4"/>
        <v>79</v>
      </c>
    </row>
    <row r="302" spans="1:6" ht="30" customHeight="1" x14ac:dyDescent="0.2">
      <c r="A302" s="41">
        <f>'STUDENT NAMELIST'!A300</f>
        <v>296</v>
      </c>
      <c r="B302" s="65" t="str">
        <f>'STUDENT NAMELIST'!B300</f>
        <v>2023PEC AI 464</v>
      </c>
      <c r="C302" s="121" t="s">
        <v>455</v>
      </c>
      <c r="D302" s="66" t="str">
        <f>'STUDENT NAMELIST'!D300</f>
        <v>NARESH KARTHI M R</v>
      </c>
      <c r="E302" s="137" t="s">
        <v>683</v>
      </c>
      <c r="F302" s="41">
        <f t="shared" si="4"/>
        <v>89</v>
      </c>
    </row>
    <row r="303" spans="1:6" ht="30" customHeight="1" x14ac:dyDescent="0.2">
      <c r="A303" s="41">
        <f>'STUDENT NAMELIST'!A301</f>
        <v>297</v>
      </c>
      <c r="B303" s="65" t="str">
        <f>'STUDENT NAMELIST'!B301</f>
        <v>2023PEC AI 465</v>
      </c>
      <c r="C303" s="121" t="s">
        <v>456</v>
      </c>
      <c r="D303" s="66" t="str">
        <f>'STUDENT NAMELIST'!D301</f>
        <v>NARESH R</v>
      </c>
      <c r="E303" s="137" t="s">
        <v>685</v>
      </c>
      <c r="F303" s="41">
        <f t="shared" si="4"/>
        <v>69</v>
      </c>
    </row>
    <row r="304" spans="1:6" ht="30" customHeight="1" x14ac:dyDescent="0.2">
      <c r="A304" s="41">
        <f>'STUDENT NAMELIST'!A302</f>
        <v>298</v>
      </c>
      <c r="B304" s="65" t="str">
        <f>'STUDENT NAMELIST'!B302</f>
        <v>2023PEC AI 466</v>
      </c>
      <c r="C304" s="121" t="s">
        <v>457</v>
      </c>
      <c r="D304" s="66" t="str">
        <f>'STUDENT NAMELIST'!D302</f>
        <v>NAVEEN C</v>
      </c>
      <c r="E304" s="137" t="s">
        <v>144</v>
      </c>
      <c r="F304" s="41">
        <f t="shared" si="4"/>
        <v>79</v>
      </c>
    </row>
    <row r="305" spans="1:6" ht="30" customHeight="1" x14ac:dyDescent="0.2">
      <c r="A305" s="41">
        <f>'STUDENT NAMELIST'!A303</f>
        <v>299</v>
      </c>
      <c r="B305" s="65" t="str">
        <f>'STUDENT NAMELIST'!B303</f>
        <v>2023PEC AI 467</v>
      </c>
      <c r="C305" s="121" t="s">
        <v>458</v>
      </c>
      <c r="D305" s="66" t="str">
        <f>'STUDENT NAMELIST'!D303</f>
        <v>NAVEEN S S</v>
      </c>
      <c r="E305" s="135" t="s">
        <v>144</v>
      </c>
      <c r="F305" s="41">
        <f t="shared" si="4"/>
        <v>79</v>
      </c>
    </row>
    <row r="306" spans="1:6" ht="30" customHeight="1" x14ac:dyDescent="0.2">
      <c r="A306" s="41">
        <f>'STUDENT NAMELIST'!A304</f>
        <v>300</v>
      </c>
      <c r="B306" s="65" t="str">
        <f>'STUDENT NAMELIST'!B304</f>
        <v>2023PEC AI 468</v>
      </c>
      <c r="C306" s="121" t="s">
        <v>459</v>
      </c>
      <c r="D306" s="66" t="str">
        <f>'STUDENT NAMELIST'!D304</f>
        <v>NAVIN BALAJI V T</v>
      </c>
      <c r="E306" s="135" t="s">
        <v>144</v>
      </c>
      <c r="F306" s="41">
        <f t="shared" si="4"/>
        <v>79</v>
      </c>
    </row>
    <row r="307" spans="1:6" ht="30" customHeight="1" x14ac:dyDescent="0.2">
      <c r="A307" s="41">
        <f>'STUDENT NAMELIST'!A305</f>
        <v>301</v>
      </c>
      <c r="B307" s="65" t="str">
        <f>'STUDENT NAMELIST'!B305</f>
        <v>2023PEC AI 469</v>
      </c>
      <c r="C307" s="121" t="s">
        <v>460</v>
      </c>
      <c r="D307" s="66" t="str">
        <f>'STUDENT NAMELIST'!D305</f>
        <v>NAWIN KUMAR US</v>
      </c>
      <c r="E307" s="135" t="s">
        <v>685</v>
      </c>
      <c r="F307" s="41">
        <f t="shared" si="4"/>
        <v>69</v>
      </c>
    </row>
    <row r="308" spans="1:6" ht="30" customHeight="1" x14ac:dyDescent="0.2">
      <c r="A308" s="41">
        <f>'STUDENT NAMELIST'!A306</f>
        <v>302</v>
      </c>
      <c r="B308" s="65" t="str">
        <f>'STUDENT NAMELIST'!B306</f>
        <v>2023PEC AI 470</v>
      </c>
      <c r="C308" s="121" t="s">
        <v>461</v>
      </c>
      <c r="D308" s="66" t="str">
        <f>'STUDENT NAMELIST'!D306</f>
        <v>NAWINKAANT K P</v>
      </c>
      <c r="E308" s="135" t="s">
        <v>144</v>
      </c>
      <c r="F308" s="41">
        <f t="shared" si="4"/>
        <v>79</v>
      </c>
    </row>
    <row r="309" spans="1:6" ht="30" customHeight="1" x14ac:dyDescent="0.2">
      <c r="A309" s="41">
        <f>'STUDENT NAMELIST'!A307</f>
        <v>303</v>
      </c>
      <c r="B309" s="65" t="str">
        <f>'STUDENT NAMELIST'!B307</f>
        <v>2023PEC AI 471</v>
      </c>
      <c r="C309" s="121" t="s">
        <v>462</v>
      </c>
      <c r="D309" s="66" t="str">
        <f>'STUDENT NAMELIST'!D307</f>
        <v>NIELAN C</v>
      </c>
      <c r="E309" s="135" t="s">
        <v>685</v>
      </c>
      <c r="F309" s="41">
        <f t="shared" si="4"/>
        <v>69</v>
      </c>
    </row>
    <row r="310" spans="1:6" ht="30" customHeight="1" x14ac:dyDescent="0.2">
      <c r="A310" s="41">
        <f>'STUDENT NAMELIST'!A308</f>
        <v>304</v>
      </c>
      <c r="B310" s="65" t="str">
        <f>'STUDENT NAMELIST'!B308</f>
        <v>2023PEC AI 218</v>
      </c>
      <c r="C310" s="121" t="s">
        <v>463</v>
      </c>
      <c r="D310" s="66" t="str">
        <f>'STUDENT NAMELIST'!D308</f>
        <v>NIKHITHA A</v>
      </c>
      <c r="E310" s="135" t="s">
        <v>144</v>
      </c>
      <c r="F310" s="41">
        <f t="shared" si="4"/>
        <v>79</v>
      </c>
    </row>
    <row r="311" spans="1:6" ht="30" customHeight="1" x14ac:dyDescent="0.2">
      <c r="A311" s="41">
        <f>'STUDENT NAMELIST'!A309</f>
        <v>305</v>
      </c>
      <c r="B311" s="65" t="str">
        <f>'STUDENT NAMELIST'!B309</f>
        <v>2023PEC AI 567</v>
      </c>
      <c r="C311" s="121" t="s">
        <v>464</v>
      </c>
      <c r="D311" s="66" t="str">
        <f>'STUDENT NAMELIST'!D309</f>
        <v>NIMMANOORU VIJAY KUMAR</v>
      </c>
      <c r="E311" s="135" t="s">
        <v>144</v>
      </c>
      <c r="F311" s="41">
        <f t="shared" si="4"/>
        <v>79</v>
      </c>
    </row>
    <row r="312" spans="1:6" ht="30" customHeight="1" x14ac:dyDescent="0.2">
      <c r="A312" s="41">
        <f>'STUDENT NAMELIST'!A310</f>
        <v>306</v>
      </c>
      <c r="B312" s="65" t="str">
        <f>'STUDENT NAMELIST'!B310</f>
        <v>2023PEC AI 472</v>
      </c>
      <c r="C312" s="121" t="s">
        <v>465</v>
      </c>
      <c r="D312" s="66" t="str">
        <f>'STUDENT NAMELIST'!D310</f>
        <v>NIRANJAN R</v>
      </c>
      <c r="E312" s="135" t="s">
        <v>144</v>
      </c>
      <c r="F312" s="41">
        <f t="shared" si="4"/>
        <v>79</v>
      </c>
    </row>
    <row r="313" spans="1:6" ht="30" customHeight="1" x14ac:dyDescent="0.2">
      <c r="A313" s="41">
        <f>'STUDENT NAMELIST'!A311</f>
        <v>307</v>
      </c>
      <c r="B313" s="65" t="str">
        <f>'STUDENT NAMELIST'!B311</f>
        <v>2023PEC AI 473</v>
      </c>
      <c r="C313" s="121" t="s">
        <v>466</v>
      </c>
      <c r="D313" s="66" t="str">
        <f>'STUDENT NAMELIST'!D311</f>
        <v>NISHITH S K P</v>
      </c>
      <c r="E313" s="135" t="s">
        <v>685</v>
      </c>
      <c r="F313" s="41">
        <f t="shared" si="4"/>
        <v>69</v>
      </c>
    </row>
    <row r="314" spans="1:6" ht="30" customHeight="1" x14ac:dyDescent="0.2">
      <c r="A314" s="41">
        <f>'STUDENT NAMELIST'!A312</f>
        <v>308</v>
      </c>
      <c r="B314" s="65" t="str">
        <f>'STUDENT NAMELIST'!B312</f>
        <v>2023PEC AI 474</v>
      </c>
      <c r="C314" s="121" t="s">
        <v>467</v>
      </c>
      <c r="D314" s="66" t="str">
        <f>'STUDENT NAMELIST'!D312</f>
        <v>NITHISH KUMAR S</v>
      </c>
      <c r="E314" s="135" t="s">
        <v>144</v>
      </c>
      <c r="F314" s="41">
        <f t="shared" si="4"/>
        <v>79</v>
      </c>
    </row>
    <row r="315" spans="1:6" ht="30" customHeight="1" x14ac:dyDescent="0.2">
      <c r="A315" s="41">
        <f>'STUDENT NAMELIST'!A313</f>
        <v>309</v>
      </c>
      <c r="B315" s="65" t="str">
        <f>'STUDENT NAMELIST'!B313</f>
        <v>2023PEC AI 475</v>
      </c>
      <c r="C315" s="121" t="s">
        <v>468</v>
      </c>
      <c r="D315" s="66" t="str">
        <f>'STUDENT NAMELIST'!D313</f>
        <v>NITHISH M</v>
      </c>
      <c r="E315" s="135" t="s">
        <v>684</v>
      </c>
      <c r="F315" s="41">
        <f t="shared" si="4"/>
        <v>59</v>
      </c>
    </row>
    <row r="316" spans="1:6" ht="30" customHeight="1" x14ac:dyDescent="0.2">
      <c r="A316" s="41">
        <f>'STUDENT NAMELIST'!A314</f>
        <v>310</v>
      </c>
      <c r="B316" s="65" t="str">
        <f>'STUDENT NAMELIST'!B314</f>
        <v>2023PEC AI 476</v>
      </c>
      <c r="C316" s="121" t="s">
        <v>469</v>
      </c>
      <c r="D316" s="66" t="str">
        <f>'STUDENT NAMELIST'!D314</f>
        <v>NITHISH V</v>
      </c>
      <c r="E316" s="135" t="s">
        <v>684</v>
      </c>
      <c r="F316" s="41">
        <f t="shared" si="4"/>
        <v>59</v>
      </c>
    </row>
    <row r="317" spans="1:6" ht="30" customHeight="1" x14ac:dyDescent="0.2">
      <c r="A317" s="41">
        <f>'STUDENT NAMELIST'!A315</f>
        <v>311</v>
      </c>
      <c r="B317" s="65" t="str">
        <f>'STUDENT NAMELIST'!B315</f>
        <v>2023PEC AI 219</v>
      </c>
      <c r="C317" s="121" t="s">
        <v>470</v>
      </c>
      <c r="D317" s="66" t="str">
        <f>'STUDENT NAMELIST'!D315</f>
        <v>NITHYA SREE V</v>
      </c>
      <c r="E317" s="135" t="s">
        <v>144</v>
      </c>
      <c r="F317" s="41">
        <f t="shared" si="4"/>
        <v>79</v>
      </c>
    </row>
    <row r="318" spans="1:6" ht="30" customHeight="1" x14ac:dyDescent="0.2">
      <c r="A318" s="41">
        <f>'STUDENT NAMELIST'!A316</f>
        <v>312</v>
      </c>
      <c r="B318" s="65" t="str">
        <f>'STUDENT NAMELIST'!B316</f>
        <v>2023PEC AI 220</v>
      </c>
      <c r="C318" s="121" t="s">
        <v>471</v>
      </c>
      <c r="D318" s="66" t="str">
        <f>'STUDENT NAMELIST'!D316</f>
        <v>NIVETHA J</v>
      </c>
      <c r="E318" s="135" t="s">
        <v>683</v>
      </c>
      <c r="F318" s="41">
        <f t="shared" si="4"/>
        <v>89</v>
      </c>
    </row>
    <row r="319" spans="1:6" ht="30" customHeight="1" x14ac:dyDescent="0.2">
      <c r="A319" s="41">
        <f>'STUDENT NAMELIST'!A317</f>
        <v>313</v>
      </c>
      <c r="B319" s="65" t="str">
        <f>'STUDENT NAMELIST'!B317</f>
        <v>2023PEC AI 221</v>
      </c>
      <c r="C319" s="121" t="s">
        <v>472</v>
      </c>
      <c r="D319" s="66" t="str">
        <f>'STUDENT NAMELIST'!D317</f>
        <v>NIVETHA R</v>
      </c>
      <c r="E319" s="135" t="s">
        <v>144</v>
      </c>
      <c r="F319" s="41">
        <f t="shared" si="4"/>
        <v>79</v>
      </c>
    </row>
    <row r="320" spans="1:6" ht="30" customHeight="1" x14ac:dyDescent="0.2">
      <c r="A320" s="41">
        <f>'STUDENT NAMELIST'!A318</f>
        <v>314</v>
      </c>
      <c r="B320" s="65" t="str">
        <f>'STUDENT NAMELIST'!B318</f>
        <v>2023PEC AI 222</v>
      </c>
      <c r="C320" s="121" t="s">
        <v>473</v>
      </c>
      <c r="D320" s="66" t="str">
        <f>'STUDENT NAMELIST'!D318</f>
        <v>NIVETHA V</v>
      </c>
      <c r="E320" s="135" t="s">
        <v>685</v>
      </c>
      <c r="F320" s="41">
        <f t="shared" si="4"/>
        <v>69</v>
      </c>
    </row>
    <row r="321" spans="1:6" ht="30" customHeight="1" x14ac:dyDescent="0.2">
      <c r="A321" s="41">
        <f>'STUDENT NAMELIST'!A319</f>
        <v>315</v>
      </c>
      <c r="B321" s="65" t="str">
        <f>'STUDENT NAMELIST'!B319</f>
        <v>2023PEC AI 351</v>
      </c>
      <c r="C321" s="121" t="s">
        <v>474</v>
      </c>
      <c r="D321" s="66" t="str">
        <f>'STUDENT NAMELIST'!D319</f>
        <v>PARAMASIVAN M</v>
      </c>
      <c r="E321" s="135" t="s">
        <v>687</v>
      </c>
      <c r="F321" s="41">
        <f t="shared" si="4"/>
        <v>32</v>
      </c>
    </row>
    <row r="322" spans="1:6" ht="30" customHeight="1" x14ac:dyDescent="0.2">
      <c r="A322" s="41">
        <f>'STUDENT NAMELIST'!A320</f>
        <v>316</v>
      </c>
      <c r="B322" s="65" t="str">
        <f>'STUDENT NAMELIST'!B320</f>
        <v>2023PEC AI 223</v>
      </c>
      <c r="C322" s="121" t="s">
        <v>475</v>
      </c>
      <c r="D322" s="66" t="str">
        <f>'STUDENT NAMELIST'!D320</f>
        <v>POOJA K</v>
      </c>
      <c r="E322" s="135" t="s">
        <v>144</v>
      </c>
      <c r="F322" s="41">
        <f t="shared" si="4"/>
        <v>79</v>
      </c>
    </row>
    <row r="323" spans="1:6" ht="30" customHeight="1" x14ac:dyDescent="0.2">
      <c r="A323" s="41">
        <f>'STUDENT NAMELIST'!A321</f>
        <v>317</v>
      </c>
      <c r="B323" s="65" t="str">
        <f>'STUDENT NAMELIST'!B321</f>
        <v>2023PEC AI 224</v>
      </c>
      <c r="C323" s="121" t="s">
        <v>476</v>
      </c>
      <c r="D323" s="66" t="str">
        <f>'STUDENT NAMELIST'!D321</f>
        <v>POOJA S</v>
      </c>
      <c r="E323" s="135" t="s">
        <v>144</v>
      </c>
      <c r="F323" s="41">
        <f t="shared" si="4"/>
        <v>79</v>
      </c>
    </row>
    <row r="324" spans="1:6" ht="30" customHeight="1" x14ac:dyDescent="0.2">
      <c r="A324" s="41">
        <f>'STUDENT NAMELIST'!A322</f>
        <v>318</v>
      </c>
      <c r="B324" s="65" t="str">
        <f>'STUDENT NAMELIST'!B322</f>
        <v>2023PEC AI 225</v>
      </c>
      <c r="C324" s="121" t="s">
        <v>477</v>
      </c>
      <c r="D324" s="66" t="str">
        <f>'STUDENT NAMELIST'!D322</f>
        <v>POOJA S P</v>
      </c>
      <c r="E324" s="135" t="s">
        <v>685</v>
      </c>
      <c r="F324" s="41">
        <f t="shared" si="4"/>
        <v>69</v>
      </c>
    </row>
    <row r="325" spans="1:6" ht="30" customHeight="1" x14ac:dyDescent="0.2">
      <c r="A325" s="41">
        <f>'STUDENT NAMELIST'!A323</f>
        <v>319</v>
      </c>
      <c r="B325" s="65" t="str">
        <f>'STUDENT NAMELIST'!B323</f>
        <v>2023PEC AI 227</v>
      </c>
      <c r="C325" s="121" t="s">
        <v>478</v>
      </c>
      <c r="D325" s="66" t="str">
        <f>'STUDENT NAMELIST'!D323</f>
        <v>POOJASREE K</v>
      </c>
      <c r="E325" s="135"/>
      <c r="F325" s="41" t="str">
        <f t="shared" si="4"/>
        <v>Invalid Grade</v>
      </c>
    </row>
    <row r="326" spans="1:6" ht="30" customHeight="1" x14ac:dyDescent="0.2">
      <c r="A326" s="41">
        <f>'STUDENT NAMELIST'!A324</f>
        <v>320</v>
      </c>
      <c r="B326" s="65" t="str">
        <f>'STUDENT NAMELIST'!B324</f>
        <v>2023PEC AI 353</v>
      </c>
      <c r="C326" s="121" t="s">
        <v>479</v>
      </c>
      <c r="D326" s="66" t="str">
        <f>'STUDENT NAMELIST'!D324</f>
        <v>POOVARASAN S</v>
      </c>
      <c r="E326" s="135" t="s">
        <v>685</v>
      </c>
      <c r="F326" s="41">
        <f t="shared" si="4"/>
        <v>69</v>
      </c>
    </row>
    <row r="327" spans="1:6" ht="30" customHeight="1" x14ac:dyDescent="0.2">
      <c r="A327" s="41">
        <f>'STUDENT NAMELIST'!A325</f>
        <v>321</v>
      </c>
      <c r="B327" s="65" t="str">
        <f>'STUDENT NAMELIST'!B325</f>
        <v>2023PEC AI 228</v>
      </c>
      <c r="C327" s="121" t="s">
        <v>480</v>
      </c>
      <c r="D327" s="66" t="str">
        <f>'STUDENT NAMELIST'!D325</f>
        <v>PRADAKSHANA S</v>
      </c>
      <c r="E327" s="135" t="s">
        <v>685</v>
      </c>
      <c r="F327" s="41">
        <f t="shared" si="4"/>
        <v>69</v>
      </c>
    </row>
    <row r="328" spans="1:6" ht="30" customHeight="1" x14ac:dyDescent="0.2">
      <c r="A328" s="41">
        <f>'STUDENT NAMELIST'!A326</f>
        <v>322</v>
      </c>
      <c r="B328" s="65" t="str">
        <f>'STUDENT NAMELIST'!B326</f>
        <v>2023PEC AI 354</v>
      </c>
      <c r="C328" s="121" t="s">
        <v>481</v>
      </c>
      <c r="D328" s="66" t="str">
        <f>'STUDENT NAMELIST'!D326</f>
        <v>PRADEESH P</v>
      </c>
      <c r="E328" s="135" t="s">
        <v>144</v>
      </c>
      <c r="F328" s="41">
        <f t="shared" ref="F328:F391" si="5">IF(E328="O",100,
IF(E328="A+",89,
IF(E328="A",79,
IF(E328="B+",69,
IF(E328="B",59,
IF(E328="C",49,
IF(E328="U",32,"Invalid Grade")))))))</f>
        <v>79</v>
      </c>
    </row>
    <row r="329" spans="1:6" ht="30" customHeight="1" x14ac:dyDescent="0.2">
      <c r="A329" s="41">
        <f>'STUDENT NAMELIST'!A327</f>
        <v>323</v>
      </c>
      <c r="B329" s="65" t="str">
        <f>'STUDENT NAMELIST'!B327</f>
        <v>2023PEC AI 229</v>
      </c>
      <c r="C329" s="121" t="s">
        <v>482</v>
      </c>
      <c r="D329" s="66" t="str">
        <f>'STUDENT NAMELIST'!D327</f>
        <v>PRAGATHI C J</v>
      </c>
      <c r="E329" s="135" t="s">
        <v>144</v>
      </c>
      <c r="F329" s="41">
        <f t="shared" si="5"/>
        <v>79</v>
      </c>
    </row>
    <row r="330" spans="1:6" ht="30" customHeight="1" x14ac:dyDescent="0.2">
      <c r="A330" s="41">
        <f>'STUDENT NAMELIST'!A328</f>
        <v>324</v>
      </c>
      <c r="B330" s="65" t="str">
        <f>'STUDENT NAMELIST'!B328</f>
        <v>2023PEC AI 355</v>
      </c>
      <c r="C330" s="121" t="s">
        <v>483</v>
      </c>
      <c r="D330" s="66" t="str">
        <f>'STUDENT NAMELIST'!D328</f>
        <v>PRAJITH KUMAR S</v>
      </c>
      <c r="E330" s="135" t="s">
        <v>144</v>
      </c>
      <c r="F330" s="41">
        <f t="shared" si="5"/>
        <v>79</v>
      </c>
    </row>
    <row r="331" spans="1:6" ht="30" customHeight="1" x14ac:dyDescent="0.2">
      <c r="A331" s="41">
        <f>'STUDENT NAMELIST'!A329</f>
        <v>325</v>
      </c>
      <c r="B331" s="65" t="str">
        <f>'STUDENT NAMELIST'!B329</f>
        <v>2023PEC AI 356</v>
      </c>
      <c r="C331" s="121" t="s">
        <v>484</v>
      </c>
      <c r="D331" s="66" t="str">
        <f>'STUDENT NAMELIST'!D329</f>
        <v>PRANAV M</v>
      </c>
      <c r="E331" s="135" t="s">
        <v>144</v>
      </c>
      <c r="F331" s="41">
        <f t="shared" si="5"/>
        <v>79</v>
      </c>
    </row>
    <row r="332" spans="1:6" ht="30" customHeight="1" x14ac:dyDescent="0.2">
      <c r="A332" s="41">
        <f>'STUDENT NAMELIST'!A330</f>
        <v>326</v>
      </c>
      <c r="B332" s="65" t="str">
        <f>'STUDENT NAMELIST'!B330</f>
        <v>2023PEC AI 357</v>
      </c>
      <c r="C332" s="121" t="s">
        <v>485</v>
      </c>
      <c r="D332" s="66" t="str">
        <f>'STUDENT NAMELIST'!D330</f>
        <v>PRANAV V</v>
      </c>
      <c r="E332" s="135" t="s">
        <v>144</v>
      </c>
      <c r="F332" s="41">
        <f t="shared" si="5"/>
        <v>79</v>
      </c>
    </row>
    <row r="333" spans="1:6" ht="30" customHeight="1" x14ac:dyDescent="0.2">
      <c r="A333" s="41">
        <f>'STUDENT NAMELIST'!A331</f>
        <v>327</v>
      </c>
      <c r="B333" s="65" t="str">
        <f>'STUDENT NAMELIST'!B331</f>
        <v>2023PEC AI 358</v>
      </c>
      <c r="C333" s="121" t="s">
        <v>486</v>
      </c>
      <c r="D333" s="66" t="str">
        <f>'STUDENT NAMELIST'!D331</f>
        <v>PRASANTH S</v>
      </c>
      <c r="E333" s="135" t="s">
        <v>144</v>
      </c>
      <c r="F333" s="41">
        <f t="shared" si="5"/>
        <v>79</v>
      </c>
    </row>
    <row r="334" spans="1:6" ht="30" customHeight="1" x14ac:dyDescent="0.2">
      <c r="A334" s="41">
        <f>'STUDENT NAMELIST'!A332</f>
        <v>328</v>
      </c>
      <c r="B334" s="65" t="str">
        <f>'STUDENT NAMELIST'!B332</f>
        <v>2023PEC AI 230</v>
      </c>
      <c r="C334" s="121" t="s">
        <v>487</v>
      </c>
      <c r="D334" s="66" t="str">
        <f>'STUDENT NAMELIST'!D332</f>
        <v>PRATHESA S</v>
      </c>
      <c r="E334" s="135" t="s">
        <v>144</v>
      </c>
      <c r="F334" s="41">
        <f t="shared" si="5"/>
        <v>79</v>
      </c>
    </row>
    <row r="335" spans="1:6" ht="30" customHeight="1" x14ac:dyDescent="0.2">
      <c r="A335" s="41">
        <f>'STUDENT NAMELIST'!A333</f>
        <v>329</v>
      </c>
      <c r="B335" s="65" t="str">
        <f>'STUDENT NAMELIST'!B333</f>
        <v>2023PEC AI 359</v>
      </c>
      <c r="C335" s="121" t="s">
        <v>488</v>
      </c>
      <c r="D335" s="66" t="str">
        <f>'STUDENT NAMELIST'!D333</f>
        <v>PRAVEEN BALAJI B S</v>
      </c>
      <c r="E335" s="135" t="s">
        <v>144</v>
      </c>
      <c r="F335" s="41">
        <f t="shared" si="5"/>
        <v>79</v>
      </c>
    </row>
    <row r="336" spans="1:6" ht="30" customHeight="1" x14ac:dyDescent="0.2">
      <c r="A336" s="41">
        <f>'STUDENT NAMELIST'!A334</f>
        <v>330</v>
      </c>
      <c r="B336" s="65" t="str">
        <f>'STUDENT NAMELIST'!B334</f>
        <v>2023PEC AI 360</v>
      </c>
      <c r="C336" s="121" t="s">
        <v>489</v>
      </c>
      <c r="D336" s="66" t="str">
        <f>'STUDENT NAMELIST'!D334</f>
        <v>PRAVEEN KUMAR K</v>
      </c>
      <c r="E336" s="135" t="s">
        <v>144</v>
      </c>
      <c r="F336" s="41">
        <f t="shared" si="5"/>
        <v>79</v>
      </c>
    </row>
    <row r="337" spans="1:6" ht="30" customHeight="1" x14ac:dyDescent="0.2">
      <c r="A337" s="41">
        <f>'STUDENT NAMELIST'!A335</f>
        <v>331</v>
      </c>
      <c r="B337" s="65" t="str">
        <f>'STUDENT NAMELIST'!B335</f>
        <v>2023PEC AI 362</v>
      </c>
      <c r="C337" s="121" t="s">
        <v>490</v>
      </c>
      <c r="D337" s="66" t="str">
        <f>'STUDENT NAMELIST'!D335</f>
        <v>PRAVEENKUMAR S</v>
      </c>
      <c r="E337" s="135" t="s">
        <v>144</v>
      </c>
      <c r="F337" s="41">
        <f t="shared" si="5"/>
        <v>79</v>
      </c>
    </row>
    <row r="338" spans="1:6" ht="30" customHeight="1" x14ac:dyDescent="0.2">
      <c r="A338" s="41">
        <f>'STUDENT NAMELIST'!A336</f>
        <v>332</v>
      </c>
      <c r="B338" s="65" t="str">
        <f>'STUDENT NAMELIST'!B336</f>
        <v>2023PEC AI 363</v>
      </c>
      <c r="C338" s="121" t="s">
        <v>491</v>
      </c>
      <c r="D338" s="66" t="str">
        <f>'STUDENT NAMELIST'!D336</f>
        <v>PRAVEENSANKAR R S</v>
      </c>
      <c r="E338" s="135" t="s">
        <v>144</v>
      </c>
      <c r="F338" s="41">
        <f t="shared" si="5"/>
        <v>79</v>
      </c>
    </row>
    <row r="339" spans="1:6" ht="30" customHeight="1" x14ac:dyDescent="0.2">
      <c r="A339" s="41">
        <f>'STUDENT NAMELIST'!A337</f>
        <v>333</v>
      </c>
      <c r="B339" s="65" t="str">
        <f>'STUDENT NAMELIST'!B337</f>
        <v>2023PEC AI 231</v>
      </c>
      <c r="C339" s="121" t="s">
        <v>492</v>
      </c>
      <c r="D339" s="66" t="str">
        <f>'STUDENT NAMELIST'!D337</f>
        <v>PREETHI M</v>
      </c>
      <c r="E339" s="135" t="s">
        <v>144</v>
      </c>
      <c r="F339" s="41">
        <f t="shared" si="5"/>
        <v>79</v>
      </c>
    </row>
    <row r="340" spans="1:6" ht="30" customHeight="1" x14ac:dyDescent="0.2">
      <c r="A340" s="41">
        <f>'STUDENT NAMELIST'!A338</f>
        <v>334</v>
      </c>
      <c r="B340" s="65" t="str">
        <f>'STUDENT NAMELIST'!B338</f>
        <v>2023PEC AI 232</v>
      </c>
      <c r="C340" s="121" t="s">
        <v>493</v>
      </c>
      <c r="D340" s="66" t="str">
        <f>'STUDENT NAMELIST'!D338</f>
        <v>PREETHI S</v>
      </c>
      <c r="E340" s="135" t="s">
        <v>685</v>
      </c>
      <c r="F340" s="41">
        <f t="shared" si="5"/>
        <v>69</v>
      </c>
    </row>
    <row r="341" spans="1:6" ht="30" customHeight="1" x14ac:dyDescent="0.2">
      <c r="A341" s="41">
        <f>'STUDENT NAMELIST'!A339</f>
        <v>335</v>
      </c>
      <c r="B341" s="65" t="str">
        <f>'STUDENT NAMELIST'!B339</f>
        <v>2023PEC AI 364</v>
      </c>
      <c r="C341" s="121" t="s">
        <v>494</v>
      </c>
      <c r="D341" s="66" t="str">
        <f>'STUDENT NAMELIST'!D339</f>
        <v>PREMACHAND C</v>
      </c>
      <c r="E341" s="135" t="s">
        <v>144</v>
      </c>
      <c r="F341" s="41">
        <f t="shared" si="5"/>
        <v>79</v>
      </c>
    </row>
    <row r="342" spans="1:6" ht="30" customHeight="1" x14ac:dyDescent="0.2">
      <c r="A342" s="41">
        <f>'STUDENT NAMELIST'!A340</f>
        <v>336</v>
      </c>
      <c r="B342" s="65" t="str">
        <f>'STUDENT NAMELIST'!B340</f>
        <v>2023PEC AI 365</v>
      </c>
      <c r="C342" s="121" t="s">
        <v>495</v>
      </c>
      <c r="D342" s="66" t="str">
        <f>'STUDENT NAMELIST'!D340</f>
        <v>PRINSTAN S</v>
      </c>
      <c r="E342" s="135" t="s">
        <v>144</v>
      </c>
      <c r="F342" s="41">
        <f t="shared" si="5"/>
        <v>79</v>
      </c>
    </row>
    <row r="343" spans="1:6" ht="30" customHeight="1" x14ac:dyDescent="0.2">
      <c r="A343" s="41">
        <f>'STUDENT NAMELIST'!A341</f>
        <v>337</v>
      </c>
      <c r="B343" s="65" t="str">
        <f>'STUDENT NAMELIST'!B341</f>
        <v>2023PEC AI 233</v>
      </c>
      <c r="C343" s="121" t="s">
        <v>496</v>
      </c>
      <c r="D343" s="66" t="str">
        <f>'STUDENT NAMELIST'!D341</f>
        <v>PRIYADHARSHINI D</v>
      </c>
      <c r="E343" s="135" t="s">
        <v>683</v>
      </c>
      <c r="F343" s="41">
        <f t="shared" si="5"/>
        <v>89</v>
      </c>
    </row>
    <row r="344" spans="1:6" ht="30" customHeight="1" x14ac:dyDescent="0.2">
      <c r="A344" s="41">
        <f>'STUDENT NAMELIST'!A342</f>
        <v>338</v>
      </c>
      <c r="B344" s="65" t="str">
        <f>'STUDENT NAMELIST'!B342</f>
        <v>2023PEC AI 366</v>
      </c>
      <c r="C344" s="121" t="s">
        <v>497</v>
      </c>
      <c r="D344" s="66" t="str">
        <f>'STUDENT NAMELIST'!D342</f>
        <v>PRIYANSH M</v>
      </c>
      <c r="E344" s="135" t="s">
        <v>144</v>
      </c>
      <c r="F344" s="41">
        <f t="shared" si="5"/>
        <v>79</v>
      </c>
    </row>
    <row r="345" spans="1:6" ht="30" customHeight="1" x14ac:dyDescent="0.2">
      <c r="A345" s="41">
        <f>'STUDENT NAMELIST'!A343</f>
        <v>339</v>
      </c>
      <c r="B345" s="65" t="str">
        <f>'STUDENT NAMELIST'!B343</f>
        <v>2023PEC AI 367</v>
      </c>
      <c r="C345" s="121" t="s">
        <v>498</v>
      </c>
      <c r="D345" s="66" t="str">
        <f>'STUDENT NAMELIST'!D343</f>
        <v>PUGAZHENTHI M</v>
      </c>
      <c r="E345" s="135" t="s">
        <v>144</v>
      </c>
      <c r="F345" s="41">
        <f t="shared" si="5"/>
        <v>79</v>
      </c>
    </row>
    <row r="346" spans="1:6" ht="30" customHeight="1" x14ac:dyDescent="0.2">
      <c r="A346" s="41">
        <f>'STUDENT NAMELIST'!A344</f>
        <v>340</v>
      </c>
      <c r="B346" s="65" t="str">
        <f>'STUDENT NAMELIST'!B344</f>
        <v>2023PEC AI 368</v>
      </c>
      <c r="C346" s="121" t="s">
        <v>499</v>
      </c>
      <c r="D346" s="66" t="str">
        <f>'STUDENT NAMELIST'!D344</f>
        <v>PUSHPARAJ M</v>
      </c>
      <c r="E346" s="135" t="s">
        <v>144</v>
      </c>
      <c r="F346" s="41">
        <f t="shared" si="5"/>
        <v>79</v>
      </c>
    </row>
    <row r="347" spans="1:6" ht="30" customHeight="1" x14ac:dyDescent="0.2">
      <c r="A347" s="41">
        <f>'STUDENT NAMELIST'!A345</f>
        <v>341</v>
      </c>
      <c r="B347" s="65" t="str">
        <f>'STUDENT NAMELIST'!B345</f>
        <v>2023PEC AI 369</v>
      </c>
      <c r="C347" s="121" t="s">
        <v>500</v>
      </c>
      <c r="D347" s="66" t="str">
        <f>'STUDENT NAMELIST'!D345</f>
        <v>RADHAKRISHNAN R</v>
      </c>
      <c r="E347" s="135" t="s">
        <v>144</v>
      </c>
      <c r="F347" s="41">
        <f t="shared" si="5"/>
        <v>79</v>
      </c>
    </row>
    <row r="348" spans="1:6" ht="30" customHeight="1" x14ac:dyDescent="0.2">
      <c r="A348" s="41">
        <f>'STUDENT NAMELIST'!A346</f>
        <v>342</v>
      </c>
      <c r="B348" s="65" t="str">
        <f>'STUDENT NAMELIST'!B346</f>
        <v>2023PEC AI 374</v>
      </c>
      <c r="C348" s="121" t="s">
        <v>501</v>
      </c>
      <c r="D348" s="66" t="str">
        <f>'STUDENT NAMELIST'!D346</f>
        <v>RAGESH P</v>
      </c>
      <c r="E348" s="135" t="s">
        <v>684</v>
      </c>
      <c r="F348" s="41">
        <f t="shared" si="5"/>
        <v>59</v>
      </c>
    </row>
    <row r="349" spans="1:6" ht="30" customHeight="1" x14ac:dyDescent="0.2">
      <c r="A349" s="41">
        <f>'STUDENT NAMELIST'!A347</f>
        <v>343</v>
      </c>
      <c r="B349" s="65" t="str">
        <f>'STUDENT NAMELIST'!B347</f>
        <v>2023PEC AI 370</v>
      </c>
      <c r="C349" s="121" t="s">
        <v>502</v>
      </c>
      <c r="D349" s="66" t="str">
        <f>'STUDENT NAMELIST'!D347</f>
        <v>RAGHUL G</v>
      </c>
      <c r="E349" s="135" t="s">
        <v>684</v>
      </c>
      <c r="F349" s="41">
        <f t="shared" si="5"/>
        <v>59</v>
      </c>
    </row>
    <row r="350" spans="1:6" ht="30" customHeight="1" x14ac:dyDescent="0.2">
      <c r="A350" s="41">
        <f>'STUDENT NAMELIST'!A348</f>
        <v>344</v>
      </c>
      <c r="B350" s="65" t="str">
        <f>'STUDENT NAMELIST'!B348</f>
        <v>2023PEC AI 371</v>
      </c>
      <c r="C350" s="121" t="s">
        <v>503</v>
      </c>
      <c r="D350" s="66" t="str">
        <f>'STUDENT NAMELIST'!D348</f>
        <v>RAGHUL R</v>
      </c>
      <c r="E350" s="135" t="s">
        <v>684</v>
      </c>
      <c r="F350" s="41">
        <f t="shared" si="5"/>
        <v>59</v>
      </c>
    </row>
    <row r="351" spans="1:6" ht="30" customHeight="1" x14ac:dyDescent="0.2">
      <c r="A351" s="41">
        <f>'STUDENT NAMELIST'!A349</f>
        <v>345</v>
      </c>
      <c r="B351" s="65" t="str">
        <f>'STUDENT NAMELIST'!B349</f>
        <v>2023PEC AI 372</v>
      </c>
      <c r="C351" s="121" t="s">
        <v>504</v>
      </c>
      <c r="D351" s="66" t="str">
        <f>'STUDENT NAMELIST'!D349</f>
        <v>RAGHUL S</v>
      </c>
      <c r="E351" s="135" t="s">
        <v>684</v>
      </c>
      <c r="F351" s="41">
        <f t="shared" si="5"/>
        <v>59</v>
      </c>
    </row>
    <row r="352" spans="1:6" ht="30" customHeight="1" x14ac:dyDescent="0.2">
      <c r="A352" s="41">
        <f>'STUDENT NAMELIST'!A350</f>
        <v>346</v>
      </c>
      <c r="B352" s="65" t="str">
        <f>'STUDENT NAMELIST'!B350</f>
        <v>2023PEC AI 373</v>
      </c>
      <c r="C352" s="121" t="s">
        <v>505</v>
      </c>
      <c r="D352" s="66" t="str">
        <f>'STUDENT NAMELIST'!D350</f>
        <v>RAHUL P S</v>
      </c>
      <c r="E352" s="135" t="s">
        <v>684</v>
      </c>
      <c r="F352" s="41">
        <f t="shared" si="5"/>
        <v>59</v>
      </c>
    </row>
    <row r="353" spans="1:6" ht="30" customHeight="1" x14ac:dyDescent="0.2">
      <c r="A353" s="41">
        <f>'STUDENT NAMELIST'!A351</f>
        <v>347</v>
      </c>
      <c r="B353" s="65" t="str">
        <f>'STUDENT NAMELIST'!B351</f>
        <v>2023PEC AI 234</v>
      </c>
      <c r="C353" s="121" t="s">
        <v>506</v>
      </c>
      <c r="D353" s="66" t="str">
        <f>'STUDENT NAMELIST'!D351</f>
        <v>RAKSHINI H</v>
      </c>
      <c r="E353" s="135" t="s">
        <v>144</v>
      </c>
      <c r="F353" s="41">
        <f t="shared" si="5"/>
        <v>79</v>
      </c>
    </row>
    <row r="354" spans="1:6" ht="30" customHeight="1" x14ac:dyDescent="0.2">
      <c r="A354" s="41">
        <f>'STUDENT NAMELIST'!A352</f>
        <v>348</v>
      </c>
      <c r="B354" s="65" t="str">
        <f>'STUDENT NAMELIST'!B352</f>
        <v>2023PEC AI 235</v>
      </c>
      <c r="C354" s="121" t="s">
        <v>507</v>
      </c>
      <c r="D354" s="66" t="str">
        <f>'STUDENT NAMELIST'!D352</f>
        <v>RAMYA S</v>
      </c>
      <c r="E354" s="135" t="s">
        <v>144</v>
      </c>
      <c r="F354" s="41">
        <f t="shared" si="5"/>
        <v>79</v>
      </c>
    </row>
    <row r="355" spans="1:6" ht="30" customHeight="1" x14ac:dyDescent="0.2">
      <c r="A355" s="41">
        <f>'STUDENT NAMELIST'!A353</f>
        <v>349</v>
      </c>
      <c r="B355" s="65" t="str">
        <f>'STUDENT NAMELIST'!B353</f>
        <v>2023PEC AI 236</v>
      </c>
      <c r="C355" s="121" t="s">
        <v>508</v>
      </c>
      <c r="D355" s="66" t="str">
        <f>'STUDENT NAMELIST'!D353</f>
        <v>RANJANI A</v>
      </c>
      <c r="E355" s="135" t="s">
        <v>144</v>
      </c>
      <c r="F355" s="41">
        <f t="shared" si="5"/>
        <v>79</v>
      </c>
    </row>
    <row r="356" spans="1:6" ht="30" customHeight="1" x14ac:dyDescent="0.2">
      <c r="A356" s="41">
        <f>'STUDENT NAMELIST'!A354</f>
        <v>350</v>
      </c>
      <c r="B356" s="65" t="str">
        <f>'STUDENT NAMELIST'!B354</f>
        <v>2023PEC AI 375</v>
      </c>
      <c r="C356" s="121" t="s">
        <v>509</v>
      </c>
      <c r="D356" s="66" t="str">
        <f>'STUDENT NAMELIST'!D354</f>
        <v>RANJITH R</v>
      </c>
      <c r="E356" s="135" t="s">
        <v>144</v>
      </c>
      <c r="F356" s="41">
        <f t="shared" si="5"/>
        <v>79</v>
      </c>
    </row>
    <row r="357" spans="1:6" ht="30" customHeight="1" x14ac:dyDescent="0.2">
      <c r="A357" s="41">
        <f>'STUDENT NAMELIST'!A355</f>
        <v>351</v>
      </c>
      <c r="B357" s="65" t="str">
        <f>'STUDENT NAMELIST'!B355</f>
        <v>2023PEC AI 376</v>
      </c>
      <c r="C357" s="121" t="s">
        <v>510</v>
      </c>
      <c r="D357" s="66" t="str">
        <f>'STUDENT NAMELIST'!D355</f>
        <v>RATNA PRASAD K</v>
      </c>
      <c r="E357" s="135" t="s">
        <v>683</v>
      </c>
      <c r="F357" s="41">
        <f t="shared" si="5"/>
        <v>89</v>
      </c>
    </row>
    <row r="358" spans="1:6" ht="30" customHeight="1" x14ac:dyDescent="0.2">
      <c r="A358" s="41">
        <f>'STUDENT NAMELIST'!A356</f>
        <v>352</v>
      </c>
      <c r="B358" s="65" t="str">
        <f>'STUDENT NAMELIST'!B356</f>
        <v>2023PEC AI 237</v>
      </c>
      <c r="C358" s="121" t="s">
        <v>511</v>
      </c>
      <c r="D358" s="66" t="str">
        <f>'STUDENT NAMELIST'!D356</f>
        <v>RAZEENA R</v>
      </c>
      <c r="E358" s="135" t="s">
        <v>683</v>
      </c>
      <c r="F358" s="41">
        <f t="shared" si="5"/>
        <v>89</v>
      </c>
    </row>
    <row r="359" spans="1:6" ht="30" customHeight="1" x14ac:dyDescent="0.2">
      <c r="A359" s="41">
        <f>'STUDENT NAMELIST'!A357</f>
        <v>353</v>
      </c>
      <c r="B359" s="65" t="str">
        <f>'STUDENT NAMELIST'!B357</f>
        <v>2023PEC AI 238</v>
      </c>
      <c r="C359" s="121" t="s">
        <v>512</v>
      </c>
      <c r="D359" s="66" t="str">
        <f>'STUDENT NAMELIST'!D357</f>
        <v>RIHANA R</v>
      </c>
      <c r="E359" s="135" t="s">
        <v>685</v>
      </c>
      <c r="F359" s="41">
        <f t="shared" si="5"/>
        <v>69</v>
      </c>
    </row>
    <row r="360" spans="1:6" ht="30" customHeight="1" x14ac:dyDescent="0.2">
      <c r="A360" s="41">
        <f>'STUDENT NAMELIST'!A358</f>
        <v>354</v>
      </c>
      <c r="B360" s="65" t="str">
        <f>'STUDENT NAMELIST'!B358</f>
        <v>2023PEC AI 377</v>
      </c>
      <c r="C360" s="121" t="s">
        <v>513</v>
      </c>
      <c r="D360" s="66" t="str">
        <f>'STUDENT NAMELIST'!D358</f>
        <v>RITHAN N</v>
      </c>
      <c r="E360" s="135" t="s">
        <v>685</v>
      </c>
      <c r="F360" s="41">
        <f t="shared" si="5"/>
        <v>69</v>
      </c>
    </row>
    <row r="361" spans="1:6" ht="30" customHeight="1" x14ac:dyDescent="0.2">
      <c r="A361" s="41">
        <f>'STUDENT NAMELIST'!A359</f>
        <v>355</v>
      </c>
      <c r="B361" s="65" t="str">
        <f>'STUDENT NAMELIST'!B359</f>
        <v>2023PEC AI 289</v>
      </c>
      <c r="C361" s="121" t="s">
        <v>514</v>
      </c>
      <c r="D361" s="66" t="str">
        <f>'STUDENT NAMELIST'!D359</f>
        <v>RITHICK R</v>
      </c>
      <c r="E361" s="135" t="s">
        <v>144</v>
      </c>
      <c r="F361" s="41">
        <f t="shared" si="5"/>
        <v>79</v>
      </c>
    </row>
    <row r="362" spans="1:6" ht="30" customHeight="1" x14ac:dyDescent="0.2">
      <c r="A362" s="41">
        <f>'STUDENT NAMELIST'!A360</f>
        <v>356</v>
      </c>
      <c r="B362" s="65" t="str">
        <f>'STUDENT NAMELIST'!B360</f>
        <v>2023PEC AI 378</v>
      </c>
      <c r="C362" s="121" t="s">
        <v>515</v>
      </c>
      <c r="D362" s="66" t="str">
        <f>'STUDENT NAMELIST'!D360</f>
        <v>RITHIKESH D</v>
      </c>
      <c r="E362" s="135" t="s">
        <v>683</v>
      </c>
      <c r="F362" s="41">
        <f t="shared" si="5"/>
        <v>89</v>
      </c>
    </row>
    <row r="363" spans="1:6" ht="30" customHeight="1" x14ac:dyDescent="0.2">
      <c r="A363" s="41">
        <f>'STUDENT NAMELIST'!A361</f>
        <v>357</v>
      </c>
      <c r="B363" s="65" t="str">
        <f>'STUDENT NAMELIST'!B361</f>
        <v>2023PEC AI 379</v>
      </c>
      <c r="C363" s="121" t="s">
        <v>516</v>
      </c>
      <c r="D363" s="66" t="str">
        <f>'STUDENT NAMELIST'!D361</f>
        <v>ROACH SAJU R</v>
      </c>
      <c r="E363" s="135" t="s">
        <v>685</v>
      </c>
      <c r="F363" s="41">
        <f t="shared" si="5"/>
        <v>69</v>
      </c>
    </row>
    <row r="364" spans="1:6" ht="30" customHeight="1" x14ac:dyDescent="0.2">
      <c r="A364" s="41">
        <f>'STUDENT NAMELIST'!A362</f>
        <v>358</v>
      </c>
      <c r="B364" s="65" t="str">
        <f>'STUDENT NAMELIST'!B362</f>
        <v>2023PEC AI 380</v>
      </c>
      <c r="C364" s="121" t="s">
        <v>517</v>
      </c>
      <c r="D364" s="66" t="str">
        <f>'STUDENT NAMELIST'!D362</f>
        <v>ROHINATH P</v>
      </c>
      <c r="E364" s="135" t="s">
        <v>144</v>
      </c>
      <c r="F364" s="41">
        <f t="shared" si="5"/>
        <v>79</v>
      </c>
    </row>
    <row r="365" spans="1:6" ht="30" customHeight="1" x14ac:dyDescent="0.2">
      <c r="A365" s="41">
        <f>'STUDENT NAMELIST'!A363</f>
        <v>359</v>
      </c>
      <c r="B365" s="65" t="str">
        <f>'STUDENT NAMELIST'!B363</f>
        <v>2023PEC AI 381</v>
      </c>
      <c r="C365" s="121" t="s">
        <v>518</v>
      </c>
      <c r="D365" s="66" t="str">
        <f>'STUDENT NAMELIST'!D363</f>
        <v>ROSAN AKTHAR H</v>
      </c>
      <c r="E365" s="135" t="s">
        <v>144</v>
      </c>
      <c r="F365" s="41">
        <f t="shared" si="5"/>
        <v>79</v>
      </c>
    </row>
    <row r="366" spans="1:6" ht="30" customHeight="1" x14ac:dyDescent="0.2">
      <c r="A366" s="41">
        <f>'STUDENT NAMELIST'!A364</f>
        <v>360</v>
      </c>
      <c r="B366" s="65" t="str">
        <f>'STUDENT NAMELIST'!B364</f>
        <v>2023PEC AI 239</v>
      </c>
      <c r="C366" s="121" t="s">
        <v>519</v>
      </c>
      <c r="D366" s="66" t="str">
        <f>'STUDENT NAMELIST'!D364</f>
        <v>RUBA DARSHNI J</v>
      </c>
      <c r="E366" s="135" t="s">
        <v>144</v>
      </c>
      <c r="F366" s="41">
        <f t="shared" si="5"/>
        <v>79</v>
      </c>
    </row>
    <row r="367" spans="1:6" ht="30" customHeight="1" x14ac:dyDescent="0.2">
      <c r="A367" s="41">
        <f>'STUDENT NAMELIST'!A365</f>
        <v>361</v>
      </c>
      <c r="B367" s="65" t="str">
        <f>'STUDENT NAMELIST'!B365</f>
        <v>2023PEC AI 382</v>
      </c>
      <c r="C367" s="121" t="s">
        <v>520</v>
      </c>
      <c r="D367" s="66" t="str">
        <f>'STUDENT NAMELIST'!D365</f>
        <v>RUBESH ADITHYA SELVARATHNAM</v>
      </c>
      <c r="E367" s="135" t="s">
        <v>144</v>
      </c>
      <c r="F367" s="41">
        <f t="shared" si="5"/>
        <v>79</v>
      </c>
    </row>
    <row r="368" spans="1:6" ht="30" customHeight="1" x14ac:dyDescent="0.2">
      <c r="A368" s="41">
        <f>'STUDENT NAMELIST'!A366</f>
        <v>362</v>
      </c>
      <c r="B368" s="65" t="str">
        <f>'STUDENT NAMELIST'!B366</f>
        <v>2023PEC AI 383</v>
      </c>
      <c r="C368" s="121" t="s">
        <v>521</v>
      </c>
      <c r="D368" s="66" t="str">
        <f>'STUDENT NAMELIST'!D366</f>
        <v>RUBESH B</v>
      </c>
      <c r="E368" s="135" t="s">
        <v>144</v>
      </c>
      <c r="F368" s="41">
        <f t="shared" si="5"/>
        <v>79</v>
      </c>
    </row>
    <row r="369" spans="1:6" ht="30" customHeight="1" x14ac:dyDescent="0.2">
      <c r="A369" s="41">
        <f>'STUDENT NAMELIST'!A367</f>
        <v>363</v>
      </c>
      <c r="B369" s="65" t="str">
        <f>'STUDENT NAMELIST'!B367</f>
        <v>2023PEC AI 384</v>
      </c>
      <c r="C369" s="121" t="s">
        <v>522</v>
      </c>
      <c r="D369" s="66" t="str">
        <f>'STUDENT NAMELIST'!D367</f>
        <v>RUDHRAN V</v>
      </c>
      <c r="E369" s="135" t="s">
        <v>144</v>
      </c>
      <c r="F369" s="41">
        <f t="shared" si="5"/>
        <v>79</v>
      </c>
    </row>
    <row r="370" spans="1:6" ht="30" customHeight="1" x14ac:dyDescent="0.2">
      <c r="A370" s="41">
        <f>'STUDENT NAMELIST'!A368</f>
        <v>364</v>
      </c>
      <c r="B370" s="65" t="str">
        <f>'STUDENT NAMELIST'!B368</f>
        <v>2023PEC AI 385</v>
      </c>
      <c r="C370" s="121" t="s">
        <v>523</v>
      </c>
      <c r="D370" s="66" t="str">
        <f>'STUDENT NAMELIST'!D368</f>
        <v>SAARUKESHWARAN S</v>
      </c>
      <c r="E370" s="135" t="s">
        <v>144</v>
      </c>
      <c r="F370" s="41">
        <f t="shared" si="5"/>
        <v>79</v>
      </c>
    </row>
    <row r="371" spans="1:6" ht="30" customHeight="1" x14ac:dyDescent="0.2">
      <c r="A371" s="41">
        <f>'STUDENT NAMELIST'!A369</f>
        <v>365</v>
      </c>
      <c r="B371" s="65" t="str">
        <f>'STUDENT NAMELIST'!B369</f>
        <v>2023PEC AI 386</v>
      </c>
      <c r="C371" s="121" t="s">
        <v>524</v>
      </c>
      <c r="D371" s="66" t="str">
        <f>'STUDENT NAMELIST'!D369</f>
        <v>SACHIN C J</v>
      </c>
      <c r="E371" s="135" t="s">
        <v>684</v>
      </c>
      <c r="F371" s="41">
        <f t="shared" si="5"/>
        <v>59</v>
      </c>
    </row>
    <row r="372" spans="1:6" ht="30" customHeight="1" x14ac:dyDescent="0.2">
      <c r="A372" s="41">
        <f>'STUDENT NAMELIST'!A370</f>
        <v>366</v>
      </c>
      <c r="B372" s="65" t="str">
        <f>'STUDENT NAMELIST'!B370</f>
        <v>2023PEC AI 240</v>
      </c>
      <c r="C372" s="121" t="s">
        <v>525</v>
      </c>
      <c r="D372" s="66" t="str">
        <f>'STUDENT NAMELIST'!D370</f>
        <v>SAFANA YASMIN S</v>
      </c>
      <c r="E372" s="135" t="s">
        <v>144</v>
      </c>
      <c r="F372" s="41">
        <f t="shared" si="5"/>
        <v>79</v>
      </c>
    </row>
    <row r="373" spans="1:6" ht="30" customHeight="1" x14ac:dyDescent="0.2">
      <c r="A373" s="41">
        <f>'STUDENT NAMELIST'!A371</f>
        <v>367</v>
      </c>
      <c r="B373" s="65" t="str">
        <f>'STUDENT NAMELIST'!B371</f>
        <v>2023PEC AI 387</v>
      </c>
      <c r="C373" s="121" t="s">
        <v>526</v>
      </c>
      <c r="D373" s="66" t="str">
        <f>'STUDENT NAMELIST'!D371</f>
        <v>SAI KRISHNA P</v>
      </c>
      <c r="E373" s="135" t="s">
        <v>684</v>
      </c>
      <c r="F373" s="41">
        <f t="shared" si="5"/>
        <v>59</v>
      </c>
    </row>
    <row r="374" spans="1:6" ht="30" customHeight="1" x14ac:dyDescent="0.2">
      <c r="A374" s="41">
        <f>'STUDENT NAMELIST'!A372</f>
        <v>368</v>
      </c>
      <c r="B374" s="65" t="str">
        <f>'STUDENT NAMELIST'!B372</f>
        <v>2023PEC AI 241</v>
      </c>
      <c r="C374" s="121" t="s">
        <v>527</v>
      </c>
      <c r="D374" s="66" t="str">
        <f>'STUDENT NAMELIST'!D372</f>
        <v>SAISUSMITHA P</v>
      </c>
      <c r="E374" s="135" t="s">
        <v>144</v>
      </c>
      <c r="F374" s="41">
        <f t="shared" si="5"/>
        <v>79</v>
      </c>
    </row>
    <row r="375" spans="1:6" ht="30" customHeight="1" x14ac:dyDescent="0.2">
      <c r="A375" s="41">
        <f>'STUDENT NAMELIST'!A373</f>
        <v>369</v>
      </c>
      <c r="B375" s="65" t="str">
        <f>'STUDENT NAMELIST'!B373</f>
        <v>2023PEC AI 388</v>
      </c>
      <c r="C375" s="121" t="s">
        <v>528</v>
      </c>
      <c r="D375" s="66" t="str">
        <f>'STUDENT NAMELIST'!D373</f>
        <v xml:space="preserve">SAKTHINARAYANAN V </v>
      </c>
      <c r="E375" s="135" t="s">
        <v>144</v>
      </c>
      <c r="F375" s="41">
        <f t="shared" si="5"/>
        <v>79</v>
      </c>
    </row>
    <row r="376" spans="1:6" ht="30" customHeight="1" x14ac:dyDescent="0.2">
      <c r="A376" s="41">
        <f>'STUDENT NAMELIST'!A374</f>
        <v>370</v>
      </c>
      <c r="B376" s="65" t="str">
        <f>'STUDENT NAMELIST'!B374</f>
        <v>2023PEC AI 389</v>
      </c>
      <c r="C376" s="121" t="s">
        <v>529</v>
      </c>
      <c r="D376" s="66" t="str">
        <f>'STUDENT NAMELIST'!D374</f>
        <v>SALWIN M</v>
      </c>
      <c r="E376" s="135" t="s">
        <v>144</v>
      </c>
      <c r="F376" s="41">
        <f t="shared" si="5"/>
        <v>79</v>
      </c>
    </row>
    <row r="377" spans="1:6" ht="30" customHeight="1" x14ac:dyDescent="0.2">
      <c r="A377" s="41">
        <f>'STUDENT NAMELIST'!A375</f>
        <v>371</v>
      </c>
      <c r="B377" s="65" t="str">
        <f>'STUDENT NAMELIST'!B375</f>
        <v>2023PEC AI 242</v>
      </c>
      <c r="C377" s="121" t="s">
        <v>530</v>
      </c>
      <c r="D377" s="66" t="str">
        <f>'STUDENT NAMELIST'!D375</f>
        <v>SAMEEHA ANVAR ALI</v>
      </c>
      <c r="E377" s="135" t="s">
        <v>683</v>
      </c>
      <c r="F377" s="41">
        <f t="shared" si="5"/>
        <v>89</v>
      </c>
    </row>
    <row r="378" spans="1:6" ht="30" customHeight="1" x14ac:dyDescent="0.2">
      <c r="A378" s="41">
        <f>'STUDENT NAMELIST'!A376</f>
        <v>372</v>
      </c>
      <c r="B378" s="65" t="str">
        <f>'STUDENT NAMELIST'!B376</f>
        <v>2023PEC AI 243</v>
      </c>
      <c r="C378" s="121" t="s">
        <v>531</v>
      </c>
      <c r="D378" s="66" t="str">
        <f>'STUDENT NAMELIST'!D376</f>
        <v>SANCHANAA P</v>
      </c>
      <c r="E378" s="135" t="s">
        <v>684</v>
      </c>
      <c r="F378" s="41">
        <f t="shared" si="5"/>
        <v>59</v>
      </c>
    </row>
    <row r="379" spans="1:6" ht="30" customHeight="1" x14ac:dyDescent="0.2">
      <c r="A379" s="41">
        <f>'STUDENT NAMELIST'!A377</f>
        <v>373</v>
      </c>
      <c r="B379" s="65" t="str">
        <f>'STUDENT NAMELIST'!B377</f>
        <v>2023PEC AI 244</v>
      </c>
      <c r="C379" s="121" t="s">
        <v>532</v>
      </c>
      <c r="D379" s="66" t="str">
        <f>'STUDENT NAMELIST'!D377</f>
        <v>SANCTA FANNIE S</v>
      </c>
      <c r="E379" s="135" t="s">
        <v>144</v>
      </c>
      <c r="F379" s="41">
        <f t="shared" si="5"/>
        <v>79</v>
      </c>
    </row>
    <row r="380" spans="1:6" ht="30" customHeight="1" x14ac:dyDescent="0.2">
      <c r="A380" s="41">
        <f>'STUDENT NAMELIST'!A378</f>
        <v>374</v>
      </c>
      <c r="B380" s="65" t="str">
        <f>'STUDENT NAMELIST'!B378</f>
        <v>2023PEC AI 245</v>
      </c>
      <c r="C380" s="121" t="s">
        <v>533</v>
      </c>
      <c r="D380" s="66" t="str">
        <f>'STUDENT NAMELIST'!D378</f>
        <v>SANDHIYA E</v>
      </c>
      <c r="E380" s="135" t="s">
        <v>684</v>
      </c>
      <c r="F380" s="41">
        <f t="shared" si="5"/>
        <v>59</v>
      </c>
    </row>
    <row r="381" spans="1:6" ht="30" customHeight="1" x14ac:dyDescent="0.2">
      <c r="A381" s="41">
        <f>'STUDENT NAMELIST'!A379</f>
        <v>375</v>
      </c>
      <c r="B381" s="65" t="str">
        <f>'STUDENT NAMELIST'!B379</f>
        <v>2023PEC AI 246</v>
      </c>
      <c r="C381" s="121" t="s">
        <v>534</v>
      </c>
      <c r="D381" s="66" t="str">
        <f>'STUDENT NAMELIST'!D379</f>
        <v>SANDHIYA R</v>
      </c>
      <c r="E381" s="135" t="s">
        <v>144</v>
      </c>
      <c r="F381" s="41">
        <f t="shared" si="5"/>
        <v>79</v>
      </c>
    </row>
    <row r="382" spans="1:6" ht="30" customHeight="1" x14ac:dyDescent="0.2">
      <c r="A382" s="41">
        <f>'STUDENT NAMELIST'!A380</f>
        <v>376</v>
      </c>
      <c r="B382" s="65" t="str">
        <f>'STUDENT NAMELIST'!B380</f>
        <v>2023PEC AI 248</v>
      </c>
      <c r="C382" s="121" t="s">
        <v>535</v>
      </c>
      <c r="D382" s="66" t="str">
        <f>'STUDENT NAMELIST'!D380</f>
        <v>SANDHYA C V</v>
      </c>
      <c r="E382" s="135" t="s">
        <v>683</v>
      </c>
      <c r="F382" s="41">
        <f t="shared" si="5"/>
        <v>89</v>
      </c>
    </row>
    <row r="383" spans="1:6" ht="30" customHeight="1" x14ac:dyDescent="0.2">
      <c r="A383" s="41">
        <f>'STUDENT NAMELIST'!A381</f>
        <v>377</v>
      </c>
      <c r="B383" s="65" t="str">
        <f>'STUDENT NAMELIST'!B381</f>
        <v>2023PEC AI 390</v>
      </c>
      <c r="C383" s="121" t="s">
        <v>536</v>
      </c>
      <c r="D383" s="66" t="str">
        <f>'STUDENT NAMELIST'!D381</f>
        <v>SANJAI P</v>
      </c>
      <c r="E383" s="135" t="s">
        <v>685</v>
      </c>
      <c r="F383" s="41">
        <f t="shared" si="5"/>
        <v>69</v>
      </c>
    </row>
    <row r="384" spans="1:6" ht="30" customHeight="1" x14ac:dyDescent="0.2">
      <c r="A384" s="41">
        <f>'STUDENT NAMELIST'!A382</f>
        <v>378</v>
      </c>
      <c r="B384" s="65" t="str">
        <f>'STUDENT NAMELIST'!B382</f>
        <v>2023PEC AI 391</v>
      </c>
      <c r="C384" s="121" t="s">
        <v>537</v>
      </c>
      <c r="D384" s="66" t="str">
        <f>'STUDENT NAMELIST'!D382</f>
        <v>SANJAY KARTHI A</v>
      </c>
      <c r="E384" s="135" t="s">
        <v>144</v>
      </c>
      <c r="F384" s="41">
        <f t="shared" si="5"/>
        <v>79</v>
      </c>
    </row>
    <row r="385" spans="1:6" ht="30" customHeight="1" x14ac:dyDescent="0.2">
      <c r="A385" s="41">
        <f>'STUDENT NAMELIST'!A383</f>
        <v>379</v>
      </c>
      <c r="B385" s="65" t="str">
        <f>'STUDENT NAMELIST'!B383</f>
        <v>2023PEC AI 392</v>
      </c>
      <c r="C385" s="121" t="s">
        <v>538</v>
      </c>
      <c r="D385" s="66" t="str">
        <f>'STUDENT NAMELIST'!D383</f>
        <v>SANJAY M</v>
      </c>
      <c r="E385" s="135" t="s">
        <v>683</v>
      </c>
      <c r="F385" s="41">
        <f t="shared" si="5"/>
        <v>89</v>
      </c>
    </row>
    <row r="386" spans="1:6" ht="30" customHeight="1" x14ac:dyDescent="0.2">
      <c r="A386" s="41">
        <f>'STUDENT NAMELIST'!A384</f>
        <v>380</v>
      </c>
      <c r="B386" s="65" t="str">
        <f>'STUDENT NAMELIST'!B384</f>
        <v>2023PEC AI 393</v>
      </c>
      <c r="C386" s="121" t="s">
        <v>539</v>
      </c>
      <c r="D386" s="66" t="str">
        <f>'STUDENT NAMELIST'!D384</f>
        <v>SANJEEV S</v>
      </c>
      <c r="E386" s="135" t="s">
        <v>144</v>
      </c>
      <c r="F386" s="41">
        <f t="shared" si="5"/>
        <v>79</v>
      </c>
    </row>
    <row r="387" spans="1:6" ht="30" customHeight="1" x14ac:dyDescent="0.2">
      <c r="A387" s="41">
        <f>'STUDENT NAMELIST'!A385</f>
        <v>381</v>
      </c>
      <c r="B387" s="65" t="str">
        <f>'STUDENT NAMELIST'!B385</f>
        <v>2023PEC AI 247</v>
      </c>
      <c r="C387" s="121" t="s">
        <v>540</v>
      </c>
      <c r="D387" s="66" t="str">
        <f>'STUDENT NAMELIST'!D385</f>
        <v xml:space="preserve">SANTHIYA R </v>
      </c>
      <c r="E387" s="134" t="s">
        <v>144</v>
      </c>
      <c r="F387" s="41">
        <f t="shared" si="5"/>
        <v>79</v>
      </c>
    </row>
    <row r="388" spans="1:6" ht="30" customHeight="1" x14ac:dyDescent="0.2">
      <c r="A388" s="41">
        <f>'STUDENT NAMELIST'!A386</f>
        <v>382</v>
      </c>
      <c r="B388" s="65" t="str">
        <f>'STUDENT NAMELIST'!B386</f>
        <v>2023PEC AI 394</v>
      </c>
      <c r="C388" s="121" t="s">
        <v>541</v>
      </c>
      <c r="D388" s="66" t="str">
        <f>'STUDENT NAMELIST'!D386</f>
        <v>SANTHOSH D</v>
      </c>
      <c r="E388" s="134" t="s">
        <v>684</v>
      </c>
      <c r="F388" s="41">
        <f t="shared" si="5"/>
        <v>59</v>
      </c>
    </row>
    <row r="389" spans="1:6" ht="30" customHeight="1" x14ac:dyDescent="0.2">
      <c r="A389" s="41">
        <f>'STUDENT NAMELIST'!A387</f>
        <v>383</v>
      </c>
      <c r="B389" s="65" t="str">
        <f>'STUDENT NAMELIST'!B387</f>
        <v>2023PEC AI 395</v>
      </c>
      <c r="C389" s="121" t="s">
        <v>542</v>
      </c>
      <c r="D389" s="66" t="str">
        <f>'STUDENT NAMELIST'!D387</f>
        <v>SANTHOSH KUMAR M</v>
      </c>
      <c r="E389" s="134" t="s">
        <v>144</v>
      </c>
      <c r="F389" s="41">
        <f t="shared" si="5"/>
        <v>79</v>
      </c>
    </row>
    <row r="390" spans="1:6" ht="30" customHeight="1" x14ac:dyDescent="0.2">
      <c r="A390" s="41">
        <f>'STUDENT NAMELIST'!A388</f>
        <v>384</v>
      </c>
      <c r="B390" s="65" t="str">
        <f>'STUDENT NAMELIST'!B388</f>
        <v>2023PEC AI 396</v>
      </c>
      <c r="C390" s="121" t="s">
        <v>543</v>
      </c>
      <c r="D390" s="66" t="str">
        <f>'STUDENT NAMELIST'!D388</f>
        <v xml:space="preserve">SANTHOSH M </v>
      </c>
      <c r="E390" s="134" t="s">
        <v>684</v>
      </c>
      <c r="F390" s="41">
        <f t="shared" si="5"/>
        <v>59</v>
      </c>
    </row>
    <row r="391" spans="1:6" ht="30" customHeight="1" x14ac:dyDescent="0.2">
      <c r="A391" s="41">
        <f>'STUDENT NAMELIST'!A389</f>
        <v>385</v>
      </c>
      <c r="B391" s="65" t="str">
        <f>'STUDENT NAMELIST'!B389</f>
        <v>2023PEC AI 397</v>
      </c>
      <c r="C391" s="121" t="s">
        <v>544</v>
      </c>
      <c r="D391" s="66" t="str">
        <f>'STUDENT NAMELIST'!D389</f>
        <v>SANTHOSH V</v>
      </c>
      <c r="E391" s="134" t="s">
        <v>144</v>
      </c>
      <c r="F391" s="41">
        <f t="shared" si="5"/>
        <v>79</v>
      </c>
    </row>
    <row r="392" spans="1:6" ht="30" customHeight="1" x14ac:dyDescent="0.2">
      <c r="A392" s="41">
        <f>'STUDENT NAMELIST'!A390</f>
        <v>386</v>
      </c>
      <c r="B392" s="65" t="str">
        <f>'STUDENT NAMELIST'!B390</f>
        <v>2023PEC AI 398</v>
      </c>
      <c r="C392" s="121" t="s">
        <v>545</v>
      </c>
      <c r="D392" s="66" t="str">
        <f>'STUDENT NAMELIST'!D390</f>
        <v>SANTHOSH V</v>
      </c>
      <c r="E392" s="134" t="s">
        <v>685</v>
      </c>
      <c r="F392" s="41">
        <f t="shared" ref="F392:F455" si="6">IF(E392="O",100,
IF(E392="A+",89,
IF(E392="A",79,
IF(E392="B+",69,
IF(E392="B",59,
IF(E392="C",49,
IF(E392="U",32,"Invalid Grade")))))))</f>
        <v>69</v>
      </c>
    </row>
    <row r="393" spans="1:6" ht="30" customHeight="1" x14ac:dyDescent="0.2">
      <c r="A393" s="41">
        <f>'STUDENT NAMELIST'!A391</f>
        <v>387</v>
      </c>
      <c r="B393" s="65" t="str">
        <f>'STUDENT NAMELIST'!B391</f>
        <v>2023PEC AI 249</v>
      </c>
      <c r="C393" s="121" t="s">
        <v>546</v>
      </c>
      <c r="D393" s="66" t="str">
        <f>'STUDENT NAMELIST'!D391</f>
        <v>SANTHYA R</v>
      </c>
      <c r="E393" s="134" t="s">
        <v>684</v>
      </c>
      <c r="F393" s="41">
        <f t="shared" si="6"/>
        <v>59</v>
      </c>
    </row>
    <row r="394" spans="1:6" ht="30" customHeight="1" x14ac:dyDescent="0.2">
      <c r="A394" s="41">
        <f>'STUDENT NAMELIST'!A392</f>
        <v>388</v>
      </c>
      <c r="B394" s="65" t="str">
        <f>'STUDENT NAMELIST'!B392</f>
        <v>2023PEC AI 399</v>
      </c>
      <c r="C394" s="121" t="s">
        <v>547</v>
      </c>
      <c r="D394" s="66" t="str">
        <f>'STUDENT NAMELIST'!D392</f>
        <v>SARAVANAN M</v>
      </c>
      <c r="E394" s="134" t="s">
        <v>144</v>
      </c>
      <c r="F394" s="41">
        <f t="shared" si="6"/>
        <v>79</v>
      </c>
    </row>
    <row r="395" spans="1:6" ht="30" customHeight="1" x14ac:dyDescent="0.2">
      <c r="A395" s="41">
        <f>'STUDENT NAMELIST'!A393</f>
        <v>389</v>
      </c>
      <c r="B395" s="65" t="str">
        <f>'STUDENT NAMELIST'!B393</f>
        <v>2023PEC AI 400</v>
      </c>
      <c r="C395" s="121" t="s">
        <v>548</v>
      </c>
      <c r="D395" s="66" t="str">
        <f>'STUDENT NAMELIST'!D393</f>
        <v>SARAVANAN N</v>
      </c>
      <c r="E395" s="134" t="s">
        <v>144</v>
      </c>
      <c r="F395" s="41">
        <f t="shared" si="6"/>
        <v>79</v>
      </c>
    </row>
    <row r="396" spans="1:6" ht="30" customHeight="1" x14ac:dyDescent="0.2">
      <c r="A396" s="41">
        <f>'STUDENT NAMELIST'!A394</f>
        <v>390</v>
      </c>
      <c r="B396" s="65" t="str">
        <f>'STUDENT NAMELIST'!B394</f>
        <v>2023PEC AI 401</v>
      </c>
      <c r="C396" s="121" t="s">
        <v>549</v>
      </c>
      <c r="D396" s="66" t="str">
        <f>'STUDENT NAMELIST'!D394</f>
        <v>SARAVANAN P</v>
      </c>
      <c r="E396" s="134" t="s">
        <v>684</v>
      </c>
      <c r="F396" s="41">
        <f t="shared" si="6"/>
        <v>59</v>
      </c>
    </row>
    <row r="397" spans="1:6" ht="30" customHeight="1" x14ac:dyDescent="0.2">
      <c r="A397" s="41">
        <f>'STUDENT NAMELIST'!A395</f>
        <v>391</v>
      </c>
      <c r="B397" s="65" t="str">
        <f>'STUDENT NAMELIST'!B395</f>
        <v>2023PEC AI 402</v>
      </c>
      <c r="C397" s="121" t="s">
        <v>550</v>
      </c>
      <c r="D397" s="66" t="str">
        <f>'STUDENT NAMELIST'!D395</f>
        <v>SARVESHWARAN C</v>
      </c>
      <c r="E397" s="134" t="s">
        <v>144</v>
      </c>
      <c r="F397" s="41">
        <f t="shared" si="6"/>
        <v>79</v>
      </c>
    </row>
    <row r="398" spans="1:6" ht="30" customHeight="1" x14ac:dyDescent="0.2">
      <c r="A398" s="41">
        <f>'STUDENT NAMELIST'!A396</f>
        <v>392</v>
      </c>
      <c r="B398" s="65" t="str">
        <f>'STUDENT NAMELIST'!B396</f>
        <v>2023PEC AI 250</v>
      </c>
      <c r="C398" s="121" t="s">
        <v>551</v>
      </c>
      <c r="D398" s="66" t="str">
        <f>'STUDENT NAMELIST'!D396</f>
        <v>SASIREKHA S</v>
      </c>
      <c r="E398" s="134" t="s">
        <v>684</v>
      </c>
      <c r="F398" s="41">
        <f t="shared" si="6"/>
        <v>59</v>
      </c>
    </row>
    <row r="399" spans="1:6" ht="30" customHeight="1" x14ac:dyDescent="0.2">
      <c r="A399" s="41">
        <f>'STUDENT NAMELIST'!A397</f>
        <v>393</v>
      </c>
      <c r="B399" s="65" t="str">
        <f>'STUDENT NAMELIST'!B397</f>
        <v>2023PEC AI 403</v>
      </c>
      <c r="C399" s="121" t="s">
        <v>552</v>
      </c>
      <c r="D399" s="66" t="str">
        <f>'STUDENT NAMELIST'!D397</f>
        <v>SATHISH B</v>
      </c>
      <c r="E399" s="134" t="s">
        <v>684</v>
      </c>
      <c r="F399" s="41">
        <f t="shared" si="6"/>
        <v>59</v>
      </c>
    </row>
    <row r="400" spans="1:6" ht="30" customHeight="1" x14ac:dyDescent="0.2">
      <c r="A400" s="41">
        <f>'STUDENT NAMELIST'!A398</f>
        <v>394</v>
      </c>
      <c r="B400" s="65" t="str">
        <f>'STUDENT NAMELIST'!B398</f>
        <v>2023PEC AI 404</v>
      </c>
      <c r="C400" s="121" t="s">
        <v>553</v>
      </c>
      <c r="D400" s="66" t="str">
        <f>'STUDENT NAMELIST'!D398</f>
        <v>SATHRIYAN M</v>
      </c>
      <c r="E400" s="134" t="s">
        <v>685</v>
      </c>
      <c r="F400" s="41">
        <f t="shared" si="6"/>
        <v>69</v>
      </c>
    </row>
    <row r="401" spans="1:6" ht="30" customHeight="1" x14ac:dyDescent="0.2">
      <c r="A401" s="41">
        <f>'STUDENT NAMELIST'!A399</f>
        <v>395</v>
      </c>
      <c r="B401" s="65" t="str">
        <f>'STUDENT NAMELIST'!B399</f>
        <v>2023PEC AI 251</v>
      </c>
      <c r="C401" s="121" t="s">
        <v>554</v>
      </c>
      <c r="D401" s="66" t="str">
        <f>'STUDENT NAMELIST'!D399</f>
        <v>SEENI PRIYAMANI C</v>
      </c>
      <c r="E401" s="134" t="s">
        <v>684</v>
      </c>
      <c r="F401" s="41">
        <f t="shared" si="6"/>
        <v>59</v>
      </c>
    </row>
    <row r="402" spans="1:6" ht="30" customHeight="1" x14ac:dyDescent="0.2">
      <c r="A402" s="41">
        <f>'STUDENT NAMELIST'!A400</f>
        <v>396</v>
      </c>
      <c r="B402" s="65" t="str">
        <f>'STUDENT NAMELIST'!B400</f>
        <v>2023PEC AI 405</v>
      </c>
      <c r="C402" s="121" t="s">
        <v>555</v>
      </c>
      <c r="D402" s="66" t="str">
        <f>'STUDENT NAMELIST'!D400</f>
        <v>SHACHIN J</v>
      </c>
      <c r="E402" s="134" t="s">
        <v>685</v>
      </c>
      <c r="F402" s="41">
        <f t="shared" si="6"/>
        <v>69</v>
      </c>
    </row>
    <row r="403" spans="1:6" ht="30" customHeight="1" x14ac:dyDescent="0.2">
      <c r="A403" s="41">
        <f>'STUDENT NAMELIST'!A401</f>
        <v>397</v>
      </c>
      <c r="B403" s="65" t="str">
        <f>'STUDENT NAMELIST'!B401</f>
        <v>2023PEC AI 406</v>
      </c>
      <c r="C403" s="121" t="s">
        <v>556</v>
      </c>
      <c r="D403" s="66" t="str">
        <f>'STUDENT NAMELIST'!D401</f>
        <v>SHAILESH S</v>
      </c>
      <c r="E403" s="134" t="s">
        <v>144</v>
      </c>
      <c r="F403" s="41">
        <f t="shared" si="6"/>
        <v>79</v>
      </c>
    </row>
    <row r="404" spans="1:6" ht="30" customHeight="1" x14ac:dyDescent="0.2">
      <c r="A404" s="41">
        <f>'STUDENT NAMELIST'!A402</f>
        <v>398</v>
      </c>
      <c r="B404" s="65" t="str">
        <f>'STUDENT NAMELIST'!B402</f>
        <v>2023PEC AI 407</v>
      </c>
      <c r="C404" s="121" t="s">
        <v>557</v>
      </c>
      <c r="D404" s="66" t="str">
        <f>'STUDENT NAMELIST'!D402</f>
        <v>SHANMUGAPRIYAN J</v>
      </c>
      <c r="E404" s="134" t="s">
        <v>683</v>
      </c>
      <c r="F404" s="41">
        <f t="shared" si="6"/>
        <v>89</v>
      </c>
    </row>
    <row r="405" spans="1:6" ht="30" customHeight="1" x14ac:dyDescent="0.2">
      <c r="A405" s="41">
        <f>'STUDENT NAMELIST'!A403</f>
        <v>399</v>
      </c>
      <c r="B405" s="65" t="str">
        <f>'STUDENT NAMELIST'!B403</f>
        <v>2023PEC AI 408</v>
      </c>
      <c r="C405" s="121" t="s">
        <v>558</v>
      </c>
      <c r="D405" s="66" t="str">
        <f>'STUDENT NAMELIST'!D403</f>
        <v>SHARAN RAJ P</v>
      </c>
      <c r="E405" s="134" t="s">
        <v>684</v>
      </c>
      <c r="F405" s="41">
        <f t="shared" si="6"/>
        <v>59</v>
      </c>
    </row>
    <row r="406" spans="1:6" ht="30" customHeight="1" x14ac:dyDescent="0.2">
      <c r="A406" s="41">
        <f>'STUDENT NAMELIST'!A404</f>
        <v>400</v>
      </c>
      <c r="B406" s="65" t="str">
        <f>'STUDENT NAMELIST'!B404</f>
        <v>2023PEC AI 409</v>
      </c>
      <c r="C406" s="121" t="s">
        <v>559</v>
      </c>
      <c r="D406" s="66" t="str">
        <f>'STUDENT NAMELIST'!D404</f>
        <v>SHARANRAJ T</v>
      </c>
      <c r="E406" s="134" t="s">
        <v>685</v>
      </c>
      <c r="F406" s="41">
        <f t="shared" si="6"/>
        <v>69</v>
      </c>
    </row>
    <row r="407" spans="1:6" ht="30" customHeight="1" x14ac:dyDescent="0.2">
      <c r="A407" s="41">
        <f>'STUDENT NAMELIST'!A405</f>
        <v>401</v>
      </c>
      <c r="B407" s="65" t="str">
        <f>'STUDENT NAMELIST'!B405</f>
        <v>2023PEC AI 410</v>
      </c>
      <c r="C407" s="121" t="s">
        <v>560</v>
      </c>
      <c r="D407" s="66" t="str">
        <f>'STUDENT NAMELIST'!D405</f>
        <v>SHARATH A</v>
      </c>
      <c r="E407" s="134" t="s">
        <v>685</v>
      </c>
      <c r="F407" s="41">
        <f t="shared" si="6"/>
        <v>69</v>
      </c>
    </row>
    <row r="408" spans="1:6" ht="30" customHeight="1" x14ac:dyDescent="0.2">
      <c r="A408" s="41">
        <f>'STUDENT NAMELIST'!A406</f>
        <v>402</v>
      </c>
      <c r="B408" s="65" t="str">
        <f>'STUDENT NAMELIST'!B406</f>
        <v>2023PEC AI 411</v>
      </c>
      <c r="C408" s="121" t="s">
        <v>561</v>
      </c>
      <c r="D408" s="66" t="str">
        <f>'STUDENT NAMELIST'!D406</f>
        <v>SHARATH G V S</v>
      </c>
      <c r="E408" s="134" t="s">
        <v>683</v>
      </c>
      <c r="F408" s="41">
        <f t="shared" si="6"/>
        <v>89</v>
      </c>
    </row>
    <row r="409" spans="1:6" ht="30" customHeight="1" x14ac:dyDescent="0.2">
      <c r="A409" s="41">
        <f>'STUDENT NAMELIST'!A407</f>
        <v>403</v>
      </c>
      <c r="B409" s="65" t="str">
        <f>'STUDENT NAMELIST'!B407</f>
        <v>2023PEC AI 252</v>
      </c>
      <c r="C409" s="121" t="s">
        <v>562</v>
      </c>
      <c r="D409" s="66" t="str">
        <f>'STUDENT NAMELIST'!D407</f>
        <v>SHARMILA J</v>
      </c>
      <c r="E409" s="134" t="s">
        <v>144</v>
      </c>
      <c r="F409" s="41">
        <f t="shared" si="6"/>
        <v>79</v>
      </c>
    </row>
    <row r="410" spans="1:6" ht="30" customHeight="1" x14ac:dyDescent="0.2">
      <c r="A410" s="41">
        <f>'STUDENT NAMELIST'!A408</f>
        <v>404</v>
      </c>
      <c r="B410" s="65" t="str">
        <f>'STUDENT NAMELIST'!B408</f>
        <v>2023PEC AI 253</v>
      </c>
      <c r="C410" s="121" t="s">
        <v>563</v>
      </c>
      <c r="D410" s="66" t="str">
        <f>'STUDENT NAMELIST'!D408</f>
        <v>SHARMITHA SRI M</v>
      </c>
      <c r="E410" s="134" t="s">
        <v>685</v>
      </c>
      <c r="F410" s="41">
        <f t="shared" si="6"/>
        <v>69</v>
      </c>
    </row>
    <row r="411" spans="1:6" ht="30" customHeight="1" x14ac:dyDescent="0.2">
      <c r="A411" s="41">
        <f>'STUDENT NAMELIST'!A409</f>
        <v>405</v>
      </c>
      <c r="B411" s="65" t="str">
        <f>'STUDENT NAMELIST'!B409</f>
        <v>2023PEC AI 254</v>
      </c>
      <c r="C411" s="121" t="s">
        <v>564</v>
      </c>
      <c r="D411" s="66" t="str">
        <f>'STUDENT NAMELIST'!D409</f>
        <v>SHARWANGI M</v>
      </c>
      <c r="E411" s="134" t="s">
        <v>684</v>
      </c>
      <c r="F411" s="41">
        <f t="shared" si="6"/>
        <v>59</v>
      </c>
    </row>
    <row r="412" spans="1:6" ht="30" customHeight="1" x14ac:dyDescent="0.2">
      <c r="A412" s="41">
        <f>'STUDENT NAMELIST'!A410</f>
        <v>406</v>
      </c>
      <c r="B412" s="65" t="str">
        <f>'STUDENT NAMELIST'!B410</f>
        <v>2023PEC AI 290</v>
      </c>
      <c r="C412" s="121" t="s">
        <v>565</v>
      </c>
      <c r="D412" s="66" t="str">
        <f>'STUDENT NAMELIST'!D410</f>
        <v>SHASTIV PRAKASH A</v>
      </c>
      <c r="E412" s="134" t="s">
        <v>683</v>
      </c>
      <c r="F412" s="41">
        <f t="shared" si="6"/>
        <v>89</v>
      </c>
    </row>
    <row r="413" spans="1:6" ht="30" customHeight="1" x14ac:dyDescent="0.2">
      <c r="A413" s="41">
        <f>'STUDENT NAMELIST'!A411</f>
        <v>407</v>
      </c>
      <c r="B413" s="65" t="str">
        <f>'STUDENT NAMELIST'!B411</f>
        <v>2023PEC AI 412</v>
      </c>
      <c r="C413" s="121" t="s">
        <v>566</v>
      </c>
      <c r="D413" s="66" t="str">
        <f>'STUDENT NAMELIST'!D411</f>
        <v>SHAUNJAY ROSHAN T</v>
      </c>
      <c r="E413" s="134" t="s">
        <v>144</v>
      </c>
      <c r="F413" s="41">
        <f t="shared" si="6"/>
        <v>79</v>
      </c>
    </row>
    <row r="414" spans="1:6" ht="30" customHeight="1" x14ac:dyDescent="0.2">
      <c r="A414" s="41">
        <f>'STUDENT NAMELIST'!A412</f>
        <v>408</v>
      </c>
      <c r="B414" s="65" t="str">
        <f>'STUDENT NAMELIST'!B412</f>
        <v>2023PEC AI 255</v>
      </c>
      <c r="C414" s="121" t="s">
        <v>567</v>
      </c>
      <c r="D414" s="66" t="str">
        <f>'STUDENT NAMELIST'!D412</f>
        <v>SHRUTHI S S</v>
      </c>
      <c r="E414" s="134" t="s">
        <v>144</v>
      </c>
      <c r="F414" s="41">
        <f t="shared" si="6"/>
        <v>79</v>
      </c>
    </row>
    <row r="415" spans="1:6" ht="30" customHeight="1" x14ac:dyDescent="0.2">
      <c r="A415" s="41">
        <f>'STUDENT NAMELIST'!A413</f>
        <v>409</v>
      </c>
      <c r="B415" s="65" t="str">
        <f>'STUDENT NAMELIST'!B413</f>
        <v>2023PEC AI 256</v>
      </c>
      <c r="C415" s="121" t="s">
        <v>568</v>
      </c>
      <c r="D415" s="66" t="str">
        <f>'STUDENT NAMELIST'!D413</f>
        <v>SHURUTHIKA P</v>
      </c>
      <c r="E415" s="134" t="s">
        <v>683</v>
      </c>
      <c r="F415" s="41">
        <f t="shared" si="6"/>
        <v>89</v>
      </c>
    </row>
    <row r="416" spans="1:6" ht="30" customHeight="1" x14ac:dyDescent="0.2">
      <c r="A416" s="41">
        <f>'STUDENT NAMELIST'!A414</f>
        <v>410</v>
      </c>
      <c r="B416" s="65" t="str">
        <f>'STUDENT NAMELIST'!B414</f>
        <v>2023PEC AI 413</v>
      </c>
      <c r="C416" s="121" t="s">
        <v>569</v>
      </c>
      <c r="D416" s="66" t="str">
        <f>'STUDENT NAMELIST'!D414</f>
        <v>SHYAAM SUNDAR P</v>
      </c>
      <c r="E416" s="134" t="s">
        <v>144</v>
      </c>
      <c r="F416" s="41">
        <f t="shared" si="6"/>
        <v>79</v>
      </c>
    </row>
    <row r="417" spans="1:6" ht="30" customHeight="1" x14ac:dyDescent="0.2">
      <c r="A417" s="41">
        <f>'STUDENT NAMELIST'!A415</f>
        <v>411</v>
      </c>
      <c r="B417" s="65" t="str">
        <f>'STUDENT NAMELIST'!B415</f>
        <v>2023PEC AI 291</v>
      </c>
      <c r="C417" s="121" t="s">
        <v>570</v>
      </c>
      <c r="D417" s="66" t="str">
        <f>'STUDENT NAMELIST'!D415</f>
        <v>SHYALANDRAN J</v>
      </c>
      <c r="E417" s="134" t="s">
        <v>144</v>
      </c>
      <c r="F417" s="41">
        <f t="shared" si="6"/>
        <v>79</v>
      </c>
    </row>
    <row r="418" spans="1:6" ht="30" customHeight="1" x14ac:dyDescent="0.2">
      <c r="A418" s="41">
        <f>'STUDENT NAMELIST'!A416</f>
        <v>412</v>
      </c>
      <c r="B418" s="65" t="str">
        <f>'STUDENT NAMELIST'!B416</f>
        <v>2023PEC AI 292</v>
      </c>
      <c r="C418" s="121" t="s">
        <v>571</v>
      </c>
      <c r="D418" s="66" t="str">
        <f>'STUDENT NAMELIST'!D416</f>
        <v>SHYAMKUMAR S</v>
      </c>
      <c r="E418" s="134" t="s">
        <v>685</v>
      </c>
      <c r="F418" s="41">
        <f t="shared" si="6"/>
        <v>69</v>
      </c>
    </row>
    <row r="419" spans="1:6" ht="30" customHeight="1" x14ac:dyDescent="0.2">
      <c r="A419" s="41">
        <f>'STUDENT NAMELIST'!A417</f>
        <v>413</v>
      </c>
      <c r="B419" s="65" t="str">
        <f>'STUDENT NAMELIST'!B417</f>
        <v>2023PEC AI 257</v>
      </c>
      <c r="C419" s="121" t="s">
        <v>572</v>
      </c>
      <c r="D419" s="66" t="str">
        <f>'STUDENT NAMELIST'!D417</f>
        <v xml:space="preserve">SIDDA GNANA CHARISHMA </v>
      </c>
      <c r="E419" s="134" t="s">
        <v>685</v>
      </c>
      <c r="F419" s="41">
        <f t="shared" si="6"/>
        <v>69</v>
      </c>
    </row>
    <row r="420" spans="1:6" ht="30" customHeight="1" x14ac:dyDescent="0.2">
      <c r="A420" s="41">
        <f>'STUDENT NAMELIST'!A418</f>
        <v>414</v>
      </c>
      <c r="B420" s="65" t="str">
        <f>'STUDENT NAMELIST'!B418</f>
        <v>2023PEC AI 293</v>
      </c>
      <c r="C420" s="121" t="s">
        <v>573</v>
      </c>
      <c r="D420" s="66" t="str">
        <f>'STUDENT NAMELIST'!D418</f>
        <v>SIVA S</v>
      </c>
      <c r="E420" s="134" t="s">
        <v>144</v>
      </c>
      <c r="F420" s="41">
        <f t="shared" si="6"/>
        <v>79</v>
      </c>
    </row>
    <row r="421" spans="1:6" ht="30" customHeight="1" x14ac:dyDescent="0.2">
      <c r="A421" s="41">
        <f>'STUDENT NAMELIST'!A419</f>
        <v>415</v>
      </c>
      <c r="B421" s="65" t="str">
        <f>'STUDENT NAMELIST'!B419</f>
        <v>2023PEC AI 258</v>
      </c>
      <c r="C421" s="121" t="s">
        <v>574</v>
      </c>
      <c r="D421" s="66" t="str">
        <f>'STUDENT NAMELIST'!D419</f>
        <v>SIVA SAKTHI S</v>
      </c>
      <c r="E421" s="134" t="s">
        <v>144</v>
      </c>
      <c r="F421" s="41">
        <f t="shared" si="6"/>
        <v>79</v>
      </c>
    </row>
    <row r="422" spans="1:6" ht="30" customHeight="1" x14ac:dyDescent="0.2">
      <c r="A422" s="41">
        <f>'STUDENT NAMELIST'!A420</f>
        <v>416</v>
      </c>
      <c r="B422" s="65" t="str">
        <f>'STUDENT NAMELIST'!B420</f>
        <v>2023PEC AI 294</v>
      </c>
      <c r="C422" s="121" t="s">
        <v>575</v>
      </c>
      <c r="D422" s="66" t="str">
        <f>'STUDENT NAMELIST'!D420</f>
        <v>SIVANANDHAM R</v>
      </c>
      <c r="E422" s="134" t="s">
        <v>684</v>
      </c>
      <c r="F422" s="41">
        <f t="shared" si="6"/>
        <v>59</v>
      </c>
    </row>
    <row r="423" spans="1:6" ht="30" customHeight="1" x14ac:dyDescent="0.2">
      <c r="A423" s="41">
        <f>'STUDENT NAMELIST'!A421</f>
        <v>417</v>
      </c>
      <c r="B423" s="65" t="str">
        <f>'STUDENT NAMELIST'!B421</f>
        <v>2023PEC AI 295</v>
      </c>
      <c r="C423" s="121" t="s">
        <v>576</v>
      </c>
      <c r="D423" s="66" t="str">
        <f>'STUDENT NAMELIST'!D421</f>
        <v>SIVANESHWARAN K</v>
      </c>
      <c r="E423" s="134" t="s">
        <v>144</v>
      </c>
      <c r="F423" s="41">
        <f t="shared" si="6"/>
        <v>79</v>
      </c>
    </row>
    <row r="424" spans="1:6" ht="30" customHeight="1" x14ac:dyDescent="0.2">
      <c r="A424" s="41">
        <f>'STUDENT NAMELIST'!A422</f>
        <v>418</v>
      </c>
      <c r="B424" s="65" t="str">
        <f>'STUDENT NAMELIST'!B422</f>
        <v>2023PEC AI 296</v>
      </c>
      <c r="C424" s="121" t="s">
        <v>577</v>
      </c>
      <c r="D424" s="66" t="str">
        <f>'STUDENT NAMELIST'!D422</f>
        <v>SIVARAJ R</v>
      </c>
      <c r="E424" s="134" t="s">
        <v>683</v>
      </c>
      <c r="F424" s="41">
        <f t="shared" si="6"/>
        <v>89</v>
      </c>
    </row>
    <row r="425" spans="1:6" ht="30" customHeight="1" x14ac:dyDescent="0.2">
      <c r="A425" s="41">
        <f>'STUDENT NAMELIST'!A423</f>
        <v>419</v>
      </c>
      <c r="B425" s="65" t="str">
        <f>'STUDENT NAMELIST'!B423</f>
        <v>2023PEC AI 297</v>
      </c>
      <c r="C425" s="121" t="s">
        <v>578</v>
      </c>
      <c r="D425" s="66" t="str">
        <f>'STUDENT NAMELIST'!D423</f>
        <v>SIVARAMAKRISHNAA P</v>
      </c>
      <c r="E425" s="134" t="s">
        <v>685</v>
      </c>
      <c r="F425" s="41">
        <f t="shared" si="6"/>
        <v>69</v>
      </c>
    </row>
    <row r="426" spans="1:6" ht="30" customHeight="1" x14ac:dyDescent="0.2">
      <c r="A426" s="41">
        <f>'STUDENT NAMELIST'!A424</f>
        <v>420</v>
      </c>
      <c r="B426" s="65" t="str">
        <f>'STUDENT NAMELIST'!B424</f>
        <v>2023PEC AI 259</v>
      </c>
      <c r="C426" s="121" t="s">
        <v>579</v>
      </c>
      <c r="D426" s="66" t="str">
        <f>'STUDENT NAMELIST'!D424</f>
        <v>SNEHA R</v>
      </c>
      <c r="E426" s="134" t="s">
        <v>688</v>
      </c>
      <c r="F426" s="41">
        <f t="shared" si="6"/>
        <v>100</v>
      </c>
    </row>
    <row r="427" spans="1:6" ht="30" customHeight="1" x14ac:dyDescent="0.2">
      <c r="A427" s="41">
        <f>'STUDENT NAMELIST'!A425</f>
        <v>421</v>
      </c>
      <c r="B427" s="65" t="str">
        <f>'STUDENT NAMELIST'!B425</f>
        <v>2023PEC AI 298</v>
      </c>
      <c r="C427" s="121" t="s">
        <v>580</v>
      </c>
      <c r="D427" s="66" t="str">
        <f>'STUDENT NAMELIST'!D425</f>
        <v>SREE SARAN A</v>
      </c>
      <c r="E427" s="134" t="s">
        <v>685</v>
      </c>
      <c r="F427" s="41">
        <f t="shared" si="6"/>
        <v>69</v>
      </c>
    </row>
    <row r="428" spans="1:6" ht="30" customHeight="1" x14ac:dyDescent="0.2">
      <c r="A428" s="41">
        <f>'STUDENT NAMELIST'!A426</f>
        <v>422</v>
      </c>
      <c r="B428" s="65" t="str">
        <f>'STUDENT NAMELIST'!B426</f>
        <v>2023PEC AI 300</v>
      </c>
      <c r="C428" s="121" t="s">
        <v>581</v>
      </c>
      <c r="D428" s="66" t="str">
        <f>'STUDENT NAMELIST'!D426</f>
        <v>SRIDHARAN S</v>
      </c>
      <c r="E428" s="135" t="s">
        <v>688</v>
      </c>
      <c r="F428" s="41">
        <f t="shared" si="6"/>
        <v>100</v>
      </c>
    </row>
    <row r="429" spans="1:6" ht="30" customHeight="1" x14ac:dyDescent="0.2">
      <c r="A429" s="41">
        <f>'STUDENT NAMELIST'!A427</f>
        <v>423</v>
      </c>
      <c r="B429" s="65" t="str">
        <f>'STUDENT NAMELIST'!B427</f>
        <v>2023PEC AI 301</v>
      </c>
      <c r="C429" s="121" t="s">
        <v>582</v>
      </c>
      <c r="D429" s="66" t="str">
        <f>'STUDENT NAMELIST'!D427</f>
        <v>SRIKANTH S</v>
      </c>
      <c r="E429" s="135" t="s">
        <v>685</v>
      </c>
      <c r="F429" s="41">
        <f t="shared" si="6"/>
        <v>69</v>
      </c>
    </row>
    <row r="430" spans="1:6" ht="30" customHeight="1" x14ac:dyDescent="0.2">
      <c r="A430" s="41">
        <f>'STUDENT NAMELIST'!A428</f>
        <v>424</v>
      </c>
      <c r="B430" s="65" t="str">
        <f>'STUDENT NAMELIST'!B428</f>
        <v>2023PEC AI 299</v>
      </c>
      <c r="C430" s="121" t="s">
        <v>583</v>
      </c>
      <c r="D430" s="66" t="str">
        <f>'STUDENT NAMELIST'!D428</f>
        <v>SRIKANTH V P</v>
      </c>
      <c r="E430" s="135" t="s">
        <v>144</v>
      </c>
      <c r="F430" s="41">
        <f t="shared" si="6"/>
        <v>79</v>
      </c>
    </row>
    <row r="431" spans="1:6" ht="30" customHeight="1" x14ac:dyDescent="0.2">
      <c r="A431" s="41">
        <f>'STUDENT NAMELIST'!A429</f>
        <v>425</v>
      </c>
      <c r="B431" s="65" t="str">
        <f>'STUDENT NAMELIST'!B429</f>
        <v>2023PEC AI 260</v>
      </c>
      <c r="C431" s="121" t="s">
        <v>584</v>
      </c>
      <c r="D431" s="66" t="str">
        <f>'STUDENT NAMELIST'!D429</f>
        <v xml:space="preserve">SRILEKHA S </v>
      </c>
      <c r="E431" s="135" t="s">
        <v>683</v>
      </c>
      <c r="F431" s="41">
        <f t="shared" si="6"/>
        <v>89</v>
      </c>
    </row>
    <row r="432" spans="1:6" ht="30" customHeight="1" x14ac:dyDescent="0.2">
      <c r="A432" s="41">
        <f>'STUDENT NAMELIST'!A430</f>
        <v>426</v>
      </c>
      <c r="B432" s="65" t="str">
        <f>'STUDENT NAMELIST'!B430</f>
        <v>2023PEC AI 261</v>
      </c>
      <c r="C432" s="121" t="s">
        <v>585</v>
      </c>
      <c r="D432" s="66" t="str">
        <f>'STUDENT NAMELIST'!D430</f>
        <v>SRIMATHI S</v>
      </c>
      <c r="E432" s="135" t="s">
        <v>144</v>
      </c>
      <c r="F432" s="41">
        <f t="shared" si="6"/>
        <v>79</v>
      </c>
    </row>
    <row r="433" spans="1:6" ht="30" customHeight="1" x14ac:dyDescent="0.2">
      <c r="A433" s="41">
        <f>'STUDENT NAMELIST'!A431</f>
        <v>427</v>
      </c>
      <c r="B433" s="65" t="str">
        <f>'STUDENT NAMELIST'!B431</f>
        <v>2023PEC AI 302</v>
      </c>
      <c r="C433" s="121" t="s">
        <v>586</v>
      </c>
      <c r="D433" s="66" t="str">
        <f>'STUDENT NAMELIST'!D431</f>
        <v>SRINATH K</v>
      </c>
      <c r="E433" s="135" t="s">
        <v>683</v>
      </c>
      <c r="F433" s="41">
        <f t="shared" si="6"/>
        <v>89</v>
      </c>
    </row>
    <row r="434" spans="1:6" ht="30" customHeight="1" x14ac:dyDescent="0.2">
      <c r="A434" s="41">
        <f>'STUDENT NAMELIST'!A432</f>
        <v>428</v>
      </c>
      <c r="B434" s="65" t="str">
        <f>'STUDENT NAMELIST'!B432</f>
        <v>2023PEC AI 262</v>
      </c>
      <c r="C434" s="121" t="s">
        <v>587</v>
      </c>
      <c r="D434" s="66" t="str">
        <f>'STUDENT NAMELIST'!D432</f>
        <v>SRINITHARAJ R</v>
      </c>
      <c r="E434" s="135" t="s">
        <v>683</v>
      </c>
      <c r="F434" s="41">
        <f t="shared" si="6"/>
        <v>89</v>
      </c>
    </row>
    <row r="435" spans="1:6" ht="30" customHeight="1" x14ac:dyDescent="0.2">
      <c r="A435" s="41">
        <f>'STUDENT NAMELIST'!A433</f>
        <v>429</v>
      </c>
      <c r="B435" s="65" t="str">
        <f>'STUDENT NAMELIST'!B433</f>
        <v>2023PEC AI 303</v>
      </c>
      <c r="C435" s="121" t="s">
        <v>588</v>
      </c>
      <c r="D435" s="66" t="str">
        <f>'STUDENT NAMELIST'!D433</f>
        <v>SRINIVASAN S S</v>
      </c>
      <c r="E435" s="135" t="s">
        <v>144</v>
      </c>
      <c r="F435" s="41">
        <f t="shared" si="6"/>
        <v>79</v>
      </c>
    </row>
    <row r="436" spans="1:6" ht="30" customHeight="1" x14ac:dyDescent="0.2">
      <c r="A436" s="41">
        <f>'STUDENT NAMELIST'!A434</f>
        <v>430</v>
      </c>
      <c r="B436" s="65" t="str">
        <f>'STUDENT NAMELIST'!B434</f>
        <v>2023PEC AI 304</v>
      </c>
      <c r="C436" s="121" t="s">
        <v>589</v>
      </c>
      <c r="D436" s="66" t="str">
        <f>'STUDENT NAMELIST'!D434</f>
        <v>SRIPARTHASARATHY R</v>
      </c>
      <c r="E436" s="135" t="s">
        <v>685</v>
      </c>
      <c r="F436" s="41">
        <f t="shared" si="6"/>
        <v>69</v>
      </c>
    </row>
    <row r="437" spans="1:6" ht="30" customHeight="1" x14ac:dyDescent="0.2">
      <c r="A437" s="41">
        <f>'STUDENT NAMELIST'!A435</f>
        <v>431</v>
      </c>
      <c r="B437" s="65" t="str">
        <f>'STUDENT NAMELIST'!B435</f>
        <v>2023PEC AI 305</v>
      </c>
      <c r="C437" s="121" t="s">
        <v>590</v>
      </c>
      <c r="D437" s="66" t="str">
        <f>'STUDENT NAMELIST'!D435</f>
        <v>SRIRAM S</v>
      </c>
      <c r="E437" s="135" t="s">
        <v>144</v>
      </c>
      <c r="F437" s="41">
        <f t="shared" si="6"/>
        <v>79</v>
      </c>
    </row>
    <row r="438" spans="1:6" ht="30" customHeight="1" x14ac:dyDescent="0.2">
      <c r="A438" s="41">
        <f>'STUDENT NAMELIST'!A436</f>
        <v>432</v>
      </c>
      <c r="B438" s="65" t="str">
        <f>'STUDENT NAMELIST'!B436</f>
        <v>2023PEC AI 263</v>
      </c>
      <c r="C438" s="121" t="s">
        <v>591</v>
      </c>
      <c r="D438" s="66" t="str">
        <f>'STUDENT NAMELIST'!D436</f>
        <v>SRUTHI KRISHNAN</v>
      </c>
      <c r="E438" s="135" t="s">
        <v>144</v>
      </c>
      <c r="F438" s="41">
        <f t="shared" si="6"/>
        <v>79</v>
      </c>
    </row>
    <row r="439" spans="1:6" ht="30" customHeight="1" x14ac:dyDescent="0.2">
      <c r="A439" s="41">
        <f>'STUDENT NAMELIST'!A437</f>
        <v>433</v>
      </c>
      <c r="B439" s="65" t="str">
        <f>'STUDENT NAMELIST'!B437</f>
        <v>2023PEC AI 264</v>
      </c>
      <c r="C439" s="121" t="s">
        <v>592</v>
      </c>
      <c r="D439" s="66" t="str">
        <f>'STUDENT NAMELIST'!D437</f>
        <v>SUBHA SRI M</v>
      </c>
      <c r="E439" s="135" t="s">
        <v>685</v>
      </c>
      <c r="F439" s="41">
        <f t="shared" si="6"/>
        <v>69</v>
      </c>
    </row>
    <row r="440" spans="1:6" ht="30" customHeight="1" x14ac:dyDescent="0.2">
      <c r="A440" s="41">
        <f>'STUDENT NAMELIST'!A438</f>
        <v>434</v>
      </c>
      <c r="B440" s="65" t="str">
        <f>'STUDENT NAMELIST'!B438</f>
        <v>2023PEC AI 226</v>
      </c>
      <c r="C440" s="121" t="s">
        <v>593</v>
      </c>
      <c r="D440" s="66" t="str">
        <f>'STUDENT NAMELIST'!D438</f>
        <v xml:space="preserve">SUBHASRI D J </v>
      </c>
      <c r="E440" s="135" t="s">
        <v>144</v>
      </c>
      <c r="F440" s="41">
        <f t="shared" si="6"/>
        <v>79</v>
      </c>
    </row>
    <row r="441" spans="1:6" ht="30" customHeight="1" x14ac:dyDescent="0.2">
      <c r="A441" s="41">
        <f>'STUDENT NAMELIST'!A439</f>
        <v>435</v>
      </c>
      <c r="B441" s="65" t="str">
        <f>'STUDENT NAMELIST'!B439</f>
        <v>2023PEC AI 306</v>
      </c>
      <c r="C441" s="121" t="s">
        <v>594</v>
      </c>
      <c r="D441" s="66" t="str">
        <f>'STUDENT NAMELIST'!D439</f>
        <v>SUDHARSAN R</v>
      </c>
      <c r="E441" s="135" t="s">
        <v>683</v>
      </c>
      <c r="F441" s="41">
        <f t="shared" si="6"/>
        <v>89</v>
      </c>
    </row>
    <row r="442" spans="1:6" ht="30" customHeight="1" x14ac:dyDescent="0.2">
      <c r="A442" s="41">
        <f>'STUDENT NAMELIST'!A440</f>
        <v>436</v>
      </c>
      <c r="B442" s="65" t="str">
        <f>'STUDENT NAMELIST'!B440</f>
        <v>2023PEC AI 307</v>
      </c>
      <c r="C442" s="121" t="s">
        <v>595</v>
      </c>
      <c r="D442" s="66" t="str">
        <f>'STUDENT NAMELIST'!D440</f>
        <v>SUDHARSHAN R</v>
      </c>
      <c r="E442" s="135" t="s">
        <v>683</v>
      </c>
      <c r="F442" s="41">
        <f t="shared" si="6"/>
        <v>89</v>
      </c>
    </row>
    <row r="443" spans="1:6" ht="30" customHeight="1" x14ac:dyDescent="0.2">
      <c r="A443" s="41">
        <f>'STUDENT NAMELIST'!A441</f>
        <v>437</v>
      </c>
      <c r="B443" s="65" t="str">
        <f>'STUDENT NAMELIST'!B441</f>
        <v>2023PEC AI 308</v>
      </c>
      <c r="C443" s="121" t="s">
        <v>596</v>
      </c>
      <c r="D443" s="66" t="str">
        <f>'STUDENT NAMELIST'!D441</f>
        <v>SUJITH KUMAR C</v>
      </c>
      <c r="E443" s="135" t="s">
        <v>683</v>
      </c>
      <c r="F443" s="41">
        <f t="shared" si="6"/>
        <v>89</v>
      </c>
    </row>
    <row r="444" spans="1:6" ht="30" customHeight="1" x14ac:dyDescent="0.2">
      <c r="A444" s="41">
        <f>'STUDENT NAMELIST'!A442</f>
        <v>438</v>
      </c>
      <c r="B444" s="65" t="str">
        <f>'STUDENT NAMELIST'!B442</f>
        <v>2023PEC AI 309</v>
      </c>
      <c r="C444" s="121" t="s">
        <v>597</v>
      </c>
      <c r="D444" s="66" t="str">
        <f>'STUDENT NAMELIST'!D442</f>
        <v>SUNIL S</v>
      </c>
      <c r="E444" s="135" t="s">
        <v>144</v>
      </c>
      <c r="F444" s="41">
        <f t="shared" si="6"/>
        <v>79</v>
      </c>
    </row>
    <row r="445" spans="1:6" ht="30" customHeight="1" x14ac:dyDescent="0.2">
      <c r="A445" s="41">
        <f>'STUDENT NAMELIST'!A443</f>
        <v>439</v>
      </c>
      <c r="B445" s="65" t="str">
        <f>'STUDENT NAMELIST'!B443</f>
        <v>2023PEC AI 310</v>
      </c>
      <c r="C445" s="121" t="s">
        <v>598</v>
      </c>
      <c r="D445" s="66" t="str">
        <f>'STUDENT NAMELIST'!D443</f>
        <v>SURENDHAR R A</v>
      </c>
      <c r="E445" s="135" t="s">
        <v>144</v>
      </c>
      <c r="F445" s="41">
        <f t="shared" si="6"/>
        <v>79</v>
      </c>
    </row>
    <row r="446" spans="1:6" ht="30" customHeight="1" x14ac:dyDescent="0.2">
      <c r="A446" s="41">
        <f>'STUDENT NAMELIST'!A444</f>
        <v>440</v>
      </c>
      <c r="B446" s="65" t="str">
        <f>'STUDENT NAMELIST'!B444</f>
        <v>2023PEC AI 311</v>
      </c>
      <c r="C446" s="121" t="s">
        <v>599</v>
      </c>
      <c r="D446" s="66" t="str">
        <f>'STUDENT NAMELIST'!D444</f>
        <v>SURESH J</v>
      </c>
      <c r="E446" s="135" t="s">
        <v>683</v>
      </c>
      <c r="F446" s="41">
        <f t="shared" si="6"/>
        <v>89</v>
      </c>
    </row>
    <row r="447" spans="1:6" ht="30" customHeight="1" x14ac:dyDescent="0.2">
      <c r="A447" s="41">
        <f>'STUDENT NAMELIST'!A445</f>
        <v>441</v>
      </c>
      <c r="B447" s="65" t="str">
        <f>'STUDENT NAMELIST'!B445</f>
        <v>2023PEC AI 312</v>
      </c>
      <c r="C447" s="121" t="s">
        <v>600</v>
      </c>
      <c r="D447" s="66" t="str">
        <f>'STUDENT NAMELIST'!D445</f>
        <v>SURESH KUMAR R</v>
      </c>
      <c r="E447" s="135" t="s">
        <v>685</v>
      </c>
      <c r="F447" s="41">
        <f t="shared" si="6"/>
        <v>69</v>
      </c>
    </row>
    <row r="448" spans="1:6" ht="30" customHeight="1" x14ac:dyDescent="0.2">
      <c r="A448" s="41">
        <f>'STUDENT NAMELIST'!A446</f>
        <v>442</v>
      </c>
      <c r="B448" s="65" t="str">
        <f>'STUDENT NAMELIST'!B446</f>
        <v>2023PEC AI 313</v>
      </c>
      <c r="C448" s="121" t="s">
        <v>601</v>
      </c>
      <c r="D448" s="66" t="str">
        <f>'STUDENT NAMELIST'!D446</f>
        <v>SURIYAMATHI PRABHU T R</v>
      </c>
      <c r="E448" s="135" t="s">
        <v>144</v>
      </c>
      <c r="F448" s="41">
        <f t="shared" si="6"/>
        <v>79</v>
      </c>
    </row>
    <row r="449" spans="1:6" ht="30" customHeight="1" x14ac:dyDescent="0.2">
      <c r="A449" s="41">
        <f>'STUDENT NAMELIST'!A447</f>
        <v>443</v>
      </c>
      <c r="B449" s="65" t="str">
        <f>'STUDENT NAMELIST'!B447</f>
        <v>2023PEC AI 314</v>
      </c>
      <c r="C449" s="121" t="s">
        <v>602</v>
      </c>
      <c r="D449" s="66" t="str">
        <f>'STUDENT NAMELIST'!D447</f>
        <v>SURYA K</v>
      </c>
      <c r="E449" s="135" t="s">
        <v>683</v>
      </c>
      <c r="F449" s="41">
        <f t="shared" si="6"/>
        <v>89</v>
      </c>
    </row>
    <row r="450" spans="1:6" ht="30" customHeight="1" x14ac:dyDescent="0.2">
      <c r="A450" s="41">
        <f>'STUDENT NAMELIST'!A448</f>
        <v>444</v>
      </c>
      <c r="B450" s="65" t="str">
        <f>'STUDENT NAMELIST'!B448</f>
        <v>2023PEC AI 265</v>
      </c>
      <c r="C450" s="121" t="s">
        <v>603</v>
      </c>
      <c r="D450" s="66" t="str">
        <f>'STUDENT NAMELIST'!D448</f>
        <v>SWAPNA R V</v>
      </c>
      <c r="E450" s="135" t="s">
        <v>683</v>
      </c>
      <c r="F450" s="41">
        <f t="shared" si="6"/>
        <v>89</v>
      </c>
    </row>
    <row r="451" spans="1:6" ht="30" customHeight="1" x14ac:dyDescent="0.2">
      <c r="A451" s="41">
        <f>'STUDENT NAMELIST'!A449</f>
        <v>445</v>
      </c>
      <c r="B451" s="65" t="str">
        <f>'STUDENT NAMELIST'!B449</f>
        <v>2023PEC AI 266</v>
      </c>
      <c r="C451" s="121" t="s">
        <v>604</v>
      </c>
      <c r="D451" s="66" t="str">
        <f>'STUDENT NAMELIST'!D449</f>
        <v>SWARNALAKSHMI S</v>
      </c>
      <c r="E451" s="135" t="s">
        <v>683</v>
      </c>
      <c r="F451" s="41">
        <f t="shared" si="6"/>
        <v>89</v>
      </c>
    </row>
    <row r="452" spans="1:6" ht="30" customHeight="1" x14ac:dyDescent="0.2">
      <c r="A452" s="41">
        <f>'STUDENT NAMELIST'!A450</f>
        <v>446</v>
      </c>
      <c r="B452" s="65" t="str">
        <f>'STUDENT NAMELIST'!B450</f>
        <v>2023PEC AI 267</v>
      </c>
      <c r="C452" s="121" t="s">
        <v>605</v>
      </c>
      <c r="D452" s="66" t="str">
        <f>'STUDENT NAMELIST'!D450</f>
        <v xml:space="preserve">SWEETY VINCENT </v>
      </c>
      <c r="E452" s="135" t="s">
        <v>685</v>
      </c>
      <c r="F452" s="41">
        <f t="shared" si="6"/>
        <v>69</v>
      </c>
    </row>
    <row r="453" spans="1:6" ht="30" customHeight="1" x14ac:dyDescent="0.2">
      <c r="A453" s="41">
        <f>'STUDENT NAMELIST'!A451</f>
        <v>447</v>
      </c>
      <c r="B453" s="65" t="str">
        <f>'STUDENT NAMELIST'!B451</f>
        <v>2023PEC AI 268</v>
      </c>
      <c r="C453" s="121" t="s">
        <v>606</v>
      </c>
      <c r="D453" s="66" t="str">
        <f>'STUDENT NAMELIST'!D451</f>
        <v>SWETHA B</v>
      </c>
      <c r="E453" s="135" t="s">
        <v>683</v>
      </c>
      <c r="F453" s="41">
        <f t="shared" si="6"/>
        <v>89</v>
      </c>
    </row>
    <row r="454" spans="1:6" ht="30" customHeight="1" x14ac:dyDescent="0.2">
      <c r="A454" s="41">
        <f>'STUDENT NAMELIST'!A452</f>
        <v>448</v>
      </c>
      <c r="B454" s="65" t="str">
        <f>'STUDENT NAMELIST'!B452</f>
        <v>2023PEC AI 269</v>
      </c>
      <c r="C454" s="121" t="s">
        <v>607</v>
      </c>
      <c r="D454" s="66" t="str">
        <f>'STUDENT NAMELIST'!D452</f>
        <v>SWETHA R</v>
      </c>
      <c r="E454" s="135" t="s">
        <v>144</v>
      </c>
      <c r="F454" s="41">
        <f t="shared" si="6"/>
        <v>79</v>
      </c>
    </row>
    <row r="455" spans="1:6" ht="30" customHeight="1" x14ac:dyDescent="0.2">
      <c r="A455" s="41">
        <f>'STUDENT NAMELIST'!A453</f>
        <v>449</v>
      </c>
      <c r="B455" s="65" t="str">
        <f>'STUDENT NAMELIST'!B453</f>
        <v>2023PEC AI 270</v>
      </c>
      <c r="C455" s="121" t="s">
        <v>608</v>
      </c>
      <c r="D455" s="66" t="str">
        <f>'STUDENT NAMELIST'!D453</f>
        <v>SWETHA S</v>
      </c>
      <c r="E455" s="135" t="s">
        <v>144</v>
      </c>
      <c r="F455" s="41">
        <f t="shared" si="6"/>
        <v>79</v>
      </c>
    </row>
    <row r="456" spans="1:6" ht="30" customHeight="1" x14ac:dyDescent="0.2">
      <c r="A456" s="41">
        <f>'STUDENT NAMELIST'!A454</f>
        <v>450</v>
      </c>
      <c r="B456" s="65" t="str">
        <f>'STUDENT NAMELIST'!B454</f>
        <v>2023PEC AI 315</v>
      </c>
      <c r="C456" s="121" t="s">
        <v>609</v>
      </c>
      <c r="D456" s="66" t="str">
        <f>'STUDENT NAMELIST'!D454</f>
        <v>TAMILARASAN G</v>
      </c>
      <c r="E456" s="135" t="s">
        <v>685</v>
      </c>
      <c r="F456" s="41">
        <f t="shared" ref="F456:F509" si="7">IF(E456="O",100,
IF(E456="A+",89,
IF(E456="A",79,
IF(E456="B+",69,
IF(E456="B",59,
IF(E456="C",49,
IF(E456="U",32,"Invalid Grade")))))))</f>
        <v>69</v>
      </c>
    </row>
    <row r="457" spans="1:6" ht="30" customHeight="1" x14ac:dyDescent="0.2">
      <c r="A457" s="41">
        <f>'STUDENT NAMELIST'!A455</f>
        <v>451</v>
      </c>
      <c r="B457" s="65" t="str">
        <f>'STUDENT NAMELIST'!B455</f>
        <v>2023PEC AI 316</v>
      </c>
      <c r="C457" s="121" t="s">
        <v>610</v>
      </c>
      <c r="D457" s="66" t="str">
        <f>'STUDENT NAMELIST'!D455</f>
        <v>TAMILARASAN S</v>
      </c>
      <c r="E457" s="135" t="s">
        <v>144</v>
      </c>
      <c r="F457" s="41">
        <f t="shared" si="7"/>
        <v>79</v>
      </c>
    </row>
    <row r="458" spans="1:6" ht="30" customHeight="1" x14ac:dyDescent="0.2">
      <c r="A458" s="41">
        <f>'STUDENT NAMELIST'!A456</f>
        <v>452</v>
      </c>
      <c r="B458" s="65" t="str">
        <f>'STUDENT NAMELIST'!B456</f>
        <v>2023PEC AI 271</v>
      </c>
      <c r="C458" s="121" t="s">
        <v>611</v>
      </c>
      <c r="D458" s="66" t="str">
        <f>'STUDENT NAMELIST'!D456</f>
        <v>TANVI R</v>
      </c>
      <c r="E458" s="135" t="s">
        <v>144</v>
      </c>
      <c r="F458" s="41">
        <f t="shared" si="7"/>
        <v>79</v>
      </c>
    </row>
    <row r="459" spans="1:6" ht="30" customHeight="1" x14ac:dyDescent="0.2">
      <c r="A459" s="41">
        <f>'STUDENT NAMELIST'!A457</f>
        <v>453</v>
      </c>
      <c r="B459" s="65" t="str">
        <f>'STUDENT NAMELIST'!B457</f>
        <v>2023PEC AI 317</v>
      </c>
      <c r="C459" s="121" t="s">
        <v>612</v>
      </c>
      <c r="D459" s="66" t="str">
        <f>'STUDENT NAMELIST'!D457</f>
        <v>TARRENCE BERTINAD K</v>
      </c>
      <c r="E459" s="135" t="s">
        <v>685</v>
      </c>
      <c r="F459" s="41">
        <f t="shared" si="7"/>
        <v>69</v>
      </c>
    </row>
    <row r="460" spans="1:6" ht="30" customHeight="1" x14ac:dyDescent="0.2">
      <c r="A460" s="41">
        <f>'STUDENT NAMELIST'!A458</f>
        <v>454</v>
      </c>
      <c r="B460" s="65" t="str">
        <f>'STUDENT NAMELIST'!B458</f>
        <v>2023PEC AI 272</v>
      </c>
      <c r="C460" s="121" t="s">
        <v>613</v>
      </c>
      <c r="D460" s="66" t="str">
        <f>'STUDENT NAMELIST'!D458</f>
        <v>THANIKSHA G</v>
      </c>
      <c r="E460" s="135" t="s">
        <v>685</v>
      </c>
      <c r="F460" s="41">
        <f t="shared" si="7"/>
        <v>69</v>
      </c>
    </row>
    <row r="461" spans="1:6" ht="30" customHeight="1" x14ac:dyDescent="0.2">
      <c r="A461" s="41">
        <f>'STUDENT NAMELIST'!A459</f>
        <v>455</v>
      </c>
      <c r="B461" s="65" t="str">
        <f>'STUDENT NAMELIST'!B459</f>
        <v>2023PEC AI 318</v>
      </c>
      <c r="C461" s="121" t="s">
        <v>614</v>
      </c>
      <c r="D461" s="66" t="str">
        <f>'STUDENT NAMELIST'!D459</f>
        <v>THANUSH C A</v>
      </c>
      <c r="E461" s="135" t="s">
        <v>685</v>
      </c>
      <c r="F461" s="41">
        <f t="shared" si="7"/>
        <v>69</v>
      </c>
    </row>
    <row r="462" spans="1:6" ht="30" customHeight="1" x14ac:dyDescent="0.2">
      <c r="A462" s="41">
        <f>'STUDENT NAMELIST'!A460</f>
        <v>456</v>
      </c>
      <c r="B462" s="65" t="str">
        <f>'STUDENT NAMELIST'!B460</f>
        <v>2023PEC AI 273</v>
      </c>
      <c r="C462" s="121" t="s">
        <v>615</v>
      </c>
      <c r="D462" s="66" t="str">
        <f>'STUDENT NAMELIST'!D460</f>
        <v xml:space="preserve">THANUSREE K S </v>
      </c>
      <c r="E462" s="135" t="s">
        <v>685</v>
      </c>
      <c r="F462" s="41">
        <f t="shared" si="7"/>
        <v>69</v>
      </c>
    </row>
    <row r="463" spans="1:6" ht="30" customHeight="1" x14ac:dyDescent="0.2">
      <c r="A463" s="41">
        <f>'STUDENT NAMELIST'!A461</f>
        <v>457</v>
      </c>
      <c r="B463" s="65" t="str">
        <f>'STUDENT NAMELIST'!B461</f>
        <v>2023PEC AI 319</v>
      </c>
      <c r="C463" s="121" t="s">
        <v>616</v>
      </c>
      <c r="D463" s="66" t="str">
        <f>'STUDENT NAMELIST'!D461</f>
        <v>THARUN KUMAR C</v>
      </c>
      <c r="E463" s="135" t="s">
        <v>144</v>
      </c>
      <c r="F463" s="41">
        <f t="shared" si="7"/>
        <v>79</v>
      </c>
    </row>
    <row r="464" spans="1:6" ht="30" customHeight="1" x14ac:dyDescent="0.2">
      <c r="A464" s="41">
        <f>'STUDENT NAMELIST'!A462</f>
        <v>458</v>
      </c>
      <c r="B464" s="65" t="str">
        <f>'STUDENT NAMELIST'!B462</f>
        <v>2023PEC AI 320</v>
      </c>
      <c r="C464" s="121" t="s">
        <v>617</v>
      </c>
      <c r="D464" s="66" t="str">
        <f>'STUDENT NAMELIST'!D462</f>
        <v>THILAK R C</v>
      </c>
      <c r="E464" s="135" t="s">
        <v>144</v>
      </c>
      <c r="F464" s="41">
        <f t="shared" si="7"/>
        <v>79</v>
      </c>
    </row>
    <row r="465" spans="1:6" ht="30" customHeight="1" x14ac:dyDescent="0.2">
      <c r="A465" s="41">
        <f>'STUDENT NAMELIST'!A463</f>
        <v>459</v>
      </c>
      <c r="B465" s="65" t="str">
        <f>'STUDENT NAMELIST'!B463</f>
        <v>2023PEC AI 274</v>
      </c>
      <c r="C465" s="121" t="s">
        <v>618</v>
      </c>
      <c r="D465" s="66" t="str">
        <f>'STUDENT NAMELIST'!D463</f>
        <v>THIRUMALINI J</v>
      </c>
      <c r="E465" s="135" t="s">
        <v>684</v>
      </c>
      <c r="F465" s="41">
        <f t="shared" si="7"/>
        <v>59</v>
      </c>
    </row>
    <row r="466" spans="1:6" ht="30" customHeight="1" x14ac:dyDescent="0.2">
      <c r="A466" s="41">
        <f>'STUDENT NAMELIST'!A464</f>
        <v>460</v>
      </c>
      <c r="B466" s="65" t="str">
        <f>'STUDENT NAMELIST'!B464</f>
        <v>2023PEC AI 321</v>
      </c>
      <c r="C466" s="121" t="s">
        <v>619</v>
      </c>
      <c r="D466" s="66" t="str">
        <f>'STUDENT NAMELIST'!D464</f>
        <v>THUSHANTHAN R</v>
      </c>
      <c r="E466" s="135" t="s">
        <v>144</v>
      </c>
      <c r="F466" s="41">
        <f t="shared" si="7"/>
        <v>79</v>
      </c>
    </row>
    <row r="467" spans="1:6" ht="30" customHeight="1" x14ac:dyDescent="0.2">
      <c r="A467" s="41">
        <f>'STUDENT NAMELIST'!A465</f>
        <v>461</v>
      </c>
      <c r="B467" s="65" t="str">
        <f>'STUDENT NAMELIST'!B465</f>
        <v>2023PEC AI 322</v>
      </c>
      <c r="C467" s="121" t="s">
        <v>620</v>
      </c>
      <c r="D467" s="66" t="str">
        <f>'STUDENT NAMELIST'!D465</f>
        <v>THUVARAGESH PANDIAN V</v>
      </c>
      <c r="E467" s="135" t="s">
        <v>685</v>
      </c>
      <c r="F467" s="41">
        <f t="shared" si="7"/>
        <v>69</v>
      </c>
    </row>
    <row r="468" spans="1:6" ht="30" customHeight="1" x14ac:dyDescent="0.2">
      <c r="A468" s="41">
        <f>'STUDENT NAMELIST'!A466</f>
        <v>462</v>
      </c>
      <c r="B468" s="65" t="str">
        <f>'STUDENT NAMELIST'!B466</f>
        <v>2023PEC AI 323</v>
      </c>
      <c r="C468" s="121" t="s">
        <v>621</v>
      </c>
      <c r="D468" s="66" t="str">
        <f>'STUDENT NAMELIST'!D466</f>
        <v>UMESH I</v>
      </c>
      <c r="E468" s="135" t="s">
        <v>685</v>
      </c>
      <c r="F468" s="41">
        <f t="shared" si="7"/>
        <v>69</v>
      </c>
    </row>
    <row r="469" spans="1:6" ht="30" customHeight="1" x14ac:dyDescent="0.2">
      <c r="A469" s="41">
        <f>'STUDENT NAMELIST'!A467</f>
        <v>463</v>
      </c>
      <c r="B469" s="65" t="str">
        <f>'STUDENT NAMELIST'!B467</f>
        <v>2023PEC AI 275</v>
      </c>
      <c r="C469" s="121" t="s">
        <v>622</v>
      </c>
      <c r="D469" s="66" t="str">
        <f>'STUDENT NAMELIST'!D467</f>
        <v>UVASRI R</v>
      </c>
      <c r="E469" s="135" t="s">
        <v>685</v>
      </c>
      <c r="F469" s="41">
        <f t="shared" si="7"/>
        <v>69</v>
      </c>
    </row>
    <row r="470" spans="1:6" ht="30" customHeight="1" x14ac:dyDescent="0.2">
      <c r="A470" s="41">
        <f>'STUDENT NAMELIST'!A468</f>
        <v>464</v>
      </c>
      <c r="B470" s="65" t="str">
        <f>'STUDENT NAMELIST'!B468</f>
        <v>2023PEC AI 276</v>
      </c>
      <c r="C470" s="121" t="s">
        <v>623</v>
      </c>
      <c r="D470" s="66" t="str">
        <f>'STUDENT NAMELIST'!D468</f>
        <v>VAISHALI R</v>
      </c>
      <c r="E470" s="135" t="s">
        <v>685</v>
      </c>
      <c r="F470" s="41">
        <f t="shared" si="7"/>
        <v>69</v>
      </c>
    </row>
    <row r="471" spans="1:6" ht="30" customHeight="1" x14ac:dyDescent="0.2">
      <c r="A471" s="41">
        <f>'STUDENT NAMELIST'!A469</f>
        <v>465</v>
      </c>
      <c r="B471" s="65" t="str">
        <f>'STUDENT NAMELIST'!B469</f>
        <v>2023PEC AI 277</v>
      </c>
      <c r="C471" s="121" t="s">
        <v>624</v>
      </c>
      <c r="D471" s="66" t="str">
        <f>'STUDENT NAMELIST'!D469</f>
        <v>VAISHNAVI V</v>
      </c>
      <c r="E471" s="135" t="s">
        <v>685</v>
      </c>
      <c r="F471" s="41">
        <f t="shared" si="7"/>
        <v>69</v>
      </c>
    </row>
    <row r="472" spans="1:6" ht="30" customHeight="1" x14ac:dyDescent="0.2">
      <c r="A472" s="41">
        <f>'STUDENT NAMELIST'!A470</f>
        <v>466</v>
      </c>
      <c r="B472" s="65" t="str">
        <f>'STUDENT NAMELIST'!B470</f>
        <v>2023PEC AI 278</v>
      </c>
      <c r="C472" s="121" t="s">
        <v>625</v>
      </c>
      <c r="D472" s="66" t="str">
        <f>'STUDENT NAMELIST'!D470</f>
        <v>VARSHA K</v>
      </c>
      <c r="E472" s="135" t="s">
        <v>685</v>
      </c>
      <c r="F472" s="41">
        <f t="shared" si="7"/>
        <v>69</v>
      </c>
    </row>
    <row r="473" spans="1:6" ht="30" customHeight="1" x14ac:dyDescent="0.2">
      <c r="A473" s="41">
        <f>'STUDENT NAMELIST'!A471</f>
        <v>467</v>
      </c>
      <c r="B473" s="65" t="str">
        <f>'STUDENT NAMELIST'!B471</f>
        <v>2023PEC AI 324</v>
      </c>
      <c r="C473" s="121" t="s">
        <v>626</v>
      </c>
      <c r="D473" s="66" t="str">
        <f>'STUDENT NAMELIST'!D471</f>
        <v>VARUN M</v>
      </c>
      <c r="E473" s="135" t="s">
        <v>685</v>
      </c>
      <c r="F473" s="41">
        <f t="shared" si="7"/>
        <v>69</v>
      </c>
    </row>
    <row r="474" spans="1:6" ht="30" customHeight="1" x14ac:dyDescent="0.2">
      <c r="A474" s="41">
        <f>'STUDENT NAMELIST'!A472</f>
        <v>468</v>
      </c>
      <c r="B474" s="65" t="str">
        <f>'STUDENT NAMELIST'!B472</f>
        <v>2023PEC AI 325</v>
      </c>
      <c r="C474" s="121" t="s">
        <v>627</v>
      </c>
      <c r="D474" s="66" t="str">
        <f>'STUDENT NAMELIST'!D472</f>
        <v>VELMURUGAN ARUN</v>
      </c>
      <c r="E474" s="135" t="s">
        <v>144</v>
      </c>
      <c r="F474" s="41">
        <f t="shared" si="7"/>
        <v>79</v>
      </c>
    </row>
    <row r="475" spans="1:6" ht="30" customHeight="1" x14ac:dyDescent="0.2">
      <c r="A475" s="41">
        <f>'STUDENT NAMELIST'!A473</f>
        <v>469</v>
      </c>
      <c r="B475" s="65" t="str">
        <f>'STUDENT NAMELIST'!B473</f>
        <v>2023PEC AI 326</v>
      </c>
      <c r="C475" s="121" t="s">
        <v>628</v>
      </c>
      <c r="D475" s="66" t="str">
        <f>'STUDENT NAMELIST'!D473</f>
        <v>VENKATA KOUSHIK A</v>
      </c>
      <c r="E475" s="135" t="s">
        <v>685</v>
      </c>
      <c r="F475" s="41">
        <f t="shared" si="7"/>
        <v>69</v>
      </c>
    </row>
    <row r="476" spans="1:6" ht="30" customHeight="1" x14ac:dyDescent="0.2">
      <c r="A476" s="41">
        <f>'STUDENT NAMELIST'!A474</f>
        <v>470</v>
      </c>
      <c r="B476" s="65" t="str">
        <f>'STUDENT NAMELIST'!B474</f>
        <v>2023PEC AI 279</v>
      </c>
      <c r="C476" s="121" t="s">
        <v>629</v>
      </c>
      <c r="D476" s="66" t="str">
        <f>'STUDENT NAMELIST'!D474</f>
        <v>VIDHYA SHREE M</v>
      </c>
      <c r="E476" s="138" t="s">
        <v>144</v>
      </c>
      <c r="F476" s="41">
        <f t="shared" si="7"/>
        <v>79</v>
      </c>
    </row>
    <row r="477" spans="1:6" ht="30" customHeight="1" x14ac:dyDescent="0.2">
      <c r="A477" s="41">
        <f>'STUDENT NAMELIST'!A475</f>
        <v>471</v>
      </c>
      <c r="B477" s="65" t="str">
        <f>'STUDENT NAMELIST'!B475</f>
        <v>2023PEC AI 327</v>
      </c>
      <c r="C477" s="121" t="s">
        <v>630</v>
      </c>
      <c r="D477" s="66" t="str">
        <f>'STUDENT NAMELIST'!D475</f>
        <v>VIGNESH A P</v>
      </c>
      <c r="E477" s="135" t="s">
        <v>685</v>
      </c>
      <c r="F477" s="41">
        <f t="shared" si="7"/>
        <v>69</v>
      </c>
    </row>
    <row r="478" spans="1:6" ht="30" customHeight="1" x14ac:dyDescent="0.2">
      <c r="A478" s="41">
        <f>'STUDENT NAMELIST'!A476</f>
        <v>472</v>
      </c>
      <c r="B478" s="65" t="str">
        <f>'STUDENT NAMELIST'!B476</f>
        <v>2023PEC AI 328</v>
      </c>
      <c r="C478" s="121" t="s">
        <v>631</v>
      </c>
      <c r="D478" s="66" t="str">
        <f>'STUDENT NAMELIST'!D476</f>
        <v>VIGNESH P N</v>
      </c>
      <c r="E478" s="135" t="s">
        <v>684</v>
      </c>
      <c r="F478" s="41">
        <f t="shared" si="7"/>
        <v>59</v>
      </c>
    </row>
    <row r="479" spans="1:6" ht="30" customHeight="1" x14ac:dyDescent="0.2">
      <c r="A479" s="41">
        <f>'STUDENT NAMELIST'!A477</f>
        <v>473</v>
      </c>
      <c r="B479" s="65" t="str">
        <f>'STUDENT NAMELIST'!B477</f>
        <v>2023PEC AI 329</v>
      </c>
      <c r="C479" s="121" t="s">
        <v>632</v>
      </c>
      <c r="D479" s="66" t="str">
        <f>'STUDENT NAMELIST'!D477</f>
        <v>VIGNESHRAJAN V R</v>
      </c>
      <c r="E479" s="138" t="s">
        <v>685</v>
      </c>
      <c r="F479" s="41">
        <f t="shared" si="7"/>
        <v>69</v>
      </c>
    </row>
    <row r="480" spans="1:6" ht="30" customHeight="1" x14ac:dyDescent="0.2">
      <c r="A480" s="41">
        <f>'STUDENT NAMELIST'!A478</f>
        <v>474</v>
      </c>
      <c r="B480" s="65" t="str">
        <f>'STUDENT NAMELIST'!B478</f>
        <v>2023PEC AI 330</v>
      </c>
      <c r="C480" s="121" t="s">
        <v>633</v>
      </c>
      <c r="D480" s="66" t="str">
        <f>'STUDENT NAMELIST'!D478</f>
        <v>VIGNESHWAR V</v>
      </c>
      <c r="E480" s="135" t="s">
        <v>685</v>
      </c>
      <c r="F480" s="41">
        <f t="shared" si="7"/>
        <v>69</v>
      </c>
    </row>
    <row r="481" spans="1:6" ht="30" customHeight="1" x14ac:dyDescent="0.2">
      <c r="A481" s="41">
        <f>'STUDENT NAMELIST'!A479</f>
        <v>475</v>
      </c>
      <c r="B481" s="65" t="str">
        <f>'STUDENT NAMELIST'!B479</f>
        <v>2023PEC AI 331</v>
      </c>
      <c r="C481" s="121" t="s">
        <v>634</v>
      </c>
      <c r="D481" s="66" t="str">
        <f>'STUDENT NAMELIST'!D479</f>
        <v>VIJAYA KRISHNAN N A</v>
      </c>
      <c r="E481" s="135" t="s">
        <v>685</v>
      </c>
      <c r="F481" s="41">
        <f t="shared" si="7"/>
        <v>69</v>
      </c>
    </row>
    <row r="482" spans="1:6" ht="30" customHeight="1" x14ac:dyDescent="0.2">
      <c r="A482" s="41">
        <f>'STUDENT NAMELIST'!A480</f>
        <v>476</v>
      </c>
      <c r="B482" s="65" t="str">
        <f>'STUDENT NAMELIST'!B480</f>
        <v>2023PEC AI 332</v>
      </c>
      <c r="C482" s="121" t="s">
        <v>635</v>
      </c>
      <c r="D482" s="66" t="str">
        <f>'STUDENT NAMELIST'!D480</f>
        <v>VIKNESH S</v>
      </c>
      <c r="E482" s="135" t="s">
        <v>685</v>
      </c>
      <c r="F482" s="41">
        <f t="shared" si="7"/>
        <v>69</v>
      </c>
    </row>
    <row r="483" spans="1:6" ht="30" customHeight="1" x14ac:dyDescent="0.2">
      <c r="A483" s="41">
        <f>'STUDENT NAMELIST'!A481</f>
        <v>477</v>
      </c>
      <c r="B483" s="65" t="str">
        <f>'STUDENT NAMELIST'!B481</f>
        <v>2023PEC AI 333</v>
      </c>
      <c r="C483" s="121" t="s">
        <v>636</v>
      </c>
      <c r="D483" s="66" t="str">
        <f>'STUDENT NAMELIST'!D481</f>
        <v xml:space="preserve">VIMALRAJ GOVINDARAJ </v>
      </c>
      <c r="E483" s="135" t="s">
        <v>685</v>
      </c>
      <c r="F483" s="41">
        <f t="shared" si="7"/>
        <v>69</v>
      </c>
    </row>
    <row r="484" spans="1:6" ht="30" customHeight="1" x14ac:dyDescent="0.2">
      <c r="A484" s="41">
        <f>'STUDENT NAMELIST'!A482</f>
        <v>478</v>
      </c>
      <c r="B484" s="65" t="str">
        <f>'STUDENT NAMELIST'!B482</f>
        <v>2023PEC AI 335</v>
      </c>
      <c r="C484" s="121" t="s">
        <v>637</v>
      </c>
      <c r="D484" s="66" t="str">
        <f>'STUDENT NAMELIST'!D482</f>
        <v>VISHAAL S</v>
      </c>
      <c r="E484" s="135" t="s">
        <v>684</v>
      </c>
      <c r="F484" s="41">
        <f t="shared" si="7"/>
        <v>59</v>
      </c>
    </row>
    <row r="485" spans="1:6" ht="30" customHeight="1" x14ac:dyDescent="0.2">
      <c r="A485" s="41">
        <f>'STUDENT NAMELIST'!A483</f>
        <v>479</v>
      </c>
      <c r="B485" s="65" t="str">
        <f>'STUDENT NAMELIST'!B483</f>
        <v>2023PEC AI 336</v>
      </c>
      <c r="C485" s="121" t="s">
        <v>638</v>
      </c>
      <c r="D485" s="66" t="str">
        <f>'STUDENT NAMELIST'!D483</f>
        <v>VISHAL BABU B</v>
      </c>
      <c r="E485" s="135" t="s">
        <v>684</v>
      </c>
      <c r="F485" s="41">
        <f t="shared" si="7"/>
        <v>59</v>
      </c>
    </row>
    <row r="486" spans="1:6" ht="30" customHeight="1" x14ac:dyDescent="0.2">
      <c r="A486" s="41">
        <f>'STUDENT NAMELIST'!A484</f>
        <v>480</v>
      </c>
      <c r="B486" s="65" t="str">
        <f>'STUDENT NAMELIST'!B484</f>
        <v>2023PEC AI 337</v>
      </c>
      <c r="C486" s="121" t="s">
        <v>639</v>
      </c>
      <c r="D486" s="66" t="str">
        <f>'STUDENT NAMELIST'!D484</f>
        <v>VISHAL J</v>
      </c>
      <c r="E486" s="135" t="s">
        <v>685</v>
      </c>
      <c r="F486" s="41">
        <f t="shared" si="7"/>
        <v>69</v>
      </c>
    </row>
    <row r="487" spans="1:6" ht="30" customHeight="1" x14ac:dyDescent="0.2">
      <c r="A487" s="41">
        <f>'STUDENT NAMELIST'!A485</f>
        <v>481</v>
      </c>
      <c r="B487" s="65" t="str">
        <f>'STUDENT NAMELIST'!B485</f>
        <v>2023PEC AI 280</v>
      </c>
      <c r="C487" s="121" t="s">
        <v>640</v>
      </c>
      <c r="D487" s="66" t="str">
        <f>'STUDENT NAMELIST'!D485</f>
        <v>VISHVA DHARSHINI R</v>
      </c>
      <c r="E487" s="135" t="s">
        <v>685</v>
      </c>
      <c r="F487" s="41">
        <f t="shared" si="7"/>
        <v>69</v>
      </c>
    </row>
    <row r="488" spans="1:6" ht="30" customHeight="1" x14ac:dyDescent="0.2">
      <c r="A488" s="41">
        <f>'STUDENT NAMELIST'!A486</f>
        <v>482</v>
      </c>
      <c r="B488" s="65" t="str">
        <f>'STUDENT NAMELIST'!B486</f>
        <v>2023PEC AI 338</v>
      </c>
      <c r="C488" s="121" t="s">
        <v>641</v>
      </c>
      <c r="D488" s="66" t="str">
        <f>'STUDENT NAMELIST'!D486</f>
        <v>VISHWA RAVI T</v>
      </c>
      <c r="E488" s="135" t="s">
        <v>685</v>
      </c>
      <c r="F488" s="41">
        <f t="shared" si="7"/>
        <v>69</v>
      </c>
    </row>
    <row r="489" spans="1:6" ht="30" customHeight="1" x14ac:dyDescent="0.2">
      <c r="A489" s="41">
        <f>'STUDENT NAMELIST'!A487</f>
        <v>483</v>
      </c>
      <c r="B489" s="65" t="str">
        <f>'STUDENT NAMELIST'!B487</f>
        <v>2023PEC AI 339</v>
      </c>
      <c r="C489" s="121" t="s">
        <v>642</v>
      </c>
      <c r="D489" s="66" t="str">
        <f>'STUDENT NAMELIST'!D487</f>
        <v>VUCHURU BHARATH</v>
      </c>
      <c r="E489" s="135" t="s">
        <v>685</v>
      </c>
      <c r="F489" s="41">
        <f t="shared" si="7"/>
        <v>69</v>
      </c>
    </row>
    <row r="490" spans="1:6" ht="30" customHeight="1" x14ac:dyDescent="0.2">
      <c r="A490" s="41">
        <f>'STUDENT NAMELIST'!A488</f>
        <v>484</v>
      </c>
      <c r="B490" s="65" t="str">
        <f>'STUDENT NAMELIST'!B488</f>
        <v>2023PEC AI 340</v>
      </c>
      <c r="C490" s="121" t="s">
        <v>643</v>
      </c>
      <c r="D490" s="66" t="str">
        <f>'STUDENT NAMELIST'!D488</f>
        <v>YASHWANTH S</v>
      </c>
      <c r="E490" s="135" t="s">
        <v>685</v>
      </c>
      <c r="F490" s="41">
        <f t="shared" si="7"/>
        <v>69</v>
      </c>
    </row>
    <row r="491" spans="1:6" ht="30" customHeight="1" x14ac:dyDescent="0.2">
      <c r="A491" s="41">
        <f>'STUDENT NAMELIST'!A489</f>
        <v>485</v>
      </c>
      <c r="B491" s="65" t="str">
        <f>'STUDENT NAMELIST'!B489</f>
        <v>2023PEC AI 341</v>
      </c>
      <c r="C491" s="121" t="s">
        <v>644</v>
      </c>
      <c r="D491" s="66" t="str">
        <f>'STUDENT NAMELIST'!D489</f>
        <v>YESHWANTH C</v>
      </c>
      <c r="E491" s="135" t="s">
        <v>685</v>
      </c>
      <c r="F491" s="41">
        <f t="shared" si="7"/>
        <v>69</v>
      </c>
    </row>
    <row r="492" spans="1:6" ht="30" customHeight="1" x14ac:dyDescent="0.2">
      <c r="A492" s="41">
        <f>'STUDENT NAMELIST'!A490</f>
        <v>486</v>
      </c>
      <c r="B492" s="65" t="str">
        <f>'STUDENT NAMELIST'!B490</f>
        <v>2023PEC AI 342</v>
      </c>
      <c r="C492" s="121" t="s">
        <v>645</v>
      </c>
      <c r="D492" s="66" t="str">
        <f>'STUDENT NAMELIST'!D490</f>
        <v>YESHWANTH V</v>
      </c>
      <c r="E492" s="135" t="s">
        <v>685</v>
      </c>
      <c r="F492" s="41">
        <f t="shared" si="7"/>
        <v>69</v>
      </c>
    </row>
    <row r="493" spans="1:6" ht="30" customHeight="1" x14ac:dyDescent="0.2">
      <c r="A493" s="41">
        <f>'STUDENT NAMELIST'!A491</f>
        <v>487</v>
      </c>
      <c r="B493" s="65" t="str">
        <f>'STUDENT NAMELIST'!B491</f>
        <v>2023PEC AI 343</v>
      </c>
      <c r="C493" s="121" t="s">
        <v>646</v>
      </c>
      <c r="D493" s="66" t="str">
        <f>'STUDENT NAMELIST'!D491</f>
        <v>YESVANTH K</v>
      </c>
      <c r="E493" s="135" t="s">
        <v>685</v>
      </c>
      <c r="F493" s="41">
        <f t="shared" si="7"/>
        <v>69</v>
      </c>
    </row>
    <row r="494" spans="1:6" ht="30" customHeight="1" x14ac:dyDescent="0.2">
      <c r="A494" s="41">
        <f>'STUDENT NAMELIST'!A492</f>
        <v>488</v>
      </c>
      <c r="B494" s="65" t="str">
        <f>'STUDENT NAMELIST'!B492</f>
        <v>2023PEC AI 344</v>
      </c>
      <c r="C494" s="121" t="s">
        <v>647</v>
      </c>
      <c r="D494" s="66" t="str">
        <f>'STUDENT NAMELIST'!D492</f>
        <v>G YESWANTH</v>
      </c>
      <c r="E494" s="135" t="s">
        <v>685</v>
      </c>
      <c r="F494" s="41">
        <f t="shared" si="7"/>
        <v>69</v>
      </c>
    </row>
    <row r="495" spans="1:6" ht="30" customHeight="1" x14ac:dyDescent="0.2">
      <c r="A495" s="41">
        <f>'STUDENT NAMELIST'!A493</f>
        <v>489</v>
      </c>
      <c r="B495" s="65" t="str">
        <f>'STUDENT NAMELIST'!B493</f>
        <v>2023PEC AI 345</v>
      </c>
      <c r="C495" s="121" t="s">
        <v>648</v>
      </c>
      <c r="D495" s="66" t="str">
        <f>'STUDENT NAMELIST'!D493</f>
        <v>YOGESH M P</v>
      </c>
      <c r="E495" s="135" t="s">
        <v>144</v>
      </c>
      <c r="F495" s="41">
        <f t="shared" si="7"/>
        <v>79</v>
      </c>
    </row>
    <row r="496" spans="1:6" ht="30" customHeight="1" x14ac:dyDescent="0.2">
      <c r="A496" s="41">
        <f>'STUDENT NAMELIST'!A494</f>
        <v>490</v>
      </c>
      <c r="B496" s="65" t="str">
        <f>'STUDENT NAMELIST'!B494</f>
        <v>2023PEC AI 346</v>
      </c>
      <c r="C496" s="121" t="s">
        <v>649</v>
      </c>
      <c r="D496" s="66" t="str">
        <f>'STUDENT NAMELIST'!D494</f>
        <v>YOGESH T</v>
      </c>
      <c r="E496" s="135" t="s">
        <v>144</v>
      </c>
      <c r="F496" s="41">
        <f t="shared" si="7"/>
        <v>79</v>
      </c>
    </row>
    <row r="497" spans="1:6" ht="30" customHeight="1" x14ac:dyDescent="0.2">
      <c r="A497" s="41">
        <f>'STUDENT NAMELIST'!A495</f>
        <v>491</v>
      </c>
      <c r="B497" s="65" t="str">
        <f>'STUDENT NAMELIST'!B495</f>
        <v>2023PEC AI 347</v>
      </c>
      <c r="C497" s="121" t="s">
        <v>650</v>
      </c>
      <c r="D497" s="66" t="str">
        <f>'STUDENT NAMELIST'!D495</f>
        <v>YOGESHWARAN S</v>
      </c>
      <c r="E497" s="135" t="s">
        <v>687</v>
      </c>
      <c r="F497" s="41">
        <f t="shared" si="7"/>
        <v>32</v>
      </c>
    </row>
    <row r="498" spans="1:6" ht="30" customHeight="1" x14ac:dyDescent="0.2">
      <c r="A498" s="41">
        <f>'STUDENT NAMELIST'!A496</f>
        <v>492</v>
      </c>
      <c r="B498" s="65" t="str">
        <f>'STUDENT NAMELIST'!B496</f>
        <v>2023PEC AI 348</v>
      </c>
      <c r="C498" s="121" t="s">
        <v>651</v>
      </c>
      <c r="D498" s="66" t="str">
        <f>'STUDENT NAMELIST'!D496</f>
        <v xml:space="preserve">YUGANDHAR E </v>
      </c>
      <c r="E498" s="135" t="s">
        <v>683</v>
      </c>
      <c r="F498" s="41">
        <f t="shared" si="7"/>
        <v>89</v>
      </c>
    </row>
    <row r="499" spans="1:6" ht="30" customHeight="1" x14ac:dyDescent="0.2">
      <c r="A499" s="41">
        <f>'STUDENT NAMELIST'!A497</f>
        <v>493</v>
      </c>
      <c r="B499" s="65" t="str">
        <f>'STUDENT NAMELIST'!B497</f>
        <v>2023PEC AI 349</v>
      </c>
      <c r="C499" s="121" t="s">
        <v>652</v>
      </c>
      <c r="D499" s="66" t="str">
        <f>'STUDENT NAMELIST'!D497</f>
        <v>YUGANDRAN D</v>
      </c>
      <c r="E499" s="135" t="s">
        <v>685</v>
      </c>
      <c r="F499" s="41">
        <f t="shared" si="7"/>
        <v>69</v>
      </c>
    </row>
    <row r="500" spans="1:6" ht="30" customHeight="1" x14ac:dyDescent="0.2">
      <c r="A500" s="41">
        <f>'STUDENT NAMELIST'!A498</f>
        <v>494</v>
      </c>
      <c r="B500" s="65" t="str">
        <f>'STUDENT NAMELIST'!B498</f>
        <v>2023PEC AI 281</v>
      </c>
      <c r="C500" s="121" t="s">
        <v>653</v>
      </c>
      <c r="D500" s="66" t="str">
        <f>'STUDENT NAMELIST'!D498</f>
        <v>YUVABHARATHI V</v>
      </c>
      <c r="E500" s="135" t="s">
        <v>144</v>
      </c>
      <c r="F500" s="41">
        <f t="shared" si="7"/>
        <v>79</v>
      </c>
    </row>
    <row r="501" spans="1:6" ht="30" customHeight="1" x14ac:dyDescent="0.2">
      <c r="A501" s="41">
        <f>'STUDENT NAMELIST'!A499</f>
        <v>495</v>
      </c>
      <c r="B501" s="65" t="str">
        <f>'STUDENT NAMELIST'!B499</f>
        <v>2023PEC AI 350</v>
      </c>
      <c r="C501" s="121" t="s">
        <v>654</v>
      </c>
      <c r="D501" s="66" t="str">
        <f>'STUDENT NAMELIST'!D499</f>
        <v>YUVAN SHANKAR G</v>
      </c>
      <c r="E501" s="135" t="s">
        <v>685</v>
      </c>
      <c r="F501" s="41">
        <f t="shared" si="7"/>
        <v>69</v>
      </c>
    </row>
    <row r="502" spans="1:6" ht="30" customHeight="1" x14ac:dyDescent="0.2">
      <c r="A502" s="41">
        <f>'STUDENT NAMELIST'!A500</f>
        <v>496</v>
      </c>
      <c r="B502" s="65" t="str">
        <f>'STUDENT NAMELIST'!B500</f>
        <v>2023PEC AI 282</v>
      </c>
      <c r="C502" s="121" t="s">
        <v>655</v>
      </c>
      <c r="D502" s="66" t="str">
        <f>'STUDENT NAMELIST'!D500</f>
        <v xml:space="preserve">YUVASRI V </v>
      </c>
      <c r="E502" s="135" t="s">
        <v>144</v>
      </c>
      <c r="F502" s="41">
        <f t="shared" si="7"/>
        <v>79</v>
      </c>
    </row>
    <row r="503" spans="1:6" ht="30" customHeight="1" x14ac:dyDescent="0.2">
      <c r="A503" s="41">
        <f>'STUDENT NAMELIST'!A501</f>
        <v>497</v>
      </c>
      <c r="B503" s="65">
        <f>'STUDENT NAMELIST'!B501</f>
        <v>0</v>
      </c>
      <c r="C503" s="121" t="s">
        <v>656</v>
      </c>
      <c r="D503" s="66" t="str">
        <f>'STUDENT NAMELIST'!D501</f>
        <v>ALDRIN DENISTON N</v>
      </c>
      <c r="E503" s="135" t="s">
        <v>685</v>
      </c>
      <c r="F503" s="41">
        <f t="shared" si="7"/>
        <v>69</v>
      </c>
    </row>
    <row r="504" spans="1:6" ht="30" customHeight="1" x14ac:dyDescent="0.2">
      <c r="A504" s="41">
        <f>'STUDENT NAMELIST'!A502</f>
        <v>498</v>
      </c>
      <c r="B504" s="65">
        <f>'STUDENT NAMELIST'!B502</f>
        <v>0</v>
      </c>
      <c r="C504" s="121" t="s">
        <v>657</v>
      </c>
      <c r="D504" s="66" t="str">
        <f>'STUDENT NAMELIST'!D502</f>
        <v>DIYANATH K</v>
      </c>
      <c r="E504" s="135" t="s">
        <v>685</v>
      </c>
      <c r="F504" s="41">
        <f t="shared" si="7"/>
        <v>69</v>
      </c>
    </row>
    <row r="505" spans="1:6" ht="30" customHeight="1" x14ac:dyDescent="0.2">
      <c r="A505" s="41">
        <f>'STUDENT NAMELIST'!A503</f>
        <v>499</v>
      </c>
      <c r="B505" s="65">
        <f>'STUDENT NAMELIST'!B503</f>
        <v>0</v>
      </c>
      <c r="C505" s="121" t="s">
        <v>658</v>
      </c>
      <c r="D505" s="66" t="str">
        <f>'STUDENT NAMELIST'!D503</f>
        <v>KAVIVARSHINI G</v>
      </c>
      <c r="E505" s="135" t="s">
        <v>144</v>
      </c>
      <c r="F505" s="41">
        <f t="shared" si="7"/>
        <v>79</v>
      </c>
    </row>
    <row r="506" spans="1:6" ht="30" customHeight="1" x14ac:dyDescent="0.2">
      <c r="A506" s="41">
        <f>'STUDENT NAMELIST'!A504</f>
        <v>500</v>
      </c>
      <c r="B506" s="65">
        <f>'STUDENT NAMELIST'!B504</f>
        <v>0</v>
      </c>
      <c r="C506" s="121" t="s">
        <v>659</v>
      </c>
      <c r="D506" s="66" t="str">
        <f>'STUDENT NAMELIST'!D504</f>
        <v>KEERTHIVASAN S</v>
      </c>
      <c r="E506" s="135" t="s">
        <v>685</v>
      </c>
      <c r="F506" s="41">
        <f t="shared" si="7"/>
        <v>69</v>
      </c>
    </row>
    <row r="507" spans="1:6" ht="30" customHeight="1" x14ac:dyDescent="0.2">
      <c r="A507" s="41">
        <f>'STUDENT NAMELIST'!A505</f>
        <v>501</v>
      </c>
      <c r="B507" s="65">
        <f>'STUDENT NAMELIST'!B505</f>
        <v>0</v>
      </c>
      <c r="C507" s="121" t="s">
        <v>660</v>
      </c>
      <c r="D507" s="66" t="str">
        <f>'STUDENT NAMELIST'!D505</f>
        <v>KRISHNA AKSHAI M</v>
      </c>
      <c r="E507" s="135" t="s">
        <v>144</v>
      </c>
      <c r="F507" s="41">
        <f t="shared" si="7"/>
        <v>79</v>
      </c>
    </row>
    <row r="508" spans="1:6" ht="30" customHeight="1" x14ac:dyDescent="0.2">
      <c r="A508" s="41">
        <f>'STUDENT NAMELIST'!A506</f>
        <v>502</v>
      </c>
      <c r="B508" s="65">
        <f>'STUDENT NAMELIST'!B506</f>
        <v>0</v>
      </c>
      <c r="C508" s="121" t="s">
        <v>661</v>
      </c>
      <c r="D508" s="66" t="str">
        <f>'STUDENT NAMELIST'!D506</f>
        <v>NIRANJAN N</v>
      </c>
      <c r="E508" s="135" t="s">
        <v>144</v>
      </c>
      <c r="F508" s="41">
        <f t="shared" si="7"/>
        <v>79</v>
      </c>
    </row>
    <row r="509" spans="1:6" ht="30" customHeight="1" x14ac:dyDescent="0.2">
      <c r="A509" s="41">
        <f>'STUDENT NAMELIST'!A507</f>
        <v>503</v>
      </c>
      <c r="B509" s="65">
        <f>'STUDENT NAMELIST'!B507</f>
        <v>0</v>
      </c>
      <c r="C509" s="121" t="s">
        <v>662</v>
      </c>
      <c r="D509" s="68" t="str">
        <f>'STUDENT NAMELIST'!D507</f>
        <v>PRASANTH N</v>
      </c>
      <c r="E509" s="135" t="s">
        <v>144</v>
      </c>
      <c r="F509" s="49">
        <f t="shared" si="7"/>
        <v>79</v>
      </c>
    </row>
    <row r="510" spans="1:6" ht="19" x14ac:dyDescent="0.2">
      <c r="D510" s="151" t="s">
        <v>145</v>
      </c>
      <c r="E510" s="152"/>
      <c r="F510" s="153"/>
    </row>
    <row r="511" spans="1:6" ht="19" x14ac:dyDescent="0.2">
      <c r="D511" s="151" t="s">
        <v>111</v>
      </c>
      <c r="E511" s="152"/>
      <c r="F511" s="153">
        <f>COUNTIF(F7:F509,"&gt;0")</f>
        <v>501</v>
      </c>
    </row>
    <row r="512" spans="1:6" ht="19" x14ac:dyDescent="0.2">
      <c r="D512" s="151" t="s">
        <v>1814</v>
      </c>
      <c r="E512" s="152"/>
      <c r="F512" s="153">
        <f>COUNTIF(F7:F509,"&gt;=68")</f>
        <v>419</v>
      </c>
    </row>
    <row r="513" spans="4:6" ht="19" x14ac:dyDescent="0.2">
      <c r="D513" s="151" t="s">
        <v>1815</v>
      </c>
      <c r="E513" s="152"/>
      <c r="F513" s="157">
        <f>F512/F511*100</f>
        <v>83.632734530938123</v>
      </c>
    </row>
    <row r="514" spans="4:6" ht="19" x14ac:dyDescent="0.2">
      <c r="D514" s="151" t="s">
        <v>112</v>
      </c>
      <c r="E514" s="151"/>
      <c r="F514" s="154">
        <f>IF(F513&gt;68,3,IF(F513&gt;=65,2,IF(F513&gt;=62,1,0)))</f>
        <v>3</v>
      </c>
    </row>
    <row r="515" spans="4:6" x14ac:dyDescent="0.2">
      <c r="D515" s="155"/>
      <c r="E515" s="156"/>
      <c r="F515" s="156"/>
    </row>
  </sheetData>
  <mergeCells count="11">
    <mergeCell ref="A1:F1"/>
    <mergeCell ref="A3:C3"/>
    <mergeCell ref="D3:F3"/>
    <mergeCell ref="E5:E6"/>
    <mergeCell ref="F5:F6"/>
    <mergeCell ref="A2:F2"/>
    <mergeCell ref="A4:F4"/>
    <mergeCell ref="A5:A6"/>
    <mergeCell ref="B5:B6"/>
    <mergeCell ref="C5:C6"/>
    <mergeCell ref="D5:D6"/>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
  <sheetViews>
    <sheetView topLeftCell="B1" zoomScale="80" zoomScaleNormal="80" workbookViewId="0">
      <selection activeCell="B4" sqref="B4:B8"/>
    </sheetView>
  </sheetViews>
  <sheetFormatPr baseColWidth="10" defaultColWidth="9.1640625" defaultRowHeight="16" x14ac:dyDescent="0.2"/>
  <cols>
    <col min="1" max="1" width="7" style="55" bestFit="1" customWidth="1"/>
    <col min="2" max="2" width="30.6640625" style="55" bestFit="1" customWidth="1"/>
    <col min="3" max="3" width="32.5" style="55" bestFit="1" customWidth="1"/>
    <col min="4" max="4" width="55" style="55" customWidth="1"/>
    <col min="5" max="5" width="15.5" style="55" bestFit="1" customWidth="1"/>
    <col min="6" max="6" width="57.33203125" style="55" bestFit="1" customWidth="1"/>
    <col min="7" max="7" width="8.33203125" style="55" customWidth="1"/>
    <col min="8" max="8" width="9.1640625" style="55" customWidth="1"/>
    <col min="9" max="9" width="9.1640625" style="55"/>
    <col min="10" max="10" width="12.5" style="55" customWidth="1"/>
    <col min="11" max="11" width="17" style="55" customWidth="1"/>
    <col min="12" max="12" width="18.83203125" style="55" customWidth="1"/>
    <col min="13" max="16384" width="9.1640625" style="22"/>
  </cols>
  <sheetData>
    <row r="1" spans="1:17" ht="72" customHeight="1" x14ac:dyDescent="0.2">
      <c r="A1" s="426" t="s">
        <v>104</v>
      </c>
      <c r="B1" s="426"/>
      <c r="C1" s="426"/>
      <c r="D1" s="426"/>
      <c r="E1" s="426"/>
      <c r="F1" s="426"/>
      <c r="G1" s="426"/>
      <c r="H1" s="426"/>
      <c r="I1" s="426"/>
      <c r="J1" s="426"/>
      <c r="K1" s="426"/>
      <c r="L1" s="426"/>
      <c r="M1" s="26"/>
      <c r="N1" s="26"/>
      <c r="O1" s="26"/>
      <c r="P1" s="26"/>
      <c r="Q1" s="26"/>
    </row>
    <row r="2" spans="1:17" ht="30" customHeight="1" x14ac:dyDescent="0.2">
      <c r="A2" s="27" t="s">
        <v>89</v>
      </c>
      <c r="B2" s="28" t="s">
        <v>90</v>
      </c>
      <c r="C2" s="53" t="s">
        <v>91</v>
      </c>
      <c r="D2" s="28" t="s">
        <v>92</v>
      </c>
      <c r="E2" s="29" t="s">
        <v>93</v>
      </c>
      <c r="F2" s="53" t="s">
        <v>94</v>
      </c>
      <c r="G2" s="30"/>
      <c r="H2" s="27" t="s">
        <v>19</v>
      </c>
      <c r="I2" s="23" t="s">
        <v>95</v>
      </c>
      <c r="J2" s="27" t="s">
        <v>19</v>
      </c>
      <c r="K2" s="424" t="s">
        <v>96</v>
      </c>
      <c r="L2" s="423" t="s">
        <v>97</v>
      </c>
    </row>
    <row r="3" spans="1:17" ht="57" customHeight="1" x14ac:dyDescent="0.2">
      <c r="A3" s="24"/>
      <c r="B3" s="141"/>
      <c r="C3" s="107" t="s">
        <v>98</v>
      </c>
      <c r="D3" s="107" t="s">
        <v>99</v>
      </c>
      <c r="E3" s="108"/>
      <c r="F3" s="108"/>
      <c r="G3" s="108"/>
      <c r="H3" s="24"/>
      <c r="I3" s="24"/>
      <c r="J3" s="107" t="s">
        <v>100</v>
      </c>
      <c r="K3" s="425"/>
      <c r="L3" s="423"/>
    </row>
    <row r="4" spans="1:17" ht="30" customHeight="1" x14ac:dyDescent="0.2">
      <c r="A4" s="133" t="s">
        <v>10</v>
      </c>
      <c r="B4" s="4">
        <f>'Direct Attainment'!C27</f>
        <v>2.76</v>
      </c>
      <c r="C4" s="140">
        <f>'Direct Attainment'!C29</f>
        <v>2.766</v>
      </c>
      <c r="D4" s="109"/>
      <c r="E4" s="24">
        <v>2</v>
      </c>
      <c r="F4" s="24"/>
      <c r="G4" s="24"/>
      <c r="H4" s="24" t="s">
        <v>10</v>
      </c>
      <c r="I4" s="24"/>
      <c r="J4" s="24"/>
      <c r="K4" s="31"/>
      <c r="L4" s="24"/>
      <c r="N4" s="22" t="s">
        <v>118</v>
      </c>
    </row>
    <row r="5" spans="1:17" ht="30" customHeight="1" x14ac:dyDescent="0.2">
      <c r="A5" s="133" t="s">
        <v>11</v>
      </c>
      <c r="B5" s="4">
        <f>'Direct Attainment'!D27</f>
        <v>3</v>
      </c>
      <c r="C5" s="140">
        <f>'Direct Attainment'!D29</f>
        <v>2.9930000000000003</v>
      </c>
      <c r="D5" s="109"/>
      <c r="E5" s="24"/>
      <c r="F5" s="24"/>
      <c r="G5" s="24"/>
      <c r="H5" s="24" t="s">
        <v>11</v>
      </c>
      <c r="I5" s="24"/>
      <c r="J5" s="24"/>
      <c r="K5" s="31"/>
      <c r="L5" s="24"/>
    </row>
    <row r="6" spans="1:17" ht="30" customHeight="1" x14ac:dyDescent="0.2">
      <c r="A6" s="133" t="s">
        <v>12</v>
      </c>
      <c r="B6" s="4">
        <f>'Direct Attainment'!E27</f>
        <v>2.76</v>
      </c>
      <c r="C6" s="140">
        <f>'Direct Attainment'!E29</f>
        <v>2.762</v>
      </c>
      <c r="D6" s="109"/>
      <c r="E6" s="24"/>
      <c r="F6" s="24"/>
      <c r="G6" s="24"/>
      <c r="H6" s="24" t="s">
        <v>12</v>
      </c>
      <c r="I6" s="24"/>
      <c r="J6" s="24"/>
      <c r="K6" s="31"/>
      <c r="L6" s="24"/>
    </row>
    <row r="7" spans="1:17" ht="30" customHeight="1" x14ac:dyDescent="0.2">
      <c r="A7" s="133" t="s">
        <v>13</v>
      </c>
      <c r="B7" s="4">
        <f>'Direct Attainment'!F28</f>
        <v>2.89</v>
      </c>
      <c r="C7" s="140">
        <f>'Direct Attainment'!F29</f>
        <v>2.9890000000000003</v>
      </c>
      <c r="D7" s="109"/>
      <c r="E7" s="24"/>
      <c r="F7" s="24"/>
      <c r="G7" s="24"/>
      <c r="H7" s="24" t="s">
        <v>13</v>
      </c>
      <c r="I7" s="24"/>
      <c r="J7" s="24"/>
      <c r="K7" s="31"/>
      <c r="L7" s="24"/>
    </row>
    <row r="8" spans="1:17" ht="30" customHeight="1" x14ac:dyDescent="0.2">
      <c r="A8" s="133" t="s">
        <v>14</v>
      </c>
      <c r="B8" s="4">
        <f>'Direct Attainment'!G27</f>
        <v>2.76</v>
      </c>
      <c r="C8" s="140">
        <f>'Direct Attainment'!G29</f>
        <v>2.7610000000000001</v>
      </c>
      <c r="D8" s="109"/>
      <c r="E8" s="24"/>
      <c r="F8" s="24"/>
      <c r="G8" s="24"/>
      <c r="H8" s="24" t="s">
        <v>14</v>
      </c>
      <c r="I8" s="24"/>
      <c r="J8" s="24"/>
      <c r="K8" s="31"/>
      <c r="L8" s="24"/>
    </row>
  </sheetData>
  <mergeCells count="3">
    <mergeCell ref="L2:L3"/>
    <mergeCell ref="K2:K3"/>
    <mergeCell ref="A1:L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2"/>
  <sheetViews>
    <sheetView view="pageBreakPreview" zoomScale="89" zoomScaleNormal="89" zoomScaleSheetLayoutView="89" workbookViewId="0">
      <selection activeCell="R27" sqref="R27"/>
    </sheetView>
  </sheetViews>
  <sheetFormatPr baseColWidth="10" defaultColWidth="9.1640625" defaultRowHeight="19" x14ac:dyDescent="0.25"/>
  <cols>
    <col min="1" max="1" width="21.33203125" style="25" bestFit="1" customWidth="1"/>
    <col min="2" max="4" width="9.1640625" style="25"/>
    <col min="5" max="5" width="11" style="25" bestFit="1" customWidth="1"/>
    <col min="6" max="6" width="9.1640625" style="25"/>
    <col min="7" max="7" width="10.1640625" style="25" bestFit="1" customWidth="1"/>
    <col min="8" max="16" width="9.1640625" style="25"/>
    <col min="17" max="17" width="32" style="25" customWidth="1"/>
    <col min="18" max="18" width="64.83203125" style="25" bestFit="1" customWidth="1"/>
    <col min="19" max="16384" width="9.1640625" style="25"/>
  </cols>
  <sheetData>
    <row r="1" spans="1:27" ht="71" customHeight="1" x14ac:dyDescent="0.25">
      <c r="A1" s="429" t="s">
        <v>104</v>
      </c>
      <c r="B1" s="429"/>
      <c r="C1" s="429"/>
      <c r="D1" s="429"/>
      <c r="E1" s="429"/>
      <c r="F1" s="429"/>
      <c r="G1" s="429"/>
      <c r="H1" s="429"/>
      <c r="I1" s="429"/>
      <c r="J1" s="429"/>
      <c r="K1" s="429"/>
      <c r="L1" s="429"/>
      <c r="M1" s="429"/>
      <c r="N1" s="429"/>
      <c r="O1" s="429"/>
      <c r="P1" s="429"/>
      <c r="Q1" s="429"/>
      <c r="R1" s="429"/>
      <c r="S1" s="429"/>
      <c r="T1" s="429"/>
      <c r="U1" s="429"/>
      <c r="V1" s="429"/>
      <c r="W1" s="429"/>
      <c r="X1" s="429"/>
      <c r="Y1" s="429"/>
      <c r="Z1" s="429"/>
      <c r="AA1" s="429"/>
    </row>
    <row r="2" spans="1:27" ht="33.75" customHeight="1" x14ac:dyDescent="0.25">
      <c r="Q2" s="112" t="str">
        <f>'COURSE ASSESSMENT'!A6</f>
        <v>SUBJECT NAME</v>
      </c>
      <c r="R2" s="41" t="str">
        <f>'COURSE ASSESSMENT'!B6</f>
        <v>FORMAL LANGUAGES AND AUTOMATA THEORY</v>
      </c>
    </row>
    <row r="3" spans="1:27" ht="30" customHeight="1" x14ac:dyDescent="0.25">
      <c r="A3" s="114" t="s">
        <v>101</v>
      </c>
      <c r="B3" s="114" t="s">
        <v>10</v>
      </c>
      <c r="C3" s="114" t="s">
        <v>11</v>
      </c>
      <c r="D3" s="114" t="s">
        <v>12</v>
      </c>
      <c r="E3" s="114" t="s">
        <v>13</v>
      </c>
      <c r="F3" s="114" t="s">
        <v>14</v>
      </c>
      <c r="G3" s="114" t="s">
        <v>15</v>
      </c>
      <c r="Q3" s="112" t="str">
        <f>'COURSE ASSESSMENT'!A7</f>
        <v>SUBJECT CODE</v>
      </c>
      <c r="R3" s="41" t="str">
        <f>'COURSE ASSESSMENT'!B7</f>
        <v>23AD1501</v>
      </c>
    </row>
    <row r="4" spans="1:27" ht="30" customHeight="1" x14ac:dyDescent="0.25">
      <c r="A4" s="46"/>
      <c r="B4" s="46">
        <f>'Direct Attainment'!C29</f>
        <v>2.766</v>
      </c>
      <c r="C4" s="46">
        <f>'Direct Attainment'!D29</f>
        <v>2.9930000000000003</v>
      </c>
      <c r="D4" s="46">
        <f>'Direct Attainment'!E29</f>
        <v>2.762</v>
      </c>
      <c r="E4" s="46">
        <f>'Direct Attainment'!F29</f>
        <v>2.9890000000000003</v>
      </c>
      <c r="F4" s="46">
        <f>'Direct Attainment'!G29</f>
        <v>2.7610000000000001</v>
      </c>
      <c r="G4" s="46">
        <f>'Direct Attainment'!H29</f>
        <v>2.988</v>
      </c>
      <c r="Q4" s="112" t="str">
        <f>'COURSE ASSESSMENT'!A8</f>
        <v>COURSE CODE</v>
      </c>
      <c r="R4" s="41" t="str">
        <f>'COURSE ASSESSMENT'!B8</f>
        <v>C301</v>
      </c>
    </row>
    <row r="5" spans="1:27" ht="30" customHeight="1" x14ac:dyDescent="0.25">
      <c r="Q5" s="112" t="str">
        <f>'COURSE ASSESSMENT'!A9</f>
        <v>YEAR / SEM</v>
      </c>
      <c r="R5" s="41" t="str">
        <f>'COURSE ASSESSMENT'!B9</f>
        <v>III/V</v>
      </c>
    </row>
    <row r="6" spans="1:27" ht="30" customHeight="1" x14ac:dyDescent="0.25">
      <c r="D6" s="25" t="s">
        <v>121</v>
      </c>
      <c r="Q6" s="112" t="str">
        <f>'COURSE ASSESSMENT'!A10</f>
        <v>BATCH</v>
      </c>
      <c r="R6" s="41" t="str">
        <f>'COURSE ASSESSMENT'!B10</f>
        <v>2023-2027</v>
      </c>
    </row>
    <row r="7" spans="1:27" ht="30" customHeight="1" x14ac:dyDescent="0.25">
      <c r="A7" s="38" t="s">
        <v>19</v>
      </c>
      <c r="B7" s="38" t="s">
        <v>20</v>
      </c>
      <c r="C7" s="38" t="s">
        <v>21</v>
      </c>
      <c r="D7" s="38" t="s">
        <v>22</v>
      </c>
      <c r="E7" s="38" t="s">
        <v>23</v>
      </c>
      <c r="F7" s="38" t="s">
        <v>24</v>
      </c>
      <c r="G7" s="38" t="s">
        <v>25</v>
      </c>
      <c r="H7" s="38" t="s">
        <v>26</v>
      </c>
      <c r="I7" s="38" t="s">
        <v>27</v>
      </c>
      <c r="J7" s="38" t="s">
        <v>28</v>
      </c>
      <c r="K7" s="38" t="s">
        <v>29</v>
      </c>
      <c r="L7" s="38" t="s">
        <v>30</v>
      </c>
      <c r="M7" s="38" t="s">
        <v>31</v>
      </c>
      <c r="N7" s="38" t="s">
        <v>32</v>
      </c>
      <c r="O7" s="38" t="s">
        <v>33</v>
      </c>
      <c r="Q7" s="112" t="str">
        <f>'COURSE ASSESSMENT'!A11</f>
        <v>ACADEMIC YEAR</v>
      </c>
      <c r="R7" s="41" t="str">
        <f>'COURSE ASSESSMENT'!B11</f>
        <v>2025 - 2026</v>
      </c>
    </row>
    <row r="8" spans="1:27" ht="30" customHeight="1" x14ac:dyDescent="0.25">
      <c r="A8" s="39" t="str">
        <f>'COURSE ASSESSMENT'!A53</f>
        <v>C301.1</v>
      </c>
      <c r="B8" s="110">
        <f>'COURSE ASSESSMENT'!B53</f>
        <v>3</v>
      </c>
      <c r="C8" s="110">
        <f>'COURSE ASSESSMENT'!C53</f>
        <v>1</v>
      </c>
      <c r="D8" s="110">
        <f>'COURSE ASSESSMENT'!D53</f>
        <v>1</v>
      </c>
      <c r="E8" s="110">
        <f>'COURSE ASSESSMENT'!E53</f>
        <v>1</v>
      </c>
      <c r="F8" s="110">
        <f>'COURSE ASSESSMENT'!F53</f>
        <v>1</v>
      </c>
      <c r="G8" s="110">
        <f>'COURSE ASSESSMENT'!G53</f>
        <v>1</v>
      </c>
      <c r="H8" s="110">
        <f>'COURSE ASSESSMENT'!H53</f>
        <v>1</v>
      </c>
      <c r="I8" s="110">
        <f>'COURSE ASSESSMENT'!I53</f>
        <v>1</v>
      </c>
      <c r="J8" s="110">
        <f>'COURSE ASSESSMENT'!J53</f>
        <v>1</v>
      </c>
      <c r="K8" s="110">
        <f>'COURSE ASSESSMENT'!K53</f>
        <v>1</v>
      </c>
      <c r="L8" s="110">
        <f>'COURSE ASSESSMENT'!L53</f>
        <v>1</v>
      </c>
      <c r="M8" s="110">
        <f>'COURSE ASSESSMENT'!M53</f>
        <v>0</v>
      </c>
      <c r="N8" s="110">
        <f>'COURSE ASSESSMENT'!O53</f>
        <v>1</v>
      </c>
      <c r="O8" s="110">
        <f>'COURSE ASSESSMENT'!Q53</f>
        <v>1</v>
      </c>
      <c r="Q8" s="112" t="str">
        <f>'COURSE ASSESSMENT'!A12</f>
        <v>THRESHOLD</v>
      </c>
      <c r="R8" s="41">
        <f>'COURSE ASSESSMENT'!B12</f>
        <v>60</v>
      </c>
    </row>
    <row r="9" spans="1:27" ht="30" customHeight="1" x14ac:dyDescent="0.25">
      <c r="A9" s="39" t="str">
        <f>'COURSE ASSESSMENT'!A54</f>
        <v>C301.2</v>
      </c>
      <c r="B9" s="110">
        <f>'COURSE ASSESSMENT'!B54</f>
        <v>3</v>
      </c>
      <c r="C9" s="110">
        <f>'COURSE ASSESSMENT'!C54</f>
        <v>1</v>
      </c>
      <c r="D9" s="110">
        <f>'COURSE ASSESSMENT'!D54</f>
        <v>1</v>
      </c>
      <c r="E9" s="110">
        <f>'COURSE ASSESSMENT'!E54</f>
        <v>1</v>
      </c>
      <c r="F9" s="110">
        <f>'COURSE ASSESSMENT'!F54</f>
        <v>1</v>
      </c>
      <c r="G9" s="110">
        <f>'COURSE ASSESSMENT'!G54</f>
        <v>1</v>
      </c>
      <c r="H9" s="110">
        <f>'COURSE ASSESSMENT'!H54</f>
        <v>1</v>
      </c>
      <c r="I9" s="110">
        <f>'COURSE ASSESSMENT'!I54</f>
        <v>1</v>
      </c>
      <c r="J9" s="110">
        <f>'COURSE ASSESSMENT'!J54</f>
        <v>1</v>
      </c>
      <c r="K9" s="110">
        <f>'COURSE ASSESSMENT'!K54</f>
        <v>1</v>
      </c>
      <c r="L9" s="110">
        <f>'COURSE ASSESSMENT'!L54</f>
        <v>1</v>
      </c>
      <c r="M9" s="110">
        <f>'COURSE ASSESSMENT'!M54</f>
        <v>1</v>
      </c>
      <c r="N9" s="110">
        <f>'COURSE ASSESSMENT'!O54</f>
        <v>1</v>
      </c>
      <c r="O9" s="110">
        <f>'COURSE ASSESSMENT'!Q54</f>
        <v>1</v>
      </c>
    </row>
    <row r="10" spans="1:27" ht="30" customHeight="1" x14ac:dyDescent="0.25">
      <c r="A10" s="39" t="str">
        <f>'COURSE ASSESSMENT'!A55</f>
        <v>C301.3</v>
      </c>
      <c r="B10" s="110">
        <f>'COURSE ASSESSMENT'!B55</f>
        <v>3</v>
      </c>
      <c r="C10" s="110">
        <f>'COURSE ASSESSMENT'!C55</f>
        <v>3</v>
      </c>
      <c r="D10" s="110">
        <f>'COURSE ASSESSMENT'!D55</f>
        <v>1</v>
      </c>
      <c r="E10" s="110">
        <f>'COURSE ASSESSMENT'!E55</f>
        <v>1</v>
      </c>
      <c r="F10" s="110">
        <f>'COURSE ASSESSMENT'!F55</f>
        <v>1</v>
      </c>
      <c r="G10" s="110">
        <f>'COURSE ASSESSMENT'!G55</f>
        <v>1</v>
      </c>
      <c r="H10" s="110">
        <f>'COURSE ASSESSMENT'!H55</f>
        <v>1</v>
      </c>
      <c r="I10" s="110">
        <f>'COURSE ASSESSMENT'!I55</f>
        <v>1</v>
      </c>
      <c r="J10" s="110">
        <f>'COURSE ASSESSMENT'!J55</f>
        <v>1</v>
      </c>
      <c r="K10" s="110">
        <f>'COURSE ASSESSMENT'!K55</f>
        <v>1</v>
      </c>
      <c r="L10" s="110">
        <f>'COURSE ASSESSMENT'!L55</f>
        <v>1</v>
      </c>
      <c r="M10" s="110">
        <f>'COURSE ASSESSMENT'!M55</f>
        <v>1</v>
      </c>
      <c r="N10" s="110">
        <f>'COURSE ASSESSMENT'!O55</f>
        <v>1</v>
      </c>
      <c r="O10" s="110">
        <f>'COURSE ASSESSMENT'!Q55</f>
        <v>1</v>
      </c>
    </row>
    <row r="11" spans="1:27" ht="30" customHeight="1" x14ac:dyDescent="0.25">
      <c r="A11" s="39" t="str">
        <f>'COURSE ASSESSMENT'!A56</f>
        <v>C301.4</v>
      </c>
      <c r="B11" s="110">
        <f>'COURSE ASSESSMENT'!B56</f>
        <v>3</v>
      </c>
      <c r="C11" s="110">
        <f>'COURSE ASSESSMENT'!C56</f>
        <v>3</v>
      </c>
      <c r="D11" s="110">
        <f>'COURSE ASSESSMENT'!D56</f>
        <v>1</v>
      </c>
      <c r="E11" s="110">
        <f>'COURSE ASSESSMENT'!E56</f>
        <v>2</v>
      </c>
      <c r="F11" s="110">
        <f>'COURSE ASSESSMENT'!F56</f>
        <v>1</v>
      </c>
      <c r="G11" s="110">
        <f>'COURSE ASSESSMENT'!G56</f>
        <v>1</v>
      </c>
      <c r="H11" s="110">
        <f>'COURSE ASSESSMENT'!H56</f>
        <v>0</v>
      </c>
      <c r="I11" s="110">
        <f>'COURSE ASSESSMENT'!I56</f>
        <v>1</v>
      </c>
      <c r="J11" s="110">
        <f>'COURSE ASSESSMENT'!J56</f>
        <v>1</v>
      </c>
      <c r="K11" s="110">
        <f>'COURSE ASSESSMENT'!K56</f>
        <v>1</v>
      </c>
      <c r="L11" s="110">
        <f>'COURSE ASSESSMENT'!L56</f>
        <v>1</v>
      </c>
      <c r="M11" s="110">
        <f>'COURSE ASSESSMENT'!M56</f>
        <v>1</v>
      </c>
      <c r="N11" s="110">
        <f>'COURSE ASSESSMENT'!O56</f>
        <v>1</v>
      </c>
      <c r="O11" s="110">
        <f>'COURSE ASSESSMENT'!Q56</f>
        <v>1</v>
      </c>
    </row>
    <row r="12" spans="1:27" ht="30" customHeight="1" x14ac:dyDescent="0.25">
      <c r="A12" s="39" t="str">
        <f>'COURSE ASSESSMENT'!A57</f>
        <v>C301.5</v>
      </c>
      <c r="B12" s="110">
        <f>'COURSE ASSESSMENT'!B57</f>
        <v>1</v>
      </c>
      <c r="C12" s="110">
        <f>'COURSE ASSESSMENT'!C57</f>
        <v>2</v>
      </c>
      <c r="D12" s="110">
        <f>'COURSE ASSESSMENT'!D57</f>
        <v>1</v>
      </c>
      <c r="E12" s="110">
        <f>'COURSE ASSESSMENT'!E57</f>
        <v>1</v>
      </c>
      <c r="F12" s="110">
        <f>'COURSE ASSESSMENT'!F57</f>
        <v>1</v>
      </c>
      <c r="G12" s="110">
        <f>'COURSE ASSESSMENT'!G57</f>
        <v>1</v>
      </c>
      <c r="H12" s="110">
        <f>'COURSE ASSESSMENT'!H57</f>
        <v>1</v>
      </c>
      <c r="I12" s="110">
        <f>'COURSE ASSESSMENT'!I57</f>
        <v>1</v>
      </c>
      <c r="J12" s="110">
        <f>'COURSE ASSESSMENT'!J57</f>
        <v>1</v>
      </c>
      <c r="K12" s="110">
        <f>'COURSE ASSESSMENT'!K57</f>
        <v>1</v>
      </c>
      <c r="L12" s="110">
        <f>'COURSE ASSESSMENT'!L57</f>
        <v>1</v>
      </c>
      <c r="M12" s="110">
        <f>'COURSE ASSESSMENT'!M57</f>
        <v>1</v>
      </c>
      <c r="N12" s="110">
        <f>'COURSE ASSESSMENT'!O57</f>
        <v>1</v>
      </c>
      <c r="O12" s="110">
        <f>'COURSE ASSESSMENT'!Q57</f>
        <v>1</v>
      </c>
    </row>
    <row r="13" spans="1:27" ht="30" customHeight="1" x14ac:dyDescent="0.25">
      <c r="A13" s="39" t="str">
        <f>'COURSE ASSESSMENT'!A58</f>
        <v>C301.6</v>
      </c>
      <c r="B13" s="110">
        <f>'COURSE ASSESSMENT'!B58</f>
        <v>1</v>
      </c>
      <c r="C13" s="110">
        <f>'COURSE ASSESSMENT'!C58</f>
        <v>1</v>
      </c>
      <c r="D13" s="110">
        <f>'COURSE ASSESSMENT'!D58</f>
        <v>2</v>
      </c>
      <c r="E13" s="110">
        <f>'COURSE ASSESSMENT'!E58</f>
        <v>1</v>
      </c>
      <c r="F13" s="110">
        <f>'COURSE ASSESSMENT'!F58</f>
        <v>1</v>
      </c>
      <c r="G13" s="110">
        <f>'COURSE ASSESSMENT'!G58</f>
        <v>1</v>
      </c>
      <c r="H13" s="110">
        <f>'COURSE ASSESSMENT'!H58</f>
        <v>1</v>
      </c>
      <c r="I13" s="110">
        <f>'COURSE ASSESSMENT'!I58</f>
        <v>1</v>
      </c>
      <c r="J13" s="110">
        <f>'COURSE ASSESSMENT'!J58</f>
        <v>1</v>
      </c>
      <c r="K13" s="110">
        <f>'COURSE ASSESSMENT'!K58</f>
        <v>1</v>
      </c>
      <c r="L13" s="110">
        <f>'COURSE ASSESSMENT'!L58</f>
        <v>1</v>
      </c>
      <c r="M13" s="110">
        <f>'COURSE ASSESSMENT'!M58</f>
        <v>1</v>
      </c>
      <c r="N13" s="110">
        <f>'COURSE ASSESSMENT'!O58</f>
        <v>1</v>
      </c>
      <c r="O13" s="110">
        <f>'COURSE ASSESSMENT'!Q58</f>
        <v>1</v>
      </c>
    </row>
    <row r="14" spans="1:27" ht="30" customHeight="1" x14ac:dyDescent="0.25">
      <c r="A14" s="39" t="str">
        <f>'COURSE ASSESSMENT'!A59</f>
        <v>C301.AVG</v>
      </c>
      <c r="B14" s="110">
        <f>'COURSE ASSESSMENT'!B59</f>
        <v>2.3333333333333335</v>
      </c>
      <c r="C14" s="110">
        <f>'COURSE ASSESSMENT'!C59</f>
        <v>1.8333333333333333</v>
      </c>
      <c r="D14" s="110">
        <f>'COURSE ASSESSMENT'!D59</f>
        <v>1.1666666666666667</v>
      </c>
      <c r="E14" s="110">
        <f>'COURSE ASSESSMENT'!E59</f>
        <v>1.1666666666666667</v>
      </c>
      <c r="F14" s="110">
        <f>'COURSE ASSESSMENT'!F59</f>
        <v>1</v>
      </c>
      <c r="G14" s="110">
        <f>'COURSE ASSESSMENT'!G59</f>
        <v>1</v>
      </c>
      <c r="H14" s="110">
        <f>'COURSE ASSESSMENT'!H59</f>
        <v>0.83333333333333337</v>
      </c>
      <c r="I14" s="110">
        <f>'COURSE ASSESSMENT'!I59</f>
        <v>1</v>
      </c>
      <c r="J14" s="110">
        <f>'COURSE ASSESSMENT'!J59</f>
        <v>1</v>
      </c>
      <c r="K14" s="110">
        <f>'COURSE ASSESSMENT'!K59</f>
        <v>1</v>
      </c>
      <c r="L14" s="110">
        <f>'COURSE ASSESSMENT'!L59</f>
        <v>1</v>
      </c>
      <c r="M14" s="110">
        <f>'COURSE ASSESSMENT'!M59</f>
        <v>0.83333333333333337</v>
      </c>
      <c r="N14" s="131">
        <f>'COURSE ASSESSMENT'!O59</f>
        <v>1</v>
      </c>
      <c r="O14" s="110">
        <f>'COURSE ASSESSMENT'!Q59</f>
        <v>1</v>
      </c>
    </row>
    <row r="15" spans="1:27" ht="30" customHeight="1" x14ac:dyDescent="0.25">
      <c r="A15" s="40">
        <f>'COURSE ASSESSMENT'!A60</f>
        <v>0</v>
      </c>
      <c r="B15" s="115">
        <f>'COURSE ASSESSMENT'!B60</f>
        <v>0</v>
      </c>
      <c r="C15" s="115">
        <f>'COURSE ASSESSMENT'!C60</f>
        <v>0</v>
      </c>
      <c r="D15" s="115">
        <f>'COURSE ASSESSMENT'!D60</f>
        <v>0</v>
      </c>
      <c r="E15" s="115">
        <f>'COURSE ASSESSMENT'!E60</f>
        <v>0</v>
      </c>
      <c r="F15" s="115">
        <f>'COURSE ASSESSMENT'!F60</f>
        <v>0</v>
      </c>
      <c r="G15" s="115">
        <f>'COURSE ASSESSMENT'!G60</f>
        <v>0</v>
      </c>
      <c r="H15" s="115">
        <f>'COURSE ASSESSMENT'!H60</f>
        <v>0</v>
      </c>
      <c r="I15" s="115">
        <f>'COURSE ASSESSMENT'!I60</f>
        <v>0</v>
      </c>
      <c r="J15" s="115">
        <f>'COURSE ASSESSMENT'!J60</f>
        <v>0</v>
      </c>
      <c r="K15" s="115">
        <f>'COURSE ASSESSMENT'!K60</f>
        <v>0</v>
      </c>
      <c r="L15" s="115">
        <f>'COURSE ASSESSMENT'!L60</f>
        <v>0</v>
      </c>
      <c r="M15" s="115">
        <f>'COURSE ASSESSMENT'!M60</f>
        <v>0</v>
      </c>
      <c r="N15" s="115">
        <f>'COURSE ASSESSMENT'!O60</f>
        <v>0</v>
      </c>
      <c r="O15" s="110">
        <f>'COURSE ASSESSMENT'!Q60</f>
        <v>0</v>
      </c>
    </row>
    <row r="16" spans="1:27" ht="30" customHeight="1" x14ac:dyDescent="0.25">
      <c r="A16" s="43"/>
      <c r="B16" s="43"/>
      <c r="C16" s="43"/>
      <c r="D16" s="43"/>
      <c r="E16" s="43"/>
      <c r="F16" s="43"/>
      <c r="G16" s="43"/>
      <c r="H16" s="43"/>
      <c r="I16" s="43"/>
      <c r="J16" s="43"/>
      <c r="K16" s="43"/>
      <c r="L16" s="43"/>
      <c r="M16" s="43"/>
      <c r="N16" s="43"/>
      <c r="O16" s="43"/>
    </row>
    <row r="17" spans="1:15" ht="30" customHeight="1" x14ac:dyDescent="0.25">
      <c r="A17" s="430" t="s">
        <v>102</v>
      </c>
      <c r="B17" s="430"/>
      <c r="C17" s="430"/>
      <c r="D17" s="430"/>
      <c r="E17" s="430"/>
      <c r="F17" s="430"/>
      <c r="G17" s="430"/>
      <c r="H17" s="430"/>
      <c r="I17" s="430"/>
      <c r="J17" s="430"/>
      <c r="K17" s="430"/>
      <c r="L17" s="430"/>
      <c r="M17" s="430"/>
      <c r="N17" s="430"/>
      <c r="O17" s="430"/>
    </row>
    <row r="18" spans="1:15" ht="30" customHeight="1" x14ac:dyDescent="0.25">
      <c r="A18" s="113" t="s">
        <v>123</v>
      </c>
      <c r="B18" s="113" t="s">
        <v>20</v>
      </c>
      <c r="C18" s="113" t="s">
        <v>21</v>
      </c>
      <c r="D18" s="113" t="s">
        <v>22</v>
      </c>
      <c r="E18" s="113" t="s">
        <v>23</v>
      </c>
      <c r="F18" s="113" t="s">
        <v>24</v>
      </c>
      <c r="G18" s="113" t="s">
        <v>25</v>
      </c>
      <c r="H18" s="113" t="s">
        <v>26</v>
      </c>
      <c r="I18" s="113" t="s">
        <v>27</v>
      </c>
      <c r="J18" s="113" t="s">
        <v>28</v>
      </c>
      <c r="K18" s="113" t="s">
        <v>29</v>
      </c>
      <c r="L18" s="113" t="s">
        <v>30</v>
      </c>
      <c r="M18" s="113" t="s">
        <v>31</v>
      </c>
      <c r="N18" s="113" t="s">
        <v>32</v>
      </c>
      <c r="O18" s="113" t="s">
        <v>33</v>
      </c>
    </row>
    <row r="19" spans="1:15" ht="30" customHeight="1" x14ac:dyDescent="0.25">
      <c r="A19" s="41">
        <f>B4</f>
        <v>2.766</v>
      </c>
      <c r="B19" s="110">
        <f>B8</f>
        <v>3</v>
      </c>
      <c r="C19" s="110">
        <f t="shared" ref="C19:O19" si="0">C8</f>
        <v>1</v>
      </c>
      <c r="D19" s="110">
        <f t="shared" si="0"/>
        <v>1</v>
      </c>
      <c r="E19" s="110">
        <f t="shared" si="0"/>
        <v>1</v>
      </c>
      <c r="F19" s="110">
        <f t="shared" si="0"/>
        <v>1</v>
      </c>
      <c r="G19" s="110">
        <f t="shared" si="0"/>
        <v>1</v>
      </c>
      <c r="H19" s="110">
        <f t="shared" si="0"/>
        <v>1</v>
      </c>
      <c r="I19" s="110">
        <f t="shared" si="0"/>
        <v>1</v>
      </c>
      <c r="J19" s="110">
        <f t="shared" si="0"/>
        <v>1</v>
      </c>
      <c r="K19" s="110">
        <f t="shared" si="0"/>
        <v>1</v>
      </c>
      <c r="L19" s="110">
        <f t="shared" si="0"/>
        <v>1</v>
      </c>
      <c r="M19" s="110">
        <f t="shared" si="0"/>
        <v>0</v>
      </c>
      <c r="N19" s="110">
        <f t="shared" si="0"/>
        <v>1</v>
      </c>
      <c r="O19" s="110">
        <f t="shared" si="0"/>
        <v>1</v>
      </c>
    </row>
    <row r="20" spans="1:15" ht="30" customHeight="1" x14ac:dyDescent="0.25">
      <c r="A20" s="41">
        <f>C4</f>
        <v>2.9930000000000003</v>
      </c>
      <c r="B20" s="110">
        <f t="shared" ref="B20:O20" si="1">B9</f>
        <v>3</v>
      </c>
      <c r="C20" s="110">
        <f t="shared" si="1"/>
        <v>1</v>
      </c>
      <c r="D20" s="110">
        <f t="shared" si="1"/>
        <v>1</v>
      </c>
      <c r="E20" s="110">
        <f t="shared" si="1"/>
        <v>1</v>
      </c>
      <c r="F20" s="110">
        <f t="shared" si="1"/>
        <v>1</v>
      </c>
      <c r="G20" s="110">
        <f t="shared" si="1"/>
        <v>1</v>
      </c>
      <c r="H20" s="110">
        <f t="shared" si="1"/>
        <v>1</v>
      </c>
      <c r="I20" s="110">
        <f t="shared" si="1"/>
        <v>1</v>
      </c>
      <c r="J20" s="110">
        <f t="shared" si="1"/>
        <v>1</v>
      </c>
      <c r="K20" s="110">
        <f t="shared" si="1"/>
        <v>1</v>
      </c>
      <c r="L20" s="110">
        <f t="shared" si="1"/>
        <v>1</v>
      </c>
      <c r="M20" s="110">
        <f t="shared" si="1"/>
        <v>1</v>
      </c>
      <c r="N20" s="110">
        <f t="shared" si="1"/>
        <v>1</v>
      </c>
      <c r="O20" s="110">
        <f t="shared" si="1"/>
        <v>1</v>
      </c>
    </row>
    <row r="21" spans="1:15" ht="30" customHeight="1" x14ac:dyDescent="0.25">
      <c r="A21" s="45">
        <f>D4</f>
        <v>2.762</v>
      </c>
      <c r="B21" s="110">
        <f t="shared" ref="B21:O21" si="2">B10</f>
        <v>3</v>
      </c>
      <c r="C21" s="110">
        <f t="shared" si="2"/>
        <v>3</v>
      </c>
      <c r="D21" s="110">
        <f t="shared" si="2"/>
        <v>1</v>
      </c>
      <c r="E21" s="110">
        <f t="shared" si="2"/>
        <v>1</v>
      </c>
      <c r="F21" s="110">
        <f t="shared" si="2"/>
        <v>1</v>
      </c>
      <c r="G21" s="110">
        <f t="shared" si="2"/>
        <v>1</v>
      </c>
      <c r="H21" s="110">
        <f t="shared" si="2"/>
        <v>1</v>
      </c>
      <c r="I21" s="110">
        <f t="shared" si="2"/>
        <v>1</v>
      </c>
      <c r="J21" s="110">
        <f t="shared" si="2"/>
        <v>1</v>
      </c>
      <c r="K21" s="110">
        <f t="shared" si="2"/>
        <v>1</v>
      </c>
      <c r="L21" s="110">
        <f t="shared" si="2"/>
        <v>1</v>
      </c>
      <c r="M21" s="110">
        <f t="shared" si="2"/>
        <v>1</v>
      </c>
      <c r="N21" s="110">
        <f t="shared" si="2"/>
        <v>1</v>
      </c>
      <c r="O21" s="110">
        <f t="shared" si="2"/>
        <v>1</v>
      </c>
    </row>
    <row r="22" spans="1:15" ht="30" customHeight="1" x14ac:dyDescent="0.25">
      <c r="A22" s="45">
        <f>E4</f>
        <v>2.9890000000000003</v>
      </c>
      <c r="B22" s="110">
        <f t="shared" ref="B22:O22" si="3">B11</f>
        <v>3</v>
      </c>
      <c r="C22" s="110">
        <f t="shared" si="3"/>
        <v>3</v>
      </c>
      <c r="D22" s="110">
        <f t="shared" si="3"/>
        <v>1</v>
      </c>
      <c r="E22" s="110">
        <f t="shared" si="3"/>
        <v>2</v>
      </c>
      <c r="F22" s="110">
        <f t="shared" si="3"/>
        <v>1</v>
      </c>
      <c r="G22" s="110">
        <f t="shared" si="3"/>
        <v>1</v>
      </c>
      <c r="H22" s="110">
        <f t="shared" si="3"/>
        <v>0</v>
      </c>
      <c r="I22" s="110">
        <f t="shared" si="3"/>
        <v>1</v>
      </c>
      <c r="J22" s="110">
        <f t="shared" si="3"/>
        <v>1</v>
      </c>
      <c r="K22" s="110">
        <f t="shared" si="3"/>
        <v>1</v>
      </c>
      <c r="L22" s="110">
        <f t="shared" si="3"/>
        <v>1</v>
      </c>
      <c r="M22" s="110">
        <f t="shared" si="3"/>
        <v>1</v>
      </c>
      <c r="N22" s="110">
        <f t="shared" si="3"/>
        <v>1</v>
      </c>
      <c r="O22" s="110">
        <f t="shared" si="3"/>
        <v>1</v>
      </c>
    </row>
    <row r="23" spans="1:15" ht="30" customHeight="1" x14ac:dyDescent="0.25">
      <c r="A23" s="46">
        <f>F4</f>
        <v>2.7610000000000001</v>
      </c>
      <c r="B23" s="110">
        <f t="shared" ref="B23:O23" si="4">B12</f>
        <v>1</v>
      </c>
      <c r="C23" s="110">
        <f t="shared" si="4"/>
        <v>2</v>
      </c>
      <c r="D23" s="110">
        <f t="shared" si="4"/>
        <v>1</v>
      </c>
      <c r="E23" s="110">
        <f t="shared" si="4"/>
        <v>1</v>
      </c>
      <c r="F23" s="110">
        <f t="shared" si="4"/>
        <v>1</v>
      </c>
      <c r="G23" s="110">
        <f t="shared" si="4"/>
        <v>1</v>
      </c>
      <c r="H23" s="110">
        <f t="shared" si="4"/>
        <v>1</v>
      </c>
      <c r="I23" s="110">
        <f t="shared" si="4"/>
        <v>1</v>
      </c>
      <c r="J23" s="110">
        <f t="shared" si="4"/>
        <v>1</v>
      </c>
      <c r="K23" s="110">
        <f t="shared" si="4"/>
        <v>1</v>
      </c>
      <c r="L23" s="110">
        <f t="shared" si="4"/>
        <v>1</v>
      </c>
      <c r="M23" s="110">
        <f t="shared" si="4"/>
        <v>1</v>
      </c>
      <c r="N23" s="110">
        <f t="shared" si="4"/>
        <v>1</v>
      </c>
      <c r="O23" s="110">
        <f t="shared" si="4"/>
        <v>1</v>
      </c>
    </row>
    <row r="24" spans="1:15" ht="30" customHeight="1" x14ac:dyDescent="0.25">
      <c r="A24" s="46">
        <f>G4</f>
        <v>2.988</v>
      </c>
      <c r="B24" s="110">
        <f t="shared" ref="B24:O24" si="5">B13</f>
        <v>1</v>
      </c>
      <c r="C24" s="110">
        <f t="shared" si="5"/>
        <v>1</v>
      </c>
      <c r="D24" s="110">
        <f t="shared" si="5"/>
        <v>2</v>
      </c>
      <c r="E24" s="110">
        <f t="shared" si="5"/>
        <v>1</v>
      </c>
      <c r="F24" s="110">
        <f t="shared" si="5"/>
        <v>1</v>
      </c>
      <c r="G24" s="110">
        <f t="shared" si="5"/>
        <v>1</v>
      </c>
      <c r="H24" s="110">
        <f t="shared" si="5"/>
        <v>1</v>
      </c>
      <c r="I24" s="110">
        <f t="shared" si="5"/>
        <v>1</v>
      </c>
      <c r="J24" s="110">
        <f t="shared" si="5"/>
        <v>1</v>
      </c>
      <c r="K24" s="110">
        <f t="shared" si="5"/>
        <v>1</v>
      </c>
      <c r="L24" s="110">
        <f t="shared" si="5"/>
        <v>1</v>
      </c>
      <c r="M24" s="110">
        <f t="shared" si="5"/>
        <v>1</v>
      </c>
      <c r="N24" s="110">
        <f t="shared" si="5"/>
        <v>1</v>
      </c>
      <c r="O24" s="110">
        <f t="shared" si="5"/>
        <v>1</v>
      </c>
    </row>
    <row r="25" spans="1:15" x14ac:dyDescent="0.25">
      <c r="A25" s="111" t="s">
        <v>124</v>
      </c>
      <c r="B25" s="111">
        <f t="shared" ref="B25:O25" si="6">IF(COUNTIF(B19:B23,"&lt;&gt;0")=0,"",SUMPRODUCT($A$19:$A$23,B19:B23)/(COUNTIF(B19:B23,"&lt;&gt;0")*3))</f>
        <v>2.4860666666666669</v>
      </c>
      <c r="C25" s="111">
        <f t="shared" si="6"/>
        <v>1.9022666666666666</v>
      </c>
      <c r="D25" s="111">
        <f t="shared" si="6"/>
        <v>0.95140000000000002</v>
      </c>
      <c r="E25" s="111">
        <f t="shared" si="6"/>
        <v>1.1506666666666667</v>
      </c>
      <c r="F25" s="111">
        <f t="shared" si="6"/>
        <v>0.95140000000000002</v>
      </c>
      <c r="G25" s="111">
        <f t="shared" si="6"/>
        <v>0.95140000000000002</v>
      </c>
      <c r="H25" s="111">
        <f t="shared" si="6"/>
        <v>0.94016666666666671</v>
      </c>
      <c r="I25" s="111">
        <f t="shared" si="6"/>
        <v>0.95140000000000002</v>
      </c>
      <c r="J25" s="111">
        <f t="shared" si="6"/>
        <v>0.95140000000000002</v>
      </c>
      <c r="K25" s="111">
        <f t="shared" si="6"/>
        <v>0.95140000000000002</v>
      </c>
      <c r="L25" s="111">
        <f t="shared" si="6"/>
        <v>0.95140000000000002</v>
      </c>
      <c r="M25" s="111">
        <f t="shared" si="6"/>
        <v>0.95875000000000021</v>
      </c>
      <c r="N25" s="111">
        <f t="shared" si="6"/>
        <v>0.95140000000000002</v>
      </c>
      <c r="O25" s="111">
        <f t="shared" si="6"/>
        <v>0.95140000000000002</v>
      </c>
    </row>
    <row r="31" spans="1:15" ht="21" x14ac:dyDescent="0.25">
      <c r="D31" s="428" t="s">
        <v>148</v>
      </c>
      <c r="E31" s="428"/>
      <c r="F31" s="116"/>
      <c r="G31" s="116"/>
      <c r="H31" s="116"/>
      <c r="I31" s="116"/>
      <c r="J31" s="116"/>
      <c r="K31" s="116"/>
      <c r="L31" s="116"/>
      <c r="M31" s="116"/>
      <c r="N31" s="427" t="s">
        <v>147</v>
      </c>
      <c r="O31" s="427"/>
    </row>
    <row r="32" spans="1:15" ht="21" x14ac:dyDescent="0.25">
      <c r="D32" s="116" t="s">
        <v>149</v>
      </c>
      <c r="E32" s="116"/>
      <c r="F32" s="116"/>
      <c r="G32" s="116"/>
      <c r="H32" s="116"/>
      <c r="I32" s="116"/>
      <c r="J32" s="116"/>
      <c r="K32" s="116"/>
      <c r="L32" s="116"/>
      <c r="M32" s="116"/>
      <c r="N32" s="427" t="s">
        <v>150</v>
      </c>
      <c r="O32" s="427"/>
    </row>
  </sheetData>
  <mergeCells count="5">
    <mergeCell ref="N31:O31"/>
    <mergeCell ref="D31:E31"/>
    <mergeCell ref="N32:O32"/>
    <mergeCell ref="A1:AA1"/>
    <mergeCell ref="A17:O17"/>
  </mergeCells>
  <pageMargins left="0.7" right="0.7" top="0.75" bottom="0.75" header="0.3" footer="0.3"/>
  <pageSetup paperSize="8" scale="70" orientation="landscape" r:id="rId1"/>
  <colBreaks count="1" manualBreakCount="1">
    <brk id="21"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7:FM521"/>
  <sheetViews>
    <sheetView topLeftCell="BB7" workbookViewId="0">
      <selection activeCell="BT25" sqref="BT25"/>
    </sheetView>
  </sheetViews>
  <sheetFormatPr baseColWidth="10" defaultColWidth="8.83203125" defaultRowHeight="15" x14ac:dyDescent="0.2"/>
  <cols>
    <col min="2" max="2" width="15.5" customWidth="1"/>
    <col min="5" max="5" width="19.5" customWidth="1"/>
    <col min="20" max="20" width="0" hidden="1" customWidth="1"/>
    <col min="25" max="25" width="0" hidden="1" customWidth="1"/>
    <col min="30" max="30" width="0" hidden="1" customWidth="1"/>
    <col min="35" max="35" width="0" hidden="1" customWidth="1"/>
    <col min="40" max="40" width="0" hidden="1" customWidth="1"/>
    <col min="45" max="45" width="0" hidden="1" customWidth="1"/>
    <col min="50" max="50" width="0" hidden="1" customWidth="1"/>
    <col min="55" max="55" width="0" hidden="1" customWidth="1"/>
    <col min="60" max="60" width="0" hidden="1" customWidth="1"/>
    <col min="65" max="65" width="0" hidden="1" customWidth="1"/>
    <col min="70" max="70" width="0" hidden="1" customWidth="1"/>
    <col min="75" max="75" width="0" hidden="1" customWidth="1"/>
    <col min="78" max="168" width="0" hidden="1" customWidth="1"/>
  </cols>
  <sheetData>
    <row r="7" spans="1:169" ht="27" thickBot="1" x14ac:dyDescent="0.35">
      <c r="A7" s="431" t="s">
        <v>1674</v>
      </c>
      <c r="B7" s="432"/>
      <c r="C7" s="432"/>
      <c r="D7" s="432"/>
      <c r="E7" s="432"/>
      <c r="F7" s="433" t="s">
        <v>1760</v>
      </c>
      <c r="G7" s="434"/>
      <c r="H7" s="434"/>
      <c r="I7" s="434"/>
      <c r="J7" s="434"/>
      <c r="K7" s="434"/>
      <c r="L7" s="434"/>
      <c r="M7" s="434"/>
      <c r="N7" s="434"/>
      <c r="O7" s="434"/>
      <c r="P7" s="434"/>
      <c r="Q7" s="434"/>
      <c r="R7" s="434"/>
      <c r="S7" s="434"/>
      <c r="T7" s="434"/>
      <c r="U7" s="434"/>
      <c r="V7" s="434"/>
      <c r="W7" s="434"/>
      <c r="X7" s="434"/>
      <c r="Y7" s="434"/>
      <c r="Z7" s="434"/>
      <c r="AA7" s="434"/>
      <c r="AB7" s="434"/>
      <c r="AC7" s="434"/>
      <c r="AD7" s="434"/>
      <c r="AE7" s="434"/>
      <c r="AF7" s="434"/>
      <c r="AG7" s="434"/>
      <c r="AH7" s="434"/>
      <c r="AI7" s="434"/>
      <c r="AJ7" s="434"/>
      <c r="AK7" s="434"/>
      <c r="AL7" s="434"/>
      <c r="AM7" s="434"/>
      <c r="AN7" s="434"/>
      <c r="AO7" s="434"/>
      <c r="AP7" s="434"/>
      <c r="AQ7" s="434"/>
      <c r="AR7" s="434"/>
      <c r="AS7" s="434"/>
      <c r="AT7" s="434"/>
      <c r="AU7" s="434"/>
      <c r="AV7" s="434"/>
      <c r="AW7" s="434"/>
      <c r="AX7" s="434"/>
      <c r="AY7" s="434"/>
      <c r="AZ7" s="434"/>
      <c r="BA7" s="434"/>
      <c r="BB7" s="434"/>
      <c r="BC7" s="434"/>
      <c r="BD7" s="434"/>
      <c r="BE7" s="434"/>
      <c r="BF7" s="434"/>
      <c r="BG7" s="434"/>
      <c r="BH7" s="434"/>
      <c r="BI7" s="434"/>
      <c r="BJ7" s="434"/>
      <c r="BK7" s="434"/>
      <c r="BL7" s="434"/>
      <c r="BM7" s="434"/>
      <c r="BN7" s="434"/>
      <c r="BO7" s="434"/>
      <c r="BP7" s="434"/>
      <c r="BQ7" s="434"/>
      <c r="BR7" s="434"/>
      <c r="BS7" s="434"/>
      <c r="BT7" s="434"/>
      <c r="BU7" s="434"/>
      <c r="BV7" s="434"/>
      <c r="BW7" s="434"/>
      <c r="BX7" s="434"/>
      <c r="BY7" s="435" t="s">
        <v>1675</v>
      </c>
      <c r="BZ7" s="158"/>
      <c r="CA7" s="158" t="s">
        <v>1676</v>
      </c>
      <c r="CB7" s="158"/>
      <c r="CC7" s="158"/>
      <c r="CD7" s="158" t="s">
        <v>1677</v>
      </c>
      <c r="CE7" s="158"/>
      <c r="CF7" s="158"/>
      <c r="CG7" s="158"/>
      <c r="CH7" s="158"/>
      <c r="CI7" s="158"/>
      <c r="CJ7" s="158"/>
      <c r="CK7" s="158"/>
      <c r="CL7" s="158"/>
      <c r="CM7" s="158"/>
      <c r="CN7" s="158"/>
      <c r="CO7" s="158"/>
      <c r="CP7" s="158"/>
      <c r="CQ7" s="158"/>
      <c r="CR7" s="159"/>
      <c r="CS7" s="159"/>
      <c r="CT7" s="159"/>
      <c r="CU7" s="159"/>
      <c r="CV7" s="159"/>
      <c r="CW7" s="159"/>
      <c r="CX7" s="159"/>
      <c r="CY7" s="159"/>
      <c r="CZ7" s="159"/>
      <c r="DA7" s="159"/>
      <c r="DB7" s="159"/>
      <c r="DC7" s="159"/>
      <c r="DD7" s="159"/>
      <c r="DE7" s="159"/>
      <c r="DF7" s="159"/>
      <c r="DG7" s="159"/>
      <c r="DH7" s="159"/>
      <c r="DI7" s="159"/>
      <c r="DJ7" s="159"/>
      <c r="DK7" s="159"/>
      <c r="DL7" s="159"/>
      <c r="DM7" s="159"/>
      <c r="DN7" s="159"/>
      <c r="DO7" s="159"/>
      <c r="DP7" s="159"/>
      <c r="DQ7" s="159"/>
      <c r="DR7" s="159"/>
      <c r="DS7" s="159"/>
      <c r="DT7" s="159"/>
      <c r="DU7" s="159"/>
      <c r="DV7" s="159"/>
      <c r="DW7" s="159"/>
      <c r="DX7" s="159"/>
      <c r="DY7" s="159"/>
      <c r="DZ7" s="159"/>
      <c r="EA7" s="159"/>
      <c r="EB7" s="159"/>
      <c r="EC7" s="159"/>
      <c r="ED7" s="159" t="s">
        <v>1678</v>
      </c>
      <c r="EE7" s="159"/>
      <c r="EF7" s="159"/>
      <c r="EG7" s="159"/>
      <c r="EH7" s="159"/>
      <c r="EI7" s="159"/>
      <c r="EJ7" s="159"/>
      <c r="EK7" s="159"/>
      <c r="EL7" s="159"/>
      <c r="EM7" s="159"/>
      <c r="EN7" s="159"/>
      <c r="EO7" s="159"/>
      <c r="EP7" s="159"/>
      <c r="EQ7" s="159"/>
      <c r="ER7" s="159"/>
      <c r="ES7" s="159"/>
      <c r="ET7" s="159"/>
      <c r="EU7" s="159"/>
      <c r="EV7" s="159"/>
      <c r="EW7" s="159"/>
      <c r="EX7" s="159"/>
      <c r="EY7" s="159"/>
      <c r="EZ7" s="159"/>
      <c r="FA7" s="159" t="s">
        <v>1679</v>
      </c>
      <c r="FB7" s="159"/>
      <c r="FC7" s="159"/>
      <c r="FD7" s="159"/>
      <c r="FE7" s="159"/>
      <c r="FF7" s="159"/>
      <c r="FG7" s="159"/>
      <c r="FH7" s="159"/>
      <c r="FI7" s="159"/>
      <c r="FJ7" s="159"/>
      <c r="FK7" s="159"/>
      <c r="FL7" s="159"/>
      <c r="FM7" s="437" t="s">
        <v>1680</v>
      </c>
    </row>
    <row r="8" spans="1:169" ht="20" thickTop="1" thickBot="1" x14ac:dyDescent="0.25">
      <c r="A8" s="438" t="s">
        <v>61</v>
      </c>
      <c r="B8" s="441" t="s">
        <v>1681</v>
      </c>
      <c r="C8" s="441" t="s">
        <v>62</v>
      </c>
      <c r="D8" s="444" t="s">
        <v>1682</v>
      </c>
      <c r="E8" s="445" t="s">
        <v>47</v>
      </c>
      <c r="F8" s="448" t="s">
        <v>64</v>
      </c>
      <c r="G8" s="449"/>
      <c r="H8" s="449"/>
      <c r="I8" s="449"/>
      <c r="J8" s="449"/>
      <c r="K8" s="449"/>
      <c r="L8" s="449"/>
      <c r="M8" s="449"/>
      <c r="N8" s="449"/>
      <c r="O8" s="450"/>
      <c r="P8" s="451" t="s">
        <v>65</v>
      </c>
      <c r="Q8" s="452"/>
      <c r="R8" s="452"/>
      <c r="S8" s="452"/>
      <c r="T8" s="452"/>
      <c r="U8" s="452"/>
      <c r="V8" s="452"/>
      <c r="W8" s="452"/>
      <c r="X8" s="452"/>
      <c r="Y8" s="452"/>
      <c r="Z8" s="452"/>
      <c r="AA8" s="452"/>
      <c r="AB8" s="452"/>
      <c r="AC8" s="452"/>
      <c r="AD8" s="452"/>
      <c r="AE8" s="452"/>
      <c r="AF8" s="452"/>
      <c r="AG8" s="452"/>
      <c r="AH8" s="452"/>
      <c r="AI8" s="452"/>
      <c r="AJ8" s="452"/>
      <c r="AK8" s="452"/>
      <c r="AL8" s="452"/>
      <c r="AM8" s="452"/>
      <c r="AN8" s="452"/>
      <c r="AO8" s="452"/>
      <c r="AP8" s="452"/>
      <c r="AQ8" s="452"/>
      <c r="AR8" s="452"/>
      <c r="AS8" s="452"/>
      <c r="AT8" s="452"/>
      <c r="AU8" s="452"/>
      <c r="AV8" s="452"/>
      <c r="AW8" s="452"/>
      <c r="AX8" s="452"/>
      <c r="AY8" s="452"/>
      <c r="AZ8" s="452"/>
      <c r="BA8" s="452"/>
      <c r="BB8" s="452"/>
      <c r="BC8" s="452"/>
      <c r="BD8" s="452"/>
      <c r="BE8" s="452"/>
      <c r="BF8" s="452"/>
      <c r="BG8" s="452"/>
      <c r="BH8" s="452"/>
      <c r="BI8" s="452"/>
      <c r="BJ8" s="452"/>
      <c r="BK8" s="452"/>
      <c r="BL8" s="453"/>
      <c r="BM8" s="160"/>
      <c r="BN8" s="454" t="s">
        <v>1683</v>
      </c>
      <c r="BO8" s="452"/>
      <c r="BP8" s="452"/>
      <c r="BQ8" s="452"/>
      <c r="BR8" s="452"/>
      <c r="BS8" s="452"/>
      <c r="BT8" s="452"/>
      <c r="BU8" s="452"/>
      <c r="BV8" s="453"/>
      <c r="BW8" s="161"/>
      <c r="BX8" s="455" t="s">
        <v>60</v>
      </c>
      <c r="BY8" s="434"/>
      <c r="BZ8" s="158"/>
      <c r="CA8" s="158"/>
      <c r="CB8" s="158"/>
      <c r="CC8" s="158"/>
      <c r="CD8" s="158"/>
      <c r="CE8" s="158"/>
      <c r="CF8" s="158"/>
      <c r="CG8" s="158"/>
      <c r="CH8" s="158"/>
      <c r="CI8" s="158"/>
      <c r="CJ8" s="158"/>
      <c r="CK8" s="158"/>
      <c r="CL8" s="158"/>
      <c r="CM8" s="158"/>
      <c r="CN8" s="158"/>
      <c r="CO8" s="158"/>
      <c r="CP8" s="158"/>
      <c r="CQ8" s="158"/>
      <c r="CR8" s="159"/>
      <c r="CS8" s="159"/>
      <c r="CT8" s="159"/>
      <c r="CU8" s="159"/>
      <c r="CV8" s="159"/>
      <c r="CW8" s="159"/>
      <c r="CX8" s="159"/>
      <c r="CY8" s="159"/>
      <c r="CZ8" s="159"/>
      <c r="DA8" s="159"/>
      <c r="DB8" s="159"/>
      <c r="DC8" s="159"/>
      <c r="DD8" s="159"/>
      <c r="DE8" s="159"/>
      <c r="DF8" s="159"/>
      <c r="DG8" s="159"/>
      <c r="DH8" s="159"/>
      <c r="DI8" s="159"/>
      <c r="DJ8" s="159"/>
      <c r="DK8" s="159"/>
      <c r="DL8" s="159"/>
      <c r="DM8" s="159"/>
      <c r="DN8" s="159"/>
      <c r="DO8" s="159"/>
      <c r="DP8" s="159"/>
      <c r="DQ8" s="159"/>
      <c r="DR8" s="159"/>
      <c r="DS8" s="159"/>
      <c r="DT8" s="159"/>
      <c r="DU8" s="159"/>
      <c r="DV8" s="159"/>
      <c r="DW8" s="159"/>
      <c r="DX8" s="159"/>
      <c r="DY8" s="159"/>
      <c r="DZ8" s="159"/>
      <c r="EA8" s="159"/>
      <c r="EB8" s="159"/>
      <c r="EC8" s="159"/>
      <c r="ED8" s="159"/>
      <c r="EE8" s="159"/>
      <c r="EF8" s="159"/>
      <c r="EG8" s="159"/>
      <c r="EH8" s="159"/>
      <c r="EI8" s="159"/>
      <c r="EJ8" s="159"/>
      <c r="EK8" s="159"/>
      <c r="EL8" s="159"/>
      <c r="EM8" s="159"/>
      <c r="EN8" s="159"/>
      <c r="EO8" s="159"/>
      <c r="EP8" s="159"/>
      <c r="EQ8" s="159"/>
      <c r="ER8" s="159"/>
      <c r="ES8" s="159"/>
      <c r="ET8" s="159"/>
      <c r="EU8" s="159"/>
      <c r="EV8" s="159"/>
      <c r="EW8" s="159"/>
      <c r="EX8" s="159"/>
      <c r="EY8" s="159"/>
      <c r="EZ8" s="159"/>
      <c r="FA8" s="159"/>
      <c r="FB8" s="159"/>
      <c r="FC8" s="159"/>
      <c r="FD8" s="159"/>
      <c r="FE8" s="159"/>
      <c r="FF8" s="159"/>
      <c r="FG8" s="159"/>
      <c r="FH8" s="159"/>
      <c r="FI8" s="159"/>
      <c r="FJ8" s="159"/>
      <c r="FK8" s="159"/>
      <c r="FL8" s="159"/>
      <c r="FM8" s="434"/>
    </row>
    <row r="9" spans="1:169" ht="18" thickTop="1" x14ac:dyDescent="0.2">
      <c r="A9" s="439"/>
      <c r="B9" s="442"/>
      <c r="C9" s="442"/>
      <c r="D9" s="442"/>
      <c r="E9" s="446"/>
      <c r="F9" s="162" t="s">
        <v>1684</v>
      </c>
      <c r="G9" s="163" t="s">
        <v>1684</v>
      </c>
      <c r="H9" s="163" t="s">
        <v>1684</v>
      </c>
      <c r="I9" s="163" t="s">
        <v>1684</v>
      </c>
      <c r="J9" s="163" t="s">
        <v>1684</v>
      </c>
      <c r="K9" s="163" t="s">
        <v>1684</v>
      </c>
      <c r="L9" s="163" t="s">
        <v>1684</v>
      </c>
      <c r="M9" s="164" t="s">
        <v>1684</v>
      </c>
      <c r="N9" s="164" t="s">
        <v>1684</v>
      </c>
      <c r="O9" s="165" t="s">
        <v>1684</v>
      </c>
      <c r="P9" s="456" t="s">
        <v>1684</v>
      </c>
      <c r="Q9" s="436"/>
      <c r="R9" s="436"/>
      <c r="S9" s="457"/>
      <c r="T9" s="163"/>
      <c r="U9" s="458" t="s">
        <v>1684</v>
      </c>
      <c r="V9" s="436"/>
      <c r="W9" s="436"/>
      <c r="X9" s="457"/>
      <c r="Y9" s="163"/>
      <c r="Z9" s="458" t="s">
        <v>1684</v>
      </c>
      <c r="AA9" s="436"/>
      <c r="AB9" s="436"/>
      <c r="AC9" s="457"/>
      <c r="AD9" s="163"/>
      <c r="AE9" s="458" t="s">
        <v>1684</v>
      </c>
      <c r="AF9" s="436"/>
      <c r="AG9" s="436"/>
      <c r="AH9" s="457"/>
      <c r="AI9" s="163"/>
      <c r="AJ9" s="458" t="s">
        <v>1684</v>
      </c>
      <c r="AK9" s="436"/>
      <c r="AL9" s="436"/>
      <c r="AM9" s="457"/>
      <c r="AN9" s="163"/>
      <c r="AO9" s="458" t="s">
        <v>1684</v>
      </c>
      <c r="AP9" s="436"/>
      <c r="AQ9" s="436"/>
      <c r="AR9" s="457"/>
      <c r="AS9" s="163"/>
      <c r="AT9" s="458" t="s">
        <v>1684</v>
      </c>
      <c r="AU9" s="436"/>
      <c r="AV9" s="436"/>
      <c r="AW9" s="457"/>
      <c r="AX9" s="163"/>
      <c r="AY9" s="458" t="s">
        <v>1684</v>
      </c>
      <c r="AZ9" s="436"/>
      <c r="BA9" s="436"/>
      <c r="BB9" s="457"/>
      <c r="BC9" s="163"/>
      <c r="BD9" s="458" t="s">
        <v>1684</v>
      </c>
      <c r="BE9" s="436"/>
      <c r="BF9" s="436"/>
      <c r="BG9" s="457"/>
      <c r="BH9" s="163"/>
      <c r="BI9" s="458" t="s">
        <v>1684</v>
      </c>
      <c r="BJ9" s="436"/>
      <c r="BK9" s="436"/>
      <c r="BL9" s="457"/>
      <c r="BM9" s="163"/>
      <c r="BN9" s="458" t="s">
        <v>1684</v>
      </c>
      <c r="BO9" s="436"/>
      <c r="BP9" s="436"/>
      <c r="BQ9" s="457"/>
      <c r="BR9" s="163"/>
      <c r="BS9" s="459" t="s">
        <v>1684</v>
      </c>
      <c r="BT9" s="460"/>
      <c r="BU9" s="460"/>
      <c r="BV9" s="461"/>
      <c r="BW9" s="166"/>
      <c r="BX9" s="442"/>
      <c r="BY9" s="434"/>
      <c r="BZ9" s="158"/>
      <c r="CA9" s="158" t="s">
        <v>1685</v>
      </c>
      <c r="CB9" s="158"/>
      <c r="CC9" s="158"/>
      <c r="CD9" s="158" t="s">
        <v>1686</v>
      </c>
      <c r="CE9" s="158"/>
      <c r="CF9" s="158"/>
      <c r="CG9" s="158"/>
      <c r="CH9" s="158"/>
      <c r="CI9" s="158"/>
      <c r="CJ9" s="158"/>
      <c r="CK9" s="158"/>
      <c r="CL9" s="158"/>
      <c r="CM9" s="158"/>
      <c r="CN9" s="158"/>
      <c r="CO9" s="158"/>
      <c r="CP9" s="158"/>
      <c r="CQ9" s="158"/>
      <c r="CR9" s="159"/>
      <c r="CS9" s="159"/>
      <c r="CT9" s="159"/>
      <c r="CU9" s="159"/>
      <c r="CV9" s="159"/>
      <c r="CW9" s="159"/>
      <c r="CX9" s="159"/>
      <c r="CY9" s="159"/>
      <c r="CZ9" s="159"/>
      <c r="DA9" s="159"/>
      <c r="DB9" s="159"/>
      <c r="DC9" s="159"/>
      <c r="DD9" s="159"/>
      <c r="DE9" s="159"/>
      <c r="DF9" s="159"/>
      <c r="DG9" s="159"/>
      <c r="DH9" s="159"/>
      <c r="DI9" s="159"/>
      <c r="DJ9" s="159"/>
      <c r="DK9" s="159"/>
      <c r="DL9" s="159"/>
      <c r="DM9" s="159"/>
      <c r="DN9" s="159"/>
      <c r="DO9" s="159"/>
      <c r="DP9" s="159"/>
      <c r="DQ9" s="159"/>
      <c r="DR9" s="159"/>
      <c r="DS9" s="159"/>
      <c r="DT9" s="159"/>
      <c r="DU9" s="159"/>
      <c r="DV9" s="159"/>
      <c r="DW9" s="159"/>
      <c r="DX9" s="159"/>
      <c r="DY9" s="159"/>
      <c r="DZ9" s="159"/>
      <c r="EA9" s="159"/>
      <c r="EB9" s="159"/>
      <c r="EC9" s="159"/>
      <c r="ED9" s="159"/>
      <c r="EE9" s="159"/>
      <c r="EF9" s="159"/>
      <c r="EG9" s="159"/>
      <c r="EH9" s="159"/>
      <c r="EI9" s="159"/>
      <c r="EJ9" s="159"/>
      <c r="EK9" s="159"/>
      <c r="EL9" s="159"/>
      <c r="EM9" s="159"/>
      <c r="EN9" s="159"/>
      <c r="EO9" s="159"/>
      <c r="EP9" s="159"/>
      <c r="EQ9" s="159"/>
      <c r="ER9" s="159"/>
      <c r="ES9" s="159"/>
      <c r="ET9" s="159"/>
      <c r="EU9" s="159"/>
      <c r="EV9" s="159"/>
      <c r="EW9" s="159"/>
      <c r="EX9" s="159"/>
      <c r="EY9" s="159"/>
      <c r="EZ9" s="159"/>
      <c r="FA9" s="159"/>
      <c r="FB9" s="159"/>
      <c r="FC9" s="159"/>
      <c r="FD9" s="159"/>
      <c r="FE9" s="159"/>
      <c r="FF9" s="159"/>
      <c r="FG9" s="159"/>
      <c r="FH9" s="159"/>
      <c r="FI9" s="159"/>
      <c r="FJ9" s="159"/>
      <c r="FK9" s="159"/>
      <c r="FL9" s="159"/>
      <c r="FM9" s="434"/>
    </row>
    <row r="10" spans="1:169" ht="17" x14ac:dyDescent="0.2">
      <c r="A10" s="439"/>
      <c r="B10" s="442"/>
      <c r="C10" s="442"/>
      <c r="D10" s="442"/>
      <c r="E10" s="447"/>
      <c r="F10" s="167">
        <v>1</v>
      </c>
      <c r="G10" s="168">
        <v>2</v>
      </c>
      <c r="H10" s="168">
        <v>3</v>
      </c>
      <c r="I10" s="168">
        <v>4</v>
      </c>
      <c r="J10" s="168">
        <v>5</v>
      </c>
      <c r="K10" s="168">
        <v>6</v>
      </c>
      <c r="L10" s="168">
        <v>7</v>
      </c>
      <c r="M10" s="168">
        <v>8</v>
      </c>
      <c r="N10" s="168">
        <v>9</v>
      </c>
      <c r="O10" s="169">
        <v>10</v>
      </c>
      <c r="P10" s="462" t="s">
        <v>1687</v>
      </c>
      <c r="Q10" s="463"/>
      <c r="R10" s="463"/>
      <c r="S10" s="464"/>
      <c r="T10" s="168"/>
      <c r="U10" s="465" t="s">
        <v>1688</v>
      </c>
      <c r="V10" s="463"/>
      <c r="W10" s="463"/>
      <c r="X10" s="464"/>
      <c r="Y10" s="170"/>
      <c r="Z10" s="465" t="s">
        <v>1689</v>
      </c>
      <c r="AA10" s="463"/>
      <c r="AB10" s="463"/>
      <c r="AC10" s="464"/>
      <c r="AD10" s="171"/>
      <c r="AE10" s="465" t="s">
        <v>1690</v>
      </c>
      <c r="AF10" s="463"/>
      <c r="AG10" s="463"/>
      <c r="AH10" s="464"/>
      <c r="AI10" s="171"/>
      <c r="AJ10" s="465" t="s">
        <v>1691</v>
      </c>
      <c r="AK10" s="463"/>
      <c r="AL10" s="463"/>
      <c r="AM10" s="464"/>
      <c r="AN10" s="171"/>
      <c r="AO10" s="465" t="s">
        <v>1692</v>
      </c>
      <c r="AP10" s="463"/>
      <c r="AQ10" s="463"/>
      <c r="AR10" s="464"/>
      <c r="AS10" s="171"/>
      <c r="AT10" s="465" t="s">
        <v>1693</v>
      </c>
      <c r="AU10" s="463"/>
      <c r="AV10" s="463"/>
      <c r="AW10" s="464"/>
      <c r="AX10" s="171"/>
      <c r="AY10" s="465" t="s">
        <v>1694</v>
      </c>
      <c r="AZ10" s="463"/>
      <c r="BA10" s="463"/>
      <c r="BB10" s="464"/>
      <c r="BC10" s="171"/>
      <c r="BD10" s="465" t="s">
        <v>1695</v>
      </c>
      <c r="BE10" s="463"/>
      <c r="BF10" s="463"/>
      <c r="BG10" s="464"/>
      <c r="BH10" s="171"/>
      <c r="BI10" s="465" t="s">
        <v>1696</v>
      </c>
      <c r="BJ10" s="463"/>
      <c r="BK10" s="463"/>
      <c r="BL10" s="464"/>
      <c r="BM10" s="171"/>
      <c r="BN10" s="465" t="s">
        <v>1697</v>
      </c>
      <c r="BO10" s="463"/>
      <c r="BP10" s="463"/>
      <c r="BQ10" s="464"/>
      <c r="BR10" s="171"/>
      <c r="BS10" s="465" t="s">
        <v>1698</v>
      </c>
      <c r="BT10" s="463"/>
      <c r="BU10" s="463"/>
      <c r="BV10" s="470"/>
      <c r="BW10" s="172"/>
      <c r="BX10" s="442"/>
      <c r="BY10" s="434"/>
      <c r="BZ10" s="158"/>
      <c r="CA10" s="158"/>
      <c r="CB10" s="158"/>
      <c r="CC10" s="158"/>
      <c r="CD10" s="158"/>
      <c r="CE10" s="158"/>
      <c r="CF10" s="158"/>
      <c r="CG10" s="158"/>
      <c r="CH10" s="158"/>
      <c r="CI10" s="158"/>
      <c r="CJ10" s="158"/>
      <c r="CK10" s="158"/>
      <c r="CL10" s="158"/>
      <c r="CM10" s="158"/>
      <c r="CN10" s="158"/>
      <c r="CO10" s="158"/>
      <c r="CP10" s="158"/>
      <c r="CQ10" s="158"/>
      <c r="CR10" s="159"/>
      <c r="CS10" s="159"/>
      <c r="CT10" s="159"/>
      <c r="CU10" s="159"/>
      <c r="CV10" s="159"/>
      <c r="CW10" s="159"/>
      <c r="CX10" s="159"/>
      <c r="CY10" s="159"/>
      <c r="CZ10" s="159"/>
      <c r="DA10" s="159"/>
      <c r="DB10" s="159"/>
      <c r="DC10" s="159"/>
      <c r="DD10" s="159"/>
      <c r="DE10" s="159"/>
      <c r="DF10" s="159"/>
      <c r="DG10" s="159"/>
      <c r="DH10" s="159"/>
      <c r="DI10" s="159" t="s">
        <v>1699</v>
      </c>
      <c r="DJ10" s="159"/>
      <c r="DK10" s="159"/>
      <c r="DL10" s="159"/>
      <c r="DM10" s="159"/>
      <c r="DN10" s="159"/>
      <c r="DO10" s="159"/>
      <c r="DP10" s="159"/>
      <c r="DQ10" s="159"/>
      <c r="DR10" s="159"/>
      <c r="DS10" s="159"/>
      <c r="DT10" s="159"/>
      <c r="DU10" s="159"/>
      <c r="DV10" s="159"/>
      <c r="DW10" s="159"/>
      <c r="DX10" s="159"/>
      <c r="DY10" s="159"/>
      <c r="DZ10" s="159"/>
      <c r="EA10" s="159"/>
      <c r="EB10" s="159"/>
      <c r="EC10" s="159"/>
      <c r="ED10" s="159"/>
      <c r="EE10" s="159"/>
      <c r="EF10" s="159"/>
      <c r="EG10" s="159"/>
      <c r="EH10" s="159"/>
      <c r="EI10" s="159"/>
      <c r="EJ10" s="159"/>
      <c r="EK10" s="159"/>
      <c r="EL10" s="159"/>
      <c r="EM10" s="159"/>
      <c r="EN10" s="159"/>
      <c r="EO10" s="159"/>
      <c r="EP10" s="159"/>
      <c r="EQ10" s="159"/>
      <c r="ER10" s="159"/>
      <c r="ES10" s="159"/>
      <c r="ET10" s="159"/>
      <c r="EU10" s="159"/>
      <c r="EV10" s="159"/>
      <c r="EW10" s="159"/>
      <c r="EX10" s="159"/>
      <c r="EY10" s="159"/>
      <c r="EZ10" s="159"/>
      <c r="FA10" s="159"/>
      <c r="FB10" s="159"/>
      <c r="FC10" s="159"/>
      <c r="FD10" s="159"/>
      <c r="FE10" s="159"/>
      <c r="FF10" s="159"/>
      <c r="FG10" s="159"/>
      <c r="FH10" s="159"/>
      <c r="FI10" s="159"/>
      <c r="FJ10" s="159"/>
      <c r="FK10" s="159"/>
      <c r="FL10" s="159"/>
      <c r="FM10" s="434"/>
    </row>
    <row r="11" spans="1:169" ht="17" x14ac:dyDescent="0.2">
      <c r="A11" s="439"/>
      <c r="B11" s="442"/>
      <c r="C11" s="442"/>
      <c r="D11" s="442"/>
      <c r="E11" s="173"/>
      <c r="F11" s="174" t="s">
        <v>10</v>
      </c>
      <c r="G11" s="175" t="s">
        <v>11</v>
      </c>
      <c r="H11" s="175" t="s">
        <v>12</v>
      </c>
      <c r="I11" s="175" t="s">
        <v>13</v>
      </c>
      <c r="J11" s="175" t="s">
        <v>14</v>
      </c>
      <c r="K11" s="175" t="s">
        <v>15</v>
      </c>
      <c r="L11" s="175" t="s">
        <v>1700</v>
      </c>
      <c r="M11" s="176"/>
      <c r="N11" s="176"/>
      <c r="O11" s="177"/>
      <c r="P11" s="178" t="s">
        <v>1701</v>
      </c>
      <c r="Q11" s="179" t="s">
        <v>1702</v>
      </c>
      <c r="R11" s="179" t="s">
        <v>1703</v>
      </c>
      <c r="S11" s="179" t="s">
        <v>1704</v>
      </c>
      <c r="T11" s="466" t="s">
        <v>1687</v>
      </c>
      <c r="U11" s="180" t="s">
        <v>1701</v>
      </c>
      <c r="V11" s="180" t="s">
        <v>1702</v>
      </c>
      <c r="W11" s="180" t="s">
        <v>1703</v>
      </c>
      <c r="X11" s="180" t="s">
        <v>1704</v>
      </c>
      <c r="Y11" s="467" t="s">
        <v>1688</v>
      </c>
      <c r="Z11" s="180" t="s">
        <v>1701</v>
      </c>
      <c r="AA11" s="180" t="s">
        <v>1702</v>
      </c>
      <c r="AB11" s="180" t="s">
        <v>1703</v>
      </c>
      <c r="AC11" s="180" t="s">
        <v>1704</v>
      </c>
      <c r="AD11" s="466" t="s">
        <v>1689</v>
      </c>
      <c r="AE11" s="180" t="s">
        <v>1701</v>
      </c>
      <c r="AF11" s="180" t="s">
        <v>1702</v>
      </c>
      <c r="AG11" s="180" t="s">
        <v>1703</v>
      </c>
      <c r="AH11" s="180" t="s">
        <v>1704</v>
      </c>
      <c r="AI11" s="466" t="s">
        <v>1690</v>
      </c>
      <c r="AJ11" s="180" t="s">
        <v>1701</v>
      </c>
      <c r="AK11" s="180" t="s">
        <v>1702</v>
      </c>
      <c r="AL11" s="180" t="s">
        <v>1703</v>
      </c>
      <c r="AM11" s="180" t="s">
        <v>1704</v>
      </c>
      <c r="AN11" s="466" t="s">
        <v>1691</v>
      </c>
      <c r="AO11" s="180" t="s">
        <v>1701</v>
      </c>
      <c r="AP11" s="180" t="s">
        <v>1702</v>
      </c>
      <c r="AQ11" s="180" t="s">
        <v>1703</v>
      </c>
      <c r="AR11" s="180" t="s">
        <v>1704</v>
      </c>
      <c r="AS11" s="466" t="s">
        <v>1692</v>
      </c>
      <c r="AT11" s="180" t="s">
        <v>1701</v>
      </c>
      <c r="AU11" s="180" t="s">
        <v>1702</v>
      </c>
      <c r="AV11" s="180" t="s">
        <v>1703</v>
      </c>
      <c r="AW11" s="180" t="s">
        <v>1704</v>
      </c>
      <c r="AX11" s="466" t="s">
        <v>1693</v>
      </c>
      <c r="AY11" s="180" t="s">
        <v>1701</v>
      </c>
      <c r="AZ11" s="180" t="s">
        <v>1702</v>
      </c>
      <c r="BA11" s="180" t="s">
        <v>1703</v>
      </c>
      <c r="BB11" s="180" t="s">
        <v>1704</v>
      </c>
      <c r="BC11" s="466" t="s">
        <v>1694</v>
      </c>
      <c r="BD11" s="180" t="s">
        <v>1701</v>
      </c>
      <c r="BE11" s="180" t="s">
        <v>1702</v>
      </c>
      <c r="BF11" s="180" t="s">
        <v>1703</v>
      </c>
      <c r="BG11" s="181" t="s">
        <v>1704</v>
      </c>
      <c r="BH11" s="466" t="s">
        <v>1695</v>
      </c>
      <c r="BI11" s="180" t="s">
        <v>1701</v>
      </c>
      <c r="BJ11" s="180" t="s">
        <v>1702</v>
      </c>
      <c r="BK11" s="180" t="s">
        <v>1703</v>
      </c>
      <c r="BL11" s="180" t="s">
        <v>1704</v>
      </c>
      <c r="BM11" s="466" t="s">
        <v>1696</v>
      </c>
      <c r="BN11" s="180" t="s">
        <v>1701</v>
      </c>
      <c r="BO11" s="180" t="s">
        <v>1702</v>
      </c>
      <c r="BP11" s="180" t="s">
        <v>1703</v>
      </c>
      <c r="BQ11" s="180" t="s">
        <v>1704</v>
      </c>
      <c r="BR11" s="466" t="s">
        <v>1697</v>
      </c>
      <c r="BS11" s="180" t="s">
        <v>1701</v>
      </c>
      <c r="BT11" s="180" t="s">
        <v>1702</v>
      </c>
      <c r="BU11" s="180" t="s">
        <v>1703</v>
      </c>
      <c r="BV11" s="182" t="s">
        <v>1704</v>
      </c>
      <c r="BW11" s="468" t="s">
        <v>1698</v>
      </c>
      <c r="BX11" s="469">
        <v>100</v>
      </c>
      <c r="BY11" s="434"/>
      <c r="BZ11" s="158"/>
      <c r="CA11" s="158"/>
      <c r="CB11" s="158"/>
      <c r="CC11" s="158"/>
      <c r="CD11" s="158"/>
      <c r="CE11" s="158"/>
      <c r="CF11" s="158"/>
      <c r="CG11" s="158"/>
      <c r="CH11" s="158"/>
      <c r="CI11" s="158"/>
      <c r="CJ11" s="158"/>
      <c r="CK11" s="158"/>
      <c r="CL11" s="158"/>
      <c r="CM11" s="158"/>
      <c r="CN11" s="158"/>
      <c r="CO11" s="158"/>
      <c r="CP11" s="158"/>
      <c r="CQ11" s="158"/>
      <c r="CR11" s="159"/>
      <c r="CS11" s="159"/>
      <c r="CT11" s="159"/>
      <c r="CU11" s="159"/>
      <c r="CV11" s="159"/>
      <c r="CW11" s="159"/>
      <c r="CX11" s="159"/>
      <c r="CY11" s="159"/>
      <c r="CZ11" s="159"/>
      <c r="DA11" s="159"/>
      <c r="DB11" s="159"/>
      <c r="DC11" s="159"/>
      <c r="DD11" s="159"/>
      <c r="DE11" s="159"/>
      <c r="DF11" s="159"/>
      <c r="DG11" s="159"/>
      <c r="DH11" s="159" t="s">
        <v>1705</v>
      </c>
      <c r="DI11" s="159"/>
      <c r="DJ11" s="159"/>
      <c r="DK11" s="159"/>
      <c r="DL11" s="159"/>
      <c r="DM11" s="159"/>
      <c r="DN11" s="159"/>
      <c r="DO11" s="159"/>
      <c r="DP11" s="159"/>
      <c r="DQ11" s="159"/>
      <c r="DR11" s="159"/>
      <c r="DS11" s="159" t="s">
        <v>1706</v>
      </c>
      <c r="DT11" s="159">
        <v>11</v>
      </c>
      <c r="DU11" s="159">
        <v>12</v>
      </c>
      <c r="DV11" s="159">
        <v>13</v>
      </c>
      <c r="DW11" s="159">
        <v>14</v>
      </c>
      <c r="DX11" s="159">
        <v>15</v>
      </c>
      <c r="DY11" s="159" t="s">
        <v>1707</v>
      </c>
      <c r="DZ11" s="159"/>
      <c r="EA11" s="159"/>
      <c r="EB11" s="159"/>
      <c r="EC11" s="159"/>
      <c r="ED11" s="159"/>
      <c r="EE11" s="159"/>
      <c r="EF11" s="159"/>
      <c r="EG11" s="159"/>
      <c r="EH11" s="159"/>
      <c r="EI11" s="159"/>
      <c r="EJ11" s="159"/>
      <c r="EK11" s="159"/>
      <c r="EL11" s="159"/>
      <c r="EM11" s="159"/>
      <c r="EN11" s="159"/>
      <c r="EO11" s="159"/>
      <c r="EP11" s="159" t="s">
        <v>1706</v>
      </c>
      <c r="EQ11" s="159">
        <v>11</v>
      </c>
      <c r="ER11" s="159">
        <v>12</v>
      </c>
      <c r="ES11" s="159">
        <v>13</v>
      </c>
      <c r="ET11" s="159">
        <v>14</v>
      </c>
      <c r="EU11" s="159">
        <v>15</v>
      </c>
      <c r="EV11" s="159" t="s">
        <v>1707</v>
      </c>
      <c r="EW11" s="159"/>
      <c r="EX11" s="159"/>
      <c r="EY11" s="159"/>
      <c r="EZ11" s="159"/>
      <c r="FA11" s="159"/>
      <c r="FB11" s="159"/>
      <c r="FC11" s="159"/>
      <c r="FD11" s="159"/>
      <c r="FE11" s="159"/>
      <c r="FF11" s="159"/>
      <c r="FG11" s="159"/>
      <c r="FH11" s="159"/>
      <c r="FI11" s="159"/>
      <c r="FJ11" s="159"/>
      <c r="FK11" s="159"/>
      <c r="FL11" s="159"/>
      <c r="FM11" s="434"/>
    </row>
    <row r="12" spans="1:169" x14ac:dyDescent="0.2">
      <c r="A12" s="439"/>
      <c r="B12" s="442"/>
      <c r="C12" s="442"/>
      <c r="D12" s="442"/>
      <c r="E12" s="183" t="s">
        <v>1708</v>
      </c>
      <c r="F12" s="184">
        <v>2</v>
      </c>
      <c r="G12" s="185">
        <v>2</v>
      </c>
      <c r="H12" s="185">
        <v>2</v>
      </c>
      <c r="I12" s="185">
        <v>2</v>
      </c>
      <c r="J12" s="185">
        <v>2</v>
      </c>
      <c r="K12" s="185">
        <v>2</v>
      </c>
      <c r="L12" s="185">
        <v>2</v>
      </c>
      <c r="M12" s="185">
        <v>2</v>
      </c>
      <c r="N12" s="185">
        <v>2</v>
      </c>
      <c r="O12" s="186">
        <v>2</v>
      </c>
      <c r="P12" s="187">
        <v>13</v>
      </c>
      <c r="Q12" s="187">
        <v>0</v>
      </c>
      <c r="R12" s="187">
        <v>0</v>
      </c>
      <c r="S12" s="187">
        <v>0</v>
      </c>
      <c r="T12" s="442"/>
      <c r="U12" s="187">
        <v>13</v>
      </c>
      <c r="V12" s="187">
        <v>0</v>
      </c>
      <c r="W12" s="187">
        <v>0</v>
      </c>
      <c r="X12" s="187">
        <v>0</v>
      </c>
      <c r="Y12" s="442"/>
      <c r="Z12" s="187">
        <v>13</v>
      </c>
      <c r="AA12" s="187">
        <v>0</v>
      </c>
      <c r="AB12" s="187">
        <v>0</v>
      </c>
      <c r="AC12" s="187">
        <v>0</v>
      </c>
      <c r="AD12" s="442"/>
      <c r="AE12" s="187">
        <v>13</v>
      </c>
      <c r="AF12" s="187">
        <v>0</v>
      </c>
      <c r="AG12" s="187">
        <v>0</v>
      </c>
      <c r="AH12" s="187">
        <v>0</v>
      </c>
      <c r="AI12" s="442"/>
      <c r="AJ12" s="187">
        <v>13</v>
      </c>
      <c r="AK12" s="187">
        <v>0</v>
      </c>
      <c r="AL12" s="187">
        <v>0</v>
      </c>
      <c r="AM12" s="187">
        <v>0</v>
      </c>
      <c r="AN12" s="442"/>
      <c r="AO12" s="187">
        <v>13</v>
      </c>
      <c r="AP12" s="187">
        <v>0</v>
      </c>
      <c r="AQ12" s="187">
        <v>0</v>
      </c>
      <c r="AR12" s="187">
        <v>0</v>
      </c>
      <c r="AS12" s="442"/>
      <c r="AT12" s="187">
        <v>13</v>
      </c>
      <c r="AU12" s="187">
        <v>0</v>
      </c>
      <c r="AV12" s="187">
        <v>0</v>
      </c>
      <c r="AW12" s="187">
        <v>0</v>
      </c>
      <c r="AX12" s="442"/>
      <c r="AY12" s="187">
        <v>13</v>
      </c>
      <c r="AZ12" s="187">
        <v>0</v>
      </c>
      <c r="BA12" s="187">
        <v>0</v>
      </c>
      <c r="BB12" s="187">
        <v>0</v>
      </c>
      <c r="BC12" s="442"/>
      <c r="BD12" s="187">
        <v>13</v>
      </c>
      <c r="BE12" s="187">
        <v>0</v>
      </c>
      <c r="BF12" s="187">
        <v>0</v>
      </c>
      <c r="BG12" s="187">
        <v>0</v>
      </c>
      <c r="BH12" s="442"/>
      <c r="BI12" s="187">
        <v>13</v>
      </c>
      <c r="BJ12" s="187">
        <v>0</v>
      </c>
      <c r="BK12" s="187">
        <v>0</v>
      </c>
      <c r="BL12" s="187">
        <v>0</v>
      </c>
      <c r="BM12" s="442"/>
      <c r="BN12" s="187">
        <v>15</v>
      </c>
      <c r="BO12" s="187">
        <v>0</v>
      </c>
      <c r="BP12" s="187">
        <v>0</v>
      </c>
      <c r="BQ12" s="187">
        <v>0</v>
      </c>
      <c r="BR12" s="442"/>
      <c r="BS12" s="187">
        <v>15</v>
      </c>
      <c r="BT12" s="187">
        <v>0</v>
      </c>
      <c r="BU12" s="187">
        <v>0</v>
      </c>
      <c r="BV12" s="187">
        <v>0</v>
      </c>
      <c r="BW12" s="434"/>
      <c r="BX12" s="442"/>
      <c r="BY12" s="434"/>
      <c r="BZ12" s="158"/>
      <c r="CA12" s="158"/>
      <c r="CB12" s="158"/>
      <c r="CC12" s="158"/>
      <c r="CD12" s="158"/>
      <c r="CE12" s="158"/>
      <c r="CF12" s="158"/>
      <c r="CG12" s="158"/>
      <c r="CH12" s="158"/>
      <c r="CI12" s="158"/>
      <c r="CJ12" s="158"/>
      <c r="CK12" s="158"/>
      <c r="CL12" s="158"/>
      <c r="CM12" s="158"/>
      <c r="CN12" s="158"/>
      <c r="CO12" s="158"/>
      <c r="CP12" s="158"/>
      <c r="CQ12" s="158"/>
      <c r="CR12" s="159"/>
      <c r="CS12" s="159"/>
      <c r="CT12" s="159"/>
      <c r="CU12" s="159"/>
      <c r="CV12" s="159"/>
      <c r="CW12" s="159"/>
      <c r="CX12" s="159"/>
      <c r="CY12" s="159"/>
      <c r="CZ12" s="159"/>
      <c r="DA12" s="159"/>
      <c r="DB12" s="159"/>
      <c r="DC12" s="159"/>
      <c r="DD12" s="159"/>
      <c r="DE12" s="159"/>
      <c r="DF12" s="159"/>
      <c r="DG12" s="159" t="s">
        <v>1709</v>
      </c>
      <c r="DH12" s="159"/>
      <c r="DI12" s="159"/>
      <c r="DJ12" s="159"/>
      <c r="DK12" s="159"/>
      <c r="DL12" s="159"/>
      <c r="DM12" s="159"/>
      <c r="DN12" s="159"/>
      <c r="DO12" s="159"/>
      <c r="DP12" s="159"/>
      <c r="DQ12" s="159"/>
      <c r="DR12" s="159"/>
      <c r="DS12" s="159">
        <v>20</v>
      </c>
      <c r="DT12" s="159">
        <v>13</v>
      </c>
      <c r="DU12" s="159">
        <v>13</v>
      </c>
      <c r="DV12" s="159">
        <v>13</v>
      </c>
      <c r="DW12" s="159">
        <v>13</v>
      </c>
      <c r="DX12" s="159">
        <v>13</v>
      </c>
      <c r="DY12" s="159">
        <v>15</v>
      </c>
      <c r="DZ12" s="159"/>
      <c r="EA12" s="159"/>
      <c r="EB12" s="159"/>
      <c r="EC12" s="159"/>
      <c r="ED12" s="159"/>
      <c r="EE12" s="159"/>
      <c r="EF12" s="159"/>
      <c r="EG12" s="159"/>
      <c r="EH12" s="159"/>
      <c r="EI12" s="159"/>
      <c r="EJ12" s="159"/>
      <c r="EK12" s="159"/>
      <c r="EL12" s="159" t="s">
        <v>1710</v>
      </c>
      <c r="EM12" s="159"/>
      <c r="EN12" s="159"/>
      <c r="EO12" s="159"/>
      <c r="EP12" s="159">
        <v>20</v>
      </c>
      <c r="EQ12" s="159">
        <v>16</v>
      </c>
      <c r="ER12" s="159">
        <v>16</v>
      </c>
      <c r="ES12" s="159">
        <v>16</v>
      </c>
      <c r="ET12" s="159">
        <v>16</v>
      </c>
      <c r="EU12" s="159">
        <v>16</v>
      </c>
      <c r="EV12" s="159">
        <v>0</v>
      </c>
      <c r="EW12" s="159" t="s">
        <v>85</v>
      </c>
      <c r="EX12" s="188" t="s">
        <v>1711</v>
      </c>
      <c r="EY12" s="159" t="s">
        <v>1712</v>
      </c>
      <c r="EZ12" s="159" t="s">
        <v>1713</v>
      </c>
      <c r="FA12" s="159" t="s">
        <v>1714</v>
      </c>
      <c r="FB12" s="159" t="s">
        <v>1715</v>
      </c>
      <c r="FC12" s="159" t="s">
        <v>1716</v>
      </c>
      <c r="FD12" s="159" t="s">
        <v>1717</v>
      </c>
      <c r="FE12" s="159" t="s">
        <v>1718</v>
      </c>
      <c r="FF12" s="159" t="s">
        <v>1719</v>
      </c>
      <c r="FG12" s="159" t="s">
        <v>1720</v>
      </c>
      <c r="FH12" s="159" t="s">
        <v>1721</v>
      </c>
      <c r="FI12" s="159" t="s">
        <v>1722</v>
      </c>
      <c r="FJ12" s="159" t="s">
        <v>1723</v>
      </c>
      <c r="FK12" s="159"/>
      <c r="FL12" s="159"/>
      <c r="FM12" s="434"/>
    </row>
    <row r="13" spans="1:169" ht="17" x14ac:dyDescent="0.2">
      <c r="A13" s="440"/>
      <c r="B13" s="443"/>
      <c r="C13" s="443"/>
      <c r="D13" s="443"/>
      <c r="E13" s="189" t="s">
        <v>1724</v>
      </c>
      <c r="F13" s="190" t="s">
        <v>12</v>
      </c>
      <c r="G13" s="190" t="s">
        <v>12</v>
      </c>
      <c r="H13" s="190" t="s">
        <v>13</v>
      </c>
      <c r="I13" s="190" t="s">
        <v>13</v>
      </c>
      <c r="J13" s="190" t="s">
        <v>13</v>
      </c>
      <c r="K13" s="190" t="s">
        <v>13</v>
      </c>
      <c r="L13" s="190" t="s">
        <v>14</v>
      </c>
      <c r="M13" s="190" t="s">
        <v>14</v>
      </c>
      <c r="N13" s="190" t="s">
        <v>14</v>
      </c>
      <c r="O13" s="190" t="s">
        <v>14</v>
      </c>
      <c r="P13" s="191" t="s">
        <v>12</v>
      </c>
      <c r="Q13" s="191" t="s">
        <v>1700</v>
      </c>
      <c r="R13" s="191" t="s">
        <v>1700</v>
      </c>
      <c r="S13" s="191" t="s">
        <v>1700</v>
      </c>
      <c r="T13" s="192"/>
      <c r="U13" s="191" t="s">
        <v>12</v>
      </c>
      <c r="V13" s="191" t="s">
        <v>1700</v>
      </c>
      <c r="W13" s="191" t="s">
        <v>1700</v>
      </c>
      <c r="X13" s="191" t="s">
        <v>1700</v>
      </c>
      <c r="Y13" s="443"/>
      <c r="Z13" s="191" t="s">
        <v>13</v>
      </c>
      <c r="AA13" s="191" t="s">
        <v>1700</v>
      </c>
      <c r="AB13" s="191" t="s">
        <v>1700</v>
      </c>
      <c r="AC13" s="191" t="s">
        <v>1700</v>
      </c>
      <c r="AD13" s="443"/>
      <c r="AE13" s="191" t="s">
        <v>13</v>
      </c>
      <c r="AF13" s="191" t="s">
        <v>14</v>
      </c>
      <c r="AG13" s="191" t="s">
        <v>1700</v>
      </c>
      <c r="AH13" s="191" t="s">
        <v>1700</v>
      </c>
      <c r="AI13" s="443"/>
      <c r="AJ13" s="191" t="s">
        <v>13</v>
      </c>
      <c r="AK13" s="191" t="s">
        <v>1700</v>
      </c>
      <c r="AL13" s="191" t="s">
        <v>1700</v>
      </c>
      <c r="AM13" s="191" t="s">
        <v>1700</v>
      </c>
      <c r="AN13" s="443"/>
      <c r="AO13" s="191" t="s">
        <v>13</v>
      </c>
      <c r="AP13" s="191" t="s">
        <v>11</v>
      </c>
      <c r="AQ13" s="191" t="s">
        <v>1700</v>
      </c>
      <c r="AR13" s="191" t="s">
        <v>1700</v>
      </c>
      <c r="AS13" s="443"/>
      <c r="AT13" s="191" t="s">
        <v>14</v>
      </c>
      <c r="AU13" s="191" t="s">
        <v>1700</v>
      </c>
      <c r="AV13" s="191" t="s">
        <v>1700</v>
      </c>
      <c r="AW13" s="191" t="s">
        <v>1700</v>
      </c>
      <c r="AX13" s="443"/>
      <c r="AY13" s="191" t="s">
        <v>14</v>
      </c>
      <c r="AZ13" s="191" t="s">
        <v>1700</v>
      </c>
      <c r="BA13" s="191" t="s">
        <v>1700</v>
      </c>
      <c r="BB13" s="191" t="s">
        <v>1700</v>
      </c>
      <c r="BC13" s="443"/>
      <c r="BD13" s="191" t="s">
        <v>14</v>
      </c>
      <c r="BE13" s="191" t="s">
        <v>1700</v>
      </c>
      <c r="BF13" s="191" t="s">
        <v>1700</v>
      </c>
      <c r="BG13" s="191" t="s">
        <v>1700</v>
      </c>
      <c r="BH13" s="443"/>
      <c r="BI13" s="191" t="s">
        <v>14</v>
      </c>
      <c r="BJ13" s="191" t="s">
        <v>1700</v>
      </c>
      <c r="BK13" s="191" t="s">
        <v>1700</v>
      </c>
      <c r="BL13" s="191" t="s">
        <v>1700</v>
      </c>
      <c r="BM13" s="443"/>
      <c r="BN13" s="191" t="s">
        <v>14</v>
      </c>
      <c r="BO13" s="191" t="s">
        <v>1700</v>
      </c>
      <c r="BP13" s="191" t="s">
        <v>1700</v>
      </c>
      <c r="BQ13" s="191" t="s">
        <v>1700</v>
      </c>
      <c r="BR13" s="443"/>
      <c r="BS13" s="191" t="s">
        <v>13</v>
      </c>
      <c r="BT13" s="191" t="s">
        <v>1700</v>
      </c>
      <c r="BU13" s="191" t="s">
        <v>1700</v>
      </c>
      <c r="BV13" s="191" t="s">
        <v>1700</v>
      </c>
      <c r="BW13" s="436"/>
      <c r="BX13" s="443"/>
      <c r="BY13" s="436"/>
      <c r="BZ13" s="193"/>
      <c r="CA13" s="193" t="s">
        <v>1706</v>
      </c>
      <c r="CB13" s="193" t="s">
        <v>1725</v>
      </c>
      <c r="CC13" s="193" t="s">
        <v>1726</v>
      </c>
      <c r="CD13" s="193" t="s">
        <v>1727</v>
      </c>
      <c r="CE13" s="193" t="s">
        <v>1728</v>
      </c>
      <c r="CF13" s="193" t="s">
        <v>1729</v>
      </c>
      <c r="CG13" s="193" t="s">
        <v>1730</v>
      </c>
      <c r="CH13" s="193" t="s">
        <v>1731</v>
      </c>
      <c r="CI13" s="193" t="s">
        <v>1732</v>
      </c>
      <c r="CJ13" s="193" t="s">
        <v>1733</v>
      </c>
      <c r="CK13" s="193" t="s">
        <v>1734</v>
      </c>
      <c r="CL13" s="193" t="s">
        <v>1735</v>
      </c>
      <c r="CM13" s="193" t="s">
        <v>1736</v>
      </c>
      <c r="CN13" s="193"/>
      <c r="CO13" s="193"/>
      <c r="CP13" s="193" t="s">
        <v>1737</v>
      </c>
      <c r="CQ13" s="158"/>
      <c r="CR13" s="193" t="s">
        <v>1706</v>
      </c>
      <c r="CS13" s="193" t="s">
        <v>1725</v>
      </c>
      <c r="CT13" s="193" t="s">
        <v>1726</v>
      </c>
      <c r="CU13" s="193" t="s">
        <v>1727</v>
      </c>
      <c r="CV13" s="193" t="s">
        <v>1728</v>
      </c>
      <c r="CW13" s="193" t="s">
        <v>1729</v>
      </c>
      <c r="CX13" s="193" t="s">
        <v>1730</v>
      </c>
      <c r="CY13" s="193" t="s">
        <v>1731</v>
      </c>
      <c r="CZ13" s="193" t="s">
        <v>1732</v>
      </c>
      <c r="DA13" s="193" t="s">
        <v>1733</v>
      </c>
      <c r="DB13" s="193" t="s">
        <v>1734</v>
      </c>
      <c r="DC13" s="193" t="s">
        <v>1735</v>
      </c>
      <c r="DD13" s="193" t="s">
        <v>1736</v>
      </c>
      <c r="DE13" s="159"/>
      <c r="DF13" s="159" t="s">
        <v>1738</v>
      </c>
      <c r="DG13" s="159"/>
      <c r="DH13" s="159"/>
      <c r="DI13" s="159"/>
      <c r="DJ13" s="159"/>
      <c r="DK13" s="159"/>
      <c r="DL13" s="159"/>
      <c r="DM13" s="159"/>
      <c r="DN13" s="159"/>
      <c r="DO13" s="159"/>
      <c r="DP13" s="159"/>
      <c r="DQ13" s="159"/>
      <c r="DR13" s="159"/>
      <c r="DS13" s="159"/>
      <c r="DT13" s="159"/>
      <c r="DU13" s="159"/>
      <c r="DV13" s="159"/>
      <c r="DW13" s="159"/>
      <c r="DX13" s="159"/>
      <c r="DY13" s="159"/>
      <c r="DZ13" s="159"/>
      <c r="EA13" s="188" t="s">
        <v>1711</v>
      </c>
      <c r="EB13" s="159" t="s">
        <v>1712</v>
      </c>
      <c r="EC13" s="159" t="s">
        <v>1713</v>
      </c>
      <c r="ED13" s="159" t="s">
        <v>1714</v>
      </c>
      <c r="EE13" s="159" t="s">
        <v>1715</v>
      </c>
      <c r="EF13" s="159" t="s">
        <v>1716</v>
      </c>
      <c r="EG13" s="159" t="s">
        <v>1717</v>
      </c>
      <c r="EH13" s="159" t="s">
        <v>1718</v>
      </c>
      <c r="EI13" s="159" t="s">
        <v>1719</v>
      </c>
      <c r="EJ13" s="159" t="s">
        <v>1720</v>
      </c>
      <c r="EK13" s="159" t="s">
        <v>1721</v>
      </c>
      <c r="EL13" s="159" t="s">
        <v>1722</v>
      </c>
      <c r="EM13" s="159" t="s">
        <v>1723</v>
      </c>
      <c r="EN13" s="159"/>
      <c r="EO13" s="159"/>
      <c r="EP13" s="159"/>
      <c r="EQ13" s="159"/>
      <c r="ER13" s="159"/>
      <c r="ES13" s="159"/>
      <c r="ET13" s="159"/>
      <c r="EU13" s="159"/>
      <c r="EV13" s="159"/>
      <c r="EW13" s="159"/>
      <c r="EX13" s="159"/>
      <c r="EY13" s="159"/>
      <c r="EZ13" s="159"/>
      <c r="FA13" s="159"/>
      <c r="FB13" s="159"/>
      <c r="FC13" s="159"/>
      <c r="FD13" s="159"/>
      <c r="FE13" s="159"/>
      <c r="FF13" s="159"/>
      <c r="FG13" s="159"/>
      <c r="FH13" s="159"/>
      <c r="FI13" s="159"/>
      <c r="FJ13" s="159"/>
      <c r="FK13" s="159"/>
      <c r="FL13" s="159"/>
      <c r="FM13" s="436"/>
    </row>
    <row r="14" spans="1:169" ht="18" x14ac:dyDescent="0.2">
      <c r="A14" s="194">
        <v>1</v>
      </c>
      <c r="B14" s="195">
        <v>211423243001</v>
      </c>
      <c r="C14" s="196" t="s">
        <v>689</v>
      </c>
      <c r="D14" s="197"/>
      <c r="E14" s="198" t="s">
        <v>690</v>
      </c>
      <c r="F14" s="199">
        <f t="shared" ref="F14:F268" si="0">IF(C$6=2008,IF($EX14=0,0,IF(F$12&lt;=$EX14,F$12,$EX14)),IF($EA14=0,0,IF(F$12&lt;=$EA14,F$12,$EA14)))</f>
        <v>2</v>
      </c>
      <c r="G14" s="199">
        <f t="shared" ref="G14:G268" si="1">IF(C$6=2008,IF(G$12&lt;=($EX14-$F14),G$12,($EX14-$F14)),IF(G$12&lt;=($EA14-$F14),G$12,($EA14-$F14)))</f>
        <v>2</v>
      </c>
      <c r="H14" s="199">
        <f t="shared" ref="H14:H268" si="2">IF(C$6=2008,IF(H$12&lt;=($EX14-$F14-$G14),H$12,($EX14-$F14-$G14)),IF(H$12&lt;=($EA14-$F14-$G14),H$12,($EA14-$F14-$G14)))</f>
        <v>2</v>
      </c>
      <c r="I14" s="199">
        <f t="shared" ref="I14:I268" si="3">IF(C$6=2008,IF(I$12&lt;=($EX14-$F14-$G14-$H14),I$12,($EX14-$F14-$G14-$H14)),IF(I$12&lt;=($EA14-$F14-$G14-$H14),I$12,($EA14-$F14-$G14-$H14)))</f>
        <v>2</v>
      </c>
      <c r="J14" s="199">
        <f t="shared" ref="J14:J268" si="4">IF(C$6=2008,IF(J$12&lt;=($EX14-$F14-$G14-$H14-$I14),J$12,($EX14-$F14-$G14-$H14-$I14)),IF(J$12&lt;=($EA14-$F14-$G14-$H14-$I14),J$12,($EA14-$F14-$G14-$H14-$I14)))</f>
        <v>2</v>
      </c>
      <c r="K14" s="199">
        <f t="shared" ref="K14:K268" si="5">IF(C$6=2008,IF(K$12&lt;=($EX14-$F14-$G14-$H14-$I14-$J14),K$12,($EX14-$F14-$G14-$H14-$I14-$J14)),IF(K$12&lt;=($EA14-$F14-$G14-$H14-$I14-$J14),K$12,($EA14-$F14-$G14-$H14-$I14-$J14)))</f>
        <v>2</v>
      </c>
      <c r="L14" s="199">
        <f t="shared" ref="L14:L268" si="6">IF(C$6=2008,IF(L$12&lt;=($EX14-$F14-$G14-$H14-$I14-$J14-$K14),L$12,($EX14-$F14-$G14-$H14-$I14-$J14-$K14)),IF(L$12&lt;=($EA14-$F14-$G14-$H14-$I14-$J14-$K14),L$12,($EA14-$F14-$G14-$H14-$I14-$J14-$K14)))</f>
        <v>2</v>
      </c>
      <c r="M14" s="199">
        <f t="shared" ref="M14:M268" si="7">IF(C$6=2008,IF(M$12&lt;=($EX14-$F14-$G14-$H14-$I14-$J14-$K14-$L14),M$12,($EX14-$F14-$G14-$H14-$I14-$J14-$K14-$L14)),IF(M$12&lt;=($EA14-$F14-$G14-$H14-$I14-$J14-$K14-$L14),M$12,($EA14-$F14-$G14-$H14-$I14-$J14-$K14-$L14)))</f>
        <v>2</v>
      </c>
      <c r="N14" s="199">
        <f t="shared" ref="N14:N268" si="8">IF(C$6=2008,IF(N$12&lt;=($EX14-$F14-$G14-$H14-$I14-$J14-$K14-$L14-$M14),N$12,($EX14-$F14-$G14-$H14-$I14-$J14-$K14-$L14-$M14)),IF(N$12&lt;=($EA14-$F14-$G14-$H14-$I14-$J14-$K14-$L14-$M14),N$12,($EA14-$F14-$G14-$H14-$I14-$J14-$K14-$L14-$M14)))</f>
        <v>2</v>
      </c>
      <c r="O14" s="200">
        <f t="shared" ref="O14:O268" si="9">IF(O$12=0,0,IF(C$6=2008,EX14-SUM(F14:N14),EA14-SUM(F14:N14)))</f>
        <v>0</v>
      </c>
      <c r="P14" s="199">
        <f t="shared" ref="P14:P268" si="10">IF($C$6=2008,IF($EY14=0,0,IF(P$12&lt;=$EY14,P$12,$EY14)),IF($EB14=0,0,IF(P$12&lt;=$EB14,P$12,$EB14)))</f>
        <v>13</v>
      </c>
      <c r="Q14" s="199">
        <f t="shared" ref="Q14:Q268" si="11">IF(C$6=2008,IF(Q$12&lt;=($EY14-$P14),Q$12,($EY14-$P14)),IF(Q$12&lt;=($EB14-$P14),Q$12,($EB14-$P14)))</f>
        <v>0</v>
      </c>
      <c r="R14" s="199">
        <f t="shared" ref="R14:R268" si="12">IF(C$6=2008,IF(R$12&lt;=($EY14-$P14-$Q14),R$12,($EY14-$P14-$Q14)),IF(R$12&lt;=($EB14-$P14-$Q14),R$12,($EB14-$P14-$Q14)))</f>
        <v>0</v>
      </c>
      <c r="S14" s="201">
        <f t="shared" ref="S14:S77" si="13">IF(S12=0,0,IF(C$6=2008,$EY14-$P14-$Q14-$R14,$EB14-$P14-$Q14-$R14))</f>
        <v>0</v>
      </c>
      <c r="T14" s="202">
        <f t="shared" ref="T14:T268" si="14">COUNTIF(P14:S14,0)</f>
        <v>3</v>
      </c>
      <c r="U14" s="199">
        <f t="shared" ref="U14:U268" si="15">IF(C$6=2008,IF($EZ14=0,0,IF(U$12&lt;=$EZ14,U$12,$EZ14)),IF($EC14=0,0,IF(U$12&lt;=$EC14,U$12,$EC14)))</f>
        <v>0</v>
      </c>
      <c r="V14" s="199">
        <f t="shared" ref="V14:V268" si="16">IF(C$6=2008,IF(V$12&lt;=($EZ14-$U14),V$12,($EZ14-$U14)),IF(V$12&lt;=($EC14-$U14),V$12,($EC14-$U14)))</f>
        <v>0</v>
      </c>
      <c r="W14" s="199">
        <f t="shared" ref="W14:W268" si="17">IF(C$6=2008,IF(W$12&lt;=($EZ14-$U14-$V14),W$12,($EZ14-$U14-$V14)),IF(W$12&lt;=($EC14-$U14-$V14),W$12,($EC14-$U14-$V14)))</f>
        <v>0</v>
      </c>
      <c r="X14" s="201">
        <f t="shared" ref="X14:X268" si="18">IF(X$12=0,0,IF(C$6=2008,$EZ14-$U14-$V14-$W14,$EC14-$U14-$V14-$W14))</f>
        <v>0</v>
      </c>
      <c r="Y14" s="203">
        <f t="shared" ref="Y14:Y268" si="19">COUNTIF(U14:X14,0)</f>
        <v>4</v>
      </c>
      <c r="Z14" s="199">
        <f t="shared" ref="Z14:Z268" si="20">IF(C$6=2008,IF($FA14=0,0,IF(Z$12&lt;=$FA14,Z$12,$FA14)),IF($ED14=0,0,IF(Z$12&lt;=$ED14,Z$12,$ED14)))</f>
        <v>0</v>
      </c>
      <c r="AA14" s="199">
        <f t="shared" ref="AA14:AA268" si="21">IF(C$6=2008,IF(AA$12&lt;=($FA14-$Z14),AA$12,($FA14-$Z14)),IF(AA$12&lt;=($ED14-$Z14),AA$12,($ED14-$Z14)))</f>
        <v>0</v>
      </c>
      <c r="AB14" s="199">
        <f t="shared" ref="AB14:AB268" si="22">IF(C$6=2008,IF(AB$12&lt;=($FA14-$Z14-$AA14),AB$12,($FA14-$Z14-$AA14)),IF(AB$12&lt;=($ED14-$Z14-$AA14),AB$12,($ED14-$Z14-$AA14)))</f>
        <v>0</v>
      </c>
      <c r="AC14" s="201">
        <f t="shared" ref="AC14:AC268" si="23">IF(AC$12=0,0,IF(C$6=2008,$FA14-$Z14-$AA14-$AB14,$ED14-$Z14-$AA14-$AB14))</f>
        <v>0</v>
      </c>
      <c r="AD14" s="202">
        <f t="shared" ref="AD14:AD268" si="24">COUNTIF(Z14:AC14,0)</f>
        <v>4</v>
      </c>
      <c r="AE14" s="199">
        <f t="shared" ref="AE14:AE268" si="25">IF(C$6=2008,IF($FB14=0,0,IF(AE$12&lt;=$FB14,AE$12,$FB14)),IF($EE14=0,0,IF(AE$12&lt;=$EE14,AE$12,$EE14)))</f>
        <v>13</v>
      </c>
      <c r="AF14" s="199">
        <f t="shared" ref="AF14:AF268" si="26">IF(C$6=2008,IF(AF$12&lt;=($FB14-$AE14),AF$12,($FB14-$AE14)),IF(AF$12&lt;=($EE14-$AE14),AF$12,($EE14-$AE14)))</f>
        <v>0</v>
      </c>
      <c r="AG14" s="199">
        <f t="shared" ref="AG14:AG268" si="27">IF(C$6=2008,IF(AG$12&lt;=($FB14-$AE14-$AF14),AG$12,($FB14-$AE14-$AF14)),IF(AG$12&lt;=($EE14-$AE14-$AF14),AG$12,($EE14-$AE14-$AF14)))</f>
        <v>0</v>
      </c>
      <c r="AH14" s="201">
        <f t="shared" ref="AH14:AH268" si="28">IF(AH$12=0,0,IF(C$6=2008,$FB14-$AE14-$AF14-$AG14,$EE14-$AE14-$AF14-$AG14))</f>
        <v>0</v>
      </c>
      <c r="AI14" s="204">
        <f t="shared" ref="AI14:AI268" si="29">COUNTIF(AE14:AH14,0)</f>
        <v>3</v>
      </c>
      <c r="AJ14" s="199">
        <f t="shared" ref="AJ14:AJ268" si="30">IF(C$6=2008,IF($FC14=0,0,IF(AJ$12&lt;=$FC14,AJ$12,$FC14)),IF($EF14=0,0,IF(AJ$12&lt;=$EF14,AJ$12,$EF14)))</f>
        <v>12</v>
      </c>
      <c r="AK14" s="199">
        <f t="shared" ref="AK14:AK268" si="31">IF(C$6=2008,IF(AK$12&lt;=($FC14-$AJ14),AK$12,($FC14-$AJ14)),IF(AK$12&lt;=($EF14-$AJ14),AK$12,($EF14-$AJ14)))</f>
        <v>0</v>
      </c>
      <c r="AL14" s="199">
        <f t="shared" ref="AL14:AL268" si="32">IF(C$6=2008,IF(AL$12&lt;=($FC14-$AJ14-$AK14),AL$12,($FC14-$AJ14-$AK14)),IF(AL$12&lt;=($EF14-$AJ14-$AK14),AL$12,($EF14-$AJ14-$AK14)))</f>
        <v>0</v>
      </c>
      <c r="AM14" s="201">
        <f t="shared" ref="AM14:AM268" si="33">IF(AM$12=0,0,IF(C$6=2008,$FC14-$AJ14-$AK14-$AL14,$EF14-$AJ14-$AK14-$AL14))</f>
        <v>0</v>
      </c>
      <c r="AN14" s="204">
        <f t="shared" ref="AN14:AN268" si="34">COUNTIF(AJ14:AM14,0)</f>
        <v>3</v>
      </c>
      <c r="AO14" s="199">
        <f t="shared" ref="AO14:AO268" si="35">IF(C$6=2008,IF($FD14=0,0,IF(AO$12&lt;=$FD14,AO$12,$FD14)),IF($EG14=0,0,IF(AO$12&lt;=$EG14,AO$12,$EG14)))</f>
        <v>0</v>
      </c>
      <c r="AP14" s="199">
        <f t="shared" ref="AP14:AP268" si="36">IF(C$6=2008,IF(AP$12&lt;=($FD14-$AO14),AP$12,($FD14-$AO14)),IF(AP$12&lt;=($EG14-$AO14),AP$12,($EG14-$AO14)))</f>
        <v>0</v>
      </c>
      <c r="AQ14" s="199">
        <f t="shared" ref="AQ14:AQ268" si="37">IF(C$6=2008,IF(AQ$12&lt;=($FD14-$AO14-$AP14),AQ$12,($FD14-$AO14-$AP14)),IF(AQ$12&lt;=($EG14-$AO14-$AP14),AQ$12,($EG14-$AO14-$AP14)))</f>
        <v>0</v>
      </c>
      <c r="AR14" s="201">
        <f t="shared" ref="AR14:AR268" si="38">IF(AR$12=0,0,IF(C$6=2008,$FD14-$AO14-$AP14-$AQ14,$EG14-$AO14-$AP14-$AQ14))</f>
        <v>0</v>
      </c>
      <c r="AS14" s="204">
        <f t="shared" ref="AS14:AS268" si="39">COUNTIF(AO14:AR14,0)</f>
        <v>4</v>
      </c>
      <c r="AT14" s="199">
        <f t="shared" ref="AT14:AT268" si="40">IF(C$6=2008,IF($FE14=0,0,IF(AT$12&lt;=$FE14,AT$12,$FE14)),IF($EH14=0,0,IF(AT$12&lt;=$EH14,AT$12,$EH14)))</f>
        <v>13</v>
      </c>
      <c r="AU14" s="199">
        <f t="shared" ref="AU14:AU268" si="41">IF(C$6=2008,IF(AU$12&lt;=($FE14-$AT14),AU$12,($FE14-$AT14)),IF(AU$12&lt;=($EH14-$AT14),AU$12,($EH14-$AT14)))</f>
        <v>0</v>
      </c>
      <c r="AV14" s="199">
        <f t="shared" ref="AV14:AV268" si="42">IF(C$6=2008,IF(AV$12&lt;=($FE14-$AT14-$AU14),AV$12,($FE14-$AT14-$AU14)),IF(AV$12&lt;=($EH14-$AT14-$AU14),AV$12,($EH14-$AT14-$AU14)))</f>
        <v>0</v>
      </c>
      <c r="AW14" s="201">
        <f t="shared" ref="AW14:AW268" si="43">IF(AW$12=0,0,IF(C$6=2008,$FE14-$AT14-$AU14-$AV14,$EH14-$AT14-$AU14-$AV14))</f>
        <v>0</v>
      </c>
      <c r="AX14" s="205">
        <f t="shared" ref="AX14:AX268" si="44">COUNTIF(AT14:AW14,0)</f>
        <v>3</v>
      </c>
      <c r="AY14" s="199">
        <f t="shared" ref="AY14:AY268" si="45">IF(C$6=2008,IF($FF14=0,0,IF(AY$12&lt;=$FF14,AY$12,$FF14)),IF($EI14=0,0,IF(AY$12&lt;=$EI14,AY$12,$EI14)))</f>
        <v>0</v>
      </c>
      <c r="AZ14" s="199">
        <f t="shared" ref="AZ14:AZ268" si="46">IF(C$6=2008,IF(AZ$12&lt;=($FF14-$AY14),AZ$12,($FF14-$AY14)),IF(AZ$12&lt;=($EI14-$AY14),AZ$12,($EI14-$AY14)))</f>
        <v>0</v>
      </c>
      <c r="BA14" s="199">
        <f t="shared" ref="BA14:BA268" si="47">IF(C$6=2008,IF(BA$12&lt;=($FF14-$AY14-$AZ14),BA$12,($FF14-$AY14-$AZ14)),IF(BA$12&lt;=($EI14-$AY14-$AZ14),BA$12,($EI14-$AY14-$AZ14)))</f>
        <v>0</v>
      </c>
      <c r="BB14" s="201">
        <f t="shared" ref="BB14:BB268" si="48">IF(BB$12=0,0,IF(C$6=2008,$FF14-$AY14-$AZ14-$BA14,$EI14-$AY14-$AZ14-$BA14))</f>
        <v>0</v>
      </c>
      <c r="BC14" s="204">
        <f t="shared" ref="BC14:BC268" si="49">COUNTIF(AY14:BB14,0)</f>
        <v>4</v>
      </c>
      <c r="BD14" s="199">
        <f t="shared" ref="BD14:BD268" si="50">IF(C$6=2008,IF($FG14=0,0,IF(BD$12&lt;=$FG14,BD$12,$FG14)),IF($EJ14=0,0,IF(BD$12&lt;=$EJ14,BD$12,$EJ14)))</f>
        <v>0</v>
      </c>
      <c r="BE14" s="199">
        <f t="shared" ref="BE14:BE268" si="51">IF(C$6=2008,IF(BE$12&lt;=($FG14-$BD14),BE$12,($FG14-$BD14)),IF(BE$12&lt;=($EJ14-$BD14),BE$12,($EJ14-$BD14)))</f>
        <v>0</v>
      </c>
      <c r="BF14" s="199">
        <f t="shared" ref="BF14:BF268" si="52">IF(C$6=2008,IF(BF$12&lt;=($FG14-$BD14-$BE14),BF$12,($FG14-$BD14-$BE14)),IF(BF$12&lt;=($EJ14-$BD14-$BE14),BF$12,($EJ14-$BD14-$BE14)))</f>
        <v>0</v>
      </c>
      <c r="BG14" s="201">
        <f t="shared" ref="BG14:BG268" si="53">IF(BG$12=0,0,IF(C$6=2008,$FG14-$BD14-$BE14-$BF14,$EJ14-$BD14-$BE14-$BF14))</f>
        <v>0</v>
      </c>
      <c r="BH14" s="204">
        <f t="shared" ref="BH14:BH268" si="54">COUNTIF(BD14:BG14,0)</f>
        <v>4</v>
      </c>
      <c r="BI14" s="199">
        <f t="shared" ref="BI14:BI268" si="55">IF(C$6=2008,IF($FH14=0,0,IF(BI$12&lt;=$FH14,BI$12,$FH14)),IF($EK14=0,0,IF(BI$12&lt;=$EK14,BI$12,$EK14)))</f>
        <v>9</v>
      </c>
      <c r="BJ14" s="199">
        <f t="shared" ref="BJ14:BJ268" si="56">IF(C$6=2008,IF(BJ$12&lt;=($FH14-$BI14),BJ$12,($FH14-$BI14)),IF(BJ$12&lt;=($EK14-$BI14),BJ$12,($EK14-$BI14)))</f>
        <v>0</v>
      </c>
      <c r="BK14" s="199">
        <f t="shared" ref="BK14:BK268" si="57">IF(C$6=2008,IF(BK$12&lt;=($FH14-$BI14-$BJ14),BK$12,($FH14-$BI14-$BJ14)),IF(BK$12&lt;=($EK14-$BI14-$BJ14),BK$12,($EK14-$BI14-$BJ14)))</f>
        <v>0</v>
      </c>
      <c r="BL14" s="201">
        <f t="shared" ref="BL14:BL268" si="58">IF(BL$12=0,0,IF(C$6=2008,$FH14-$BI14-$BJ14-$BK14,$EK14-$BI14-$BJ14-$BK14))</f>
        <v>0</v>
      </c>
      <c r="BM14" s="206">
        <f t="shared" ref="BM14:BM268" si="59">COUNTIF(BI14:BL14,0)</f>
        <v>3</v>
      </c>
      <c r="BN14" s="199">
        <f t="shared" ref="BN14:BN268" si="60">IF(C$6=2008,IF($FI14=0,0,IF(BN$12&lt;=$FI14,BN$12,$FI14)),IF($EL14=0,0,IF(BN$12&lt;=$EL14,BN$12,$EL14)))</f>
        <v>14</v>
      </c>
      <c r="BO14" s="199">
        <f t="shared" ref="BO14:BO268" si="61">IF(C$6=2008,IF(BO$12&lt;=($FI14-$BN14),BO$12,($FI14-$BN14)),IF(BO$12&lt;=($EL14-$BN14),BO$12,($EL14-$BN14)))</f>
        <v>0</v>
      </c>
      <c r="BP14" s="199">
        <f t="shared" ref="BP14:BP268" si="62">IF(C$6=2008,IF(BP$12&lt;=($FI14-$BN14-$BO14),BP$12,($FI14-$BN14-$BO14)),IF(BP$12&lt;=($EL14-$BN14-$BO14),BP$12,($EL14-$BN14-$BO14)))</f>
        <v>0</v>
      </c>
      <c r="BQ14" s="201">
        <f t="shared" ref="BQ14:BQ268" si="63">IF(BQ$12=0,0,IF(C$6=2008,$FI14-$BN14-$BO14-$BP14,$EL14-$BN14-$BO14-$BP14))</f>
        <v>0</v>
      </c>
      <c r="BR14" s="207">
        <f t="shared" ref="BR14:BR268" si="64">IF(COUNTBLANK(BN14:BQ14)=4,4,COUNTIF(BN14:BQ14,0))</f>
        <v>3</v>
      </c>
      <c r="BS14" s="199">
        <f t="shared" ref="BS14:BS268" si="65">IF(C$6=2008,IF($FJ14=0,0,IF(BS$12&lt;=$FJ14,BS$12,$FJ14)),IF($EM14=0,0,IF(BS$12&lt;=$EM14,BS$12,$EM14)))</f>
        <v>0</v>
      </c>
      <c r="BT14" s="199">
        <f t="shared" ref="BT14:BT268" si="66">IF(C$6=2008,IF(BT$12&lt;=($FJ14-$BS14),BT$12,($FJ14-$BS14)),IF(BT$12&lt;=($EM14-$BS14),BT$12,($EM14-$BS14)))</f>
        <v>0</v>
      </c>
      <c r="BU14" s="199">
        <f t="shared" ref="BU14:BU268" si="67">IF(C$6=2008,IF(BU$12&lt;=($FJ14-$BS14-$BT14),BU$12,($FJ14-$BS14-$BT14)),IF(BU$12&lt;=($EM14-$BS14-$BT14),BU$12,($EM14-$BS14-$BT14)))</f>
        <v>0</v>
      </c>
      <c r="BV14" s="201">
        <f t="shared" ref="BV14:BV268" si="68">IF(BV$12=0,0,IF(C$6=2008,$FJ14-$BS14-$BT14-$BU14,$EM14-$BS14-$BT14-$BU14))</f>
        <v>0</v>
      </c>
      <c r="BW14" s="207">
        <f t="shared" ref="BW14:BW268" si="69">IF(COUNTBLANK(BS14:BV14)=4,4,COUNTIF(BS14:BV14,0))</f>
        <v>4</v>
      </c>
      <c r="BX14" s="235">
        <v>92</v>
      </c>
      <c r="BY14" s="235">
        <v>92</v>
      </c>
      <c r="BZ14" s="193" t="e">
        <f t="shared" ref="BZ14:BZ268" si="70">SUM(CA14:CM14)</f>
        <v>#VALUE!</v>
      </c>
      <c r="CA14" s="193">
        <f t="shared" ref="CA14:CA268" si="71">IF(BY14=0,0,IF(BY14=70,10,IF(BY14=75,12,IF(BY14=80,14,IF(BY14=85,16,IF(BY14=90,18,IF(BY14=95,19,20)))))))</f>
        <v>20</v>
      </c>
      <c r="CB14" s="193" t="e">
        <f t="shared" ref="CB14:CB268" si="72">IF(BY14=0,0,IF(BY14=70,IF(CP14=1,IF(D14="A",12,IF(D14="B",10,IF(D14="C",13,IF(D14="D",14,11)))),0),IF(BY14=75,IF(CP14=1,IF(D14="A",10,IF(D14="B",14,IF(D14="C",12,IF(D14="D",13,14)))),0),IF(BY14=80,IF(CP14=1,IF(D14="A",15,IF(D14="B",15,IF(D14="C",14,IF(D14="D",12,10)))),0),IF(BY14=85,IF(CP14=1,IF(D14="A",15,IF(D14="B",16,IF(D14="C",12,IF(D14="D",14,12)))),0),IF(BY14=90,IF(CP14=1,IF(D14="A",14,IF(D14="B",15,IF(D14="C",16,IF(D14="D",13,14)))),0),IF(BY14=95,IF(CP14=1,IF(D14="A",16,IF(D14="B",15,IF(D14="C",15,IF(D14="D",15,15)))),0),IF(CP14=1,IF(D14="A",16,IF(D14="B",16,IF(D14="C",16,IF(D14="D",16,16)))),0))))))))</f>
        <v>#VALUE!</v>
      </c>
      <c r="CC14" s="193" t="e">
        <f t="shared" ref="CC14:CC268" si="73">IF(BY14=0,0,IF(BY14=70,IF(CP14=0,IF(D14="A",12,IF(D14="B",10,IF(D14="C",13,IF(D14="D",14,11)))),0),IF(BY14=75,IF(CP14=0,IF(D14="A",10,IF(D14="B",14,IF(D14="C",12,IF(D14="D",13,14)))),0),IF(BY14=80,IF(CP14=0,IF(D14="A",15,IF(D14="B",15,IF(D14="C",14,IF(D14="D",12,10)))),0),IF(BY14=85,IF(CP14=0,IF(D14="A",15,IF(D14="B",16,IF(D14="C",12,IF(D14="D",14,12)))),0),IF(BY14=90,IF(CP14=0,IF(D14="A",14,IF(D14="B",15,IF(D14="C",16,IF(D14="D",13,14)))),0),IF(BY14=95,IF(CP14=0,IF(D14="A",16,IF(D14="B",15,IF(D14="C",15,IF(D14="D",15,15)))),0),IF(CP14=0,IF(D14="A",16,IF(D14="B",16,IF(D14="C",16,IF(D14="D",16,16)))),0))))))))</f>
        <v>#VALUE!</v>
      </c>
      <c r="CD14" s="193" t="e">
        <f t="shared" ref="CD14:CD268" si="74">IF(BY14=0,0,IF(BY14=70,IF(CP14=1,IF(D14="A",10,IF(D14="B",13,IF(D14="C",14,IF(D14="D",11,12)))),0),IF(BY14=75,IF(CP14=1,IF(D14="A",14,IF(D14="B",12,IF(D14="C",13,IF(D14="D",14,10)))),0),IF(BY14=80,IF(CP14=1,IF(D14="A",15,IF(D14="B",14,IF(D14="C",12,IF(D14="D",10,15)))),0),IF(BY14=85,IF(CP14=1,IF(D14="A",16,IF(D14="B",12,IF(D14="C",14,IF(D14="D",12,15)))),0),IF(BY14=90,IF(CP14=1,IF(D14="A",15,IF(D14="B",16,IF(D14="C",13,IF(D14="D",14,14)))),0),IF(BY14=95,IF(CP14=1,IF(D14="A",15,IF(D14="B",15,IF(D14="C",15,IF(D14="D",15,16)))),0),IF(CP14=1,IF(D14="A",16,IF(D14="B",16,IF(D14="C",16,IF(D14="D",16,16)))),0))))))))</f>
        <v>#VALUE!</v>
      </c>
      <c r="CE14" s="193" t="e">
        <f t="shared" ref="CE14:CE268" si="75">IF(BY14=0,0,IF(BY14=70,IF(CP14=0,IF(D14="A",10,IF(D14="B",13,IF(D14="C",14,IF(D14="D",11,12)))),0),IF(BY14=75,IF(CP14=0,IF(D14="A",14,IF(D14="B",12,IF(D14="C",13,IF(D14="D",14,10)))),0),IF(BY14=80,IF(CP14=0,IF(D14="A",15,IF(D14="B",14,IF(D14="C",12,IF(D14="D",10,15)))),0),IF(BY14=85,IF(CP14=0,IF(D14="A",16,IF(D14="B",12,IF(D14="C",14,IF(D14="D",12,15)))),0),IF(BY14=90,IF(CP14=0,IF(D14="A",15,IF(D14="B",16,IF(D14="C",13,IF(D14="D",14,14)))),0),IF(BY14=95,IF(CP14=0,IF(D14="A",15,IF(D14="B",15,IF(D14="C",15,IF(D14="D",15,16)))),0),IF(CP14=0,IF(D14="A",16,IF(D14="B",16,IF(D14="C",16,IF(D14="D",16,16)))),0))))))))</f>
        <v>#VALUE!</v>
      </c>
      <c r="CF14" s="193" t="e">
        <f t="shared" ref="CF14:CF268" si="76">IF(BY14=0,0,IF(BY14=70,IF(CP14=1,IF(D14="A",13,IF(D14="B",14,IF(D14="C",11,IF(D14="D",12,10)))),0),IF(BY14=75,IF(CP14=1,IF(D14="A",12,IF(D14="B",13,IF(D14="C",14,IF(D14="D",10,14)))),0),IF(BY14=80,IF(CP14=1,IF(D14="A",14,IF(D14="B",12,IF(D14="C",10,IF(D14="D",15,15)))),0),IF(BY14=85,IF(CP14=1,IF(D14="A",12,IF(D14="B",14,IF(D14="C",12,IF(D14="D",15,16)))),0),IF(BY14=90,IF(CP14=1,IF(D14="A",16,IF(D14="B",13,IF(D14="C",14,IF(D14="D",14,15)))),0),IF(BY14=95,IF(CP14=1,IF(D14="A",15,IF(D14="B",15,IF(D14="C",15,IF(D14="D",16,15)))),0),IF(CP14=1,IF(D14="A",16,IF(D14="B",16,IF(D14="C",16,IF(D14="D",16,16)))),0))))))))</f>
        <v>#VALUE!</v>
      </c>
      <c r="CG14" s="193" t="e">
        <f t="shared" ref="CG14:CG268" si="77">IF(BY14=0,0,IF(BY14=70,IF(CP14=0,IF(D14="A",13,IF(D14="B",14,IF(D14="C",11,IF(D14="D",12,10)))),0),IF(BY14=75,IF(CP14=0,IF(D14="A",12,IF(D14="B",13,IF(D14="C",14,IF(D14="D",10,14)))),0),IF(BY14=80,IF(CP14=0,IF(D14="A",14,IF(D14="B",12,IF(D14="C",10,IF(D14="D",15,15)))),0),IF(BY14=85,IF(CP14=0,IF(D14="A",12,IF(D14="B",14,IF(D14="C",12,IF(D14="D",15,16)))),0),IF(BY14=90,IF(CP14=0,IF(D14="A",16,IF(D14="B",13,IF(D14="C",14,IF(D14="D",14,15)))),0),IF(BY14=95,IF(CP14=0,IF(D14="A",15,IF(D14="B",15,IF(D14="C",15,IF(D14="D",16,15)))),0),IF(CP14=0,IF(D14="A",16,IF(D14="B",16,IF(D14="C",16,IF(D14="D",16,16)))),0))))))))</f>
        <v>#VALUE!</v>
      </c>
      <c r="CH14" s="193" t="e">
        <f t="shared" ref="CH14:CH268" si="78">IF(BY14=0,0,IF(BY14=70,IF(CP14=1,IF(D14="A",14,IF(D14="B",11,IF(D14="C",12,IF(D14="D",10,13)))),0),IF(BY14=75,IF(CP14=1,IF(D14="A",13,IF(D14="B",14,IF(D14="C",10,IF(D14="D",14,12)))),0),IF(BY14=80,IF(CP14=1,IF(D14="A",12,IF(D14="B",10,IF(D14="C",15,IF(D14="D",15,14)))),0),IF(BY14=85,IF(CP14=1,IF(D14="A",14,IF(D14="B",12,IF(D14="C",15,IF(D14="D",16,12)))),0),IF(BY14=90,IF(CP14=1,IF(D14="A",13,IF(D14="B",14,IF(D14="C",14,IF(D14="D",15,16)))),0),IF(BY14=95,IF(CP14=1,IF(D14="A",15,IF(D14="B",15,IF(D14="C",16,IF(D14="D",15,15)))),0),IF(CP14=1,IF(D14="A",16,IF(D14="B",16,IF(D14="C",16,IF(D14="D",16,16)))),0))))))))</f>
        <v>#VALUE!</v>
      </c>
      <c r="CI14" s="193" t="e">
        <f t="shared" ref="CI14:CI268" si="79">IF(BY14=0,0,IF(BY14=70,IF(CP14=0,IF(D14="A",14,IF(D14="B",11,IF(D14="C",12,IF(D14="D",10,13)))),0),IF(BY14=75,IF(CP14=0,IF(D14="A",13,IF(D14="B",14,IF(D14="C",10,IF(D14="D",14,12)))),0),IF(BY14=80,IF(CP14=0,IF(D14="A",12,IF(D14="B",10,IF(D14="C",15,IF(D14="D",15,14)))),0),IF(BY14=85,IF(CP14=0,IF(D14="A",14,IF(D14="B",12,IF(D14="C",15,IF(D14="D",16,12)))),0),IF(BY14=90,IF(CP14=0,IF(D14="A",13,IF(D14="B",14,IF(D14="C",14,IF(D14="D",15,16)))),0),IF(BY14=95,IF(CP14=0,IF(D14="A",15,IF(D14="B",15,IF(D14="C",16,IF(D14="D",15,15)))),0),IF(CP14=0,IF(D14="A",16,IF(D14="B",16,IF(D14="C",16,IF(D14="D",16,16)))),0))))))))</f>
        <v>#VALUE!</v>
      </c>
      <c r="CJ14" s="193" t="e">
        <f t="shared" ref="CJ14:CJ268" si="80">IF(BY14=0,0,IF(BY14=70,IF(CP14=1,IF(D14="A",11,IF(D14="B",12,IF(D14="C",10,IF(D14="D",13,14)))),0),IF(BY14=75,IF(CP14=1,IF(D14="A",14,IF(D14="B",10,IF(D14="C",14,IF(D14="D",12,13)))),0),IF(BY14=80,IF(CP14=1,IF(D14="A",10,IF(D14="B",15,IF(D14="C",15,IF(D14="D",14,12)))),0),IF(BY14=85,IF(CP14=1,IF(D14="A",12,IF(D14="B",15,IF(D14="C",16,IF(D14="D",12,14)))),0),IF(BY14=90,IF(CP14=1,IF(D14="A",14,IF(D14="B",14,IF(D14="C",15,IF(D14="D",16,13)))),0),IF(BY14=95,IF(CP14=1,IF(D14="A",15,IF(D14="B",16,IF(D14="C",15,IF(D14="D",15,15)))),0),IF(CP14=1,IF(D14="A",16,IF(D14="B",16,IF(D14="C",16,IF(D14="D",16,16)))),0))))))))</f>
        <v>#VALUE!</v>
      </c>
      <c r="CK14" s="193" t="e">
        <f t="shared" ref="CK14:CK268" si="81">IF(BY14=0,0,IF(BY14=70,IF(CP14=0,IF(D14="A",11,IF(D14="B",12,IF(D14="C",10,IF(D14="D",13,14)))),0),IF(BY14=75,IF(CP14=0,IF(D14="A",14,IF(D14="B",10,IF(D14="C",14,IF(D14="D",12,13)))),0),IF(BY14=80,IF(CP14=0,IF(D14="A",10,IF(D14="B",15,IF(D14="C",15,IF(D14="D",14,12)))),0),IF(BY14=85,IF(CP14=0,IF(D14="A",12,IF(D14="B",15,IF(D14="C",16,IF(D14="D",12,14)))),0),IF(BY14=90,IF(CP14=0,IF(D14="A",14,IF(D14="B",14,IF(D14="C",15,IF(D14="D",16,13)))),0),IF(BY14=95,IF(CP14=0,IF(D14="A",15,IF(D14="B",16,IF(D14="C",15,IF(D14="D",15,15)))),0),IF(CP14=0,IF(D14="A",16,IF(D14="B",16,IF(D14="C",16,IF(D14="D",16,16)))),0))))))))</f>
        <v>#VALUE!</v>
      </c>
      <c r="CL14" s="193" t="e">
        <f t="shared" ref="CL14:CL268" si="82">IF(CP14=1,BY14-SUM(CA14:CK14),0)</f>
        <v>#VALUE!</v>
      </c>
      <c r="CM14" s="193" t="e">
        <f t="shared" ref="CM14:CM268" si="83">IF(CP14=0,BY14-SUM(CA14:CK14),0)</f>
        <v>#VALUE!</v>
      </c>
      <c r="CN14" s="193" t="e">
        <f t="shared" ref="CN14:CN268" si="84">SUM(CA14:CM14)</f>
        <v>#VALUE!</v>
      </c>
      <c r="CO14" s="209" t="str">
        <f t="shared" ref="CO14:CO268" si="85">C14</f>
        <v>2023PEC AI 541</v>
      </c>
      <c r="CP14" s="193" t="e">
        <f t="shared" ref="CP14:CP268" si="86">IF(AND(MOD(CO14,3),MOD(CO14,8),MOD(CO14,7)),1,0)</f>
        <v>#VALUE!</v>
      </c>
      <c r="CQ14" s="158"/>
      <c r="CR14" s="193">
        <f t="shared" ref="CR14:CR268" si="87">IF(BY14=0,0,IF(BY14=70,10,IF(BY14=75,12,IF(BY14=80,13,IF(BY14=85,15,IF(BY14=90,17,IF(BY14=95,19,20)))))))</f>
        <v>20</v>
      </c>
      <c r="CS14" s="193" t="e">
        <f t="shared" ref="CS14:CS268" si="88">IF(BY14=0,0,IF(BY14=70,IF(CP14=1,IF(D14="A",10,IF(D14="B",8,IF(D14="C",11,IF(D14="D",12,9)))),0),IF(BY14=75,IF(CP14=1,IF(D14="A",12,IF(D14="B",10,IF(D14="C",10,IF(D14="D",12,11)))),0),IF(BY14=80,IF(CP14=1,IF(D14="A",11,IF(D14="B",12,IF(D14="C",10,IF(D14="D",11,11)))),0),IF(BY14=85,IF(CP14=1,IF(D14="A",12,IF(D14="B",11,IF(D14="C",12,IF(D14="D",10,12)))),0),IF(BY14=90,IF(CP14=1,IF(D14="A",13,IF(D14="B",12,IF(D14="C",11,IF(D14="D",13,10)))),0),IF(BY14=95,IF(CP14=1,IF(D14="A",12,IF(D14="B",13,IF(D14="C",12,IF(D14="D",12,13)))),0),IF(CP14=1,IF(D14="A",13,IF(D14="B",13,IF(D14="C",13,IF(D14="D",13,13)))),0))))))))</f>
        <v>#VALUE!</v>
      </c>
      <c r="CT14" s="193" t="e">
        <f t="shared" ref="CT14:CT268" si="89">IF(BY14=0,0,IF(BY14=70,IF(CP14=0,IF(D14="A",10,IF(D14="B",8,IF(D14="C",11,IF(D14="D",12,9)))),0),IF(BY14=75,IF(CP14=0,IF(D14="A",12,IF(D14="B",10,IF(D14="C",10,IF(D14="D",12,11)))),0),IF(BY14=80,IF(CP14=0,IF(D14="A",11,IF(D14="B",12,IF(D14="C",10,IF(D14="D",11,11)))),0),IF(BY14=85,IF(CP14=0,IF(D14="A",12,IF(D14="B",11,IF(D14="C",12,IF(D14="D",10,12)))),0),IF(BY14=90,IF(CP14=0,IF(D14="A",13,IF(D14="B",12,IF(D14="C",11,IF(D14="D",13,10)))),0),IF(BY14=95,IF(CP14=0,IF(D14="A",12,IF(D14="B",13,IF(D14="C",12,IF(D14="D",12,13)))),0),IF(CP14=0,IF(D14="A",13,IF(D14="B",13,IF(D14="C",13,IF(D14="D",13,13)))),0))))))))</f>
        <v>#VALUE!</v>
      </c>
      <c r="CU14" s="193" t="e">
        <f t="shared" ref="CU14:CU268" si="90">IF(BY14=0,0,IF(BY14=70,IF(CP14=1,IF(D14="A",8,IF(D14="B",11,IF(D14="C",12,IF(D14="D",9,10)))),0),IF(BY14=75,IF(CP14=1,IF(D14="A",10,IF(D14="B",10,IF(D14="C",12,IF(D14="D",11,12)))),0),IF(BY14=80,IF(CP14=1,IF(D14="A",12,IF(D14="B",10,IF(D14="C",11,IF(D14="D",11,11)))),0),IF(BY14=85,IF(CP14=1,IF(D14="A",11,IF(D14="B",12,IF(D14="C",11,IF(D14="D",12,11)))),0),IF(BY14=90,IF(CP14=1,IF(D14="A",12,IF(D14="B",11,IF(D14="C",13,IF(D14="D",10,13)))),0),IF(BY14=95,IF(CP14=1,IF(D14="A",13,IF(D14="B",12,IF(D14="C",12,IF(D14="D",13,12)))),0),IF(CP14=1,IF(D14="A",13,IF(D14="B",13,IF(D14="C",13,IF(D14="D",13,13)))),0))))))))</f>
        <v>#VALUE!</v>
      </c>
      <c r="CV14" s="193" t="e">
        <f t="shared" ref="CV14:CV268" si="91">IF(BY14=0,0,IF(BY14=70,IF(CP14=0,IF(D14="A",8,IF(D14="B",11,IF(D14="C",12,IF(D14="D",9,10)))),0),IF(BY14=75,IF(CP14=0,IF(D14="A",10,IF(D14="B",10,IF(D14="C",12,IF(D14="D",11,12)))),0),IF(BY14=80,IF(CP14=0,IF(D14="A",12,IF(D14="B",10,IF(D14="C",11,IF(D14="D",11,11)))),0),IF(BY14=85,IF(CP14=0,IF(D14="A",11,IF(D14="B",12,IF(D14="C",11,IF(D14="D",12,11)))),0),IF(BY14=90,IF(CP14=0,IF(D14="A",12,IF(D14="B",11,IF(D14="C",13,IF(D14="D",10,13)))),0),IF(BY14=95,IF(CP14=0,IF(D14="A",13,IF(D14="B",12,IF(D14="C",12,IF(D14="D",13,12)))),0),IF(CP14=0,IF(D14="A",13,IF(D14="B",13,IF(D14="C",13,IF(D14="D",13,13)))),0))))))))</f>
        <v>#VALUE!</v>
      </c>
      <c r="CW14" s="193" t="e">
        <f t="shared" ref="CW14:CW268" si="92">IF(BY14=0,0,IF(BY14=70,IF(CP14=1,IF(D14="A",11,IF(D14="B",12,IF(D14="C",9,IF(D14="D",10,8)))),0),IF(BY14=75,IF(CP14=1,IF(D14="A",10,IF(D14="B",12,IF(D14="C",11,IF(D14="D",12,10)))),0),IF(BY14=80,IF(CP14=1,IF(D14="A",10,IF(D14="B",11,IF(D14="C",11,IF(D14="D",11,12)))),0),IF(BY14=85,IF(CP14=1,IF(D14="A",12,IF(D14="B",11,IF(D14="C",12,IF(D14="D",12,11)))),0),IF(BY14=90,IF(CP14=1,IF(D14="A",11,IF(D14="B",13,IF(D14="C",10,IF(D14="D",13,12)))),0),IF(BY14=95,IF(CP14=1,IF(D14="A",12,IF(D14="B",12,IF(D14="C",13,IF(D14="D",12,13)))),0),IF(CP14=1,IF(D14="A",13,IF(D14="B",13,IF(D14="C",13,IF(D14="D",13,13)))),0))))))))</f>
        <v>#VALUE!</v>
      </c>
      <c r="CX14" s="193" t="e">
        <f t="shared" ref="CX14:CX268" si="93">IF(BY14=0,0,IF(BY14=70,IF(CP14=0,IF(D14="A",11,IF(D14="B",12,IF(D14="C",9,IF(D14="D",10,8)))),0),IF(BY14=75,IF(CP14=0,IF(D14="A",10,IF(D14="B",12,IF(D14="C",11,IF(D14="D",12,10)))),0),IF(BY14=80,IF(CP14=0,IF(D14="A",10,IF(D14="B",11,IF(D14="C",11,IF(D14="D",11,12)))),0),IF(BY14=85,IF(CP14=0,IF(D14="A",12,IF(D14="B",11,IF(D14="C",12,IF(D14="D",12,11)))),0),IF(BY14=90,IF(CP14=0,IF(D14="A",11,IF(D14="B",13,IF(D14="C",10,IF(D14="D",13,12)))),0),IF(BY14=95,IF(CP14=0,IF(D14="A",12,IF(D14="B",12,IF(D14="C",13,IF(D14="D",12,13)))),0),IF(CP14=0,IF(D14="A",13,IF(D14="B",13,IF(D14="C",13,IF(D14="D",13,13)))),0))))))))</f>
        <v>#VALUE!</v>
      </c>
      <c r="CY14" s="193" t="e">
        <f t="shared" ref="CY14:CY268" si="94">IF(BY14=0,0,IF(BY14=70,IF(CP14=1,IF(D14="A",12,IF(D14="B",9,IF(D14="C",10,IF(D14="D",8,11)))),0),IF(BY14=75,IF(CP14=1,IF(D14="A",12,IF(D14="B",11,IF(D14="C",12,IF(D14="D",10,10)))),0),IF(BY14=80,IF(CP14=1,IF(D14="A",11,IF(D14="B",11,IF(D14="C",11,IF(D14="D",12,10)))),0),IF(BY14=85,IF(CP14=1,IF(D14="A",11,IF(D14="B",12,IF(D14="C",12,IF(D14="D",11,12)))),0),IF(BY14=90,IF(CP14=1,IF(D14="A",13,IF(D14="B",10,IF(D14="C",13,IF(D14="D",12,11)))),0),IF(BY14=95,IF(CP14=1,IF(D14="A",12,IF(D14="B",13,IF(D14="C",12,IF(D14="D",13,12)))),0),IF(CP14=1,IF(D14="A",13,IF(D14="B",13,IF(D14="C",13,IF(D14="D",13,13)))),0))))))))</f>
        <v>#VALUE!</v>
      </c>
      <c r="CZ14" s="193" t="e">
        <f t="shared" ref="CZ14:CZ268" si="95">IF(BY14=0,0,IF(BY14=70,IF(CP14=0,IF(D14="A",12,IF(D14="B",9,IF(D14="C",10,IF(D14="D",8,11)))),0),IF(BY14=75,IF(CP14=0,IF(D14="A",12,IF(D14="B",11,IF(D14="C",12,IF(D14="D",10,10)))),0),IF(BY14=80,IF(CP14=0,IF(D14="A",11,IF(D14="B",11,IF(D14="C",11,IF(D14="D",12,10)))),0),IF(BY14=85,IF(CP14=0,IF(D14="A",11,IF(D14="B",12,IF(D14="C",12,IF(D14="D",11,12)))),0),IF(BY14=90,IF(CP14=0,IF(D14="A",13,IF(D14="B",10,IF(D14="C",13,IF(D14="D",12,11)))),0),IF(BY14=95,IF(CP14=0,IF(D14="A",12,IF(D14="B",13,IF(D14="C",12,IF(D14="D",13,12)))),0),IF(CP14=0,IF(D14="A",13,IF(D14="B",13,IF(D14="C",13,IF(D14="D",13,13)))),0))))))))</f>
        <v>#VALUE!</v>
      </c>
      <c r="DA14" s="193" t="e">
        <f t="shared" ref="DA14:DA268" si="96">IF(BY14=0,0,IF(BY14=70,IF(CP14=1,IF(D14="A",9,IF(D14="B",10,IF(D14="C",8,IF(D14="D",11,12)))),0),IF(BY14=75,IF(CP14=1,IF(D14="A",11,IF(D14="B",12,IF(D14="C",10,IF(D14="D",10,12)))),0),IF(BY14=80,IF(CP14=1,IF(D14="A",11,IF(D14="B",11,IF(D14="C",12,IF(D14="D",10,11)))),0),IF(BY14=85,IF(CP14=1,IF(D14="A",12,IF(D14="B",12,IF(D14="C",11,IF(D14="D",12,11)))),0),IF(BY14=90,IF(CP14=1,IF(D14="A",10,IF(D14="B",13,IF(D14="C",12,IF(D14="D",11,13)))),0),IF(BY14=95,IF(CP14=1,IF(D14="A",13,IF(D14="B",12,IF(D14="C",13,IF(D14="D",12,12)))),0),IF(CP14=1,IF(D14="A",13,IF(D14="B",13,IF(D14="C",13,IF(D14="D",13,13)))),0))))))))</f>
        <v>#VALUE!</v>
      </c>
      <c r="DB14" s="193" t="e">
        <f t="shared" ref="DB14:DB268" si="97">IF(BY14=0,0,IF(BY14=70,IF(CP14=0,IF(D14="A",9,IF(D14="B",10,IF(D14="C",8,IF(D14="D",11,12)))),0),IF(BY14=75,IF(CP14=0,IF(D14="A",11,IF(D14="B",12,IF(D14="C",10,IF(D14="D",10,12)))),0),IF(BY14=80,IF(CP14=0,IF(D14="A",11,IF(D14="B",11,IF(D14="C",12,IF(D14="D",10,11)))),0),IF(BY14=85,IF(CP14=0,IF(D14="A",12,IF(D14="B",12,IF(D14="C",11,IF(D14="D",12,11)))),0),IF(BY14=90,IF(CP14=0,IF(D14="A",10,IF(D14="B",13,IF(D14="C",12,IF(D14="D",11,13)))),0),IF(BY14=95,IF(CP14=0,IF(D14="A",13,IF(D14="B",12,IF(D14="C",13,IF(D14="D",12,12)))),0),IF(CP14=0,IF(D14="A",13,IF(D14="B",13,IF(D14="C",13,IF(D14="D",13,13)))),0))))))))</f>
        <v>#VALUE!</v>
      </c>
      <c r="DC14" s="193" t="e">
        <f t="shared" ref="DC14:DC268" si="98">IF(CP14=1,BY14-SUM(CR14:DB14),0)</f>
        <v>#VALUE!</v>
      </c>
      <c r="DD14" s="193" t="e">
        <f t="shared" ref="DD14:DD268" si="99">IF(CP14=0,BY14-SUM(CR14:DB14),0)</f>
        <v>#VALUE!</v>
      </c>
      <c r="DE14" s="159"/>
      <c r="DF14" s="159" t="e">
        <f t="shared" ref="DF14:DF268" si="100">SUM(CR14:DD14)</f>
        <v>#VALUE!</v>
      </c>
      <c r="DG14" s="159"/>
      <c r="DH14" s="159"/>
      <c r="DI14" s="159"/>
      <c r="DJ14" s="159"/>
      <c r="DK14" s="159"/>
      <c r="DL14" s="159"/>
      <c r="DM14" s="159"/>
      <c r="DN14" s="159"/>
      <c r="DO14" s="159"/>
      <c r="DP14" s="159"/>
      <c r="DQ14" s="159"/>
      <c r="DR14" s="159">
        <f t="shared" ref="DR14:DR268" si="101">BY14</f>
        <v>92</v>
      </c>
      <c r="DS14" s="188">
        <f t="shared" ref="DS14:DS268" si="102">ROUND(0.2*DR14,0)</f>
        <v>18</v>
      </c>
      <c r="DT14" s="159">
        <f t="shared" ref="DT14:DT268" si="103">IF(ISODD(B14),IF($DR14=100,DT$12,IF(CEILING(0.14*$DR14,1)&lt;DT$12,CEILING(0.14*$DR14,1),DT$12)),IF($DR14=100,DT$12,IF(CEILING(0.13*$DR14,1)&lt;DT$12,CEILING(0.13*$DR14,1),DT$12)))</f>
        <v>13</v>
      </c>
      <c r="DU14" s="159">
        <f t="shared" ref="DU14:DU268" si="104">IF($DR14=100,DU$12,IF(CEILING(0.14*$DR14,1)&lt;DU$12,CEILING(0.14*$DR14,1),DU$12))</f>
        <v>13</v>
      </c>
      <c r="DV14" s="159">
        <f t="shared" ref="DV14:DV268" si="105">IF(ISODD(B14),IF($DR14=100,DV$12,IF(CEILING(0.12*$DR14,1)&lt;DV$12,CEILING(0.12*$DR14,1),DV$12)),IF($DR14=100,DV$12,IF(CEILING(0.14*$DR14,1)&lt;DV$12,CEILING(0.14*$DR14,1),DV$12)))</f>
        <v>12</v>
      </c>
      <c r="DW14" s="159">
        <f t="shared" ref="DW14:DW268" si="106">IF($DR14=100,DW$12,IF(CEILING(0.14*$DR14,1)&lt;DW$12,CEILING(0.14*$DR14,1),DW$12))</f>
        <v>13</v>
      </c>
      <c r="DX14" s="159">
        <f t="shared" ref="DX14:DX268" si="107">DR14-DY14-SUM(DS14:DW14)</f>
        <v>9</v>
      </c>
      <c r="DY14" s="210">
        <f t="shared" ref="DY14:DY268" si="108">ROUND(0.15*DR14,0)</f>
        <v>14</v>
      </c>
      <c r="DZ14" s="159">
        <f t="shared" ref="DZ14:DZ268" si="109">SUM(DS14:DY14)</f>
        <v>92</v>
      </c>
      <c r="EA14" s="159">
        <f t="shared" ref="EA14:EA268" si="110">DS14</f>
        <v>18</v>
      </c>
      <c r="EB14" s="159">
        <f t="shared" ref="EB14:EB268" si="111">IF(ISODD($B14),DT14,0)</f>
        <v>13</v>
      </c>
      <c r="EC14" s="159">
        <f t="shared" ref="EC14:ED29" si="112">IF(ISEVEN($B14),DT14,0)</f>
        <v>0</v>
      </c>
      <c r="ED14" s="159">
        <f t="shared" si="112"/>
        <v>0</v>
      </c>
      <c r="EE14" s="159">
        <f t="shared" ref="EE14:EF29" si="113">IF(ISODD($B14),DU14,0)</f>
        <v>13</v>
      </c>
      <c r="EF14" s="159">
        <f t="shared" si="113"/>
        <v>12</v>
      </c>
      <c r="EG14" s="159">
        <f t="shared" ref="EG14:EG268" si="114">IF(ISEVEN($B14),DV14,0)</f>
        <v>0</v>
      </c>
      <c r="EH14" s="159">
        <f t="shared" ref="EH14:EH268" si="115">IF(ISODD($B14),DW14,0)</f>
        <v>13</v>
      </c>
      <c r="EI14" s="159">
        <f t="shared" ref="EI14:EJ29" si="116">IF(ISEVEN($B14),DW14,0)</f>
        <v>0</v>
      </c>
      <c r="EJ14" s="159">
        <f t="shared" si="116"/>
        <v>0</v>
      </c>
      <c r="EK14" s="159">
        <f t="shared" ref="EK14:EL29" si="117">IF(ISODD($B14),DX14,0)</f>
        <v>9</v>
      </c>
      <c r="EL14" s="159">
        <f t="shared" si="117"/>
        <v>14</v>
      </c>
      <c r="EM14" s="159">
        <f t="shared" ref="EM14:EM268" si="118">IF(ISEVEN($B14),DY14,0)</f>
        <v>0</v>
      </c>
      <c r="EN14" s="159"/>
      <c r="EO14" s="159">
        <v>100</v>
      </c>
      <c r="EP14" s="188">
        <f t="shared" ref="EP14:EP268" si="119">ROUND(0.2*DR14,0)</f>
        <v>18</v>
      </c>
      <c r="EQ14" s="159">
        <f t="shared" ref="EQ14:EQ268" si="120">IF(ISODD(B14),IF($DR14=100,EQ$12,IF(CEILING(0.17*$DR14,1)&lt;EQ$12,CEILING(0.17*$DR14,1),EQ$12)),IF($DR14=100,EQ$12,IF(CEILING(0.16*$DR14,1)&lt;EQ$12,CEILING(0.16*$DR14,1),EQ$12)))</f>
        <v>16</v>
      </c>
      <c r="ER14" s="159">
        <f t="shared" ref="ER14:ER268" si="121">IF($DR14=100,ER$12,IF(CEILING(0.17*$DR14,1)&lt;ER$12,CEILING(0.17*$DR14,1),ER$12))</f>
        <v>16</v>
      </c>
      <c r="ES14" s="159">
        <f t="shared" ref="ES14:ES268" si="122">IF(ISODD(B14),IF($DR14=100,ES$12,IF(CEILING(0.15*$DR14,1)&lt;ES$12,CEILING(0.15*$DR14,1),ES$12)),IF($DR14=100,ES$12,IF(CEILING(0.17*$DR14,1)&lt;ES$12,CEILING(0.17*$DR14,1),ES$12)))</f>
        <v>14</v>
      </c>
      <c r="ET14" s="159">
        <f t="shared" ref="ET14:ET268" si="123">DR14-EU14-EP14-EQ14-ER14-ES14</f>
        <v>13</v>
      </c>
      <c r="EU14" s="159">
        <f t="shared" ref="EU14:EU268" si="124">ROUND(0.16*DR14,0)</f>
        <v>15</v>
      </c>
      <c r="EV14" s="210"/>
      <c r="EW14" s="159">
        <f t="shared" ref="EW14:EW268" si="125">SUM(EP14:EU14)</f>
        <v>92</v>
      </c>
      <c r="EX14" s="159">
        <f t="shared" ref="EX14:EX268" si="126">EP14</f>
        <v>18</v>
      </c>
      <c r="EY14" s="159">
        <f t="shared" ref="EY14:EY268" si="127">IF(ISODD($B14),EQ14,0)</f>
        <v>16</v>
      </c>
      <c r="EZ14" s="159">
        <f t="shared" ref="EZ14:FA29" si="128">IF(ISEVEN($B14),EQ14,0)</f>
        <v>0</v>
      </c>
      <c r="FA14" s="159">
        <f t="shared" si="128"/>
        <v>0</v>
      </c>
      <c r="FB14" s="159">
        <f t="shared" ref="FB14:FC29" si="129">IF(ISODD($B14),ER14,0)</f>
        <v>16</v>
      </c>
      <c r="FC14" s="159">
        <f t="shared" si="129"/>
        <v>14</v>
      </c>
      <c r="FD14" s="159">
        <f t="shared" ref="FD14:FD268" si="130">IF(ISEVEN($B14),ES14,0)</f>
        <v>0</v>
      </c>
      <c r="FE14" s="159">
        <f t="shared" ref="FE14:FE268" si="131">IF(ISODD($B14),ET14,0)</f>
        <v>13</v>
      </c>
      <c r="FF14" s="159">
        <f t="shared" ref="FF14:FG29" si="132">IF(ISEVEN($B14),ET14,0)</f>
        <v>0</v>
      </c>
      <c r="FG14" s="159">
        <f t="shared" si="132"/>
        <v>0</v>
      </c>
      <c r="FH14" s="159">
        <f t="shared" ref="FH14:FH268" si="133">IF(ISODD($B14),EU14,0)</f>
        <v>15</v>
      </c>
      <c r="FI14" s="159">
        <v>0</v>
      </c>
      <c r="FJ14" s="159">
        <v>0</v>
      </c>
      <c r="FK14" s="159"/>
      <c r="FL14" s="159"/>
      <c r="FM14" s="235">
        <v>92</v>
      </c>
    </row>
    <row r="15" spans="1:169" ht="18" x14ac:dyDescent="0.2">
      <c r="A15" s="194">
        <v>2</v>
      </c>
      <c r="B15" s="195">
        <v>211423243002</v>
      </c>
      <c r="C15" s="196" t="s">
        <v>691</v>
      </c>
      <c r="D15" s="197"/>
      <c r="E15" s="198" t="s">
        <v>692</v>
      </c>
      <c r="F15" s="199">
        <f t="shared" si="0"/>
        <v>2</v>
      </c>
      <c r="G15" s="199">
        <f t="shared" si="1"/>
        <v>2</v>
      </c>
      <c r="H15" s="199">
        <f t="shared" si="2"/>
        <v>2</v>
      </c>
      <c r="I15" s="199">
        <f t="shared" si="3"/>
        <v>2</v>
      </c>
      <c r="J15" s="199">
        <f t="shared" si="4"/>
        <v>2</v>
      </c>
      <c r="K15" s="199">
        <f t="shared" si="5"/>
        <v>2</v>
      </c>
      <c r="L15" s="199">
        <f t="shared" si="6"/>
        <v>2</v>
      </c>
      <c r="M15" s="199">
        <f t="shared" si="7"/>
        <v>2</v>
      </c>
      <c r="N15" s="199">
        <f t="shared" si="8"/>
        <v>1</v>
      </c>
      <c r="O15" s="200">
        <f t="shared" si="9"/>
        <v>0</v>
      </c>
      <c r="P15" s="199">
        <f t="shared" si="10"/>
        <v>0</v>
      </c>
      <c r="Q15" s="199">
        <f t="shared" si="11"/>
        <v>0</v>
      </c>
      <c r="R15" s="199">
        <f t="shared" si="12"/>
        <v>0</v>
      </c>
      <c r="S15" s="201">
        <f t="shared" si="13"/>
        <v>0</v>
      </c>
      <c r="T15" s="202">
        <f t="shared" si="14"/>
        <v>4</v>
      </c>
      <c r="U15" s="199">
        <f t="shared" si="15"/>
        <v>11</v>
      </c>
      <c r="V15" s="199">
        <f t="shared" si="16"/>
        <v>0</v>
      </c>
      <c r="W15" s="199">
        <f t="shared" si="17"/>
        <v>0</v>
      </c>
      <c r="X15" s="201">
        <f t="shared" si="18"/>
        <v>0</v>
      </c>
      <c r="Y15" s="203">
        <f t="shared" si="19"/>
        <v>3</v>
      </c>
      <c r="Z15" s="199">
        <f t="shared" si="20"/>
        <v>12</v>
      </c>
      <c r="AA15" s="199">
        <f t="shared" si="21"/>
        <v>0</v>
      </c>
      <c r="AB15" s="199">
        <f t="shared" si="22"/>
        <v>0</v>
      </c>
      <c r="AC15" s="201">
        <f t="shared" si="23"/>
        <v>0</v>
      </c>
      <c r="AD15" s="202">
        <f t="shared" si="24"/>
        <v>3</v>
      </c>
      <c r="AE15" s="199">
        <f t="shared" si="25"/>
        <v>0</v>
      </c>
      <c r="AF15" s="199">
        <f t="shared" si="26"/>
        <v>0</v>
      </c>
      <c r="AG15" s="199">
        <f t="shared" si="27"/>
        <v>0</v>
      </c>
      <c r="AH15" s="201">
        <f t="shared" si="28"/>
        <v>0</v>
      </c>
      <c r="AI15" s="204">
        <f t="shared" si="29"/>
        <v>4</v>
      </c>
      <c r="AJ15" s="199">
        <f t="shared" si="30"/>
        <v>0</v>
      </c>
      <c r="AK15" s="199">
        <f t="shared" si="31"/>
        <v>0</v>
      </c>
      <c r="AL15" s="199">
        <f t="shared" si="32"/>
        <v>0</v>
      </c>
      <c r="AM15" s="201">
        <f t="shared" si="33"/>
        <v>0</v>
      </c>
      <c r="AN15" s="204">
        <f t="shared" si="34"/>
        <v>4</v>
      </c>
      <c r="AO15" s="199">
        <f t="shared" si="35"/>
        <v>12</v>
      </c>
      <c r="AP15" s="199">
        <f t="shared" si="36"/>
        <v>0</v>
      </c>
      <c r="AQ15" s="199">
        <f t="shared" si="37"/>
        <v>0</v>
      </c>
      <c r="AR15" s="201">
        <f t="shared" si="38"/>
        <v>0</v>
      </c>
      <c r="AS15" s="204">
        <f t="shared" si="39"/>
        <v>3</v>
      </c>
      <c r="AT15" s="199">
        <f t="shared" si="40"/>
        <v>0</v>
      </c>
      <c r="AU15" s="199">
        <f t="shared" si="41"/>
        <v>0</v>
      </c>
      <c r="AV15" s="199">
        <f t="shared" si="42"/>
        <v>0</v>
      </c>
      <c r="AW15" s="201">
        <f t="shared" si="43"/>
        <v>0</v>
      </c>
      <c r="AX15" s="205">
        <f t="shared" si="44"/>
        <v>4</v>
      </c>
      <c r="AY15" s="199">
        <f t="shared" si="45"/>
        <v>12</v>
      </c>
      <c r="AZ15" s="199">
        <f t="shared" si="46"/>
        <v>0</v>
      </c>
      <c r="BA15" s="199">
        <f t="shared" si="47"/>
        <v>0</v>
      </c>
      <c r="BB15" s="201">
        <f t="shared" si="48"/>
        <v>0</v>
      </c>
      <c r="BC15" s="204">
        <f t="shared" si="49"/>
        <v>3</v>
      </c>
      <c r="BD15" s="199">
        <f t="shared" si="50"/>
        <v>7</v>
      </c>
      <c r="BE15" s="199">
        <f t="shared" si="51"/>
        <v>0</v>
      </c>
      <c r="BF15" s="199">
        <f t="shared" si="52"/>
        <v>0</v>
      </c>
      <c r="BG15" s="201">
        <f t="shared" si="53"/>
        <v>0</v>
      </c>
      <c r="BH15" s="204">
        <f t="shared" si="54"/>
        <v>3</v>
      </c>
      <c r="BI15" s="199">
        <f t="shared" si="55"/>
        <v>0</v>
      </c>
      <c r="BJ15" s="199">
        <f t="shared" si="56"/>
        <v>0</v>
      </c>
      <c r="BK15" s="199">
        <f t="shared" si="57"/>
        <v>0</v>
      </c>
      <c r="BL15" s="201">
        <f t="shared" si="58"/>
        <v>0</v>
      </c>
      <c r="BM15" s="206">
        <f t="shared" si="59"/>
        <v>4</v>
      </c>
      <c r="BN15" s="199">
        <f t="shared" si="60"/>
        <v>0</v>
      </c>
      <c r="BO15" s="199">
        <f t="shared" si="61"/>
        <v>0</v>
      </c>
      <c r="BP15" s="199">
        <f t="shared" si="62"/>
        <v>0</v>
      </c>
      <c r="BQ15" s="201">
        <f t="shared" si="63"/>
        <v>0</v>
      </c>
      <c r="BR15" s="207">
        <f t="shared" si="64"/>
        <v>4</v>
      </c>
      <c r="BS15" s="199">
        <f t="shared" si="65"/>
        <v>12</v>
      </c>
      <c r="BT15" s="199">
        <f t="shared" si="66"/>
        <v>0</v>
      </c>
      <c r="BU15" s="199">
        <f t="shared" si="67"/>
        <v>0</v>
      </c>
      <c r="BV15" s="201">
        <f t="shared" si="68"/>
        <v>0</v>
      </c>
      <c r="BW15" s="207">
        <f t="shared" si="69"/>
        <v>3</v>
      </c>
      <c r="BX15" s="235">
        <v>83</v>
      </c>
      <c r="BY15" s="235">
        <v>83</v>
      </c>
      <c r="BZ15" s="193" t="e">
        <f t="shared" si="70"/>
        <v>#VALUE!</v>
      </c>
      <c r="CA15" s="193">
        <f t="shared" si="71"/>
        <v>20</v>
      </c>
      <c r="CB15" s="193" t="e">
        <f t="shared" si="72"/>
        <v>#VALUE!</v>
      </c>
      <c r="CC15" s="193" t="e">
        <f t="shared" si="73"/>
        <v>#VALUE!</v>
      </c>
      <c r="CD15" s="193" t="e">
        <f t="shared" si="74"/>
        <v>#VALUE!</v>
      </c>
      <c r="CE15" s="193" t="e">
        <f t="shared" si="75"/>
        <v>#VALUE!</v>
      </c>
      <c r="CF15" s="193" t="e">
        <f t="shared" si="76"/>
        <v>#VALUE!</v>
      </c>
      <c r="CG15" s="193" t="e">
        <f t="shared" si="77"/>
        <v>#VALUE!</v>
      </c>
      <c r="CH15" s="193" t="e">
        <f t="shared" si="78"/>
        <v>#VALUE!</v>
      </c>
      <c r="CI15" s="193" t="e">
        <f t="shared" si="79"/>
        <v>#VALUE!</v>
      </c>
      <c r="CJ15" s="193" t="e">
        <f t="shared" si="80"/>
        <v>#VALUE!</v>
      </c>
      <c r="CK15" s="193" t="e">
        <f t="shared" si="81"/>
        <v>#VALUE!</v>
      </c>
      <c r="CL15" s="193" t="e">
        <f t="shared" si="82"/>
        <v>#VALUE!</v>
      </c>
      <c r="CM15" s="193" t="e">
        <f t="shared" si="83"/>
        <v>#VALUE!</v>
      </c>
      <c r="CN15" s="193" t="e">
        <f t="shared" si="84"/>
        <v>#VALUE!</v>
      </c>
      <c r="CO15" s="209" t="str">
        <f t="shared" si="85"/>
        <v>2023PEC AI 542</v>
      </c>
      <c r="CP15" s="193" t="e">
        <f t="shared" si="86"/>
        <v>#VALUE!</v>
      </c>
      <c r="CQ15" s="158"/>
      <c r="CR15" s="193">
        <f t="shared" si="87"/>
        <v>20</v>
      </c>
      <c r="CS15" s="193" t="e">
        <f t="shared" si="88"/>
        <v>#VALUE!</v>
      </c>
      <c r="CT15" s="193" t="e">
        <f t="shared" si="89"/>
        <v>#VALUE!</v>
      </c>
      <c r="CU15" s="193" t="e">
        <f t="shared" si="90"/>
        <v>#VALUE!</v>
      </c>
      <c r="CV15" s="193" t="e">
        <f t="shared" si="91"/>
        <v>#VALUE!</v>
      </c>
      <c r="CW15" s="193" t="e">
        <f t="shared" si="92"/>
        <v>#VALUE!</v>
      </c>
      <c r="CX15" s="193" t="e">
        <f t="shared" si="93"/>
        <v>#VALUE!</v>
      </c>
      <c r="CY15" s="193" t="e">
        <f t="shared" si="94"/>
        <v>#VALUE!</v>
      </c>
      <c r="CZ15" s="193" t="e">
        <f t="shared" si="95"/>
        <v>#VALUE!</v>
      </c>
      <c r="DA15" s="193" t="e">
        <f t="shared" si="96"/>
        <v>#VALUE!</v>
      </c>
      <c r="DB15" s="193" t="e">
        <f t="shared" si="97"/>
        <v>#VALUE!</v>
      </c>
      <c r="DC15" s="193" t="e">
        <f t="shared" si="98"/>
        <v>#VALUE!</v>
      </c>
      <c r="DD15" s="193" t="e">
        <f t="shared" si="99"/>
        <v>#VALUE!</v>
      </c>
      <c r="DE15" s="159"/>
      <c r="DF15" s="159" t="e">
        <f t="shared" si="100"/>
        <v>#VALUE!</v>
      </c>
      <c r="DG15" s="159"/>
      <c r="DH15" s="159"/>
      <c r="DI15" s="159"/>
      <c r="DJ15" s="159"/>
      <c r="DK15" s="159"/>
      <c r="DL15" s="159"/>
      <c r="DM15" s="159"/>
      <c r="DN15" s="159"/>
      <c r="DO15" s="159"/>
      <c r="DP15" s="159"/>
      <c r="DQ15" s="159"/>
      <c r="DR15" s="159">
        <f t="shared" si="101"/>
        <v>83</v>
      </c>
      <c r="DS15" s="188">
        <f t="shared" si="102"/>
        <v>17</v>
      </c>
      <c r="DT15" s="159">
        <f t="shared" si="103"/>
        <v>11</v>
      </c>
      <c r="DU15" s="159">
        <f t="shared" si="104"/>
        <v>12</v>
      </c>
      <c r="DV15" s="159">
        <f t="shared" si="105"/>
        <v>12</v>
      </c>
      <c r="DW15" s="159">
        <f t="shared" si="106"/>
        <v>12</v>
      </c>
      <c r="DX15" s="159">
        <f t="shared" si="107"/>
        <v>7</v>
      </c>
      <c r="DY15" s="210">
        <f t="shared" si="108"/>
        <v>12</v>
      </c>
      <c r="DZ15" s="159">
        <f t="shared" si="109"/>
        <v>83</v>
      </c>
      <c r="EA15" s="159">
        <f t="shared" si="110"/>
        <v>17</v>
      </c>
      <c r="EB15" s="159">
        <f t="shared" si="111"/>
        <v>0</v>
      </c>
      <c r="EC15" s="159">
        <f t="shared" si="112"/>
        <v>11</v>
      </c>
      <c r="ED15" s="159">
        <f t="shared" si="112"/>
        <v>12</v>
      </c>
      <c r="EE15" s="159">
        <f t="shared" si="113"/>
        <v>0</v>
      </c>
      <c r="EF15" s="159">
        <f t="shared" si="113"/>
        <v>0</v>
      </c>
      <c r="EG15" s="159">
        <f t="shared" si="114"/>
        <v>12</v>
      </c>
      <c r="EH15" s="159">
        <f t="shared" si="115"/>
        <v>0</v>
      </c>
      <c r="EI15" s="159">
        <f t="shared" si="116"/>
        <v>12</v>
      </c>
      <c r="EJ15" s="159">
        <f t="shared" si="116"/>
        <v>7</v>
      </c>
      <c r="EK15" s="159">
        <f t="shared" si="117"/>
        <v>0</v>
      </c>
      <c r="EL15" s="159">
        <f t="shared" si="117"/>
        <v>0</v>
      </c>
      <c r="EM15" s="159">
        <f t="shared" si="118"/>
        <v>12</v>
      </c>
      <c r="EN15" s="159"/>
      <c r="EO15" s="159">
        <v>100</v>
      </c>
      <c r="EP15" s="188">
        <f t="shared" si="119"/>
        <v>17</v>
      </c>
      <c r="EQ15" s="159">
        <f t="shared" si="120"/>
        <v>14</v>
      </c>
      <c r="ER15" s="159">
        <f t="shared" si="121"/>
        <v>15</v>
      </c>
      <c r="ES15" s="159">
        <f t="shared" si="122"/>
        <v>15</v>
      </c>
      <c r="ET15" s="159">
        <f t="shared" si="123"/>
        <v>9</v>
      </c>
      <c r="EU15" s="159">
        <f t="shared" si="124"/>
        <v>13</v>
      </c>
      <c r="EV15" s="159"/>
      <c r="EW15" s="159">
        <f t="shared" si="125"/>
        <v>83</v>
      </c>
      <c r="EX15" s="159">
        <f t="shared" si="126"/>
        <v>17</v>
      </c>
      <c r="EY15" s="159">
        <f t="shared" si="127"/>
        <v>0</v>
      </c>
      <c r="EZ15" s="159">
        <f t="shared" si="128"/>
        <v>14</v>
      </c>
      <c r="FA15" s="159">
        <f t="shared" si="128"/>
        <v>15</v>
      </c>
      <c r="FB15" s="159">
        <f t="shared" si="129"/>
        <v>0</v>
      </c>
      <c r="FC15" s="159">
        <f t="shared" si="129"/>
        <v>0</v>
      </c>
      <c r="FD15" s="159">
        <f t="shared" si="130"/>
        <v>15</v>
      </c>
      <c r="FE15" s="159">
        <f t="shared" si="131"/>
        <v>0</v>
      </c>
      <c r="FF15" s="159">
        <f t="shared" si="132"/>
        <v>9</v>
      </c>
      <c r="FG15" s="159">
        <f t="shared" si="132"/>
        <v>13</v>
      </c>
      <c r="FH15" s="159">
        <f t="shared" si="133"/>
        <v>0</v>
      </c>
      <c r="FI15" s="159">
        <v>0</v>
      </c>
      <c r="FJ15" s="159">
        <v>0</v>
      </c>
      <c r="FK15" s="159"/>
      <c r="FL15" s="159"/>
      <c r="FM15" s="235">
        <v>83</v>
      </c>
    </row>
    <row r="16" spans="1:169" ht="18" x14ac:dyDescent="0.2">
      <c r="A16" s="194">
        <v>3</v>
      </c>
      <c r="B16" s="211">
        <v>211423243003</v>
      </c>
      <c r="C16" s="211" t="s">
        <v>693</v>
      </c>
      <c r="D16" s="197"/>
      <c r="E16" s="212" t="s">
        <v>694</v>
      </c>
      <c r="F16" s="199">
        <f t="shared" si="0"/>
        <v>2</v>
      </c>
      <c r="G16" s="199">
        <f t="shared" si="1"/>
        <v>2</v>
      </c>
      <c r="H16" s="199">
        <f t="shared" si="2"/>
        <v>2</v>
      </c>
      <c r="I16" s="199">
        <f t="shared" si="3"/>
        <v>2</v>
      </c>
      <c r="J16" s="199">
        <f t="shared" si="4"/>
        <v>2</v>
      </c>
      <c r="K16" s="199">
        <f t="shared" si="5"/>
        <v>2</v>
      </c>
      <c r="L16" s="199">
        <f t="shared" si="6"/>
        <v>2</v>
      </c>
      <c r="M16" s="199">
        <f t="shared" si="7"/>
        <v>2</v>
      </c>
      <c r="N16" s="199">
        <f t="shared" si="8"/>
        <v>2</v>
      </c>
      <c r="O16" s="200">
        <f t="shared" si="9"/>
        <v>0</v>
      </c>
      <c r="P16" s="199">
        <f t="shared" si="10"/>
        <v>13</v>
      </c>
      <c r="Q16" s="199">
        <f t="shared" si="11"/>
        <v>0</v>
      </c>
      <c r="R16" s="199">
        <f t="shared" si="12"/>
        <v>0</v>
      </c>
      <c r="S16" s="201">
        <f t="shared" si="13"/>
        <v>0</v>
      </c>
      <c r="T16" s="202">
        <f t="shared" si="14"/>
        <v>3</v>
      </c>
      <c r="U16" s="199">
        <f t="shared" si="15"/>
        <v>0</v>
      </c>
      <c r="V16" s="199">
        <f t="shared" si="16"/>
        <v>0</v>
      </c>
      <c r="W16" s="199">
        <f t="shared" si="17"/>
        <v>0</v>
      </c>
      <c r="X16" s="201">
        <f t="shared" si="18"/>
        <v>0</v>
      </c>
      <c r="Y16" s="203">
        <f t="shared" si="19"/>
        <v>4</v>
      </c>
      <c r="Z16" s="199">
        <f t="shared" si="20"/>
        <v>0</v>
      </c>
      <c r="AA16" s="199">
        <f t="shared" si="21"/>
        <v>0</v>
      </c>
      <c r="AB16" s="199">
        <f t="shared" si="22"/>
        <v>0</v>
      </c>
      <c r="AC16" s="201">
        <f t="shared" si="23"/>
        <v>0</v>
      </c>
      <c r="AD16" s="202">
        <f t="shared" si="24"/>
        <v>4</v>
      </c>
      <c r="AE16" s="199">
        <f t="shared" si="25"/>
        <v>13</v>
      </c>
      <c r="AF16" s="199">
        <f t="shared" si="26"/>
        <v>0</v>
      </c>
      <c r="AG16" s="199">
        <f t="shared" si="27"/>
        <v>0</v>
      </c>
      <c r="AH16" s="201">
        <f t="shared" si="28"/>
        <v>0</v>
      </c>
      <c r="AI16" s="204">
        <f t="shared" si="29"/>
        <v>3</v>
      </c>
      <c r="AJ16" s="199">
        <f t="shared" si="30"/>
        <v>11</v>
      </c>
      <c r="AK16" s="199">
        <f t="shared" si="31"/>
        <v>0</v>
      </c>
      <c r="AL16" s="199">
        <f t="shared" si="32"/>
        <v>0</v>
      </c>
      <c r="AM16" s="201">
        <f t="shared" si="33"/>
        <v>0</v>
      </c>
      <c r="AN16" s="204">
        <f t="shared" si="34"/>
        <v>3</v>
      </c>
      <c r="AO16" s="199">
        <f t="shared" si="35"/>
        <v>0</v>
      </c>
      <c r="AP16" s="199">
        <f t="shared" si="36"/>
        <v>0</v>
      </c>
      <c r="AQ16" s="199">
        <f t="shared" si="37"/>
        <v>0</v>
      </c>
      <c r="AR16" s="201">
        <f t="shared" si="38"/>
        <v>0</v>
      </c>
      <c r="AS16" s="204">
        <f t="shared" si="39"/>
        <v>4</v>
      </c>
      <c r="AT16" s="199">
        <f t="shared" si="40"/>
        <v>13</v>
      </c>
      <c r="AU16" s="199">
        <f t="shared" si="41"/>
        <v>0</v>
      </c>
      <c r="AV16" s="199">
        <f t="shared" si="42"/>
        <v>0</v>
      </c>
      <c r="AW16" s="201">
        <f t="shared" si="43"/>
        <v>0</v>
      </c>
      <c r="AX16" s="205">
        <f t="shared" si="44"/>
        <v>3</v>
      </c>
      <c r="AY16" s="199">
        <f t="shared" si="45"/>
        <v>0</v>
      </c>
      <c r="AZ16" s="199">
        <f t="shared" si="46"/>
        <v>0</v>
      </c>
      <c r="BA16" s="199">
        <f t="shared" si="47"/>
        <v>0</v>
      </c>
      <c r="BB16" s="201">
        <f t="shared" si="48"/>
        <v>0</v>
      </c>
      <c r="BC16" s="204">
        <f t="shared" si="49"/>
        <v>4</v>
      </c>
      <c r="BD16" s="199">
        <f t="shared" si="50"/>
        <v>0</v>
      </c>
      <c r="BE16" s="199">
        <f t="shared" si="51"/>
        <v>0</v>
      </c>
      <c r="BF16" s="199">
        <f t="shared" si="52"/>
        <v>0</v>
      </c>
      <c r="BG16" s="201">
        <f t="shared" si="53"/>
        <v>0</v>
      </c>
      <c r="BH16" s="204">
        <f t="shared" si="54"/>
        <v>4</v>
      </c>
      <c r="BI16" s="199">
        <f t="shared" si="55"/>
        <v>8</v>
      </c>
      <c r="BJ16" s="199">
        <f t="shared" si="56"/>
        <v>0</v>
      </c>
      <c r="BK16" s="199">
        <f t="shared" si="57"/>
        <v>0</v>
      </c>
      <c r="BL16" s="201">
        <f t="shared" si="58"/>
        <v>0</v>
      </c>
      <c r="BM16" s="206">
        <f t="shared" si="59"/>
        <v>3</v>
      </c>
      <c r="BN16" s="199">
        <f t="shared" si="60"/>
        <v>13</v>
      </c>
      <c r="BO16" s="199">
        <f t="shared" si="61"/>
        <v>0</v>
      </c>
      <c r="BP16" s="199">
        <f t="shared" si="62"/>
        <v>0</v>
      </c>
      <c r="BQ16" s="201">
        <f t="shared" si="63"/>
        <v>0</v>
      </c>
      <c r="BR16" s="207">
        <f t="shared" si="64"/>
        <v>3</v>
      </c>
      <c r="BS16" s="199">
        <f t="shared" si="65"/>
        <v>0</v>
      </c>
      <c r="BT16" s="199">
        <f t="shared" si="66"/>
        <v>0</v>
      </c>
      <c r="BU16" s="199">
        <f t="shared" si="67"/>
        <v>0</v>
      </c>
      <c r="BV16" s="201">
        <f t="shared" si="68"/>
        <v>0</v>
      </c>
      <c r="BW16" s="207">
        <f t="shared" si="69"/>
        <v>4</v>
      </c>
      <c r="BX16" s="235">
        <v>89</v>
      </c>
      <c r="BY16" s="235">
        <v>89</v>
      </c>
      <c r="BZ16" s="193" t="e">
        <f t="shared" si="70"/>
        <v>#VALUE!</v>
      </c>
      <c r="CA16" s="193">
        <f t="shared" si="71"/>
        <v>20</v>
      </c>
      <c r="CB16" s="193" t="e">
        <f t="shared" si="72"/>
        <v>#VALUE!</v>
      </c>
      <c r="CC16" s="193" t="e">
        <f t="shared" si="73"/>
        <v>#VALUE!</v>
      </c>
      <c r="CD16" s="193" t="e">
        <f t="shared" si="74"/>
        <v>#VALUE!</v>
      </c>
      <c r="CE16" s="193" t="e">
        <f t="shared" si="75"/>
        <v>#VALUE!</v>
      </c>
      <c r="CF16" s="193" t="e">
        <f t="shared" si="76"/>
        <v>#VALUE!</v>
      </c>
      <c r="CG16" s="193" t="e">
        <f t="shared" si="77"/>
        <v>#VALUE!</v>
      </c>
      <c r="CH16" s="193" t="e">
        <f t="shared" si="78"/>
        <v>#VALUE!</v>
      </c>
      <c r="CI16" s="193" t="e">
        <f t="shared" si="79"/>
        <v>#VALUE!</v>
      </c>
      <c r="CJ16" s="193" t="e">
        <f t="shared" si="80"/>
        <v>#VALUE!</v>
      </c>
      <c r="CK16" s="193" t="e">
        <f t="shared" si="81"/>
        <v>#VALUE!</v>
      </c>
      <c r="CL16" s="193" t="e">
        <f t="shared" si="82"/>
        <v>#VALUE!</v>
      </c>
      <c r="CM16" s="193" t="e">
        <f t="shared" si="83"/>
        <v>#VALUE!</v>
      </c>
      <c r="CN16" s="193" t="e">
        <f t="shared" si="84"/>
        <v>#VALUE!</v>
      </c>
      <c r="CO16" s="209" t="str">
        <f t="shared" si="85"/>
        <v>2023PEC AI 101</v>
      </c>
      <c r="CP16" s="193" t="e">
        <f t="shared" si="86"/>
        <v>#VALUE!</v>
      </c>
      <c r="CQ16" s="158"/>
      <c r="CR16" s="193">
        <f t="shared" si="87"/>
        <v>20</v>
      </c>
      <c r="CS16" s="193" t="e">
        <f t="shared" si="88"/>
        <v>#VALUE!</v>
      </c>
      <c r="CT16" s="193" t="e">
        <f t="shared" si="89"/>
        <v>#VALUE!</v>
      </c>
      <c r="CU16" s="193" t="e">
        <f t="shared" si="90"/>
        <v>#VALUE!</v>
      </c>
      <c r="CV16" s="193" t="e">
        <f t="shared" si="91"/>
        <v>#VALUE!</v>
      </c>
      <c r="CW16" s="193" t="e">
        <f t="shared" si="92"/>
        <v>#VALUE!</v>
      </c>
      <c r="CX16" s="193" t="e">
        <f t="shared" si="93"/>
        <v>#VALUE!</v>
      </c>
      <c r="CY16" s="193" t="e">
        <f t="shared" si="94"/>
        <v>#VALUE!</v>
      </c>
      <c r="CZ16" s="193" t="e">
        <f t="shared" si="95"/>
        <v>#VALUE!</v>
      </c>
      <c r="DA16" s="193" t="e">
        <f t="shared" si="96"/>
        <v>#VALUE!</v>
      </c>
      <c r="DB16" s="193" t="e">
        <f t="shared" si="97"/>
        <v>#VALUE!</v>
      </c>
      <c r="DC16" s="193" t="e">
        <f t="shared" si="98"/>
        <v>#VALUE!</v>
      </c>
      <c r="DD16" s="193" t="e">
        <f t="shared" si="99"/>
        <v>#VALUE!</v>
      </c>
      <c r="DE16" s="159"/>
      <c r="DF16" s="159" t="e">
        <f t="shared" si="100"/>
        <v>#VALUE!</v>
      </c>
      <c r="DG16" s="159"/>
      <c r="DH16" s="159"/>
      <c r="DI16" s="159"/>
      <c r="DJ16" s="159"/>
      <c r="DK16" s="159"/>
      <c r="DL16" s="159"/>
      <c r="DM16" s="159"/>
      <c r="DN16" s="159"/>
      <c r="DO16" s="159"/>
      <c r="DP16" s="159"/>
      <c r="DQ16" s="159"/>
      <c r="DR16" s="159">
        <f t="shared" si="101"/>
        <v>89</v>
      </c>
      <c r="DS16" s="188">
        <f t="shared" si="102"/>
        <v>18</v>
      </c>
      <c r="DT16" s="159">
        <f t="shared" si="103"/>
        <v>13</v>
      </c>
      <c r="DU16" s="159">
        <f t="shared" si="104"/>
        <v>13</v>
      </c>
      <c r="DV16" s="159">
        <f t="shared" si="105"/>
        <v>11</v>
      </c>
      <c r="DW16" s="159">
        <f t="shared" si="106"/>
        <v>13</v>
      </c>
      <c r="DX16" s="159">
        <f t="shared" si="107"/>
        <v>8</v>
      </c>
      <c r="DY16" s="210">
        <f t="shared" si="108"/>
        <v>13</v>
      </c>
      <c r="DZ16" s="159">
        <f t="shared" si="109"/>
        <v>89</v>
      </c>
      <c r="EA16" s="159">
        <f t="shared" si="110"/>
        <v>18</v>
      </c>
      <c r="EB16" s="159">
        <f t="shared" si="111"/>
        <v>13</v>
      </c>
      <c r="EC16" s="159">
        <f t="shared" si="112"/>
        <v>0</v>
      </c>
      <c r="ED16" s="159">
        <f t="shared" si="112"/>
        <v>0</v>
      </c>
      <c r="EE16" s="159">
        <f t="shared" si="113"/>
        <v>13</v>
      </c>
      <c r="EF16" s="159">
        <f t="shared" si="113"/>
        <v>11</v>
      </c>
      <c r="EG16" s="159">
        <f t="shared" si="114"/>
        <v>0</v>
      </c>
      <c r="EH16" s="159">
        <f t="shared" si="115"/>
        <v>13</v>
      </c>
      <c r="EI16" s="159">
        <f t="shared" si="116"/>
        <v>0</v>
      </c>
      <c r="EJ16" s="159">
        <f t="shared" si="116"/>
        <v>0</v>
      </c>
      <c r="EK16" s="159">
        <f t="shared" si="117"/>
        <v>8</v>
      </c>
      <c r="EL16" s="159">
        <f t="shared" si="117"/>
        <v>13</v>
      </c>
      <c r="EM16" s="159">
        <f t="shared" si="118"/>
        <v>0</v>
      </c>
      <c r="EN16" s="159"/>
      <c r="EO16" s="159">
        <v>100</v>
      </c>
      <c r="EP16" s="188">
        <f t="shared" si="119"/>
        <v>18</v>
      </c>
      <c r="EQ16" s="159">
        <f t="shared" si="120"/>
        <v>16</v>
      </c>
      <c r="ER16" s="159">
        <f t="shared" si="121"/>
        <v>16</v>
      </c>
      <c r="ES16" s="159">
        <f t="shared" si="122"/>
        <v>14</v>
      </c>
      <c r="ET16" s="159">
        <f t="shared" si="123"/>
        <v>11</v>
      </c>
      <c r="EU16" s="159">
        <f t="shared" si="124"/>
        <v>14</v>
      </c>
      <c r="EV16" s="159"/>
      <c r="EW16" s="159">
        <f t="shared" si="125"/>
        <v>89</v>
      </c>
      <c r="EX16" s="159">
        <f t="shared" si="126"/>
        <v>18</v>
      </c>
      <c r="EY16" s="159">
        <f t="shared" si="127"/>
        <v>16</v>
      </c>
      <c r="EZ16" s="159">
        <f t="shared" si="128"/>
        <v>0</v>
      </c>
      <c r="FA16" s="159">
        <f t="shared" si="128"/>
        <v>0</v>
      </c>
      <c r="FB16" s="159">
        <f t="shared" si="129"/>
        <v>16</v>
      </c>
      <c r="FC16" s="159">
        <f t="shared" si="129"/>
        <v>14</v>
      </c>
      <c r="FD16" s="159">
        <f t="shared" si="130"/>
        <v>0</v>
      </c>
      <c r="FE16" s="159">
        <f t="shared" si="131"/>
        <v>11</v>
      </c>
      <c r="FF16" s="159">
        <f t="shared" si="132"/>
        <v>0</v>
      </c>
      <c r="FG16" s="159">
        <f t="shared" si="132"/>
        <v>0</v>
      </c>
      <c r="FH16" s="159">
        <f t="shared" si="133"/>
        <v>14</v>
      </c>
      <c r="FI16" s="159">
        <v>0</v>
      </c>
      <c r="FJ16" s="159">
        <v>0</v>
      </c>
      <c r="FK16" s="159"/>
      <c r="FL16" s="159"/>
      <c r="FM16" s="235">
        <v>89</v>
      </c>
    </row>
    <row r="17" spans="1:169" ht="18" x14ac:dyDescent="0.2">
      <c r="A17" s="194">
        <v>4</v>
      </c>
      <c r="B17" s="195">
        <v>211423243004</v>
      </c>
      <c r="C17" s="196" t="s">
        <v>695</v>
      </c>
      <c r="D17" s="197"/>
      <c r="E17" s="198" t="s">
        <v>696</v>
      </c>
      <c r="F17" s="199">
        <f t="shared" si="0"/>
        <v>2</v>
      </c>
      <c r="G17" s="199">
        <f t="shared" si="1"/>
        <v>2</v>
      </c>
      <c r="H17" s="199">
        <f t="shared" si="2"/>
        <v>2</v>
      </c>
      <c r="I17" s="199">
        <f t="shared" si="3"/>
        <v>2</v>
      </c>
      <c r="J17" s="199">
        <f t="shared" si="4"/>
        <v>2</v>
      </c>
      <c r="K17" s="199">
        <f t="shared" si="5"/>
        <v>2</v>
      </c>
      <c r="L17" s="199">
        <f t="shared" si="6"/>
        <v>1</v>
      </c>
      <c r="M17" s="199">
        <f t="shared" si="7"/>
        <v>0</v>
      </c>
      <c r="N17" s="199">
        <f t="shared" si="8"/>
        <v>0</v>
      </c>
      <c r="O17" s="200">
        <f t="shared" si="9"/>
        <v>0</v>
      </c>
      <c r="P17" s="199">
        <f t="shared" si="10"/>
        <v>0</v>
      </c>
      <c r="Q17" s="199">
        <f t="shared" si="11"/>
        <v>0</v>
      </c>
      <c r="R17" s="199">
        <f t="shared" si="12"/>
        <v>0</v>
      </c>
      <c r="S17" s="201">
        <f t="shared" si="13"/>
        <v>0</v>
      </c>
      <c r="T17" s="202">
        <f t="shared" si="14"/>
        <v>4</v>
      </c>
      <c r="U17" s="199">
        <f t="shared" si="15"/>
        <v>9</v>
      </c>
      <c r="V17" s="199">
        <f t="shared" si="16"/>
        <v>0</v>
      </c>
      <c r="W17" s="199">
        <f t="shared" si="17"/>
        <v>0</v>
      </c>
      <c r="X17" s="201">
        <f t="shared" si="18"/>
        <v>0</v>
      </c>
      <c r="Y17" s="203">
        <f t="shared" si="19"/>
        <v>3</v>
      </c>
      <c r="Z17" s="199">
        <f t="shared" si="20"/>
        <v>10</v>
      </c>
      <c r="AA17" s="199">
        <f t="shared" si="21"/>
        <v>0</v>
      </c>
      <c r="AB17" s="199">
        <f t="shared" si="22"/>
        <v>0</v>
      </c>
      <c r="AC17" s="201">
        <f t="shared" si="23"/>
        <v>0</v>
      </c>
      <c r="AD17" s="202">
        <f t="shared" si="24"/>
        <v>3</v>
      </c>
      <c r="AE17" s="199">
        <f t="shared" si="25"/>
        <v>0</v>
      </c>
      <c r="AF17" s="199">
        <f t="shared" si="26"/>
        <v>0</v>
      </c>
      <c r="AG17" s="199">
        <f t="shared" si="27"/>
        <v>0</v>
      </c>
      <c r="AH17" s="201">
        <f t="shared" si="28"/>
        <v>0</v>
      </c>
      <c r="AI17" s="204">
        <f t="shared" si="29"/>
        <v>4</v>
      </c>
      <c r="AJ17" s="199">
        <f t="shared" si="30"/>
        <v>0</v>
      </c>
      <c r="AK17" s="199">
        <f t="shared" si="31"/>
        <v>0</v>
      </c>
      <c r="AL17" s="199">
        <f t="shared" si="32"/>
        <v>0</v>
      </c>
      <c r="AM17" s="201">
        <f t="shared" si="33"/>
        <v>0</v>
      </c>
      <c r="AN17" s="204">
        <f t="shared" si="34"/>
        <v>4</v>
      </c>
      <c r="AO17" s="199">
        <f t="shared" si="35"/>
        <v>10</v>
      </c>
      <c r="AP17" s="199">
        <f t="shared" si="36"/>
        <v>0</v>
      </c>
      <c r="AQ17" s="199">
        <f t="shared" si="37"/>
        <v>0</v>
      </c>
      <c r="AR17" s="201">
        <f t="shared" si="38"/>
        <v>0</v>
      </c>
      <c r="AS17" s="204">
        <f t="shared" si="39"/>
        <v>3</v>
      </c>
      <c r="AT17" s="199">
        <f t="shared" si="40"/>
        <v>0</v>
      </c>
      <c r="AU17" s="199">
        <f t="shared" si="41"/>
        <v>0</v>
      </c>
      <c r="AV17" s="199">
        <f t="shared" si="42"/>
        <v>0</v>
      </c>
      <c r="AW17" s="201">
        <f t="shared" si="43"/>
        <v>0</v>
      </c>
      <c r="AX17" s="205">
        <f t="shared" si="44"/>
        <v>4</v>
      </c>
      <c r="AY17" s="199">
        <f t="shared" si="45"/>
        <v>10</v>
      </c>
      <c r="AZ17" s="199">
        <f t="shared" si="46"/>
        <v>0</v>
      </c>
      <c r="BA17" s="199">
        <f t="shared" si="47"/>
        <v>0</v>
      </c>
      <c r="BB17" s="201">
        <f t="shared" si="48"/>
        <v>0</v>
      </c>
      <c r="BC17" s="204">
        <f t="shared" si="49"/>
        <v>3</v>
      </c>
      <c r="BD17" s="199">
        <f t="shared" si="50"/>
        <v>5</v>
      </c>
      <c r="BE17" s="199">
        <f t="shared" si="51"/>
        <v>0</v>
      </c>
      <c r="BF17" s="199">
        <f t="shared" si="52"/>
        <v>0</v>
      </c>
      <c r="BG17" s="201">
        <f t="shared" si="53"/>
        <v>0</v>
      </c>
      <c r="BH17" s="204">
        <f t="shared" si="54"/>
        <v>3</v>
      </c>
      <c r="BI17" s="199">
        <f t="shared" si="55"/>
        <v>0</v>
      </c>
      <c r="BJ17" s="199">
        <f t="shared" si="56"/>
        <v>0</v>
      </c>
      <c r="BK17" s="199">
        <f t="shared" si="57"/>
        <v>0</v>
      </c>
      <c r="BL17" s="201">
        <f t="shared" si="58"/>
        <v>0</v>
      </c>
      <c r="BM17" s="206">
        <f t="shared" si="59"/>
        <v>4</v>
      </c>
      <c r="BN17" s="199">
        <f t="shared" si="60"/>
        <v>0</v>
      </c>
      <c r="BO17" s="199">
        <f t="shared" si="61"/>
        <v>0</v>
      </c>
      <c r="BP17" s="199">
        <f t="shared" si="62"/>
        <v>0</v>
      </c>
      <c r="BQ17" s="201">
        <f t="shared" si="63"/>
        <v>0</v>
      </c>
      <c r="BR17" s="207">
        <f t="shared" si="64"/>
        <v>4</v>
      </c>
      <c r="BS17" s="199">
        <f t="shared" si="65"/>
        <v>10</v>
      </c>
      <c r="BT17" s="199">
        <f t="shared" si="66"/>
        <v>0</v>
      </c>
      <c r="BU17" s="199">
        <f t="shared" si="67"/>
        <v>0</v>
      </c>
      <c r="BV17" s="201">
        <f t="shared" si="68"/>
        <v>0</v>
      </c>
      <c r="BW17" s="207">
        <f t="shared" si="69"/>
        <v>3</v>
      </c>
      <c r="BX17" s="235">
        <v>67</v>
      </c>
      <c r="BY17" s="235">
        <v>67</v>
      </c>
      <c r="BZ17" s="193" t="e">
        <f t="shared" si="70"/>
        <v>#VALUE!</v>
      </c>
      <c r="CA17" s="193">
        <f t="shared" si="71"/>
        <v>20</v>
      </c>
      <c r="CB17" s="193" t="e">
        <f t="shared" si="72"/>
        <v>#VALUE!</v>
      </c>
      <c r="CC17" s="193" t="e">
        <f t="shared" si="73"/>
        <v>#VALUE!</v>
      </c>
      <c r="CD17" s="193" t="e">
        <f t="shared" si="74"/>
        <v>#VALUE!</v>
      </c>
      <c r="CE17" s="193" t="e">
        <f t="shared" si="75"/>
        <v>#VALUE!</v>
      </c>
      <c r="CF17" s="193" t="e">
        <f t="shared" si="76"/>
        <v>#VALUE!</v>
      </c>
      <c r="CG17" s="193" t="e">
        <f t="shared" si="77"/>
        <v>#VALUE!</v>
      </c>
      <c r="CH17" s="193" t="e">
        <f t="shared" si="78"/>
        <v>#VALUE!</v>
      </c>
      <c r="CI17" s="193" t="e">
        <f t="shared" si="79"/>
        <v>#VALUE!</v>
      </c>
      <c r="CJ17" s="193" t="e">
        <f t="shared" si="80"/>
        <v>#VALUE!</v>
      </c>
      <c r="CK17" s="193" t="e">
        <f t="shared" si="81"/>
        <v>#VALUE!</v>
      </c>
      <c r="CL17" s="193" t="e">
        <f t="shared" si="82"/>
        <v>#VALUE!</v>
      </c>
      <c r="CM17" s="193" t="e">
        <f t="shared" si="83"/>
        <v>#VALUE!</v>
      </c>
      <c r="CN17" s="193" t="e">
        <f t="shared" si="84"/>
        <v>#VALUE!</v>
      </c>
      <c r="CO17" s="209" t="str">
        <f t="shared" si="85"/>
        <v>2023PEC AI 543</v>
      </c>
      <c r="CP17" s="193" t="e">
        <f t="shared" si="86"/>
        <v>#VALUE!</v>
      </c>
      <c r="CQ17" s="158"/>
      <c r="CR17" s="193">
        <f t="shared" si="87"/>
        <v>20</v>
      </c>
      <c r="CS17" s="193" t="e">
        <f t="shared" si="88"/>
        <v>#VALUE!</v>
      </c>
      <c r="CT17" s="193" t="e">
        <f t="shared" si="89"/>
        <v>#VALUE!</v>
      </c>
      <c r="CU17" s="193" t="e">
        <f t="shared" si="90"/>
        <v>#VALUE!</v>
      </c>
      <c r="CV17" s="193" t="e">
        <f t="shared" si="91"/>
        <v>#VALUE!</v>
      </c>
      <c r="CW17" s="193" t="e">
        <f t="shared" si="92"/>
        <v>#VALUE!</v>
      </c>
      <c r="CX17" s="193" t="e">
        <f t="shared" si="93"/>
        <v>#VALUE!</v>
      </c>
      <c r="CY17" s="193" t="e">
        <f t="shared" si="94"/>
        <v>#VALUE!</v>
      </c>
      <c r="CZ17" s="193" t="e">
        <f t="shared" si="95"/>
        <v>#VALUE!</v>
      </c>
      <c r="DA17" s="193" t="e">
        <f t="shared" si="96"/>
        <v>#VALUE!</v>
      </c>
      <c r="DB17" s="193" t="e">
        <f t="shared" si="97"/>
        <v>#VALUE!</v>
      </c>
      <c r="DC17" s="193" t="e">
        <f t="shared" si="98"/>
        <v>#VALUE!</v>
      </c>
      <c r="DD17" s="193" t="e">
        <f t="shared" si="99"/>
        <v>#VALUE!</v>
      </c>
      <c r="DE17" s="159"/>
      <c r="DF17" s="159" t="e">
        <f t="shared" si="100"/>
        <v>#VALUE!</v>
      </c>
      <c r="DG17" s="159"/>
      <c r="DH17" s="159"/>
      <c r="DI17" s="159"/>
      <c r="DJ17" s="159"/>
      <c r="DK17" s="159">
        <v>12</v>
      </c>
      <c r="DL17" s="159" t="b">
        <f t="shared" ref="DL17:DL18" si="134">ISODD(DK17)</f>
        <v>0</v>
      </c>
      <c r="DM17" s="159"/>
      <c r="DN17" s="159"/>
      <c r="DO17" s="159"/>
      <c r="DP17" s="159"/>
      <c r="DQ17" s="159"/>
      <c r="DR17" s="159">
        <f t="shared" si="101"/>
        <v>67</v>
      </c>
      <c r="DS17" s="188">
        <f t="shared" si="102"/>
        <v>13</v>
      </c>
      <c r="DT17" s="159">
        <f t="shared" si="103"/>
        <v>9</v>
      </c>
      <c r="DU17" s="159">
        <f t="shared" si="104"/>
        <v>10</v>
      </c>
      <c r="DV17" s="159">
        <f t="shared" si="105"/>
        <v>10</v>
      </c>
      <c r="DW17" s="159">
        <f t="shared" si="106"/>
        <v>10</v>
      </c>
      <c r="DX17" s="159">
        <f t="shared" si="107"/>
        <v>5</v>
      </c>
      <c r="DY17" s="210">
        <f t="shared" si="108"/>
        <v>10</v>
      </c>
      <c r="DZ17" s="159">
        <f t="shared" si="109"/>
        <v>67</v>
      </c>
      <c r="EA17" s="159">
        <f t="shared" si="110"/>
        <v>13</v>
      </c>
      <c r="EB17" s="159">
        <f t="shared" si="111"/>
        <v>0</v>
      </c>
      <c r="EC17" s="159">
        <f t="shared" si="112"/>
        <v>9</v>
      </c>
      <c r="ED17" s="159">
        <f t="shared" si="112"/>
        <v>10</v>
      </c>
      <c r="EE17" s="159">
        <f t="shared" si="113"/>
        <v>0</v>
      </c>
      <c r="EF17" s="159">
        <f t="shared" si="113"/>
        <v>0</v>
      </c>
      <c r="EG17" s="159">
        <f t="shared" si="114"/>
        <v>10</v>
      </c>
      <c r="EH17" s="159">
        <f t="shared" si="115"/>
        <v>0</v>
      </c>
      <c r="EI17" s="159">
        <f t="shared" si="116"/>
        <v>10</v>
      </c>
      <c r="EJ17" s="159">
        <f t="shared" si="116"/>
        <v>5</v>
      </c>
      <c r="EK17" s="159">
        <f t="shared" si="117"/>
        <v>0</v>
      </c>
      <c r="EL17" s="159">
        <f t="shared" si="117"/>
        <v>0</v>
      </c>
      <c r="EM17" s="159">
        <f t="shared" si="118"/>
        <v>10</v>
      </c>
      <c r="EN17" s="159"/>
      <c r="EO17" s="159"/>
      <c r="EP17" s="188">
        <f t="shared" si="119"/>
        <v>13</v>
      </c>
      <c r="EQ17" s="159">
        <f t="shared" si="120"/>
        <v>11</v>
      </c>
      <c r="ER17" s="159">
        <f t="shared" si="121"/>
        <v>12</v>
      </c>
      <c r="ES17" s="159">
        <f t="shared" si="122"/>
        <v>12</v>
      </c>
      <c r="ET17" s="159">
        <f t="shared" si="123"/>
        <v>8</v>
      </c>
      <c r="EU17" s="159">
        <f t="shared" si="124"/>
        <v>11</v>
      </c>
      <c r="EV17" s="159"/>
      <c r="EW17" s="159">
        <f t="shared" si="125"/>
        <v>67</v>
      </c>
      <c r="EX17" s="159">
        <f t="shared" si="126"/>
        <v>13</v>
      </c>
      <c r="EY17" s="159">
        <f t="shared" si="127"/>
        <v>0</v>
      </c>
      <c r="EZ17" s="159">
        <f t="shared" si="128"/>
        <v>11</v>
      </c>
      <c r="FA17" s="159">
        <f t="shared" si="128"/>
        <v>12</v>
      </c>
      <c r="FB17" s="159">
        <f t="shared" si="129"/>
        <v>0</v>
      </c>
      <c r="FC17" s="159">
        <f t="shared" si="129"/>
        <v>0</v>
      </c>
      <c r="FD17" s="159">
        <f t="shared" si="130"/>
        <v>12</v>
      </c>
      <c r="FE17" s="159">
        <f t="shared" si="131"/>
        <v>0</v>
      </c>
      <c r="FF17" s="159">
        <f t="shared" si="132"/>
        <v>8</v>
      </c>
      <c r="FG17" s="159">
        <f t="shared" si="132"/>
        <v>11</v>
      </c>
      <c r="FH17" s="159">
        <f t="shared" si="133"/>
        <v>0</v>
      </c>
      <c r="FI17" s="159">
        <v>0</v>
      </c>
      <c r="FJ17" s="159">
        <v>0</v>
      </c>
      <c r="FK17" s="159"/>
      <c r="FL17" s="159"/>
      <c r="FM17" s="235">
        <v>67</v>
      </c>
    </row>
    <row r="18" spans="1:169" ht="18" x14ac:dyDescent="0.2">
      <c r="A18" s="194">
        <v>5</v>
      </c>
      <c r="B18" s="211">
        <v>211423243005</v>
      </c>
      <c r="C18" s="211" t="s">
        <v>697</v>
      </c>
      <c r="D18" s="197"/>
      <c r="E18" s="212" t="s">
        <v>698</v>
      </c>
      <c r="F18" s="199">
        <f t="shared" si="0"/>
        <v>2</v>
      </c>
      <c r="G18" s="199">
        <f t="shared" si="1"/>
        <v>2</v>
      </c>
      <c r="H18" s="199">
        <f t="shared" si="2"/>
        <v>2</v>
      </c>
      <c r="I18" s="199">
        <f t="shared" si="3"/>
        <v>2</v>
      </c>
      <c r="J18" s="199">
        <f t="shared" si="4"/>
        <v>2</v>
      </c>
      <c r="K18" s="199">
        <f t="shared" si="5"/>
        <v>1</v>
      </c>
      <c r="L18" s="199">
        <f t="shared" si="6"/>
        <v>0</v>
      </c>
      <c r="M18" s="199">
        <f t="shared" si="7"/>
        <v>0</v>
      </c>
      <c r="N18" s="199">
        <f t="shared" si="8"/>
        <v>0</v>
      </c>
      <c r="O18" s="200">
        <f t="shared" si="9"/>
        <v>0</v>
      </c>
      <c r="P18" s="199">
        <f t="shared" si="10"/>
        <v>8</v>
      </c>
      <c r="Q18" s="199">
        <f t="shared" si="11"/>
        <v>0</v>
      </c>
      <c r="R18" s="199">
        <f t="shared" si="12"/>
        <v>0</v>
      </c>
      <c r="S18" s="201">
        <f t="shared" si="13"/>
        <v>0</v>
      </c>
      <c r="T18" s="202">
        <f t="shared" si="14"/>
        <v>3</v>
      </c>
      <c r="U18" s="199">
        <f t="shared" si="15"/>
        <v>0</v>
      </c>
      <c r="V18" s="199">
        <f t="shared" si="16"/>
        <v>0</v>
      </c>
      <c r="W18" s="199">
        <f t="shared" si="17"/>
        <v>0</v>
      </c>
      <c r="X18" s="201">
        <f t="shared" si="18"/>
        <v>0</v>
      </c>
      <c r="Y18" s="203">
        <f t="shared" si="19"/>
        <v>4</v>
      </c>
      <c r="Z18" s="199">
        <f t="shared" si="20"/>
        <v>0</v>
      </c>
      <c r="AA18" s="199">
        <f t="shared" si="21"/>
        <v>0</v>
      </c>
      <c r="AB18" s="199">
        <f t="shared" si="22"/>
        <v>0</v>
      </c>
      <c r="AC18" s="201">
        <f t="shared" si="23"/>
        <v>0</v>
      </c>
      <c r="AD18" s="202">
        <f t="shared" si="24"/>
        <v>4</v>
      </c>
      <c r="AE18" s="199">
        <f t="shared" si="25"/>
        <v>8</v>
      </c>
      <c r="AF18" s="199">
        <f t="shared" si="26"/>
        <v>0</v>
      </c>
      <c r="AG18" s="199">
        <f t="shared" si="27"/>
        <v>0</v>
      </c>
      <c r="AH18" s="201">
        <f t="shared" si="28"/>
        <v>0</v>
      </c>
      <c r="AI18" s="204">
        <f t="shared" si="29"/>
        <v>3</v>
      </c>
      <c r="AJ18" s="199">
        <f t="shared" si="30"/>
        <v>7</v>
      </c>
      <c r="AK18" s="199">
        <f t="shared" si="31"/>
        <v>0</v>
      </c>
      <c r="AL18" s="199">
        <f t="shared" si="32"/>
        <v>0</v>
      </c>
      <c r="AM18" s="201">
        <f t="shared" si="33"/>
        <v>0</v>
      </c>
      <c r="AN18" s="204">
        <f t="shared" si="34"/>
        <v>3</v>
      </c>
      <c r="AO18" s="199">
        <f t="shared" si="35"/>
        <v>0</v>
      </c>
      <c r="AP18" s="199">
        <f t="shared" si="36"/>
        <v>0</v>
      </c>
      <c r="AQ18" s="199">
        <f t="shared" si="37"/>
        <v>0</v>
      </c>
      <c r="AR18" s="201">
        <f t="shared" si="38"/>
        <v>0</v>
      </c>
      <c r="AS18" s="204">
        <f t="shared" si="39"/>
        <v>4</v>
      </c>
      <c r="AT18" s="199">
        <f t="shared" si="40"/>
        <v>8</v>
      </c>
      <c r="AU18" s="199">
        <f t="shared" si="41"/>
        <v>0</v>
      </c>
      <c r="AV18" s="199">
        <f t="shared" si="42"/>
        <v>0</v>
      </c>
      <c r="AW18" s="201">
        <f t="shared" si="43"/>
        <v>0</v>
      </c>
      <c r="AX18" s="205">
        <f t="shared" si="44"/>
        <v>3</v>
      </c>
      <c r="AY18" s="199">
        <f t="shared" si="45"/>
        <v>0</v>
      </c>
      <c r="AZ18" s="199">
        <f t="shared" si="46"/>
        <v>0</v>
      </c>
      <c r="BA18" s="199">
        <f t="shared" si="47"/>
        <v>0</v>
      </c>
      <c r="BB18" s="201">
        <f t="shared" si="48"/>
        <v>0</v>
      </c>
      <c r="BC18" s="204">
        <f t="shared" si="49"/>
        <v>4</v>
      </c>
      <c r="BD18" s="199">
        <f t="shared" si="50"/>
        <v>0</v>
      </c>
      <c r="BE18" s="199">
        <f t="shared" si="51"/>
        <v>0</v>
      </c>
      <c r="BF18" s="199">
        <f t="shared" si="52"/>
        <v>0</v>
      </c>
      <c r="BG18" s="201">
        <f t="shared" si="53"/>
        <v>0</v>
      </c>
      <c r="BH18" s="204">
        <f t="shared" si="54"/>
        <v>4</v>
      </c>
      <c r="BI18" s="199">
        <f t="shared" si="55"/>
        <v>5</v>
      </c>
      <c r="BJ18" s="199">
        <f t="shared" si="56"/>
        <v>0</v>
      </c>
      <c r="BK18" s="199">
        <f t="shared" si="57"/>
        <v>0</v>
      </c>
      <c r="BL18" s="201">
        <f t="shared" si="58"/>
        <v>0</v>
      </c>
      <c r="BM18" s="206">
        <f t="shared" si="59"/>
        <v>3</v>
      </c>
      <c r="BN18" s="199">
        <f t="shared" si="60"/>
        <v>8</v>
      </c>
      <c r="BO18" s="199">
        <f t="shared" si="61"/>
        <v>0</v>
      </c>
      <c r="BP18" s="199">
        <f t="shared" si="62"/>
        <v>0</v>
      </c>
      <c r="BQ18" s="201">
        <f t="shared" si="63"/>
        <v>0</v>
      </c>
      <c r="BR18" s="207">
        <f t="shared" si="64"/>
        <v>3</v>
      </c>
      <c r="BS18" s="199">
        <f t="shared" si="65"/>
        <v>0</v>
      </c>
      <c r="BT18" s="199">
        <f t="shared" si="66"/>
        <v>0</v>
      </c>
      <c r="BU18" s="199">
        <f t="shared" si="67"/>
        <v>0</v>
      </c>
      <c r="BV18" s="201">
        <f t="shared" si="68"/>
        <v>0</v>
      </c>
      <c r="BW18" s="207">
        <f t="shared" si="69"/>
        <v>4</v>
      </c>
      <c r="BX18" s="235">
        <v>55</v>
      </c>
      <c r="BY18" s="235">
        <v>55</v>
      </c>
      <c r="BZ18" s="193" t="e">
        <f t="shared" si="70"/>
        <v>#VALUE!</v>
      </c>
      <c r="CA18" s="193">
        <f t="shared" si="71"/>
        <v>20</v>
      </c>
      <c r="CB18" s="193" t="e">
        <f t="shared" si="72"/>
        <v>#VALUE!</v>
      </c>
      <c r="CC18" s="193" t="e">
        <f t="shared" si="73"/>
        <v>#VALUE!</v>
      </c>
      <c r="CD18" s="193" t="e">
        <f t="shared" si="74"/>
        <v>#VALUE!</v>
      </c>
      <c r="CE18" s="193" t="e">
        <f t="shared" si="75"/>
        <v>#VALUE!</v>
      </c>
      <c r="CF18" s="193" t="e">
        <f t="shared" si="76"/>
        <v>#VALUE!</v>
      </c>
      <c r="CG18" s="193" t="e">
        <f t="shared" si="77"/>
        <v>#VALUE!</v>
      </c>
      <c r="CH18" s="193" t="e">
        <f t="shared" si="78"/>
        <v>#VALUE!</v>
      </c>
      <c r="CI18" s="193" t="e">
        <f t="shared" si="79"/>
        <v>#VALUE!</v>
      </c>
      <c r="CJ18" s="193" t="e">
        <f t="shared" si="80"/>
        <v>#VALUE!</v>
      </c>
      <c r="CK18" s="193" t="e">
        <f t="shared" si="81"/>
        <v>#VALUE!</v>
      </c>
      <c r="CL18" s="193" t="e">
        <f t="shared" si="82"/>
        <v>#VALUE!</v>
      </c>
      <c r="CM18" s="193" t="e">
        <f t="shared" si="83"/>
        <v>#VALUE!</v>
      </c>
      <c r="CN18" s="193" t="e">
        <f t="shared" si="84"/>
        <v>#VALUE!</v>
      </c>
      <c r="CO18" s="209" t="str">
        <f t="shared" si="85"/>
        <v>2023PEC AI 102</v>
      </c>
      <c r="CP18" s="193" t="e">
        <f t="shared" si="86"/>
        <v>#VALUE!</v>
      </c>
      <c r="CQ18" s="158"/>
      <c r="CR18" s="193">
        <f t="shared" si="87"/>
        <v>20</v>
      </c>
      <c r="CS18" s="193" t="e">
        <f t="shared" si="88"/>
        <v>#VALUE!</v>
      </c>
      <c r="CT18" s="193" t="e">
        <f t="shared" si="89"/>
        <v>#VALUE!</v>
      </c>
      <c r="CU18" s="193" t="e">
        <f t="shared" si="90"/>
        <v>#VALUE!</v>
      </c>
      <c r="CV18" s="193" t="e">
        <f t="shared" si="91"/>
        <v>#VALUE!</v>
      </c>
      <c r="CW18" s="193" t="e">
        <f t="shared" si="92"/>
        <v>#VALUE!</v>
      </c>
      <c r="CX18" s="193" t="e">
        <f t="shared" si="93"/>
        <v>#VALUE!</v>
      </c>
      <c r="CY18" s="193" t="e">
        <f t="shared" si="94"/>
        <v>#VALUE!</v>
      </c>
      <c r="CZ18" s="193" t="e">
        <f t="shared" si="95"/>
        <v>#VALUE!</v>
      </c>
      <c r="DA18" s="193" t="e">
        <f t="shared" si="96"/>
        <v>#VALUE!</v>
      </c>
      <c r="DB18" s="193" t="e">
        <f t="shared" si="97"/>
        <v>#VALUE!</v>
      </c>
      <c r="DC18" s="193" t="e">
        <f t="shared" si="98"/>
        <v>#VALUE!</v>
      </c>
      <c r="DD18" s="193" t="e">
        <f t="shared" si="99"/>
        <v>#VALUE!</v>
      </c>
      <c r="DE18" s="159"/>
      <c r="DF18" s="159" t="e">
        <f t="shared" si="100"/>
        <v>#VALUE!</v>
      </c>
      <c r="DG18" s="159"/>
      <c r="DH18" s="159"/>
      <c r="DI18" s="159"/>
      <c r="DJ18" s="159"/>
      <c r="DK18" s="159">
        <v>11</v>
      </c>
      <c r="DL18" s="159" t="b">
        <f t="shared" si="134"/>
        <v>1</v>
      </c>
      <c r="DM18" s="159"/>
      <c r="DN18" s="159"/>
      <c r="DO18" s="159"/>
      <c r="DP18" s="159"/>
      <c r="DQ18" s="159"/>
      <c r="DR18" s="159">
        <f t="shared" si="101"/>
        <v>55</v>
      </c>
      <c r="DS18" s="188">
        <f t="shared" si="102"/>
        <v>11</v>
      </c>
      <c r="DT18" s="159">
        <f t="shared" si="103"/>
        <v>8</v>
      </c>
      <c r="DU18" s="159">
        <f t="shared" si="104"/>
        <v>8</v>
      </c>
      <c r="DV18" s="159">
        <f t="shared" si="105"/>
        <v>7</v>
      </c>
      <c r="DW18" s="159">
        <f t="shared" si="106"/>
        <v>8</v>
      </c>
      <c r="DX18" s="159">
        <f t="shared" si="107"/>
        <v>5</v>
      </c>
      <c r="DY18" s="210">
        <f t="shared" si="108"/>
        <v>8</v>
      </c>
      <c r="DZ18" s="159">
        <f t="shared" si="109"/>
        <v>55</v>
      </c>
      <c r="EA18" s="159">
        <f t="shared" si="110"/>
        <v>11</v>
      </c>
      <c r="EB18" s="159">
        <f t="shared" si="111"/>
        <v>8</v>
      </c>
      <c r="EC18" s="159">
        <f t="shared" si="112"/>
        <v>0</v>
      </c>
      <c r="ED18" s="159">
        <f t="shared" si="112"/>
        <v>0</v>
      </c>
      <c r="EE18" s="159">
        <f t="shared" si="113"/>
        <v>8</v>
      </c>
      <c r="EF18" s="159">
        <f t="shared" si="113"/>
        <v>7</v>
      </c>
      <c r="EG18" s="159">
        <f t="shared" si="114"/>
        <v>0</v>
      </c>
      <c r="EH18" s="159">
        <f t="shared" si="115"/>
        <v>8</v>
      </c>
      <c r="EI18" s="159">
        <f t="shared" si="116"/>
        <v>0</v>
      </c>
      <c r="EJ18" s="159">
        <f t="shared" si="116"/>
        <v>0</v>
      </c>
      <c r="EK18" s="159">
        <f t="shared" si="117"/>
        <v>5</v>
      </c>
      <c r="EL18" s="159">
        <f t="shared" si="117"/>
        <v>8</v>
      </c>
      <c r="EM18" s="159">
        <f t="shared" si="118"/>
        <v>0</v>
      </c>
      <c r="EN18" s="159"/>
      <c r="EO18" s="159"/>
      <c r="EP18" s="188">
        <f t="shared" si="119"/>
        <v>11</v>
      </c>
      <c r="EQ18" s="159">
        <f t="shared" si="120"/>
        <v>10</v>
      </c>
      <c r="ER18" s="159">
        <f t="shared" si="121"/>
        <v>10</v>
      </c>
      <c r="ES18" s="159">
        <f t="shared" si="122"/>
        <v>9</v>
      </c>
      <c r="ET18" s="159">
        <f t="shared" si="123"/>
        <v>6</v>
      </c>
      <c r="EU18" s="159">
        <f t="shared" si="124"/>
        <v>9</v>
      </c>
      <c r="EV18" s="159"/>
      <c r="EW18" s="159">
        <f t="shared" si="125"/>
        <v>55</v>
      </c>
      <c r="EX18" s="159">
        <f t="shared" si="126"/>
        <v>11</v>
      </c>
      <c r="EY18" s="159">
        <f t="shared" si="127"/>
        <v>10</v>
      </c>
      <c r="EZ18" s="159">
        <f t="shared" si="128"/>
        <v>0</v>
      </c>
      <c r="FA18" s="159">
        <f t="shared" si="128"/>
        <v>0</v>
      </c>
      <c r="FB18" s="159">
        <f t="shared" si="129"/>
        <v>10</v>
      </c>
      <c r="FC18" s="159">
        <f t="shared" si="129"/>
        <v>9</v>
      </c>
      <c r="FD18" s="159">
        <f t="shared" si="130"/>
        <v>0</v>
      </c>
      <c r="FE18" s="159">
        <f t="shared" si="131"/>
        <v>6</v>
      </c>
      <c r="FF18" s="159">
        <f t="shared" si="132"/>
        <v>0</v>
      </c>
      <c r="FG18" s="159">
        <f t="shared" si="132"/>
        <v>0</v>
      </c>
      <c r="FH18" s="159">
        <f t="shared" si="133"/>
        <v>9</v>
      </c>
      <c r="FI18" s="159">
        <v>0</v>
      </c>
      <c r="FJ18" s="159">
        <v>0</v>
      </c>
      <c r="FK18" s="159"/>
      <c r="FL18" s="159"/>
      <c r="FM18" s="235">
        <v>55</v>
      </c>
    </row>
    <row r="19" spans="1:169" ht="18" x14ac:dyDescent="0.2">
      <c r="A19" s="194">
        <v>6</v>
      </c>
      <c r="B19" s="211">
        <v>211423243006</v>
      </c>
      <c r="C19" s="211" t="s">
        <v>699</v>
      </c>
      <c r="D19" s="197"/>
      <c r="E19" s="212" t="s">
        <v>700</v>
      </c>
      <c r="F19" s="199">
        <f t="shared" si="0"/>
        <v>2</v>
      </c>
      <c r="G19" s="199">
        <f t="shared" si="1"/>
        <v>2</v>
      </c>
      <c r="H19" s="199">
        <f t="shared" si="2"/>
        <v>2</v>
      </c>
      <c r="I19" s="199">
        <f t="shared" si="3"/>
        <v>2</v>
      </c>
      <c r="J19" s="199">
        <f t="shared" si="4"/>
        <v>2</v>
      </c>
      <c r="K19" s="199">
        <f t="shared" si="5"/>
        <v>1</v>
      </c>
      <c r="L19" s="199">
        <f t="shared" si="6"/>
        <v>0</v>
      </c>
      <c r="M19" s="199">
        <f t="shared" si="7"/>
        <v>0</v>
      </c>
      <c r="N19" s="199">
        <f t="shared" si="8"/>
        <v>0</v>
      </c>
      <c r="O19" s="200">
        <f t="shared" si="9"/>
        <v>0</v>
      </c>
      <c r="P19" s="199">
        <f t="shared" si="10"/>
        <v>0</v>
      </c>
      <c r="Q19" s="199">
        <f t="shared" si="11"/>
        <v>0</v>
      </c>
      <c r="R19" s="199">
        <f t="shared" si="12"/>
        <v>0</v>
      </c>
      <c r="S19" s="201">
        <f t="shared" si="13"/>
        <v>0</v>
      </c>
      <c r="T19" s="202">
        <f t="shared" si="14"/>
        <v>4</v>
      </c>
      <c r="U19" s="199">
        <f t="shared" si="15"/>
        <v>8</v>
      </c>
      <c r="V19" s="199">
        <f t="shared" si="16"/>
        <v>0</v>
      </c>
      <c r="W19" s="199">
        <f t="shared" si="17"/>
        <v>0</v>
      </c>
      <c r="X19" s="201">
        <f t="shared" si="18"/>
        <v>0</v>
      </c>
      <c r="Y19" s="203">
        <f t="shared" si="19"/>
        <v>3</v>
      </c>
      <c r="Z19" s="199">
        <f t="shared" si="20"/>
        <v>8</v>
      </c>
      <c r="AA19" s="199">
        <f t="shared" si="21"/>
        <v>0</v>
      </c>
      <c r="AB19" s="199">
        <f t="shared" si="22"/>
        <v>0</v>
      </c>
      <c r="AC19" s="201">
        <f t="shared" si="23"/>
        <v>0</v>
      </c>
      <c r="AD19" s="202">
        <f t="shared" si="24"/>
        <v>3</v>
      </c>
      <c r="AE19" s="199">
        <f t="shared" si="25"/>
        <v>0</v>
      </c>
      <c r="AF19" s="199">
        <f t="shared" si="26"/>
        <v>0</v>
      </c>
      <c r="AG19" s="199">
        <f t="shared" si="27"/>
        <v>0</v>
      </c>
      <c r="AH19" s="201">
        <f t="shared" si="28"/>
        <v>0</v>
      </c>
      <c r="AI19" s="204">
        <f t="shared" si="29"/>
        <v>4</v>
      </c>
      <c r="AJ19" s="199">
        <f t="shared" si="30"/>
        <v>0</v>
      </c>
      <c r="AK19" s="199">
        <f t="shared" si="31"/>
        <v>0</v>
      </c>
      <c r="AL19" s="199">
        <f t="shared" si="32"/>
        <v>0</v>
      </c>
      <c r="AM19" s="201">
        <f t="shared" si="33"/>
        <v>0</v>
      </c>
      <c r="AN19" s="204">
        <f t="shared" si="34"/>
        <v>4</v>
      </c>
      <c r="AO19" s="199">
        <f t="shared" si="35"/>
        <v>8</v>
      </c>
      <c r="AP19" s="199">
        <f t="shared" si="36"/>
        <v>0</v>
      </c>
      <c r="AQ19" s="199">
        <f t="shared" si="37"/>
        <v>0</v>
      </c>
      <c r="AR19" s="201">
        <f t="shared" si="38"/>
        <v>0</v>
      </c>
      <c r="AS19" s="204">
        <f t="shared" si="39"/>
        <v>3</v>
      </c>
      <c r="AT19" s="199">
        <f t="shared" si="40"/>
        <v>0</v>
      </c>
      <c r="AU19" s="199">
        <f t="shared" si="41"/>
        <v>0</v>
      </c>
      <c r="AV19" s="199">
        <f t="shared" si="42"/>
        <v>0</v>
      </c>
      <c r="AW19" s="201">
        <f t="shared" si="43"/>
        <v>0</v>
      </c>
      <c r="AX19" s="205">
        <f t="shared" si="44"/>
        <v>4</v>
      </c>
      <c r="AY19" s="199">
        <f t="shared" si="45"/>
        <v>8</v>
      </c>
      <c r="AZ19" s="199">
        <f t="shared" si="46"/>
        <v>0</v>
      </c>
      <c r="BA19" s="199">
        <f t="shared" si="47"/>
        <v>0</v>
      </c>
      <c r="BB19" s="201">
        <f t="shared" si="48"/>
        <v>0</v>
      </c>
      <c r="BC19" s="204">
        <f t="shared" si="49"/>
        <v>3</v>
      </c>
      <c r="BD19" s="199">
        <f t="shared" si="50"/>
        <v>5</v>
      </c>
      <c r="BE19" s="199">
        <f t="shared" si="51"/>
        <v>0</v>
      </c>
      <c r="BF19" s="199">
        <f t="shared" si="52"/>
        <v>0</v>
      </c>
      <c r="BG19" s="201">
        <f t="shared" si="53"/>
        <v>0</v>
      </c>
      <c r="BH19" s="204">
        <f t="shared" si="54"/>
        <v>3</v>
      </c>
      <c r="BI19" s="199">
        <f t="shared" si="55"/>
        <v>0</v>
      </c>
      <c r="BJ19" s="199">
        <f t="shared" si="56"/>
        <v>0</v>
      </c>
      <c r="BK19" s="199">
        <f t="shared" si="57"/>
        <v>0</v>
      </c>
      <c r="BL19" s="201">
        <f t="shared" si="58"/>
        <v>0</v>
      </c>
      <c r="BM19" s="206">
        <f t="shared" si="59"/>
        <v>4</v>
      </c>
      <c r="BN19" s="199">
        <f t="shared" si="60"/>
        <v>0</v>
      </c>
      <c r="BO19" s="199">
        <f t="shared" si="61"/>
        <v>0</v>
      </c>
      <c r="BP19" s="199">
        <f t="shared" si="62"/>
        <v>0</v>
      </c>
      <c r="BQ19" s="201">
        <f t="shared" si="63"/>
        <v>0</v>
      </c>
      <c r="BR19" s="207">
        <f t="shared" si="64"/>
        <v>4</v>
      </c>
      <c r="BS19" s="199">
        <f t="shared" si="65"/>
        <v>9</v>
      </c>
      <c r="BT19" s="199">
        <f t="shared" si="66"/>
        <v>0</v>
      </c>
      <c r="BU19" s="199">
        <f t="shared" si="67"/>
        <v>0</v>
      </c>
      <c r="BV19" s="201">
        <f t="shared" si="68"/>
        <v>0</v>
      </c>
      <c r="BW19" s="207">
        <f t="shared" si="69"/>
        <v>3</v>
      </c>
      <c r="BX19" s="235">
        <v>57</v>
      </c>
      <c r="BY19" s="235">
        <v>57</v>
      </c>
      <c r="BZ19" s="193" t="e">
        <f t="shared" si="70"/>
        <v>#VALUE!</v>
      </c>
      <c r="CA19" s="193">
        <f t="shared" si="71"/>
        <v>20</v>
      </c>
      <c r="CB19" s="193" t="e">
        <f t="shared" si="72"/>
        <v>#VALUE!</v>
      </c>
      <c r="CC19" s="193" t="e">
        <f t="shared" si="73"/>
        <v>#VALUE!</v>
      </c>
      <c r="CD19" s="193" t="e">
        <f t="shared" si="74"/>
        <v>#VALUE!</v>
      </c>
      <c r="CE19" s="193" t="e">
        <f t="shared" si="75"/>
        <v>#VALUE!</v>
      </c>
      <c r="CF19" s="193" t="e">
        <f t="shared" si="76"/>
        <v>#VALUE!</v>
      </c>
      <c r="CG19" s="193" t="e">
        <f t="shared" si="77"/>
        <v>#VALUE!</v>
      </c>
      <c r="CH19" s="193" t="e">
        <f t="shared" si="78"/>
        <v>#VALUE!</v>
      </c>
      <c r="CI19" s="193" t="e">
        <f t="shared" si="79"/>
        <v>#VALUE!</v>
      </c>
      <c r="CJ19" s="193" t="e">
        <f t="shared" si="80"/>
        <v>#VALUE!</v>
      </c>
      <c r="CK19" s="193" t="e">
        <f t="shared" si="81"/>
        <v>#VALUE!</v>
      </c>
      <c r="CL19" s="193" t="e">
        <f t="shared" si="82"/>
        <v>#VALUE!</v>
      </c>
      <c r="CM19" s="193" t="e">
        <f t="shared" si="83"/>
        <v>#VALUE!</v>
      </c>
      <c r="CN19" s="193" t="e">
        <f t="shared" si="84"/>
        <v>#VALUE!</v>
      </c>
      <c r="CO19" s="209" t="str">
        <f t="shared" si="85"/>
        <v>2023PEC AI 103</v>
      </c>
      <c r="CP19" s="193" t="e">
        <f t="shared" si="86"/>
        <v>#VALUE!</v>
      </c>
      <c r="CQ19" s="158"/>
      <c r="CR19" s="193">
        <f t="shared" si="87"/>
        <v>20</v>
      </c>
      <c r="CS19" s="193" t="e">
        <f t="shared" si="88"/>
        <v>#VALUE!</v>
      </c>
      <c r="CT19" s="193" t="e">
        <f t="shared" si="89"/>
        <v>#VALUE!</v>
      </c>
      <c r="CU19" s="193" t="e">
        <f t="shared" si="90"/>
        <v>#VALUE!</v>
      </c>
      <c r="CV19" s="193" t="e">
        <f t="shared" si="91"/>
        <v>#VALUE!</v>
      </c>
      <c r="CW19" s="193" t="e">
        <f t="shared" si="92"/>
        <v>#VALUE!</v>
      </c>
      <c r="CX19" s="193" t="e">
        <f t="shared" si="93"/>
        <v>#VALUE!</v>
      </c>
      <c r="CY19" s="193" t="e">
        <f t="shared" si="94"/>
        <v>#VALUE!</v>
      </c>
      <c r="CZ19" s="193" t="e">
        <f t="shared" si="95"/>
        <v>#VALUE!</v>
      </c>
      <c r="DA19" s="193" t="e">
        <f t="shared" si="96"/>
        <v>#VALUE!</v>
      </c>
      <c r="DB19" s="193" t="e">
        <f t="shared" si="97"/>
        <v>#VALUE!</v>
      </c>
      <c r="DC19" s="193" t="e">
        <f t="shared" si="98"/>
        <v>#VALUE!</v>
      </c>
      <c r="DD19" s="193" t="e">
        <f t="shared" si="99"/>
        <v>#VALUE!</v>
      </c>
      <c r="DE19" s="159"/>
      <c r="DF19" s="159" t="e">
        <f t="shared" si="100"/>
        <v>#VALUE!</v>
      </c>
      <c r="DG19" s="159"/>
      <c r="DH19" s="159"/>
      <c r="DI19" s="159"/>
      <c r="DJ19" s="159"/>
      <c r="DK19" s="159"/>
      <c r="DL19" s="159"/>
      <c r="DM19" s="159"/>
      <c r="DN19" s="159"/>
      <c r="DO19" s="159"/>
      <c r="DP19" s="159"/>
      <c r="DQ19" s="159"/>
      <c r="DR19" s="159">
        <f t="shared" si="101"/>
        <v>57</v>
      </c>
      <c r="DS19" s="188">
        <f t="shared" si="102"/>
        <v>11</v>
      </c>
      <c r="DT19" s="159">
        <f t="shared" si="103"/>
        <v>8</v>
      </c>
      <c r="DU19" s="159">
        <f t="shared" si="104"/>
        <v>8</v>
      </c>
      <c r="DV19" s="159">
        <f t="shared" si="105"/>
        <v>8</v>
      </c>
      <c r="DW19" s="159">
        <f t="shared" si="106"/>
        <v>8</v>
      </c>
      <c r="DX19" s="159">
        <f t="shared" si="107"/>
        <v>5</v>
      </c>
      <c r="DY19" s="210">
        <f t="shared" si="108"/>
        <v>9</v>
      </c>
      <c r="DZ19" s="159">
        <f t="shared" si="109"/>
        <v>57</v>
      </c>
      <c r="EA19" s="159">
        <f t="shared" si="110"/>
        <v>11</v>
      </c>
      <c r="EB19" s="159">
        <f t="shared" si="111"/>
        <v>0</v>
      </c>
      <c r="EC19" s="159">
        <f t="shared" si="112"/>
        <v>8</v>
      </c>
      <c r="ED19" s="159">
        <f t="shared" si="112"/>
        <v>8</v>
      </c>
      <c r="EE19" s="159">
        <f t="shared" si="113"/>
        <v>0</v>
      </c>
      <c r="EF19" s="159">
        <f t="shared" si="113"/>
        <v>0</v>
      </c>
      <c r="EG19" s="159">
        <f t="shared" si="114"/>
        <v>8</v>
      </c>
      <c r="EH19" s="159">
        <f t="shared" si="115"/>
        <v>0</v>
      </c>
      <c r="EI19" s="159">
        <f t="shared" si="116"/>
        <v>8</v>
      </c>
      <c r="EJ19" s="159">
        <f t="shared" si="116"/>
        <v>5</v>
      </c>
      <c r="EK19" s="159">
        <f t="shared" si="117"/>
        <v>0</v>
      </c>
      <c r="EL19" s="159">
        <f t="shared" si="117"/>
        <v>0</v>
      </c>
      <c r="EM19" s="159">
        <f t="shared" si="118"/>
        <v>9</v>
      </c>
      <c r="EN19" s="159"/>
      <c r="EO19" s="159"/>
      <c r="EP19" s="188">
        <f t="shared" si="119"/>
        <v>11</v>
      </c>
      <c r="EQ19" s="159">
        <f t="shared" si="120"/>
        <v>10</v>
      </c>
      <c r="ER19" s="159">
        <f t="shared" si="121"/>
        <v>10</v>
      </c>
      <c r="ES19" s="159">
        <f t="shared" si="122"/>
        <v>10</v>
      </c>
      <c r="ET19" s="159">
        <f t="shared" si="123"/>
        <v>7</v>
      </c>
      <c r="EU19" s="159">
        <f t="shared" si="124"/>
        <v>9</v>
      </c>
      <c r="EV19" s="159"/>
      <c r="EW19" s="159">
        <f t="shared" si="125"/>
        <v>57</v>
      </c>
      <c r="EX19" s="159">
        <f t="shared" si="126"/>
        <v>11</v>
      </c>
      <c r="EY19" s="159">
        <f t="shared" si="127"/>
        <v>0</v>
      </c>
      <c r="EZ19" s="159">
        <f t="shared" si="128"/>
        <v>10</v>
      </c>
      <c r="FA19" s="159">
        <f t="shared" si="128"/>
        <v>10</v>
      </c>
      <c r="FB19" s="159">
        <f t="shared" si="129"/>
        <v>0</v>
      </c>
      <c r="FC19" s="159">
        <f t="shared" si="129"/>
        <v>0</v>
      </c>
      <c r="FD19" s="159">
        <f t="shared" si="130"/>
        <v>10</v>
      </c>
      <c r="FE19" s="159">
        <f t="shared" si="131"/>
        <v>0</v>
      </c>
      <c r="FF19" s="159">
        <f t="shared" si="132"/>
        <v>7</v>
      </c>
      <c r="FG19" s="159">
        <f t="shared" si="132"/>
        <v>9</v>
      </c>
      <c r="FH19" s="159">
        <f t="shared" si="133"/>
        <v>0</v>
      </c>
      <c r="FI19" s="159">
        <v>0</v>
      </c>
      <c r="FJ19" s="159">
        <v>0</v>
      </c>
      <c r="FK19" s="159"/>
      <c r="FL19" s="159"/>
      <c r="FM19" s="235">
        <v>57</v>
      </c>
    </row>
    <row r="20" spans="1:169" ht="18" x14ac:dyDescent="0.2">
      <c r="A20" s="194">
        <v>7</v>
      </c>
      <c r="B20" s="195">
        <v>211423243007</v>
      </c>
      <c r="C20" s="196" t="s">
        <v>701</v>
      </c>
      <c r="D20" s="197"/>
      <c r="E20" s="198" t="s">
        <v>702</v>
      </c>
      <c r="F20" s="199">
        <f t="shared" si="0"/>
        <v>2</v>
      </c>
      <c r="G20" s="199">
        <f t="shared" si="1"/>
        <v>2</v>
      </c>
      <c r="H20" s="199">
        <f t="shared" si="2"/>
        <v>2</v>
      </c>
      <c r="I20" s="199">
        <f t="shared" si="3"/>
        <v>2</v>
      </c>
      <c r="J20" s="199">
        <f t="shared" si="4"/>
        <v>0</v>
      </c>
      <c r="K20" s="199">
        <f t="shared" si="5"/>
        <v>0</v>
      </c>
      <c r="L20" s="199">
        <f t="shared" si="6"/>
        <v>0</v>
      </c>
      <c r="M20" s="199">
        <f t="shared" si="7"/>
        <v>0</v>
      </c>
      <c r="N20" s="199">
        <f t="shared" si="8"/>
        <v>0</v>
      </c>
      <c r="O20" s="200">
        <f t="shared" si="9"/>
        <v>0</v>
      </c>
      <c r="P20" s="199">
        <f t="shared" si="10"/>
        <v>6</v>
      </c>
      <c r="Q20" s="199">
        <f t="shared" si="11"/>
        <v>0</v>
      </c>
      <c r="R20" s="199">
        <f t="shared" si="12"/>
        <v>0</v>
      </c>
      <c r="S20" s="201">
        <f t="shared" si="13"/>
        <v>0</v>
      </c>
      <c r="T20" s="202">
        <f t="shared" si="14"/>
        <v>3</v>
      </c>
      <c r="U20" s="199">
        <f t="shared" si="15"/>
        <v>0</v>
      </c>
      <c r="V20" s="199">
        <f t="shared" si="16"/>
        <v>0</v>
      </c>
      <c r="W20" s="199">
        <f t="shared" si="17"/>
        <v>0</v>
      </c>
      <c r="X20" s="201">
        <f t="shared" si="18"/>
        <v>0</v>
      </c>
      <c r="Y20" s="203">
        <f t="shared" si="19"/>
        <v>4</v>
      </c>
      <c r="Z20" s="199">
        <f t="shared" si="20"/>
        <v>0</v>
      </c>
      <c r="AA20" s="199">
        <f t="shared" si="21"/>
        <v>0</v>
      </c>
      <c r="AB20" s="199">
        <f t="shared" si="22"/>
        <v>0</v>
      </c>
      <c r="AC20" s="201">
        <f t="shared" si="23"/>
        <v>0</v>
      </c>
      <c r="AD20" s="202">
        <f t="shared" si="24"/>
        <v>4</v>
      </c>
      <c r="AE20" s="199">
        <f t="shared" si="25"/>
        <v>6</v>
      </c>
      <c r="AF20" s="199">
        <f t="shared" si="26"/>
        <v>0</v>
      </c>
      <c r="AG20" s="199">
        <f t="shared" si="27"/>
        <v>0</v>
      </c>
      <c r="AH20" s="201">
        <f t="shared" si="28"/>
        <v>0</v>
      </c>
      <c r="AI20" s="204">
        <f t="shared" si="29"/>
        <v>3</v>
      </c>
      <c r="AJ20" s="199">
        <f t="shared" si="30"/>
        <v>5</v>
      </c>
      <c r="AK20" s="199">
        <f t="shared" si="31"/>
        <v>0</v>
      </c>
      <c r="AL20" s="199">
        <f t="shared" si="32"/>
        <v>0</v>
      </c>
      <c r="AM20" s="201">
        <f t="shared" si="33"/>
        <v>0</v>
      </c>
      <c r="AN20" s="204">
        <f t="shared" si="34"/>
        <v>3</v>
      </c>
      <c r="AO20" s="199">
        <f t="shared" si="35"/>
        <v>0</v>
      </c>
      <c r="AP20" s="199">
        <f t="shared" si="36"/>
        <v>0</v>
      </c>
      <c r="AQ20" s="199">
        <f t="shared" si="37"/>
        <v>0</v>
      </c>
      <c r="AR20" s="201">
        <f t="shared" si="38"/>
        <v>0</v>
      </c>
      <c r="AS20" s="204">
        <f t="shared" si="39"/>
        <v>4</v>
      </c>
      <c r="AT20" s="199">
        <f t="shared" si="40"/>
        <v>6</v>
      </c>
      <c r="AU20" s="199">
        <f t="shared" si="41"/>
        <v>0</v>
      </c>
      <c r="AV20" s="199">
        <f t="shared" si="42"/>
        <v>0</v>
      </c>
      <c r="AW20" s="201">
        <f t="shared" si="43"/>
        <v>0</v>
      </c>
      <c r="AX20" s="205">
        <f t="shared" si="44"/>
        <v>3</v>
      </c>
      <c r="AY20" s="199">
        <f t="shared" si="45"/>
        <v>0</v>
      </c>
      <c r="AZ20" s="199">
        <f t="shared" si="46"/>
        <v>0</v>
      </c>
      <c r="BA20" s="199">
        <f t="shared" si="47"/>
        <v>0</v>
      </c>
      <c r="BB20" s="201">
        <f t="shared" si="48"/>
        <v>0</v>
      </c>
      <c r="BC20" s="204">
        <f t="shared" si="49"/>
        <v>4</v>
      </c>
      <c r="BD20" s="199">
        <f t="shared" si="50"/>
        <v>0</v>
      </c>
      <c r="BE20" s="199">
        <f t="shared" si="51"/>
        <v>0</v>
      </c>
      <c r="BF20" s="199">
        <f t="shared" si="52"/>
        <v>0</v>
      </c>
      <c r="BG20" s="201">
        <f t="shared" si="53"/>
        <v>0</v>
      </c>
      <c r="BH20" s="204">
        <f t="shared" si="54"/>
        <v>4</v>
      </c>
      <c r="BI20" s="199">
        <f t="shared" si="55"/>
        <v>3</v>
      </c>
      <c r="BJ20" s="199">
        <f t="shared" si="56"/>
        <v>0</v>
      </c>
      <c r="BK20" s="199">
        <f t="shared" si="57"/>
        <v>0</v>
      </c>
      <c r="BL20" s="201">
        <f t="shared" si="58"/>
        <v>0</v>
      </c>
      <c r="BM20" s="206">
        <f t="shared" si="59"/>
        <v>3</v>
      </c>
      <c r="BN20" s="199">
        <f t="shared" si="60"/>
        <v>6</v>
      </c>
      <c r="BO20" s="199">
        <f t="shared" si="61"/>
        <v>0</v>
      </c>
      <c r="BP20" s="199">
        <f t="shared" si="62"/>
        <v>0</v>
      </c>
      <c r="BQ20" s="201">
        <f t="shared" si="63"/>
        <v>0</v>
      </c>
      <c r="BR20" s="207">
        <f t="shared" si="64"/>
        <v>3</v>
      </c>
      <c r="BS20" s="199">
        <f t="shared" si="65"/>
        <v>0</v>
      </c>
      <c r="BT20" s="199">
        <f t="shared" si="66"/>
        <v>0</v>
      </c>
      <c r="BU20" s="199">
        <f t="shared" si="67"/>
        <v>0</v>
      </c>
      <c r="BV20" s="201">
        <f t="shared" si="68"/>
        <v>0</v>
      </c>
      <c r="BW20" s="207">
        <f t="shared" si="69"/>
        <v>4</v>
      </c>
      <c r="BX20" s="235">
        <v>40</v>
      </c>
      <c r="BY20" s="235">
        <v>40</v>
      </c>
      <c r="BZ20" s="193" t="e">
        <f t="shared" si="70"/>
        <v>#VALUE!</v>
      </c>
      <c r="CA20" s="193">
        <f t="shared" si="71"/>
        <v>20</v>
      </c>
      <c r="CB20" s="193" t="e">
        <f t="shared" si="72"/>
        <v>#VALUE!</v>
      </c>
      <c r="CC20" s="193" t="e">
        <f t="shared" si="73"/>
        <v>#VALUE!</v>
      </c>
      <c r="CD20" s="193" t="e">
        <f t="shared" si="74"/>
        <v>#VALUE!</v>
      </c>
      <c r="CE20" s="193" t="e">
        <f t="shared" si="75"/>
        <v>#VALUE!</v>
      </c>
      <c r="CF20" s="193" t="e">
        <f t="shared" si="76"/>
        <v>#VALUE!</v>
      </c>
      <c r="CG20" s="193" t="e">
        <f t="shared" si="77"/>
        <v>#VALUE!</v>
      </c>
      <c r="CH20" s="193" t="e">
        <f t="shared" si="78"/>
        <v>#VALUE!</v>
      </c>
      <c r="CI20" s="193" t="e">
        <f t="shared" si="79"/>
        <v>#VALUE!</v>
      </c>
      <c r="CJ20" s="193" t="e">
        <f t="shared" si="80"/>
        <v>#VALUE!</v>
      </c>
      <c r="CK20" s="193" t="e">
        <f t="shared" si="81"/>
        <v>#VALUE!</v>
      </c>
      <c r="CL20" s="193" t="e">
        <f t="shared" si="82"/>
        <v>#VALUE!</v>
      </c>
      <c r="CM20" s="193" t="e">
        <f t="shared" si="83"/>
        <v>#VALUE!</v>
      </c>
      <c r="CN20" s="193" t="e">
        <f t="shared" si="84"/>
        <v>#VALUE!</v>
      </c>
      <c r="CO20" s="209" t="str">
        <f t="shared" si="85"/>
        <v>2023PEC AI 544</v>
      </c>
      <c r="CP20" s="193" t="e">
        <f t="shared" si="86"/>
        <v>#VALUE!</v>
      </c>
      <c r="CQ20" s="158"/>
      <c r="CR20" s="193">
        <f t="shared" si="87"/>
        <v>20</v>
      </c>
      <c r="CS20" s="193" t="e">
        <f t="shared" si="88"/>
        <v>#VALUE!</v>
      </c>
      <c r="CT20" s="193" t="e">
        <f t="shared" si="89"/>
        <v>#VALUE!</v>
      </c>
      <c r="CU20" s="193" t="e">
        <f t="shared" si="90"/>
        <v>#VALUE!</v>
      </c>
      <c r="CV20" s="193" t="e">
        <f t="shared" si="91"/>
        <v>#VALUE!</v>
      </c>
      <c r="CW20" s="193" t="e">
        <f t="shared" si="92"/>
        <v>#VALUE!</v>
      </c>
      <c r="CX20" s="193" t="e">
        <f t="shared" si="93"/>
        <v>#VALUE!</v>
      </c>
      <c r="CY20" s="193" t="e">
        <f t="shared" si="94"/>
        <v>#VALUE!</v>
      </c>
      <c r="CZ20" s="193" t="e">
        <f t="shared" si="95"/>
        <v>#VALUE!</v>
      </c>
      <c r="DA20" s="193" t="e">
        <f t="shared" si="96"/>
        <v>#VALUE!</v>
      </c>
      <c r="DB20" s="193" t="e">
        <f t="shared" si="97"/>
        <v>#VALUE!</v>
      </c>
      <c r="DC20" s="193" t="e">
        <f t="shared" si="98"/>
        <v>#VALUE!</v>
      </c>
      <c r="DD20" s="193" t="e">
        <f t="shared" si="99"/>
        <v>#VALUE!</v>
      </c>
      <c r="DE20" s="159"/>
      <c r="DF20" s="159" t="e">
        <f t="shared" si="100"/>
        <v>#VALUE!</v>
      </c>
      <c r="DG20" s="159"/>
      <c r="DH20" s="159"/>
      <c r="DI20" s="159"/>
      <c r="DJ20" s="159"/>
      <c r="DK20" s="159"/>
      <c r="DL20" s="159"/>
      <c r="DM20" s="159"/>
      <c r="DN20" s="159"/>
      <c r="DO20" s="159"/>
      <c r="DP20" s="159"/>
      <c r="DQ20" s="159"/>
      <c r="DR20" s="159">
        <f t="shared" si="101"/>
        <v>40</v>
      </c>
      <c r="DS20" s="188">
        <f t="shared" si="102"/>
        <v>8</v>
      </c>
      <c r="DT20" s="159">
        <f t="shared" si="103"/>
        <v>6</v>
      </c>
      <c r="DU20" s="159">
        <f t="shared" si="104"/>
        <v>6</v>
      </c>
      <c r="DV20" s="159">
        <f t="shared" si="105"/>
        <v>5</v>
      </c>
      <c r="DW20" s="159">
        <f t="shared" si="106"/>
        <v>6</v>
      </c>
      <c r="DX20" s="159">
        <f t="shared" si="107"/>
        <v>3</v>
      </c>
      <c r="DY20" s="210">
        <f t="shared" si="108"/>
        <v>6</v>
      </c>
      <c r="DZ20" s="159">
        <f t="shared" si="109"/>
        <v>40</v>
      </c>
      <c r="EA20" s="159">
        <f t="shared" si="110"/>
        <v>8</v>
      </c>
      <c r="EB20" s="159">
        <f t="shared" si="111"/>
        <v>6</v>
      </c>
      <c r="EC20" s="159">
        <f t="shared" si="112"/>
        <v>0</v>
      </c>
      <c r="ED20" s="159">
        <f t="shared" si="112"/>
        <v>0</v>
      </c>
      <c r="EE20" s="159">
        <f t="shared" si="113"/>
        <v>6</v>
      </c>
      <c r="EF20" s="159">
        <f t="shared" si="113"/>
        <v>5</v>
      </c>
      <c r="EG20" s="159">
        <f t="shared" si="114"/>
        <v>0</v>
      </c>
      <c r="EH20" s="159">
        <f t="shared" si="115"/>
        <v>6</v>
      </c>
      <c r="EI20" s="159">
        <f t="shared" si="116"/>
        <v>0</v>
      </c>
      <c r="EJ20" s="159">
        <f t="shared" si="116"/>
        <v>0</v>
      </c>
      <c r="EK20" s="159">
        <f t="shared" si="117"/>
        <v>3</v>
      </c>
      <c r="EL20" s="159">
        <f t="shared" si="117"/>
        <v>6</v>
      </c>
      <c r="EM20" s="159">
        <f t="shared" si="118"/>
        <v>0</v>
      </c>
      <c r="EN20" s="159"/>
      <c r="EO20" s="159"/>
      <c r="EP20" s="188">
        <f t="shared" si="119"/>
        <v>8</v>
      </c>
      <c r="EQ20" s="159">
        <f t="shared" si="120"/>
        <v>7</v>
      </c>
      <c r="ER20" s="159">
        <f t="shared" si="121"/>
        <v>7</v>
      </c>
      <c r="ES20" s="159">
        <f t="shared" si="122"/>
        <v>6</v>
      </c>
      <c r="ET20" s="159">
        <f t="shared" si="123"/>
        <v>6</v>
      </c>
      <c r="EU20" s="159">
        <f t="shared" si="124"/>
        <v>6</v>
      </c>
      <c r="EV20" s="159"/>
      <c r="EW20" s="159">
        <f t="shared" si="125"/>
        <v>40</v>
      </c>
      <c r="EX20" s="159">
        <f t="shared" si="126"/>
        <v>8</v>
      </c>
      <c r="EY20" s="159">
        <f t="shared" si="127"/>
        <v>7</v>
      </c>
      <c r="EZ20" s="159">
        <f t="shared" si="128"/>
        <v>0</v>
      </c>
      <c r="FA20" s="159">
        <f t="shared" si="128"/>
        <v>0</v>
      </c>
      <c r="FB20" s="159">
        <f t="shared" si="129"/>
        <v>7</v>
      </c>
      <c r="FC20" s="159">
        <f t="shared" si="129"/>
        <v>6</v>
      </c>
      <c r="FD20" s="159">
        <f t="shared" si="130"/>
        <v>0</v>
      </c>
      <c r="FE20" s="159">
        <f t="shared" si="131"/>
        <v>6</v>
      </c>
      <c r="FF20" s="159">
        <f t="shared" si="132"/>
        <v>0</v>
      </c>
      <c r="FG20" s="159">
        <f t="shared" si="132"/>
        <v>0</v>
      </c>
      <c r="FH20" s="159">
        <f t="shared" si="133"/>
        <v>6</v>
      </c>
      <c r="FI20" s="159">
        <v>0</v>
      </c>
      <c r="FJ20" s="159">
        <v>0</v>
      </c>
      <c r="FK20" s="159"/>
      <c r="FL20" s="159"/>
      <c r="FM20" s="235">
        <v>40</v>
      </c>
    </row>
    <row r="21" spans="1:169" ht="29" x14ac:dyDescent="0.2">
      <c r="A21" s="194">
        <v>8</v>
      </c>
      <c r="B21" s="195">
        <v>211423243008</v>
      </c>
      <c r="C21" s="196" t="s">
        <v>703</v>
      </c>
      <c r="D21" s="197"/>
      <c r="E21" s="198" t="s">
        <v>704</v>
      </c>
      <c r="F21" s="199">
        <f t="shared" si="0"/>
        <v>2</v>
      </c>
      <c r="G21" s="199">
        <f t="shared" si="1"/>
        <v>2</v>
      </c>
      <c r="H21" s="199">
        <f t="shared" si="2"/>
        <v>2</v>
      </c>
      <c r="I21" s="199">
        <f t="shared" si="3"/>
        <v>2</v>
      </c>
      <c r="J21" s="199">
        <f t="shared" si="4"/>
        <v>0</v>
      </c>
      <c r="K21" s="199">
        <f t="shared" si="5"/>
        <v>0</v>
      </c>
      <c r="L21" s="199">
        <f t="shared" si="6"/>
        <v>0</v>
      </c>
      <c r="M21" s="199">
        <f t="shared" si="7"/>
        <v>0</v>
      </c>
      <c r="N21" s="199">
        <f t="shared" si="8"/>
        <v>0</v>
      </c>
      <c r="O21" s="200">
        <f t="shared" si="9"/>
        <v>0</v>
      </c>
      <c r="P21" s="199">
        <f t="shared" si="10"/>
        <v>0</v>
      </c>
      <c r="Q21" s="199">
        <f t="shared" si="11"/>
        <v>0</v>
      </c>
      <c r="R21" s="199">
        <f t="shared" si="12"/>
        <v>0</v>
      </c>
      <c r="S21" s="201">
        <f t="shared" si="13"/>
        <v>0</v>
      </c>
      <c r="T21" s="202">
        <f t="shared" si="14"/>
        <v>4</v>
      </c>
      <c r="U21" s="199">
        <f t="shared" si="15"/>
        <v>6</v>
      </c>
      <c r="V21" s="199">
        <f t="shared" si="16"/>
        <v>0</v>
      </c>
      <c r="W21" s="199">
        <f t="shared" si="17"/>
        <v>0</v>
      </c>
      <c r="X21" s="201">
        <f t="shared" si="18"/>
        <v>0</v>
      </c>
      <c r="Y21" s="203">
        <f t="shared" si="19"/>
        <v>3</v>
      </c>
      <c r="Z21" s="199">
        <f t="shared" si="20"/>
        <v>6</v>
      </c>
      <c r="AA21" s="199">
        <f t="shared" si="21"/>
        <v>0</v>
      </c>
      <c r="AB21" s="199">
        <f t="shared" si="22"/>
        <v>0</v>
      </c>
      <c r="AC21" s="201">
        <f t="shared" si="23"/>
        <v>0</v>
      </c>
      <c r="AD21" s="202">
        <f t="shared" si="24"/>
        <v>3</v>
      </c>
      <c r="AE21" s="199">
        <f t="shared" si="25"/>
        <v>0</v>
      </c>
      <c r="AF21" s="199">
        <f t="shared" si="26"/>
        <v>0</v>
      </c>
      <c r="AG21" s="199">
        <f t="shared" si="27"/>
        <v>0</v>
      </c>
      <c r="AH21" s="201">
        <f t="shared" si="28"/>
        <v>0</v>
      </c>
      <c r="AI21" s="204">
        <f t="shared" si="29"/>
        <v>4</v>
      </c>
      <c r="AJ21" s="199">
        <f t="shared" si="30"/>
        <v>0</v>
      </c>
      <c r="AK21" s="199">
        <f t="shared" si="31"/>
        <v>0</v>
      </c>
      <c r="AL21" s="199">
        <f t="shared" si="32"/>
        <v>0</v>
      </c>
      <c r="AM21" s="201">
        <f t="shared" si="33"/>
        <v>0</v>
      </c>
      <c r="AN21" s="204">
        <f t="shared" si="34"/>
        <v>4</v>
      </c>
      <c r="AO21" s="199">
        <f t="shared" si="35"/>
        <v>6</v>
      </c>
      <c r="AP21" s="199">
        <f t="shared" si="36"/>
        <v>0</v>
      </c>
      <c r="AQ21" s="199">
        <f t="shared" si="37"/>
        <v>0</v>
      </c>
      <c r="AR21" s="201">
        <f t="shared" si="38"/>
        <v>0</v>
      </c>
      <c r="AS21" s="204">
        <f t="shared" si="39"/>
        <v>3</v>
      </c>
      <c r="AT21" s="199">
        <f t="shared" si="40"/>
        <v>0</v>
      </c>
      <c r="AU21" s="199">
        <f t="shared" si="41"/>
        <v>0</v>
      </c>
      <c r="AV21" s="199">
        <f t="shared" si="42"/>
        <v>0</v>
      </c>
      <c r="AW21" s="201">
        <f t="shared" si="43"/>
        <v>0</v>
      </c>
      <c r="AX21" s="205">
        <f t="shared" si="44"/>
        <v>4</v>
      </c>
      <c r="AY21" s="199">
        <f t="shared" si="45"/>
        <v>6</v>
      </c>
      <c r="AZ21" s="199">
        <f t="shared" si="46"/>
        <v>0</v>
      </c>
      <c r="BA21" s="199">
        <f t="shared" si="47"/>
        <v>0</v>
      </c>
      <c r="BB21" s="201">
        <f t="shared" si="48"/>
        <v>0</v>
      </c>
      <c r="BC21" s="204">
        <f t="shared" si="49"/>
        <v>3</v>
      </c>
      <c r="BD21" s="199">
        <f t="shared" si="50"/>
        <v>2</v>
      </c>
      <c r="BE21" s="199">
        <f t="shared" si="51"/>
        <v>0</v>
      </c>
      <c r="BF21" s="199">
        <f t="shared" si="52"/>
        <v>0</v>
      </c>
      <c r="BG21" s="201">
        <f t="shared" si="53"/>
        <v>0</v>
      </c>
      <c r="BH21" s="204">
        <f t="shared" si="54"/>
        <v>3</v>
      </c>
      <c r="BI21" s="199">
        <f t="shared" si="55"/>
        <v>0</v>
      </c>
      <c r="BJ21" s="199">
        <f t="shared" si="56"/>
        <v>0</v>
      </c>
      <c r="BK21" s="199">
        <f t="shared" si="57"/>
        <v>0</v>
      </c>
      <c r="BL21" s="201">
        <f t="shared" si="58"/>
        <v>0</v>
      </c>
      <c r="BM21" s="206">
        <f t="shared" si="59"/>
        <v>4</v>
      </c>
      <c r="BN21" s="199">
        <f t="shared" si="60"/>
        <v>0</v>
      </c>
      <c r="BO21" s="199">
        <f t="shared" si="61"/>
        <v>0</v>
      </c>
      <c r="BP21" s="199">
        <f t="shared" si="62"/>
        <v>0</v>
      </c>
      <c r="BQ21" s="201">
        <f t="shared" si="63"/>
        <v>0</v>
      </c>
      <c r="BR21" s="207">
        <f t="shared" si="64"/>
        <v>4</v>
      </c>
      <c r="BS21" s="199">
        <f t="shared" si="65"/>
        <v>6</v>
      </c>
      <c r="BT21" s="199">
        <f t="shared" si="66"/>
        <v>0</v>
      </c>
      <c r="BU21" s="199">
        <f t="shared" si="67"/>
        <v>0</v>
      </c>
      <c r="BV21" s="201">
        <f t="shared" si="68"/>
        <v>0</v>
      </c>
      <c r="BW21" s="207">
        <f t="shared" si="69"/>
        <v>3</v>
      </c>
      <c r="BX21" s="235">
        <v>40</v>
      </c>
      <c r="BY21" s="235">
        <v>40</v>
      </c>
      <c r="BZ21" s="193" t="e">
        <f t="shared" si="70"/>
        <v>#VALUE!</v>
      </c>
      <c r="CA21" s="193">
        <f t="shared" si="71"/>
        <v>20</v>
      </c>
      <c r="CB21" s="193" t="e">
        <f t="shared" si="72"/>
        <v>#VALUE!</v>
      </c>
      <c r="CC21" s="193" t="e">
        <f t="shared" si="73"/>
        <v>#VALUE!</v>
      </c>
      <c r="CD21" s="193" t="e">
        <f t="shared" si="74"/>
        <v>#VALUE!</v>
      </c>
      <c r="CE21" s="193" t="e">
        <f t="shared" si="75"/>
        <v>#VALUE!</v>
      </c>
      <c r="CF21" s="193" t="e">
        <f t="shared" si="76"/>
        <v>#VALUE!</v>
      </c>
      <c r="CG21" s="193" t="e">
        <f t="shared" si="77"/>
        <v>#VALUE!</v>
      </c>
      <c r="CH21" s="193" t="e">
        <f t="shared" si="78"/>
        <v>#VALUE!</v>
      </c>
      <c r="CI21" s="193" t="e">
        <f t="shared" si="79"/>
        <v>#VALUE!</v>
      </c>
      <c r="CJ21" s="193" t="e">
        <f t="shared" si="80"/>
        <v>#VALUE!</v>
      </c>
      <c r="CK21" s="193" t="e">
        <f t="shared" si="81"/>
        <v>#VALUE!</v>
      </c>
      <c r="CL21" s="193" t="e">
        <f t="shared" si="82"/>
        <v>#VALUE!</v>
      </c>
      <c r="CM21" s="193" t="e">
        <f t="shared" si="83"/>
        <v>#VALUE!</v>
      </c>
      <c r="CN21" s="193" t="e">
        <f t="shared" si="84"/>
        <v>#VALUE!</v>
      </c>
      <c r="CO21" s="209" t="str">
        <f t="shared" si="85"/>
        <v>2023PEC AI 545</v>
      </c>
      <c r="CP21" s="193" t="e">
        <f t="shared" si="86"/>
        <v>#VALUE!</v>
      </c>
      <c r="CQ21" s="158"/>
      <c r="CR21" s="193">
        <f t="shared" si="87"/>
        <v>20</v>
      </c>
      <c r="CS21" s="193" t="e">
        <f t="shared" si="88"/>
        <v>#VALUE!</v>
      </c>
      <c r="CT21" s="193" t="e">
        <f t="shared" si="89"/>
        <v>#VALUE!</v>
      </c>
      <c r="CU21" s="193" t="e">
        <f t="shared" si="90"/>
        <v>#VALUE!</v>
      </c>
      <c r="CV21" s="193" t="e">
        <f t="shared" si="91"/>
        <v>#VALUE!</v>
      </c>
      <c r="CW21" s="193" t="e">
        <f t="shared" si="92"/>
        <v>#VALUE!</v>
      </c>
      <c r="CX21" s="193" t="e">
        <f t="shared" si="93"/>
        <v>#VALUE!</v>
      </c>
      <c r="CY21" s="193" t="e">
        <f t="shared" si="94"/>
        <v>#VALUE!</v>
      </c>
      <c r="CZ21" s="193" t="e">
        <f t="shared" si="95"/>
        <v>#VALUE!</v>
      </c>
      <c r="DA21" s="193" t="e">
        <f t="shared" si="96"/>
        <v>#VALUE!</v>
      </c>
      <c r="DB21" s="193" t="e">
        <f t="shared" si="97"/>
        <v>#VALUE!</v>
      </c>
      <c r="DC21" s="193" t="e">
        <f t="shared" si="98"/>
        <v>#VALUE!</v>
      </c>
      <c r="DD21" s="193" t="e">
        <f t="shared" si="99"/>
        <v>#VALUE!</v>
      </c>
      <c r="DE21" s="159"/>
      <c r="DF21" s="159" t="e">
        <f t="shared" si="100"/>
        <v>#VALUE!</v>
      </c>
      <c r="DG21" s="159"/>
      <c r="DH21" s="159"/>
      <c r="DI21" s="159"/>
      <c r="DJ21" s="159"/>
      <c r="DK21" s="159"/>
      <c r="DL21" s="159"/>
      <c r="DM21" s="159"/>
      <c r="DN21" s="159"/>
      <c r="DO21" s="159"/>
      <c r="DP21" s="159"/>
      <c r="DQ21" s="159"/>
      <c r="DR21" s="159">
        <f t="shared" si="101"/>
        <v>40</v>
      </c>
      <c r="DS21" s="188">
        <f t="shared" si="102"/>
        <v>8</v>
      </c>
      <c r="DT21" s="159">
        <f t="shared" si="103"/>
        <v>6</v>
      </c>
      <c r="DU21" s="159">
        <f t="shared" si="104"/>
        <v>6</v>
      </c>
      <c r="DV21" s="159">
        <f t="shared" si="105"/>
        <v>6</v>
      </c>
      <c r="DW21" s="159">
        <f t="shared" si="106"/>
        <v>6</v>
      </c>
      <c r="DX21" s="159">
        <f t="shared" si="107"/>
        <v>2</v>
      </c>
      <c r="DY21" s="210">
        <f t="shared" si="108"/>
        <v>6</v>
      </c>
      <c r="DZ21" s="159">
        <f t="shared" si="109"/>
        <v>40</v>
      </c>
      <c r="EA21" s="159">
        <f t="shared" si="110"/>
        <v>8</v>
      </c>
      <c r="EB21" s="159">
        <f t="shared" si="111"/>
        <v>0</v>
      </c>
      <c r="EC21" s="159">
        <f t="shared" si="112"/>
        <v>6</v>
      </c>
      <c r="ED21" s="159">
        <f t="shared" si="112"/>
        <v>6</v>
      </c>
      <c r="EE21" s="159">
        <f t="shared" si="113"/>
        <v>0</v>
      </c>
      <c r="EF21" s="159">
        <f t="shared" si="113"/>
        <v>0</v>
      </c>
      <c r="EG21" s="159">
        <f t="shared" si="114"/>
        <v>6</v>
      </c>
      <c r="EH21" s="159">
        <f t="shared" si="115"/>
        <v>0</v>
      </c>
      <c r="EI21" s="159">
        <f t="shared" si="116"/>
        <v>6</v>
      </c>
      <c r="EJ21" s="159">
        <f t="shared" si="116"/>
        <v>2</v>
      </c>
      <c r="EK21" s="159">
        <f t="shared" si="117"/>
        <v>0</v>
      </c>
      <c r="EL21" s="159">
        <f t="shared" si="117"/>
        <v>0</v>
      </c>
      <c r="EM21" s="159">
        <f t="shared" si="118"/>
        <v>6</v>
      </c>
      <c r="EN21" s="159"/>
      <c r="EO21" s="159"/>
      <c r="EP21" s="188">
        <f t="shared" si="119"/>
        <v>8</v>
      </c>
      <c r="EQ21" s="159">
        <f t="shared" si="120"/>
        <v>7</v>
      </c>
      <c r="ER21" s="159">
        <f t="shared" si="121"/>
        <v>7</v>
      </c>
      <c r="ES21" s="159">
        <f t="shared" si="122"/>
        <v>7</v>
      </c>
      <c r="ET21" s="159">
        <f t="shared" si="123"/>
        <v>5</v>
      </c>
      <c r="EU21" s="159">
        <f t="shared" si="124"/>
        <v>6</v>
      </c>
      <c r="EV21" s="159"/>
      <c r="EW21" s="159">
        <f t="shared" si="125"/>
        <v>40</v>
      </c>
      <c r="EX21" s="159">
        <f t="shared" si="126"/>
        <v>8</v>
      </c>
      <c r="EY21" s="159">
        <f t="shared" si="127"/>
        <v>0</v>
      </c>
      <c r="EZ21" s="159">
        <f t="shared" si="128"/>
        <v>7</v>
      </c>
      <c r="FA21" s="159">
        <f t="shared" si="128"/>
        <v>7</v>
      </c>
      <c r="FB21" s="159">
        <f t="shared" si="129"/>
        <v>0</v>
      </c>
      <c r="FC21" s="159">
        <f t="shared" si="129"/>
        <v>0</v>
      </c>
      <c r="FD21" s="159">
        <f t="shared" si="130"/>
        <v>7</v>
      </c>
      <c r="FE21" s="159">
        <f t="shared" si="131"/>
        <v>0</v>
      </c>
      <c r="FF21" s="159">
        <f t="shared" si="132"/>
        <v>5</v>
      </c>
      <c r="FG21" s="159">
        <f t="shared" si="132"/>
        <v>6</v>
      </c>
      <c r="FH21" s="159">
        <f t="shared" si="133"/>
        <v>0</v>
      </c>
      <c r="FI21" s="159">
        <v>0</v>
      </c>
      <c r="FJ21" s="159">
        <v>0</v>
      </c>
      <c r="FK21" s="159"/>
      <c r="FL21" s="159"/>
      <c r="FM21" s="235">
        <v>40</v>
      </c>
    </row>
    <row r="22" spans="1:169" ht="18" x14ac:dyDescent="0.2">
      <c r="A22" s="194">
        <v>9</v>
      </c>
      <c r="B22" s="211">
        <v>211423243009</v>
      </c>
      <c r="C22" s="211" t="s">
        <v>705</v>
      </c>
      <c r="D22" s="197"/>
      <c r="E22" s="212" t="s">
        <v>706</v>
      </c>
      <c r="F22" s="199">
        <f t="shared" si="0"/>
        <v>2</v>
      </c>
      <c r="G22" s="199">
        <f t="shared" si="1"/>
        <v>2</v>
      </c>
      <c r="H22" s="199">
        <f t="shared" si="2"/>
        <v>2</v>
      </c>
      <c r="I22" s="199">
        <f t="shared" si="3"/>
        <v>2</v>
      </c>
      <c r="J22" s="199">
        <f t="shared" si="4"/>
        <v>2</v>
      </c>
      <c r="K22" s="199">
        <f t="shared" si="5"/>
        <v>2</v>
      </c>
      <c r="L22" s="199">
        <f t="shared" si="6"/>
        <v>2</v>
      </c>
      <c r="M22" s="199">
        <f t="shared" si="7"/>
        <v>2</v>
      </c>
      <c r="N22" s="199">
        <f t="shared" si="8"/>
        <v>2</v>
      </c>
      <c r="O22" s="200">
        <f t="shared" si="9"/>
        <v>1</v>
      </c>
      <c r="P22" s="199">
        <f t="shared" si="10"/>
        <v>13</v>
      </c>
      <c r="Q22" s="199">
        <f t="shared" si="11"/>
        <v>0</v>
      </c>
      <c r="R22" s="199">
        <f t="shared" si="12"/>
        <v>0</v>
      </c>
      <c r="S22" s="201">
        <f t="shared" si="13"/>
        <v>0</v>
      </c>
      <c r="T22" s="202">
        <f t="shared" si="14"/>
        <v>3</v>
      </c>
      <c r="U22" s="199">
        <f t="shared" si="15"/>
        <v>0</v>
      </c>
      <c r="V22" s="199">
        <f t="shared" si="16"/>
        <v>0</v>
      </c>
      <c r="W22" s="199">
        <f t="shared" si="17"/>
        <v>0</v>
      </c>
      <c r="X22" s="201">
        <f t="shared" si="18"/>
        <v>0</v>
      </c>
      <c r="Y22" s="203">
        <f t="shared" si="19"/>
        <v>4</v>
      </c>
      <c r="Z22" s="199">
        <f t="shared" si="20"/>
        <v>0</v>
      </c>
      <c r="AA22" s="199">
        <f t="shared" si="21"/>
        <v>0</v>
      </c>
      <c r="AB22" s="199">
        <f t="shared" si="22"/>
        <v>0</v>
      </c>
      <c r="AC22" s="201">
        <f t="shared" si="23"/>
        <v>0</v>
      </c>
      <c r="AD22" s="202">
        <f t="shared" si="24"/>
        <v>4</v>
      </c>
      <c r="AE22" s="199">
        <f t="shared" si="25"/>
        <v>13</v>
      </c>
      <c r="AF22" s="199">
        <f t="shared" si="26"/>
        <v>0</v>
      </c>
      <c r="AG22" s="199">
        <f t="shared" si="27"/>
        <v>0</v>
      </c>
      <c r="AH22" s="201">
        <f t="shared" si="28"/>
        <v>0</v>
      </c>
      <c r="AI22" s="204">
        <f t="shared" si="29"/>
        <v>3</v>
      </c>
      <c r="AJ22" s="199">
        <f t="shared" si="30"/>
        <v>12</v>
      </c>
      <c r="AK22" s="199">
        <f t="shared" si="31"/>
        <v>0</v>
      </c>
      <c r="AL22" s="199">
        <f t="shared" si="32"/>
        <v>0</v>
      </c>
      <c r="AM22" s="201">
        <f t="shared" si="33"/>
        <v>0</v>
      </c>
      <c r="AN22" s="204">
        <f t="shared" si="34"/>
        <v>3</v>
      </c>
      <c r="AO22" s="199">
        <f t="shared" si="35"/>
        <v>0</v>
      </c>
      <c r="AP22" s="199">
        <f t="shared" si="36"/>
        <v>0</v>
      </c>
      <c r="AQ22" s="199">
        <f t="shared" si="37"/>
        <v>0</v>
      </c>
      <c r="AR22" s="201">
        <f t="shared" si="38"/>
        <v>0</v>
      </c>
      <c r="AS22" s="204">
        <f t="shared" si="39"/>
        <v>4</v>
      </c>
      <c r="AT22" s="199">
        <f t="shared" si="40"/>
        <v>13</v>
      </c>
      <c r="AU22" s="199">
        <f t="shared" si="41"/>
        <v>0</v>
      </c>
      <c r="AV22" s="199">
        <f t="shared" si="42"/>
        <v>0</v>
      </c>
      <c r="AW22" s="201">
        <f t="shared" si="43"/>
        <v>0</v>
      </c>
      <c r="AX22" s="205">
        <f t="shared" si="44"/>
        <v>3</v>
      </c>
      <c r="AY22" s="199">
        <f t="shared" si="45"/>
        <v>0</v>
      </c>
      <c r="AZ22" s="199">
        <f t="shared" si="46"/>
        <v>0</v>
      </c>
      <c r="BA22" s="199">
        <f t="shared" si="47"/>
        <v>0</v>
      </c>
      <c r="BB22" s="201">
        <f t="shared" si="48"/>
        <v>0</v>
      </c>
      <c r="BC22" s="204">
        <f t="shared" si="49"/>
        <v>4</v>
      </c>
      <c r="BD22" s="199">
        <f t="shared" si="50"/>
        <v>0</v>
      </c>
      <c r="BE22" s="199">
        <f t="shared" si="51"/>
        <v>0</v>
      </c>
      <c r="BF22" s="199">
        <f t="shared" si="52"/>
        <v>0</v>
      </c>
      <c r="BG22" s="201">
        <f t="shared" si="53"/>
        <v>0</v>
      </c>
      <c r="BH22" s="204">
        <f t="shared" si="54"/>
        <v>4</v>
      </c>
      <c r="BI22" s="199">
        <f t="shared" si="55"/>
        <v>9</v>
      </c>
      <c r="BJ22" s="199">
        <f t="shared" si="56"/>
        <v>0</v>
      </c>
      <c r="BK22" s="199">
        <f t="shared" si="57"/>
        <v>0</v>
      </c>
      <c r="BL22" s="201">
        <f t="shared" si="58"/>
        <v>0</v>
      </c>
      <c r="BM22" s="206">
        <f t="shared" si="59"/>
        <v>3</v>
      </c>
      <c r="BN22" s="199">
        <f t="shared" si="60"/>
        <v>14</v>
      </c>
      <c r="BO22" s="199">
        <f t="shared" si="61"/>
        <v>0</v>
      </c>
      <c r="BP22" s="199">
        <f t="shared" si="62"/>
        <v>0</v>
      </c>
      <c r="BQ22" s="201">
        <f t="shared" si="63"/>
        <v>0</v>
      </c>
      <c r="BR22" s="207">
        <f t="shared" si="64"/>
        <v>3</v>
      </c>
      <c r="BS22" s="199">
        <f t="shared" si="65"/>
        <v>0</v>
      </c>
      <c r="BT22" s="199">
        <f t="shared" si="66"/>
        <v>0</v>
      </c>
      <c r="BU22" s="199">
        <f t="shared" si="67"/>
        <v>0</v>
      </c>
      <c r="BV22" s="201">
        <f t="shared" si="68"/>
        <v>0</v>
      </c>
      <c r="BW22" s="207">
        <f t="shared" si="69"/>
        <v>4</v>
      </c>
      <c r="BX22" s="235">
        <v>93</v>
      </c>
      <c r="BY22" s="235">
        <v>93</v>
      </c>
      <c r="BZ22" s="193" t="e">
        <f t="shared" si="70"/>
        <v>#VALUE!</v>
      </c>
      <c r="CA22" s="193">
        <f t="shared" si="71"/>
        <v>20</v>
      </c>
      <c r="CB22" s="193" t="e">
        <f t="shared" si="72"/>
        <v>#VALUE!</v>
      </c>
      <c r="CC22" s="193" t="e">
        <f t="shared" si="73"/>
        <v>#VALUE!</v>
      </c>
      <c r="CD22" s="193" t="e">
        <f t="shared" si="74"/>
        <v>#VALUE!</v>
      </c>
      <c r="CE22" s="193" t="e">
        <f t="shared" si="75"/>
        <v>#VALUE!</v>
      </c>
      <c r="CF22" s="193" t="e">
        <f t="shared" si="76"/>
        <v>#VALUE!</v>
      </c>
      <c r="CG22" s="193" t="e">
        <f t="shared" si="77"/>
        <v>#VALUE!</v>
      </c>
      <c r="CH22" s="193" t="e">
        <f t="shared" si="78"/>
        <v>#VALUE!</v>
      </c>
      <c r="CI22" s="193" t="e">
        <f t="shared" si="79"/>
        <v>#VALUE!</v>
      </c>
      <c r="CJ22" s="193" t="e">
        <f t="shared" si="80"/>
        <v>#VALUE!</v>
      </c>
      <c r="CK22" s="193" t="e">
        <f t="shared" si="81"/>
        <v>#VALUE!</v>
      </c>
      <c r="CL22" s="193" t="e">
        <f t="shared" si="82"/>
        <v>#VALUE!</v>
      </c>
      <c r="CM22" s="193" t="e">
        <f t="shared" si="83"/>
        <v>#VALUE!</v>
      </c>
      <c r="CN22" s="193" t="e">
        <f t="shared" si="84"/>
        <v>#VALUE!</v>
      </c>
      <c r="CO22" s="209" t="str">
        <f t="shared" si="85"/>
        <v>2023PEC AI 104</v>
      </c>
      <c r="CP22" s="193" t="e">
        <f t="shared" si="86"/>
        <v>#VALUE!</v>
      </c>
      <c r="CQ22" s="158"/>
      <c r="CR22" s="193">
        <f t="shared" si="87"/>
        <v>20</v>
      </c>
      <c r="CS22" s="193" t="e">
        <f t="shared" si="88"/>
        <v>#VALUE!</v>
      </c>
      <c r="CT22" s="193" t="e">
        <f t="shared" si="89"/>
        <v>#VALUE!</v>
      </c>
      <c r="CU22" s="193" t="e">
        <f t="shared" si="90"/>
        <v>#VALUE!</v>
      </c>
      <c r="CV22" s="193" t="e">
        <f t="shared" si="91"/>
        <v>#VALUE!</v>
      </c>
      <c r="CW22" s="193" t="e">
        <f t="shared" si="92"/>
        <v>#VALUE!</v>
      </c>
      <c r="CX22" s="193" t="e">
        <f t="shared" si="93"/>
        <v>#VALUE!</v>
      </c>
      <c r="CY22" s="193" t="e">
        <f t="shared" si="94"/>
        <v>#VALUE!</v>
      </c>
      <c r="CZ22" s="193" t="e">
        <f t="shared" si="95"/>
        <v>#VALUE!</v>
      </c>
      <c r="DA22" s="193" t="e">
        <f t="shared" si="96"/>
        <v>#VALUE!</v>
      </c>
      <c r="DB22" s="193" t="e">
        <f t="shared" si="97"/>
        <v>#VALUE!</v>
      </c>
      <c r="DC22" s="193" t="e">
        <f t="shared" si="98"/>
        <v>#VALUE!</v>
      </c>
      <c r="DD22" s="193" t="e">
        <f t="shared" si="99"/>
        <v>#VALUE!</v>
      </c>
      <c r="DE22" s="159"/>
      <c r="DF22" s="159" t="e">
        <f t="shared" si="100"/>
        <v>#VALUE!</v>
      </c>
      <c r="DG22" s="159"/>
      <c r="DH22" s="159"/>
      <c r="DI22" s="159"/>
      <c r="DJ22" s="159"/>
      <c r="DK22" s="159"/>
      <c r="DL22" s="159"/>
      <c r="DM22" s="159"/>
      <c r="DN22" s="159"/>
      <c r="DO22" s="159"/>
      <c r="DP22" s="159"/>
      <c r="DQ22" s="159"/>
      <c r="DR22" s="159">
        <f t="shared" si="101"/>
        <v>93</v>
      </c>
      <c r="DS22" s="188">
        <f t="shared" si="102"/>
        <v>19</v>
      </c>
      <c r="DT22" s="159">
        <f t="shared" si="103"/>
        <v>13</v>
      </c>
      <c r="DU22" s="159">
        <f t="shared" si="104"/>
        <v>13</v>
      </c>
      <c r="DV22" s="159">
        <f t="shared" si="105"/>
        <v>12</v>
      </c>
      <c r="DW22" s="159">
        <f t="shared" si="106"/>
        <v>13</v>
      </c>
      <c r="DX22" s="159">
        <f t="shared" si="107"/>
        <v>9</v>
      </c>
      <c r="DY22" s="210">
        <f t="shared" si="108"/>
        <v>14</v>
      </c>
      <c r="DZ22" s="159">
        <f t="shared" si="109"/>
        <v>93</v>
      </c>
      <c r="EA22" s="159">
        <f t="shared" si="110"/>
        <v>19</v>
      </c>
      <c r="EB22" s="159">
        <f t="shared" si="111"/>
        <v>13</v>
      </c>
      <c r="EC22" s="159">
        <f t="shared" si="112"/>
        <v>0</v>
      </c>
      <c r="ED22" s="159">
        <f t="shared" si="112"/>
        <v>0</v>
      </c>
      <c r="EE22" s="159">
        <f t="shared" si="113"/>
        <v>13</v>
      </c>
      <c r="EF22" s="159">
        <f t="shared" si="113"/>
        <v>12</v>
      </c>
      <c r="EG22" s="159">
        <f t="shared" si="114"/>
        <v>0</v>
      </c>
      <c r="EH22" s="159">
        <f t="shared" si="115"/>
        <v>13</v>
      </c>
      <c r="EI22" s="159">
        <f t="shared" si="116"/>
        <v>0</v>
      </c>
      <c r="EJ22" s="159">
        <f t="shared" si="116"/>
        <v>0</v>
      </c>
      <c r="EK22" s="159">
        <f t="shared" si="117"/>
        <v>9</v>
      </c>
      <c r="EL22" s="159">
        <f t="shared" si="117"/>
        <v>14</v>
      </c>
      <c r="EM22" s="159">
        <f t="shared" si="118"/>
        <v>0</v>
      </c>
      <c r="EN22" s="159"/>
      <c r="EO22" s="159"/>
      <c r="EP22" s="188">
        <f t="shared" si="119"/>
        <v>19</v>
      </c>
      <c r="EQ22" s="159">
        <f t="shared" si="120"/>
        <v>16</v>
      </c>
      <c r="ER22" s="159">
        <f t="shared" si="121"/>
        <v>16</v>
      </c>
      <c r="ES22" s="159">
        <f t="shared" si="122"/>
        <v>14</v>
      </c>
      <c r="ET22" s="159">
        <f t="shared" si="123"/>
        <v>13</v>
      </c>
      <c r="EU22" s="159">
        <f t="shared" si="124"/>
        <v>15</v>
      </c>
      <c r="EV22" s="159"/>
      <c r="EW22" s="159">
        <f t="shared" si="125"/>
        <v>93</v>
      </c>
      <c r="EX22" s="159">
        <f t="shared" si="126"/>
        <v>19</v>
      </c>
      <c r="EY22" s="159">
        <f t="shared" si="127"/>
        <v>16</v>
      </c>
      <c r="EZ22" s="159">
        <f t="shared" si="128"/>
        <v>0</v>
      </c>
      <c r="FA22" s="159">
        <f t="shared" si="128"/>
        <v>0</v>
      </c>
      <c r="FB22" s="159">
        <f t="shared" si="129"/>
        <v>16</v>
      </c>
      <c r="FC22" s="159">
        <f t="shared" si="129"/>
        <v>14</v>
      </c>
      <c r="FD22" s="159">
        <f t="shared" si="130"/>
        <v>0</v>
      </c>
      <c r="FE22" s="159">
        <f t="shared" si="131"/>
        <v>13</v>
      </c>
      <c r="FF22" s="159">
        <f t="shared" si="132"/>
        <v>0</v>
      </c>
      <c r="FG22" s="159">
        <f t="shared" si="132"/>
        <v>0</v>
      </c>
      <c r="FH22" s="159">
        <f t="shared" si="133"/>
        <v>15</v>
      </c>
      <c r="FI22" s="159">
        <v>0</v>
      </c>
      <c r="FJ22" s="159">
        <v>0</v>
      </c>
      <c r="FK22" s="159"/>
      <c r="FL22" s="159"/>
      <c r="FM22" s="235">
        <v>93</v>
      </c>
    </row>
    <row r="23" spans="1:169" ht="18" x14ac:dyDescent="0.2">
      <c r="A23" s="194">
        <v>10</v>
      </c>
      <c r="B23" s="195">
        <v>211423243010</v>
      </c>
      <c r="C23" s="196" t="s">
        <v>707</v>
      </c>
      <c r="D23" s="197"/>
      <c r="E23" s="198" t="s">
        <v>708</v>
      </c>
      <c r="F23" s="199">
        <f t="shared" si="0"/>
        <v>2</v>
      </c>
      <c r="G23" s="199">
        <f t="shared" si="1"/>
        <v>2</v>
      </c>
      <c r="H23" s="199">
        <f t="shared" si="2"/>
        <v>2</v>
      </c>
      <c r="I23" s="199">
        <f t="shared" si="3"/>
        <v>0</v>
      </c>
      <c r="J23" s="199">
        <f t="shared" si="4"/>
        <v>0</v>
      </c>
      <c r="K23" s="199">
        <f t="shared" si="5"/>
        <v>0</v>
      </c>
      <c r="L23" s="199">
        <f t="shared" si="6"/>
        <v>0</v>
      </c>
      <c r="M23" s="199">
        <f t="shared" si="7"/>
        <v>0</v>
      </c>
      <c r="N23" s="199">
        <f t="shared" si="8"/>
        <v>0</v>
      </c>
      <c r="O23" s="200">
        <f t="shared" si="9"/>
        <v>0</v>
      </c>
      <c r="P23" s="199">
        <f t="shared" si="10"/>
        <v>0</v>
      </c>
      <c r="Q23" s="199">
        <f t="shared" si="11"/>
        <v>0</v>
      </c>
      <c r="R23" s="199">
        <f t="shared" si="12"/>
        <v>0</v>
      </c>
      <c r="S23" s="201">
        <f t="shared" si="13"/>
        <v>0</v>
      </c>
      <c r="T23" s="202">
        <f t="shared" si="14"/>
        <v>4</v>
      </c>
      <c r="U23" s="199">
        <f t="shared" si="15"/>
        <v>4</v>
      </c>
      <c r="V23" s="199">
        <f t="shared" si="16"/>
        <v>0</v>
      </c>
      <c r="W23" s="199">
        <f t="shared" si="17"/>
        <v>0</v>
      </c>
      <c r="X23" s="201">
        <f t="shared" si="18"/>
        <v>0</v>
      </c>
      <c r="Y23" s="203">
        <f t="shared" si="19"/>
        <v>3</v>
      </c>
      <c r="Z23" s="199">
        <f t="shared" si="20"/>
        <v>5</v>
      </c>
      <c r="AA23" s="199">
        <f t="shared" si="21"/>
        <v>0</v>
      </c>
      <c r="AB23" s="199">
        <f t="shared" si="22"/>
        <v>0</v>
      </c>
      <c r="AC23" s="201">
        <f t="shared" si="23"/>
        <v>0</v>
      </c>
      <c r="AD23" s="202">
        <f t="shared" si="24"/>
        <v>3</v>
      </c>
      <c r="AE23" s="199">
        <f t="shared" si="25"/>
        <v>0</v>
      </c>
      <c r="AF23" s="199">
        <f t="shared" si="26"/>
        <v>0</v>
      </c>
      <c r="AG23" s="199">
        <f t="shared" si="27"/>
        <v>0</v>
      </c>
      <c r="AH23" s="201">
        <f t="shared" si="28"/>
        <v>0</v>
      </c>
      <c r="AI23" s="204">
        <f t="shared" si="29"/>
        <v>4</v>
      </c>
      <c r="AJ23" s="199">
        <f t="shared" si="30"/>
        <v>0</v>
      </c>
      <c r="AK23" s="199">
        <f t="shared" si="31"/>
        <v>0</v>
      </c>
      <c r="AL23" s="199">
        <f t="shared" si="32"/>
        <v>0</v>
      </c>
      <c r="AM23" s="201">
        <f t="shared" si="33"/>
        <v>0</v>
      </c>
      <c r="AN23" s="204">
        <f t="shared" si="34"/>
        <v>4</v>
      </c>
      <c r="AO23" s="199">
        <f t="shared" si="35"/>
        <v>5</v>
      </c>
      <c r="AP23" s="199">
        <f t="shared" si="36"/>
        <v>0</v>
      </c>
      <c r="AQ23" s="199">
        <f t="shared" si="37"/>
        <v>0</v>
      </c>
      <c r="AR23" s="201">
        <f t="shared" si="38"/>
        <v>0</v>
      </c>
      <c r="AS23" s="204">
        <f t="shared" si="39"/>
        <v>3</v>
      </c>
      <c r="AT23" s="199">
        <f t="shared" si="40"/>
        <v>0</v>
      </c>
      <c r="AU23" s="199">
        <f t="shared" si="41"/>
        <v>0</v>
      </c>
      <c r="AV23" s="199">
        <f t="shared" si="42"/>
        <v>0</v>
      </c>
      <c r="AW23" s="201">
        <f t="shared" si="43"/>
        <v>0</v>
      </c>
      <c r="AX23" s="205">
        <f t="shared" si="44"/>
        <v>4</v>
      </c>
      <c r="AY23" s="199">
        <f t="shared" si="45"/>
        <v>5</v>
      </c>
      <c r="AZ23" s="199">
        <f t="shared" si="46"/>
        <v>0</v>
      </c>
      <c r="BA23" s="199">
        <f t="shared" si="47"/>
        <v>0</v>
      </c>
      <c r="BB23" s="201">
        <f t="shared" si="48"/>
        <v>0</v>
      </c>
      <c r="BC23" s="204">
        <f t="shared" si="49"/>
        <v>3</v>
      </c>
      <c r="BD23" s="199">
        <f t="shared" si="50"/>
        <v>0</v>
      </c>
      <c r="BE23" s="199">
        <f t="shared" si="51"/>
        <v>0</v>
      </c>
      <c r="BF23" s="199">
        <f t="shared" si="52"/>
        <v>0</v>
      </c>
      <c r="BG23" s="201">
        <f t="shared" si="53"/>
        <v>0</v>
      </c>
      <c r="BH23" s="204">
        <f t="shared" si="54"/>
        <v>4</v>
      </c>
      <c r="BI23" s="199">
        <f t="shared" si="55"/>
        <v>0</v>
      </c>
      <c r="BJ23" s="199">
        <f t="shared" si="56"/>
        <v>0</v>
      </c>
      <c r="BK23" s="199">
        <f t="shared" si="57"/>
        <v>0</v>
      </c>
      <c r="BL23" s="201">
        <f t="shared" si="58"/>
        <v>0</v>
      </c>
      <c r="BM23" s="206">
        <f t="shared" si="59"/>
        <v>4</v>
      </c>
      <c r="BN23" s="199">
        <f t="shared" si="60"/>
        <v>0</v>
      </c>
      <c r="BO23" s="199">
        <f t="shared" si="61"/>
        <v>0</v>
      </c>
      <c r="BP23" s="199">
        <f t="shared" si="62"/>
        <v>0</v>
      </c>
      <c r="BQ23" s="201">
        <f t="shared" si="63"/>
        <v>0</v>
      </c>
      <c r="BR23" s="207">
        <f t="shared" si="64"/>
        <v>4</v>
      </c>
      <c r="BS23" s="199">
        <f t="shared" si="65"/>
        <v>5</v>
      </c>
      <c r="BT23" s="199">
        <f t="shared" si="66"/>
        <v>0</v>
      </c>
      <c r="BU23" s="199">
        <f t="shared" si="67"/>
        <v>0</v>
      </c>
      <c r="BV23" s="201">
        <f t="shared" si="68"/>
        <v>0</v>
      </c>
      <c r="BW23" s="207">
        <f t="shared" si="69"/>
        <v>3</v>
      </c>
      <c r="BX23" s="235">
        <v>30</v>
      </c>
      <c r="BY23" s="235">
        <v>30</v>
      </c>
      <c r="BZ23" s="193" t="e">
        <f t="shared" si="70"/>
        <v>#VALUE!</v>
      </c>
      <c r="CA23" s="193">
        <f t="shared" si="71"/>
        <v>20</v>
      </c>
      <c r="CB23" s="193" t="e">
        <f t="shared" si="72"/>
        <v>#VALUE!</v>
      </c>
      <c r="CC23" s="193" t="e">
        <f t="shared" si="73"/>
        <v>#VALUE!</v>
      </c>
      <c r="CD23" s="193" t="e">
        <f t="shared" si="74"/>
        <v>#VALUE!</v>
      </c>
      <c r="CE23" s="193" t="e">
        <f t="shared" si="75"/>
        <v>#VALUE!</v>
      </c>
      <c r="CF23" s="193" t="e">
        <f t="shared" si="76"/>
        <v>#VALUE!</v>
      </c>
      <c r="CG23" s="193" t="e">
        <f t="shared" si="77"/>
        <v>#VALUE!</v>
      </c>
      <c r="CH23" s="193" t="e">
        <f t="shared" si="78"/>
        <v>#VALUE!</v>
      </c>
      <c r="CI23" s="193" t="e">
        <f t="shared" si="79"/>
        <v>#VALUE!</v>
      </c>
      <c r="CJ23" s="193" t="e">
        <f t="shared" si="80"/>
        <v>#VALUE!</v>
      </c>
      <c r="CK23" s="193" t="e">
        <f t="shared" si="81"/>
        <v>#VALUE!</v>
      </c>
      <c r="CL23" s="193" t="e">
        <f t="shared" si="82"/>
        <v>#VALUE!</v>
      </c>
      <c r="CM23" s="193" t="e">
        <f t="shared" si="83"/>
        <v>#VALUE!</v>
      </c>
      <c r="CN23" s="193" t="e">
        <f t="shared" si="84"/>
        <v>#VALUE!</v>
      </c>
      <c r="CO23" s="209" t="str">
        <f t="shared" si="85"/>
        <v>2023PEC AI 546</v>
      </c>
      <c r="CP23" s="193" t="e">
        <f t="shared" si="86"/>
        <v>#VALUE!</v>
      </c>
      <c r="CQ23" s="158"/>
      <c r="CR23" s="193">
        <f t="shared" si="87"/>
        <v>20</v>
      </c>
      <c r="CS23" s="193" t="e">
        <f t="shared" si="88"/>
        <v>#VALUE!</v>
      </c>
      <c r="CT23" s="193" t="e">
        <f t="shared" si="89"/>
        <v>#VALUE!</v>
      </c>
      <c r="CU23" s="193" t="e">
        <f t="shared" si="90"/>
        <v>#VALUE!</v>
      </c>
      <c r="CV23" s="193" t="e">
        <f t="shared" si="91"/>
        <v>#VALUE!</v>
      </c>
      <c r="CW23" s="193" t="e">
        <f t="shared" si="92"/>
        <v>#VALUE!</v>
      </c>
      <c r="CX23" s="193" t="e">
        <f t="shared" si="93"/>
        <v>#VALUE!</v>
      </c>
      <c r="CY23" s="193" t="e">
        <f t="shared" si="94"/>
        <v>#VALUE!</v>
      </c>
      <c r="CZ23" s="193" t="e">
        <f t="shared" si="95"/>
        <v>#VALUE!</v>
      </c>
      <c r="DA23" s="193" t="e">
        <f t="shared" si="96"/>
        <v>#VALUE!</v>
      </c>
      <c r="DB23" s="193" t="e">
        <f t="shared" si="97"/>
        <v>#VALUE!</v>
      </c>
      <c r="DC23" s="193" t="e">
        <f t="shared" si="98"/>
        <v>#VALUE!</v>
      </c>
      <c r="DD23" s="193" t="e">
        <f t="shared" si="99"/>
        <v>#VALUE!</v>
      </c>
      <c r="DE23" s="159"/>
      <c r="DF23" s="159" t="e">
        <f t="shared" si="100"/>
        <v>#VALUE!</v>
      </c>
      <c r="DG23" s="159"/>
      <c r="DH23" s="159"/>
      <c r="DI23" s="159"/>
      <c r="DJ23" s="159"/>
      <c r="DK23" s="159"/>
      <c r="DL23" s="159"/>
      <c r="DM23" s="159"/>
      <c r="DN23" s="159"/>
      <c r="DO23" s="159"/>
      <c r="DP23" s="159"/>
      <c r="DQ23" s="159"/>
      <c r="DR23" s="159">
        <f t="shared" si="101"/>
        <v>30</v>
      </c>
      <c r="DS23" s="188">
        <f t="shared" si="102"/>
        <v>6</v>
      </c>
      <c r="DT23" s="159">
        <f t="shared" si="103"/>
        <v>4</v>
      </c>
      <c r="DU23" s="159">
        <f t="shared" si="104"/>
        <v>5</v>
      </c>
      <c r="DV23" s="159">
        <f t="shared" si="105"/>
        <v>5</v>
      </c>
      <c r="DW23" s="159">
        <f t="shared" si="106"/>
        <v>5</v>
      </c>
      <c r="DX23" s="159">
        <f t="shared" si="107"/>
        <v>0</v>
      </c>
      <c r="DY23" s="210">
        <f t="shared" si="108"/>
        <v>5</v>
      </c>
      <c r="DZ23" s="159">
        <f t="shared" si="109"/>
        <v>30</v>
      </c>
      <c r="EA23" s="159">
        <f t="shared" si="110"/>
        <v>6</v>
      </c>
      <c r="EB23" s="159">
        <f t="shared" si="111"/>
        <v>0</v>
      </c>
      <c r="EC23" s="159">
        <f t="shared" si="112"/>
        <v>4</v>
      </c>
      <c r="ED23" s="159">
        <f t="shared" si="112"/>
        <v>5</v>
      </c>
      <c r="EE23" s="159">
        <f t="shared" si="113"/>
        <v>0</v>
      </c>
      <c r="EF23" s="159">
        <f t="shared" si="113"/>
        <v>0</v>
      </c>
      <c r="EG23" s="159">
        <f t="shared" si="114"/>
        <v>5</v>
      </c>
      <c r="EH23" s="159">
        <f t="shared" si="115"/>
        <v>0</v>
      </c>
      <c r="EI23" s="159">
        <f t="shared" si="116"/>
        <v>5</v>
      </c>
      <c r="EJ23" s="159">
        <f t="shared" si="116"/>
        <v>0</v>
      </c>
      <c r="EK23" s="159">
        <f t="shared" si="117"/>
        <v>0</v>
      </c>
      <c r="EL23" s="159">
        <f t="shared" si="117"/>
        <v>0</v>
      </c>
      <c r="EM23" s="159">
        <f t="shared" si="118"/>
        <v>5</v>
      </c>
      <c r="EN23" s="159"/>
      <c r="EO23" s="159"/>
      <c r="EP23" s="188">
        <f t="shared" si="119"/>
        <v>6</v>
      </c>
      <c r="EQ23" s="159">
        <f t="shared" si="120"/>
        <v>5</v>
      </c>
      <c r="ER23" s="159">
        <f t="shared" si="121"/>
        <v>6</v>
      </c>
      <c r="ES23" s="159">
        <f t="shared" si="122"/>
        <v>6</v>
      </c>
      <c r="ET23" s="159">
        <f t="shared" si="123"/>
        <v>2</v>
      </c>
      <c r="EU23" s="159">
        <f t="shared" si="124"/>
        <v>5</v>
      </c>
      <c r="EV23" s="159"/>
      <c r="EW23" s="159">
        <f t="shared" si="125"/>
        <v>30</v>
      </c>
      <c r="EX23" s="159">
        <f t="shared" si="126"/>
        <v>6</v>
      </c>
      <c r="EY23" s="159">
        <f t="shared" si="127"/>
        <v>0</v>
      </c>
      <c r="EZ23" s="159">
        <f t="shared" si="128"/>
        <v>5</v>
      </c>
      <c r="FA23" s="159">
        <f t="shared" si="128"/>
        <v>6</v>
      </c>
      <c r="FB23" s="159">
        <f t="shared" si="129"/>
        <v>0</v>
      </c>
      <c r="FC23" s="159">
        <f t="shared" si="129"/>
        <v>0</v>
      </c>
      <c r="FD23" s="159">
        <f t="shared" si="130"/>
        <v>6</v>
      </c>
      <c r="FE23" s="159">
        <f t="shared" si="131"/>
        <v>0</v>
      </c>
      <c r="FF23" s="159">
        <f t="shared" si="132"/>
        <v>2</v>
      </c>
      <c r="FG23" s="159">
        <f t="shared" si="132"/>
        <v>5</v>
      </c>
      <c r="FH23" s="159">
        <f t="shared" si="133"/>
        <v>0</v>
      </c>
      <c r="FI23" s="159">
        <v>0</v>
      </c>
      <c r="FJ23" s="159">
        <v>0</v>
      </c>
      <c r="FK23" s="159"/>
      <c r="FL23" s="159"/>
      <c r="FM23" s="235">
        <v>30</v>
      </c>
    </row>
    <row r="24" spans="1:169" ht="28" x14ac:dyDescent="0.2">
      <c r="A24" s="194">
        <v>11</v>
      </c>
      <c r="B24" s="211">
        <v>211423243011</v>
      </c>
      <c r="C24" s="211" t="s">
        <v>709</v>
      </c>
      <c r="D24" s="197"/>
      <c r="E24" s="212" t="s">
        <v>710</v>
      </c>
      <c r="F24" s="199">
        <f t="shared" si="0"/>
        <v>2</v>
      </c>
      <c r="G24" s="199">
        <f t="shared" si="1"/>
        <v>2</v>
      </c>
      <c r="H24" s="199">
        <f t="shared" si="2"/>
        <v>2</v>
      </c>
      <c r="I24" s="199">
        <f t="shared" si="3"/>
        <v>2</v>
      </c>
      <c r="J24" s="199">
        <f t="shared" si="4"/>
        <v>2</v>
      </c>
      <c r="K24" s="199">
        <f t="shared" si="5"/>
        <v>2</v>
      </c>
      <c r="L24" s="199">
        <f t="shared" si="6"/>
        <v>2</v>
      </c>
      <c r="M24" s="199">
        <f t="shared" si="7"/>
        <v>2</v>
      </c>
      <c r="N24" s="199">
        <f t="shared" si="8"/>
        <v>2</v>
      </c>
      <c r="O24" s="200">
        <f t="shared" si="9"/>
        <v>0</v>
      </c>
      <c r="P24" s="199">
        <f t="shared" si="10"/>
        <v>13</v>
      </c>
      <c r="Q24" s="199">
        <f t="shared" si="11"/>
        <v>0</v>
      </c>
      <c r="R24" s="199">
        <f t="shared" si="12"/>
        <v>0</v>
      </c>
      <c r="S24" s="201">
        <f t="shared" si="13"/>
        <v>0</v>
      </c>
      <c r="T24" s="202">
        <f t="shared" si="14"/>
        <v>3</v>
      </c>
      <c r="U24" s="199">
        <f t="shared" si="15"/>
        <v>0</v>
      </c>
      <c r="V24" s="199">
        <f t="shared" si="16"/>
        <v>0</v>
      </c>
      <c r="W24" s="199">
        <f t="shared" si="17"/>
        <v>0</v>
      </c>
      <c r="X24" s="201">
        <f t="shared" si="18"/>
        <v>0</v>
      </c>
      <c r="Y24" s="203">
        <f t="shared" si="19"/>
        <v>4</v>
      </c>
      <c r="Z24" s="199">
        <f t="shared" si="20"/>
        <v>0</v>
      </c>
      <c r="AA24" s="199">
        <f t="shared" si="21"/>
        <v>0</v>
      </c>
      <c r="AB24" s="199">
        <f t="shared" si="22"/>
        <v>0</v>
      </c>
      <c r="AC24" s="201">
        <f t="shared" si="23"/>
        <v>0</v>
      </c>
      <c r="AD24" s="202">
        <f t="shared" si="24"/>
        <v>4</v>
      </c>
      <c r="AE24" s="199">
        <f t="shared" si="25"/>
        <v>13</v>
      </c>
      <c r="AF24" s="199">
        <f t="shared" si="26"/>
        <v>0</v>
      </c>
      <c r="AG24" s="199">
        <f t="shared" si="27"/>
        <v>0</v>
      </c>
      <c r="AH24" s="201">
        <f t="shared" si="28"/>
        <v>0</v>
      </c>
      <c r="AI24" s="204">
        <f t="shared" si="29"/>
        <v>3</v>
      </c>
      <c r="AJ24" s="199">
        <f t="shared" si="30"/>
        <v>11</v>
      </c>
      <c r="AK24" s="199">
        <f t="shared" si="31"/>
        <v>0</v>
      </c>
      <c r="AL24" s="199">
        <f t="shared" si="32"/>
        <v>0</v>
      </c>
      <c r="AM24" s="201">
        <f t="shared" si="33"/>
        <v>0</v>
      </c>
      <c r="AN24" s="204">
        <f t="shared" si="34"/>
        <v>3</v>
      </c>
      <c r="AO24" s="199">
        <f t="shared" si="35"/>
        <v>0</v>
      </c>
      <c r="AP24" s="199">
        <f t="shared" si="36"/>
        <v>0</v>
      </c>
      <c r="AQ24" s="199">
        <f t="shared" si="37"/>
        <v>0</v>
      </c>
      <c r="AR24" s="201">
        <f t="shared" si="38"/>
        <v>0</v>
      </c>
      <c r="AS24" s="204">
        <f t="shared" si="39"/>
        <v>4</v>
      </c>
      <c r="AT24" s="199">
        <f t="shared" si="40"/>
        <v>13</v>
      </c>
      <c r="AU24" s="199">
        <f t="shared" si="41"/>
        <v>0</v>
      </c>
      <c r="AV24" s="199">
        <f t="shared" si="42"/>
        <v>0</v>
      </c>
      <c r="AW24" s="201">
        <f t="shared" si="43"/>
        <v>0</v>
      </c>
      <c r="AX24" s="205">
        <f t="shared" si="44"/>
        <v>3</v>
      </c>
      <c r="AY24" s="199">
        <f t="shared" si="45"/>
        <v>0</v>
      </c>
      <c r="AZ24" s="199">
        <f t="shared" si="46"/>
        <v>0</v>
      </c>
      <c r="BA24" s="199">
        <f t="shared" si="47"/>
        <v>0</v>
      </c>
      <c r="BB24" s="201">
        <f t="shared" si="48"/>
        <v>0</v>
      </c>
      <c r="BC24" s="204">
        <f t="shared" si="49"/>
        <v>4</v>
      </c>
      <c r="BD24" s="199">
        <f t="shared" si="50"/>
        <v>0</v>
      </c>
      <c r="BE24" s="199">
        <f t="shared" si="51"/>
        <v>0</v>
      </c>
      <c r="BF24" s="199">
        <f t="shared" si="52"/>
        <v>0</v>
      </c>
      <c r="BG24" s="201">
        <f t="shared" si="53"/>
        <v>0</v>
      </c>
      <c r="BH24" s="204">
        <f t="shared" si="54"/>
        <v>4</v>
      </c>
      <c r="BI24" s="199">
        <f t="shared" si="55"/>
        <v>9</v>
      </c>
      <c r="BJ24" s="199">
        <f t="shared" si="56"/>
        <v>0</v>
      </c>
      <c r="BK24" s="199">
        <f t="shared" si="57"/>
        <v>0</v>
      </c>
      <c r="BL24" s="201">
        <f t="shared" si="58"/>
        <v>0</v>
      </c>
      <c r="BM24" s="206">
        <f t="shared" si="59"/>
        <v>3</v>
      </c>
      <c r="BN24" s="199">
        <f t="shared" si="60"/>
        <v>14</v>
      </c>
      <c r="BO24" s="199">
        <f t="shared" si="61"/>
        <v>0</v>
      </c>
      <c r="BP24" s="199">
        <f t="shared" si="62"/>
        <v>0</v>
      </c>
      <c r="BQ24" s="201">
        <f t="shared" si="63"/>
        <v>0</v>
      </c>
      <c r="BR24" s="207">
        <f t="shared" si="64"/>
        <v>3</v>
      </c>
      <c r="BS24" s="199">
        <f t="shared" si="65"/>
        <v>0</v>
      </c>
      <c r="BT24" s="199">
        <f t="shared" si="66"/>
        <v>0</v>
      </c>
      <c r="BU24" s="199">
        <f t="shared" si="67"/>
        <v>0</v>
      </c>
      <c r="BV24" s="201">
        <f t="shared" si="68"/>
        <v>0</v>
      </c>
      <c r="BW24" s="207">
        <f t="shared" si="69"/>
        <v>4</v>
      </c>
      <c r="BX24" s="235">
        <v>91</v>
      </c>
      <c r="BY24" s="235">
        <v>91</v>
      </c>
      <c r="BZ24" s="193" t="e">
        <f t="shared" si="70"/>
        <v>#VALUE!</v>
      </c>
      <c r="CA24" s="193">
        <f t="shared" si="71"/>
        <v>20</v>
      </c>
      <c r="CB24" s="193" t="e">
        <f t="shared" si="72"/>
        <v>#VALUE!</v>
      </c>
      <c r="CC24" s="193" t="e">
        <f t="shared" si="73"/>
        <v>#VALUE!</v>
      </c>
      <c r="CD24" s="193" t="e">
        <f t="shared" si="74"/>
        <v>#VALUE!</v>
      </c>
      <c r="CE24" s="193" t="e">
        <f t="shared" si="75"/>
        <v>#VALUE!</v>
      </c>
      <c r="CF24" s="193" t="e">
        <f t="shared" si="76"/>
        <v>#VALUE!</v>
      </c>
      <c r="CG24" s="193" t="e">
        <f t="shared" si="77"/>
        <v>#VALUE!</v>
      </c>
      <c r="CH24" s="193" t="e">
        <f t="shared" si="78"/>
        <v>#VALUE!</v>
      </c>
      <c r="CI24" s="193" t="e">
        <f t="shared" si="79"/>
        <v>#VALUE!</v>
      </c>
      <c r="CJ24" s="193" t="e">
        <f t="shared" si="80"/>
        <v>#VALUE!</v>
      </c>
      <c r="CK24" s="193" t="e">
        <f t="shared" si="81"/>
        <v>#VALUE!</v>
      </c>
      <c r="CL24" s="193" t="e">
        <f t="shared" si="82"/>
        <v>#VALUE!</v>
      </c>
      <c r="CM24" s="193" t="e">
        <f t="shared" si="83"/>
        <v>#VALUE!</v>
      </c>
      <c r="CN24" s="193" t="e">
        <f t="shared" si="84"/>
        <v>#VALUE!</v>
      </c>
      <c r="CO24" s="209" t="str">
        <f t="shared" si="85"/>
        <v>2023PEC AI 105</v>
      </c>
      <c r="CP24" s="193" t="e">
        <f t="shared" si="86"/>
        <v>#VALUE!</v>
      </c>
      <c r="CQ24" s="158"/>
      <c r="CR24" s="193">
        <f t="shared" si="87"/>
        <v>20</v>
      </c>
      <c r="CS24" s="193" t="e">
        <f t="shared" si="88"/>
        <v>#VALUE!</v>
      </c>
      <c r="CT24" s="193" t="e">
        <f t="shared" si="89"/>
        <v>#VALUE!</v>
      </c>
      <c r="CU24" s="193" t="e">
        <f t="shared" si="90"/>
        <v>#VALUE!</v>
      </c>
      <c r="CV24" s="193" t="e">
        <f t="shared" si="91"/>
        <v>#VALUE!</v>
      </c>
      <c r="CW24" s="193" t="e">
        <f t="shared" si="92"/>
        <v>#VALUE!</v>
      </c>
      <c r="CX24" s="193" t="e">
        <f t="shared" si="93"/>
        <v>#VALUE!</v>
      </c>
      <c r="CY24" s="193" t="e">
        <f t="shared" si="94"/>
        <v>#VALUE!</v>
      </c>
      <c r="CZ24" s="193" t="e">
        <f t="shared" si="95"/>
        <v>#VALUE!</v>
      </c>
      <c r="DA24" s="193" t="e">
        <f t="shared" si="96"/>
        <v>#VALUE!</v>
      </c>
      <c r="DB24" s="193" t="e">
        <f t="shared" si="97"/>
        <v>#VALUE!</v>
      </c>
      <c r="DC24" s="193" t="e">
        <f t="shared" si="98"/>
        <v>#VALUE!</v>
      </c>
      <c r="DD24" s="193" t="e">
        <f t="shared" si="99"/>
        <v>#VALUE!</v>
      </c>
      <c r="DE24" s="159"/>
      <c r="DF24" s="159" t="e">
        <f t="shared" si="100"/>
        <v>#VALUE!</v>
      </c>
      <c r="DG24" s="159"/>
      <c r="DH24" s="159"/>
      <c r="DI24" s="159"/>
      <c r="DJ24" s="159"/>
      <c r="DK24" s="159"/>
      <c r="DL24" s="159"/>
      <c r="DM24" s="159"/>
      <c r="DN24" s="159"/>
      <c r="DO24" s="159"/>
      <c r="DP24" s="159"/>
      <c r="DQ24" s="159"/>
      <c r="DR24" s="159">
        <f t="shared" si="101"/>
        <v>91</v>
      </c>
      <c r="DS24" s="188">
        <f t="shared" si="102"/>
        <v>18</v>
      </c>
      <c r="DT24" s="159">
        <f t="shared" si="103"/>
        <v>13</v>
      </c>
      <c r="DU24" s="159">
        <f t="shared" si="104"/>
        <v>13</v>
      </c>
      <c r="DV24" s="159">
        <f t="shared" si="105"/>
        <v>11</v>
      </c>
      <c r="DW24" s="159">
        <f t="shared" si="106"/>
        <v>13</v>
      </c>
      <c r="DX24" s="159">
        <f t="shared" si="107"/>
        <v>9</v>
      </c>
      <c r="DY24" s="210">
        <f t="shared" si="108"/>
        <v>14</v>
      </c>
      <c r="DZ24" s="159">
        <f t="shared" si="109"/>
        <v>91</v>
      </c>
      <c r="EA24" s="159">
        <f t="shared" si="110"/>
        <v>18</v>
      </c>
      <c r="EB24" s="159">
        <f t="shared" si="111"/>
        <v>13</v>
      </c>
      <c r="EC24" s="159">
        <f t="shared" si="112"/>
        <v>0</v>
      </c>
      <c r="ED24" s="159">
        <f t="shared" si="112"/>
        <v>0</v>
      </c>
      <c r="EE24" s="159">
        <f t="shared" si="113"/>
        <v>13</v>
      </c>
      <c r="EF24" s="159">
        <f t="shared" si="113"/>
        <v>11</v>
      </c>
      <c r="EG24" s="159">
        <f t="shared" si="114"/>
        <v>0</v>
      </c>
      <c r="EH24" s="159">
        <f t="shared" si="115"/>
        <v>13</v>
      </c>
      <c r="EI24" s="159">
        <f t="shared" si="116"/>
        <v>0</v>
      </c>
      <c r="EJ24" s="159">
        <f t="shared" si="116"/>
        <v>0</v>
      </c>
      <c r="EK24" s="159">
        <f t="shared" si="117"/>
        <v>9</v>
      </c>
      <c r="EL24" s="159">
        <f t="shared" si="117"/>
        <v>14</v>
      </c>
      <c r="EM24" s="159">
        <f t="shared" si="118"/>
        <v>0</v>
      </c>
      <c r="EN24" s="159"/>
      <c r="EO24" s="159"/>
      <c r="EP24" s="188">
        <f t="shared" si="119"/>
        <v>18</v>
      </c>
      <c r="EQ24" s="159">
        <f t="shared" si="120"/>
        <v>16</v>
      </c>
      <c r="ER24" s="159">
        <f t="shared" si="121"/>
        <v>16</v>
      </c>
      <c r="ES24" s="159">
        <f t="shared" si="122"/>
        <v>14</v>
      </c>
      <c r="ET24" s="159">
        <f t="shared" si="123"/>
        <v>12</v>
      </c>
      <c r="EU24" s="159">
        <f t="shared" si="124"/>
        <v>15</v>
      </c>
      <c r="EV24" s="159"/>
      <c r="EW24" s="159">
        <f t="shared" si="125"/>
        <v>91</v>
      </c>
      <c r="EX24" s="159">
        <f t="shared" si="126"/>
        <v>18</v>
      </c>
      <c r="EY24" s="159">
        <f t="shared" si="127"/>
        <v>16</v>
      </c>
      <c r="EZ24" s="159">
        <f t="shared" si="128"/>
        <v>0</v>
      </c>
      <c r="FA24" s="159">
        <f t="shared" si="128"/>
        <v>0</v>
      </c>
      <c r="FB24" s="159">
        <f t="shared" si="129"/>
        <v>16</v>
      </c>
      <c r="FC24" s="159">
        <f t="shared" si="129"/>
        <v>14</v>
      </c>
      <c r="FD24" s="159">
        <f t="shared" si="130"/>
        <v>0</v>
      </c>
      <c r="FE24" s="159">
        <f t="shared" si="131"/>
        <v>12</v>
      </c>
      <c r="FF24" s="159">
        <f t="shared" si="132"/>
        <v>0</v>
      </c>
      <c r="FG24" s="159">
        <f t="shared" si="132"/>
        <v>0</v>
      </c>
      <c r="FH24" s="159">
        <f t="shared" si="133"/>
        <v>15</v>
      </c>
      <c r="FI24" s="159">
        <v>0</v>
      </c>
      <c r="FJ24" s="159">
        <v>0</v>
      </c>
      <c r="FK24" s="159"/>
      <c r="FL24" s="159"/>
      <c r="FM24" s="235">
        <v>91</v>
      </c>
    </row>
    <row r="25" spans="1:169" ht="18" x14ac:dyDescent="0.2">
      <c r="A25" s="194">
        <v>12</v>
      </c>
      <c r="B25" s="195">
        <v>211423243012</v>
      </c>
      <c r="C25" s="196" t="s">
        <v>711</v>
      </c>
      <c r="D25" s="197"/>
      <c r="E25" s="198" t="s">
        <v>712</v>
      </c>
      <c r="F25" s="199">
        <f t="shared" si="0"/>
        <v>2</v>
      </c>
      <c r="G25" s="199">
        <f t="shared" si="1"/>
        <v>2</v>
      </c>
      <c r="H25" s="199">
        <f t="shared" si="2"/>
        <v>2</v>
      </c>
      <c r="I25" s="199">
        <f t="shared" si="3"/>
        <v>2</v>
      </c>
      <c r="J25" s="199">
        <f t="shared" si="4"/>
        <v>1</v>
      </c>
      <c r="K25" s="199">
        <f t="shared" si="5"/>
        <v>0</v>
      </c>
      <c r="L25" s="199">
        <f t="shared" si="6"/>
        <v>0</v>
      </c>
      <c r="M25" s="199">
        <f t="shared" si="7"/>
        <v>0</v>
      </c>
      <c r="N25" s="199">
        <f t="shared" si="8"/>
        <v>0</v>
      </c>
      <c r="O25" s="200">
        <f t="shared" si="9"/>
        <v>0</v>
      </c>
      <c r="P25" s="199">
        <f t="shared" si="10"/>
        <v>0</v>
      </c>
      <c r="Q25" s="199">
        <f t="shared" si="11"/>
        <v>0</v>
      </c>
      <c r="R25" s="199">
        <f t="shared" si="12"/>
        <v>0</v>
      </c>
      <c r="S25" s="201">
        <f t="shared" si="13"/>
        <v>0</v>
      </c>
      <c r="T25" s="202">
        <f t="shared" si="14"/>
        <v>4</v>
      </c>
      <c r="U25" s="199">
        <f t="shared" si="15"/>
        <v>6</v>
      </c>
      <c r="V25" s="199">
        <f t="shared" si="16"/>
        <v>0</v>
      </c>
      <c r="W25" s="199">
        <f t="shared" si="17"/>
        <v>0</v>
      </c>
      <c r="X25" s="201">
        <f t="shared" si="18"/>
        <v>0</v>
      </c>
      <c r="Y25" s="203">
        <f t="shared" si="19"/>
        <v>3</v>
      </c>
      <c r="Z25" s="199">
        <f t="shared" si="20"/>
        <v>7</v>
      </c>
      <c r="AA25" s="199">
        <f t="shared" si="21"/>
        <v>0</v>
      </c>
      <c r="AB25" s="199">
        <f t="shared" si="22"/>
        <v>0</v>
      </c>
      <c r="AC25" s="201">
        <f t="shared" si="23"/>
        <v>0</v>
      </c>
      <c r="AD25" s="202">
        <f t="shared" si="24"/>
        <v>3</v>
      </c>
      <c r="AE25" s="199">
        <f t="shared" si="25"/>
        <v>0</v>
      </c>
      <c r="AF25" s="199">
        <f t="shared" si="26"/>
        <v>0</v>
      </c>
      <c r="AG25" s="199">
        <f t="shared" si="27"/>
        <v>0</v>
      </c>
      <c r="AH25" s="201">
        <f t="shared" si="28"/>
        <v>0</v>
      </c>
      <c r="AI25" s="204">
        <f t="shared" si="29"/>
        <v>4</v>
      </c>
      <c r="AJ25" s="199">
        <f t="shared" si="30"/>
        <v>0</v>
      </c>
      <c r="AK25" s="199">
        <f t="shared" si="31"/>
        <v>0</v>
      </c>
      <c r="AL25" s="199">
        <f t="shared" si="32"/>
        <v>0</v>
      </c>
      <c r="AM25" s="201">
        <f t="shared" si="33"/>
        <v>0</v>
      </c>
      <c r="AN25" s="204">
        <f t="shared" si="34"/>
        <v>4</v>
      </c>
      <c r="AO25" s="199">
        <f t="shared" si="35"/>
        <v>7</v>
      </c>
      <c r="AP25" s="199">
        <f t="shared" si="36"/>
        <v>0</v>
      </c>
      <c r="AQ25" s="199">
        <f t="shared" si="37"/>
        <v>0</v>
      </c>
      <c r="AR25" s="201">
        <f t="shared" si="38"/>
        <v>0</v>
      </c>
      <c r="AS25" s="204">
        <f t="shared" si="39"/>
        <v>3</v>
      </c>
      <c r="AT25" s="199">
        <f t="shared" si="40"/>
        <v>0</v>
      </c>
      <c r="AU25" s="199">
        <f t="shared" si="41"/>
        <v>0</v>
      </c>
      <c r="AV25" s="199">
        <f t="shared" si="42"/>
        <v>0</v>
      </c>
      <c r="AW25" s="201">
        <f t="shared" si="43"/>
        <v>0</v>
      </c>
      <c r="AX25" s="205">
        <f t="shared" si="44"/>
        <v>4</v>
      </c>
      <c r="AY25" s="199">
        <f t="shared" si="45"/>
        <v>7</v>
      </c>
      <c r="AZ25" s="199">
        <f t="shared" si="46"/>
        <v>0</v>
      </c>
      <c r="BA25" s="199">
        <f t="shared" si="47"/>
        <v>0</v>
      </c>
      <c r="BB25" s="201">
        <f t="shared" si="48"/>
        <v>0</v>
      </c>
      <c r="BC25" s="204">
        <f t="shared" si="49"/>
        <v>3</v>
      </c>
      <c r="BD25" s="199">
        <f t="shared" si="50"/>
        <v>1</v>
      </c>
      <c r="BE25" s="199">
        <f t="shared" si="51"/>
        <v>0</v>
      </c>
      <c r="BF25" s="199">
        <f t="shared" si="52"/>
        <v>0</v>
      </c>
      <c r="BG25" s="201">
        <f t="shared" si="53"/>
        <v>0</v>
      </c>
      <c r="BH25" s="204">
        <f t="shared" si="54"/>
        <v>3</v>
      </c>
      <c r="BI25" s="199">
        <f t="shared" si="55"/>
        <v>0</v>
      </c>
      <c r="BJ25" s="199">
        <f t="shared" si="56"/>
        <v>0</v>
      </c>
      <c r="BK25" s="199">
        <f t="shared" si="57"/>
        <v>0</v>
      </c>
      <c r="BL25" s="201">
        <f t="shared" si="58"/>
        <v>0</v>
      </c>
      <c r="BM25" s="206">
        <f t="shared" si="59"/>
        <v>4</v>
      </c>
      <c r="BN25" s="199">
        <f t="shared" si="60"/>
        <v>0</v>
      </c>
      <c r="BO25" s="199">
        <f t="shared" si="61"/>
        <v>0</v>
      </c>
      <c r="BP25" s="199">
        <f t="shared" si="62"/>
        <v>0</v>
      </c>
      <c r="BQ25" s="201">
        <f t="shared" si="63"/>
        <v>0</v>
      </c>
      <c r="BR25" s="207">
        <f t="shared" si="64"/>
        <v>4</v>
      </c>
      <c r="BS25" s="199">
        <f t="shared" si="65"/>
        <v>6</v>
      </c>
      <c r="BT25" s="199">
        <f t="shared" si="66"/>
        <v>0</v>
      </c>
      <c r="BU25" s="199">
        <f t="shared" si="67"/>
        <v>0</v>
      </c>
      <c r="BV25" s="201">
        <f t="shared" si="68"/>
        <v>0</v>
      </c>
      <c r="BW25" s="207">
        <f t="shared" si="69"/>
        <v>3</v>
      </c>
      <c r="BX25" s="235">
        <v>43</v>
      </c>
      <c r="BY25" s="235">
        <v>43</v>
      </c>
      <c r="BZ25" s="193" t="e">
        <f t="shared" si="70"/>
        <v>#VALUE!</v>
      </c>
      <c r="CA25" s="193">
        <f t="shared" si="71"/>
        <v>20</v>
      </c>
      <c r="CB25" s="193" t="e">
        <f t="shared" si="72"/>
        <v>#VALUE!</v>
      </c>
      <c r="CC25" s="193" t="e">
        <f t="shared" si="73"/>
        <v>#VALUE!</v>
      </c>
      <c r="CD25" s="193" t="e">
        <f t="shared" si="74"/>
        <v>#VALUE!</v>
      </c>
      <c r="CE25" s="193" t="e">
        <f t="shared" si="75"/>
        <v>#VALUE!</v>
      </c>
      <c r="CF25" s="193" t="e">
        <f t="shared" si="76"/>
        <v>#VALUE!</v>
      </c>
      <c r="CG25" s="193" t="e">
        <f t="shared" si="77"/>
        <v>#VALUE!</v>
      </c>
      <c r="CH25" s="193" t="e">
        <f t="shared" si="78"/>
        <v>#VALUE!</v>
      </c>
      <c r="CI25" s="193" t="e">
        <f t="shared" si="79"/>
        <v>#VALUE!</v>
      </c>
      <c r="CJ25" s="193" t="e">
        <f t="shared" si="80"/>
        <v>#VALUE!</v>
      </c>
      <c r="CK25" s="193" t="e">
        <f t="shared" si="81"/>
        <v>#VALUE!</v>
      </c>
      <c r="CL25" s="193" t="e">
        <f t="shared" si="82"/>
        <v>#VALUE!</v>
      </c>
      <c r="CM25" s="193" t="e">
        <f t="shared" si="83"/>
        <v>#VALUE!</v>
      </c>
      <c r="CN25" s="193" t="e">
        <f t="shared" si="84"/>
        <v>#VALUE!</v>
      </c>
      <c r="CO25" s="209" t="str">
        <f t="shared" si="85"/>
        <v>2023PEC AI 547</v>
      </c>
      <c r="CP25" s="193" t="e">
        <f t="shared" si="86"/>
        <v>#VALUE!</v>
      </c>
      <c r="CQ25" s="158"/>
      <c r="CR25" s="193">
        <f t="shared" si="87"/>
        <v>20</v>
      </c>
      <c r="CS25" s="193" t="e">
        <f t="shared" si="88"/>
        <v>#VALUE!</v>
      </c>
      <c r="CT25" s="193" t="e">
        <f t="shared" si="89"/>
        <v>#VALUE!</v>
      </c>
      <c r="CU25" s="193" t="e">
        <f t="shared" si="90"/>
        <v>#VALUE!</v>
      </c>
      <c r="CV25" s="193" t="e">
        <f t="shared" si="91"/>
        <v>#VALUE!</v>
      </c>
      <c r="CW25" s="193" t="e">
        <f t="shared" si="92"/>
        <v>#VALUE!</v>
      </c>
      <c r="CX25" s="193" t="e">
        <f t="shared" si="93"/>
        <v>#VALUE!</v>
      </c>
      <c r="CY25" s="193" t="e">
        <f t="shared" si="94"/>
        <v>#VALUE!</v>
      </c>
      <c r="CZ25" s="193" t="e">
        <f t="shared" si="95"/>
        <v>#VALUE!</v>
      </c>
      <c r="DA25" s="193" t="e">
        <f t="shared" si="96"/>
        <v>#VALUE!</v>
      </c>
      <c r="DB25" s="193" t="e">
        <f t="shared" si="97"/>
        <v>#VALUE!</v>
      </c>
      <c r="DC25" s="193" t="e">
        <f t="shared" si="98"/>
        <v>#VALUE!</v>
      </c>
      <c r="DD25" s="193" t="e">
        <f t="shared" si="99"/>
        <v>#VALUE!</v>
      </c>
      <c r="DE25" s="159"/>
      <c r="DF25" s="159" t="e">
        <f t="shared" si="100"/>
        <v>#VALUE!</v>
      </c>
      <c r="DG25" s="159"/>
      <c r="DH25" s="159"/>
      <c r="DI25" s="159"/>
      <c r="DJ25" s="159"/>
      <c r="DK25" s="159"/>
      <c r="DL25" s="159"/>
      <c r="DM25" s="159"/>
      <c r="DN25" s="159"/>
      <c r="DO25" s="159"/>
      <c r="DP25" s="159"/>
      <c r="DQ25" s="159"/>
      <c r="DR25" s="159">
        <f t="shared" si="101"/>
        <v>43</v>
      </c>
      <c r="DS25" s="188">
        <f t="shared" si="102"/>
        <v>9</v>
      </c>
      <c r="DT25" s="159">
        <f t="shared" si="103"/>
        <v>6</v>
      </c>
      <c r="DU25" s="159">
        <f t="shared" si="104"/>
        <v>7</v>
      </c>
      <c r="DV25" s="159">
        <f t="shared" si="105"/>
        <v>7</v>
      </c>
      <c r="DW25" s="159">
        <f t="shared" si="106"/>
        <v>7</v>
      </c>
      <c r="DX25" s="159">
        <f t="shared" si="107"/>
        <v>1</v>
      </c>
      <c r="DY25" s="210">
        <f t="shared" si="108"/>
        <v>6</v>
      </c>
      <c r="DZ25" s="159">
        <f t="shared" si="109"/>
        <v>43</v>
      </c>
      <c r="EA25" s="159">
        <f t="shared" si="110"/>
        <v>9</v>
      </c>
      <c r="EB25" s="159">
        <f t="shared" si="111"/>
        <v>0</v>
      </c>
      <c r="EC25" s="159">
        <f t="shared" si="112"/>
        <v>6</v>
      </c>
      <c r="ED25" s="159">
        <f t="shared" si="112"/>
        <v>7</v>
      </c>
      <c r="EE25" s="159">
        <f t="shared" si="113"/>
        <v>0</v>
      </c>
      <c r="EF25" s="159">
        <f t="shared" si="113"/>
        <v>0</v>
      </c>
      <c r="EG25" s="159">
        <f t="shared" si="114"/>
        <v>7</v>
      </c>
      <c r="EH25" s="159">
        <f t="shared" si="115"/>
        <v>0</v>
      </c>
      <c r="EI25" s="159">
        <f t="shared" si="116"/>
        <v>7</v>
      </c>
      <c r="EJ25" s="159">
        <f t="shared" si="116"/>
        <v>1</v>
      </c>
      <c r="EK25" s="159">
        <f t="shared" si="117"/>
        <v>0</v>
      </c>
      <c r="EL25" s="159">
        <f t="shared" si="117"/>
        <v>0</v>
      </c>
      <c r="EM25" s="159">
        <f t="shared" si="118"/>
        <v>6</v>
      </c>
      <c r="EN25" s="159"/>
      <c r="EO25" s="159"/>
      <c r="EP25" s="188">
        <f t="shared" si="119"/>
        <v>9</v>
      </c>
      <c r="EQ25" s="159">
        <f t="shared" si="120"/>
        <v>7</v>
      </c>
      <c r="ER25" s="159">
        <f t="shared" si="121"/>
        <v>8</v>
      </c>
      <c r="ES25" s="159">
        <f t="shared" si="122"/>
        <v>8</v>
      </c>
      <c r="ET25" s="159">
        <f t="shared" si="123"/>
        <v>4</v>
      </c>
      <c r="EU25" s="159">
        <f t="shared" si="124"/>
        <v>7</v>
      </c>
      <c r="EV25" s="159"/>
      <c r="EW25" s="159">
        <f t="shared" si="125"/>
        <v>43</v>
      </c>
      <c r="EX25" s="159">
        <f t="shared" si="126"/>
        <v>9</v>
      </c>
      <c r="EY25" s="159">
        <f t="shared" si="127"/>
        <v>0</v>
      </c>
      <c r="EZ25" s="159">
        <f t="shared" si="128"/>
        <v>7</v>
      </c>
      <c r="FA25" s="159">
        <f t="shared" si="128"/>
        <v>8</v>
      </c>
      <c r="FB25" s="159">
        <f t="shared" si="129"/>
        <v>0</v>
      </c>
      <c r="FC25" s="159">
        <f t="shared" si="129"/>
        <v>0</v>
      </c>
      <c r="FD25" s="159">
        <f t="shared" si="130"/>
        <v>8</v>
      </c>
      <c r="FE25" s="159">
        <f t="shared" si="131"/>
        <v>0</v>
      </c>
      <c r="FF25" s="159">
        <f t="shared" si="132"/>
        <v>4</v>
      </c>
      <c r="FG25" s="159">
        <f t="shared" si="132"/>
        <v>7</v>
      </c>
      <c r="FH25" s="159">
        <f t="shared" si="133"/>
        <v>0</v>
      </c>
      <c r="FI25" s="159">
        <v>0</v>
      </c>
      <c r="FJ25" s="159">
        <v>0</v>
      </c>
      <c r="FK25" s="159"/>
      <c r="FL25" s="159"/>
      <c r="FM25" s="235">
        <v>43</v>
      </c>
    </row>
    <row r="26" spans="1:169" ht="18" x14ac:dyDescent="0.2">
      <c r="A26" s="194">
        <v>13</v>
      </c>
      <c r="B26" s="195">
        <v>211423243013</v>
      </c>
      <c r="C26" s="196" t="s">
        <v>713</v>
      </c>
      <c r="D26" s="197"/>
      <c r="E26" s="198" t="s">
        <v>714</v>
      </c>
      <c r="F26" s="199">
        <f t="shared" si="0"/>
        <v>2</v>
      </c>
      <c r="G26" s="199">
        <f t="shared" si="1"/>
        <v>2</v>
      </c>
      <c r="H26" s="199">
        <f t="shared" si="2"/>
        <v>2</v>
      </c>
      <c r="I26" s="199">
        <f t="shared" si="3"/>
        <v>2</v>
      </c>
      <c r="J26" s="199">
        <f t="shared" si="4"/>
        <v>2</v>
      </c>
      <c r="K26" s="199">
        <f t="shared" si="5"/>
        <v>0</v>
      </c>
      <c r="L26" s="199">
        <f t="shared" si="6"/>
        <v>0</v>
      </c>
      <c r="M26" s="199">
        <f t="shared" si="7"/>
        <v>0</v>
      </c>
      <c r="N26" s="199">
        <f t="shared" si="8"/>
        <v>0</v>
      </c>
      <c r="O26" s="200">
        <f t="shared" si="9"/>
        <v>0</v>
      </c>
      <c r="P26" s="199">
        <f t="shared" si="10"/>
        <v>7</v>
      </c>
      <c r="Q26" s="199">
        <f t="shared" si="11"/>
        <v>0</v>
      </c>
      <c r="R26" s="199">
        <f t="shared" si="12"/>
        <v>0</v>
      </c>
      <c r="S26" s="201">
        <f t="shared" si="13"/>
        <v>0</v>
      </c>
      <c r="T26" s="202">
        <f t="shared" si="14"/>
        <v>3</v>
      </c>
      <c r="U26" s="199">
        <f t="shared" si="15"/>
        <v>0</v>
      </c>
      <c r="V26" s="199">
        <f t="shared" si="16"/>
        <v>0</v>
      </c>
      <c r="W26" s="199">
        <f t="shared" si="17"/>
        <v>0</v>
      </c>
      <c r="X26" s="201">
        <f t="shared" si="18"/>
        <v>0</v>
      </c>
      <c r="Y26" s="203">
        <f t="shared" si="19"/>
        <v>4</v>
      </c>
      <c r="Z26" s="199">
        <f t="shared" si="20"/>
        <v>0</v>
      </c>
      <c r="AA26" s="199">
        <f t="shared" si="21"/>
        <v>0</v>
      </c>
      <c r="AB26" s="199">
        <f t="shared" si="22"/>
        <v>0</v>
      </c>
      <c r="AC26" s="201">
        <f t="shared" si="23"/>
        <v>0</v>
      </c>
      <c r="AD26" s="202">
        <f t="shared" si="24"/>
        <v>4</v>
      </c>
      <c r="AE26" s="199">
        <f t="shared" si="25"/>
        <v>7</v>
      </c>
      <c r="AF26" s="199">
        <f t="shared" si="26"/>
        <v>0</v>
      </c>
      <c r="AG26" s="199">
        <f t="shared" si="27"/>
        <v>0</v>
      </c>
      <c r="AH26" s="201">
        <f t="shared" si="28"/>
        <v>0</v>
      </c>
      <c r="AI26" s="204">
        <f t="shared" si="29"/>
        <v>3</v>
      </c>
      <c r="AJ26" s="199">
        <f t="shared" si="30"/>
        <v>6</v>
      </c>
      <c r="AK26" s="199">
        <f t="shared" si="31"/>
        <v>0</v>
      </c>
      <c r="AL26" s="199">
        <f t="shared" si="32"/>
        <v>0</v>
      </c>
      <c r="AM26" s="201">
        <f t="shared" si="33"/>
        <v>0</v>
      </c>
      <c r="AN26" s="204">
        <f t="shared" si="34"/>
        <v>3</v>
      </c>
      <c r="AO26" s="199">
        <f t="shared" si="35"/>
        <v>0</v>
      </c>
      <c r="AP26" s="199">
        <f t="shared" si="36"/>
        <v>0</v>
      </c>
      <c r="AQ26" s="199">
        <f t="shared" si="37"/>
        <v>0</v>
      </c>
      <c r="AR26" s="201">
        <f t="shared" si="38"/>
        <v>0</v>
      </c>
      <c r="AS26" s="204">
        <f t="shared" si="39"/>
        <v>4</v>
      </c>
      <c r="AT26" s="199">
        <f t="shared" si="40"/>
        <v>7</v>
      </c>
      <c r="AU26" s="199">
        <f t="shared" si="41"/>
        <v>0</v>
      </c>
      <c r="AV26" s="199">
        <f t="shared" si="42"/>
        <v>0</v>
      </c>
      <c r="AW26" s="201">
        <f t="shared" si="43"/>
        <v>0</v>
      </c>
      <c r="AX26" s="205">
        <f t="shared" si="44"/>
        <v>3</v>
      </c>
      <c r="AY26" s="199">
        <f t="shared" si="45"/>
        <v>0</v>
      </c>
      <c r="AZ26" s="199">
        <f t="shared" si="46"/>
        <v>0</v>
      </c>
      <c r="BA26" s="199">
        <f t="shared" si="47"/>
        <v>0</v>
      </c>
      <c r="BB26" s="201">
        <f t="shared" si="48"/>
        <v>0</v>
      </c>
      <c r="BC26" s="204">
        <f t="shared" si="49"/>
        <v>4</v>
      </c>
      <c r="BD26" s="199">
        <f t="shared" si="50"/>
        <v>0</v>
      </c>
      <c r="BE26" s="199">
        <f t="shared" si="51"/>
        <v>0</v>
      </c>
      <c r="BF26" s="199">
        <f t="shared" si="52"/>
        <v>0</v>
      </c>
      <c r="BG26" s="201">
        <f t="shared" si="53"/>
        <v>0</v>
      </c>
      <c r="BH26" s="204">
        <f t="shared" si="54"/>
        <v>4</v>
      </c>
      <c r="BI26" s="199">
        <f t="shared" si="55"/>
        <v>5</v>
      </c>
      <c r="BJ26" s="199">
        <f t="shared" si="56"/>
        <v>0</v>
      </c>
      <c r="BK26" s="199">
        <f t="shared" si="57"/>
        <v>0</v>
      </c>
      <c r="BL26" s="201">
        <f t="shared" si="58"/>
        <v>0</v>
      </c>
      <c r="BM26" s="206">
        <f t="shared" si="59"/>
        <v>3</v>
      </c>
      <c r="BN26" s="199">
        <f t="shared" si="60"/>
        <v>8</v>
      </c>
      <c r="BO26" s="199">
        <f t="shared" si="61"/>
        <v>0</v>
      </c>
      <c r="BP26" s="199">
        <f t="shared" si="62"/>
        <v>0</v>
      </c>
      <c r="BQ26" s="201">
        <f t="shared" si="63"/>
        <v>0</v>
      </c>
      <c r="BR26" s="207">
        <f t="shared" si="64"/>
        <v>3</v>
      </c>
      <c r="BS26" s="199">
        <f t="shared" si="65"/>
        <v>0</v>
      </c>
      <c r="BT26" s="199">
        <f t="shared" si="66"/>
        <v>0</v>
      </c>
      <c r="BU26" s="199">
        <f t="shared" si="67"/>
        <v>0</v>
      </c>
      <c r="BV26" s="201">
        <f t="shared" si="68"/>
        <v>0</v>
      </c>
      <c r="BW26" s="207">
        <f t="shared" si="69"/>
        <v>4</v>
      </c>
      <c r="BX26" s="235">
        <v>50</v>
      </c>
      <c r="BY26" s="235">
        <v>50</v>
      </c>
      <c r="BZ26" s="193" t="e">
        <f t="shared" si="70"/>
        <v>#VALUE!</v>
      </c>
      <c r="CA26" s="193">
        <f t="shared" si="71"/>
        <v>20</v>
      </c>
      <c r="CB26" s="193" t="e">
        <f t="shared" si="72"/>
        <v>#VALUE!</v>
      </c>
      <c r="CC26" s="193" t="e">
        <f t="shared" si="73"/>
        <v>#VALUE!</v>
      </c>
      <c r="CD26" s="193" t="e">
        <f t="shared" si="74"/>
        <v>#VALUE!</v>
      </c>
      <c r="CE26" s="193" t="e">
        <f t="shared" si="75"/>
        <v>#VALUE!</v>
      </c>
      <c r="CF26" s="193" t="e">
        <f t="shared" si="76"/>
        <v>#VALUE!</v>
      </c>
      <c r="CG26" s="193" t="e">
        <f t="shared" si="77"/>
        <v>#VALUE!</v>
      </c>
      <c r="CH26" s="193" t="e">
        <f t="shared" si="78"/>
        <v>#VALUE!</v>
      </c>
      <c r="CI26" s="193" t="e">
        <f t="shared" si="79"/>
        <v>#VALUE!</v>
      </c>
      <c r="CJ26" s="193" t="e">
        <f t="shared" si="80"/>
        <v>#VALUE!</v>
      </c>
      <c r="CK26" s="193" t="e">
        <f t="shared" si="81"/>
        <v>#VALUE!</v>
      </c>
      <c r="CL26" s="193" t="e">
        <f t="shared" si="82"/>
        <v>#VALUE!</v>
      </c>
      <c r="CM26" s="193" t="e">
        <f t="shared" si="83"/>
        <v>#VALUE!</v>
      </c>
      <c r="CN26" s="193" t="e">
        <f t="shared" si="84"/>
        <v>#VALUE!</v>
      </c>
      <c r="CO26" s="209" t="str">
        <f t="shared" si="85"/>
        <v>2023PEC AI 548</v>
      </c>
      <c r="CP26" s="193" t="e">
        <f t="shared" si="86"/>
        <v>#VALUE!</v>
      </c>
      <c r="CQ26" s="158"/>
      <c r="CR26" s="193">
        <f t="shared" si="87"/>
        <v>20</v>
      </c>
      <c r="CS26" s="193" t="e">
        <f t="shared" si="88"/>
        <v>#VALUE!</v>
      </c>
      <c r="CT26" s="193" t="e">
        <f t="shared" si="89"/>
        <v>#VALUE!</v>
      </c>
      <c r="CU26" s="193" t="e">
        <f t="shared" si="90"/>
        <v>#VALUE!</v>
      </c>
      <c r="CV26" s="193" t="e">
        <f t="shared" si="91"/>
        <v>#VALUE!</v>
      </c>
      <c r="CW26" s="193" t="e">
        <f t="shared" si="92"/>
        <v>#VALUE!</v>
      </c>
      <c r="CX26" s="193" t="e">
        <f t="shared" si="93"/>
        <v>#VALUE!</v>
      </c>
      <c r="CY26" s="193" t="e">
        <f t="shared" si="94"/>
        <v>#VALUE!</v>
      </c>
      <c r="CZ26" s="193" t="e">
        <f t="shared" si="95"/>
        <v>#VALUE!</v>
      </c>
      <c r="DA26" s="193" t="e">
        <f t="shared" si="96"/>
        <v>#VALUE!</v>
      </c>
      <c r="DB26" s="193" t="e">
        <f t="shared" si="97"/>
        <v>#VALUE!</v>
      </c>
      <c r="DC26" s="193" t="e">
        <f t="shared" si="98"/>
        <v>#VALUE!</v>
      </c>
      <c r="DD26" s="193" t="e">
        <f t="shared" si="99"/>
        <v>#VALUE!</v>
      </c>
      <c r="DE26" s="159"/>
      <c r="DF26" s="159" t="e">
        <f t="shared" si="100"/>
        <v>#VALUE!</v>
      </c>
      <c r="DG26" s="159"/>
      <c r="DH26" s="159"/>
      <c r="DI26" s="159"/>
      <c r="DJ26" s="159"/>
      <c r="DK26" s="159"/>
      <c r="DL26" s="159"/>
      <c r="DM26" s="159"/>
      <c r="DN26" s="159"/>
      <c r="DO26" s="159"/>
      <c r="DP26" s="159"/>
      <c r="DQ26" s="159"/>
      <c r="DR26" s="159">
        <f t="shared" si="101"/>
        <v>50</v>
      </c>
      <c r="DS26" s="188">
        <f t="shared" si="102"/>
        <v>10</v>
      </c>
      <c r="DT26" s="159">
        <f t="shared" si="103"/>
        <v>7</v>
      </c>
      <c r="DU26" s="159">
        <f t="shared" si="104"/>
        <v>7</v>
      </c>
      <c r="DV26" s="159">
        <f t="shared" si="105"/>
        <v>6</v>
      </c>
      <c r="DW26" s="159">
        <f t="shared" si="106"/>
        <v>7</v>
      </c>
      <c r="DX26" s="159">
        <f t="shared" si="107"/>
        <v>5</v>
      </c>
      <c r="DY26" s="210">
        <f t="shared" si="108"/>
        <v>8</v>
      </c>
      <c r="DZ26" s="159">
        <f t="shared" si="109"/>
        <v>50</v>
      </c>
      <c r="EA26" s="159">
        <f t="shared" si="110"/>
        <v>10</v>
      </c>
      <c r="EB26" s="159">
        <f t="shared" si="111"/>
        <v>7</v>
      </c>
      <c r="EC26" s="159">
        <f t="shared" si="112"/>
        <v>0</v>
      </c>
      <c r="ED26" s="159">
        <f t="shared" si="112"/>
        <v>0</v>
      </c>
      <c r="EE26" s="159">
        <f t="shared" si="113"/>
        <v>7</v>
      </c>
      <c r="EF26" s="159">
        <f t="shared" si="113"/>
        <v>6</v>
      </c>
      <c r="EG26" s="159">
        <f t="shared" si="114"/>
        <v>0</v>
      </c>
      <c r="EH26" s="159">
        <f t="shared" si="115"/>
        <v>7</v>
      </c>
      <c r="EI26" s="159">
        <f t="shared" si="116"/>
        <v>0</v>
      </c>
      <c r="EJ26" s="159">
        <f t="shared" si="116"/>
        <v>0</v>
      </c>
      <c r="EK26" s="159">
        <f t="shared" si="117"/>
        <v>5</v>
      </c>
      <c r="EL26" s="159">
        <f t="shared" si="117"/>
        <v>8</v>
      </c>
      <c r="EM26" s="159">
        <f t="shared" si="118"/>
        <v>0</v>
      </c>
      <c r="EN26" s="159"/>
      <c r="EO26" s="159"/>
      <c r="EP26" s="188">
        <f t="shared" si="119"/>
        <v>10</v>
      </c>
      <c r="EQ26" s="159">
        <f t="shared" si="120"/>
        <v>9</v>
      </c>
      <c r="ER26" s="159">
        <f t="shared" si="121"/>
        <v>9</v>
      </c>
      <c r="ES26" s="159">
        <f t="shared" si="122"/>
        <v>8</v>
      </c>
      <c r="ET26" s="159">
        <f t="shared" si="123"/>
        <v>6</v>
      </c>
      <c r="EU26" s="159">
        <f t="shared" si="124"/>
        <v>8</v>
      </c>
      <c r="EV26" s="159"/>
      <c r="EW26" s="159">
        <f t="shared" si="125"/>
        <v>50</v>
      </c>
      <c r="EX26" s="159">
        <f t="shared" si="126"/>
        <v>10</v>
      </c>
      <c r="EY26" s="159">
        <f t="shared" si="127"/>
        <v>9</v>
      </c>
      <c r="EZ26" s="159">
        <f t="shared" si="128"/>
        <v>0</v>
      </c>
      <c r="FA26" s="159">
        <f t="shared" si="128"/>
        <v>0</v>
      </c>
      <c r="FB26" s="159">
        <f t="shared" si="129"/>
        <v>9</v>
      </c>
      <c r="FC26" s="159">
        <f t="shared" si="129"/>
        <v>8</v>
      </c>
      <c r="FD26" s="159">
        <f t="shared" si="130"/>
        <v>0</v>
      </c>
      <c r="FE26" s="159">
        <f t="shared" si="131"/>
        <v>6</v>
      </c>
      <c r="FF26" s="159">
        <f t="shared" si="132"/>
        <v>0</v>
      </c>
      <c r="FG26" s="159">
        <f t="shared" si="132"/>
        <v>0</v>
      </c>
      <c r="FH26" s="159">
        <f t="shared" si="133"/>
        <v>8</v>
      </c>
      <c r="FI26" s="159">
        <v>0</v>
      </c>
      <c r="FJ26" s="159">
        <v>0</v>
      </c>
      <c r="FK26" s="159"/>
      <c r="FL26" s="159"/>
      <c r="FM26" s="235">
        <v>50</v>
      </c>
    </row>
    <row r="27" spans="1:169" ht="18" x14ac:dyDescent="0.2">
      <c r="A27" s="194">
        <v>14</v>
      </c>
      <c r="B27" s="211">
        <v>211423243014</v>
      </c>
      <c r="C27" s="211" t="s">
        <v>715</v>
      </c>
      <c r="D27" s="197"/>
      <c r="E27" s="212" t="s">
        <v>716</v>
      </c>
      <c r="F27" s="199">
        <f t="shared" si="0"/>
        <v>2</v>
      </c>
      <c r="G27" s="199">
        <f t="shared" si="1"/>
        <v>2</v>
      </c>
      <c r="H27" s="199">
        <f t="shared" si="2"/>
        <v>2</v>
      </c>
      <c r="I27" s="199">
        <f t="shared" si="3"/>
        <v>2</v>
      </c>
      <c r="J27" s="199">
        <f t="shared" si="4"/>
        <v>2</v>
      </c>
      <c r="K27" s="199">
        <f t="shared" si="5"/>
        <v>2</v>
      </c>
      <c r="L27" s="199">
        <f t="shared" si="6"/>
        <v>2</v>
      </c>
      <c r="M27" s="199">
        <f t="shared" si="7"/>
        <v>2</v>
      </c>
      <c r="N27" s="199">
        <f t="shared" si="8"/>
        <v>1</v>
      </c>
      <c r="O27" s="200">
        <f t="shared" si="9"/>
        <v>0</v>
      </c>
      <c r="P27" s="199">
        <f t="shared" si="10"/>
        <v>0</v>
      </c>
      <c r="Q27" s="199">
        <f t="shared" si="11"/>
        <v>0</v>
      </c>
      <c r="R27" s="199">
        <f t="shared" si="12"/>
        <v>0</v>
      </c>
      <c r="S27" s="201">
        <f t="shared" si="13"/>
        <v>0</v>
      </c>
      <c r="T27" s="202">
        <f t="shared" si="14"/>
        <v>4</v>
      </c>
      <c r="U27" s="199">
        <f t="shared" si="15"/>
        <v>12</v>
      </c>
      <c r="V27" s="199">
        <f t="shared" si="16"/>
        <v>0</v>
      </c>
      <c r="W27" s="199">
        <f t="shared" si="17"/>
        <v>0</v>
      </c>
      <c r="X27" s="201">
        <f t="shared" si="18"/>
        <v>0</v>
      </c>
      <c r="Y27" s="203">
        <f t="shared" si="19"/>
        <v>3</v>
      </c>
      <c r="Z27" s="199">
        <f t="shared" si="20"/>
        <v>13</v>
      </c>
      <c r="AA27" s="199">
        <f t="shared" si="21"/>
        <v>0</v>
      </c>
      <c r="AB27" s="199">
        <f t="shared" si="22"/>
        <v>0</v>
      </c>
      <c r="AC27" s="201">
        <f t="shared" si="23"/>
        <v>0</v>
      </c>
      <c r="AD27" s="202">
        <f t="shared" si="24"/>
        <v>3</v>
      </c>
      <c r="AE27" s="199">
        <f t="shared" si="25"/>
        <v>0</v>
      </c>
      <c r="AF27" s="199">
        <f t="shared" si="26"/>
        <v>0</v>
      </c>
      <c r="AG27" s="199">
        <f t="shared" si="27"/>
        <v>0</v>
      </c>
      <c r="AH27" s="201">
        <f t="shared" si="28"/>
        <v>0</v>
      </c>
      <c r="AI27" s="204">
        <f t="shared" si="29"/>
        <v>4</v>
      </c>
      <c r="AJ27" s="199">
        <f t="shared" si="30"/>
        <v>0</v>
      </c>
      <c r="AK27" s="199">
        <f t="shared" si="31"/>
        <v>0</v>
      </c>
      <c r="AL27" s="199">
        <f t="shared" si="32"/>
        <v>0</v>
      </c>
      <c r="AM27" s="201">
        <f t="shared" si="33"/>
        <v>0</v>
      </c>
      <c r="AN27" s="204">
        <f t="shared" si="34"/>
        <v>4</v>
      </c>
      <c r="AO27" s="199">
        <f t="shared" si="35"/>
        <v>13</v>
      </c>
      <c r="AP27" s="199">
        <f t="shared" si="36"/>
        <v>0</v>
      </c>
      <c r="AQ27" s="199">
        <f t="shared" si="37"/>
        <v>0</v>
      </c>
      <c r="AR27" s="201">
        <f t="shared" si="38"/>
        <v>0</v>
      </c>
      <c r="AS27" s="204">
        <f t="shared" si="39"/>
        <v>3</v>
      </c>
      <c r="AT27" s="199">
        <f t="shared" si="40"/>
        <v>0</v>
      </c>
      <c r="AU27" s="199">
        <f t="shared" si="41"/>
        <v>0</v>
      </c>
      <c r="AV27" s="199">
        <f t="shared" si="42"/>
        <v>0</v>
      </c>
      <c r="AW27" s="201">
        <f t="shared" si="43"/>
        <v>0</v>
      </c>
      <c r="AX27" s="205">
        <f t="shared" si="44"/>
        <v>4</v>
      </c>
      <c r="AY27" s="199">
        <f t="shared" si="45"/>
        <v>13</v>
      </c>
      <c r="AZ27" s="199">
        <f t="shared" si="46"/>
        <v>0</v>
      </c>
      <c r="BA27" s="199">
        <f t="shared" si="47"/>
        <v>0</v>
      </c>
      <c r="BB27" s="201">
        <f t="shared" si="48"/>
        <v>0</v>
      </c>
      <c r="BC27" s="204">
        <f t="shared" si="49"/>
        <v>3</v>
      </c>
      <c r="BD27" s="199">
        <f t="shared" si="50"/>
        <v>6</v>
      </c>
      <c r="BE27" s="199">
        <f t="shared" si="51"/>
        <v>0</v>
      </c>
      <c r="BF27" s="199">
        <f t="shared" si="52"/>
        <v>0</v>
      </c>
      <c r="BG27" s="201">
        <f t="shared" si="53"/>
        <v>0</v>
      </c>
      <c r="BH27" s="204">
        <f t="shared" si="54"/>
        <v>3</v>
      </c>
      <c r="BI27" s="199">
        <f t="shared" si="55"/>
        <v>0</v>
      </c>
      <c r="BJ27" s="199">
        <f t="shared" si="56"/>
        <v>0</v>
      </c>
      <c r="BK27" s="199">
        <f t="shared" si="57"/>
        <v>0</v>
      </c>
      <c r="BL27" s="201">
        <f t="shared" si="58"/>
        <v>0</v>
      </c>
      <c r="BM27" s="206">
        <f t="shared" si="59"/>
        <v>4</v>
      </c>
      <c r="BN27" s="199">
        <f t="shared" si="60"/>
        <v>0</v>
      </c>
      <c r="BO27" s="199">
        <f t="shared" si="61"/>
        <v>0</v>
      </c>
      <c r="BP27" s="199">
        <f t="shared" si="62"/>
        <v>0</v>
      </c>
      <c r="BQ27" s="201">
        <f t="shared" si="63"/>
        <v>0</v>
      </c>
      <c r="BR27" s="207">
        <f t="shared" si="64"/>
        <v>4</v>
      </c>
      <c r="BS27" s="199">
        <f t="shared" si="65"/>
        <v>13</v>
      </c>
      <c r="BT27" s="199">
        <f t="shared" si="66"/>
        <v>0</v>
      </c>
      <c r="BU27" s="199">
        <f t="shared" si="67"/>
        <v>0</v>
      </c>
      <c r="BV27" s="201">
        <f t="shared" si="68"/>
        <v>0</v>
      </c>
      <c r="BW27" s="207">
        <f t="shared" si="69"/>
        <v>3</v>
      </c>
      <c r="BX27" s="235">
        <v>87</v>
      </c>
      <c r="BY27" s="235">
        <v>87</v>
      </c>
      <c r="BZ27" s="193" t="e">
        <f t="shared" si="70"/>
        <v>#VALUE!</v>
      </c>
      <c r="CA27" s="193">
        <f t="shared" si="71"/>
        <v>20</v>
      </c>
      <c r="CB27" s="193" t="e">
        <f t="shared" si="72"/>
        <v>#VALUE!</v>
      </c>
      <c r="CC27" s="193" t="e">
        <f t="shared" si="73"/>
        <v>#VALUE!</v>
      </c>
      <c r="CD27" s="193" t="e">
        <f t="shared" si="74"/>
        <v>#VALUE!</v>
      </c>
      <c r="CE27" s="193" t="e">
        <f t="shared" si="75"/>
        <v>#VALUE!</v>
      </c>
      <c r="CF27" s="193" t="e">
        <f t="shared" si="76"/>
        <v>#VALUE!</v>
      </c>
      <c r="CG27" s="193" t="e">
        <f t="shared" si="77"/>
        <v>#VALUE!</v>
      </c>
      <c r="CH27" s="193" t="e">
        <f t="shared" si="78"/>
        <v>#VALUE!</v>
      </c>
      <c r="CI27" s="193" t="e">
        <f t="shared" si="79"/>
        <v>#VALUE!</v>
      </c>
      <c r="CJ27" s="193" t="e">
        <f t="shared" si="80"/>
        <v>#VALUE!</v>
      </c>
      <c r="CK27" s="193" t="e">
        <f t="shared" si="81"/>
        <v>#VALUE!</v>
      </c>
      <c r="CL27" s="193" t="e">
        <f t="shared" si="82"/>
        <v>#VALUE!</v>
      </c>
      <c r="CM27" s="193" t="e">
        <f t="shared" si="83"/>
        <v>#VALUE!</v>
      </c>
      <c r="CN27" s="193" t="e">
        <f t="shared" si="84"/>
        <v>#VALUE!</v>
      </c>
      <c r="CO27" s="209" t="str">
        <f t="shared" si="85"/>
        <v>2023PEC AI 106</v>
      </c>
      <c r="CP27" s="193" t="e">
        <f t="shared" si="86"/>
        <v>#VALUE!</v>
      </c>
      <c r="CQ27" s="158"/>
      <c r="CR27" s="193">
        <f t="shared" si="87"/>
        <v>20</v>
      </c>
      <c r="CS27" s="193" t="e">
        <f t="shared" si="88"/>
        <v>#VALUE!</v>
      </c>
      <c r="CT27" s="193" t="e">
        <f t="shared" si="89"/>
        <v>#VALUE!</v>
      </c>
      <c r="CU27" s="193" t="e">
        <f t="shared" si="90"/>
        <v>#VALUE!</v>
      </c>
      <c r="CV27" s="193" t="e">
        <f t="shared" si="91"/>
        <v>#VALUE!</v>
      </c>
      <c r="CW27" s="193" t="e">
        <f t="shared" si="92"/>
        <v>#VALUE!</v>
      </c>
      <c r="CX27" s="193" t="e">
        <f t="shared" si="93"/>
        <v>#VALUE!</v>
      </c>
      <c r="CY27" s="193" t="e">
        <f t="shared" si="94"/>
        <v>#VALUE!</v>
      </c>
      <c r="CZ27" s="193" t="e">
        <f t="shared" si="95"/>
        <v>#VALUE!</v>
      </c>
      <c r="DA27" s="193" t="e">
        <f t="shared" si="96"/>
        <v>#VALUE!</v>
      </c>
      <c r="DB27" s="193" t="e">
        <f t="shared" si="97"/>
        <v>#VALUE!</v>
      </c>
      <c r="DC27" s="193" t="e">
        <f t="shared" si="98"/>
        <v>#VALUE!</v>
      </c>
      <c r="DD27" s="193" t="e">
        <f t="shared" si="99"/>
        <v>#VALUE!</v>
      </c>
      <c r="DE27" s="159"/>
      <c r="DF27" s="159" t="e">
        <f t="shared" si="100"/>
        <v>#VALUE!</v>
      </c>
      <c r="DG27" s="159"/>
      <c r="DH27" s="159"/>
      <c r="DI27" s="159"/>
      <c r="DJ27" s="159"/>
      <c r="DK27" s="159"/>
      <c r="DL27" s="159"/>
      <c r="DM27" s="159"/>
      <c r="DN27" s="159"/>
      <c r="DO27" s="159"/>
      <c r="DP27" s="159"/>
      <c r="DQ27" s="159"/>
      <c r="DR27" s="159">
        <f t="shared" si="101"/>
        <v>87</v>
      </c>
      <c r="DS27" s="188">
        <f t="shared" si="102"/>
        <v>17</v>
      </c>
      <c r="DT27" s="159">
        <f t="shared" si="103"/>
        <v>12</v>
      </c>
      <c r="DU27" s="159">
        <f t="shared" si="104"/>
        <v>13</v>
      </c>
      <c r="DV27" s="159">
        <f t="shared" si="105"/>
        <v>13</v>
      </c>
      <c r="DW27" s="159">
        <f t="shared" si="106"/>
        <v>13</v>
      </c>
      <c r="DX27" s="159">
        <f t="shared" si="107"/>
        <v>6</v>
      </c>
      <c r="DY27" s="210">
        <f t="shared" si="108"/>
        <v>13</v>
      </c>
      <c r="DZ27" s="159">
        <f t="shared" si="109"/>
        <v>87</v>
      </c>
      <c r="EA27" s="159">
        <f t="shared" si="110"/>
        <v>17</v>
      </c>
      <c r="EB27" s="159">
        <f t="shared" si="111"/>
        <v>0</v>
      </c>
      <c r="EC27" s="159">
        <f t="shared" si="112"/>
        <v>12</v>
      </c>
      <c r="ED27" s="159">
        <f t="shared" si="112"/>
        <v>13</v>
      </c>
      <c r="EE27" s="159">
        <f t="shared" si="113"/>
        <v>0</v>
      </c>
      <c r="EF27" s="159">
        <f t="shared" si="113"/>
        <v>0</v>
      </c>
      <c r="EG27" s="159">
        <f t="shared" si="114"/>
        <v>13</v>
      </c>
      <c r="EH27" s="159">
        <f t="shared" si="115"/>
        <v>0</v>
      </c>
      <c r="EI27" s="159">
        <f t="shared" si="116"/>
        <v>13</v>
      </c>
      <c r="EJ27" s="159">
        <f t="shared" si="116"/>
        <v>6</v>
      </c>
      <c r="EK27" s="159">
        <f t="shared" si="117"/>
        <v>0</v>
      </c>
      <c r="EL27" s="159">
        <f t="shared" si="117"/>
        <v>0</v>
      </c>
      <c r="EM27" s="159">
        <f t="shared" si="118"/>
        <v>13</v>
      </c>
      <c r="EN27" s="159"/>
      <c r="EO27" s="159"/>
      <c r="EP27" s="188">
        <f t="shared" si="119"/>
        <v>17</v>
      </c>
      <c r="EQ27" s="159">
        <f t="shared" si="120"/>
        <v>14</v>
      </c>
      <c r="ER27" s="159">
        <f t="shared" si="121"/>
        <v>15</v>
      </c>
      <c r="ES27" s="159">
        <f t="shared" si="122"/>
        <v>15</v>
      </c>
      <c r="ET27" s="159">
        <f t="shared" si="123"/>
        <v>12</v>
      </c>
      <c r="EU27" s="159">
        <f t="shared" si="124"/>
        <v>14</v>
      </c>
      <c r="EV27" s="159"/>
      <c r="EW27" s="159">
        <f t="shared" si="125"/>
        <v>87</v>
      </c>
      <c r="EX27" s="159">
        <f t="shared" si="126"/>
        <v>17</v>
      </c>
      <c r="EY27" s="159">
        <f t="shared" si="127"/>
        <v>0</v>
      </c>
      <c r="EZ27" s="159">
        <f t="shared" si="128"/>
        <v>14</v>
      </c>
      <c r="FA27" s="159">
        <f t="shared" si="128"/>
        <v>15</v>
      </c>
      <c r="FB27" s="159">
        <f t="shared" si="129"/>
        <v>0</v>
      </c>
      <c r="FC27" s="159">
        <f t="shared" si="129"/>
        <v>0</v>
      </c>
      <c r="FD27" s="159">
        <f t="shared" si="130"/>
        <v>15</v>
      </c>
      <c r="FE27" s="159">
        <f t="shared" si="131"/>
        <v>0</v>
      </c>
      <c r="FF27" s="159">
        <f t="shared" si="132"/>
        <v>12</v>
      </c>
      <c r="FG27" s="159">
        <f t="shared" si="132"/>
        <v>14</v>
      </c>
      <c r="FH27" s="159">
        <f t="shared" si="133"/>
        <v>0</v>
      </c>
      <c r="FI27" s="159">
        <v>0</v>
      </c>
      <c r="FJ27" s="159">
        <v>0</v>
      </c>
      <c r="FK27" s="159"/>
      <c r="FL27" s="159"/>
      <c r="FM27" s="235">
        <v>87</v>
      </c>
    </row>
    <row r="28" spans="1:169" ht="18" x14ac:dyDescent="0.2">
      <c r="A28" s="194">
        <v>15</v>
      </c>
      <c r="B28" s="195">
        <v>211423243015</v>
      </c>
      <c r="C28" s="196" t="s">
        <v>717</v>
      </c>
      <c r="D28" s="197"/>
      <c r="E28" s="198" t="s">
        <v>718</v>
      </c>
      <c r="F28" s="199">
        <f t="shared" si="0"/>
        <v>2</v>
      </c>
      <c r="G28" s="199">
        <f t="shared" si="1"/>
        <v>2</v>
      </c>
      <c r="H28" s="199">
        <f t="shared" si="2"/>
        <v>2</v>
      </c>
      <c r="I28" s="199">
        <f t="shared" si="3"/>
        <v>0</v>
      </c>
      <c r="J28" s="199">
        <f t="shared" si="4"/>
        <v>0</v>
      </c>
      <c r="K28" s="199">
        <f t="shared" si="5"/>
        <v>0</v>
      </c>
      <c r="L28" s="199">
        <f t="shared" si="6"/>
        <v>0</v>
      </c>
      <c r="M28" s="199">
        <f t="shared" si="7"/>
        <v>0</v>
      </c>
      <c r="N28" s="199">
        <f t="shared" si="8"/>
        <v>0</v>
      </c>
      <c r="O28" s="200">
        <f t="shared" si="9"/>
        <v>0</v>
      </c>
      <c r="P28" s="199">
        <f t="shared" si="10"/>
        <v>5</v>
      </c>
      <c r="Q28" s="199">
        <f t="shared" si="11"/>
        <v>0</v>
      </c>
      <c r="R28" s="199">
        <f t="shared" si="12"/>
        <v>0</v>
      </c>
      <c r="S28" s="201">
        <f t="shared" si="13"/>
        <v>0</v>
      </c>
      <c r="T28" s="202">
        <f t="shared" si="14"/>
        <v>3</v>
      </c>
      <c r="U28" s="199">
        <f t="shared" si="15"/>
        <v>0</v>
      </c>
      <c r="V28" s="199">
        <f t="shared" si="16"/>
        <v>0</v>
      </c>
      <c r="W28" s="199">
        <f t="shared" si="17"/>
        <v>0</v>
      </c>
      <c r="X28" s="201">
        <f t="shared" si="18"/>
        <v>0</v>
      </c>
      <c r="Y28" s="203">
        <f t="shared" si="19"/>
        <v>4</v>
      </c>
      <c r="Z28" s="199">
        <f t="shared" si="20"/>
        <v>0</v>
      </c>
      <c r="AA28" s="199">
        <f t="shared" si="21"/>
        <v>0</v>
      </c>
      <c r="AB28" s="199">
        <f t="shared" si="22"/>
        <v>0</v>
      </c>
      <c r="AC28" s="201">
        <f t="shared" si="23"/>
        <v>0</v>
      </c>
      <c r="AD28" s="202">
        <f t="shared" si="24"/>
        <v>4</v>
      </c>
      <c r="AE28" s="199">
        <f t="shared" si="25"/>
        <v>5</v>
      </c>
      <c r="AF28" s="199">
        <f t="shared" si="26"/>
        <v>0</v>
      </c>
      <c r="AG28" s="199">
        <f t="shared" si="27"/>
        <v>0</v>
      </c>
      <c r="AH28" s="201">
        <f t="shared" si="28"/>
        <v>0</v>
      </c>
      <c r="AI28" s="204">
        <f t="shared" si="29"/>
        <v>3</v>
      </c>
      <c r="AJ28" s="199">
        <f t="shared" si="30"/>
        <v>4</v>
      </c>
      <c r="AK28" s="199">
        <f t="shared" si="31"/>
        <v>0</v>
      </c>
      <c r="AL28" s="199">
        <f t="shared" si="32"/>
        <v>0</v>
      </c>
      <c r="AM28" s="201">
        <f t="shared" si="33"/>
        <v>0</v>
      </c>
      <c r="AN28" s="204">
        <f t="shared" si="34"/>
        <v>3</v>
      </c>
      <c r="AO28" s="199">
        <f t="shared" si="35"/>
        <v>0</v>
      </c>
      <c r="AP28" s="199">
        <f t="shared" si="36"/>
        <v>0</v>
      </c>
      <c r="AQ28" s="199">
        <f t="shared" si="37"/>
        <v>0</v>
      </c>
      <c r="AR28" s="201">
        <f t="shared" si="38"/>
        <v>0</v>
      </c>
      <c r="AS28" s="204">
        <f t="shared" si="39"/>
        <v>4</v>
      </c>
      <c r="AT28" s="199">
        <f t="shared" si="40"/>
        <v>5</v>
      </c>
      <c r="AU28" s="199">
        <f t="shared" si="41"/>
        <v>0</v>
      </c>
      <c r="AV28" s="199">
        <f t="shared" si="42"/>
        <v>0</v>
      </c>
      <c r="AW28" s="201">
        <f t="shared" si="43"/>
        <v>0</v>
      </c>
      <c r="AX28" s="205">
        <f t="shared" si="44"/>
        <v>3</v>
      </c>
      <c r="AY28" s="199">
        <f t="shared" si="45"/>
        <v>0</v>
      </c>
      <c r="AZ28" s="199">
        <f t="shared" si="46"/>
        <v>0</v>
      </c>
      <c r="BA28" s="199">
        <f t="shared" si="47"/>
        <v>0</v>
      </c>
      <c r="BB28" s="201">
        <f t="shared" si="48"/>
        <v>0</v>
      </c>
      <c r="BC28" s="204">
        <f t="shared" si="49"/>
        <v>4</v>
      </c>
      <c r="BD28" s="199">
        <f t="shared" si="50"/>
        <v>0</v>
      </c>
      <c r="BE28" s="199">
        <f t="shared" si="51"/>
        <v>0</v>
      </c>
      <c r="BF28" s="199">
        <f t="shared" si="52"/>
        <v>0</v>
      </c>
      <c r="BG28" s="201">
        <f t="shared" si="53"/>
        <v>0</v>
      </c>
      <c r="BH28" s="204">
        <f t="shared" si="54"/>
        <v>4</v>
      </c>
      <c r="BI28" s="199">
        <f t="shared" si="55"/>
        <v>0</v>
      </c>
      <c r="BJ28" s="199">
        <f t="shared" si="56"/>
        <v>0</v>
      </c>
      <c r="BK28" s="199">
        <f t="shared" si="57"/>
        <v>0</v>
      </c>
      <c r="BL28" s="201">
        <f t="shared" si="58"/>
        <v>0</v>
      </c>
      <c r="BM28" s="206">
        <f t="shared" si="59"/>
        <v>4</v>
      </c>
      <c r="BN28" s="199">
        <f t="shared" si="60"/>
        <v>5</v>
      </c>
      <c r="BO28" s="199">
        <f t="shared" si="61"/>
        <v>0</v>
      </c>
      <c r="BP28" s="199">
        <f t="shared" si="62"/>
        <v>0</v>
      </c>
      <c r="BQ28" s="201">
        <f t="shared" si="63"/>
        <v>0</v>
      </c>
      <c r="BR28" s="207">
        <f t="shared" si="64"/>
        <v>3</v>
      </c>
      <c r="BS28" s="199">
        <f t="shared" si="65"/>
        <v>0</v>
      </c>
      <c r="BT28" s="199">
        <f t="shared" si="66"/>
        <v>0</v>
      </c>
      <c r="BU28" s="199">
        <f t="shared" si="67"/>
        <v>0</v>
      </c>
      <c r="BV28" s="201">
        <f t="shared" si="68"/>
        <v>0</v>
      </c>
      <c r="BW28" s="207">
        <f t="shared" si="69"/>
        <v>4</v>
      </c>
      <c r="BX28" s="235">
        <v>30</v>
      </c>
      <c r="BY28" s="235">
        <v>30</v>
      </c>
      <c r="BZ28" s="193" t="e">
        <f t="shared" si="70"/>
        <v>#VALUE!</v>
      </c>
      <c r="CA28" s="193">
        <f t="shared" si="71"/>
        <v>20</v>
      </c>
      <c r="CB28" s="193" t="e">
        <f t="shared" si="72"/>
        <v>#VALUE!</v>
      </c>
      <c r="CC28" s="193" t="e">
        <f t="shared" si="73"/>
        <v>#VALUE!</v>
      </c>
      <c r="CD28" s="193" t="e">
        <f t="shared" si="74"/>
        <v>#VALUE!</v>
      </c>
      <c r="CE28" s="193" t="e">
        <f t="shared" si="75"/>
        <v>#VALUE!</v>
      </c>
      <c r="CF28" s="193" t="e">
        <f t="shared" si="76"/>
        <v>#VALUE!</v>
      </c>
      <c r="CG28" s="193" t="e">
        <f t="shared" si="77"/>
        <v>#VALUE!</v>
      </c>
      <c r="CH28" s="193" t="e">
        <f t="shared" si="78"/>
        <v>#VALUE!</v>
      </c>
      <c r="CI28" s="193" t="e">
        <f t="shared" si="79"/>
        <v>#VALUE!</v>
      </c>
      <c r="CJ28" s="193" t="e">
        <f t="shared" si="80"/>
        <v>#VALUE!</v>
      </c>
      <c r="CK28" s="193" t="e">
        <f t="shared" si="81"/>
        <v>#VALUE!</v>
      </c>
      <c r="CL28" s="193" t="e">
        <f t="shared" si="82"/>
        <v>#VALUE!</v>
      </c>
      <c r="CM28" s="193" t="e">
        <f t="shared" si="83"/>
        <v>#VALUE!</v>
      </c>
      <c r="CN28" s="193" t="e">
        <f t="shared" si="84"/>
        <v>#VALUE!</v>
      </c>
      <c r="CO28" s="209" t="str">
        <f t="shared" si="85"/>
        <v>2023PEC AI 549</v>
      </c>
      <c r="CP28" s="193" t="e">
        <f t="shared" si="86"/>
        <v>#VALUE!</v>
      </c>
      <c r="CQ28" s="158"/>
      <c r="CR28" s="193">
        <f t="shared" si="87"/>
        <v>20</v>
      </c>
      <c r="CS28" s="193" t="e">
        <f t="shared" si="88"/>
        <v>#VALUE!</v>
      </c>
      <c r="CT28" s="193" t="e">
        <f t="shared" si="89"/>
        <v>#VALUE!</v>
      </c>
      <c r="CU28" s="193" t="e">
        <f t="shared" si="90"/>
        <v>#VALUE!</v>
      </c>
      <c r="CV28" s="193" t="e">
        <f t="shared" si="91"/>
        <v>#VALUE!</v>
      </c>
      <c r="CW28" s="193" t="e">
        <f t="shared" si="92"/>
        <v>#VALUE!</v>
      </c>
      <c r="CX28" s="193" t="e">
        <f t="shared" si="93"/>
        <v>#VALUE!</v>
      </c>
      <c r="CY28" s="193" t="e">
        <f t="shared" si="94"/>
        <v>#VALUE!</v>
      </c>
      <c r="CZ28" s="193" t="e">
        <f t="shared" si="95"/>
        <v>#VALUE!</v>
      </c>
      <c r="DA28" s="193" t="e">
        <f t="shared" si="96"/>
        <v>#VALUE!</v>
      </c>
      <c r="DB28" s="193" t="e">
        <f t="shared" si="97"/>
        <v>#VALUE!</v>
      </c>
      <c r="DC28" s="193" t="e">
        <f t="shared" si="98"/>
        <v>#VALUE!</v>
      </c>
      <c r="DD28" s="193" t="e">
        <f t="shared" si="99"/>
        <v>#VALUE!</v>
      </c>
      <c r="DE28" s="159"/>
      <c r="DF28" s="159" t="e">
        <f t="shared" si="100"/>
        <v>#VALUE!</v>
      </c>
      <c r="DG28" s="159"/>
      <c r="DH28" s="159"/>
      <c r="DI28" s="159"/>
      <c r="DJ28" s="159"/>
      <c r="DK28" s="159"/>
      <c r="DL28" s="159"/>
      <c r="DM28" s="159"/>
      <c r="DN28" s="159"/>
      <c r="DO28" s="159"/>
      <c r="DP28" s="159"/>
      <c r="DQ28" s="159"/>
      <c r="DR28" s="159">
        <f t="shared" si="101"/>
        <v>30</v>
      </c>
      <c r="DS28" s="188">
        <f t="shared" si="102"/>
        <v>6</v>
      </c>
      <c r="DT28" s="159">
        <f t="shared" si="103"/>
        <v>5</v>
      </c>
      <c r="DU28" s="159">
        <f t="shared" si="104"/>
        <v>5</v>
      </c>
      <c r="DV28" s="159">
        <f t="shared" si="105"/>
        <v>4</v>
      </c>
      <c r="DW28" s="159">
        <f t="shared" si="106"/>
        <v>5</v>
      </c>
      <c r="DX28" s="159">
        <f t="shared" si="107"/>
        <v>0</v>
      </c>
      <c r="DY28" s="210">
        <f t="shared" si="108"/>
        <v>5</v>
      </c>
      <c r="DZ28" s="159">
        <f t="shared" si="109"/>
        <v>30</v>
      </c>
      <c r="EA28" s="159">
        <f t="shared" si="110"/>
        <v>6</v>
      </c>
      <c r="EB28" s="159">
        <f t="shared" si="111"/>
        <v>5</v>
      </c>
      <c r="EC28" s="159">
        <f t="shared" si="112"/>
        <v>0</v>
      </c>
      <c r="ED28" s="159">
        <f t="shared" si="112"/>
        <v>0</v>
      </c>
      <c r="EE28" s="159">
        <f t="shared" si="113"/>
        <v>5</v>
      </c>
      <c r="EF28" s="159">
        <f t="shared" si="113"/>
        <v>4</v>
      </c>
      <c r="EG28" s="159">
        <f t="shared" si="114"/>
        <v>0</v>
      </c>
      <c r="EH28" s="159">
        <f t="shared" si="115"/>
        <v>5</v>
      </c>
      <c r="EI28" s="159">
        <f t="shared" si="116"/>
        <v>0</v>
      </c>
      <c r="EJ28" s="159">
        <f t="shared" si="116"/>
        <v>0</v>
      </c>
      <c r="EK28" s="159">
        <f t="shared" si="117"/>
        <v>0</v>
      </c>
      <c r="EL28" s="159">
        <f t="shared" si="117"/>
        <v>5</v>
      </c>
      <c r="EM28" s="159">
        <f t="shared" si="118"/>
        <v>0</v>
      </c>
      <c r="EN28" s="159"/>
      <c r="EO28" s="159"/>
      <c r="EP28" s="188">
        <f t="shared" si="119"/>
        <v>6</v>
      </c>
      <c r="EQ28" s="159">
        <f t="shared" si="120"/>
        <v>6</v>
      </c>
      <c r="ER28" s="159">
        <f t="shared" si="121"/>
        <v>6</v>
      </c>
      <c r="ES28" s="159">
        <f t="shared" si="122"/>
        <v>5</v>
      </c>
      <c r="ET28" s="159">
        <f t="shared" si="123"/>
        <v>2</v>
      </c>
      <c r="EU28" s="159">
        <f t="shared" si="124"/>
        <v>5</v>
      </c>
      <c r="EV28" s="159"/>
      <c r="EW28" s="159">
        <f t="shared" si="125"/>
        <v>30</v>
      </c>
      <c r="EX28" s="159">
        <f t="shared" si="126"/>
        <v>6</v>
      </c>
      <c r="EY28" s="159">
        <f t="shared" si="127"/>
        <v>6</v>
      </c>
      <c r="EZ28" s="159">
        <f t="shared" si="128"/>
        <v>0</v>
      </c>
      <c r="FA28" s="159">
        <f t="shared" si="128"/>
        <v>0</v>
      </c>
      <c r="FB28" s="159">
        <f t="shared" si="129"/>
        <v>6</v>
      </c>
      <c r="FC28" s="159">
        <f t="shared" si="129"/>
        <v>5</v>
      </c>
      <c r="FD28" s="159">
        <f t="shared" si="130"/>
        <v>0</v>
      </c>
      <c r="FE28" s="159">
        <f t="shared" si="131"/>
        <v>2</v>
      </c>
      <c r="FF28" s="159">
        <f t="shared" si="132"/>
        <v>0</v>
      </c>
      <c r="FG28" s="159">
        <f t="shared" si="132"/>
        <v>0</v>
      </c>
      <c r="FH28" s="159">
        <f t="shared" si="133"/>
        <v>5</v>
      </c>
      <c r="FI28" s="159">
        <v>0</v>
      </c>
      <c r="FJ28" s="159">
        <v>0</v>
      </c>
      <c r="FK28" s="159"/>
      <c r="FL28" s="159"/>
      <c r="FM28" s="235">
        <v>30</v>
      </c>
    </row>
    <row r="29" spans="1:169" ht="18" x14ac:dyDescent="0.2">
      <c r="A29" s="194">
        <v>16</v>
      </c>
      <c r="B29" s="211">
        <v>211423243016</v>
      </c>
      <c r="C29" s="211" t="s">
        <v>719</v>
      </c>
      <c r="D29" s="197"/>
      <c r="E29" s="212" t="s">
        <v>720</v>
      </c>
      <c r="F29" s="199">
        <f t="shared" si="0"/>
        <v>2</v>
      </c>
      <c r="G29" s="199">
        <f t="shared" si="1"/>
        <v>2</v>
      </c>
      <c r="H29" s="199">
        <f t="shared" si="2"/>
        <v>2</v>
      </c>
      <c r="I29" s="199">
        <f t="shared" si="3"/>
        <v>2</v>
      </c>
      <c r="J29" s="199">
        <f t="shared" si="4"/>
        <v>2</v>
      </c>
      <c r="K29" s="199">
        <f t="shared" si="5"/>
        <v>2</v>
      </c>
      <c r="L29" s="199">
        <f t="shared" si="6"/>
        <v>2</v>
      </c>
      <c r="M29" s="199">
        <f t="shared" si="7"/>
        <v>2</v>
      </c>
      <c r="N29" s="199">
        <f t="shared" si="8"/>
        <v>2</v>
      </c>
      <c r="O29" s="200">
        <f t="shared" si="9"/>
        <v>0</v>
      </c>
      <c r="P29" s="199">
        <f t="shared" si="10"/>
        <v>0</v>
      </c>
      <c r="Q29" s="199">
        <f t="shared" si="11"/>
        <v>0</v>
      </c>
      <c r="R29" s="199">
        <f t="shared" si="12"/>
        <v>0</v>
      </c>
      <c r="S29" s="201">
        <f t="shared" si="13"/>
        <v>0</v>
      </c>
      <c r="T29" s="202">
        <f t="shared" si="14"/>
        <v>4</v>
      </c>
      <c r="U29" s="199">
        <f t="shared" si="15"/>
        <v>12</v>
      </c>
      <c r="V29" s="199">
        <f t="shared" si="16"/>
        <v>0</v>
      </c>
      <c r="W29" s="199">
        <f t="shared" si="17"/>
        <v>0</v>
      </c>
      <c r="X29" s="201">
        <f t="shared" si="18"/>
        <v>0</v>
      </c>
      <c r="Y29" s="203">
        <f t="shared" si="19"/>
        <v>3</v>
      </c>
      <c r="Z29" s="199">
        <f t="shared" si="20"/>
        <v>13</v>
      </c>
      <c r="AA29" s="199">
        <f t="shared" si="21"/>
        <v>0</v>
      </c>
      <c r="AB29" s="199">
        <f t="shared" si="22"/>
        <v>0</v>
      </c>
      <c r="AC29" s="201">
        <f t="shared" si="23"/>
        <v>0</v>
      </c>
      <c r="AD29" s="202">
        <f t="shared" si="24"/>
        <v>3</v>
      </c>
      <c r="AE29" s="199">
        <f t="shared" si="25"/>
        <v>0</v>
      </c>
      <c r="AF29" s="199">
        <f t="shared" si="26"/>
        <v>0</v>
      </c>
      <c r="AG29" s="199">
        <f t="shared" si="27"/>
        <v>0</v>
      </c>
      <c r="AH29" s="201">
        <f t="shared" si="28"/>
        <v>0</v>
      </c>
      <c r="AI29" s="204">
        <f t="shared" si="29"/>
        <v>4</v>
      </c>
      <c r="AJ29" s="199">
        <f t="shared" si="30"/>
        <v>0</v>
      </c>
      <c r="AK29" s="199">
        <f t="shared" si="31"/>
        <v>0</v>
      </c>
      <c r="AL29" s="199">
        <f t="shared" si="32"/>
        <v>0</v>
      </c>
      <c r="AM29" s="201">
        <f t="shared" si="33"/>
        <v>0</v>
      </c>
      <c r="AN29" s="204">
        <f t="shared" si="34"/>
        <v>4</v>
      </c>
      <c r="AO29" s="199">
        <f t="shared" si="35"/>
        <v>13</v>
      </c>
      <c r="AP29" s="199">
        <f t="shared" si="36"/>
        <v>0</v>
      </c>
      <c r="AQ29" s="199">
        <f t="shared" si="37"/>
        <v>0</v>
      </c>
      <c r="AR29" s="201">
        <f t="shared" si="38"/>
        <v>0</v>
      </c>
      <c r="AS29" s="204">
        <f t="shared" si="39"/>
        <v>3</v>
      </c>
      <c r="AT29" s="199">
        <f t="shared" si="40"/>
        <v>0</v>
      </c>
      <c r="AU29" s="199">
        <f t="shared" si="41"/>
        <v>0</v>
      </c>
      <c r="AV29" s="199">
        <f t="shared" si="42"/>
        <v>0</v>
      </c>
      <c r="AW29" s="201">
        <f t="shared" si="43"/>
        <v>0</v>
      </c>
      <c r="AX29" s="205">
        <f t="shared" si="44"/>
        <v>4</v>
      </c>
      <c r="AY29" s="199">
        <f t="shared" si="45"/>
        <v>13</v>
      </c>
      <c r="AZ29" s="199">
        <f t="shared" si="46"/>
        <v>0</v>
      </c>
      <c r="BA29" s="199">
        <f t="shared" si="47"/>
        <v>0</v>
      </c>
      <c r="BB29" s="201">
        <f t="shared" si="48"/>
        <v>0</v>
      </c>
      <c r="BC29" s="204">
        <f t="shared" si="49"/>
        <v>3</v>
      </c>
      <c r="BD29" s="199">
        <f t="shared" si="50"/>
        <v>7</v>
      </c>
      <c r="BE29" s="199">
        <f t="shared" si="51"/>
        <v>0</v>
      </c>
      <c r="BF29" s="199">
        <f t="shared" si="52"/>
        <v>0</v>
      </c>
      <c r="BG29" s="201">
        <f t="shared" si="53"/>
        <v>0</v>
      </c>
      <c r="BH29" s="204">
        <f t="shared" si="54"/>
        <v>3</v>
      </c>
      <c r="BI29" s="199">
        <f t="shared" si="55"/>
        <v>0</v>
      </c>
      <c r="BJ29" s="199">
        <f t="shared" si="56"/>
        <v>0</v>
      </c>
      <c r="BK29" s="199">
        <f t="shared" si="57"/>
        <v>0</v>
      </c>
      <c r="BL29" s="201">
        <f t="shared" si="58"/>
        <v>0</v>
      </c>
      <c r="BM29" s="206">
        <f t="shared" si="59"/>
        <v>4</v>
      </c>
      <c r="BN29" s="199">
        <f t="shared" si="60"/>
        <v>0</v>
      </c>
      <c r="BO29" s="199">
        <f t="shared" si="61"/>
        <v>0</v>
      </c>
      <c r="BP29" s="199">
        <f t="shared" si="62"/>
        <v>0</v>
      </c>
      <c r="BQ29" s="201">
        <f t="shared" si="63"/>
        <v>0</v>
      </c>
      <c r="BR29" s="207">
        <f t="shared" si="64"/>
        <v>4</v>
      </c>
      <c r="BS29" s="199">
        <f t="shared" si="65"/>
        <v>13</v>
      </c>
      <c r="BT29" s="199">
        <f t="shared" si="66"/>
        <v>0</v>
      </c>
      <c r="BU29" s="199">
        <f t="shared" si="67"/>
        <v>0</v>
      </c>
      <c r="BV29" s="201">
        <f t="shared" si="68"/>
        <v>0</v>
      </c>
      <c r="BW29" s="207">
        <f t="shared" si="69"/>
        <v>3</v>
      </c>
      <c r="BX29" s="235">
        <v>89</v>
      </c>
      <c r="BY29" s="235">
        <v>89</v>
      </c>
      <c r="BZ29" s="193" t="e">
        <f t="shared" si="70"/>
        <v>#VALUE!</v>
      </c>
      <c r="CA29" s="193">
        <f t="shared" si="71"/>
        <v>20</v>
      </c>
      <c r="CB29" s="193" t="e">
        <f t="shared" si="72"/>
        <v>#VALUE!</v>
      </c>
      <c r="CC29" s="193" t="e">
        <f t="shared" si="73"/>
        <v>#VALUE!</v>
      </c>
      <c r="CD29" s="193" t="e">
        <f t="shared" si="74"/>
        <v>#VALUE!</v>
      </c>
      <c r="CE29" s="193" t="e">
        <f t="shared" si="75"/>
        <v>#VALUE!</v>
      </c>
      <c r="CF29" s="193" t="e">
        <f t="shared" si="76"/>
        <v>#VALUE!</v>
      </c>
      <c r="CG29" s="193" t="e">
        <f t="shared" si="77"/>
        <v>#VALUE!</v>
      </c>
      <c r="CH29" s="193" t="e">
        <f t="shared" si="78"/>
        <v>#VALUE!</v>
      </c>
      <c r="CI29" s="193" t="e">
        <f t="shared" si="79"/>
        <v>#VALUE!</v>
      </c>
      <c r="CJ29" s="193" t="e">
        <f t="shared" si="80"/>
        <v>#VALUE!</v>
      </c>
      <c r="CK29" s="193" t="e">
        <f t="shared" si="81"/>
        <v>#VALUE!</v>
      </c>
      <c r="CL29" s="193" t="e">
        <f t="shared" si="82"/>
        <v>#VALUE!</v>
      </c>
      <c r="CM29" s="193" t="e">
        <f t="shared" si="83"/>
        <v>#VALUE!</v>
      </c>
      <c r="CN29" s="193" t="e">
        <f t="shared" si="84"/>
        <v>#VALUE!</v>
      </c>
      <c r="CO29" s="209" t="str">
        <f t="shared" si="85"/>
        <v>2023PEC AI 107</v>
      </c>
      <c r="CP29" s="193" t="e">
        <f t="shared" si="86"/>
        <v>#VALUE!</v>
      </c>
      <c r="CQ29" s="158"/>
      <c r="CR29" s="193">
        <f t="shared" si="87"/>
        <v>20</v>
      </c>
      <c r="CS29" s="193" t="e">
        <f t="shared" si="88"/>
        <v>#VALUE!</v>
      </c>
      <c r="CT29" s="193" t="e">
        <f t="shared" si="89"/>
        <v>#VALUE!</v>
      </c>
      <c r="CU29" s="193" t="e">
        <f t="shared" si="90"/>
        <v>#VALUE!</v>
      </c>
      <c r="CV29" s="193" t="e">
        <f t="shared" si="91"/>
        <v>#VALUE!</v>
      </c>
      <c r="CW29" s="193" t="e">
        <f t="shared" si="92"/>
        <v>#VALUE!</v>
      </c>
      <c r="CX29" s="193" t="e">
        <f t="shared" si="93"/>
        <v>#VALUE!</v>
      </c>
      <c r="CY29" s="193" t="e">
        <f t="shared" si="94"/>
        <v>#VALUE!</v>
      </c>
      <c r="CZ29" s="193" t="e">
        <f t="shared" si="95"/>
        <v>#VALUE!</v>
      </c>
      <c r="DA29" s="193" t="e">
        <f t="shared" si="96"/>
        <v>#VALUE!</v>
      </c>
      <c r="DB29" s="193" t="e">
        <f t="shared" si="97"/>
        <v>#VALUE!</v>
      </c>
      <c r="DC29" s="193" t="e">
        <f t="shared" si="98"/>
        <v>#VALUE!</v>
      </c>
      <c r="DD29" s="193" t="e">
        <f t="shared" si="99"/>
        <v>#VALUE!</v>
      </c>
      <c r="DE29" s="159"/>
      <c r="DF29" s="159" t="e">
        <f t="shared" si="100"/>
        <v>#VALUE!</v>
      </c>
      <c r="DG29" s="159"/>
      <c r="DH29" s="159"/>
      <c r="DI29" s="159"/>
      <c r="DJ29" s="159"/>
      <c r="DK29" s="159"/>
      <c r="DL29" s="159"/>
      <c r="DM29" s="159"/>
      <c r="DN29" s="159"/>
      <c r="DO29" s="159"/>
      <c r="DP29" s="159"/>
      <c r="DQ29" s="159"/>
      <c r="DR29" s="159">
        <f t="shared" si="101"/>
        <v>89</v>
      </c>
      <c r="DS29" s="188">
        <f t="shared" si="102"/>
        <v>18</v>
      </c>
      <c r="DT29" s="159">
        <f t="shared" si="103"/>
        <v>12</v>
      </c>
      <c r="DU29" s="159">
        <f t="shared" si="104"/>
        <v>13</v>
      </c>
      <c r="DV29" s="159">
        <f t="shared" si="105"/>
        <v>13</v>
      </c>
      <c r="DW29" s="159">
        <f t="shared" si="106"/>
        <v>13</v>
      </c>
      <c r="DX29" s="159">
        <f t="shared" si="107"/>
        <v>7</v>
      </c>
      <c r="DY29" s="210">
        <f t="shared" si="108"/>
        <v>13</v>
      </c>
      <c r="DZ29" s="159">
        <f t="shared" si="109"/>
        <v>89</v>
      </c>
      <c r="EA29" s="159">
        <f t="shared" si="110"/>
        <v>18</v>
      </c>
      <c r="EB29" s="159">
        <f t="shared" si="111"/>
        <v>0</v>
      </c>
      <c r="EC29" s="159">
        <f t="shared" si="112"/>
        <v>12</v>
      </c>
      <c r="ED29" s="159">
        <f t="shared" si="112"/>
        <v>13</v>
      </c>
      <c r="EE29" s="159">
        <f t="shared" si="113"/>
        <v>0</v>
      </c>
      <c r="EF29" s="159">
        <f t="shared" si="113"/>
        <v>0</v>
      </c>
      <c r="EG29" s="159">
        <f t="shared" si="114"/>
        <v>13</v>
      </c>
      <c r="EH29" s="159">
        <f t="shared" si="115"/>
        <v>0</v>
      </c>
      <c r="EI29" s="159">
        <f t="shared" si="116"/>
        <v>13</v>
      </c>
      <c r="EJ29" s="159">
        <f t="shared" si="116"/>
        <v>7</v>
      </c>
      <c r="EK29" s="159">
        <f t="shared" si="117"/>
        <v>0</v>
      </c>
      <c r="EL29" s="159">
        <f t="shared" si="117"/>
        <v>0</v>
      </c>
      <c r="EM29" s="159">
        <f t="shared" si="118"/>
        <v>13</v>
      </c>
      <c r="EN29" s="159"/>
      <c r="EO29" s="159"/>
      <c r="EP29" s="188">
        <f t="shared" si="119"/>
        <v>18</v>
      </c>
      <c r="EQ29" s="159">
        <f t="shared" si="120"/>
        <v>15</v>
      </c>
      <c r="ER29" s="159">
        <f t="shared" si="121"/>
        <v>16</v>
      </c>
      <c r="ES29" s="159">
        <f t="shared" si="122"/>
        <v>16</v>
      </c>
      <c r="ET29" s="159">
        <f t="shared" si="123"/>
        <v>10</v>
      </c>
      <c r="EU29" s="159">
        <f t="shared" si="124"/>
        <v>14</v>
      </c>
      <c r="EV29" s="159"/>
      <c r="EW29" s="159">
        <f t="shared" si="125"/>
        <v>89</v>
      </c>
      <c r="EX29" s="159">
        <f t="shared" si="126"/>
        <v>18</v>
      </c>
      <c r="EY29" s="159">
        <f t="shared" si="127"/>
        <v>0</v>
      </c>
      <c r="EZ29" s="159">
        <f t="shared" si="128"/>
        <v>15</v>
      </c>
      <c r="FA29" s="159">
        <f t="shared" si="128"/>
        <v>16</v>
      </c>
      <c r="FB29" s="159">
        <f t="shared" si="129"/>
        <v>0</v>
      </c>
      <c r="FC29" s="159">
        <f t="shared" si="129"/>
        <v>0</v>
      </c>
      <c r="FD29" s="159">
        <f t="shared" si="130"/>
        <v>16</v>
      </c>
      <c r="FE29" s="159">
        <f t="shared" si="131"/>
        <v>0</v>
      </c>
      <c r="FF29" s="159">
        <f t="shared" si="132"/>
        <v>10</v>
      </c>
      <c r="FG29" s="159">
        <f t="shared" si="132"/>
        <v>14</v>
      </c>
      <c r="FH29" s="159">
        <f t="shared" si="133"/>
        <v>0</v>
      </c>
      <c r="FI29" s="159">
        <v>0</v>
      </c>
      <c r="FJ29" s="159">
        <v>0</v>
      </c>
      <c r="FK29" s="159"/>
      <c r="FL29" s="159"/>
      <c r="FM29" s="235">
        <v>89</v>
      </c>
    </row>
    <row r="30" spans="1:169" ht="18" x14ac:dyDescent="0.2">
      <c r="A30" s="194">
        <v>17</v>
      </c>
      <c r="B30" s="211">
        <v>211423243017</v>
      </c>
      <c r="C30" s="211" t="s">
        <v>721</v>
      </c>
      <c r="D30" s="197"/>
      <c r="E30" s="212" t="s">
        <v>151</v>
      </c>
      <c r="F30" s="199">
        <f t="shared" si="0"/>
        <v>2</v>
      </c>
      <c r="G30" s="199">
        <f t="shared" si="1"/>
        <v>2</v>
      </c>
      <c r="H30" s="199">
        <f t="shared" si="2"/>
        <v>2</v>
      </c>
      <c r="I30" s="199">
        <f t="shared" si="3"/>
        <v>2</v>
      </c>
      <c r="J30" s="199">
        <f t="shared" si="4"/>
        <v>2</v>
      </c>
      <c r="K30" s="199">
        <f t="shared" si="5"/>
        <v>2</v>
      </c>
      <c r="L30" s="199">
        <f t="shared" si="6"/>
        <v>0</v>
      </c>
      <c r="M30" s="199">
        <f t="shared" si="7"/>
        <v>0</v>
      </c>
      <c r="N30" s="199">
        <f t="shared" si="8"/>
        <v>0</v>
      </c>
      <c r="O30" s="200">
        <f t="shared" si="9"/>
        <v>0</v>
      </c>
      <c r="P30" s="199">
        <f t="shared" si="10"/>
        <v>9</v>
      </c>
      <c r="Q30" s="199">
        <f t="shared" si="11"/>
        <v>0</v>
      </c>
      <c r="R30" s="199">
        <f t="shared" si="12"/>
        <v>0</v>
      </c>
      <c r="S30" s="201">
        <f t="shared" si="13"/>
        <v>0</v>
      </c>
      <c r="T30" s="202">
        <f t="shared" si="14"/>
        <v>3</v>
      </c>
      <c r="U30" s="199">
        <f t="shared" si="15"/>
        <v>0</v>
      </c>
      <c r="V30" s="199">
        <f t="shared" si="16"/>
        <v>0</v>
      </c>
      <c r="W30" s="199">
        <f t="shared" si="17"/>
        <v>0</v>
      </c>
      <c r="X30" s="201">
        <f t="shared" si="18"/>
        <v>0</v>
      </c>
      <c r="Y30" s="203">
        <f t="shared" si="19"/>
        <v>4</v>
      </c>
      <c r="Z30" s="199">
        <f t="shared" si="20"/>
        <v>0</v>
      </c>
      <c r="AA30" s="199">
        <f t="shared" si="21"/>
        <v>0</v>
      </c>
      <c r="AB30" s="199">
        <f t="shared" si="22"/>
        <v>0</v>
      </c>
      <c r="AC30" s="201">
        <f t="shared" si="23"/>
        <v>0</v>
      </c>
      <c r="AD30" s="202">
        <f t="shared" si="24"/>
        <v>4</v>
      </c>
      <c r="AE30" s="199">
        <f t="shared" si="25"/>
        <v>9</v>
      </c>
      <c r="AF30" s="199">
        <f t="shared" si="26"/>
        <v>0</v>
      </c>
      <c r="AG30" s="199">
        <f t="shared" si="27"/>
        <v>0</v>
      </c>
      <c r="AH30" s="201">
        <f t="shared" si="28"/>
        <v>0</v>
      </c>
      <c r="AI30" s="204">
        <f t="shared" si="29"/>
        <v>3</v>
      </c>
      <c r="AJ30" s="199">
        <f t="shared" si="30"/>
        <v>8</v>
      </c>
      <c r="AK30" s="199">
        <f t="shared" si="31"/>
        <v>0</v>
      </c>
      <c r="AL30" s="199">
        <f t="shared" si="32"/>
        <v>0</v>
      </c>
      <c r="AM30" s="201">
        <f t="shared" si="33"/>
        <v>0</v>
      </c>
      <c r="AN30" s="204">
        <f t="shared" si="34"/>
        <v>3</v>
      </c>
      <c r="AO30" s="199">
        <f t="shared" si="35"/>
        <v>0</v>
      </c>
      <c r="AP30" s="199">
        <f t="shared" si="36"/>
        <v>0</v>
      </c>
      <c r="AQ30" s="199">
        <f t="shared" si="37"/>
        <v>0</v>
      </c>
      <c r="AR30" s="201">
        <f t="shared" si="38"/>
        <v>0</v>
      </c>
      <c r="AS30" s="204">
        <f t="shared" si="39"/>
        <v>4</v>
      </c>
      <c r="AT30" s="199">
        <f t="shared" si="40"/>
        <v>9</v>
      </c>
      <c r="AU30" s="199">
        <f t="shared" si="41"/>
        <v>0</v>
      </c>
      <c r="AV30" s="199">
        <f t="shared" si="42"/>
        <v>0</v>
      </c>
      <c r="AW30" s="201">
        <f t="shared" si="43"/>
        <v>0</v>
      </c>
      <c r="AX30" s="205">
        <f t="shared" si="44"/>
        <v>3</v>
      </c>
      <c r="AY30" s="199">
        <f t="shared" si="45"/>
        <v>0</v>
      </c>
      <c r="AZ30" s="199">
        <f t="shared" si="46"/>
        <v>0</v>
      </c>
      <c r="BA30" s="199">
        <f t="shared" si="47"/>
        <v>0</v>
      </c>
      <c r="BB30" s="201">
        <f t="shared" si="48"/>
        <v>0</v>
      </c>
      <c r="BC30" s="204">
        <f t="shared" si="49"/>
        <v>4</v>
      </c>
      <c r="BD30" s="199">
        <f t="shared" si="50"/>
        <v>0</v>
      </c>
      <c r="BE30" s="199">
        <f t="shared" si="51"/>
        <v>0</v>
      </c>
      <c r="BF30" s="199">
        <f t="shared" si="52"/>
        <v>0</v>
      </c>
      <c r="BG30" s="201">
        <f t="shared" si="53"/>
        <v>0</v>
      </c>
      <c r="BH30" s="204">
        <f t="shared" si="54"/>
        <v>4</v>
      </c>
      <c r="BI30" s="199">
        <f t="shared" si="55"/>
        <v>4</v>
      </c>
      <c r="BJ30" s="199">
        <f t="shared" si="56"/>
        <v>0</v>
      </c>
      <c r="BK30" s="199">
        <f t="shared" si="57"/>
        <v>0</v>
      </c>
      <c r="BL30" s="201">
        <f t="shared" si="58"/>
        <v>0</v>
      </c>
      <c r="BM30" s="206">
        <f t="shared" si="59"/>
        <v>3</v>
      </c>
      <c r="BN30" s="199">
        <f t="shared" si="60"/>
        <v>9</v>
      </c>
      <c r="BO30" s="199">
        <f t="shared" si="61"/>
        <v>0</v>
      </c>
      <c r="BP30" s="199">
        <f t="shared" si="62"/>
        <v>0</v>
      </c>
      <c r="BQ30" s="201">
        <f t="shared" si="63"/>
        <v>0</v>
      </c>
      <c r="BR30" s="207">
        <f t="shared" si="64"/>
        <v>3</v>
      </c>
      <c r="BS30" s="199">
        <f t="shared" si="65"/>
        <v>0</v>
      </c>
      <c r="BT30" s="199">
        <f t="shared" si="66"/>
        <v>0</v>
      </c>
      <c r="BU30" s="199">
        <f t="shared" si="67"/>
        <v>0</v>
      </c>
      <c r="BV30" s="201">
        <f t="shared" si="68"/>
        <v>0</v>
      </c>
      <c r="BW30" s="207">
        <f t="shared" si="69"/>
        <v>4</v>
      </c>
      <c r="BX30" s="235">
        <v>60</v>
      </c>
      <c r="BY30" s="235">
        <v>60</v>
      </c>
      <c r="BZ30" s="193" t="e">
        <f t="shared" si="70"/>
        <v>#VALUE!</v>
      </c>
      <c r="CA30" s="193">
        <f t="shared" si="71"/>
        <v>20</v>
      </c>
      <c r="CB30" s="193" t="e">
        <f t="shared" si="72"/>
        <v>#VALUE!</v>
      </c>
      <c r="CC30" s="193" t="e">
        <f t="shared" si="73"/>
        <v>#VALUE!</v>
      </c>
      <c r="CD30" s="193" t="e">
        <f t="shared" si="74"/>
        <v>#VALUE!</v>
      </c>
      <c r="CE30" s="193" t="e">
        <f t="shared" si="75"/>
        <v>#VALUE!</v>
      </c>
      <c r="CF30" s="193" t="e">
        <f t="shared" si="76"/>
        <v>#VALUE!</v>
      </c>
      <c r="CG30" s="193" t="e">
        <f t="shared" si="77"/>
        <v>#VALUE!</v>
      </c>
      <c r="CH30" s="193" t="e">
        <f t="shared" si="78"/>
        <v>#VALUE!</v>
      </c>
      <c r="CI30" s="193" t="e">
        <f t="shared" si="79"/>
        <v>#VALUE!</v>
      </c>
      <c r="CJ30" s="193" t="e">
        <f t="shared" si="80"/>
        <v>#VALUE!</v>
      </c>
      <c r="CK30" s="193" t="e">
        <f t="shared" si="81"/>
        <v>#VALUE!</v>
      </c>
      <c r="CL30" s="193" t="e">
        <f t="shared" si="82"/>
        <v>#VALUE!</v>
      </c>
      <c r="CM30" s="193" t="e">
        <f t="shared" si="83"/>
        <v>#VALUE!</v>
      </c>
      <c r="CN30" s="193" t="e">
        <f t="shared" si="84"/>
        <v>#VALUE!</v>
      </c>
      <c r="CO30" s="209" t="str">
        <f t="shared" si="85"/>
        <v>2023PEC AI 108</v>
      </c>
      <c r="CP30" s="193" t="e">
        <f t="shared" si="86"/>
        <v>#VALUE!</v>
      </c>
      <c r="CQ30" s="158"/>
      <c r="CR30" s="193">
        <f t="shared" si="87"/>
        <v>20</v>
      </c>
      <c r="CS30" s="193" t="e">
        <f t="shared" si="88"/>
        <v>#VALUE!</v>
      </c>
      <c r="CT30" s="193" t="e">
        <f t="shared" si="89"/>
        <v>#VALUE!</v>
      </c>
      <c r="CU30" s="193" t="e">
        <f t="shared" si="90"/>
        <v>#VALUE!</v>
      </c>
      <c r="CV30" s="193" t="e">
        <f t="shared" si="91"/>
        <v>#VALUE!</v>
      </c>
      <c r="CW30" s="193" t="e">
        <f t="shared" si="92"/>
        <v>#VALUE!</v>
      </c>
      <c r="CX30" s="193" t="e">
        <f t="shared" si="93"/>
        <v>#VALUE!</v>
      </c>
      <c r="CY30" s="193" t="e">
        <f t="shared" si="94"/>
        <v>#VALUE!</v>
      </c>
      <c r="CZ30" s="193" t="e">
        <f t="shared" si="95"/>
        <v>#VALUE!</v>
      </c>
      <c r="DA30" s="193" t="e">
        <f t="shared" si="96"/>
        <v>#VALUE!</v>
      </c>
      <c r="DB30" s="193" t="e">
        <f t="shared" si="97"/>
        <v>#VALUE!</v>
      </c>
      <c r="DC30" s="193" t="e">
        <f t="shared" si="98"/>
        <v>#VALUE!</v>
      </c>
      <c r="DD30" s="193" t="e">
        <f t="shared" si="99"/>
        <v>#VALUE!</v>
      </c>
      <c r="DE30" s="159"/>
      <c r="DF30" s="159" t="e">
        <f t="shared" si="100"/>
        <v>#VALUE!</v>
      </c>
      <c r="DG30" s="159"/>
      <c r="DH30" s="159"/>
      <c r="DI30" s="159"/>
      <c r="DJ30" s="159"/>
      <c r="DK30" s="159"/>
      <c r="DL30" s="159"/>
      <c r="DM30" s="159"/>
      <c r="DN30" s="159"/>
      <c r="DO30" s="159"/>
      <c r="DP30" s="159"/>
      <c r="DQ30" s="159"/>
      <c r="DR30" s="159">
        <f t="shared" si="101"/>
        <v>60</v>
      </c>
      <c r="DS30" s="188">
        <f t="shared" si="102"/>
        <v>12</v>
      </c>
      <c r="DT30" s="159">
        <f t="shared" si="103"/>
        <v>9</v>
      </c>
      <c r="DU30" s="159">
        <f t="shared" si="104"/>
        <v>9</v>
      </c>
      <c r="DV30" s="159">
        <f t="shared" si="105"/>
        <v>8</v>
      </c>
      <c r="DW30" s="159">
        <f t="shared" si="106"/>
        <v>9</v>
      </c>
      <c r="DX30" s="159">
        <f t="shared" si="107"/>
        <v>4</v>
      </c>
      <c r="DY30" s="210">
        <f t="shared" si="108"/>
        <v>9</v>
      </c>
      <c r="DZ30" s="159">
        <f t="shared" si="109"/>
        <v>60</v>
      </c>
      <c r="EA30" s="159">
        <f t="shared" si="110"/>
        <v>12</v>
      </c>
      <c r="EB30" s="159">
        <f t="shared" si="111"/>
        <v>9</v>
      </c>
      <c r="EC30" s="159">
        <f t="shared" ref="EC30:ED45" si="135">IF(ISEVEN($B30),DT30,0)</f>
        <v>0</v>
      </c>
      <c r="ED30" s="159">
        <f t="shared" si="135"/>
        <v>0</v>
      </c>
      <c r="EE30" s="159">
        <f t="shared" ref="EE30:EF45" si="136">IF(ISODD($B30),DU30,0)</f>
        <v>9</v>
      </c>
      <c r="EF30" s="159">
        <f t="shared" si="136"/>
        <v>8</v>
      </c>
      <c r="EG30" s="159">
        <f t="shared" si="114"/>
        <v>0</v>
      </c>
      <c r="EH30" s="159">
        <f t="shared" si="115"/>
        <v>9</v>
      </c>
      <c r="EI30" s="159">
        <f t="shared" ref="EI30:EJ45" si="137">IF(ISEVEN($B30),DW30,0)</f>
        <v>0</v>
      </c>
      <c r="EJ30" s="159">
        <f t="shared" si="137"/>
        <v>0</v>
      </c>
      <c r="EK30" s="159">
        <f t="shared" ref="EK30:EL45" si="138">IF(ISODD($B30),DX30,0)</f>
        <v>4</v>
      </c>
      <c r="EL30" s="159">
        <f t="shared" si="138"/>
        <v>9</v>
      </c>
      <c r="EM30" s="159">
        <f t="shared" si="118"/>
        <v>0</v>
      </c>
      <c r="EN30" s="159"/>
      <c r="EO30" s="159"/>
      <c r="EP30" s="188">
        <f t="shared" si="119"/>
        <v>12</v>
      </c>
      <c r="EQ30" s="159">
        <f t="shared" si="120"/>
        <v>11</v>
      </c>
      <c r="ER30" s="159">
        <f t="shared" si="121"/>
        <v>11</v>
      </c>
      <c r="ES30" s="159">
        <f t="shared" si="122"/>
        <v>9</v>
      </c>
      <c r="ET30" s="159">
        <f t="shared" si="123"/>
        <v>7</v>
      </c>
      <c r="EU30" s="159">
        <f t="shared" si="124"/>
        <v>10</v>
      </c>
      <c r="EV30" s="159"/>
      <c r="EW30" s="159">
        <f t="shared" si="125"/>
        <v>60</v>
      </c>
      <c r="EX30" s="159">
        <f t="shared" si="126"/>
        <v>12</v>
      </c>
      <c r="EY30" s="159">
        <f t="shared" si="127"/>
        <v>11</v>
      </c>
      <c r="EZ30" s="159">
        <f t="shared" ref="EZ30:FA45" si="139">IF(ISEVEN($B30),EQ30,0)</f>
        <v>0</v>
      </c>
      <c r="FA30" s="159">
        <f t="shared" si="139"/>
        <v>0</v>
      </c>
      <c r="FB30" s="159">
        <f t="shared" ref="FB30:FC45" si="140">IF(ISODD($B30),ER30,0)</f>
        <v>11</v>
      </c>
      <c r="FC30" s="159">
        <f t="shared" si="140"/>
        <v>9</v>
      </c>
      <c r="FD30" s="159">
        <f t="shared" si="130"/>
        <v>0</v>
      </c>
      <c r="FE30" s="159">
        <f t="shared" si="131"/>
        <v>7</v>
      </c>
      <c r="FF30" s="159">
        <f t="shared" ref="FF30:FG45" si="141">IF(ISEVEN($B30),ET30,0)</f>
        <v>0</v>
      </c>
      <c r="FG30" s="159">
        <f t="shared" si="141"/>
        <v>0</v>
      </c>
      <c r="FH30" s="159">
        <f t="shared" si="133"/>
        <v>10</v>
      </c>
      <c r="FI30" s="159">
        <v>0</v>
      </c>
      <c r="FJ30" s="159">
        <v>0</v>
      </c>
      <c r="FK30" s="159"/>
      <c r="FL30" s="159"/>
      <c r="FM30" s="235">
        <v>60</v>
      </c>
    </row>
    <row r="31" spans="1:169" ht="18" x14ac:dyDescent="0.2">
      <c r="A31" s="194">
        <v>18</v>
      </c>
      <c r="B31" s="195">
        <v>211423243018</v>
      </c>
      <c r="C31" s="196" t="s">
        <v>722</v>
      </c>
      <c r="D31" s="197"/>
      <c r="E31" s="198" t="s">
        <v>157</v>
      </c>
      <c r="F31" s="199">
        <f t="shared" si="0"/>
        <v>2</v>
      </c>
      <c r="G31" s="199">
        <f t="shared" si="1"/>
        <v>2</v>
      </c>
      <c r="H31" s="199">
        <f t="shared" si="2"/>
        <v>2</v>
      </c>
      <c r="I31" s="199">
        <f t="shared" si="3"/>
        <v>2</v>
      </c>
      <c r="J31" s="199">
        <f t="shared" si="4"/>
        <v>2</v>
      </c>
      <c r="K31" s="199">
        <f t="shared" si="5"/>
        <v>1</v>
      </c>
      <c r="L31" s="199">
        <f t="shared" si="6"/>
        <v>0</v>
      </c>
      <c r="M31" s="199">
        <f t="shared" si="7"/>
        <v>0</v>
      </c>
      <c r="N31" s="199">
        <f t="shared" si="8"/>
        <v>0</v>
      </c>
      <c r="O31" s="200">
        <f t="shared" si="9"/>
        <v>0</v>
      </c>
      <c r="P31" s="199">
        <f t="shared" si="10"/>
        <v>0</v>
      </c>
      <c r="Q31" s="199">
        <f t="shared" si="11"/>
        <v>0</v>
      </c>
      <c r="R31" s="199">
        <f t="shared" si="12"/>
        <v>0</v>
      </c>
      <c r="S31" s="201">
        <f t="shared" si="13"/>
        <v>0</v>
      </c>
      <c r="T31" s="202">
        <f t="shared" si="14"/>
        <v>4</v>
      </c>
      <c r="U31" s="199">
        <f t="shared" si="15"/>
        <v>7</v>
      </c>
      <c r="V31" s="199">
        <f t="shared" si="16"/>
        <v>0</v>
      </c>
      <c r="W31" s="199">
        <f t="shared" si="17"/>
        <v>0</v>
      </c>
      <c r="X31" s="201">
        <f t="shared" si="18"/>
        <v>0</v>
      </c>
      <c r="Y31" s="203">
        <f t="shared" si="19"/>
        <v>3</v>
      </c>
      <c r="Z31" s="199">
        <f t="shared" si="20"/>
        <v>8</v>
      </c>
      <c r="AA31" s="199">
        <f t="shared" si="21"/>
        <v>0</v>
      </c>
      <c r="AB31" s="199">
        <f t="shared" si="22"/>
        <v>0</v>
      </c>
      <c r="AC31" s="201">
        <f t="shared" si="23"/>
        <v>0</v>
      </c>
      <c r="AD31" s="202">
        <f t="shared" si="24"/>
        <v>3</v>
      </c>
      <c r="AE31" s="199">
        <f t="shared" si="25"/>
        <v>0</v>
      </c>
      <c r="AF31" s="199">
        <f t="shared" si="26"/>
        <v>0</v>
      </c>
      <c r="AG31" s="199">
        <f t="shared" si="27"/>
        <v>0</v>
      </c>
      <c r="AH31" s="201">
        <f t="shared" si="28"/>
        <v>0</v>
      </c>
      <c r="AI31" s="204">
        <f t="shared" si="29"/>
        <v>4</v>
      </c>
      <c r="AJ31" s="199">
        <f t="shared" si="30"/>
        <v>0</v>
      </c>
      <c r="AK31" s="199">
        <f t="shared" si="31"/>
        <v>0</v>
      </c>
      <c r="AL31" s="199">
        <f t="shared" si="32"/>
        <v>0</v>
      </c>
      <c r="AM31" s="201">
        <f t="shared" si="33"/>
        <v>0</v>
      </c>
      <c r="AN31" s="204">
        <f t="shared" si="34"/>
        <v>4</v>
      </c>
      <c r="AO31" s="199">
        <f t="shared" si="35"/>
        <v>8</v>
      </c>
      <c r="AP31" s="199">
        <f t="shared" si="36"/>
        <v>0</v>
      </c>
      <c r="AQ31" s="199">
        <f t="shared" si="37"/>
        <v>0</v>
      </c>
      <c r="AR31" s="201">
        <f t="shared" si="38"/>
        <v>0</v>
      </c>
      <c r="AS31" s="204">
        <f t="shared" si="39"/>
        <v>3</v>
      </c>
      <c r="AT31" s="199">
        <f t="shared" si="40"/>
        <v>0</v>
      </c>
      <c r="AU31" s="199">
        <f t="shared" si="41"/>
        <v>0</v>
      </c>
      <c r="AV31" s="199">
        <f t="shared" si="42"/>
        <v>0</v>
      </c>
      <c r="AW31" s="201">
        <f t="shared" si="43"/>
        <v>0</v>
      </c>
      <c r="AX31" s="205">
        <f t="shared" si="44"/>
        <v>4</v>
      </c>
      <c r="AY31" s="199">
        <f t="shared" si="45"/>
        <v>8</v>
      </c>
      <c r="AZ31" s="199">
        <f t="shared" si="46"/>
        <v>0</v>
      </c>
      <c r="BA31" s="199">
        <f t="shared" si="47"/>
        <v>0</v>
      </c>
      <c r="BB31" s="201">
        <f t="shared" si="48"/>
        <v>0</v>
      </c>
      <c r="BC31" s="204">
        <f t="shared" si="49"/>
        <v>3</v>
      </c>
      <c r="BD31" s="199">
        <f t="shared" si="50"/>
        <v>3</v>
      </c>
      <c r="BE31" s="199">
        <f t="shared" si="51"/>
        <v>0</v>
      </c>
      <c r="BF31" s="199">
        <f t="shared" si="52"/>
        <v>0</v>
      </c>
      <c r="BG31" s="201">
        <f t="shared" si="53"/>
        <v>0</v>
      </c>
      <c r="BH31" s="204">
        <f t="shared" si="54"/>
        <v>3</v>
      </c>
      <c r="BI31" s="199">
        <f t="shared" si="55"/>
        <v>0</v>
      </c>
      <c r="BJ31" s="199">
        <f t="shared" si="56"/>
        <v>0</v>
      </c>
      <c r="BK31" s="199">
        <f t="shared" si="57"/>
        <v>0</v>
      </c>
      <c r="BL31" s="201">
        <f t="shared" si="58"/>
        <v>0</v>
      </c>
      <c r="BM31" s="206">
        <f t="shared" si="59"/>
        <v>4</v>
      </c>
      <c r="BN31" s="199">
        <f t="shared" si="60"/>
        <v>0</v>
      </c>
      <c r="BO31" s="199">
        <f t="shared" si="61"/>
        <v>0</v>
      </c>
      <c r="BP31" s="199">
        <f t="shared" si="62"/>
        <v>0</v>
      </c>
      <c r="BQ31" s="201">
        <f t="shared" si="63"/>
        <v>0</v>
      </c>
      <c r="BR31" s="207">
        <f t="shared" si="64"/>
        <v>4</v>
      </c>
      <c r="BS31" s="199">
        <f t="shared" si="65"/>
        <v>8</v>
      </c>
      <c r="BT31" s="199">
        <f t="shared" si="66"/>
        <v>0</v>
      </c>
      <c r="BU31" s="199">
        <f t="shared" si="67"/>
        <v>0</v>
      </c>
      <c r="BV31" s="201">
        <f t="shared" si="68"/>
        <v>0</v>
      </c>
      <c r="BW31" s="207">
        <f t="shared" si="69"/>
        <v>3</v>
      </c>
      <c r="BX31" s="235">
        <v>53</v>
      </c>
      <c r="BY31" s="235">
        <v>53</v>
      </c>
      <c r="BZ31" s="193" t="e">
        <f t="shared" si="70"/>
        <v>#VALUE!</v>
      </c>
      <c r="CA31" s="193">
        <f t="shared" si="71"/>
        <v>20</v>
      </c>
      <c r="CB31" s="193" t="e">
        <f t="shared" si="72"/>
        <v>#VALUE!</v>
      </c>
      <c r="CC31" s="193" t="e">
        <f t="shared" si="73"/>
        <v>#VALUE!</v>
      </c>
      <c r="CD31" s="193" t="e">
        <f t="shared" si="74"/>
        <v>#VALUE!</v>
      </c>
      <c r="CE31" s="193" t="e">
        <f t="shared" si="75"/>
        <v>#VALUE!</v>
      </c>
      <c r="CF31" s="193" t="e">
        <f t="shared" si="76"/>
        <v>#VALUE!</v>
      </c>
      <c r="CG31" s="193" t="e">
        <f t="shared" si="77"/>
        <v>#VALUE!</v>
      </c>
      <c r="CH31" s="193" t="e">
        <f t="shared" si="78"/>
        <v>#VALUE!</v>
      </c>
      <c r="CI31" s="193" t="e">
        <f t="shared" si="79"/>
        <v>#VALUE!</v>
      </c>
      <c r="CJ31" s="193" t="e">
        <f t="shared" si="80"/>
        <v>#VALUE!</v>
      </c>
      <c r="CK31" s="193" t="e">
        <f t="shared" si="81"/>
        <v>#VALUE!</v>
      </c>
      <c r="CL31" s="193" t="e">
        <f t="shared" si="82"/>
        <v>#VALUE!</v>
      </c>
      <c r="CM31" s="193" t="e">
        <f t="shared" si="83"/>
        <v>#VALUE!</v>
      </c>
      <c r="CN31" s="193" t="e">
        <f t="shared" si="84"/>
        <v>#VALUE!</v>
      </c>
      <c r="CO31" s="209" t="str">
        <f t="shared" si="85"/>
        <v>2023PEC AI 550</v>
      </c>
      <c r="CP31" s="193" t="e">
        <f t="shared" si="86"/>
        <v>#VALUE!</v>
      </c>
      <c r="CQ31" s="158"/>
      <c r="CR31" s="193">
        <f t="shared" si="87"/>
        <v>20</v>
      </c>
      <c r="CS31" s="193" t="e">
        <f t="shared" si="88"/>
        <v>#VALUE!</v>
      </c>
      <c r="CT31" s="193" t="e">
        <f t="shared" si="89"/>
        <v>#VALUE!</v>
      </c>
      <c r="CU31" s="193" t="e">
        <f t="shared" si="90"/>
        <v>#VALUE!</v>
      </c>
      <c r="CV31" s="193" t="e">
        <f t="shared" si="91"/>
        <v>#VALUE!</v>
      </c>
      <c r="CW31" s="193" t="e">
        <f t="shared" si="92"/>
        <v>#VALUE!</v>
      </c>
      <c r="CX31" s="193" t="e">
        <f t="shared" si="93"/>
        <v>#VALUE!</v>
      </c>
      <c r="CY31" s="193" t="e">
        <f t="shared" si="94"/>
        <v>#VALUE!</v>
      </c>
      <c r="CZ31" s="193" t="e">
        <f t="shared" si="95"/>
        <v>#VALUE!</v>
      </c>
      <c r="DA31" s="193" t="e">
        <f t="shared" si="96"/>
        <v>#VALUE!</v>
      </c>
      <c r="DB31" s="193" t="e">
        <f t="shared" si="97"/>
        <v>#VALUE!</v>
      </c>
      <c r="DC31" s="193" t="e">
        <f t="shared" si="98"/>
        <v>#VALUE!</v>
      </c>
      <c r="DD31" s="193" t="e">
        <f t="shared" si="99"/>
        <v>#VALUE!</v>
      </c>
      <c r="DE31" s="159"/>
      <c r="DF31" s="159" t="e">
        <f t="shared" si="100"/>
        <v>#VALUE!</v>
      </c>
      <c r="DG31" s="159"/>
      <c r="DH31" s="159"/>
      <c r="DI31" s="159"/>
      <c r="DJ31" s="159"/>
      <c r="DK31" s="159"/>
      <c r="DL31" s="159"/>
      <c r="DM31" s="159"/>
      <c r="DN31" s="159"/>
      <c r="DO31" s="159"/>
      <c r="DP31" s="159"/>
      <c r="DQ31" s="159"/>
      <c r="DR31" s="159">
        <f t="shared" si="101"/>
        <v>53</v>
      </c>
      <c r="DS31" s="188">
        <f t="shared" si="102"/>
        <v>11</v>
      </c>
      <c r="DT31" s="159">
        <f t="shared" si="103"/>
        <v>7</v>
      </c>
      <c r="DU31" s="159">
        <f t="shared" si="104"/>
        <v>8</v>
      </c>
      <c r="DV31" s="159">
        <f t="shared" si="105"/>
        <v>8</v>
      </c>
      <c r="DW31" s="159">
        <f t="shared" si="106"/>
        <v>8</v>
      </c>
      <c r="DX31" s="159">
        <f t="shared" si="107"/>
        <v>3</v>
      </c>
      <c r="DY31" s="210">
        <f t="shared" si="108"/>
        <v>8</v>
      </c>
      <c r="DZ31" s="159">
        <f t="shared" si="109"/>
        <v>53</v>
      </c>
      <c r="EA31" s="159">
        <f t="shared" si="110"/>
        <v>11</v>
      </c>
      <c r="EB31" s="159">
        <f t="shared" si="111"/>
        <v>0</v>
      </c>
      <c r="EC31" s="159">
        <f t="shared" si="135"/>
        <v>7</v>
      </c>
      <c r="ED31" s="159">
        <f t="shared" si="135"/>
        <v>8</v>
      </c>
      <c r="EE31" s="159">
        <f t="shared" si="136"/>
        <v>0</v>
      </c>
      <c r="EF31" s="159">
        <f t="shared" si="136"/>
        <v>0</v>
      </c>
      <c r="EG31" s="159">
        <f t="shared" si="114"/>
        <v>8</v>
      </c>
      <c r="EH31" s="159">
        <f t="shared" si="115"/>
        <v>0</v>
      </c>
      <c r="EI31" s="159">
        <f t="shared" si="137"/>
        <v>8</v>
      </c>
      <c r="EJ31" s="159">
        <f t="shared" si="137"/>
        <v>3</v>
      </c>
      <c r="EK31" s="159">
        <f t="shared" si="138"/>
        <v>0</v>
      </c>
      <c r="EL31" s="159">
        <f t="shared" si="138"/>
        <v>0</v>
      </c>
      <c r="EM31" s="159">
        <f t="shared" si="118"/>
        <v>8</v>
      </c>
      <c r="EN31" s="159"/>
      <c r="EO31" s="159"/>
      <c r="EP31" s="188">
        <f t="shared" si="119"/>
        <v>11</v>
      </c>
      <c r="EQ31" s="159">
        <f t="shared" si="120"/>
        <v>9</v>
      </c>
      <c r="ER31" s="159">
        <f t="shared" si="121"/>
        <v>10</v>
      </c>
      <c r="ES31" s="159">
        <f t="shared" si="122"/>
        <v>10</v>
      </c>
      <c r="ET31" s="159">
        <f t="shared" si="123"/>
        <v>5</v>
      </c>
      <c r="EU31" s="159">
        <f t="shared" si="124"/>
        <v>8</v>
      </c>
      <c r="EV31" s="159"/>
      <c r="EW31" s="159">
        <f t="shared" si="125"/>
        <v>53</v>
      </c>
      <c r="EX31" s="159">
        <f t="shared" si="126"/>
        <v>11</v>
      </c>
      <c r="EY31" s="159">
        <f t="shared" si="127"/>
        <v>0</v>
      </c>
      <c r="EZ31" s="159">
        <f t="shared" si="139"/>
        <v>9</v>
      </c>
      <c r="FA31" s="159">
        <f t="shared" si="139"/>
        <v>10</v>
      </c>
      <c r="FB31" s="159">
        <f t="shared" si="140"/>
        <v>0</v>
      </c>
      <c r="FC31" s="159">
        <f t="shared" si="140"/>
        <v>0</v>
      </c>
      <c r="FD31" s="159">
        <f t="shared" si="130"/>
        <v>10</v>
      </c>
      <c r="FE31" s="159">
        <f t="shared" si="131"/>
        <v>0</v>
      </c>
      <c r="FF31" s="159">
        <f t="shared" si="141"/>
        <v>5</v>
      </c>
      <c r="FG31" s="159">
        <f t="shared" si="141"/>
        <v>8</v>
      </c>
      <c r="FH31" s="159">
        <f t="shared" si="133"/>
        <v>0</v>
      </c>
      <c r="FI31" s="159">
        <v>0</v>
      </c>
      <c r="FJ31" s="159">
        <v>0</v>
      </c>
      <c r="FK31" s="159"/>
      <c r="FL31" s="159"/>
      <c r="FM31" s="235">
        <v>53</v>
      </c>
    </row>
    <row r="32" spans="1:169" ht="18" x14ac:dyDescent="0.2">
      <c r="A32" s="194">
        <v>19</v>
      </c>
      <c r="B32" s="195">
        <v>211423243019</v>
      </c>
      <c r="C32" s="196" t="s">
        <v>723</v>
      </c>
      <c r="D32" s="197"/>
      <c r="E32" s="198" t="s">
        <v>158</v>
      </c>
      <c r="F32" s="199">
        <f t="shared" si="0"/>
        <v>2</v>
      </c>
      <c r="G32" s="199">
        <f t="shared" si="1"/>
        <v>2</v>
      </c>
      <c r="H32" s="199">
        <f t="shared" si="2"/>
        <v>2</v>
      </c>
      <c r="I32" s="199">
        <f t="shared" si="3"/>
        <v>2</v>
      </c>
      <c r="J32" s="199">
        <f t="shared" si="4"/>
        <v>2</v>
      </c>
      <c r="K32" s="199">
        <f t="shared" si="5"/>
        <v>1</v>
      </c>
      <c r="L32" s="199">
        <f t="shared" si="6"/>
        <v>0</v>
      </c>
      <c r="M32" s="199">
        <f t="shared" si="7"/>
        <v>0</v>
      </c>
      <c r="N32" s="199">
        <f t="shared" si="8"/>
        <v>0</v>
      </c>
      <c r="O32" s="200">
        <f t="shared" si="9"/>
        <v>0</v>
      </c>
      <c r="P32" s="199">
        <f t="shared" si="10"/>
        <v>8</v>
      </c>
      <c r="Q32" s="199">
        <f t="shared" si="11"/>
        <v>0</v>
      </c>
      <c r="R32" s="199">
        <f t="shared" si="12"/>
        <v>0</v>
      </c>
      <c r="S32" s="201">
        <f t="shared" si="13"/>
        <v>0</v>
      </c>
      <c r="T32" s="202">
        <f t="shared" si="14"/>
        <v>3</v>
      </c>
      <c r="U32" s="199">
        <f t="shared" si="15"/>
        <v>0</v>
      </c>
      <c r="V32" s="199">
        <f t="shared" si="16"/>
        <v>0</v>
      </c>
      <c r="W32" s="199">
        <f t="shared" si="17"/>
        <v>0</v>
      </c>
      <c r="X32" s="201">
        <f t="shared" si="18"/>
        <v>0</v>
      </c>
      <c r="Y32" s="203">
        <f t="shared" si="19"/>
        <v>4</v>
      </c>
      <c r="Z32" s="199">
        <f t="shared" si="20"/>
        <v>0</v>
      </c>
      <c r="AA32" s="199">
        <f t="shared" si="21"/>
        <v>0</v>
      </c>
      <c r="AB32" s="199">
        <f t="shared" si="22"/>
        <v>0</v>
      </c>
      <c r="AC32" s="201">
        <f t="shared" si="23"/>
        <v>0</v>
      </c>
      <c r="AD32" s="202">
        <f t="shared" si="24"/>
        <v>4</v>
      </c>
      <c r="AE32" s="199">
        <f t="shared" si="25"/>
        <v>8</v>
      </c>
      <c r="AF32" s="199">
        <f t="shared" si="26"/>
        <v>0</v>
      </c>
      <c r="AG32" s="199">
        <f t="shared" si="27"/>
        <v>0</v>
      </c>
      <c r="AH32" s="201">
        <f t="shared" si="28"/>
        <v>0</v>
      </c>
      <c r="AI32" s="204">
        <f t="shared" si="29"/>
        <v>3</v>
      </c>
      <c r="AJ32" s="199">
        <f t="shared" si="30"/>
        <v>7</v>
      </c>
      <c r="AK32" s="199">
        <f t="shared" si="31"/>
        <v>0</v>
      </c>
      <c r="AL32" s="199">
        <f t="shared" si="32"/>
        <v>0</v>
      </c>
      <c r="AM32" s="201">
        <f t="shared" si="33"/>
        <v>0</v>
      </c>
      <c r="AN32" s="204">
        <f t="shared" si="34"/>
        <v>3</v>
      </c>
      <c r="AO32" s="199">
        <f t="shared" si="35"/>
        <v>0</v>
      </c>
      <c r="AP32" s="199">
        <f t="shared" si="36"/>
        <v>0</v>
      </c>
      <c r="AQ32" s="199">
        <f t="shared" si="37"/>
        <v>0</v>
      </c>
      <c r="AR32" s="201">
        <f t="shared" si="38"/>
        <v>0</v>
      </c>
      <c r="AS32" s="204">
        <f t="shared" si="39"/>
        <v>4</v>
      </c>
      <c r="AT32" s="199">
        <f t="shared" si="40"/>
        <v>8</v>
      </c>
      <c r="AU32" s="199">
        <f t="shared" si="41"/>
        <v>0</v>
      </c>
      <c r="AV32" s="199">
        <f t="shared" si="42"/>
        <v>0</v>
      </c>
      <c r="AW32" s="201">
        <f t="shared" si="43"/>
        <v>0</v>
      </c>
      <c r="AX32" s="205">
        <f t="shared" si="44"/>
        <v>3</v>
      </c>
      <c r="AY32" s="199">
        <f t="shared" si="45"/>
        <v>0</v>
      </c>
      <c r="AZ32" s="199">
        <f t="shared" si="46"/>
        <v>0</v>
      </c>
      <c r="BA32" s="199">
        <f t="shared" si="47"/>
        <v>0</v>
      </c>
      <c r="BB32" s="201">
        <f t="shared" si="48"/>
        <v>0</v>
      </c>
      <c r="BC32" s="204">
        <f t="shared" si="49"/>
        <v>4</v>
      </c>
      <c r="BD32" s="199">
        <f t="shared" si="50"/>
        <v>0</v>
      </c>
      <c r="BE32" s="199">
        <f t="shared" si="51"/>
        <v>0</v>
      </c>
      <c r="BF32" s="199">
        <f t="shared" si="52"/>
        <v>0</v>
      </c>
      <c r="BG32" s="201">
        <f t="shared" si="53"/>
        <v>0</v>
      </c>
      <c r="BH32" s="204">
        <f t="shared" si="54"/>
        <v>4</v>
      </c>
      <c r="BI32" s="199">
        <f t="shared" si="55"/>
        <v>6</v>
      </c>
      <c r="BJ32" s="199">
        <f t="shared" si="56"/>
        <v>0</v>
      </c>
      <c r="BK32" s="199">
        <f t="shared" si="57"/>
        <v>0</v>
      </c>
      <c r="BL32" s="201">
        <f t="shared" si="58"/>
        <v>0</v>
      </c>
      <c r="BM32" s="206">
        <f t="shared" si="59"/>
        <v>3</v>
      </c>
      <c r="BN32" s="199">
        <f t="shared" si="60"/>
        <v>8</v>
      </c>
      <c r="BO32" s="199">
        <f t="shared" si="61"/>
        <v>0</v>
      </c>
      <c r="BP32" s="199">
        <f t="shared" si="62"/>
        <v>0</v>
      </c>
      <c r="BQ32" s="201">
        <f t="shared" si="63"/>
        <v>0</v>
      </c>
      <c r="BR32" s="207">
        <f t="shared" si="64"/>
        <v>3</v>
      </c>
      <c r="BS32" s="199">
        <f t="shared" si="65"/>
        <v>0</v>
      </c>
      <c r="BT32" s="199">
        <f t="shared" si="66"/>
        <v>0</v>
      </c>
      <c r="BU32" s="199">
        <f t="shared" si="67"/>
        <v>0</v>
      </c>
      <c r="BV32" s="201">
        <f t="shared" si="68"/>
        <v>0</v>
      </c>
      <c r="BW32" s="207">
        <f t="shared" si="69"/>
        <v>4</v>
      </c>
      <c r="BX32" s="235">
        <v>56</v>
      </c>
      <c r="BY32" s="235">
        <v>56</v>
      </c>
      <c r="BZ32" s="193" t="e">
        <f t="shared" si="70"/>
        <v>#VALUE!</v>
      </c>
      <c r="CA32" s="193">
        <f t="shared" si="71"/>
        <v>20</v>
      </c>
      <c r="CB32" s="193" t="e">
        <f t="shared" si="72"/>
        <v>#VALUE!</v>
      </c>
      <c r="CC32" s="193" t="e">
        <f t="shared" si="73"/>
        <v>#VALUE!</v>
      </c>
      <c r="CD32" s="193" t="e">
        <f t="shared" si="74"/>
        <v>#VALUE!</v>
      </c>
      <c r="CE32" s="193" t="e">
        <f t="shared" si="75"/>
        <v>#VALUE!</v>
      </c>
      <c r="CF32" s="193" t="e">
        <f t="shared" si="76"/>
        <v>#VALUE!</v>
      </c>
      <c r="CG32" s="193" t="e">
        <f t="shared" si="77"/>
        <v>#VALUE!</v>
      </c>
      <c r="CH32" s="193" t="e">
        <f t="shared" si="78"/>
        <v>#VALUE!</v>
      </c>
      <c r="CI32" s="193" t="e">
        <f t="shared" si="79"/>
        <v>#VALUE!</v>
      </c>
      <c r="CJ32" s="193" t="e">
        <f t="shared" si="80"/>
        <v>#VALUE!</v>
      </c>
      <c r="CK32" s="193" t="e">
        <f t="shared" si="81"/>
        <v>#VALUE!</v>
      </c>
      <c r="CL32" s="193" t="e">
        <f t="shared" si="82"/>
        <v>#VALUE!</v>
      </c>
      <c r="CM32" s="193" t="e">
        <f t="shared" si="83"/>
        <v>#VALUE!</v>
      </c>
      <c r="CN32" s="193" t="e">
        <f t="shared" si="84"/>
        <v>#VALUE!</v>
      </c>
      <c r="CO32" s="209" t="str">
        <f t="shared" si="85"/>
        <v>2023PEC AI 552</v>
      </c>
      <c r="CP32" s="193" t="e">
        <f t="shared" si="86"/>
        <v>#VALUE!</v>
      </c>
      <c r="CQ32" s="158"/>
      <c r="CR32" s="193">
        <f t="shared" si="87"/>
        <v>20</v>
      </c>
      <c r="CS32" s="193" t="e">
        <f t="shared" si="88"/>
        <v>#VALUE!</v>
      </c>
      <c r="CT32" s="193" t="e">
        <f t="shared" si="89"/>
        <v>#VALUE!</v>
      </c>
      <c r="CU32" s="193" t="e">
        <f t="shared" si="90"/>
        <v>#VALUE!</v>
      </c>
      <c r="CV32" s="193" t="e">
        <f t="shared" si="91"/>
        <v>#VALUE!</v>
      </c>
      <c r="CW32" s="193" t="e">
        <f t="shared" si="92"/>
        <v>#VALUE!</v>
      </c>
      <c r="CX32" s="193" t="e">
        <f t="shared" si="93"/>
        <v>#VALUE!</v>
      </c>
      <c r="CY32" s="193" t="e">
        <f t="shared" si="94"/>
        <v>#VALUE!</v>
      </c>
      <c r="CZ32" s="193" t="e">
        <f t="shared" si="95"/>
        <v>#VALUE!</v>
      </c>
      <c r="DA32" s="193" t="e">
        <f t="shared" si="96"/>
        <v>#VALUE!</v>
      </c>
      <c r="DB32" s="193" t="e">
        <f t="shared" si="97"/>
        <v>#VALUE!</v>
      </c>
      <c r="DC32" s="193" t="e">
        <f t="shared" si="98"/>
        <v>#VALUE!</v>
      </c>
      <c r="DD32" s="193" t="e">
        <f t="shared" si="99"/>
        <v>#VALUE!</v>
      </c>
      <c r="DE32" s="159"/>
      <c r="DF32" s="159" t="e">
        <f t="shared" si="100"/>
        <v>#VALUE!</v>
      </c>
      <c r="DG32" s="159"/>
      <c r="DH32" s="159"/>
      <c r="DI32" s="159"/>
      <c r="DJ32" s="159"/>
      <c r="DK32" s="159"/>
      <c r="DL32" s="159"/>
      <c r="DM32" s="159"/>
      <c r="DN32" s="159"/>
      <c r="DO32" s="159"/>
      <c r="DP32" s="159"/>
      <c r="DQ32" s="159"/>
      <c r="DR32" s="159">
        <f t="shared" si="101"/>
        <v>56</v>
      </c>
      <c r="DS32" s="188">
        <f t="shared" si="102"/>
        <v>11</v>
      </c>
      <c r="DT32" s="159">
        <f t="shared" si="103"/>
        <v>8</v>
      </c>
      <c r="DU32" s="159">
        <f t="shared" si="104"/>
        <v>8</v>
      </c>
      <c r="DV32" s="159">
        <f t="shared" si="105"/>
        <v>7</v>
      </c>
      <c r="DW32" s="159">
        <f t="shared" si="106"/>
        <v>8</v>
      </c>
      <c r="DX32" s="159">
        <f t="shared" si="107"/>
        <v>6</v>
      </c>
      <c r="DY32" s="210">
        <f t="shared" si="108"/>
        <v>8</v>
      </c>
      <c r="DZ32" s="159">
        <f t="shared" si="109"/>
        <v>56</v>
      </c>
      <c r="EA32" s="159">
        <f t="shared" si="110"/>
        <v>11</v>
      </c>
      <c r="EB32" s="159">
        <f t="shared" si="111"/>
        <v>8</v>
      </c>
      <c r="EC32" s="159">
        <f t="shared" si="135"/>
        <v>0</v>
      </c>
      <c r="ED32" s="159">
        <f t="shared" si="135"/>
        <v>0</v>
      </c>
      <c r="EE32" s="159">
        <f t="shared" si="136"/>
        <v>8</v>
      </c>
      <c r="EF32" s="159">
        <f t="shared" si="136"/>
        <v>7</v>
      </c>
      <c r="EG32" s="159">
        <f t="shared" si="114"/>
        <v>0</v>
      </c>
      <c r="EH32" s="159">
        <f t="shared" si="115"/>
        <v>8</v>
      </c>
      <c r="EI32" s="159">
        <f t="shared" si="137"/>
        <v>0</v>
      </c>
      <c r="EJ32" s="159">
        <f t="shared" si="137"/>
        <v>0</v>
      </c>
      <c r="EK32" s="159">
        <f t="shared" si="138"/>
        <v>6</v>
      </c>
      <c r="EL32" s="159">
        <f t="shared" si="138"/>
        <v>8</v>
      </c>
      <c r="EM32" s="159">
        <f t="shared" si="118"/>
        <v>0</v>
      </c>
      <c r="EN32" s="159"/>
      <c r="EO32" s="159"/>
      <c r="EP32" s="188">
        <f t="shared" si="119"/>
        <v>11</v>
      </c>
      <c r="EQ32" s="159">
        <f t="shared" si="120"/>
        <v>10</v>
      </c>
      <c r="ER32" s="159">
        <f t="shared" si="121"/>
        <v>10</v>
      </c>
      <c r="ES32" s="159">
        <f t="shared" si="122"/>
        <v>9</v>
      </c>
      <c r="ET32" s="159">
        <f t="shared" si="123"/>
        <v>7</v>
      </c>
      <c r="EU32" s="159">
        <f t="shared" si="124"/>
        <v>9</v>
      </c>
      <c r="EV32" s="159"/>
      <c r="EW32" s="159">
        <f t="shared" si="125"/>
        <v>56</v>
      </c>
      <c r="EX32" s="159">
        <f t="shared" si="126"/>
        <v>11</v>
      </c>
      <c r="EY32" s="159">
        <f t="shared" si="127"/>
        <v>10</v>
      </c>
      <c r="EZ32" s="159">
        <f t="shared" si="139"/>
        <v>0</v>
      </c>
      <c r="FA32" s="159">
        <f t="shared" si="139"/>
        <v>0</v>
      </c>
      <c r="FB32" s="159">
        <f t="shared" si="140"/>
        <v>10</v>
      </c>
      <c r="FC32" s="159">
        <f t="shared" si="140"/>
        <v>9</v>
      </c>
      <c r="FD32" s="159">
        <f t="shared" si="130"/>
        <v>0</v>
      </c>
      <c r="FE32" s="159">
        <f t="shared" si="131"/>
        <v>7</v>
      </c>
      <c r="FF32" s="159">
        <f t="shared" si="141"/>
        <v>0</v>
      </c>
      <c r="FG32" s="159">
        <f t="shared" si="141"/>
        <v>0</v>
      </c>
      <c r="FH32" s="159">
        <f t="shared" si="133"/>
        <v>9</v>
      </c>
      <c r="FI32" s="159">
        <v>0</v>
      </c>
      <c r="FJ32" s="159">
        <v>0</v>
      </c>
      <c r="FK32" s="159"/>
      <c r="FL32" s="159"/>
      <c r="FM32" s="235">
        <v>56</v>
      </c>
    </row>
    <row r="33" spans="1:169" ht="18" x14ac:dyDescent="0.2">
      <c r="A33" s="194">
        <v>20</v>
      </c>
      <c r="B33" s="195">
        <v>211423243020</v>
      </c>
      <c r="C33" s="196" t="s">
        <v>724</v>
      </c>
      <c r="D33" s="197"/>
      <c r="E33" s="198" t="s">
        <v>725</v>
      </c>
      <c r="F33" s="199">
        <f t="shared" si="0"/>
        <v>2</v>
      </c>
      <c r="G33" s="199">
        <f t="shared" si="1"/>
        <v>2</v>
      </c>
      <c r="H33" s="199">
        <f t="shared" si="2"/>
        <v>2</v>
      </c>
      <c r="I33" s="199">
        <f t="shared" si="3"/>
        <v>2</v>
      </c>
      <c r="J33" s="199">
        <f t="shared" si="4"/>
        <v>2</v>
      </c>
      <c r="K33" s="199">
        <f t="shared" si="5"/>
        <v>2</v>
      </c>
      <c r="L33" s="199">
        <f t="shared" si="6"/>
        <v>2</v>
      </c>
      <c r="M33" s="199">
        <f t="shared" si="7"/>
        <v>0</v>
      </c>
      <c r="N33" s="199">
        <f t="shared" si="8"/>
        <v>0</v>
      </c>
      <c r="O33" s="200">
        <f t="shared" si="9"/>
        <v>0</v>
      </c>
      <c r="P33" s="199">
        <f t="shared" si="10"/>
        <v>0</v>
      </c>
      <c r="Q33" s="199">
        <f t="shared" si="11"/>
        <v>0</v>
      </c>
      <c r="R33" s="199">
        <f t="shared" si="12"/>
        <v>0</v>
      </c>
      <c r="S33" s="201">
        <f t="shared" si="13"/>
        <v>0</v>
      </c>
      <c r="T33" s="202">
        <f t="shared" si="14"/>
        <v>4</v>
      </c>
      <c r="U33" s="199">
        <f t="shared" si="15"/>
        <v>10</v>
      </c>
      <c r="V33" s="199">
        <f t="shared" si="16"/>
        <v>0</v>
      </c>
      <c r="W33" s="199">
        <f t="shared" si="17"/>
        <v>0</v>
      </c>
      <c r="X33" s="201">
        <f t="shared" si="18"/>
        <v>0</v>
      </c>
      <c r="Y33" s="203">
        <f t="shared" si="19"/>
        <v>3</v>
      </c>
      <c r="Z33" s="199">
        <f t="shared" si="20"/>
        <v>10</v>
      </c>
      <c r="AA33" s="199">
        <f t="shared" si="21"/>
        <v>0</v>
      </c>
      <c r="AB33" s="199">
        <f t="shared" si="22"/>
        <v>0</v>
      </c>
      <c r="AC33" s="201">
        <f t="shared" si="23"/>
        <v>0</v>
      </c>
      <c r="AD33" s="202">
        <f t="shared" si="24"/>
        <v>3</v>
      </c>
      <c r="AE33" s="199">
        <f t="shared" si="25"/>
        <v>0</v>
      </c>
      <c r="AF33" s="199">
        <f t="shared" si="26"/>
        <v>0</v>
      </c>
      <c r="AG33" s="199">
        <f t="shared" si="27"/>
        <v>0</v>
      </c>
      <c r="AH33" s="201">
        <f t="shared" si="28"/>
        <v>0</v>
      </c>
      <c r="AI33" s="204">
        <f t="shared" si="29"/>
        <v>4</v>
      </c>
      <c r="AJ33" s="199">
        <f t="shared" si="30"/>
        <v>0</v>
      </c>
      <c r="AK33" s="199">
        <f t="shared" si="31"/>
        <v>0</v>
      </c>
      <c r="AL33" s="199">
        <f t="shared" si="32"/>
        <v>0</v>
      </c>
      <c r="AM33" s="201">
        <f t="shared" si="33"/>
        <v>0</v>
      </c>
      <c r="AN33" s="204">
        <f t="shared" si="34"/>
        <v>4</v>
      </c>
      <c r="AO33" s="199">
        <f t="shared" si="35"/>
        <v>10</v>
      </c>
      <c r="AP33" s="199">
        <f t="shared" si="36"/>
        <v>0</v>
      </c>
      <c r="AQ33" s="199">
        <f t="shared" si="37"/>
        <v>0</v>
      </c>
      <c r="AR33" s="201">
        <f t="shared" si="38"/>
        <v>0</v>
      </c>
      <c r="AS33" s="204">
        <f t="shared" si="39"/>
        <v>3</v>
      </c>
      <c r="AT33" s="199">
        <f t="shared" si="40"/>
        <v>0</v>
      </c>
      <c r="AU33" s="199">
        <f t="shared" si="41"/>
        <v>0</v>
      </c>
      <c r="AV33" s="199">
        <f t="shared" si="42"/>
        <v>0</v>
      </c>
      <c r="AW33" s="201">
        <f t="shared" si="43"/>
        <v>0</v>
      </c>
      <c r="AX33" s="205">
        <f t="shared" si="44"/>
        <v>4</v>
      </c>
      <c r="AY33" s="199">
        <f t="shared" si="45"/>
        <v>10</v>
      </c>
      <c r="AZ33" s="199">
        <f t="shared" si="46"/>
        <v>0</v>
      </c>
      <c r="BA33" s="199">
        <f t="shared" si="47"/>
        <v>0</v>
      </c>
      <c r="BB33" s="201">
        <f t="shared" si="48"/>
        <v>0</v>
      </c>
      <c r="BC33" s="204">
        <f t="shared" si="49"/>
        <v>3</v>
      </c>
      <c r="BD33" s="199">
        <f t="shared" si="50"/>
        <v>6</v>
      </c>
      <c r="BE33" s="199">
        <f t="shared" si="51"/>
        <v>0</v>
      </c>
      <c r="BF33" s="199">
        <f t="shared" si="52"/>
        <v>0</v>
      </c>
      <c r="BG33" s="201">
        <f t="shared" si="53"/>
        <v>0</v>
      </c>
      <c r="BH33" s="204">
        <f t="shared" si="54"/>
        <v>3</v>
      </c>
      <c r="BI33" s="199">
        <f t="shared" si="55"/>
        <v>0</v>
      </c>
      <c r="BJ33" s="199">
        <f t="shared" si="56"/>
        <v>0</v>
      </c>
      <c r="BK33" s="199">
        <f t="shared" si="57"/>
        <v>0</v>
      </c>
      <c r="BL33" s="201">
        <f t="shared" si="58"/>
        <v>0</v>
      </c>
      <c r="BM33" s="206">
        <f t="shared" si="59"/>
        <v>4</v>
      </c>
      <c r="BN33" s="199">
        <f t="shared" si="60"/>
        <v>0</v>
      </c>
      <c r="BO33" s="199">
        <f t="shared" si="61"/>
        <v>0</v>
      </c>
      <c r="BP33" s="199">
        <f t="shared" si="62"/>
        <v>0</v>
      </c>
      <c r="BQ33" s="201">
        <f t="shared" si="63"/>
        <v>0</v>
      </c>
      <c r="BR33" s="207">
        <f t="shared" si="64"/>
        <v>4</v>
      </c>
      <c r="BS33" s="199">
        <f t="shared" si="65"/>
        <v>11</v>
      </c>
      <c r="BT33" s="199">
        <f t="shared" si="66"/>
        <v>0</v>
      </c>
      <c r="BU33" s="199">
        <f t="shared" si="67"/>
        <v>0</v>
      </c>
      <c r="BV33" s="201">
        <f t="shared" si="68"/>
        <v>0</v>
      </c>
      <c r="BW33" s="207">
        <f t="shared" si="69"/>
        <v>3</v>
      </c>
      <c r="BX33" s="235">
        <v>71</v>
      </c>
      <c r="BY33" s="235">
        <v>71</v>
      </c>
      <c r="BZ33" s="193" t="e">
        <f t="shared" si="70"/>
        <v>#VALUE!</v>
      </c>
      <c r="CA33" s="193">
        <f t="shared" si="71"/>
        <v>20</v>
      </c>
      <c r="CB33" s="193" t="e">
        <f t="shared" si="72"/>
        <v>#VALUE!</v>
      </c>
      <c r="CC33" s="193" t="e">
        <f t="shared" si="73"/>
        <v>#VALUE!</v>
      </c>
      <c r="CD33" s="193" t="e">
        <f t="shared" si="74"/>
        <v>#VALUE!</v>
      </c>
      <c r="CE33" s="193" t="e">
        <f t="shared" si="75"/>
        <v>#VALUE!</v>
      </c>
      <c r="CF33" s="193" t="e">
        <f t="shared" si="76"/>
        <v>#VALUE!</v>
      </c>
      <c r="CG33" s="193" t="e">
        <f t="shared" si="77"/>
        <v>#VALUE!</v>
      </c>
      <c r="CH33" s="193" t="e">
        <f t="shared" si="78"/>
        <v>#VALUE!</v>
      </c>
      <c r="CI33" s="193" t="e">
        <f t="shared" si="79"/>
        <v>#VALUE!</v>
      </c>
      <c r="CJ33" s="193" t="e">
        <f t="shared" si="80"/>
        <v>#VALUE!</v>
      </c>
      <c r="CK33" s="193" t="e">
        <f t="shared" si="81"/>
        <v>#VALUE!</v>
      </c>
      <c r="CL33" s="193" t="e">
        <f t="shared" si="82"/>
        <v>#VALUE!</v>
      </c>
      <c r="CM33" s="193" t="e">
        <f t="shared" si="83"/>
        <v>#VALUE!</v>
      </c>
      <c r="CN33" s="193" t="e">
        <f t="shared" si="84"/>
        <v>#VALUE!</v>
      </c>
      <c r="CO33" s="209" t="str">
        <f t="shared" si="85"/>
        <v>2023PEC AI 553</v>
      </c>
      <c r="CP33" s="193" t="e">
        <f t="shared" si="86"/>
        <v>#VALUE!</v>
      </c>
      <c r="CQ33" s="158"/>
      <c r="CR33" s="193">
        <f t="shared" si="87"/>
        <v>20</v>
      </c>
      <c r="CS33" s="193" t="e">
        <f t="shared" si="88"/>
        <v>#VALUE!</v>
      </c>
      <c r="CT33" s="193" t="e">
        <f t="shared" si="89"/>
        <v>#VALUE!</v>
      </c>
      <c r="CU33" s="193" t="e">
        <f t="shared" si="90"/>
        <v>#VALUE!</v>
      </c>
      <c r="CV33" s="193" t="e">
        <f t="shared" si="91"/>
        <v>#VALUE!</v>
      </c>
      <c r="CW33" s="193" t="e">
        <f t="shared" si="92"/>
        <v>#VALUE!</v>
      </c>
      <c r="CX33" s="193" t="e">
        <f t="shared" si="93"/>
        <v>#VALUE!</v>
      </c>
      <c r="CY33" s="193" t="e">
        <f t="shared" si="94"/>
        <v>#VALUE!</v>
      </c>
      <c r="CZ33" s="193" t="e">
        <f t="shared" si="95"/>
        <v>#VALUE!</v>
      </c>
      <c r="DA33" s="193" t="e">
        <f t="shared" si="96"/>
        <v>#VALUE!</v>
      </c>
      <c r="DB33" s="193" t="e">
        <f t="shared" si="97"/>
        <v>#VALUE!</v>
      </c>
      <c r="DC33" s="193" t="e">
        <f t="shared" si="98"/>
        <v>#VALUE!</v>
      </c>
      <c r="DD33" s="193" t="e">
        <f t="shared" si="99"/>
        <v>#VALUE!</v>
      </c>
      <c r="DE33" s="159"/>
      <c r="DF33" s="159" t="e">
        <f t="shared" si="100"/>
        <v>#VALUE!</v>
      </c>
      <c r="DG33" s="159"/>
      <c r="DH33" s="159"/>
      <c r="DI33" s="159"/>
      <c r="DJ33" s="159"/>
      <c r="DK33" s="159"/>
      <c r="DL33" s="159"/>
      <c r="DM33" s="159"/>
      <c r="DN33" s="159"/>
      <c r="DO33" s="159"/>
      <c r="DP33" s="159"/>
      <c r="DQ33" s="159"/>
      <c r="DR33" s="159">
        <f t="shared" si="101"/>
        <v>71</v>
      </c>
      <c r="DS33" s="188">
        <f t="shared" si="102"/>
        <v>14</v>
      </c>
      <c r="DT33" s="159">
        <f t="shared" si="103"/>
        <v>10</v>
      </c>
      <c r="DU33" s="159">
        <f t="shared" si="104"/>
        <v>10</v>
      </c>
      <c r="DV33" s="159">
        <f t="shared" si="105"/>
        <v>10</v>
      </c>
      <c r="DW33" s="159">
        <f t="shared" si="106"/>
        <v>10</v>
      </c>
      <c r="DX33" s="159">
        <f t="shared" si="107"/>
        <v>6</v>
      </c>
      <c r="DY33" s="210">
        <f t="shared" si="108"/>
        <v>11</v>
      </c>
      <c r="DZ33" s="159">
        <f t="shared" si="109"/>
        <v>71</v>
      </c>
      <c r="EA33" s="159">
        <f t="shared" si="110"/>
        <v>14</v>
      </c>
      <c r="EB33" s="159">
        <f t="shared" si="111"/>
        <v>0</v>
      </c>
      <c r="EC33" s="159">
        <f t="shared" si="135"/>
        <v>10</v>
      </c>
      <c r="ED33" s="159">
        <f t="shared" si="135"/>
        <v>10</v>
      </c>
      <c r="EE33" s="159">
        <f t="shared" si="136"/>
        <v>0</v>
      </c>
      <c r="EF33" s="159">
        <f t="shared" si="136"/>
        <v>0</v>
      </c>
      <c r="EG33" s="159">
        <f t="shared" si="114"/>
        <v>10</v>
      </c>
      <c r="EH33" s="159">
        <f t="shared" si="115"/>
        <v>0</v>
      </c>
      <c r="EI33" s="159">
        <f t="shared" si="137"/>
        <v>10</v>
      </c>
      <c r="EJ33" s="159">
        <f t="shared" si="137"/>
        <v>6</v>
      </c>
      <c r="EK33" s="159">
        <f t="shared" si="138"/>
        <v>0</v>
      </c>
      <c r="EL33" s="159">
        <f t="shared" si="138"/>
        <v>0</v>
      </c>
      <c r="EM33" s="159">
        <f t="shared" si="118"/>
        <v>11</v>
      </c>
      <c r="EN33" s="159"/>
      <c r="EO33" s="159"/>
      <c r="EP33" s="188">
        <f t="shared" si="119"/>
        <v>14</v>
      </c>
      <c r="EQ33" s="159">
        <f t="shared" si="120"/>
        <v>12</v>
      </c>
      <c r="ER33" s="159">
        <f t="shared" si="121"/>
        <v>13</v>
      </c>
      <c r="ES33" s="159">
        <f t="shared" si="122"/>
        <v>13</v>
      </c>
      <c r="ET33" s="159">
        <f t="shared" si="123"/>
        <v>8</v>
      </c>
      <c r="EU33" s="159">
        <f t="shared" si="124"/>
        <v>11</v>
      </c>
      <c r="EV33" s="159"/>
      <c r="EW33" s="159">
        <f t="shared" si="125"/>
        <v>71</v>
      </c>
      <c r="EX33" s="159">
        <f t="shared" si="126"/>
        <v>14</v>
      </c>
      <c r="EY33" s="159">
        <f t="shared" si="127"/>
        <v>0</v>
      </c>
      <c r="EZ33" s="159">
        <f t="shared" si="139"/>
        <v>12</v>
      </c>
      <c r="FA33" s="159">
        <f t="shared" si="139"/>
        <v>13</v>
      </c>
      <c r="FB33" s="159">
        <f t="shared" si="140"/>
        <v>0</v>
      </c>
      <c r="FC33" s="159">
        <f t="shared" si="140"/>
        <v>0</v>
      </c>
      <c r="FD33" s="159">
        <f t="shared" si="130"/>
        <v>13</v>
      </c>
      <c r="FE33" s="159">
        <f t="shared" si="131"/>
        <v>0</v>
      </c>
      <c r="FF33" s="159">
        <f t="shared" si="141"/>
        <v>8</v>
      </c>
      <c r="FG33" s="159">
        <f t="shared" si="141"/>
        <v>11</v>
      </c>
      <c r="FH33" s="159">
        <f t="shared" si="133"/>
        <v>0</v>
      </c>
      <c r="FI33" s="159">
        <v>0</v>
      </c>
      <c r="FJ33" s="159">
        <v>0</v>
      </c>
      <c r="FK33" s="159"/>
      <c r="FL33" s="159"/>
      <c r="FM33" s="235">
        <v>71</v>
      </c>
    </row>
    <row r="34" spans="1:169" ht="18" x14ac:dyDescent="0.2">
      <c r="A34" s="194">
        <v>21</v>
      </c>
      <c r="B34" s="195">
        <v>211423243021</v>
      </c>
      <c r="C34" s="196" t="s">
        <v>726</v>
      </c>
      <c r="D34" s="197"/>
      <c r="E34" s="198" t="s">
        <v>727</v>
      </c>
      <c r="F34" s="199">
        <f t="shared" si="0"/>
        <v>2</v>
      </c>
      <c r="G34" s="199">
        <f t="shared" si="1"/>
        <v>2</v>
      </c>
      <c r="H34" s="199">
        <f t="shared" si="2"/>
        <v>2</v>
      </c>
      <c r="I34" s="199">
        <f t="shared" si="3"/>
        <v>2</v>
      </c>
      <c r="J34" s="199">
        <f t="shared" si="4"/>
        <v>2</v>
      </c>
      <c r="K34" s="199">
        <f t="shared" si="5"/>
        <v>2</v>
      </c>
      <c r="L34" s="199">
        <f t="shared" si="6"/>
        <v>2</v>
      </c>
      <c r="M34" s="199">
        <f t="shared" si="7"/>
        <v>2</v>
      </c>
      <c r="N34" s="199">
        <f t="shared" si="8"/>
        <v>0</v>
      </c>
      <c r="O34" s="200">
        <f t="shared" si="9"/>
        <v>0</v>
      </c>
      <c r="P34" s="199">
        <f t="shared" si="10"/>
        <v>12</v>
      </c>
      <c r="Q34" s="199">
        <f t="shared" si="11"/>
        <v>0</v>
      </c>
      <c r="R34" s="199">
        <f t="shared" si="12"/>
        <v>0</v>
      </c>
      <c r="S34" s="201">
        <f t="shared" si="13"/>
        <v>0</v>
      </c>
      <c r="T34" s="202">
        <f t="shared" si="14"/>
        <v>3</v>
      </c>
      <c r="U34" s="199">
        <f t="shared" si="15"/>
        <v>0</v>
      </c>
      <c r="V34" s="199">
        <f t="shared" si="16"/>
        <v>0</v>
      </c>
      <c r="W34" s="199">
        <f t="shared" si="17"/>
        <v>0</v>
      </c>
      <c r="X34" s="201">
        <f t="shared" si="18"/>
        <v>0</v>
      </c>
      <c r="Y34" s="203">
        <f t="shared" si="19"/>
        <v>4</v>
      </c>
      <c r="Z34" s="199">
        <f t="shared" si="20"/>
        <v>0</v>
      </c>
      <c r="AA34" s="199">
        <f t="shared" si="21"/>
        <v>0</v>
      </c>
      <c r="AB34" s="199">
        <f t="shared" si="22"/>
        <v>0</v>
      </c>
      <c r="AC34" s="201">
        <f t="shared" si="23"/>
        <v>0</v>
      </c>
      <c r="AD34" s="202">
        <f t="shared" si="24"/>
        <v>4</v>
      </c>
      <c r="AE34" s="199">
        <f t="shared" si="25"/>
        <v>12</v>
      </c>
      <c r="AF34" s="199">
        <f t="shared" si="26"/>
        <v>0</v>
      </c>
      <c r="AG34" s="199">
        <f t="shared" si="27"/>
        <v>0</v>
      </c>
      <c r="AH34" s="201">
        <f t="shared" si="28"/>
        <v>0</v>
      </c>
      <c r="AI34" s="204">
        <f t="shared" si="29"/>
        <v>3</v>
      </c>
      <c r="AJ34" s="199">
        <f t="shared" si="30"/>
        <v>10</v>
      </c>
      <c r="AK34" s="199">
        <f t="shared" si="31"/>
        <v>0</v>
      </c>
      <c r="AL34" s="199">
        <f t="shared" si="32"/>
        <v>0</v>
      </c>
      <c r="AM34" s="201">
        <f t="shared" si="33"/>
        <v>0</v>
      </c>
      <c r="AN34" s="204">
        <f t="shared" si="34"/>
        <v>3</v>
      </c>
      <c r="AO34" s="199">
        <f t="shared" si="35"/>
        <v>0</v>
      </c>
      <c r="AP34" s="199">
        <f t="shared" si="36"/>
        <v>0</v>
      </c>
      <c r="AQ34" s="199">
        <f t="shared" si="37"/>
        <v>0</v>
      </c>
      <c r="AR34" s="201">
        <f t="shared" si="38"/>
        <v>0</v>
      </c>
      <c r="AS34" s="204">
        <f t="shared" si="39"/>
        <v>4</v>
      </c>
      <c r="AT34" s="199">
        <f t="shared" si="40"/>
        <v>12</v>
      </c>
      <c r="AU34" s="199">
        <f t="shared" si="41"/>
        <v>0</v>
      </c>
      <c r="AV34" s="199">
        <f t="shared" si="42"/>
        <v>0</v>
      </c>
      <c r="AW34" s="201">
        <f t="shared" si="43"/>
        <v>0</v>
      </c>
      <c r="AX34" s="205">
        <f t="shared" si="44"/>
        <v>3</v>
      </c>
      <c r="AY34" s="199">
        <f t="shared" si="45"/>
        <v>0</v>
      </c>
      <c r="AZ34" s="199">
        <f t="shared" si="46"/>
        <v>0</v>
      </c>
      <c r="BA34" s="199">
        <f t="shared" si="47"/>
        <v>0</v>
      </c>
      <c r="BB34" s="201">
        <f t="shared" si="48"/>
        <v>0</v>
      </c>
      <c r="BC34" s="204">
        <f t="shared" si="49"/>
        <v>4</v>
      </c>
      <c r="BD34" s="199">
        <f t="shared" si="50"/>
        <v>0</v>
      </c>
      <c r="BE34" s="199">
        <f t="shared" si="51"/>
        <v>0</v>
      </c>
      <c r="BF34" s="199">
        <f t="shared" si="52"/>
        <v>0</v>
      </c>
      <c r="BG34" s="201">
        <f t="shared" si="53"/>
        <v>0</v>
      </c>
      <c r="BH34" s="204">
        <f t="shared" si="54"/>
        <v>4</v>
      </c>
      <c r="BI34" s="199">
        <f t="shared" si="55"/>
        <v>5</v>
      </c>
      <c r="BJ34" s="199">
        <f t="shared" si="56"/>
        <v>0</v>
      </c>
      <c r="BK34" s="199">
        <f t="shared" si="57"/>
        <v>0</v>
      </c>
      <c r="BL34" s="201">
        <f t="shared" si="58"/>
        <v>0</v>
      </c>
      <c r="BM34" s="206">
        <f t="shared" si="59"/>
        <v>3</v>
      </c>
      <c r="BN34" s="199">
        <f t="shared" si="60"/>
        <v>12</v>
      </c>
      <c r="BO34" s="199">
        <f t="shared" si="61"/>
        <v>0</v>
      </c>
      <c r="BP34" s="199">
        <f t="shared" si="62"/>
        <v>0</v>
      </c>
      <c r="BQ34" s="201">
        <f t="shared" si="63"/>
        <v>0</v>
      </c>
      <c r="BR34" s="207">
        <f t="shared" si="64"/>
        <v>3</v>
      </c>
      <c r="BS34" s="199">
        <f t="shared" si="65"/>
        <v>0</v>
      </c>
      <c r="BT34" s="199">
        <f t="shared" si="66"/>
        <v>0</v>
      </c>
      <c r="BU34" s="199">
        <f t="shared" si="67"/>
        <v>0</v>
      </c>
      <c r="BV34" s="201">
        <f t="shared" si="68"/>
        <v>0</v>
      </c>
      <c r="BW34" s="207">
        <f t="shared" si="69"/>
        <v>4</v>
      </c>
      <c r="BX34" s="235">
        <v>79</v>
      </c>
      <c r="BY34" s="235">
        <v>79</v>
      </c>
      <c r="BZ34" s="193" t="e">
        <f t="shared" si="70"/>
        <v>#VALUE!</v>
      </c>
      <c r="CA34" s="193">
        <f t="shared" si="71"/>
        <v>20</v>
      </c>
      <c r="CB34" s="193" t="e">
        <f t="shared" si="72"/>
        <v>#VALUE!</v>
      </c>
      <c r="CC34" s="193" t="e">
        <f t="shared" si="73"/>
        <v>#VALUE!</v>
      </c>
      <c r="CD34" s="193" t="e">
        <f t="shared" si="74"/>
        <v>#VALUE!</v>
      </c>
      <c r="CE34" s="193" t="e">
        <f t="shared" si="75"/>
        <v>#VALUE!</v>
      </c>
      <c r="CF34" s="193" t="e">
        <f t="shared" si="76"/>
        <v>#VALUE!</v>
      </c>
      <c r="CG34" s="193" t="e">
        <f t="shared" si="77"/>
        <v>#VALUE!</v>
      </c>
      <c r="CH34" s="193" t="e">
        <f t="shared" si="78"/>
        <v>#VALUE!</v>
      </c>
      <c r="CI34" s="193" t="e">
        <f t="shared" si="79"/>
        <v>#VALUE!</v>
      </c>
      <c r="CJ34" s="193" t="e">
        <f t="shared" si="80"/>
        <v>#VALUE!</v>
      </c>
      <c r="CK34" s="193" t="e">
        <f t="shared" si="81"/>
        <v>#VALUE!</v>
      </c>
      <c r="CL34" s="193" t="e">
        <f t="shared" si="82"/>
        <v>#VALUE!</v>
      </c>
      <c r="CM34" s="193" t="e">
        <f t="shared" si="83"/>
        <v>#VALUE!</v>
      </c>
      <c r="CN34" s="193" t="e">
        <f t="shared" si="84"/>
        <v>#VALUE!</v>
      </c>
      <c r="CO34" s="209" t="str">
        <f t="shared" si="85"/>
        <v>2023PEC AI 554</v>
      </c>
      <c r="CP34" s="193" t="e">
        <f t="shared" si="86"/>
        <v>#VALUE!</v>
      </c>
      <c r="CQ34" s="158"/>
      <c r="CR34" s="193">
        <f t="shared" si="87"/>
        <v>20</v>
      </c>
      <c r="CS34" s="193" t="e">
        <f t="shared" si="88"/>
        <v>#VALUE!</v>
      </c>
      <c r="CT34" s="193" t="e">
        <f t="shared" si="89"/>
        <v>#VALUE!</v>
      </c>
      <c r="CU34" s="193" t="e">
        <f t="shared" si="90"/>
        <v>#VALUE!</v>
      </c>
      <c r="CV34" s="193" t="e">
        <f t="shared" si="91"/>
        <v>#VALUE!</v>
      </c>
      <c r="CW34" s="193" t="e">
        <f t="shared" si="92"/>
        <v>#VALUE!</v>
      </c>
      <c r="CX34" s="193" t="e">
        <f t="shared" si="93"/>
        <v>#VALUE!</v>
      </c>
      <c r="CY34" s="193" t="e">
        <f t="shared" si="94"/>
        <v>#VALUE!</v>
      </c>
      <c r="CZ34" s="193" t="e">
        <f t="shared" si="95"/>
        <v>#VALUE!</v>
      </c>
      <c r="DA34" s="193" t="e">
        <f t="shared" si="96"/>
        <v>#VALUE!</v>
      </c>
      <c r="DB34" s="193" t="e">
        <f t="shared" si="97"/>
        <v>#VALUE!</v>
      </c>
      <c r="DC34" s="193" t="e">
        <f t="shared" si="98"/>
        <v>#VALUE!</v>
      </c>
      <c r="DD34" s="193" t="e">
        <f t="shared" si="99"/>
        <v>#VALUE!</v>
      </c>
      <c r="DE34" s="159"/>
      <c r="DF34" s="159" t="e">
        <f t="shared" si="100"/>
        <v>#VALUE!</v>
      </c>
      <c r="DG34" s="159"/>
      <c r="DH34" s="159"/>
      <c r="DI34" s="159"/>
      <c r="DJ34" s="159"/>
      <c r="DK34" s="159"/>
      <c r="DL34" s="159"/>
      <c r="DM34" s="159"/>
      <c r="DN34" s="159"/>
      <c r="DO34" s="159"/>
      <c r="DP34" s="159"/>
      <c r="DQ34" s="159"/>
      <c r="DR34" s="159">
        <f t="shared" si="101"/>
        <v>79</v>
      </c>
      <c r="DS34" s="188">
        <f t="shared" si="102"/>
        <v>16</v>
      </c>
      <c r="DT34" s="159">
        <f t="shared" si="103"/>
        <v>12</v>
      </c>
      <c r="DU34" s="159">
        <f t="shared" si="104"/>
        <v>12</v>
      </c>
      <c r="DV34" s="159">
        <f t="shared" si="105"/>
        <v>10</v>
      </c>
      <c r="DW34" s="159">
        <f t="shared" si="106"/>
        <v>12</v>
      </c>
      <c r="DX34" s="159">
        <f t="shared" si="107"/>
        <v>5</v>
      </c>
      <c r="DY34" s="210">
        <f t="shared" si="108"/>
        <v>12</v>
      </c>
      <c r="DZ34" s="159">
        <f t="shared" si="109"/>
        <v>79</v>
      </c>
      <c r="EA34" s="159">
        <f t="shared" si="110"/>
        <v>16</v>
      </c>
      <c r="EB34" s="159">
        <f t="shared" si="111"/>
        <v>12</v>
      </c>
      <c r="EC34" s="159">
        <f t="shared" si="135"/>
        <v>0</v>
      </c>
      <c r="ED34" s="159">
        <f t="shared" si="135"/>
        <v>0</v>
      </c>
      <c r="EE34" s="159">
        <f t="shared" si="136"/>
        <v>12</v>
      </c>
      <c r="EF34" s="159">
        <f t="shared" si="136"/>
        <v>10</v>
      </c>
      <c r="EG34" s="159">
        <f t="shared" si="114"/>
        <v>0</v>
      </c>
      <c r="EH34" s="159">
        <f t="shared" si="115"/>
        <v>12</v>
      </c>
      <c r="EI34" s="159">
        <f t="shared" si="137"/>
        <v>0</v>
      </c>
      <c r="EJ34" s="159">
        <f t="shared" si="137"/>
        <v>0</v>
      </c>
      <c r="EK34" s="159">
        <f t="shared" si="138"/>
        <v>5</v>
      </c>
      <c r="EL34" s="159">
        <f t="shared" si="138"/>
        <v>12</v>
      </c>
      <c r="EM34" s="159">
        <f t="shared" si="118"/>
        <v>0</v>
      </c>
      <c r="EN34" s="159"/>
      <c r="EO34" s="159"/>
      <c r="EP34" s="188">
        <f t="shared" si="119"/>
        <v>16</v>
      </c>
      <c r="EQ34" s="159">
        <f t="shared" si="120"/>
        <v>14</v>
      </c>
      <c r="ER34" s="159">
        <f t="shared" si="121"/>
        <v>14</v>
      </c>
      <c r="ES34" s="159">
        <f t="shared" si="122"/>
        <v>12</v>
      </c>
      <c r="ET34" s="159">
        <f t="shared" si="123"/>
        <v>10</v>
      </c>
      <c r="EU34" s="159">
        <f t="shared" si="124"/>
        <v>13</v>
      </c>
      <c r="EV34" s="159"/>
      <c r="EW34" s="159">
        <f t="shared" si="125"/>
        <v>79</v>
      </c>
      <c r="EX34" s="159">
        <f t="shared" si="126"/>
        <v>16</v>
      </c>
      <c r="EY34" s="159">
        <f t="shared" si="127"/>
        <v>14</v>
      </c>
      <c r="EZ34" s="159">
        <f t="shared" si="139"/>
        <v>0</v>
      </c>
      <c r="FA34" s="159">
        <f t="shared" si="139"/>
        <v>0</v>
      </c>
      <c r="FB34" s="159">
        <f t="shared" si="140"/>
        <v>14</v>
      </c>
      <c r="FC34" s="159">
        <f t="shared" si="140"/>
        <v>12</v>
      </c>
      <c r="FD34" s="159">
        <f t="shared" si="130"/>
        <v>0</v>
      </c>
      <c r="FE34" s="159">
        <f t="shared" si="131"/>
        <v>10</v>
      </c>
      <c r="FF34" s="159">
        <f t="shared" si="141"/>
        <v>0</v>
      </c>
      <c r="FG34" s="159">
        <f t="shared" si="141"/>
        <v>0</v>
      </c>
      <c r="FH34" s="159">
        <f t="shared" si="133"/>
        <v>13</v>
      </c>
      <c r="FI34" s="159">
        <v>0</v>
      </c>
      <c r="FJ34" s="159">
        <v>0</v>
      </c>
      <c r="FK34" s="159"/>
      <c r="FL34" s="159"/>
      <c r="FM34" s="235">
        <v>79</v>
      </c>
    </row>
    <row r="35" spans="1:169" ht="18" x14ac:dyDescent="0.2">
      <c r="A35" s="194">
        <v>22</v>
      </c>
      <c r="B35" s="211">
        <v>211423243022</v>
      </c>
      <c r="C35" s="211" t="s">
        <v>728</v>
      </c>
      <c r="D35" s="197"/>
      <c r="E35" s="212" t="s">
        <v>729</v>
      </c>
      <c r="F35" s="199">
        <f t="shared" si="0"/>
        <v>2</v>
      </c>
      <c r="G35" s="199">
        <f t="shared" si="1"/>
        <v>2</v>
      </c>
      <c r="H35" s="199">
        <f t="shared" si="2"/>
        <v>2</v>
      </c>
      <c r="I35" s="199">
        <f t="shared" si="3"/>
        <v>2</v>
      </c>
      <c r="J35" s="199">
        <f t="shared" si="4"/>
        <v>0</v>
      </c>
      <c r="K35" s="199">
        <f t="shared" si="5"/>
        <v>0</v>
      </c>
      <c r="L35" s="199">
        <f t="shared" si="6"/>
        <v>0</v>
      </c>
      <c r="M35" s="199">
        <f t="shared" si="7"/>
        <v>0</v>
      </c>
      <c r="N35" s="199">
        <f t="shared" si="8"/>
        <v>0</v>
      </c>
      <c r="O35" s="200">
        <f t="shared" si="9"/>
        <v>0</v>
      </c>
      <c r="P35" s="199">
        <f t="shared" si="10"/>
        <v>0</v>
      </c>
      <c r="Q35" s="199">
        <f t="shared" si="11"/>
        <v>0</v>
      </c>
      <c r="R35" s="199">
        <f t="shared" si="12"/>
        <v>0</v>
      </c>
      <c r="S35" s="201">
        <f t="shared" si="13"/>
        <v>0</v>
      </c>
      <c r="T35" s="202">
        <f t="shared" si="14"/>
        <v>4</v>
      </c>
      <c r="U35" s="199">
        <f t="shared" si="15"/>
        <v>6</v>
      </c>
      <c r="V35" s="199">
        <f t="shared" si="16"/>
        <v>0</v>
      </c>
      <c r="W35" s="199">
        <f t="shared" si="17"/>
        <v>0</v>
      </c>
      <c r="X35" s="201">
        <f t="shared" si="18"/>
        <v>0</v>
      </c>
      <c r="Y35" s="203">
        <f t="shared" si="19"/>
        <v>3</v>
      </c>
      <c r="Z35" s="199">
        <f t="shared" si="20"/>
        <v>6</v>
      </c>
      <c r="AA35" s="199">
        <f t="shared" si="21"/>
        <v>0</v>
      </c>
      <c r="AB35" s="199">
        <f t="shared" si="22"/>
        <v>0</v>
      </c>
      <c r="AC35" s="201">
        <f t="shared" si="23"/>
        <v>0</v>
      </c>
      <c r="AD35" s="202">
        <f t="shared" si="24"/>
        <v>3</v>
      </c>
      <c r="AE35" s="199">
        <f t="shared" si="25"/>
        <v>0</v>
      </c>
      <c r="AF35" s="199">
        <f t="shared" si="26"/>
        <v>0</v>
      </c>
      <c r="AG35" s="199">
        <f t="shared" si="27"/>
        <v>0</v>
      </c>
      <c r="AH35" s="201">
        <f t="shared" si="28"/>
        <v>0</v>
      </c>
      <c r="AI35" s="204">
        <f t="shared" si="29"/>
        <v>4</v>
      </c>
      <c r="AJ35" s="199">
        <f t="shared" si="30"/>
        <v>0</v>
      </c>
      <c r="AK35" s="199">
        <f t="shared" si="31"/>
        <v>0</v>
      </c>
      <c r="AL35" s="199">
        <f t="shared" si="32"/>
        <v>0</v>
      </c>
      <c r="AM35" s="201">
        <f t="shared" si="33"/>
        <v>0</v>
      </c>
      <c r="AN35" s="204">
        <f t="shared" si="34"/>
        <v>4</v>
      </c>
      <c r="AO35" s="199">
        <f t="shared" si="35"/>
        <v>6</v>
      </c>
      <c r="AP35" s="199">
        <f t="shared" si="36"/>
        <v>0</v>
      </c>
      <c r="AQ35" s="199">
        <f t="shared" si="37"/>
        <v>0</v>
      </c>
      <c r="AR35" s="201">
        <f t="shared" si="38"/>
        <v>0</v>
      </c>
      <c r="AS35" s="204">
        <f t="shared" si="39"/>
        <v>3</v>
      </c>
      <c r="AT35" s="199">
        <f t="shared" si="40"/>
        <v>0</v>
      </c>
      <c r="AU35" s="199">
        <f t="shared" si="41"/>
        <v>0</v>
      </c>
      <c r="AV35" s="199">
        <f t="shared" si="42"/>
        <v>0</v>
      </c>
      <c r="AW35" s="201">
        <f t="shared" si="43"/>
        <v>0</v>
      </c>
      <c r="AX35" s="205">
        <f t="shared" si="44"/>
        <v>4</v>
      </c>
      <c r="AY35" s="199">
        <f t="shared" si="45"/>
        <v>6</v>
      </c>
      <c r="AZ35" s="199">
        <f t="shared" si="46"/>
        <v>0</v>
      </c>
      <c r="BA35" s="199">
        <f t="shared" si="47"/>
        <v>0</v>
      </c>
      <c r="BB35" s="201">
        <f t="shared" si="48"/>
        <v>0</v>
      </c>
      <c r="BC35" s="204">
        <f t="shared" si="49"/>
        <v>3</v>
      </c>
      <c r="BD35" s="199">
        <f t="shared" si="50"/>
        <v>1</v>
      </c>
      <c r="BE35" s="199">
        <f t="shared" si="51"/>
        <v>0</v>
      </c>
      <c r="BF35" s="199">
        <f t="shared" si="52"/>
        <v>0</v>
      </c>
      <c r="BG35" s="201">
        <f t="shared" si="53"/>
        <v>0</v>
      </c>
      <c r="BH35" s="204">
        <f t="shared" si="54"/>
        <v>3</v>
      </c>
      <c r="BI35" s="199">
        <f t="shared" si="55"/>
        <v>0</v>
      </c>
      <c r="BJ35" s="199">
        <f t="shared" si="56"/>
        <v>0</v>
      </c>
      <c r="BK35" s="199">
        <f t="shared" si="57"/>
        <v>0</v>
      </c>
      <c r="BL35" s="201">
        <f t="shared" si="58"/>
        <v>0</v>
      </c>
      <c r="BM35" s="206">
        <f t="shared" si="59"/>
        <v>4</v>
      </c>
      <c r="BN35" s="199">
        <f t="shared" si="60"/>
        <v>0</v>
      </c>
      <c r="BO35" s="199">
        <f t="shared" si="61"/>
        <v>0</v>
      </c>
      <c r="BP35" s="199">
        <f t="shared" si="62"/>
        <v>0</v>
      </c>
      <c r="BQ35" s="201">
        <f t="shared" si="63"/>
        <v>0</v>
      </c>
      <c r="BR35" s="207">
        <f t="shared" si="64"/>
        <v>4</v>
      </c>
      <c r="BS35" s="199">
        <f t="shared" si="65"/>
        <v>6</v>
      </c>
      <c r="BT35" s="199">
        <f t="shared" si="66"/>
        <v>0</v>
      </c>
      <c r="BU35" s="199">
        <f t="shared" si="67"/>
        <v>0</v>
      </c>
      <c r="BV35" s="201">
        <f t="shared" si="68"/>
        <v>0</v>
      </c>
      <c r="BW35" s="207">
        <f t="shared" si="69"/>
        <v>3</v>
      </c>
      <c r="BX35" s="235">
        <v>39</v>
      </c>
      <c r="BY35" s="235">
        <v>39</v>
      </c>
      <c r="BZ35" s="193" t="e">
        <f t="shared" si="70"/>
        <v>#VALUE!</v>
      </c>
      <c r="CA35" s="193">
        <f t="shared" si="71"/>
        <v>20</v>
      </c>
      <c r="CB35" s="193" t="e">
        <f t="shared" si="72"/>
        <v>#VALUE!</v>
      </c>
      <c r="CC35" s="193" t="e">
        <f t="shared" si="73"/>
        <v>#VALUE!</v>
      </c>
      <c r="CD35" s="193" t="e">
        <f t="shared" si="74"/>
        <v>#VALUE!</v>
      </c>
      <c r="CE35" s="193" t="e">
        <f t="shared" si="75"/>
        <v>#VALUE!</v>
      </c>
      <c r="CF35" s="193" t="e">
        <f t="shared" si="76"/>
        <v>#VALUE!</v>
      </c>
      <c r="CG35" s="193" t="e">
        <f t="shared" si="77"/>
        <v>#VALUE!</v>
      </c>
      <c r="CH35" s="193" t="e">
        <f t="shared" si="78"/>
        <v>#VALUE!</v>
      </c>
      <c r="CI35" s="193" t="e">
        <f t="shared" si="79"/>
        <v>#VALUE!</v>
      </c>
      <c r="CJ35" s="193" t="e">
        <f t="shared" si="80"/>
        <v>#VALUE!</v>
      </c>
      <c r="CK35" s="193" t="e">
        <f t="shared" si="81"/>
        <v>#VALUE!</v>
      </c>
      <c r="CL35" s="193" t="e">
        <f t="shared" si="82"/>
        <v>#VALUE!</v>
      </c>
      <c r="CM35" s="193" t="e">
        <f t="shared" si="83"/>
        <v>#VALUE!</v>
      </c>
      <c r="CN35" s="193" t="e">
        <f t="shared" si="84"/>
        <v>#VALUE!</v>
      </c>
      <c r="CO35" s="209" t="str">
        <f t="shared" si="85"/>
        <v>2023PEC AI 109</v>
      </c>
      <c r="CP35" s="193" t="e">
        <f t="shared" si="86"/>
        <v>#VALUE!</v>
      </c>
      <c r="CQ35" s="158"/>
      <c r="CR35" s="193">
        <f t="shared" si="87"/>
        <v>20</v>
      </c>
      <c r="CS35" s="193" t="e">
        <f t="shared" si="88"/>
        <v>#VALUE!</v>
      </c>
      <c r="CT35" s="193" t="e">
        <f t="shared" si="89"/>
        <v>#VALUE!</v>
      </c>
      <c r="CU35" s="193" t="e">
        <f t="shared" si="90"/>
        <v>#VALUE!</v>
      </c>
      <c r="CV35" s="193" t="e">
        <f t="shared" si="91"/>
        <v>#VALUE!</v>
      </c>
      <c r="CW35" s="193" t="e">
        <f t="shared" si="92"/>
        <v>#VALUE!</v>
      </c>
      <c r="CX35" s="193" t="e">
        <f t="shared" si="93"/>
        <v>#VALUE!</v>
      </c>
      <c r="CY35" s="193" t="e">
        <f t="shared" si="94"/>
        <v>#VALUE!</v>
      </c>
      <c r="CZ35" s="193" t="e">
        <f t="shared" si="95"/>
        <v>#VALUE!</v>
      </c>
      <c r="DA35" s="193" t="e">
        <f t="shared" si="96"/>
        <v>#VALUE!</v>
      </c>
      <c r="DB35" s="193" t="e">
        <f t="shared" si="97"/>
        <v>#VALUE!</v>
      </c>
      <c r="DC35" s="193" t="e">
        <f t="shared" si="98"/>
        <v>#VALUE!</v>
      </c>
      <c r="DD35" s="193" t="e">
        <f t="shared" si="99"/>
        <v>#VALUE!</v>
      </c>
      <c r="DE35" s="159"/>
      <c r="DF35" s="159" t="e">
        <f t="shared" si="100"/>
        <v>#VALUE!</v>
      </c>
      <c r="DG35" s="159"/>
      <c r="DH35" s="159"/>
      <c r="DI35" s="159"/>
      <c r="DJ35" s="159"/>
      <c r="DK35" s="159"/>
      <c r="DL35" s="159"/>
      <c r="DM35" s="159"/>
      <c r="DN35" s="159"/>
      <c r="DO35" s="159"/>
      <c r="DP35" s="159"/>
      <c r="DQ35" s="159"/>
      <c r="DR35" s="159">
        <f t="shared" si="101"/>
        <v>39</v>
      </c>
      <c r="DS35" s="188">
        <f t="shared" si="102"/>
        <v>8</v>
      </c>
      <c r="DT35" s="159">
        <f t="shared" si="103"/>
        <v>6</v>
      </c>
      <c r="DU35" s="159">
        <f t="shared" si="104"/>
        <v>6</v>
      </c>
      <c r="DV35" s="159">
        <f t="shared" si="105"/>
        <v>6</v>
      </c>
      <c r="DW35" s="159">
        <f t="shared" si="106"/>
        <v>6</v>
      </c>
      <c r="DX35" s="159">
        <f t="shared" si="107"/>
        <v>1</v>
      </c>
      <c r="DY35" s="210">
        <f t="shared" si="108"/>
        <v>6</v>
      </c>
      <c r="DZ35" s="159">
        <f t="shared" si="109"/>
        <v>39</v>
      </c>
      <c r="EA35" s="159">
        <f t="shared" si="110"/>
        <v>8</v>
      </c>
      <c r="EB35" s="159">
        <f t="shared" si="111"/>
        <v>0</v>
      </c>
      <c r="EC35" s="159">
        <f t="shared" si="135"/>
        <v>6</v>
      </c>
      <c r="ED35" s="159">
        <f t="shared" si="135"/>
        <v>6</v>
      </c>
      <c r="EE35" s="159">
        <f t="shared" si="136"/>
        <v>0</v>
      </c>
      <c r="EF35" s="159">
        <f t="shared" si="136"/>
        <v>0</v>
      </c>
      <c r="EG35" s="159">
        <f t="shared" si="114"/>
        <v>6</v>
      </c>
      <c r="EH35" s="159">
        <f t="shared" si="115"/>
        <v>0</v>
      </c>
      <c r="EI35" s="159">
        <f t="shared" si="137"/>
        <v>6</v>
      </c>
      <c r="EJ35" s="159">
        <f t="shared" si="137"/>
        <v>1</v>
      </c>
      <c r="EK35" s="159">
        <f t="shared" si="138"/>
        <v>0</v>
      </c>
      <c r="EL35" s="159">
        <f t="shared" si="138"/>
        <v>0</v>
      </c>
      <c r="EM35" s="159">
        <f t="shared" si="118"/>
        <v>6</v>
      </c>
      <c r="EN35" s="159"/>
      <c r="EO35" s="159"/>
      <c r="EP35" s="188">
        <f t="shared" si="119"/>
        <v>8</v>
      </c>
      <c r="EQ35" s="159">
        <f t="shared" si="120"/>
        <v>7</v>
      </c>
      <c r="ER35" s="159">
        <f t="shared" si="121"/>
        <v>7</v>
      </c>
      <c r="ES35" s="159">
        <f t="shared" si="122"/>
        <v>7</v>
      </c>
      <c r="ET35" s="159">
        <f t="shared" si="123"/>
        <v>4</v>
      </c>
      <c r="EU35" s="159">
        <f t="shared" si="124"/>
        <v>6</v>
      </c>
      <c r="EV35" s="159"/>
      <c r="EW35" s="159">
        <f t="shared" si="125"/>
        <v>39</v>
      </c>
      <c r="EX35" s="159">
        <f t="shared" si="126"/>
        <v>8</v>
      </c>
      <c r="EY35" s="159">
        <f t="shared" si="127"/>
        <v>0</v>
      </c>
      <c r="EZ35" s="159">
        <f t="shared" si="139"/>
        <v>7</v>
      </c>
      <c r="FA35" s="159">
        <f t="shared" si="139"/>
        <v>7</v>
      </c>
      <c r="FB35" s="159">
        <f t="shared" si="140"/>
        <v>0</v>
      </c>
      <c r="FC35" s="159">
        <f t="shared" si="140"/>
        <v>0</v>
      </c>
      <c r="FD35" s="159">
        <f t="shared" si="130"/>
        <v>7</v>
      </c>
      <c r="FE35" s="159">
        <f t="shared" si="131"/>
        <v>0</v>
      </c>
      <c r="FF35" s="159">
        <f t="shared" si="141"/>
        <v>4</v>
      </c>
      <c r="FG35" s="159">
        <f t="shared" si="141"/>
        <v>6</v>
      </c>
      <c r="FH35" s="159">
        <f t="shared" si="133"/>
        <v>0</v>
      </c>
      <c r="FI35" s="159">
        <v>0</v>
      </c>
      <c r="FJ35" s="159">
        <v>0</v>
      </c>
      <c r="FK35" s="159"/>
      <c r="FL35" s="159"/>
      <c r="FM35" s="235">
        <v>39</v>
      </c>
    </row>
    <row r="36" spans="1:169" ht="18" x14ac:dyDescent="0.2">
      <c r="A36" s="194">
        <v>23</v>
      </c>
      <c r="B36" s="195">
        <v>211423243023</v>
      </c>
      <c r="C36" s="196" t="s">
        <v>730</v>
      </c>
      <c r="D36" s="197"/>
      <c r="E36" s="198" t="s">
        <v>731</v>
      </c>
      <c r="F36" s="199">
        <f t="shared" si="0"/>
        <v>2</v>
      </c>
      <c r="G36" s="199">
        <f t="shared" si="1"/>
        <v>2</v>
      </c>
      <c r="H36" s="199">
        <f t="shared" si="2"/>
        <v>2</v>
      </c>
      <c r="I36" s="199">
        <f t="shared" si="3"/>
        <v>2</v>
      </c>
      <c r="J36" s="199">
        <f t="shared" si="4"/>
        <v>0</v>
      </c>
      <c r="K36" s="199">
        <f t="shared" si="5"/>
        <v>0</v>
      </c>
      <c r="L36" s="199">
        <f t="shared" si="6"/>
        <v>0</v>
      </c>
      <c r="M36" s="199">
        <f t="shared" si="7"/>
        <v>0</v>
      </c>
      <c r="N36" s="199">
        <f t="shared" si="8"/>
        <v>0</v>
      </c>
      <c r="O36" s="200">
        <f t="shared" si="9"/>
        <v>0</v>
      </c>
      <c r="P36" s="199">
        <f t="shared" si="10"/>
        <v>6</v>
      </c>
      <c r="Q36" s="199">
        <f t="shared" si="11"/>
        <v>0</v>
      </c>
      <c r="R36" s="199">
        <f t="shared" si="12"/>
        <v>0</v>
      </c>
      <c r="S36" s="201">
        <f t="shared" si="13"/>
        <v>0</v>
      </c>
      <c r="T36" s="202">
        <f t="shared" si="14"/>
        <v>3</v>
      </c>
      <c r="U36" s="199">
        <f t="shared" si="15"/>
        <v>0</v>
      </c>
      <c r="V36" s="199">
        <f t="shared" si="16"/>
        <v>0</v>
      </c>
      <c r="W36" s="199">
        <f t="shared" si="17"/>
        <v>0</v>
      </c>
      <c r="X36" s="201">
        <f t="shared" si="18"/>
        <v>0</v>
      </c>
      <c r="Y36" s="203">
        <f t="shared" si="19"/>
        <v>4</v>
      </c>
      <c r="Z36" s="199">
        <f t="shared" si="20"/>
        <v>0</v>
      </c>
      <c r="AA36" s="199">
        <f t="shared" si="21"/>
        <v>0</v>
      </c>
      <c r="AB36" s="199">
        <f t="shared" si="22"/>
        <v>0</v>
      </c>
      <c r="AC36" s="201">
        <f t="shared" si="23"/>
        <v>0</v>
      </c>
      <c r="AD36" s="202">
        <f t="shared" si="24"/>
        <v>4</v>
      </c>
      <c r="AE36" s="199">
        <f t="shared" si="25"/>
        <v>6</v>
      </c>
      <c r="AF36" s="199">
        <f t="shared" si="26"/>
        <v>0</v>
      </c>
      <c r="AG36" s="199">
        <f t="shared" si="27"/>
        <v>0</v>
      </c>
      <c r="AH36" s="201">
        <f t="shared" si="28"/>
        <v>0</v>
      </c>
      <c r="AI36" s="204">
        <f t="shared" si="29"/>
        <v>3</v>
      </c>
      <c r="AJ36" s="199">
        <f t="shared" si="30"/>
        <v>5</v>
      </c>
      <c r="AK36" s="199">
        <f t="shared" si="31"/>
        <v>0</v>
      </c>
      <c r="AL36" s="199">
        <f t="shared" si="32"/>
        <v>0</v>
      </c>
      <c r="AM36" s="201">
        <f t="shared" si="33"/>
        <v>0</v>
      </c>
      <c r="AN36" s="204">
        <f t="shared" si="34"/>
        <v>3</v>
      </c>
      <c r="AO36" s="199">
        <f t="shared" si="35"/>
        <v>0</v>
      </c>
      <c r="AP36" s="199">
        <f t="shared" si="36"/>
        <v>0</v>
      </c>
      <c r="AQ36" s="199">
        <f t="shared" si="37"/>
        <v>0</v>
      </c>
      <c r="AR36" s="201">
        <f t="shared" si="38"/>
        <v>0</v>
      </c>
      <c r="AS36" s="204">
        <f t="shared" si="39"/>
        <v>4</v>
      </c>
      <c r="AT36" s="199">
        <f t="shared" si="40"/>
        <v>6</v>
      </c>
      <c r="AU36" s="199">
        <f t="shared" si="41"/>
        <v>0</v>
      </c>
      <c r="AV36" s="199">
        <f t="shared" si="42"/>
        <v>0</v>
      </c>
      <c r="AW36" s="201">
        <f t="shared" si="43"/>
        <v>0</v>
      </c>
      <c r="AX36" s="205">
        <f t="shared" si="44"/>
        <v>3</v>
      </c>
      <c r="AY36" s="199">
        <f t="shared" si="45"/>
        <v>0</v>
      </c>
      <c r="AZ36" s="199">
        <f t="shared" si="46"/>
        <v>0</v>
      </c>
      <c r="BA36" s="199">
        <f t="shared" si="47"/>
        <v>0</v>
      </c>
      <c r="BB36" s="201">
        <f t="shared" si="48"/>
        <v>0</v>
      </c>
      <c r="BC36" s="204">
        <f t="shared" si="49"/>
        <v>4</v>
      </c>
      <c r="BD36" s="199">
        <f t="shared" si="50"/>
        <v>0</v>
      </c>
      <c r="BE36" s="199">
        <f t="shared" si="51"/>
        <v>0</v>
      </c>
      <c r="BF36" s="199">
        <f t="shared" si="52"/>
        <v>0</v>
      </c>
      <c r="BG36" s="201">
        <f t="shared" si="53"/>
        <v>0</v>
      </c>
      <c r="BH36" s="204">
        <f t="shared" si="54"/>
        <v>4</v>
      </c>
      <c r="BI36" s="199">
        <f t="shared" si="55"/>
        <v>3</v>
      </c>
      <c r="BJ36" s="199">
        <f t="shared" si="56"/>
        <v>0</v>
      </c>
      <c r="BK36" s="199">
        <f t="shared" si="57"/>
        <v>0</v>
      </c>
      <c r="BL36" s="201">
        <f t="shared" si="58"/>
        <v>0</v>
      </c>
      <c r="BM36" s="206">
        <f t="shared" si="59"/>
        <v>3</v>
      </c>
      <c r="BN36" s="199">
        <f t="shared" si="60"/>
        <v>6</v>
      </c>
      <c r="BO36" s="199">
        <f t="shared" si="61"/>
        <v>0</v>
      </c>
      <c r="BP36" s="199">
        <f t="shared" si="62"/>
        <v>0</v>
      </c>
      <c r="BQ36" s="201">
        <f t="shared" si="63"/>
        <v>0</v>
      </c>
      <c r="BR36" s="207">
        <f t="shared" si="64"/>
        <v>3</v>
      </c>
      <c r="BS36" s="199">
        <f t="shared" si="65"/>
        <v>0</v>
      </c>
      <c r="BT36" s="199">
        <f t="shared" si="66"/>
        <v>0</v>
      </c>
      <c r="BU36" s="199">
        <f t="shared" si="67"/>
        <v>0</v>
      </c>
      <c r="BV36" s="201">
        <f t="shared" si="68"/>
        <v>0</v>
      </c>
      <c r="BW36" s="207">
        <f t="shared" si="69"/>
        <v>4</v>
      </c>
      <c r="BX36" s="235">
        <v>40</v>
      </c>
      <c r="BY36" s="235">
        <v>40</v>
      </c>
      <c r="BZ36" s="193" t="e">
        <f t="shared" si="70"/>
        <v>#VALUE!</v>
      </c>
      <c r="CA36" s="193">
        <f t="shared" si="71"/>
        <v>20</v>
      </c>
      <c r="CB36" s="193" t="e">
        <f t="shared" si="72"/>
        <v>#VALUE!</v>
      </c>
      <c r="CC36" s="193" t="e">
        <f t="shared" si="73"/>
        <v>#VALUE!</v>
      </c>
      <c r="CD36" s="193" t="e">
        <f t="shared" si="74"/>
        <v>#VALUE!</v>
      </c>
      <c r="CE36" s="193" t="e">
        <f t="shared" si="75"/>
        <v>#VALUE!</v>
      </c>
      <c r="CF36" s="193" t="e">
        <f t="shared" si="76"/>
        <v>#VALUE!</v>
      </c>
      <c r="CG36" s="193" t="e">
        <f t="shared" si="77"/>
        <v>#VALUE!</v>
      </c>
      <c r="CH36" s="193" t="e">
        <f t="shared" si="78"/>
        <v>#VALUE!</v>
      </c>
      <c r="CI36" s="193" t="e">
        <f t="shared" si="79"/>
        <v>#VALUE!</v>
      </c>
      <c r="CJ36" s="193" t="e">
        <f t="shared" si="80"/>
        <v>#VALUE!</v>
      </c>
      <c r="CK36" s="193" t="e">
        <f t="shared" si="81"/>
        <v>#VALUE!</v>
      </c>
      <c r="CL36" s="193" t="e">
        <f t="shared" si="82"/>
        <v>#VALUE!</v>
      </c>
      <c r="CM36" s="193" t="e">
        <f t="shared" si="83"/>
        <v>#VALUE!</v>
      </c>
      <c r="CN36" s="193" t="e">
        <f t="shared" si="84"/>
        <v>#VALUE!</v>
      </c>
      <c r="CO36" s="209" t="str">
        <f t="shared" si="85"/>
        <v>2023PEC AI 555</v>
      </c>
      <c r="CP36" s="193" t="e">
        <f t="shared" si="86"/>
        <v>#VALUE!</v>
      </c>
      <c r="CQ36" s="158"/>
      <c r="CR36" s="193">
        <f t="shared" si="87"/>
        <v>20</v>
      </c>
      <c r="CS36" s="193" t="e">
        <f t="shared" si="88"/>
        <v>#VALUE!</v>
      </c>
      <c r="CT36" s="193" t="e">
        <f t="shared" si="89"/>
        <v>#VALUE!</v>
      </c>
      <c r="CU36" s="193" t="e">
        <f t="shared" si="90"/>
        <v>#VALUE!</v>
      </c>
      <c r="CV36" s="193" t="e">
        <f t="shared" si="91"/>
        <v>#VALUE!</v>
      </c>
      <c r="CW36" s="193" t="e">
        <f t="shared" si="92"/>
        <v>#VALUE!</v>
      </c>
      <c r="CX36" s="193" t="e">
        <f t="shared" si="93"/>
        <v>#VALUE!</v>
      </c>
      <c r="CY36" s="193" t="e">
        <f t="shared" si="94"/>
        <v>#VALUE!</v>
      </c>
      <c r="CZ36" s="193" t="e">
        <f t="shared" si="95"/>
        <v>#VALUE!</v>
      </c>
      <c r="DA36" s="193" t="e">
        <f t="shared" si="96"/>
        <v>#VALUE!</v>
      </c>
      <c r="DB36" s="193" t="e">
        <f t="shared" si="97"/>
        <v>#VALUE!</v>
      </c>
      <c r="DC36" s="193" t="e">
        <f t="shared" si="98"/>
        <v>#VALUE!</v>
      </c>
      <c r="DD36" s="193" t="e">
        <f t="shared" si="99"/>
        <v>#VALUE!</v>
      </c>
      <c r="DE36" s="159"/>
      <c r="DF36" s="159" t="e">
        <f t="shared" si="100"/>
        <v>#VALUE!</v>
      </c>
      <c r="DG36" s="159"/>
      <c r="DH36" s="159"/>
      <c r="DI36" s="159"/>
      <c r="DJ36" s="159"/>
      <c r="DK36" s="159"/>
      <c r="DL36" s="159"/>
      <c r="DM36" s="159"/>
      <c r="DN36" s="159"/>
      <c r="DO36" s="159"/>
      <c r="DP36" s="159"/>
      <c r="DQ36" s="159"/>
      <c r="DR36" s="159">
        <f t="shared" si="101"/>
        <v>40</v>
      </c>
      <c r="DS36" s="188">
        <f t="shared" si="102"/>
        <v>8</v>
      </c>
      <c r="DT36" s="159">
        <f t="shared" si="103"/>
        <v>6</v>
      </c>
      <c r="DU36" s="159">
        <f t="shared" si="104"/>
        <v>6</v>
      </c>
      <c r="DV36" s="159">
        <f t="shared" si="105"/>
        <v>5</v>
      </c>
      <c r="DW36" s="159">
        <f t="shared" si="106"/>
        <v>6</v>
      </c>
      <c r="DX36" s="159">
        <f t="shared" si="107"/>
        <v>3</v>
      </c>
      <c r="DY36" s="210">
        <f t="shared" si="108"/>
        <v>6</v>
      </c>
      <c r="DZ36" s="159">
        <f t="shared" si="109"/>
        <v>40</v>
      </c>
      <c r="EA36" s="159">
        <f t="shared" si="110"/>
        <v>8</v>
      </c>
      <c r="EB36" s="159">
        <f t="shared" si="111"/>
        <v>6</v>
      </c>
      <c r="EC36" s="159">
        <f t="shared" si="135"/>
        <v>0</v>
      </c>
      <c r="ED36" s="159">
        <f t="shared" si="135"/>
        <v>0</v>
      </c>
      <c r="EE36" s="159">
        <f t="shared" si="136"/>
        <v>6</v>
      </c>
      <c r="EF36" s="159">
        <f t="shared" si="136"/>
        <v>5</v>
      </c>
      <c r="EG36" s="159">
        <f t="shared" si="114"/>
        <v>0</v>
      </c>
      <c r="EH36" s="159">
        <f t="shared" si="115"/>
        <v>6</v>
      </c>
      <c r="EI36" s="159">
        <f t="shared" si="137"/>
        <v>0</v>
      </c>
      <c r="EJ36" s="159">
        <f t="shared" si="137"/>
        <v>0</v>
      </c>
      <c r="EK36" s="159">
        <f t="shared" si="138"/>
        <v>3</v>
      </c>
      <c r="EL36" s="159">
        <f t="shared" si="138"/>
        <v>6</v>
      </c>
      <c r="EM36" s="159">
        <f t="shared" si="118"/>
        <v>0</v>
      </c>
      <c r="EN36" s="159"/>
      <c r="EO36" s="159"/>
      <c r="EP36" s="188">
        <f t="shared" si="119"/>
        <v>8</v>
      </c>
      <c r="EQ36" s="159">
        <f t="shared" si="120"/>
        <v>7</v>
      </c>
      <c r="ER36" s="159">
        <f t="shared" si="121"/>
        <v>7</v>
      </c>
      <c r="ES36" s="159">
        <f t="shared" si="122"/>
        <v>6</v>
      </c>
      <c r="ET36" s="159">
        <f t="shared" si="123"/>
        <v>6</v>
      </c>
      <c r="EU36" s="159">
        <f t="shared" si="124"/>
        <v>6</v>
      </c>
      <c r="EV36" s="159"/>
      <c r="EW36" s="159">
        <f t="shared" si="125"/>
        <v>40</v>
      </c>
      <c r="EX36" s="159">
        <f t="shared" si="126"/>
        <v>8</v>
      </c>
      <c r="EY36" s="159">
        <f t="shared" si="127"/>
        <v>7</v>
      </c>
      <c r="EZ36" s="159">
        <f t="shared" si="139"/>
        <v>0</v>
      </c>
      <c r="FA36" s="159">
        <f t="shared" si="139"/>
        <v>0</v>
      </c>
      <c r="FB36" s="159">
        <f t="shared" si="140"/>
        <v>7</v>
      </c>
      <c r="FC36" s="159">
        <f t="shared" si="140"/>
        <v>6</v>
      </c>
      <c r="FD36" s="159">
        <f t="shared" si="130"/>
        <v>0</v>
      </c>
      <c r="FE36" s="159">
        <f t="shared" si="131"/>
        <v>6</v>
      </c>
      <c r="FF36" s="159">
        <f t="shared" si="141"/>
        <v>0</v>
      </c>
      <c r="FG36" s="159">
        <f t="shared" si="141"/>
        <v>0</v>
      </c>
      <c r="FH36" s="159">
        <f t="shared" si="133"/>
        <v>6</v>
      </c>
      <c r="FI36" s="159">
        <v>0</v>
      </c>
      <c r="FJ36" s="159">
        <v>0</v>
      </c>
      <c r="FK36" s="159"/>
      <c r="FL36" s="159"/>
      <c r="FM36" s="235">
        <v>40</v>
      </c>
    </row>
    <row r="37" spans="1:169" ht="18" x14ac:dyDescent="0.2">
      <c r="A37" s="194">
        <v>24</v>
      </c>
      <c r="B37" s="195">
        <v>211423243024</v>
      </c>
      <c r="C37" s="196" t="s">
        <v>732</v>
      </c>
      <c r="D37" s="197"/>
      <c r="E37" s="198" t="s">
        <v>733</v>
      </c>
      <c r="F37" s="199">
        <f t="shared" si="0"/>
        <v>2</v>
      </c>
      <c r="G37" s="199">
        <f t="shared" si="1"/>
        <v>2</v>
      </c>
      <c r="H37" s="199">
        <f t="shared" si="2"/>
        <v>2</v>
      </c>
      <c r="I37" s="199">
        <f t="shared" si="3"/>
        <v>2</v>
      </c>
      <c r="J37" s="199">
        <f t="shared" si="4"/>
        <v>2</v>
      </c>
      <c r="K37" s="199">
        <f t="shared" si="5"/>
        <v>2</v>
      </c>
      <c r="L37" s="199">
        <f t="shared" si="6"/>
        <v>2</v>
      </c>
      <c r="M37" s="199">
        <f t="shared" si="7"/>
        <v>0</v>
      </c>
      <c r="N37" s="199">
        <f t="shared" si="8"/>
        <v>0</v>
      </c>
      <c r="O37" s="200">
        <f t="shared" si="9"/>
        <v>0</v>
      </c>
      <c r="P37" s="199">
        <f t="shared" si="10"/>
        <v>0</v>
      </c>
      <c r="Q37" s="199">
        <f t="shared" si="11"/>
        <v>0</v>
      </c>
      <c r="R37" s="199">
        <f t="shared" si="12"/>
        <v>0</v>
      </c>
      <c r="S37" s="201">
        <f t="shared" si="13"/>
        <v>0</v>
      </c>
      <c r="T37" s="202">
        <f t="shared" si="14"/>
        <v>4</v>
      </c>
      <c r="U37" s="199">
        <f t="shared" si="15"/>
        <v>10</v>
      </c>
      <c r="V37" s="199">
        <f t="shared" si="16"/>
        <v>0</v>
      </c>
      <c r="W37" s="199">
        <f t="shared" si="17"/>
        <v>0</v>
      </c>
      <c r="X37" s="201">
        <f t="shared" si="18"/>
        <v>0</v>
      </c>
      <c r="Y37" s="203">
        <f t="shared" si="19"/>
        <v>3</v>
      </c>
      <c r="Z37" s="199">
        <f t="shared" si="20"/>
        <v>11</v>
      </c>
      <c r="AA37" s="199">
        <f t="shared" si="21"/>
        <v>0</v>
      </c>
      <c r="AB37" s="199">
        <f t="shared" si="22"/>
        <v>0</v>
      </c>
      <c r="AC37" s="201">
        <f t="shared" si="23"/>
        <v>0</v>
      </c>
      <c r="AD37" s="202">
        <f t="shared" si="24"/>
        <v>3</v>
      </c>
      <c r="AE37" s="199">
        <f t="shared" si="25"/>
        <v>0</v>
      </c>
      <c r="AF37" s="199">
        <f t="shared" si="26"/>
        <v>0</v>
      </c>
      <c r="AG37" s="199">
        <f t="shared" si="27"/>
        <v>0</v>
      </c>
      <c r="AH37" s="201">
        <f t="shared" si="28"/>
        <v>0</v>
      </c>
      <c r="AI37" s="204">
        <f t="shared" si="29"/>
        <v>4</v>
      </c>
      <c r="AJ37" s="199">
        <f t="shared" si="30"/>
        <v>0</v>
      </c>
      <c r="AK37" s="199">
        <f t="shared" si="31"/>
        <v>0</v>
      </c>
      <c r="AL37" s="199">
        <f t="shared" si="32"/>
        <v>0</v>
      </c>
      <c r="AM37" s="201">
        <f t="shared" si="33"/>
        <v>0</v>
      </c>
      <c r="AN37" s="204">
        <f t="shared" si="34"/>
        <v>4</v>
      </c>
      <c r="AO37" s="199">
        <f t="shared" si="35"/>
        <v>11</v>
      </c>
      <c r="AP37" s="199">
        <f t="shared" si="36"/>
        <v>0</v>
      </c>
      <c r="AQ37" s="199">
        <f t="shared" si="37"/>
        <v>0</v>
      </c>
      <c r="AR37" s="201">
        <f t="shared" si="38"/>
        <v>0</v>
      </c>
      <c r="AS37" s="204">
        <f t="shared" si="39"/>
        <v>3</v>
      </c>
      <c r="AT37" s="199">
        <f t="shared" si="40"/>
        <v>0</v>
      </c>
      <c r="AU37" s="199">
        <f t="shared" si="41"/>
        <v>0</v>
      </c>
      <c r="AV37" s="199">
        <f t="shared" si="42"/>
        <v>0</v>
      </c>
      <c r="AW37" s="201">
        <f t="shared" si="43"/>
        <v>0</v>
      </c>
      <c r="AX37" s="205">
        <f t="shared" si="44"/>
        <v>4</v>
      </c>
      <c r="AY37" s="199">
        <f t="shared" si="45"/>
        <v>11</v>
      </c>
      <c r="AZ37" s="199">
        <f t="shared" si="46"/>
        <v>0</v>
      </c>
      <c r="BA37" s="199">
        <f t="shared" si="47"/>
        <v>0</v>
      </c>
      <c r="BB37" s="201">
        <f t="shared" si="48"/>
        <v>0</v>
      </c>
      <c r="BC37" s="204">
        <f t="shared" si="49"/>
        <v>3</v>
      </c>
      <c r="BD37" s="199">
        <f t="shared" si="50"/>
        <v>4</v>
      </c>
      <c r="BE37" s="199">
        <f t="shared" si="51"/>
        <v>0</v>
      </c>
      <c r="BF37" s="199">
        <f t="shared" si="52"/>
        <v>0</v>
      </c>
      <c r="BG37" s="201">
        <f t="shared" si="53"/>
        <v>0</v>
      </c>
      <c r="BH37" s="204">
        <f t="shared" si="54"/>
        <v>3</v>
      </c>
      <c r="BI37" s="199">
        <f t="shared" si="55"/>
        <v>0</v>
      </c>
      <c r="BJ37" s="199">
        <f t="shared" si="56"/>
        <v>0</v>
      </c>
      <c r="BK37" s="199">
        <f t="shared" si="57"/>
        <v>0</v>
      </c>
      <c r="BL37" s="201">
        <f t="shared" si="58"/>
        <v>0</v>
      </c>
      <c r="BM37" s="206">
        <f t="shared" si="59"/>
        <v>4</v>
      </c>
      <c r="BN37" s="199">
        <f t="shared" si="60"/>
        <v>0</v>
      </c>
      <c r="BO37" s="199">
        <f t="shared" si="61"/>
        <v>0</v>
      </c>
      <c r="BP37" s="199">
        <f t="shared" si="62"/>
        <v>0</v>
      </c>
      <c r="BQ37" s="201">
        <f t="shared" si="63"/>
        <v>0</v>
      </c>
      <c r="BR37" s="207">
        <f t="shared" si="64"/>
        <v>4</v>
      </c>
      <c r="BS37" s="199">
        <f t="shared" si="65"/>
        <v>11</v>
      </c>
      <c r="BT37" s="199">
        <f t="shared" si="66"/>
        <v>0</v>
      </c>
      <c r="BU37" s="199">
        <f t="shared" si="67"/>
        <v>0</v>
      </c>
      <c r="BV37" s="201">
        <f t="shared" si="68"/>
        <v>0</v>
      </c>
      <c r="BW37" s="207">
        <f t="shared" si="69"/>
        <v>3</v>
      </c>
      <c r="BX37" s="235">
        <v>72</v>
      </c>
      <c r="BY37" s="235">
        <v>72</v>
      </c>
      <c r="BZ37" s="193" t="e">
        <f t="shared" si="70"/>
        <v>#VALUE!</v>
      </c>
      <c r="CA37" s="193">
        <f t="shared" si="71"/>
        <v>20</v>
      </c>
      <c r="CB37" s="193" t="e">
        <f t="shared" si="72"/>
        <v>#VALUE!</v>
      </c>
      <c r="CC37" s="193" t="e">
        <f t="shared" si="73"/>
        <v>#VALUE!</v>
      </c>
      <c r="CD37" s="193" t="e">
        <f t="shared" si="74"/>
        <v>#VALUE!</v>
      </c>
      <c r="CE37" s="193" t="e">
        <f t="shared" si="75"/>
        <v>#VALUE!</v>
      </c>
      <c r="CF37" s="193" t="e">
        <f t="shared" si="76"/>
        <v>#VALUE!</v>
      </c>
      <c r="CG37" s="193" t="e">
        <f t="shared" si="77"/>
        <v>#VALUE!</v>
      </c>
      <c r="CH37" s="193" t="e">
        <f t="shared" si="78"/>
        <v>#VALUE!</v>
      </c>
      <c r="CI37" s="193" t="e">
        <f t="shared" si="79"/>
        <v>#VALUE!</v>
      </c>
      <c r="CJ37" s="193" t="e">
        <f t="shared" si="80"/>
        <v>#VALUE!</v>
      </c>
      <c r="CK37" s="193" t="e">
        <f t="shared" si="81"/>
        <v>#VALUE!</v>
      </c>
      <c r="CL37" s="193" t="e">
        <f t="shared" si="82"/>
        <v>#VALUE!</v>
      </c>
      <c r="CM37" s="193" t="e">
        <f t="shared" si="83"/>
        <v>#VALUE!</v>
      </c>
      <c r="CN37" s="193" t="e">
        <f t="shared" si="84"/>
        <v>#VALUE!</v>
      </c>
      <c r="CO37" s="209" t="str">
        <f t="shared" si="85"/>
        <v>2023PEC AI 556</v>
      </c>
      <c r="CP37" s="193" t="e">
        <f t="shared" si="86"/>
        <v>#VALUE!</v>
      </c>
      <c r="CQ37" s="158"/>
      <c r="CR37" s="193">
        <f t="shared" si="87"/>
        <v>20</v>
      </c>
      <c r="CS37" s="193" t="e">
        <f t="shared" si="88"/>
        <v>#VALUE!</v>
      </c>
      <c r="CT37" s="193" t="e">
        <f t="shared" si="89"/>
        <v>#VALUE!</v>
      </c>
      <c r="CU37" s="193" t="e">
        <f t="shared" si="90"/>
        <v>#VALUE!</v>
      </c>
      <c r="CV37" s="193" t="e">
        <f t="shared" si="91"/>
        <v>#VALUE!</v>
      </c>
      <c r="CW37" s="193" t="e">
        <f t="shared" si="92"/>
        <v>#VALUE!</v>
      </c>
      <c r="CX37" s="193" t="e">
        <f t="shared" si="93"/>
        <v>#VALUE!</v>
      </c>
      <c r="CY37" s="193" t="e">
        <f t="shared" si="94"/>
        <v>#VALUE!</v>
      </c>
      <c r="CZ37" s="193" t="e">
        <f t="shared" si="95"/>
        <v>#VALUE!</v>
      </c>
      <c r="DA37" s="193" t="e">
        <f t="shared" si="96"/>
        <v>#VALUE!</v>
      </c>
      <c r="DB37" s="193" t="e">
        <f t="shared" si="97"/>
        <v>#VALUE!</v>
      </c>
      <c r="DC37" s="193" t="e">
        <f t="shared" si="98"/>
        <v>#VALUE!</v>
      </c>
      <c r="DD37" s="193" t="e">
        <f t="shared" si="99"/>
        <v>#VALUE!</v>
      </c>
      <c r="DE37" s="159"/>
      <c r="DF37" s="159" t="e">
        <f t="shared" si="100"/>
        <v>#VALUE!</v>
      </c>
      <c r="DG37" s="159"/>
      <c r="DH37" s="159"/>
      <c r="DI37" s="159"/>
      <c r="DJ37" s="159"/>
      <c r="DK37" s="159"/>
      <c r="DL37" s="159"/>
      <c r="DM37" s="159"/>
      <c r="DN37" s="159"/>
      <c r="DO37" s="159"/>
      <c r="DP37" s="159"/>
      <c r="DQ37" s="159"/>
      <c r="DR37" s="159">
        <f t="shared" si="101"/>
        <v>72</v>
      </c>
      <c r="DS37" s="188">
        <f t="shared" si="102"/>
        <v>14</v>
      </c>
      <c r="DT37" s="159">
        <f t="shared" si="103"/>
        <v>10</v>
      </c>
      <c r="DU37" s="159">
        <f t="shared" si="104"/>
        <v>11</v>
      </c>
      <c r="DV37" s="159">
        <f t="shared" si="105"/>
        <v>11</v>
      </c>
      <c r="DW37" s="159">
        <f t="shared" si="106"/>
        <v>11</v>
      </c>
      <c r="DX37" s="159">
        <f t="shared" si="107"/>
        <v>4</v>
      </c>
      <c r="DY37" s="210">
        <f t="shared" si="108"/>
        <v>11</v>
      </c>
      <c r="DZ37" s="159">
        <f t="shared" si="109"/>
        <v>72</v>
      </c>
      <c r="EA37" s="159">
        <f t="shared" si="110"/>
        <v>14</v>
      </c>
      <c r="EB37" s="159">
        <f t="shared" si="111"/>
        <v>0</v>
      </c>
      <c r="EC37" s="159">
        <f t="shared" si="135"/>
        <v>10</v>
      </c>
      <c r="ED37" s="159">
        <f t="shared" si="135"/>
        <v>11</v>
      </c>
      <c r="EE37" s="159">
        <f t="shared" si="136"/>
        <v>0</v>
      </c>
      <c r="EF37" s="159">
        <f t="shared" si="136"/>
        <v>0</v>
      </c>
      <c r="EG37" s="159">
        <f t="shared" si="114"/>
        <v>11</v>
      </c>
      <c r="EH37" s="159">
        <f t="shared" si="115"/>
        <v>0</v>
      </c>
      <c r="EI37" s="159">
        <f t="shared" si="137"/>
        <v>11</v>
      </c>
      <c r="EJ37" s="159">
        <f t="shared" si="137"/>
        <v>4</v>
      </c>
      <c r="EK37" s="159">
        <f t="shared" si="138"/>
        <v>0</v>
      </c>
      <c r="EL37" s="159">
        <f t="shared" si="138"/>
        <v>0</v>
      </c>
      <c r="EM37" s="159">
        <f t="shared" si="118"/>
        <v>11</v>
      </c>
      <c r="EN37" s="159"/>
      <c r="EO37" s="159"/>
      <c r="EP37" s="188">
        <f t="shared" si="119"/>
        <v>14</v>
      </c>
      <c r="EQ37" s="159">
        <f t="shared" si="120"/>
        <v>12</v>
      </c>
      <c r="ER37" s="159">
        <f t="shared" si="121"/>
        <v>13</v>
      </c>
      <c r="ES37" s="159">
        <f t="shared" si="122"/>
        <v>13</v>
      </c>
      <c r="ET37" s="159">
        <f t="shared" si="123"/>
        <v>8</v>
      </c>
      <c r="EU37" s="159">
        <f t="shared" si="124"/>
        <v>12</v>
      </c>
      <c r="EV37" s="159"/>
      <c r="EW37" s="159">
        <f t="shared" si="125"/>
        <v>72</v>
      </c>
      <c r="EX37" s="159">
        <f t="shared" si="126"/>
        <v>14</v>
      </c>
      <c r="EY37" s="159">
        <f t="shared" si="127"/>
        <v>0</v>
      </c>
      <c r="EZ37" s="159">
        <f t="shared" si="139"/>
        <v>12</v>
      </c>
      <c r="FA37" s="159">
        <f t="shared" si="139"/>
        <v>13</v>
      </c>
      <c r="FB37" s="159">
        <f t="shared" si="140"/>
        <v>0</v>
      </c>
      <c r="FC37" s="159">
        <f t="shared" si="140"/>
        <v>0</v>
      </c>
      <c r="FD37" s="159">
        <f t="shared" si="130"/>
        <v>13</v>
      </c>
      <c r="FE37" s="159">
        <f t="shared" si="131"/>
        <v>0</v>
      </c>
      <c r="FF37" s="159">
        <f t="shared" si="141"/>
        <v>8</v>
      </c>
      <c r="FG37" s="159">
        <f t="shared" si="141"/>
        <v>12</v>
      </c>
      <c r="FH37" s="159">
        <f t="shared" si="133"/>
        <v>0</v>
      </c>
      <c r="FI37" s="159">
        <v>0</v>
      </c>
      <c r="FJ37" s="159">
        <v>0</v>
      </c>
      <c r="FK37" s="159"/>
      <c r="FL37" s="159"/>
      <c r="FM37" s="235">
        <v>72</v>
      </c>
    </row>
    <row r="38" spans="1:169" ht="18" x14ac:dyDescent="0.2">
      <c r="A38" s="194">
        <v>25</v>
      </c>
      <c r="B38" s="211">
        <v>211423243025</v>
      </c>
      <c r="C38" s="211" t="s">
        <v>734</v>
      </c>
      <c r="D38" s="197"/>
      <c r="E38" s="212" t="s">
        <v>735</v>
      </c>
      <c r="F38" s="199">
        <f t="shared" si="0"/>
        <v>2</v>
      </c>
      <c r="G38" s="199">
        <f t="shared" si="1"/>
        <v>2</v>
      </c>
      <c r="H38" s="199">
        <f t="shared" si="2"/>
        <v>2</v>
      </c>
      <c r="I38" s="199">
        <f t="shared" si="3"/>
        <v>2</v>
      </c>
      <c r="J38" s="199">
        <f t="shared" si="4"/>
        <v>2</v>
      </c>
      <c r="K38" s="199">
        <f t="shared" si="5"/>
        <v>2</v>
      </c>
      <c r="L38" s="199">
        <f t="shared" si="6"/>
        <v>2</v>
      </c>
      <c r="M38" s="199">
        <f t="shared" si="7"/>
        <v>2</v>
      </c>
      <c r="N38" s="199">
        <f t="shared" si="8"/>
        <v>1</v>
      </c>
      <c r="O38" s="200">
        <f t="shared" si="9"/>
        <v>0</v>
      </c>
      <c r="P38" s="199">
        <f t="shared" si="10"/>
        <v>12</v>
      </c>
      <c r="Q38" s="199">
        <f t="shared" si="11"/>
        <v>0</v>
      </c>
      <c r="R38" s="199">
        <f t="shared" si="12"/>
        <v>0</v>
      </c>
      <c r="S38" s="201">
        <f t="shared" si="13"/>
        <v>0</v>
      </c>
      <c r="T38" s="202">
        <f t="shared" si="14"/>
        <v>3</v>
      </c>
      <c r="U38" s="199">
        <f t="shared" si="15"/>
        <v>0</v>
      </c>
      <c r="V38" s="199">
        <f t="shared" si="16"/>
        <v>0</v>
      </c>
      <c r="W38" s="199">
        <f t="shared" si="17"/>
        <v>0</v>
      </c>
      <c r="X38" s="201">
        <f t="shared" si="18"/>
        <v>0</v>
      </c>
      <c r="Y38" s="203">
        <f t="shared" si="19"/>
        <v>4</v>
      </c>
      <c r="Z38" s="199">
        <f t="shared" si="20"/>
        <v>0</v>
      </c>
      <c r="AA38" s="199">
        <f t="shared" si="21"/>
        <v>0</v>
      </c>
      <c r="AB38" s="199">
        <f t="shared" si="22"/>
        <v>0</v>
      </c>
      <c r="AC38" s="201">
        <f t="shared" si="23"/>
        <v>0</v>
      </c>
      <c r="AD38" s="202">
        <f t="shared" si="24"/>
        <v>4</v>
      </c>
      <c r="AE38" s="199">
        <f t="shared" si="25"/>
        <v>12</v>
      </c>
      <c r="AF38" s="199">
        <f t="shared" si="26"/>
        <v>0</v>
      </c>
      <c r="AG38" s="199">
        <f t="shared" si="27"/>
        <v>0</v>
      </c>
      <c r="AH38" s="201">
        <f t="shared" si="28"/>
        <v>0</v>
      </c>
      <c r="AI38" s="204">
        <f t="shared" si="29"/>
        <v>3</v>
      </c>
      <c r="AJ38" s="199">
        <f t="shared" si="30"/>
        <v>11</v>
      </c>
      <c r="AK38" s="199">
        <f t="shared" si="31"/>
        <v>0</v>
      </c>
      <c r="AL38" s="199">
        <f t="shared" si="32"/>
        <v>0</v>
      </c>
      <c r="AM38" s="201">
        <f t="shared" si="33"/>
        <v>0</v>
      </c>
      <c r="AN38" s="204">
        <f t="shared" si="34"/>
        <v>3</v>
      </c>
      <c r="AO38" s="199">
        <f t="shared" si="35"/>
        <v>0</v>
      </c>
      <c r="AP38" s="199">
        <f t="shared" si="36"/>
        <v>0</v>
      </c>
      <c r="AQ38" s="199">
        <f t="shared" si="37"/>
        <v>0</v>
      </c>
      <c r="AR38" s="201">
        <f t="shared" si="38"/>
        <v>0</v>
      </c>
      <c r="AS38" s="204">
        <f t="shared" si="39"/>
        <v>4</v>
      </c>
      <c r="AT38" s="199">
        <f t="shared" si="40"/>
        <v>12</v>
      </c>
      <c r="AU38" s="199">
        <f t="shared" si="41"/>
        <v>0</v>
      </c>
      <c r="AV38" s="199">
        <f t="shared" si="42"/>
        <v>0</v>
      </c>
      <c r="AW38" s="201">
        <f t="shared" si="43"/>
        <v>0</v>
      </c>
      <c r="AX38" s="205">
        <f t="shared" si="44"/>
        <v>3</v>
      </c>
      <c r="AY38" s="199">
        <f t="shared" si="45"/>
        <v>0</v>
      </c>
      <c r="AZ38" s="199">
        <f t="shared" si="46"/>
        <v>0</v>
      </c>
      <c r="BA38" s="199">
        <f t="shared" si="47"/>
        <v>0</v>
      </c>
      <c r="BB38" s="201">
        <f t="shared" si="48"/>
        <v>0</v>
      </c>
      <c r="BC38" s="204">
        <f t="shared" si="49"/>
        <v>4</v>
      </c>
      <c r="BD38" s="199">
        <f t="shared" si="50"/>
        <v>0</v>
      </c>
      <c r="BE38" s="199">
        <f t="shared" si="51"/>
        <v>0</v>
      </c>
      <c r="BF38" s="199">
        <f t="shared" si="52"/>
        <v>0</v>
      </c>
      <c r="BG38" s="201">
        <f t="shared" si="53"/>
        <v>0</v>
      </c>
      <c r="BH38" s="204">
        <f t="shared" si="54"/>
        <v>4</v>
      </c>
      <c r="BI38" s="199">
        <f t="shared" si="55"/>
        <v>8</v>
      </c>
      <c r="BJ38" s="199">
        <f t="shared" si="56"/>
        <v>0</v>
      </c>
      <c r="BK38" s="199">
        <f t="shared" si="57"/>
        <v>0</v>
      </c>
      <c r="BL38" s="201">
        <f t="shared" si="58"/>
        <v>0</v>
      </c>
      <c r="BM38" s="206">
        <f t="shared" si="59"/>
        <v>3</v>
      </c>
      <c r="BN38" s="199">
        <f t="shared" si="60"/>
        <v>13</v>
      </c>
      <c r="BO38" s="199">
        <f t="shared" si="61"/>
        <v>0</v>
      </c>
      <c r="BP38" s="199">
        <f t="shared" si="62"/>
        <v>0</v>
      </c>
      <c r="BQ38" s="201">
        <f t="shared" si="63"/>
        <v>0</v>
      </c>
      <c r="BR38" s="207">
        <f t="shared" si="64"/>
        <v>3</v>
      </c>
      <c r="BS38" s="199">
        <f t="shared" si="65"/>
        <v>0</v>
      </c>
      <c r="BT38" s="199">
        <f t="shared" si="66"/>
        <v>0</v>
      </c>
      <c r="BU38" s="199">
        <f t="shared" si="67"/>
        <v>0</v>
      </c>
      <c r="BV38" s="201">
        <f t="shared" si="68"/>
        <v>0</v>
      </c>
      <c r="BW38" s="207">
        <f t="shared" si="69"/>
        <v>4</v>
      </c>
      <c r="BX38" s="235">
        <v>85</v>
      </c>
      <c r="BY38" s="235">
        <v>85</v>
      </c>
      <c r="BZ38" s="193" t="e">
        <f t="shared" si="70"/>
        <v>#VALUE!</v>
      </c>
      <c r="CA38" s="193">
        <f t="shared" si="71"/>
        <v>16</v>
      </c>
      <c r="CB38" s="193" t="e">
        <f t="shared" si="72"/>
        <v>#VALUE!</v>
      </c>
      <c r="CC38" s="193" t="e">
        <f t="shared" si="73"/>
        <v>#VALUE!</v>
      </c>
      <c r="CD38" s="193" t="e">
        <f t="shared" si="74"/>
        <v>#VALUE!</v>
      </c>
      <c r="CE38" s="193" t="e">
        <f t="shared" si="75"/>
        <v>#VALUE!</v>
      </c>
      <c r="CF38" s="193" t="e">
        <f t="shared" si="76"/>
        <v>#VALUE!</v>
      </c>
      <c r="CG38" s="193" t="e">
        <f t="shared" si="77"/>
        <v>#VALUE!</v>
      </c>
      <c r="CH38" s="193" t="e">
        <f t="shared" si="78"/>
        <v>#VALUE!</v>
      </c>
      <c r="CI38" s="193" t="e">
        <f t="shared" si="79"/>
        <v>#VALUE!</v>
      </c>
      <c r="CJ38" s="193" t="e">
        <f t="shared" si="80"/>
        <v>#VALUE!</v>
      </c>
      <c r="CK38" s="193" t="e">
        <f t="shared" si="81"/>
        <v>#VALUE!</v>
      </c>
      <c r="CL38" s="193" t="e">
        <f t="shared" si="82"/>
        <v>#VALUE!</v>
      </c>
      <c r="CM38" s="193" t="e">
        <f t="shared" si="83"/>
        <v>#VALUE!</v>
      </c>
      <c r="CN38" s="193" t="e">
        <f t="shared" si="84"/>
        <v>#VALUE!</v>
      </c>
      <c r="CO38" s="209" t="str">
        <f t="shared" si="85"/>
        <v>2023PEC AI 110</v>
      </c>
      <c r="CP38" s="193" t="e">
        <f t="shared" si="86"/>
        <v>#VALUE!</v>
      </c>
      <c r="CQ38" s="158"/>
      <c r="CR38" s="193">
        <f t="shared" si="87"/>
        <v>15</v>
      </c>
      <c r="CS38" s="193" t="e">
        <f t="shared" si="88"/>
        <v>#VALUE!</v>
      </c>
      <c r="CT38" s="193" t="e">
        <f t="shared" si="89"/>
        <v>#VALUE!</v>
      </c>
      <c r="CU38" s="193" t="e">
        <f t="shared" si="90"/>
        <v>#VALUE!</v>
      </c>
      <c r="CV38" s="193" t="e">
        <f t="shared" si="91"/>
        <v>#VALUE!</v>
      </c>
      <c r="CW38" s="193" t="e">
        <f t="shared" si="92"/>
        <v>#VALUE!</v>
      </c>
      <c r="CX38" s="193" t="e">
        <f t="shared" si="93"/>
        <v>#VALUE!</v>
      </c>
      <c r="CY38" s="193" t="e">
        <f t="shared" si="94"/>
        <v>#VALUE!</v>
      </c>
      <c r="CZ38" s="193" t="e">
        <f t="shared" si="95"/>
        <v>#VALUE!</v>
      </c>
      <c r="DA38" s="193" t="e">
        <f t="shared" si="96"/>
        <v>#VALUE!</v>
      </c>
      <c r="DB38" s="193" t="e">
        <f t="shared" si="97"/>
        <v>#VALUE!</v>
      </c>
      <c r="DC38" s="193" t="e">
        <f t="shared" si="98"/>
        <v>#VALUE!</v>
      </c>
      <c r="DD38" s="193" t="e">
        <f t="shared" si="99"/>
        <v>#VALUE!</v>
      </c>
      <c r="DE38" s="159"/>
      <c r="DF38" s="159" t="e">
        <f t="shared" si="100"/>
        <v>#VALUE!</v>
      </c>
      <c r="DG38" s="159"/>
      <c r="DH38" s="159"/>
      <c r="DI38" s="159"/>
      <c r="DJ38" s="159"/>
      <c r="DK38" s="159"/>
      <c r="DL38" s="159"/>
      <c r="DM38" s="159"/>
      <c r="DN38" s="159"/>
      <c r="DO38" s="159"/>
      <c r="DP38" s="159"/>
      <c r="DQ38" s="159"/>
      <c r="DR38" s="159">
        <f t="shared" si="101"/>
        <v>85</v>
      </c>
      <c r="DS38" s="188">
        <f t="shared" si="102"/>
        <v>17</v>
      </c>
      <c r="DT38" s="159">
        <f t="shared" si="103"/>
        <v>12</v>
      </c>
      <c r="DU38" s="159">
        <f t="shared" si="104"/>
        <v>12</v>
      </c>
      <c r="DV38" s="159">
        <f t="shared" si="105"/>
        <v>11</v>
      </c>
      <c r="DW38" s="159">
        <f t="shared" si="106"/>
        <v>12</v>
      </c>
      <c r="DX38" s="159">
        <f t="shared" si="107"/>
        <v>8</v>
      </c>
      <c r="DY38" s="210">
        <f t="shared" si="108"/>
        <v>13</v>
      </c>
      <c r="DZ38" s="159">
        <f t="shared" si="109"/>
        <v>85</v>
      </c>
      <c r="EA38" s="159">
        <f t="shared" si="110"/>
        <v>17</v>
      </c>
      <c r="EB38" s="159">
        <f t="shared" si="111"/>
        <v>12</v>
      </c>
      <c r="EC38" s="159">
        <f t="shared" si="135"/>
        <v>0</v>
      </c>
      <c r="ED38" s="159">
        <f t="shared" si="135"/>
        <v>0</v>
      </c>
      <c r="EE38" s="159">
        <f t="shared" si="136"/>
        <v>12</v>
      </c>
      <c r="EF38" s="159">
        <f t="shared" si="136"/>
        <v>11</v>
      </c>
      <c r="EG38" s="159">
        <f t="shared" si="114"/>
        <v>0</v>
      </c>
      <c r="EH38" s="159">
        <f t="shared" si="115"/>
        <v>12</v>
      </c>
      <c r="EI38" s="159">
        <f t="shared" si="137"/>
        <v>0</v>
      </c>
      <c r="EJ38" s="159">
        <f t="shared" si="137"/>
        <v>0</v>
      </c>
      <c r="EK38" s="159">
        <f t="shared" si="138"/>
        <v>8</v>
      </c>
      <c r="EL38" s="159">
        <f t="shared" si="138"/>
        <v>13</v>
      </c>
      <c r="EM38" s="159">
        <f t="shared" si="118"/>
        <v>0</v>
      </c>
      <c r="EN38" s="159"/>
      <c r="EO38" s="159"/>
      <c r="EP38" s="188">
        <f t="shared" si="119"/>
        <v>17</v>
      </c>
      <c r="EQ38" s="159">
        <f t="shared" si="120"/>
        <v>15</v>
      </c>
      <c r="ER38" s="159">
        <f t="shared" si="121"/>
        <v>15</v>
      </c>
      <c r="ES38" s="159">
        <f t="shared" si="122"/>
        <v>13</v>
      </c>
      <c r="ET38" s="159">
        <f t="shared" si="123"/>
        <v>11</v>
      </c>
      <c r="EU38" s="159">
        <f t="shared" si="124"/>
        <v>14</v>
      </c>
      <c r="EV38" s="159"/>
      <c r="EW38" s="159">
        <f t="shared" si="125"/>
        <v>85</v>
      </c>
      <c r="EX38" s="159">
        <f t="shared" si="126"/>
        <v>17</v>
      </c>
      <c r="EY38" s="159">
        <f t="shared" si="127"/>
        <v>15</v>
      </c>
      <c r="EZ38" s="159">
        <f t="shared" si="139"/>
        <v>0</v>
      </c>
      <c r="FA38" s="159">
        <f t="shared" si="139"/>
        <v>0</v>
      </c>
      <c r="FB38" s="159">
        <f t="shared" si="140"/>
        <v>15</v>
      </c>
      <c r="FC38" s="159">
        <f t="shared" si="140"/>
        <v>13</v>
      </c>
      <c r="FD38" s="159">
        <f t="shared" si="130"/>
        <v>0</v>
      </c>
      <c r="FE38" s="159">
        <f t="shared" si="131"/>
        <v>11</v>
      </c>
      <c r="FF38" s="159">
        <f t="shared" si="141"/>
        <v>0</v>
      </c>
      <c r="FG38" s="159">
        <f t="shared" si="141"/>
        <v>0</v>
      </c>
      <c r="FH38" s="159">
        <f t="shared" si="133"/>
        <v>14</v>
      </c>
      <c r="FI38" s="159">
        <v>0</v>
      </c>
      <c r="FJ38" s="159">
        <v>0</v>
      </c>
      <c r="FK38" s="159"/>
      <c r="FL38" s="159"/>
      <c r="FM38" s="235">
        <v>85</v>
      </c>
    </row>
    <row r="39" spans="1:169" ht="29" x14ac:dyDescent="0.2">
      <c r="A39" s="194">
        <v>26</v>
      </c>
      <c r="B39" s="195">
        <v>211423243026</v>
      </c>
      <c r="C39" s="196" t="s">
        <v>736</v>
      </c>
      <c r="D39" s="197"/>
      <c r="E39" s="198" t="s">
        <v>737</v>
      </c>
      <c r="F39" s="199">
        <f t="shared" si="0"/>
        <v>2</v>
      </c>
      <c r="G39" s="199">
        <f t="shared" si="1"/>
        <v>2</v>
      </c>
      <c r="H39" s="199">
        <f t="shared" si="2"/>
        <v>2</v>
      </c>
      <c r="I39" s="199">
        <f t="shared" si="3"/>
        <v>2</v>
      </c>
      <c r="J39" s="199">
        <f t="shared" si="4"/>
        <v>2</v>
      </c>
      <c r="K39" s="199">
        <f t="shared" si="5"/>
        <v>2</v>
      </c>
      <c r="L39" s="199">
        <f t="shared" si="6"/>
        <v>0</v>
      </c>
      <c r="M39" s="199">
        <f t="shared" si="7"/>
        <v>0</v>
      </c>
      <c r="N39" s="199">
        <f t="shared" si="8"/>
        <v>0</v>
      </c>
      <c r="O39" s="200">
        <f t="shared" si="9"/>
        <v>0</v>
      </c>
      <c r="P39" s="199">
        <f t="shared" si="10"/>
        <v>0</v>
      </c>
      <c r="Q39" s="199">
        <f t="shared" si="11"/>
        <v>0</v>
      </c>
      <c r="R39" s="199">
        <f t="shared" si="12"/>
        <v>0</v>
      </c>
      <c r="S39" s="201">
        <f t="shared" si="13"/>
        <v>0</v>
      </c>
      <c r="T39" s="202">
        <f t="shared" si="14"/>
        <v>4</v>
      </c>
      <c r="U39" s="199">
        <f t="shared" si="15"/>
        <v>8</v>
      </c>
      <c r="V39" s="199">
        <f t="shared" si="16"/>
        <v>0</v>
      </c>
      <c r="W39" s="199">
        <f t="shared" si="17"/>
        <v>0</v>
      </c>
      <c r="X39" s="201">
        <f t="shared" si="18"/>
        <v>0</v>
      </c>
      <c r="Y39" s="203">
        <f t="shared" si="19"/>
        <v>3</v>
      </c>
      <c r="Z39" s="199">
        <f t="shared" si="20"/>
        <v>9</v>
      </c>
      <c r="AA39" s="199">
        <f t="shared" si="21"/>
        <v>0</v>
      </c>
      <c r="AB39" s="199">
        <f t="shared" si="22"/>
        <v>0</v>
      </c>
      <c r="AC39" s="201">
        <f t="shared" si="23"/>
        <v>0</v>
      </c>
      <c r="AD39" s="202">
        <f t="shared" si="24"/>
        <v>3</v>
      </c>
      <c r="AE39" s="199">
        <f t="shared" si="25"/>
        <v>0</v>
      </c>
      <c r="AF39" s="199">
        <f t="shared" si="26"/>
        <v>0</v>
      </c>
      <c r="AG39" s="199">
        <f t="shared" si="27"/>
        <v>0</v>
      </c>
      <c r="AH39" s="201">
        <f t="shared" si="28"/>
        <v>0</v>
      </c>
      <c r="AI39" s="204">
        <f t="shared" si="29"/>
        <v>4</v>
      </c>
      <c r="AJ39" s="199">
        <f t="shared" si="30"/>
        <v>0</v>
      </c>
      <c r="AK39" s="199">
        <f t="shared" si="31"/>
        <v>0</v>
      </c>
      <c r="AL39" s="199">
        <f t="shared" si="32"/>
        <v>0</v>
      </c>
      <c r="AM39" s="201">
        <f t="shared" si="33"/>
        <v>0</v>
      </c>
      <c r="AN39" s="204">
        <f t="shared" si="34"/>
        <v>4</v>
      </c>
      <c r="AO39" s="199">
        <f t="shared" si="35"/>
        <v>9</v>
      </c>
      <c r="AP39" s="199">
        <f t="shared" si="36"/>
        <v>0</v>
      </c>
      <c r="AQ39" s="199">
        <f t="shared" si="37"/>
        <v>0</v>
      </c>
      <c r="AR39" s="201">
        <f t="shared" si="38"/>
        <v>0</v>
      </c>
      <c r="AS39" s="204">
        <f t="shared" si="39"/>
        <v>3</v>
      </c>
      <c r="AT39" s="199">
        <f t="shared" si="40"/>
        <v>0</v>
      </c>
      <c r="AU39" s="199">
        <f t="shared" si="41"/>
        <v>0</v>
      </c>
      <c r="AV39" s="199">
        <f t="shared" si="42"/>
        <v>0</v>
      </c>
      <c r="AW39" s="201">
        <f t="shared" si="43"/>
        <v>0</v>
      </c>
      <c r="AX39" s="205">
        <f t="shared" si="44"/>
        <v>4</v>
      </c>
      <c r="AY39" s="199">
        <f t="shared" si="45"/>
        <v>9</v>
      </c>
      <c r="AZ39" s="199">
        <f t="shared" si="46"/>
        <v>0</v>
      </c>
      <c r="BA39" s="199">
        <f t="shared" si="47"/>
        <v>0</v>
      </c>
      <c r="BB39" s="201">
        <f t="shared" si="48"/>
        <v>0</v>
      </c>
      <c r="BC39" s="204">
        <f t="shared" si="49"/>
        <v>3</v>
      </c>
      <c r="BD39" s="199">
        <f t="shared" si="50"/>
        <v>4</v>
      </c>
      <c r="BE39" s="199">
        <f t="shared" si="51"/>
        <v>0</v>
      </c>
      <c r="BF39" s="199">
        <f t="shared" si="52"/>
        <v>0</v>
      </c>
      <c r="BG39" s="201">
        <f t="shared" si="53"/>
        <v>0</v>
      </c>
      <c r="BH39" s="204">
        <f t="shared" si="54"/>
        <v>3</v>
      </c>
      <c r="BI39" s="199">
        <f t="shared" si="55"/>
        <v>0</v>
      </c>
      <c r="BJ39" s="199">
        <f t="shared" si="56"/>
        <v>0</v>
      </c>
      <c r="BK39" s="199">
        <f t="shared" si="57"/>
        <v>0</v>
      </c>
      <c r="BL39" s="201">
        <f t="shared" si="58"/>
        <v>0</v>
      </c>
      <c r="BM39" s="206">
        <f t="shared" si="59"/>
        <v>4</v>
      </c>
      <c r="BN39" s="199">
        <f t="shared" si="60"/>
        <v>0</v>
      </c>
      <c r="BO39" s="199">
        <f t="shared" si="61"/>
        <v>0</v>
      </c>
      <c r="BP39" s="199">
        <f t="shared" si="62"/>
        <v>0</v>
      </c>
      <c r="BQ39" s="201">
        <f t="shared" si="63"/>
        <v>0</v>
      </c>
      <c r="BR39" s="207">
        <f t="shared" si="64"/>
        <v>4</v>
      </c>
      <c r="BS39" s="199">
        <f t="shared" si="65"/>
        <v>9</v>
      </c>
      <c r="BT39" s="199">
        <f t="shared" si="66"/>
        <v>0</v>
      </c>
      <c r="BU39" s="199">
        <f t="shared" si="67"/>
        <v>0</v>
      </c>
      <c r="BV39" s="201">
        <f t="shared" si="68"/>
        <v>0</v>
      </c>
      <c r="BW39" s="207">
        <f t="shared" si="69"/>
        <v>3</v>
      </c>
      <c r="BX39" s="235">
        <v>60</v>
      </c>
      <c r="BY39" s="235">
        <v>60</v>
      </c>
      <c r="BZ39" s="193" t="e">
        <f t="shared" si="70"/>
        <v>#VALUE!</v>
      </c>
      <c r="CA39" s="193">
        <f t="shared" si="71"/>
        <v>20</v>
      </c>
      <c r="CB39" s="193" t="e">
        <f t="shared" si="72"/>
        <v>#VALUE!</v>
      </c>
      <c r="CC39" s="193" t="e">
        <f t="shared" si="73"/>
        <v>#VALUE!</v>
      </c>
      <c r="CD39" s="193" t="e">
        <f t="shared" si="74"/>
        <v>#VALUE!</v>
      </c>
      <c r="CE39" s="193" t="e">
        <f t="shared" si="75"/>
        <v>#VALUE!</v>
      </c>
      <c r="CF39" s="193" t="e">
        <f t="shared" si="76"/>
        <v>#VALUE!</v>
      </c>
      <c r="CG39" s="193" t="e">
        <f t="shared" si="77"/>
        <v>#VALUE!</v>
      </c>
      <c r="CH39" s="193" t="e">
        <f t="shared" si="78"/>
        <v>#VALUE!</v>
      </c>
      <c r="CI39" s="193" t="e">
        <f t="shared" si="79"/>
        <v>#VALUE!</v>
      </c>
      <c r="CJ39" s="193" t="e">
        <f t="shared" si="80"/>
        <v>#VALUE!</v>
      </c>
      <c r="CK39" s="193" t="e">
        <f t="shared" si="81"/>
        <v>#VALUE!</v>
      </c>
      <c r="CL39" s="193" t="e">
        <f t="shared" si="82"/>
        <v>#VALUE!</v>
      </c>
      <c r="CM39" s="193" t="e">
        <f t="shared" si="83"/>
        <v>#VALUE!</v>
      </c>
      <c r="CN39" s="193" t="e">
        <f t="shared" si="84"/>
        <v>#VALUE!</v>
      </c>
      <c r="CO39" s="209" t="str">
        <f t="shared" si="85"/>
        <v>2023PEC AI 557</v>
      </c>
      <c r="CP39" s="193" t="e">
        <f t="shared" si="86"/>
        <v>#VALUE!</v>
      </c>
      <c r="CQ39" s="158"/>
      <c r="CR39" s="193">
        <f t="shared" si="87"/>
        <v>20</v>
      </c>
      <c r="CS39" s="193" t="e">
        <f t="shared" si="88"/>
        <v>#VALUE!</v>
      </c>
      <c r="CT39" s="193" t="e">
        <f t="shared" si="89"/>
        <v>#VALUE!</v>
      </c>
      <c r="CU39" s="193" t="e">
        <f t="shared" si="90"/>
        <v>#VALUE!</v>
      </c>
      <c r="CV39" s="193" t="e">
        <f t="shared" si="91"/>
        <v>#VALUE!</v>
      </c>
      <c r="CW39" s="193" t="e">
        <f t="shared" si="92"/>
        <v>#VALUE!</v>
      </c>
      <c r="CX39" s="193" t="e">
        <f t="shared" si="93"/>
        <v>#VALUE!</v>
      </c>
      <c r="CY39" s="193" t="e">
        <f t="shared" si="94"/>
        <v>#VALUE!</v>
      </c>
      <c r="CZ39" s="193" t="e">
        <f t="shared" si="95"/>
        <v>#VALUE!</v>
      </c>
      <c r="DA39" s="193" t="e">
        <f t="shared" si="96"/>
        <v>#VALUE!</v>
      </c>
      <c r="DB39" s="193" t="e">
        <f t="shared" si="97"/>
        <v>#VALUE!</v>
      </c>
      <c r="DC39" s="193" t="e">
        <f t="shared" si="98"/>
        <v>#VALUE!</v>
      </c>
      <c r="DD39" s="193" t="e">
        <f t="shared" si="99"/>
        <v>#VALUE!</v>
      </c>
      <c r="DE39" s="159"/>
      <c r="DF39" s="159" t="e">
        <f t="shared" si="100"/>
        <v>#VALUE!</v>
      </c>
      <c r="DG39" s="159"/>
      <c r="DH39" s="159"/>
      <c r="DI39" s="159"/>
      <c r="DJ39" s="159"/>
      <c r="DK39" s="159"/>
      <c r="DL39" s="159"/>
      <c r="DM39" s="159"/>
      <c r="DN39" s="159"/>
      <c r="DO39" s="159"/>
      <c r="DP39" s="159"/>
      <c r="DQ39" s="159"/>
      <c r="DR39" s="159">
        <f t="shared" si="101"/>
        <v>60</v>
      </c>
      <c r="DS39" s="188">
        <f t="shared" si="102"/>
        <v>12</v>
      </c>
      <c r="DT39" s="159">
        <f t="shared" si="103"/>
        <v>8</v>
      </c>
      <c r="DU39" s="159">
        <f t="shared" si="104"/>
        <v>9</v>
      </c>
      <c r="DV39" s="159">
        <f t="shared" si="105"/>
        <v>9</v>
      </c>
      <c r="DW39" s="159">
        <f t="shared" si="106"/>
        <v>9</v>
      </c>
      <c r="DX39" s="159">
        <f t="shared" si="107"/>
        <v>4</v>
      </c>
      <c r="DY39" s="210">
        <f t="shared" si="108"/>
        <v>9</v>
      </c>
      <c r="DZ39" s="159">
        <f t="shared" si="109"/>
        <v>60</v>
      </c>
      <c r="EA39" s="159">
        <f t="shared" si="110"/>
        <v>12</v>
      </c>
      <c r="EB39" s="159">
        <f t="shared" si="111"/>
        <v>0</v>
      </c>
      <c r="EC39" s="159">
        <f t="shared" si="135"/>
        <v>8</v>
      </c>
      <c r="ED39" s="159">
        <f t="shared" si="135"/>
        <v>9</v>
      </c>
      <c r="EE39" s="159">
        <f t="shared" si="136"/>
        <v>0</v>
      </c>
      <c r="EF39" s="159">
        <f t="shared" si="136"/>
        <v>0</v>
      </c>
      <c r="EG39" s="159">
        <f t="shared" si="114"/>
        <v>9</v>
      </c>
      <c r="EH39" s="159">
        <f t="shared" si="115"/>
        <v>0</v>
      </c>
      <c r="EI39" s="159">
        <f t="shared" si="137"/>
        <v>9</v>
      </c>
      <c r="EJ39" s="159">
        <f t="shared" si="137"/>
        <v>4</v>
      </c>
      <c r="EK39" s="159">
        <f t="shared" si="138"/>
        <v>0</v>
      </c>
      <c r="EL39" s="159">
        <f t="shared" si="138"/>
        <v>0</v>
      </c>
      <c r="EM39" s="159">
        <f t="shared" si="118"/>
        <v>9</v>
      </c>
      <c r="EN39" s="159"/>
      <c r="EO39" s="159"/>
      <c r="EP39" s="188">
        <f t="shared" si="119"/>
        <v>12</v>
      </c>
      <c r="EQ39" s="159">
        <f t="shared" si="120"/>
        <v>10</v>
      </c>
      <c r="ER39" s="159">
        <f t="shared" si="121"/>
        <v>11</v>
      </c>
      <c r="ES39" s="159">
        <f t="shared" si="122"/>
        <v>11</v>
      </c>
      <c r="ET39" s="159">
        <f t="shared" si="123"/>
        <v>6</v>
      </c>
      <c r="EU39" s="159">
        <f t="shared" si="124"/>
        <v>10</v>
      </c>
      <c r="EV39" s="159"/>
      <c r="EW39" s="159">
        <f t="shared" si="125"/>
        <v>60</v>
      </c>
      <c r="EX39" s="159">
        <f t="shared" si="126"/>
        <v>12</v>
      </c>
      <c r="EY39" s="159">
        <f t="shared" si="127"/>
        <v>0</v>
      </c>
      <c r="EZ39" s="159">
        <f t="shared" si="139"/>
        <v>10</v>
      </c>
      <c r="FA39" s="159">
        <f t="shared" si="139"/>
        <v>11</v>
      </c>
      <c r="FB39" s="159">
        <f t="shared" si="140"/>
        <v>0</v>
      </c>
      <c r="FC39" s="159">
        <f t="shared" si="140"/>
        <v>0</v>
      </c>
      <c r="FD39" s="159">
        <f t="shared" si="130"/>
        <v>11</v>
      </c>
      <c r="FE39" s="159">
        <f t="shared" si="131"/>
        <v>0</v>
      </c>
      <c r="FF39" s="159">
        <f t="shared" si="141"/>
        <v>6</v>
      </c>
      <c r="FG39" s="159">
        <f t="shared" si="141"/>
        <v>10</v>
      </c>
      <c r="FH39" s="159">
        <f t="shared" si="133"/>
        <v>0</v>
      </c>
      <c r="FI39" s="159">
        <v>0</v>
      </c>
      <c r="FJ39" s="159">
        <v>0</v>
      </c>
      <c r="FK39" s="159"/>
      <c r="FL39" s="159"/>
      <c r="FM39" s="235">
        <v>60</v>
      </c>
    </row>
    <row r="40" spans="1:169" ht="29" x14ac:dyDescent="0.2">
      <c r="A40" s="194">
        <v>27</v>
      </c>
      <c r="B40" s="195">
        <v>211423243027</v>
      </c>
      <c r="C40" s="196" t="s">
        <v>738</v>
      </c>
      <c r="D40" s="197"/>
      <c r="E40" s="198" t="s">
        <v>739</v>
      </c>
      <c r="F40" s="199">
        <f t="shared" si="0"/>
        <v>2</v>
      </c>
      <c r="G40" s="199">
        <f t="shared" si="1"/>
        <v>2</v>
      </c>
      <c r="H40" s="199">
        <f t="shared" si="2"/>
        <v>2</v>
      </c>
      <c r="I40" s="199">
        <f t="shared" si="3"/>
        <v>2</v>
      </c>
      <c r="J40" s="199">
        <f t="shared" si="4"/>
        <v>2</v>
      </c>
      <c r="K40" s="199">
        <f t="shared" si="5"/>
        <v>2</v>
      </c>
      <c r="L40" s="199">
        <f t="shared" si="6"/>
        <v>2</v>
      </c>
      <c r="M40" s="199">
        <f t="shared" si="7"/>
        <v>1</v>
      </c>
      <c r="N40" s="199">
        <f t="shared" si="8"/>
        <v>0</v>
      </c>
      <c r="O40" s="200">
        <f t="shared" si="9"/>
        <v>0</v>
      </c>
      <c r="P40" s="199">
        <f t="shared" si="10"/>
        <v>11</v>
      </c>
      <c r="Q40" s="199">
        <f t="shared" si="11"/>
        <v>0</v>
      </c>
      <c r="R40" s="199">
        <f t="shared" si="12"/>
        <v>0</v>
      </c>
      <c r="S40" s="201">
        <f t="shared" si="13"/>
        <v>0</v>
      </c>
      <c r="T40" s="202">
        <f t="shared" si="14"/>
        <v>3</v>
      </c>
      <c r="U40" s="199">
        <f t="shared" si="15"/>
        <v>0</v>
      </c>
      <c r="V40" s="199">
        <f t="shared" si="16"/>
        <v>0</v>
      </c>
      <c r="W40" s="199">
        <f t="shared" si="17"/>
        <v>0</v>
      </c>
      <c r="X40" s="201">
        <f t="shared" si="18"/>
        <v>0</v>
      </c>
      <c r="Y40" s="203">
        <f t="shared" si="19"/>
        <v>4</v>
      </c>
      <c r="Z40" s="199">
        <f t="shared" si="20"/>
        <v>0</v>
      </c>
      <c r="AA40" s="199">
        <f t="shared" si="21"/>
        <v>0</v>
      </c>
      <c r="AB40" s="199">
        <f t="shared" si="22"/>
        <v>0</v>
      </c>
      <c r="AC40" s="201">
        <f t="shared" si="23"/>
        <v>0</v>
      </c>
      <c r="AD40" s="202">
        <f t="shared" si="24"/>
        <v>4</v>
      </c>
      <c r="AE40" s="199">
        <f t="shared" si="25"/>
        <v>11</v>
      </c>
      <c r="AF40" s="199">
        <f t="shared" si="26"/>
        <v>0</v>
      </c>
      <c r="AG40" s="199">
        <f t="shared" si="27"/>
        <v>0</v>
      </c>
      <c r="AH40" s="201">
        <f t="shared" si="28"/>
        <v>0</v>
      </c>
      <c r="AI40" s="204">
        <f t="shared" si="29"/>
        <v>3</v>
      </c>
      <c r="AJ40" s="199">
        <f t="shared" si="30"/>
        <v>9</v>
      </c>
      <c r="AK40" s="199">
        <f t="shared" si="31"/>
        <v>0</v>
      </c>
      <c r="AL40" s="199">
        <f t="shared" si="32"/>
        <v>0</v>
      </c>
      <c r="AM40" s="201">
        <f t="shared" si="33"/>
        <v>0</v>
      </c>
      <c r="AN40" s="204">
        <f t="shared" si="34"/>
        <v>3</v>
      </c>
      <c r="AO40" s="199">
        <f t="shared" si="35"/>
        <v>0</v>
      </c>
      <c r="AP40" s="199">
        <f t="shared" si="36"/>
        <v>0</v>
      </c>
      <c r="AQ40" s="199">
        <f t="shared" si="37"/>
        <v>0</v>
      </c>
      <c r="AR40" s="201">
        <f t="shared" si="38"/>
        <v>0</v>
      </c>
      <c r="AS40" s="204">
        <f t="shared" si="39"/>
        <v>4</v>
      </c>
      <c r="AT40" s="199">
        <f t="shared" si="40"/>
        <v>11</v>
      </c>
      <c r="AU40" s="199">
        <f t="shared" si="41"/>
        <v>0</v>
      </c>
      <c r="AV40" s="199">
        <f t="shared" si="42"/>
        <v>0</v>
      </c>
      <c r="AW40" s="201">
        <f t="shared" si="43"/>
        <v>0</v>
      </c>
      <c r="AX40" s="205">
        <f t="shared" si="44"/>
        <v>3</v>
      </c>
      <c r="AY40" s="199">
        <f t="shared" si="45"/>
        <v>0</v>
      </c>
      <c r="AZ40" s="199">
        <f t="shared" si="46"/>
        <v>0</v>
      </c>
      <c r="BA40" s="199">
        <f t="shared" si="47"/>
        <v>0</v>
      </c>
      <c r="BB40" s="201">
        <f t="shared" si="48"/>
        <v>0</v>
      </c>
      <c r="BC40" s="204">
        <f t="shared" si="49"/>
        <v>4</v>
      </c>
      <c r="BD40" s="199">
        <f t="shared" si="50"/>
        <v>0</v>
      </c>
      <c r="BE40" s="199">
        <f t="shared" si="51"/>
        <v>0</v>
      </c>
      <c r="BF40" s="199">
        <f t="shared" si="52"/>
        <v>0</v>
      </c>
      <c r="BG40" s="201">
        <f t="shared" si="53"/>
        <v>0</v>
      </c>
      <c r="BH40" s="204">
        <f t="shared" si="54"/>
        <v>4</v>
      </c>
      <c r="BI40" s="199">
        <f t="shared" si="55"/>
        <v>5</v>
      </c>
      <c r="BJ40" s="199">
        <f t="shared" si="56"/>
        <v>0</v>
      </c>
      <c r="BK40" s="199">
        <f t="shared" si="57"/>
        <v>0</v>
      </c>
      <c r="BL40" s="201">
        <f t="shared" si="58"/>
        <v>0</v>
      </c>
      <c r="BM40" s="206">
        <f t="shared" si="59"/>
        <v>3</v>
      </c>
      <c r="BN40" s="199">
        <f t="shared" si="60"/>
        <v>11</v>
      </c>
      <c r="BO40" s="199">
        <f t="shared" si="61"/>
        <v>0</v>
      </c>
      <c r="BP40" s="199">
        <f t="shared" si="62"/>
        <v>0</v>
      </c>
      <c r="BQ40" s="201">
        <f t="shared" si="63"/>
        <v>0</v>
      </c>
      <c r="BR40" s="207">
        <f t="shared" si="64"/>
        <v>3</v>
      </c>
      <c r="BS40" s="199">
        <f t="shared" si="65"/>
        <v>0</v>
      </c>
      <c r="BT40" s="199">
        <f t="shared" si="66"/>
        <v>0</v>
      </c>
      <c r="BU40" s="199">
        <f t="shared" si="67"/>
        <v>0</v>
      </c>
      <c r="BV40" s="201">
        <f t="shared" si="68"/>
        <v>0</v>
      </c>
      <c r="BW40" s="207">
        <f t="shared" si="69"/>
        <v>4</v>
      </c>
      <c r="BX40" s="235">
        <v>73</v>
      </c>
      <c r="BY40" s="235">
        <v>73</v>
      </c>
      <c r="BZ40" s="193" t="e">
        <f t="shared" si="70"/>
        <v>#VALUE!</v>
      </c>
      <c r="CA40" s="193">
        <f t="shared" si="71"/>
        <v>20</v>
      </c>
      <c r="CB40" s="193" t="e">
        <f t="shared" si="72"/>
        <v>#VALUE!</v>
      </c>
      <c r="CC40" s="193" t="e">
        <f t="shared" si="73"/>
        <v>#VALUE!</v>
      </c>
      <c r="CD40" s="193" t="e">
        <f t="shared" si="74"/>
        <v>#VALUE!</v>
      </c>
      <c r="CE40" s="193" t="e">
        <f t="shared" si="75"/>
        <v>#VALUE!</v>
      </c>
      <c r="CF40" s="193" t="e">
        <f t="shared" si="76"/>
        <v>#VALUE!</v>
      </c>
      <c r="CG40" s="193" t="e">
        <f t="shared" si="77"/>
        <v>#VALUE!</v>
      </c>
      <c r="CH40" s="193" t="e">
        <f t="shared" si="78"/>
        <v>#VALUE!</v>
      </c>
      <c r="CI40" s="193" t="e">
        <f t="shared" si="79"/>
        <v>#VALUE!</v>
      </c>
      <c r="CJ40" s="193" t="e">
        <f t="shared" si="80"/>
        <v>#VALUE!</v>
      </c>
      <c r="CK40" s="193" t="e">
        <f t="shared" si="81"/>
        <v>#VALUE!</v>
      </c>
      <c r="CL40" s="193" t="e">
        <f t="shared" si="82"/>
        <v>#VALUE!</v>
      </c>
      <c r="CM40" s="193" t="e">
        <f t="shared" si="83"/>
        <v>#VALUE!</v>
      </c>
      <c r="CN40" s="193" t="e">
        <f t="shared" si="84"/>
        <v>#VALUE!</v>
      </c>
      <c r="CO40" s="209" t="str">
        <f t="shared" si="85"/>
        <v>2023PEC AI 558</v>
      </c>
      <c r="CP40" s="193" t="e">
        <f t="shared" si="86"/>
        <v>#VALUE!</v>
      </c>
      <c r="CQ40" s="158"/>
      <c r="CR40" s="193">
        <f t="shared" si="87"/>
        <v>20</v>
      </c>
      <c r="CS40" s="193" t="e">
        <f t="shared" si="88"/>
        <v>#VALUE!</v>
      </c>
      <c r="CT40" s="193" t="e">
        <f t="shared" si="89"/>
        <v>#VALUE!</v>
      </c>
      <c r="CU40" s="193" t="e">
        <f t="shared" si="90"/>
        <v>#VALUE!</v>
      </c>
      <c r="CV40" s="193" t="e">
        <f t="shared" si="91"/>
        <v>#VALUE!</v>
      </c>
      <c r="CW40" s="193" t="e">
        <f t="shared" si="92"/>
        <v>#VALUE!</v>
      </c>
      <c r="CX40" s="193" t="e">
        <f t="shared" si="93"/>
        <v>#VALUE!</v>
      </c>
      <c r="CY40" s="193" t="e">
        <f t="shared" si="94"/>
        <v>#VALUE!</v>
      </c>
      <c r="CZ40" s="193" t="e">
        <f t="shared" si="95"/>
        <v>#VALUE!</v>
      </c>
      <c r="DA40" s="193" t="e">
        <f t="shared" si="96"/>
        <v>#VALUE!</v>
      </c>
      <c r="DB40" s="193" t="e">
        <f t="shared" si="97"/>
        <v>#VALUE!</v>
      </c>
      <c r="DC40" s="193" t="e">
        <f t="shared" si="98"/>
        <v>#VALUE!</v>
      </c>
      <c r="DD40" s="193" t="e">
        <f t="shared" si="99"/>
        <v>#VALUE!</v>
      </c>
      <c r="DE40" s="159"/>
      <c r="DF40" s="159" t="e">
        <f t="shared" si="100"/>
        <v>#VALUE!</v>
      </c>
      <c r="DG40" s="159"/>
      <c r="DH40" s="159"/>
      <c r="DI40" s="159"/>
      <c r="DJ40" s="159"/>
      <c r="DK40" s="159"/>
      <c r="DL40" s="159"/>
      <c r="DM40" s="159"/>
      <c r="DN40" s="159"/>
      <c r="DO40" s="159"/>
      <c r="DP40" s="159"/>
      <c r="DQ40" s="159"/>
      <c r="DR40" s="159">
        <f t="shared" si="101"/>
        <v>73</v>
      </c>
      <c r="DS40" s="188">
        <f t="shared" si="102"/>
        <v>15</v>
      </c>
      <c r="DT40" s="159">
        <f t="shared" si="103"/>
        <v>11</v>
      </c>
      <c r="DU40" s="159">
        <f t="shared" si="104"/>
        <v>11</v>
      </c>
      <c r="DV40" s="159">
        <f t="shared" si="105"/>
        <v>9</v>
      </c>
      <c r="DW40" s="159">
        <f t="shared" si="106"/>
        <v>11</v>
      </c>
      <c r="DX40" s="159">
        <f t="shared" si="107"/>
        <v>5</v>
      </c>
      <c r="DY40" s="210">
        <f t="shared" si="108"/>
        <v>11</v>
      </c>
      <c r="DZ40" s="159">
        <f t="shared" si="109"/>
        <v>73</v>
      </c>
      <c r="EA40" s="159">
        <f t="shared" si="110"/>
        <v>15</v>
      </c>
      <c r="EB40" s="159">
        <f t="shared" si="111"/>
        <v>11</v>
      </c>
      <c r="EC40" s="159">
        <f t="shared" si="135"/>
        <v>0</v>
      </c>
      <c r="ED40" s="159">
        <f t="shared" si="135"/>
        <v>0</v>
      </c>
      <c r="EE40" s="159">
        <f t="shared" si="136"/>
        <v>11</v>
      </c>
      <c r="EF40" s="159">
        <f t="shared" si="136"/>
        <v>9</v>
      </c>
      <c r="EG40" s="159">
        <f t="shared" si="114"/>
        <v>0</v>
      </c>
      <c r="EH40" s="159">
        <f t="shared" si="115"/>
        <v>11</v>
      </c>
      <c r="EI40" s="159">
        <f t="shared" si="137"/>
        <v>0</v>
      </c>
      <c r="EJ40" s="159">
        <f t="shared" si="137"/>
        <v>0</v>
      </c>
      <c r="EK40" s="159">
        <f t="shared" si="138"/>
        <v>5</v>
      </c>
      <c r="EL40" s="159">
        <f t="shared" si="138"/>
        <v>11</v>
      </c>
      <c r="EM40" s="159">
        <f t="shared" si="118"/>
        <v>0</v>
      </c>
      <c r="EN40" s="159"/>
      <c r="EO40" s="159"/>
      <c r="EP40" s="188">
        <f t="shared" si="119"/>
        <v>15</v>
      </c>
      <c r="EQ40" s="159">
        <f t="shared" si="120"/>
        <v>13</v>
      </c>
      <c r="ER40" s="159">
        <f t="shared" si="121"/>
        <v>13</v>
      </c>
      <c r="ES40" s="159">
        <f t="shared" si="122"/>
        <v>11</v>
      </c>
      <c r="ET40" s="159">
        <f t="shared" si="123"/>
        <v>9</v>
      </c>
      <c r="EU40" s="159">
        <f t="shared" si="124"/>
        <v>12</v>
      </c>
      <c r="EV40" s="159"/>
      <c r="EW40" s="159">
        <f t="shared" si="125"/>
        <v>73</v>
      </c>
      <c r="EX40" s="159">
        <f t="shared" si="126"/>
        <v>15</v>
      </c>
      <c r="EY40" s="159">
        <f t="shared" si="127"/>
        <v>13</v>
      </c>
      <c r="EZ40" s="159">
        <f t="shared" si="139"/>
        <v>0</v>
      </c>
      <c r="FA40" s="159">
        <f t="shared" si="139"/>
        <v>0</v>
      </c>
      <c r="FB40" s="159">
        <f t="shared" si="140"/>
        <v>13</v>
      </c>
      <c r="FC40" s="159">
        <f t="shared" si="140"/>
        <v>11</v>
      </c>
      <c r="FD40" s="159">
        <f t="shared" si="130"/>
        <v>0</v>
      </c>
      <c r="FE40" s="159">
        <f t="shared" si="131"/>
        <v>9</v>
      </c>
      <c r="FF40" s="159">
        <f t="shared" si="141"/>
        <v>0</v>
      </c>
      <c r="FG40" s="159">
        <f t="shared" si="141"/>
        <v>0</v>
      </c>
      <c r="FH40" s="159">
        <f t="shared" si="133"/>
        <v>12</v>
      </c>
      <c r="FI40" s="159">
        <v>0</v>
      </c>
      <c r="FJ40" s="159">
        <v>0</v>
      </c>
      <c r="FK40" s="159"/>
      <c r="FL40" s="159"/>
      <c r="FM40" s="235">
        <v>73</v>
      </c>
    </row>
    <row r="41" spans="1:169" ht="29" x14ac:dyDescent="0.2">
      <c r="A41" s="194">
        <v>28</v>
      </c>
      <c r="B41" s="195">
        <v>211423243028</v>
      </c>
      <c r="C41" s="196" t="s">
        <v>740</v>
      </c>
      <c r="D41" s="197"/>
      <c r="E41" s="198" t="s">
        <v>741</v>
      </c>
      <c r="F41" s="199">
        <f t="shared" si="0"/>
        <v>2</v>
      </c>
      <c r="G41" s="199">
        <f t="shared" si="1"/>
        <v>2</v>
      </c>
      <c r="H41" s="199">
        <f t="shared" si="2"/>
        <v>2</v>
      </c>
      <c r="I41" s="199">
        <f t="shared" si="3"/>
        <v>0</v>
      </c>
      <c r="J41" s="199">
        <f t="shared" si="4"/>
        <v>0</v>
      </c>
      <c r="K41" s="199">
        <f t="shared" si="5"/>
        <v>0</v>
      </c>
      <c r="L41" s="199">
        <f t="shared" si="6"/>
        <v>0</v>
      </c>
      <c r="M41" s="199">
        <f t="shared" si="7"/>
        <v>0</v>
      </c>
      <c r="N41" s="199">
        <f t="shared" si="8"/>
        <v>0</v>
      </c>
      <c r="O41" s="200">
        <f t="shared" si="9"/>
        <v>0</v>
      </c>
      <c r="P41" s="199">
        <f t="shared" si="10"/>
        <v>0</v>
      </c>
      <c r="Q41" s="199">
        <f t="shared" si="11"/>
        <v>0</v>
      </c>
      <c r="R41" s="199">
        <f t="shared" si="12"/>
        <v>0</v>
      </c>
      <c r="S41" s="201">
        <f t="shared" si="13"/>
        <v>0</v>
      </c>
      <c r="T41" s="202">
        <f t="shared" si="14"/>
        <v>4</v>
      </c>
      <c r="U41" s="199">
        <f t="shared" si="15"/>
        <v>5</v>
      </c>
      <c r="V41" s="199">
        <f t="shared" si="16"/>
        <v>0</v>
      </c>
      <c r="W41" s="199">
        <f t="shared" si="17"/>
        <v>0</v>
      </c>
      <c r="X41" s="201">
        <f t="shared" si="18"/>
        <v>0</v>
      </c>
      <c r="Y41" s="203">
        <f t="shared" si="19"/>
        <v>3</v>
      </c>
      <c r="Z41" s="199">
        <f t="shared" si="20"/>
        <v>5</v>
      </c>
      <c r="AA41" s="199">
        <f t="shared" si="21"/>
        <v>0</v>
      </c>
      <c r="AB41" s="199">
        <f t="shared" si="22"/>
        <v>0</v>
      </c>
      <c r="AC41" s="201">
        <f t="shared" si="23"/>
        <v>0</v>
      </c>
      <c r="AD41" s="202">
        <f t="shared" si="24"/>
        <v>3</v>
      </c>
      <c r="AE41" s="199">
        <f t="shared" si="25"/>
        <v>0</v>
      </c>
      <c r="AF41" s="199">
        <f t="shared" si="26"/>
        <v>0</v>
      </c>
      <c r="AG41" s="199">
        <f t="shared" si="27"/>
        <v>0</v>
      </c>
      <c r="AH41" s="201">
        <f t="shared" si="28"/>
        <v>0</v>
      </c>
      <c r="AI41" s="204">
        <f t="shared" si="29"/>
        <v>4</v>
      </c>
      <c r="AJ41" s="199">
        <f t="shared" si="30"/>
        <v>0</v>
      </c>
      <c r="AK41" s="199">
        <f t="shared" si="31"/>
        <v>0</v>
      </c>
      <c r="AL41" s="199">
        <f t="shared" si="32"/>
        <v>0</v>
      </c>
      <c r="AM41" s="201">
        <f t="shared" si="33"/>
        <v>0</v>
      </c>
      <c r="AN41" s="204">
        <f t="shared" si="34"/>
        <v>4</v>
      </c>
      <c r="AO41" s="199">
        <f t="shared" si="35"/>
        <v>5</v>
      </c>
      <c r="AP41" s="199">
        <f t="shared" si="36"/>
        <v>0</v>
      </c>
      <c r="AQ41" s="199">
        <f t="shared" si="37"/>
        <v>0</v>
      </c>
      <c r="AR41" s="201">
        <f t="shared" si="38"/>
        <v>0</v>
      </c>
      <c r="AS41" s="204">
        <f t="shared" si="39"/>
        <v>3</v>
      </c>
      <c r="AT41" s="199">
        <f t="shared" si="40"/>
        <v>0</v>
      </c>
      <c r="AU41" s="199">
        <f t="shared" si="41"/>
        <v>0</v>
      </c>
      <c r="AV41" s="199">
        <f t="shared" si="42"/>
        <v>0</v>
      </c>
      <c r="AW41" s="201">
        <f t="shared" si="43"/>
        <v>0</v>
      </c>
      <c r="AX41" s="205">
        <f t="shared" si="44"/>
        <v>4</v>
      </c>
      <c r="AY41" s="199">
        <f t="shared" si="45"/>
        <v>5</v>
      </c>
      <c r="AZ41" s="199">
        <f t="shared" si="46"/>
        <v>0</v>
      </c>
      <c r="BA41" s="199">
        <f t="shared" si="47"/>
        <v>0</v>
      </c>
      <c r="BB41" s="201">
        <f t="shared" si="48"/>
        <v>0</v>
      </c>
      <c r="BC41" s="204">
        <f t="shared" si="49"/>
        <v>3</v>
      </c>
      <c r="BD41" s="199">
        <f t="shared" si="50"/>
        <v>0</v>
      </c>
      <c r="BE41" s="199">
        <f t="shared" si="51"/>
        <v>0</v>
      </c>
      <c r="BF41" s="199">
        <f t="shared" si="52"/>
        <v>0</v>
      </c>
      <c r="BG41" s="201">
        <f t="shared" si="53"/>
        <v>0</v>
      </c>
      <c r="BH41" s="204">
        <f t="shared" si="54"/>
        <v>4</v>
      </c>
      <c r="BI41" s="199">
        <f t="shared" si="55"/>
        <v>0</v>
      </c>
      <c r="BJ41" s="199">
        <f t="shared" si="56"/>
        <v>0</v>
      </c>
      <c r="BK41" s="199">
        <f t="shared" si="57"/>
        <v>0</v>
      </c>
      <c r="BL41" s="201">
        <f t="shared" si="58"/>
        <v>0</v>
      </c>
      <c r="BM41" s="206">
        <f t="shared" si="59"/>
        <v>4</v>
      </c>
      <c r="BN41" s="199">
        <f t="shared" si="60"/>
        <v>0</v>
      </c>
      <c r="BO41" s="199">
        <f t="shared" si="61"/>
        <v>0</v>
      </c>
      <c r="BP41" s="199">
        <f t="shared" si="62"/>
        <v>0</v>
      </c>
      <c r="BQ41" s="201">
        <f t="shared" si="63"/>
        <v>0</v>
      </c>
      <c r="BR41" s="207">
        <f t="shared" si="64"/>
        <v>4</v>
      </c>
      <c r="BS41" s="199">
        <f t="shared" si="65"/>
        <v>5</v>
      </c>
      <c r="BT41" s="199">
        <f t="shared" si="66"/>
        <v>0</v>
      </c>
      <c r="BU41" s="199">
        <f t="shared" si="67"/>
        <v>0</v>
      </c>
      <c r="BV41" s="201">
        <f t="shared" si="68"/>
        <v>0</v>
      </c>
      <c r="BW41" s="207">
        <f t="shared" si="69"/>
        <v>3</v>
      </c>
      <c r="BX41" s="235">
        <v>31</v>
      </c>
      <c r="BY41" s="235">
        <v>31</v>
      </c>
      <c r="BZ41" s="193" t="e">
        <f t="shared" si="70"/>
        <v>#VALUE!</v>
      </c>
      <c r="CA41" s="193">
        <f t="shared" si="71"/>
        <v>20</v>
      </c>
      <c r="CB41" s="193" t="e">
        <f t="shared" si="72"/>
        <v>#VALUE!</v>
      </c>
      <c r="CC41" s="193" t="e">
        <f t="shared" si="73"/>
        <v>#VALUE!</v>
      </c>
      <c r="CD41" s="193" t="e">
        <f t="shared" si="74"/>
        <v>#VALUE!</v>
      </c>
      <c r="CE41" s="193" t="e">
        <f t="shared" si="75"/>
        <v>#VALUE!</v>
      </c>
      <c r="CF41" s="193" t="e">
        <f t="shared" si="76"/>
        <v>#VALUE!</v>
      </c>
      <c r="CG41" s="193" t="e">
        <f t="shared" si="77"/>
        <v>#VALUE!</v>
      </c>
      <c r="CH41" s="193" t="e">
        <f t="shared" si="78"/>
        <v>#VALUE!</v>
      </c>
      <c r="CI41" s="193" t="e">
        <f t="shared" si="79"/>
        <v>#VALUE!</v>
      </c>
      <c r="CJ41" s="193" t="e">
        <f t="shared" si="80"/>
        <v>#VALUE!</v>
      </c>
      <c r="CK41" s="193" t="e">
        <f t="shared" si="81"/>
        <v>#VALUE!</v>
      </c>
      <c r="CL41" s="193" t="e">
        <f t="shared" si="82"/>
        <v>#VALUE!</v>
      </c>
      <c r="CM41" s="193" t="e">
        <f t="shared" si="83"/>
        <v>#VALUE!</v>
      </c>
      <c r="CN41" s="193" t="e">
        <f t="shared" si="84"/>
        <v>#VALUE!</v>
      </c>
      <c r="CO41" s="209" t="str">
        <f t="shared" si="85"/>
        <v>2023PEC AI 559</v>
      </c>
      <c r="CP41" s="193" t="e">
        <f t="shared" si="86"/>
        <v>#VALUE!</v>
      </c>
      <c r="CQ41" s="158"/>
      <c r="CR41" s="193">
        <f t="shared" si="87"/>
        <v>20</v>
      </c>
      <c r="CS41" s="193" t="e">
        <f t="shared" si="88"/>
        <v>#VALUE!</v>
      </c>
      <c r="CT41" s="193" t="e">
        <f t="shared" si="89"/>
        <v>#VALUE!</v>
      </c>
      <c r="CU41" s="193" t="e">
        <f t="shared" si="90"/>
        <v>#VALUE!</v>
      </c>
      <c r="CV41" s="193" t="e">
        <f t="shared" si="91"/>
        <v>#VALUE!</v>
      </c>
      <c r="CW41" s="193" t="e">
        <f t="shared" si="92"/>
        <v>#VALUE!</v>
      </c>
      <c r="CX41" s="193" t="e">
        <f t="shared" si="93"/>
        <v>#VALUE!</v>
      </c>
      <c r="CY41" s="193" t="e">
        <f t="shared" si="94"/>
        <v>#VALUE!</v>
      </c>
      <c r="CZ41" s="193" t="e">
        <f t="shared" si="95"/>
        <v>#VALUE!</v>
      </c>
      <c r="DA41" s="193" t="e">
        <f t="shared" si="96"/>
        <v>#VALUE!</v>
      </c>
      <c r="DB41" s="193" t="e">
        <f t="shared" si="97"/>
        <v>#VALUE!</v>
      </c>
      <c r="DC41" s="193" t="e">
        <f t="shared" si="98"/>
        <v>#VALUE!</v>
      </c>
      <c r="DD41" s="193" t="e">
        <f t="shared" si="99"/>
        <v>#VALUE!</v>
      </c>
      <c r="DE41" s="159"/>
      <c r="DF41" s="159" t="e">
        <f t="shared" si="100"/>
        <v>#VALUE!</v>
      </c>
      <c r="DG41" s="159"/>
      <c r="DH41" s="159"/>
      <c r="DI41" s="159"/>
      <c r="DJ41" s="159"/>
      <c r="DK41" s="159"/>
      <c r="DL41" s="159"/>
      <c r="DM41" s="159"/>
      <c r="DN41" s="159"/>
      <c r="DO41" s="159"/>
      <c r="DP41" s="159"/>
      <c r="DQ41" s="159"/>
      <c r="DR41" s="159">
        <f t="shared" si="101"/>
        <v>31</v>
      </c>
      <c r="DS41" s="188">
        <f t="shared" si="102"/>
        <v>6</v>
      </c>
      <c r="DT41" s="159">
        <f t="shared" si="103"/>
        <v>5</v>
      </c>
      <c r="DU41" s="159">
        <f t="shared" si="104"/>
        <v>5</v>
      </c>
      <c r="DV41" s="159">
        <f t="shared" si="105"/>
        <v>5</v>
      </c>
      <c r="DW41" s="159">
        <f t="shared" si="106"/>
        <v>5</v>
      </c>
      <c r="DX41" s="159">
        <f t="shared" si="107"/>
        <v>0</v>
      </c>
      <c r="DY41" s="210">
        <f t="shared" si="108"/>
        <v>5</v>
      </c>
      <c r="DZ41" s="159">
        <f t="shared" si="109"/>
        <v>31</v>
      </c>
      <c r="EA41" s="159">
        <f t="shared" si="110"/>
        <v>6</v>
      </c>
      <c r="EB41" s="159">
        <f t="shared" si="111"/>
        <v>0</v>
      </c>
      <c r="EC41" s="159">
        <f t="shared" si="135"/>
        <v>5</v>
      </c>
      <c r="ED41" s="159">
        <f t="shared" si="135"/>
        <v>5</v>
      </c>
      <c r="EE41" s="159">
        <f t="shared" si="136"/>
        <v>0</v>
      </c>
      <c r="EF41" s="159">
        <f t="shared" si="136"/>
        <v>0</v>
      </c>
      <c r="EG41" s="159">
        <f t="shared" si="114"/>
        <v>5</v>
      </c>
      <c r="EH41" s="159">
        <f t="shared" si="115"/>
        <v>0</v>
      </c>
      <c r="EI41" s="159">
        <f t="shared" si="137"/>
        <v>5</v>
      </c>
      <c r="EJ41" s="159">
        <f t="shared" si="137"/>
        <v>0</v>
      </c>
      <c r="EK41" s="159">
        <f t="shared" si="138"/>
        <v>0</v>
      </c>
      <c r="EL41" s="159">
        <f t="shared" si="138"/>
        <v>0</v>
      </c>
      <c r="EM41" s="159">
        <f t="shared" si="118"/>
        <v>5</v>
      </c>
      <c r="EN41" s="159"/>
      <c r="EO41" s="159"/>
      <c r="EP41" s="188">
        <f t="shared" si="119"/>
        <v>6</v>
      </c>
      <c r="EQ41" s="159">
        <f t="shared" si="120"/>
        <v>5</v>
      </c>
      <c r="ER41" s="159">
        <f t="shared" si="121"/>
        <v>6</v>
      </c>
      <c r="ES41" s="159">
        <f t="shared" si="122"/>
        <v>6</v>
      </c>
      <c r="ET41" s="159">
        <f t="shared" si="123"/>
        <v>3</v>
      </c>
      <c r="EU41" s="159">
        <f t="shared" si="124"/>
        <v>5</v>
      </c>
      <c r="EV41" s="159"/>
      <c r="EW41" s="159">
        <f t="shared" si="125"/>
        <v>31</v>
      </c>
      <c r="EX41" s="159">
        <f t="shared" si="126"/>
        <v>6</v>
      </c>
      <c r="EY41" s="159">
        <f t="shared" si="127"/>
        <v>0</v>
      </c>
      <c r="EZ41" s="159">
        <f t="shared" si="139"/>
        <v>5</v>
      </c>
      <c r="FA41" s="159">
        <f t="shared" si="139"/>
        <v>6</v>
      </c>
      <c r="FB41" s="159">
        <f t="shared" si="140"/>
        <v>0</v>
      </c>
      <c r="FC41" s="159">
        <f t="shared" si="140"/>
        <v>0</v>
      </c>
      <c r="FD41" s="159">
        <f t="shared" si="130"/>
        <v>6</v>
      </c>
      <c r="FE41" s="159">
        <f t="shared" si="131"/>
        <v>0</v>
      </c>
      <c r="FF41" s="159">
        <f t="shared" si="141"/>
        <v>3</v>
      </c>
      <c r="FG41" s="159">
        <f t="shared" si="141"/>
        <v>5</v>
      </c>
      <c r="FH41" s="159">
        <f t="shared" si="133"/>
        <v>0</v>
      </c>
      <c r="FI41" s="159">
        <v>0</v>
      </c>
      <c r="FJ41" s="159">
        <v>0</v>
      </c>
      <c r="FK41" s="159"/>
      <c r="FL41" s="159"/>
      <c r="FM41" s="235">
        <v>31</v>
      </c>
    </row>
    <row r="42" spans="1:169" ht="18" x14ac:dyDescent="0.2">
      <c r="A42" s="194">
        <v>29</v>
      </c>
      <c r="B42" s="195">
        <v>211423243029</v>
      </c>
      <c r="C42" s="196" t="s">
        <v>742</v>
      </c>
      <c r="D42" s="197"/>
      <c r="E42" s="198" t="s">
        <v>743</v>
      </c>
      <c r="F42" s="199">
        <f t="shared" si="0"/>
        <v>2</v>
      </c>
      <c r="G42" s="199">
        <f t="shared" si="1"/>
        <v>2</v>
      </c>
      <c r="H42" s="199">
        <f t="shared" si="2"/>
        <v>2</v>
      </c>
      <c r="I42" s="199">
        <f t="shared" si="3"/>
        <v>2</v>
      </c>
      <c r="J42" s="199">
        <f t="shared" si="4"/>
        <v>2</v>
      </c>
      <c r="K42" s="199">
        <f t="shared" si="5"/>
        <v>0</v>
      </c>
      <c r="L42" s="199">
        <f t="shared" si="6"/>
        <v>0</v>
      </c>
      <c r="M42" s="199">
        <f t="shared" si="7"/>
        <v>0</v>
      </c>
      <c r="N42" s="199">
        <f t="shared" si="8"/>
        <v>0</v>
      </c>
      <c r="O42" s="200">
        <f t="shared" si="9"/>
        <v>0</v>
      </c>
      <c r="P42" s="199">
        <f t="shared" si="10"/>
        <v>8</v>
      </c>
      <c r="Q42" s="199">
        <f t="shared" si="11"/>
        <v>0</v>
      </c>
      <c r="R42" s="199">
        <f t="shared" si="12"/>
        <v>0</v>
      </c>
      <c r="S42" s="201">
        <f t="shared" si="13"/>
        <v>0</v>
      </c>
      <c r="T42" s="202">
        <f t="shared" si="14"/>
        <v>3</v>
      </c>
      <c r="U42" s="199">
        <f t="shared" si="15"/>
        <v>0</v>
      </c>
      <c r="V42" s="199">
        <f t="shared" si="16"/>
        <v>0</v>
      </c>
      <c r="W42" s="199">
        <f t="shared" si="17"/>
        <v>0</v>
      </c>
      <c r="X42" s="201">
        <f t="shared" si="18"/>
        <v>0</v>
      </c>
      <c r="Y42" s="203">
        <f t="shared" si="19"/>
        <v>4</v>
      </c>
      <c r="Z42" s="199">
        <f t="shared" si="20"/>
        <v>0</v>
      </c>
      <c r="AA42" s="199">
        <f t="shared" si="21"/>
        <v>0</v>
      </c>
      <c r="AB42" s="199">
        <f t="shared" si="22"/>
        <v>0</v>
      </c>
      <c r="AC42" s="201">
        <f t="shared" si="23"/>
        <v>0</v>
      </c>
      <c r="AD42" s="202">
        <f t="shared" si="24"/>
        <v>4</v>
      </c>
      <c r="AE42" s="199">
        <f t="shared" si="25"/>
        <v>8</v>
      </c>
      <c r="AF42" s="199">
        <f t="shared" si="26"/>
        <v>0</v>
      </c>
      <c r="AG42" s="199">
        <f t="shared" si="27"/>
        <v>0</v>
      </c>
      <c r="AH42" s="201">
        <f t="shared" si="28"/>
        <v>0</v>
      </c>
      <c r="AI42" s="204">
        <f t="shared" si="29"/>
        <v>3</v>
      </c>
      <c r="AJ42" s="199">
        <f t="shared" si="30"/>
        <v>7</v>
      </c>
      <c r="AK42" s="199">
        <f t="shared" si="31"/>
        <v>0</v>
      </c>
      <c r="AL42" s="199">
        <f t="shared" si="32"/>
        <v>0</v>
      </c>
      <c r="AM42" s="201">
        <f t="shared" si="33"/>
        <v>0</v>
      </c>
      <c r="AN42" s="204">
        <f t="shared" si="34"/>
        <v>3</v>
      </c>
      <c r="AO42" s="199">
        <f t="shared" si="35"/>
        <v>0</v>
      </c>
      <c r="AP42" s="199">
        <f t="shared" si="36"/>
        <v>0</v>
      </c>
      <c r="AQ42" s="199">
        <f t="shared" si="37"/>
        <v>0</v>
      </c>
      <c r="AR42" s="201">
        <f t="shared" si="38"/>
        <v>0</v>
      </c>
      <c r="AS42" s="204">
        <f t="shared" si="39"/>
        <v>4</v>
      </c>
      <c r="AT42" s="199">
        <f t="shared" si="40"/>
        <v>8</v>
      </c>
      <c r="AU42" s="199">
        <f t="shared" si="41"/>
        <v>0</v>
      </c>
      <c r="AV42" s="199">
        <f t="shared" si="42"/>
        <v>0</v>
      </c>
      <c r="AW42" s="201">
        <f t="shared" si="43"/>
        <v>0</v>
      </c>
      <c r="AX42" s="205">
        <f t="shared" si="44"/>
        <v>3</v>
      </c>
      <c r="AY42" s="199">
        <f t="shared" si="45"/>
        <v>0</v>
      </c>
      <c r="AZ42" s="199">
        <f t="shared" si="46"/>
        <v>0</v>
      </c>
      <c r="BA42" s="199">
        <f t="shared" si="47"/>
        <v>0</v>
      </c>
      <c r="BB42" s="201">
        <f t="shared" si="48"/>
        <v>0</v>
      </c>
      <c r="BC42" s="204">
        <f t="shared" si="49"/>
        <v>4</v>
      </c>
      <c r="BD42" s="199">
        <f t="shared" si="50"/>
        <v>0</v>
      </c>
      <c r="BE42" s="199">
        <f t="shared" si="51"/>
        <v>0</v>
      </c>
      <c r="BF42" s="199">
        <f t="shared" si="52"/>
        <v>0</v>
      </c>
      <c r="BG42" s="201">
        <f t="shared" si="53"/>
        <v>0</v>
      </c>
      <c r="BH42" s="204">
        <f t="shared" si="54"/>
        <v>4</v>
      </c>
      <c r="BI42" s="199">
        <f t="shared" si="55"/>
        <v>2</v>
      </c>
      <c r="BJ42" s="199">
        <f t="shared" si="56"/>
        <v>0</v>
      </c>
      <c r="BK42" s="199">
        <f t="shared" si="57"/>
        <v>0</v>
      </c>
      <c r="BL42" s="201">
        <f t="shared" si="58"/>
        <v>0</v>
      </c>
      <c r="BM42" s="206">
        <f t="shared" si="59"/>
        <v>3</v>
      </c>
      <c r="BN42" s="199">
        <f t="shared" si="60"/>
        <v>8</v>
      </c>
      <c r="BO42" s="199">
        <f t="shared" si="61"/>
        <v>0</v>
      </c>
      <c r="BP42" s="199">
        <f t="shared" si="62"/>
        <v>0</v>
      </c>
      <c r="BQ42" s="201">
        <f t="shared" si="63"/>
        <v>0</v>
      </c>
      <c r="BR42" s="207">
        <f t="shared" si="64"/>
        <v>3</v>
      </c>
      <c r="BS42" s="199">
        <f t="shared" si="65"/>
        <v>0</v>
      </c>
      <c r="BT42" s="199">
        <f t="shared" si="66"/>
        <v>0</v>
      </c>
      <c r="BU42" s="199">
        <f t="shared" si="67"/>
        <v>0</v>
      </c>
      <c r="BV42" s="201">
        <f t="shared" si="68"/>
        <v>0</v>
      </c>
      <c r="BW42" s="207">
        <f t="shared" si="69"/>
        <v>4</v>
      </c>
      <c r="BX42" s="235">
        <v>51</v>
      </c>
      <c r="BY42" s="235">
        <v>51</v>
      </c>
      <c r="BZ42" s="193" t="e">
        <f t="shared" si="70"/>
        <v>#VALUE!</v>
      </c>
      <c r="CA42" s="193">
        <f t="shared" si="71"/>
        <v>20</v>
      </c>
      <c r="CB42" s="193" t="e">
        <f t="shared" si="72"/>
        <v>#VALUE!</v>
      </c>
      <c r="CC42" s="193" t="e">
        <f t="shared" si="73"/>
        <v>#VALUE!</v>
      </c>
      <c r="CD42" s="193" t="e">
        <f t="shared" si="74"/>
        <v>#VALUE!</v>
      </c>
      <c r="CE42" s="193" t="e">
        <f t="shared" si="75"/>
        <v>#VALUE!</v>
      </c>
      <c r="CF42" s="193" t="e">
        <f t="shared" si="76"/>
        <v>#VALUE!</v>
      </c>
      <c r="CG42" s="193" t="e">
        <f t="shared" si="77"/>
        <v>#VALUE!</v>
      </c>
      <c r="CH42" s="193" t="e">
        <f t="shared" si="78"/>
        <v>#VALUE!</v>
      </c>
      <c r="CI42" s="193" t="e">
        <f t="shared" si="79"/>
        <v>#VALUE!</v>
      </c>
      <c r="CJ42" s="193" t="e">
        <f t="shared" si="80"/>
        <v>#VALUE!</v>
      </c>
      <c r="CK42" s="193" t="e">
        <f t="shared" si="81"/>
        <v>#VALUE!</v>
      </c>
      <c r="CL42" s="193" t="e">
        <f t="shared" si="82"/>
        <v>#VALUE!</v>
      </c>
      <c r="CM42" s="193" t="e">
        <f t="shared" si="83"/>
        <v>#VALUE!</v>
      </c>
      <c r="CN42" s="193" t="e">
        <f t="shared" si="84"/>
        <v>#VALUE!</v>
      </c>
      <c r="CO42" s="209" t="str">
        <f t="shared" si="85"/>
        <v>2023PEC AI 560</v>
      </c>
      <c r="CP42" s="193" t="e">
        <f t="shared" si="86"/>
        <v>#VALUE!</v>
      </c>
      <c r="CQ42" s="158"/>
      <c r="CR42" s="193">
        <f t="shared" si="87"/>
        <v>20</v>
      </c>
      <c r="CS42" s="193" t="e">
        <f t="shared" si="88"/>
        <v>#VALUE!</v>
      </c>
      <c r="CT42" s="193" t="e">
        <f t="shared" si="89"/>
        <v>#VALUE!</v>
      </c>
      <c r="CU42" s="193" t="e">
        <f t="shared" si="90"/>
        <v>#VALUE!</v>
      </c>
      <c r="CV42" s="193" t="e">
        <f t="shared" si="91"/>
        <v>#VALUE!</v>
      </c>
      <c r="CW42" s="193" t="e">
        <f t="shared" si="92"/>
        <v>#VALUE!</v>
      </c>
      <c r="CX42" s="193" t="e">
        <f t="shared" si="93"/>
        <v>#VALUE!</v>
      </c>
      <c r="CY42" s="193" t="e">
        <f t="shared" si="94"/>
        <v>#VALUE!</v>
      </c>
      <c r="CZ42" s="193" t="e">
        <f t="shared" si="95"/>
        <v>#VALUE!</v>
      </c>
      <c r="DA42" s="193" t="e">
        <f t="shared" si="96"/>
        <v>#VALUE!</v>
      </c>
      <c r="DB42" s="193" t="e">
        <f t="shared" si="97"/>
        <v>#VALUE!</v>
      </c>
      <c r="DC42" s="193" t="e">
        <f t="shared" si="98"/>
        <v>#VALUE!</v>
      </c>
      <c r="DD42" s="193" t="e">
        <f t="shared" si="99"/>
        <v>#VALUE!</v>
      </c>
      <c r="DE42" s="159"/>
      <c r="DF42" s="159" t="e">
        <f t="shared" si="100"/>
        <v>#VALUE!</v>
      </c>
      <c r="DG42" s="159"/>
      <c r="DH42" s="159"/>
      <c r="DI42" s="159"/>
      <c r="DJ42" s="159"/>
      <c r="DK42" s="159"/>
      <c r="DL42" s="159"/>
      <c r="DM42" s="159"/>
      <c r="DN42" s="159"/>
      <c r="DO42" s="159"/>
      <c r="DP42" s="159"/>
      <c r="DQ42" s="159"/>
      <c r="DR42" s="159">
        <f t="shared" si="101"/>
        <v>51</v>
      </c>
      <c r="DS42" s="188">
        <f t="shared" si="102"/>
        <v>10</v>
      </c>
      <c r="DT42" s="159">
        <f t="shared" si="103"/>
        <v>8</v>
      </c>
      <c r="DU42" s="159">
        <f t="shared" si="104"/>
        <v>8</v>
      </c>
      <c r="DV42" s="159">
        <f t="shared" si="105"/>
        <v>7</v>
      </c>
      <c r="DW42" s="159">
        <f t="shared" si="106"/>
        <v>8</v>
      </c>
      <c r="DX42" s="159">
        <f t="shared" si="107"/>
        <v>2</v>
      </c>
      <c r="DY42" s="210">
        <f t="shared" si="108"/>
        <v>8</v>
      </c>
      <c r="DZ42" s="159">
        <f t="shared" si="109"/>
        <v>51</v>
      </c>
      <c r="EA42" s="159">
        <f t="shared" si="110"/>
        <v>10</v>
      </c>
      <c r="EB42" s="159">
        <f t="shared" si="111"/>
        <v>8</v>
      </c>
      <c r="EC42" s="159">
        <f t="shared" si="135"/>
        <v>0</v>
      </c>
      <c r="ED42" s="159">
        <f t="shared" si="135"/>
        <v>0</v>
      </c>
      <c r="EE42" s="159">
        <f t="shared" si="136"/>
        <v>8</v>
      </c>
      <c r="EF42" s="159">
        <f t="shared" si="136"/>
        <v>7</v>
      </c>
      <c r="EG42" s="159">
        <f t="shared" si="114"/>
        <v>0</v>
      </c>
      <c r="EH42" s="159">
        <f t="shared" si="115"/>
        <v>8</v>
      </c>
      <c r="EI42" s="159">
        <f t="shared" si="137"/>
        <v>0</v>
      </c>
      <c r="EJ42" s="159">
        <f t="shared" si="137"/>
        <v>0</v>
      </c>
      <c r="EK42" s="159">
        <f t="shared" si="138"/>
        <v>2</v>
      </c>
      <c r="EL42" s="159">
        <f t="shared" si="138"/>
        <v>8</v>
      </c>
      <c r="EM42" s="159">
        <f t="shared" si="118"/>
        <v>0</v>
      </c>
      <c r="EN42" s="159"/>
      <c r="EO42" s="159"/>
      <c r="EP42" s="188">
        <f t="shared" si="119"/>
        <v>10</v>
      </c>
      <c r="EQ42" s="159">
        <f t="shared" si="120"/>
        <v>9</v>
      </c>
      <c r="ER42" s="159">
        <f t="shared" si="121"/>
        <v>9</v>
      </c>
      <c r="ES42" s="159">
        <f t="shared" si="122"/>
        <v>8</v>
      </c>
      <c r="ET42" s="159">
        <f t="shared" si="123"/>
        <v>7</v>
      </c>
      <c r="EU42" s="159">
        <f t="shared" si="124"/>
        <v>8</v>
      </c>
      <c r="EV42" s="159"/>
      <c r="EW42" s="159">
        <f t="shared" si="125"/>
        <v>51</v>
      </c>
      <c r="EX42" s="159">
        <f t="shared" si="126"/>
        <v>10</v>
      </c>
      <c r="EY42" s="159">
        <f t="shared" si="127"/>
        <v>9</v>
      </c>
      <c r="EZ42" s="159">
        <f t="shared" si="139"/>
        <v>0</v>
      </c>
      <c r="FA42" s="159">
        <f t="shared" si="139"/>
        <v>0</v>
      </c>
      <c r="FB42" s="159">
        <f t="shared" si="140"/>
        <v>9</v>
      </c>
      <c r="FC42" s="159">
        <f t="shared" si="140"/>
        <v>8</v>
      </c>
      <c r="FD42" s="159">
        <f t="shared" si="130"/>
        <v>0</v>
      </c>
      <c r="FE42" s="159">
        <f t="shared" si="131"/>
        <v>7</v>
      </c>
      <c r="FF42" s="159">
        <f t="shared" si="141"/>
        <v>0</v>
      </c>
      <c r="FG42" s="159">
        <f t="shared" si="141"/>
        <v>0</v>
      </c>
      <c r="FH42" s="159">
        <f t="shared" si="133"/>
        <v>8</v>
      </c>
      <c r="FI42" s="159">
        <v>0</v>
      </c>
      <c r="FJ42" s="159">
        <v>0</v>
      </c>
      <c r="FK42" s="159"/>
      <c r="FL42" s="159"/>
      <c r="FM42" s="235">
        <v>51</v>
      </c>
    </row>
    <row r="43" spans="1:169" ht="18" x14ac:dyDescent="0.2">
      <c r="A43" s="194">
        <v>30</v>
      </c>
      <c r="B43" s="195">
        <v>211423243030</v>
      </c>
      <c r="C43" s="196" t="s">
        <v>744</v>
      </c>
      <c r="D43" s="197"/>
      <c r="E43" s="198" t="s">
        <v>745</v>
      </c>
      <c r="F43" s="199">
        <f t="shared" si="0"/>
        <v>2</v>
      </c>
      <c r="G43" s="199">
        <f t="shared" si="1"/>
        <v>2</v>
      </c>
      <c r="H43" s="199">
        <f t="shared" si="2"/>
        <v>2</v>
      </c>
      <c r="I43" s="199">
        <f t="shared" si="3"/>
        <v>2</v>
      </c>
      <c r="J43" s="199">
        <f t="shared" si="4"/>
        <v>2</v>
      </c>
      <c r="K43" s="199">
        <f t="shared" si="5"/>
        <v>0</v>
      </c>
      <c r="L43" s="199">
        <f t="shared" si="6"/>
        <v>0</v>
      </c>
      <c r="M43" s="199">
        <f t="shared" si="7"/>
        <v>0</v>
      </c>
      <c r="N43" s="199">
        <f t="shared" si="8"/>
        <v>0</v>
      </c>
      <c r="O43" s="200">
        <f t="shared" si="9"/>
        <v>0</v>
      </c>
      <c r="P43" s="199">
        <f t="shared" si="10"/>
        <v>0</v>
      </c>
      <c r="Q43" s="199">
        <f t="shared" si="11"/>
        <v>0</v>
      </c>
      <c r="R43" s="199">
        <f t="shared" si="12"/>
        <v>0</v>
      </c>
      <c r="S43" s="201">
        <f t="shared" si="13"/>
        <v>0</v>
      </c>
      <c r="T43" s="202">
        <f t="shared" si="14"/>
        <v>4</v>
      </c>
      <c r="U43" s="199">
        <f t="shared" si="15"/>
        <v>7</v>
      </c>
      <c r="V43" s="199">
        <f t="shared" si="16"/>
        <v>0</v>
      </c>
      <c r="W43" s="199">
        <f t="shared" si="17"/>
        <v>0</v>
      </c>
      <c r="X43" s="201">
        <f t="shared" si="18"/>
        <v>0</v>
      </c>
      <c r="Y43" s="203">
        <f t="shared" si="19"/>
        <v>3</v>
      </c>
      <c r="Z43" s="199">
        <f t="shared" si="20"/>
        <v>8</v>
      </c>
      <c r="AA43" s="199">
        <f t="shared" si="21"/>
        <v>0</v>
      </c>
      <c r="AB43" s="199">
        <f t="shared" si="22"/>
        <v>0</v>
      </c>
      <c r="AC43" s="201">
        <f t="shared" si="23"/>
        <v>0</v>
      </c>
      <c r="AD43" s="202">
        <f t="shared" si="24"/>
        <v>3</v>
      </c>
      <c r="AE43" s="199">
        <f t="shared" si="25"/>
        <v>0</v>
      </c>
      <c r="AF43" s="199">
        <f t="shared" si="26"/>
        <v>0</v>
      </c>
      <c r="AG43" s="199">
        <f t="shared" si="27"/>
        <v>0</v>
      </c>
      <c r="AH43" s="201">
        <f t="shared" si="28"/>
        <v>0</v>
      </c>
      <c r="AI43" s="204">
        <f t="shared" si="29"/>
        <v>4</v>
      </c>
      <c r="AJ43" s="199">
        <f t="shared" si="30"/>
        <v>0</v>
      </c>
      <c r="AK43" s="199">
        <f t="shared" si="31"/>
        <v>0</v>
      </c>
      <c r="AL43" s="199">
        <f t="shared" si="32"/>
        <v>0</v>
      </c>
      <c r="AM43" s="201">
        <f t="shared" si="33"/>
        <v>0</v>
      </c>
      <c r="AN43" s="204">
        <f t="shared" si="34"/>
        <v>4</v>
      </c>
      <c r="AO43" s="199">
        <f t="shared" si="35"/>
        <v>8</v>
      </c>
      <c r="AP43" s="199">
        <f t="shared" si="36"/>
        <v>0</v>
      </c>
      <c r="AQ43" s="199">
        <f t="shared" si="37"/>
        <v>0</v>
      </c>
      <c r="AR43" s="201">
        <f t="shared" si="38"/>
        <v>0</v>
      </c>
      <c r="AS43" s="204">
        <f t="shared" si="39"/>
        <v>3</v>
      </c>
      <c r="AT43" s="199">
        <f t="shared" si="40"/>
        <v>0</v>
      </c>
      <c r="AU43" s="199">
        <f t="shared" si="41"/>
        <v>0</v>
      </c>
      <c r="AV43" s="199">
        <f t="shared" si="42"/>
        <v>0</v>
      </c>
      <c r="AW43" s="201">
        <f t="shared" si="43"/>
        <v>0</v>
      </c>
      <c r="AX43" s="205">
        <f t="shared" si="44"/>
        <v>4</v>
      </c>
      <c r="AY43" s="199">
        <f t="shared" si="45"/>
        <v>8</v>
      </c>
      <c r="AZ43" s="199">
        <f t="shared" si="46"/>
        <v>0</v>
      </c>
      <c r="BA43" s="199">
        <f t="shared" si="47"/>
        <v>0</v>
      </c>
      <c r="BB43" s="201">
        <f t="shared" si="48"/>
        <v>0</v>
      </c>
      <c r="BC43" s="204">
        <f t="shared" si="49"/>
        <v>3</v>
      </c>
      <c r="BD43" s="199">
        <f t="shared" si="50"/>
        <v>2</v>
      </c>
      <c r="BE43" s="199">
        <f t="shared" si="51"/>
        <v>0</v>
      </c>
      <c r="BF43" s="199">
        <f t="shared" si="52"/>
        <v>0</v>
      </c>
      <c r="BG43" s="201">
        <f t="shared" si="53"/>
        <v>0</v>
      </c>
      <c r="BH43" s="204">
        <f t="shared" si="54"/>
        <v>3</v>
      </c>
      <c r="BI43" s="199">
        <f t="shared" si="55"/>
        <v>0</v>
      </c>
      <c r="BJ43" s="199">
        <f t="shared" si="56"/>
        <v>0</v>
      </c>
      <c r="BK43" s="199">
        <f t="shared" si="57"/>
        <v>0</v>
      </c>
      <c r="BL43" s="201">
        <f t="shared" si="58"/>
        <v>0</v>
      </c>
      <c r="BM43" s="206">
        <f t="shared" si="59"/>
        <v>4</v>
      </c>
      <c r="BN43" s="199">
        <f t="shared" si="60"/>
        <v>0</v>
      </c>
      <c r="BO43" s="199">
        <f t="shared" si="61"/>
        <v>0</v>
      </c>
      <c r="BP43" s="199">
        <f t="shared" si="62"/>
        <v>0</v>
      </c>
      <c r="BQ43" s="201">
        <f t="shared" si="63"/>
        <v>0</v>
      </c>
      <c r="BR43" s="207">
        <f t="shared" si="64"/>
        <v>4</v>
      </c>
      <c r="BS43" s="199">
        <f t="shared" si="65"/>
        <v>8</v>
      </c>
      <c r="BT43" s="199">
        <f t="shared" si="66"/>
        <v>0</v>
      </c>
      <c r="BU43" s="199">
        <f t="shared" si="67"/>
        <v>0</v>
      </c>
      <c r="BV43" s="201">
        <f t="shared" si="68"/>
        <v>0</v>
      </c>
      <c r="BW43" s="207">
        <f t="shared" si="69"/>
        <v>3</v>
      </c>
      <c r="BX43" s="235">
        <v>51</v>
      </c>
      <c r="BY43" s="235">
        <v>51</v>
      </c>
      <c r="BZ43" s="193" t="e">
        <f t="shared" si="70"/>
        <v>#VALUE!</v>
      </c>
      <c r="CA43" s="193">
        <f t="shared" si="71"/>
        <v>20</v>
      </c>
      <c r="CB43" s="193" t="e">
        <f t="shared" si="72"/>
        <v>#VALUE!</v>
      </c>
      <c r="CC43" s="193" t="e">
        <f t="shared" si="73"/>
        <v>#VALUE!</v>
      </c>
      <c r="CD43" s="193" t="e">
        <f t="shared" si="74"/>
        <v>#VALUE!</v>
      </c>
      <c r="CE43" s="193" t="e">
        <f t="shared" si="75"/>
        <v>#VALUE!</v>
      </c>
      <c r="CF43" s="193" t="e">
        <f t="shared" si="76"/>
        <v>#VALUE!</v>
      </c>
      <c r="CG43" s="193" t="e">
        <f t="shared" si="77"/>
        <v>#VALUE!</v>
      </c>
      <c r="CH43" s="193" t="e">
        <f t="shared" si="78"/>
        <v>#VALUE!</v>
      </c>
      <c r="CI43" s="193" t="e">
        <f t="shared" si="79"/>
        <v>#VALUE!</v>
      </c>
      <c r="CJ43" s="193" t="e">
        <f t="shared" si="80"/>
        <v>#VALUE!</v>
      </c>
      <c r="CK43" s="193" t="e">
        <f t="shared" si="81"/>
        <v>#VALUE!</v>
      </c>
      <c r="CL43" s="193" t="e">
        <f t="shared" si="82"/>
        <v>#VALUE!</v>
      </c>
      <c r="CM43" s="193" t="e">
        <f t="shared" si="83"/>
        <v>#VALUE!</v>
      </c>
      <c r="CN43" s="193" t="e">
        <f t="shared" si="84"/>
        <v>#VALUE!</v>
      </c>
      <c r="CO43" s="209" t="str">
        <f t="shared" si="85"/>
        <v>2023PEC AI 561</v>
      </c>
      <c r="CP43" s="193" t="e">
        <f t="shared" si="86"/>
        <v>#VALUE!</v>
      </c>
      <c r="CQ43" s="158"/>
      <c r="CR43" s="193">
        <f t="shared" si="87"/>
        <v>20</v>
      </c>
      <c r="CS43" s="193" t="e">
        <f t="shared" si="88"/>
        <v>#VALUE!</v>
      </c>
      <c r="CT43" s="193" t="e">
        <f t="shared" si="89"/>
        <v>#VALUE!</v>
      </c>
      <c r="CU43" s="193" t="e">
        <f t="shared" si="90"/>
        <v>#VALUE!</v>
      </c>
      <c r="CV43" s="193" t="e">
        <f t="shared" si="91"/>
        <v>#VALUE!</v>
      </c>
      <c r="CW43" s="193" t="e">
        <f t="shared" si="92"/>
        <v>#VALUE!</v>
      </c>
      <c r="CX43" s="193" t="e">
        <f t="shared" si="93"/>
        <v>#VALUE!</v>
      </c>
      <c r="CY43" s="193" t="e">
        <f t="shared" si="94"/>
        <v>#VALUE!</v>
      </c>
      <c r="CZ43" s="193" t="e">
        <f t="shared" si="95"/>
        <v>#VALUE!</v>
      </c>
      <c r="DA43" s="193" t="e">
        <f t="shared" si="96"/>
        <v>#VALUE!</v>
      </c>
      <c r="DB43" s="193" t="e">
        <f t="shared" si="97"/>
        <v>#VALUE!</v>
      </c>
      <c r="DC43" s="193" t="e">
        <f t="shared" si="98"/>
        <v>#VALUE!</v>
      </c>
      <c r="DD43" s="193" t="e">
        <f t="shared" si="99"/>
        <v>#VALUE!</v>
      </c>
      <c r="DE43" s="159"/>
      <c r="DF43" s="159" t="e">
        <f t="shared" si="100"/>
        <v>#VALUE!</v>
      </c>
      <c r="DG43" s="159"/>
      <c r="DH43" s="159"/>
      <c r="DI43" s="159"/>
      <c r="DJ43" s="159"/>
      <c r="DK43" s="159"/>
      <c r="DL43" s="159"/>
      <c r="DM43" s="159"/>
      <c r="DN43" s="159"/>
      <c r="DO43" s="159"/>
      <c r="DP43" s="159"/>
      <c r="DQ43" s="159"/>
      <c r="DR43" s="159">
        <f t="shared" si="101"/>
        <v>51</v>
      </c>
      <c r="DS43" s="188">
        <f t="shared" si="102"/>
        <v>10</v>
      </c>
      <c r="DT43" s="159">
        <f t="shared" si="103"/>
        <v>7</v>
      </c>
      <c r="DU43" s="159">
        <f t="shared" si="104"/>
        <v>8</v>
      </c>
      <c r="DV43" s="159">
        <f t="shared" si="105"/>
        <v>8</v>
      </c>
      <c r="DW43" s="159">
        <f t="shared" si="106"/>
        <v>8</v>
      </c>
      <c r="DX43" s="159">
        <f t="shared" si="107"/>
        <v>2</v>
      </c>
      <c r="DY43" s="210">
        <f t="shared" si="108"/>
        <v>8</v>
      </c>
      <c r="DZ43" s="159">
        <f t="shared" si="109"/>
        <v>51</v>
      </c>
      <c r="EA43" s="159">
        <f t="shared" si="110"/>
        <v>10</v>
      </c>
      <c r="EB43" s="159">
        <f t="shared" si="111"/>
        <v>0</v>
      </c>
      <c r="EC43" s="159">
        <f t="shared" si="135"/>
        <v>7</v>
      </c>
      <c r="ED43" s="159">
        <f t="shared" si="135"/>
        <v>8</v>
      </c>
      <c r="EE43" s="159">
        <f t="shared" si="136"/>
        <v>0</v>
      </c>
      <c r="EF43" s="159">
        <f t="shared" si="136"/>
        <v>0</v>
      </c>
      <c r="EG43" s="159">
        <f t="shared" si="114"/>
        <v>8</v>
      </c>
      <c r="EH43" s="159">
        <f t="shared" si="115"/>
        <v>0</v>
      </c>
      <c r="EI43" s="159">
        <f t="shared" si="137"/>
        <v>8</v>
      </c>
      <c r="EJ43" s="159">
        <f t="shared" si="137"/>
        <v>2</v>
      </c>
      <c r="EK43" s="159">
        <f t="shared" si="138"/>
        <v>0</v>
      </c>
      <c r="EL43" s="159">
        <f t="shared" si="138"/>
        <v>0</v>
      </c>
      <c r="EM43" s="159">
        <f t="shared" si="118"/>
        <v>8</v>
      </c>
      <c r="EN43" s="159"/>
      <c r="EO43" s="159"/>
      <c r="EP43" s="188">
        <f t="shared" si="119"/>
        <v>10</v>
      </c>
      <c r="EQ43" s="159">
        <f t="shared" si="120"/>
        <v>9</v>
      </c>
      <c r="ER43" s="159">
        <f t="shared" si="121"/>
        <v>9</v>
      </c>
      <c r="ES43" s="159">
        <f t="shared" si="122"/>
        <v>9</v>
      </c>
      <c r="ET43" s="159">
        <f t="shared" si="123"/>
        <v>6</v>
      </c>
      <c r="EU43" s="159">
        <f t="shared" si="124"/>
        <v>8</v>
      </c>
      <c r="EV43" s="159"/>
      <c r="EW43" s="159">
        <f t="shared" si="125"/>
        <v>51</v>
      </c>
      <c r="EX43" s="159">
        <f t="shared" si="126"/>
        <v>10</v>
      </c>
      <c r="EY43" s="159">
        <f t="shared" si="127"/>
        <v>0</v>
      </c>
      <c r="EZ43" s="159">
        <f t="shared" si="139"/>
        <v>9</v>
      </c>
      <c r="FA43" s="159">
        <f t="shared" si="139"/>
        <v>9</v>
      </c>
      <c r="FB43" s="159">
        <f t="shared" si="140"/>
        <v>0</v>
      </c>
      <c r="FC43" s="159">
        <f t="shared" si="140"/>
        <v>0</v>
      </c>
      <c r="FD43" s="159">
        <f t="shared" si="130"/>
        <v>9</v>
      </c>
      <c r="FE43" s="159">
        <f t="shared" si="131"/>
        <v>0</v>
      </c>
      <c r="FF43" s="159">
        <f t="shared" si="141"/>
        <v>6</v>
      </c>
      <c r="FG43" s="159">
        <f t="shared" si="141"/>
        <v>8</v>
      </c>
      <c r="FH43" s="159">
        <f t="shared" si="133"/>
        <v>0</v>
      </c>
      <c r="FI43" s="159">
        <v>0</v>
      </c>
      <c r="FJ43" s="159">
        <v>0</v>
      </c>
      <c r="FK43" s="159"/>
      <c r="FL43" s="159"/>
      <c r="FM43" s="235">
        <v>51</v>
      </c>
    </row>
    <row r="44" spans="1:169" ht="18" x14ac:dyDescent="0.2">
      <c r="A44" s="194">
        <v>31</v>
      </c>
      <c r="B44" s="195">
        <v>211423243031</v>
      </c>
      <c r="C44" s="196" t="s">
        <v>746</v>
      </c>
      <c r="D44" s="197"/>
      <c r="E44" s="198" t="s">
        <v>747</v>
      </c>
      <c r="F44" s="199">
        <f t="shared" si="0"/>
        <v>2</v>
      </c>
      <c r="G44" s="199">
        <f t="shared" si="1"/>
        <v>2</v>
      </c>
      <c r="H44" s="199">
        <f t="shared" si="2"/>
        <v>2</v>
      </c>
      <c r="I44" s="199">
        <f t="shared" si="3"/>
        <v>2</v>
      </c>
      <c r="J44" s="199">
        <f t="shared" si="4"/>
        <v>2</v>
      </c>
      <c r="K44" s="199">
        <f t="shared" si="5"/>
        <v>2</v>
      </c>
      <c r="L44" s="199">
        <f t="shared" si="6"/>
        <v>2</v>
      </c>
      <c r="M44" s="199">
        <f t="shared" si="7"/>
        <v>0</v>
      </c>
      <c r="N44" s="199">
        <f t="shared" si="8"/>
        <v>0</v>
      </c>
      <c r="O44" s="200">
        <f t="shared" si="9"/>
        <v>0</v>
      </c>
      <c r="P44" s="199">
        <f t="shared" si="10"/>
        <v>10</v>
      </c>
      <c r="Q44" s="199">
        <f t="shared" si="11"/>
        <v>0</v>
      </c>
      <c r="R44" s="199">
        <f t="shared" si="12"/>
        <v>0</v>
      </c>
      <c r="S44" s="201">
        <f t="shared" si="13"/>
        <v>0</v>
      </c>
      <c r="T44" s="202">
        <f t="shared" si="14"/>
        <v>3</v>
      </c>
      <c r="U44" s="199">
        <f t="shared" si="15"/>
        <v>0</v>
      </c>
      <c r="V44" s="199">
        <f t="shared" si="16"/>
        <v>0</v>
      </c>
      <c r="W44" s="199">
        <f t="shared" si="17"/>
        <v>0</v>
      </c>
      <c r="X44" s="201">
        <f t="shared" si="18"/>
        <v>0</v>
      </c>
      <c r="Y44" s="203">
        <f t="shared" si="19"/>
        <v>4</v>
      </c>
      <c r="Z44" s="199">
        <f t="shared" si="20"/>
        <v>0</v>
      </c>
      <c r="AA44" s="199">
        <f t="shared" si="21"/>
        <v>0</v>
      </c>
      <c r="AB44" s="199">
        <f t="shared" si="22"/>
        <v>0</v>
      </c>
      <c r="AC44" s="201">
        <f t="shared" si="23"/>
        <v>0</v>
      </c>
      <c r="AD44" s="202">
        <f t="shared" si="24"/>
        <v>4</v>
      </c>
      <c r="AE44" s="199">
        <f t="shared" si="25"/>
        <v>10</v>
      </c>
      <c r="AF44" s="199">
        <f t="shared" si="26"/>
        <v>0</v>
      </c>
      <c r="AG44" s="199">
        <f t="shared" si="27"/>
        <v>0</v>
      </c>
      <c r="AH44" s="201">
        <f t="shared" si="28"/>
        <v>0</v>
      </c>
      <c r="AI44" s="204">
        <f t="shared" si="29"/>
        <v>3</v>
      </c>
      <c r="AJ44" s="199">
        <f t="shared" si="30"/>
        <v>9</v>
      </c>
      <c r="AK44" s="199">
        <f t="shared" si="31"/>
        <v>0</v>
      </c>
      <c r="AL44" s="199">
        <f t="shared" si="32"/>
        <v>0</v>
      </c>
      <c r="AM44" s="201">
        <f t="shared" si="33"/>
        <v>0</v>
      </c>
      <c r="AN44" s="204">
        <f t="shared" si="34"/>
        <v>3</v>
      </c>
      <c r="AO44" s="199">
        <f t="shared" si="35"/>
        <v>0</v>
      </c>
      <c r="AP44" s="199">
        <f t="shared" si="36"/>
        <v>0</v>
      </c>
      <c r="AQ44" s="199">
        <f t="shared" si="37"/>
        <v>0</v>
      </c>
      <c r="AR44" s="201">
        <f t="shared" si="38"/>
        <v>0</v>
      </c>
      <c r="AS44" s="204">
        <f t="shared" si="39"/>
        <v>4</v>
      </c>
      <c r="AT44" s="199">
        <f t="shared" si="40"/>
        <v>10</v>
      </c>
      <c r="AU44" s="199">
        <f t="shared" si="41"/>
        <v>0</v>
      </c>
      <c r="AV44" s="199">
        <f t="shared" si="42"/>
        <v>0</v>
      </c>
      <c r="AW44" s="201">
        <f t="shared" si="43"/>
        <v>0</v>
      </c>
      <c r="AX44" s="205">
        <f t="shared" si="44"/>
        <v>3</v>
      </c>
      <c r="AY44" s="199">
        <f t="shared" si="45"/>
        <v>0</v>
      </c>
      <c r="AZ44" s="199">
        <f t="shared" si="46"/>
        <v>0</v>
      </c>
      <c r="BA44" s="199">
        <f t="shared" si="47"/>
        <v>0</v>
      </c>
      <c r="BB44" s="201">
        <f t="shared" si="48"/>
        <v>0</v>
      </c>
      <c r="BC44" s="204">
        <f t="shared" si="49"/>
        <v>4</v>
      </c>
      <c r="BD44" s="199">
        <f t="shared" si="50"/>
        <v>0</v>
      </c>
      <c r="BE44" s="199">
        <f t="shared" si="51"/>
        <v>0</v>
      </c>
      <c r="BF44" s="199">
        <f t="shared" si="52"/>
        <v>0</v>
      </c>
      <c r="BG44" s="201">
        <f t="shared" si="53"/>
        <v>0</v>
      </c>
      <c r="BH44" s="204">
        <f t="shared" si="54"/>
        <v>4</v>
      </c>
      <c r="BI44" s="199">
        <f t="shared" si="55"/>
        <v>7</v>
      </c>
      <c r="BJ44" s="199">
        <f t="shared" si="56"/>
        <v>0</v>
      </c>
      <c r="BK44" s="199">
        <f t="shared" si="57"/>
        <v>0</v>
      </c>
      <c r="BL44" s="201">
        <f t="shared" si="58"/>
        <v>0</v>
      </c>
      <c r="BM44" s="206">
        <f t="shared" si="59"/>
        <v>3</v>
      </c>
      <c r="BN44" s="199">
        <f t="shared" si="60"/>
        <v>11</v>
      </c>
      <c r="BO44" s="199">
        <f t="shared" si="61"/>
        <v>0</v>
      </c>
      <c r="BP44" s="199">
        <f t="shared" si="62"/>
        <v>0</v>
      </c>
      <c r="BQ44" s="201">
        <f t="shared" si="63"/>
        <v>0</v>
      </c>
      <c r="BR44" s="207">
        <f t="shared" si="64"/>
        <v>3</v>
      </c>
      <c r="BS44" s="199">
        <f t="shared" si="65"/>
        <v>0</v>
      </c>
      <c r="BT44" s="199">
        <f t="shared" si="66"/>
        <v>0</v>
      </c>
      <c r="BU44" s="199">
        <f t="shared" si="67"/>
        <v>0</v>
      </c>
      <c r="BV44" s="201">
        <f t="shared" si="68"/>
        <v>0</v>
      </c>
      <c r="BW44" s="207">
        <f t="shared" si="69"/>
        <v>4</v>
      </c>
      <c r="BX44" s="235">
        <v>71</v>
      </c>
      <c r="BY44" s="235">
        <v>71</v>
      </c>
      <c r="BZ44" s="193" t="e">
        <f t="shared" si="70"/>
        <v>#VALUE!</v>
      </c>
      <c r="CA44" s="193">
        <f t="shared" si="71"/>
        <v>20</v>
      </c>
      <c r="CB44" s="193" t="e">
        <f t="shared" si="72"/>
        <v>#VALUE!</v>
      </c>
      <c r="CC44" s="193" t="e">
        <f t="shared" si="73"/>
        <v>#VALUE!</v>
      </c>
      <c r="CD44" s="193" t="e">
        <f t="shared" si="74"/>
        <v>#VALUE!</v>
      </c>
      <c r="CE44" s="193" t="e">
        <f t="shared" si="75"/>
        <v>#VALUE!</v>
      </c>
      <c r="CF44" s="193" t="e">
        <f t="shared" si="76"/>
        <v>#VALUE!</v>
      </c>
      <c r="CG44" s="193" t="e">
        <f t="shared" si="77"/>
        <v>#VALUE!</v>
      </c>
      <c r="CH44" s="193" t="e">
        <f t="shared" si="78"/>
        <v>#VALUE!</v>
      </c>
      <c r="CI44" s="193" t="e">
        <f t="shared" si="79"/>
        <v>#VALUE!</v>
      </c>
      <c r="CJ44" s="193" t="e">
        <f t="shared" si="80"/>
        <v>#VALUE!</v>
      </c>
      <c r="CK44" s="193" t="e">
        <f t="shared" si="81"/>
        <v>#VALUE!</v>
      </c>
      <c r="CL44" s="193" t="e">
        <f t="shared" si="82"/>
        <v>#VALUE!</v>
      </c>
      <c r="CM44" s="193" t="e">
        <f t="shared" si="83"/>
        <v>#VALUE!</v>
      </c>
      <c r="CN44" s="193" t="e">
        <f t="shared" si="84"/>
        <v>#VALUE!</v>
      </c>
      <c r="CO44" s="209" t="str">
        <f t="shared" si="85"/>
        <v>2023PEC AI 562</v>
      </c>
      <c r="CP44" s="193" t="e">
        <f t="shared" si="86"/>
        <v>#VALUE!</v>
      </c>
      <c r="CQ44" s="158"/>
      <c r="CR44" s="193">
        <f t="shared" si="87"/>
        <v>20</v>
      </c>
      <c r="CS44" s="193" t="e">
        <f t="shared" si="88"/>
        <v>#VALUE!</v>
      </c>
      <c r="CT44" s="193" t="e">
        <f t="shared" si="89"/>
        <v>#VALUE!</v>
      </c>
      <c r="CU44" s="193" t="e">
        <f t="shared" si="90"/>
        <v>#VALUE!</v>
      </c>
      <c r="CV44" s="193" t="e">
        <f t="shared" si="91"/>
        <v>#VALUE!</v>
      </c>
      <c r="CW44" s="193" t="e">
        <f t="shared" si="92"/>
        <v>#VALUE!</v>
      </c>
      <c r="CX44" s="193" t="e">
        <f t="shared" si="93"/>
        <v>#VALUE!</v>
      </c>
      <c r="CY44" s="193" t="e">
        <f t="shared" si="94"/>
        <v>#VALUE!</v>
      </c>
      <c r="CZ44" s="193" t="e">
        <f t="shared" si="95"/>
        <v>#VALUE!</v>
      </c>
      <c r="DA44" s="193" t="e">
        <f t="shared" si="96"/>
        <v>#VALUE!</v>
      </c>
      <c r="DB44" s="193" t="e">
        <f t="shared" si="97"/>
        <v>#VALUE!</v>
      </c>
      <c r="DC44" s="193" t="e">
        <f t="shared" si="98"/>
        <v>#VALUE!</v>
      </c>
      <c r="DD44" s="193" t="e">
        <f t="shared" si="99"/>
        <v>#VALUE!</v>
      </c>
      <c r="DE44" s="159"/>
      <c r="DF44" s="159" t="e">
        <f t="shared" si="100"/>
        <v>#VALUE!</v>
      </c>
      <c r="DG44" s="159"/>
      <c r="DH44" s="159"/>
      <c r="DI44" s="159"/>
      <c r="DJ44" s="159"/>
      <c r="DK44" s="159"/>
      <c r="DL44" s="159"/>
      <c r="DM44" s="159"/>
      <c r="DN44" s="159"/>
      <c r="DO44" s="159"/>
      <c r="DP44" s="159"/>
      <c r="DQ44" s="159"/>
      <c r="DR44" s="159">
        <f t="shared" si="101"/>
        <v>71</v>
      </c>
      <c r="DS44" s="188">
        <f t="shared" si="102"/>
        <v>14</v>
      </c>
      <c r="DT44" s="159">
        <f t="shared" si="103"/>
        <v>10</v>
      </c>
      <c r="DU44" s="159">
        <f t="shared" si="104"/>
        <v>10</v>
      </c>
      <c r="DV44" s="159">
        <f t="shared" si="105"/>
        <v>9</v>
      </c>
      <c r="DW44" s="159">
        <f t="shared" si="106"/>
        <v>10</v>
      </c>
      <c r="DX44" s="159">
        <f t="shared" si="107"/>
        <v>7</v>
      </c>
      <c r="DY44" s="210">
        <f t="shared" si="108"/>
        <v>11</v>
      </c>
      <c r="DZ44" s="159">
        <f t="shared" si="109"/>
        <v>71</v>
      </c>
      <c r="EA44" s="159">
        <f t="shared" si="110"/>
        <v>14</v>
      </c>
      <c r="EB44" s="159">
        <f t="shared" si="111"/>
        <v>10</v>
      </c>
      <c r="EC44" s="159">
        <f t="shared" si="135"/>
        <v>0</v>
      </c>
      <c r="ED44" s="159">
        <f t="shared" si="135"/>
        <v>0</v>
      </c>
      <c r="EE44" s="159">
        <f t="shared" si="136"/>
        <v>10</v>
      </c>
      <c r="EF44" s="159">
        <f t="shared" si="136"/>
        <v>9</v>
      </c>
      <c r="EG44" s="159">
        <f t="shared" si="114"/>
        <v>0</v>
      </c>
      <c r="EH44" s="159">
        <f t="shared" si="115"/>
        <v>10</v>
      </c>
      <c r="EI44" s="159">
        <f t="shared" si="137"/>
        <v>0</v>
      </c>
      <c r="EJ44" s="159">
        <f t="shared" si="137"/>
        <v>0</v>
      </c>
      <c r="EK44" s="159">
        <f t="shared" si="138"/>
        <v>7</v>
      </c>
      <c r="EL44" s="159">
        <f t="shared" si="138"/>
        <v>11</v>
      </c>
      <c r="EM44" s="159">
        <f t="shared" si="118"/>
        <v>0</v>
      </c>
      <c r="EN44" s="159"/>
      <c r="EO44" s="159"/>
      <c r="EP44" s="188">
        <f t="shared" si="119"/>
        <v>14</v>
      </c>
      <c r="EQ44" s="159">
        <f t="shared" si="120"/>
        <v>13</v>
      </c>
      <c r="ER44" s="159">
        <f t="shared" si="121"/>
        <v>13</v>
      </c>
      <c r="ES44" s="159">
        <f t="shared" si="122"/>
        <v>11</v>
      </c>
      <c r="ET44" s="159">
        <f t="shared" si="123"/>
        <v>9</v>
      </c>
      <c r="EU44" s="159">
        <f t="shared" si="124"/>
        <v>11</v>
      </c>
      <c r="EV44" s="159"/>
      <c r="EW44" s="159">
        <f t="shared" si="125"/>
        <v>71</v>
      </c>
      <c r="EX44" s="159">
        <f t="shared" si="126"/>
        <v>14</v>
      </c>
      <c r="EY44" s="159">
        <f t="shared" si="127"/>
        <v>13</v>
      </c>
      <c r="EZ44" s="159">
        <f t="shared" si="139"/>
        <v>0</v>
      </c>
      <c r="FA44" s="159">
        <f t="shared" si="139"/>
        <v>0</v>
      </c>
      <c r="FB44" s="159">
        <f t="shared" si="140"/>
        <v>13</v>
      </c>
      <c r="FC44" s="159">
        <f t="shared" si="140"/>
        <v>11</v>
      </c>
      <c r="FD44" s="159">
        <f t="shared" si="130"/>
        <v>0</v>
      </c>
      <c r="FE44" s="159">
        <f t="shared" si="131"/>
        <v>9</v>
      </c>
      <c r="FF44" s="159">
        <f t="shared" si="141"/>
        <v>0</v>
      </c>
      <c r="FG44" s="159">
        <f t="shared" si="141"/>
        <v>0</v>
      </c>
      <c r="FH44" s="159">
        <f t="shared" si="133"/>
        <v>11</v>
      </c>
      <c r="FI44" s="159">
        <v>0</v>
      </c>
      <c r="FJ44" s="159">
        <v>0</v>
      </c>
      <c r="FK44" s="159"/>
      <c r="FL44" s="159"/>
      <c r="FM44" s="235">
        <v>71</v>
      </c>
    </row>
    <row r="45" spans="1:169" ht="29" x14ac:dyDescent="0.2">
      <c r="A45" s="194">
        <v>32</v>
      </c>
      <c r="B45" s="195">
        <v>211423243032</v>
      </c>
      <c r="C45" s="196" t="s">
        <v>748</v>
      </c>
      <c r="D45" s="197"/>
      <c r="E45" s="198" t="s">
        <v>749</v>
      </c>
      <c r="F45" s="199">
        <f t="shared" si="0"/>
        <v>2</v>
      </c>
      <c r="G45" s="199">
        <f t="shared" si="1"/>
        <v>2</v>
      </c>
      <c r="H45" s="199">
        <f t="shared" si="2"/>
        <v>2</v>
      </c>
      <c r="I45" s="199">
        <f t="shared" si="3"/>
        <v>2</v>
      </c>
      <c r="J45" s="199">
        <f t="shared" si="4"/>
        <v>2</v>
      </c>
      <c r="K45" s="199">
        <f t="shared" si="5"/>
        <v>1</v>
      </c>
      <c r="L45" s="199">
        <f t="shared" si="6"/>
        <v>0</v>
      </c>
      <c r="M45" s="199">
        <f t="shared" si="7"/>
        <v>0</v>
      </c>
      <c r="N45" s="199">
        <f t="shared" si="8"/>
        <v>0</v>
      </c>
      <c r="O45" s="200">
        <f t="shared" si="9"/>
        <v>0</v>
      </c>
      <c r="P45" s="199">
        <f t="shared" si="10"/>
        <v>0</v>
      </c>
      <c r="Q45" s="199">
        <f t="shared" si="11"/>
        <v>0</v>
      </c>
      <c r="R45" s="199">
        <f t="shared" si="12"/>
        <v>0</v>
      </c>
      <c r="S45" s="201">
        <f t="shared" si="13"/>
        <v>0</v>
      </c>
      <c r="T45" s="202">
        <f t="shared" si="14"/>
        <v>4</v>
      </c>
      <c r="U45" s="199">
        <f t="shared" si="15"/>
        <v>7</v>
      </c>
      <c r="V45" s="199">
        <f t="shared" si="16"/>
        <v>0</v>
      </c>
      <c r="W45" s="199">
        <f t="shared" si="17"/>
        <v>0</v>
      </c>
      <c r="X45" s="201">
        <f t="shared" si="18"/>
        <v>0</v>
      </c>
      <c r="Y45" s="203">
        <f t="shared" si="19"/>
        <v>3</v>
      </c>
      <c r="Z45" s="199">
        <f t="shared" si="20"/>
        <v>8</v>
      </c>
      <c r="AA45" s="199">
        <f t="shared" si="21"/>
        <v>0</v>
      </c>
      <c r="AB45" s="199">
        <f t="shared" si="22"/>
        <v>0</v>
      </c>
      <c r="AC45" s="201">
        <f t="shared" si="23"/>
        <v>0</v>
      </c>
      <c r="AD45" s="202">
        <f t="shared" si="24"/>
        <v>3</v>
      </c>
      <c r="AE45" s="199">
        <f t="shared" si="25"/>
        <v>0</v>
      </c>
      <c r="AF45" s="199">
        <f t="shared" si="26"/>
        <v>0</v>
      </c>
      <c r="AG45" s="199">
        <f t="shared" si="27"/>
        <v>0</v>
      </c>
      <c r="AH45" s="201">
        <f t="shared" si="28"/>
        <v>0</v>
      </c>
      <c r="AI45" s="204">
        <f t="shared" si="29"/>
        <v>4</v>
      </c>
      <c r="AJ45" s="199">
        <f t="shared" si="30"/>
        <v>0</v>
      </c>
      <c r="AK45" s="199">
        <f t="shared" si="31"/>
        <v>0</v>
      </c>
      <c r="AL45" s="199">
        <f t="shared" si="32"/>
        <v>0</v>
      </c>
      <c r="AM45" s="201">
        <f t="shared" si="33"/>
        <v>0</v>
      </c>
      <c r="AN45" s="204">
        <f t="shared" si="34"/>
        <v>4</v>
      </c>
      <c r="AO45" s="199">
        <f t="shared" si="35"/>
        <v>8</v>
      </c>
      <c r="AP45" s="199">
        <f t="shared" si="36"/>
        <v>0</v>
      </c>
      <c r="AQ45" s="199">
        <f t="shared" si="37"/>
        <v>0</v>
      </c>
      <c r="AR45" s="201">
        <f t="shared" si="38"/>
        <v>0</v>
      </c>
      <c r="AS45" s="204">
        <f t="shared" si="39"/>
        <v>3</v>
      </c>
      <c r="AT45" s="199">
        <f t="shared" si="40"/>
        <v>0</v>
      </c>
      <c r="AU45" s="199">
        <f t="shared" si="41"/>
        <v>0</v>
      </c>
      <c r="AV45" s="199">
        <f t="shared" si="42"/>
        <v>0</v>
      </c>
      <c r="AW45" s="201">
        <f t="shared" si="43"/>
        <v>0</v>
      </c>
      <c r="AX45" s="205">
        <f t="shared" si="44"/>
        <v>4</v>
      </c>
      <c r="AY45" s="199">
        <f t="shared" si="45"/>
        <v>8</v>
      </c>
      <c r="AZ45" s="199">
        <f t="shared" si="46"/>
        <v>0</v>
      </c>
      <c r="BA45" s="199">
        <f t="shared" si="47"/>
        <v>0</v>
      </c>
      <c r="BB45" s="201">
        <f t="shared" si="48"/>
        <v>0</v>
      </c>
      <c r="BC45" s="204">
        <f t="shared" si="49"/>
        <v>3</v>
      </c>
      <c r="BD45" s="199">
        <f t="shared" si="50"/>
        <v>3</v>
      </c>
      <c r="BE45" s="199">
        <f t="shared" si="51"/>
        <v>0</v>
      </c>
      <c r="BF45" s="199">
        <f t="shared" si="52"/>
        <v>0</v>
      </c>
      <c r="BG45" s="201">
        <f t="shared" si="53"/>
        <v>0</v>
      </c>
      <c r="BH45" s="204">
        <f t="shared" si="54"/>
        <v>3</v>
      </c>
      <c r="BI45" s="199">
        <f t="shared" si="55"/>
        <v>0</v>
      </c>
      <c r="BJ45" s="199">
        <f t="shared" si="56"/>
        <v>0</v>
      </c>
      <c r="BK45" s="199">
        <f t="shared" si="57"/>
        <v>0</v>
      </c>
      <c r="BL45" s="201">
        <f t="shared" si="58"/>
        <v>0</v>
      </c>
      <c r="BM45" s="206">
        <f t="shared" si="59"/>
        <v>4</v>
      </c>
      <c r="BN45" s="199">
        <f t="shared" si="60"/>
        <v>0</v>
      </c>
      <c r="BO45" s="199">
        <f t="shared" si="61"/>
        <v>0</v>
      </c>
      <c r="BP45" s="199">
        <f t="shared" si="62"/>
        <v>0</v>
      </c>
      <c r="BQ45" s="201">
        <f t="shared" si="63"/>
        <v>0</v>
      </c>
      <c r="BR45" s="207">
        <f t="shared" si="64"/>
        <v>4</v>
      </c>
      <c r="BS45" s="199">
        <f t="shared" si="65"/>
        <v>8</v>
      </c>
      <c r="BT45" s="199">
        <f t="shared" si="66"/>
        <v>0</v>
      </c>
      <c r="BU45" s="199">
        <f t="shared" si="67"/>
        <v>0</v>
      </c>
      <c r="BV45" s="201">
        <f t="shared" si="68"/>
        <v>0</v>
      </c>
      <c r="BW45" s="207">
        <f t="shared" si="69"/>
        <v>3</v>
      </c>
      <c r="BX45" s="235">
        <v>53</v>
      </c>
      <c r="BY45" s="235">
        <v>53</v>
      </c>
      <c r="BZ45" s="193" t="e">
        <f t="shared" si="70"/>
        <v>#VALUE!</v>
      </c>
      <c r="CA45" s="193">
        <f t="shared" si="71"/>
        <v>20</v>
      </c>
      <c r="CB45" s="193" t="e">
        <f t="shared" si="72"/>
        <v>#VALUE!</v>
      </c>
      <c r="CC45" s="193" t="e">
        <f t="shared" si="73"/>
        <v>#VALUE!</v>
      </c>
      <c r="CD45" s="193" t="e">
        <f t="shared" si="74"/>
        <v>#VALUE!</v>
      </c>
      <c r="CE45" s="193" t="e">
        <f t="shared" si="75"/>
        <v>#VALUE!</v>
      </c>
      <c r="CF45" s="193" t="e">
        <f t="shared" si="76"/>
        <v>#VALUE!</v>
      </c>
      <c r="CG45" s="193" t="e">
        <f t="shared" si="77"/>
        <v>#VALUE!</v>
      </c>
      <c r="CH45" s="193" t="e">
        <f t="shared" si="78"/>
        <v>#VALUE!</v>
      </c>
      <c r="CI45" s="193" t="e">
        <f t="shared" si="79"/>
        <v>#VALUE!</v>
      </c>
      <c r="CJ45" s="193" t="e">
        <f t="shared" si="80"/>
        <v>#VALUE!</v>
      </c>
      <c r="CK45" s="193" t="e">
        <f t="shared" si="81"/>
        <v>#VALUE!</v>
      </c>
      <c r="CL45" s="193" t="e">
        <f t="shared" si="82"/>
        <v>#VALUE!</v>
      </c>
      <c r="CM45" s="193" t="e">
        <f t="shared" si="83"/>
        <v>#VALUE!</v>
      </c>
      <c r="CN45" s="193" t="e">
        <f t="shared" si="84"/>
        <v>#VALUE!</v>
      </c>
      <c r="CO45" s="209" t="str">
        <f t="shared" si="85"/>
        <v>2023PEC AI 563</v>
      </c>
      <c r="CP45" s="193" t="e">
        <f t="shared" si="86"/>
        <v>#VALUE!</v>
      </c>
      <c r="CQ45" s="158"/>
      <c r="CR45" s="193">
        <f t="shared" si="87"/>
        <v>20</v>
      </c>
      <c r="CS45" s="193" t="e">
        <f t="shared" si="88"/>
        <v>#VALUE!</v>
      </c>
      <c r="CT45" s="193" t="e">
        <f t="shared" si="89"/>
        <v>#VALUE!</v>
      </c>
      <c r="CU45" s="193" t="e">
        <f t="shared" si="90"/>
        <v>#VALUE!</v>
      </c>
      <c r="CV45" s="193" t="e">
        <f t="shared" si="91"/>
        <v>#VALUE!</v>
      </c>
      <c r="CW45" s="193" t="e">
        <f t="shared" si="92"/>
        <v>#VALUE!</v>
      </c>
      <c r="CX45" s="193" t="e">
        <f t="shared" si="93"/>
        <v>#VALUE!</v>
      </c>
      <c r="CY45" s="193" t="e">
        <f t="shared" si="94"/>
        <v>#VALUE!</v>
      </c>
      <c r="CZ45" s="193" t="e">
        <f t="shared" si="95"/>
        <v>#VALUE!</v>
      </c>
      <c r="DA45" s="193" t="e">
        <f t="shared" si="96"/>
        <v>#VALUE!</v>
      </c>
      <c r="DB45" s="193" t="e">
        <f t="shared" si="97"/>
        <v>#VALUE!</v>
      </c>
      <c r="DC45" s="193" t="e">
        <f t="shared" si="98"/>
        <v>#VALUE!</v>
      </c>
      <c r="DD45" s="193" t="e">
        <f t="shared" si="99"/>
        <v>#VALUE!</v>
      </c>
      <c r="DE45" s="159"/>
      <c r="DF45" s="159" t="e">
        <f t="shared" si="100"/>
        <v>#VALUE!</v>
      </c>
      <c r="DG45" s="159"/>
      <c r="DH45" s="159"/>
      <c r="DI45" s="159"/>
      <c r="DJ45" s="159"/>
      <c r="DK45" s="159"/>
      <c r="DL45" s="159"/>
      <c r="DM45" s="159"/>
      <c r="DN45" s="159"/>
      <c r="DO45" s="159"/>
      <c r="DP45" s="159"/>
      <c r="DQ45" s="159"/>
      <c r="DR45" s="159">
        <f t="shared" si="101"/>
        <v>53</v>
      </c>
      <c r="DS45" s="188">
        <f t="shared" si="102"/>
        <v>11</v>
      </c>
      <c r="DT45" s="159">
        <f t="shared" si="103"/>
        <v>7</v>
      </c>
      <c r="DU45" s="159">
        <f t="shared" si="104"/>
        <v>8</v>
      </c>
      <c r="DV45" s="159">
        <f t="shared" si="105"/>
        <v>8</v>
      </c>
      <c r="DW45" s="159">
        <f t="shared" si="106"/>
        <v>8</v>
      </c>
      <c r="DX45" s="159">
        <f t="shared" si="107"/>
        <v>3</v>
      </c>
      <c r="DY45" s="210">
        <f t="shared" si="108"/>
        <v>8</v>
      </c>
      <c r="DZ45" s="159">
        <f t="shared" si="109"/>
        <v>53</v>
      </c>
      <c r="EA45" s="159">
        <f t="shared" si="110"/>
        <v>11</v>
      </c>
      <c r="EB45" s="159">
        <f t="shared" si="111"/>
        <v>0</v>
      </c>
      <c r="EC45" s="159">
        <f t="shared" si="135"/>
        <v>7</v>
      </c>
      <c r="ED45" s="159">
        <f t="shared" si="135"/>
        <v>8</v>
      </c>
      <c r="EE45" s="159">
        <f t="shared" si="136"/>
        <v>0</v>
      </c>
      <c r="EF45" s="159">
        <f t="shared" si="136"/>
        <v>0</v>
      </c>
      <c r="EG45" s="159">
        <f t="shared" si="114"/>
        <v>8</v>
      </c>
      <c r="EH45" s="159">
        <f t="shared" si="115"/>
        <v>0</v>
      </c>
      <c r="EI45" s="159">
        <f t="shared" si="137"/>
        <v>8</v>
      </c>
      <c r="EJ45" s="159">
        <f t="shared" si="137"/>
        <v>3</v>
      </c>
      <c r="EK45" s="159">
        <f t="shared" si="138"/>
        <v>0</v>
      </c>
      <c r="EL45" s="159">
        <f t="shared" si="138"/>
        <v>0</v>
      </c>
      <c r="EM45" s="159">
        <f t="shared" si="118"/>
        <v>8</v>
      </c>
      <c r="EN45" s="159"/>
      <c r="EO45" s="159"/>
      <c r="EP45" s="188">
        <f t="shared" si="119"/>
        <v>11</v>
      </c>
      <c r="EQ45" s="159">
        <f t="shared" si="120"/>
        <v>9</v>
      </c>
      <c r="ER45" s="159">
        <f t="shared" si="121"/>
        <v>10</v>
      </c>
      <c r="ES45" s="159">
        <f t="shared" si="122"/>
        <v>10</v>
      </c>
      <c r="ET45" s="159">
        <f t="shared" si="123"/>
        <v>5</v>
      </c>
      <c r="EU45" s="159">
        <f t="shared" si="124"/>
        <v>8</v>
      </c>
      <c r="EV45" s="159"/>
      <c r="EW45" s="159">
        <f t="shared" si="125"/>
        <v>53</v>
      </c>
      <c r="EX45" s="159">
        <f t="shared" si="126"/>
        <v>11</v>
      </c>
      <c r="EY45" s="159">
        <f t="shared" si="127"/>
        <v>0</v>
      </c>
      <c r="EZ45" s="159">
        <f t="shared" si="139"/>
        <v>9</v>
      </c>
      <c r="FA45" s="159">
        <f t="shared" si="139"/>
        <v>10</v>
      </c>
      <c r="FB45" s="159">
        <f t="shared" si="140"/>
        <v>0</v>
      </c>
      <c r="FC45" s="159">
        <f t="shared" si="140"/>
        <v>0</v>
      </c>
      <c r="FD45" s="159">
        <f t="shared" si="130"/>
        <v>10</v>
      </c>
      <c r="FE45" s="159">
        <f t="shared" si="131"/>
        <v>0</v>
      </c>
      <c r="FF45" s="159">
        <f t="shared" si="141"/>
        <v>5</v>
      </c>
      <c r="FG45" s="159">
        <f t="shared" si="141"/>
        <v>8</v>
      </c>
      <c r="FH45" s="159">
        <f t="shared" si="133"/>
        <v>0</v>
      </c>
      <c r="FI45" s="159">
        <v>0</v>
      </c>
      <c r="FJ45" s="159">
        <v>0</v>
      </c>
      <c r="FK45" s="159"/>
      <c r="FL45" s="159"/>
      <c r="FM45" s="235">
        <v>53</v>
      </c>
    </row>
    <row r="46" spans="1:169" ht="28" x14ac:dyDescent="0.2">
      <c r="A46" s="194">
        <v>33</v>
      </c>
      <c r="B46" s="211">
        <v>211423243033</v>
      </c>
      <c r="C46" s="211" t="s">
        <v>750</v>
      </c>
      <c r="D46" s="197"/>
      <c r="E46" s="212" t="s">
        <v>751</v>
      </c>
      <c r="F46" s="199">
        <f t="shared" si="0"/>
        <v>2</v>
      </c>
      <c r="G46" s="199">
        <f t="shared" si="1"/>
        <v>2</v>
      </c>
      <c r="H46" s="199">
        <f t="shared" si="2"/>
        <v>2</v>
      </c>
      <c r="I46" s="199">
        <f t="shared" si="3"/>
        <v>2</v>
      </c>
      <c r="J46" s="199">
        <f t="shared" si="4"/>
        <v>2</v>
      </c>
      <c r="K46" s="199">
        <f t="shared" si="5"/>
        <v>2</v>
      </c>
      <c r="L46" s="199">
        <f t="shared" si="6"/>
        <v>2</v>
      </c>
      <c r="M46" s="199">
        <f t="shared" si="7"/>
        <v>2</v>
      </c>
      <c r="N46" s="199">
        <f t="shared" si="8"/>
        <v>2</v>
      </c>
      <c r="O46" s="200">
        <f t="shared" si="9"/>
        <v>1</v>
      </c>
      <c r="P46" s="199">
        <f t="shared" si="10"/>
        <v>13</v>
      </c>
      <c r="Q46" s="199">
        <f t="shared" si="11"/>
        <v>0</v>
      </c>
      <c r="R46" s="199">
        <f t="shared" si="12"/>
        <v>0</v>
      </c>
      <c r="S46" s="201">
        <f t="shared" si="13"/>
        <v>0</v>
      </c>
      <c r="T46" s="202">
        <f t="shared" si="14"/>
        <v>3</v>
      </c>
      <c r="U46" s="199">
        <f t="shared" si="15"/>
        <v>0</v>
      </c>
      <c r="V46" s="199">
        <f t="shared" si="16"/>
        <v>0</v>
      </c>
      <c r="W46" s="199">
        <f t="shared" si="17"/>
        <v>0</v>
      </c>
      <c r="X46" s="201">
        <f t="shared" si="18"/>
        <v>0</v>
      </c>
      <c r="Y46" s="203">
        <f t="shared" si="19"/>
        <v>4</v>
      </c>
      <c r="Z46" s="199">
        <f t="shared" si="20"/>
        <v>0</v>
      </c>
      <c r="AA46" s="199">
        <f t="shared" si="21"/>
        <v>0</v>
      </c>
      <c r="AB46" s="199">
        <f t="shared" si="22"/>
        <v>0</v>
      </c>
      <c r="AC46" s="201">
        <f t="shared" si="23"/>
        <v>0</v>
      </c>
      <c r="AD46" s="202">
        <f t="shared" si="24"/>
        <v>4</v>
      </c>
      <c r="AE46" s="199">
        <f t="shared" si="25"/>
        <v>13</v>
      </c>
      <c r="AF46" s="199">
        <f t="shared" si="26"/>
        <v>0</v>
      </c>
      <c r="AG46" s="199">
        <f t="shared" si="27"/>
        <v>0</v>
      </c>
      <c r="AH46" s="201">
        <f t="shared" si="28"/>
        <v>0</v>
      </c>
      <c r="AI46" s="204">
        <f t="shared" si="29"/>
        <v>3</v>
      </c>
      <c r="AJ46" s="199">
        <f t="shared" si="30"/>
        <v>12</v>
      </c>
      <c r="AK46" s="199">
        <f t="shared" si="31"/>
        <v>0</v>
      </c>
      <c r="AL46" s="199">
        <f t="shared" si="32"/>
        <v>0</v>
      </c>
      <c r="AM46" s="201">
        <f t="shared" si="33"/>
        <v>0</v>
      </c>
      <c r="AN46" s="204">
        <f t="shared" si="34"/>
        <v>3</v>
      </c>
      <c r="AO46" s="199">
        <f t="shared" si="35"/>
        <v>0</v>
      </c>
      <c r="AP46" s="199">
        <f t="shared" si="36"/>
        <v>0</v>
      </c>
      <c r="AQ46" s="199">
        <f t="shared" si="37"/>
        <v>0</v>
      </c>
      <c r="AR46" s="201">
        <f t="shared" si="38"/>
        <v>0</v>
      </c>
      <c r="AS46" s="204">
        <f t="shared" si="39"/>
        <v>4</v>
      </c>
      <c r="AT46" s="199">
        <f t="shared" si="40"/>
        <v>13</v>
      </c>
      <c r="AU46" s="199">
        <f t="shared" si="41"/>
        <v>0</v>
      </c>
      <c r="AV46" s="199">
        <f t="shared" si="42"/>
        <v>0</v>
      </c>
      <c r="AW46" s="201">
        <f t="shared" si="43"/>
        <v>0</v>
      </c>
      <c r="AX46" s="205">
        <f t="shared" si="44"/>
        <v>3</v>
      </c>
      <c r="AY46" s="199">
        <f t="shared" si="45"/>
        <v>0</v>
      </c>
      <c r="AZ46" s="199">
        <f t="shared" si="46"/>
        <v>0</v>
      </c>
      <c r="BA46" s="199">
        <f t="shared" si="47"/>
        <v>0</v>
      </c>
      <c r="BB46" s="201">
        <f t="shared" si="48"/>
        <v>0</v>
      </c>
      <c r="BC46" s="204">
        <f t="shared" si="49"/>
        <v>4</v>
      </c>
      <c r="BD46" s="199">
        <f t="shared" si="50"/>
        <v>0</v>
      </c>
      <c r="BE46" s="199">
        <f t="shared" si="51"/>
        <v>0</v>
      </c>
      <c r="BF46" s="199">
        <f t="shared" si="52"/>
        <v>0</v>
      </c>
      <c r="BG46" s="201">
        <f t="shared" si="53"/>
        <v>0</v>
      </c>
      <c r="BH46" s="204">
        <f t="shared" si="54"/>
        <v>4</v>
      </c>
      <c r="BI46" s="199">
        <f t="shared" si="55"/>
        <v>11</v>
      </c>
      <c r="BJ46" s="199">
        <f t="shared" si="56"/>
        <v>0</v>
      </c>
      <c r="BK46" s="199">
        <f t="shared" si="57"/>
        <v>0</v>
      </c>
      <c r="BL46" s="201">
        <f t="shared" si="58"/>
        <v>0</v>
      </c>
      <c r="BM46" s="206">
        <f t="shared" si="59"/>
        <v>3</v>
      </c>
      <c r="BN46" s="199">
        <f t="shared" si="60"/>
        <v>14</v>
      </c>
      <c r="BO46" s="199">
        <f t="shared" si="61"/>
        <v>0</v>
      </c>
      <c r="BP46" s="199">
        <f t="shared" si="62"/>
        <v>0</v>
      </c>
      <c r="BQ46" s="201">
        <f t="shared" si="63"/>
        <v>0</v>
      </c>
      <c r="BR46" s="207">
        <f t="shared" si="64"/>
        <v>3</v>
      </c>
      <c r="BS46" s="199">
        <f t="shared" si="65"/>
        <v>0</v>
      </c>
      <c r="BT46" s="199">
        <f t="shared" si="66"/>
        <v>0</v>
      </c>
      <c r="BU46" s="199">
        <f t="shared" si="67"/>
        <v>0</v>
      </c>
      <c r="BV46" s="201">
        <f t="shared" si="68"/>
        <v>0</v>
      </c>
      <c r="BW46" s="207">
        <f t="shared" si="69"/>
        <v>4</v>
      </c>
      <c r="BX46" s="235">
        <v>95</v>
      </c>
      <c r="BY46" s="235">
        <v>95</v>
      </c>
      <c r="BZ46" s="193" t="e">
        <f t="shared" si="70"/>
        <v>#VALUE!</v>
      </c>
      <c r="CA46" s="193">
        <f t="shared" si="71"/>
        <v>19</v>
      </c>
      <c r="CB46" s="193" t="e">
        <f t="shared" si="72"/>
        <v>#VALUE!</v>
      </c>
      <c r="CC46" s="193" t="e">
        <f t="shared" si="73"/>
        <v>#VALUE!</v>
      </c>
      <c r="CD46" s="193" t="e">
        <f t="shared" si="74"/>
        <v>#VALUE!</v>
      </c>
      <c r="CE46" s="193" t="e">
        <f t="shared" si="75"/>
        <v>#VALUE!</v>
      </c>
      <c r="CF46" s="193" t="e">
        <f t="shared" si="76"/>
        <v>#VALUE!</v>
      </c>
      <c r="CG46" s="193" t="e">
        <f t="shared" si="77"/>
        <v>#VALUE!</v>
      </c>
      <c r="CH46" s="193" t="e">
        <f t="shared" si="78"/>
        <v>#VALUE!</v>
      </c>
      <c r="CI46" s="193" t="e">
        <f t="shared" si="79"/>
        <v>#VALUE!</v>
      </c>
      <c r="CJ46" s="193" t="e">
        <f t="shared" si="80"/>
        <v>#VALUE!</v>
      </c>
      <c r="CK46" s="193" t="e">
        <f t="shared" si="81"/>
        <v>#VALUE!</v>
      </c>
      <c r="CL46" s="193" t="e">
        <f t="shared" si="82"/>
        <v>#VALUE!</v>
      </c>
      <c r="CM46" s="193" t="e">
        <f t="shared" si="83"/>
        <v>#VALUE!</v>
      </c>
      <c r="CN46" s="193" t="e">
        <f t="shared" si="84"/>
        <v>#VALUE!</v>
      </c>
      <c r="CO46" s="209" t="str">
        <f t="shared" si="85"/>
        <v>2023PEC AI 111</v>
      </c>
      <c r="CP46" s="193" t="e">
        <f t="shared" si="86"/>
        <v>#VALUE!</v>
      </c>
      <c r="CQ46" s="158"/>
      <c r="CR46" s="193">
        <f t="shared" si="87"/>
        <v>19</v>
      </c>
      <c r="CS46" s="193" t="e">
        <f t="shared" si="88"/>
        <v>#VALUE!</v>
      </c>
      <c r="CT46" s="193" t="e">
        <f t="shared" si="89"/>
        <v>#VALUE!</v>
      </c>
      <c r="CU46" s="193" t="e">
        <f t="shared" si="90"/>
        <v>#VALUE!</v>
      </c>
      <c r="CV46" s="193" t="e">
        <f t="shared" si="91"/>
        <v>#VALUE!</v>
      </c>
      <c r="CW46" s="193" t="e">
        <f t="shared" si="92"/>
        <v>#VALUE!</v>
      </c>
      <c r="CX46" s="193" t="e">
        <f t="shared" si="93"/>
        <v>#VALUE!</v>
      </c>
      <c r="CY46" s="193" t="e">
        <f t="shared" si="94"/>
        <v>#VALUE!</v>
      </c>
      <c r="CZ46" s="193" t="e">
        <f t="shared" si="95"/>
        <v>#VALUE!</v>
      </c>
      <c r="DA46" s="193" t="e">
        <f t="shared" si="96"/>
        <v>#VALUE!</v>
      </c>
      <c r="DB46" s="193" t="e">
        <f t="shared" si="97"/>
        <v>#VALUE!</v>
      </c>
      <c r="DC46" s="193" t="e">
        <f t="shared" si="98"/>
        <v>#VALUE!</v>
      </c>
      <c r="DD46" s="193" t="e">
        <f t="shared" si="99"/>
        <v>#VALUE!</v>
      </c>
      <c r="DE46" s="159"/>
      <c r="DF46" s="159" t="e">
        <f t="shared" si="100"/>
        <v>#VALUE!</v>
      </c>
      <c r="DG46" s="159"/>
      <c r="DH46" s="159"/>
      <c r="DI46" s="159"/>
      <c r="DJ46" s="159"/>
      <c r="DK46" s="159"/>
      <c r="DL46" s="159"/>
      <c r="DM46" s="159"/>
      <c r="DN46" s="159"/>
      <c r="DO46" s="159"/>
      <c r="DP46" s="159"/>
      <c r="DQ46" s="159"/>
      <c r="DR46" s="159">
        <f t="shared" si="101"/>
        <v>95</v>
      </c>
      <c r="DS46" s="188">
        <f t="shared" si="102"/>
        <v>19</v>
      </c>
      <c r="DT46" s="159">
        <f t="shared" si="103"/>
        <v>13</v>
      </c>
      <c r="DU46" s="159">
        <f t="shared" si="104"/>
        <v>13</v>
      </c>
      <c r="DV46" s="159">
        <f t="shared" si="105"/>
        <v>12</v>
      </c>
      <c r="DW46" s="159">
        <f t="shared" si="106"/>
        <v>13</v>
      </c>
      <c r="DX46" s="159">
        <f t="shared" si="107"/>
        <v>11</v>
      </c>
      <c r="DY46" s="210">
        <f t="shared" si="108"/>
        <v>14</v>
      </c>
      <c r="DZ46" s="159">
        <f t="shared" si="109"/>
        <v>95</v>
      </c>
      <c r="EA46" s="159">
        <f t="shared" si="110"/>
        <v>19</v>
      </c>
      <c r="EB46" s="159">
        <f t="shared" si="111"/>
        <v>13</v>
      </c>
      <c r="EC46" s="159">
        <f t="shared" ref="EC46:ED61" si="142">IF(ISEVEN($B46),DT46,0)</f>
        <v>0</v>
      </c>
      <c r="ED46" s="159">
        <f t="shared" si="142"/>
        <v>0</v>
      </c>
      <c r="EE46" s="159">
        <f t="shared" ref="EE46:EF61" si="143">IF(ISODD($B46),DU46,0)</f>
        <v>13</v>
      </c>
      <c r="EF46" s="159">
        <f t="shared" si="143"/>
        <v>12</v>
      </c>
      <c r="EG46" s="159">
        <f t="shared" si="114"/>
        <v>0</v>
      </c>
      <c r="EH46" s="159">
        <f t="shared" si="115"/>
        <v>13</v>
      </c>
      <c r="EI46" s="159">
        <f t="shared" ref="EI46:EJ61" si="144">IF(ISEVEN($B46),DW46,0)</f>
        <v>0</v>
      </c>
      <c r="EJ46" s="159">
        <f t="shared" si="144"/>
        <v>0</v>
      </c>
      <c r="EK46" s="159">
        <f t="shared" ref="EK46:EL61" si="145">IF(ISODD($B46),DX46,0)</f>
        <v>11</v>
      </c>
      <c r="EL46" s="159">
        <f t="shared" si="145"/>
        <v>14</v>
      </c>
      <c r="EM46" s="159">
        <f t="shared" si="118"/>
        <v>0</v>
      </c>
      <c r="EN46" s="159"/>
      <c r="EO46" s="159"/>
      <c r="EP46" s="188">
        <f t="shared" si="119"/>
        <v>19</v>
      </c>
      <c r="EQ46" s="159">
        <f t="shared" si="120"/>
        <v>16</v>
      </c>
      <c r="ER46" s="159">
        <f t="shared" si="121"/>
        <v>16</v>
      </c>
      <c r="ES46" s="159">
        <f t="shared" si="122"/>
        <v>15</v>
      </c>
      <c r="ET46" s="159">
        <f t="shared" si="123"/>
        <v>14</v>
      </c>
      <c r="EU46" s="159">
        <f t="shared" si="124"/>
        <v>15</v>
      </c>
      <c r="EV46" s="159"/>
      <c r="EW46" s="159">
        <f t="shared" si="125"/>
        <v>95</v>
      </c>
      <c r="EX46" s="159">
        <f t="shared" si="126"/>
        <v>19</v>
      </c>
      <c r="EY46" s="159">
        <f t="shared" si="127"/>
        <v>16</v>
      </c>
      <c r="EZ46" s="159">
        <f t="shared" ref="EZ46:FA61" si="146">IF(ISEVEN($B46),EQ46,0)</f>
        <v>0</v>
      </c>
      <c r="FA46" s="159">
        <f t="shared" si="146"/>
        <v>0</v>
      </c>
      <c r="FB46" s="159">
        <f t="shared" ref="FB46:FC61" si="147">IF(ISODD($B46),ER46,0)</f>
        <v>16</v>
      </c>
      <c r="FC46" s="159">
        <f t="shared" si="147"/>
        <v>15</v>
      </c>
      <c r="FD46" s="159">
        <f t="shared" si="130"/>
        <v>0</v>
      </c>
      <c r="FE46" s="159">
        <f t="shared" si="131"/>
        <v>14</v>
      </c>
      <c r="FF46" s="159">
        <f t="shared" ref="FF46:FG61" si="148">IF(ISEVEN($B46),ET46,0)</f>
        <v>0</v>
      </c>
      <c r="FG46" s="159">
        <f t="shared" si="148"/>
        <v>0</v>
      </c>
      <c r="FH46" s="159">
        <f t="shared" si="133"/>
        <v>15</v>
      </c>
      <c r="FI46" s="159">
        <v>0</v>
      </c>
      <c r="FJ46" s="159">
        <v>0</v>
      </c>
      <c r="FK46" s="159"/>
      <c r="FL46" s="159"/>
      <c r="FM46" s="235">
        <v>95</v>
      </c>
    </row>
    <row r="47" spans="1:169" ht="29" x14ac:dyDescent="0.2">
      <c r="A47" s="194">
        <v>34</v>
      </c>
      <c r="B47" s="195">
        <v>211423243034</v>
      </c>
      <c r="C47" s="196" t="s">
        <v>752</v>
      </c>
      <c r="D47" s="197"/>
      <c r="E47" s="198" t="s">
        <v>753</v>
      </c>
      <c r="F47" s="199">
        <f t="shared" si="0"/>
        <v>2</v>
      </c>
      <c r="G47" s="199">
        <f t="shared" si="1"/>
        <v>2</v>
      </c>
      <c r="H47" s="199">
        <f t="shared" si="2"/>
        <v>2</v>
      </c>
      <c r="I47" s="199">
        <f t="shared" si="3"/>
        <v>2</v>
      </c>
      <c r="J47" s="199">
        <f t="shared" si="4"/>
        <v>2</v>
      </c>
      <c r="K47" s="199">
        <f t="shared" si="5"/>
        <v>1</v>
      </c>
      <c r="L47" s="199">
        <f t="shared" si="6"/>
        <v>0</v>
      </c>
      <c r="M47" s="199">
        <f t="shared" si="7"/>
        <v>0</v>
      </c>
      <c r="N47" s="199">
        <f t="shared" si="8"/>
        <v>0</v>
      </c>
      <c r="O47" s="200">
        <f t="shared" si="9"/>
        <v>0</v>
      </c>
      <c r="P47" s="199">
        <f t="shared" si="10"/>
        <v>0</v>
      </c>
      <c r="Q47" s="199">
        <f t="shared" si="11"/>
        <v>0</v>
      </c>
      <c r="R47" s="199">
        <f t="shared" si="12"/>
        <v>0</v>
      </c>
      <c r="S47" s="201">
        <f t="shared" si="13"/>
        <v>0</v>
      </c>
      <c r="T47" s="202">
        <f t="shared" si="14"/>
        <v>4</v>
      </c>
      <c r="U47" s="199">
        <f t="shared" si="15"/>
        <v>8</v>
      </c>
      <c r="V47" s="199">
        <f t="shared" si="16"/>
        <v>0</v>
      </c>
      <c r="W47" s="199">
        <f t="shared" si="17"/>
        <v>0</v>
      </c>
      <c r="X47" s="201">
        <f t="shared" si="18"/>
        <v>0</v>
      </c>
      <c r="Y47" s="203">
        <f t="shared" si="19"/>
        <v>3</v>
      </c>
      <c r="Z47" s="199">
        <f t="shared" si="20"/>
        <v>8</v>
      </c>
      <c r="AA47" s="199">
        <f t="shared" si="21"/>
        <v>0</v>
      </c>
      <c r="AB47" s="199">
        <f t="shared" si="22"/>
        <v>0</v>
      </c>
      <c r="AC47" s="201">
        <f t="shared" si="23"/>
        <v>0</v>
      </c>
      <c r="AD47" s="202">
        <f t="shared" si="24"/>
        <v>3</v>
      </c>
      <c r="AE47" s="199">
        <f t="shared" si="25"/>
        <v>0</v>
      </c>
      <c r="AF47" s="199">
        <f t="shared" si="26"/>
        <v>0</v>
      </c>
      <c r="AG47" s="199">
        <f t="shared" si="27"/>
        <v>0</v>
      </c>
      <c r="AH47" s="201">
        <f t="shared" si="28"/>
        <v>0</v>
      </c>
      <c r="AI47" s="204">
        <f t="shared" si="29"/>
        <v>4</v>
      </c>
      <c r="AJ47" s="199">
        <f t="shared" si="30"/>
        <v>0</v>
      </c>
      <c r="AK47" s="199">
        <f t="shared" si="31"/>
        <v>0</v>
      </c>
      <c r="AL47" s="199">
        <f t="shared" si="32"/>
        <v>0</v>
      </c>
      <c r="AM47" s="201">
        <f t="shared" si="33"/>
        <v>0</v>
      </c>
      <c r="AN47" s="204">
        <f t="shared" si="34"/>
        <v>4</v>
      </c>
      <c r="AO47" s="199">
        <f t="shared" si="35"/>
        <v>8</v>
      </c>
      <c r="AP47" s="199">
        <f t="shared" si="36"/>
        <v>0</v>
      </c>
      <c r="AQ47" s="199">
        <f t="shared" si="37"/>
        <v>0</v>
      </c>
      <c r="AR47" s="201">
        <f t="shared" si="38"/>
        <v>0</v>
      </c>
      <c r="AS47" s="204">
        <f t="shared" si="39"/>
        <v>3</v>
      </c>
      <c r="AT47" s="199">
        <f t="shared" si="40"/>
        <v>0</v>
      </c>
      <c r="AU47" s="199">
        <f t="shared" si="41"/>
        <v>0</v>
      </c>
      <c r="AV47" s="199">
        <f t="shared" si="42"/>
        <v>0</v>
      </c>
      <c r="AW47" s="201">
        <f t="shared" si="43"/>
        <v>0</v>
      </c>
      <c r="AX47" s="205">
        <f t="shared" si="44"/>
        <v>4</v>
      </c>
      <c r="AY47" s="199">
        <f t="shared" si="45"/>
        <v>8</v>
      </c>
      <c r="AZ47" s="199">
        <f t="shared" si="46"/>
        <v>0</v>
      </c>
      <c r="BA47" s="199">
        <f t="shared" si="47"/>
        <v>0</v>
      </c>
      <c r="BB47" s="201">
        <f t="shared" si="48"/>
        <v>0</v>
      </c>
      <c r="BC47" s="204">
        <f t="shared" si="49"/>
        <v>3</v>
      </c>
      <c r="BD47" s="199">
        <f t="shared" si="50"/>
        <v>4</v>
      </c>
      <c r="BE47" s="199">
        <f t="shared" si="51"/>
        <v>0</v>
      </c>
      <c r="BF47" s="199">
        <f t="shared" si="52"/>
        <v>0</v>
      </c>
      <c r="BG47" s="201">
        <f t="shared" si="53"/>
        <v>0</v>
      </c>
      <c r="BH47" s="204">
        <f t="shared" si="54"/>
        <v>3</v>
      </c>
      <c r="BI47" s="199">
        <f t="shared" si="55"/>
        <v>0</v>
      </c>
      <c r="BJ47" s="199">
        <f t="shared" si="56"/>
        <v>0</v>
      </c>
      <c r="BK47" s="199">
        <f t="shared" si="57"/>
        <v>0</v>
      </c>
      <c r="BL47" s="201">
        <f t="shared" si="58"/>
        <v>0</v>
      </c>
      <c r="BM47" s="206">
        <f t="shared" si="59"/>
        <v>4</v>
      </c>
      <c r="BN47" s="199">
        <f t="shared" si="60"/>
        <v>0</v>
      </c>
      <c r="BO47" s="199">
        <f t="shared" si="61"/>
        <v>0</v>
      </c>
      <c r="BP47" s="199">
        <f t="shared" si="62"/>
        <v>0</v>
      </c>
      <c r="BQ47" s="201">
        <f t="shared" si="63"/>
        <v>0</v>
      </c>
      <c r="BR47" s="207">
        <f t="shared" si="64"/>
        <v>4</v>
      </c>
      <c r="BS47" s="199">
        <f t="shared" si="65"/>
        <v>8</v>
      </c>
      <c r="BT47" s="199">
        <f t="shared" si="66"/>
        <v>0</v>
      </c>
      <c r="BU47" s="199">
        <f t="shared" si="67"/>
        <v>0</v>
      </c>
      <c r="BV47" s="201">
        <f t="shared" si="68"/>
        <v>0</v>
      </c>
      <c r="BW47" s="207">
        <f t="shared" si="69"/>
        <v>3</v>
      </c>
      <c r="BX47" s="235">
        <v>55</v>
      </c>
      <c r="BY47" s="235">
        <v>55</v>
      </c>
      <c r="BZ47" s="193" t="e">
        <f t="shared" si="70"/>
        <v>#VALUE!</v>
      </c>
      <c r="CA47" s="193">
        <f t="shared" si="71"/>
        <v>20</v>
      </c>
      <c r="CB47" s="193" t="e">
        <f t="shared" si="72"/>
        <v>#VALUE!</v>
      </c>
      <c r="CC47" s="193" t="e">
        <f t="shared" si="73"/>
        <v>#VALUE!</v>
      </c>
      <c r="CD47" s="193" t="e">
        <f t="shared" si="74"/>
        <v>#VALUE!</v>
      </c>
      <c r="CE47" s="193" t="e">
        <f t="shared" si="75"/>
        <v>#VALUE!</v>
      </c>
      <c r="CF47" s="193" t="e">
        <f t="shared" si="76"/>
        <v>#VALUE!</v>
      </c>
      <c r="CG47" s="193" t="e">
        <f t="shared" si="77"/>
        <v>#VALUE!</v>
      </c>
      <c r="CH47" s="193" t="e">
        <f t="shared" si="78"/>
        <v>#VALUE!</v>
      </c>
      <c r="CI47" s="193" t="e">
        <f t="shared" si="79"/>
        <v>#VALUE!</v>
      </c>
      <c r="CJ47" s="193" t="e">
        <f t="shared" si="80"/>
        <v>#VALUE!</v>
      </c>
      <c r="CK47" s="193" t="e">
        <f t="shared" si="81"/>
        <v>#VALUE!</v>
      </c>
      <c r="CL47" s="193" t="e">
        <f t="shared" si="82"/>
        <v>#VALUE!</v>
      </c>
      <c r="CM47" s="193" t="e">
        <f t="shared" si="83"/>
        <v>#VALUE!</v>
      </c>
      <c r="CN47" s="193" t="e">
        <f t="shared" si="84"/>
        <v>#VALUE!</v>
      </c>
      <c r="CO47" s="209" t="str">
        <f t="shared" si="85"/>
        <v>2023PEC AI 564</v>
      </c>
      <c r="CP47" s="193" t="e">
        <f t="shared" si="86"/>
        <v>#VALUE!</v>
      </c>
      <c r="CQ47" s="158"/>
      <c r="CR47" s="193">
        <f t="shared" si="87"/>
        <v>20</v>
      </c>
      <c r="CS47" s="193" t="e">
        <f t="shared" si="88"/>
        <v>#VALUE!</v>
      </c>
      <c r="CT47" s="193" t="e">
        <f t="shared" si="89"/>
        <v>#VALUE!</v>
      </c>
      <c r="CU47" s="193" t="e">
        <f t="shared" si="90"/>
        <v>#VALUE!</v>
      </c>
      <c r="CV47" s="193" t="e">
        <f t="shared" si="91"/>
        <v>#VALUE!</v>
      </c>
      <c r="CW47" s="193" t="e">
        <f t="shared" si="92"/>
        <v>#VALUE!</v>
      </c>
      <c r="CX47" s="193" t="e">
        <f t="shared" si="93"/>
        <v>#VALUE!</v>
      </c>
      <c r="CY47" s="193" t="e">
        <f t="shared" si="94"/>
        <v>#VALUE!</v>
      </c>
      <c r="CZ47" s="193" t="e">
        <f t="shared" si="95"/>
        <v>#VALUE!</v>
      </c>
      <c r="DA47" s="193" t="e">
        <f t="shared" si="96"/>
        <v>#VALUE!</v>
      </c>
      <c r="DB47" s="193" t="e">
        <f t="shared" si="97"/>
        <v>#VALUE!</v>
      </c>
      <c r="DC47" s="193" t="e">
        <f t="shared" si="98"/>
        <v>#VALUE!</v>
      </c>
      <c r="DD47" s="193" t="e">
        <f t="shared" si="99"/>
        <v>#VALUE!</v>
      </c>
      <c r="DE47" s="159"/>
      <c r="DF47" s="159" t="e">
        <f t="shared" si="100"/>
        <v>#VALUE!</v>
      </c>
      <c r="DG47" s="159"/>
      <c r="DH47" s="159"/>
      <c r="DI47" s="159"/>
      <c r="DJ47" s="159"/>
      <c r="DK47" s="159"/>
      <c r="DL47" s="159"/>
      <c r="DM47" s="159"/>
      <c r="DN47" s="159"/>
      <c r="DO47" s="159"/>
      <c r="DP47" s="159"/>
      <c r="DQ47" s="159"/>
      <c r="DR47" s="159">
        <f t="shared" si="101"/>
        <v>55</v>
      </c>
      <c r="DS47" s="188">
        <f t="shared" si="102"/>
        <v>11</v>
      </c>
      <c r="DT47" s="159">
        <f t="shared" si="103"/>
        <v>8</v>
      </c>
      <c r="DU47" s="159">
        <f t="shared" si="104"/>
        <v>8</v>
      </c>
      <c r="DV47" s="159">
        <f t="shared" si="105"/>
        <v>8</v>
      </c>
      <c r="DW47" s="159">
        <f t="shared" si="106"/>
        <v>8</v>
      </c>
      <c r="DX47" s="159">
        <f t="shared" si="107"/>
        <v>4</v>
      </c>
      <c r="DY47" s="210">
        <f t="shared" si="108"/>
        <v>8</v>
      </c>
      <c r="DZ47" s="159">
        <f t="shared" si="109"/>
        <v>55</v>
      </c>
      <c r="EA47" s="159">
        <f t="shared" si="110"/>
        <v>11</v>
      </c>
      <c r="EB47" s="159">
        <f t="shared" si="111"/>
        <v>0</v>
      </c>
      <c r="EC47" s="159">
        <f t="shared" si="142"/>
        <v>8</v>
      </c>
      <c r="ED47" s="159">
        <f t="shared" si="142"/>
        <v>8</v>
      </c>
      <c r="EE47" s="159">
        <f t="shared" si="143"/>
        <v>0</v>
      </c>
      <c r="EF47" s="159">
        <f t="shared" si="143"/>
        <v>0</v>
      </c>
      <c r="EG47" s="159">
        <f t="shared" si="114"/>
        <v>8</v>
      </c>
      <c r="EH47" s="159">
        <f t="shared" si="115"/>
        <v>0</v>
      </c>
      <c r="EI47" s="159">
        <f t="shared" si="144"/>
        <v>8</v>
      </c>
      <c r="EJ47" s="159">
        <f t="shared" si="144"/>
        <v>4</v>
      </c>
      <c r="EK47" s="159">
        <f t="shared" si="145"/>
        <v>0</v>
      </c>
      <c r="EL47" s="159">
        <f t="shared" si="145"/>
        <v>0</v>
      </c>
      <c r="EM47" s="159">
        <f t="shared" si="118"/>
        <v>8</v>
      </c>
      <c r="EN47" s="159"/>
      <c r="EO47" s="159"/>
      <c r="EP47" s="188">
        <f t="shared" si="119"/>
        <v>11</v>
      </c>
      <c r="EQ47" s="159">
        <f t="shared" si="120"/>
        <v>9</v>
      </c>
      <c r="ER47" s="159">
        <f t="shared" si="121"/>
        <v>10</v>
      </c>
      <c r="ES47" s="159">
        <f t="shared" si="122"/>
        <v>10</v>
      </c>
      <c r="ET47" s="159">
        <f t="shared" si="123"/>
        <v>6</v>
      </c>
      <c r="EU47" s="159">
        <f t="shared" si="124"/>
        <v>9</v>
      </c>
      <c r="EV47" s="159"/>
      <c r="EW47" s="159">
        <f t="shared" si="125"/>
        <v>55</v>
      </c>
      <c r="EX47" s="159">
        <f t="shared" si="126"/>
        <v>11</v>
      </c>
      <c r="EY47" s="159">
        <f t="shared" si="127"/>
        <v>0</v>
      </c>
      <c r="EZ47" s="159">
        <f t="shared" si="146"/>
        <v>9</v>
      </c>
      <c r="FA47" s="159">
        <f t="shared" si="146"/>
        <v>10</v>
      </c>
      <c r="FB47" s="159">
        <f t="shared" si="147"/>
        <v>0</v>
      </c>
      <c r="FC47" s="159">
        <f t="shared" si="147"/>
        <v>0</v>
      </c>
      <c r="FD47" s="159">
        <f t="shared" si="130"/>
        <v>10</v>
      </c>
      <c r="FE47" s="159">
        <f t="shared" si="131"/>
        <v>0</v>
      </c>
      <c r="FF47" s="159">
        <f t="shared" si="148"/>
        <v>6</v>
      </c>
      <c r="FG47" s="159">
        <f t="shared" si="148"/>
        <v>9</v>
      </c>
      <c r="FH47" s="159">
        <f t="shared" si="133"/>
        <v>0</v>
      </c>
      <c r="FI47" s="159">
        <v>0</v>
      </c>
      <c r="FJ47" s="159">
        <v>0</v>
      </c>
      <c r="FK47" s="159"/>
      <c r="FL47" s="159"/>
      <c r="FM47" s="235">
        <v>55</v>
      </c>
    </row>
    <row r="48" spans="1:169" ht="18" x14ac:dyDescent="0.2">
      <c r="A48" s="194">
        <v>35</v>
      </c>
      <c r="B48" s="195">
        <v>211423243035</v>
      </c>
      <c r="C48" s="196" t="s">
        <v>754</v>
      </c>
      <c r="D48" s="197"/>
      <c r="E48" s="198" t="s">
        <v>755</v>
      </c>
      <c r="F48" s="199">
        <f t="shared" si="0"/>
        <v>2</v>
      </c>
      <c r="G48" s="199">
        <f t="shared" si="1"/>
        <v>2</v>
      </c>
      <c r="H48" s="199">
        <f t="shared" si="2"/>
        <v>2</v>
      </c>
      <c r="I48" s="199">
        <f t="shared" si="3"/>
        <v>0</v>
      </c>
      <c r="J48" s="199">
        <f t="shared" si="4"/>
        <v>0</v>
      </c>
      <c r="K48" s="199">
        <f t="shared" si="5"/>
        <v>0</v>
      </c>
      <c r="L48" s="199">
        <f t="shared" si="6"/>
        <v>0</v>
      </c>
      <c r="M48" s="199">
        <f t="shared" si="7"/>
        <v>0</v>
      </c>
      <c r="N48" s="199">
        <f t="shared" si="8"/>
        <v>0</v>
      </c>
      <c r="O48" s="200">
        <f t="shared" si="9"/>
        <v>0</v>
      </c>
      <c r="P48" s="199">
        <f t="shared" si="10"/>
        <v>5</v>
      </c>
      <c r="Q48" s="199">
        <f t="shared" si="11"/>
        <v>0</v>
      </c>
      <c r="R48" s="199">
        <f t="shared" si="12"/>
        <v>0</v>
      </c>
      <c r="S48" s="201">
        <f t="shared" si="13"/>
        <v>0</v>
      </c>
      <c r="T48" s="202">
        <f t="shared" si="14"/>
        <v>3</v>
      </c>
      <c r="U48" s="199">
        <f t="shared" si="15"/>
        <v>0</v>
      </c>
      <c r="V48" s="199">
        <f t="shared" si="16"/>
        <v>0</v>
      </c>
      <c r="W48" s="199">
        <f t="shared" si="17"/>
        <v>0</v>
      </c>
      <c r="X48" s="201">
        <f t="shared" si="18"/>
        <v>0</v>
      </c>
      <c r="Y48" s="203">
        <f t="shared" si="19"/>
        <v>4</v>
      </c>
      <c r="Z48" s="199">
        <f t="shared" si="20"/>
        <v>0</v>
      </c>
      <c r="AA48" s="199">
        <f t="shared" si="21"/>
        <v>0</v>
      </c>
      <c r="AB48" s="199">
        <f t="shared" si="22"/>
        <v>0</v>
      </c>
      <c r="AC48" s="201">
        <f t="shared" si="23"/>
        <v>0</v>
      </c>
      <c r="AD48" s="202">
        <f t="shared" si="24"/>
        <v>4</v>
      </c>
      <c r="AE48" s="199">
        <f t="shared" si="25"/>
        <v>5</v>
      </c>
      <c r="AF48" s="199">
        <f t="shared" si="26"/>
        <v>0</v>
      </c>
      <c r="AG48" s="199">
        <f t="shared" si="27"/>
        <v>0</v>
      </c>
      <c r="AH48" s="201">
        <f t="shared" si="28"/>
        <v>0</v>
      </c>
      <c r="AI48" s="204">
        <f t="shared" si="29"/>
        <v>3</v>
      </c>
      <c r="AJ48" s="199">
        <f t="shared" si="30"/>
        <v>4</v>
      </c>
      <c r="AK48" s="199">
        <f t="shared" si="31"/>
        <v>0</v>
      </c>
      <c r="AL48" s="199">
        <f t="shared" si="32"/>
        <v>0</v>
      </c>
      <c r="AM48" s="201">
        <f t="shared" si="33"/>
        <v>0</v>
      </c>
      <c r="AN48" s="204">
        <f t="shared" si="34"/>
        <v>3</v>
      </c>
      <c r="AO48" s="199">
        <f t="shared" si="35"/>
        <v>0</v>
      </c>
      <c r="AP48" s="199">
        <f t="shared" si="36"/>
        <v>0</v>
      </c>
      <c r="AQ48" s="199">
        <f t="shared" si="37"/>
        <v>0</v>
      </c>
      <c r="AR48" s="201">
        <f t="shared" si="38"/>
        <v>0</v>
      </c>
      <c r="AS48" s="204">
        <f t="shared" si="39"/>
        <v>4</v>
      </c>
      <c r="AT48" s="199">
        <f t="shared" si="40"/>
        <v>5</v>
      </c>
      <c r="AU48" s="199">
        <f t="shared" si="41"/>
        <v>0</v>
      </c>
      <c r="AV48" s="199">
        <f t="shared" si="42"/>
        <v>0</v>
      </c>
      <c r="AW48" s="201">
        <f t="shared" si="43"/>
        <v>0</v>
      </c>
      <c r="AX48" s="205">
        <f t="shared" si="44"/>
        <v>3</v>
      </c>
      <c r="AY48" s="199">
        <f t="shared" si="45"/>
        <v>0</v>
      </c>
      <c r="AZ48" s="199">
        <f t="shared" si="46"/>
        <v>0</v>
      </c>
      <c r="BA48" s="199">
        <f t="shared" si="47"/>
        <v>0</v>
      </c>
      <c r="BB48" s="201">
        <f t="shared" si="48"/>
        <v>0</v>
      </c>
      <c r="BC48" s="204">
        <f t="shared" si="49"/>
        <v>4</v>
      </c>
      <c r="BD48" s="199">
        <f t="shared" si="50"/>
        <v>0</v>
      </c>
      <c r="BE48" s="199">
        <f t="shared" si="51"/>
        <v>0</v>
      </c>
      <c r="BF48" s="199">
        <f t="shared" si="52"/>
        <v>0</v>
      </c>
      <c r="BG48" s="201">
        <f t="shared" si="53"/>
        <v>0</v>
      </c>
      <c r="BH48" s="204">
        <f t="shared" si="54"/>
        <v>4</v>
      </c>
      <c r="BI48" s="199">
        <f t="shared" si="55"/>
        <v>0</v>
      </c>
      <c r="BJ48" s="199">
        <f t="shared" si="56"/>
        <v>0</v>
      </c>
      <c r="BK48" s="199">
        <f t="shared" si="57"/>
        <v>0</v>
      </c>
      <c r="BL48" s="201">
        <f t="shared" si="58"/>
        <v>0</v>
      </c>
      <c r="BM48" s="206">
        <f t="shared" si="59"/>
        <v>4</v>
      </c>
      <c r="BN48" s="199">
        <f t="shared" si="60"/>
        <v>5</v>
      </c>
      <c r="BO48" s="199">
        <f t="shared" si="61"/>
        <v>0</v>
      </c>
      <c r="BP48" s="199">
        <f t="shared" si="62"/>
        <v>0</v>
      </c>
      <c r="BQ48" s="201">
        <f t="shared" si="63"/>
        <v>0</v>
      </c>
      <c r="BR48" s="207">
        <f t="shared" si="64"/>
        <v>3</v>
      </c>
      <c r="BS48" s="199">
        <f t="shared" si="65"/>
        <v>0</v>
      </c>
      <c r="BT48" s="199">
        <f t="shared" si="66"/>
        <v>0</v>
      </c>
      <c r="BU48" s="199">
        <f t="shared" si="67"/>
        <v>0</v>
      </c>
      <c r="BV48" s="201">
        <f t="shared" si="68"/>
        <v>0</v>
      </c>
      <c r="BW48" s="207">
        <f t="shared" si="69"/>
        <v>4</v>
      </c>
      <c r="BX48" s="235">
        <v>30</v>
      </c>
      <c r="BY48" s="235">
        <v>30</v>
      </c>
      <c r="BZ48" s="193" t="e">
        <f t="shared" si="70"/>
        <v>#VALUE!</v>
      </c>
      <c r="CA48" s="193">
        <f t="shared" si="71"/>
        <v>20</v>
      </c>
      <c r="CB48" s="193" t="e">
        <f t="shared" si="72"/>
        <v>#VALUE!</v>
      </c>
      <c r="CC48" s="193" t="e">
        <f t="shared" si="73"/>
        <v>#VALUE!</v>
      </c>
      <c r="CD48" s="193" t="e">
        <f t="shared" si="74"/>
        <v>#VALUE!</v>
      </c>
      <c r="CE48" s="193" t="e">
        <f t="shared" si="75"/>
        <v>#VALUE!</v>
      </c>
      <c r="CF48" s="193" t="e">
        <f t="shared" si="76"/>
        <v>#VALUE!</v>
      </c>
      <c r="CG48" s="193" t="e">
        <f t="shared" si="77"/>
        <v>#VALUE!</v>
      </c>
      <c r="CH48" s="193" t="e">
        <f t="shared" si="78"/>
        <v>#VALUE!</v>
      </c>
      <c r="CI48" s="193" t="e">
        <f t="shared" si="79"/>
        <v>#VALUE!</v>
      </c>
      <c r="CJ48" s="193" t="e">
        <f t="shared" si="80"/>
        <v>#VALUE!</v>
      </c>
      <c r="CK48" s="193" t="e">
        <f t="shared" si="81"/>
        <v>#VALUE!</v>
      </c>
      <c r="CL48" s="193" t="e">
        <f t="shared" si="82"/>
        <v>#VALUE!</v>
      </c>
      <c r="CM48" s="193" t="e">
        <f t="shared" si="83"/>
        <v>#VALUE!</v>
      </c>
      <c r="CN48" s="193" t="e">
        <f t="shared" si="84"/>
        <v>#VALUE!</v>
      </c>
      <c r="CO48" s="209" t="str">
        <f t="shared" si="85"/>
        <v>2023PEC AI 565</v>
      </c>
      <c r="CP48" s="193" t="e">
        <f t="shared" si="86"/>
        <v>#VALUE!</v>
      </c>
      <c r="CQ48" s="158"/>
      <c r="CR48" s="193">
        <f t="shared" si="87"/>
        <v>20</v>
      </c>
      <c r="CS48" s="193" t="e">
        <f t="shared" si="88"/>
        <v>#VALUE!</v>
      </c>
      <c r="CT48" s="193" t="e">
        <f t="shared" si="89"/>
        <v>#VALUE!</v>
      </c>
      <c r="CU48" s="193" t="e">
        <f t="shared" si="90"/>
        <v>#VALUE!</v>
      </c>
      <c r="CV48" s="193" t="e">
        <f t="shared" si="91"/>
        <v>#VALUE!</v>
      </c>
      <c r="CW48" s="193" t="e">
        <f t="shared" si="92"/>
        <v>#VALUE!</v>
      </c>
      <c r="CX48" s="193" t="e">
        <f t="shared" si="93"/>
        <v>#VALUE!</v>
      </c>
      <c r="CY48" s="193" t="e">
        <f t="shared" si="94"/>
        <v>#VALUE!</v>
      </c>
      <c r="CZ48" s="193" t="e">
        <f t="shared" si="95"/>
        <v>#VALUE!</v>
      </c>
      <c r="DA48" s="193" t="e">
        <f t="shared" si="96"/>
        <v>#VALUE!</v>
      </c>
      <c r="DB48" s="193" t="e">
        <f t="shared" si="97"/>
        <v>#VALUE!</v>
      </c>
      <c r="DC48" s="193" t="e">
        <f t="shared" si="98"/>
        <v>#VALUE!</v>
      </c>
      <c r="DD48" s="193" t="e">
        <f t="shared" si="99"/>
        <v>#VALUE!</v>
      </c>
      <c r="DE48" s="159"/>
      <c r="DF48" s="159" t="e">
        <f t="shared" si="100"/>
        <v>#VALUE!</v>
      </c>
      <c r="DG48" s="159"/>
      <c r="DH48" s="159"/>
      <c r="DI48" s="159"/>
      <c r="DJ48" s="159"/>
      <c r="DK48" s="159"/>
      <c r="DL48" s="159"/>
      <c r="DM48" s="159"/>
      <c r="DN48" s="159"/>
      <c r="DO48" s="159"/>
      <c r="DP48" s="159"/>
      <c r="DQ48" s="159"/>
      <c r="DR48" s="159">
        <f t="shared" si="101"/>
        <v>30</v>
      </c>
      <c r="DS48" s="188">
        <f t="shared" si="102"/>
        <v>6</v>
      </c>
      <c r="DT48" s="159">
        <f t="shared" si="103"/>
        <v>5</v>
      </c>
      <c r="DU48" s="159">
        <f t="shared" si="104"/>
        <v>5</v>
      </c>
      <c r="DV48" s="159">
        <f t="shared" si="105"/>
        <v>4</v>
      </c>
      <c r="DW48" s="159">
        <f t="shared" si="106"/>
        <v>5</v>
      </c>
      <c r="DX48" s="159">
        <f t="shared" si="107"/>
        <v>0</v>
      </c>
      <c r="DY48" s="210">
        <f t="shared" si="108"/>
        <v>5</v>
      </c>
      <c r="DZ48" s="159">
        <f t="shared" si="109"/>
        <v>30</v>
      </c>
      <c r="EA48" s="159">
        <f t="shared" si="110"/>
        <v>6</v>
      </c>
      <c r="EB48" s="159">
        <f t="shared" si="111"/>
        <v>5</v>
      </c>
      <c r="EC48" s="159">
        <f t="shared" si="142"/>
        <v>0</v>
      </c>
      <c r="ED48" s="159">
        <f t="shared" si="142"/>
        <v>0</v>
      </c>
      <c r="EE48" s="159">
        <f t="shared" si="143"/>
        <v>5</v>
      </c>
      <c r="EF48" s="159">
        <f t="shared" si="143"/>
        <v>4</v>
      </c>
      <c r="EG48" s="159">
        <f t="shared" si="114"/>
        <v>0</v>
      </c>
      <c r="EH48" s="159">
        <f t="shared" si="115"/>
        <v>5</v>
      </c>
      <c r="EI48" s="159">
        <f t="shared" si="144"/>
        <v>0</v>
      </c>
      <c r="EJ48" s="159">
        <f t="shared" si="144"/>
        <v>0</v>
      </c>
      <c r="EK48" s="159">
        <f t="shared" si="145"/>
        <v>0</v>
      </c>
      <c r="EL48" s="159">
        <f t="shared" si="145"/>
        <v>5</v>
      </c>
      <c r="EM48" s="159">
        <f t="shared" si="118"/>
        <v>0</v>
      </c>
      <c r="EN48" s="159"/>
      <c r="EO48" s="159"/>
      <c r="EP48" s="188">
        <f t="shared" si="119"/>
        <v>6</v>
      </c>
      <c r="EQ48" s="159">
        <f t="shared" si="120"/>
        <v>6</v>
      </c>
      <c r="ER48" s="159">
        <f t="shared" si="121"/>
        <v>6</v>
      </c>
      <c r="ES48" s="159">
        <f t="shared" si="122"/>
        <v>5</v>
      </c>
      <c r="ET48" s="159">
        <f t="shared" si="123"/>
        <v>2</v>
      </c>
      <c r="EU48" s="159">
        <f t="shared" si="124"/>
        <v>5</v>
      </c>
      <c r="EV48" s="159"/>
      <c r="EW48" s="159">
        <f t="shared" si="125"/>
        <v>30</v>
      </c>
      <c r="EX48" s="159">
        <f t="shared" si="126"/>
        <v>6</v>
      </c>
      <c r="EY48" s="159">
        <f t="shared" si="127"/>
        <v>6</v>
      </c>
      <c r="EZ48" s="159">
        <f t="shared" si="146"/>
        <v>0</v>
      </c>
      <c r="FA48" s="159">
        <f t="shared" si="146"/>
        <v>0</v>
      </c>
      <c r="FB48" s="159">
        <f t="shared" si="147"/>
        <v>6</v>
      </c>
      <c r="FC48" s="159">
        <f t="shared" si="147"/>
        <v>5</v>
      </c>
      <c r="FD48" s="159">
        <f t="shared" si="130"/>
        <v>0</v>
      </c>
      <c r="FE48" s="159">
        <f t="shared" si="131"/>
        <v>2</v>
      </c>
      <c r="FF48" s="159">
        <f t="shared" si="148"/>
        <v>0</v>
      </c>
      <c r="FG48" s="159">
        <f t="shared" si="148"/>
        <v>0</v>
      </c>
      <c r="FH48" s="159">
        <f t="shared" si="133"/>
        <v>5</v>
      </c>
      <c r="FI48" s="159">
        <v>0</v>
      </c>
      <c r="FJ48" s="159">
        <v>0</v>
      </c>
      <c r="FK48" s="159"/>
      <c r="FL48" s="159"/>
      <c r="FM48" s="235">
        <v>30</v>
      </c>
    </row>
    <row r="49" spans="1:169" ht="29" x14ac:dyDescent="0.2">
      <c r="A49" s="194">
        <v>36</v>
      </c>
      <c r="B49" s="195">
        <v>211423243036</v>
      </c>
      <c r="C49" s="196" t="s">
        <v>756</v>
      </c>
      <c r="D49" s="197"/>
      <c r="E49" s="198" t="s">
        <v>757</v>
      </c>
      <c r="F49" s="199">
        <f t="shared" si="0"/>
        <v>2</v>
      </c>
      <c r="G49" s="199">
        <f t="shared" si="1"/>
        <v>2</v>
      </c>
      <c r="H49" s="199">
        <f t="shared" si="2"/>
        <v>2</v>
      </c>
      <c r="I49" s="199">
        <f t="shared" si="3"/>
        <v>2</v>
      </c>
      <c r="J49" s="199">
        <f t="shared" si="4"/>
        <v>2</v>
      </c>
      <c r="K49" s="199">
        <f t="shared" si="5"/>
        <v>0</v>
      </c>
      <c r="L49" s="199">
        <f t="shared" si="6"/>
        <v>0</v>
      </c>
      <c r="M49" s="199">
        <f t="shared" si="7"/>
        <v>0</v>
      </c>
      <c r="N49" s="199">
        <f t="shared" si="8"/>
        <v>0</v>
      </c>
      <c r="O49" s="200">
        <f t="shared" si="9"/>
        <v>0</v>
      </c>
      <c r="P49" s="199">
        <f t="shared" si="10"/>
        <v>0</v>
      </c>
      <c r="Q49" s="199">
        <f t="shared" si="11"/>
        <v>0</v>
      </c>
      <c r="R49" s="199">
        <f t="shared" si="12"/>
        <v>0</v>
      </c>
      <c r="S49" s="201">
        <f t="shared" si="13"/>
        <v>0</v>
      </c>
      <c r="T49" s="202">
        <f t="shared" si="14"/>
        <v>4</v>
      </c>
      <c r="U49" s="199">
        <f t="shared" si="15"/>
        <v>7</v>
      </c>
      <c r="V49" s="199">
        <f t="shared" si="16"/>
        <v>0</v>
      </c>
      <c r="W49" s="199">
        <f t="shared" si="17"/>
        <v>0</v>
      </c>
      <c r="X49" s="201">
        <f t="shared" si="18"/>
        <v>0</v>
      </c>
      <c r="Y49" s="203">
        <f t="shared" si="19"/>
        <v>3</v>
      </c>
      <c r="Z49" s="199">
        <f t="shared" si="20"/>
        <v>7</v>
      </c>
      <c r="AA49" s="199">
        <f t="shared" si="21"/>
        <v>0</v>
      </c>
      <c r="AB49" s="199">
        <f t="shared" si="22"/>
        <v>0</v>
      </c>
      <c r="AC49" s="201">
        <f t="shared" si="23"/>
        <v>0</v>
      </c>
      <c r="AD49" s="202">
        <f t="shared" si="24"/>
        <v>3</v>
      </c>
      <c r="AE49" s="199">
        <f t="shared" si="25"/>
        <v>0</v>
      </c>
      <c r="AF49" s="199">
        <f t="shared" si="26"/>
        <v>0</v>
      </c>
      <c r="AG49" s="199">
        <f t="shared" si="27"/>
        <v>0</v>
      </c>
      <c r="AH49" s="201">
        <f t="shared" si="28"/>
        <v>0</v>
      </c>
      <c r="AI49" s="204">
        <f t="shared" si="29"/>
        <v>4</v>
      </c>
      <c r="AJ49" s="199">
        <f t="shared" si="30"/>
        <v>0</v>
      </c>
      <c r="AK49" s="199">
        <f t="shared" si="31"/>
        <v>0</v>
      </c>
      <c r="AL49" s="199">
        <f t="shared" si="32"/>
        <v>0</v>
      </c>
      <c r="AM49" s="201">
        <f t="shared" si="33"/>
        <v>0</v>
      </c>
      <c r="AN49" s="204">
        <f t="shared" si="34"/>
        <v>4</v>
      </c>
      <c r="AO49" s="199">
        <f t="shared" si="35"/>
        <v>7</v>
      </c>
      <c r="AP49" s="199">
        <f t="shared" si="36"/>
        <v>0</v>
      </c>
      <c r="AQ49" s="199">
        <f t="shared" si="37"/>
        <v>0</v>
      </c>
      <c r="AR49" s="201">
        <f t="shared" si="38"/>
        <v>0</v>
      </c>
      <c r="AS49" s="204">
        <f t="shared" si="39"/>
        <v>3</v>
      </c>
      <c r="AT49" s="199">
        <f t="shared" si="40"/>
        <v>0</v>
      </c>
      <c r="AU49" s="199">
        <f t="shared" si="41"/>
        <v>0</v>
      </c>
      <c r="AV49" s="199">
        <f t="shared" si="42"/>
        <v>0</v>
      </c>
      <c r="AW49" s="201">
        <f t="shared" si="43"/>
        <v>0</v>
      </c>
      <c r="AX49" s="205">
        <f t="shared" si="44"/>
        <v>4</v>
      </c>
      <c r="AY49" s="199">
        <f t="shared" si="45"/>
        <v>7</v>
      </c>
      <c r="AZ49" s="199">
        <f t="shared" si="46"/>
        <v>0</v>
      </c>
      <c r="BA49" s="199">
        <f t="shared" si="47"/>
        <v>0</v>
      </c>
      <c r="BB49" s="201">
        <f t="shared" si="48"/>
        <v>0</v>
      </c>
      <c r="BC49" s="204">
        <f t="shared" si="49"/>
        <v>3</v>
      </c>
      <c r="BD49" s="199">
        <f t="shared" si="50"/>
        <v>4</v>
      </c>
      <c r="BE49" s="199">
        <f t="shared" si="51"/>
        <v>0</v>
      </c>
      <c r="BF49" s="199">
        <f t="shared" si="52"/>
        <v>0</v>
      </c>
      <c r="BG49" s="201">
        <f t="shared" si="53"/>
        <v>0</v>
      </c>
      <c r="BH49" s="204">
        <f t="shared" si="54"/>
        <v>3</v>
      </c>
      <c r="BI49" s="199">
        <f t="shared" si="55"/>
        <v>0</v>
      </c>
      <c r="BJ49" s="199">
        <f t="shared" si="56"/>
        <v>0</v>
      </c>
      <c r="BK49" s="199">
        <f t="shared" si="57"/>
        <v>0</v>
      </c>
      <c r="BL49" s="201">
        <f t="shared" si="58"/>
        <v>0</v>
      </c>
      <c r="BM49" s="206">
        <f t="shared" si="59"/>
        <v>4</v>
      </c>
      <c r="BN49" s="199">
        <f t="shared" si="60"/>
        <v>0</v>
      </c>
      <c r="BO49" s="199">
        <f t="shared" si="61"/>
        <v>0</v>
      </c>
      <c r="BP49" s="199">
        <f t="shared" si="62"/>
        <v>0</v>
      </c>
      <c r="BQ49" s="201">
        <f t="shared" si="63"/>
        <v>0</v>
      </c>
      <c r="BR49" s="207">
        <f t="shared" si="64"/>
        <v>4</v>
      </c>
      <c r="BS49" s="199">
        <f t="shared" si="65"/>
        <v>8</v>
      </c>
      <c r="BT49" s="199">
        <f t="shared" si="66"/>
        <v>0</v>
      </c>
      <c r="BU49" s="199">
        <f t="shared" si="67"/>
        <v>0</v>
      </c>
      <c r="BV49" s="201">
        <f t="shared" si="68"/>
        <v>0</v>
      </c>
      <c r="BW49" s="207">
        <f t="shared" si="69"/>
        <v>3</v>
      </c>
      <c r="BX49" s="235">
        <v>50</v>
      </c>
      <c r="BY49" s="235">
        <v>50</v>
      </c>
      <c r="BZ49" s="193" t="e">
        <f t="shared" si="70"/>
        <v>#VALUE!</v>
      </c>
      <c r="CA49" s="193">
        <f t="shared" si="71"/>
        <v>20</v>
      </c>
      <c r="CB49" s="193" t="e">
        <f t="shared" si="72"/>
        <v>#VALUE!</v>
      </c>
      <c r="CC49" s="193" t="e">
        <f t="shared" si="73"/>
        <v>#VALUE!</v>
      </c>
      <c r="CD49" s="193" t="e">
        <f t="shared" si="74"/>
        <v>#VALUE!</v>
      </c>
      <c r="CE49" s="193" t="e">
        <f t="shared" si="75"/>
        <v>#VALUE!</v>
      </c>
      <c r="CF49" s="193" t="e">
        <f t="shared" si="76"/>
        <v>#VALUE!</v>
      </c>
      <c r="CG49" s="193" t="e">
        <f t="shared" si="77"/>
        <v>#VALUE!</v>
      </c>
      <c r="CH49" s="193" t="e">
        <f t="shared" si="78"/>
        <v>#VALUE!</v>
      </c>
      <c r="CI49" s="193" t="e">
        <f t="shared" si="79"/>
        <v>#VALUE!</v>
      </c>
      <c r="CJ49" s="193" t="e">
        <f t="shared" si="80"/>
        <v>#VALUE!</v>
      </c>
      <c r="CK49" s="193" t="e">
        <f t="shared" si="81"/>
        <v>#VALUE!</v>
      </c>
      <c r="CL49" s="193" t="e">
        <f t="shared" si="82"/>
        <v>#VALUE!</v>
      </c>
      <c r="CM49" s="193" t="e">
        <f t="shared" si="83"/>
        <v>#VALUE!</v>
      </c>
      <c r="CN49" s="193" t="e">
        <f t="shared" si="84"/>
        <v>#VALUE!</v>
      </c>
      <c r="CO49" s="209" t="str">
        <f t="shared" si="85"/>
        <v>2023PEC AI 566</v>
      </c>
      <c r="CP49" s="193" t="e">
        <f t="shared" si="86"/>
        <v>#VALUE!</v>
      </c>
      <c r="CQ49" s="158"/>
      <c r="CR49" s="193">
        <f t="shared" si="87"/>
        <v>20</v>
      </c>
      <c r="CS49" s="193" t="e">
        <f t="shared" si="88"/>
        <v>#VALUE!</v>
      </c>
      <c r="CT49" s="193" t="e">
        <f t="shared" si="89"/>
        <v>#VALUE!</v>
      </c>
      <c r="CU49" s="193" t="e">
        <f t="shared" si="90"/>
        <v>#VALUE!</v>
      </c>
      <c r="CV49" s="193" t="e">
        <f t="shared" si="91"/>
        <v>#VALUE!</v>
      </c>
      <c r="CW49" s="193" t="e">
        <f t="shared" si="92"/>
        <v>#VALUE!</v>
      </c>
      <c r="CX49" s="193" t="e">
        <f t="shared" si="93"/>
        <v>#VALUE!</v>
      </c>
      <c r="CY49" s="193" t="e">
        <f t="shared" si="94"/>
        <v>#VALUE!</v>
      </c>
      <c r="CZ49" s="193" t="e">
        <f t="shared" si="95"/>
        <v>#VALUE!</v>
      </c>
      <c r="DA49" s="193" t="e">
        <f t="shared" si="96"/>
        <v>#VALUE!</v>
      </c>
      <c r="DB49" s="193" t="e">
        <f t="shared" si="97"/>
        <v>#VALUE!</v>
      </c>
      <c r="DC49" s="193" t="e">
        <f t="shared" si="98"/>
        <v>#VALUE!</v>
      </c>
      <c r="DD49" s="193" t="e">
        <f t="shared" si="99"/>
        <v>#VALUE!</v>
      </c>
      <c r="DE49" s="159"/>
      <c r="DF49" s="159" t="e">
        <f t="shared" si="100"/>
        <v>#VALUE!</v>
      </c>
      <c r="DG49" s="159"/>
      <c r="DH49" s="159"/>
      <c r="DI49" s="159"/>
      <c r="DJ49" s="159"/>
      <c r="DK49" s="159"/>
      <c r="DL49" s="159"/>
      <c r="DM49" s="159"/>
      <c r="DN49" s="159"/>
      <c r="DO49" s="159"/>
      <c r="DP49" s="159"/>
      <c r="DQ49" s="159"/>
      <c r="DR49" s="159">
        <f t="shared" si="101"/>
        <v>50</v>
      </c>
      <c r="DS49" s="188">
        <f t="shared" si="102"/>
        <v>10</v>
      </c>
      <c r="DT49" s="159">
        <f t="shared" si="103"/>
        <v>7</v>
      </c>
      <c r="DU49" s="159">
        <f t="shared" si="104"/>
        <v>7</v>
      </c>
      <c r="DV49" s="159">
        <f t="shared" si="105"/>
        <v>7</v>
      </c>
      <c r="DW49" s="159">
        <f t="shared" si="106"/>
        <v>7</v>
      </c>
      <c r="DX49" s="159">
        <f t="shared" si="107"/>
        <v>4</v>
      </c>
      <c r="DY49" s="210">
        <f t="shared" si="108"/>
        <v>8</v>
      </c>
      <c r="DZ49" s="159">
        <f t="shared" si="109"/>
        <v>50</v>
      </c>
      <c r="EA49" s="159">
        <f t="shared" si="110"/>
        <v>10</v>
      </c>
      <c r="EB49" s="159">
        <f t="shared" si="111"/>
        <v>0</v>
      </c>
      <c r="EC49" s="159">
        <f t="shared" si="142"/>
        <v>7</v>
      </c>
      <c r="ED49" s="159">
        <f t="shared" si="142"/>
        <v>7</v>
      </c>
      <c r="EE49" s="159">
        <f t="shared" si="143"/>
        <v>0</v>
      </c>
      <c r="EF49" s="159">
        <f t="shared" si="143"/>
        <v>0</v>
      </c>
      <c r="EG49" s="159">
        <f t="shared" si="114"/>
        <v>7</v>
      </c>
      <c r="EH49" s="159">
        <f t="shared" si="115"/>
        <v>0</v>
      </c>
      <c r="EI49" s="159">
        <f t="shared" si="144"/>
        <v>7</v>
      </c>
      <c r="EJ49" s="159">
        <f t="shared" si="144"/>
        <v>4</v>
      </c>
      <c r="EK49" s="159">
        <f t="shared" si="145"/>
        <v>0</v>
      </c>
      <c r="EL49" s="159">
        <f t="shared" si="145"/>
        <v>0</v>
      </c>
      <c r="EM49" s="159">
        <f t="shared" si="118"/>
        <v>8</v>
      </c>
      <c r="EN49" s="159"/>
      <c r="EO49" s="159"/>
      <c r="EP49" s="188">
        <f t="shared" si="119"/>
        <v>10</v>
      </c>
      <c r="EQ49" s="159">
        <f t="shared" si="120"/>
        <v>8</v>
      </c>
      <c r="ER49" s="159">
        <f t="shared" si="121"/>
        <v>9</v>
      </c>
      <c r="ES49" s="159">
        <f t="shared" si="122"/>
        <v>9</v>
      </c>
      <c r="ET49" s="159">
        <f t="shared" si="123"/>
        <v>6</v>
      </c>
      <c r="EU49" s="159">
        <f t="shared" si="124"/>
        <v>8</v>
      </c>
      <c r="EV49" s="159"/>
      <c r="EW49" s="159">
        <f t="shared" si="125"/>
        <v>50</v>
      </c>
      <c r="EX49" s="159">
        <f t="shared" si="126"/>
        <v>10</v>
      </c>
      <c r="EY49" s="159">
        <f t="shared" si="127"/>
        <v>0</v>
      </c>
      <c r="EZ49" s="159">
        <f t="shared" si="146"/>
        <v>8</v>
      </c>
      <c r="FA49" s="159">
        <f t="shared" si="146"/>
        <v>9</v>
      </c>
      <c r="FB49" s="159">
        <f t="shared" si="147"/>
        <v>0</v>
      </c>
      <c r="FC49" s="159">
        <f t="shared" si="147"/>
        <v>0</v>
      </c>
      <c r="FD49" s="159">
        <f t="shared" si="130"/>
        <v>9</v>
      </c>
      <c r="FE49" s="159">
        <f t="shared" si="131"/>
        <v>0</v>
      </c>
      <c r="FF49" s="159">
        <f t="shared" si="148"/>
        <v>6</v>
      </c>
      <c r="FG49" s="159">
        <f t="shared" si="148"/>
        <v>8</v>
      </c>
      <c r="FH49" s="159">
        <f t="shared" si="133"/>
        <v>0</v>
      </c>
      <c r="FI49" s="159">
        <v>0</v>
      </c>
      <c r="FJ49" s="159">
        <v>0</v>
      </c>
      <c r="FK49" s="159"/>
      <c r="FL49" s="159"/>
      <c r="FM49" s="235">
        <v>50</v>
      </c>
    </row>
    <row r="50" spans="1:169" ht="18" x14ac:dyDescent="0.2">
      <c r="A50" s="194">
        <v>37</v>
      </c>
      <c r="B50" s="195">
        <v>211423243037</v>
      </c>
      <c r="C50" s="196" t="s">
        <v>758</v>
      </c>
      <c r="D50" s="197"/>
      <c r="E50" s="198" t="s">
        <v>759</v>
      </c>
      <c r="F50" s="199">
        <f t="shared" si="0"/>
        <v>2</v>
      </c>
      <c r="G50" s="199">
        <f t="shared" si="1"/>
        <v>2</v>
      </c>
      <c r="H50" s="199">
        <f t="shared" si="2"/>
        <v>2</v>
      </c>
      <c r="I50" s="199">
        <f t="shared" si="3"/>
        <v>2</v>
      </c>
      <c r="J50" s="199">
        <f t="shared" si="4"/>
        <v>2</v>
      </c>
      <c r="K50" s="199">
        <f t="shared" si="5"/>
        <v>2</v>
      </c>
      <c r="L50" s="199">
        <f t="shared" si="6"/>
        <v>2</v>
      </c>
      <c r="M50" s="199">
        <f t="shared" si="7"/>
        <v>2</v>
      </c>
      <c r="N50" s="199">
        <f t="shared" si="8"/>
        <v>2</v>
      </c>
      <c r="O50" s="200">
        <f t="shared" si="9"/>
        <v>0</v>
      </c>
      <c r="P50" s="199">
        <f t="shared" si="10"/>
        <v>13</v>
      </c>
      <c r="Q50" s="199">
        <f t="shared" si="11"/>
        <v>0</v>
      </c>
      <c r="R50" s="199">
        <f t="shared" si="12"/>
        <v>0</v>
      </c>
      <c r="S50" s="201">
        <f t="shared" si="13"/>
        <v>0</v>
      </c>
      <c r="T50" s="202">
        <f t="shared" si="14"/>
        <v>3</v>
      </c>
      <c r="U50" s="199">
        <f t="shared" si="15"/>
        <v>0</v>
      </c>
      <c r="V50" s="199">
        <f t="shared" si="16"/>
        <v>0</v>
      </c>
      <c r="W50" s="199">
        <f t="shared" si="17"/>
        <v>0</v>
      </c>
      <c r="X50" s="201">
        <f t="shared" si="18"/>
        <v>0</v>
      </c>
      <c r="Y50" s="203">
        <f t="shared" si="19"/>
        <v>4</v>
      </c>
      <c r="Z50" s="199">
        <f t="shared" si="20"/>
        <v>0</v>
      </c>
      <c r="AA50" s="199">
        <f t="shared" si="21"/>
        <v>0</v>
      </c>
      <c r="AB50" s="199">
        <f t="shared" si="22"/>
        <v>0</v>
      </c>
      <c r="AC50" s="201">
        <f t="shared" si="23"/>
        <v>0</v>
      </c>
      <c r="AD50" s="202">
        <f t="shared" si="24"/>
        <v>4</v>
      </c>
      <c r="AE50" s="199">
        <f t="shared" si="25"/>
        <v>13</v>
      </c>
      <c r="AF50" s="199">
        <f t="shared" si="26"/>
        <v>0</v>
      </c>
      <c r="AG50" s="199">
        <f t="shared" si="27"/>
        <v>0</v>
      </c>
      <c r="AH50" s="201">
        <f t="shared" si="28"/>
        <v>0</v>
      </c>
      <c r="AI50" s="204">
        <f t="shared" si="29"/>
        <v>3</v>
      </c>
      <c r="AJ50" s="199">
        <f t="shared" si="30"/>
        <v>11</v>
      </c>
      <c r="AK50" s="199">
        <f t="shared" si="31"/>
        <v>0</v>
      </c>
      <c r="AL50" s="199">
        <f t="shared" si="32"/>
        <v>0</v>
      </c>
      <c r="AM50" s="201">
        <f t="shared" si="33"/>
        <v>0</v>
      </c>
      <c r="AN50" s="204">
        <f t="shared" si="34"/>
        <v>3</v>
      </c>
      <c r="AO50" s="199">
        <f t="shared" si="35"/>
        <v>0</v>
      </c>
      <c r="AP50" s="199">
        <f t="shared" si="36"/>
        <v>0</v>
      </c>
      <c r="AQ50" s="199">
        <f t="shared" si="37"/>
        <v>0</v>
      </c>
      <c r="AR50" s="201">
        <f t="shared" si="38"/>
        <v>0</v>
      </c>
      <c r="AS50" s="204">
        <f t="shared" si="39"/>
        <v>4</v>
      </c>
      <c r="AT50" s="199">
        <f t="shared" si="40"/>
        <v>13</v>
      </c>
      <c r="AU50" s="199">
        <f t="shared" si="41"/>
        <v>0</v>
      </c>
      <c r="AV50" s="199">
        <f t="shared" si="42"/>
        <v>0</v>
      </c>
      <c r="AW50" s="201">
        <f t="shared" si="43"/>
        <v>0</v>
      </c>
      <c r="AX50" s="205">
        <f t="shared" si="44"/>
        <v>3</v>
      </c>
      <c r="AY50" s="199">
        <f t="shared" si="45"/>
        <v>0</v>
      </c>
      <c r="AZ50" s="199">
        <f t="shared" si="46"/>
        <v>0</v>
      </c>
      <c r="BA50" s="199">
        <f t="shared" si="47"/>
        <v>0</v>
      </c>
      <c r="BB50" s="201">
        <f t="shared" si="48"/>
        <v>0</v>
      </c>
      <c r="BC50" s="204">
        <f t="shared" si="49"/>
        <v>4</v>
      </c>
      <c r="BD50" s="199">
        <f t="shared" si="50"/>
        <v>0</v>
      </c>
      <c r="BE50" s="199">
        <f t="shared" si="51"/>
        <v>0</v>
      </c>
      <c r="BF50" s="199">
        <f t="shared" si="52"/>
        <v>0</v>
      </c>
      <c r="BG50" s="201">
        <f t="shared" si="53"/>
        <v>0</v>
      </c>
      <c r="BH50" s="204">
        <f t="shared" si="54"/>
        <v>4</v>
      </c>
      <c r="BI50" s="199">
        <f t="shared" si="55"/>
        <v>7</v>
      </c>
      <c r="BJ50" s="199">
        <f t="shared" si="56"/>
        <v>0</v>
      </c>
      <c r="BK50" s="199">
        <f t="shared" si="57"/>
        <v>0</v>
      </c>
      <c r="BL50" s="201">
        <f t="shared" si="58"/>
        <v>0</v>
      </c>
      <c r="BM50" s="206">
        <f t="shared" si="59"/>
        <v>3</v>
      </c>
      <c r="BN50" s="199">
        <f t="shared" si="60"/>
        <v>13</v>
      </c>
      <c r="BO50" s="199">
        <f t="shared" si="61"/>
        <v>0</v>
      </c>
      <c r="BP50" s="199">
        <f t="shared" si="62"/>
        <v>0</v>
      </c>
      <c r="BQ50" s="201">
        <f t="shared" si="63"/>
        <v>0</v>
      </c>
      <c r="BR50" s="207">
        <f t="shared" si="64"/>
        <v>3</v>
      </c>
      <c r="BS50" s="199">
        <f t="shared" si="65"/>
        <v>0</v>
      </c>
      <c r="BT50" s="199">
        <f t="shared" si="66"/>
        <v>0</v>
      </c>
      <c r="BU50" s="199">
        <f t="shared" si="67"/>
        <v>0</v>
      </c>
      <c r="BV50" s="201">
        <f t="shared" si="68"/>
        <v>0</v>
      </c>
      <c r="BW50" s="207">
        <f t="shared" si="69"/>
        <v>4</v>
      </c>
      <c r="BX50" s="235">
        <v>88</v>
      </c>
      <c r="BY50" s="235">
        <v>88</v>
      </c>
      <c r="BZ50" s="193" t="e">
        <f t="shared" si="70"/>
        <v>#VALUE!</v>
      </c>
      <c r="CA50" s="193">
        <f t="shared" si="71"/>
        <v>20</v>
      </c>
      <c r="CB50" s="193" t="e">
        <f t="shared" si="72"/>
        <v>#VALUE!</v>
      </c>
      <c r="CC50" s="193" t="e">
        <f t="shared" si="73"/>
        <v>#VALUE!</v>
      </c>
      <c r="CD50" s="193" t="e">
        <f t="shared" si="74"/>
        <v>#VALUE!</v>
      </c>
      <c r="CE50" s="193" t="e">
        <f t="shared" si="75"/>
        <v>#VALUE!</v>
      </c>
      <c r="CF50" s="193" t="e">
        <f t="shared" si="76"/>
        <v>#VALUE!</v>
      </c>
      <c r="CG50" s="193" t="e">
        <f t="shared" si="77"/>
        <v>#VALUE!</v>
      </c>
      <c r="CH50" s="193" t="e">
        <f t="shared" si="78"/>
        <v>#VALUE!</v>
      </c>
      <c r="CI50" s="193" t="e">
        <f t="shared" si="79"/>
        <v>#VALUE!</v>
      </c>
      <c r="CJ50" s="193" t="e">
        <f t="shared" si="80"/>
        <v>#VALUE!</v>
      </c>
      <c r="CK50" s="193" t="e">
        <f t="shared" si="81"/>
        <v>#VALUE!</v>
      </c>
      <c r="CL50" s="193" t="e">
        <f t="shared" si="82"/>
        <v>#VALUE!</v>
      </c>
      <c r="CM50" s="193" t="e">
        <f t="shared" si="83"/>
        <v>#VALUE!</v>
      </c>
      <c r="CN50" s="193" t="e">
        <f t="shared" si="84"/>
        <v>#VALUE!</v>
      </c>
      <c r="CO50" s="209" t="str">
        <f t="shared" si="85"/>
        <v>2023PEC AI 568</v>
      </c>
      <c r="CP50" s="193" t="e">
        <f t="shared" si="86"/>
        <v>#VALUE!</v>
      </c>
      <c r="CQ50" s="158"/>
      <c r="CR50" s="193">
        <f t="shared" si="87"/>
        <v>20</v>
      </c>
      <c r="CS50" s="193" t="e">
        <f t="shared" si="88"/>
        <v>#VALUE!</v>
      </c>
      <c r="CT50" s="193" t="e">
        <f t="shared" si="89"/>
        <v>#VALUE!</v>
      </c>
      <c r="CU50" s="193" t="e">
        <f t="shared" si="90"/>
        <v>#VALUE!</v>
      </c>
      <c r="CV50" s="193" t="e">
        <f t="shared" si="91"/>
        <v>#VALUE!</v>
      </c>
      <c r="CW50" s="193" t="e">
        <f t="shared" si="92"/>
        <v>#VALUE!</v>
      </c>
      <c r="CX50" s="193" t="e">
        <f t="shared" si="93"/>
        <v>#VALUE!</v>
      </c>
      <c r="CY50" s="193" t="e">
        <f t="shared" si="94"/>
        <v>#VALUE!</v>
      </c>
      <c r="CZ50" s="193" t="e">
        <f t="shared" si="95"/>
        <v>#VALUE!</v>
      </c>
      <c r="DA50" s="193" t="e">
        <f t="shared" si="96"/>
        <v>#VALUE!</v>
      </c>
      <c r="DB50" s="193" t="e">
        <f t="shared" si="97"/>
        <v>#VALUE!</v>
      </c>
      <c r="DC50" s="193" t="e">
        <f t="shared" si="98"/>
        <v>#VALUE!</v>
      </c>
      <c r="DD50" s="193" t="e">
        <f t="shared" si="99"/>
        <v>#VALUE!</v>
      </c>
      <c r="DE50" s="159"/>
      <c r="DF50" s="159" t="e">
        <f t="shared" si="100"/>
        <v>#VALUE!</v>
      </c>
      <c r="DG50" s="159"/>
      <c r="DH50" s="159"/>
      <c r="DI50" s="159"/>
      <c r="DJ50" s="159"/>
      <c r="DK50" s="159"/>
      <c r="DL50" s="159"/>
      <c r="DM50" s="159"/>
      <c r="DN50" s="159"/>
      <c r="DO50" s="159"/>
      <c r="DP50" s="159"/>
      <c r="DQ50" s="159"/>
      <c r="DR50" s="159">
        <f t="shared" si="101"/>
        <v>88</v>
      </c>
      <c r="DS50" s="188">
        <f t="shared" si="102"/>
        <v>18</v>
      </c>
      <c r="DT50" s="159">
        <f t="shared" si="103"/>
        <v>13</v>
      </c>
      <c r="DU50" s="159">
        <f t="shared" si="104"/>
        <v>13</v>
      </c>
      <c r="DV50" s="159">
        <f t="shared" si="105"/>
        <v>11</v>
      </c>
      <c r="DW50" s="159">
        <f t="shared" si="106"/>
        <v>13</v>
      </c>
      <c r="DX50" s="159">
        <f t="shared" si="107"/>
        <v>7</v>
      </c>
      <c r="DY50" s="210">
        <f t="shared" si="108"/>
        <v>13</v>
      </c>
      <c r="DZ50" s="159">
        <f t="shared" si="109"/>
        <v>88</v>
      </c>
      <c r="EA50" s="159">
        <f t="shared" si="110"/>
        <v>18</v>
      </c>
      <c r="EB50" s="159">
        <f t="shared" si="111"/>
        <v>13</v>
      </c>
      <c r="EC50" s="159">
        <f t="shared" si="142"/>
        <v>0</v>
      </c>
      <c r="ED50" s="159">
        <f t="shared" si="142"/>
        <v>0</v>
      </c>
      <c r="EE50" s="159">
        <f t="shared" si="143"/>
        <v>13</v>
      </c>
      <c r="EF50" s="159">
        <f t="shared" si="143"/>
        <v>11</v>
      </c>
      <c r="EG50" s="159">
        <f t="shared" si="114"/>
        <v>0</v>
      </c>
      <c r="EH50" s="159">
        <f t="shared" si="115"/>
        <v>13</v>
      </c>
      <c r="EI50" s="159">
        <f t="shared" si="144"/>
        <v>0</v>
      </c>
      <c r="EJ50" s="159">
        <f t="shared" si="144"/>
        <v>0</v>
      </c>
      <c r="EK50" s="159">
        <f t="shared" si="145"/>
        <v>7</v>
      </c>
      <c r="EL50" s="159">
        <f t="shared" si="145"/>
        <v>13</v>
      </c>
      <c r="EM50" s="159">
        <f t="shared" si="118"/>
        <v>0</v>
      </c>
      <c r="EN50" s="159"/>
      <c r="EO50" s="159"/>
      <c r="EP50" s="188">
        <f t="shared" si="119"/>
        <v>18</v>
      </c>
      <c r="EQ50" s="159">
        <f t="shared" si="120"/>
        <v>15</v>
      </c>
      <c r="ER50" s="159">
        <f t="shared" si="121"/>
        <v>15</v>
      </c>
      <c r="ES50" s="159">
        <f t="shared" si="122"/>
        <v>14</v>
      </c>
      <c r="ET50" s="159">
        <f t="shared" si="123"/>
        <v>12</v>
      </c>
      <c r="EU50" s="159">
        <f t="shared" si="124"/>
        <v>14</v>
      </c>
      <c r="EV50" s="159"/>
      <c r="EW50" s="159">
        <f t="shared" si="125"/>
        <v>88</v>
      </c>
      <c r="EX50" s="159">
        <f t="shared" si="126"/>
        <v>18</v>
      </c>
      <c r="EY50" s="159">
        <f t="shared" si="127"/>
        <v>15</v>
      </c>
      <c r="EZ50" s="159">
        <f t="shared" si="146"/>
        <v>0</v>
      </c>
      <c r="FA50" s="159">
        <f t="shared" si="146"/>
        <v>0</v>
      </c>
      <c r="FB50" s="159">
        <f t="shared" si="147"/>
        <v>15</v>
      </c>
      <c r="FC50" s="159">
        <f t="shared" si="147"/>
        <v>14</v>
      </c>
      <c r="FD50" s="159">
        <f t="shared" si="130"/>
        <v>0</v>
      </c>
      <c r="FE50" s="159">
        <f t="shared" si="131"/>
        <v>12</v>
      </c>
      <c r="FF50" s="159">
        <f t="shared" si="148"/>
        <v>0</v>
      </c>
      <c r="FG50" s="159">
        <f t="shared" si="148"/>
        <v>0</v>
      </c>
      <c r="FH50" s="159">
        <f t="shared" si="133"/>
        <v>14</v>
      </c>
      <c r="FI50" s="159">
        <v>0</v>
      </c>
      <c r="FJ50" s="159">
        <v>0</v>
      </c>
      <c r="FK50" s="159"/>
      <c r="FL50" s="159"/>
      <c r="FM50" s="235">
        <v>88</v>
      </c>
    </row>
    <row r="51" spans="1:169" ht="18" x14ac:dyDescent="0.2">
      <c r="A51" s="194">
        <v>38</v>
      </c>
      <c r="B51" s="195">
        <v>211423243038</v>
      </c>
      <c r="C51" s="196" t="s">
        <v>760</v>
      </c>
      <c r="D51" s="197"/>
      <c r="E51" s="198" t="s">
        <v>761</v>
      </c>
      <c r="F51" s="199">
        <f t="shared" si="0"/>
        <v>2</v>
      </c>
      <c r="G51" s="199">
        <f t="shared" si="1"/>
        <v>2</v>
      </c>
      <c r="H51" s="199">
        <f t="shared" si="2"/>
        <v>2</v>
      </c>
      <c r="I51" s="199">
        <f t="shared" si="3"/>
        <v>2</v>
      </c>
      <c r="J51" s="199">
        <f t="shared" si="4"/>
        <v>2</v>
      </c>
      <c r="K51" s="199">
        <f t="shared" si="5"/>
        <v>0</v>
      </c>
      <c r="L51" s="199">
        <f t="shared" si="6"/>
        <v>0</v>
      </c>
      <c r="M51" s="199">
        <f t="shared" si="7"/>
        <v>0</v>
      </c>
      <c r="N51" s="199">
        <f t="shared" si="8"/>
        <v>0</v>
      </c>
      <c r="O51" s="200">
        <f t="shared" si="9"/>
        <v>0</v>
      </c>
      <c r="P51" s="199">
        <f t="shared" si="10"/>
        <v>0</v>
      </c>
      <c r="Q51" s="199">
        <f t="shared" si="11"/>
        <v>0</v>
      </c>
      <c r="R51" s="199">
        <f t="shared" si="12"/>
        <v>0</v>
      </c>
      <c r="S51" s="201">
        <f t="shared" si="13"/>
        <v>0</v>
      </c>
      <c r="T51" s="202">
        <f t="shared" si="14"/>
        <v>4</v>
      </c>
      <c r="U51" s="199">
        <f t="shared" si="15"/>
        <v>7</v>
      </c>
      <c r="V51" s="199">
        <f t="shared" si="16"/>
        <v>0</v>
      </c>
      <c r="W51" s="199">
        <f t="shared" si="17"/>
        <v>0</v>
      </c>
      <c r="X51" s="201">
        <f t="shared" si="18"/>
        <v>0</v>
      </c>
      <c r="Y51" s="203">
        <f t="shared" si="19"/>
        <v>3</v>
      </c>
      <c r="Z51" s="199">
        <f t="shared" si="20"/>
        <v>7</v>
      </c>
      <c r="AA51" s="199">
        <f t="shared" si="21"/>
        <v>0</v>
      </c>
      <c r="AB51" s="199">
        <f t="shared" si="22"/>
        <v>0</v>
      </c>
      <c r="AC51" s="201">
        <f t="shared" si="23"/>
        <v>0</v>
      </c>
      <c r="AD51" s="202">
        <f t="shared" si="24"/>
        <v>3</v>
      </c>
      <c r="AE51" s="199">
        <f t="shared" si="25"/>
        <v>0</v>
      </c>
      <c r="AF51" s="199">
        <f t="shared" si="26"/>
        <v>0</v>
      </c>
      <c r="AG51" s="199">
        <f t="shared" si="27"/>
        <v>0</v>
      </c>
      <c r="AH51" s="201">
        <f t="shared" si="28"/>
        <v>0</v>
      </c>
      <c r="AI51" s="204">
        <f t="shared" si="29"/>
        <v>4</v>
      </c>
      <c r="AJ51" s="199">
        <f t="shared" si="30"/>
        <v>0</v>
      </c>
      <c r="AK51" s="199">
        <f t="shared" si="31"/>
        <v>0</v>
      </c>
      <c r="AL51" s="199">
        <f t="shared" si="32"/>
        <v>0</v>
      </c>
      <c r="AM51" s="201">
        <f t="shared" si="33"/>
        <v>0</v>
      </c>
      <c r="AN51" s="204">
        <f t="shared" si="34"/>
        <v>4</v>
      </c>
      <c r="AO51" s="199">
        <f t="shared" si="35"/>
        <v>7</v>
      </c>
      <c r="AP51" s="199">
        <f t="shared" si="36"/>
        <v>0</v>
      </c>
      <c r="AQ51" s="199">
        <f t="shared" si="37"/>
        <v>0</v>
      </c>
      <c r="AR51" s="201">
        <f t="shared" si="38"/>
        <v>0</v>
      </c>
      <c r="AS51" s="204">
        <f t="shared" si="39"/>
        <v>3</v>
      </c>
      <c r="AT51" s="199">
        <f t="shared" si="40"/>
        <v>0</v>
      </c>
      <c r="AU51" s="199">
        <f t="shared" si="41"/>
        <v>0</v>
      </c>
      <c r="AV51" s="199">
        <f t="shared" si="42"/>
        <v>0</v>
      </c>
      <c r="AW51" s="201">
        <f t="shared" si="43"/>
        <v>0</v>
      </c>
      <c r="AX51" s="205">
        <f t="shared" si="44"/>
        <v>4</v>
      </c>
      <c r="AY51" s="199">
        <f t="shared" si="45"/>
        <v>7</v>
      </c>
      <c r="AZ51" s="199">
        <f t="shared" si="46"/>
        <v>0</v>
      </c>
      <c r="BA51" s="199">
        <f t="shared" si="47"/>
        <v>0</v>
      </c>
      <c r="BB51" s="201">
        <f t="shared" si="48"/>
        <v>0</v>
      </c>
      <c r="BC51" s="204">
        <f t="shared" si="49"/>
        <v>3</v>
      </c>
      <c r="BD51" s="199">
        <f t="shared" si="50"/>
        <v>4</v>
      </c>
      <c r="BE51" s="199">
        <f t="shared" si="51"/>
        <v>0</v>
      </c>
      <c r="BF51" s="199">
        <f t="shared" si="52"/>
        <v>0</v>
      </c>
      <c r="BG51" s="201">
        <f t="shared" si="53"/>
        <v>0</v>
      </c>
      <c r="BH51" s="204">
        <f t="shared" si="54"/>
        <v>3</v>
      </c>
      <c r="BI51" s="199">
        <f t="shared" si="55"/>
        <v>0</v>
      </c>
      <c r="BJ51" s="199">
        <f t="shared" si="56"/>
        <v>0</v>
      </c>
      <c r="BK51" s="199">
        <f t="shared" si="57"/>
        <v>0</v>
      </c>
      <c r="BL51" s="201">
        <f t="shared" si="58"/>
        <v>0</v>
      </c>
      <c r="BM51" s="206">
        <f t="shared" si="59"/>
        <v>4</v>
      </c>
      <c r="BN51" s="199">
        <f t="shared" si="60"/>
        <v>0</v>
      </c>
      <c r="BO51" s="199">
        <f t="shared" si="61"/>
        <v>0</v>
      </c>
      <c r="BP51" s="199">
        <f t="shared" si="62"/>
        <v>0</v>
      </c>
      <c r="BQ51" s="201">
        <f t="shared" si="63"/>
        <v>0</v>
      </c>
      <c r="BR51" s="207">
        <f t="shared" si="64"/>
        <v>4</v>
      </c>
      <c r="BS51" s="199">
        <f t="shared" si="65"/>
        <v>8</v>
      </c>
      <c r="BT51" s="199">
        <f t="shared" si="66"/>
        <v>0</v>
      </c>
      <c r="BU51" s="199">
        <f t="shared" si="67"/>
        <v>0</v>
      </c>
      <c r="BV51" s="201">
        <f t="shared" si="68"/>
        <v>0</v>
      </c>
      <c r="BW51" s="207">
        <f t="shared" si="69"/>
        <v>3</v>
      </c>
      <c r="BX51" s="235">
        <v>50</v>
      </c>
      <c r="BY51" s="235">
        <v>50</v>
      </c>
      <c r="BZ51" s="193" t="e">
        <f t="shared" si="70"/>
        <v>#VALUE!</v>
      </c>
      <c r="CA51" s="193">
        <f t="shared" si="71"/>
        <v>20</v>
      </c>
      <c r="CB51" s="193" t="e">
        <f t="shared" si="72"/>
        <v>#VALUE!</v>
      </c>
      <c r="CC51" s="193" t="e">
        <f t="shared" si="73"/>
        <v>#VALUE!</v>
      </c>
      <c r="CD51" s="193" t="e">
        <f t="shared" si="74"/>
        <v>#VALUE!</v>
      </c>
      <c r="CE51" s="193" t="e">
        <f t="shared" si="75"/>
        <v>#VALUE!</v>
      </c>
      <c r="CF51" s="193" t="e">
        <f t="shared" si="76"/>
        <v>#VALUE!</v>
      </c>
      <c r="CG51" s="193" t="e">
        <f t="shared" si="77"/>
        <v>#VALUE!</v>
      </c>
      <c r="CH51" s="193" t="e">
        <f t="shared" si="78"/>
        <v>#VALUE!</v>
      </c>
      <c r="CI51" s="193" t="e">
        <f t="shared" si="79"/>
        <v>#VALUE!</v>
      </c>
      <c r="CJ51" s="193" t="e">
        <f t="shared" si="80"/>
        <v>#VALUE!</v>
      </c>
      <c r="CK51" s="193" t="e">
        <f t="shared" si="81"/>
        <v>#VALUE!</v>
      </c>
      <c r="CL51" s="193" t="e">
        <f t="shared" si="82"/>
        <v>#VALUE!</v>
      </c>
      <c r="CM51" s="193" t="e">
        <f t="shared" si="83"/>
        <v>#VALUE!</v>
      </c>
      <c r="CN51" s="193" t="e">
        <f t="shared" si="84"/>
        <v>#VALUE!</v>
      </c>
      <c r="CO51" s="209" t="str">
        <f t="shared" si="85"/>
        <v>2023PEC AI 569</v>
      </c>
      <c r="CP51" s="193" t="e">
        <f t="shared" si="86"/>
        <v>#VALUE!</v>
      </c>
      <c r="CQ51" s="158"/>
      <c r="CR51" s="193">
        <f t="shared" si="87"/>
        <v>20</v>
      </c>
      <c r="CS51" s="193" t="e">
        <f t="shared" si="88"/>
        <v>#VALUE!</v>
      </c>
      <c r="CT51" s="193" t="e">
        <f t="shared" si="89"/>
        <v>#VALUE!</v>
      </c>
      <c r="CU51" s="193" t="e">
        <f t="shared" si="90"/>
        <v>#VALUE!</v>
      </c>
      <c r="CV51" s="193" t="e">
        <f t="shared" si="91"/>
        <v>#VALUE!</v>
      </c>
      <c r="CW51" s="193" t="e">
        <f t="shared" si="92"/>
        <v>#VALUE!</v>
      </c>
      <c r="CX51" s="193" t="e">
        <f t="shared" si="93"/>
        <v>#VALUE!</v>
      </c>
      <c r="CY51" s="193" t="e">
        <f t="shared" si="94"/>
        <v>#VALUE!</v>
      </c>
      <c r="CZ51" s="193" t="e">
        <f t="shared" si="95"/>
        <v>#VALUE!</v>
      </c>
      <c r="DA51" s="193" t="e">
        <f t="shared" si="96"/>
        <v>#VALUE!</v>
      </c>
      <c r="DB51" s="193" t="e">
        <f t="shared" si="97"/>
        <v>#VALUE!</v>
      </c>
      <c r="DC51" s="193" t="e">
        <f t="shared" si="98"/>
        <v>#VALUE!</v>
      </c>
      <c r="DD51" s="193" t="e">
        <f t="shared" si="99"/>
        <v>#VALUE!</v>
      </c>
      <c r="DE51" s="159"/>
      <c r="DF51" s="159" t="e">
        <f t="shared" si="100"/>
        <v>#VALUE!</v>
      </c>
      <c r="DG51" s="159"/>
      <c r="DH51" s="159"/>
      <c r="DI51" s="159"/>
      <c r="DJ51" s="159"/>
      <c r="DK51" s="159"/>
      <c r="DL51" s="159"/>
      <c r="DM51" s="159"/>
      <c r="DN51" s="159"/>
      <c r="DO51" s="159"/>
      <c r="DP51" s="159"/>
      <c r="DQ51" s="159"/>
      <c r="DR51" s="159">
        <f t="shared" si="101"/>
        <v>50</v>
      </c>
      <c r="DS51" s="188">
        <f t="shared" si="102"/>
        <v>10</v>
      </c>
      <c r="DT51" s="159">
        <f t="shared" si="103"/>
        <v>7</v>
      </c>
      <c r="DU51" s="159">
        <f t="shared" si="104"/>
        <v>7</v>
      </c>
      <c r="DV51" s="159">
        <f t="shared" si="105"/>
        <v>7</v>
      </c>
      <c r="DW51" s="159">
        <f t="shared" si="106"/>
        <v>7</v>
      </c>
      <c r="DX51" s="159">
        <f t="shared" si="107"/>
        <v>4</v>
      </c>
      <c r="DY51" s="210">
        <f t="shared" si="108"/>
        <v>8</v>
      </c>
      <c r="DZ51" s="159">
        <f t="shared" si="109"/>
        <v>50</v>
      </c>
      <c r="EA51" s="159">
        <f t="shared" si="110"/>
        <v>10</v>
      </c>
      <c r="EB51" s="159">
        <f t="shared" si="111"/>
        <v>0</v>
      </c>
      <c r="EC51" s="159">
        <f t="shared" si="142"/>
        <v>7</v>
      </c>
      <c r="ED51" s="159">
        <f t="shared" si="142"/>
        <v>7</v>
      </c>
      <c r="EE51" s="159">
        <f t="shared" si="143"/>
        <v>0</v>
      </c>
      <c r="EF51" s="159">
        <f t="shared" si="143"/>
        <v>0</v>
      </c>
      <c r="EG51" s="159">
        <f t="shared" si="114"/>
        <v>7</v>
      </c>
      <c r="EH51" s="159">
        <f t="shared" si="115"/>
        <v>0</v>
      </c>
      <c r="EI51" s="159">
        <f t="shared" si="144"/>
        <v>7</v>
      </c>
      <c r="EJ51" s="159">
        <f t="shared" si="144"/>
        <v>4</v>
      </c>
      <c r="EK51" s="159">
        <f t="shared" si="145"/>
        <v>0</v>
      </c>
      <c r="EL51" s="159">
        <f t="shared" si="145"/>
        <v>0</v>
      </c>
      <c r="EM51" s="159">
        <f t="shared" si="118"/>
        <v>8</v>
      </c>
      <c r="EN51" s="159"/>
      <c r="EO51" s="159"/>
      <c r="EP51" s="188">
        <f t="shared" si="119"/>
        <v>10</v>
      </c>
      <c r="EQ51" s="159">
        <f t="shared" si="120"/>
        <v>8</v>
      </c>
      <c r="ER51" s="159">
        <f t="shared" si="121"/>
        <v>9</v>
      </c>
      <c r="ES51" s="159">
        <f t="shared" si="122"/>
        <v>9</v>
      </c>
      <c r="ET51" s="159">
        <f t="shared" si="123"/>
        <v>6</v>
      </c>
      <c r="EU51" s="159">
        <f t="shared" si="124"/>
        <v>8</v>
      </c>
      <c r="EV51" s="159"/>
      <c r="EW51" s="159">
        <f t="shared" si="125"/>
        <v>50</v>
      </c>
      <c r="EX51" s="159">
        <f t="shared" si="126"/>
        <v>10</v>
      </c>
      <c r="EY51" s="159">
        <f t="shared" si="127"/>
        <v>0</v>
      </c>
      <c r="EZ51" s="159">
        <f t="shared" si="146"/>
        <v>8</v>
      </c>
      <c r="FA51" s="159">
        <f t="shared" si="146"/>
        <v>9</v>
      </c>
      <c r="FB51" s="159">
        <f t="shared" si="147"/>
        <v>0</v>
      </c>
      <c r="FC51" s="159">
        <f t="shared" si="147"/>
        <v>0</v>
      </c>
      <c r="FD51" s="159">
        <f t="shared" si="130"/>
        <v>9</v>
      </c>
      <c r="FE51" s="159">
        <f t="shared" si="131"/>
        <v>0</v>
      </c>
      <c r="FF51" s="159">
        <f t="shared" si="148"/>
        <v>6</v>
      </c>
      <c r="FG51" s="159">
        <f t="shared" si="148"/>
        <v>8</v>
      </c>
      <c r="FH51" s="159">
        <f t="shared" si="133"/>
        <v>0</v>
      </c>
      <c r="FI51" s="159">
        <v>0</v>
      </c>
      <c r="FJ51" s="159">
        <v>0</v>
      </c>
      <c r="FK51" s="159"/>
      <c r="FL51" s="159"/>
      <c r="FM51" s="235">
        <v>50</v>
      </c>
    </row>
    <row r="52" spans="1:169" ht="18" x14ac:dyDescent="0.2">
      <c r="A52" s="194">
        <v>39</v>
      </c>
      <c r="B52" s="195">
        <v>211423243039</v>
      </c>
      <c r="C52" s="196" t="s">
        <v>762</v>
      </c>
      <c r="D52" s="197"/>
      <c r="E52" s="198" t="s">
        <v>763</v>
      </c>
      <c r="F52" s="199">
        <f t="shared" si="0"/>
        <v>2</v>
      </c>
      <c r="G52" s="199">
        <f t="shared" si="1"/>
        <v>2</v>
      </c>
      <c r="H52" s="199">
        <f t="shared" si="2"/>
        <v>2</v>
      </c>
      <c r="I52" s="199">
        <f t="shared" si="3"/>
        <v>2</v>
      </c>
      <c r="J52" s="199">
        <f t="shared" si="4"/>
        <v>2</v>
      </c>
      <c r="K52" s="199">
        <f t="shared" si="5"/>
        <v>0</v>
      </c>
      <c r="L52" s="199">
        <f t="shared" si="6"/>
        <v>0</v>
      </c>
      <c r="M52" s="199">
        <f t="shared" si="7"/>
        <v>0</v>
      </c>
      <c r="N52" s="199">
        <f t="shared" si="8"/>
        <v>0</v>
      </c>
      <c r="O52" s="200">
        <f t="shared" si="9"/>
        <v>0</v>
      </c>
      <c r="P52" s="199">
        <f t="shared" si="10"/>
        <v>7</v>
      </c>
      <c r="Q52" s="199">
        <f t="shared" si="11"/>
        <v>0</v>
      </c>
      <c r="R52" s="199">
        <f t="shared" si="12"/>
        <v>0</v>
      </c>
      <c r="S52" s="201">
        <f t="shared" si="13"/>
        <v>0</v>
      </c>
      <c r="T52" s="202">
        <f t="shared" si="14"/>
        <v>3</v>
      </c>
      <c r="U52" s="199">
        <f t="shared" si="15"/>
        <v>0</v>
      </c>
      <c r="V52" s="199">
        <f t="shared" si="16"/>
        <v>0</v>
      </c>
      <c r="W52" s="199">
        <f t="shared" si="17"/>
        <v>0</v>
      </c>
      <c r="X52" s="201">
        <f t="shared" si="18"/>
        <v>0</v>
      </c>
      <c r="Y52" s="203">
        <f t="shared" si="19"/>
        <v>4</v>
      </c>
      <c r="Z52" s="199">
        <f t="shared" si="20"/>
        <v>0</v>
      </c>
      <c r="AA52" s="199">
        <f t="shared" si="21"/>
        <v>0</v>
      </c>
      <c r="AB52" s="199">
        <f t="shared" si="22"/>
        <v>0</v>
      </c>
      <c r="AC52" s="201">
        <f t="shared" si="23"/>
        <v>0</v>
      </c>
      <c r="AD52" s="202">
        <f t="shared" si="24"/>
        <v>4</v>
      </c>
      <c r="AE52" s="199">
        <f t="shared" si="25"/>
        <v>7</v>
      </c>
      <c r="AF52" s="199">
        <f t="shared" si="26"/>
        <v>0</v>
      </c>
      <c r="AG52" s="199">
        <f t="shared" si="27"/>
        <v>0</v>
      </c>
      <c r="AH52" s="201">
        <f t="shared" si="28"/>
        <v>0</v>
      </c>
      <c r="AI52" s="204">
        <f t="shared" si="29"/>
        <v>3</v>
      </c>
      <c r="AJ52" s="199">
        <f t="shared" si="30"/>
        <v>6</v>
      </c>
      <c r="AK52" s="199">
        <f t="shared" si="31"/>
        <v>0</v>
      </c>
      <c r="AL52" s="199">
        <f t="shared" si="32"/>
        <v>0</v>
      </c>
      <c r="AM52" s="201">
        <f t="shared" si="33"/>
        <v>0</v>
      </c>
      <c r="AN52" s="204">
        <f t="shared" si="34"/>
        <v>3</v>
      </c>
      <c r="AO52" s="199">
        <f t="shared" si="35"/>
        <v>0</v>
      </c>
      <c r="AP52" s="199">
        <f t="shared" si="36"/>
        <v>0</v>
      </c>
      <c r="AQ52" s="199">
        <f t="shared" si="37"/>
        <v>0</v>
      </c>
      <c r="AR52" s="201">
        <f t="shared" si="38"/>
        <v>0</v>
      </c>
      <c r="AS52" s="204">
        <f t="shared" si="39"/>
        <v>4</v>
      </c>
      <c r="AT52" s="199">
        <f t="shared" si="40"/>
        <v>7</v>
      </c>
      <c r="AU52" s="199">
        <f t="shared" si="41"/>
        <v>0</v>
      </c>
      <c r="AV52" s="199">
        <f t="shared" si="42"/>
        <v>0</v>
      </c>
      <c r="AW52" s="201">
        <f t="shared" si="43"/>
        <v>0</v>
      </c>
      <c r="AX52" s="205">
        <f t="shared" si="44"/>
        <v>3</v>
      </c>
      <c r="AY52" s="199">
        <f t="shared" si="45"/>
        <v>0</v>
      </c>
      <c r="AZ52" s="199">
        <f t="shared" si="46"/>
        <v>0</v>
      </c>
      <c r="BA52" s="199">
        <f t="shared" si="47"/>
        <v>0</v>
      </c>
      <c r="BB52" s="201">
        <f t="shared" si="48"/>
        <v>0</v>
      </c>
      <c r="BC52" s="204">
        <f t="shared" si="49"/>
        <v>4</v>
      </c>
      <c r="BD52" s="199">
        <f t="shared" si="50"/>
        <v>0</v>
      </c>
      <c r="BE52" s="199">
        <f t="shared" si="51"/>
        <v>0</v>
      </c>
      <c r="BF52" s="199">
        <f t="shared" si="52"/>
        <v>0</v>
      </c>
      <c r="BG52" s="201">
        <f t="shared" si="53"/>
        <v>0</v>
      </c>
      <c r="BH52" s="204">
        <f t="shared" si="54"/>
        <v>4</v>
      </c>
      <c r="BI52" s="199">
        <f t="shared" si="55"/>
        <v>5</v>
      </c>
      <c r="BJ52" s="199">
        <f t="shared" si="56"/>
        <v>0</v>
      </c>
      <c r="BK52" s="199">
        <f t="shared" si="57"/>
        <v>0</v>
      </c>
      <c r="BL52" s="201">
        <f t="shared" si="58"/>
        <v>0</v>
      </c>
      <c r="BM52" s="206">
        <f t="shared" si="59"/>
        <v>3</v>
      </c>
      <c r="BN52" s="199">
        <f t="shared" si="60"/>
        <v>8</v>
      </c>
      <c r="BO52" s="199">
        <f t="shared" si="61"/>
        <v>0</v>
      </c>
      <c r="BP52" s="199">
        <f t="shared" si="62"/>
        <v>0</v>
      </c>
      <c r="BQ52" s="201">
        <f t="shared" si="63"/>
        <v>0</v>
      </c>
      <c r="BR52" s="207">
        <f t="shared" si="64"/>
        <v>3</v>
      </c>
      <c r="BS52" s="199">
        <f t="shared" si="65"/>
        <v>0</v>
      </c>
      <c r="BT52" s="199">
        <f t="shared" si="66"/>
        <v>0</v>
      </c>
      <c r="BU52" s="199">
        <f t="shared" si="67"/>
        <v>0</v>
      </c>
      <c r="BV52" s="201">
        <f t="shared" si="68"/>
        <v>0</v>
      </c>
      <c r="BW52" s="207">
        <f t="shared" si="69"/>
        <v>4</v>
      </c>
      <c r="BX52" s="235">
        <v>50</v>
      </c>
      <c r="BY52" s="235">
        <v>50</v>
      </c>
      <c r="BZ52" s="193" t="e">
        <f t="shared" si="70"/>
        <v>#VALUE!</v>
      </c>
      <c r="CA52" s="193">
        <f t="shared" si="71"/>
        <v>20</v>
      </c>
      <c r="CB52" s="193" t="e">
        <f t="shared" si="72"/>
        <v>#VALUE!</v>
      </c>
      <c r="CC52" s="193" t="e">
        <f t="shared" si="73"/>
        <v>#VALUE!</v>
      </c>
      <c r="CD52" s="193" t="e">
        <f t="shared" si="74"/>
        <v>#VALUE!</v>
      </c>
      <c r="CE52" s="193" t="e">
        <f t="shared" si="75"/>
        <v>#VALUE!</v>
      </c>
      <c r="CF52" s="193" t="e">
        <f t="shared" si="76"/>
        <v>#VALUE!</v>
      </c>
      <c r="CG52" s="193" t="e">
        <f t="shared" si="77"/>
        <v>#VALUE!</v>
      </c>
      <c r="CH52" s="193" t="e">
        <f t="shared" si="78"/>
        <v>#VALUE!</v>
      </c>
      <c r="CI52" s="193" t="e">
        <f t="shared" si="79"/>
        <v>#VALUE!</v>
      </c>
      <c r="CJ52" s="193" t="e">
        <f t="shared" si="80"/>
        <v>#VALUE!</v>
      </c>
      <c r="CK52" s="193" t="e">
        <f t="shared" si="81"/>
        <v>#VALUE!</v>
      </c>
      <c r="CL52" s="193" t="e">
        <f t="shared" si="82"/>
        <v>#VALUE!</v>
      </c>
      <c r="CM52" s="193" t="e">
        <f t="shared" si="83"/>
        <v>#VALUE!</v>
      </c>
      <c r="CN52" s="193" t="e">
        <f t="shared" si="84"/>
        <v>#VALUE!</v>
      </c>
      <c r="CO52" s="209" t="str">
        <f t="shared" si="85"/>
        <v>2023PEC AI 570</v>
      </c>
      <c r="CP52" s="193" t="e">
        <f t="shared" si="86"/>
        <v>#VALUE!</v>
      </c>
      <c r="CQ52" s="158"/>
      <c r="CR52" s="193">
        <f t="shared" si="87"/>
        <v>20</v>
      </c>
      <c r="CS52" s="193" t="e">
        <f t="shared" si="88"/>
        <v>#VALUE!</v>
      </c>
      <c r="CT52" s="193" t="e">
        <f t="shared" si="89"/>
        <v>#VALUE!</v>
      </c>
      <c r="CU52" s="193" t="e">
        <f t="shared" si="90"/>
        <v>#VALUE!</v>
      </c>
      <c r="CV52" s="193" t="e">
        <f t="shared" si="91"/>
        <v>#VALUE!</v>
      </c>
      <c r="CW52" s="193" t="e">
        <f t="shared" si="92"/>
        <v>#VALUE!</v>
      </c>
      <c r="CX52" s="193" t="e">
        <f t="shared" si="93"/>
        <v>#VALUE!</v>
      </c>
      <c r="CY52" s="193" t="e">
        <f t="shared" si="94"/>
        <v>#VALUE!</v>
      </c>
      <c r="CZ52" s="193" t="e">
        <f t="shared" si="95"/>
        <v>#VALUE!</v>
      </c>
      <c r="DA52" s="193" t="e">
        <f t="shared" si="96"/>
        <v>#VALUE!</v>
      </c>
      <c r="DB52" s="193" t="e">
        <f t="shared" si="97"/>
        <v>#VALUE!</v>
      </c>
      <c r="DC52" s="193" t="e">
        <f t="shared" si="98"/>
        <v>#VALUE!</v>
      </c>
      <c r="DD52" s="193" t="e">
        <f t="shared" si="99"/>
        <v>#VALUE!</v>
      </c>
      <c r="DE52" s="159"/>
      <c r="DF52" s="159" t="e">
        <f t="shared" si="100"/>
        <v>#VALUE!</v>
      </c>
      <c r="DG52" s="159"/>
      <c r="DH52" s="159"/>
      <c r="DI52" s="159"/>
      <c r="DJ52" s="159"/>
      <c r="DK52" s="159"/>
      <c r="DL52" s="159"/>
      <c r="DM52" s="159"/>
      <c r="DN52" s="159"/>
      <c r="DO52" s="159"/>
      <c r="DP52" s="159"/>
      <c r="DQ52" s="159"/>
      <c r="DR52" s="159">
        <f t="shared" si="101"/>
        <v>50</v>
      </c>
      <c r="DS52" s="188">
        <f t="shared" si="102"/>
        <v>10</v>
      </c>
      <c r="DT52" s="159">
        <f t="shared" si="103"/>
        <v>7</v>
      </c>
      <c r="DU52" s="159">
        <f t="shared" si="104"/>
        <v>7</v>
      </c>
      <c r="DV52" s="159">
        <f t="shared" si="105"/>
        <v>6</v>
      </c>
      <c r="DW52" s="159">
        <f t="shared" si="106"/>
        <v>7</v>
      </c>
      <c r="DX52" s="159">
        <f t="shared" si="107"/>
        <v>5</v>
      </c>
      <c r="DY52" s="210">
        <f t="shared" si="108"/>
        <v>8</v>
      </c>
      <c r="DZ52" s="159">
        <f t="shared" si="109"/>
        <v>50</v>
      </c>
      <c r="EA52" s="159">
        <f t="shared" si="110"/>
        <v>10</v>
      </c>
      <c r="EB52" s="159">
        <f t="shared" si="111"/>
        <v>7</v>
      </c>
      <c r="EC52" s="159">
        <f t="shared" si="142"/>
        <v>0</v>
      </c>
      <c r="ED52" s="159">
        <f t="shared" si="142"/>
        <v>0</v>
      </c>
      <c r="EE52" s="159">
        <f t="shared" si="143"/>
        <v>7</v>
      </c>
      <c r="EF52" s="159">
        <f t="shared" si="143"/>
        <v>6</v>
      </c>
      <c r="EG52" s="159">
        <f t="shared" si="114"/>
        <v>0</v>
      </c>
      <c r="EH52" s="159">
        <f t="shared" si="115"/>
        <v>7</v>
      </c>
      <c r="EI52" s="159">
        <f t="shared" si="144"/>
        <v>0</v>
      </c>
      <c r="EJ52" s="159">
        <f t="shared" si="144"/>
        <v>0</v>
      </c>
      <c r="EK52" s="159">
        <f t="shared" si="145"/>
        <v>5</v>
      </c>
      <c r="EL52" s="159">
        <f t="shared" si="145"/>
        <v>8</v>
      </c>
      <c r="EM52" s="159">
        <f t="shared" si="118"/>
        <v>0</v>
      </c>
      <c r="EN52" s="159"/>
      <c r="EO52" s="159"/>
      <c r="EP52" s="188">
        <f t="shared" si="119"/>
        <v>10</v>
      </c>
      <c r="EQ52" s="159">
        <f t="shared" si="120"/>
        <v>9</v>
      </c>
      <c r="ER52" s="159">
        <f t="shared" si="121"/>
        <v>9</v>
      </c>
      <c r="ES52" s="159">
        <f t="shared" si="122"/>
        <v>8</v>
      </c>
      <c r="ET52" s="159">
        <f t="shared" si="123"/>
        <v>6</v>
      </c>
      <c r="EU52" s="159">
        <f t="shared" si="124"/>
        <v>8</v>
      </c>
      <c r="EV52" s="159"/>
      <c r="EW52" s="159">
        <f t="shared" si="125"/>
        <v>50</v>
      </c>
      <c r="EX52" s="159">
        <f t="shared" si="126"/>
        <v>10</v>
      </c>
      <c r="EY52" s="159">
        <f t="shared" si="127"/>
        <v>9</v>
      </c>
      <c r="EZ52" s="159">
        <f t="shared" si="146"/>
        <v>0</v>
      </c>
      <c r="FA52" s="159">
        <f t="shared" si="146"/>
        <v>0</v>
      </c>
      <c r="FB52" s="159">
        <f t="shared" si="147"/>
        <v>9</v>
      </c>
      <c r="FC52" s="159">
        <f t="shared" si="147"/>
        <v>8</v>
      </c>
      <c r="FD52" s="159">
        <f t="shared" si="130"/>
        <v>0</v>
      </c>
      <c r="FE52" s="159">
        <f t="shared" si="131"/>
        <v>6</v>
      </c>
      <c r="FF52" s="159">
        <f t="shared" si="148"/>
        <v>0</v>
      </c>
      <c r="FG52" s="159">
        <f t="shared" si="148"/>
        <v>0</v>
      </c>
      <c r="FH52" s="159">
        <f t="shared" si="133"/>
        <v>8</v>
      </c>
      <c r="FI52" s="159">
        <v>0</v>
      </c>
      <c r="FJ52" s="159">
        <v>0</v>
      </c>
      <c r="FK52" s="159"/>
      <c r="FL52" s="159"/>
      <c r="FM52" s="235">
        <v>50</v>
      </c>
    </row>
    <row r="53" spans="1:169" ht="18" x14ac:dyDescent="0.2">
      <c r="A53" s="194">
        <v>40</v>
      </c>
      <c r="B53" s="195">
        <v>211423243040</v>
      </c>
      <c r="C53" s="196" t="s">
        <v>764</v>
      </c>
      <c r="D53" s="197"/>
      <c r="E53" s="198" t="s">
        <v>765</v>
      </c>
      <c r="F53" s="199">
        <f t="shared" si="0"/>
        <v>2</v>
      </c>
      <c r="G53" s="199">
        <f t="shared" si="1"/>
        <v>2</v>
      </c>
      <c r="H53" s="199">
        <f t="shared" si="2"/>
        <v>2</v>
      </c>
      <c r="I53" s="199">
        <f t="shared" si="3"/>
        <v>2</v>
      </c>
      <c r="J53" s="199">
        <f t="shared" si="4"/>
        <v>0</v>
      </c>
      <c r="K53" s="199">
        <f t="shared" si="5"/>
        <v>0</v>
      </c>
      <c r="L53" s="199">
        <f t="shared" si="6"/>
        <v>0</v>
      </c>
      <c r="M53" s="199">
        <f t="shared" si="7"/>
        <v>0</v>
      </c>
      <c r="N53" s="199">
        <f t="shared" si="8"/>
        <v>0</v>
      </c>
      <c r="O53" s="200">
        <f t="shared" si="9"/>
        <v>0</v>
      </c>
      <c r="P53" s="199">
        <f t="shared" si="10"/>
        <v>0</v>
      </c>
      <c r="Q53" s="199">
        <f t="shared" si="11"/>
        <v>0</v>
      </c>
      <c r="R53" s="199">
        <f t="shared" si="12"/>
        <v>0</v>
      </c>
      <c r="S53" s="201">
        <f t="shared" si="13"/>
        <v>0</v>
      </c>
      <c r="T53" s="202">
        <f t="shared" si="14"/>
        <v>4</v>
      </c>
      <c r="U53" s="199">
        <f t="shared" si="15"/>
        <v>6</v>
      </c>
      <c r="V53" s="199">
        <f t="shared" si="16"/>
        <v>0</v>
      </c>
      <c r="W53" s="199">
        <f t="shared" si="17"/>
        <v>0</v>
      </c>
      <c r="X53" s="201">
        <f t="shared" si="18"/>
        <v>0</v>
      </c>
      <c r="Y53" s="203">
        <f t="shared" si="19"/>
        <v>3</v>
      </c>
      <c r="Z53" s="199">
        <f t="shared" si="20"/>
        <v>6</v>
      </c>
      <c r="AA53" s="199">
        <f t="shared" si="21"/>
        <v>0</v>
      </c>
      <c r="AB53" s="199">
        <f t="shared" si="22"/>
        <v>0</v>
      </c>
      <c r="AC53" s="201">
        <f t="shared" si="23"/>
        <v>0</v>
      </c>
      <c r="AD53" s="202">
        <f t="shared" si="24"/>
        <v>3</v>
      </c>
      <c r="AE53" s="199">
        <f t="shared" si="25"/>
        <v>0</v>
      </c>
      <c r="AF53" s="199">
        <f t="shared" si="26"/>
        <v>0</v>
      </c>
      <c r="AG53" s="199">
        <f t="shared" si="27"/>
        <v>0</v>
      </c>
      <c r="AH53" s="201">
        <f t="shared" si="28"/>
        <v>0</v>
      </c>
      <c r="AI53" s="204">
        <f t="shared" si="29"/>
        <v>4</v>
      </c>
      <c r="AJ53" s="199">
        <f t="shared" si="30"/>
        <v>0</v>
      </c>
      <c r="AK53" s="199">
        <f t="shared" si="31"/>
        <v>0</v>
      </c>
      <c r="AL53" s="199">
        <f t="shared" si="32"/>
        <v>0</v>
      </c>
      <c r="AM53" s="201">
        <f t="shared" si="33"/>
        <v>0</v>
      </c>
      <c r="AN53" s="204">
        <f t="shared" si="34"/>
        <v>4</v>
      </c>
      <c r="AO53" s="199">
        <f t="shared" si="35"/>
        <v>6</v>
      </c>
      <c r="AP53" s="199">
        <f t="shared" si="36"/>
        <v>0</v>
      </c>
      <c r="AQ53" s="199">
        <f t="shared" si="37"/>
        <v>0</v>
      </c>
      <c r="AR53" s="201">
        <f t="shared" si="38"/>
        <v>0</v>
      </c>
      <c r="AS53" s="204">
        <f t="shared" si="39"/>
        <v>3</v>
      </c>
      <c r="AT53" s="199">
        <f t="shared" si="40"/>
        <v>0</v>
      </c>
      <c r="AU53" s="199">
        <f t="shared" si="41"/>
        <v>0</v>
      </c>
      <c r="AV53" s="199">
        <f t="shared" si="42"/>
        <v>0</v>
      </c>
      <c r="AW53" s="201">
        <f t="shared" si="43"/>
        <v>0</v>
      </c>
      <c r="AX53" s="205">
        <f t="shared" si="44"/>
        <v>4</v>
      </c>
      <c r="AY53" s="199">
        <f t="shared" si="45"/>
        <v>6</v>
      </c>
      <c r="AZ53" s="199">
        <f t="shared" si="46"/>
        <v>0</v>
      </c>
      <c r="BA53" s="199">
        <f t="shared" si="47"/>
        <v>0</v>
      </c>
      <c r="BB53" s="201">
        <f t="shared" si="48"/>
        <v>0</v>
      </c>
      <c r="BC53" s="204">
        <f t="shared" si="49"/>
        <v>3</v>
      </c>
      <c r="BD53" s="199">
        <f t="shared" si="50"/>
        <v>2</v>
      </c>
      <c r="BE53" s="199">
        <f t="shared" si="51"/>
        <v>0</v>
      </c>
      <c r="BF53" s="199">
        <f t="shared" si="52"/>
        <v>0</v>
      </c>
      <c r="BG53" s="201">
        <f t="shared" si="53"/>
        <v>0</v>
      </c>
      <c r="BH53" s="204">
        <f t="shared" si="54"/>
        <v>3</v>
      </c>
      <c r="BI53" s="199">
        <f t="shared" si="55"/>
        <v>0</v>
      </c>
      <c r="BJ53" s="199">
        <f t="shared" si="56"/>
        <v>0</v>
      </c>
      <c r="BK53" s="199">
        <f t="shared" si="57"/>
        <v>0</v>
      </c>
      <c r="BL53" s="201">
        <f t="shared" si="58"/>
        <v>0</v>
      </c>
      <c r="BM53" s="206">
        <f t="shared" si="59"/>
        <v>4</v>
      </c>
      <c r="BN53" s="199">
        <f t="shared" si="60"/>
        <v>0</v>
      </c>
      <c r="BO53" s="199">
        <f t="shared" si="61"/>
        <v>0</v>
      </c>
      <c r="BP53" s="199">
        <f t="shared" si="62"/>
        <v>0</v>
      </c>
      <c r="BQ53" s="201">
        <f t="shared" si="63"/>
        <v>0</v>
      </c>
      <c r="BR53" s="207">
        <f t="shared" si="64"/>
        <v>4</v>
      </c>
      <c r="BS53" s="199">
        <f t="shared" si="65"/>
        <v>6</v>
      </c>
      <c r="BT53" s="199">
        <f t="shared" si="66"/>
        <v>0</v>
      </c>
      <c r="BU53" s="199">
        <f t="shared" si="67"/>
        <v>0</v>
      </c>
      <c r="BV53" s="201">
        <f t="shared" si="68"/>
        <v>0</v>
      </c>
      <c r="BW53" s="207">
        <f t="shared" si="69"/>
        <v>3</v>
      </c>
      <c r="BX53" s="235">
        <v>40</v>
      </c>
      <c r="BY53" s="235">
        <v>40</v>
      </c>
      <c r="BZ53" s="193" t="e">
        <f t="shared" si="70"/>
        <v>#VALUE!</v>
      </c>
      <c r="CA53" s="193">
        <f t="shared" si="71"/>
        <v>20</v>
      </c>
      <c r="CB53" s="193" t="e">
        <f t="shared" si="72"/>
        <v>#VALUE!</v>
      </c>
      <c r="CC53" s="193" t="e">
        <f t="shared" si="73"/>
        <v>#VALUE!</v>
      </c>
      <c r="CD53" s="193" t="e">
        <f t="shared" si="74"/>
        <v>#VALUE!</v>
      </c>
      <c r="CE53" s="193" t="e">
        <f t="shared" si="75"/>
        <v>#VALUE!</v>
      </c>
      <c r="CF53" s="193" t="e">
        <f t="shared" si="76"/>
        <v>#VALUE!</v>
      </c>
      <c r="CG53" s="193" t="e">
        <f t="shared" si="77"/>
        <v>#VALUE!</v>
      </c>
      <c r="CH53" s="193" t="e">
        <f t="shared" si="78"/>
        <v>#VALUE!</v>
      </c>
      <c r="CI53" s="193" t="e">
        <f t="shared" si="79"/>
        <v>#VALUE!</v>
      </c>
      <c r="CJ53" s="193" t="e">
        <f t="shared" si="80"/>
        <v>#VALUE!</v>
      </c>
      <c r="CK53" s="193" t="e">
        <f t="shared" si="81"/>
        <v>#VALUE!</v>
      </c>
      <c r="CL53" s="193" t="e">
        <f t="shared" si="82"/>
        <v>#VALUE!</v>
      </c>
      <c r="CM53" s="193" t="e">
        <f t="shared" si="83"/>
        <v>#VALUE!</v>
      </c>
      <c r="CN53" s="193" t="e">
        <f t="shared" si="84"/>
        <v>#VALUE!</v>
      </c>
      <c r="CO53" s="209" t="str">
        <f t="shared" si="85"/>
        <v>2023PEC AI 571</v>
      </c>
      <c r="CP53" s="193" t="e">
        <f t="shared" si="86"/>
        <v>#VALUE!</v>
      </c>
      <c r="CQ53" s="158"/>
      <c r="CR53" s="193">
        <f t="shared" si="87"/>
        <v>20</v>
      </c>
      <c r="CS53" s="193" t="e">
        <f t="shared" si="88"/>
        <v>#VALUE!</v>
      </c>
      <c r="CT53" s="193" t="e">
        <f t="shared" si="89"/>
        <v>#VALUE!</v>
      </c>
      <c r="CU53" s="193" t="e">
        <f t="shared" si="90"/>
        <v>#VALUE!</v>
      </c>
      <c r="CV53" s="193" t="e">
        <f t="shared" si="91"/>
        <v>#VALUE!</v>
      </c>
      <c r="CW53" s="193" t="e">
        <f t="shared" si="92"/>
        <v>#VALUE!</v>
      </c>
      <c r="CX53" s="193" t="e">
        <f t="shared" si="93"/>
        <v>#VALUE!</v>
      </c>
      <c r="CY53" s="193" t="e">
        <f t="shared" si="94"/>
        <v>#VALUE!</v>
      </c>
      <c r="CZ53" s="193" t="e">
        <f t="shared" si="95"/>
        <v>#VALUE!</v>
      </c>
      <c r="DA53" s="193" t="e">
        <f t="shared" si="96"/>
        <v>#VALUE!</v>
      </c>
      <c r="DB53" s="193" t="e">
        <f t="shared" si="97"/>
        <v>#VALUE!</v>
      </c>
      <c r="DC53" s="193" t="e">
        <f t="shared" si="98"/>
        <v>#VALUE!</v>
      </c>
      <c r="DD53" s="193" t="e">
        <f t="shared" si="99"/>
        <v>#VALUE!</v>
      </c>
      <c r="DE53" s="159"/>
      <c r="DF53" s="159" t="e">
        <f t="shared" si="100"/>
        <v>#VALUE!</v>
      </c>
      <c r="DG53" s="159"/>
      <c r="DH53" s="159"/>
      <c r="DI53" s="159"/>
      <c r="DJ53" s="159"/>
      <c r="DK53" s="159"/>
      <c r="DL53" s="159"/>
      <c r="DM53" s="159"/>
      <c r="DN53" s="159"/>
      <c r="DO53" s="159"/>
      <c r="DP53" s="159"/>
      <c r="DQ53" s="159"/>
      <c r="DR53" s="159">
        <f t="shared" si="101"/>
        <v>40</v>
      </c>
      <c r="DS53" s="188">
        <f t="shared" si="102"/>
        <v>8</v>
      </c>
      <c r="DT53" s="159">
        <f t="shared" si="103"/>
        <v>6</v>
      </c>
      <c r="DU53" s="159">
        <f t="shared" si="104"/>
        <v>6</v>
      </c>
      <c r="DV53" s="159">
        <f t="shared" si="105"/>
        <v>6</v>
      </c>
      <c r="DW53" s="159">
        <f t="shared" si="106"/>
        <v>6</v>
      </c>
      <c r="DX53" s="159">
        <f t="shared" si="107"/>
        <v>2</v>
      </c>
      <c r="DY53" s="210">
        <f t="shared" si="108"/>
        <v>6</v>
      </c>
      <c r="DZ53" s="159">
        <f t="shared" si="109"/>
        <v>40</v>
      </c>
      <c r="EA53" s="159">
        <f t="shared" si="110"/>
        <v>8</v>
      </c>
      <c r="EB53" s="159">
        <f t="shared" si="111"/>
        <v>0</v>
      </c>
      <c r="EC53" s="159">
        <f t="shared" si="142"/>
        <v>6</v>
      </c>
      <c r="ED53" s="159">
        <f t="shared" si="142"/>
        <v>6</v>
      </c>
      <c r="EE53" s="159">
        <f t="shared" si="143"/>
        <v>0</v>
      </c>
      <c r="EF53" s="159">
        <f t="shared" si="143"/>
        <v>0</v>
      </c>
      <c r="EG53" s="159">
        <f t="shared" si="114"/>
        <v>6</v>
      </c>
      <c r="EH53" s="159">
        <f t="shared" si="115"/>
        <v>0</v>
      </c>
      <c r="EI53" s="159">
        <f t="shared" si="144"/>
        <v>6</v>
      </c>
      <c r="EJ53" s="159">
        <f t="shared" si="144"/>
        <v>2</v>
      </c>
      <c r="EK53" s="159">
        <f t="shared" si="145"/>
        <v>0</v>
      </c>
      <c r="EL53" s="159">
        <f t="shared" si="145"/>
        <v>0</v>
      </c>
      <c r="EM53" s="159">
        <f t="shared" si="118"/>
        <v>6</v>
      </c>
      <c r="EN53" s="159"/>
      <c r="EO53" s="159"/>
      <c r="EP53" s="188">
        <f t="shared" si="119"/>
        <v>8</v>
      </c>
      <c r="EQ53" s="159">
        <f t="shared" si="120"/>
        <v>7</v>
      </c>
      <c r="ER53" s="159">
        <f t="shared" si="121"/>
        <v>7</v>
      </c>
      <c r="ES53" s="159">
        <f t="shared" si="122"/>
        <v>7</v>
      </c>
      <c r="ET53" s="159">
        <f t="shared" si="123"/>
        <v>5</v>
      </c>
      <c r="EU53" s="159">
        <f t="shared" si="124"/>
        <v>6</v>
      </c>
      <c r="EV53" s="159"/>
      <c r="EW53" s="159">
        <f t="shared" si="125"/>
        <v>40</v>
      </c>
      <c r="EX53" s="159">
        <f t="shared" si="126"/>
        <v>8</v>
      </c>
      <c r="EY53" s="159">
        <f t="shared" si="127"/>
        <v>0</v>
      </c>
      <c r="EZ53" s="159">
        <f t="shared" si="146"/>
        <v>7</v>
      </c>
      <c r="FA53" s="159">
        <f t="shared" si="146"/>
        <v>7</v>
      </c>
      <c r="FB53" s="159">
        <f t="shared" si="147"/>
        <v>0</v>
      </c>
      <c r="FC53" s="159">
        <f t="shared" si="147"/>
        <v>0</v>
      </c>
      <c r="FD53" s="159">
        <f t="shared" si="130"/>
        <v>7</v>
      </c>
      <c r="FE53" s="159">
        <f t="shared" si="131"/>
        <v>0</v>
      </c>
      <c r="FF53" s="159">
        <f t="shared" si="148"/>
        <v>5</v>
      </c>
      <c r="FG53" s="159">
        <f t="shared" si="148"/>
        <v>6</v>
      </c>
      <c r="FH53" s="159">
        <f t="shared" si="133"/>
        <v>0</v>
      </c>
      <c r="FI53" s="159">
        <v>0</v>
      </c>
      <c r="FJ53" s="159">
        <v>0</v>
      </c>
      <c r="FK53" s="159"/>
      <c r="FL53" s="159"/>
      <c r="FM53" s="235">
        <v>40</v>
      </c>
    </row>
    <row r="54" spans="1:169" ht="18" x14ac:dyDescent="0.2">
      <c r="A54" s="194">
        <v>41</v>
      </c>
      <c r="B54" s="211">
        <v>211423243041</v>
      </c>
      <c r="C54" s="211" t="s">
        <v>766</v>
      </c>
      <c r="D54" s="197"/>
      <c r="E54" s="212" t="s">
        <v>767</v>
      </c>
      <c r="F54" s="199">
        <f t="shared" si="0"/>
        <v>2</v>
      </c>
      <c r="G54" s="199">
        <f t="shared" si="1"/>
        <v>2</v>
      </c>
      <c r="H54" s="199">
        <f t="shared" si="2"/>
        <v>2</v>
      </c>
      <c r="I54" s="199">
        <f t="shared" si="3"/>
        <v>2</v>
      </c>
      <c r="J54" s="199">
        <f t="shared" si="4"/>
        <v>2</v>
      </c>
      <c r="K54" s="199">
        <f t="shared" si="5"/>
        <v>2</v>
      </c>
      <c r="L54" s="199">
        <f t="shared" si="6"/>
        <v>2</v>
      </c>
      <c r="M54" s="199">
        <f t="shared" si="7"/>
        <v>2</v>
      </c>
      <c r="N54" s="199">
        <f t="shared" si="8"/>
        <v>2</v>
      </c>
      <c r="O54" s="200">
        <f t="shared" si="9"/>
        <v>0</v>
      </c>
      <c r="P54" s="199">
        <f t="shared" si="10"/>
        <v>13</v>
      </c>
      <c r="Q54" s="199">
        <f t="shared" si="11"/>
        <v>0</v>
      </c>
      <c r="R54" s="199">
        <f t="shared" si="12"/>
        <v>0</v>
      </c>
      <c r="S54" s="201">
        <f t="shared" si="13"/>
        <v>0</v>
      </c>
      <c r="T54" s="202">
        <f t="shared" si="14"/>
        <v>3</v>
      </c>
      <c r="U54" s="199">
        <f t="shared" si="15"/>
        <v>0</v>
      </c>
      <c r="V54" s="199">
        <f t="shared" si="16"/>
        <v>0</v>
      </c>
      <c r="W54" s="199">
        <f t="shared" si="17"/>
        <v>0</v>
      </c>
      <c r="X54" s="201">
        <f t="shared" si="18"/>
        <v>0</v>
      </c>
      <c r="Y54" s="203">
        <f t="shared" si="19"/>
        <v>4</v>
      </c>
      <c r="Z54" s="199">
        <f t="shared" si="20"/>
        <v>0</v>
      </c>
      <c r="AA54" s="199">
        <f t="shared" si="21"/>
        <v>0</v>
      </c>
      <c r="AB54" s="199">
        <f t="shared" si="22"/>
        <v>0</v>
      </c>
      <c r="AC54" s="201">
        <f t="shared" si="23"/>
        <v>0</v>
      </c>
      <c r="AD54" s="202">
        <f t="shared" si="24"/>
        <v>4</v>
      </c>
      <c r="AE54" s="199">
        <f t="shared" si="25"/>
        <v>13</v>
      </c>
      <c r="AF54" s="199">
        <f t="shared" si="26"/>
        <v>0</v>
      </c>
      <c r="AG54" s="199">
        <f t="shared" si="27"/>
        <v>0</v>
      </c>
      <c r="AH54" s="201">
        <f t="shared" si="28"/>
        <v>0</v>
      </c>
      <c r="AI54" s="204">
        <f t="shared" si="29"/>
        <v>3</v>
      </c>
      <c r="AJ54" s="199">
        <f t="shared" si="30"/>
        <v>11</v>
      </c>
      <c r="AK54" s="199">
        <f t="shared" si="31"/>
        <v>0</v>
      </c>
      <c r="AL54" s="199">
        <f t="shared" si="32"/>
        <v>0</v>
      </c>
      <c r="AM54" s="201">
        <f t="shared" si="33"/>
        <v>0</v>
      </c>
      <c r="AN54" s="204">
        <f t="shared" si="34"/>
        <v>3</v>
      </c>
      <c r="AO54" s="199">
        <f t="shared" si="35"/>
        <v>0</v>
      </c>
      <c r="AP54" s="199">
        <f t="shared" si="36"/>
        <v>0</v>
      </c>
      <c r="AQ54" s="199">
        <f t="shared" si="37"/>
        <v>0</v>
      </c>
      <c r="AR54" s="201">
        <f t="shared" si="38"/>
        <v>0</v>
      </c>
      <c r="AS54" s="204">
        <f t="shared" si="39"/>
        <v>4</v>
      </c>
      <c r="AT54" s="199">
        <f t="shared" si="40"/>
        <v>13</v>
      </c>
      <c r="AU54" s="199">
        <f t="shared" si="41"/>
        <v>0</v>
      </c>
      <c r="AV54" s="199">
        <f t="shared" si="42"/>
        <v>0</v>
      </c>
      <c r="AW54" s="201">
        <f t="shared" si="43"/>
        <v>0</v>
      </c>
      <c r="AX54" s="205">
        <f t="shared" si="44"/>
        <v>3</v>
      </c>
      <c r="AY54" s="199">
        <f t="shared" si="45"/>
        <v>0</v>
      </c>
      <c r="AZ54" s="199">
        <f t="shared" si="46"/>
        <v>0</v>
      </c>
      <c r="BA54" s="199">
        <f t="shared" si="47"/>
        <v>0</v>
      </c>
      <c r="BB54" s="201">
        <f t="shared" si="48"/>
        <v>0</v>
      </c>
      <c r="BC54" s="204">
        <f t="shared" si="49"/>
        <v>4</v>
      </c>
      <c r="BD54" s="199">
        <f t="shared" si="50"/>
        <v>0</v>
      </c>
      <c r="BE54" s="199">
        <f t="shared" si="51"/>
        <v>0</v>
      </c>
      <c r="BF54" s="199">
        <f t="shared" si="52"/>
        <v>0</v>
      </c>
      <c r="BG54" s="201">
        <f t="shared" si="53"/>
        <v>0</v>
      </c>
      <c r="BH54" s="204">
        <f t="shared" si="54"/>
        <v>4</v>
      </c>
      <c r="BI54" s="199">
        <f t="shared" si="55"/>
        <v>8</v>
      </c>
      <c r="BJ54" s="199">
        <f t="shared" si="56"/>
        <v>0</v>
      </c>
      <c r="BK54" s="199">
        <f t="shared" si="57"/>
        <v>0</v>
      </c>
      <c r="BL54" s="201">
        <f t="shared" si="58"/>
        <v>0</v>
      </c>
      <c r="BM54" s="206">
        <f t="shared" si="59"/>
        <v>3</v>
      </c>
      <c r="BN54" s="199">
        <f t="shared" si="60"/>
        <v>14</v>
      </c>
      <c r="BO54" s="199">
        <f t="shared" si="61"/>
        <v>0</v>
      </c>
      <c r="BP54" s="199">
        <f t="shared" si="62"/>
        <v>0</v>
      </c>
      <c r="BQ54" s="201">
        <f t="shared" si="63"/>
        <v>0</v>
      </c>
      <c r="BR54" s="207">
        <f t="shared" si="64"/>
        <v>3</v>
      </c>
      <c r="BS54" s="199">
        <f t="shared" si="65"/>
        <v>0</v>
      </c>
      <c r="BT54" s="199">
        <f t="shared" si="66"/>
        <v>0</v>
      </c>
      <c r="BU54" s="199">
        <f t="shared" si="67"/>
        <v>0</v>
      </c>
      <c r="BV54" s="201">
        <f t="shared" si="68"/>
        <v>0</v>
      </c>
      <c r="BW54" s="207">
        <f t="shared" si="69"/>
        <v>4</v>
      </c>
      <c r="BX54" s="235">
        <v>90</v>
      </c>
      <c r="BY54" s="235">
        <v>90</v>
      </c>
      <c r="BZ54" s="193" t="e">
        <f t="shared" si="70"/>
        <v>#VALUE!</v>
      </c>
      <c r="CA54" s="193">
        <f t="shared" si="71"/>
        <v>18</v>
      </c>
      <c r="CB54" s="193" t="e">
        <f t="shared" si="72"/>
        <v>#VALUE!</v>
      </c>
      <c r="CC54" s="193" t="e">
        <f t="shared" si="73"/>
        <v>#VALUE!</v>
      </c>
      <c r="CD54" s="193" t="e">
        <f t="shared" si="74"/>
        <v>#VALUE!</v>
      </c>
      <c r="CE54" s="193" t="e">
        <f t="shared" si="75"/>
        <v>#VALUE!</v>
      </c>
      <c r="CF54" s="193" t="e">
        <f t="shared" si="76"/>
        <v>#VALUE!</v>
      </c>
      <c r="CG54" s="193" t="e">
        <f t="shared" si="77"/>
        <v>#VALUE!</v>
      </c>
      <c r="CH54" s="193" t="e">
        <f t="shared" si="78"/>
        <v>#VALUE!</v>
      </c>
      <c r="CI54" s="193" t="e">
        <f t="shared" si="79"/>
        <v>#VALUE!</v>
      </c>
      <c r="CJ54" s="193" t="e">
        <f t="shared" si="80"/>
        <v>#VALUE!</v>
      </c>
      <c r="CK54" s="193" t="e">
        <f t="shared" si="81"/>
        <v>#VALUE!</v>
      </c>
      <c r="CL54" s="193" t="e">
        <f t="shared" si="82"/>
        <v>#VALUE!</v>
      </c>
      <c r="CM54" s="193" t="e">
        <f t="shared" si="83"/>
        <v>#VALUE!</v>
      </c>
      <c r="CN54" s="193" t="e">
        <f t="shared" si="84"/>
        <v>#VALUE!</v>
      </c>
      <c r="CO54" s="209" t="str">
        <f t="shared" si="85"/>
        <v>2023PEC AI 112</v>
      </c>
      <c r="CP54" s="193" t="e">
        <f t="shared" si="86"/>
        <v>#VALUE!</v>
      </c>
      <c r="CQ54" s="158"/>
      <c r="CR54" s="193">
        <f t="shared" si="87"/>
        <v>17</v>
      </c>
      <c r="CS54" s="193" t="e">
        <f t="shared" si="88"/>
        <v>#VALUE!</v>
      </c>
      <c r="CT54" s="193" t="e">
        <f t="shared" si="89"/>
        <v>#VALUE!</v>
      </c>
      <c r="CU54" s="193" t="e">
        <f t="shared" si="90"/>
        <v>#VALUE!</v>
      </c>
      <c r="CV54" s="193" t="e">
        <f t="shared" si="91"/>
        <v>#VALUE!</v>
      </c>
      <c r="CW54" s="193" t="e">
        <f t="shared" si="92"/>
        <v>#VALUE!</v>
      </c>
      <c r="CX54" s="193" t="e">
        <f t="shared" si="93"/>
        <v>#VALUE!</v>
      </c>
      <c r="CY54" s="193" t="e">
        <f t="shared" si="94"/>
        <v>#VALUE!</v>
      </c>
      <c r="CZ54" s="193" t="e">
        <f t="shared" si="95"/>
        <v>#VALUE!</v>
      </c>
      <c r="DA54" s="193" t="e">
        <f t="shared" si="96"/>
        <v>#VALUE!</v>
      </c>
      <c r="DB54" s="193" t="e">
        <f t="shared" si="97"/>
        <v>#VALUE!</v>
      </c>
      <c r="DC54" s="193" t="e">
        <f t="shared" si="98"/>
        <v>#VALUE!</v>
      </c>
      <c r="DD54" s="193" t="e">
        <f t="shared" si="99"/>
        <v>#VALUE!</v>
      </c>
      <c r="DE54" s="159"/>
      <c r="DF54" s="159" t="e">
        <f t="shared" si="100"/>
        <v>#VALUE!</v>
      </c>
      <c r="DG54" s="159"/>
      <c r="DH54" s="159"/>
      <c r="DI54" s="159"/>
      <c r="DJ54" s="159"/>
      <c r="DK54" s="159"/>
      <c r="DL54" s="159"/>
      <c r="DM54" s="159"/>
      <c r="DN54" s="159"/>
      <c r="DO54" s="159"/>
      <c r="DP54" s="159"/>
      <c r="DQ54" s="159"/>
      <c r="DR54" s="159">
        <f t="shared" si="101"/>
        <v>90</v>
      </c>
      <c r="DS54" s="188">
        <f t="shared" si="102"/>
        <v>18</v>
      </c>
      <c r="DT54" s="159">
        <f t="shared" si="103"/>
        <v>13</v>
      </c>
      <c r="DU54" s="159">
        <f t="shared" si="104"/>
        <v>13</v>
      </c>
      <c r="DV54" s="159">
        <f t="shared" si="105"/>
        <v>11</v>
      </c>
      <c r="DW54" s="159">
        <f t="shared" si="106"/>
        <v>13</v>
      </c>
      <c r="DX54" s="159">
        <f t="shared" si="107"/>
        <v>8</v>
      </c>
      <c r="DY54" s="210">
        <f t="shared" si="108"/>
        <v>14</v>
      </c>
      <c r="DZ54" s="159">
        <f t="shared" si="109"/>
        <v>90</v>
      </c>
      <c r="EA54" s="159">
        <f t="shared" si="110"/>
        <v>18</v>
      </c>
      <c r="EB54" s="159">
        <f t="shared" si="111"/>
        <v>13</v>
      </c>
      <c r="EC54" s="159">
        <f t="shared" si="142"/>
        <v>0</v>
      </c>
      <c r="ED54" s="159">
        <f t="shared" si="142"/>
        <v>0</v>
      </c>
      <c r="EE54" s="159">
        <f t="shared" si="143"/>
        <v>13</v>
      </c>
      <c r="EF54" s="159">
        <f t="shared" si="143"/>
        <v>11</v>
      </c>
      <c r="EG54" s="159">
        <f t="shared" si="114"/>
        <v>0</v>
      </c>
      <c r="EH54" s="159">
        <f t="shared" si="115"/>
        <v>13</v>
      </c>
      <c r="EI54" s="159">
        <f t="shared" si="144"/>
        <v>0</v>
      </c>
      <c r="EJ54" s="159">
        <f t="shared" si="144"/>
        <v>0</v>
      </c>
      <c r="EK54" s="159">
        <f t="shared" si="145"/>
        <v>8</v>
      </c>
      <c r="EL54" s="159">
        <f t="shared" si="145"/>
        <v>14</v>
      </c>
      <c r="EM54" s="159">
        <f t="shared" si="118"/>
        <v>0</v>
      </c>
      <c r="EN54" s="159"/>
      <c r="EO54" s="159"/>
      <c r="EP54" s="188">
        <f t="shared" si="119"/>
        <v>18</v>
      </c>
      <c r="EQ54" s="159">
        <f t="shared" si="120"/>
        <v>16</v>
      </c>
      <c r="ER54" s="159">
        <f t="shared" si="121"/>
        <v>16</v>
      </c>
      <c r="ES54" s="159">
        <f t="shared" si="122"/>
        <v>14</v>
      </c>
      <c r="ET54" s="159">
        <f t="shared" si="123"/>
        <v>12</v>
      </c>
      <c r="EU54" s="159">
        <f t="shared" si="124"/>
        <v>14</v>
      </c>
      <c r="EV54" s="159"/>
      <c r="EW54" s="159">
        <f t="shared" si="125"/>
        <v>90</v>
      </c>
      <c r="EX54" s="159">
        <f t="shared" si="126"/>
        <v>18</v>
      </c>
      <c r="EY54" s="159">
        <f t="shared" si="127"/>
        <v>16</v>
      </c>
      <c r="EZ54" s="159">
        <f t="shared" si="146"/>
        <v>0</v>
      </c>
      <c r="FA54" s="159">
        <f t="shared" si="146"/>
        <v>0</v>
      </c>
      <c r="FB54" s="159">
        <f t="shared" si="147"/>
        <v>16</v>
      </c>
      <c r="FC54" s="159">
        <f t="shared" si="147"/>
        <v>14</v>
      </c>
      <c r="FD54" s="159">
        <f t="shared" si="130"/>
        <v>0</v>
      </c>
      <c r="FE54" s="159">
        <f t="shared" si="131"/>
        <v>12</v>
      </c>
      <c r="FF54" s="159">
        <f t="shared" si="148"/>
        <v>0</v>
      </c>
      <c r="FG54" s="159">
        <f t="shared" si="148"/>
        <v>0</v>
      </c>
      <c r="FH54" s="159">
        <f t="shared" si="133"/>
        <v>14</v>
      </c>
      <c r="FI54" s="159">
        <v>0</v>
      </c>
      <c r="FJ54" s="159">
        <v>0</v>
      </c>
      <c r="FK54" s="159"/>
      <c r="FL54" s="159"/>
      <c r="FM54" s="235">
        <v>90</v>
      </c>
    </row>
    <row r="55" spans="1:169" ht="18" x14ac:dyDescent="0.2">
      <c r="A55" s="194">
        <v>42</v>
      </c>
      <c r="B55" s="211">
        <v>211423243042</v>
      </c>
      <c r="C55" s="211" t="s">
        <v>768</v>
      </c>
      <c r="D55" s="197"/>
      <c r="E55" s="212" t="s">
        <v>769</v>
      </c>
      <c r="F55" s="199">
        <f t="shared" si="0"/>
        <v>2</v>
      </c>
      <c r="G55" s="199">
        <f t="shared" si="1"/>
        <v>2</v>
      </c>
      <c r="H55" s="199">
        <f t="shared" si="2"/>
        <v>2</v>
      </c>
      <c r="I55" s="199">
        <f t="shared" si="3"/>
        <v>2</v>
      </c>
      <c r="J55" s="199">
        <f t="shared" si="4"/>
        <v>2</v>
      </c>
      <c r="K55" s="199">
        <f t="shared" si="5"/>
        <v>2</v>
      </c>
      <c r="L55" s="199">
        <f t="shared" si="6"/>
        <v>2</v>
      </c>
      <c r="M55" s="199">
        <f t="shared" si="7"/>
        <v>2</v>
      </c>
      <c r="N55" s="199">
        <f t="shared" si="8"/>
        <v>2</v>
      </c>
      <c r="O55" s="200">
        <f t="shared" si="9"/>
        <v>1</v>
      </c>
      <c r="P55" s="199">
        <f t="shared" si="10"/>
        <v>0</v>
      </c>
      <c r="Q55" s="199">
        <f t="shared" si="11"/>
        <v>0</v>
      </c>
      <c r="R55" s="199">
        <f t="shared" si="12"/>
        <v>0</v>
      </c>
      <c r="S55" s="201">
        <f t="shared" si="13"/>
        <v>0</v>
      </c>
      <c r="T55" s="202">
        <f t="shared" si="14"/>
        <v>4</v>
      </c>
      <c r="U55" s="199">
        <f t="shared" si="15"/>
        <v>13</v>
      </c>
      <c r="V55" s="199">
        <f t="shared" si="16"/>
        <v>0</v>
      </c>
      <c r="W55" s="199">
        <f t="shared" si="17"/>
        <v>0</v>
      </c>
      <c r="X55" s="201">
        <f t="shared" si="18"/>
        <v>0</v>
      </c>
      <c r="Y55" s="203">
        <f t="shared" si="19"/>
        <v>3</v>
      </c>
      <c r="Z55" s="199">
        <f t="shared" si="20"/>
        <v>13</v>
      </c>
      <c r="AA55" s="199">
        <f t="shared" si="21"/>
        <v>0</v>
      </c>
      <c r="AB55" s="199">
        <f t="shared" si="22"/>
        <v>0</v>
      </c>
      <c r="AC55" s="201">
        <f t="shared" si="23"/>
        <v>0</v>
      </c>
      <c r="AD55" s="202">
        <f t="shared" si="24"/>
        <v>3</v>
      </c>
      <c r="AE55" s="199">
        <f t="shared" si="25"/>
        <v>0</v>
      </c>
      <c r="AF55" s="199">
        <f t="shared" si="26"/>
        <v>0</v>
      </c>
      <c r="AG55" s="199">
        <f t="shared" si="27"/>
        <v>0</v>
      </c>
      <c r="AH55" s="201">
        <f t="shared" si="28"/>
        <v>0</v>
      </c>
      <c r="AI55" s="204">
        <f t="shared" si="29"/>
        <v>4</v>
      </c>
      <c r="AJ55" s="199">
        <f t="shared" si="30"/>
        <v>0</v>
      </c>
      <c r="AK55" s="199">
        <f t="shared" si="31"/>
        <v>0</v>
      </c>
      <c r="AL55" s="199">
        <f t="shared" si="32"/>
        <v>0</v>
      </c>
      <c r="AM55" s="201">
        <f t="shared" si="33"/>
        <v>0</v>
      </c>
      <c r="AN55" s="204">
        <f t="shared" si="34"/>
        <v>4</v>
      </c>
      <c r="AO55" s="199">
        <f t="shared" si="35"/>
        <v>13</v>
      </c>
      <c r="AP55" s="199">
        <f t="shared" si="36"/>
        <v>0</v>
      </c>
      <c r="AQ55" s="199">
        <f t="shared" si="37"/>
        <v>0</v>
      </c>
      <c r="AR55" s="201">
        <f t="shared" si="38"/>
        <v>0</v>
      </c>
      <c r="AS55" s="204">
        <f t="shared" si="39"/>
        <v>3</v>
      </c>
      <c r="AT55" s="199">
        <f t="shared" si="40"/>
        <v>0</v>
      </c>
      <c r="AU55" s="199">
        <f t="shared" si="41"/>
        <v>0</v>
      </c>
      <c r="AV55" s="199">
        <f t="shared" si="42"/>
        <v>0</v>
      </c>
      <c r="AW55" s="201">
        <f t="shared" si="43"/>
        <v>0</v>
      </c>
      <c r="AX55" s="205">
        <f t="shared" si="44"/>
        <v>4</v>
      </c>
      <c r="AY55" s="199">
        <f t="shared" si="45"/>
        <v>13</v>
      </c>
      <c r="AZ55" s="199">
        <f t="shared" si="46"/>
        <v>0</v>
      </c>
      <c r="BA55" s="199">
        <f t="shared" si="47"/>
        <v>0</v>
      </c>
      <c r="BB55" s="201">
        <f t="shared" si="48"/>
        <v>0</v>
      </c>
      <c r="BC55" s="204">
        <f t="shared" si="49"/>
        <v>3</v>
      </c>
      <c r="BD55" s="199">
        <f t="shared" si="50"/>
        <v>10</v>
      </c>
      <c r="BE55" s="199">
        <f t="shared" si="51"/>
        <v>0</v>
      </c>
      <c r="BF55" s="199">
        <f t="shared" si="52"/>
        <v>0</v>
      </c>
      <c r="BG55" s="201">
        <f t="shared" si="53"/>
        <v>0</v>
      </c>
      <c r="BH55" s="204">
        <f t="shared" si="54"/>
        <v>3</v>
      </c>
      <c r="BI55" s="199">
        <f t="shared" si="55"/>
        <v>0</v>
      </c>
      <c r="BJ55" s="199">
        <f t="shared" si="56"/>
        <v>0</v>
      </c>
      <c r="BK55" s="199">
        <f t="shared" si="57"/>
        <v>0</v>
      </c>
      <c r="BL55" s="201">
        <f t="shared" si="58"/>
        <v>0</v>
      </c>
      <c r="BM55" s="206">
        <f t="shared" si="59"/>
        <v>4</v>
      </c>
      <c r="BN55" s="199">
        <f t="shared" si="60"/>
        <v>0</v>
      </c>
      <c r="BO55" s="199">
        <f t="shared" si="61"/>
        <v>0</v>
      </c>
      <c r="BP55" s="199">
        <f t="shared" si="62"/>
        <v>0</v>
      </c>
      <c r="BQ55" s="201">
        <f t="shared" si="63"/>
        <v>0</v>
      </c>
      <c r="BR55" s="207">
        <f t="shared" si="64"/>
        <v>4</v>
      </c>
      <c r="BS55" s="199">
        <f t="shared" si="65"/>
        <v>14</v>
      </c>
      <c r="BT55" s="199">
        <f t="shared" si="66"/>
        <v>0</v>
      </c>
      <c r="BU55" s="199">
        <f t="shared" si="67"/>
        <v>0</v>
      </c>
      <c r="BV55" s="201">
        <f t="shared" si="68"/>
        <v>0</v>
      </c>
      <c r="BW55" s="207">
        <f t="shared" si="69"/>
        <v>3</v>
      </c>
      <c r="BX55" s="235">
        <v>95</v>
      </c>
      <c r="BY55" s="235">
        <v>95</v>
      </c>
      <c r="BZ55" s="193" t="e">
        <f t="shared" si="70"/>
        <v>#VALUE!</v>
      </c>
      <c r="CA55" s="193">
        <f t="shared" si="71"/>
        <v>19</v>
      </c>
      <c r="CB55" s="193" t="e">
        <f t="shared" si="72"/>
        <v>#VALUE!</v>
      </c>
      <c r="CC55" s="193" t="e">
        <f t="shared" si="73"/>
        <v>#VALUE!</v>
      </c>
      <c r="CD55" s="193" t="e">
        <f t="shared" si="74"/>
        <v>#VALUE!</v>
      </c>
      <c r="CE55" s="193" t="e">
        <f t="shared" si="75"/>
        <v>#VALUE!</v>
      </c>
      <c r="CF55" s="193" t="e">
        <f t="shared" si="76"/>
        <v>#VALUE!</v>
      </c>
      <c r="CG55" s="193" t="e">
        <f t="shared" si="77"/>
        <v>#VALUE!</v>
      </c>
      <c r="CH55" s="193" t="e">
        <f t="shared" si="78"/>
        <v>#VALUE!</v>
      </c>
      <c r="CI55" s="193" t="e">
        <f t="shared" si="79"/>
        <v>#VALUE!</v>
      </c>
      <c r="CJ55" s="193" t="e">
        <f t="shared" si="80"/>
        <v>#VALUE!</v>
      </c>
      <c r="CK55" s="193" t="e">
        <f t="shared" si="81"/>
        <v>#VALUE!</v>
      </c>
      <c r="CL55" s="193" t="e">
        <f t="shared" si="82"/>
        <v>#VALUE!</v>
      </c>
      <c r="CM55" s="193" t="e">
        <f t="shared" si="83"/>
        <v>#VALUE!</v>
      </c>
      <c r="CN55" s="193" t="e">
        <f t="shared" si="84"/>
        <v>#VALUE!</v>
      </c>
      <c r="CO55" s="209" t="str">
        <f t="shared" si="85"/>
        <v>2023PEC AI 113</v>
      </c>
      <c r="CP55" s="193" t="e">
        <f t="shared" si="86"/>
        <v>#VALUE!</v>
      </c>
      <c r="CQ55" s="158"/>
      <c r="CR55" s="193">
        <f t="shared" si="87"/>
        <v>19</v>
      </c>
      <c r="CS55" s="193" t="e">
        <f t="shared" si="88"/>
        <v>#VALUE!</v>
      </c>
      <c r="CT55" s="193" t="e">
        <f t="shared" si="89"/>
        <v>#VALUE!</v>
      </c>
      <c r="CU55" s="193" t="e">
        <f t="shared" si="90"/>
        <v>#VALUE!</v>
      </c>
      <c r="CV55" s="193" t="e">
        <f t="shared" si="91"/>
        <v>#VALUE!</v>
      </c>
      <c r="CW55" s="193" t="e">
        <f t="shared" si="92"/>
        <v>#VALUE!</v>
      </c>
      <c r="CX55" s="193" t="e">
        <f t="shared" si="93"/>
        <v>#VALUE!</v>
      </c>
      <c r="CY55" s="193" t="e">
        <f t="shared" si="94"/>
        <v>#VALUE!</v>
      </c>
      <c r="CZ55" s="193" t="e">
        <f t="shared" si="95"/>
        <v>#VALUE!</v>
      </c>
      <c r="DA55" s="193" t="e">
        <f t="shared" si="96"/>
        <v>#VALUE!</v>
      </c>
      <c r="DB55" s="193" t="e">
        <f t="shared" si="97"/>
        <v>#VALUE!</v>
      </c>
      <c r="DC55" s="193" t="e">
        <f t="shared" si="98"/>
        <v>#VALUE!</v>
      </c>
      <c r="DD55" s="193" t="e">
        <f t="shared" si="99"/>
        <v>#VALUE!</v>
      </c>
      <c r="DE55" s="159"/>
      <c r="DF55" s="159" t="e">
        <f t="shared" si="100"/>
        <v>#VALUE!</v>
      </c>
      <c r="DG55" s="159"/>
      <c r="DH55" s="159"/>
      <c r="DI55" s="159"/>
      <c r="DJ55" s="159"/>
      <c r="DK55" s="159"/>
      <c r="DL55" s="159"/>
      <c r="DM55" s="159"/>
      <c r="DN55" s="159"/>
      <c r="DO55" s="159"/>
      <c r="DP55" s="159"/>
      <c r="DQ55" s="159"/>
      <c r="DR55" s="159">
        <f t="shared" si="101"/>
        <v>95</v>
      </c>
      <c r="DS55" s="188">
        <f t="shared" si="102"/>
        <v>19</v>
      </c>
      <c r="DT55" s="159">
        <f t="shared" si="103"/>
        <v>13</v>
      </c>
      <c r="DU55" s="159">
        <f t="shared" si="104"/>
        <v>13</v>
      </c>
      <c r="DV55" s="159">
        <f t="shared" si="105"/>
        <v>13</v>
      </c>
      <c r="DW55" s="159">
        <f t="shared" si="106"/>
        <v>13</v>
      </c>
      <c r="DX55" s="159">
        <f t="shared" si="107"/>
        <v>10</v>
      </c>
      <c r="DY55" s="210">
        <f t="shared" si="108"/>
        <v>14</v>
      </c>
      <c r="DZ55" s="159">
        <f t="shared" si="109"/>
        <v>95</v>
      </c>
      <c r="EA55" s="159">
        <f t="shared" si="110"/>
        <v>19</v>
      </c>
      <c r="EB55" s="159">
        <f t="shared" si="111"/>
        <v>0</v>
      </c>
      <c r="EC55" s="159">
        <f t="shared" si="142"/>
        <v>13</v>
      </c>
      <c r="ED55" s="159">
        <f t="shared" si="142"/>
        <v>13</v>
      </c>
      <c r="EE55" s="159">
        <f t="shared" si="143"/>
        <v>0</v>
      </c>
      <c r="EF55" s="159">
        <f t="shared" si="143"/>
        <v>0</v>
      </c>
      <c r="EG55" s="159">
        <f t="shared" si="114"/>
        <v>13</v>
      </c>
      <c r="EH55" s="159">
        <f t="shared" si="115"/>
        <v>0</v>
      </c>
      <c r="EI55" s="159">
        <f t="shared" si="144"/>
        <v>13</v>
      </c>
      <c r="EJ55" s="159">
        <f t="shared" si="144"/>
        <v>10</v>
      </c>
      <c r="EK55" s="159">
        <f t="shared" si="145"/>
        <v>0</v>
      </c>
      <c r="EL55" s="159">
        <f t="shared" si="145"/>
        <v>0</v>
      </c>
      <c r="EM55" s="159">
        <f t="shared" si="118"/>
        <v>14</v>
      </c>
      <c r="EN55" s="159"/>
      <c r="EO55" s="159"/>
      <c r="EP55" s="188">
        <f t="shared" si="119"/>
        <v>19</v>
      </c>
      <c r="EQ55" s="159">
        <f t="shared" si="120"/>
        <v>16</v>
      </c>
      <c r="ER55" s="159">
        <f t="shared" si="121"/>
        <v>16</v>
      </c>
      <c r="ES55" s="159">
        <f t="shared" si="122"/>
        <v>16</v>
      </c>
      <c r="ET55" s="159">
        <f t="shared" si="123"/>
        <v>13</v>
      </c>
      <c r="EU55" s="159">
        <f t="shared" si="124"/>
        <v>15</v>
      </c>
      <c r="EV55" s="159"/>
      <c r="EW55" s="159">
        <f t="shared" si="125"/>
        <v>95</v>
      </c>
      <c r="EX55" s="159">
        <f t="shared" si="126"/>
        <v>19</v>
      </c>
      <c r="EY55" s="159">
        <f t="shared" si="127"/>
        <v>0</v>
      </c>
      <c r="EZ55" s="159">
        <f t="shared" si="146"/>
        <v>16</v>
      </c>
      <c r="FA55" s="159">
        <f t="shared" si="146"/>
        <v>16</v>
      </c>
      <c r="FB55" s="159">
        <f t="shared" si="147"/>
        <v>0</v>
      </c>
      <c r="FC55" s="159">
        <f t="shared" si="147"/>
        <v>0</v>
      </c>
      <c r="FD55" s="159">
        <f t="shared" si="130"/>
        <v>16</v>
      </c>
      <c r="FE55" s="159">
        <f t="shared" si="131"/>
        <v>0</v>
      </c>
      <c r="FF55" s="159">
        <f t="shared" si="148"/>
        <v>13</v>
      </c>
      <c r="FG55" s="159">
        <f t="shared" si="148"/>
        <v>15</v>
      </c>
      <c r="FH55" s="159">
        <f t="shared" si="133"/>
        <v>0</v>
      </c>
      <c r="FI55" s="159">
        <v>0</v>
      </c>
      <c r="FJ55" s="159">
        <v>0</v>
      </c>
      <c r="FK55" s="159"/>
      <c r="FL55" s="159"/>
      <c r="FM55" s="235">
        <v>95</v>
      </c>
    </row>
    <row r="56" spans="1:169" ht="18" x14ac:dyDescent="0.2">
      <c r="A56" s="194">
        <v>43</v>
      </c>
      <c r="B56" s="195">
        <v>211423243043</v>
      </c>
      <c r="C56" s="196" t="s">
        <v>770</v>
      </c>
      <c r="D56" s="197"/>
      <c r="E56" s="198" t="s">
        <v>771</v>
      </c>
      <c r="F56" s="199">
        <f t="shared" si="0"/>
        <v>2</v>
      </c>
      <c r="G56" s="199">
        <f t="shared" si="1"/>
        <v>2</v>
      </c>
      <c r="H56" s="199">
        <f t="shared" si="2"/>
        <v>2</v>
      </c>
      <c r="I56" s="199">
        <f t="shared" si="3"/>
        <v>2</v>
      </c>
      <c r="J56" s="199">
        <f t="shared" si="4"/>
        <v>0</v>
      </c>
      <c r="K56" s="199">
        <f t="shared" si="5"/>
        <v>0</v>
      </c>
      <c r="L56" s="199">
        <f t="shared" si="6"/>
        <v>0</v>
      </c>
      <c r="M56" s="199">
        <f t="shared" si="7"/>
        <v>0</v>
      </c>
      <c r="N56" s="199">
        <f t="shared" si="8"/>
        <v>0</v>
      </c>
      <c r="O56" s="200">
        <f t="shared" si="9"/>
        <v>0</v>
      </c>
      <c r="P56" s="199">
        <f t="shared" si="10"/>
        <v>6</v>
      </c>
      <c r="Q56" s="199">
        <f t="shared" si="11"/>
        <v>0</v>
      </c>
      <c r="R56" s="199">
        <f t="shared" si="12"/>
        <v>0</v>
      </c>
      <c r="S56" s="201">
        <f t="shared" si="13"/>
        <v>0</v>
      </c>
      <c r="T56" s="202">
        <f t="shared" si="14"/>
        <v>3</v>
      </c>
      <c r="U56" s="199">
        <f t="shared" si="15"/>
        <v>0</v>
      </c>
      <c r="V56" s="199">
        <f t="shared" si="16"/>
        <v>0</v>
      </c>
      <c r="W56" s="199">
        <f t="shared" si="17"/>
        <v>0</v>
      </c>
      <c r="X56" s="201">
        <f t="shared" si="18"/>
        <v>0</v>
      </c>
      <c r="Y56" s="203">
        <f t="shared" si="19"/>
        <v>4</v>
      </c>
      <c r="Z56" s="199">
        <f t="shared" si="20"/>
        <v>0</v>
      </c>
      <c r="AA56" s="199">
        <f t="shared" si="21"/>
        <v>0</v>
      </c>
      <c r="AB56" s="199">
        <f t="shared" si="22"/>
        <v>0</v>
      </c>
      <c r="AC56" s="201">
        <f t="shared" si="23"/>
        <v>0</v>
      </c>
      <c r="AD56" s="202">
        <f t="shared" si="24"/>
        <v>4</v>
      </c>
      <c r="AE56" s="199">
        <f t="shared" si="25"/>
        <v>6</v>
      </c>
      <c r="AF56" s="199">
        <f t="shared" si="26"/>
        <v>0</v>
      </c>
      <c r="AG56" s="199">
        <f t="shared" si="27"/>
        <v>0</v>
      </c>
      <c r="AH56" s="201">
        <f t="shared" si="28"/>
        <v>0</v>
      </c>
      <c r="AI56" s="204">
        <f t="shared" si="29"/>
        <v>3</v>
      </c>
      <c r="AJ56" s="199">
        <f t="shared" si="30"/>
        <v>5</v>
      </c>
      <c r="AK56" s="199">
        <f t="shared" si="31"/>
        <v>0</v>
      </c>
      <c r="AL56" s="199">
        <f t="shared" si="32"/>
        <v>0</v>
      </c>
      <c r="AM56" s="201">
        <f t="shared" si="33"/>
        <v>0</v>
      </c>
      <c r="AN56" s="204">
        <f t="shared" si="34"/>
        <v>3</v>
      </c>
      <c r="AO56" s="199">
        <f t="shared" si="35"/>
        <v>0</v>
      </c>
      <c r="AP56" s="199">
        <f t="shared" si="36"/>
        <v>0</v>
      </c>
      <c r="AQ56" s="199">
        <f t="shared" si="37"/>
        <v>0</v>
      </c>
      <c r="AR56" s="201">
        <f t="shared" si="38"/>
        <v>0</v>
      </c>
      <c r="AS56" s="204">
        <f t="shared" si="39"/>
        <v>4</v>
      </c>
      <c r="AT56" s="199">
        <f t="shared" si="40"/>
        <v>6</v>
      </c>
      <c r="AU56" s="199">
        <f t="shared" si="41"/>
        <v>0</v>
      </c>
      <c r="AV56" s="199">
        <f t="shared" si="42"/>
        <v>0</v>
      </c>
      <c r="AW56" s="201">
        <f t="shared" si="43"/>
        <v>0</v>
      </c>
      <c r="AX56" s="205">
        <f t="shared" si="44"/>
        <v>3</v>
      </c>
      <c r="AY56" s="199">
        <f t="shared" si="45"/>
        <v>0</v>
      </c>
      <c r="AZ56" s="199">
        <f t="shared" si="46"/>
        <v>0</v>
      </c>
      <c r="BA56" s="199">
        <f t="shared" si="47"/>
        <v>0</v>
      </c>
      <c r="BB56" s="201">
        <f t="shared" si="48"/>
        <v>0</v>
      </c>
      <c r="BC56" s="204">
        <f t="shared" si="49"/>
        <v>4</v>
      </c>
      <c r="BD56" s="199">
        <f t="shared" si="50"/>
        <v>0</v>
      </c>
      <c r="BE56" s="199">
        <f t="shared" si="51"/>
        <v>0</v>
      </c>
      <c r="BF56" s="199">
        <f t="shared" si="52"/>
        <v>0</v>
      </c>
      <c r="BG56" s="201">
        <f t="shared" si="53"/>
        <v>0</v>
      </c>
      <c r="BH56" s="204">
        <f t="shared" si="54"/>
        <v>4</v>
      </c>
      <c r="BI56" s="199">
        <f t="shared" si="55"/>
        <v>3</v>
      </c>
      <c r="BJ56" s="199">
        <f t="shared" si="56"/>
        <v>0</v>
      </c>
      <c r="BK56" s="199">
        <f t="shared" si="57"/>
        <v>0</v>
      </c>
      <c r="BL56" s="201">
        <f t="shared" si="58"/>
        <v>0</v>
      </c>
      <c r="BM56" s="206">
        <f t="shared" si="59"/>
        <v>3</v>
      </c>
      <c r="BN56" s="199">
        <f t="shared" si="60"/>
        <v>6</v>
      </c>
      <c r="BO56" s="199">
        <f t="shared" si="61"/>
        <v>0</v>
      </c>
      <c r="BP56" s="199">
        <f t="shared" si="62"/>
        <v>0</v>
      </c>
      <c r="BQ56" s="201">
        <f t="shared" si="63"/>
        <v>0</v>
      </c>
      <c r="BR56" s="207">
        <f t="shared" si="64"/>
        <v>3</v>
      </c>
      <c r="BS56" s="199">
        <f t="shared" si="65"/>
        <v>0</v>
      </c>
      <c r="BT56" s="199">
        <f t="shared" si="66"/>
        <v>0</v>
      </c>
      <c r="BU56" s="199">
        <f t="shared" si="67"/>
        <v>0</v>
      </c>
      <c r="BV56" s="201">
        <f t="shared" si="68"/>
        <v>0</v>
      </c>
      <c r="BW56" s="207">
        <f t="shared" si="69"/>
        <v>4</v>
      </c>
      <c r="BX56" s="235">
        <v>40</v>
      </c>
      <c r="BY56" s="235">
        <v>40</v>
      </c>
      <c r="BZ56" s="193" t="e">
        <f t="shared" si="70"/>
        <v>#VALUE!</v>
      </c>
      <c r="CA56" s="193">
        <f t="shared" si="71"/>
        <v>20</v>
      </c>
      <c r="CB56" s="193" t="e">
        <f t="shared" si="72"/>
        <v>#VALUE!</v>
      </c>
      <c r="CC56" s="193" t="e">
        <f t="shared" si="73"/>
        <v>#VALUE!</v>
      </c>
      <c r="CD56" s="193" t="e">
        <f t="shared" si="74"/>
        <v>#VALUE!</v>
      </c>
      <c r="CE56" s="193" t="e">
        <f t="shared" si="75"/>
        <v>#VALUE!</v>
      </c>
      <c r="CF56" s="193" t="e">
        <f t="shared" si="76"/>
        <v>#VALUE!</v>
      </c>
      <c r="CG56" s="193" t="e">
        <f t="shared" si="77"/>
        <v>#VALUE!</v>
      </c>
      <c r="CH56" s="193" t="e">
        <f t="shared" si="78"/>
        <v>#VALUE!</v>
      </c>
      <c r="CI56" s="193" t="e">
        <f t="shared" si="79"/>
        <v>#VALUE!</v>
      </c>
      <c r="CJ56" s="193" t="e">
        <f t="shared" si="80"/>
        <v>#VALUE!</v>
      </c>
      <c r="CK56" s="193" t="e">
        <f t="shared" si="81"/>
        <v>#VALUE!</v>
      </c>
      <c r="CL56" s="193" t="e">
        <f t="shared" si="82"/>
        <v>#VALUE!</v>
      </c>
      <c r="CM56" s="193" t="e">
        <f t="shared" si="83"/>
        <v>#VALUE!</v>
      </c>
      <c r="CN56" s="193" t="e">
        <f t="shared" si="84"/>
        <v>#VALUE!</v>
      </c>
      <c r="CO56" s="209" t="str">
        <f t="shared" si="85"/>
        <v>2023PEC AI 572</v>
      </c>
      <c r="CP56" s="193" t="e">
        <f t="shared" si="86"/>
        <v>#VALUE!</v>
      </c>
      <c r="CQ56" s="158"/>
      <c r="CR56" s="193">
        <f t="shared" si="87"/>
        <v>20</v>
      </c>
      <c r="CS56" s="193" t="e">
        <f t="shared" si="88"/>
        <v>#VALUE!</v>
      </c>
      <c r="CT56" s="193" t="e">
        <f t="shared" si="89"/>
        <v>#VALUE!</v>
      </c>
      <c r="CU56" s="193" t="e">
        <f t="shared" si="90"/>
        <v>#VALUE!</v>
      </c>
      <c r="CV56" s="193" t="e">
        <f t="shared" si="91"/>
        <v>#VALUE!</v>
      </c>
      <c r="CW56" s="193" t="e">
        <f t="shared" si="92"/>
        <v>#VALUE!</v>
      </c>
      <c r="CX56" s="193" t="e">
        <f t="shared" si="93"/>
        <v>#VALUE!</v>
      </c>
      <c r="CY56" s="193" t="e">
        <f t="shared" si="94"/>
        <v>#VALUE!</v>
      </c>
      <c r="CZ56" s="193" t="e">
        <f t="shared" si="95"/>
        <v>#VALUE!</v>
      </c>
      <c r="DA56" s="193" t="e">
        <f t="shared" si="96"/>
        <v>#VALUE!</v>
      </c>
      <c r="DB56" s="193" t="e">
        <f t="shared" si="97"/>
        <v>#VALUE!</v>
      </c>
      <c r="DC56" s="193" t="e">
        <f t="shared" si="98"/>
        <v>#VALUE!</v>
      </c>
      <c r="DD56" s="193" t="e">
        <f t="shared" si="99"/>
        <v>#VALUE!</v>
      </c>
      <c r="DE56" s="159"/>
      <c r="DF56" s="159" t="e">
        <f t="shared" si="100"/>
        <v>#VALUE!</v>
      </c>
      <c r="DG56" s="159"/>
      <c r="DH56" s="159"/>
      <c r="DI56" s="159"/>
      <c r="DJ56" s="159"/>
      <c r="DK56" s="159"/>
      <c r="DL56" s="159"/>
      <c r="DM56" s="159"/>
      <c r="DN56" s="159"/>
      <c r="DO56" s="159"/>
      <c r="DP56" s="159"/>
      <c r="DQ56" s="159"/>
      <c r="DR56" s="159">
        <f t="shared" si="101"/>
        <v>40</v>
      </c>
      <c r="DS56" s="188">
        <f t="shared" si="102"/>
        <v>8</v>
      </c>
      <c r="DT56" s="159">
        <f t="shared" si="103"/>
        <v>6</v>
      </c>
      <c r="DU56" s="159">
        <f t="shared" si="104"/>
        <v>6</v>
      </c>
      <c r="DV56" s="159">
        <f t="shared" si="105"/>
        <v>5</v>
      </c>
      <c r="DW56" s="159">
        <f t="shared" si="106"/>
        <v>6</v>
      </c>
      <c r="DX56" s="159">
        <f t="shared" si="107"/>
        <v>3</v>
      </c>
      <c r="DY56" s="210">
        <f t="shared" si="108"/>
        <v>6</v>
      </c>
      <c r="DZ56" s="159">
        <f t="shared" si="109"/>
        <v>40</v>
      </c>
      <c r="EA56" s="159">
        <f t="shared" si="110"/>
        <v>8</v>
      </c>
      <c r="EB56" s="159">
        <f t="shared" si="111"/>
        <v>6</v>
      </c>
      <c r="EC56" s="159">
        <f t="shared" si="142"/>
        <v>0</v>
      </c>
      <c r="ED56" s="159">
        <f t="shared" si="142"/>
        <v>0</v>
      </c>
      <c r="EE56" s="159">
        <f t="shared" si="143"/>
        <v>6</v>
      </c>
      <c r="EF56" s="159">
        <f t="shared" si="143"/>
        <v>5</v>
      </c>
      <c r="EG56" s="159">
        <f t="shared" si="114"/>
        <v>0</v>
      </c>
      <c r="EH56" s="159">
        <f t="shared" si="115"/>
        <v>6</v>
      </c>
      <c r="EI56" s="159">
        <f t="shared" si="144"/>
        <v>0</v>
      </c>
      <c r="EJ56" s="159">
        <f t="shared" si="144"/>
        <v>0</v>
      </c>
      <c r="EK56" s="159">
        <f t="shared" si="145"/>
        <v>3</v>
      </c>
      <c r="EL56" s="159">
        <f t="shared" si="145"/>
        <v>6</v>
      </c>
      <c r="EM56" s="159">
        <f t="shared" si="118"/>
        <v>0</v>
      </c>
      <c r="EN56" s="159"/>
      <c r="EO56" s="159"/>
      <c r="EP56" s="188">
        <f t="shared" si="119"/>
        <v>8</v>
      </c>
      <c r="EQ56" s="159">
        <f t="shared" si="120"/>
        <v>7</v>
      </c>
      <c r="ER56" s="159">
        <f t="shared" si="121"/>
        <v>7</v>
      </c>
      <c r="ES56" s="159">
        <f t="shared" si="122"/>
        <v>6</v>
      </c>
      <c r="ET56" s="159">
        <f t="shared" si="123"/>
        <v>6</v>
      </c>
      <c r="EU56" s="159">
        <f t="shared" si="124"/>
        <v>6</v>
      </c>
      <c r="EV56" s="159"/>
      <c r="EW56" s="159">
        <f t="shared" si="125"/>
        <v>40</v>
      </c>
      <c r="EX56" s="159">
        <f t="shared" si="126"/>
        <v>8</v>
      </c>
      <c r="EY56" s="159">
        <f t="shared" si="127"/>
        <v>7</v>
      </c>
      <c r="EZ56" s="159">
        <f t="shared" si="146"/>
        <v>0</v>
      </c>
      <c r="FA56" s="159">
        <f t="shared" si="146"/>
        <v>0</v>
      </c>
      <c r="FB56" s="159">
        <f t="shared" si="147"/>
        <v>7</v>
      </c>
      <c r="FC56" s="159">
        <f t="shared" si="147"/>
        <v>6</v>
      </c>
      <c r="FD56" s="159">
        <f t="shared" si="130"/>
        <v>0</v>
      </c>
      <c r="FE56" s="159">
        <f t="shared" si="131"/>
        <v>6</v>
      </c>
      <c r="FF56" s="159">
        <f t="shared" si="148"/>
        <v>0</v>
      </c>
      <c r="FG56" s="159">
        <f t="shared" si="148"/>
        <v>0</v>
      </c>
      <c r="FH56" s="159">
        <f t="shared" si="133"/>
        <v>6</v>
      </c>
      <c r="FI56" s="159">
        <v>0</v>
      </c>
      <c r="FJ56" s="159">
        <v>0</v>
      </c>
      <c r="FK56" s="159"/>
      <c r="FL56" s="159"/>
      <c r="FM56" s="235">
        <v>40</v>
      </c>
    </row>
    <row r="57" spans="1:169" ht="18" x14ac:dyDescent="0.2">
      <c r="A57" s="194">
        <v>44</v>
      </c>
      <c r="B57" s="211">
        <v>211423243044</v>
      </c>
      <c r="C57" s="211" t="s">
        <v>772</v>
      </c>
      <c r="D57" s="197"/>
      <c r="E57" s="212" t="s">
        <v>773</v>
      </c>
      <c r="F57" s="199">
        <f t="shared" si="0"/>
        <v>2</v>
      </c>
      <c r="G57" s="199">
        <f t="shared" si="1"/>
        <v>2</v>
      </c>
      <c r="H57" s="199">
        <f t="shared" si="2"/>
        <v>2</v>
      </c>
      <c r="I57" s="199">
        <f t="shared" si="3"/>
        <v>2</v>
      </c>
      <c r="J57" s="199">
        <f t="shared" si="4"/>
        <v>2</v>
      </c>
      <c r="K57" s="199">
        <f t="shared" si="5"/>
        <v>2</v>
      </c>
      <c r="L57" s="199">
        <f t="shared" si="6"/>
        <v>2</v>
      </c>
      <c r="M57" s="199">
        <f t="shared" si="7"/>
        <v>2</v>
      </c>
      <c r="N57" s="199">
        <f t="shared" si="8"/>
        <v>2</v>
      </c>
      <c r="O57" s="200">
        <f t="shared" si="9"/>
        <v>0</v>
      </c>
      <c r="P57" s="199">
        <f t="shared" si="10"/>
        <v>0</v>
      </c>
      <c r="Q57" s="199">
        <f t="shared" si="11"/>
        <v>0</v>
      </c>
      <c r="R57" s="199">
        <f t="shared" si="12"/>
        <v>0</v>
      </c>
      <c r="S57" s="201">
        <f t="shared" si="13"/>
        <v>0</v>
      </c>
      <c r="T57" s="202">
        <f t="shared" si="14"/>
        <v>4</v>
      </c>
      <c r="U57" s="199">
        <f t="shared" si="15"/>
        <v>12</v>
      </c>
      <c r="V57" s="199">
        <f t="shared" si="16"/>
        <v>0</v>
      </c>
      <c r="W57" s="199">
        <f t="shared" si="17"/>
        <v>0</v>
      </c>
      <c r="X57" s="201">
        <f t="shared" si="18"/>
        <v>0</v>
      </c>
      <c r="Y57" s="203">
        <f t="shared" si="19"/>
        <v>3</v>
      </c>
      <c r="Z57" s="199">
        <f t="shared" si="20"/>
        <v>13</v>
      </c>
      <c r="AA57" s="199">
        <f t="shared" si="21"/>
        <v>0</v>
      </c>
      <c r="AB57" s="199">
        <f t="shared" si="22"/>
        <v>0</v>
      </c>
      <c r="AC57" s="201">
        <f t="shared" si="23"/>
        <v>0</v>
      </c>
      <c r="AD57" s="202">
        <f t="shared" si="24"/>
        <v>3</v>
      </c>
      <c r="AE57" s="199">
        <f t="shared" si="25"/>
        <v>0</v>
      </c>
      <c r="AF57" s="199">
        <f t="shared" si="26"/>
        <v>0</v>
      </c>
      <c r="AG57" s="199">
        <f t="shared" si="27"/>
        <v>0</v>
      </c>
      <c r="AH57" s="201">
        <f t="shared" si="28"/>
        <v>0</v>
      </c>
      <c r="AI57" s="204">
        <f t="shared" si="29"/>
        <v>4</v>
      </c>
      <c r="AJ57" s="199">
        <f t="shared" si="30"/>
        <v>0</v>
      </c>
      <c r="AK57" s="199">
        <f t="shared" si="31"/>
        <v>0</v>
      </c>
      <c r="AL57" s="199">
        <f t="shared" si="32"/>
        <v>0</v>
      </c>
      <c r="AM57" s="201">
        <f t="shared" si="33"/>
        <v>0</v>
      </c>
      <c r="AN57" s="204">
        <f t="shared" si="34"/>
        <v>4</v>
      </c>
      <c r="AO57" s="199">
        <f t="shared" si="35"/>
        <v>13</v>
      </c>
      <c r="AP57" s="199">
        <f t="shared" si="36"/>
        <v>0</v>
      </c>
      <c r="AQ57" s="199">
        <f t="shared" si="37"/>
        <v>0</v>
      </c>
      <c r="AR57" s="201">
        <f t="shared" si="38"/>
        <v>0</v>
      </c>
      <c r="AS57" s="204">
        <f t="shared" si="39"/>
        <v>3</v>
      </c>
      <c r="AT57" s="199">
        <f t="shared" si="40"/>
        <v>0</v>
      </c>
      <c r="AU57" s="199">
        <f t="shared" si="41"/>
        <v>0</v>
      </c>
      <c r="AV57" s="199">
        <f t="shared" si="42"/>
        <v>0</v>
      </c>
      <c r="AW57" s="201">
        <f t="shared" si="43"/>
        <v>0</v>
      </c>
      <c r="AX57" s="205">
        <f t="shared" si="44"/>
        <v>4</v>
      </c>
      <c r="AY57" s="199">
        <f t="shared" si="45"/>
        <v>13</v>
      </c>
      <c r="AZ57" s="199">
        <f t="shared" si="46"/>
        <v>0</v>
      </c>
      <c r="BA57" s="199">
        <f t="shared" si="47"/>
        <v>0</v>
      </c>
      <c r="BB57" s="201">
        <f t="shared" si="48"/>
        <v>0</v>
      </c>
      <c r="BC57" s="204">
        <f t="shared" si="49"/>
        <v>3</v>
      </c>
      <c r="BD57" s="199">
        <f t="shared" si="50"/>
        <v>7</v>
      </c>
      <c r="BE57" s="199">
        <f t="shared" si="51"/>
        <v>0</v>
      </c>
      <c r="BF57" s="199">
        <f t="shared" si="52"/>
        <v>0</v>
      </c>
      <c r="BG57" s="201">
        <f t="shared" si="53"/>
        <v>0</v>
      </c>
      <c r="BH57" s="204">
        <f t="shared" si="54"/>
        <v>3</v>
      </c>
      <c r="BI57" s="199">
        <f t="shared" si="55"/>
        <v>0</v>
      </c>
      <c r="BJ57" s="199">
        <f t="shared" si="56"/>
        <v>0</v>
      </c>
      <c r="BK57" s="199">
        <f t="shared" si="57"/>
        <v>0</v>
      </c>
      <c r="BL57" s="201">
        <f t="shared" si="58"/>
        <v>0</v>
      </c>
      <c r="BM57" s="206">
        <f t="shared" si="59"/>
        <v>4</v>
      </c>
      <c r="BN57" s="199">
        <f t="shared" si="60"/>
        <v>0</v>
      </c>
      <c r="BO57" s="199">
        <f t="shared" si="61"/>
        <v>0</v>
      </c>
      <c r="BP57" s="199">
        <f t="shared" si="62"/>
        <v>0</v>
      </c>
      <c r="BQ57" s="201">
        <f t="shared" si="63"/>
        <v>0</v>
      </c>
      <c r="BR57" s="207">
        <f t="shared" si="64"/>
        <v>4</v>
      </c>
      <c r="BS57" s="199">
        <f t="shared" si="65"/>
        <v>13</v>
      </c>
      <c r="BT57" s="199">
        <f t="shared" si="66"/>
        <v>0</v>
      </c>
      <c r="BU57" s="199">
        <f t="shared" si="67"/>
        <v>0</v>
      </c>
      <c r="BV57" s="201">
        <f t="shared" si="68"/>
        <v>0</v>
      </c>
      <c r="BW57" s="207">
        <f t="shared" si="69"/>
        <v>3</v>
      </c>
      <c r="BX57" s="235">
        <v>89</v>
      </c>
      <c r="BY57" s="235">
        <v>89</v>
      </c>
      <c r="BZ57" s="193" t="e">
        <f t="shared" si="70"/>
        <v>#VALUE!</v>
      </c>
      <c r="CA57" s="193">
        <f t="shared" si="71"/>
        <v>20</v>
      </c>
      <c r="CB57" s="193" t="e">
        <f t="shared" si="72"/>
        <v>#VALUE!</v>
      </c>
      <c r="CC57" s="193" t="e">
        <f t="shared" si="73"/>
        <v>#VALUE!</v>
      </c>
      <c r="CD57" s="193" t="e">
        <f t="shared" si="74"/>
        <v>#VALUE!</v>
      </c>
      <c r="CE57" s="193" t="e">
        <f t="shared" si="75"/>
        <v>#VALUE!</v>
      </c>
      <c r="CF57" s="193" t="e">
        <f t="shared" si="76"/>
        <v>#VALUE!</v>
      </c>
      <c r="CG57" s="193" t="e">
        <f t="shared" si="77"/>
        <v>#VALUE!</v>
      </c>
      <c r="CH57" s="193" t="e">
        <f t="shared" si="78"/>
        <v>#VALUE!</v>
      </c>
      <c r="CI57" s="193" t="e">
        <f t="shared" si="79"/>
        <v>#VALUE!</v>
      </c>
      <c r="CJ57" s="193" t="e">
        <f t="shared" si="80"/>
        <v>#VALUE!</v>
      </c>
      <c r="CK57" s="193" t="e">
        <f t="shared" si="81"/>
        <v>#VALUE!</v>
      </c>
      <c r="CL57" s="193" t="e">
        <f t="shared" si="82"/>
        <v>#VALUE!</v>
      </c>
      <c r="CM57" s="193" t="e">
        <f t="shared" si="83"/>
        <v>#VALUE!</v>
      </c>
      <c r="CN57" s="193" t="e">
        <f t="shared" si="84"/>
        <v>#VALUE!</v>
      </c>
      <c r="CO57" s="209" t="str">
        <f t="shared" si="85"/>
        <v>2023PEC AI 114</v>
      </c>
      <c r="CP57" s="193" t="e">
        <f t="shared" si="86"/>
        <v>#VALUE!</v>
      </c>
      <c r="CQ57" s="158"/>
      <c r="CR57" s="193">
        <f t="shared" si="87"/>
        <v>20</v>
      </c>
      <c r="CS57" s="193" t="e">
        <f t="shared" si="88"/>
        <v>#VALUE!</v>
      </c>
      <c r="CT57" s="193" t="e">
        <f t="shared" si="89"/>
        <v>#VALUE!</v>
      </c>
      <c r="CU57" s="193" t="e">
        <f t="shared" si="90"/>
        <v>#VALUE!</v>
      </c>
      <c r="CV57" s="193" t="e">
        <f t="shared" si="91"/>
        <v>#VALUE!</v>
      </c>
      <c r="CW57" s="193" t="e">
        <f t="shared" si="92"/>
        <v>#VALUE!</v>
      </c>
      <c r="CX57" s="193" t="e">
        <f t="shared" si="93"/>
        <v>#VALUE!</v>
      </c>
      <c r="CY57" s="193" t="e">
        <f t="shared" si="94"/>
        <v>#VALUE!</v>
      </c>
      <c r="CZ57" s="193" t="e">
        <f t="shared" si="95"/>
        <v>#VALUE!</v>
      </c>
      <c r="DA57" s="193" t="e">
        <f t="shared" si="96"/>
        <v>#VALUE!</v>
      </c>
      <c r="DB57" s="193" t="e">
        <f t="shared" si="97"/>
        <v>#VALUE!</v>
      </c>
      <c r="DC57" s="193" t="e">
        <f t="shared" si="98"/>
        <v>#VALUE!</v>
      </c>
      <c r="DD57" s="193" t="e">
        <f t="shared" si="99"/>
        <v>#VALUE!</v>
      </c>
      <c r="DE57" s="159"/>
      <c r="DF57" s="159" t="e">
        <f t="shared" si="100"/>
        <v>#VALUE!</v>
      </c>
      <c r="DG57" s="159"/>
      <c r="DH57" s="159"/>
      <c r="DI57" s="159"/>
      <c r="DJ57" s="159"/>
      <c r="DK57" s="159"/>
      <c r="DL57" s="159"/>
      <c r="DM57" s="159"/>
      <c r="DN57" s="159"/>
      <c r="DO57" s="159"/>
      <c r="DP57" s="159"/>
      <c r="DQ57" s="159"/>
      <c r="DR57" s="159">
        <f t="shared" si="101"/>
        <v>89</v>
      </c>
      <c r="DS57" s="188">
        <f t="shared" si="102"/>
        <v>18</v>
      </c>
      <c r="DT57" s="159">
        <f t="shared" si="103"/>
        <v>12</v>
      </c>
      <c r="DU57" s="159">
        <f t="shared" si="104"/>
        <v>13</v>
      </c>
      <c r="DV57" s="159">
        <f t="shared" si="105"/>
        <v>13</v>
      </c>
      <c r="DW57" s="159">
        <f t="shared" si="106"/>
        <v>13</v>
      </c>
      <c r="DX57" s="159">
        <f t="shared" si="107"/>
        <v>7</v>
      </c>
      <c r="DY57" s="210">
        <f t="shared" si="108"/>
        <v>13</v>
      </c>
      <c r="DZ57" s="159">
        <f t="shared" si="109"/>
        <v>89</v>
      </c>
      <c r="EA57" s="159">
        <f t="shared" si="110"/>
        <v>18</v>
      </c>
      <c r="EB57" s="159">
        <f t="shared" si="111"/>
        <v>0</v>
      </c>
      <c r="EC57" s="159">
        <f t="shared" si="142"/>
        <v>12</v>
      </c>
      <c r="ED57" s="159">
        <f t="shared" si="142"/>
        <v>13</v>
      </c>
      <c r="EE57" s="159">
        <f t="shared" si="143"/>
        <v>0</v>
      </c>
      <c r="EF57" s="159">
        <f t="shared" si="143"/>
        <v>0</v>
      </c>
      <c r="EG57" s="159">
        <f t="shared" si="114"/>
        <v>13</v>
      </c>
      <c r="EH57" s="159">
        <f t="shared" si="115"/>
        <v>0</v>
      </c>
      <c r="EI57" s="159">
        <f t="shared" si="144"/>
        <v>13</v>
      </c>
      <c r="EJ57" s="159">
        <f t="shared" si="144"/>
        <v>7</v>
      </c>
      <c r="EK57" s="159">
        <f t="shared" si="145"/>
        <v>0</v>
      </c>
      <c r="EL57" s="159">
        <f t="shared" si="145"/>
        <v>0</v>
      </c>
      <c r="EM57" s="159">
        <f t="shared" si="118"/>
        <v>13</v>
      </c>
      <c r="EN57" s="159"/>
      <c r="EO57" s="159"/>
      <c r="EP57" s="188">
        <f t="shared" si="119"/>
        <v>18</v>
      </c>
      <c r="EQ57" s="159">
        <f t="shared" si="120"/>
        <v>15</v>
      </c>
      <c r="ER57" s="159">
        <f t="shared" si="121"/>
        <v>16</v>
      </c>
      <c r="ES57" s="159">
        <f t="shared" si="122"/>
        <v>16</v>
      </c>
      <c r="ET57" s="159">
        <f t="shared" si="123"/>
        <v>10</v>
      </c>
      <c r="EU57" s="159">
        <f t="shared" si="124"/>
        <v>14</v>
      </c>
      <c r="EV57" s="159"/>
      <c r="EW57" s="159">
        <f t="shared" si="125"/>
        <v>89</v>
      </c>
      <c r="EX57" s="159">
        <f t="shared" si="126"/>
        <v>18</v>
      </c>
      <c r="EY57" s="159">
        <f t="shared" si="127"/>
        <v>0</v>
      </c>
      <c r="EZ57" s="159">
        <f t="shared" si="146"/>
        <v>15</v>
      </c>
      <c r="FA57" s="159">
        <f t="shared" si="146"/>
        <v>16</v>
      </c>
      <c r="FB57" s="159">
        <f t="shared" si="147"/>
        <v>0</v>
      </c>
      <c r="FC57" s="159">
        <f t="shared" si="147"/>
        <v>0</v>
      </c>
      <c r="FD57" s="159">
        <f t="shared" si="130"/>
        <v>16</v>
      </c>
      <c r="FE57" s="159">
        <f t="shared" si="131"/>
        <v>0</v>
      </c>
      <c r="FF57" s="159">
        <f t="shared" si="148"/>
        <v>10</v>
      </c>
      <c r="FG57" s="159">
        <f t="shared" si="148"/>
        <v>14</v>
      </c>
      <c r="FH57" s="159">
        <f t="shared" si="133"/>
        <v>0</v>
      </c>
      <c r="FI57" s="159">
        <v>0</v>
      </c>
      <c r="FJ57" s="159">
        <v>0</v>
      </c>
      <c r="FK57" s="159"/>
      <c r="FL57" s="159"/>
      <c r="FM57" s="235">
        <v>89</v>
      </c>
    </row>
    <row r="58" spans="1:169" ht="18" x14ac:dyDescent="0.2">
      <c r="A58" s="194">
        <v>45</v>
      </c>
      <c r="B58" s="195">
        <v>211423243045</v>
      </c>
      <c r="C58" s="196" t="s">
        <v>774</v>
      </c>
      <c r="D58" s="197"/>
      <c r="E58" s="198" t="s">
        <v>775</v>
      </c>
      <c r="F58" s="199">
        <f t="shared" si="0"/>
        <v>2</v>
      </c>
      <c r="G58" s="199">
        <f t="shared" si="1"/>
        <v>2</v>
      </c>
      <c r="H58" s="199">
        <f t="shared" si="2"/>
        <v>2</v>
      </c>
      <c r="I58" s="199">
        <f t="shared" si="3"/>
        <v>2</v>
      </c>
      <c r="J58" s="199">
        <f t="shared" si="4"/>
        <v>2</v>
      </c>
      <c r="K58" s="199">
        <f t="shared" si="5"/>
        <v>2</v>
      </c>
      <c r="L58" s="199">
        <f t="shared" si="6"/>
        <v>0</v>
      </c>
      <c r="M58" s="199">
        <f t="shared" si="7"/>
        <v>0</v>
      </c>
      <c r="N58" s="199">
        <f t="shared" si="8"/>
        <v>0</v>
      </c>
      <c r="O58" s="200">
        <f t="shared" si="9"/>
        <v>0</v>
      </c>
      <c r="P58" s="199">
        <f t="shared" si="10"/>
        <v>9</v>
      </c>
      <c r="Q58" s="199">
        <f t="shared" si="11"/>
        <v>0</v>
      </c>
      <c r="R58" s="199">
        <f t="shared" si="12"/>
        <v>0</v>
      </c>
      <c r="S58" s="201">
        <f t="shared" si="13"/>
        <v>0</v>
      </c>
      <c r="T58" s="202">
        <f t="shared" si="14"/>
        <v>3</v>
      </c>
      <c r="U58" s="199">
        <f t="shared" si="15"/>
        <v>0</v>
      </c>
      <c r="V58" s="199">
        <f t="shared" si="16"/>
        <v>0</v>
      </c>
      <c r="W58" s="199">
        <f t="shared" si="17"/>
        <v>0</v>
      </c>
      <c r="X58" s="201">
        <f t="shared" si="18"/>
        <v>0</v>
      </c>
      <c r="Y58" s="203">
        <f t="shared" si="19"/>
        <v>4</v>
      </c>
      <c r="Z58" s="199">
        <f t="shared" si="20"/>
        <v>0</v>
      </c>
      <c r="AA58" s="199">
        <f t="shared" si="21"/>
        <v>0</v>
      </c>
      <c r="AB58" s="199">
        <f t="shared" si="22"/>
        <v>0</v>
      </c>
      <c r="AC58" s="201">
        <f t="shared" si="23"/>
        <v>0</v>
      </c>
      <c r="AD58" s="202">
        <f t="shared" si="24"/>
        <v>4</v>
      </c>
      <c r="AE58" s="199">
        <f t="shared" si="25"/>
        <v>9</v>
      </c>
      <c r="AF58" s="199">
        <f t="shared" si="26"/>
        <v>0</v>
      </c>
      <c r="AG58" s="199">
        <f t="shared" si="27"/>
        <v>0</v>
      </c>
      <c r="AH58" s="201">
        <f t="shared" si="28"/>
        <v>0</v>
      </c>
      <c r="AI58" s="204">
        <f t="shared" si="29"/>
        <v>3</v>
      </c>
      <c r="AJ58" s="199">
        <f t="shared" si="30"/>
        <v>8</v>
      </c>
      <c r="AK58" s="199">
        <f t="shared" si="31"/>
        <v>0</v>
      </c>
      <c r="AL58" s="199">
        <f t="shared" si="32"/>
        <v>0</v>
      </c>
      <c r="AM58" s="201">
        <f t="shared" si="33"/>
        <v>0</v>
      </c>
      <c r="AN58" s="204">
        <f t="shared" si="34"/>
        <v>3</v>
      </c>
      <c r="AO58" s="199">
        <f t="shared" si="35"/>
        <v>0</v>
      </c>
      <c r="AP58" s="199">
        <f t="shared" si="36"/>
        <v>0</v>
      </c>
      <c r="AQ58" s="199">
        <f t="shared" si="37"/>
        <v>0</v>
      </c>
      <c r="AR58" s="201">
        <f t="shared" si="38"/>
        <v>0</v>
      </c>
      <c r="AS58" s="204">
        <f t="shared" si="39"/>
        <v>4</v>
      </c>
      <c r="AT58" s="199">
        <f t="shared" si="40"/>
        <v>9</v>
      </c>
      <c r="AU58" s="199">
        <f t="shared" si="41"/>
        <v>0</v>
      </c>
      <c r="AV58" s="199">
        <f t="shared" si="42"/>
        <v>0</v>
      </c>
      <c r="AW58" s="201">
        <f t="shared" si="43"/>
        <v>0</v>
      </c>
      <c r="AX58" s="205">
        <f t="shared" si="44"/>
        <v>3</v>
      </c>
      <c r="AY58" s="199">
        <f t="shared" si="45"/>
        <v>0</v>
      </c>
      <c r="AZ58" s="199">
        <f t="shared" si="46"/>
        <v>0</v>
      </c>
      <c r="BA58" s="199">
        <f t="shared" si="47"/>
        <v>0</v>
      </c>
      <c r="BB58" s="201">
        <f t="shared" si="48"/>
        <v>0</v>
      </c>
      <c r="BC58" s="204">
        <f t="shared" si="49"/>
        <v>4</v>
      </c>
      <c r="BD58" s="199">
        <f t="shared" si="50"/>
        <v>0</v>
      </c>
      <c r="BE58" s="199">
        <f t="shared" si="51"/>
        <v>0</v>
      </c>
      <c r="BF58" s="199">
        <f t="shared" si="52"/>
        <v>0</v>
      </c>
      <c r="BG58" s="201">
        <f t="shared" si="53"/>
        <v>0</v>
      </c>
      <c r="BH58" s="204">
        <f t="shared" si="54"/>
        <v>4</v>
      </c>
      <c r="BI58" s="199">
        <f t="shared" si="55"/>
        <v>3</v>
      </c>
      <c r="BJ58" s="199">
        <f t="shared" si="56"/>
        <v>0</v>
      </c>
      <c r="BK58" s="199">
        <f t="shared" si="57"/>
        <v>0</v>
      </c>
      <c r="BL58" s="201">
        <f t="shared" si="58"/>
        <v>0</v>
      </c>
      <c r="BM58" s="206">
        <f t="shared" si="59"/>
        <v>3</v>
      </c>
      <c r="BN58" s="199">
        <f t="shared" si="60"/>
        <v>9</v>
      </c>
      <c r="BO58" s="199">
        <f t="shared" si="61"/>
        <v>0</v>
      </c>
      <c r="BP58" s="199">
        <f t="shared" si="62"/>
        <v>0</v>
      </c>
      <c r="BQ58" s="201">
        <f t="shared" si="63"/>
        <v>0</v>
      </c>
      <c r="BR58" s="207">
        <f t="shared" si="64"/>
        <v>3</v>
      </c>
      <c r="BS58" s="199">
        <f t="shared" si="65"/>
        <v>0</v>
      </c>
      <c r="BT58" s="199">
        <f t="shared" si="66"/>
        <v>0</v>
      </c>
      <c r="BU58" s="199">
        <f t="shared" si="67"/>
        <v>0</v>
      </c>
      <c r="BV58" s="201">
        <f t="shared" si="68"/>
        <v>0</v>
      </c>
      <c r="BW58" s="207">
        <f t="shared" si="69"/>
        <v>4</v>
      </c>
      <c r="BX58" s="235">
        <v>59</v>
      </c>
      <c r="BY58" s="235">
        <v>59</v>
      </c>
      <c r="BZ58" s="193" t="e">
        <f t="shared" si="70"/>
        <v>#VALUE!</v>
      </c>
      <c r="CA58" s="193">
        <f t="shared" si="71"/>
        <v>20</v>
      </c>
      <c r="CB58" s="193" t="e">
        <f t="shared" si="72"/>
        <v>#VALUE!</v>
      </c>
      <c r="CC58" s="193" t="e">
        <f t="shared" si="73"/>
        <v>#VALUE!</v>
      </c>
      <c r="CD58" s="193" t="e">
        <f t="shared" si="74"/>
        <v>#VALUE!</v>
      </c>
      <c r="CE58" s="193" t="e">
        <f t="shared" si="75"/>
        <v>#VALUE!</v>
      </c>
      <c r="CF58" s="193" t="e">
        <f t="shared" si="76"/>
        <v>#VALUE!</v>
      </c>
      <c r="CG58" s="193" t="e">
        <f t="shared" si="77"/>
        <v>#VALUE!</v>
      </c>
      <c r="CH58" s="193" t="e">
        <f t="shared" si="78"/>
        <v>#VALUE!</v>
      </c>
      <c r="CI58" s="193" t="e">
        <f t="shared" si="79"/>
        <v>#VALUE!</v>
      </c>
      <c r="CJ58" s="193" t="e">
        <f t="shared" si="80"/>
        <v>#VALUE!</v>
      </c>
      <c r="CK58" s="193" t="e">
        <f t="shared" si="81"/>
        <v>#VALUE!</v>
      </c>
      <c r="CL58" s="193" t="e">
        <f t="shared" si="82"/>
        <v>#VALUE!</v>
      </c>
      <c r="CM58" s="193" t="e">
        <f t="shared" si="83"/>
        <v>#VALUE!</v>
      </c>
      <c r="CN58" s="193" t="e">
        <f t="shared" si="84"/>
        <v>#VALUE!</v>
      </c>
      <c r="CO58" s="209" t="str">
        <f t="shared" si="85"/>
        <v>2023PEC AI 573</v>
      </c>
      <c r="CP58" s="193" t="e">
        <f t="shared" si="86"/>
        <v>#VALUE!</v>
      </c>
      <c r="CQ58" s="158"/>
      <c r="CR58" s="193">
        <f t="shared" si="87"/>
        <v>20</v>
      </c>
      <c r="CS58" s="193" t="e">
        <f t="shared" si="88"/>
        <v>#VALUE!</v>
      </c>
      <c r="CT58" s="193" t="e">
        <f t="shared" si="89"/>
        <v>#VALUE!</v>
      </c>
      <c r="CU58" s="193" t="e">
        <f t="shared" si="90"/>
        <v>#VALUE!</v>
      </c>
      <c r="CV58" s="193" t="e">
        <f t="shared" si="91"/>
        <v>#VALUE!</v>
      </c>
      <c r="CW58" s="193" t="e">
        <f t="shared" si="92"/>
        <v>#VALUE!</v>
      </c>
      <c r="CX58" s="193" t="e">
        <f t="shared" si="93"/>
        <v>#VALUE!</v>
      </c>
      <c r="CY58" s="193" t="e">
        <f t="shared" si="94"/>
        <v>#VALUE!</v>
      </c>
      <c r="CZ58" s="193" t="e">
        <f t="shared" si="95"/>
        <v>#VALUE!</v>
      </c>
      <c r="DA58" s="193" t="e">
        <f t="shared" si="96"/>
        <v>#VALUE!</v>
      </c>
      <c r="DB58" s="193" t="e">
        <f t="shared" si="97"/>
        <v>#VALUE!</v>
      </c>
      <c r="DC58" s="193" t="e">
        <f t="shared" si="98"/>
        <v>#VALUE!</v>
      </c>
      <c r="DD58" s="193" t="e">
        <f t="shared" si="99"/>
        <v>#VALUE!</v>
      </c>
      <c r="DE58" s="159"/>
      <c r="DF58" s="159" t="e">
        <f t="shared" si="100"/>
        <v>#VALUE!</v>
      </c>
      <c r="DG58" s="159"/>
      <c r="DH58" s="159"/>
      <c r="DI58" s="159"/>
      <c r="DJ58" s="159"/>
      <c r="DK58" s="159"/>
      <c r="DL58" s="159"/>
      <c r="DM58" s="159"/>
      <c r="DN58" s="159"/>
      <c r="DO58" s="159"/>
      <c r="DP58" s="159"/>
      <c r="DQ58" s="159"/>
      <c r="DR58" s="159">
        <f t="shared" si="101"/>
        <v>59</v>
      </c>
      <c r="DS58" s="188">
        <f t="shared" si="102"/>
        <v>12</v>
      </c>
      <c r="DT58" s="159">
        <f t="shared" si="103"/>
        <v>9</v>
      </c>
      <c r="DU58" s="159">
        <f t="shared" si="104"/>
        <v>9</v>
      </c>
      <c r="DV58" s="159">
        <f t="shared" si="105"/>
        <v>8</v>
      </c>
      <c r="DW58" s="159">
        <f t="shared" si="106"/>
        <v>9</v>
      </c>
      <c r="DX58" s="159">
        <f t="shared" si="107"/>
        <v>3</v>
      </c>
      <c r="DY58" s="210">
        <f t="shared" si="108"/>
        <v>9</v>
      </c>
      <c r="DZ58" s="159">
        <f t="shared" si="109"/>
        <v>59</v>
      </c>
      <c r="EA58" s="159">
        <f t="shared" si="110"/>
        <v>12</v>
      </c>
      <c r="EB58" s="159">
        <f t="shared" si="111"/>
        <v>9</v>
      </c>
      <c r="EC58" s="159">
        <f t="shared" si="142"/>
        <v>0</v>
      </c>
      <c r="ED58" s="159">
        <f t="shared" si="142"/>
        <v>0</v>
      </c>
      <c r="EE58" s="159">
        <f t="shared" si="143"/>
        <v>9</v>
      </c>
      <c r="EF58" s="159">
        <f t="shared" si="143"/>
        <v>8</v>
      </c>
      <c r="EG58" s="159">
        <f t="shared" si="114"/>
        <v>0</v>
      </c>
      <c r="EH58" s="159">
        <f t="shared" si="115"/>
        <v>9</v>
      </c>
      <c r="EI58" s="159">
        <f t="shared" si="144"/>
        <v>0</v>
      </c>
      <c r="EJ58" s="159">
        <f t="shared" si="144"/>
        <v>0</v>
      </c>
      <c r="EK58" s="159">
        <f t="shared" si="145"/>
        <v>3</v>
      </c>
      <c r="EL58" s="159">
        <f t="shared" si="145"/>
        <v>9</v>
      </c>
      <c r="EM58" s="159">
        <f t="shared" si="118"/>
        <v>0</v>
      </c>
      <c r="EN58" s="159"/>
      <c r="EO58" s="159"/>
      <c r="EP58" s="188">
        <f t="shared" si="119"/>
        <v>12</v>
      </c>
      <c r="EQ58" s="159">
        <f t="shared" si="120"/>
        <v>11</v>
      </c>
      <c r="ER58" s="159">
        <f t="shared" si="121"/>
        <v>11</v>
      </c>
      <c r="ES58" s="159">
        <f t="shared" si="122"/>
        <v>9</v>
      </c>
      <c r="ET58" s="159">
        <f t="shared" si="123"/>
        <v>7</v>
      </c>
      <c r="EU58" s="159">
        <f t="shared" si="124"/>
        <v>9</v>
      </c>
      <c r="EV58" s="159"/>
      <c r="EW58" s="159">
        <f t="shared" si="125"/>
        <v>59</v>
      </c>
      <c r="EX58" s="159">
        <f t="shared" si="126"/>
        <v>12</v>
      </c>
      <c r="EY58" s="159">
        <f t="shared" si="127"/>
        <v>11</v>
      </c>
      <c r="EZ58" s="159">
        <f t="shared" si="146"/>
        <v>0</v>
      </c>
      <c r="FA58" s="159">
        <f t="shared" si="146"/>
        <v>0</v>
      </c>
      <c r="FB58" s="159">
        <f t="shared" si="147"/>
        <v>11</v>
      </c>
      <c r="FC58" s="159">
        <f t="shared" si="147"/>
        <v>9</v>
      </c>
      <c r="FD58" s="159">
        <f t="shared" si="130"/>
        <v>0</v>
      </c>
      <c r="FE58" s="159">
        <f t="shared" si="131"/>
        <v>7</v>
      </c>
      <c r="FF58" s="159">
        <f t="shared" si="148"/>
        <v>0</v>
      </c>
      <c r="FG58" s="159">
        <f t="shared" si="148"/>
        <v>0</v>
      </c>
      <c r="FH58" s="159">
        <f t="shared" si="133"/>
        <v>9</v>
      </c>
      <c r="FI58" s="159">
        <v>0</v>
      </c>
      <c r="FJ58" s="159">
        <v>0</v>
      </c>
      <c r="FK58" s="159"/>
      <c r="FL58" s="159"/>
      <c r="FM58" s="235">
        <v>59</v>
      </c>
    </row>
    <row r="59" spans="1:169" ht="18" x14ac:dyDescent="0.2">
      <c r="A59" s="194">
        <v>46</v>
      </c>
      <c r="B59" s="195">
        <v>211423243046</v>
      </c>
      <c r="C59" s="196" t="s">
        <v>776</v>
      </c>
      <c r="D59" s="197"/>
      <c r="E59" s="198" t="s">
        <v>777</v>
      </c>
      <c r="F59" s="199">
        <f t="shared" si="0"/>
        <v>2</v>
      </c>
      <c r="G59" s="199">
        <f t="shared" si="1"/>
        <v>2</v>
      </c>
      <c r="H59" s="199">
        <f t="shared" si="2"/>
        <v>2</v>
      </c>
      <c r="I59" s="199">
        <f t="shared" si="3"/>
        <v>2</v>
      </c>
      <c r="J59" s="199">
        <f t="shared" si="4"/>
        <v>2</v>
      </c>
      <c r="K59" s="199">
        <f t="shared" si="5"/>
        <v>2</v>
      </c>
      <c r="L59" s="199">
        <f t="shared" si="6"/>
        <v>2</v>
      </c>
      <c r="M59" s="199">
        <f t="shared" si="7"/>
        <v>0</v>
      </c>
      <c r="N59" s="199">
        <f t="shared" si="8"/>
        <v>0</v>
      </c>
      <c r="O59" s="200">
        <f t="shared" si="9"/>
        <v>0</v>
      </c>
      <c r="P59" s="199">
        <f t="shared" si="10"/>
        <v>0</v>
      </c>
      <c r="Q59" s="199">
        <f t="shared" si="11"/>
        <v>0</v>
      </c>
      <c r="R59" s="199">
        <f t="shared" si="12"/>
        <v>0</v>
      </c>
      <c r="S59" s="201">
        <f t="shared" si="13"/>
        <v>0</v>
      </c>
      <c r="T59" s="202">
        <f t="shared" si="14"/>
        <v>4</v>
      </c>
      <c r="U59" s="199">
        <f t="shared" si="15"/>
        <v>10</v>
      </c>
      <c r="V59" s="199">
        <f t="shared" si="16"/>
        <v>0</v>
      </c>
      <c r="W59" s="199">
        <f t="shared" si="17"/>
        <v>0</v>
      </c>
      <c r="X59" s="201">
        <f t="shared" si="18"/>
        <v>0</v>
      </c>
      <c r="Y59" s="203">
        <f t="shared" si="19"/>
        <v>3</v>
      </c>
      <c r="Z59" s="199">
        <f t="shared" si="20"/>
        <v>10</v>
      </c>
      <c r="AA59" s="199">
        <f t="shared" si="21"/>
        <v>0</v>
      </c>
      <c r="AB59" s="199">
        <f t="shared" si="22"/>
        <v>0</v>
      </c>
      <c r="AC59" s="201">
        <f t="shared" si="23"/>
        <v>0</v>
      </c>
      <c r="AD59" s="202">
        <f t="shared" si="24"/>
        <v>3</v>
      </c>
      <c r="AE59" s="199">
        <f t="shared" si="25"/>
        <v>0</v>
      </c>
      <c r="AF59" s="199">
        <f t="shared" si="26"/>
        <v>0</v>
      </c>
      <c r="AG59" s="199">
        <f t="shared" si="27"/>
        <v>0</v>
      </c>
      <c r="AH59" s="201">
        <f t="shared" si="28"/>
        <v>0</v>
      </c>
      <c r="AI59" s="204">
        <f t="shared" si="29"/>
        <v>4</v>
      </c>
      <c r="AJ59" s="199">
        <f t="shared" si="30"/>
        <v>0</v>
      </c>
      <c r="AK59" s="199">
        <f t="shared" si="31"/>
        <v>0</v>
      </c>
      <c r="AL59" s="199">
        <f t="shared" si="32"/>
        <v>0</v>
      </c>
      <c r="AM59" s="201">
        <f t="shared" si="33"/>
        <v>0</v>
      </c>
      <c r="AN59" s="204">
        <f t="shared" si="34"/>
        <v>4</v>
      </c>
      <c r="AO59" s="199">
        <f t="shared" si="35"/>
        <v>10</v>
      </c>
      <c r="AP59" s="199">
        <f t="shared" si="36"/>
        <v>0</v>
      </c>
      <c r="AQ59" s="199">
        <f t="shared" si="37"/>
        <v>0</v>
      </c>
      <c r="AR59" s="201">
        <f t="shared" si="38"/>
        <v>0</v>
      </c>
      <c r="AS59" s="204">
        <f t="shared" si="39"/>
        <v>3</v>
      </c>
      <c r="AT59" s="199">
        <f t="shared" si="40"/>
        <v>0</v>
      </c>
      <c r="AU59" s="199">
        <f t="shared" si="41"/>
        <v>0</v>
      </c>
      <c r="AV59" s="199">
        <f t="shared" si="42"/>
        <v>0</v>
      </c>
      <c r="AW59" s="201">
        <f t="shared" si="43"/>
        <v>0</v>
      </c>
      <c r="AX59" s="205">
        <f t="shared" si="44"/>
        <v>4</v>
      </c>
      <c r="AY59" s="199">
        <f t="shared" si="45"/>
        <v>10</v>
      </c>
      <c r="AZ59" s="199">
        <f t="shared" si="46"/>
        <v>0</v>
      </c>
      <c r="BA59" s="199">
        <f t="shared" si="47"/>
        <v>0</v>
      </c>
      <c r="BB59" s="201">
        <f t="shared" si="48"/>
        <v>0</v>
      </c>
      <c r="BC59" s="204">
        <f t="shared" si="49"/>
        <v>3</v>
      </c>
      <c r="BD59" s="199">
        <f t="shared" si="50"/>
        <v>6</v>
      </c>
      <c r="BE59" s="199">
        <f t="shared" si="51"/>
        <v>0</v>
      </c>
      <c r="BF59" s="199">
        <f t="shared" si="52"/>
        <v>0</v>
      </c>
      <c r="BG59" s="201">
        <f t="shared" si="53"/>
        <v>0</v>
      </c>
      <c r="BH59" s="204">
        <f t="shared" si="54"/>
        <v>3</v>
      </c>
      <c r="BI59" s="199">
        <f t="shared" si="55"/>
        <v>0</v>
      </c>
      <c r="BJ59" s="199">
        <f t="shared" si="56"/>
        <v>0</v>
      </c>
      <c r="BK59" s="199">
        <f t="shared" si="57"/>
        <v>0</v>
      </c>
      <c r="BL59" s="201">
        <f t="shared" si="58"/>
        <v>0</v>
      </c>
      <c r="BM59" s="206">
        <f t="shared" si="59"/>
        <v>4</v>
      </c>
      <c r="BN59" s="199">
        <f t="shared" si="60"/>
        <v>0</v>
      </c>
      <c r="BO59" s="199">
        <f t="shared" si="61"/>
        <v>0</v>
      </c>
      <c r="BP59" s="199">
        <f t="shared" si="62"/>
        <v>0</v>
      </c>
      <c r="BQ59" s="201">
        <f t="shared" si="63"/>
        <v>0</v>
      </c>
      <c r="BR59" s="207">
        <f t="shared" si="64"/>
        <v>4</v>
      </c>
      <c r="BS59" s="199">
        <f t="shared" si="65"/>
        <v>11</v>
      </c>
      <c r="BT59" s="199">
        <f t="shared" si="66"/>
        <v>0</v>
      </c>
      <c r="BU59" s="199">
        <f t="shared" si="67"/>
        <v>0</v>
      </c>
      <c r="BV59" s="201">
        <f t="shared" si="68"/>
        <v>0</v>
      </c>
      <c r="BW59" s="207">
        <f t="shared" si="69"/>
        <v>3</v>
      </c>
      <c r="BX59" s="235">
        <v>71</v>
      </c>
      <c r="BY59" s="235">
        <v>71</v>
      </c>
      <c r="BZ59" s="193" t="e">
        <f t="shared" si="70"/>
        <v>#VALUE!</v>
      </c>
      <c r="CA59" s="193">
        <f t="shared" si="71"/>
        <v>20</v>
      </c>
      <c r="CB59" s="193" t="e">
        <f t="shared" si="72"/>
        <v>#VALUE!</v>
      </c>
      <c r="CC59" s="193" t="e">
        <f t="shared" si="73"/>
        <v>#VALUE!</v>
      </c>
      <c r="CD59" s="193" t="e">
        <f t="shared" si="74"/>
        <v>#VALUE!</v>
      </c>
      <c r="CE59" s="193" t="e">
        <f t="shared" si="75"/>
        <v>#VALUE!</v>
      </c>
      <c r="CF59" s="193" t="e">
        <f t="shared" si="76"/>
        <v>#VALUE!</v>
      </c>
      <c r="CG59" s="193" t="e">
        <f t="shared" si="77"/>
        <v>#VALUE!</v>
      </c>
      <c r="CH59" s="193" t="e">
        <f t="shared" si="78"/>
        <v>#VALUE!</v>
      </c>
      <c r="CI59" s="193" t="e">
        <f t="shared" si="79"/>
        <v>#VALUE!</v>
      </c>
      <c r="CJ59" s="193" t="e">
        <f t="shared" si="80"/>
        <v>#VALUE!</v>
      </c>
      <c r="CK59" s="193" t="e">
        <f t="shared" si="81"/>
        <v>#VALUE!</v>
      </c>
      <c r="CL59" s="193" t="e">
        <f t="shared" si="82"/>
        <v>#VALUE!</v>
      </c>
      <c r="CM59" s="193" t="e">
        <f t="shared" si="83"/>
        <v>#VALUE!</v>
      </c>
      <c r="CN59" s="193" t="e">
        <f t="shared" si="84"/>
        <v>#VALUE!</v>
      </c>
      <c r="CO59" s="209" t="str">
        <f t="shared" si="85"/>
        <v>2023PEC AI 574</v>
      </c>
      <c r="CP59" s="193" t="e">
        <f t="shared" si="86"/>
        <v>#VALUE!</v>
      </c>
      <c r="CQ59" s="158"/>
      <c r="CR59" s="193">
        <f t="shared" si="87"/>
        <v>20</v>
      </c>
      <c r="CS59" s="193" t="e">
        <f t="shared" si="88"/>
        <v>#VALUE!</v>
      </c>
      <c r="CT59" s="193" t="e">
        <f t="shared" si="89"/>
        <v>#VALUE!</v>
      </c>
      <c r="CU59" s="193" t="e">
        <f t="shared" si="90"/>
        <v>#VALUE!</v>
      </c>
      <c r="CV59" s="193" t="e">
        <f t="shared" si="91"/>
        <v>#VALUE!</v>
      </c>
      <c r="CW59" s="193" t="e">
        <f t="shared" si="92"/>
        <v>#VALUE!</v>
      </c>
      <c r="CX59" s="193" t="e">
        <f t="shared" si="93"/>
        <v>#VALUE!</v>
      </c>
      <c r="CY59" s="193" t="e">
        <f t="shared" si="94"/>
        <v>#VALUE!</v>
      </c>
      <c r="CZ59" s="193" t="e">
        <f t="shared" si="95"/>
        <v>#VALUE!</v>
      </c>
      <c r="DA59" s="193" t="e">
        <f t="shared" si="96"/>
        <v>#VALUE!</v>
      </c>
      <c r="DB59" s="193" t="e">
        <f t="shared" si="97"/>
        <v>#VALUE!</v>
      </c>
      <c r="DC59" s="193" t="e">
        <f t="shared" si="98"/>
        <v>#VALUE!</v>
      </c>
      <c r="DD59" s="193" t="e">
        <f t="shared" si="99"/>
        <v>#VALUE!</v>
      </c>
      <c r="DE59" s="159"/>
      <c r="DF59" s="159" t="e">
        <f t="shared" si="100"/>
        <v>#VALUE!</v>
      </c>
      <c r="DG59" s="159"/>
      <c r="DH59" s="159"/>
      <c r="DI59" s="159"/>
      <c r="DJ59" s="159"/>
      <c r="DK59" s="159"/>
      <c r="DL59" s="159"/>
      <c r="DM59" s="159"/>
      <c r="DN59" s="159"/>
      <c r="DO59" s="159"/>
      <c r="DP59" s="159"/>
      <c r="DQ59" s="159"/>
      <c r="DR59" s="159">
        <f t="shared" si="101"/>
        <v>71</v>
      </c>
      <c r="DS59" s="188">
        <f t="shared" si="102"/>
        <v>14</v>
      </c>
      <c r="DT59" s="159">
        <f t="shared" si="103"/>
        <v>10</v>
      </c>
      <c r="DU59" s="159">
        <f t="shared" si="104"/>
        <v>10</v>
      </c>
      <c r="DV59" s="159">
        <f t="shared" si="105"/>
        <v>10</v>
      </c>
      <c r="DW59" s="159">
        <f t="shared" si="106"/>
        <v>10</v>
      </c>
      <c r="DX59" s="159">
        <f t="shared" si="107"/>
        <v>6</v>
      </c>
      <c r="DY59" s="210">
        <f t="shared" si="108"/>
        <v>11</v>
      </c>
      <c r="DZ59" s="159">
        <f t="shared" si="109"/>
        <v>71</v>
      </c>
      <c r="EA59" s="159">
        <f t="shared" si="110"/>
        <v>14</v>
      </c>
      <c r="EB59" s="159">
        <f t="shared" si="111"/>
        <v>0</v>
      </c>
      <c r="EC59" s="159">
        <f t="shared" si="142"/>
        <v>10</v>
      </c>
      <c r="ED59" s="159">
        <f t="shared" si="142"/>
        <v>10</v>
      </c>
      <c r="EE59" s="159">
        <f t="shared" si="143"/>
        <v>0</v>
      </c>
      <c r="EF59" s="159">
        <f t="shared" si="143"/>
        <v>0</v>
      </c>
      <c r="EG59" s="159">
        <f t="shared" si="114"/>
        <v>10</v>
      </c>
      <c r="EH59" s="159">
        <f t="shared" si="115"/>
        <v>0</v>
      </c>
      <c r="EI59" s="159">
        <f t="shared" si="144"/>
        <v>10</v>
      </c>
      <c r="EJ59" s="159">
        <f t="shared" si="144"/>
        <v>6</v>
      </c>
      <c r="EK59" s="159">
        <f t="shared" si="145"/>
        <v>0</v>
      </c>
      <c r="EL59" s="159">
        <f t="shared" si="145"/>
        <v>0</v>
      </c>
      <c r="EM59" s="159">
        <f t="shared" si="118"/>
        <v>11</v>
      </c>
      <c r="EN59" s="159"/>
      <c r="EO59" s="159"/>
      <c r="EP59" s="188">
        <f t="shared" si="119"/>
        <v>14</v>
      </c>
      <c r="EQ59" s="159">
        <f t="shared" si="120"/>
        <v>12</v>
      </c>
      <c r="ER59" s="159">
        <f t="shared" si="121"/>
        <v>13</v>
      </c>
      <c r="ES59" s="159">
        <f t="shared" si="122"/>
        <v>13</v>
      </c>
      <c r="ET59" s="159">
        <f t="shared" si="123"/>
        <v>8</v>
      </c>
      <c r="EU59" s="159">
        <f t="shared" si="124"/>
        <v>11</v>
      </c>
      <c r="EV59" s="159"/>
      <c r="EW59" s="159">
        <f t="shared" si="125"/>
        <v>71</v>
      </c>
      <c r="EX59" s="159">
        <f t="shared" si="126"/>
        <v>14</v>
      </c>
      <c r="EY59" s="159">
        <f t="shared" si="127"/>
        <v>0</v>
      </c>
      <c r="EZ59" s="159">
        <f t="shared" si="146"/>
        <v>12</v>
      </c>
      <c r="FA59" s="159">
        <f t="shared" si="146"/>
        <v>13</v>
      </c>
      <c r="FB59" s="159">
        <f t="shared" si="147"/>
        <v>0</v>
      </c>
      <c r="FC59" s="159">
        <f t="shared" si="147"/>
        <v>0</v>
      </c>
      <c r="FD59" s="159">
        <f t="shared" si="130"/>
        <v>13</v>
      </c>
      <c r="FE59" s="159">
        <f t="shared" si="131"/>
        <v>0</v>
      </c>
      <c r="FF59" s="159">
        <f t="shared" si="148"/>
        <v>8</v>
      </c>
      <c r="FG59" s="159">
        <f t="shared" si="148"/>
        <v>11</v>
      </c>
      <c r="FH59" s="159">
        <f t="shared" si="133"/>
        <v>0</v>
      </c>
      <c r="FI59" s="159">
        <v>0</v>
      </c>
      <c r="FJ59" s="159">
        <v>0</v>
      </c>
      <c r="FK59" s="159"/>
      <c r="FL59" s="159"/>
      <c r="FM59" s="235">
        <v>71</v>
      </c>
    </row>
    <row r="60" spans="1:169" ht="18" x14ac:dyDescent="0.2">
      <c r="A60" s="194">
        <v>47</v>
      </c>
      <c r="B60" s="211">
        <v>211423243047</v>
      </c>
      <c r="C60" s="211" t="s">
        <v>778</v>
      </c>
      <c r="D60" s="197"/>
      <c r="E60" s="212" t="s">
        <v>779</v>
      </c>
      <c r="F60" s="199">
        <f t="shared" si="0"/>
        <v>2</v>
      </c>
      <c r="G60" s="199">
        <f t="shared" si="1"/>
        <v>2</v>
      </c>
      <c r="H60" s="199">
        <f t="shared" si="2"/>
        <v>2</v>
      </c>
      <c r="I60" s="199">
        <f t="shared" si="3"/>
        <v>2</v>
      </c>
      <c r="J60" s="199">
        <f t="shared" si="4"/>
        <v>2</v>
      </c>
      <c r="K60" s="199">
        <f t="shared" si="5"/>
        <v>2</v>
      </c>
      <c r="L60" s="199">
        <f t="shared" si="6"/>
        <v>2</v>
      </c>
      <c r="M60" s="199">
        <f t="shared" si="7"/>
        <v>0</v>
      </c>
      <c r="N60" s="199">
        <f t="shared" si="8"/>
        <v>0</v>
      </c>
      <c r="O60" s="200">
        <f t="shared" si="9"/>
        <v>0</v>
      </c>
      <c r="P60" s="199">
        <f t="shared" si="10"/>
        <v>10</v>
      </c>
      <c r="Q60" s="199">
        <f t="shared" si="11"/>
        <v>0</v>
      </c>
      <c r="R60" s="199">
        <f t="shared" si="12"/>
        <v>0</v>
      </c>
      <c r="S60" s="201">
        <f t="shared" si="13"/>
        <v>0</v>
      </c>
      <c r="T60" s="202">
        <f t="shared" si="14"/>
        <v>3</v>
      </c>
      <c r="U60" s="199">
        <f t="shared" si="15"/>
        <v>0</v>
      </c>
      <c r="V60" s="199">
        <f t="shared" si="16"/>
        <v>0</v>
      </c>
      <c r="W60" s="199">
        <f t="shared" si="17"/>
        <v>0</v>
      </c>
      <c r="X60" s="201">
        <f t="shared" si="18"/>
        <v>0</v>
      </c>
      <c r="Y60" s="203">
        <f t="shared" si="19"/>
        <v>4</v>
      </c>
      <c r="Z60" s="199">
        <f t="shared" si="20"/>
        <v>0</v>
      </c>
      <c r="AA60" s="199">
        <f t="shared" si="21"/>
        <v>0</v>
      </c>
      <c r="AB60" s="199">
        <f t="shared" si="22"/>
        <v>0</v>
      </c>
      <c r="AC60" s="201">
        <f t="shared" si="23"/>
        <v>0</v>
      </c>
      <c r="AD60" s="202">
        <f t="shared" si="24"/>
        <v>4</v>
      </c>
      <c r="AE60" s="199">
        <f t="shared" si="25"/>
        <v>10</v>
      </c>
      <c r="AF60" s="199">
        <f t="shared" si="26"/>
        <v>0</v>
      </c>
      <c r="AG60" s="199">
        <f t="shared" si="27"/>
        <v>0</v>
      </c>
      <c r="AH60" s="201">
        <f t="shared" si="28"/>
        <v>0</v>
      </c>
      <c r="AI60" s="204">
        <f t="shared" si="29"/>
        <v>3</v>
      </c>
      <c r="AJ60" s="199">
        <f t="shared" si="30"/>
        <v>9</v>
      </c>
      <c r="AK60" s="199">
        <f t="shared" si="31"/>
        <v>0</v>
      </c>
      <c r="AL60" s="199">
        <f t="shared" si="32"/>
        <v>0</v>
      </c>
      <c r="AM60" s="201">
        <f t="shared" si="33"/>
        <v>0</v>
      </c>
      <c r="AN60" s="204">
        <f t="shared" si="34"/>
        <v>3</v>
      </c>
      <c r="AO60" s="199">
        <f t="shared" si="35"/>
        <v>0</v>
      </c>
      <c r="AP60" s="199">
        <f t="shared" si="36"/>
        <v>0</v>
      </c>
      <c r="AQ60" s="199">
        <f t="shared" si="37"/>
        <v>0</v>
      </c>
      <c r="AR60" s="201">
        <f t="shared" si="38"/>
        <v>0</v>
      </c>
      <c r="AS60" s="204">
        <f t="shared" si="39"/>
        <v>4</v>
      </c>
      <c r="AT60" s="199">
        <f t="shared" si="40"/>
        <v>10</v>
      </c>
      <c r="AU60" s="199">
        <f t="shared" si="41"/>
        <v>0</v>
      </c>
      <c r="AV60" s="199">
        <f t="shared" si="42"/>
        <v>0</v>
      </c>
      <c r="AW60" s="201">
        <f t="shared" si="43"/>
        <v>0</v>
      </c>
      <c r="AX60" s="205">
        <f t="shared" si="44"/>
        <v>3</v>
      </c>
      <c r="AY60" s="199">
        <f t="shared" si="45"/>
        <v>0</v>
      </c>
      <c r="AZ60" s="199">
        <f t="shared" si="46"/>
        <v>0</v>
      </c>
      <c r="BA60" s="199">
        <f t="shared" si="47"/>
        <v>0</v>
      </c>
      <c r="BB60" s="201">
        <f t="shared" si="48"/>
        <v>0</v>
      </c>
      <c r="BC60" s="204">
        <f t="shared" si="49"/>
        <v>4</v>
      </c>
      <c r="BD60" s="199">
        <f t="shared" si="50"/>
        <v>0</v>
      </c>
      <c r="BE60" s="199">
        <f t="shared" si="51"/>
        <v>0</v>
      </c>
      <c r="BF60" s="199">
        <f t="shared" si="52"/>
        <v>0</v>
      </c>
      <c r="BG60" s="201">
        <f t="shared" si="53"/>
        <v>0</v>
      </c>
      <c r="BH60" s="204">
        <f t="shared" si="54"/>
        <v>4</v>
      </c>
      <c r="BI60" s="199">
        <f t="shared" si="55"/>
        <v>7</v>
      </c>
      <c r="BJ60" s="199">
        <f t="shared" si="56"/>
        <v>0</v>
      </c>
      <c r="BK60" s="199">
        <f t="shared" si="57"/>
        <v>0</v>
      </c>
      <c r="BL60" s="201">
        <f t="shared" si="58"/>
        <v>0</v>
      </c>
      <c r="BM60" s="206">
        <f t="shared" si="59"/>
        <v>3</v>
      </c>
      <c r="BN60" s="199">
        <f t="shared" si="60"/>
        <v>11</v>
      </c>
      <c r="BO60" s="199">
        <f t="shared" si="61"/>
        <v>0</v>
      </c>
      <c r="BP60" s="199">
        <f t="shared" si="62"/>
        <v>0</v>
      </c>
      <c r="BQ60" s="201">
        <f t="shared" si="63"/>
        <v>0</v>
      </c>
      <c r="BR60" s="207">
        <f t="shared" si="64"/>
        <v>3</v>
      </c>
      <c r="BS60" s="199">
        <f t="shared" si="65"/>
        <v>0</v>
      </c>
      <c r="BT60" s="199">
        <f t="shared" si="66"/>
        <v>0</v>
      </c>
      <c r="BU60" s="199">
        <f t="shared" si="67"/>
        <v>0</v>
      </c>
      <c r="BV60" s="201">
        <f t="shared" si="68"/>
        <v>0</v>
      </c>
      <c r="BW60" s="207">
        <f t="shared" si="69"/>
        <v>4</v>
      </c>
      <c r="BX60" s="235">
        <v>71</v>
      </c>
      <c r="BY60" s="235">
        <v>71</v>
      </c>
      <c r="BZ60" s="193" t="e">
        <f t="shared" si="70"/>
        <v>#VALUE!</v>
      </c>
      <c r="CA60" s="193">
        <f t="shared" si="71"/>
        <v>20</v>
      </c>
      <c r="CB60" s="193" t="e">
        <f t="shared" si="72"/>
        <v>#VALUE!</v>
      </c>
      <c r="CC60" s="193" t="e">
        <f t="shared" si="73"/>
        <v>#VALUE!</v>
      </c>
      <c r="CD60" s="193" t="e">
        <f t="shared" si="74"/>
        <v>#VALUE!</v>
      </c>
      <c r="CE60" s="193" t="e">
        <f t="shared" si="75"/>
        <v>#VALUE!</v>
      </c>
      <c r="CF60" s="193" t="e">
        <f t="shared" si="76"/>
        <v>#VALUE!</v>
      </c>
      <c r="CG60" s="193" t="e">
        <f t="shared" si="77"/>
        <v>#VALUE!</v>
      </c>
      <c r="CH60" s="193" t="e">
        <f t="shared" si="78"/>
        <v>#VALUE!</v>
      </c>
      <c r="CI60" s="193" t="e">
        <f t="shared" si="79"/>
        <v>#VALUE!</v>
      </c>
      <c r="CJ60" s="193" t="e">
        <f t="shared" si="80"/>
        <v>#VALUE!</v>
      </c>
      <c r="CK60" s="193" t="e">
        <f t="shared" si="81"/>
        <v>#VALUE!</v>
      </c>
      <c r="CL60" s="193" t="e">
        <f t="shared" si="82"/>
        <v>#VALUE!</v>
      </c>
      <c r="CM60" s="193" t="e">
        <f t="shared" si="83"/>
        <v>#VALUE!</v>
      </c>
      <c r="CN60" s="193" t="e">
        <f t="shared" si="84"/>
        <v>#VALUE!</v>
      </c>
      <c r="CO60" s="209" t="str">
        <f t="shared" si="85"/>
        <v>2023PEC AI 115</v>
      </c>
      <c r="CP60" s="193" t="e">
        <f t="shared" si="86"/>
        <v>#VALUE!</v>
      </c>
      <c r="CQ60" s="158"/>
      <c r="CR60" s="193">
        <f t="shared" si="87"/>
        <v>20</v>
      </c>
      <c r="CS60" s="193" t="e">
        <f t="shared" si="88"/>
        <v>#VALUE!</v>
      </c>
      <c r="CT60" s="193" t="e">
        <f t="shared" si="89"/>
        <v>#VALUE!</v>
      </c>
      <c r="CU60" s="193" t="e">
        <f t="shared" si="90"/>
        <v>#VALUE!</v>
      </c>
      <c r="CV60" s="193" t="e">
        <f t="shared" si="91"/>
        <v>#VALUE!</v>
      </c>
      <c r="CW60" s="193" t="e">
        <f t="shared" si="92"/>
        <v>#VALUE!</v>
      </c>
      <c r="CX60" s="193" t="e">
        <f t="shared" si="93"/>
        <v>#VALUE!</v>
      </c>
      <c r="CY60" s="193" t="e">
        <f t="shared" si="94"/>
        <v>#VALUE!</v>
      </c>
      <c r="CZ60" s="193" t="e">
        <f t="shared" si="95"/>
        <v>#VALUE!</v>
      </c>
      <c r="DA60" s="193" t="e">
        <f t="shared" si="96"/>
        <v>#VALUE!</v>
      </c>
      <c r="DB60" s="193" t="e">
        <f t="shared" si="97"/>
        <v>#VALUE!</v>
      </c>
      <c r="DC60" s="193" t="e">
        <f t="shared" si="98"/>
        <v>#VALUE!</v>
      </c>
      <c r="DD60" s="193" t="e">
        <f t="shared" si="99"/>
        <v>#VALUE!</v>
      </c>
      <c r="DE60" s="159"/>
      <c r="DF60" s="159" t="e">
        <f t="shared" si="100"/>
        <v>#VALUE!</v>
      </c>
      <c r="DG60" s="159"/>
      <c r="DH60" s="159"/>
      <c r="DI60" s="159"/>
      <c r="DJ60" s="159"/>
      <c r="DK60" s="159"/>
      <c r="DL60" s="159"/>
      <c r="DM60" s="159"/>
      <c r="DN60" s="159"/>
      <c r="DO60" s="159"/>
      <c r="DP60" s="159"/>
      <c r="DQ60" s="159"/>
      <c r="DR60" s="159">
        <f t="shared" si="101"/>
        <v>71</v>
      </c>
      <c r="DS60" s="188">
        <f t="shared" si="102"/>
        <v>14</v>
      </c>
      <c r="DT60" s="159">
        <f t="shared" si="103"/>
        <v>10</v>
      </c>
      <c r="DU60" s="159">
        <f t="shared" si="104"/>
        <v>10</v>
      </c>
      <c r="DV60" s="159">
        <f t="shared" si="105"/>
        <v>9</v>
      </c>
      <c r="DW60" s="159">
        <f t="shared" si="106"/>
        <v>10</v>
      </c>
      <c r="DX60" s="159">
        <f t="shared" si="107"/>
        <v>7</v>
      </c>
      <c r="DY60" s="210">
        <f t="shared" si="108"/>
        <v>11</v>
      </c>
      <c r="DZ60" s="159">
        <f t="shared" si="109"/>
        <v>71</v>
      </c>
      <c r="EA60" s="159">
        <f t="shared" si="110"/>
        <v>14</v>
      </c>
      <c r="EB60" s="159">
        <f t="shared" si="111"/>
        <v>10</v>
      </c>
      <c r="EC60" s="159">
        <f t="shared" si="142"/>
        <v>0</v>
      </c>
      <c r="ED60" s="159">
        <f t="shared" si="142"/>
        <v>0</v>
      </c>
      <c r="EE60" s="159">
        <f t="shared" si="143"/>
        <v>10</v>
      </c>
      <c r="EF60" s="159">
        <f t="shared" si="143"/>
        <v>9</v>
      </c>
      <c r="EG60" s="159">
        <f t="shared" si="114"/>
        <v>0</v>
      </c>
      <c r="EH60" s="159">
        <f t="shared" si="115"/>
        <v>10</v>
      </c>
      <c r="EI60" s="159">
        <f t="shared" si="144"/>
        <v>0</v>
      </c>
      <c r="EJ60" s="159">
        <f t="shared" si="144"/>
        <v>0</v>
      </c>
      <c r="EK60" s="159">
        <f t="shared" si="145"/>
        <v>7</v>
      </c>
      <c r="EL60" s="159">
        <f t="shared" si="145"/>
        <v>11</v>
      </c>
      <c r="EM60" s="159">
        <f t="shared" si="118"/>
        <v>0</v>
      </c>
      <c r="EN60" s="159"/>
      <c r="EO60" s="159"/>
      <c r="EP60" s="188">
        <f t="shared" si="119"/>
        <v>14</v>
      </c>
      <c r="EQ60" s="159">
        <f t="shared" si="120"/>
        <v>13</v>
      </c>
      <c r="ER60" s="159">
        <f t="shared" si="121"/>
        <v>13</v>
      </c>
      <c r="ES60" s="159">
        <f t="shared" si="122"/>
        <v>11</v>
      </c>
      <c r="ET60" s="159">
        <f t="shared" si="123"/>
        <v>9</v>
      </c>
      <c r="EU60" s="159">
        <f t="shared" si="124"/>
        <v>11</v>
      </c>
      <c r="EV60" s="159"/>
      <c r="EW60" s="159">
        <f t="shared" si="125"/>
        <v>71</v>
      </c>
      <c r="EX60" s="159">
        <f t="shared" si="126"/>
        <v>14</v>
      </c>
      <c r="EY60" s="159">
        <f t="shared" si="127"/>
        <v>13</v>
      </c>
      <c r="EZ60" s="159">
        <f t="shared" si="146"/>
        <v>0</v>
      </c>
      <c r="FA60" s="159">
        <f t="shared" si="146"/>
        <v>0</v>
      </c>
      <c r="FB60" s="159">
        <f t="shared" si="147"/>
        <v>13</v>
      </c>
      <c r="FC60" s="159">
        <f t="shared" si="147"/>
        <v>11</v>
      </c>
      <c r="FD60" s="159">
        <f t="shared" si="130"/>
        <v>0</v>
      </c>
      <c r="FE60" s="159">
        <f t="shared" si="131"/>
        <v>9</v>
      </c>
      <c r="FF60" s="159">
        <f t="shared" si="148"/>
        <v>0</v>
      </c>
      <c r="FG60" s="159">
        <f t="shared" si="148"/>
        <v>0</v>
      </c>
      <c r="FH60" s="159">
        <f t="shared" si="133"/>
        <v>11</v>
      </c>
      <c r="FI60" s="159">
        <v>0</v>
      </c>
      <c r="FJ60" s="159">
        <v>0</v>
      </c>
      <c r="FK60" s="159"/>
      <c r="FL60" s="159"/>
      <c r="FM60" s="235">
        <v>71</v>
      </c>
    </row>
    <row r="61" spans="1:169" ht="18" x14ac:dyDescent="0.2">
      <c r="A61" s="194">
        <v>48</v>
      </c>
      <c r="B61" s="211">
        <v>211423243048</v>
      </c>
      <c r="C61" s="211" t="s">
        <v>780</v>
      </c>
      <c r="D61" s="197"/>
      <c r="E61" s="212" t="s">
        <v>781</v>
      </c>
      <c r="F61" s="199">
        <f t="shared" si="0"/>
        <v>2</v>
      </c>
      <c r="G61" s="199">
        <f t="shared" si="1"/>
        <v>2</v>
      </c>
      <c r="H61" s="199">
        <f t="shared" si="2"/>
        <v>2</v>
      </c>
      <c r="I61" s="199">
        <f t="shared" si="3"/>
        <v>2</v>
      </c>
      <c r="J61" s="199">
        <f t="shared" si="4"/>
        <v>2</v>
      </c>
      <c r="K61" s="199">
        <f t="shared" si="5"/>
        <v>2</v>
      </c>
      <c r="L61" s="199">
        <f t="shared" si="6"/>
        <v>2</v>
      </c>
      <c r="M61" s="199">
        <f t="shared" si="7"/>
        <v>2</v>
      </c>
      <c r="N61" s="199">
        <f t="shared" si="8"/>
        <v>2</v>
      </c>
      <c r="O61" s="200">
        <f t="shared" si="9"/>
        <v>1</v>
      </c>
      <c r="P61" s="199">
        <f t="shared" si="10"/>
        <v>0</v>
      </c>
      <c r="Q61" s="199">
        <f t="shared" si="11"/>
        <v>0</v>
      </c>
      <c r="R61" s="199">
        <f t="shared" si="12"/>
        <v>0</v>
      </c>
      <c r="S61" s="201">
        <f t="shared" si="13"/>
        <v>0</v>
      </c>
      <c r="T61" s="202">
        <f t="shared" si="14"/>
        <v>4</v>
      </c>
      <c r="U61" s="199">
        <f t="shared" si="15"/>
        <v>13</v>
      </c>
      <c r="V61" s="199">
        <f t="shared" si="16"/>
        <v>0</v>
      </c>
      <c r="W61" s="199">
        <f t="shared" si="17"/>
        <v>0</v>
      </c>
      <c r="X61" s="201">
        <f t="shared" si="18"/>
        <v>0</v>
      </c>
      <c r="Y61" s="203">
        <f t="shared" si="19"/>
        <v>3</v>
      </c>
      <c r="Z61" s="199">
        <f t="shared" si="20"/>
        <v>13</v>
      </c>
      <c r="AA61" s="199">
        <f t="shared" si="21"/>
        <v>0</v>
      </c>
      <c r="AB61" s="199">
        <f t="shared" si="22"/>
        <v>0</v>
      </c>
      <c r="AC61" s="201">
        <f t="shared" si="23"/>
        <v>0</v>
      </c>
      <c r="AD61" s="202">
        <f t="shared" si="24"/>
        <v>3</v>
      </c>
      <c r="AE61" s="199">
        <f t="shared" si="25"/>
        <v>0</v>
      </c>
      <c r="AF61" s="199">
        <f t="shared" si="26"/>
        <v>0</v>
      </c>
      <c r="AG61" s="199">
        <f t="shared" si="27"/>
        <v>0</v>
      </c>
      <c r="AH61" s="201">
        <f t="shared" si="28"/>
        <v>0</v>
      </c>
      <c r="AI61" s="204">
        <f t="shared" si="29"/>
        <v>4</v>
      </c>
      <c r="AJ61" s="199">
        <f t="shared" si="30"/>
        <v>0</v>
      </c>
      <c r="AK61" s="199">
        <f t="shared" si="31"/>
        <v>0</v>
      </c>
      <c r="AL61" s="199">
        <f t="shared" si="32"/>
        <v>0</v>
      </c>
      <c r="AM61" s="201">
        <f t="shared" si="33"/>
        <v>0</v>
      </c>
      <c r="AN61" s="204">
        <f t="shared" si="34"/>
        <v>4</v>
      </c>
      <c r="AO61" s="199">
        <f t="shared" si="35"/>
        <v>13</v>
      </c>
      <c r="AP61" s="199">
        <f t="shared" si="36"/>
        <v>0</v>
      </c>
      <c r="AQ61" s="199">
        <f t="shared" si="37"/>
        <v>0</v>
      </c>
      <c r="AR61" s="201">
        <f t="shared" si="38"/>
        <v>0</v>
      </c>
      <c r="AS61" s="204">
        <f t="shared" si="39"/>
        <v>3</v>
      </c>
      <c r="AT61" s="199">
        <f t="shared" si="40"/>
        <v>0</v>
      </c>
      <c r="AU61" s="199">
        <f t="shared" si="41"/>
        <v>0</v>
      </c>
      <c r="AV61" s="199">
        <f t="shared" si="42"/>
        <v>0</v>
      </c>
      <c r="AW61" s="201">
        <f t="shared" si="43"/>
        <v>0</v>
      </c>
      <c r="AX61" s="205">
        <f t="shared" si="44"/>
        <v>4</v>
      </c>
      <c r="AY61" s="199">
        <f t="shared" si="45"/>
        <v>13</v>
      </c>
      <c r="AZ61" s="199">
        <f t="shared" si="46"/>
        <v>0</v>
      </c>
      <c r="BA61" s="199">
        <f t="shared" si="47"/>
        <v>0</v>
      </c>
      <c r="BB61" s="201">
        <f t="shared" si="48"/>
        <v>0</v>
      </c>
      <c r="BC61" s="204">
        <f t="shared" si="49"/>
        <v>3</v>
      </c>
      <c r="BD61" s="199">
        <f t="shared" si="50"/>
        <v>8</v>
      </c>
      <c r="BE61" s="199">
        <f t="shared" si="51"/>
        <v>0</v>
      </c>
      <c r="BF61" s="199">
        <f t="shared" si="52"/>
        <v>0</v>
      </c>
      <c r="BG61" s="201">
        <f t="shared" si="53"/>
        <v>0</v>
      </c>
      <c r="BH61" s="204">
        <f t="shared" si="54"/>
        <v>3</v>
      </c>
      <c r="BI61" s="199">
        <f t="shared" si="55"/>
        <v>0</v>
      </c>
      <c r="BJ61" s="199">
        <f t="shared" si="56"/>
        <v>0</v>
      </c>
      <c r="BK61" s="199">
        <f t="shared" si="57"/>
        <v>0</v>
      </c>
      <c r="BL61" s="201">
        <f t="shared" si="58"/>
        <v>0</v>
      </c>
      <c r="BM61" s="206">
        <f t="shared" si="59"/>
        <v>4</v>
      </c>
      <c r="BN61" s="199">
        <f t="shared" si="60"/>
        <v>0</v>
      </c>
      <c r="BO61" s="199">
        <f t="shared" si="61"/>
        <v>0</v>
      </c>
      <c r="BP61" s="199">
        <f t="shared" si="62"/>
        <v>0</v>
      </c>
      <c r="BQ61" s="201">
        <f t="shared" si="63"/>
        <v>0</v>
      </c>
      <c r="BR61" s="207">
        <f t="shared" si="64"/>
        <v>4</v>
      </c>
      <c r="BS61" s="199">
        <f t="shared" si="65"/>
        <v>14</v>
      </c>
      <c r="BT61" s="199">
        <f t="shared" si="66"/>
        <v>0</v>
      </c>
      <c r="BU61" s="199">
        <f t="shared" si="67"/>
        <v>0</v>
      </c>
      <c r="BV61" s="201">
        <f t="shared" si="68"/>
        <v>0</v>
      </c>
      <c r="BW61" s="207">
        <f t="shared" si="69"/>
        <v>3</v>
      </c>
      <c r="BX61" s="235">
        <v>93</v>
      </c>
      <c r="BY61" s="235">
        <v>93</v>
      </c>
      <c r="BZ61" s="193" t="e">
        <f t="shared" si="70"/>
        <v>#VALUE!</v>
      </c>
      <c r="CA61" s="193">
        <f t="shared" si="71"/>
        <v>20</v>
      </c>
      <c r="CB61" s="193" t="e">
        <f t="shared" si="72"/>
        <v>#VALUE!</v>
      </c>
      <c r="CC61" s="193" t="e">
        <f t="shared" si="73"/>
        <v>#VALUE!</v>
      </c>
      <c r="CD61" s="193" t="e">
        <f t="shared" si="74"/>
        <v>#VALUE!</v>
      </c>
      <c r="CE61" s="193" t="e">
        <f t="shared" si="75"/>
        <v>#VALUE!</v>
      </c>
      <c r="CF61" s="193" t="e">
        <f t="shared" si="76"/>
        <v>#VALUE!</v>
      </c>
      <c r="CG61" s="193" t="e">
        <f t="shared" si="77"/>
        <v>#VALUE!</v>
      </c>
      <c r="CH61" s="193" t="e">
        <f t="shared" si="78"/>
        <v>#VALUE!</v>
      </c>
      <c r="CI61" s="193" t="e">
        <f t="shared" si="79"/>
        <v>#VALUE!</v>
      </c>
      <c r="CJ61" s="193" t="e">
        <f t="shared" si="80"/>
        <v>#VALUE!</v>
      </c>
      <c r="CK61" s="193" t="e">
        <f t="shared" si="81"/>
        <v>#VALUE!</v>
      </c>
      <c r="CL61" s="193" t="e">
        <f t="shared" si="82"/>
        <v>#VALUE!</v>
      </c>
      <c r="CM61" s="193" t="e">
        <f t="shared" si="83"/>
        <v>#VALUE!</v>
      </c>
      <c r="CN61" s="193" t="e">
        <f t="shared" si="84"/>
        <v>#VALUE!</v>
      </c>
      <c r="CO61" s="209" t="str">
        <f t="shared" si="85"/>
        <v>2023PEC AI 116</v>
      </c>
      <c r="CP61" s="193" t="e">
        <f t="shared" si="86"/>
        <v>#VALUE!</v>
      </c>
      <c r="CQ61" s="158"/>
      <c r="CR61" s="193">
        <f t="shared" si="87"/>
        <v>20</v>
      </c>
      <c r="CS61" s="193" t="e">
        <f t="shared" si="88"/>
        <v>#VALUE!</v>
      </c>
      <c r="CT61" s="193" t="e">
        <f t="shared" si="89"/>
        <v>#VALUE!</v>
      </c>
      <c r="CU61" s="193" t="e">
        <f t="shared" si="90"/>
        <v>#VALUE!</v>
      </c>
      <c r="CV61" s="193" t="e">
        <f t="shared" si="91"/>
        <v>#VALUE!</v>
      </c>
      <c r="CW61" s="193" t="e">
        <f t="shared" si="92"/>
        <v>#VALUE!</v>
      </c>
      <c r="CX61" s="193" t="e">
        <f t="shared" si="93"/>
        <v>#VALUE!</v>
      </c>
      <c r="CY61" s="193" t="e">
        <f t="shared" si="94"/>
        <v>#VALUE!</v>
      </c>
      <c r="CZ61" s="193" t="e">
        <f t="shared" si="95"/>
        <v>#VALUE!</v>
      </c>
      <c r="DA61" s="193" t="e">
        <f t="shared" si="96"/>
        <v>#VALUE!</v>
      </c>
      <c r="DB61" s="193" t="e">
        <f t="shared" si="97"/>
        <v>#VALUE!</v>
      </c>
      <c r="DC61" s="193" t="e">
        <f t="shared" si="98"/>
        <v>#VALUE!</v>
      </c>
      <c r="DD61" s="193" t="e">
        <f t="shared" si="99"/>
        <v>#VALUE!</v>
      </c>
      <c r="DE61" s="159"/>
      <c r="DF61" s="159" t="e">
        <f t="shared" si="100"/>
        <v>#VALUE!</v>
      </c>
      <c r="DG61" s="159"/>
      <c r="DH61" s="159"/>
      <c r="DI61" s="159"/>
      <c r="DJ61" s="159"/>
      <c r="DK61" s="159"/>
      <c r="DL61" s="159"/>
      <c r="DM61" s="159"/>
      <c r="DN61" s="159"/>
      <c r="DO61" s="159"/>
      <c r="DP61" s="159"/>
      <c r="DQ61" s="159"/>
      <c r="DR61" s="159">
        <f t="shared" si="101"/>
        <v>93</v>
      </c>
      <c r="DS61" s="188">
        <f t="shared" si="102"/>
        <v>19</v>
      </c>
      <c r="DT61" s="159">
        <f t="shared" si="103"/>
        <v>13</v>
      </c>
      <c r="DU61" s="159">
        <f t="shared" si="104"/>
        <v>13</v>
      </c>
      <c r="DV61" s="159">
        <f t="shared" si="105"/>
        <v>13</v>
      </c>
      <c r="DW61" s="159">
        <f t="shared" si="106"/>
        <v>13</v>
      </c>
      <c r="DX61" s="159">
        <f t="shared" si="107"/>
        <v>8</v>
      </c>
      <c r="DY61" s="210">
        <f t="shared" si="108"/>
        <v>14</v>
      </c>
      <c r="DZ61" s="159">
        <f t="shared" si="109"/>
        <v>93</v>
      </c>
      <c r="EA61" s="159">
        <f t="shared" si="110"/>
        <v>19</v>
      </c>
      <c r="EB61" s="159">
        <f t="shared" si="111"/>
        <v>0</v>
      </c>
      <c r="EC61" s="159">
        <f t="shared" si="142"/>
        <v>13</v>
      </c>
      <c r="ED61" s="159">
        <f t="shared" si="142"/>
        <v>13</v>
      </c>
      <c r="EE61" s="159">
        <f t="shared" si="143"/>
        <v>0</v>
      </c>
      <c r="EF61" s="159">
        <f t="shared" si="143"/>
        <v>0</v>
      </c>
      <c r="EG61" s="159">
        <f t="shared" si="114"/>
        <v>13</v>
      </c>
      <c r="EH61" s="159">
        <f t="shared" si="115"/>
        <v>0</v>
      </c>
      <c r="EI61" s="159">
        <f t="shared" si="144"/>
        <v>13</v>
      </c>
      <c r="EJ61" s="159">
        <f t="shared" si="144"/>
        <v>8</v>
      </c>
      <c r="EK61" s="159">
        <f t="shared" si="145"/>
        <v>0</v>
      </c>
      <c r="EL61" s="159">
        <f t="shared" si="145"/>
        <v>0</v>
      </c>
      <c r="EM61" s="159">
        <f t="shared" si="118"/>
        <v>14</v>
      </c>
      <c r="EN61" s="159"/>
      <c r="EO61" s="159"/>
      <c r="EP61" s="188">
        <f t="shared" si="119"/>
        <v>19</v>
      </c>
      <c r="EQ61" s="159">
        <f t="shared" si="120"/>
        <v>15</v>
      </c>
      <c r="ER61" s="159">
        <f t="shared" si="121"/>
        <v>16</v>
      </c>
      <c r="ES61" s="159">
        <f t="shared" si="122"/>
        <v>16</v>
      </c>
      <c r="ET61" s="159">
        <f t="shared" si="123"/>
        <v>12</v>
      </c>
      <c r="EU61" s="159">
        <f t="shared" si="124"/>
        <v>15</v>
      </c>
      <c r="EV61" s="159"/>
      <c r="EW61" s="159">
        <f t="shared" si="125"/>
        <v>93</v>
      </c>
      <c r="EX61" s="159">
        <f t="shared" si="126"/>
        <v>19</v>
      </c>
      <c r="EY61" s="159">
        <f t="shared" si="127"/>
        <v>0</v>
      </c>
      <c r="EZ61" s="159">
        <f t="shared" si="146"/>
        <v>15</v>
      </c>
      <c r="FA61" s="159">
        <f t="shared" si="146"/>
        <v>16</v>
      </c>
      <c r="FB61" s="159">
        <f t="shared" si="147"/>
        <v>0</v>
      </c>
      <c r="FC61" s="159">
        <f t="shared" si="147"/>
        <v>0</v>
      </c>
      <c r="FD61" s="159">
        <f t="shared" si="130"/>
        <v>16</v>
      </c>
      <c r="FE61" s="159">
        <f t="shared" si="131"/>
        <v>0</v>
      </c>
      <c r="FF61" s="159">
        <f t="shared" si="148"/>
        <v>12</v>
      </c>
      <c r="FG61" s="159">
        <f t="shared" si="148"/>
        <v>15</v>
      </c>
      <c r="FH61" s="159">
        <f t="shared" si="133"/>
        <v>0</v>
      </c>
      <c r="FI61" s="159">
        <v>0</v>
      </c>
      <c r="FJ61" s="159">
        <v>0</v>
      </c>
      <c r="FK61" s="159"/>
      <c r="FL61" s="159"/>
      <c r="FM61" s="235">
        <v>93</v>
      </c>
    </row>
    <row r="62" spans="1:169" ht="18" x14ac:dyDescent="0.2">
      <c r="A62" s="194">
        <v>49</v>
      </c>
      <c r="B62" s="211">
        <v>211423243049</v>
      </c>
      <c r="C62" s="211" t="s">
        <v>782</v>
      </c>
      <c r="D62" s="197"/>
      <c r="E62" s="212" t="s">
        <v>783</v>
      </c>
      <c r="F62" s="199">
        <f t="shared" si="0"/>
        <v>2</v>
      </c>
      <c r="G62" s="199">
        <f t="shared" si="1"/>
        <v>2</v>
      </c>
      <c r="H62" s="199">
        <f t="shared" si="2"/>
        <v>2</v>
      </c>
      <c r="I62" s="199">
        <f t="shared" si="3"/>
        <v>2</v>
      </c>
      <c r="J62" s="199">
        <f t="shared" si="4"/>
        <v>2</v>
      </c>
      <c r="K62" s="199">
        <f t="shared" si="5"/>
        <v>2</v>
      </c>
      <c r="L62" s="199">
        <f t="shared" si="6"/>
        <v>2</v>
      </c>
      <c r="M62" s="199">
        <f t="shared" si="7"/>
        <v>1</v>
      </c>
      <c r="N62" s="199">
        <f t="shared" si="8"/>
        <v>0</v>
      </c>
      <c r="O62" s="200">
        <f t="shared" si="9"/>
        <v>0</v>
      </c>
      <c r="P62" s="199">
        <f t="shared" si="10"/>
        <v>11</v>
      </c>
      <c r="Q62" s="199">
        <f t="shared" si="11"/>
        <v>0</v>
      </c>
      <c r="R62" s="199">
        <f t="shared" si="12"/>
        <v>0</v>
      </c>
      <c r="S62" s="201">
        <f t="shared" si="13"/>
        <v>0</v>
      </c>
      <c r="T62" s="202">
        <f t="shared" si="14"/>
        <v>3</v>
      </c>
      <c r="U62" s="199">
        <f t="shared" si="15"/>
        <v>0</v>
      </c>
      <c r="V62" s="199">
        <f t="shared" si="16"/>
        <v>0</v>
      </c>
      <c r="W62" s="199">
        <f t="shared" si="17"/>
        <v>0</v>
      </c>
      <c r="X62" s="201">
        <f t="shared" si="18"/>
        <v>0</v>
      </c>
      <c r="Y62" s="203">
        <f t="shared" si="19"/>
        <v>4</v>
      </c>
      <c r="Z62" s="199">
        <f t="shared" si="20"/>
        <v>0</v>
      </c>
      <c r="AA62" s="199">
        <f t="shared" si="21"/>
        <v>0</v>
      </c>
      <c r="AB62" s="199">
        <f t="shared" si="22"/>
        <v>0</v>
      </c>
      <c r="AC62" s="201">
        <f t="shared" si="23"/>
        <v>0</v>
      </c>
      <c r="AD62" s="202">
        <f t="shared" si="24"/>
        <v>4</v>
      </c>
      <c r="AE62" s="199">
        <f t="shared" si="25"/>
        <v>11</v>
      </c>
      <c r="AF62" s="199">
        <f t="shared" si="26"/>
        <v>0</v>
      </c>
      <c r="AG62" s="199">
        <f t="shared" si="27"/>
        <v>0</v>
      </c>
      <c r="AH62" s="201">
        <f t="shared" si="28"/>
        <v>0</v>
      </c>
      <c r="AI62" s="204">
        <f t="shared" si="29"/>
        <v>3</v>
      </c>
      <c r="AJ62" s="199">
        <f t="shared" si="30"/>
        <v>9</v>
      </c>
      <c r="AK62" s="199">
        <f t="shared" si="31"/>
        <v>0</v>
      </c>
      <c r="AL62" s="199">
        <f t="shared" si="32"/>
        <v>0</v>
      </c>
      <c r="AM62" s="201">
        <f t="shared" si="33"/>
        <v>0</v>
      </c>
      <c r="AN62" s="204">
        <f t="shared" si="34"/>
        <v>3</v>
      </c>
      <c r="AO62" s="199">
        <f t="shared" si="35"/>
        <v>0</v>
      </c>
      <c r="AP62" s="199">
        <f t="shared" si="36"/>
        <v>0</v>
      </c>
      <c r="AQ62" s="199">
        <f t="shared" si="37"/>
        <v>0</v>
      </c>
      <c r="AR62" s="201">
        <f t="shared" si="38"/>
        <v>0</v>
      </c>
      <c r="AS62" s="204">
        <f t="shared" si="39"/>
        <v>4</v>
      </c>
      <c r="AT62" s="199">
        <f t="shared" si="40"/>
        <v>11</v>
      </c>
      <c r="AU62" s="199">
        <f t="shared" si="41"/>
        <v>0</v>
      </c>
      <c r="AV62" s="199">
        <f t="shared" si="42"/>
        <v>0</v>
      </c>
      <c r="AW62" s="201">
        <f t="shared" si="43"/>
        <v>0</v>
      </c>
      <c r="AX62" s="205">
        <f t="shared" si="44"/>
        <v>3</v>
      </c>
      <c r="AY62" s="199">
        <f t="shared" si="45"/>
        <v>0</v>
      </c>
      <c r="AZ62" s="199">
        <f t="shared" si="46"/>
        <v>0</v>
      </c>
      <c r="BA62" s="199">
        <f t="shared" si="47"/>
        <v>0</v>
      </c>
      <c r="BB62" s="201">
        <f t="shared" si="48"/>
        <v>0</v>
      </c>
      <c r="BC62" s="204">
        <f t="shared" si="49"/>
        <v>4</v>
      </c>
      <c r="BD62" s="199">
        <f t="shared" si="50"/>
        <v>0</v>
      </c>
      <c r="BE62" s="199">
        <f t="shared" si="51"/>
        <v>0</v>
      </c>
      <c r="BF62" s="199">
        <f t="shared" si="52"/>
        <v>0</v>
      </c>
      <c r="BG62" s="201">
        <f t="shared" si="53"/>
        <v>0</v>
      </c>
      <c r="BH62" s="204">
        <f t="shared" si="54"/>
        <v>4</v>
      </c>
      <c r="BI62" s="199">
        <f t="shared" si="55"/>
        <v>6</v>
      </c>
      <c r="BJ62" s="199">
        <f t="shared" si="56"/>
        <v>0</v>
      </c>
      <c r="BK62" s="199">
        <f t="shared" si="57"/>
        <v>0</v>
      </c>
      <c r="BL62" s="201">
        <f t="shared" si="58"/>
        <v>0</v>
      </c>
      <c r="BM62" s="206">
        <f t="shared" si="59"/>
        <v>3</v>
      </c>
      <c r="BN62" s="199">
        <f t="shared" si="60"/>
        <v>11</v>
      </c>
      <c r="BO62" s="199">
        <f t="shared" si="61"/>
        <v>0</v>
      </c>
      <c r="BP62" s="199">
        <f t="shared" si="62"/>
        <v>0</v>
      </c>
      <c r="BQ62" s="201">
        <f t="shared" si="63"/>
        <v>0</v>
      </c>
      <c r="BR62" s="207">
        <f t="shared" si="64"/>
        <v>3</v>
      </c>
      <c r="BS62" s="199">
        <f t="shared" si="65"/>
        <v>0</v>
      </c>
      <c r="BT62" s="199">
        <f t="shared" si="66"/>
        <v>0</v>
      </c>
      <c r="BU62" s="199">
        <f t="shared" si="67"/>
        <v>0</v>
      </c>
      <c r="BV62" s="201">
        <f t="shared" si="68"/>
        <v>0</v>
      </c>
      <c r="BW62" s="207">
        <f t="shared" si="69"/>
        <v>4</v>
      </c>
      <c r="BX62" s="235">
        <v>74</v>
      </c>
      <c r="BY62" s="235">
        <v>74</v>
      </c>
      <c r="BZ62" s="193" t="e">
        <f t="shared" si="70"/>
        <v>#VALUE!</v>
      </c>
      <c r="CA62" s="193">
        <f t="shared" si="71"/>
        <v>20</v>
      </c>
      <c r="CB62" s="193" t="e">
        <f t="shared" si="72"/>
        <v>#VALUE!</v>
      </c>
      <c r="CC62" s="193" t="e">
        <f t="shared" si="73"/>
        <v>#VALUE!</v>
      </c>
      <c r="CD62" s="193" t="e">
        <f t="shared" si="74"/>
        <v>#VALUE!</v>
      </c>
      <c r="CE62" s="193" t="e">
        <f t="shared" si="75"/>
        <v>#VALUE!</v>
      </c>
      <c r="CF62" s="193" t="e">
        <f t="shared" si="76"/>
        <v>#VALUE!</v>
      </c>
      <c r="CG62" s="193" t="e">
        <f t="shared" si="77"/>
        <v>#VALUE!</v>
      </c>
      <c r="CH62" s="193" t="e">
        <f t="shared" si="78"/>
        <v>#VALUE!</v>
      </c>
      <c r="CI62" s="193" t="e">
        <f t="shared" si="79"/>
        <v>#VALUE!</v>
      </c>
      <c r="CJ62" s="193" t="e">
        <f t="shared" si="80"/>
        <v>#VALUE!</v>
      </c>
      <c r="CK62" s="193" t="e">
        <f t="shared" si="81"/>
        <v>#VALUE!</v>
      </c>
      <c r="CL62" s="193" t="e">
        <f t="shared" si="82"/>
        <v>#VALUE!</v>
      </c>
      <c r="CM62" s="193" t="e">
        <f t="shared" si="83"/>
        <v>#VALUE!</v>
      </c>
      <c r="CN62" s="193" t="e">
        <f t="shared" si="84"/>
        <v>#VALUE!</v>
      </c>
      <c r="CO62" s="209" t="str">
        <f t="shared" si="85"/>
        <v>2023PEC AI 117</v>
      </c>
      <c r="CP62" s="193" t="e">
        <f t="shared" si="86"/>
        <v>#VALUE!</v>
      </c>
      <c r="CQ62" s="158"/>
      <c r="CR62" s="193">
        <f t="shared" si="87"/>
        <v>20</v>
      </c>
      <c r="CS62" s="193" t="e">
        <f t="shared" si="88"/>
        <v>#VALUE!</v>
      </c>
      <c r="CT62" s="193" t="e">
        <f t="shared" si="89"/>
        <v>#VALUE!</v>
      </c>
      <c r="CU62" s="193" t="e">
        <f t="shared" si="90"/>
        <v>#VALUE!</v>
      </c>
      <c r="CV62" s="193" t="e">
        <f t="shared" si="91"/>
        <v>#VALUE!</v>
      </c>
      <c r="CW62" s="193" t="e">
        <f t="shared" si="92"/>
        <v>#VALUE!</v>
      </c>
      <c r="CX62" s="193" t="e">
        <f t="shared" si="93"/>
        <v>#VALUE!</v>
      </c>
      <c r="CY62" s="193" t="e">
        <f t="shared" si="94"/>
        <v>#VALUE!</v>
      </c>
      <c r="CZ62" s="193" t="e">
        <f t="shared" si="95"/>
        <v>#VALUE!</v>
      </c>
      <c r="DA62" s="193" t="e">
        <f t="shared" si="96"/>
        <v>#VALUE!</v>
      </c>
      <c r="DB62" s="193" t="e">
        <f t="shared" si="97"/>
        <v>#VALUE!</v>
      </c>
      <c r="DC62" s="193" t="e">
        <f t="shared" si="98"/>
        <v>#VALUE!</v>
      </c>
      <c r="DD62" s="193" t="e">
        <f t="shared" si="99"/>
        <v>#VALUE!</v>
      </c>
      <c r="DE62" s="159"/>
      <c r="DF62" s="159" t="e">
        <f t="shared" si="100"/>
        <v>#VALUE!</v>
      </c>
      <c r="DG62" s="159"/>
      <c r="DH62" s="159"/>
      <c r="DI62" s="159"/>
      <c r="DJ62" s="159"/>
      <c r="DK62" s="159"/>
      <c r="DL62" s="159"/>
      <c r="DM62" s="159"/>
      <c r="DN62" s="159"/>
      <c r="DO62" s="159"/>
      <c r="DP62" s="159"/>
      <c r="DQ62" s="159"/>
      <c r="DR62" s="159">
        <f t="shared" si="101"/>
        <v>74</v>
      </c>
      <c r="DS62" s="188">
        <f t="shared" si="102"/>
        <v>15</v>
      </c>
      <c r="DT62" s="159">
        <f t="shared" si="103"/>
        <v>11</v>
      </c>
      <c r="DU62" s="159">
        <f t="shared" si="104"/>
        <v>11</v>
      </c>
      <c r="DV62" s="159">
        <f t="shared" si="105"/>
        <v>9</v>
      </c>
      <c r="DW62" s="159">
        <f t="shared" si="106"/>
        <v>11</v>
      </c>
      <c r="DX62" s="159">
        <f t="shared" si="107"/>
        <v>6</v>
      </c>
      <c r="DY62" s="210">
        <f t="shared" si="108"/>
        <v>11</v>
      </c>
      <c r="DZ62" s="159">
        <f t="shared" si="109"/>
        <v>74</v>
      </c>
      <c r="EA62" s="159">
        <f t="shared" si="110"/>
        <v>15</v>
      </c>
      <c r="EB62" s="159">
        <f t="shared" si="111"/>
        <v>11</v>
      </c>
      <c r="EC62" s="159">
        <f t="shared" ref="EC62:ED77" si="149">IF(ISEVEN($B62),DT62,0)</f>
        <v>0</v>
      </c>
      <c r="ED62" s="159">
        <f t="shared" si="149"/>
        <v>0</v>
      </c>
      <c r="EE62" s="159">
        <f t="shared" ref="EE62:EF77" si="150">IF(ISODD($B62),DU62,0)</f>
        <v>11</v>
      </c>
      <c r="EF62" s="159">
        <f t="shared" si="150"/>
        <v>9</v>
      </c>
      <c r="EG62" s="159">
        <f t="shared" si="114"/>
        <v>0</v>
      </c>
      <c r="EH62" s="159">
        <f t="shared" si="115"/>
        <v>11</v>
      </c>
      <c r="EI62" s="159">
        <f t="shared" ref="EI62:EJ77" si="151">IF(ISEVEN($B62),DW62,0)</f>
        <v>0</v>
      </c>
      <c r="EJ62" s="159">
        <f t="shared" si="151"/>
        <v>0</v>
      </c>
      <c r="EK62" s="159">
        <f t="shared" ref="EK62:EL77" si="152">IF(ISODD($B62),DX62,0)</f>
        <v>6</v>
      </c>
      <c r="EL62" s="159">
        <f t="shared" si="152"/>
        <v>11</v>
      </c>
      <c r="EM62" s="159">
        <f t="shared" si="118"/>
        <v>0</v>
      </c>
      <c r="EN62" s="159"/>
      <c r="EO62" s="159"/>
      <c r="EP62" s="188">
        <f t="shared" si="119"/>
        <v>15</v>
      </c>
      <c r="EQ62" s="159">
        <f t="shared" si="120"/>
        <v>13</v>
      </c>
      <c r="ER62" s="159">
        <f t="shared" si="121"/>
        <v>13</v>
      </c>
      <c r="ES62" s="159">
        <f t="shared" si="122"/>
        <v>12</v>
      </c>
      <c r="ET62" s="159">
        <f t="shared" si="123"/>
        <v>9</v>
      </c>
      <c r="EU62" s="159">
        <f t="shared" si="124"/>
        <v>12</v>
      </c>
      <c r="EV62" s="159"/>
      <c r="EW62" s="159">
        <f t="shared" si="125"/>
        <v>74</v>
      </c>
      <c r="EX62" s="159">
        <f t="shared" si="126"/>
        <v>15</v>
      </c>
      <c r="EY62" s="159">
        <f t="shared" si="127"/>
        <v>13</v>
      </c>
      <c r="EZ62" s="159">
        <f t="shared" ref="EZ62:FA77" si="153">IF(ISEVEN($B62),EQ62,0)</f>
        <v>0</v>
      </c>
      <c r="FA62" s="159">
        <f t="shared" si="153"/>
        <v>0</v>
      </c>
      <c r="FB62" s="159">
        <f t="shared" ref="FB62:FC77" si="154">IF(ISODD($B62),ER62,0)</f>
        <v>13</v>
      </c>
      <c r="FC62" s="159">
        <f t="shared" si="154"/>
        <v>12</v>
      </c>
      <c r="FD62" s="159">
        <f t="shared" si="130"/>
        <v>0</v>
      </c>
      <c r="FE62" s="159">
        <f t="shared" si="131"/>
        <v>9</v>
      </c>
      <c r="FF62" s="159">
        <f t="shared" ref="FF62:FG77" si="155">IF(ISEVEN($B62),ET62,0)</f>
        <v>0</v>
      </c>
      <c r="FG62" s="159">
        <f t="shared" si="155"/>
        <v>0</v>
      </c>
      <c r="FH62" s="159">
        <f t="shared" si="133"/>
        <v>12</v>
      </c>
      <c r="FI62" s="159">
        <v>0</v>
      </c>
      <c r="FJ62" s="159">
        <v>0</v>
      </c>
      <c r="FK62" s="159"/>
      <c r="FL62" s="159"/>
      <c r="FM62" s="235">
        <v>74</v>
      </c>
    </row>
    <row r="63" spans="1:169" ht="18" x14ac:dyDescent="0.2">
      <c r="A63" s="194">
        <v>50</v>
      </c>
      <c r="B63" s="211">
        <v>211423243050</v>
      </c>
      <c r="C63" s="211" t="s">
        <v>784</v>
      </c>
      <c r="D63" s="197"/>
      <c r="E63" s="212" t="s">
        <v>785</v>
      </c>
      <c r="F63" s="199">
        <f t="shared" si="0"/>
        <v>2</v>
      </c>
      <c r="G63" s="199">
        <f t="shared" si="1"/>
        <v>2</v>
      </c>
      <c r="H63" s="199">
        <f t="shared" si="2"/>
        <v>2</v>
      </c>
      <c r="I63" s="199">
        <f t="shared" si="3"/>
        <v>2</v>
      </c>
      <c r="J63" s="199">
        <f t="shared" si="4"/>
        <v>2</v>
      </c>
      <c r="K63" s="199">
        <f t="shared" si="5"/>
        <v>2</v>
      </c>
      <c r="L63" s="199">
        <f t="shared" si="6"/>
        <v>2</v>
      </c>
      <c r="M63" s="199">
        <f t="shared" si="7"/>
        <v>0</v>
      </c>
      <c r="N63" s="199">
        <f t="shared" si="8"/>
        <v>0</v>
      </c>
      <c r="O63" s="200">
        <f t="shared" si="9"/>
        <v>0</v>
      </c>
      <c r="P63" s="199">
        <f t="shared" si="10"/>
        <v>0</v>
      </c>
      <c r="Q63" s="199">
        <f t="shared" si="11"/>
        <v>0</v>
      </c>
      <c r="R63" s="199">
        <f t="shared" si="12"/>
        <v>0</v>
      </c>
      <c r="S63" s="201">
        <f t="shared" si="13"/>
        <v>0</v>
      </c>
      <c r="T63" s="202">
        <f t="shared" si="14"/>
        <v>4</v>
      </c>
      <c r="U63" s="199">
        <f t="shared" si="15"/>
        <v>10</v>
      </c>
      <c r="V63" s="199">
        <f t="shared" si="16"/>
        <v>0</v>
      </c>
      <c r="W63" s="199">
        <f t="shared" si="17"/>
        <v>0</v>
      </c>
      <c r="X63" s="201">
        <f t="shared" si="18"/>
        <v>0</v>
      </c>
      <c r="Y63" s="203">
        <f t="shared" si="19"/>
        <v>3</v>
      </c>
      <c r="Z63" s="199">
        <f t="shared" si="20"/>
        <v>10</v>
      </c>
      <c r="AA63" s="199">
        <f t="shared" si="21"/>
        <v>0</v>
      </c>
      <c r="AB63" s="199">
        <f t="shared" si="22"/>
        <v>0</v>
      </c>
      <c r="AC63" s="201">
        <f t="shared" si="23"/>
        <v>0</v>
      </c>
      <c r="AD63" s="202">
        <f t="shared" si="24"/>
        <v>3</v>
      </c>
      <c r="AE63" s="199">
        <f t="shared" si="25"/>
        <v>0</v>
      </c>
      <c r="AF63" s="199">
        <f t="shared" si="26"/>
        <v>0</v>
      </c>
      <c r="AG63" s="199">
        <f t="shared" si="27"/>
        <v>0</v>
      </c>
      <c r="AH63" s="201">
        <f t="shared" si="28"/>
        <v>0</v>
      </c>
      <c r="AI63" s="204">
        <f t="shared" si="29"/>
        <v>4</v>
      </c>
      <c r="AJ63" s="199">
        <f t="shared" si="30"/>
        <v>0</v>
      </c>
      <c r="AK63" s="199">
        <f t="shared" si="31"/>
        <v>0</v>
      </c>
      <c r="AL63" s="199">
        <f t="shared" si="32"/>
        <v>0</v>
      </c>
      <c r="AM63" s="201">
        <f t="shared" si="33"/>
        <v>0</v>
      </c>
      <c r="AN63" s="204">
        <f t="shared" si="34"/>
        <v>4</v>
      </c>
      <c r="AO63" s="199">
        <f t="shared" si="35"/>
        <v>10</v>
      </c>
      <c r="AP63" s="199">
        <f t="shared" si="36"/>
        <v>0</v>
      </c>
      <c r="AQ63" s="199">
        <f t="shared" si="37"/>
        <v>0</v>
      </c>
      <c r="AR63" s="201">
        <f t="shared" si="38"/>
        <v>0</v>
      </c>
      <c r="AS63" s="204">
        <f t="shared" si="39"/>
        <v>3</v>
      </c>
      <c r="AT63" s="199">
        <f t="shared" si="40"/>
        <v>0</v>
      </c>
      <c r="AU63" s="199">
        <f t="shared" si="41"/>
        <v>0</v>
      </c>
      <c r="AV63" s="199">
        <f t="shared" si="42"/>
        <v>0</v>
      </c>
      <c r="AW63" s="201">
        <f t="shared" si="43"/>
        <v>0</v>
      </c>
      <c r="AX63" s="205">
        <f t="shared" si="44"/>
        <v>4</v>
      </c>
      <c r="AY63" s="199">
        <f t="shared" si="45"/>
        <v>10</v>
      </c>
      <c r="AZ63" s="199">
        <f t="shared" si="46"/>
        <v>0</v>
      </c>
      <c r="BA63" s="199">
        <f t="shared" si="47"/>
        <v>0</v>
      </c>
      <c r="BB63" s="201">
        <f t="shared" si="48"/>
        <v>0</v>
      </c>
      <c r="BC63" s="204">
        <f t="shared" si="49"/>
        <v>3</v>
      </c>
      <c r="BD63" s="199">
        <f t="shared" si="50"/>
        <v>5</v>
      </c>
      <c r="BE63" s="199">
        <f t="shared" si="51"/>
        <v>0</v>
      </c>
      <c r="BF63" s="199">
        <f t="shared" si="52"/>
        <v>0</v>
      </c>
      <c r="BG63" s="201">
        <f t="shared" si="53"/>
        <v>0</v>
      </c>
      <c r="BH63" s="204">
        <f t="shared" si="54"/>
        <v>3</v>
      </c>
      <c r="BI63" s="199">
        <f t="shared" si="55"/>
        <v>0</v>
      </c>
      <c r="BJ63" s="199">
        <f t="shared" si="56"/>
        <v>0</v>
      </c>
      <c r="BK63" s="199">
        <f t="shared" si="57"/>
        <v>0</v>
      </c>
      <c r="BL63" s="201">
        <f t="shared" si="58"/>
        <v>0</v>
      </c>
      <c r="BM63" s="206">
        <f t="shared" si="59"/>
        <v>4</v>
      </c>
      <c r="BN63" s="199">
        <f t="shared" si="60"/>
        <v>0</v>
      </c>
      <c r="BO63" s="199">
        <f t="shared" si="61"/>
        <v>0</v>
      </c>
      <c r="BP63" s="199">
        <f t="shared" si="62"/>
        <v>0</v>
      </c>
      <c r="BQ63" s="201">
        <f t="shared" si="63"/>
        <v>0</v>
      </c>
      <c r="BR63" s="207">
        <f t="shared" si="64"/>
        <v>4</v>
      </c>
      <c r="BS63" s="199">
        <f t="shared" si="65"/>
        <v>11</v>
      </c>
      <c r="BT63" s="199">
        <f t="shared" si="66"/>
        <v>0</v>
      </c>
      <c r="BU63" s="199">
        <f t="shared" si="67"/>
        <v>0</v>
      </c>
      <c r="BV63" s="201">
        <f t="shared" si="68"/>
        <v>0</v>
      </c>
      <c r="BW63" s="207">
        <f t="shared" si="69"/>
        <v>3</v>
      </c>
      <c r="BX63" s="235">
        <v>70</v>
      </c>
      <c r="BY63" s="235">
        <v>70</v>
      </c>
      <c r="BZ63" s="193" t="e">
        <f t="shared" si="70"/>
        <v>#VALUE!</v>
      </c>
      <c r="CA63" s="193">
        <f t="shared" si="71"/>
        <v>10</v>
      </c>
      <c r="CB63" s="193" t="e">
        <f t="shared" si="72"/>
        <v>#VALUE!</v>
      </c>
      <c r="CC63" s="193" t="e">
        <f t="shared" si="73"/>
        <v>#VALUE!</v>
      </c>
      <c r="CD63" s="193" t="e">
        <f t="shared" si="74"/>
        <v>#VALUE!</v>
      </c>
      <c r="CE63" s="193" t="e">
        <f t="shared" si="75"/>
        <v>#VALUE!</v>
      </c>
      <c r="CF63" s="193" t="e">
        <f t="shared" si="76"/>
        <v>#VALUE!</v>
      </c>
      <c r="CG63" s="193" t="e">
        <f t="shared" si="77"/>
        <v>#VALUE!</v>
      </c>
      <c r="CH63" s="193" t="e">
        <f t="shared" si="78"/>
        <v>#VALUE!</v>
      </c>
      <c r="CI63" s="193" t="e">
        <f t="shared" si="79"/>
        <v>#VALUE!</v>
      </c>
      <c r="CJ63" s="193" t="e">
        <f t="shared" si="80"/>
        <v>#VALUE!</v>
      </c>
      <c r="CK63" s="193" t="e">
        <f t="shared" si="81"/>
        <v>#VALUE!</v>
      </c>
      <c r="CL63" s="193" t="e">
        <f t="shared" si="82"/>
        <v>#VALUE!</v>
      </c>
      <c r="CM63" s="193" t="e">
        <f t="shared" si="83"/>
        <v>#VALUE!</v>
      </c>
      <c r="CN63" s="193" t="e">
        <f t="shared" si="84"/>
        <v>#VALUE!</v>
      </c>
      <c r="CO63" s="209" t="str">
        <f t="shared" si="85"/>
        <v>2023PEC AI 118</v>
      </c>
      <c r="CP63" s="193" t="e">
        <f t="shared" si="86"/>
        <v>#VALUE!</v>
      </c>
      <c r="CQ63" s="158"/>
      <c r="CR63" s="193">
        <f t="shared" si="87"/>
        <v>10</v>
      </c>
      <c r="CS63" s="193" t="e">
        <f t="shared" si="88"/>
        <v>#VALUE!</v>
      </c>
      <c r="CT63" s="193" t="e">
        <f t="shared" si="89"/>
        <v>#VALUE!</v>
      </c>
      <c r="CU63" s="193" t="e">
        <f t="shared" si="90"/>
        <v>#VALUE!</v>
      </c>
      <c r="CV63" s="193" t="e">
        <f t="shared" si="91"/>
        <v>#VALUE!</v>
      </c>
      <c r="CW63" s="193" t="e">
        <f t="shared" si="92"/>
        <v>#VALUE!</v>
      </c>
      <c r="CX63" s="193" t="e">
        <f t="shared" si="93"/>
        <v>#VALUE!</v>
      </c>
      <c r="CY63" s="193" t="e">
        <f t="shared" si="94"/>
        <v>#VALUE!</v>
      </c>
      <c r="CZ63" s="193" t="e">
        <f t="shared" si="95"/>
        <v>#VALUE!</v>
      </c>
      <c r="DA63" s="193" t="e">
        <f t="shared" si="96"/>
        <v>#VALUE!</v>
      </c>
      <c r="DB63" s="193" t="e">
        <f t="shared" si="97"/>
        <v>#VALUE!</v>
      </c>
      <c r="DC63" s="193" t="e">
        <f t="shared" si="98"/>
        <v>#VALUE!</v>
      </c>
      <c r="DD63" s="193" t="e">
        <f t="shared" si="99"/>
        <v>#VALUE!</v>
      </c>
      <c r="DE63" s="159"/>
      <c r="DF63" s="159" t="e">
        <f t="shared" si="100"/>
        <v>#VALUE!</v>
      </c>
      <c r="DG63" s="159"/>
      <c r="DH63" s="159"/>
      <c r="DI63" s="159"/>
      <c r="DJ63" s="159"/>
      <c r="DK63" s="159"/>
      <c r="DL63" s="159"/>
      <c r="DM63" s="159"/>
      <c r="DN63" s="159"/>
      <c r="DO63" s="159"/>
      <c r="DP63" s="159"/>
      <c r="DQ63" s="159"/>
      <c r="DR63" s="159">
        <f t="shared" si="101"/>
        <v>70</v>
      </c>
      <c r="DS63" s="188">
        <f t="shared" si="102"/>
        <v>14</v>
      </c>
      <c r="DT63" s="159">
        <f t="shared" si="103"/>
        <v>10</v>
      </c>
      <c r="DU63" s="159">
        <f t="shared" si="104"/>
        <v>10</v>
      </c>
      <c r="DV63" s="159">
        <f t="shared" si="105"/>
        <v>10</v>
      </c>
      <c r="DW63" s="159">
        <f t="shared" si="106"/>
        <v>10</v>
      </c>
      <c r="DX63" s="159">
        <f t="shared" si="107"/>
        <v>5</v>
      </c>
      <c r="DY63" s="210">
        <f t="shared" si="108"/>
        <v>11</v>
      </c>
      <c r="DZ63" s="159">
        <f t="shared" si="109"/>
        <v>70</v>
      </c>
      <c r="EA63" s="159">
        <f t="shared" si="110"/>
        <v>14</v>
      </c>
      <c r="EB63" s="159">
        <f t="shared" si="111"/>
        <v>0</v>
      </c>
      <c r="EC63" s="159">
        <f t="shared" si="149"/>
        <v>10</v>
      </c>
      <c r="ED63" s="159">
        <f t="shared" si="149"/>
        <v>10</v>
      </c>
      <c r="EE63" s="159">
        <f t="shared" si="150"/>
        <v>0</v>
      </c>
      <c r="EF63" s="159">
        <f t="shared" si="150"/>
        <v>0</v>
      </c>
      <c r="EG63" s="159">
        <f t="shared" si="114"/>
        <v>10</v>
      </c>
      <c r="EH63" s="159">
        <f t="shared" si="115"/>
        <v>0</v>
      </c>
      <c r="EI63" s="159">
        <f t="shared" si="151"/>
        <v>10</v>
      </c>
      <c r="EJ63" s="159">
        <f t="shared" si="151"/>
        <v>5</v>
      </c>
      <c r="EK63" s="159">
        <f t="shared" si="152"/>
        <v>0</v>
      </c>
      <c r="EL63" s="159">
        <f t="shared" si="152"/>
        <v>0</v>
      </c>
      <c r="EM63" s="159">
        <f t="shared" si="118"/>
        <v>11</v>
      </c>
      <c r="EN63" s="159"/>
      <c r="EO63" s="159"/>
      <c r="EP63" s="188">
        <f t="shared" si="119"/>
        <v>14</v>
      </c>
      <c r="EQ63" s="159">
        <f t="shared" si="120"/>
        <v>12</v>
      </c>
      <c r="ER63" s="159">
        <f t="shared" si="121"/>
        <v>12</v>
      </c>
      <c r="ES63" s="159">
        <f t="shared" si="122"/>
        <v>12</v>
      </c>
      <c r="ET63" s="159">
        <f t="shared" si="123"/>
        <v>9</v>
      </c>
      <c r="EU63" s="159">
        <f t="shared" si="124"/>
        <v>11</v>
      </c>
      <c r="EV63" s="159"/>
      <c r="EW63" s="159">
        <f t="shared" si="125"/>
        <v>70</v>
      </c>
      <c r="EX63" s="159">
        <f t="shared" si="126"/>
        <v>14</v>
      </c>
      <c r="EY63" s="159">
        <f t="shared" si="127"/>
        <v>0</v>
      </c>
      <c r="EZ63" s="159">
        <f t="shared" si="153"/>
        <v>12</v>
      </c>
      <c r="FA63" s="159">
        <f t="shared" si="153"/>
        <v>12</v>
      </c>
      <c r="FB63" s="159">
        <f t="shared" si="154"/>
        <v>0</v>
      </c>
      <c r="FC63" s="159">
        <f t="shared" si="154"/>
        <v>0</v>
      </c>
      <c r="FD63" s="159">
        <f t="shared" si="130"/>
        <v>12</v>
      </c>
      <c r="FE63" s="159">
        <f t="shared" si="131"/>
        <v>0</v>
      </c>
      <c r="FF63" s="159">
        <f t="shared" si="155"/>
        <v>9</v>
      </c>
      <c r="FG63" s="159">
        <f t="shared" si="155"/>
        <v>11</v>
      </c>
      <c r="FH63" s="159">
        <f t="shared" si="133"/>
        <v>0</v>
      </c>
      <c r="FI63" s="159">
        <v>0</v>
      </c>
      <c r="FJ63" s="159">
        <v>0</v>
      </c>
      <c r="FK63" s="159"/>
      <c r="FL63" s="159"/>
      <c r="FM63" s="235">
        <v>70</v>
      </c>
    </row>
    <row r="64" spans="1:169" ht="18" x14ac:dyDescent="0.2">
      <c r="A64" s="194">
        <v>51</v>
      </c>
      <c r="B64" s="195">
        <v>211423243051</v>
      </c>
      <c r="C64" s="196" t="s">
        <v>786</v>
      </c>
      <c r="D64" s="197"/>
      <c r="E64" s="198" t="s">
        <v>787</v>
      </c>
      <c r="F64" s="199">
        <f t="shared" si="0"/>
        <v>2</v>
      </c>
      <c r="G64" s="199">
        <f t="shared" si="1"/>
        <v>2</v>
      </c>
      <c r="H64" s="199">
        <f t="shared" si="2"/>
        <v>2</v>
      </c>
      <c r="I64" s="199">
        <f t="shared" si="3"/>
        <v>2</v>
      </c>
      <c r="J64" s="199">
        <f t="shared" si="4"/>
        <v>2</v>
      </c>
      <c r="K64" s="199">
        <f t="shared" si="5"/>
        <v>0</v>
      </c>
      <c r="L64" s="199">
        <f t="shared" si="6"/>
        <v>0</v>
      </c>
      <c r="M64" s="199">
        <f t="shared" si="7"/>
        <v>0</v>
      </c>
      <c r="N64" s="199">
        <f t="shared" si="8"/>
        <v>0</v>
      </c>
      <c r="O64" s="200">
        <f t="shared" si="9"/>
        <v>0</v>
      </c>
      <c r="P64" s="199">
        <f t="shared" si="10"/>
        <v>7</v>
      </c>
      <c r="Q64" s="199">
        <f t="shared" si="11"/>
        <v>0</v>
      </c>
      <c r="R64" s="199">
        <f t="shared" si="12"/>
        <v>0</v>
      </c>
      <c r="S64" s="201">
        <f t="shared" si="13"/>
        <v>0</v>
      </c>
      <c r="T64" s="202">
        <f t="shared" si="14"/>
        <v>3</v>
      </c>
      <c r="U64" s="199">
        <f t="shared" si="15"/>
        <v>0</v>
      </c>
      <c r="V64" s="199">
        <f t="shared" si="16"/>
        <v>0</v>
      </c>
      <c r="W64" s="199">
        <f t="shared" si="17"/>
        <v>0</v>
      </c>
      <c r="X64" s="201">
        <f t="shared" si="18"/>
        <v>0</v>
      </c>
      <c r="Y64" s="203">
        <f t="shared" si="19"/>
        <v>4</v>
      </c>
      <c r="Z64" s="199">
        <f t="shared" si="20"/>
        <v>0</v>
      </c>
      <c r="AA64" s="199">
        <f t="shared" si="21"/>
        <v>0</v>
      </c>
      <c r="AB64" s="199">
        <f t="shared" si="22"/>
        <v>0</v>
      </c>
      <c r="AC64" s="201">
        <f t="shared" si="23"/>
        <v>0</v>
      </c>
      <c r="AD64" s="202">
        <f t="shared" si="24"/>
        <v>4</v>
      </c>
      <c r="AE64" s="199">
        <f t="shared" si="25"/>
        <v>7</v>
      </c>
      <c r="AF64" s="199">
        <f t="shared" si="26"/>
        <v>0</v>
      </c>
      <c r="AG64" s="199">
        <f t="shared" si="27"/>
        <v>0</v>
      </c>
      <c r="AH64" s="201">
        <f t="shared" si="28"/>
        <v>0</v>
      </c>
      <c r="AI64" s="204">
        <f t="shared" si="29"/>
        <v>3</v>
      </c>
      <c r="AJ64" s="199">
        <f t="shared" si="30"/>
        <v>6</v>
      </c>
      <c r="AK64" s="199">
        <f t="shared" si="31"/>
        <v>0</v>
      </c>
      <c r="AL64" s="199">
        <f t="shared" si="32"/>
        <v>0</v>
      </c>
      <c r="AM64" s="201">
        <f t="shared" si="33"/>
        <v>0</v>
      </c>
      <c r="AN64" s="204">
        <f t="shared" si="34"/>
        <v>3</v>
      </c>
      <c r="AO64" s="199">
        <f t="shared" si="35"/>
        <v>0</v>
      </c>
      <c r="AP64" s="199">
        <f t="shared" si="36"/>
        <v>0</v>
      </c>
      <c r="AQ64" s="199">
        <f t="shared" si="37"/>
        <v>0</v>
      </c>
      <c r="AR64" s="201">
        <f t="shared" si="38"/>
        <v>0</v>
      </c>
      <c r="AS64" s="204">
        <f t="shared" si="39"/>
        <v>4</v>
      </c>
      <c r="AT64" s="199">
        <f t="shared" si="40"/>
        <v>7</v>
      </c>
      <c r="AU64" s="199">
        <f t="shared" si="41"/>
        <v>0</v>
      </c>
      <c r="AV64" s="199">
        <f t="shared" si="42"/>
        <v>0</v>
      </c>
      <c r="AW64" s="201">
        <f t="shared" si="43"/>
        <v>0</v>
      </c>
      <c r="AX64" s="205">
        <f t="shared" si="44"/>
        <v>3</v>
      </c>
      <c r="AY64" s="199">
        <f t="shared" si="45"/>
        <v>0</v>
      </c>
      <c r="AZ64" s="199">
        <f t="shared" si="46"/>
        <v>0</v>
      </c>
      <c r="BA64" s="199">
        <f t="shared" si="47"/>
        <v>0</v>
      </c>
      <c r="BB64" s="201">
        <f t="shared" si="48"/>
        <v>0</v>
      </c>
      <c r="BC64" s="204">
        <f t="shared" si="49"/>
        <v>4</v>
      </c>
      <c r="BD64" s="199">
        <f t="shared" si="50"/>
        <v>0</v>
      </c>
      <c r="BE64" s="199">
        <f t="shared" si="51"/>
        <v>0</v>
      </c>
      <c r="BF64" s="199">
        <f t="shared" si="52"/>
        <v>0</v>
      </c>
      <c r="BG64" s="201">
        <f t="shared" si="53"/>
        <v>0</v>
      </c>
      <c r="BH64" s="204">
        <f t="shared" si="54"/>
        <v>4</v>
      </c>
      <c r="BI64" s="199">
        <f t="shared" si="55"/>
        <v>5</v>
      </c>
      <c r="BJ64" s="199">
        <f t="shared" si="56"/>
        <v>0</v>
      </c>
      <c r="BK64" s="199">
        <f t="shared" si="57"/>
        <v>0</v>
      </c>
      <c r="BL64" s="201">
        <f t="shared" si="58"/>
        <v>0</v>
      </c>
      <c r="BM64" s="206">
        <f t="shared" si="59"/>
        <v>3</v>
      </c>
      <c r="BN64" s="199">
        <f t="shared" si="60"/>
        <v>8</v>
      </c>
      <c r="BO64" s="199">
        <f t="shared" si="61"/>
        <v>0</v>
      </c>
      <c r="BP64" s="199">
        <f t="shared" si="62"/>
        <v>0</v>
      </c>
      <c r="BQ64" s="201">
        <f t="shared" si="63"/>
        <v>0</v>
      </c>
      <c r="BR64" s="207">
        <f t="shared" si="64"/>
        <v>3</v>
      </c>
      <c r="BS64" s="199">
        <f t="shared" si="65"/>
        <v>0</v>
      </c>
      <c r="BT64" s="199">
        <f t="shared" si="66"/>
        <v>0</v>
      </c>
      <c r="BU64" s="199">
        <f t="shared" si="67"/>
        <v>0</v>
      </c>
      <c r="BV64" s="201">
        <f t="shared" si="68"/>
        <v>0</v>
      </c>
      <c r="BW64" s="207">
        <f t="shared" si="69"/>
        <v>4</v>
      </c>
      <c r="BX64" s="235">
        <v>50</v>
      </c>
      <c r="BY64" s="235">
        <v>50</v>
      </c>
      <c r="BZ64" s="193" t="e">
        <f t="shared" si="70"/>
        <v>#VALUE!</v>
      </c>
      <c r="CA64" s="193">
        <f t="shared" si="71"/>
        <v>20</v>
      </c>
      <c r="CB64" s="193" t="e">
        <f t="shared" si="72"/>
        <v>#VALUE!</v>
      </c>
      <c r="CC64" s="193" t="e">
        <f t="shared" si="73"/>
        <v>#VALUE!</v>
      </c>
      <c r="CD64" s="193" t="e">
        <f t="shared" si="74"/>
        <v>#VALUE!</v>
      </c>
      <c r="CE64" s="193" t="e">
        <f t="shared" si="75"/>
        <v>#VALUE!</v>
      </c>
      <c r="CF64" s="193" t="e">
        <f t="shared" si="76"/>
        <v>#VALUE!</v>
      </c>
      <c r="CG64" s="193" t="e">
        <f t="shared" si="77"/>
        <v>#VALUE!</v>
      </c>
      <c r="CH64" s="193" t="e">
        <f t="shared" si="78"/>
        <v>#VALUE!</v>
      </c>
      <c r="CI64" s="193" t="e">
        <f t="shared" si="79"/>
        <v>#VALUE!</v>
      </c>
      <c r="CJ64" s="193" t="e">
        <f t="shared" si="80"/>
        <v>#VALUE!</v>
      </c>
      <c r="CK64" s="193" t="e">
        <f t="shared" si="81"/>
        <v>#VALUE!</v>
      </c>
      <c r="CL64" s="193" t="e">
        <f t="shared" si="82"/>
        <v>#VALUE!</v>
      </c>
      <c r="CM64" s="193" t="e">
        <f t="shared" si="83"/>
        <v>#VALUE!</v>
      </c>
      <c r="CN64" s="193" t="e">
        <f t="shared" si="84"/>
        <v>#VALUE!</v>
      </c>
      <c r="CO64" s="209" t="str">
        <f t="shared" si="85"/>
        <v>2023PEC AI 575</v>
      </c>
      <c r="CP64" s="193" t="e">
        <f t="shared" si="86"/>
        <v>#VALUE!</v>
      </c>
      <c r="CQ64" s="158"/>
      <c r="CR64" s="193">
        <f t="shared" si="87"/>
        <v>20</v>
      </c>
      <c r="CS64" s="193" t="e">
        <f t="shared" si="88"/>
        <v>#VALUE!</v>
      </c>
      <c r="CT64" s="193" t="e">
        <f t="shared" si="89"/>
        <v>#VALUE!</v>
      </c>
      <c r="CU64" s="193" t="e">
        <f t="shared" si="90"/>
        <v>#VALUE!</v>
      </c>
      <c r="CV64" s="193" t="e">
        <f t="shared" si="91"/>
        <v>#VALUE!</v>
      </c>
      <c r="CW64" s="193" t="e">
        <f t="shared" si="92"/>
        <v>#VALUE!</v>
      </c>
      <c r="CX64" s="193" t="e">
        <f t="shared" si="93"/>
        <v>#VALUE!</v>
      </c>
      <c r="CY64" s="193" t="e">
        <f t="shared" si="94"/>
        <v>#VALUE!</v>
      </c>
      <c r="CZ64" s="193" t="e">
        <f t="shared" si="95"/>
        <v>#VALUE!</v>
      </c>
      <c r="DA64" s="193" t="e">
        <f t="shared" si="96"/>
        <v>#VALUE!</v>
      </c>
      <c r="DB64" s="193" t="e">
        <f t="shared" si="97"/>
        <v>#VALUE!</v>
      </c>
      <c r="DC64" s="193" t="e">
        <f t="shared" si="98"/>
        <v>#VALUE!</v>
      </c>
      <c r="DD64" s="193" t="e">
        <f t="shared" si="99"/>
        <v>#VALUE!</v>
      </c>
      <c r="DE64" s="159"/>
      <c r="DF64" s="159" t="e">
        <f t="shared" si="100"/>
        <v>#VALUE!</v>
      </c>
      <c r="DG64" s="159"/>
      <c r="DH64" s="159"/>
      <c r="DI64" s="159"/>
      <c r="DJ64" s="159"/>
      <c r="DK64" s="159"/>
      <c r="DL64" s="159"/>
      <c r="DM64" s="159"/>
      <c r="DN64" s="159"/>
      <c r="DO64" s="159"/>
      <c r="DP64" s="159"/>
      <c r="DQ64" s="159"/>
      <c r="DR64" s="159">
        <f t="shared" si="101"/>
        <v>50</v>
      </c>
      <c r="DS64" s="188">
        <f t="shared" si="102"/>
        <v>10</v>
      </c>
      <c r="DT64" s="159">
        <f t="shared" si="103"/>
        <v>7</v>
      </c>
      <c r="DU64" s="159">
        <f t="shared" si="104"/>
        <v>7</v>
      </c>
      <c r="DV64" s="159">
        <f t="shared" si="105"/>
        <v>6</v>
      </c>
      <c r="DW64" s="159">
        <f t="shared" si="106"/>
        <v>7</v>
      </c>
      <c r="DX64" s="159">
        <f t="shared" si="107"/>
        <v>5</v>
      </c>
      <c r="DY64" s="210">
        <f t="shared" si="108"/>
        <v>8</v>
      </c>
      <c r="DZ64" s="159">
        <f t="shared" si="109"/>
        <v>50</v>
      </c>
      <c r="EA64" s="159">
        <f t="shared" si="110"/>
        <v>10</v>
      </c>
      <c r="EB64" s="159">
        <f t="shared" si="111"/>
        <v>7</v>
      </c>
      <c r="EC64" s="159">
        <f t="shared" si="149"/>
        <v>0</v>
      </c>
      <c r="ED64" s="159">
        <f t="shared" si="149"/>
        <v>0</v>
      </c>
      <c r="EE64" s="159">
        <f t="shared" si="150"/>
        <v>7</v>
      </c>
      <c r="EF64" s="159">
        <f t="shared" si="150"/>
        <v>6</v>
      </c>
      <c r="EG64" s="159">
        <f t="shared" si="114"/>
        <v>0</v>
      </c>
      <c r="EH64" s="159">
        <f t="shared" si="115"/>
        <v>7</v>
      </c>
      <c r="EI64" s="159">
        <f t="shared" si="151"/>
        <v>0</v>
      </c>
      <c r="EJ64" s="159">
        <f t="shared" si="151"/>
        <v>0</v>
      </c>
      <c r="EK64" s="159">
        <f t="shared" si="152"/>
        <v>5</v>
      </c>
      <c r="EL64" s="159">
        <f t="shared" si="152"/>
        <v>8</v>
      </c>
      <c r="EM64" s="159">
        <f t="shared" si="118"/>
        <v>0</v>
      </c>
      <c r="EN64" s="159"/>
      <c r="EO64" s="159"/>
      <c r="EP64" s="188">
        <f t="shared" si="119"/>
        <v>10</v>
      </c>
      <c r="EQ64" s="159">
        <f t="shared" si="120"/>
        <v>9</v>
      </c>
      <c r="ER64" s="159">
        <f t="shared" si="121"/>
        <v>9</v>
      </c>
      <c r="ES64" s="159">
        <f t="shared" si="122"/>
        <v>8</v>
      </c>
      <c r="ET64" s="159">
        <f t="shared" si="123"/>
        <v>6</v>
      </c>
      <c r="EU64" s="159">
        <f t="shared" si="124"/>
        <v>8</v>
      </c>
      <c r="EV64" s="159"/>
      <c r="EW64" s="159">
        <f t="shared" si="125"/>
        <v>50</v>
      </c>
      <c r="EX64" s="159">
        <f t="shared" si="126"/>
        <v>10</v>
      </c>
      <c r="EY64" s="159">
        <f t="shared" si="127"/>
        <v>9</v>
      </c>
      <c r="EZ64" s="159">
        <f t="shared" si="153"/>
        <v>0</v>
      </c>
      <c r="FA64" s="159">
        <f t="shared" si="153"/>
        <v>0</v>
      </c>
      <c r="FB64" s="159">
        <f t="shared" si="154"/>
        <v>9</v>
      </c>
      <c r="FC64" s="159">
        <f t="shared" si="154"/>
        <v>8</v>
      </c>
      <c r="FD64" s="159">
        <f t="shared" si="130"/>
        <v>0</v>
      </c>
      <c r="FE64" s="159">
        <f t="shared" si="131"/>
        <v>6</v>
      </c>
      <c r="FF64" s="159">
        <f t="shared" si="155"/>
        <v>0</v>
      </c>
      <c r="FG64" s="159">
        <f t="shared" si="155"/>
        <v>0</v>
      </c>
      <c r="FH64" s="159">
        <f t="shared" si="133"/>
        <v>8</v>
      </c>
      <c r="FI64" s="159">
        <v>0</v>
      </c>
      <c r="FJ64" s="159">
        <v>0</v>
      </c>
      <c r="FK64" s="159"/>
      <c r="FL64" s="159"/>
      <c r="FM64" s="235">
        <v>50</v>
      </c>
    </row>
    <row r="65" spans="1:169" ht="18" x14ac:dyDescent="0.2">
      <c r="A65" s="194">
        <v>52</v>
      </c>
      <c r="B65" s="195">
        <v>211423243052</v>
      </c>
      <c r="C65" s="196" t="s">
        <v>788</v>
      </c>
      <c r="D65" s="197"/>
      <c r="E65" s="198" t="s">
        <v>789</v>
      </c>
      <c r="F65" s="199">
        <f t="shared" si="0"/>
        <v>2</v>
      </c>
      <c r="G65" s="199">
        <f t="shared" si="1"/>
        <v>2</v>
      </c>
      <c r="H65" s="199">
        <f t="shared" si="2"/>
        <v>2</v>
      </c>
      <c r="I65" s="199">
        <f t="shared" si="3"/>
        <v>2</v>
      </c>
      <c r="J65" s="199">
        <f t="shared" si="4"/>
        <v>2</v>
      </c>
      <c r="K65" s="199">
        <f t="shared" si="5"/>
        <v>1</v>
      </c>
      <c r="L65" s="199">
        <f t="shared" si="6"/>
        <v>0</v>
      </c>
      <c r="M65" s="199">
        <f t="shared" si="7"/>
        <v>0</v>
      </c>
      <c r="N65" s="199">
        <f t="shared" si="8"/>
        <v>0</v>
      </c>
      <c r="O65" s="200">
        <f t="shared" si="9"/>
        <v>0</v>
      </c>
      <c r="P65" s="199">
        <f t="shared" si="10"/>
        <v>0</v>
      </c>
      <c r="Q65" s="199">
        <f t="shared" si="11"/>
        <v>0</v>
      </c>
      <c r="R65" s="199">
        <f t="shared" si="12"/>
        <v>0</v>
      </c>
      <c r="S65" s="201">
        <f t="shared" si="13"/>
        <v>0</v>
      </c>
      <c r="T65" s="202">
        <f t="shared" si="14"/>
        <v>4</v>
      </c>
      <c r="U65" s="199">
        <f t="shared" si="15"/>
        <v>8</v>
      </c>
      <c r="V65" s="199">
        <f t="shared" si="16"/>
        <v>0</v>
      </c>
      <c r="W65" s="199">
        <f t="shared" si="17"/>
        <v>0</v>
      </c>
      <c r="X65" s="201">
        <f t="shared" si="18"/>
        <v>0</v>
      </c>
      <c r="Y65" s="203">
        <f t="shared" si="19"/>
        <v>3</v>
      </c>
      <c r="Z65" s="199">
        <f t="shared" si="20"/>
        <v>8</v>
      </c>
      <c r="AA65" s="199">
        <f t="shared" si="21"/>
        <v>0</v>
      </c>
      <c r="AB65" s="199">
        <f t="shared" si="22"/>
        <v>0</v>
      </c>
      <c r="AC65" s="201">
        <f t="shared" si="23"/>
        <v>0</v>
      </c>
      <c r="AD65" s="202">
        <f t="shared" si="24"/>
        <v>3</v>
      </c>
      <c r="AE65" s="199">
        <f t="shared" si="25"/>
        <v>0</v>
      </c>
      <c r="AF65" s="199">
        <f t="shared" si="26"/>
        <v>0</v>
      </c>
      <c r="AG65" s="199">
        <f t="shared" si="27"/>
        <v>0</v>
      </c>
      <c r="AH65" s="201">
        <f t="shared" si="28"/>
        <v>0</v>
      </c>
      <c r="AI65" s="204">
        <f t="shared" si="29"/>
        <v>4</v>
      </c>
      <c r="AJ65" s="199">
        <f t="shared" si="30"/>
        <v>0</v>
      </c>
      <c r="AK65" s="199">
        <f t="shared" si="31"/>
        <v>0</v>
      </c>
      <c r="AL65" s="199">
        <f t="shared" si="32"/>
        <v>0</v>
      </c>
      <c r="AM65" s="201">
        <f t="shared" si="33"/>
        <v>0</v>
      </c>
      <c r="AN65" s="204">
        <f t="shared" si="34"/>
        <v>4</v>
      </c>
      <c r="AO65" s="199">
        <f t="shared" si="35"/>
        <v>8</v>
      </c>
      <c r="AP65" s="199">
        <f t="shared" si="36"/>
        <v>0</v>
      </c>
      <c r="AQ65" s="199">
        <f t="shared" si="37"/>
        <v>0</v>
      </c>
      <c r="AR65" s="201">
        <f t="shared" si="38"/>
        <v>0</v>
      </c>
      <c r="AS65" s="204">
        <f t="shared" si="39"/>
        <v>3</v>
      </c>
      <c r="AT65" s="199">
        <f t="shared" si="40"/>
        <v>0</v>
      </c>
      <c r="AU65" s="199">
        <f t="shared" si="41"/>
        <v>0</v>
      </c>
      <c r="AV65" s="199">
        <f t="shared" si="42"/>
        <v>0</v>
      </c>
      <c r="AW65" s="201">
        <f t="shared" si="43"/>
        <v>0</v>
      </c>
      <c r="AX65" s="205">
        <f t="shared" si="44"/>
        <v>4</v>
      </c>
      <c r="AY65" s="199">
        <f t="shared" si="45"/>
        <v>8</v>
      </c>
      <c r="AZ65" s="199">
        <f t="shared" si="46"/>
        <v>0</v>
      </c>
      <c r="BA65" s="199">
        <f t="shared" si="47"/>
        <v>0</v>
      </c>
      <c r="BB65" s="201">
        <f t="shared" si="48"/>
        <v>0</v>
      </c>
      <c r="BC65" s="204">
        <f t="shared" si="49"/>
        <v>3</v>
      </c>
      <c r="BD65" s="199">
        <f t="shared" si="50"/>
        <v>4</v>
      </c>
      <c r="BE65" s="199">
        <f t="shared" si="51"/>
        <v>0</v>
      </c>
      <c r="BF65" s="199">
        <f t="shared" si="52"/>
        <v>0</v>
      </c>
      <c r="BG65" s="201">
        <f t="shared" si="53"/>
        <v>0</v>
      </c>
      <c r="BH65" s="204">
        <f t="shared" si="54"/>
        <v>3</v>
      </c>
      <c r="BI65" s="199">
        <f t="shared" si="55"/>
        <v>0</v>
      </c>
      <c r="BJ65" s="199">
        <f t="shared" si="56"/>
        <v>0</v>
      </c>
      <c r="BK65" s="199">
        <f t="shared" si="57"/>
        <v>0</v>
      </c>
      <c r="BL65" s="201">
        <f t="shared" si="58"/>
        <v>0</v>
      </c>
      <c r="BM65" s="206">
        <f t="shared" si="59"/>
        <v>4</v>
      </c>
      <c r="BN65" s="199">
        <f t="shared" si="60"/>
        <v>0</v>
      </c>
      <c r="BO65" s="199">
        <f t="shared" si="61"/>
        <v>0</v>
      </c>
      <c r="BP65" s="199">
        <f t="shared" si="62"/>
        <v>0</v>
      </c>
      <c r="BQ65" s="201">
        <f t="shared" si="63"/>
        <v>0</v>
      </c>
      <c r="BR65" s="207">
        <f t="shared" si="64"/>
        <v>4</v>
      </c>
      <c r="BS65" s="199">
        <f t="shared" si="65"/>
        <v>8</v>
      </c>
      <c r="BT65" s="199">
        <f t="shared" si="66"/>
        <v>0</v>
      </c>
      <c r="BU65" s="199">
        <f t="shared" si="67"/>
        <v>0</v>
      </c>
      <c r="BV65" s="201">
        <f t="shared" si="68"/>
        <v>0</v>
      </c>
      <c r="BW65" s="207">
        <f t="shared" si="69"/>
        <v>3</v>
      </c>
      <c r="BX65" s="235">
        <v>55</v>
      </c>
      <c r="BY65" s="235">
        <v>55</v>
      </c>
      <c r="BZ65" s="193" t="e">
        <f t="shared" si="70"/>
        <v>#VALUE!</v>
      </c>
      <c r="CA65" s="193">
        <f t="shared" si="71"/>
        <v>20</v>
      </c>
      <c r="CB65" s="193" t="e">
        <f t="shared" si="72"/>
        <v>#VALUE!</v>
      </c>
      <c r="CC65" s="193" t="e">
        <f t="shared" si="73"/>
        <v>#VALUE!</v>
      </c>
      <c r="CD65" s="193" t="e">
        <f t="shared" si="74"/>
        <v>#VALUE!</v>
      </c>
      <c r="CE65" s="193" t="e">
        <f t="shared" si="75"/>
        <v>#VALUE!</v>
      </c>
      <c r="CF65" s="193" t="e">
        <f t="shared" si="76"/>
        <v>#VALUE!</v>
      </c>
      <c r="CG65" s="193" t="e">
        <f t="shared" si="77"/>
        <v>#VALUE!</v>
      </c>
      <c r="CH65" s="193" t="e">
        <f t="shared" si="78"/>
        <v>#VALUE!</v>
      </c>
      <c r="CI65" s="193" t="e">
        <f t="shared" si="79"/>
        <v>#VALUE!</v>
      </c>
      <c r="CJ65" s="193" t="e">
        <f t="shared" si="80"/>
        <v>#VALUE!</v>
      </c>
      <c r="CK65" s="193" t="e">
        <f t="shared" si="81"/>
        <v>#VALUE!</v>
      </c>
      <c r="CL65" s="193" t="e">
        <f t="shared" si="82"/>
        <v>#VALUE!</v>
      </c>
      <c r="CM65" s="193" t="e">
        <f t="shared" si="83"/>
        <v>#VALUE!</v>
      </c>
      <c r="CN65" s="193" t="e">
        <f t="shared" si="84"/>
        <v>#VALUE!</v>
      </c>
      <c r="CO65" s="209" t="str">
        <f t="shared" si="85"/>
        <v>2023PEC AI 576</v>
      </c>
      <c r="CP65" s="193" t="e">
        <f t="shared" si="86"/>
        <v>#VALUE!</v>
      </c>
      <c r="CQ65" s="158"/>
      <c r="CR65" s="193">
        <f t="shared" si="87"/>
        <v>20</v>
      </c>
      <c r="CS65" s="193" t="e">
        <f t="shared" si="88"/>
        <v>#VALUE!</v>
      </c>
      <c r="CT65" s="193" t="e">
        <f t="shared" si="89"/>
        <v>#VALUE!</v>
      </c>
      <c r="CU65" s="193" t="e">
        <f t="shared" si="90"/>
        <v>#VALUE!</v>
      </c>
      <c r="CV65" s="193" t="e">
        <f t="shared" si="91"/>
        <v>#VALUE!</v>
      </c>
      <c r="CW65" s="193" t="e">
        <f t="shared" si="92"/>
        <v>#VALUE!</v>
      </c>
      <c r="CX65" s="193" t="e">
        <f t="shared" si="93"/>
        <v>#VALUE!</v>
      </c>
      <c r="CY65" s="193" t="e">
        <f t="shared" si="94"/>
        <v>#VALUE!</v>
      </c>
      <c r="CZ65" s="193" t="e">
        <f t="shared" si="95"/>
        <v>#VALUE!</v>
      </c>
      <c r="DA65" s="193" t="e">
        <f t="shared" si="96"/>
        <v>#VALUE!</v>
      </c>
      <c r="DB65" s="193" t="e">
        <f t="shared" si="97"/>
        <v>#VALUE!</v>
      </c>
      <c r="DC65" s="193" t="e">
        <f t="shared" si="98"/>
        <v>#VALUE!</v>
      </c>
      <c r="DD65" s="193" t="e">
        <f t="shared" si="99"/>
        <v>#VALUE!</v>
      </c>
      <c r="DE65" s="159"/>
      <c r="DF65" s="159" t="e">
        <f t="shared" si="100"/>
        <v>#VALUE!</v>
      </c>
      <c r="DG65" s="159"/>
      <c r="DH65" s="159"/>
      <c r="DI65" s="159"/>
      <c r="DJ65" s="159"/>
      <c r="DK65" s="159"/>
      <c r="DL65" s="159"/>
      <c r="DM65" s="159"/>
      <c r="DN65" s="159"/>
      <c r="DO65" s="159"/>
      <c r="DP65" s="159"/>
      <c r="DQ65" s="159"/>
      <c r="DR65" s="159">
        <f t="shared" si="101"/>
        <v>55</v>
      </c>
      <c r="DS65" s="188">
        <f t="shared" si="102"/>
        <v>11</v>
      </c>
      <c r="DT65" s="159">
        <f t="shared" si="103"/>
        <v>8</v>
      </c>
      <c r="DU65" s="159">
        <f t="shared" si="104"/>
        <v>8</v>
      </c>
      <c r="DV65" s="159">
        <f t="shared" si="105"/>
        <v>8</v>
      </c>
      <c r="DW65" s="159">
        <f t="shared" si="106"/>
        <v>8</v>
      </c>
      <c r="DX65" s="159">
        <f t="shared" si="107"/>
        <v>4</v>
      </c>
      <c r="DY65" s="210">
        <f t="shared" si="108"/>
        <v>8</v>
      </c>
      <c r="DZ65" s="159">
        <f t="shared" si="109"/>
        <v>55</v>
      </c>
      <c r="EA65" s="159">
        <f t="shared" si="110"/>
        <v>11</v>
      </c>
      <c r="EB65" s="159">
        <f t="shared" si="111"/>
        <v>0</v>
      </c>
      <c r="EC65" s="159">
        <f t="shared" si="149"/>
        <v>8</v>
      </c>
      <c r="ED65" s="159">
        <f t="shared" si="149"/>
        <v>8</v>
      </c>
      <c r="EE65" s="159">
        <f t="shared" si="150"/>
        <v>0</v>
      </c>
      <c r="EF65" s="159">
        <f t="shared" si="150"/>
        <v>0</v>
      </c>
      <c r="EG65" s="159">
        <f t="shared" si="114"/>
        <v>8</v>
      </c>
      <c r="EH65" s="159">
        <f t="shared" si="115"/>
        <v>0</v>
      </c>
      <c r="EI65" s="159">
        <f t="shared" si="151"/>
        <v>8</v>
      </c>
      <c r="EJ65" s="159">
        <f t="shared" si="151"/>
        <v>4</v>
      </c>
      <c r="EK65" s="159">
        <f t="shared" si="152"/>
        <v>0</v>
      </c>
      <c r="EL65" s="159">
        <f t="shared" si="152"/>
        <v>0</v>
      </c>
      <c r="EM65" s="159">
        <f t="shared" si="118"/>
        <v>8</v>
      </c>
      <c r="EN65" s="159"/>
      <c r="EO65" s="159"/>
      <c r="EP65" s="188">
        <f t="shared" si="119"/>
        <v>11</v>
      </c>
      <c r="EQ65" s="159">
        <f t="shared" si="120"/>
        <v>9</v>
      </c>
      <c r="ER65" s="159">
        <f t="shared" si="121"/>
        <v>10</v>
      </c>
      <c r="ES65" s="159">
        <f t="shared" si="122"/>
        <v>10</v>
      </c>
      <c r="ET65" s="159">
        <f t="shared" si="123"/>
        <v>6</v>
      </c>
      <c r="EU65" s="159">
        <f t="shared" si="124"/>
        <v>9</v>
      </c>
      <c r="EV65" s="159"/>
      <c r="EW65" s="159">
        <f t="shared" si="125"/>
        <v>55</v>
      </c>
      <c r="EX65" s="159">
        <f t="shared" si="126"/>
        <v>11</v>
      </c>
      <c r="EY65" s="159">
        <f t="shared" si="127"/>
        <v>0</v>
      </c>
      <c r="EZ65" s="159">
        <f t="shared" si="153"/>
        <v>9</v>
      </c>
      <c r="FA65" s="159">
        <f t="shared" si="153"/>
        <v>10</v>
      </c>
      <c r="FB65" s="159">
        <f t="shared" si="154"/>
        <v>0</v>
      </c>
      <c r="FC65" s="159">
        <f t="shared" si="154"/>
        <v>0</v>
      </c>
      <c r="FD65" s="159">
        <f t="shared" si="130"/>
        <v>10</v>
      </c>
      <c r="FE65" s="159">
        <f t="shared" si="131"/>
        <v>0</v>
      </c>
      <c r="FF65" s="159">
        <f t="shared" si="155"/>
        <v>6</v>
      </c>
      <c r="FG65" s="159">
        <f t="shared" si="155"/>
        <v>9</v>
      </c>
      <c r="FH65" s="159">
        <f t="shared" si="133"/>
        <v>0</v>
      </c>
      <c r="FI65" s="159">
        <v>0</v>
      </c>
      <c r="FJ65" s="159">
        <v>0</v>
      </c>
      <c r="FK65" s="159"/>
      <c r="FL65" s="159"/>
      <c r="FM65" s="235">
        <v>55</v>
      </c>
    </row>
    <row r="66" spans="1:169" ht="18" x14ac:dyDescent="0.2">
      <c r="A66" s="194">
        <v>53</v>
      </c>
      <c r="B66" s="211">
        <v>211423243053</v>
      </c>
      <c r="C66" s="211" t="s">
        <v>790</v>
      </c>
      <c r="D66" s="197"/>
      <c r="E66" s="212" t="s">
        <v>791</v>
      </c>
      <c r="F66" s="199">
        <f t="shared" si="0"/>
        <v>2</v>
      </c>
      <c r="G66" s="199">
        <f t="shared" si="1"/>
        <v>2</v>
      </c>
      <c r="H66" s="199">
        <f t="shared" si="2"/>
        <v>2</v>
      </c>
      <c r="I66" s="199">
        <f t="shared" si="3"/>
        <v>2</v>
      </c>
      <c r="J66" s="199">
        <f t="shared" si="4"/>
        <v>2</v>
      </c>
      <c r="K66" s="199">
        <f t="shared" si="5"/>
        <v>2</v>
      </c>
      <c r="L66" s="199">
        <f t="shared" si="6"/>
        <v>2</v>
      </c>
      <c r="M66" s="199">
        <f t="shared" si="7"/>
        <v>2</v>
      </c>
      <c r="N66" s="199">
        <f t="shared" si="8"/>
        <v>2</v>
      </c>
      <c r="O66" s="200">
        <f t="shared" si="9"/>
        <v>1</v>
      </c>
      <c r="P66" s="199">
        <f t="shared" si="10"/>
        <v>13</v>
      </c>
      <c r="Q66" s="199">
        <f t="shared" si="11"/>
        <v>0</v>
      </c>
      <c r="R66" s="199">
        <f t="shared" si="12"/>
        <v>0</v>
      </c>
      <c r="S66" s="201">
        <f t="shared" si="13"/>
        <v>0</v>
      </c>
      <c r="T66" s="202">
        <f t="shared" si="14"/>
        <v>3</v>
      </c>
      <c r="U66" s="199">
        <f t="shared" si="15"/>
        <v>0</v>
      </c>
      <c r="V66" s="199">
        <f t="shared" si="16"/>
        <v>0</v>
      </c>
      <c r="W66" s="199">
        <f t="shared" si="17"/>
        <v>0</v>
      </c>
      <c r="X66" s="201">
        <f t="shared" si="18"/>
        <v>0</v>
      </c>
      <c r="Y66" s="203">
        <f t="shared" si="19"/>
        <v>4</v>
      </c>
      <c r="Z66" s="199">
        <f t="shared" si="20"/>
        <v>0</v>
      </c>
      <c r="AA66" s="199">
        <f t="shared" si="21"/>
        <v>0</v>
      </c>
      <c r="AB66" s="199">
        <f t="shared" si="22"/>
        <v>0</v>
      </c>
      <c r="AC66" s="201">
        <f t="shared" si="23"/>
        <v>0</v>
      </c>
      <c r="AD66" s="202">
        <f t="shared" si="24"/>
        <v>4</v>
      </c>
      <c r="AE66" s="199">
        <f t="shared" si="25"/>
        <v>13</v>
      </c>
      <c r="AF66" s="199">
        <f t="shared" si="26"/>
        <v>0</v>
      </c>
      <c r="AG66" s="199">
        <f t="shared" si="27"/>
        <v>0</v>
      </c>
      <c r="AH66" s="201">
        <f t="shared" si="28"/>
        <v>0</v>
      </c>
      <c r="AI66" s="204">
        <f t="shared" si="29"/>
        <v>3</v>
      </c>
      <c r="AJ66" s="199">
        <f t="shared" si="30"/>
        <v>12</v>
      </c>
      <c r="AK66" s="199">
        <f t="shared" si="31"/>
        <v>0</v>
      </c>
      <c r="AL66" s="199">
        <f t="shared" si="32"/>
        <v>0</v>
      </c>
      <c r="AM66" s="201">
        <f t="shared" si="33"/>
        <v>0</v>
      </c>
      <c r="AN66" s="204">
        <f t="shared" si="34"/>
        <v>3</v>
      </c>
      <c r="AO66" s="199">
        <f t="shared" si="35"/>
        <v>0</v>
      </c>
      <c r="AP66" s="199">
        <f t="shared" si="36"/>
        <v>0</v>
      </c>
      <c r="AQ66" s="199">
        <f t="shared" si="37"/>
        <v>0</v>
      </c>
      <c r="AR66" s="201">
        <f t="shared" si="38"/>
        <v>0</v>
      </c>
      <c r="AS66" s="204">
        <f t="shared" si="39"/>
        <v>4</v>
      </c>
      <c r="AT66" s="199">
        <f t="shared" si="40"/>
        <v>13</v>
      </c>
      <c r="AU66" s="199">
        <f t="shared" si="41"/>
        <v>0</v>
      </c>
      <c r="AV66" s="199">
        <f t="shared" si="42"/>
        <v>0</v>
      </c>
      <c r="AW66" s="201">
        <f t="shared" si="43"/>
        <v>0</v>
      </c>
      <c r="AX66" s="205">
        <f t="shared" si="44"/>
        <v>3</v>
      </c>
      <c r="AY66" s="199">
        <f t="shared" si="45"/>
        <v>0</v>
      </c>
      <c r="AZ66" s="199">
        <f t="shared" si="46"/>
        <v>0</v>
      </c>
      <c r="BA66" s="199">
        <f t="shared" si="47"/>
        <v>0</v>
      </c>
      <c r="BB66" s="201">
        <f t="shared" si="48"/>
        <v>0</v>
      </c>
      <c r="BC66" s="204">
        <f t="shared" si="49"/>
        <v>4</v>
      </c>
      <c r="BD66" s="199">
        <f t="shared" si="50"/>
        <v>0</v>
      </c>
      <c r="BE66" s="199">
        <f t="shared" si="51"/>
        <v>0</v>
      </c>
      <c r="BF66" s="199">
        <f t="shared" si="52"/>
        <v>0</v>
      </c>
      <c r="BG66" s="201">
        <f t="shared" si="53"/>
        <v>0</v>
      </c>
      <c r="BH66" s="204">
        <f t="shared" si="54"/>
        <v>4</v>
      </c>
      <c r="BI66" s="199">
        <f t="shared" si="55"/>
        <v>10</v>
      </c>
      <c r="BJ66" s="199">
        <f t="shared" si="56"/>
        <v>0</v>
      </c>
      <c r="BK66" s="199">
        <f t="shared" si="57"/>
        <v>0</v>
      </c>
      <c r="BL66" s="201">
        <f t="shared" si="58"/>
        <v>0</v>
      </c>
      <c r="BM66" s="206">
        <f t="shared" si="59"/>
        <v>3</v>
      </c>
      <c r="BN66" s="199">
        <f t="shared" si="60"/>
        <v>14</v>
      </c>
      <c r="BO66" s="199">
        <f t="shared" si="61"/>
        <v>0</v>
      </c>
      <c r="BP66" s="199">
        <f t="shared" si="62"/>
        <v>0</v>
      </c>
      <c r="BQ66" s="201">
        <f t="shared" si="63"/>
        <v>0</v>
      </c>
      <c r="BR66" s="207">
        <f t="shared" si="64"/>
        <v>3</v>
      </c>
      <c r="BS66" s="199">
        <f t="shared" si="65"/>
        <v>0</v>
      </c>
      <c r="BT66" s="199">
        <f t="shared" si="66"/>
        <v>0</v>
      </c>
      <c r="BU66" s="199">
        <f t="shared" si="67"/>
        <v>0</v>
      </c>
      <c r="BV66" s="201">
        <f t="shared" si="68"/>
        <v>0</v>
      </c>
      <c r="BW66" s="207">
        <f t="shared" si="69"/>
        <v>4</v>
      </c>
      <c r="BX66" s="235">
        <v>94</v>
      </c>
      <c r="BY66" s="235">
        <v>94</v>
      </c>
      <c r="BZ66" s="193" t="e">
        <f t="shared" si="70"/>
        <v>#VALUE!</v>
      </c>
      <c r="CA66" s="193">
        <f t="shared" si="71"/>
        <v>20</v>
      </c>
      <c r="CB66" s="193" t="e">
        <f t="shared" si="72"/>
        <v>#VALUE!</v>
      </c>
      <c r="CC66" s="193" t="e">
        <f t="shared" si="73"/>
        <v>#VALUE!</v>
      </c>
      <c r="CD66" s="193" t="e">
        <f t="shared" si="74"/>
        <v>#VALUE!</v>
      </c>
      <c r="CE66" s="193" t="e">
        <f t="shared" si="75"/>
        <v>#VALUE!</v>
      </c>
      <c r="CF66" s="193" t="e">
        <f t="shared" si="76"/>
        <v>#VALUE!</v>
      </c>
      <c r="CG66" s="193" t="e">
        <f t="shared" si="77"/>
        <v>#VALUE!</v>
      </c>
      <c r="CH66" s="193" t="e">
        <f t="shared" si="78"/>
        <v>#VALUE!</v>
      </c>
      <c r="CI66" s="193" t="e">
        <f t="shared" si="79"/>
        <v>#VALUE!</v>
      </c>
      <c r="CJ66" s="193" t="e">
        <f t="shared" si="80"/>
        <v>#VALUE!</v>
      </c>
      <c r="CK66" s="193" t="e">
        <f t="shared" si="81"/>
        <v>#VALUE!</v>
      </c>
      <c r="CL66" s="193" t="e">
        <f t="shared" si="82"/>
        <v>#VALUE!</v>
      </c>
      <c r="CM66" s="193" t="e">
        <f t="shared" si="83"/>
        <v>#VALUE!</v>
      </c>
      <c r="CN66" s="193" t="e">
        <f t="shared" si="84"/>
        <v>#VALUE!</v>
      </c>
      <c r="CO66" s="209" t="str">
        <f t="shared" si="85"/>
        <v>2023PEC AI 119</v>
      </c>
      <c r="CP66" s="193" t="e">
        <f t="shared" si="86"/>
        <v>#VALUE!</v>
      </c>
      <c r="CQ66" s="158"/>
      <c r="CR66" s="193">
        <f t="shared" si="87"/>
        <v>20</v>
      </c>
      <c r="CS66" s="193" t="e">
        <f t="shared" si="88"/>
        <v>#VALUE!</v>
      </c>
      <c r="CT66" s="193" t="e">
        <f t="shared" si="89"/>
        <v>#VALUE!</v>
      </c>
      <c r="CU66" s="193" t="e">
        <f t="shared" si="90"/>
        <v>#VALUE!</v>
      </c>
      <c r="CV66" s="193" t="e">
        <f t="shared" si="91"/>
        <v>#VALUE!</v>
      </c>
      <c r="CW66" s="193" t="e">
        <f t="shared" si="92"/>
        <v>#VALUE!</v>
      </c>
      <c r="CX66" s="193" t="e">
        <f t="shared" si="93"/>
        <v>#VALUE!</v>
      </c>
      <c r="CY66" s="193" t="e">
        <f t="shared" si="94"/>
        <v>#VALUE!</v>
      </c>
      <c r="CZ66" s="193" t="e">
        <f t="shared" si="95"/>
        <v>#VALUE!</v>
      </c>
      <c r="DA66" s="193" t="e">
        <f t="shared" si="96"/>
        <v>#VALUE!</v>
      </c>
      <c r="DB66" s="193" t="e">
        <f t="shared" si="97"/>
        <v>#VALUE!</v>
      </c>
      <c r="DC66" s="193" t="e">
        <f t="shared" si="98"/>
        <v>#VALUE!</v>
      </c>
      <c r="DD66" s="193" t="e">
        <f t="shared" si="99"/>
        <v>#VALUE!</v>
      </c>
      <c r="DE66" s="159"/>
      <c r="DF66" s="159" t="e">
        <f t="shared" si="100"/>
        <v>#VALUE!</v>
      </c>
      <c r="DG66" s="159"/>
      <c r="DH66" s="159"/>
      <c r="DI66" s="159"/>
      <c r="DJ66" s="159"/>
      <c r="DK66" s="159"/>
      <c r="DL66" s="159"/>
      <c r="DM66" s="159"/>
      <c r="DN66" s="159"/>
      <c r="DO66" s="159"/>
      <c r="DP66" s="159"/>
      <c r="DQ66" s="159"/>
      <c r="DR66" s="159">
        <f t="shared" si="101"/>
        <v>94</v>
      </c>
      <c r="DS66" s="188">
        <f t="shared" si="102"/>
        <v>19</v>
      </c>
      <c r="DT66" s="159">
        <f t="shared" si="103"/>
        <v>13</v>
      </c>
      <c r="DU66" s="159">
        <f t="shared" si="104"/>
        <v>13</v>
      </c>
      <c r="DV66" s="159">
        <f t="shared" si="105"/>
        <v>12</v>
      </c>
      <c r="DW66" s="159">
        <f t="shared" si="106"/>
        <v>13</v>
      </c>
      <c r="DX66" s="159">
        <f t="shared" si="107"/>
        <v>10</v>
      </c>
      <c r="DY66" s="210">
        <f t="shared" si="108"/>
        <v>14</v>
      </c>
      <c r="DZ66" s="159">
        <f t="shared" si="109"/>
        <v>94</v>
      </c>
      <c r="EA66" s="159">
        <f t="shared" si="110"/>
        <v>19</v>
      </c>
      <c r="EB66" s="159">
        <f t="shared" si="111"/>
        <v>13</v>
      </c>
      <c r="EC66" s="159">
        <f t="shared" si="149"/>
        <v>0</v>
      </c>
      <c r="ED66" s="159">
        <f t="shared" si="149"/>
        <v>0</v>
      </c>
      <c r="EE66" s="159">
        <f t="shared" si="150"/>
        <v>13</v>
      </c>
      <c r="EF66" s="159">
        <f t="shared" si="150"/>
        <v>12</v>
      </c>
      <c r="EG66" s="159">
        <f t="shared" si="114"/>
        <v>0</v>
      </c>
      <c r="EH66" s="159">
        <f t="shared" si="115"/>
        <v>13</v>
      </c>
      <c r="EI66" s="159">
        <f t="shared" si="151"/>
        <v>0</v>
      </c>
      <c r="EJ66" s="159">
        <f t="shared" si="151"/>
        <v>0</v>
      </c>
      <c r="EK66" s="159">
        <f t="shared" si="152"/>
        <v>10</v>
      </c>
      <c r="EL66" s="159">
        <f t="shared" si="152"/>
        <v>14</v>
      </c>
      <c r="EM66" s="159">
        <f t="shared" si="118"/>
        <v>0</v>
      </c>
      <c r="EN66" s="159"/>
      <c r="EO66" s="159"/>
      <c r="EP66" s="188">
        <f t="shared" si="119"/>
        <v>19</v>
      </c>
      <c r="EQ66" s="159">
        <f t="shared" si="120"/>
        <v>16</v>
      </c>
      <c r="ER66" s="159">
        <f t="shared" si="121"/>
        <v>16</v>
      </c>
      <c r="ES66" s="159">
        <f t="shared" si="122"/>
        <v>15</v>
      </c>
      <c r="ET66" s="159">
        <f t="shared" si="123"/>
        <v>13</v>
      </c>
      <c r="EU66" s="159">
        <f t="shared" si="124"/>
        <v>15</v>
      </c>
      <c r="EV66" s="159"/>
      <c r="EW66" s="159">
        <f t="shared" si="125"/>
        <v>94</v>
      </c>
      <c r="EX66" s="159">
        <f t="shared" si="126"/>
        <v>19</v>
      </c>
      <c r="EY66" s="159">
        <f t="shared" si="127"/>
        <v>16</v>
      </c>
      <c r="EZ66" s="159">
        <f t="shared" si="153"/>
        <v>0</v>
      </c>
      <c r="FA66" s="159">
        <f t="shared" si="153"/>
        <v>0</v>
      </c>
      <c r="FB66" s="159">
        <f t="shared" si="154"/>
        <v>16</v>
      </c>
      <c r="FC66" s="159">
        <f t="shared" si="154"/>
        <v>15</v>
      </c>
      <c r="FD66" s="159">
        <f t="shared" si="130"/>
        <v>0</v>
      </c>
      <c r="FE66" s="159">
        <f t="shared" si="131"/>
        <v>13</v>
      </c>
      <c r="FF66" s="159">
        <f t="shared" si="155"/>
        <v>0</v>
      </c>
      <c r="FG66" s="159">
        <f t="shared" si="155"/>
        <v>0</v>
      </c>
      <c r="FH66" s="159">
        <f t="shared" si="133"/>
        <v>15</v>
      </c>
      <c r="FI66" s="159">
        <v>0</v>
      </c>
      <c r="FJ66" s="159">
        <v>0</v>
      </c>
      <c r="FK66" s="159"/>
      <c r="FL66" s="159"/>
      <c r="FM66" s="235">
        <v>94</v>
      </c>
    </row>
    <row r="67" spans="1:169" ht="28" x14ac:dyDescent="0.2">
      <c r="A67" s="194">
        <v>54</v>
      </c>
      <c r="B67" s="211">
        <v>211423243054</v>
      </c>
      <c r="C67" s="211" t="s">
        <v>792</v>
      </c>
      <c r="D67" s="197"/>
      <c r="E67" s="212" t="s">
        <v>793</v>
      </c>
      <c r="F67" s="199">
        <f t="shared" si="0"/>
        <v>2</v>
      </c>
      <c r="G67" s="199">
        <f t="shared" si="1"/>
        <v>2</v>
      </c>
      <c r="H67" s="199">
        <f t="shared" si="2"/>
        <v>2</v>
      </c>
      <c r="I67" s="199">
        <f t="shared" si="3"/>
        <v>2</v>
      </c>
      <c r="J67" s="199">
        <f t="shared" si="4"/>
        <v>2</v>
      </c>
      <c r="K67" s="199">
        <f t="shared" si="5"/>
        <v>2</v>
      </c>
      <c r="L67" s="199">
        <f t="shared" si="6"/>
        <v>2</v>
      </c>
      <c r="M67" s="199">
        <f t="shared" si="7"/>
        <v>2</v>
      </c>
      <c r="N67" s="199">
        <f t="shared" si="8"/>
        <v>2</v>
      </c>
      <c r="O67" s="200">
        <f t="shared" si="9"/>
        <v>2</v>
      </c>
      <c r="P67" s="199">
        <f t="shared" si="10"/>
        <v>0</v>
      </c>
      <c r="Q67" s="199">
        <f t="shared" si="11"/>
        <v>0</v>
      </c>
      <c r="R67" s="199">
        <f t="shared" si="12"/>
        <v>0</v>
      </c>
      <c r="S67" s="201">
        <f t="shared" si="13"/>
        <v>0</v>
      </c>
      <c r="T67" s="202">
        <f t="shared" si="14"/>
        <v>4</v>
      </c>
      <c r="U67" s="199">
        <f t="shared" si="15"/>
        <v>13</v>
      </c>
      <c r="V67" s="199">
        <f t="shared" si="16"/>
        <v>0</v>
      </c>
      <c r="W67" s="199">
        <f t="shared" si="17"/>
        <v>0</v>
      </c>
      <c r="X67" s="201">
        <f t="shared" si="18"/>
        <v>0</v>
      </c>
      <c r="Y67" s="203">
        <f t="shared" si="19"/>
        <v>3</v>
      </c>
      <c r="Z67" s="199">
        <f t="shared" si="20"/>
        <v>13</v>
      </c>
      <c r="AA67" s="199">
        <f t="shared" si="21"/>
        <v>0</v>
      </c>
      <c r="AB67" s="199">
        <f t="shared" si="22"/>
        <v>0</v>
      </c>
      <c r="AC67" s="201">
        <f t="shared" si="23"/>
        <v>0</v>
      </c>
      <c r="AD67" s="202">
        <f t="shared" si="24"/>
        <v>3</v>
      </c>
      <c r="AE67" s="199">
        <f t="shared" si="25"/>
        <v>0</v>
      </c>
      <c r="AF67" s="199">
        <f t="shared" si="26"/>
        <v>0</v>
      </c>
      <c r="AG67" s="199">
        <f t="shared" si="27"/>
        <v>0</v>
      </c>
      <c r="AH67" s="201">
        <f t="shared" si="28"/>
        <v>0</v>
      </c>
      <c r="AI67" s="204">
        <f t="shared" si="29"/>
        <v>4</v>
      </c>
      <c r="AJ67" s="199">
        <f t="shared" si="30"/>
        <v>0</v>
      </c>
      <c r="AK67" s="199">
        <f t="shared" si="31"/>
        <v>0</v>
      </c>
      <c r="AL67" s="199">
        <f t="shared" si="32"/>
        <v>0</v>
      </c>
      <c r="AM67" s="201">
        <f t="shared" si="33"/>
        <v>0</v>
      </c>
      <c r="AN67" s="204">
        <f t="shared" si="34"/>
        <v>4</v>
      </c>
      <c r="AO67" s="199">
        <f t="shared" si="35"/>
        <v>13</v>
      </c>
      <c r="AP67" s="199">
        <f t="shared" si="36"/>
        <v>0</v>
      </c>
      <c r="AQ67" s="199">
        <f t="shared" si="37"/>
        <v>0</v>
      </c>
      <c r="AR67" s="201">
        <f t="shared" si="38"/>
        <v>0</v>
      </c>
      <c r="AS67" s="204">
        <f t="shared" si="39"/>
        <v>3</v>
      </c>
      <c r="AT67" s="199">
        <f t="shared" si="40"/>
        <v>0</v>
      </c>
      <c r="AU67" s="199">
        <f t="shared" si="41"/>
        <v>0</v>
      </c>
      <c r="AV67" s="199">
        <f t="shared" si="42"/>
        <v>0</v>
      </c>
      <c r="AW67" s="201">
        <f t="shared" si="43"/>
        <v>0</v>
      </c>
      <c r="AX67" s="205">
        <f t="shared" si="44"/>
        <v>4</v>
      </c>
      <c r="AY67" s="199">
        <f t="shared" si="45"/>
        <v>13</v>
      </c>
      <c r="AZ67" s="199">
        <f t="shared" si="46"/>
        <v>0</v>
      </c>
      <c r="BA67" s="199">
        <f t="shared" si="47"/>
        <v>0</v>
      </c>
      <c r="BB67" s="201">
        <f t="shared" si="48"/>
        <v>0</v>
      </c>
      <c r="BC67" s="204">
        <f t="shared" si="49"/>
        <v>3</v>
      </c>
      <c r="BD67" s="199">
        <f t="shared" si="50"/>
        <v>13</v>
      </c>
      <c r="BE67" s="199">
        <f t="shared" si="51"/>
        <v>0</v>
      </c>
      <c r="BF67" s="199">
        <f t="shared" si="52"/>
        <v>0</v>
      </c>
      <c r="BG67" s="201">
        <f t="shared" si="53"/>
        <v>0</v>
      </c>
      <c r="BH67" s="204">
        <f t="shared" si="54"/>
        <v>3</v>
      </c>
      <c r="BI67" s="199">
        <f t="shared" si="55"/>
        <v>0</v>
      </c>
      <c r="BJ67" s="199">
        <f t="shared" si="56"/>
        <v>0</v>
      </c>
      <c r="BK67" s="199">
        <f t="shared" si="57"/>
        <v>0</v>
      </c>
      <c r="BL67" s="201">
        <f t="shared" si="58"/>
        <v>0</v>
      </c>
      <c r="BM67" s="206">
        <f t="shared" si="59"/>
        <v>4</v>
      </c>
      <c r="BN67" s="199">
        <f t="shared" si="60"/>
        <v>0</v>
      </c>
      <c r="BO67" s="199">
        <f t="shared" si="61"/>
        <v>0</v>
      </c>
      <c r="BP67" s="199">
        <f t="shared" si="62"/>
        <v>0</v>
      </c>
      <c r="BQ67" s="201">
        <f t="shared" si="63"/>
        <v>0</v>
      </c>
      <c r="BR67" s="207">
        <f t="shared" si="64"/>
        <v>4</v>
      </c>
      <c r="BS67" s="199">
        <f t="shared" si="65"/>
        <v>15</v>
      </c>
      <c r="BT67" s="199">
        <f t="shared" si="66"/>
        <v>0</v>
      </c>
      <c r="BU67" s="199">
        <f t="shared" si="67"/>
        <v>0</v>
      </c>
      <c r="BV67" s="201">
        <f t="shared" si="68"/>
        <v>0</v>
      </c>
      <c r="BW67" s="207">
        <f t="shared" si="69"/>
        <v>3</v>
      </c>
      <c r="BX67" s="235">
        <v>100</v>
      </c>
      <c r="BY67" s="235">
        <v>100</v>
      </c>
      <c r="BZ67" s="193" t="e">
        <f t="shared" si="70"/>
        <v>#VALUE!</v>
      </c>
      <c r="CA67" s="193">
        <f t="shared" si="71"/>
        <v>20</v>
      </c>
      <c r="CB67" s="193" t="e">
        <f t="shared" si="72"/>
        <v>#VALUE!</v>
      </c>
      <c r="CC67" s="193" t="e">
        <f t="shared" si="73"/>
        <v>#VALUE!</v>
      </c>
      <c r="CD67" s="193" t="e">
        <f t="shared" si="74"/>
        <v>#VALUE!</v>
      </c>
      <c r="CE67" s="193" t="e">
        <f t="shared" si="75"/>
        <v>#VALUE!</v>
      </c>
      <c r="CF67" s="193" t="e">
        <f t="shared" si="76"/>
        <v>#VALUE!</v>
      </c>
      <c r="CG67" s="193" t="e">
        <f t="shared" si="77"/>
        <v>#VALUE!</v>
      </c>
      <c r="CH67" s="193" t="e">
        <f t="shared" si="78"/>
        <v>#VALUE!</v>
      </c>
      <c r="CI67" s="193" t="e">
        <f t="shared" si="79"/>
        <v>#VALUE!</v>
      </c>
      <c r="CJ67" s="193" t="e">
        <f t="shared" si="80"/>
        <v>#VALUE!</v>
      </c>
      <c r="CK67" s="193" t="e">
        <f t="shared" si="81"/>
        <v>#VALUE!</v>
      </c>
      <c r="CL67" s="193" t="e">
        <f t="shared" si="82"/>
        <v>#VALUE!</v>
      </c>
      <c r="CM67" s="193" t="e">
        <f t="shared" si="83"/>
        <v>#VALUE!</v>
      </c>
      <c r="CN67" s="193" t="e">
        <f t="shared" si="84"/>
        <v>#VALUE!</v>
      </c>
      <c r="CO67" s="209" t="str">
        <f t="shared" si="85"/>
        <v>2023PEC AI 120</v>
      </c>
      <c r="CP67" s="193" t="e">
        <f t="shared" si="86"/>
        <v>#VALUE!</v>
      </c>
      <c r="CQ67" s="158"/>
      <c r="CR67" s="193">
        <f t="shared" si="87"/>
        <v>20</v>
      </c>
      <c r="CS67" s="193" t="e">
        <f t="shared" si="88"/>
        <v>#VALUE!</v>
      </c>
      <c r="CT67" s="193" t="e">
        <f t="shared" si="89"/>
        <v>#VALUE!</v>
      </c>
      <c r="CU67" s="193" t="e">
        <f t="shared" si="90"/>
        <v>#VALUE!</v>
      </c>
      <c r="CV67" s="193" t="e">
        <f t="shared" si="91"/>
        <v>#VALUE!</v>
      </c>
      <c r="CW67" s="193" t="e">
        <f t="shared" si="92"/>
        <v>#VALUE!</v>
      </c>
      <c r="CX67" s="193" t="e">
        <f t="shared" si="93"/>
        <v>#VALUE!</v>
      </c>
      <c r="CY67" s="193" t="e">
        <f t="shared" si="94"/>
        <v>#VALUE!</v>
      </c>
      <c r="CZ67" s="193" t="e">
        <f t="shared" si="95"/>
        <v>#VALUE!</v>
      </c>
      <c r="DA67" s="193" t="e">
        <f t="shared" si="96"/>
        <v>#VALUE!</v>
      </c>
      <c r="DB67" s="193" t="e">
        <f t="shared" si="97"/>
        <v>#VALUE!</v>
      </c>
      <c r="DC67" s="193" t="e">
        <f t="shared" si="98"/>
        <v>#VALUE!</v>
      </c>
      <c r="DD67" s="193" t="e">
        <f t="shared" si="99"/>
        <v>#VALUE!</v>
      </c>
      <c r="DE67" s="159"/>
      <c r="DF67" s="159" t="e">
        <f t="shared" si="100"/>
        <v>#VALUE!</v>
      </c>
      <c r="DG67" s="159"/>
      <c r="DH67" s="159"/>
      <c r="DI67" s="159"/>
      <c r="DJ67" s="159"/>
      <c r="DK67" s="159"/>
      <c r="DL67" s="159"/>
      <c r="DM67" s="159"/>
      <c r="DN67" s="159"/>
      <c r="DO67" s="159"/>
      <c r="DP67" s="159"/>
      <c r="DQ67" s="159"/>
      <c r="DR67" s="159">
        <f t="shared" si="101"/>
        <v>100</v>
      </c>
      <c r="DS67" s="188">
        <f t="shared" si="102"/>
        <v>20</v>
      </c>
      <c r="DT67" s="159">
        <f t="shared" si="103"/>
        <v>13</v>
      </c>
      <c r="DU67" s="159">
        <f t="shared" si="104"/>
        <v>13</v>
      </c>
      <c r="DV67" s="159">
        <f t="shared" si="105"/>
        <v>13</v>
      </c>
      <c r="DW67" s="159">
        <f t="shared" si="106"/>
        <v>13</v>
      </c>
      <c r="DX67" s="159">
        <f t="shared" si="107"/>
        <v>13</v>
      </c>
      <c r="DY67" s="210">
        <f t="shared" si="108"/>
        <v>15</v>
      </c>
      <c r="DZ67" s="159">
        <f t="shared" si="109"/>
        <v>100</v>
      </c>
      <c r="EA67" s="159">
        <f t="shared" si="110"/>
        <v>20</v>
      </c>
      <c r="EB67" s="159">
        <f t="shared" si="111"/>
        <v>0</v>
      </c>
      <c r="EC67" s="159">
        <f t="shared" si="149"/>
        <v>13</v>
      </c>
      <c r="ED67" s="159">
        <f t="shared" si="149"/>
        <v>13</v>
      </c>
      <c r="EE67" s="159">
        <f t="shared" si="150"/>
        <v>0</v>
      </c>
      <c r="EF67" s="159">
        <f t="shared" si="150"/>
        <v>0</v>
      </c>
      <c r="EG67" s="159">
        <f t="shared" si="114"/>
        <v>13</v>
      </c>
      <c r="EH67" s="159">
        <f t="shared" si="115"/>
        <v>0</v>
      </c>
      <c r="EI67" s="159">
        <f t="shared" si="151"/>
        <v>13</v>
      </c>
      <c r="EJ67" s="159">
        <f t="shared" si="151"/>
        <v>13</v>
      </c>
      <c r="EK67" s="159">
        <f t="shared" si="152"/>
        <v>0</v>
      </c>
      <c r="EL67" s="159">
        <f t="shared" si="152"/>
        <v>0</v>
      </c>
      <c r="EM67" s="159">
        <f t="shared" si="118"/>
        <v>15</v>
      </c>
      <c r="EN67" s="159"/>
      <c r="EO67" s="159"/>
      <c r="EP67" s="188">
        <f t="shared" si="119"/>
        <v>20</v>
      </c>
      <c r="EQ67" s="159">
        <f t="shared" si="120"/>
        <v>16</v>
      </c>
      <c r="ER67" s="159">
        <f t="shared" si="121"/>
        <v>16</v>
      </c>
      <c r="ES67" s="159">
        <f t="shared" si="122"/>
        <v>16</v>
      </c>
      <c r="ET67" s="159">
        <f t="shared" si="123"/>
        <v>16</v>
      </c>
      <c r="EU67" s="159">
        <f t="shared" si="124"/>
        <v>16</v>
      </c>
      <c r="EV67" s="159"/>
      <c r="EW67" s="159">
        <f t="shared" si="125"/>
        <v>100</v>
      </c>
      <c r="EX67" s="159">
        <f t="shared" si="126"/>
        <v>20</v>
      </c>
      <c r="EY67" s="159">
        <f t="shared" si="127"/>
        <v>0</v>
      </c>
      <c r="EZ67" s="159">
        <f t="shared" si="153"/>
        <v>16</v>
      </c>
      <c r="FA67" s="159">
        <f t="shared" si="153"/>
        <v>16</v>
      </c>
      <c r="FB67" s="159">
        <f t="shared" si="154"/>
        <v>0</v>
      </c>
      <c r="FC67" s="159">
        <f t="shared" si="154"/>
        <v>0</v>
      </c>
      <c r="FD67" s="159">
        <f t="shared" si="130"/>
        <v>16</v>
      </c>
      <c r="FE67" s="159">
        <f t="shared" si="131"/>
        <v>0</v>
      </c>
      <c r="FF67" s="159">
        <f t="shared" si="155"/>
        <v>16</v>
      </c>
      <c r="FG67" s="159">
        <f t="shared" si="155"/>
        <v>16</v>
      </c>
      <c r="FH67" s="159">
        <f t="shared" si="133"/>
        <v>0</v>
      </c>
      <c r="FI67" s="159">
        <v>0</v>
      </c>
      <c r="FJ67" s="159">
        <v>0</v>
      </c>
      <c r="FK67" s="159"/>
      <c r="FL67" s="159"/>
      <c r="FM67" s="235">
        <v>100</v>
      </c>
    </row>
    <row r="68" spans="1:169" ht="18" x14ac:dyDescent="0.2">
      <c r="A68" s="194">
        <v>55</v>
      </c>
      <c r="B68" s="211">
        <v>211423243055</v>
      </c>
      <c r="C68" s="211" t="s">
        <v>794</v>
      </c>
      <c r="D68" s="197"/>
      <c r="E68" s="212" t="s">
        <v>795</v>
      </c>
      <c r="F68" s="199">
        <f t="shared" si="0"/>
        <v>2</v>
      </c>
      <c r="G68" s="199">
        <f t="shared" si="1"/>
        <v>2</v>
      </c>
      <c r="H68" s="199">
        <f t="shared" si="2"/>
        <v>2</v>
      </c>
      <c r="I68" s="199">
        <f t="shared" si="3"/>
        <v>2</v>
      </c>
      <c r="J68" s="199">
        <f t="shared" si="4"/>
        <v>2</v>
      </c>
      <c r="K68" s="199">
        <f t="shared" si="5"/>
        <v>2</v>
      </c>
      <c r="L68" s="199">
        <f t="shared" si="6"/>
        <v>2</v>
      </c>
      <c r="M68" s="199">
        <f t="shared" si="7"/>
        <v>2</v>
      </c>
      <c r="N68" s="199">
        <f t="shared" si="8"/>
        <v>2</v>
      </c>
      <c r="O68" s="200">
        <f t="shared" si="9"/>
        <v>2</v>
      </c>
      <c r="P68" s="199">
        <f t="shared" si="10"/>
        <v>13</v>
      </c>
      <c r="Q68" s="199">
        <f t="shared" si="11"/>
        <v>0</v>
      </c>
      <c r="R68" s="199">
        <f t="shared" si="12"/>
        <v>0</v>
      </c>
      <c r="S68" s="201">
        <f t="shared" si="13"/>
        <v>0</v>
      </c>
      <c r="T68" s="202">
        <f t="shared" si="14"/>
        <v>3</v>
      </c>
      <c r="U68" s="199">
        <f t="shared" si="15"/>
        <v>0</v>
      </c>
      <c r="V68" s="199">
        <f t="shared" si="16"/>
        <v>0</v>
      </c>
      <c r="W68" s="199">
        <f t="shared" si="17"/>
        <v>0</v>
      </c>
      <c r="X68" s="201">
        <f t="shared" si="18"/>
        <v>0</v>
      </c>
      <c r="Y68" s="203">
        <f t="shared" si="19"/>
        <v>4</v>
      </c>
      <c r="Z68" s="199">
        <f t="shared" si="20"/>
        <v>0</v>
      </c>
      <c r="AA68" s="199">
        <f t="shared" si="21"/>
        <v>0</v>
      </c>
      <c r="AB68" s="199">
        <f t="shared" si="22"/>
        <v>0</v>
      </c>
      <c r="AC68" s="201">
        <f t="shared" si="23"/>
        <v>0</v>
      </c>
      <c r="AD68" s="202">
        <f t="shared" si="24"/>
        <v>4</v>
      </c>
      <c r="AE68" s="199">
        <f t="shared" si="25"/>
        <v>13</v>
      </c>
      <c r="AF68" s="199">
        <f t="shared" si="26"/>
        <v>0</v>
      </c>
      <c r="AG68" s="199">
        <f t="shared" si="27"/>
        <v>0</v>
      </c>
      <c r="AH68" s="201">
        <f t="shared" si="28"/>
        <v>0</v>
      </c>
      <c r="AI68" s="204">
        <f t="shared" si="29"/>
        <v>3</v>
      </c>
      <c r="AJ68" s="199">
        <f t="shared" si="30"/>
        <v>12</v>
      </c>
      <c r="AK68" s="199">
        <f t="shared" si="31"/>
        <v>0</v>
      </c>
      <c r="AL68" s="199">
        <f t="shared" si="32"/>
        <v>0</v>
      </c>
      <c r="AM68" s="201">
        <f t="shared" si="33"/>
        <v>0</v>
      </c>
      <c r="AN68" s="204">
        <f t="shared" si="34"/>
        <v>3</v>
      </c>
      <c r="AO68" s="199">
        <f t="shared" si="35"/>
        <v>0</v>
      </c>
      <c r="AP68" s="199">
        <f t="shared" si="36"/>
        <v>0</v>
      </c>
      <c r="AQ68" s="199">
        <f t="shared" si="37"/>
        <v>0</v>
      </c>
      <c r="AR68" s="201">
        <f t="shared" si="38"/>
        <v>0</v>
      </c>
      <c r="AS68" s="204">
        <f t="shared" si="39"/>
        <v>4</v>
      </c>
      <c r="AT68" s="199">
        <f t="shared" si="40"/>
        <v>13</v>
      </c>
      <c r="AU68" s="199">
        <f t="shared" si="41"/>
        <v>0</v>
      </c>
      <c r="AV68" s="199">
        <f t="shared" si="42"/>
        <v>0</v>
      </c>
      <c r="AW68" s="201">
        <f t="shared" si="43"/>
        <v>0</v>
      </c>
      <c r="AX68" s="205">
        <f t="shared" si="44"/>
        <v>3</v>
      </c>
      <c r="AY68" s="199">
        <f t="shared" si="45"/>
        <v>0</v>
      </c>
      <c r="AZ68" s="199">
        <f t="shared" si="46"/>
        <v>0</v>
      </c>
      <c r="BA68" s="199">
        <f t="shared" si="47"/>
        <v>0</v>
      </c>
      <c r="BB68" s="201">
        <f t="shared" si="48"/>
        <v>0</v>
      </c>
      <c r="BC68" s="204">
        <f t="shared" si="49"/>
        <v>4</v>
      </c>
      <c r="BD68" s="199">
        <f t="shared" si="50"/>
        <v>0</v>
      </c>
      <c r="BE68" s="199">
        <f t="shared" si="51"/>
        <v>0</v>
      </c>
      <c r="BF68" s="199">
        <f t="shared" si="52"/>
        <v>0</v>
      </c>
      <c r="BG68" s="201">
        <f t="shared" si="53"/>
        <v>0</v>
      </c>
      <c r="BH68" s="204">
        <f t="shared" si="54"/>
        <v>4</v>
      </c>
      <c r="BI68" s="199">
        <f t="shared" si="55"/>
        <v>13</v>
      </c>
      <c r="BJ68" s="199">
        <f t="shared" si="56"/>
        <v>0</v>
      </c>
      <c r="BK68" s="199">
        <f t="shared" si="57"/>
        <v>0</v>
      </c>
      <c r="BL68" s="201">
        <f t="shared" si="58"/>
        <v>0</v>
      </c>
      <c r="BM68" s="206">
        <f t="shared" si="59"/>
        <v>3</v>
      </c>
      <c r="BN68" s="199">
        <f t="shared" si="60"/>
        <v>15</v>
      </c>
      <c r="BO68" s="199">
        <f t="shared" si="61"/>
        <v>0</v>
      </c>
      <c r="BP68" s="199">
        <f t="shared" si="62"/>
        <v>0</v>
      </c>
      <c r="BQ68" s="201">
        <f t="shared" si="63"/>
        <v>0</v>
      </c>
      <c r="BR68" s="207">
        <f t="shared" si="64"/>
        <v>3</v>
      </c>
      <c r="BS68" s="199">
        <f t="shared" si="65"/>
        <v>0</v>
      </c>
      <c r="BT68" s="199">
        <f t="shared" si="66"/>
        <v>0</v>
      </c>
      <c r="BU68" s="199">
        <f t="shared" si="67"/>
        <v>0</v>
      </c>
      <c r="BV68" s="201">
        <f t="shared" si="68"/>
        <v>0</v>
      </c>
      <c r="BW68" s="207">
        <f t="shared" si="69"/>
        <v>4</v>
      </c>
      <c r="BX68" s="235">
        <v>99</v>
      </c>
      <c r="BY68" s="235">
        <v>99</v>
      </c>
      <c r="BZ68" s="193" t="e">
        <f t="shared" si="70"/>
        <v>#VALUE!</v>
      </c>
      <c r="CA68" s="193">
        <f t="shared" si="71"/>
        <v>20</v>
      </c>
      <c r="CB68" s="193" t="e">
        <f t="shared" si="72"/>
        <v>#VALUE!</v>
      </c>
      <c r="CC68" s="193" t="e">
        <f t="shared" si="73"/>
        <v>#VALUE!</v>
      </c>
      <c r="CD68" s="193" t="e">
        <f t="shared" si="74"/>
        <v>#VALUE!</v>
      </c>
      <c r="CE68" s="193" t="e">
        <f t="shared" si="75"/>
        <v>#VALUE!</v>
      </c>
      <c r="CF68" s="193" t="e">
        <f t="shared" si="76"/>
        <v>#VALUE!</v>
      </c>
      <c r="CG68" s="193" t="e">
        <f t="shared" si="77"/>
        <v>#VALUE!</v>
      </c>
      <c r="CH68" s="193" t="e">
        <f t="shared" si="78"/>
        <v>#VALUE!</v>
      </c>
      <c r="CI68" s="193" t="e">
        <f t="shared" si="79"/>
        <v>#VALUE!</v>
      </c>
      <c r="CJ68" s="193" t="e">
        <f t="shared" si="80"/>
        <v>#VALUE!</v>
      </c>
      <c r="CK68" s="193" t="e">
        <f t="shared" si="81"/>
        <v>#VALUE!</v>
      </c>
      <c r="CL68" s="193" t="e">
        <f t="shared" si="82"/>
        <v>#VALUE!</v>
      </c>
      <c r="CM68" s="193" t="e">
        <f t="shared" si="83"/>
        <v>#VALUE!</v>
      </c>
      <c r="CN68" s="193" t="e">
        <f t="shared" si="84"/>
        <v>#VALUE!</v>
      </c>
      <c r="CO68" s="209" t="str">
        <f t="shared" si="85"/>
        <v>2023PEC AI 121</v>
      </c>
      <c r="CP68" s="193" t="e">
        <f t="shared" si="86"/>
        <v>#VALUE!</v>
      </c>
      <c r="CQ68" s="158"/>
      <c r="CR68" s="193">
        <f t="shared" si="87"/>
        <v>20</v>
      </c>
      <c r="CS68" s="193" t="e">
        <f t="shared" si="88"/>
        <v>#VALUE!</v>
      </c>
      <c r="CT68" s="193" t="e">
        <f t="shared" si="89"/>
        <v>#VALUE!</v>
      </c>
      <c r="CU68" s="193" t="e">
        <f t="shared" si="90"/>
        <v>#VALUE!</v>
      </c>
      <c r="CV68" s="193" t="e">
        <f t="shared" si="91"/>
        <v>#VALUE!</v>
      </c>
      <c r="CW68" s="193" t="e">
        <f t="shared" si="92"/>
        <v>#VALUE!</v>
      </c>
      <c r="CX68" s="193" t="e">
        <f t="shared" si="93"/>
        <v>#VALUE!</v>
      </c>
      <c r="CY68" s="193" t="e">
        <f t="shared" si="94"/>
        <v>#VALUE!</v>
      </c>
      <c r="CZ68" s="193" t="e">
        <f t="shared" si="95"/>
        <v>#VALUE!</v>
      </c>
      <c r="DA68" s="193" t="e">
        <f t="shared" si="96"/>
        <v>#VALUE!</v>
      </c>
      <c r="DB68" s="193" t="e">
        <f t="shared" si="97"/>
        <v>#VALUE!</v>
      </c>
      <c r="DC68" s="193" t="e">
        <f t="shared" si="98"/>
        <v>#VALUE!</v>
      </c>
      <c r="DD68" s="193" t="e">
        <f t="shared" si="99"/>
        <v>#VALUE!</v>
      </c>
      <c r="DE68" s="159"/>
      <c r="DF68" s="159" t="e">
        <f t="shared" si="100"/>
        <v>#VALUE!</v>
      </c>
      <c r="DG68" s="159"/>
      <c r="DH68" s="159"/>
      <c r="DI68" s="159"/>
      <c r="DJ68" s="159"/>
      <c r="DK68" s="159"/>
      <c r="DL68" s="159"/>
      <c r="DM68" s="159"/>
      <c r="DN68" s="159"/>
      <c r="DO68" s="159"/>
      <c r="DP68" s="159"/>
      <c r="DQ68" s="159"/>
      <c r="DR68" s="159">
        <f t="shared" si="101"/>
        <v>99</v>
      </c>
      <c r="DS68" s="188">
        <f t="shared" si="102"/>
        <v>20</v>
      </c>
      <c r="DT68" s="159">
        <f t="shared" si="103"/>
        <v>13</v>
      </c>
      <c r="DU68" s="159">
        <f t="shared" si="104"/>
        <v>13</v>
      </c>
      <c r="DV68" s="159">
        <f t="shared" si="105"/>
        <v>12</v>
      </c>
      <c r="DW68" s="159">
        <f t="shared" si="106"/>
        <v>13</v>
      </c>
      <c r="DX68" s="159">
        <f t="shared" si="107"/>
        <v>13</v>
      </c>
      <c r="DY68" s="210">
        <f t="shared" si="108"/>
        <v>15</v>
      </c>
      <c r="DZ68" s="159">
        <f t="shared" si="109"/>
        <v>99</v>
      </c>
      <c r="EA68" s="159">
        <f t="shared" si="110"/>
        <v>20</v>
      </c>
      <c r="EB68" s="159">
        <f t="shared" si="111"/>
        <v>13</v>
      </c>
      <c r="EC68" s="159">
        <f t="shared" si="149"/>
        <v>0</v>
      </c>
      <c r="ED68" s="159">
        <f t="shared" si="149"/>
        <v>0</v>
      </c>
      <c r="EE68" s="159">
        <f t="shared" si="150"/>
        <v>13</v>
      </c>
      <c r="EF68" s="159">
        <f t="shared" si="150"/>
        <v>12</v>
      </c>
      <c r="EG68" s="159">
        <f t="shared" si="114"/>
        <v>0</v>
      </c>
      <c r="EH68" s="159">
        <f t="shared" si="115"/>
        <v>13</v>
      </c>
      <c r="EI68" s="159">
        <f t="shared" si="151"/>
        <v>0</v>
      </c>
      <c r="EJ68" s="159">
        <f t="shared" si="151"/>
        <v>0</v>
      </c>
      <c r="EK68" s="159">
        <f t="shared" si="152"/>
        <v>13</v>
      </c>
      <c r="EL68" s="159">
        <f t="shared" si="152"/>
        <v>15</v>
      </c>
      <c r="EM68" s="159">
        <f t="shared" si="118"/>
        <v>0</v>
      </c>
      <c r="EN68" s="159"/>
      <c r="EO68" s="159"/>
      <c r="EP68" s="188">
        <f t="shared" si="119"/>
        <v>20</v>
      </c>
      <c r="EQ68" s="159">
        <f t="shared" si="120"/>
        <v>16</v>
      </c>
      <c r="ER68" s="159">
        <f t="shared" si="121"/>
        <v>16</v>
      </c>
      <c r="ES68" s="159">
        <f t="shared" si="122"/>
        <v>15</v>
      </c>
      <c r="ET68" s="159">
        <f t="shared" si="123"/>
        <v>16</v>
      </c>
      <c r="EU68" s="159">
        <f t="shared" si="124"/>
        <v>16</v>
      </c>
      <c r="EV68" s="159"/>
      <c r="EW68" s="159">
        <f t="shared" si="125"/>
        <v>99</v>
      </c>
      <c r="EX68" s="159">
        <f t="shared" si="126"/>
        <v>20</v>
      </c>
      <c r="EY68" s="159">
        <f t="shared" si="127"/>
        <v>16</v>
      </c>
      <c r="EZ68" s="159">
        <f t="shared" si="153"/>
        <v>0</v>
      </c>
      <c r="FA68" s="159">
        <f t="shared" si="153"/>
        <v>0</v>
      </c>
      <c r="FB68" s="159">
        <f t="shared" si="154"/>
        <v>16</v>
      </c>
      <c r="FC68" s="159">
        <f t="shared" si="154"/>
        <v>15</v>
      </c>
      <c r="FD68" s="159">
        <f t="shared" si="130"/>
        <v>0</v>
      </c>
      <c r="FE68" s="159">
        <f t="shared" si="131"/>
        <v>16</v>
      </c>
      <c r="FF68" s="159">
        <f t="shared" si="155"/>
        <v>0</v>
      </c>
      <c r="FG68" s="159">
        <f t="shared" si="155"/>
        <v>0</v>
      </c>
      <c r="FH68" s="159">
        <f t="shared" si="133"/>
        <v>16</v>
      </c>
      <c r="FI68" s="159">
        <v>0</v>
      </c>
      <c r="FJ68" s="159">
        <v>0</v>
      </c>
      <c r="FK68" s="159"/>
      <c r="FL68" s="159"/>
      <c r="FM68" s="235">
        <v>99</v>
      </c>
    </row>
    <row r="69" spans="1:169" ht="29" x14ac:dyDescent="0.2">
      <c r="A69" s="194">
        <v>56</v>
      </c>
      <c r="B69" s="195">
        <v>211423243056</v>
      </c>
      <c r="C69" s="196" t="s">
        <v>796</v>
      </c>
      <c r="D69" s="197"/>
      <c r="E69" s="198" t="s">
        <v>797</v>
      </c>
      <c r="F69" s="199">
        <f t="shared" si="0"/>
        <v>2</v>
      </c>
      <c r="G69" s="199">
        <f t="shared" si="1"/>
        <v>2</v>
      </c>
      <c r="H69" s="199">
        <f t="shared" si="2"/>
        <v>2</v>
      </c>
      <c r="I69" s="199">
        <f t="shared" si="3"/>
        <v>2</v>
      </c>
      <c r="J69" s="199">
        <f t="shared" si="4"/>
        <v>2</v>
      </c>
      <c r="K69" s="199">
        <f t="shared" si="5"/>
        <v>2</v>
      </c>
      <c r="L69" s="199">
        <f t="shared" si="6"/>
        <v>0</v>
      </c>
      <c r="M69" s="199">
        <f t="shared" si="7"/>
        <v>0</v>
      </c>
      <c r="N69" s="199">
        <f t="shared" si="8"/>
        <v>0</v>
      </c>
      <c r="O69" s="200">
        <f t="shared" si="9"/>
        <v>0</v>
      </c>
      <c r="P69" s="199">
        <f t="shared" si="10"/>
        <v>0</v>
      </c>
      <c r="Q69" s="199">
        <f t="shared" si="11"/>
        <v>0</v>
      </c>
      <c r="R69" s="199">
        <f t="shared" si="12"/>
        <v>0</v>
      </c>
      <c r="S69" s="201">
        <f t="shared" si="13"/>
        <v>0</v>
      </c>
      <c r="T69" s="202">
        <f t="shared" si="14"/>
        <v>4</v>
      </c>
      <c r="U69" s="199">
        <f t="shared" si="15"/>
        <v>8</v>
      </c>
      <c r="V69" s="199">
        <f t="shared" si="16"/>
        <v>0</v>
      </c>
      <c r="W69" s="199">
        <f t="shared" si="17"/>
        <v>0</v>
      </c>
      <c r="X69" s="201">
        <f t="shared" si="18"/>
        <v>0</v>
      </c>
      <c r="Y69" s="203">
        <f t="shared" si="19"/>
        <v>3</v>
      </c>
      <c r="Z69" s="199">
        <f t="shared" si="20"/>
        <v>9</v>
      </c>
      <c r="AA69" s="199">
        <f t="shared" si="21"/>
        <v>0</v>
      </c>
      <c r="AB69" s="199">
        <f t="shared" si="22"/>
        <v>0</v>
      </c>
      <c r="AC69" s="201">
        <f t="shared" si="23"/>
        <v>0</v>
      </c>
      <c r="AD69" s="202">
        <f t="shared" si="24"/>
        <v>3</v>
      </c>
      <c r="AE69" s="199">
        <f t="shared" si="25"/>
        <v>0</v>
      </c>
      <c r="AF69" s="199">
        <f t="shared" si="26"/>
        <v>0</v>
      </c>
      <c r="AG69" s="199">
        <f t="shared" si="27"/>
        <v>0</v>
      </c>
      <c r="AH69" s="201">
        <f t="shared" si="28"/>
        <v>0</v>
      </c>
      <c r="AI69" s="204">
        <f t="shared" si="29"/>
        <v>4</v>
      </c>
      <c r="AJ69" s="199">
        <f t="shared" si="30"/>
        <v>0</v>
      </c>
      <c r="AK69" s="199">
        <f t="shared" si="31"/>
        <v>0</v>
      </c>
      <c r="AL69" s="199">
        <f t="shared" si="32"/>
        <v>0</v>
      </c>
      <c r="AM69" s="201">
        <f t="shared" si="33"/>
        <v>0</v>
      </c>
      <c r="AN69" s="204">
        <f t="shared" si="34"/>
        <v>4</v>
      </c>
      <c r="AO69" s="199">
        <f t="shared" si="35"/>
        <v>9</v>
      </c>
      <c r="AP69" s="199">
        <f t="shared" si="36"/>
        <v>0</v>
      </c>
      <c r="AQ69" s="199">
        <f t="shared" si="37"/>
        <v>0</v>
      </c>
      <c r="AR69" s="201">
        <f t="shared" si="38"/>
        <v>0</v>
      </c>
      <c r="AS69" s="204">
        <f t="shared" si="39"/>
        <v>3</v>
      </c>
      <c r="AT69" s="199">
        <f t="shared" si="40"/>
        <v>0</v>
      </c>
      <c r="AU69" s="199">
        <f t="shared" si="41"/>
        <v>0</v>
      </c>
      <c r="AV69" s="199">
        <f t="shared" si="42"/>
        <v>0</v>
      </c>
      <c r="AW69" s="201">
        <f t="shared" si="43"/>
        <v>0</v>
      </c>
      <c r="AX69" s="205">
        <f t="shared" si="44"/>
        <v>4</v>
      </c>
      <c r="AY69" s="199">
        <f t="shared" si="45"/>
        <v>9</v>
      </c>
      <c r="AZ69" s="199">
        <f t="shared" si="46"/>
        <v>0</v>
      </c>
      <c r="BA69" s="199">
        <f t="shared" si="47"/>
        <v>0</v>
      </c>
      <c r="BB69" s="201">
        <f t="shared" si="48"/>
        <v>0</v>
      </c>
      <c r="BC69" s="204">
        <f t="shared" si="49"/>
        <v>3</v>
      </c>
      <c r="BD69" s="199">
        <f t="shared" si="50"/>
        <v>2</v>
      </c>
      <c r="BE69" s="199">
        <f t="shared" si="51"/>
        <v>0</v>
      </c>
      <c r="BF69" s="199">
        <f t="shared" si="52"/>
        <v>0</v>
      </c>
      <c r="BG69" s="201">
        <f t="shared" si="53"/>
        <v>0</v>
      </c>
      <c r="BH69" s="204">
        <f t="shared" si="54"/>
        <v>3</v>
      </c>
      <c r="BI69" s="199">
        <f t="shared" si="55"/>
        <v>0</v>
      </c>
      <c r="BJ69" s="199">
        <f t="shared" si="56"/>
        <v>0</v>
      </c>
      <c r="BK69" s="199">
        <f t="shared" si="57"/>
        <v>0</v>
      </c>
      <c r="BL69" s="201">
        <f t="shared" si="58"/>
        <v>0</v>
      </c>
      <c r="BM69" s="206">
        <f t="shared" si="59"/>
        <v>4</v>
      </c>
      <c r="BN69" s="199">
        <f t="shared" si="60"/>
        <v>0</v>
      </c>
      <c r="BO69" s="199">
        <f t="shared" si="61"/>
        <v>0</v>
      </c>
      <c r="BP69" s="199">
        <f t="shared" si="62"/>
        <v>0</v>
      </c>
      <c r="BQ69" s="201">
        <f t="shared" si="63"/>
        <v>0</v>
      </c>
      <c r="BR69" s="207">
        <f t="shared" si="64"/>
        <v>4</v>
      </c>
      <c r="BS69" s="199">
        <f t="shared" si="65"/>
        <v>9</v>
      </c>
      <c r="BT69" s="199">
        <f t="shared" si="66"/>
        <v>0</v>
      </c>
      <c r="BU69" s="199">
        <f t="shared" si="67"/>
        <v>0</v>
      </c>
      <c r="BV69" s="201">
        <f t="shared" si="68"/>
        <v>0</v>
      </c>
      <c r="BW69" s="207">
        <f t="shared" si="69"/>
        <v>3</v>
      </c>
      <c r="BX69" s="235">
        <v>58</v>
      </c>
      <c r="BY69" s="235">
        <v>58</v>
      </c>
      <c r="BZ69" s="193" t="e">
        <f t="shared" si="70"/>
        <v>#VALUE!</v>
      </c>
      <c r="CA69" s="193">
        <f t="shared" si="71"/>
        <v>20</v>
      </c>
      <c r="CB69" s="193" t="e">
        <f t="shared" si="72"/>
        <v>#VALUE!</v>
      </c>
      <c r="CC69" s="193" t="e">
        <f t="shared" si="73"/>
        <v>#VALUE!</v>
      </c>
      <c r="CD69" s="193" t="e">
        <f t="shared" si="74"/>
        <v>#VALUE!</v>
      </c>
      <c r="CE69" s="193" t="e">
        <f t="shared" si="75"/>
        <v>#VALUE!</v>
      </c>
      <c r="CF69" s="193" t="e">
        <f t="shared" si="76"/>
        <v>#VALUE!</v>
      </c>
      <c r="CG69" s="193" t="e">
        <f t="shared" si="77"/>
        <v>#VALUE!</v>
      </c>
      <c r="CH69" s="193" t="e">
        <f t="shared" si="78"/>
        <v>#VALUE!</v>
      </c>
      <c r="CI69" s="193" t="e">
        <f t="shared" si="79"/>
        <v>#VALUE!</v>
      </c>
      <c r="CJ69" s="193" t="e">
        <f t="shared" si="80"/>
        <v>#VALUE!</v>
      </c>
      <c r="CK69" s="193" t="e">
        <f t="shared" si="81"/>
        <v>#VALUE!</v>
      </c>
      <c r="CL69" s="193" t="e">
        <f t="shared" si="82"/>
        <v>#VALUE!</v>
      </c>
      <c r="CM69" s="193" t="e">
        <f t="shared" si="83"/>
        <v>#VALUE!</v>
      </c>
      <c r="CN69" s="193" t="e">
        <f t="shared" si="84"/>
        <v>#VALUE!</v>
      </c>
      <c r="CO69" s="209" t="str">
        <f t="shared" si="85"/>
        <v>2023PEC AI 577</v>
      </c>
      <c r="CP69" s="193" t="e">
        <f t="shared" si="86"/>
        <v>#VALUE!</v>
      </c>
      <c r="CQ69" s="158"/>
      <c r="CR69" s="193">
        <f t="shared" si="87"/>
        <v>20</v>
      </c>
      <c r="CS69" s="193" t="e">
        <f t="shared" si="88"/>
        <v>#VALUE!</v>
      </c>
      <c r="CT69" s="193" t="e">
        <f t="shared" si="89"/>
        <v>#VALUE!</v>
      </c>
      <c r="CU69" s="193" t="e">
        <f t="shared" si="90"/>
        <v>#VALUE!</v>
      </c>
      <c r="CV69" s="193" t="e">
        <f t="shared" si="91"/>
        <v>#VALUE!</v>
      </c>
      <c r="CW69" s="193" t="e">
        <f t="shared" si="92"/>
        <v>#VALUE!</v>
      </c>
      <c r="CX69" s="193" t="e">
        <f t="shared" si="93"/>
        <v>#VALUE!</v>
      </c>
      <c r="CY69" s="193" t="e">
        <f t="shared" si="94"/>
        <v>#VALUE!</v>
      </c>
      <c r="CZ69" s="193" t="e">
        <f t="shared" si="95"/>
        <v>#VALUE!</v>
      </c>
      <c r="DA69" s="193" t="e">
        <f t="shared" si="96"/>
        <v>#VALUE!</v>
      </c>
      <c r="DB69" s="193" t="e">
        <f t="shared" si="97"/>
        <v>#VALUE!</v>
      </c>
      <c r="DC69" s="193" t="e">
        <f t="shared" si="98"/>
        <v>#VALUE!</v>
      </c>
      <c r="DD69" s="193" t="e">
        <f t="shared" si="99"/>
        <v>#VALUE!</v>
      </c>
      <c r="DE69" s="159"/>
      <c r="DF69" s="159" t="e">
        <f t="shared" si="100"/>
        <v>#VALUE!</v>
      </c>
      <c r="DG69" s="159"/>
      <c r="DH69" s="159"/>
      <c r="DI69" s="159"/>
      <c r="DJ69" s="159"/>
      <c r="DK69" s="159"/>
      <c r="DL69" s="159"/>
      <c r="DM69" s="159"/>
      <c r="DN69" s="159"/>
      <c r="DO69" s="159"/>
      <c r="DP69" s="159"/>
      <c r="DQ69" s="159"/>
      <c r="DR69" s="159">
        <f t="shared" si="101"/>
        <v>58</v>
      </c>
      <c r="DS69" s="188">
        <f t="shared" si="102"/>
        <v>12</v>
      </c>
      <c r="DT69" s="159">
        <f t="shared" si="103"/>
        <v>8</v>
      </c>
      <c r="DU69" s="159">
        <f t="shared" si="104"/>
        <v>9</v>
      </c>
      <c r="DV69" s="159">
        <f t="shared" si="105"/>
        <v>9</v>
      </c>
      <c r="DW69" s="159">
        <f t="shared" si="106"/>
        <v>9</v>
      </c>
      <c r="DX69" s="159">
        <f t="shared" si="107"/>
        <v>2</v>
      </c>
      <c r="DY69" s="210">
        <f t="shared" si="108"/>
        <v>9</v>
      </c>
      <c r="DZ69" s="159">
        <f t="shared" si="109"/>
        <v>58</v>
      </c>
      <c r="EA69" s="159">
        <f t="shared" si="110"/>
        <v>12</v>
      </c>
      <c r="EB69" s="159">
        <f t="shared" si="111"/>
        <v>0</v>
      </c>
      <c r="EC69" s="159">
        <f t="shared" si="149"/>
        <v>8</v>
      </c>
      <c r="ED69" s="159">
        <f t="shared" si="149"/>
        <v>9</v>
      </c>
      <c r="EE69" s="159">
        <f t="shared" si="150"/>
        <v>0</v>
      </c>
      <c r="EF69" s="159">
        <f t="shared" si="150"/>
        <v>0</v>
      </c>
      <c r="EG69" s="159">
        <f t="shared" si="114"/>
        <v>9</v>
      </c>
      <c r="EH69" s="159">
        <f t="shared" si="115"/>
        <v>0</v>
      </c>
      <c r="EI69" s="159">
        <f t="shared" si="151"/>
        <v>9</v>
      </c>
      <c r="EJ69" s="159">
        <f t="shared" si="151"/>
        <v>2</v>
      </c>
      <c r="EK69" s="159">
        <f t="shared" si="152"/>
        <v>0</v>
      </c>
      <c r="EL69" s="159">
        <f t="shared" si="152"/>
        <v>0</v>
      </c>
      <c r="EM69" s="159">
        <f t="shared" si="118"/>
        <v>9</v>
      </c>
      <c r="EN69" s="159"/>
      <c r="EO69" s="159"/>
      <c r="EP69" s="188">
        <f t="shared" si="119"/>
        <v>12</v>
      </c>
      <c r="EQ69" s="159">
        <f t="shared" si="120"/>
        <v>10</v>
      </c>
      <c r="ER69" s="159">
        <f t="shared" si="121"/>
        <v>10</v>
      </c>
      <c r="ES69" s="159">
        <f t="shared" si="122"/>
        <v>10</v>
      </c>
      <c r="ET69" s="159">
        <f t="shared" si="123"/>
        <v>7</v>
      </c>
      <c r="EU69" s="159">
        <f t="shared" si="124"/>
        <v>9</v>
      </c>
      <c r="EV69" s="159"/>
      <c r="EW69" s="159">
        <f t="shared" si="125"/>
        <v>58</v>
      </c>
      <c r="EX69" s="159">
        <f t="shared" si="126"/>
        <v>12</v>
      </c>
      <c r="EY69" s="159">
        <f t="shared" si="127"/>
        <v>0</v>
      </c>
      <c r="EZ69" s="159">
        <f t="shared" si="153"/>
        <v>10</v>
      </c>
      <c r="FA69" s="159">
        <f t="shared" si="153"/>
        <v>10</v>
      </c>
      <c r="FB69" s="159">
        <f t="shared" si="154"/>
        <v>0</v>
      </c>
      <c r="FC69" s="159">
        <f t="shared" si="154"/>
        <v>0</v>
      </c>
      <c r="FD69" s="159">
        <f t="shared" si="130"/>
        <v>10</v>
      </c>
      <c r="FE69" s="159">
        <f t="shared" si="131"/>
        <v>0</v>
      </c>
      <c r="FF69" s="159">
        <f t="shared" si="155"/>
        <v>7</v>
      </c>
      <c r="FG69" s="159">
        <f t="shared" si="155"/>
        <v>9</v>
      </c>
      <c r="FH69" s="159">
        <f t="shared" si="133"/>
        <v>0</v>
      </c>
      <c r="FI69" s="159">
        <v>0</v>
      </c>
      <c r="FJ69" s="159">
        <v>0</v>
      </c>
      <c r="FK69" s="159"/>
      <c r="FL69" s="159"/>
      <c r="FM69" s="235">
        <v>58</v>
      </c>
    </row>
    <row r="70" spans="1:169" ht="18" x14ac:dyDescent="0.2">
      <c r="A70" s="194">
        <v>57</v>
      </c>
      <c r="B70" s="195">
        <v>211423243057</v>
      </c>
      <c r="C70" s="196" t="s">
        <v>798</v>
      </c>
      <c r="D70" s="197"/>
      <c r="E70" s="198" t="s">
        <v>799</v>
      </c>
      <c r="F70" s="199">
        <f t="shared" si="0"/>
        <v>2</v>
      </c>
      <c r="G70" s="199">
        <f t="shared" si="1"/>
        <v>2</v>
      </c>
      <c r="H70" s="199">
        <f t="shared" si="2"/>
        <v>2</v>
      </c>
      <c r="I70" s="199">
        <f t="shared" si="3"/>
        <v>2</v>
      </c>
      <c r="J70" s="199">
        <f t="shared" si="4"/>
        <v>0</v>
      </c>
      <c r="K70" s="199">
        <f t="shared" si="5"/>
        <v>0</v>
      </c>
      <c r="L70" s="199">
        <f t="shared" si="6"/>
        <v>0</v>
      </c>
      <c r="M70" s="199">
        <f t="shared" si="7"/>
        <v>0</v>
      </c>
      <c r="N70" s="199">
        <f t="shared" si="8"/>
        <v>0</v>
      </c>
      <c r="O70" s="200">
        <f t="shared" si="9"/>
        <v>0</v>
      </c>
      <c r="P70" s="199">
        <f t="shared" si="10"/>
        <v>6</v>
      </c>
      <c r="Q70" s="199">
        <f t="shared" si="11"/>
        <v>0</v>
      </c>
      <c r="R70" s="199">
        <f t="shared" si="12"/>
        <v>0</v>
      </c>
      <c r="S70" s="201">
        <f t="shared" si="13"/>
        <v>0</v>
      </c>
      <c r="T70" s="202">
        <f t="shared" si="14"/>
        <v>3</v>
      </c>
      <c r="U70" s="199">
        <f t="shared" si="15"/>
        <v>0</v>
      </c>
      <c r="V70" s="199">
        <f t="shared" si="16"/>
        <v>0</v>
      </c>
      <c r="W70" s="199">
        <f t="shared" si="17"/>
        <v>0</v>
      </c>
      <c r="X70" s="201">
        <f t="shared" si="18"/>
        <v>0</v>
      </c>
      <c r="Y70" s="203">
        <f t="shared" si="19"/>
        <v>4</v>
      </c>
      <c r="Z70" s="199">
        <f t="shared" si="20"/>
        <v>0</v>
      </c>
      <c r="AA70" s="199">
        <f t="shared" si="21"/>
        <v>0</v>
      </c>
      <c r="AB70" s="199">
        <f t="shared" si="22"/>
        <v>0</v>
      </c>
      <c r="AC70" s="201">
        <f t="shared" si="23"/>
        <v>0</v>
      </c>
      <c r="AD70" s="202">
        <f t="shared" si="24"/>
        <v>4</v>
      </c>
      <c r="AE70" s="199">
        <f t="shared" si="25"/>
        <v>6</v>
      </c>
      <c r="AF70" s="199">
        <f t="shared" si="26"/>
        <v>0</v>
      </c>
      <c r="AG70" s="199">
        <f t="shared" si="27"/>
        <v>0</v>
      </c>
      <c r="AH70" s="201">
        <f t="shared" si="28"/>
        <v>0</v>
      </c>
      <c r="AI70" s="204">
        <f t="shared" si="29"/>
        <v>3</v>
      </c>
      <c r="AJ70" s="199">
        <f t="shared" si="30"/>
        <v>5</v>
      </c>
      <c r="AK70" s="199">
        <f t="shared" si="31"/>
        <v>0</v>
      </c>
      <c r="AL70" s="199">
        <f t="shared" si="32"/>
        <v>0</v>
      </c>
      <c r="AM70" s="201">
        <f t="shared" si="33"/>
        <v>0</v>
      </c>
      <c r="AN70" s="204">
        <f t="shared" si="34"/>
        <v>3</v>
      </c>
      <c r="AO70" s="199">
        <f t="shared" si="35"/>
        <v>0</v>
      </c>
      <c r="AP70" s="199">
        <f t="shared" si="36"/>
        <v>0</v>
      </c>
      <c r="AQ70" s="199">
        <f t="shared" si="37"/>
        <v>0</v>
      </c>
      <c r="AR70" s="201">
        <f t="shared" si="38"/>
        <v>0</v>
      </c>
      <c r="AS70" s="204">
        <f t="shared" si="39"/>
        <v>4</v>
      </c>
      <c r="AT70" s="199">
        <f t="shared" si="40"/>
        <v>6</v>
      </c>
      <c r="AU70" s="199">
        <f t="shared" si="41"/>
        <v>0</v>
      </c>
      <c r="AV70" s="199">
        <f t="shared" si="42"/>
        <v>0</v>
      </c>
      <c r="AW70" s="201">
        <f t="shared" si="43"/>
        <v>0</v>
      </c>
      <c r="AX70" s="205">
        <f t="shared" si="44"/>
        <v>3</v>
      </c>
      <c r="AY70" s="199">
        <f t="shared" si="45"/>
        <v>0</v>
      </c>
      <c r="AZ70" s="199">
        <f t="shared" si="46"/>
        <v>0</v>
      </c>
      <c r="BA70" s="199">
        <f t="shared" si="47"/>
        <v>0</v>
      </c>
      <c r="BB70" s="201">
        <f t="shared" si="48"/>
        <v>0</v>
      </c>
      <c r="BC70" s="204">
        <f t="shared" si="49"/>
        <v>4</v>
      </c>
      <c r="BD70" s="199">
        <f t="shared" si="50"/>
        <v>0</v>
      </c>
      <c r="BE70" s="199">
        <f t="shared" si="51"/>
        <v>0</v>
      </c>
      <c r="BF70" s="199">
        <f t="shared" si="52"/>
        <v>0</v>
      </c>
      <c r="BG70" s="201">
        <f t="shared" si="53"/>
        <v>0</v>
      </c>
      <c r="BH70" s="204">
        <f t="shared" si="54"/>
        <v>4</v>
      </c>
      <c r="BI70" s="199">
        <f t="shared" si="55"/>
        <v>4</v>
      </c>
      <c r="BJ70" s="199">
        <f t="shared" si="56"/>
        <v>0</v>
      </c>
      <c r="BK70" s="199">
        <f t="shared" si="57"/>
        <v>0</v>
      </c>
      <c r="BL70" s="201">
        <f t="shared" si="58"/>
        <v>0</v>
      </c>
      <c r="BM70" s="206">
        <f t="shared" si="59"/>
        <v>3</v>
      </c>
      <c r="BN70" s="199">
        <f t="shared" si="60"/>
        <v>6</v>
      </c>
      <c r="BO70" s="199">
        <f t="shared" si="61"/>
        <v>0</v>
      </c>
      <c r="BP70" s="199">
        <f t="shared" si="62"/>
        <v>0</v>
      </c>
      <c r="BQ70" s="201">
        <f t="shared" si="63"/>
        <v>0</v>
      </c>
      <c r="BR70" s="207">
        <f t="shared" si="64"/>
        <v>3</v>
      </c>
      <c r="BS70" s="199">
        <f t="shared" si="65"/>
        <v>0</v>
      </c>
      <c r="BT70" s="199">
        <f t="shared" si="66"/>
        <v>0</v>
      </c>
      <c r="BU70" s="199">
        <f t="shared" si="67"/>
        <v>0</v>
      </c>
      <c r="BV70" s="201">
        <f t="shared" si="68"/>
        <v>0</v>
      </c>
      <c r="BW70" s="207">
        <f t="shared" si="69"/>
        <v>4</v>
      </c>
      <c r="BX70" s="235">
        <v>41</v>
      </c>
      <c r="BY70" s="235">
        <v>41</v>
      </c>
      <c r="BZ70" s="193" t="e">
        <f t="shared" si="70"/>
        <v>#VALUE!</v>
      </c>
      <c r="CA70" s="193">
        <f t="shared" si="71"/>
        <v>20</v>
      </c>
      <c r="CB70" s="193" t="e">
        <f t="shared" si="72"/>
        <v>#VALUE!</v>
      </c>
      <c r="CC70" s="193" t="e">
        <f t="shared" si="73"/>
        <v>#VALUE!</v>
      </c>
      <c r="CD70" s="193" t="e">
        <f t="shared" si="74"/>
        <v>#VALUE!</v>
      </c>
      <c r="CE70" s="193" t="e">
        <f t="shared" si="75"/>
        <v>#VALUE!</v>
      </c>
      <c r="CF70" s="193" t="e">
        <f t="shared" si="76"/>
        <v>#VALUE!</v>
      </c>
      <c r="CG70" s="193" t="e">
        <f t="shared" si="77"/>
        <v>#VALUE!</v>
      </c>
      <c r="CH70" s="193" t="e">
        <f t="shared" si="78"/>
        <v>#VALUE!</v>
      </c>
      <c r="CI70" s="193" t="e">
        <f t="shared" si="79"/>
        <v>#VALUE!</v>
      </c>
      <c r="CJ70" s="193" t="e">
        <f t="shared" si="80"/>
        <v>#VALUE!</v>
      </c>
      <c r="CK70" s="193" t="e">
        <f t="shared" si="81"/>
        <v>#VALUE!</v>
      </c>
      <c r="CL70" s="193" t="e">
        <f t="shared" si="82"/>
        <v>#VALUE!</v>
      </c>
      <c r="CM70" s="193" t="e">
        <f t="shared" si="83"/>
        <v>#VALUE!</v>
      </c>
      <c r="CN70" s="193" t="e">
        <f t="shared" si="84"/>
        <v>#VALUE!</v>
      </c>
      <c r="CO70" s="209" t="str">
        <f t="shared" si="85"/>
        <v>2023PEC AI 578</v>
      </c>
      <c r="CP70" s="193" t="e">
        <f t="shared" si="86"/>
        <v>#VALUE!</v>
      </c>
      <c r="CQ70" s="158"/>
      <c r="CR70" s="193">
        <f t="shared" si="87"/>
        <v>20</v>
      </c>
      <c r="CS70" s="193" t="e">
        <f t="shared" si="88"/>
        <v>#VALUE!</v>
      </c>
      <c r="CT70" s="193" t="e">
        <f t="shared" si="89"/>
        <v>#VALUE!</v>
      </c>
      <c r="CU70" s="193" t="e">
        <f t="shared" si="90"/>
        <v>#VALUE!</v>
      </c>
      <c r="CV70" s="193" t="e">
        <f t="shared" si="91"/>
        <v>#VALUE!</v>
      </c>
      <c r="CW70" s="193" t="e">
        <f t="shared" si="92"/>
        <v>#VALUE!</v>
      </c>
      <c r="CX70" s="193" t="e">
        <f t="shared" si="93"/>
        <v>#VALUE!</v>
      </c>
      <c r="CY70" s="193" t="e">
        <f t="shared" si="94"/>
        <v>#VALUE!</v>
      </c>
      <c r="CZ70" s="193" t="e">
        <f t="shared" si="95"/>
        <v>#VALUE!</v>
      </c>
      <c r="DA70" s="193" t="e">
        <f t="shared" si="96"/>
        <v>#VALUE!</v>
      </c>
      <c r="DB70" s="193" t="e">
        <f t="shared" si="97"/>
        <v>#VALUE!</v>
      </c>
      <c r="DC70" s="193" t="e">
        <f t="shared" si="98"/>
        <v>#VALUE!</v>
      </c>
      <c r="DD70" s="193" t="e">
        <f t="shared" si="99"/>
        <v>#VALUE!</v>
      </c>
      <c r="DE70" s="159"/>
      <c r="DF70" s="159" t="e">
        <f t="shared" si="100"/>
        <v>#VALUE!</v>
      </c>
      <c r="DG70" s="159"/>
      <c r="DH70" s="159"/>
      <c r="DI70" s="159"/>
      <c r="DJ70" s="159"/>
      <c r="DK70" s="159"/>
      <c r="DL70" s="159"/>
      <c r="DM70" s="159"/>
      <c r="DN70" s="159"/>
      <c r="DO70" s="159"/>
      <c r="DP70" s="159"/>
      <c r="DQ70" s="159"/>
      <c r="DR70" s="159">
        <f t="shared" si="101"/>
        <v>41</v>
      </c>
      <c r="DS70" s="188">
        <f t="shared" si="102"/>
        <v>8</v>
      </c>
      <c r="DT70" s="159">
        <f t="shared" si="103"/>
        <v>6</v>
      </c>
      <c r="DU70" s="159">
        <f t="shared" si="104"/>
        <v>6</v>
      </c>
      <c r="DV70" s="159">
        <f t="shared" si="105"/>
        <v>5</v>
      </c>
      <c r="DW70" s="159">
        <f t="shared" si="106"/>
        <v>6</v>
      </c>
      <c r="DX70" s="159">
        <f t="shared" si="107"/>
        <v>4</v>
      </c>
      <c r="DY70" s="210">
        <f t="shared" si="108"/>
        <v>6</v>
      </c>
      <c r="DZ70" s="159">
        <f t="shared" si="109"/>
        <v>41</v>
      </c>
      <c r="EA70" s="159">
        <f t="shared" si="110"/>
        <v>8</v>
      </c>
      <c r="EB70" s="159">
        <f t="shared" si="111"/>
        <v>6</v>
      </c>
      <c r="EC70" s="159">
        <f t="shared" si="149"/>
        <v>0</v>
      </c>
      <c r="ED70" s="159">
        <f t="shared" si="149"/>
        <v>0</v>
      </c>
      <c r="EE70" s="159">
        <f t="shared" si="150"/>
        <v>6</v>
      </c>
      <c r="EF70" s="159">
        <f t="shared" si="150"/>
        <v>5</v>
      </c>
      <c r="EG70" s="159">
        <f t="shared" si="114"/>
        <v>0</v>
      </c>
      <c r="EH70" s="159">
        <f t="shared" si="115"/>
        <v>6</v>
      </c>
      <c r="EI70" s="159">
        <f t="shared" si="151"/>
        <v>0</v>
      </c>
      <c r="EJ70" s="159">
        <f t="shared" si="151"/>
        <v>0</v>
      </c>
      <c r="EK70" s="159">
        <f t="shared" si="152"/>
        <v>4</v>
      </c>
      <c r="EL70" s="159">
        <f t="shared" si="152"/>
        <v>6</v>
      </c>
      <c r="EM70" s="159">
        <f t="shared" si="118"/>
        <v>0</v>
      </c>
      <c r="EN70" s="159"/>
      <c r="EO70" s="159"/>
      <c r="EP70" s="188">
        <f t="shared" si="119"/>
        <v>8</v>
      </c>
      <c r="EQ70" s="159">
        <f t="shared" si="120"/>
        <v>7</v>
      </c>
      <c r="ER70" s="159">
        <f t="shared" si="121"/>
        <v>7</v>
      </c>
      <c r="ES70" s="159">
        <f t="shared" si="122"/>
        <v>7</v>
      </c>
      <c r="ET70" s="159">
        <f t="shared" si="123"/>
        <v>5</v>
      </c>
      <c r="EU70" s="159">
        <f t="shared" si="124"/>
        <v>7</v>
      </c>
      <c r="EV70" s="159"/>
      <c r="EW70" s="159">
        <f t="shared" si="125"/>
        <v>41</v>
      </c>
      <c r="EX70" s="159">
        <f t="shared" si="126"/>
        <v>8</v>
      </c>
      <c r="EY70" s="159">
        <f t="shared" si="127"/>
        <v>7</v>
      </c>
      <c r="EZ70" s="159">
        <f t="shared" si="153"/>
        <v>0</v>
      </c>
      <c r="FA70" s="159">
        <f t="shared" si="153"/>
        <v>0</v>
      </c>
      <c r="FB70" s="159">
        <f t="shared" si="154"/>
        <v>7</v>
      </c>
      <c r="FC70" s="159">
        <f t="shared" si="154"/>
        <v>7</v>
      </c>
      <c r="FD70" s="159">
        <f t="shared" si="130"/>
        <v>0</v>
      </c>
      <c r="FE70" s="159">
        <f t="shared" si="131"/>
        <v>5</v>
      </c>
      <c r="FF70" s="159">
        <f t="shared" si="155"/>
        <v>0</v>
      </c>
      <c r="FG70" s="159">
        <f t="shared" si="155"/>
        <v>0</v>
      </c>
      <c r="FH70" s="159">
        <f t="shared" si="133"/>
        <v>7</v>
      </c>
      <c r="FI70" s="159">
        <v>0</v>
      </c>
      <c r="FJ70" s="159">
        <v>0</v>
      </c>
      <c r="FK70" s="159"/>
      <c r="FL70" s="159"/>
      <c r="FM70" s="235">
        <v>41</v>
      </c>
    </row>
    <row r="71" spans="1:169" ht="18" x14ac:dyDescent="0.2">
      <c r="A71" s="194">
        <v>58</v>
      </c>
      <c r="B71" s="195">
        <v>211423243058</v>
      </c>
      <c r="C71" s="196" t="s">
        <v>800</v>
      </c>
      <c r="D71" s="197"/>
      <c r="E71" s="198" t="s">
        <v>801</v>
      </c>
      <c r="F71" s="199">
        <f t="shared" si="0"/>
        <v>2</v>
      </c>
      <c r="G71" s="199">
        <f t="shared" si="1"/>
        <v>2</v>
      </c>
      <c r="H71" s="199">
        <f t="shared" si="2"/>
        <v>2</v>
      </c>
      <c r="I71" s="199">
        <f t="shared" si="3"/>
        <v>2</v>
      </c>
      <c r="J71" s="199">
        <f t="shared" si="4"/>
        <v>2</v>
      </c>
      <c r="K71" s="199">
        <f t="shared" si="5"/>
        <v>2</v>
      </c>
      <c r="L71" s="199">
        <f t="shared" si="6"/>
        <v>1</v>
      </c>
      <c r="M71" s="199">
        <f t="shared" si="7"/>
        <v>0</v>
      </c>
      <c r="N71" s="199">
        <f t="shared" si="8"/>
        <v>0</v>
      </c>
      <c r="O71" s="200">
        <f t="shared" si="9"/>
        <v>0</v>
      </c>
      <c r="P71" s="199">
        <f t="shared" si="10"/>
        <v>0</v>
      </c>
      <c r="Q71" s="199">
        <f t="shared" si="11"/>
        <v>0</v>
      </c>
      <c r="R71" s="199">
        <f t="shared" si="12"/>
        <v>0</v>
      </c>
      <c r="S71" s="201">
        <f t="shared" si="13"/>
        <v>0</v>
      </c>
      <c r="T71" s="202">
        <f t="shared" si="14"/>
        <v>4</v>
      </c>
      <c r="U71" s="199">
        <f t="shared" si="15"/>
        <v>9</v>
      </c>
      <c r="V71" s="199">
        <f t="shared" si="16"/>
        <v>0</v>
      </c>
      <c r="W71" s="199">
        <f t="shared" si="17"/>
        <v>0</v>
      </c>
      <c r="X71" s="201">
        <f t="shared" si="18"/>
        <v>0</v>
      </c>
      <c r="Y71" s="203">
        <f t="shared" si="19"/>
        <v>3</v>
      </c>
      <c r="Z71" s="199">
        <f t="shared" si="20"/>
        <v>10</v>
      </c>
      <c r="AA71" s="199">
        <f t="shared" si="21"/>
        <v>0</v>
      </c>
      <c r="AB71" s="199">
        <f t="shared" si="22"/>
        <v>0</v>
      </c>
      <c r="AC71" s="201">
        <f t="shared" si="23"/>
        <v>0</v>
      </c>
      <c r="AD71" s="202">
        <f t="shared" si="24"/>
        <v>3</v>
      </c>
      <c r="AE71" s="199">
        <f t="shared" si="25"/>
        <v>0</v>
      </c>
      <c r="AF71" s="199">
        <f t="shared" si="26"/>
        <v>0</v>
      </c>
      <c r="AG71" s="199">
        <f t="shared" si="27"/>
        <v>0</v>
      </c>
      <c r="AH71" s="201">
        <f t="shared" si="28"/>
        <v>0</v>
      </c>
      <c r="AI71" s="204">
        <f t="shared" si="29"/>
        <v>4</v>
      </c>
      <c r="AJ71" s="199">
        <f t="shared" si="30"/>
        <v>0</v>
      </c>
      <c r="AK71" s="199">
        <f t="shared" si="31"/>
        <v>0</v>
      </c>
      <c r="AL71" s="199">
        <f t="shared" si="32"/>
        <v>0</v>
      </c>
      <c r="AM71" s="201">
        <f t="shared" si="33"/>
        <v>0</v>
      </c>
      <c r="AN71" s="204">
        <f t="shared" si="34"/>
        <v>4</v>
      </c>
      <c r="AO71" s="199">
        <f t="shared" si="35"/>
        <v>10</v>
      </c>
      <c r="AP71" s="199">
        <f t="shared" si="36"/>
        <v>0</v>
      </c>
      <c r="AQ71" s="199">
        <f t="shared" si="37"/>
        <v>0</v>
      </c>
      <c r="AR71" s="201">
        <f t="shared" si="38"/>
        <v>0</v>
      </c>
      <c r="AS71" s="204">
        <f t="shared" si="39"/>
        <v>3</v>
      </c>
      <c r="AT71" s="199">
        <f t="shared" si="40"/>
        <v>0</v>
      </c>
      <c r="AU71" s="199">
        <f t="shared" si="41"/>
        <v>0</v>
      </c>
      <c r="AV71" s="199">
        <f t="shared" si="42"/>
        <v>0</v>
      </c>
      <c r="AW71" s="201">
        <f t="shared" si="43"/>
        <v>0</v>
      </c>
      <c r="AX71" s="205">
        <f t="shared" si="44"/>
        <v>4</v>
      </c>
      <c r="AY71" s="199">
        <f t="shared" si="45"/>
        <v>10</v>
      </c>
      <c r="AZ71" s="199">
        <f t="shared" si="46"/>
        <v>0</v>
      </c>
      <c r="BA71" s="199">
        <f t="shared" si="47"/>
        <v>0</v>
      </c>
      <c r="BB71" s="201">
        <f t="shared" si="48"/>
        <v>0</v>
      </c>
      <c r="BC71" s="204">
        <f t="shared" si="49"/>
        <v>3</v>
      </c>
      <c r="BD71" s="199">
        <f t="shared" si="50"/>
        <v>3</v>
      </c>
      <c r="BE71" s="199">
        <f t="shared" si="51"/>
        <v>0</v>
      </c>
      <c r="BF71" s="199">
        <f t="shared" si="52"/>
        <v>0</v>
      </c>
      <c r="BG71" s="201">
        <f t="shared" si="53"/>
        <v>0</v>
      </c>
      <c r="BH71" s="204">
        <f t="shared" si="54"/>
        <v>3</v>
      </c>
      <c r="BI71" s="199">
        <f t="shared" si="55"/>
        <v>0</v>
      </c>
      <c r="BJ71" s="199">
        <f t="shared" si="56"/>
        <v>0</v>
      </c>
      <c r="BK71" s="199">
        <f t="shared" si="57"/>
        <v>0</v>
      </c>
      <c r="BL71" s="201">
        <f t="shared" si="58"/>
        <v>0</v>
      </c>
      <c r="BM71" s="206">
        <f t="shared" si="59"/>
        <v>4</v>
      </c>
      <c r="BN71" s="199">
        <f t="shared" si="60"/>
        <v>0</v>
      </c>
      <c r="BO71" s="199">
        <f t="shared" si="61"/>
        <v>0</v>
      </c>
      <c r="BP71" s="199">
        <f t="shared" si="62"/>
        <v>0</v>
      </c>
      <c r="BQ71" s="201">
        <f t="shared" si="63"/>
        <v>0</v>
      </c>
      <c r="BR71" s="207">
        <f t="shared" si="64"/>
        <v>4</v>
      </c>
      <c r="BS71" s="199">
        <f t="shared" si="65"/>
        <v>10</v>
      </c>
      <c r="BT71" s="199">
        <f t="shared" si="66"/>
        <v>0</v>
      </c>
      <c r="BU71" s="199">
        <f t="shared" si="67"/>
        <v>0</v>
      </c>
      <c r="BV71" s="201">
        <f t="shared" si="68"/>
        <v>0</v>
      </c>
      <c r="BW71" s="207">
        <f t="shared" si="69"/>
        <v>3</v>
      </c>
      <c r="BX71" s="235">
        <v>65</v>
      </c>
      <c r="BY71" s="235">
        <v>65</v>
      </c>
      <c r="BZ71" s="193" t="e">
        <f t="shared" si="70"/>
        <v>#VALUE!</v>
      </c>
      <c r="CA71" s="193">
        <f t="shared" si="71"/>
        <v>20</v>
      </c>
      <c r="CB71" s="193" t="e">
        <f t="shared" si="72"/>
        <v>#VALUE!</v>
      </c>
      <c r="CC71" s="193" t="e">
        <f t="shared" si="73"/>
        <v>#VALUE!</v>
      </c>
      <c r="CD71" s="193" t="e">
        <f t="shared" si="74"/>
        <v>#VALUE!</v>
      </c>
      <c r="CE71" s="193" t="e">
        <f t="shared" si="75"/>
        <v>#VALUE!</v>
      </c>
      <c r="CF71" s="193" t="e">
        <f t="shared" si="76"/>
        <v>#VALUE!</v>
      </c>
      <c r="CG71" s="193" t="e">
        <f t="shared" si="77"/>
        <v>#VALUE!</v>
      </c>
      <c r="CH71" s="193" t="e">
        <f t="shared" si="78"/>
        <v>#VALUE!</v>
      </c>
      <c r="CI71" s="193" t="e">
        <f t="shared" si="79"/>
        <v>#VALUE!</v>
      </c>
      <c r="CJ71" s="193" t="e">
        <f t="shared" si="80"/>
        <v>#VALUE!</v>
      </c>
      <c r="CK71" s="193" t="e">
        <f t="shared" si="81"/>
        <v>#VALUE!</v>
      </c>
      <c r="CL71" s="193" t="e">
        <f t="shared" si="82"/>
        <v>#VALUE!</v>
      </c>
      <c r="CM71" s="193" t="e">
        <f t="shared" si="83"/>
        <v>#VALUE!</v>
      </c>
      <c r="CN71" s="193" t="e">
        <f t="shared" si="84"/>
        <v>#VALUE!</v>
      </c>
      <c r="CO71" s="209" t="str">
        <f t="shared" si="85"/>
        <v>2023PEC AI 579</v>
      </c>
      <c r="CP71" s="193" t="e">
        <f t="shared" si="86"/>
        <v>#VALUE!</v>
      </c>
      <c r="CQ71" s="158"/>
      <c r="CR71" s="193">
        <f t="shared" si="87"/>
        <v>20</v>
      </c>
      <c r="CS71" s="193" t="e">
        <f t="shared" si="88"/>
        <v>#VALUE!</v>
      </c>
      <c r="CT71" s="193" t="e">
        <f t="shared" si="89"/>
        <v>#VALUE!</v>
      </c>
      <c r="CU71" s="193" t="e">
        <f t="shared" si="90"/>
        <v>#VALUE!</v>
      </c>
      <c r="CV71" s="193" t="e">
        <f t="shared" si="91"/>
        <v>#VALUE!</v>
      </c>
      <c r="CW71" s="193" t="e">
        <f t="shared" si="92"/>
        <v>#VALUE!</v>
      </c>
      <c r="CX71" s="193" t="e">
        <f t="shared" si="93"/>
        <v>#VALUE!</v>
      </c>
      <c r="CY71" s="193" t="e">
        <f t="shared" si="94"/>
        <v>#VALUE!</v>
      </c>
      <c r="CZ71" s="193" t="e">
        <f t="shared" si="95"/>
        <v>#VALUE!</v>
      </c>
      <c r="DA71" s="193" t="e">
        <f t="shared" si="96"/>
        <v>#VALUE!</v>
      </c>
      <c r="DB71" s="193" t="e">
        <f t="shared" si="97"/>
        <v>#VALUE!</v>
      </c>
      <c r="DC71" s="193" t="e">
        <f t="shared" si="98"/>
        <v>#VALUE!</v>
      </c>
      <c r="DD71" s="193" t="e">
        <f t="shared" si="99"/>
        <v>#VALUE!</v>
      </c>
      <c r="DE71" s="159"/>
      <c r="DF71" s="159" t="e">
        <f t="shared" si="100"/>
        <v>#VALUE!</v>
      </c>
      <c r="DG71" s="159"/>
      <c r="DH71" s="159"/>
      <c r="DI71" s="159"/>
      <c r="DJ71" s="159"/>
      <c r="DK71" s="159"/>
      <c r="DL71" s="159"/>
      <c r="DM71" s="159"/>
      <c r="DN71" s="159"/>
      <c r="DO71" s="159"/>
      <c r="DP71" s="159"/>
      <c r="DQ71" s="159"/>
      <c r="DR71" s="159">
        <f t="shared" si="101"/>
        <v>65</v>
      </c>
      <c r="DS71" s="188">
        <f t="shared" si="102"/>
        <v>13</v>
      </c>
      <c r="DT71" s="159">
        <f t="shared" si="103"/>
        <v>9</v>
      </c>
      <c r="DU71" s="159">
        <f t="shared" si="104"/>
        <v>10</v>
      </c>
      <c r="DV71" s="159">
        <f t="shared" si="105"/>
        <v>10</v>
      </c>
      <c r="DW71" s="159">
        <f t="shared" si="106"/>
        <v>10</v>
      </c>
      <c r="DX71" s="159">
        <f t="shared" si="107"/>
        <v>3</v>
      </c>
      <c r="DY71" s="210">
        <f t="shared" si="108"/>
        <v>10</v>
      </c>
      <c r="DZ71" s="159">
        <f t="shared" si="109"/>
        <v>65</v>
      </c>
      <c r="EA71" s="159">
        <f t="shared" si="110"/>
        <v>13</v>
      </c>
      <c r="EB71" s="159">
        <f t="shared" si="111"/>
        <v>0</v>
      </c>
      <c r="EC71" s="159">
        <f t="shared" si="149"/>
        <v>9</v>
      </c>
      <c r="ED71" s="159">
        <f t="shared" si="149"/>
        <v>10</v>
      </c>
      <c r="EE71" s="159">
        <f t="shared" si="150"/>
        <v>0</v>
      </c>
      <c r="EF71" s="159">
        <f t="shared" si="150"/>
        <v>0</v>
      </c>
      <c r="EG71" s="159">
        <f t="shared" si="114"/>
        <v>10</v>
      </c>
      <c r="EH71" s="159">
        <f t="shared" si="115"/>
        <v>0</v>
      </c>
      <c r="EI71" s="159">
        <f t="shared" si="151"/>
        <v>10</v>
      </c>
      <c r="EJ71" s="159">
        <f t="shared" si="151"/>
        <v>3</v>
      </c>
      <c r="EK71" s="159">
        <f t="shared" si="152"/>
        <v>0</v>
      </c>
      <c r="EL71" s="159">
        <f t="shared" si="152"/>
        <v>0</v>
      </c>
      <c r="EM71" s="159">
        <f t="shared" si="118"/>
        <v>10</v>
      </c>
      <c r="EN71" s="159"/>
      <c r="EO71" s="159"/>
      <c r="EP71" s="188">
        <f t="shared" si="119"/>
        <v>13</v>
      </c>
      <c r="EQ71" s="159">
        <f t="shared" si="120"/>
        <v>11</v>
      </c>
      <c r="ER71" s="159">
        <f t="shared" si="121"/>
        <v>12</v>
      </c>
      <c r="ES71" s="159">
        <f t="shared" si="122"/>
        <v>12</v>
      </c>
      <c r="ET71" s="159">
        <f t="shared" si="123"/>
        <v>7</v>
      </c>
      <c r="EU71" s="159">
        <f t="shared" si="124"/>
        <v>10</v>
      </c>
      <c r="EV71" s="159"/>
      <c r="EW71" s="159">
        <f t="shared" si="125"/>
        <v>65</v>
      </c>
      <c r="EX71" s="159">
        <f t="shared" si="126"/>
        <v>13</v>
      </c>
      <c r="EY71" s="159">
        <f t="shared" si="127"/>
        <v>0</v>
      </c>
      <c r="EZ71" s="159">
        <f t="shared" si="153"/>
        <v>11</v>
      </c>
      <c r="FA71" s="159">
        <f t="shared" si="153"/>
        <v>12</v>
      </c>
      <c r="FB71" s="159">
        <f t="shared" si="154"/>
        <v>0</v>
      </c>
      <c r="FC71" s="159">
        <f t="shared" si="154"/>
        <v>0</v>
      </c>
      <c r="FD71" s="159">
        <f t="shared" si="130"/>
        <v>12</v>
      </c>
      <c r="FE71" s="159">
        <f t="shared" si="131"/>
        <v>0</v>
      </c>
      <c r="FF71" s="159">
        <f t="shared" si="155"/>
        <v>7</v>
      </c>
      <c r="FG71" s="159">
        <f t="shared" si="155"/>
        <v>10</v>
      </c>
      <c r="FH71" s="159">
        <f t="shared" si="133"/>
        <v>0</v>
      </c>
      <c r="FI71" s="159">
        <v>0</v>
      </c>
      <c r="FJ71" s="159">
        <v>0</v>
      </c>
      <c r="FK71" s="159"/>
      <c r="FL71" s="159"/>
      <c r="FM71" s="235">
        <v>65</v>
      </c>
    </row>
    <row r="72" spans="1:169" ht="18" x14ac:dyDescent="0.2">
      <c r="A72" s="194">
        <v>59</v>
      </c>
      <c r="B72" s="195">
        <v>211423243059</v>
      </c>
      <c r="C72" s="196" t="s">
        <v>802</v>
      </c>
      <c r="D72" s="197"/>
      <c r="E72" s="198" t="s">
        <v>803</v>
      </c>
      <c r="F72" s="199">
        <f t="shared" si="0"/>
        <v>2</v>
      </c>
      <c r="G72" s="199">
        <f t="shared" si="1"/>
        <v>2</v>
      </c>
      <c r="H72" s="199">
        <f t="shared" si="2"/>
        <v>2</v>
      </c>
      <c r="I72" s="199">
        <f t="shared" si="3"/>
        <v>2</v>
      </c>
      <c r="J72" s="199">
        <f t="shared" si="4"/>
        <v>0</v>
      </c>
      <c r="K72" s="199">
        <f t="shared" si="5"/>
        <v>0</v>
      </c>
      <c r="L72" s="199">
        <f t="shared" si="6"/>
        <v>0</v>
      </c>
      <c r="M72" s="199">
        <f t="shared" si="7"/>
        <v>0</v>
      </c>
      <c r="N72" s="199">
        <f t="shared" si="8"/>
        <v>0</v>
      </c>
      <c r="O72" s="200">
        <f t="shared" si="9"/>
        <v>0</v>
      </c>
      <c r="P72" s="199">
        <f t="shared" si="10"/>
        <v>6</v>
      </c>
      <c r="Q72" s="199">
        <f t="shared" si="11"/>
        <v>0</v>
      </c>
      <c r="R72" s="199">
        <f t="shared" si="12"/>
        <v>0</v>
      </c>
      <c r="S72" s="201">
        <f t="shared" si="13"/>
        <v>0</v>
      </c>
      <c r="T72" s="202">
        <f t="shared" si="14"/>
        <v>3</v>
      </c>
      <c r="U72" s="199">
        <f t="shared" si="15"/>
        <v>0</v>
      </c>
      <c r="V72" s="199">
        <f t="shared" si="16"/>
        <v>0</v>
      </c>
      <c r="W72" s="199">
        <f t="shared" si="17"/>
        <v>0</v>
      </c>
      <c r="X72" s="201">
        <f t="shared" si="18"/>
        <v>0</v>
      </c>
      <c r="Y72" s="203">
        <f t="shared" si="19"/>
        <v>4</v>
      </c>
      <c r="Z72" s="199">
        <f t="shared" si="20"/>
        <v>0</v>
      </c>
      <c r="AA72" s="199">
        <f t="shared" si="21"/>
        <v>0</v>
      </c>
      <c r="AB72" s="199">
        <f t="shared" si="22"/>
        <v>0</v>
      </c>
      <c r="AC72" s="201">
        <f t="shared" si="23"/>
        <v>0</v>
      </c>
      <c r="AD72" s="202">
        <f t="shared" si="24"/>
        <v>4</v>
      </c>
      <c r="AE72" s="199">
        <f t="shared" si="25"/>
        <v>6</v>
      </c>
      <c r="AF72" s="199">
        <f t="shared" si="26"/>
        <v>0</v>
      </c>
      <c r="AG72" s="199">
        <f t="shared" si="27"/>
        <v>0</v>
      </c>
      <c r="AH72" s="201">
        <f t="shared" si="28"/>
        <v>0</v>
      </c>
      <c r="AI72" s="204">
        <f t="shared" si="29"/>
        <v>3</v>
      </c>
      <c r="AJ72" s="199">
        <f t="shared" si="30"/>
        <v>5</v>
      </c>
      <c r="AK72" s="199">
        <f t="shared" si="31"/>
        <v>0</v>
      </c>
      <c r="AL72" s="199">
        <f t="shared" si="32"/>
        <v>0</v>
      </c>
      <c r="AM72" s="201">
        <f t="shared" si="33"/>
        <v>0</v>
      </c>
      <c r="AN72" s="204">
        <f t="shared" si="34"/>
        <v>3</v>
      </c>
      <c r="AO72" s="199">
        <f t="shared" si="35"/>
        <v>0</v>
      </c>
      <c r="AP72" s="199">
        <f t="shared" si="36"/>
        <v>0</v>
      </c>
      <c r="AQ72" s="199">
        <f t="shared" si="37"/>
        <v>0</v>
      </c>
      <c r="AR72" s="201">
        <f t="shared" si="38"/>
        <v>0</v>
      </c>
      <c r="AS72" s="204">
        <f t="shared" si="39"/>
        <v>4</v>
      </c>
      <c r="AT72" s="199">
        <f t="shared" si="40"/>
        <v>6</v>
      </c>
      <c r="AU72" s="199">
        <f t="shared" si="41"/>
        <v>0</v>
      </c>
      <c r="AV72" s="199">
        <f t="shared" si="42"/>
        <v>0</v>
      </c>
      <c r="AW72" s="201">
        <f t="shared" si="43"/>
        <v>0</v>
      </c>
      <c r="AX72" s="205">
        <f t="shared" si="44"/>
        <v>3</v>
      </c>
      <c r="AY72" s="199">
        <f t="shared" si="45"/>
        <v>0</v>
      </c>
      <c r="AZ72" s="199">
        <f t="shared" si="46"/>
        <v>0</v>
      </c>
      <c r="BA72" s="199">
        <f t="shared" si="47"/>
        <v>0</v>
      </c>
      <c r="BB72" s="201">
        <f t="shared" si="48"/>
        <v>0</v>
      </c>
      <c r="BC72" s="204">
        <f t="shared" si="49"/>
        <v>4</v>
      </c>
      <c r="BD72" s="199">
        <f t="shared" si="50"/>
        <v>0</v>
      </c>
      <c r="BE72" s="199">
        <f t="shared" si="51"/>
        <v>0</v>
      </c>
      <c r="BF72" s="199">
        <f t="shared" si="52"/>
        <v>0</v>
      </c>
      <c r="BG72" s="201">
        <f t="shared" si="53"/>
        <v>0</v>
      </c>
      <c r="BH72" s="204">
        <f t="shared" si="54"/>
        <v>4</v>
      </c>
      <c r="BI72" s="199">
        <f t="shared" si="55"/>
        <v>4</v>
      </c>
      <c r="BJ72" s="199">
        <f t="shared" si="56"/>
        <v>0</v>
      </c>
      <c r="BK72" s="199">
        <f t="shared" si="57"/>
        <v>0</v>
      </c>
      <c r="BL72" s="201">
        <f t="shared" si="58"/>
        <v>0</v>
      </c>
      <c r="BM72" s="206">
        <f t="shared" si="59"/>
        <v>3</v>
      </c>
      <c r="BN72" s="199">
        <f t="shared" si="60"/>
        <v>6</v>
      </c>
      <c r="BO72" s="199">
        <f t="shared" si="61"/>
        <v>0</v>
      </c>
      <c r="BP72" s="199">
        <f t="shared" si="62"/>
        <v>0</v>
      </c>
      <c r="BQ72" s="201">
        <f t="shared" si="63"/>
        <v>0</v>
      </c>
      <c r="BR72" s="207">
        <f t="shared" si="64"/>
        <v>3</v>
      </c>
      <c r="BS72" s="199">
        <f t="shared" si="65"/>
        <v>0</v>
      </c>
      <c r="BT72" s="199">
        <f t="shared" si="66"/>
        <v>0</v>
      </c>
      <c r="BU72" s="199">
        <f t="shared" si="67"/>
        <v>0</v>
      </c>
      <c r="BV72" s="201">
        <f t="shared" si="68"/>
        <v>0</v>
      </c>
      <c r="BW72" s="207">
        <f t="shared" si="69"/>
        <v>4</v>
      </c>
      <c r="BX72" s="235">
        <v>41</v>
      </c>
      <c r="BY72" s="235">
        <v>41</v>
      </c>
      <c r="BZ72" s="193" t="e">
        <f t="shared" si="70"/>
        <v>#VALUE!</v>
      </c>
      <c r="CA72" s="193">
        <f t="shared" si="71"/>
        <v>20</v>
      </c>
      <c r="CB72" s="193" t="e">
        <f t="shared" si="72"/>
        <v>#VALUE!</v>
      </c>
      <c r="CC72" s="193" t="e">
        <f t="shared" si="73"/>
        <v>#VALUE!</v>
      </c>
      <c r="CD72" s="193" t="e">
        <f t="shared" si="74"/>
        <v>#VALUE!</v>
      </c>
      <c r="CE72" s="193" t="e">
        <f t="shared" si="75"/>
        <v>#VALUE!</v>
      </c>
      <c r="CF72" s="193" t="e">
        <f t="shared" si="76"/>
        <v>#VALUE!</v>
      </c>
      <c r="CG72" s="193" t="e">
        <f t="shared" si="77"/>
        <v>#VALUE!</v>
      </c>
      <c r="CH72" s="193" t="e">
        <f t="shared" si="78"/>
        <v>#VALUE!</v>
      </c>
      <c r="CI72" s="193" t="e">
        <f t="shared" si="79"/>
        <v>#VALUE!</v>
      </c>
      <c r="CJ72" s="193" t="e">
        <f t="shared" si="80"/>
        <v>#VALUE!</v>
      </c>
      <c r="CK72" s="193" t="e">
        <f t="shared" si="81"/>
        <v>#VALUE!</v>
      </c>
      <c r="CL72" s="193" t="e">
        <f t="shared" si="82"/>
        <v>#VALUE!</v>
      </c>
      <c r="CM72" s="193" t="e">
        <f t="shared" si="83"/>
        <v>#VALUE!</v>
      </c>
      <c r="CN72" s="193" t="e">
        <f t="shared" si="84"/>
        <v>#VALUE!</v>
      </c>
      <c r="CO72" s="209" t="str">
        <f t="shared" si="85"/>
        <v>2023PEC AI 580</v>
      </c>
      <c r="CP72" s="193" t="e">
        <f t="shared" si="86"/>
        <v>#VALUE!</v>
      </c>
      <c r="CQ72" s="158"/>
      <c r="CR72" s="193">
        <f t="shared" si="87"/>
        <v>20</v>
      </c>
      <c r="CS72" s="193" t="e">
        <f t="shared" si="88"/>
        <v>#VALUE!</v>
      </c>
      <c r="CT72" s="193" t="e">
        <f t="shared" si="89"/>
        <v>#VALUE!</v>
      </c>
      <c r="CU72" s="193" t="e">
        <f t="shared" si="90"/>
        <v>#VALUE!</v>
      </c>
      <c r="CV72" s="193" t="e">
        <f t="shared" si="91"/>
        <v>#VALUE!</v>
      </c>
      <c r="CW72" s="193" t="e">
        <f t="shared" si="92"/>
        <v>#VALUE!</v>
      </c>
      <c r="CX72" s="193" t="e">
        <f t="shared" si="93"/>
        <v>#VALUE!</v>
      </c>
      <c r="CY72" s="193" t="e">
        <f t="shared" si="94"/>
        <v>#VALUE!</v>
      </c>
      <c r="CZ72" s="193" t="e">
        <f t="shared" si="95"/>
        <v>#VALUE!</v>
      </c>
      <c r="DA72" s="193" t="e">
        <f t="shared" si="96"/>
        <v>#VALUE!</v>
      </c>
      <c r="DB72" s="193" t="e">
        <f t="shared" si="97"/>
        <v>#VALUE!</v>
      </c>
      <c r="DC72" s="193" t="e">
        <f t="shared" si="98"/>
        <v>#VALUE!</v>
      </c>
      <c r="DD72" s="193" t="e">
        <f t="shared" si="99"/>
        <v>#VALUE!</v>
      </c>
      <c r="DE72" s="159"/>
      <c r="DF72" s="159" t="e">
        <f t="shared" si="100"/>
        <v>#VALUE!</v>
      </c>
      <c r="DG72" s="159"/>
      <c r="DH72" s="159"/>
      <c r="DI72" s="159"/>
      <c r="DJ72" s="159"/>
      <c r="DK72" s="159"/>
      <c r="DL72" s="159"/>
      <c r="DM72" s="159"/>
      <c r="DN72" s="159"/>
      <c r="DO72" s="159"/>
      <c r="DP72" s="159"/>
      <c r="DQ72" s="159"/>
      <c r="DR72" s="159">
        <f t="shared" si="101"/>
        <v>41</v>
      </c>
      <c r="DS72" s="188">
        <f t="shared" si="102"/>
        <v>8</v>
      </c>
      <c r="DT72" s="159">
        <f t="shared" si="103"/>
        <v>6</v>
      </c>
      <c r="DU72" s="159">
        <f t="shared" si="104"/>
        <v>6</v>
      </c>
      <c r="DV72" s="159">
        <f t="shared" si="105"/>
        <v>5</v>
      </c>
      <c r="DW72" s="159">
        <f t="shared" si="106"/>
        <v>6</v>
      </c>
      <c r="DX72" s="159">
        <f t="shared" si="107"/>
        <v>4</v>
      </c>
      <c r="DY72" s="210">
        <f t="shared" si="108"/>
        <v>6</v>
      </c>
      <c r="DZ72" s="159">
        <f t="shared" si="109"/>
        <v>41</v>
      </c>
      <c r="EA72" s="159">
        <f t="shared" si="110"/>
        <v>8</v>
      </c>
      <c r="EB72" s="159">
        <f t="shared" si="111"/>
        <v>6</v>
      </c>
      <c r="EC72" s="159">
        <f t="shared" si="149"/>
        <v>0</v>
      </c>
      <c r="ED72" s="159">
        <f t="shared" si="149"/>
        <v>0</v>
      </c>
      <c r="EE72" s="159">
        <f t="shared" si="150"/>
        <v>6</v>
      </c>
      <c r="EF72" s="159">
        <f t="shared" si="150"/>
        <v>5</v>
      </c>
      <c r="EG72" s="159">
        <f t="shared" si="114"/>
        <v>0</v>
      </c>
      <c r="EH72" s="159">
        <f t="shared" si="115"/>
        <v>6</v>
      </c>
      <c r="EI72" s="159">
        <f t="shared" si="151"/>
        <v>0</v>
      </c>
      <c r="EJ72" s="159">
        <f t="shared" si="151"/>
        <v>0</v>
      </c>
      <c r="EK72" s="159">
        <f t="shared" si="152"/>
        <v>4</v>
      </c>
      <c r="EL72" s="159">
        <f t="shared" si="152"/>
        <v>6</v>
      </c>
      <c r="EM72" s="159">
        <f t="shared" si="118"/>
        <v>0</v>
      </c>
      <c r="EN72" s="159"/>
      <c r="EO72" s="159"/>
      <c r="EP72" s="188">
        <f t="shared" si="119"/>
        <v>8</v>
      </c>
      <c r="EQ72" s="159">
        <f t="shared" si="120"/>
        <v>7</v>
      </c>
      <c r="ER72" s="159">
        <f t="shared" si="121"/>
        <v>7</v>
      </c>
      <c r="ES72" s="159">
        <f t="shared" si="122"/>
        <v>7</v>
      </c>
      <c r="ET72" s="159">
        <f t="shared" si="123"/>
        <v>5</v>
      </c>
      <c r="EU72" s="159">
        <f t="shared" si="124"/>
        <v>7</v>
      </c>
      <c r="EV72" s="159"/>
      <c r="EW72" s="159">
        <f t="shared" si="125"/>
        <v>41</v>
      </c>
      <c r="EX72" s="159">
        <f t="shared" si="126"/>
        <v>8</v>
      </c>
      <c r="EY72" s="159">
        <f t="shared" si="127"/>
        <v>7</v>
      </c>
      <c r="EZ72" s="159">
        <f t="shared" si="153"/>
        <v>0</v>
      </c>
      <c r="FA72" s="159">
        <f t="shared" si="153"/>
        <v>0</v>
      </c>
      <c r="FB72" s="159">
        <f t="shared" si="154"/>
        <v>7</v>
      </c>
      <c r="FC72" s="159">
        <f t="shared" si="154"/>
        <v>7</v>
      </c>
      <c r="FD72" s="159">
        <f t="shared" si="130"/>
        <v>0</v>
      </c>
      <c r="FE72" s="159">
        <f t="shared" si="131"/>
        <v>5</v>
      </c>
      <c r="FF72" s="159">
        <f t="shared" si="155"/>
        <v>0</v>
      </c>
      <c r="FG72" s="159">
        <f t="shared" si="155"/>
        <v>0</v>
      </c>
      <c r="FH72" s="159">
        <f t="shared" si="133"/>
        <v>7</v>
      </c>
      <c r="FI72" s="159">
        <v>0</v>
      </c>
      <c r="FJ72" s="159">
        <v>0</v>
      </c>
      <c r="FK72" s="159"/>
      <c r="FL72" s="159"/>
      <c r="FM72" s="235">
        <v>41</v>
      </c>
    </row>
    <row r="73" spans="1:169" ht="18" x14ac:dyDescent="0.2">
      <c r="A73" s="194">
        <v>60</v>
      </c>
      <c r="B73" s="195">
        <v>211423243060</v>
      </c>
      <c r="C73" s="196" t="s">
        <v>804</v>
      </c>
      <c r="D73" s="197"/>
      <c r="E73" s="198" t="s">
        <v>805</v>
      </c>
      <c r="F73" s="199">
        <f t="shared" si="0"/>
        <v>2</v>
      </c>
      <c r="G73" s="199">
        <f t="shared" si="1"/>
        <v>2</v>
      </c>
      <c r="H73" s="199">
        <f t="shared" si="2"/>
        <v>2</v>
      </c>
      <c r="I73" s="199">
        <f t="shared" si="3"/>
        <v>0</v>
      </c>
      <c r="J73" s="199">
        <f t="shared" si="4"/>
        <v>0</v>
      </c>
      <c r="K73" s="199">
        <f t="shared" si="5"/>
        <v>0</v>
      </c>
      <c r="L73" s="199">
        <f t="shared" si="6"/>
        <v>0</v>
      </c>
      <c r="M73" s="199">
        <f t="shared" si="7"/>
        <v>0</v>
      </c>
      <c r="N73" s="199">
        <f t="shared" si="8"/>
        <v>0</v>
      </c>
      <c r="O73" s="200">
        <f t="shared" si="9"/>
        <v>0</v>
      </c>
      <c r="P73" s="199">
        <f t="shared" si="10"/>
        <v>0</v>
      </c>
      <c r="Q73" s="199">
        <f t="shared" si="11"/>
        <v>0</v>
      </c>
      <c r="R73" s="199">
        <f t="shared" si="12"/>
        <v>0</v>
      </c>
      <c r="S73" s="201">
        <f t="shared" si="13"/>
        <v>0</v>
      </c>
      <c r="T73" s="202">
        <f t="shared" si="14"/>
        <v>4</v>
      </c>
      <c r="U73" s="199">
        <f t="shared" si="15"/>
        <v>4</v>
      </c>
      <c r="V73" s="199">
        <f t="shared" si="16"/>
        <v>0</v>
      </c>
      <c r="W73" s="199">
        <f t="shared" si="17"/>
        <v>0</v>
      </c>
      <c r="X73" s="201">
        <f t="shared" si="18"/>
        <v>0</v>
      </c>
      <c r="Y73" s="203">
        <f t="shared" si="19"/>
        <v>3</v>
      </c>
      <c r="Z73" s="199">
        <f t="shared" si="20"/>
        <v>5</v>
      </c>
      <c r="AA73" s="199">
        <f t="shared" si="21"/>
        <v>0</v>
      </c>
      <c r="AB73" s="199">
        <f t="shared" si="22"/>
        <v>0</v>
      </c>
      <c r="AC73" s="201">
        <f t="shared" si="23"/>
        <v>0</v>
      </c>
      <c r="AD73" s="202">
        <f t="shared" si="24"/>
        <v>3</v>
      </c>
      <c r="AE73" s="199">
        <f t="shared" si="25"/>
        <v>0</v>
      </c>
      <c r="AF73" s="199">
        <f t="shared" si="26"/>
        <v>0</v>
      </c>
      <c r="AG73" s="199">
        <f t="shared" si="27"/>
        <v>0</v>
      </c>
      <c r="AH73" s="201">
        <f t="shared" si="28"/>
        <v>0</v>
      </c>
      <c r="AI73" s="204">
        <f t="shared" si="29"/>
        <v>4</v>
      </c>
      <c r="AJ73" s="199">
        <f t="shared" si="30"/>
        <v>0</v>
      </c>
      <c r="AK73" s="199">
        <f t="shared" si="31"/>
        <v>0</v>
      </c>
      <c r="AL73" s="199">
        <f t="shared" si="32"/>
        <v>0</v>
      </c>
      <c r="AM73" s="201">
        <f t="shared" si="33"/>
        <v>0</v>
      </c>
      <c r="AN73" s="204">
        <f t="shared" si="34"/>
        <v>4</v>
      </c>
      <c r="AO73" s="199">
        <f t="shared" si="35"/>
        <v>5</v>
      </c>
      <c r="AP73" s="199">
        <f t="shared" si="36"/>
        <v>0</v>
      </c>
      <c r="AQ73" s="199">
        <f t="shared" si="37"/>
        <v>0</v>
      </c>
      <c r="AR73" s="201">
        <f t="shared" si="38"/>
        <v>0</v>
      </c>
      <c r="AS73" s="204">
        <f t="shared" si="39"/>
        <v>3</v>
      </c>
      <c r="AT73" s="199">
        <f t="shared" si="40"/>
        <v>0</v>
      </c>
      <c r="AU73" s="199">
        <f t="shared" si="41"/>
        <v>0</v>
      </c>
      <c r="AV73" s="199">
        <f t="shared" si="42"/>
        <v>0</v>
      </c>
      <c r="AW73" s="201">
        <f t="shared" si="43"/>
        <v>0</v>
      </c>
      <c r="AX73" s="205">
        <f t="shared" si="44"/>
        <v>4</v>
      </c>
      <c r="AY73" s="199">
        <f t="shared" si="45"/>
        <v>5</v>
      </c>
      <c r="AZ73" s="199">
        <f t="shared" si="46"/>
        <v>0</v>
      </c>
      <c r="BA73" s="199">
        <f t="shared" si="47"/>
        <v>0</v>
      </c>
      <c r="BB73" s="201">
        <f t="shared" si="48"/>
        <v>0</v>
      </c>
      <c r="BC73" s="204">
        <f t="shared" si="49"/>
        <v>3</v>
      </c>
      <c r="BD73" s="199">
        <f t="shared" si="50"/>
        <v>0</v>
      </c>
      <c r="BE73" s="199">
        <f t="shared" si="51"/>
        <v>0</v>
      </c>
      <c r="BF73" s="199">
        <f t="shared" si="52"/>
        <v>0</v>
      </c>
      <c r="BG73" s="201">
        <f t="shared" si="53"/>
        <v>0</v>
      </c>
      <c r="BH73" s="204">
        <f t="shared" si="54"/>
        <v>4</v>
      </c>
      <c r="BI73" s="199">
        <f t="shared" si="55"/>
        <v>0</v>
      </c>
      <c r="BJ73" s="199">
        <f t="shared" si="56"/>
        <v>0</v>
      </c>
      <c r="BK73" s="199">
        <f t="shared" si="57"/>
        <v>0</v>
      </c>
      <c r="BL73" s="201">
        <f t="shared" si="58"/>
        <v>0</v>
      </c>
      <c r="BM73" s="206">
        <f t="shared" si="59"/>
        <v>4</v>
      </c>
      <c r="BN73" s="199">
        <f t="shared" si="60"/>
        <v>0</v>
      </c>
      <c r="BO73" s="199">
        <f t="shared" si="61"/>
        <v>0</v>
      </c>
      <c r="BP73" s="199">
        <f t="shared" si="62"/>
        <v>0</v>
      </c>
      <c r="BQ73" s="201">
        <f t="shared" si="63"/>
        <v>0</v>
      </c>
      <c r="BR73" s="207">
        <f t="shared" si="64"/>
        <v>4</v>
      </c>
      <c r="BS73" s="199">
        <f t="shared" si="65"/>
        <v>5</v>
      </c>
      <c r="BT73" s="199">
        <f t="shared" si="66"/>
        <v>0</v>
      </c>
      <c r="BU73" s="199">
        <f t="shared" si="67"/>
        <v>0</v>
      </c>
      <c r="BV73" s="201">
        <f t="shared" si="68"/>
        <v>0</v>
      </c>
      <c r="BW73" s="207">
        <f t="shared" si="69"/>
        <v>3</v>
      </c>
      <c r="BX73" s="235">
        <v>30</v>
      </c>
      <c r="BY73" s="235">
        <v>30</v>
      </c>
      <c r="BZ73" s="193" t="e">
        <f t="shared" si="70"/>
        <v>#VALUE!</v>
      </c>
      <c r="CA73" s="193">
        <f t="shared" si="71"/>
        <v>20</v>
      </c>
      <c r="CB73" s="193" t="e">
        <f t="shared" si="72"/>
        <v>#VALUE!</v>
      </c>
      <c r="CC73" s="193" t="e">
        <f t="shared" si="73"/>
        <v>#VALUE!</v>
      </c>
      <c r="CD73" s="193" t="e">
        <f t="shared" si="74"/>
        <v>#VALUE!</v>
      </c>
      <c r="CE73" s="193" t="e">
        <f t="shared" si="75"/>
        <v>#VALUE!</v>
      </c>
      <c r="CF73" s="193" t="e">
        <f t="shared" si="76"/>
        <v>#VALUE!</v>
      </c>
      <c r="CG73" s="193" t="e">
        <f t="shared" si="77"/>
        <v>#VALUE!</v>
      </c>
      <c r="CH73" s="193" t="e">
        <f t="shared" si="78"/>
        <v>#VALUE!</v>
      </c>
      <c r="CI73" s="193" t="e">
        <f t="shared" si="79"/>
        <v>#VALUE!</v>
      </c>
      <c r="CJ73" s="193" t="e">
        <f t="shared" si="80"/>
        <v>#VALUE!</v>
      </c>
      <c r="CK73" s="193" t="e">
        <f t="shared" si="81"/>
        <v>#VALUE!</v>
      </c>
      <c r="CL73" s="193" t="e">
        <f t="shared" si="82"/>
        <v>#VALUE!</v>
      </c>
      <c r="CM73" s="193" t="e">
        <f t="shared" si="83"/>
        <v>#VALUE!</v>
      </c>
      <c r="CN73" s="193" t="e">
        <f t="shared" si="84"/>
        <v>#VALUE!</v>
      </c>
      <c r="CO73" s="209" t="str">
        <f t="shared" si="85"/>
        <v>2023PEC AI 581</v>
      </c>
      <c r="CP73" s="193" t="e">
        <f t="shared" si="86"/>
        <v>#VALUE!</v>
      </c>
      <c r="CQ73" s="158"/>
      <c r="CR73" s="193">
        <f t="shared" si="87"/>
        <v>20</v>
      </c>
      <c r="CS73" s="193" t="e">
        <f t="shared" si="88"/>
        <v>#VALUE!</v>
      </c>
      <c r="CT73" s="193" t="e">
        <f t="shared" si="89"/>
        <v>#VALUE!</v>
      </c>
      <c r="CU73" s="193" t="e">
        <f t="shared" si="90"/>
        <v>#VALUE!</v>
      </c>
      <c r="CV73" s="193" t="e">
        <f t="shared" si="91"/>
        <v>#VALUE!</v>
      </c>
      <c r="CW73" s="193" t="e">
        <f t="shared" si="92"/>
        <v>#VALUE!</v>
      </c>
      <c r="CX73" s="193" t="e">
        <f t="shared" si="93"/>
        <v>#VALUE!</v>
      </c>
      <c r="CY73" s="193" t="e">
        <f t="shared" si="94"/>
        <v>#VALUE!</v>
      </c>
      <c r="CZ73" s="193" t="e">
        <f t="shared" si="95"/>
        <v>#VALUE!</v>
      </c>
      <c r="DA73" s="193" t="e">
        <f t="shared" si="96"/>
        <v>#VALUE!</v>
      </c>
      <c r="DB73" s="193" t="e">
        <f t="shared" si="97"/>
        <v>#VALUE!</v>
      </c>
      <c r="DC73" s="193" t="e">
        <f t="shared" si="98"/>
        <v>#VALUE!</v>
      </c>
      <c r="DD73" s="193" t="e">
        <f t="shared" si="99"/>
        <v>#VALUE!</v>
      </c>
      <c r="DE73" s="159"/>
      <c r="DF73" s="159" t="e">
        <f t="shared" si="100"/>
        <v>#VALUE!</v>
      </c>
      <c r="DG73" s="159"/>
      <c r="DH73" s="159"/>
      <c r="DI73" s="159"/>
      <c r="DJ73" s="159"/>
      <c r="DK73" s="159"/>
      <c r="DL73" s="159"/>
      <c r="DM73" s="159"/>
      <c r="DN73" s="159"/>
      <c r="DO73" s="159"/>
      <c r="DP73" s="159"/>
      <c r="DQ73" s="159"/>
      <c r="DR73" s="159">
        <f t="shared" si="101"/>
        <v>30</v>
      </c>
      <c r="DS73" s="188">
        <f t="shared" si="102"/>
        <v>6</v>
      </c>
      <c r="DT73" s="159">
        <f t="shared" si="103"/>
        <v>4</v>
      </c>
      <c r="DU73" s="159">
        <f t="shared" si="104"/>
        <v>5</v>
      </c>
      <c r="DV73" s="159">
        <f t="shared" si="105"/>
        <v>5</v>
      </c>
      <c r="DW73" s="159">
        <f t="shared" si="106"/>
        <v>5</v>
      </c>
      <c r="DX73" s="159">
        <f t="shared" si="107"/>
        <v>0</v>
      </c>
      <c r="DY73" s="210">
        <f t="shared" si="108"/>
        <v>5</v>
      </c>
      <c r="DZ73" s="159">
        <f t="shared" si="109"/>
        <v>30</v>
      </c>
      <c r="EA73" s="159">
        <f t="shared" si="110"/>
        <v>6</v>
      </c>
      <c r="EB73" s="159">
        <f t="shared" si="111"/>
        <v>0</v>
      </c>
      <c r="EC73" s="159">
        <f t="shared" si="149"/>
        <v>4</v>
      </c>
      <c r="ED73" s="159">
        <f t="shared" si="149"/>
        <v>5</v>
      </c>
      <c r="EE73" s="159">
        <f t="shared" si="150"/>
        <v>0</v>
      </c>
      <c r="EF73" s="159">
        <f t="shared" si="150"/>
        <v>0</v>
      </c>
      <c r="EG73" s="159">
        <f t="shared" si="114"/>
        <v>5</v>
      </c>
      <c r="EH73" s="159">
        <f t="shared" si="115"/>
        <v>0</v>
      </c>
      <c r="EI73" s="159">
        <f t="shared" si="151"/>
        <v>5</v>
      </c>
      <c r="EJ73" s="159">
        <f t="shared" si="151"/>
        <v>0</v>
      </c>
      <c r="EK73" s="159">
        <f t="shared" si="152"/>
        <v>0</v>
      </c>
      <c r="EL73" s="159">
        <f t="shared" si="152"/>
        <v>0</v>
      </c>
      <c r="EM73" s="159">
        <f t="shared" si="118"/>
        <v>5</v>
      </c>
      <c r="EN73" s="159"/>
      <c r="EO73" s="159"/>
      <c r="EP73" s="188">
        <f t="shared" si="119"/>
        <v>6</v>
      </c>
      <c r="EQ73" s="159">
        <f t="shared" si="120"/>
        <v>5</v>
      </c>
      <c r="ER73" s="159">
        <f t="shared" si="121"/>
        <v>6</v>
      </c>
      <c r="ES73" s="159">
        <f t="shared" si="122"/>
        <v>6</v>
      </c>
      <c r="ET73" s="159">
        <f t="shared" si="123"/>
        <v>2</v>
      </c>
      <c r="EU73" s="159">
        <f t="shared" si="124"/>
        <v>5</v>
      </c>
      <c r="EV73" s="159"/>
      <c r="EW73" s="159">
        <f t="shared" si="125"/>
        <v>30</v>
      </c>
      <c r="EX73" s="159">
        <f t="shared" si="126"/>
        <v>6</v>
      </c>
      <c r="EY73" s="159">
        <f t="shared" si="127"/>
        <v>0</v>
      </c>
      <c r="EZ73" s="159">
        <f t="shared" si="153"/>
        <v>5</v>
      </c>
      <c r="FA73" s="159">
        <f t="shared" si="153"/>
        <v>6</v>
      </c>
      <c r="FB73" s="159">
        <f t="shared" si="154"/>
        <v>0</v>
      </c>
      <c r="FC73" s="159">
        <f t="shared" si="154"/>
        <v>0</v>
      </c>
      <c r="FD73" s="159">
        <f t="shared" si="130"/>
        <v>6</v>
      </c>
      <c r="FE73" s="159">
        <f t="shared" si="131"/>
        <v>0</v>
      </c>
      <c r="FF73" s="159">
        <f t="shared" si="155"/>
        <v>2</v>
      </c>
      <c r="FG73" s="159">
        <f t="shared" si="155"/>
        <v>5</v>
      </c>
      <c r="FH73" s="159">
        <f t="shared" si="133"/>
        <v>0</v>
      </c>
      <c r="FI73" s="159">
        <v>0</v>
      </c>
      <c r="FJ73" s="159">
        <v>0</v>
      </c>
      <c r="FK73" s="159"/>
      <c r="FL73" s="159"/>
      <c r="FM73" s="235">
        <v>30</v>
      </c>
    </row>
    <row r="74" spans="1:169" ht="18" x14ac:dyDescent="0.2">
      <c r="A74" s="194">
        <v>61</v>
      </c>
      <c r="B74" s="195">
        <v>211423243061</v>
      </c>
      <c r="C74" s="196" t="s">
        <v>806</v>
      </c>
      <c r="D74" s="197"/>
      <c r="E74" s="198" t="s">
        <v>807</v>
      </c>
      <c r="F74" s="199">
        <f t="shared" si="0"/>
        <v>2</v>
      </c>
      <c r="G74" s="199">
        <f t="shared" si="1"/>
        <v>2</v>
      </c>
      <c r="H74" s="199">
        <f t="shared" si="2"/>
        <v>2</v>
      </c>
      <c r="I74" s="199">
        <f t="shared" si="3"/>
        <v>2</v>
      </c>
      <c r="J74" s="199">
        <f t="shared" si="4"/>
        <v>1</v>
      </c>
      <c r="K74" s="199">
        <f t="shared" si="5"/>
        <v>0</v>
      </c>
      <c r="L74" s="199">
        <f t="shared" si="6"/>
        <v>0</v>
      </c>
      <c r="M74" s="199">
        <f t="shared" si="7"/>
        <v>0</v>
      </c>
      <c r="N74" s="199">
        <f t="shared" si="8"/>
        <v>0</v>
      </c>
      <c r="O74" s="200">
        <f t="shared" si="9"/>
        <v>0</v>
      </c>
      <c r="P74" s="199">
        <f t="shared" si="10"/>
        <v>7</v>
      </c>
      <c r="Q74" s="199">
        <f t="shared" si="11"/>
        <v>0</v>
      </c>
      <c r="R74" s="199">
        <f t="shared" si="12"/>
        <v>0</v>
      </c>
      <c r="S74" s="201">
        <f t="shared" si="13"/>
        <v>0</v>
      </c>
      <c r="T74" s="202">
        <f t="shared" si="14"/>
        <v>3</v>
      </c>
      <c r="U74" s="199">
        <f t="shared" si="15"/>
        <v>0</v>
      </c>
      <c r="V74" s="199">
        <f t="shared" si="16"/>
        <v>0</v>
      </c>
      <c r="W74" s="199">
        <f t="shared" si="17"/>
        <v>0</v>
      </c>
      <c r="X74" s="201">
        <f t="shared" si="18"/>
        <v>0</v>
      </c>
      <c r="Y74" s="203">
        <f t="shared" si="19"/>
        <v>4</v>
      </c>
      <c r="Z74" s="199">
        <f t="shared" si="20"/>
        <v>0</v>
      </c>
      <c r="AA74" s="199">
        <f t="shared" si="21"/>
        <v>0</v>
      </c>
      <c r="AB74" s="199">
        <f t="shared" si="22"/>
        <v>0</v>
      </c>
      <c r="AC74" s="201">
        <f t="shared" si="23"/>
        <v>0</v>
      </c>
      <c r="AD74" s="202">
        <f t="shared" si="24"/>
        <v>4</v>
      </c>
      <c r="AE74" s="199">
        <f t="shared" si="25"/>
        <v>7</v>
      </c>
      <c r="AF74" s="199">
        <f t="shared" si="26"/>
        <v>0</v>
      </c>
      <c r="AG74" s="199">
        <f t="shared" si="27"/>
        <v>0</v>
      </c>
      <c r="AH74" s="201">
        <f t="shared" si="28"/>
        <v>0</v>
      </c>
      <c r="AI74" s="204">
        <f t="shared" si="29"/>
        <v>3</v>
      </c>
      <c r="AJ74" s="199">
        <f t="shared" si="30"/>
        <v>6</v>
      </c>
      <c r="AK74" s="199">
        <f t="shared" si="31"/>
        <v>0</v>
      </c>
      <c r="AL74" s="199">
        <f t="shared" si="32"/>
        <v>0</v>
      </c>
      <c r="AM74" s="201">
        <f t="shared" si="33"/>
        <v>0</v>
      </c>
      <c r="AN74" s="204">
        <f t="shared" si="34"/>
        <v>3</v>
      </c>
      <c r="AO74" s="199">
        <f t="shared" si="35"/>
        <v>0</v>
      </c>
      <c r="AP74" s="199">
        <f t="shared" si="36"/>
        <v>0</v>
      </c>
      <c r="AQ74" s="199">
        <f t="shared" si="37"/>
        <v>0</v>
      </c>
      <c r="AR74" s="201">
        <f t="shared" si="38"/>
        <v>0</v>
      </c>
      <c r="AS74" s="204">
        <f t="shared" si="39"/>
        <v>4</v>
      </c>
      <c r="AT74" s="199">
        <f t="shared" si="40"/>
        <v>7</v>
      </c>
      <c r="AU74" s="199">
        <f t="shared" si="41"/>
        <v>0</v>
      </c>
      <c r="AV74" s="199">
        <f t="shared" si="42"/>
        <v>0</v>
      </c>
      <c r="AW74" s="201">
        <f t="shared" si="43"/>
        <v>0</v>
      </c>
      <c r="AX74" s="205">
        <f t="shared" si="44"/>
        <v>3</v>
      </c>
      <c r="AY74" s="199">
        <f t="shared" si="45"/>
        <v>0</v>
      </c>
      <c r="AZ74" s="199">
        <f t="shared" si="46"/>
        <v>0</v>
      </c>
      <c r="BA74" s="199">
        <f t="shared" si="47"/>
        <v>0</v>
      </c>
      <c r="BB74" s="201">
        <f t="shared" si="48"/>
        <v>0</v>
      </c>
      <c r="BC74" s="204">
        <f t="shared" si="49"/>
        <v>4</v>
      </c>
      <c r="BD74" s="199">
        <f t="shared" si="50"/>
        <v>0</v>
      </c>
      <c r="BE74" s="199">
        <f t="shared" si="51"/>
        <v>0</v>
      </c>
      <c r="BF74" s="199">
        <f t="shared" si="52"/>
        <v>0</v>
      </c>
      <c r="BG74" s="201">
        <f t="shared" si="53"/>
        <v>0</v>
      </c>
      <c r="BH74" s="204">
        <f t="shared" si="54"/>
        <v>4</v>
      </c>
      <c r="BI74" s="199">
        <f t="shared" si="55"/>
        <v>3</v>
      </c>
      <c r="BJ74" s="199">
        <f t="shared" si="56"/>
        <v>0</v>
      </c>
      <c r="BK74" s="199">
        <f t="shared" si="57"/>
        <v>0</v>
      </c>
      <c r="BL74" s="201">
        <f t="shared" si="58"/>
        <v>0</v>
      </c>
      <c r="BM74" s="206">
        <f t="shared" si="59"/>
        <v>3</v>
      </c>
      <c r="BN74" s="199">
        <f t="shared" si="60"/>
        <v>7</v>
      </c>
      <c r="BO74" s="199">
        <f t="shared" si="61"/>
        <v>0</v>
      </c>
      <c r="BP74" s="199">
        <f t="shared" si="62"/>
        <v>0</v>
      </c>
      <c r="BQ74" s="201">
        <f t="shared" si="63"/>
        <v>0</v>
      </c>
      <c r="BR74" s="207">
        <f t="shared" si="64"/>
        <v>3</v>
      </c>
      <c r="BS74" s="199">
        <f t="shared" si="65"/>
        <v>0</v>
      </c>
      <c r="BT74" s="199">
        <f t="shared" si="66"/>
        <v>0</v>
      </c>
      <c r="BU74" s="199">
        <f t="shared" si="67"/>
        <v>0</v>
      </c>
      <c r="BV74" s="201">
        <f t="shared" si="68"/>
        <v>0</v>
      </c>
      <c r="BW74" s="207">
        <f t="shared" si="69"/>
        <v>4</v>
      </c>
      <c r="BX74" s="235">
        <v>46</v>
      </c>
      <c r="BY74" s="235">
        <v>46</v>
      </c>
      <c r="BZ74" s="193" t="e">
        <f t="shared" si="70"/>
        <v>#VALUE!</v>
      </c>
      <c r="CA74" s="193">
        <f t="shared" si="71"/>
        <v>20</v>
      </c>
      <c r="CB74" s="193" t="e">
        <f t="shared" si="72"/>
        <v>#VALUE!</v>
      </c>
      <c r="CC74" s="193" t="e">
        <f t="shared" si="73"/>
        <v>#VALUE!</v>
      </c>
      <c r="CD74" s="193" t="e">
        <f t="shared" si="74"/>
        <v>#VALUE!</v>
      </c>
      <c r="CE74" s="193" t="e">
        <f t="shared" si="75"/>
        <v>#VALUE!</v>
      </c>
      <c r="CF74" s="193" t="e">
        <f t="shared" si="76"/>
        <v>#VALUE!</v>
      </c>
      <c r="CG74" s="193" t="e">
        <f t="shared" si="77"/>
        <v>#VALUE!</v>
      </c>
      <c r="CH74" s="193" t="e">
        <f t="shared" si="78"/>
        <v>#VALUE!</v>
      </c>
      <c r="CI74" s="193" t="e">
        <f t="shared" si="79"/>
        <v>#VALUE!</v>
      </c>
      <c r="CJ74" s="193" t="e">
        <f t="shared" si="80"/>
        <v>#VALUE!</v>
      </c>
      <c r="CK74" s="193" t="e">
        <f t="shared" si="81"/>
        <v>#VALUE!</v>
      </c>
      <c r="CL74" s="193" t="e">
        <f t="shared" si="82"/>
        <v>#VALUE!</v>
      </c>
      <c r="CM74" s="193" t="e">
        <f t="shared" si="83"/>
        <v>#VALUE!</v>
      </c>
      <c r="CN74" s="193" t="e">
        <f t="shared" si="84"/>
        <v>#VALUE!</v>
      </c>
      <c r="CO74" s="209" t="str">
        <f t="shared" si="85"/>
        <v>2023PEC AI 582</v>
      </c>
      <c r="CP74" s="193" t="e">
        <f t="shared" si="86"/>
        <v>#VALUE!</v>
      </c>
      <c r="CQ74" s="158"/>
      <c r="CR74" s="193">
        <f t="shared" si="87"/>
        <v>20</v>
      </c>
      <c r="CS74" s="193" t="e">
        <f t="shared" si="88"/>
        <v>#VALUE!</v>
      </c>
      <c r="CT74" s="193" t="e">
        <f t="shared" si="89"/>
        <v>#VALUE!</v>
      </c>
      <c r="CU74" s="193" t="e">
        <f t="shared" si="90"/>
        <v>#VALUE!</v>
      </c>
      <c r="CV74" s="193" t="e">
        <f t="shared" si="91"/>
        <v>#VALUE!</v>
      </c>
      <c r="CW74" s="193" t="e">
        <f t="shared" si="92"/>
        <v>#VALUE!</v>
      </c>
      <c r="CX74" s="193" t="e">
        <f t="shared" si="93"/>
        <v>#VALUE!</v>
      </c>
      <c r="CY74" s="193" t="e">
        <f t="shared" si="94"/>
        <v>#VALUE!</v>
      </c>
      <c r="CZ74" s="193" t="e">
        <f t="shared" si="95"/>
        <v>#VALUE!</v>
      </c>
      <c r="DA74" s="193" t="e">
        <f t="shared" si="96"/>
        <v>#VALUE!</v>
      </c>
      <c r="DB74" s="193" t="e">
        <f t="shared" si="97"/>
        <v>#VALUE!</v>
      </c>
      <c r="DC74" s="193" t="e">
        <f t="shared" si="98"/>
        <v>#VALUE!</v>
      </c>
      <c r="DD74" s="193" t="e">
        <f t="shared" si="99"/>
        <v>#VALUE!</v>
      </c>
      <c r="DE74" s="159"/>
      <c r="DF74" s="159" t="e">
        <f t="shared" si="100"/>
        <v>#VALUE!</v>
      </c>
      <c r="DG74" s="159"/>
      <c r="DH74" s="159"/>
      <c r="DI74" s="159"/>
      <c r="DJ74" s="159"/>
      <c r="DK74" s="159"/>
      <c r="DL74" s="159"/>
      <c r="DM74" s="159"/>
      <c r="DN74" s="159"/>
      <c r="DO74" s="159"/>
      <c r="DP74" s="159"/>
      <c r="DQ74" s="159"/>
      <c r="DR74" s="159">
        <f t="shared" si="101"/>
        <v>46</v>
      </c>
      <c r="DS74" s="188">
        <f t="shared" si="102"/>
        <v>9</v>
      </c>
      <c r="DT74" s="159">
        <f t="shared" si="103"/>
        <v>7</v>
      </c>
      <c r="DU74" s="159">
        <f t="shared" si="104"/>
        <v>7</v>
      </c>
      <c r="DV74" s="159">
        <f t="shared" si="105"/>
        <v>6</v>
      </c>
      <c r="DW74" s="159">
        <f t="shared" si="106"/>
        <v>7</v>
      </c>
      <c r="DX74" s="159">
        <f t="shared" si="107"/>
        <v>3</v>
      </c>
      <c r="DY74" s="210">
        <f t="shared" si="108"/>
        <v>7</v>
      </c>
      <c r="DZ74" s="159">
        <f t="shared" si="109"/>
        <v>46</v>
      </c>
      <c r="EA74" s="159">
        <f t="shared" si="110"/>
        <v>9</v>
      </c>
      <c r="EB74" s="159">
        <f t="shared" si="111"/>
        <v>7</v>
      </c>
      <c r="EC74" s="159">
        <f t="shared" si="149"/>
        <v>0</v>
      </c>
      <c r="ED74" s="159">
        <f t="shared" si="149"/>
        <v>0</v>
      </c>
      <c r="EE74" s="159">
        <f t="shared" si="150"/>
        <v>7</v>
      </c>
      <c r="EF74" s="159">
        <f t="shared" si="150"/>
        <v>6</v>
      </c>
      <c r="EG74" s="159">
        <f t="shared" si="114"/>
        <v>0</v>
      </c>
      <c r="EH74" s="159">
        <f t="shared" si="115"/>
        <v>7</v>
      </c>
      <c r="EI74" s="159">
        <f t="shared" si="151"/>
        <v>0</v>
      </c>
      <c r="EJ74" s="159">
        <f t="shared" si="151"/>
        <v>0</v>
      </c>
      <c r="EK74" s="159">
        <f t="shared" si="152"/>
        <v>3</v>
      </c>
      <c r="EL74" s="159">
        <f t="shared" si="152"/>
        <v>7</v>
      </c>
      <c r="EM74" s="159">
        <f t="shared" si="118"/>
        <v>0</v>
      </c>
      <c r="EN74" s="159"/>
      <c r="EO74" s="159"/>
      <c r="EP74" s="188">
        <f t="shared" si="119"/>
        <v>9</v>
      </c>
      <c r="EQ74" s="159">
        <f t="shared" si="120"/>
        <v>8</v>
      </c>
      <c r="ER74" s="159">
        <f t="shared" si="121"/>
        <v>8</v>
      </c>
      <c r="ES74" s="159">
        <f t="shared" si="122"/>
        <v>7</v>
      </c>
      <c r="ET74" s="159">
        <f t="shared" si="123"/>
        <v>7</v>
      </c>
      <c r="EU74" s="159">
        <f t="shared" si="124"/>
        <v>7</v>
      </c>
      <c r="EV74" s="159"/>
      <c r="EW74" s="159">
        <f t="shared" si="125"/>
        <v>46</v>
      </c>
      <c r="EX74" s="159">
        <f t="shared" si="126"/>
        <v>9</v>
      </c>
      <c r="EY74" s="159">
        <f t="shared" si="127"/>
        <v>8</v>
      </c>
      <c r="EZ74" s="159">
        <f t="shared" si="153"/>
        <v>0</v>
      </c>
      <c r="FA74" s="159">
        <f t="shared" si="153"/>
        <v>0</v>
      </c>
      <c r="FB74" s="159">
        <f t="shared" si="154"/>
        <v>8</v>
      </c>
      <c r="FC74" s="159">
        <f t="shared" si="154"/>
        <v>7</v>
      </c>
      <c r="FD74" s="159">
        <f t="shared" si="130"/>
        <v>0</v>
      </c>
      <c r="FE74" s="159">
        <f t="shared" si="131"/>
        <v>7</v>
      </c>
      <c r="FF74" s="159">
        <f t="shared" si="155"/>
        <v>0</v>
      </c>
      <c r="FG74" s="159">
        <f t="shared" si="155"/>
        <v>0</v>
      </c>
      <c r="FH74" s="159">
        <f t="shared" si="133"/>
        <v>7</v>
      </c>
      <c r="FI74" s="159">
        <v>0</v>
      </c>
      <c r="FJ74" s="159">
        <v>0</v>
      </c>
      <c r="FK74" s="159"/>
      <c r="FL74" s="159"/>
      <c r="FM74" s="235">
        <v>46</v>
      </c>
    </row>
    <row r="75" spans="1:169" ht="18" x14ac:dyDescent="0.2">
      <c r="A75" s="194">
        <v>62</v>
      </c>
      <c r="B75" s="195">
        <v>211423243062</v>
      </c>
      <c r="C75" s="196" t="s">
        <v>808</v>
      </c>
      <c r="D75" s="197"/>
      <c r="E75" s="198" t="s">
        <v>809</v>
      </c>
      <c r="F75" s="199">
        <f t="shared" si="0"/>
        <v>2</v>
      </c>
      <c r="G75" s="199">
        <f t="shared" si="1"/>
        <v>2</v>
      </c>
      <c r="H75" s="199">
        <f t="shared" si="2"/>
        <v>2</v>
      </c>
      <c r="I75" s="199">
        <f t="shared" si="3"/>
        <v>2</v>
      </c>
      <c r="J75" s="199">
        <f t="shared" si="4"/>
        <v>2</v>
      </c>
      <c r="K75" s="199">
        <f t="shared" si="5"/>
        <v>1</v>
      </c>
      <c r="L75" s="199">
        <f t="shared" si="6"/>
        <v>0</v>
      </c>
      <c r="M75" s="199">
        <f t="shared" si="7"/>
        <v>0</v>
      </c>
      <c r="N75" s="199">
        <f t="shared" si="8"/>
        <v>0</v>
      </c>
      <c r="O75" s="200">
        <f t="shared" si="9"/>
        <v>0</v>
      </c>
      <c r="P75" s="199">
        <f t="shared" si="10"/>
        <v>0</v>
      </c>
      <c r="Q75" s="199">
        <f t="shared" si="11"/>
        <v>0</v>
      </c>
      <c r="R75" s="199">
        <f t="shared" si="12"/>
        <v>0</v>
      </c>
      <c r="S75" s="201">
        <f t="shared" si="13"/>
        <v>0</v>
      </c>
      <c r="T75" s="202">
        <f t="shared" si="14"/>
        <v>4</v>
      </c>
      <c r="U75" s="199">
        <f t="shared" si="15"/>
        <v>8</v>
      </c>
      <c r="V75" s="199">
        <f t="shared" si="16"/>
        <v>0</v>
      </c>
      <c r="W75" s="199">
        <f t="shared" si="17"/>
        <v>0</v>
      </c>
      <c r="X75" s="201">
        <f t="shared" si="18"/>
        <v>0</v>
      </c>
      <c r="Y75" s="203">
        <f t="shared" si="19"/>
        <v>3</v>
      </c>
      <c r="Z75" s="199">
        <f t="shared" si="20"/>
        <v>8</v>
      </c>
      <c r="AA75" s="199">
        <f t="shared" si="21"/>
        <v>0</v>
      </c>
      <c r="AB75" s="199">
        <f t="shared" si="22"/>
        <v>0</v>
      </c>
      <c r="AC75" s="201">
        <f t="shared" si="23"/>
        <v>0</v>
      </c>
      <c r="AD75" s="202">
        <f t="shared" si="24"/>
        <v>3</v>
      </c>
      <c r="AE75" s="199">
        <f t="shared" si="25"/>
        <v>0</v>
      </c>
      <c r="AF75" s="199">
        <f t="shared" si="26"/>
        <v>0</v>
      </c>
      <c r="AG75" s="199">
        <f t="shared" si="27"/>
        <v>0</v>
      </c>
      <c r="AH75" s="201">
        <f t="shared" si="28"/>
        <v>0</v>
      </c>
      <c r="AI75" s="204">
        <f t="shared" si="29"/>
        <v>4</v>
      </c>
      <c r="AJ75" s="199">
        <f t="shared" si="30"/>
        <v>0</v>
      </c>
      <c r="AK75" s="199">
        <f t="shared" si="31"/>
        <v>0</v>
      </c>
      <c r="AL75" s="199">
        <f t="shared" si="32"/>
        <v>0</v>
      </c>
      <c r="AM75" s="201">
        <f t="shared" si="33"/>
        <v>0</v>
      </c>
      <c r="AN75" s="204">
        <f t="shared" si="34"/>
        <v>4</v>
      </c>
      <c r="AO75" s="199">
        <f t="shared" si="35"/>
        <v>8</v>
      </c>
      <c r="AP75" s="199">
        <f t="shared" si="36"/>
        <v>0</v>
      </c>
      <c r="AQ75" s="199">
        <f t="shared" si="37"/>
        <v>0</v>
      </c>
      <c r="AR75" s="201">
        <f t="shared" si="38"/>
        <v>0</v>
      </c>
      <c r="AS75" s="204">
        <f t="shared" si="39"/>
        <v>3</v>
      </c>
      <c r="AT75" s="199">
        <f t="shared" si="40"/>
        <v>0</v>
      </c>
      <c r="AU75" s="199">
        <f t="shared" si="41"/>
        <v>0</v>
      </c>
      <c r="AV75" s="199">
        <f t="shared" si="42"/>
        <v>0</v>
      </c>
      <c r="AW75" s="201">
        <f t="shared" si="43"/>
        <v>0</v>
      </c>
      <c r="AX75" s="205">
        <f t="shared" si="44"/>
        <v>4</v>
      </c>
      <c r="AY75" s="199">
        <f t="shared" si="45"/>
        <v>8</v>
      </c>
      <c r="AZ75" s="199">
        <f t="shared" si="46"/>
        <v>0</v>
      </c>
      <c r="BA75" s="199">
        <f t="shared" si="47"/>
        <v>0</v>
      </c>
      <c r="BB75" s="201">
        <f t="shared" si="48"/>
        <v>0</v>
      </c>
      <c r="BC75" s="204">
        <f t="shared" si="49"/>
        <v>3</v>
      </c>
      <c r="BD75" s="199">
        <f t="shared" si="50"/>
        <v>5</v>
      </c>
      <c r="BE75" s="199">
        <f t="shared" si="51"/>
        <v>0</v>
      </c>
      <c r="BF75" s="199">
        <f t="shared" si="52"/>
        <v>0</v>
      </c>
      <c r="BG75" s="201">
        <f t="shared" si="53"/>
        <v>0</v>
      </c>
      <c r="BH75" s="204">
        <f t="shared" si="54"/>
        <v>3</v>
      </c>
      <c r="BI75" s="199">
        <f t="shared" si="55"/>
        <v>0</v>
      </c>
      <c r="BJ75" s="199">
        <f t="shared" si="56"/>
        <v>0</v>
      </c>
      <c r="BK75" s="199">
        <f t="shared" si="57"/>
        <v>0</v>
      </c>
      <c r="BL75" s="201">
        <f t="shared" si="58"/>
        <v>0</v>
      </c>
      <c r="BM75" s="206">
        <f t="shared" si="59"/>
        <v>4</v>
      </c>
      <c r="BN75" s="199">
        <f t="shared" si="60"/>
        <v>0</v>
      </c>
      <c r="BO75" s="199">
        <f t="shared" si="61"/>
        <v>0</v>
      </c>
      <c r="BP75" s="199">
        <f t="shared" si="62"/>
        <v>0</v>
      </c>
      <c r="BQ75" s="201">
        <f t="shared" si="63"/>
        <v>0</v>
      </c>
      <c r="BR75" s="207">
        <f t="shared" si="64"/>
        <v>4</v>
      </c>
      <c r="BS75" s="199">
        <f t="shared" si="65"/>
        <v>9</v>
      </c>
      <c r="BT75" s="199">
        <f t="shared" si="66"/>
        <v>0</v>
      </c>
      <c r="BU75" s="199">
        <f t="shared" si="67"/>
        <v>0</v>
      </c>
      <c r="BV75" s="201">
        <f t="shared" si="68"/>
        <v>0</v>
      </c>
      <c r="BW75" s="207">
        <f t="shared" si="69"/>
        <v>3</v>
      </c>
      <c r="BX75" s="235">
        <v>57</v>
      </c>
      <c r="BY75" s="235">
        <v>57</v>
      </c>
      <c r="BZ75" s="193" t="e">
        <f t="shared" si="70"/>
        <v>#VALUE!</v>
      </c>
      <c r="CA75" s="193">
        <f t="shared" si="71"/>
        <v>20</v>
      </c>
      <c r="CB75" s="193" t="e">
        <f t="shared" si="72"/>
        <v>#VALUE!</v>
      </c>
      <c r="CC75" s="193" t="e">
        <f t="shared" si="73"/>
        <v>#VALUE!</v>
      </c>
      <c r="CD75" s="193" t="e">
        <f t="shared" si="74"/>
        <v>#VALUE!</v>
      </c>
      <c r="CE75" s="193" t="e">
        <f t="shared" si="75"/>
        <v>#VALUE!</v>
      </c>
      <c r="CF75" s="193" t="e">
        <f t="shared" si="76"/>
        <v>#VALUE!</v>
      </c>
      <c r="CG75" s="193" t="e">
        <f t="shared" si="77"/>
        <v>#VALUE!</v>
      </c>
      <c r="CH75" s="193" t="e">
        <f t="shared" si="78"/>
        <v>#VALUE!</v>
      </c>
      <c r="CI75" s="193" t="e">
        <f t="shared" si="79"/>
        <v>#VALUE!</v>
      </c>
      <c r="CJ75" s="193" t="e">
        <f t="shared" si="80"/>
        <v>#VALUE!</v>
      </c>
      <c r="CK75" s="193" t="e">
        <f t="shared" si="81"/>
        <v>#VALUE!</v>
      </c>
      <c r="CL75" s="193" t="e">
        <f t="shared" si="82"/>
        <v>#VALUE!</v>
      </c>
      <c r="CM75" s="193" t="e">
        <f t="shared" si="83"/>
        <v>#VALUE!</v>
      </c>
      <c r="CN75" s="193" t="e">
        <f t="shared" si="84"/>
        <v>#VALUE!</v>
      </c>
      <c r="CO75" s="209" t="str">
        <f t="shared" si="85"/>
        <v>2023PEC AI 583</v>
      </c>
      <c r="CP75" s="193" t="e">
        <f t="shared" si="86"/>
        <v>#VALUE!</v>
      </c>
      <c r="CQ75" s="158"/>
      <c r="CR75" s="193">
        <f t="shared" si="87"/>
        <v>20</v>
      </c>
      <c r="CS75" s="193" t="e">
        <f t="shared" si="88"/>
        <v>#VALUE!</v>
      </c>
      <c r="CT75" s="193" t="e">
        <f t="shared" si="89"/>
        <v>#VALUE!</v>
      </c>
      <c r="CU75" s="193" t="e">
        <f t="shared" si="90"/>
        <v>#VALUE!</v>
      </c>
      <c r="CV75" s="193" t="e">
        <f t="shared" si="91"/>
        <v>#VALUE!</v>
      </c>
      <c r="CW75" s="193" t="e">
        <f t="shared" si="92"/>
        <v>#VALUE!</v>
      </c>
      <c r="CX75" s="193" t="e">
        <f t="shared" si="93"/>
        <v>#VALUE!</v>
      </c>
      <c r="CY75" s="193" t="e">
        <f t="shared" si="94"/>
        <v>#VALUE!</v>
      </c>
      <c r="CZ75" s="193" t="e">
        <f t="shared" si="95"/>
        <v>#VALUE!</v>
      </c>
      <c r="DA75" s="193" t="e">
        <f t="shared" si="96"/>
        <v>#VALUE!</v>
      </c>
      <c r="DB75" s="193" t="e">
        <f t="shared" si="97"/>
        <v>#VALUE!</v>
      </c>
      <c r="DC75" s="193" t="e">
        <f t="shared" si="98"/>
        <v>#VALUE!</v>
      </c>
      <c r="DD75" s="193" t="e">
        <f t="shared" si="99"/>
        <v>#VALUE!</v>
      </c>
      <c r="DE75" s="159"/>
      <c r="DF75" s="159" t="e">
        <f t="shared" si="100"/>
        <v>#VALUE!</v>
      </c>
      <c r="DG75" s="159"/>
      <c r="DH75" s="159"/>
      <c r="DI75" s="159"/>
      <c r="DJ75" s="159"/>
      <c r="DK75" s="159"/>
      <c r="DL75" s="159"/>
      <c r="DM75" s="159"/>
      <c r="DN75" s="159"/>
      <c r="DO75" s="159"/>
      <c r="DP75" s="159"/>
      <c r="DQ75" s="159"/>
      <c r="DR75" s="159">
        <f t="shared" si="101"/>
        <v>57</v>
      </c>
      <c r="DS75" s="188">
        <f t="shared" si="102"/>
        <v>11</v>
      </c>
      <c r="DT75" s="159">
        <f t="shared" si="103"/>
        <v>8</v>
      </c>
      <c r="DU75" s="159">
        <f t="shared" si="104"/>
        <v>8</v>
      </c>
      <c r="DV75" s="159">
        <f t="shared" si="105"/>
        <v>8</v>
      </c>
      <c r="DW75" s="159">
        <f t="shared" si="106"/>
        <v>8</v>
      </c>
      <c r="DX75" s="159">
        <f t="shared" si="107"/>
        <v>5</v>
      </c>
      <c r="DY75" s="210">
        <f t="shared" si="108"/>
        <v>9</v>
      </c>
      <c r="DZ75" s="159">
        <f t="shared" si="109"/>
        <v>57</v>
      </c>
      <c r="EA75" s="159">
        <f t="shared" si="110"/>
        <v>11</v>
      </c>
      <c r="EB75" s="159">
        <f t="shared" si="111"/>
        <v>0</v>
      </c>
      <c r="EC75" s="159">
        <f t="shared" si="149"/>
        <v>8</v>
      </c>
      <c r="ED75" s="159">
        <f t="shared" si="149"/>
        <v>8</v>
      </c>
      <c r="EE75" s="159">
        <f t="shared" si="150"/>
        <v>0</v>
      </c>
      <c r="EF75" s="159">
        <f t="shared" si="150"/>
        <v>0</v>
      </c>
      <c r="EG75" s="159">
        <f t="shared" si="114"/>
        <v>8</v>
      </c>
      <c r="EH75" s="159">
        <f t="shared" si="115"/>
        <v>0</v>
      </c>
      <c r="EI75" s="159">
        <f t="shared" si="151"/>
        <v>8</v>
      </c>
      <c r="EJ75" s="159">
        <f t="shared" si="151"/>
        <v>5</v>
      </c>
      <c r="EK75" s="159">
        <f t="shared" si="152"/>
        <v>0</v>
      </c>
      <c r="EL75" s="159">
        <f t="shared" si="152"/>
        <v>0</v>
      </c>
      <c r="EM75" s="159">
        <f t="shared" si="118"/>
        <v>9</v>
      </c>
      <c r="EN75" s="159"/>
      <c r="EO75" s="159"/>
      <c r="EP75" s="188">
        <f t="shared" si="119"/>
        <v>11</v>
      </c>
      <c r="EQ75" s="159">
        <f t="shared" si="120"/>
        <v>10</v>
      </c>
      <c r="ER75" s="159">
        <f t="shared" si="121"/>
        <v>10</v>
      </c>
      <c r="ES75" s="159">
        <f t="shared" si="122"/>
        <v>10</v>
      </c>
      <c r="ET75" s="159">
        <f t="shared" si="123"/>
        <v>7</v>
      </c>
      <c r="EU75" s="159">
        <f t="shared" si="124"/>
        <v>9</v>
      </c>
      <c r="EV75" s="159"/>
      <c r="EW75" s="159">
        <f t="shared" si="125"/>
        <v>57</v>
      </c>
      <c r="EX75" s="159">
        <f t="shared" si="126"/>
        <v>11</v>
      </c>
      <c r="EY75" s="159">
        <f t="shared" si="127"/>
        <v>0</v>
      </c>
      <c r="EZ75" s="159">
        <f t="shared" si="153"/>
        <v>10</v>
      </c>
      <c r="FA75" s="159">
        <f t="shared" si="153"/>
        <v>10</v>
      </c>
      <c r="FB75" s="159">
        <f t="shared" si="154"/>
        <v>0</v>
      </c>
      <c r="FC75" s="159">
        <f t="shared" si="154"/>
        <v>0</v>
      </c>
      <c r="FD75" s="159">
        <f t="shared" si="130"/>
        <v>10</v>
      </c>
      <c r="FE75" s="159">
        <f t="shared" si="131"/>
        <v>0</v>
      </c>
      <c r="FF75" s="159">
        <f t="shared" si="155"/>
        <v>7</v>
      </c>
      <c r="FG75" s="159">
        <f t="shared" si="155"/>
        <v>9</v>
      </c>
      <c r="FH75" s="159">
        <f t="shared" si="133"/>
        <v>0</v>
      </c>
      <c r="FI75" s="159">
        <v>0</v>
      </c>
      <c r="FJ75" s="159">
        <v>0</v>
      </c>
      <c r="FK75" s="159"/>
      <c r="FL75" s="159"/>
      <c r="FM75" s="235">
        <v>57</v>
      </c>
    </row>
    <row r="76" spans="1:169" ht="18" x14ac:dyDescent="0.2">
      <c r="A76" s="194">
        <v>63</v>
      </c>
      <c r="B76" s="195">
        <v>211423243063</v>
      </c>
      <c r="C76" s="196" t="s">
        <v>810</v>
      </c>
      <c r="D76" s="197"/>
      <c r="E76" s="198" t="s">
        <v>811</v>
      </c>
      <c r="F76" s="199">
        <f t="shared" si="0"/>
        <v>2</v>
      </c>
      <c r="G76" s="199">
        <f t="shared" si="1"/>
        <v>2</v>
      </c>
      <c r="H76" s="199">
        <f t="shared" si="2"/>
        <v>2</v>
      </c>
      <c r="I76" s="199">
        <f t="shared" si="3"/>
        <v>2</v>
      </c>
      <c r="J76" s="199">
        <f t="shared" si="4"/>
        <v>2</v>
      </c>
      <c r="K76" s="199">
        <f t="shared" si="5"/>
        <v>1</v>
      </c>
      <c r="L76" s="199">
        <f t="shared" si="6"/>
        <v>0</v>
      </c>
      <c r="M76" s="199">
        <f t="shared" si="7"/>
        <v>0</v>
      </c>
      <c r="N76" s="199">
        <f t="shared" si="8"/>
        <v>0</v>
      </c>
      <c r="O76" s="200">
        <f t="shared" si="9"/>
        <v>0</v>
      </c>
      <c r="P76" s="199">
        <f t="shared" si="10"/>
        <v>8</v>
      </c>
      <c r="Q76" s="199">
        <f t="shared" si="11"/>
        <v>0</v>
      </c>
      <c r="R76" s="199">
        <f t="shared" si="12"/>
        <v>0</v>
      </c>
      <c r="S76" s="201">
        <f t="shared" si="13"/>
        <v>0</v>
      </c>
      <c r="T76" s="202">
        <f t="shared" si="14"/>
        <v>3</v>
      </c>
      <c r="U76" s="199">
        <f t="shared" si="15"/>
        <v>0</v>
      </c>
      <c r="V76" s="199">
        <f t="shared" si="16"/>
        <v>0</v>
      </c>
      <c r="W76" s="199">
        <f t="shared" si="17"/>
        <v>0</v>
      </c>
      <c r="X76" s="201">
        <f t="shared" si="18"/>
        <v>0</v>
      </c>
      <c r="Y76" s="203">
        <f t="shared" si="19"/>
        <v>4</v>
      </c>
      <c r="Z76" s="199">
        <f t="shared" si="20"/>
        <v>0</v>
      </c>
      <c r="AA76" s="199">
        <f t="shared" si="21"/>
        <v>0</v>
      </c>
      <c r="AB76" s="199">
        <f t="shared" si="22"/>
        <v>0</v>
      </c>
      <c r="AC76" s="201">
        <f t="shared" si="23"/>
        <v>0</v>
      </c>
      <c r="AD76" s="202">
        <f t="shared" si="24"/>
        <v>4</v>
      </c>
      <c r="AE76" s="199">
        <f t="shared" si="25"/>
        <v>8</v>
      </c>
      <c r="AF76" s="199">
        <f t="shared" si="26"/>
        <v>0</v>
      </c>
      <c r="AG76" s="199">
        <f t="shared" si="27"/>
        <v>0</v>
      </c>
      <c r="AH76" s="201">
        <f t="shared" si="28"/>
        <v>0</v>
      </c>
      <c r="AI76" s="204">
        <f t="shared" si="29"/>
        <v>3</v>
      </c>
      <c r="AJ76" s="199">
        <f t="shared" si="30"/>
        <v>7</v>
      </c>
      <c r="AK76" s="199">
        <f t="shared" si="31"/>
        <v>0</v>
      </c>
      <c r="AL76" s="199">
        <f t="shared" si="32"/>
        <v>0</v>
      </c>
      <c r="AM76" s="201">
        <f t="shared" si="33"/>
        <v>0</v>
      </c>
      <c r="AN76" s="204">
        <f t="shared" si="34"/>
        <v>3</v>
      </c>
      <c r="AO76" s="199">
        <f t="shared" si="35"/>
        <v>0</v>
      </c>
      <c r="AP76" s="199">
        <f t="shared" si="36"/>
        <v>0</v>
      </c>
      <c r="AQ76" s="199">
        <f t="shared" si="37"/>
        <v>0</v>
      </c>
      <c r="AR76" s="201">
        <f t="shared" si="38"/>
        <v>0</v>
      </c>
      <c r="AS76" s="204">
        <f t="shared" si="39"/>
        <v>4</v>
      </c>
      <c r="AT76" s="199">
        <f t="shared" si="40"/>
        <v>8</v>
      </c>
      <c r="AU76" s="199">
        <f t="shared" si="41"/>
        <v>0</v>
      </c>
      <c r="AV76" s="199">
        <f t="shared" si="42"/>
        <v>0</v>
      </c>
      <c r="AW76" s="201">
        <f t="shared" si="43"/>
        <v>0</v>
      </c>
      <c r="AX76" s="205">
        <f t="shared" si="44"/>
        <v>3</v>
      </c>
      <c r="AY76" s="199">
        <f t="shared" si="45"/>
        <v>0</v>
      </c>
      <c r="AZ76" s="199">
        <f t="shared" si="46"/>
        <v>0</v>
      </c>
      <c r="BA76" s="199">
        <f t="shared" si="47"/>
        <v>0</v>
      </c>
      <c r="BB76" s="201">
        <f t="shared" si="48"/>
        <v>0</v>
      </c>
      <c r="BC76" s="204">
        <f t="shared" si="49"/>
        <v>4</v>
      </c>
      <c r="BD76" s="199">
        <f t="shared" si="50"/>
        <v>0</v>
      </c>
      <c r="BE76" s="199">
        <f t="shared" si="51"/>
        <v>0</v>
      </c>
      <c r="BF76" s="199">
        <f t="shared" si="52"/>
        <v>0</v>
      </c>
      <c r="BG76" s="201">
        <f t="shared" si="53"/>
        <v>0</v>
      </c>
      <c r="BH76" s="204">
        <f t="shared" si="54"/>
        <v>4</v>
      </c>
      <c r="BI76" s="199">
        <f t="shared" si="55"/>
        <v>6</v>
      </c>
      <c r="BJ76" s="199">
        <f t="shared" si="56"/>
        <v>0</v>
      </c>
      <c r="BK76" s="199">
        <f t="shared" si="57"/>
        <v>0</v>
      </c>
      <c r="BL76" s="201">
        <f t="shared" si="58"/>
        <v>0</v>
      </c>
      <c r="BM76" s="206">
        <f t="shared" si="59"/>
        <v>3</v>
      </c>
      <c r="BN76" s="199">
        <f t="shared" si="60"/>
        <v>8</v>
      </c>
      <c r="BO76" s="199">
        <f t="shared" si="61"/>
        <v>0</v>
      </c>
      <c r="BP76" s="199">
        <f t="shared" si="62"/>
        <v>0</v>
      </c>
      <c r="BQ76" s="201">
        <f t="shared" si="63"/>
        <v>0</v>
      </c>
      <c r="BR76" s="207">
        <f t="shared" si="64"/>
        <v>3</v>
      </c>
      <c r="BS76" s="199">
        <f t="shared" si="65"/>
        <v>0</v>
      </c>
      <c r="BT76" s="199">
        <f t="shared" si="66"/>
        <v>0</v>
      </c>
      <c r="BU76" s="199">
        <f t="shared" si="67"/>
        <v>0</v>
      </c>
      <c r="BV76" s="201">
        <f t="shared" si="68"/>
        <v>0</v>
      </c>
      <c r="BW76" s="207">
        <f t="shared" si="69"/>
        <v>4</v>
      </c>
      <c r="BX76" s="235">
        <v>56</v>
      </c>
      <c r="BY76" s="235">
        <v>56</v>
      </c>
      <c r="BZ76" s="193" t="e">
        <f t="shared" si="70"/>
        <v>#VALUE!</v>
      </c>
      <c r="CA76" s="193">
        <f t="shared" si="71"/>
        <v>20</v>
      </c>
      <c r="CB76" s="193" t="e">
        <f t="shared" si="72"/>
        <v>#VALUE!</v>
      </c>
      <c r="CC76" s="193" t="e">
        <f t="shared" si="73"/>
        <v>#VALUE!</v>
      </c>
      <c r="CD76" s="193" t="e">
        <f t="shared" si="74"/>
        <v>#VALUE!</v>
      </c>
      <c r="CE76" s="193" t="e">
        <f t="shared" si="75"/>
        <v>#VALUE!</v>
      </c>
      <c r="CF76" s="193" t="e">
        <f t="shared" si="76"/>
        <v>#VALUE!</v>
      </c>
      <c r="CG76" s="193" t="e">
        <f t="shared" si="77"/>
        <v>#VALUE!</v>
      </c>
      <c r="CH76" s="193" t="e">
        <f t="shared" si="78"/>
        <v>#VALUE!</v>
      </c>
      <c r="CI76" s="193" t="e">
        <f t="shared" si="79"/>
        <v>#VALUE!</v>
      </c>
      <c r="CJ76" s="193" t="e">
        <f t="shared" si="80"/>
        <v>#VALUE!</v>
      </c>
      <c r="CK76" s="193" t="e">
        <f t="shared" si="81"/>
        <v>#VALUE!</v>
      </c>
      <c r="CL76" s="193" t="e">
        <f t="shared" si="82"/>
        <v>#VALUE!</v>
      </c>
      <c r="CM76" s="193" t="e">
        <f t="shared" si="83"/>
        <v>#VALUE!</v>
      </c>
      <c r="CN76" s="193" t="e">
        <f t="shared" si="84"/>
        <v>#VALUE!</v>
      </c>
      <c r="CO76" s="209" t="str">
        <f t="shared" si="85"/>
        <v>2023PEC AI 584</v>
      </c>
      <c r="CP76" s="193" t="e">
        <f t="shared" si="86"/>
        <v>#VALUE!</v>
      </c>
      <c r="CQ76" s="158"/>
      <c r="CR76" s="193">
        <f t="shared" si="87"/>
        <v>20</v>
      </c>
      <c r="CS76" s="193" t="e">
        <f t="shared" si="88"/>
        <v>#VALUE!</v>
      </c>
      <c r="CT76" s="193" t="e">
        <f t="shared" si="89"/>
        <v>#VALUE!</v>
      </c>
      <c r="CU76" s="193" t="e">
        <f t="shared" si="90"/>
        <v>#VALUE!</v>
      </c>
      <c r="CV76" s="193" t="e">
        <f t="shared" si="91"/>
        <v>#VALUE!</v>
      </c>
      <c r="CW76" s="193" t="e">
        <f t="shared" si="92"/>
        <v>#VALUE!</v>
      </c>
      <c r="CX76" s="193" t="e">
        <f t="shared" si="93"/>
        <v>#VALUE!</v>
      </c>
      <c r="CY76" s="193" t="e">
        <f t="shared" si="94"/>
        <v>#VALUE!</v>
      </c>
      <c r="CZ76" s="193" t="e">
        <f t="shared" si="95"/>
        <v>#VALUE!</v>
      </c>
      <c r="DA76" s="193" t="e">
        <f t="shared" si="96"/>
        <v>#VALUE!</v>
      </c>
      <c r="DB76" s="193" t="e">
        <f t="shared" si="97"/>
        <v>#VALUE!</v>
      </c>
      <c r="DC76" s="193" t="e">
        <f t="shared" si="98"/>
        <v>#VALUE!</v>
      </c>
      <c r="DD76" s="193" t="e">
        <f t="shared" si="99"/>
        <v>#VALUE!</v>
      </c>
      <c r="DE76" s="159"/>
      <c r="DF76" s="159" t="e">
        <f t="shared" si="100"/>
        <v>#VALUE!</v>
      </c>
      <c r="DG76" s="159"/>
      <c r="DH76" s="159"/>
      <c r="DI76" s="159"/>
      <c r="DJ76" s="159"/>
      <c r="DK76" s="159"/>
      <c r="DL76" s="159"/>
      <c r="DM76" s="159"/>
      <c r="DN76" s="159"/>
      <c r="DO76" s="159"/>
      <c r="DP76" s="159"/>
      <c r="DQ76" s="159"/>
      <c r="DR76" s="159">
        <f t="shared" si="101"/>
        <v>56</v>
      </c>
      <c r="DS76" s="188">
        <f t="shared" si="102"/>
        <v>11</v>
      </c>
      <c r="DT76" s="159">
        <f t="shared" si="103"/>
        <v>8</v>
      </c>
      <c r="DU76" s="159">
        <f t="shared" si="104"/>
        <v>8</v>
      </c>
      <c r="DV76" s="159">
        <f t="shared" si="105"/>
        <v>7</v>
      </c>
      <c r="DW76" s="159">
        <f t="shared" si="106"/>
        <v>8</v>
      </c>
      <c r="DX76" s="159">
        <f t="shared" si="107"/>
        <v>6</v>
      </c>
      <c r="DY76" s="210">
        <f t="shared" si="108"/>
        <v>8</v>
      </c>
      <c r="DZ76" s="159">
        <f t="shared" si="109"/>
        <v>56</v>
      </c>
      <c r="EA76" s="159">
        <f t="shared" si="110"/>
        <v>11</v>
      </c>
      <c r="EB76" s="159">
        <f t="shared" si="111"/>
        <v>8</v>
      </c>
      <c r="EC76" s="159">
        <f t="shared" si="149"/>
        <v>0</v>
      </c>
      <c r="ED76" s="159">
        <f t="shared" si="149"/>
        <v>0</v>
      </c>
      <c r="EE76" s="159">
        <f t="shared" si="150"/>
        <v>8</v>
      </c>
      <c r="EF76" s="159">
        <f t="shared" si="150"/>
        <v>7</v>
      </c>
      <c r="EG76" s="159">
        <f t="shared" si="114"/>
        <v>0</v>
      </c>
      <c r="EH76" s="159">
        <f t="shared" si="115"/>
        <v>8</v>
      </c>
      <c r="EI76" s="159">
        <f t="shared" si="151"/>
        <v>0</v>
      </c>
      <c r="EJ76" s="159">
        <f t="shared" si="151"/>
        <v>0</v>
      </c>
      <c r="EK76" s="159">
        <f t="shared" si="152"/>
        <v>6</v>
      </c>
      <c r="EL76" s="159">
        <f t="shared" si="152"/>
        <v>8</v>
      </c>
      <c r="EM76" s="159">
        <f t="shared" si="118"/>
        <v>0</v>
      </c>
      <c r="EN76" s="159"/>
      <c r="EO76" s="159"/>
      <c r="EP76" s="188">
        <f t="shared" si="119"/>
        <v>11</v>
      </c>
      <c r="EQ76" s="159">
        <f t="shared" si="120"/>
        <v>10</v>
      </c>
      <c r="ER76" s="159">
        <f t="shared" si="121"/>
        <v>10</v>
      </c>
      <c r="ES76" s="159">
        <f t="shared" si="122"/>
        <v>9</v>
      </c>
      <c r="ET76" s="159">
        <f t="shared" si="123"/>
        <v>7</v>
      </c>
      <c r="EU76" s="159">
        <f t="shared" si="124"/>
        <v>9</v>
      </c>
      <c r="EV76" s="159"/>
      <c r="EW76" s="159">
        <f t="shared" si="125"/>
        <v>56</v>
      </c>
      <c r="EX76" s="159">
        <f t="shared" si="126"/>
        <v>11</v>
      </c>
      <c r="EY76" s="159">
        <f t="shared" si="127"/>
        <v>10</v>
      </c>
      <c r="EZ76" s="159">
        <f t="shared" si="153"/>
        <v>0</v>
      </c>
      <c r="FA76" s="159">
        <f t="shared" si="153"/>
        <v>0</v>
      </c>
      <c r="FB76" s="159">
        <f t="shared" si="154"/>
        <v>10</v>
      </c>
      <c r="FC76" s="159">
        <f t="shared" si="154"/>
        <v>9</v>
      </c>
      <c r="FD76" s="159">
        <f t="shared" si="130"/>
        <v>0</v>
      </c>
      <c r="FE76" s="159">
        <f t="shared" si="131"/>
        <v>7</v>
      </c>
      <c r="FF76" s="159">
        <f t="shared" si="155"/>
        <v>0</v>
      </c>
      <c r="FG76" s="159">
        <f t="shared" si="155"/>
        <v>0</v>
      </c>
      <c r="FH76" s="159">
        <f t="shared" si="133"/>
        <v>9</v>
      </c>
      <c r="FI76" s="159">
        <v>0</v>
      </c>
      <c r="FJ76" s="159">
        <v>0</v>
      </c>
      <c r="FK76" s="159"/>
      <c r="FL76" s="159"/>
      <c r="FM76" s="235">
        <v>56</v>
      </c>
    </row>
    <row r="77" spans="1:169" ht="18" x14ac:dyDescent="0.2">
      <c r="A77" s="194">
        <v>64</v>
      </c>
      <c r="B77" s="195">
        <v>211423243064</v>
      </c>
      <c r="C77" s="196" t="s">
        <v>812</v>
      </c>
      <c r="D77" s="197"/>
      <c r="E77" s="198" t="s">
        <v>813</v>
      </c>
      <c r="F77" s="199">
        <f t="shared" si="0"/>
        <v>2</v>
      </c>
      <c r="G77" s="199">
        <f t="shared" si="1"/>
        <v>2</v>
      </c>
      <c r="H77" s="199">
        <f t="shared" si="2"/>
        <v>2</v>
      </c>
      <c r="I77" s="199">
        <f t="shared" si="3"/>
        <v>2</v>
      </c>
      <c r="J77" s="199">
        <f t="shared" si="4"/>
        <v>2</v>
      </c>
      <c r="K77" s="199">
        <f t="shared" si="5"/>
        <v>2</v>
      </c>
      <c r="L77" s="199">
        <f t="shared" si="6"/>
        <v>2</v>
      </c>
      <c r="M77" s="199">
        <f t="shared" si="7"/>
        <v>2</v>
      </c>
      <c r="N77" s="199">
        <f t="shared" si="8"/>
        <v>1</v>
      </c>
      <c r="O77" s="200">
        <f t="shared" si="9"/>
        <v>0</v>
      </c>
      <c r="P77" s="199">
        <f t="shared" si="10"/>
        <v>0</v>
      </c>
      <c r="Q77" s="199">
        <f t="shared" si="11"/>
        <v>0</v>
      </c>
      <c r="R77" s="199">
        <f t="shared" si="12"/>
        <v>0</v>
      </c>
      <c r="S77" s="201">
        <f t="shared" si="13"/>
        <v>0</v>
      </c>
      <c r="T77" s="202">
        <f t="shared" si="14"/>
        <v>4</v>
      </c>
      <c r="U77" s="199">
        <f t="shared" si="15"/>
        <v>12</v>
      </c>
      <c r="V77" s="199">
        <f t="shared" si="16"/>
        <v>0</v>
      </c>
      <c r="W77" s="199">
        <f t="shared" si="17"/>
        <v>0</v>
      </c>
      <c r="X77" s="201">
        <f t="shared" si="18"/>
        <v>0</v>
      </c>
      <c r="Y77" s="203">
        <f t="shared" si="19"/>
        <v>3</v>
      </c>
      <c r="Z77" s="199">
        <f t="shared" si="20"/>
        <v>13</v>
      </c>
      <c r="AA77" s="199">
        <f t="shared" si="21"/>
        <v>0</v>
      </c>
      <c r="AB77" s="199">
        <f t="shared" si="22"/>
        <v>0</v>
      </c>
      <c r="AC77" s="201">
        <f t="shared" si="23"/>
        <v>0</v>
      </c>
      <c r="AD77" s="202">
        <f t="shared" si="24"/>
        <v>3</v>
      </c>
      <c r="AE77" s="199">
        <f t="shared" si="25"/>
        <v>0</v>
      </c>
      <c r="AF77" s="199">
        <f t="shared" si="26"/>
        <v>0</v>
      </c>
      <c r="AG77" s="199">
        <f t="shared" si="27"/>
        <v>0</v>
      </c>
      <c r="AH77" s="201">
        <f t="shared" si="28"/>
        <v>0</v>
      </c>
      <c r="AI77" s="204">
        <f t="shared" si="29"/>
        <v>4</v>
      </c>
      <c r="AJ77" s="199">
        <f t="shared" si="30"/>
        <v>0</v>
      </c>
      <c r="AK77" s="199">
        <f t="shared" si="31"/>
        <v>0</v>
      </c>
      <c r="AL77" s="199">
        <f t="shared" si="32"/>
        <v>0</v>
      </c>
      <c r="AM77" s="201">
        <f t="shared" si="33"/>
        <v>0</v>
      </c>
      <c r="AN77" s="204">
        <f t="shared" si="34"/>
        <v>4</v>
      </c>
      <c r="AO77" s="199">
        <f t="shared" si="35"/>
        <v>13</v>
      </c>
      <c r="AP77" s="199">
        <f t="shared" si="36"/>
        <v>0</v>
      </c>
      <c r="AQ77" s="199">
        <f t="shared" si="37"/>
        <v>0</v>
      </c>
      <c r="AR77" s="201">
        <f t="shared" si="38"/>
        <v>0</v>
      </c>
      <c r="AS77" s="204">
        <f t="shared" si="39"/>
        <v>3</v>
      </c>
      <c r="AT77" s="199">
        <f t="shared" si="40"/>
        <v>0</v>
      </c>
      <c r="AU77" s="199">
        <f t="shared" si="41"/>
        <v>0</v>
      </c>
      <c r="AV77" s="199">
        <f t="shared" si="42"/>
        <v>0</v>
      </c>
      <c r="AW77" s="201">
        <f t="shared" si="43"/>
        <v>0</v>
      </c>
      <c r="AX77" s="205">
        <f t="shared" si="44"/>
        <v>4</v>
      </c>
      <c r="AY77" s="199">
        <f t="shared" si="45"/>
        <v>13</v>
      </c>
      <c r="AZ77" s="199">
        <f t="shared" si="46"/>
        <v>0</v>
      </c>
      <c r="BA77" s="199">
        <f t="shared" si="47"/>
        <v>0</v>
      </c>
      <c r="BB77" s="201">
        <f t="shared" si="48"/>
        <v>0</v>
      </c>
      <c r="BC77" s="204">
        <f t="shared" si="49"/>
        <v>3</v>
      </c>
      <c r="BD77" s="199">
        <f t="shared" si="50"/>
        <v>6</v>
      </c>
      <c r="BE77" s="199">
        <f t="shared" si="51"/>
        <v>0</v>
      </c>
      <c r="BF77" s="199">
        <f t="shared" si="52"/>
        <v>0</v>
      </c>
      <c r="BG77" s="201">
        <f t="shared" si="53"/>
        <v>0</v>
      </c>
      <c r="BH77" s="204">
        <f t="shared" si="54"/>
        <v>3</v>
      </c>
      <c r="BI77" s="199">
        <f t="shared" si="55"/>
        <v>0</v>
      </c>
      <c r="BJ77" s="199">
        <f t="shared" si="56"/>
        <v>0</v>
      </c>
      <c r="BK77" s="199">
        <f t="shared" si="57"/>
        <v>0</v>
      </c>
      <c r="BL77" s="201">
        <f t="shared" si="58"/>
        <v>0</v>
      </c>
      <c r="BM77" s="206">
        <f t="shared" si="59"/>
        <v>4</v>
      </c>
      <c r="BN77" s="199">
        <f t="shared" si="60"/>
        <v>0</v>
      </c>
      <c r="BO77" s="199">
        <f t="shared" si="61"/>
        <v>0</v>
      </c>
      <c r="BP77" s="199">
        <f t="shared" si="62"/>
        <v>0</v>
      </c>
      <c r="BQ77" s="201">
        <f t="shared" si="63"/>
        <v>0</v>
      </c>
      <c r="BR77" s="207">
        <f t="shared" si="64"/>
        <v>4</v>
      </c>
      <c r="BS77" s="199">
        <f t="shared" si="65"/>
        <v>13</v>
      </c>
      <c r="BT77" s="199">
        <f t="shared" si="66"/>
        <v>0</v>
      </c>
      <c r="BU77" s="199">
        <f t="shared" si="67"/>
        <v>0</v>
      </c>
      <c r="BV77" s="201">
        <f t="shared" si="68"/>
        <v>0</v>
      </c>
      <c r="BW77" s="207">
        <f t="shared" si="69"/>
        <v>3</v>
      </c>
      <c r="BX77" s="235">
        <v>87</v>
      </c>
      <c r="BY77" s="235">
        <v>87</v>
      </c>
      <c r="BZ77" s="193" t="e">
        <f t="shared" si="70"/>
        <v>#VALUE!</v>
      </c>
      <c r="CA77" s="193">
        <f t="shared" si="71"/>
        <v>20</v>
      </c>
      <c r="CB77" s="193" t="e">
        <f t="shared" si="72"/>
        <v>#VALUE!</v>
      </c>
      <c r="CC77" s="193" t="e">
        <f t="shared" si="73"/>
        <v>#VALUE!</v>
      </c>
      <c r="CD77" s="193" t="e">
        <f t="shared" si="74"/>
        <v>#VALUE!</v>
      </c>
      <c r="CE77" s="193" t="e">
        <f t="shared" si="75"/>
        <v>#VALUE!</v>
      </c>
      <c r="CF77" s="193" t="e">
        <f t="shared" si="76"/>
        <v>#VALUE!</v>
      </c>
      <c r="CG77" s="193" t="e">
        <f t="shared" si="77"/>
        <v>#VALUE!</v>
      </c>
      <c r="CH77" s="193" t="e">
        <f t="shared" si="78"/>
        <v>#VALUE!</v>
      </c>
      <c r="CI77" s="193" t="e">
        <f t="shared" si="79"/>
        <v>#VALUE!</v>
      </c>
      <c r="CJ77" s="193" t="e">
        <f t="shared" si="80"/>
        <v>#VALUE!</v>
      </c>
      <c r="CK77" s="193" t="e">
        <f t="shared" si="81"/>
        <v>#VALUE!</v>
      </c>
      <c r="CL77" s="193" t="e">
        <f t="shared" si="82"/>
        <v>#VALUE!</v>
      </c>
      <c r="CM77" s="193" t="e">
        <f t="shared" si="83"/>
        <v>#VALUE!</v>
      </c>
      <c r="CN77" s="193" t="e">
        <f t="shared" si="84"/>
        <v>#VALUE!</v>
      </c>
      <c r="CO77" s="209" t="str">
        <f t="shared" si="85"/>
        <v>2023PEC AI 585</v>
      </c>
      <c r="CP77" s="193" t="e">
        <f t="shared" si="86"/>
        <v>#VALUE!</v>
      </c>
      <c r="CQ77" s="158"/>
      <c r="CR77" s="193">
        <f t="shared" si="87"/>
        <v>20</v>
      </c>
      <c r="CS77" s="193" t="e">
        <f t="shared" si="88"/>
        <v>#VALUE!</v>
      </c>
      <c r="CT77" s="193" t="e">
        <f t="shared" si="89"/>
        <v>#VALUE!</v>
      </c>
      <c r="CU77" s="193" t="e">
        <f t="shared" si="90"/>
        <v>#VALUE!</v>
      </c>
      <c r="CV77" s="193" t="e">
        <f t="shared" si="91"/>
        <v>#VALUE!</v>
      </c>
      <c r="CW77" s="193" t="e">
        <f t="shared" si="92"/>
        <v>#VALUE!</v>
      </c>
      <c r="CX77" s="193" t="e">
        <f t="shared" si="93"/>
        <v>#VALUE!</v>
      </c>
      <c r="CY77" s="193" t="e">
        <f t="shared" si="94"/>
        <v>#VALUE!</v>
      </c>
      <c r="CZ77" s="193" t="e">
        <f t="shared" si="95"/>
        <v>#VALUE!</v>
      </c>
      <c r="DA77" s="193" t="e">
        <f t="shared" si="96"/>
        <v>#VALUE!</v>
      </c>
      <c r="DB77" s="193" t="e">
        <f t="shared" si="97"/>
        <v>#VALUE!</v>
      </c>
      <c r="DC77" s="193" t="e">
        <f t="shared" si="98"/>
        <v>#VALUE!</v>
      </c>
      <c r="DD77" s="193" t="e">
        <f t="shared" si="99"/>
        <v>#VALUE!</v>
      </c>
      <c r="DE77" s="159"/>
      <c r="DF77" s="159" t="e">
        <f t="shared" si="100"/>
        <v>#VALUE!</v>
      </c>
      <c r="DG77" s="159"/>
      <c r="DH77" s="159"/>
      <c r="DI77" s="159"/>
      <c r="DJ77" s="159"/>
      <c r="DK77" s="159"/>
      <c r="DL77" s="159"/>
      <c r="DM77" s="159"/>
      <c r="DN77" s="159"/>
      <c r="DO77" s="159"/>
      <c r="DP77" s="159"/>
      <c r="DQ77" s="159"/>
      <c r="DR77" s="159">
        <f t="shared" si="101"/>
        <v>87</v>
      </c>
      <c r="DS77" s="188">
        <f t="shared" si="102"/>
        <v>17</v>
      </c>
      <c r="DT77" s="159">
        <f t="shared" si="103"/>
        <v>12</v>
      </c>
      <c r="DU77" s="159">
        <f t="shared" si="104"/>
        <v>13</v>
      </c>
      <c r="DV77" s="159">
        <f t="shared" si="105"/>
        <v>13</v>
      </c>
      <c r="DW77" s="159">
        <f t="shared" si="106"/>
        <v>13</v>
      </c>
      <c r="DX77" s="159">
        <f t="shared" si="107"/>
        <v>6</v>
      </c>
      <c r="DY77" s="210">
        <f t="shared" si="108"/>
        <v>13</v>
      </c>
      <c r="DZ77" s="159">
        <f t="shared" si="109"/>
        <v>87</v>
      </c>
      <c r="EA77" s="159">
        <f t="shared" si="110"/>
        <v>17</v>
      </c>
      <c r="EB77" s="159">
        <f t="shared" si="111"/>
        <v>0</v>
      </c>
      <c r="EC77" s="159">
        <f t="shared" si="149"/>
        <v>12</v>
      </c>
      <c r="ED77" s="159">
        <f t="shared" si="149"/>
        <v>13</v>
      </c>
      <c r="EE77" s="159">
        <f t="shared" si="150"/>
        <v>0</v>
      </c>
      <c r="EF77" s="159">
        <f t="shared" si="150"/>
        <v>0</v>
      </c>
      <c r="EG77" s="159">
        <f t="shared" si="114"/>
        <v>13</v>
      </c>
      <c r="EH77" s="159">
        <f t="shared" si="115"/>
        <v>0</v>
      </c>
      <c r="EI77" s="159">
        <f t="shared" si="151"/>
        <v>13</v>
      </c>
      <c r="EJ77" s="159">
        <f t="shared" si="151"/>
        <v>6</v>
      </c>
      <c r="EK77" s="159">
        <f t="shared" si="152"/>
        <v>0</v>
      </c>
      <c r="EL77" s="159">
        <f t="shared" si="152"/>
        <v>0</v>
      </c>
      <c r="EM77" s="159">
        <f t="shared" si="118"/>
        <v>13</v>
      </c>
      <c r="EN77" s="159"/>
      <c r="EO77" s="159"/>
      <c r="EP77" s="188">
        <f t="shared" si="119"/>
        <v>17</v>
      </c>
      <c r="EQ77" s="159">
        <f t="shared" si="120"/>
        <v>14</v>
      </c>
      <c r="ER77" s="159">
        <f t="shared" si="121"/>
        <v>15</v>
      </c>
      <c r="ES77" s="159">
        <f t="shared" si="122"/>
        <v>15</v>
      </c>
      <c r="ET77" s="159">
        <f t="shared" si="123"/>
        <v>12</v>
      </c>
      <c r="EU77" s="159">
        <f t="shared" si="124"/>
        <v>14</v>
      </c>
      <c r="EV77" s="159"/>
      <c r="EW77" s="159">
        <f t="shared" si="125"/>
        <v>87</v>
      </c>
      <c r="EX77" s="159">
        <f t="shared" si="126"/>
        <v>17</v>
      </c>
      <c r="EY77" s="159">
        <f t="shared" si="127"/>
        <v>0</v>
      </c>
      <c r="EZ77" s="159">
        <f t="shared" si="153"/>
        <v>14</v>
      </c>
      <c r="FA77" s="159">
        <f t="shared" si="153"/>
        <v>15</v>
      </c>
      <c r="FB77" s="159">
        <f t="shared" si="154"/>
        <v>0</v>
      </c>
      <c r="FC77" s="159">
        <f t="shared" si="154"/>
        <v>0</v>
      </c>
      <c r="FD77" s="159">
        <f t="shared" si="130"/>
        <v>15</v>
      </c>
      <c r="FE77" s="159">
        <f t="shared" si="131"/>
        <v>0</v>
      </c>
      <c r="FF77" s="159">
        <f t="shared" si="155"/>
        <v>12</v>
      </c>
      <c r="FG77" s="159">
        <f t="shared" si="155"/>
        <v>14</v>
      </c>
      <c r="FH77" s="159">
        <f t="shared" si="133"/>
        <v>0</v>
      </c>
      <c r="FI77" s="159">
        <v>0</v>
      </c>
      <c r="FJ77" s="159">
        <v>0</v>
      </c>
      <c r="FK77" s="159"/>
      <c r="FL77" s="159"/>
      <c r="FM77" s="235">
        <v>87</v>
      </c>
    </row>
    <row r="78" spans="1:169" ht="18" x14ac:dyDescent="0.2">
      <c r="A78" s="194">
        <v>65</v>
      </c>
      <c r="B78" s="211">
        <v>211423243065</v>
      </c>
      <c r="C78" s="211" t="s">
        <v>814</v>
      </c>
      <c r="D78" s="197"/>
      <c r="E78" s="212" t="s">
        <v>815</v>
      </c>
      <c r="F78" s="199">
        <f t="shared" si="0"/>
        <v>2</v>
      </c>
      <c r="G78" s="199">
        <f t="shared" si="1"/>
        <v>2</v>
      </c>
      <c r="H78" s="199">
        <f t="shared" si="2"/>
        <v>2</v>
      </c>
      <c r="I78" s="199">
        <f t="shared" si="3"/>
        <v>2</v>
      </c>
      <c r="J78" s="199">
        <f t="shared" si="4"/>
        <v>2</v>
      </c>
      <c r="K78" s="199">
        <f t="shared" si="5"/>
        <v>2</v>
      </c>
      <c r="L78" s="199">
        <f t="shared" si="6"/>
        <v>2</v>
      </c>
      <c r="M78" s="199">
        <f t="shared" si="7"/>
        <v>2</v>
      </c>
      <c r="N78" s="199">
        <f t="shared" si="8"/>
        <v>2</v>
      </c>
      <c r="O78" s="200">
        <f t="shared" si="9"/>
        <v>0</v>
      </c>
      <c r="P78" s="199">
        <f t="shared" si="10"/>
        <v>13</v>
      </c>
      <c r="Q78" s="199">
        <f t="shared" si="11"/>
        <v>0</v>
      </c>
      <c r="R78" s="199">
        <f t="shared" si="12"/>
        <v>0</v>
      </c>
      <c r="S78" s="201">
        <f t="shared" ref="S78:S141" si="156">IF(S76=0,0,IF(C$6=2008,$EY78-$P78-$Q78-$R78,$EB78-$P78-$Q78-$R78))</f>
        <v>0</v>
      </c>
      <c r="T78" s="202">
        <f t="shared" si="14"/>
        <v>3</v>
      </c>
      <c r="U78" s="199">
        <f t="shared" si="15"/>
        <v>0</v>
      </c>
      <c r="V78" s="199">
        <f t="shared" si="16"/>
        <v>0</v>
      </c>
      <c r="W78" s="199">
        <f t="shared" si="17"/>
        <v>0</v>
      </c>
      <c r="X78" s="201">
        <f t="shared" si="18"/>
        <v>0</v>
      </c>
      <c r="Y78" s="203">
        <f t="shared" si="19"/>
        <v>4</v>
      </c>
      <c r="Z78" s="199">
        <f t="shared" si="20"/>
        <v>0</v>
      </c>
      <c r="AA78" s="199">
        <f t="shared" si="21"/>
        <v>0</v>
      </c>
      <c r="AB78" s="199">
        <f t="shared" si="22"/>
        <v>0</v>
      </c>
      <c r="AC78" s="201">
        <f t="shared" si="23"/>
        <v>0</v>
      </c>
      <c r="AD78" s="202">
        <f t="shared" si="24"/>
        <v>4</v>
      </c>
      <c r="AE78" s="199">
        <f t="shared" si="25"/>
        <v>13</v>
      </c>
      <c r="AF78" s="199">
        <f t="shared" si="26"/>
        <v>0</v>
      </c>
      <c r="AG78" s="199">
        <f t="shared" si="27"/>
        <v>0</v>
      </c>
      <c r="AH78" s="201">
        <f t="shared" si="28"/>
        <v>0</v>
      </c>
      <c r="AI78" s="204">
        <f t="shared" si="29"/>
        <v>3</v>
      </c>
      <c r="AJ78" s="199">
        <f t="shared" si="30"/>
        <v>11</v>
      </c>
      <c r="AK78" s="199">
        <f t="shared" si="31"/>
        <v>0</v>
      </c>
      <c r="AL78" s="199">
        <f t="shared" si="32"/>
        <v>0</v>
      </c>
      <c r="AM78" s="201">
        <f t="shared" si="33"/>
        <v>0</v>
      </c>
      <c r="AN78" s="204">
        <f t="shared" si="34"/>
        <v>3</v>
      </c>
      <c r="AO78" s="199">
        <f t="shared" si="35"/>
        <v>0</v>
      </c>
      <c r="AP78" s="199">
        <f t="shared" si="36"/>
        <v>0</v>
      </c>
      <c r="AQ78" s="199">
        <f t="shared" si="37"/>
        <v>0</v>
      </c>
      <c r="AR78" s="201">
        <f t="shared" si="38"/>
        <v>0</v>
      </c>
      <c r="AS78" s="204">
        <f t="shared" si="39"/>
        <v>4</v>
      </c>
      <c r="AT78" s="199">
        <f t="shared" si="40"/>
        <v>13</v>
      </c>
      <c r="AU78" s="199">
        <f t="shared" si="41"/>
        <v>0</v>
      </c>
      <c r="AV78" s="199">
        <f t="shared" si="42"/>
        <v>0</v>
      </c>
      <c r="AW78" s="201">
        <f t="shared" si="43"/>
        <v>0</v>
      </c>
      <c r="AX78" s="205">
        <f t="shared" si="44"/>
        <v>3</v>
      </c>
      <c r="AY78" s="199">
        <f t="shared" si="45"/>
        <v>0</v>
      </c>
      <c r="AZ78" s="199">
        <f t="shared" si="46"/>
        <v>0</v>
      </c>
      <c r="BA78" s="199">
        <f t="shared" si="47"/>
        <v>0</v>
      </c>
      <c r="BB78" s="201">
        <f t="shared" si="48"/>
        <v>0</v>
      </c>
      <c r="BC78" s="204">
        <f t="shared" si="49"/>
        <v>4</v>
      </c>
      <c r="BD78" s="199">
        <f t="shared" si="50"/>
        <v>0</v>
      </c>
      <c r="BE78" s="199">
        <f t="shared" si="51"/>
        <v>0</v>
      </c>
      <c r="BF78" s="199">
        <f t="shared" si="52"/>
        <v>0</v>
      </c>
      <c r="BG78" s="201">
        <f t="shared" si="53"/>
        <v>0</v>
      </c>
      <c r="BH78" s="204">
        <f t="shared" si="54"/>
        <v>4</v>
      </c>
      <c r="BI78" s="199">
        <f t="shared" si="55"/>
        <v>8</v>
      </c>
      <c r="BJ78" s="199">
        <f t="shared" si="56"/>
        <v>0</v>
      </c>
      <c r="BK78" s="199">
        <f t="shared" si="57"/>
        <v>0</v>
      </c>
      <c r="BL78" s="201">
        <f t="shared" si="58"/>
        <v>0</v>
      </c>
      <c r="BM78" s="206">
        <f t="shared" si="59"/>
        <v>3</v>
      </c>
      <c r="BN78" s="199">
        <f t="shared" si="60"/>
        <v>13</v>
      </c>
      <c r="BO78" s="199">
        <f t="shared" si="61"/>
        <v>0</v>
      </c>
      <c r="BP78" s="199">
        <f t="shared" si="62"/>
        <v>0</v>
      </c>
      <c r="BQ78" s="201">
        <f t="shared" si="63"/>
        <v>0</v>
      </c>
      <c r="BR78" s="207">
        <f t="shared" si="64"/>
        <v>3</v>
      </c>
      <c r="BS78" s="199">
        <f t="shared" si="65"/>
        <v>0</v>
      </c>
      <c r="BT78" s="199">
        <f t="shared" si="66"/>
        <v>0</v>
      </c>
      <c r="BU78" s="199">
        <f t="shared" si="67"/>
        <v>0</v>
      </c>
      <c r="BV78" s="201">
        <f t="shared" si="68"/>
        <v>0</v>
      </c>
      <c r="BW78" s="207">
        <f t="shared" si="69"/>
        <v>4</v>
      </c>
      <c r="BX78" s="235">
        <v>89</v>
      </c>
      <c r="BY78" s="235">
        <v>89</v>
      </c>
      <c r="BZ78" s="193" t="e">
        <f t="shared" si="70"/>
        <v>#VALUE!</v>
      </c>
      <c r="CA78" s="193">
        <f t="shared" si="71"/>
        <v>20</v>
      </c>
      <c r="CB78" s="193" t="e">
        <f t="shared" si="72"/>
        <v>#VALUE!</v>
      </c>
      <c r="CC78" s="193" t="e">
        <f t="shared" si="73"/>
        <v>#VALUE!</v>
      </c>
      <c r="CD78" s="193" t="e">
        <f t="shared" si="74"/>
        <v>#VALUE!</v>
      </c>
      <c r="CE78" s="193" t="e">
        <f t="shared" si="75"/>
        <v>#VALUE!</v>
      </c>
      <c r="CF78" s="193" t="e">
        <f t="shared" si="76"/>
        <v>#VALUE!</v>
      </c>
      <c r="CG78" s="193" t="e">
        <f t="shared" si="77"/>
        <v>#VALUE!</v>
      </c>
      <c r="CH78" s="193" t="e">
        <f t="shared" si="78"/>
        <v>#VALUE!</v>
      </c>
      <c r="CI78" s="193" t="e">
        <f t="shared" si="79"/>
        <v>#VALUE!</v>
      </c>
      <c r="CJ78" s="193" t="e">
        <f t="shared" si="80"/>
        <v>#VALUE!</v>
      </c>
      <c r="CK78" s="193" t="e">
        <f t="shared" si="81"/>
        <v>#VALUE!</v>
      </c>
      <c r="CL78" s="193" t="e">
        <f t="shared" si="82"/>
        <v>#VALUE!</v>
      </c>
      <c r="CM78" s="193" t="e">
        <f t="shared" si="83"/>
        <v>#VALUE!</v>
      </c>
      <c r="CN78" s="193" t="e">
        <f t="shared" si="84"/>
        <v>#VALUE!</v>
      </c>
      <c r="CO78" s="209" t="str">
        <f t="shared" si="85"/>
        <v>2023PEC AI 122</v>
      </c>
      <c r="CP78" s="193" t="e">
        <f t="shared" si="86"/>
        <v>#VALUE!</v>
      </c>
      <c r="CQ78" s="158"/>
      <c r="CR78" s="193">
        <f t="shared" si="87"/>
        <v>20</v>
      </c>
      <c r="CS78" s="193" t="e">
        <f t="shared" si="88"/>
        <v>#VALUE!</v>
      </c>
      <c r="CT78" s="193" t="e">
        <f t="shared" si="89"/>
        <v>#VALUE!</v>
      </c>
      <c r="CU78" s="193" t="e">
        <f t="shared" si="90"/>
        <v>#VALUE!</v>
      </c>
      <c r="CV78" s="193" t="e">
        <f t="shared" si="91"/>
        <v>#VALUE!</v>
      </c>
      <c r="CW78" s="193" t="e">
        <f t="shared" si="92"/>
        <v>#VALUE!</v>
      </c>
      <c r="CX78" s="193" t="e">
        <f t="shared" si="93"/>
        <v>#VALUE!</v>
      </c>
      <c r="CY78" s="193" t="e">
        <f t="shared" si="94"/>
        <v>#VALUE!</v>
      </c>
      <c r="CZ78" s="193" t="e">
        <f t="shared" si="95"/>
        <v>#VALUE!</v>
      </c>
      <c r="DA78" s="193" t="e">
        <f t="shared" si="96"/>
        <v>#VALUE!</v>
      </c>
      <c r="DB78" s="193" t="e">
        <f t="shared" si="97"/>
        <v>#VALUE!</v>
      </c>
      <c r="DC78" s="193" t="e">
        <f t="shared" si="98"/>
        <v>#VALUE!</v>
      </c>
      <c r="DD78" s="193" t="e">
        <f t="shared" si="99"/>
        <v>#VALUE!</v>
      </c>
      <c r="DE78" s="159"/>
      <c r="DF78" s="159" t="e">
        <f t="shared" si="100"/>
        <v>#VALUE!</v>
      </c>
      <c r="DG78" s="159"/>
      <c r="DH78" s="159"/>
      <c r="DI78" s="159"/>
      <c r="DJ78" s="159"/>
      <c r="DK78" s="159"/>
      <c r="DL78" s="159"/>
      <c r="DM78" s="159"/>
      <c r="DN78" s="159"/>
      <c r="DO78" s="159"/>
      <c r="DP78" s="159"/>
      <c r="DQ78" s="159"/>
      <c r="DR78" s="159">
        <f t="shared" si="101"/>
        <v>89</v>
      </c>
      <c r="DS78" s="188">
        <f t="shared" si="102"/>
        <v>18</v>
      </c>
      <c r="DT78" s="159">
        <f t="shared" si="103"/>
        <v>13</v>
      </c>
      <c r="DU78" s="159">
        <f t="shared" si="104"/>
        <v>13</v>
      </c>
      <c r="DV78" s="159">
        <f t="shared" si="105"/>
        <v>11</v>
      </c>
      <c r="DW78" s="159">
        <f t="shared" si="106"/>
        <v>13</v>
      </c>
      <c r="DX78" s="159">
        <f t="shared" si="107"/>
        <v>8</v>
      </c>
      <c r="DY78" s="210">
        <f t="shared" si="108"/>
        <v>13</v>
      </c>
      <c r="DZ78" s="159">
        <f t="shared" si="109"/>
        <v>89</v>
      </c>
      <c r="EA78" s="159">
        <f t="shared" si="110"/>
        <v>18</v>
      </c>
      <c r="EB78" s="159">
        <f t="shared" si="111"/>
        <v>13</v>
      </c>
      <c r="EC78" s="159">
        <f t="shared" ref="EC78:ED93" si="157">IF(ISEVEN($B78),DT78,0)</f>
        <v>0</v>
      </c>
      <c r="ED78" s="159">
        <f t="shared" si="157"/>
        <v>0</v>
      </c>
      <c r="EE78" s="159">
        <f t="shared" ref="EE78:EF93" si="158">IF(ISODD($B78),DU78,0)</f>
        <v>13</v>
      </c>
      <c r="EF78" s="159">
        <f t="shared" si="158"/>
        <v>11</v>
      </c>
      <c r="EG78" s="159">
        <f t="shared" si="114"/>
        <v>0</v>
      </c>
      <c r="EH78" s="159">
        <f t="shared" si="115"/>
        <v>13</v>
      </c>
      <c r="EI78" s="159">
        <f t="shared" ref="EI78:EJ93" si="159">IF(ISEVEN($B78),DW78,0)</f>
        <v>0</v>
      </c>
      <c r="EJ78" s="159">
        <f t="shared" si="159"/>
        <v>0</v>
      </c>
      <c r="EK78" s="159">
        <f t="shared" ref="EK78:EL93" si="160">IF(ISODD($B78),DX78,0)</f>
        <v>8</v>
      </c>
      <c r="EL78" s="159">
        <f t="shared" si="160"/>
        <v>13</v>
      </c>
      <c r="EM78" s="159">
        <f t="shared" si="118"/>
        <v>0</v>
      </c>
      <c r="EN78" s="159"/>
      <c r="EO78" s="159"/>
      <c r="EP78" s="188">
        <f t="shared" si="119"/>
        <v>18</v>
      </c>
      <c r="EQ78" s="159">
        <f t="shared" si="120"/>
        <v>16</v>
      </c>
      <c r="ER78" s="159">
        <f t="shared" si="121"/>
        <v>16</v>
      </c>
      <c r="ES78" s="159">
        <f t="shared" si="122"/>
        <v>14</v>
      </c>
      <c r="ET78" s="159">
        <f t="shared" si="123"/>
        <v>11</v>
      </c>
      <c r="EU78" s="159">
        <f t="shared" si="124"/>
        <v>14</v>
      </c>
      <c r="EV78" s="159"/>
      <c r="EW78" s="159">
        <f t="shared" si="125"/>
        <v>89</v>
      </c>
      <c r="EX78" s="159">
        <f t="shared" si="126"/>
        <v>18</v>
      </c>
      <c r="EY78" s="159">
        <f t="shared" si="127"/>
        <v>16</v>
      </c>
      <c r="EZ78" s="159">
        <f t="shared" ref="EZ78:FA93" si="161">IF(ISEVEN($B78),EQ78,0)</f>
        <v>0</v>
      </c>
      <c r="FA78" s="159">
        <f t="shared" si="161"/>
        <v>0</v>
      </c>
      <c r="FB78" s="159">
        <f t="shared" ref="FB78:FC93" si="162">IF(ISODD($B78),ER78,0)</f>
        <v>16</v>
      </c>
      <c r="FC78" s="159">
        <f t="shared" si="162"/>
        <v>14</v>
      </c>
      <c r="FD78" s="159">
        <f t="shared" si="130"/>
        <v>0</v>
      </c>
      <c r="FE78" s="159">
        <f t="shared" si="131"/>
        <v>11</v>
      </c>
      <c r="FF78" s="159">
        <f t="shared" ref="FF78:FG93" si="163">IF(ISEVEN($B78),ET78,0)</f>
        <v>0</v>
      </c>
      <c r="FG78" s="159">
        <f t="shared" si="163"/>
        <v>0</v>
      </c>
      <c r="FH78" s="159">
        <f t="shared" si="133"/>
        <v>14</v>
      </c>
      <c r="FI78" s="159">
        <v>0</v>
      </c>
      <c r="FJ78" s="159">
        <v>0</v>
      </c>
      <c r="FK78" s="159"/>
      <c r="FL78" s="159"/>
      <c r="FM78" s="235">
        <v>89</v>
      </c>
    </row>
    <row r="79" spans="1:169" ht="28" x14ac:dyDescent="0.2">
      <c r="A79" s="194">
        <v>66</v>
      </c>
      <c r="B79" s="211">
        <v>211423243066</v>
      </c>
      <c r="C79" s="211" t="s">
        <v>816</v>
      </c>
      <c r="D79" s="197"/>
      <c r="E79" s="212" t="s">
        <v>817</v>
      </c>
      <c r="F79" s="199">
        <f t="shared" si="0"/>
        <v>2</v>
      </c>
      <c r="G79" s="199">
        <f t="shared" si="1"/>
        <v>2</v>
      </c>
      <c r="H79" s="199">
        <f t="shared" si="2"/>
        <v>2</v>
      </c>
      <c r="I79" s="199">
        <f t="shared" si="3"/>
        <v>2</v>
      </c>
      <c r="J79" s="199">
        <f t="shared" si="4"/>
        <v>2</v>
      </c>
      <c r="K79" s="199">
        <f t="shared" si="5"/>
        <v>2</v>
      </c>
      <c r="L79" s="199">
        <f t="shared" si="6"/>
        <v>2</v>
      </c>
      <c r="M79" s="199">
        <f t="shared" si="7"/>
        <v>2</v>
      </c>
      <c r="N79" s="199">
        <f t="shared" si="8"/>
        <v>0</v>
      </c>
      <c r="O79" s="200">
        <f t="shared" si="9"/>
        <v>0</v>
      </c>
      <c r="P79" s="199">
        <f t="shared" si="10"/>
        <v>0</v>
      </c>
      <c r="Q79" s="199">
        <f t="shared" si="11"/>
        <v>0</v>
      </c>
      <c r="R79" s="199">
        <f t="shared" si="12"/>
        <v>0</v>
      </c>
      <c r="S79" s="201">
        <f t="shared" si="156"/>
        <v>0</v>
      </c>
      <c r="T79" s="202">
        <f t="shared" si="14"/>
        <v>4</v>
      </c>
      <c r="U79" s="199">
        <f t="shared" si="15"/>
        <v>11</v>
      </c>
      <c r="V79" s="199">
        <f t="shared" si="16"/>
        <v>0</v>
      </c>
      <c r="W79" s="199">
        <f t="shared" si="17"/>
        <v>0</v>
      </c>
      <c r="X79" s="201">
        <f t="shared" si="18"/>
        <v>0</v>
      </c>
      <c r="Y79" s="203">
        <f t="shared" si="19"/>
        <v>3</v>
      </c>
      <c r="Z79" s="199">
        <f t="shared" si="20"/>
        <v>12</v>
      </c>
      <c r="AA79" s="199">
        <f t="shared" si="21"/>
        <v>0</v>
      </c>
      <c r="AB79" s="199">
        <f t="shared" si="22"/>
        <v>0</v>
      </c>
      <c r="AC79" s="201">
        <f t="shared" si="23"/>
        <v>0</v>
      </c>
      <c r="AD79" s="202">
        <f t="shared" si="24"/>
        <v>3</v>
      </c>
      <c r="AE79" s="199">
        <f t="shared" si="25"/>
        <v>0</v>
      </c>
      <c r="AF79" s="199">
        <f t="shared" si="26"/>
        <v>0</v>
      </c>
      <c r="AG79" s="199">
        <f t="shared" si="27"/>
        <v>0</v>
      </c>
      <c r="AH79" s="201">
        <f t="shared" si="28"/>
        <v>0</v>
      </c>
      <c r="AI79" s="204">
        <f t="shared" si="29"/>
        <v>4</v>
      </c>
      <c r="AJ79" s="199">
        <f t="shared" si="30"/>
        <v>0</v>
      </c>
      <c r="AK79" s="199">
        <f t="shared" si="31"/>
        <v>0</v>
      </c>
      <c r="AL79" s="199">
        <f t="shared" si="32"/>
        <v>0</v>
      </c>
      <c r="AM79" s="201">
        <f t="shared" si="33"/>
        <v>0</v>
      </c>
      <c r="AN79" s="204">
        <f t="shared" si="34"/>
        <v>4</v>
      </c>
      <c r="AO79" s="199">
        <f t="shared" si="35"/>
        <v>12</v>
      </c>
      <c r="AP79" s="199">
        <f t="shared" si="36"/>
        <v>0</v>
      </c>
      <c r="AQ79" s="199">
        <f t="shared" si="37"/>
        <v>0</v>
      </c>
      <c r="AR79" s="201">
        <f t="shared" si="38"/>
        <v>0</v>
      </c>
      <c r="AS79" s="204">
        <f t="shared" si="39"/>
        <v>3</v>
      </c>
      <c r="AT79" s="199">
        <f t="shared" si="40"/>
        <v>0</v>
      </c>
      <c r="AU79" s="199">
        <f t="shared" si="41"/>
        <v>0</v>
      </c>
      <c r="AV79" s="199">
        <f t="shared" si="42"/>
        <v>0</v>
      </c>
      <c r="AW79" s="201">
        <f t="shared" si="43"/>
        <v>0</v>
      </c>
      <c r="AX79" s="205">
        <f t="shared" si="44"/>
        <v>4</v>
      </c>
      <c r="AY79" s="199">
        <f t="shared" si="45"/>
        <v>12</v>
      </c>
      <c r="AZ79" s="199">
        <f t="shared" si="46"/>
        <v>0</v>
      </c>
      <c r="BA79" s="199">
        <f t="shared" si="47"/>
        <v>0</v>
      </c>
      <c r="BB79" s="201">
        <f t="shared" si="48"/>
        <v>0</v>
      </c>
      <c r="BC79" s="204">
        <f t="shared" si="49"/>
        <v>3</v>
      </c>
      <c r="BD79" s="199">
        <f t="shared" si="50"/>
        <v>4</v>
      </c>
      <c r="BE79" s="199">
        <f t="shared" si="51"/>
        <v>0</v>
      </c>
      <c r="BF79" s="199">
        <f t="shared" si="52"/>
        <v>0</v>
      </c>
      <c r="BG79" s="201">
        <f t="shared" si="53"/>
        <v>0</v>
      </c>
      <c r="BH79" s="204">
        <f t="shared" si="54"/>
        <v>3</v>
      </c>
      <c r="BI79" s="199">
        <f t="shared" si="55"/>
        <v>0</v>
      </c>
      <c r="BJ79" s="199">
        <f t="shared" si="56"/>
        <v>0</v>
      </c>
      <c r="BK79" s="199">
        <f t="shared" si="57"/>
        <v>0</v>
      </c>
      <c r="BL79" s="201">
        <f t="shared" si="58"/>
        <v>0</v>
      </c>
      <c r="BM79" s="206">
        <f t="shared" si="59"/>
        <v>4</v>
      </c>
      <c r="BN79" s="199">
        <f t="shared" si="60"/>
        <v>0</v>
      </c>
      <c r="BO79" s="199">
        <f t="shared" si="61"/>
        <v>0</v>
      </c>
      <c r="BP79" s="199">
        <f t="shared" si="62"/>
        <v>0</v>
      </c>
      <c r="BQ79" s="201">
        <f t="shared" si="63"/>
        <v>0</v>
      </c>
      <c r="BR79" s="207">
        <f t="shared" si="64"/>
        <v>4</v>
      </c>
      <c r="BS79" s="199">
        <f t="shared" si="65"/>
        <v>12</v>
      </c>
      <c r="BT79" s="199">
        <f t="shared" si="66"/>
        <v>0</v>
      </c>
      <c r="BU79" s="199">
        <f t="shared" si="67"/>
        <v>0</v>
      </c>
      <c r="BV79" s="201">
        <f t="shared" si="68"/>
        <v>0</v>
      </c>
      <c r="BW79" s="207">
        <f t="shared" si="69"/>
        <v>3</v>
      </c>
      <c r="BX79" s="235">
        <v>79</v>
      </c>
      <c r="BY79" s="235">
        <v>79</v>
      </c>
      <c r="BZ79" s="193" t="e">
        <f t="shared" si="70"/>
        <v>#VALUE!</v>
      </c>
      <c r="CA79" s="193">
        <f t="shared" si="71"/>
        <v>20</v>
      </c>
      <c r="CB79" s="193" t="e">
        <f t="shared" si="72"/>
        <v>#VALUE!</v>
      </c>
      <c r="CC79" s="193" t="e">
        <f t="shared" si="73"/>
        <v>#VALUE!</v>
      </c>
      <c r="CD79" s="193" t="e">
        <f t="shared" si="74"/>
        <v>#VALUE!</v>
      </c>
      <c r="CE79" s="193" t="e">
        <f t="shared" si="75"/>
        <v>#VALUE!</v>
      </c>
      <c r="CF79" s="193" t="e">
        <f t="shared" si="76"/>
        <v>#VALUE!</v>
      </c>
      <c r="CG79" s="193" t="e">
        <f t="shared" si="77"/>
        <v>#VALUE!</v>
      </c>
      <c r="CH79" s="193" t="e">
        <f t="shared" si="78"/>
        <v>#VALUE!</v>
      </c>
      <c r="CI79" s="193" t="e">
        <f t="shared" si="79"/>
        <v>#VALUE!</v>
      </c>
      <c r="CJ79" s="193" t="e">
        <f t="shared" si="80"/>
        <v>#VALUE!</v>
      </c>
      <c r="CK79" s="193" t="e">
        <f t="shared" si="81"/>
        <v>#VALUE!</v>
      </c>
      <c r="CL79" s="193" t="e">
        <f t="shared" si="82"/>
        <v>#VALUE!</v>
      </c>
      <c r="CM79" s="193" t="e">
        <f t="shared" si="83"/>
        <v>#VALUE!</v>
      </c>
      <c r="CN79" s="193" t="e">
        <f t="shared" si="84"/>
        <v>#VALUE!</v>
      </c>
      <c r="CO79" s="209" t="str">
        <f t="shared" si="85"/>
        <v>2023PEC AI 123</v>
      </c>
      <c r="CP79" s="193" t="e">
        <f t="shared" si="86"/>
        <v>#VALUE!</v>
      </c>
      <c r="CQ79" s="158"/>
      <c r="CR79" s="193">
        <f t="shared" si="87"/>
        <v>20</v>
      </c>
      <c r="CS79" s="193" t="e">
        <f t="shared" si="88"/>
        <v>#VALUE!</v>
      </c>
      <c r="CT79" s="193" t="e">
        <f t="shared" si="89"/>
        <v>#VALUE!</v>
      </c>
      <c r="CU79" s="193" t="e">
        <f t="shared" si="90"/>
        <v>#VALUE!</v>
      </c>
      <c r="CV79" s="193" t="e">
        <f t="shared" si="91"/>
        <v>#VALUE!</v>
      </c>
      <c r="CW79" s="193" t="e">
        <f t="shared" si="92"/>
        <v>#VALUE!</v>
      </c>
      <c r="CX79" s="193" t="e">
        <f t="shared" si="93"/>
        <v>#VALUE!</v>
      </c>
      <c r="CY79" s="193" t="e">
        <f t="shared" si="94"/>
        <v>#VALUE!</v>
      </c>
      <c r="CZ79" s="193" t="e">
        <f t="shared" si="95"/>
        <v>#VALUE!</v>
      </c>
      <c r="DA79" s="193" t="e">
        <f t="shared" si="96"/>
        <v>#VALUE!</v>
      </c>
      <c r="DB79" s="193" t="e">
        <f t="shared" si="97"/>
        <v>#VALUE!</v>
      </c>
      <c r="DC79" s="193" t="e">
        <f t="shared" si="98"/>
        <v>#VALUE!</v>
      </c>
      <c r="DD79" s="193" t="e">
        <f t="shared" si="99"/>
        <v>#VALUE!</v>
      </c>
      <c r="DE79" s="159"/>
      <c r="DF79" s="159" t="e">
        <f t="shared" si="100"/>
        <v>#VALUE!</v>
      </c>
      <c r="DG79" s="159"/>
      <c r="DH79" s="159"/>
      <c r="DI79" s="159"/>
      <c r="DJ79" s="159"/>
      <c r="DK79" s="159"/>
      <c r="DL79" s="159"/>
      <c r="DM79" s="159"/>
      <c r="DN79" s="159"/>
      <c r="DO79" s="159"/>
      <c r="DP79" s="159"/>
      <c r="DQ79" s="159"/>
      <c r="DR79" s="159">
        <f t="shared" si="101"/>
        <v>79</v>
      </c>
      <c r="DS79" s="188">
        <f t="shared" si="102"/>
        <v>16</v>
      </c>
      <c r="DT79" s="159">
        <f t="shared" si="103"/>
        <v>11</v>
      </c>
      <c r="DU79" s="159">
        <f t="shared" si="104"/>
        <v>12</v>
      </c>
      <c r="DV79" s="159">
        <f t="shared" si="105"/>
        <v>12</v>
      </c>
      <c r="DW79" s="159">
        <f t="shared" si="106"/>
        <v>12</v>
      </c>
      <c r="DX79" s="159">
        <f t="shared" si="107"/>
        <v>4</v>
      </c>
      <c r="DY79" s="210">
        <f t="shared" si="108"/>
        <v>12</v>
      </c>
      <c r="DZ79" s="159">
        <f t="shared" si="109"/>
        <v>79</v>
      </c>
      <c r="EA79" s="159">
        <f t="shared" si="110"/>
        <v>16</v>
      </c>
      <c r="EB79" s="159">
        <f t="shared" si="111"/>
        <v>0</v>
      </c>
      <c r="EC79" s="159">
        <f t="shared" si="157"/>
        <v>11</v>
      </c>
      <c r="ED79" s="159">
        <f t="shared" si="157"/>
        <v>12</v>
      </c>
      <c r="EE79" s="159">
        <f t="shared" si="158"/>
        <v>0</v>
      </c>
      <c r="EF79" s="159">
        <f t="shared" si="158"/>
        <v>0</v>
      </c>
      <c r="EG79" s="159">
        <f t="shared" si="114"/>
        <v>12</v>
      </c>
      <c r="EH79" s="159">
        <f t="shared" si="115"/>
        <v>0</v>
      </c>
      <c r="EI79" s="159">
        <f t="shared" si="159"/>
        <v>12</v>
      </c>
      <c r="EJ79" s="159">
        <f t="shared" si="159"/>
        <v>4</v>
      </c>
      <c r="EK79" s="159">
        <f t="shared" si="160"/>
        <v>0</v>
      </c>
      <c r="EL79" s="159">
        <f t="shared" si="160"/>
        <v>0</v>
      </c>
      <c r="EM79" s="159">
        <f t="shared" si="118"/>
        <v>12</v>
      </c>
      <c r="EN79" s="159"/>
      <c r="EO79" s="159"/>
      <c r="EP79" s="188">
        <f t="shared" si="119"/>
        <v>16</v>
      </c>
      <c r="EQ79" s="159">
        <f t="shared" si="120"/>
        <v>13</v>
      </c>
      <c r="ER79" s="159">
        <f t="shared" si="121"/>
        <v>14</v>
      </c>
      <c r="ES79" s="159">
        <f t="shared" si="122"/>
        <v>14</v>
      </c>
      <c r="ET79" s="159">
        <f t="shared" si="123"/>
        <v>9</v>
      </c>
      <c r="EU79" s="159">
        <f t="shared" si="124"/>
        <v>13</v>
      </c>
      <c r="EV79" s="159"/>
      <c r="EW79" s="159">
        <f t="shared" si="125"/>
        <v>79</v>
      </c>
      <c r="EX79" s="159">
        <f t="shared" si="126"/>
        <v>16</v>
      </c>
      <c r="EY79" s="159">
        <f t="shared" si="127"/>
        <v>0</v>
      </c>
      <c r="EZ79" s="159">
        <f t="shared" si="161"/>
        <v>13</v>
      </c>
      <c r="FA79" s="159">
        <f t="shared" si="161"/>
        <v>14</v>
      </c>
      <c r="FB79" s="159">
        <f t="shared" si="162"/>
        <v>0</v>
      </c>
      <c r="FC79" s="159">
        <f t="shared" si="162"/>
        <v>0</v>
      </c>
      <c r="FD79" s="159">
        <f t="shared" si="130"/>
        <v>14</v>
      </c>
      <c r="FE79" s="159">
        <f t="shared" si="131"/>
        <v>0</v>
      </c>
      <c r="FF79" s="159">
        <f t="shared" si="163"/>
        <v>9</v>
      </c>
      <c r="FG79" s="159">
        <f t="shared" si="163"/>
        <v>13</v>
      </c>
      <c r="FH79" s="159">
        <f t="shared" si="133"/>
        <v>0</v>
      </c>
      <c r="FI79" s="159">
        <v>0</v>
      </c>
      <c r="FJ79" s="159">
        <v>0</v>
      </c>
      <c r="FK79" s="159"/>
      <c r="FL79" s="159"/>
      <c r="FM79" s="235">
        <v>79</v>
      </c>
    </row>
    <row r="80" spans="1:169" ht="18" x14ac:dyDescent="0.2">
      <c r="A80" s="194">
        <v>67</v>
      </c>
      <c r="B80" s="195">
        <v>211423243067</v>
      </c>
      <c r="C80" s="196" t="s">
        <v>818</v>
      </c>
      <c r="D80" s="197"/>
      <c r="E80" s="198" t="s">
        <v>819</v>
      </c>
      <c r="F80" s="199">
        <f t="shared" si="0"/>
        <v>2</v>
      </c>
      <c r="G80" s="199">
        <f t="shared" si="1"/>
        <v>2</v>
      </c>
      <c r="H80" s="199">
        <f t="shared" si="2"/>
        <v>2</v>
      </c>
      <c r="I80" s="199">
        <f t="shared" si="3"/>
        <v>2</v>
      </c>
      <c r="J80" s="199">
        <f t="shared" si="4"/>
        <v>2</v>
      </c>
      <c r="K80" s="199">
        <f t="shared" si="5"/>
        <v>2</v>
      </c>
      <c r="L80" s="199">
        <f t="shared" si="6"/>
        <v>0</v>
      </c>
      <c r="M80" s="199">
        <f t="shared" si="7"/>
        <v>0</v>
      </c>
      <c r="N80" s="199">
        <f t="shared" si="8"/>
        <v>0</v>
      </c>
      <c r="O80" s="200">
        <f t="shared" si="9"/>
        <v>0</v>
      </c>
      <c r="P80" s="199">
        <f t="shared" si="10"/>
        <v>9</v>
      </c>
      <c r="Q80" s="199">
        <f t="shared" si="11"/>
        <v>0</v>
      </c>
      <c r="R80" s="199">
        <f t="shared" si="12"/>
        <v>0</v>
      </c>
      <c r="S80" s="201">
        <f t="shared" si="156"/>
        <v>0</v>
      </c>
      <c r="T80" s="202">
        <f t="shared" si="14"/>
        <v>3</v>
      </c>
      <c r="U80" s="199">
        <f t="shared" si="15"/>
        <v>0</v>
      </c>
      <c r="V80" s="199">
        <f t="shared" si="16"/>
        <v>0</v>
      </c>
      <c r="W80" s="199">
        <f t="shared" si="17"/>
        <v>0</v>
      </c>
      <c r="X80" s="201">
        <f t="shared" si="18"/>
        <v>0</v>
      </c>
      <c r="Y80" s="203">
        <f t="shared" si="19"/>
        <v>4</v>
      </c>
      <c r="Z80" s="199">
        <f t="shared" si="20"/>
        <v>0</v>
      </c>
      <c r="AA80" s="199">
        <f t="shared" si="21"/>
        <v>0</v>
      </c>
      <c r="AB80" s="199">
        <f t="shared" si="22"/>
        <v>0</v>
      </c>
      <c r="AC80" s="201">
        <f t="shared" si="23"/>
        <v>0</v>
      </c>
      <c r="AD80" s="202">
        <f t="shared" si="24"/>
        <v>4</v>
      </c>
      <c r="AE80" s="199">
        <f t="shared" si="25"/>
        <v>9</v>
      </c>
      <c r="AF80" s="199">
        <f t="shared" si="26"/>
        <v>0</v>
      </c>
      <c r="AG80" s="199">
        <f t="shared" si="27"/>
        <v>0</v>
      </c>
      <c r="AH80" s="201">
        <f t="shared" si="28"/>
        <v>0</v>
      </c>
      <c r="AI80" s="204">
        <f t="shared" si="29"/>
        <v>3</v>
      </c>
      <c r="AJ80" s="199">
        <f t="shared" si="30"/>
        <v>8</v>
      </c>
      <c r="AK80" s="199">
        <f t="shared" si="31"/>
        <v>0</v>
      </c>
      <c r="AL80" s="199">
        <f t="shared" si="32"/>
        <v>0</v>
      </c>
      <c r="AM80" s="201">
        <f t="shared" si="33"/>
        <v>0</v>
      </c>
      <c r="AN80" s="204">
        <f t="shared" si="34"/>
        <v>3</v>
      </c>
      <c r="AO80" s="199">
        <f t="shared" si="35"/>
        <v>0</v>
      </c>
      <c r="AP80" s="199">
        <f t="shared" si="36"/>
        <v>0</v>
      </c>
      <c r="AQ80" s="199">
        <f t="shared" si="37"/>
        <v>0</v>
      </c>
      <c r="AR80" s="201">
        <f t="shared" si="38"/>
        <v>0</v>
      </c>
      <c r="AS80" s="204">
        <f t="shared" si="39"/>
        <v>4</v>
      </c>
      <c r="AT80" s="199">
        <f t="shared" si="40"/>
        <v>9</v>
      </c>
      <c r="AU80" s="199">
        <f t="shared" si="41"/>
        <v>0</v>
      </c>
      <c r="AV80" s="199">
        <f t="shared" si="42"/>
        <v>0</v>
      </c>
      <c r="AW80" s="201">
        <f t="shared" si="43"/>
        <v>0</v>
      </c>
      <c r="AX80" s="205">
        <f t="shared" si="44"/>
        <v>3</v>
      </c>
      <c r="AY80" s="199">
        <f t="shared" si="45"/>
        <v>0</v>
      </c>
      <c r="AZ80" s="199">
        <f t="shared" si="46"/>
        <v>0</v>
      </c>
      <c r="BA80" s="199">
        <f t="shared" si="47"/>
        <v>0</v>
      </c>
      <c r="BB80" s="201">
        <f t="shared" si="48"/>
        <v>0</v>
      </c>
      <c r="BC80" s="204">
        <f t="shared" si="49"/>
        <v>4</v>
      </c>
      <c r="BD80" s="199">
        <f t="shared" si="50"/>
        <v>0</v>
      </c>
      <c r="BE80" s="199">
        <f t="shared" si="51"/>
        <v>0</v>
      </c>
      <c r="BF80" s="199">
        <f t="shared" si="52"/>
        <v>0</v>
      </c>
      <c r="BG80" s="201">
        <f t="shared" si="53"/>
        <v>0</v>
      </c>
      <c r="BH80" s="204">
        <f t="shared" si="54"/>
        <v>4</v>
      </c>
      <c r="BI80" s="199">
        <f t="shared" si="55"/>
        <v>4</v>
      </c>
      <c r="BJ80" s="199">
        <f t="shared" si="56"/>
        <v>0</v>
      </c>
      <c r="BK80" s="199">
        <f t="shared" si="57"/>
        <v>0</v>
      </c>
      <c r="BL80" s="201">
        <f t="shared" si="58"/>
        <v>0</v>
      </c>
      <c r="BM80" s="206">
        <f t="shared" si="59"/>
        <v>3</v>
      </c>
      <c r="BN80" s="199">
        <f t="shared" si="60"/>
        <v>9</v>
      </c>
      <c r="BO80" s="199">
        <f t="shared" si="61"/>
        <v>0</v>
      </c>
      <c r="BP80" s="199">
        <f t="shared" si="62"/>
        <v>0</v>
      </c>
      <c r="BQ80" s="201">
        <f t="shared" si="63"/>
        <v>0</v>
      </c>
      <c r="BR80" s="207">
        <f t="shared" si="64"/>
        <v>3</v>
      </c>
      <c r="BS80" s="199">
        <f t="shared" si="65"/>
        <v>0</v>
      </c>
      <c r="BT80" s="199">
        <f t="shared" si="66"/>
        <v>0</v>
      </c>
      <c r="BU80" s="199">
        <f t="shared" si="67"/>
        <v>0</v>
      </c>
      <c r="BV80" s="201">
        <f t="shared" si="68"/>
        <v>0</v>
      </c>
      <c r="BW80" s="207">
        <f t="shared" si="69"/>
        <v>4</v>
      </c>
      <c r="BX80" s="235">
        <v>60</v>
      </c>
      <c r="BY80" s="235">
        <v>60</v>
      </c>
      <c r="BZ80" s="193" t="e">
        <f t="shared" si="70"/>
        <v>#VALUE!</v>
      </c>
      <c r="CA80" s="193">
        <f t="shared" si="71"/>
        <v>20</v>
      </c>
      <c r="CB80" s="193" t="e">
        <f t="shared" si="72"/>
        <v>#VALUE!</v>
      </c>
      <c r="CC80" s="193" t="e">
        <f t="shared" si="73"/>
        <v>#VALUE!</v>
      </c>
      <c r="CD80" s="193" t="e">
        <f t="shared" si="74"/>
        <v>#VALUE!</v>
      </c>
      <c r="CE80" s="193" t="e">
        <f t="shared" si="75"/>
        <v>#VALUE!</v>
      </c>
      <c r="CF80" s="193" t="e">
        <f t="shared" si="76"/>
        <v>#VALUE!</v>
      </c>
      <c r="CG80" s="193" t="e">
        <f t="shared" si="77"/>
        <v>#VALUE!</v>
      </c>
      <c r="CH80" s="193" t="e">
        <f t="shared" si="78"/>
        <v>#VALUE!</v>
      </c>
      <c r="CI80" s="193" t="e">
        <f t="shared" si="79"/>
        <v>#VALUE!</v>
      </c>
      <c r="CJ80" s="193" t="e">
        <f t="shared" si="80"/>
        <v>#VALUE!</v>
      </c>
      <c r="CK80" s="193" t="e">
        <f t="shared" si="81"/>
        <v>#VALUE!</v>
      </c>
      <c r="CL80" s="193" t="e">
        <f t="shared" si="82"/>
        <v>#VALUE!</v>
      </c>
      <c r="CM80" s="193" t="e">
        <f t="shared" si="83"/>
        <v>#VALUE!</v>
      </c>
      <c r="CN80" s="193" t="e">
        <f t="shared" si="84"/>
        <v>#VALUE!</v>
      </c>
      <c r="CO80" s="209" t="str">
        <f t="shared" si="85"/>
        <v>2023PEC AI 586</v>
      </c>
      <c r="CP80" s="193" t="e">
        <f t="shared" si="86"/>
        <v>#VALUE!</v>
      </c>
      <c r="CQ80" s="158"/>
      <c r="CR80" s="193">
        <f t="shared" si="87"/>
        <v>20</v>
      </c>
      <c r="CS80" s="193" t="e">
        <f t="shared" si="88"/>
        <v>#VALUE!</v>
      </c>
      <c r="CT80" s="193" t="e">
        <f t="shared" si="89"/>
        <v>#VALUE!</v>
      </c>
      <c r="CU80" s="193" t="e">
        <f t="shared" si="90"/>
        <v>#VALUE!</v>
      </c>
      <c r="CV80" s="193" t="e">
        <f t="shared" si="91"/>
        <v>#VALUE!</v>
      </c>
      <c r="CW80" s="193" t="e">
        <f t="shared" si="92"/>
        <v>#VALUE!</v>
      </c>
      <c r="CX80" s="193" t="e">
        <f t="shared" si="93"/>
        <v>#VALUE!</v>
      </c>
      <c r="CY80" s="193" t="e">
        <f t="shared" si="94"/>
        <v>#VALUE!</v>
      </c>
      <c r="CZ80" s="193" t="e">
        <f t="shared" si="95"/>
        <v>#VALUE!</v>
      </c>
      <c r="DA80" s="193" t="e">
        <f t="shared" si="96"/>
        <v>#VALUE!</v>
      </c>
      <c r="DB80" s="193" t="e">
        <f t="shared" si="97"/>
        <v>#VALUE!</v>
      </c>
      <c r="DC80" s="193" t="e">
        <f t="shared" si="98"/>
        <v>#VALUE!</v>
      </c>
      <c r="DD80" s="193" t="e">
        <f t="shared" si="99"/>
        <v>#VALUE!</v>
      </c>
      <c r="DE80" s="159"/>
      <c r="DF80" s="159" t="e">
        <f t="shared" si="100"/>
        <v>#VALUE!</v>
      </c>
      <c r="DG80" s="159"/>
      <c r="DH80" s="159"/>
      <c r="DI80" s="159"/>
      <c r="DJ80" s="159"/>
      <c r="DK80" s="159"/>
      <c r="DL80" s="159"/>
      <c r="DM80" s="159"/>
      <c r="DN80" s="159"/>
      <c r="DO80" s="159"/>
      <c r="DP80" s="159"/>
      <c r="DQ80" s="159"/>
      <c r="DR80" s="159">
        <f t="shared" si="101"/>
        <v>60</v>
      </c>
      <c r="DS80" s="188">
        <f t="shared" si="102"/>
        <v>12</v>
      </c>
      <c r="DT80" s="159">
        <f t="shared" si="103"/>
        <v>9</v>
      </c>
      <c r="DU80" s="159">
        <f t="shared" si="104"/>
        <v>9</v>
      </c>
      <c r="DV80" s="159">
        <f t="shared" si="105"/>
        <v>8</v>
      </c>
      <c r="DW80" s="159">
        <f t="shared" si="106"/>
        <v>9</v>
      </c>
      <c r="DX80" s="159">
        <f t="shared" si="107"/>
        <v>4</v>
      </c>
      <c r="DY80" s="210">
        <f t="shared" si="108"/>
        <v>9</v>
      </c>
      <c r="DZ80" s="159">
        <f t="shared" si="109"/>
        <v>60</v>
      </c>
      <c r="EA80" s="159">
        <f t="shared" si="110"/>
        <v>12</v>
      </c>
      <c r="EB80" s="159">
        <f t="shared" si="111"/>
        <v>9</v>
      </c>
      <c r="EC80" s="159">
        <f t="shared" si="157"/>
        <v>0</v>
      </c>
      <c r="ED80" s="159">
        <f t="shared" si="157"/>
        <v>0</v>
      </c>
      <c r="EE80" s="159">
        <f t="shared" si="158"/>
        <v>9</v>
      </c>
      <c r="EF80" s="159">
        <f t="shared" si="158"/>
        <v>8</v>
      </c>
      <c r="EG80" s="159">
        <f t="shared" si="114"/>
        <v>0</v>
      </c>
      <c r="EH80" s="159">
        <f t="shared" si="115"/>
        <v>9</v>
      </c>
      <c r="EI80" s="159">
        <f t="shared" si="159"/>
        <v>0</v>
      </c>
      <c r="EJ80" s="159">
        <f t="shared" si="159"/>
        <v>0</v>
      </c>
      <c r="EK80" s="159">
        <f t="shared" si="160"/>
        <v>4</v>
      </c>
      <c r="EL80" s="159">
        <f t="shared" si="160"/>
        <v>9</v>
      </c>
      <c r="EM80" s="159">
        <f t="shared" si="118"/>
        <v>0</v>
      </c>
      <c r="EN80" s="159"/>
      <c r="EO80" s="159"/>
      <c r="EP80" s="188">
        <f t="shared" si="119"/>
        <v>12</v>
      </c>
      <c r="EQ80" s="159">
        <f t="shared" si="120"/>
        <v>11</v>
      </c>
      <c r="ER80" s="159">
        <f t="shared" si="121"/>
        <v>11</v>
      </c>
      <c r="ES80" s="159">
        <f t="shared" si="122"/>
        <v>9</v>
      </c>
      <c r="ET80" s="159">
        <f t="shared" si="123"/>
        <v>7</v>
      </c>
      <c r="EU80" s="159">
        <f t="shared" si="124"/>
        <v>10</v>
      </c>
      <c r="EV80" s="159"/>
      <c r="EW80" s="159">
        <f t="shared" si="125"/>
        <v>60</v>
      </c>
      <c r="EX80" s="159">
        <f t="shared" si="126"/>
        <v>12</v>
      </c>
      <c r="EY80" s="159">
        <f t="shared" si="127"/>
        <v>11</v>
      </c>
      <c r="EZ80" s="159">
        <f t="shared" si="161"/>
        <v>0</v>
      </c>
      <c r="FA80" s="159">
        <f t="shared" si="161"/>
        <v>0</v>
      </c>
      <c r="FB80" s="159">
        <f t="shared" si="162"/>
        <v>11</v>
      </c>
      <c r="FC80" s="159">
        <f t="shared" si="162"/>
        <v>9</v>
      </c>
      <c r="FD80" s="159">
        <f t="shared" si="130"/>
        <v>0</v>
      </c>
      <c r="FE80" s="159">
        <f t="shared" si="131"/>
        <v>7</v>
      </c>
      <c r="FF80" s="159">
        <f t="shared" si="163"/>
        <v>0</v>
      </c>
      <c r="FG80" s="159">
        <f t="shared" si="163"/>
        <v>0</v>
      </c>
      <c r="FH80" s="159">
        <f t="shared" si="133"/>
        <v>10</v>
      </c>
      <c r="FI80" s="159">
        <v>0</v>
      </c>
      <c r="FJ80" s="159">
        <v>0</v>
      </c>
      <c r="FK80" s="159"/>
      <c r="FL80" s="159"/>
      <c r="FM80" s="235">
        <v>60</v>
      </c>
    </row>
    <row r="81" spans="1:169" ht="18" x14ac:dyDescent="0.2">
      <c r="A81" s="194">
        <v>68</v>
      </c>
      <c r="B81" s="211">
        <v>211423243068</v>
      </c>
      <c r="C81" s="211" t="s">
        <v>820</v>
      </c>
      <c r="D81" s="197"/>
      <c r="E81" s="212" t="s">
        <v>821</v>
      </c>
      <c r="F81" s="199">
        <f t="shared" si="0"/>
        <v>2</v>
      </c>
      <c r="G81" s="199">
        <f t="shared" si="1"/>
        <v>2</v>
      </c>
      <c r="H81" s="199">
        <f t="shared" si="2"/>
        <v>2</v>
      </c>
      <c r="I81" s="199">
        <f t="shared" si="3"/>
        <v>2</v>
      </c>
      <c r="J81" s="199">
        <f t="shared" si="4"/>
        <v>2</v>
      </c>
      <c r="K81" s="199">
        <f t="shared" si="5"/>
        <v>2</v>
      </c>
      <c r="L81" s="199">
        <f t="shared" si="6"/>
        <v>2</v>
      </c>
      <c r="M81" s="199">
        <f t="shared" si="7"/>
        <v>2</v>
      </c>
      <c r="N81" s="199">
        <f t="shared" si="8"/>
        <v>2</v>
      </c>
      <c r="O81" s="200">
        <f t="shared" si="9"/>
        <v>2</v>
      </c>
      <c r="P81" s="199">
        <f t="shared" si="10"/>
        <v>0</v>
      </c>
      <c r="Q81" s="199">
        <f t="shared" si="11"/>
        <v>0</v>
      </c>
      <c r="R81" s="199">
        <f t="shared" si="12"/>
        <v>0</v>
      </c>
      <c r="S81" s="201">
        <f t="shared" si="156"/>
        <v>0</v>
      </c>
      <c r="T81" s="202">
        <f t="shared" si="14"/>
        <v>4</v>
      </c>
      <c r="U81" s="199">
        <f t="shared" si="15"/>
        <v>13</v>
      </c>
      <c r="V81" s="199">
        <f t="shared" si="16"/>
        <v>0</v>
      </c>
      <c r="W81" s="199">
        <f t="shared" si="17"/>
        <v>0</v>
      </c>
      <c r="X81" s="201">
        <f t="shared" si="18"/>
        <v>0</v>
      </c>
      <c r="Y81" s="203">
        <f t="shared" si="19"/>
        <v>3</v>
      </c>
      <c r="Z81" s="199">
        <f t="shared" si="20"/>
        <v>13</v>
      </c>
      <c r="AA81" s="199">
        <f t="shared" si="21"/>
        <v>0</v>
      </c>
      <c r="AB81" s="199">
        <f t="shared" si="22"/>
        <v>0</v>
      </c>
      <c r="AC81" s="201">
        <f t="shared" si="23"/>
        <v>0</v>
      </c>
      <c r="AD81" s="202">
        <f t="shared" si="24"/>
        <v>3</v>
      </c>
      <c r="AE81" s="199">
        <f t="shared" si="25"/>
        <v>0</v>
      </c>
      <c r="AF81" s="199">
        <f t="shared" si="26"/>
        <v>0</v>
      </c>
      <c r="AG81" s="199">
        <f t="shared" si="27"/>
        <v>0</v>
      </c>
      <c r="AH81" s="201">
        <f t="shared" si="28"/>
        <v>0</v>
      </c>
      <c r="AI81" s="204">
        <f t="shared" si="29"/>
        <v>4</v>
      </c>
      <c r="AJ81" s="199">
        <f t="shared" si="30"/>
        <v>0</v>
      </c>
      <c r="AK81" s="199">
        <f t="shared" si="31"/>
        <v>0</v>
      </c>
      <c r="AL81" s="199">
        <f t="shared" si="32"/>
        <v>0</v>
      </c>
      <c r="AM81" s="201">
        <f t="shared" si="33"/>
        <v>0</v>
      </c>
      <c r="AN81" s="204">
        <f t="shared" si="34"/>
        <v>4</v>
      </c>
      <c r="AO81" s="199">
        <f t="shared" si="35"/>
        <v>13</v>
      </c>
      <c r="AP81" s="199">
        <f t="shared" si="36"/>
        <v>0</v>
      </c>
      <c r="AQ81" s="199">
        <f t="shared" si="37"/>
        <v>0</v>
      </c>
      <c r="AR81" s="201">
        <f t="shared" si="38"/>
        <v>0</v>
      </c>
      <c r="AS81" s="204">
        <f t="shared" si="39"/>
        <v>3</v>
      </c>
      <c r="AT81" s="199">
        <f t="shared" si="40"/>
        <v>0</v>
      </c>
      <c r="AU81" s="199">
        <f t="shared" si="41"/>
        <v>0</v>
      </c>
      <c r="AV81" s="199">
        <f t="shared" si="42"/>
        <v>0</v>
      </c>
      <c r="AW81" s="201">
        <f t="shared" si="43"/>
        <v>0</v>
      </c>
      <c r="AX81" s="205">
        <f t="shared" si="44"/>
        <v>4</v>
      </c>
      <c r="AY81" s="199">
        <f t="shared" si="45"/>
        <v>13</v>
      </c>
      <c r="AZ81" s="199">
        <f t="shared" si="46"/>
        <v>0</v>
      </c>
      <c r="BA81" s="199">
        <f t="shared" si="47"/>
        <v>0</v>
      </c>
      <c r="BB81" s="201">
        <f t="shared" si="48"/>
        <v>0</v>
      </c>
      <c r="BC81" s="204">
        <f t="shared" si="49"/>
        <v>3</v>
      </c>
      <c r="BD81" s="199">
        <f t="shared" si="50"/>
        <v>13</v>
      </c>
      <c r="BE81" s="199">
        <f t="shared" si="51"/>
        <v>0</v>
      </c>
      <c r="BF81" s="199">
        <f t="shared" si="52"/>
        <v>0</v>
      </c>
      <c r="BG81" s="201">
        <f t="shared" si="53"/>
        <v>0</v>
      </c>
      <c r="BH81" s="204">
        <f t="shared" si="54"/>
        <v>3</v>
      </c>
      <c r="BI81" s="199">
        <f t="shared" si="55"/>
        <v>0</v>
      </c>
      <c r="BJ81" s="199">
        <f t="shared" si="56"/>
        <v>0</v>
      </c>
      <c r="BK81" s="199">
        <f t="shared" si="57"/>
        <v>0</v>
      </c>
      <c r="BL81" s="201">
        <f t="shared" si="58"/>
        <v>0</v>
      </c>
      <c r="BM81" s="206">
        <f t="shared" si="59"/>
        <v>4</v>
      </c>
      <c r="BN81" s="199">
        <f t="shared" si="60"/>
        <v>0</v>
      </c>
      <c r="BO81" s="199">
        <f t="shared" si="61"/>
        <v>0</v>
      </c>
      <c r="BP81" s="199">
        <f t="shared" si="62"/>
        <v>0</v>
      </c>
      <c r="BQ81" s="201">
        <f t="shared" si="63"/>
        <v>0</v>
      </c>
      <c r="BR81" s="207">
        <f t="shared" si="64"/>
        <v>4</v>
      </c>
      <c r="BS81" s="199">
        <f t="shared" si="65"/>
        <v>15</v>
      </c>
      <c r="BT81" s="199">
        <f t="shared" si="66"/>
        <v>0</v>
      </c>
      <c r="BU81" s="199">
        <f t="shared" si="67"/>
        <v>0</v>
      </c>
      <c r="BV81" s="201">
        <f t="shared" si="68"/>
        <v>0</v>
      </c>
      <c r="BW81" s="207">
        <f t="shared" si="69"/>
        <v>3</v>
      </c>
      <c r="BX81" s="235">
        <v>100</v>
      </c>
      <c r="BY81" s="235">
        <v>100</v>
      </c>
      <c r="BZ81" s="193" t="e">
        <f t="shared" si="70"/>
        <v>#VALUE!</v>
      </c>
      <c r="CA81" s="193">
        <f t="shared" si="71"/>
        <v>20</v>
      </c>
      <c r="CB81" s="193" t="e">
        <f t="shared" si="72"/>
        <v>#VALUE!</v>
      </c>
      <c r="CC81" s="193" t="e">
        <f t="shared" si="73"/>
        <v>#VALUE!</v>
      </c>
      <c r="CD81" s="193" t="e">
        <f t="shared" si="74"/>
        <v>#VALUE!</v>
      </c>
      <c r="CE81" s="193" t="e">
        <f t="shared" si="75"/>
        <v>#VALUE!</v>
      </c>
      <c r="CF81" s="193" t="e">
        <f t="shared" si="76"/>
        <v>#VALUE!</v>
      </c>
      <c r="CG81" s="193" t="e">
        <f t="shared" si="77"/>
        <v>#VALUE!</v>
      </c>
      <c r="CH81" s="193" t="e">
        <f t="shared" si="78"/>
        <v>#VALUE!</v>
      </c>
      <c r="CI81" s="193" t="e">
        <f t="shared" si="79"/>
        <v>#VALUE!</v>
      </c>
      <c r="CJ81" s="193" t="e">
        <f t="shared" si="80"/>
        <v>#VALUE!</v>
      </c>
      <c r="CK81" s="193" t="e">
        <f t="shared" si="81"/>
        <v>#VALUE!</v>
      </c>
      <c r="CL81" s="193" t="e">
        <f t="shared" si="82"/>
        <v>#VALUE!</v>
      </c>
      <c r="CM81" s="193" t="e">
        <f t="shared" si="83"/>
        <v>#VALUE!</v>
      </c>
      <c r="CN81" s="193" t="e">
        <f t="shared" si="84"/>
        <v>#VALUE!</v>
      </c>
      <c r="CO81" s="209" t="str">
        <f t="shared" si="85"/>
        <v>2023PEC AI 124</v>
      </c>
      <c r="CP81" s="193" t="e">
        <f t="shared" si="86"/>
        <v>#VALUE!</v>
      </c>
      <c r="CQ81" s="158"/>
      <c r="CR81" s="193">
        <f t="shared" si="87"/>
        <v>20</v>
      </c>
      <c r="CS81" s="193" t="e">
        <f t="shared" si="88"/>
        <v>#VALUE!</v>
      </c>
      <c r="CT81" s="193" t="e">
        <f t="shared" si="89"/>
        <v>#VALUE!</v>
      </c>
      <c r="CU81" s="193" t="e">
        <f t="shared" si="90"/>
        <v>#VALUE!</v>
      </c>
      <c r="CV81" s="193" t="e">
        <f t="shared" si="91"/>
        <v>#VALUE!</v>
      </c>
      <c r="CW81" s="193" t="e">
        <f t="shared" si="92"/>
        <v>#VALUE!</v>
      </c>
      <c r="CX81" s="193" t="e">
        <f t="shared" si="93"/>
        <v>#VALUE!</v>
      </c>
      <c r="CY81" s="193" t="e">
        <f t="shared" si="94"/>
        <v>#VALUE!</v>
      </c>
      <c r="CZ81" s="193" t="e">
        <f t="shared" si="95"/>
        <v>#VALUE!</v>
      </c>
      <c r="DA81" s="193" t="e">
        <f t="shared" si="96"/>
        <v>#VALUE!</v>
      </c>
      <c r="DB81" s="193" t="e">
        <f t="shared" si="97"/>
        <v>#VALUE!</v>
      </c>
      <c r="DC81" s="193" t="e">
        <f t="shared" si="98"/>
        <v>#VALUE!</v>
      </c>
      <c r="DD81" s="193" t="e">
        <f t="shared" si="99"/>
        <v>#VALUE!</v>
      </c>
      <c r="DE81" s="159"/>
      <c r="DF81" s="159" t="e">
        <f t="shared" si="100"/>
        <v>#VALUE!</v>
      </c>
      <c r="DG81" s="159"/>
      <c r="DH81" s="159"/>
      <c r="DI81" s="159"/>
      <c r="DJ81" s="159"/>
      <c r="DK81" s="159"/>
      <c r="DL81" s="159"/>
      <c r="DM81" s="159"/>
      <c r="DN81" s="159"/>
      <c r="DO81" s="159"/>
      <c r="DP81" s="159"/>
      <c r="DQ81" s="159"/>
      <c r="DR81" s="159">
        <f t="shared" si="101"/>
        <v>100</v>
      </c>
      <c r="DS81" s="188">
        <f t="shared" si="102"/>
        <v>20</v>
      </c>
      <c r="DT81" s="159">
        <f t="shared" si="103"/>
        <v>13</v>
      </c>
      <c r="DU81" s="159">
        <f t="shared" si="104"/>
        <v>13</v>
      </c>
      <c r="DV81" s="159">
        <f t="shared" si="105"/>
        <v>13</v>
      </c>
      <c r="DW81" s="159">
        <f t="shared" si="106"/>
        <v>13</v>
      </c>
      <c r="DX81" s="159">
        <f t="shared" si="107"/>
        <v>13</v>
      </c>
      <c r="DY81" s="210">
        <f t="shared" si="108"/>
        <v>15</v>
      </c>
      <c r="DZ81" s="159">
        <f t="shared" si="109"/>
        <v>100</v>
      </c>
      <c r="EA81" s="159">
        <f t="shared" si="110"/>
        <v>20</v>
      </c>
      <c r="EB81" s="159">
        <f t="shared" si="111"/>
        <v>0</v>
      </c>
      <c r="EC81" s="159">
        <f t="shared" si="157"/>
        <v>13</v>
      </c>
      <c r="ED81" s="159">
        <f t="shared" si="157"/>
        <v>13</v>
      </c>
      <c r="EE81" s="159">
        <f t="shared" si="158"/>
        <v>0</v>
      </c>
      <c r="EF81" s="159">
        <f t="shared" si="158"/>
        <v>0</v>
      </c>
      <c r="EG81" s="159">
        <f t="shared" si="114"/>
        <v>13</v>
      </c>
      <c r="EH81" s="159">
        <f t="shared" si="115"/>
        <v>0</v>
      </c>
      <c r="EI81" s="159">
        <f t="shared" si="159"/>
        <v>13</v>
      </c>
      <c r="EJ81" s="159">
        <f t="shared" si="159"/>
        <v>13</v>
      </c>
      <c r="EK81" s="159">
        <f t="shared" si="160"/>
        <v>0</v>
      </c>
      <c r="EL81" s="159">
        <f t="shared" si="160"/>
        <v>0</v>
      </c>
      <c r="EM81" s="159">
        <f t="shared" si="118"/>
        <v>15</v>
      </c>
      <c r="EN81" s="159"/>
      <c r="EO81" s="159"/>
      <c r="EP81" s="188">
        <f t="shared" si="119"/>
        <v>20</v>
      </c>
      <c r="EQ81" s="159">
        <f t="shared" si="120"/>
        <v>16</v>
      </c>
      <c r="ER81" s="159">
        <f t="shared" si="121"/>
        <v>16</v>
      </c>
      <c r="ES81" s="159">
        <f t="shared" si="122"/>
        <v>16</v>
      </c>
      <c r="ET81" s="159">
        <f t="shared" si="123"/>
        <v>16</v>
      </c>
      <c r="EU81" s="159">
        <f t="shared" si="124"/>
        <v>16</v>
      </c>
      <c r="EV81" s="159"/>
      <c r="EW81" s="159">
        <f t="shared" si="125"/>
        <v>100</v>
      </c>
      <c r="EX81" s="159">
        <f t="shared" si="126"/>
        <v>20</v>
      </c>
      <c r="EY81" s="159">
        <f t="shared" si="127"/>
        <v>0</v>
      </c>
      <c r="EZ81" s="159">
        <f t="shared" si="161"/>
        <v>16</v>
      </c>
      <c r="FA81" s="159">
        <f t="shared" si="161"/>
        <v>16</v>
      </c>
      <c r="FB81" s="159">
        <f t="shared" si="162"/>
        <v>0</v>
      </c>
      <c r="FC81" s="159">
        <f t="shared" si="162"/>
        <v>0</v>
      </c>
      <c r="FD81" s="159">
        <f t="shared" si="130"/>
        <v>16</v>
      </c>
      <c r="FE81" s="159">
        <f t="shared" si="131"/>
        <v>0</v>
      </c>
      <c r="FF81" s="159">
        <f t="shared" si="163"/>
        <v>16</v>
      </c>
      <c r="FG81" s="159">
        <f t="shared" si="163"/>
        <v>16</v>
      </c>
      <c r="FH81" s="159">
        <f t="shared" si="133"/>
        <v>0</v>
      </c>
      <c r="FI81" s="159">
        <v>0</v>
      </c>
      <c r="FJ81" s="159">
        <v>0</v>
      </c>
      <c r="FK81" s="159"/>
      <c r="FL81" s="159"/>
      <c r="FM81" s="235">
        <v>100</v>
      </c>
    </row>
    <row r="82" spans="1:169" ht="18" x14ac:dyDescent="0.2">
      <c r="A82" s="194">
        <v>69</v>
      </c>
      <c r="B82" s="211">
        <v>211423243069</v>
      </c>
      <c r="C82" s="211" t="s">
        <v>822</v>
      </c>
      <c r="D82" s="197"/>
      <c r="E82" s="212" t="s">
        <v>823</v>
      </c>
      <c r="F82" s="199">
        <f t="shared" si="0"/>
        <v>2</v>
      </c>
      <c r="G82" s="199">
        <f t="shared" si="1"/>
        <v>2</v>
      </c>
      <c r="H82" s="199">
        <f t="shared" si="2"/>
        <v>2</v>
      </c>
      <c r="I82" s="199">
        <f t="shared" si="3"/>
        <v>2</v>
      </c>
      <c r="J82" s="199">
        <f t="shared" si="4"/>
        <v>2</v>
      </c>
      <c r="K82" s="199">
        <f t="shared" si="5"/>
        <v>2</v>
      </c>
      <c r="L82" s="199">
        <f t="shared" si="6"/>
        <v>2</v>
      </c>
      <c r="M82" s="199">
        <f t="shared" si="7"/>
        <v>2</v>
      </c>
      <c r="N82" s="199">
        <f t="shared" si="8"/>
        <v>1</v>
      </c>
      <c r="O82" s="200">
        <f t="shared" si="9"/>
        <v>0</v>
      </c>
      <c r="P82" s="199">
        <f t="shared" si="10"/>
        <v>12</v>
      </c>
      <c r="Q82" s="199">
        <f t="shared" si="11"/>
        <v>0</v>
      </c>
      <c r="R82" s="199">
        <f t="shared" si="12"/>
        <v>0</v>
      </c>
      <c r="S82" s="201">
        <f t="shared" si="156"/>
        <v>0</v>
      </c>
      <c r="T82" s="202">
        <f t="shared" si="14"/>
        <v>3</v>
      </c>
      <c r="U82" s="199">
        <f t="shared" si="15"/>
        <v>0</v>
      </c>
      <c r="V82" s="199">
        <f t="shared" si="16"/>
        <v>0</v>
      </c>
      <c r="W82" s="199">
        <f t="shared" si="17"/>
        <v>0</v>
      </c>
      <c r="X82" s="201">
        <f t="shared" si="18"/>
        <v>0</v>
      </c>
      <c r="Y82" s="203">
        <f t="shared" si="19"/>
        <v>4</v>
      </c>
      <c r="Z82" s="199">
        <f t="shared" si="20"/>
        <v>0</v>
      </c>
      <c r="AA82" s="199">
        <f t="shared" si="21"/>
        <v>0</v>
      </c>
      <c r="AB82" s="199">
        <f t="shared" si="22"/>
        <v>0</v>
      </c>
      <c r="AC82" s="201">
        <f t="shared" si="23"/>
        <v>0</v>
      </c>
      <c r="AD82" s="202">
        <f t="shared" si="24"/>
        <v>4</v>
      </c>
      <c r="AE82" s="199">
        <f t="shared" si="25"/>
        <v>12</v>
      </c>
      <c r="AF82" s="199">
        <f t="shared" si="26"/>
        <v>0</v>
      </c>
      <c r="AG82" s="199">
        <f t="shared" si="27"/>
        <v>0</v>
      </c>
      <c r="AH82" s="201">
        <f t="shared" si="28"/>
        <v>0</v>
      </c>
      <c r="AI82" s="204">
        <f t="shared" si="29"/>
        <v>3</v>
      </c>
      <c r="AJ82" s="199">
        <f t="shared" si="30"/>
        <v>11</v>
      </c>
      <c r="AK82" s="199">
        <f t="shared" si="31"/>
        <v>0</v>
      </c>
      <c r="AL82" s="199">
        <f t="shared" si="32"/>
        <v>0</v>
      </c>
      <c r="AM82" s="201">
        <f t="shared" si="33"/>
        <v>0</v>
      </c>
      <c r="AN82" s="204">
        <f t="shared" si="34"/>
        <v>3</v>
      </c>
      <c r="AO82" s="199">
        <f t="shared" si="35"/>
        <v>0</v>
      </c>
      <c r="AP82" s="199">
        <f t="shared" si="36"/>
        <v>0</v>
      </c>
      <c r="AQ82" s="199">
        <f t="shared" si="37"/>
        <v>0</v>
      </c>
      <c r="AR82" s="201">
        <f t="shared" si="38"/>
        <v>0</v>
      </c>
      <c r="AS82" s="204">
        <f t="shared" si="39"/>
        <v>4</v>
      </c>
      <c r="AT82" s="199">
        <f t="shared" si="40"/>
        <v>12</v>
      </c>
      <c r="AU82" s="199">
        <f t="shared" si="41"/>
        <v>0</v>
      </c>
      <c r="AV82" s="199">
        <f t="shared" si="42"/>
        <v>0</v>
      </c>
      <c r="AW82" s="201">
        <f t="shared" si="43"/>
        <v>0</v>
      </c>
      <c r="AX82" s="205">
        <f t="shared" si="44"/>
        <v>3</v>
      </c>
      <c r="AY82" s="199">
        <f t="shared" si="45"/>
        <v>0</v>
      </c>
      <c r="AZ82" s="199">
        <f t="shared" si="46"/>
        <v>0</v>
      </c>
      <c r="BA82" s="199">
        <f t="shared" si="47"/>
        <v>0</v>
      </c>
      <c r="BB82" s="201">
        <f t="shared" si="48"/>
        <v>0</v>
      </c>
      <c r="BC82" s="204">
        <f t="shared" si="49"/>
        <v>4</v>
      </c>
      <c r="BD82" s="199">
        <f t="shared" si="50"/>
        <v>0</v>
      </c>
      <c r="BE82" s="199">
        <f t="shared" si="51"/>
        <v>0</v>
      </c>
      <c r="BF82" s="199">
        <f t="shared" si="52"/>
        <v>0</v>
      </c>
      <c r="BG82" s="201">
        <f t="shared" si="53"/>
        <v>0</v>
      </c>
      <c r="BH82" s="204">
        <f t="shared" si="54"/>
        <v>4</v>
      </c>
      <c r="BI82" s="199">
        <f t="shared" si="55"/>
        <v>7</v>
      </c>
      <c r="BJ82" s="199">
        <f t="shared" si="56"/>
        <v>0</v>
      </c>
      <c r="BK82" s="199">
        <f t="shared" si="57"/>
        <v>0</v>
      </c>
      <c r="BL82" s="201">
        <f t="shared" si="58"/>
        <v>0</v>
      </c>
      <c r="BM82" s="206">
        <f t="shared" si="59"/>
        <v>3</v>
      </c>
      <c r="BN82" s="199">
        <f t="shared" si="60"/>
        <v>13</v>
      </c>
      <c r="BO82" s="199">
        <f t="shared" si="61"/>
        <v>0</v>
      </c>
      <c r="BP82" s="199">
        <f t="shared" si="62"/>
        <v>0</v>
      </c>
      <c r="BQ82" s="201">
        <f t="shared" si="63"/>
        <v>0</v>
      </c>
      <c r="BR82" s="207">
        <f t="shared" si="64"/>
        <v>3</v>
      </c>
      <c r="BS82" s="199">
        <f t="shared" si="65"/>
        <v>0</v>
      </c>
      <c r="BT82" s="199">
        <f t="shared" si="66"/>
        <v>0</v>
      </c>
      <c r="BU82" s="199">
        <f t="shared" si="67"/>
        <v>0</v>
      </c>
      <c r="BV82" s="201">
        <f t="shared" si="68"/>
        <v>0</v>
      </c>
      <c r="BW82" s="207">
        <f t="shared" si="69"/>
        <v>4</v>
      </c>
      <c r="BX82" s="235">
        <v>84</v>
      </c>
      <c r="BY82" s="235">
        <v>84</v>
      </c>
      <c r="BZ82" s="193" t="e">
        <f t="shared" si="70"/>
        <v>#VALUE!</v>
      </c>
      <c r="CA82" s="193">
        <f t="shared" si="71"/>
        <v>20</v>
      </c>
      <c r="CB82" s="193" t="e">
        <f t="shared" si="72"/>
        <v>#VALUE!</v>
      </c>
      <c r="CC82" s="193" t="e">
        <f t="shared" si="73"/>
        <v>#VALUE!</v>
      </c>
      <c r="CD82" s="193" t="e">
        <f t="shared" si="74"/>
        <v>#VALUE!</v>
      </c>
      <c r="CE82" s="193" t="e">
        <f t="shared" si="75"/>
        <v>#VALUE!</v>
      </c>
      <c r="CF82" s="193" t="e">
        <f t="shared" si="76"/>
        <v>#VALUE!</v>
      </c>
      <c r="CG82" s="193" t="e">
        <f t="shared" si="77"/>
        <v>#VALUE!</v>
      </c>
      <c r="CH82" s="193" t="e">
        <f t="shared" si="78"/>
        <v>#VALUE!</v>
      </c>
      <c r="CI82" s="193" t="e">
        <f t="shared" si="79"/>
        <v>#VALUE!</v>
      </c>
      <c r="CJ82" s="193" t="e">
        <f t="shared" si="80"/>
        <v>#VALUE!</v>
      </c>
      <c r="CK82" s="193" t="e">
        <f t="shared" si="81"/>
        <v>#VALUE!</v>
      </c>
      <c r="CL82" s="193" t="e">
        <f t="shared" si="82"/>
        <v>#VALUE!</v>
      </c>
      <c r="CM82" s="193" t="e">
        <f t="shared" si="83"/>
        <v>#VALUE!</v>
      </c>
      <c r="CN82" s="193" t="e">
        <f t="shared" si="84"/>
        <v>#VALUE!</v>
      </c>
      <c r="CO82" s="209" t="str">
        <f t="shared" si="85"/>
        <v>2023PEC AI 125</v>
      </c>
      <c r="CP82" s="193" t="e">
        <f t="shared" si="86"/>
        <v>#VALUE!</v>
      </c>
      <c r="CQ82" s="158"/>
      <c r="CR82" s="193">
        <f t="shared" si="87"/>
        <v>20</v>
      </c>
      <c r="CS82" s="193" t="e">
        <f t="shared" si="88"/>
        <v>#VALUE!</v>
      </c>
      <c r="CT82" s="193" t="e">
        <f t="shared" si="89"/>
        <v>#VALUE!</v>
      </c>
      <c r="CU82" s="193" t="e">
        <f t="shared" si="90"/>
        <v>#VALUE!</v>
      </c>
      <c r="CV82" s="193" t="e">
        <f t="shared" si="91"/>
        <v>#VALUE!</v>
      </c>
      <c r="CW82" s="193" t="e">
        <f t="shared" si="92"/>
        <v>#VALUE!</v>
      </c>
      <c r="CX82" s="193" t="e">
        <f t="shared" si="93"/>
        <v>#VALUE!</v>
      </c>
      <c r="CY82" s="193" t="e">
        <f t="shared" si="94"/>
        <v>#VALUE!</v>
      </c>
      <c r="CZ82" s="193" t="e">
        <f t="shared" si="95"/>
        <v>#VALUE!</v>
      </c>
      <c r="DA82" s="193" t="e">
        <f t="shared" si="96"/>
        <v>#VALUE!</v>
      </c>
      <c r="DB82" s="193" t="e">
        <f t="shared" si="97"/>
        <v>#VALUE!</v>
      </c>
      <c r="DC82" s="193" t="e">
        <f t="shared" si="98"/>
        <v>#VALUE!</v>
      </c>
      <c r="DD82" s="193" t="e">
        <f t="shared" si="99"/>
        <v>#VALUE!</v>
      </c>
      <c r="DE82" s="159"/>
      <c r="DF82" s="159" t="e">
        <f t="shared" si="100"/>
        <v>#VALUE!</v>
      </c>
      <c r="DG82" s="159"/>
      <c r="DH82" s="159"/>
      <c r="DI82" s="159"/>
      <c r="DJ82" s="159"/>
      <c r="DK82" s="159"/>
      <c r="DL82" s="159"/>
      <c r="DM82" s="159"/>
      <c r="DN82" s="159"/>
      <c r="DO82" s="159"/>
      <c r="DP82" s="159"/>
      <c r="DQ82" s="159"/>
      <c r="DR82" s="159">
        <f t="shared" si="101"/>
        <v>84</v>
      </c>
      <c r="DS82" s="188">
        <f t="shared" si="102"/>
        <v>17</v>
      </c>
      <c r="DT82" s="159">
        <f t="shared" si="103"/>
        <v>12</v>
      </c>
      <c r="DU82" s="159">
        <f t="shared" si="104"/>
        <v>12</v>
      </c>
      <c r="DV82" s="159">
        <f t="shared" si="105"/>
        <v>11</v>
      </c>
      <c r="DW82" s="159">
        <f t="shared" si="106"/>
        <v>12</v>
      </c>
      <c r="DX82" s="159">
        <f t="shared" si="107"/>
        <v>7</v>
      </c>
      <c r="DY82" s="210">
        <f t="shared" si="108"/>
        <v>13</v>
      </c>
      <c r="DZ82" s="159">
        <f t="shared" si="109"/>
        <v>84</v>
      </c>
      <c r="EA82" s="159">
        <f t="shared" si="110"/>
        <v>17</v>
      </c>
      <c r="EB82" s="159">
        <f t="shared" si="111"/>
        <v>12</v>
      </c>
      <c r="EC82" s="159">
        <f t="shared" si="157"/>
        <v>0</v>
      </c>
      <c r="ED82" s="159">
        <f t="shared" si="157"/>
        <v>0</v>
      </c>
      <c r="EE82" s="159">
        <f t="shared" si="158"/>
        <v>12</v>
      </c>
      <c r="EF82" s="159">
        <f t="shared" si="158"/>
        <v>11</v>
      </c>
      <c r="EG82" s="159">
        <f t="shared" si="114"/>
        <v>0</v>
      </c>
      <c r="EH82" s="159">
        <f t="shared" si="115"/>
        <v>12</v>
      </c>
      <c r="EI82" s="159">
        <f t="shared" si="159"/>
        <v>0</v>
      </c>
      <c r="EJ82" s="159">
        <f t="shared" si="159"/>
        <v>0</v>
      </c>
      <c r="EK82" s="159">
        <f t="shared" si="160"/>
        <v>7</v>
      </c>
      <c r="EL82" s="159">
        <f t="shared" si="160"/>
        <v>13</v>
      </c>
      <c r="EM82" s="159">
        <f t="shared" si="118"/>
        <v>0</v>
      </c>
      <c r="EN82" s="159"/>
      <c r="EO82" s="159"/>
      <c r="EP82" s="188">
        <f t="shared" si="119"/>
        <v>17</v>
      </c>
      <c r="EQ82" s="159">
        <f t="shared" si="120"/>
        <v>15</v>
      </c>
      <c r="ER82" s="159">
        <f t="shared" si="121"/>
        <v>15</v>
      </c>
      <c r="ES82" s="159">
        <f t="shared" si="122"/>
        <v>13</v>
      </c>
      <c r="ET82" s="159">
        <f t="shared" si="123"/>
        <v>11</v>
      </c>
      <c r="EU82" s="159">
        <f t="shared" si="124"/>
        <v>13</v>
      </c>
      <c r="EV82" s="159"/>
      <c r="EW82" s="159">
        <f t="shared" si="125"/>
        <v>84</v>
      </c>
      <c r="EX82" s="159">
        <f t="shared" si="126"/>
        <v>17</v>
      </c>
      <c r="EY82" s="159">
        <f t="shared" si="127"/>
        <v>15</v>
      </c>
      <c r="EZ82" s="159">
        <f t="shared" si="161"/>
        <v>0</v>
      </c>
      <c r="FA82" s="159">
        <f t="shared" si="161"/>
        <v>0</v>
      </c>
      <c r="FB82" s="159">
        <f t="shared" si="162"/>
        <v>15</v>
      </c>
      <c r="FC82" s="159">
        <f t="shared" si="162"/>
        <v>13</v>
      </c>
      <c r="FD82" s="159">
        <f t="shared" si="130"/>
        <v>0</v>
      </c>
      <c r="FE82" s="159">
        <f t="shared" si="131"/>
        <v>11</v>
      </c>
      <c r="FF82" s="159">
        <f t="shared" si="163"/>
        <v>0</v>
      </c>
      <c r="FG82" s="159">
        <f t="shared" si="163"/>
        <v>0</v>
      </c>
      <c r="FH82" s="159">
        <f t="shared" si="133"/>
        <v>13</v>
      </c>
      <c r="FI82" s="159">
        <v>0</v>
      </c>
      <c r="FJ82" s="159">
        <v>0</v>
      </c>
      <c r="FK82" s="159"/>
      <c r="FL82" s="159"/>
      <c r="FM82" s="235">
        <v>84</v>
      </c>
    </row>
    <row r="83" spans="1:169" ht="29" x14ac:dyDescent="0.2">
      <c r="A83" s="194">
        <v>70</v>
      </c>
      <c r="B83" s="195">
        <v>211423243070</v>
      </c>
      <c r="C83" s="196" t="s">
        <v>824</v>
      </c>
      <c r="D83" s="197"/>
      <c r="E83" s="198" t="s">
        <v>825</v>
      </c>
      <c r="F83" s="199">
        <f t="shared" si="0"/>
        <v>2</v>
      </c>
      <c r="G83" s="199">
        <f t="shared" si="1"/>
        <v>2</v>
      </c>
      <c r="H83" s="199">
        <f t="shared" si="2"/>
        <v>2</v>
      </c>
      <c r="I83" s="199">
        <f t="shared" si="3"/>
        <v>2</v>
      </c>
      <c r="J83" s="199">
        <f t="shared" si="4"/>
        <v>2</v>
      </c>
      <c r="K83" s="199">
        <f t="shared" si="5"/>
        <v>0</v>
      </c>
      <c r="L83" s="199">
        <f t="shared" si="6"/>
        <v>0</v>
      </c>
      <c r="M83" s="199">
        <f t="shared" si="7"/>
        <v>0</v>
      </c>
      <c r="N83" s="199">
        <f t="shared" si="8"/>
        <v>0</v>
      </c>
      <c r="O83" s="200">
        <f t="shared" si="9"/>
        <v>0</v>
      </c>
      <c r="P83" s="199">
        <f t="shared" si="10"/>
        <v>0</v>
      </c>
      <c r="Q83" s="199">
        <f t="shared" si="11"/>
        <v>0</v>
      </c>
      <c r="R83" s="199">
        <f t="shared" si="12"/>
        <v>0</v>
      </c>
      <c r="S83" s="201">
        <f t="shared" si="156"/>
        <v>0</v>
      </c>
      <c r="T83" s="202">
        <f t="shared" si="14"/>
        <v>4</v>
      </c>
      <c r="U83" s="199">
        <f t="shared" si="15"/>
        <v>7</v>
      </c>
      <c r="V83" s="199">
        <f t="shared" si="16"/>
        <v>0</v>
      </c>
      <c r="W83" s="199">
        <f t="shared" si="17"/>
        <v>0</v>
      </c>
      <c r="X83" s="201">
        <f t="shared" si="18"/>
        <v>0</v>
      </c>
      <c r="Y83" s="203">
        <f t="shared" si="19"/>
        <v>3</v>
      </c>
      <c r="Z83" s="199">
        <f t="shared" si="20"/>
        <v>7</v>
      </c>
      <c r="AA83" s="199">
        <f t="shared" si="21"/>
        <v>0</v>
      </c>
      <c r="AB83" s="199">
        <f t="shared" si="22"/>
        <v>0</v>
      </c>
      <c r="AC83" s="201">
        <f t="shared" si="23"/>
        <v>0</v>
      </c>
      <c r="AD83" s="202">
        <f t="shared" si="24"/>
        <v>3</v>
      </c>
      <c r="AE83" s="199">
        <f t="shared" si="25"/>
        <v>0</v>
      </c>
      <c r="AF83" s="199">
        <f t="shared" si="26"/>
        <v>0</v>
      </c>
      <c r="AG83" s="199">
        <f t="shared" si="27"/>
        <v>0</v>
      </c>
      <c r="AH83" s="201">
        <f t="shared" si="28"/>
        <v>0</v>
      </c>
      <c r="AI83" s="204">
        <f t="shared" si="29"/>
        <v>4</v>
      </c>
      <c r="AJ83" s="199">
        <f t="shared" si="30"/>
        <v>0</v>
      </c>
      <c r="AK83" s="199">
        <f t="shared" si="31"/>
        <v>0</v>
      </c>
      <c r="AL83" s="199">
        <f t="shared" si="32"/>
        <v>0</v>
      </c>
      <c r="AM83" s="201">
        <f t="shared" si="33"/>
        <v>0</v>
      </c>
      <c r="AN83" s="204">
        <f t="shared" si="34"/>
        <v>4</v>
      </c>
      <c r="AO83" s="199">
        <f t="shared" si="35"/>
        <v>7</v>
      </c>
      <c r="AP83" s="199">
        <f t="shared" si="36"/>
        <v>0</v>
      </c>
      <c r="AQ83" s="199">
        <f t="shared" si="37"/>
        <v>0</v>
      </c>
      <c r="AR83" s="201">
        <f t="shared" si="38"/>
        <v>0</v>
      </c>
      <c r="AS83" s="204">
        <f t="shared" si="39"/>
        <v>3</v>
      </c>
      <c r="AT83" s="199">
        <f t="shared" si="40"/>
        <v>0</v>
      </c>
      <c r="AU83" s="199">
        <f t="shared" si="41"/>
        <v>0</v>
      </c>
      <c r="AV83" s="199">
        <f t="shared" si="42"/>
        <v>0</v>
      </c>
      <c r="AW83" s="201">
        <f t="shared" si="43"/>
        <v>0</v>
      </c>
      <c r="AX83" s="205">
        <f t="shared" si="44"/>
        <v>4</v>
      </c>
      <c r="AY83" s="199">
        <f t="shared" si="45"/>
        <v>7</v>
      </c>
      <c r="AZ83" s="199">
        <f t="shared" si="46"/>
        <v>0</v>
      </c>
      <c r="BA83" s="199">
        <f t="shared" si="47"/>
        <v>0</v>
      </c>
      <c r="BB83" s="201">
        <f t="shared" si="48"/>
        <v>0</v>
      </c>
      <c r="BC83" s="204">
        <f t="shared" si="49"/>
        <v>3</v>
      </c>
      <c r="BD83" s="199">
        <f t="shared" si="50"/>
        <v>4</v>
      </c>
      <c r="BE83" s="199">
        <f t="shared" si="51"/>
        <v>0</v>
      </c>
      <c r="BF83" s="199">
        <f t="shared" si="52"/>
        <v>0</v>
      </c>
      <c r="BG83" s="201">
        <f t="shared" si="53"/>
        <v>0</v>
      </c>
      <c r="BH83" s="204">
        <f t="shared" si="54"/>
        <v>3</v>
      </c>
      <c r="BI83" s="199">
        <f t="shared" si="55"/>
        <v>0</v>
      </c>
      <c r="BJ83" s="199">
        <f t="shared" si="56"/>
        <v>0</v>
      </c>
      <c r="BK83" s="199">
        <f t="shared" si="57"/>
        <v>0</v>
      </c>
      <c r="BL83" s="201">
        <f t="shared" si="58"/>
        <v>0</v>
      </c>
      <c r="BM83" s="206">
        <f t="shared" si="59"/>
        <v>4</v>
      </c>
      <c r="BN83" s="199">
        <f t="shared" si="60"/>
        <v>0</v>
      </c>
      <c r="BO83" s="199">
        <f t="shared" si="61"/>
        <v>0</v>
      </c>
      <c r="BP83" s="199">
        <f t="shared" si="62"/>
        <v>0</v>
      </c>
      <c r="BQ83" s="201">
        <f t="shared" si="63"/>
        <v>0</v>
      </c>
      <c r="BR83" s="207">
        <f t="shared" si="64"/>
        <v>4</v>
      </c>
      <c r="BS83" s="199">
        <f t="shared" si="65"/>
        <v>8</v>
      </c>
      <c r="BT83" s="199">
        <f t="shared" si="66"/>
        <v>0</v>
      </c>
      <c r="BU83" s="199">
        <f t="shared" si="67"/>
        <v>0</v>
      </c>
      <c r="BV83" s="201">
        <f t="shared" si="68"/>
        <v>0</v>
      </c>
      <c r="BW83" s="207">
        <f t="shared" si="69"/>
        <v>3</v>
      </c>
      <c r="BX83" s="235">
        <v>50</v>
      </c>
      <c r="BY83" s="235">
        <v>50</v>
      </c>
      <c r="BZ83" s="193" t="e">
        <f t="shared" si="70"/>
        <v>#VALUE!</v>
      </c>
      <c r="CA83" s="193">
        <f t="shared" si="71"/>
        <v>20</v>
      </c>
      <c r="CB83" s="193" t="e">
        <f t="shared" si="72"/>
        <v>#VALUE!</v>
      </c>
      <c r="CC83" s="193" t="e">
        <f t="shared" si="73"/>
        <v>#VALUE!</v>
      </c>
      <c r="CD83" s="193" t="e">
        <f t="shared" si="74"/>
        <v>#VALUE!</v>
      </c>
      <c r="CE83" s="193" t="e">
        <f t="shared" si="75"/>
        <v>#VALUE!</v>
      </c>
      <c r="CF83" s="193" t="e">
        <f t="shared" si="76"/>
        <v>#VALUE!</v>
      </c>
      <c r="CG83" s="193" t="e">
        <f t="shared" si="77"/>
        <v>#VALUE!</v>
      </c>
      <c r="CH83" s="193" t="e">
        <f t="shared" si="78"/>
        <v>#VALUE!</v>
      </c>
      <c r="CI83" s="193" t="e">
        <f t="shared" si="79"/>
        <v>#VALUE!</v>
      </c>
      <c r="CJ83" s="193" t="e">
        <f t="shared" si="80"/>
        <v>#VALUE!</v>
      </c>
      <c r="CK83" s="193" t="e">
        <f t="shared" si="81"/>
        <v>#VALUE!</v>
      </c>
      <c r="CL83" s="193" t="e">
        <f t="shared" si="82"/>
        <v>#VALUE!</v>
      </c>
      <c r="CM83" s="193" t="e">
        <f t="shared" si="83"/>
        <v>#VALUE!</v>
      </c>
      <c r="CN83" s="193" t="e">
        <f t="shared" si="84"/>
        <v>#VALUE!</v>
      </c>
      <c r="CO83" s="209" t="str">
        <f t="shared" si="85"/>
        <v>2023PEC AI 587</v>
      </c>
      <c r="CP83" s="193" t="e">
        <f t="shared" si="86"/>
        <v>#VALUE!</v>
      </c>
      <c r="CQ83" s="158"/>
      <c r="CR83" s="193">
        <f t="shared" si="87"/>
        <v>20</v>
      </c>
      <c r="CS83" s="193" t="e">
        <f t="shared" si="88"/>
        <v>#VALUE!</v>
      </c>
      <c r="CT83" s="193" t="e">
        <f t="shared" si="89"/>
        <v>#VALUE!</v>
      </c>
      <c r="CU83" s="193" t="e">
        <f t="shared" si="90"/>
        <v>#VALUE!</v>
      </c>
      <c r="CV83" s="193" t="e">
        <f t="shared" si="91"/>
        <v>#VALUE!</v>
      </c>
      <c r="CW83" s="193" t="e">
        <f t="shared" si="92"/>
        <v>#VALUE!</v>
      </c>
      <c r="CX83" s="193" t="e">
        <f t="shared" si="93"/>
        <v>#VALUE!</v>
      </c>
      <c r="CY83" s="193" t="e">
        <f t="shared" si="94"/>
        <v>#VALUE!</v>
      </c>
      <c r="CZ83" s="193" t="e">
        <f t="shared" si="95"/>
        <v>#VALUE!</v>
      </c>
      <c r="DA83" s="193" t="e">
        <f t="shared" si="96"/>
        <v>#VALUE!</v>
      </c>
      <c r="DB83" s="193" t="e">
        <f t="shared" si="97"/>
        <v>#VALUE!</v>
      </c>
      <c r="DC83" s="193" t="e">
        <f t="shared" si="98"/>
        <v>#VALUE!</v>
      </c>
      <c r="DD83" s="193" t="e">
        <f t="shared" si="99"/>
        <v>#VALUE!</v>
      </c>
      <c r="DE83" s="159"/>
      <c r="DF83" s="159" t="e">
        <f t="shared" si="100"/>
        <v>#VALUE!</v>
      </c>
      <c r="DG83" s="159"/>
      <c r="DH83" s="159"/>
      <c r="DI83" s="159"/>
      <c r="DJ83" s="159"/>
      <c r="DK83" s="159"/>
      <c r="DL83" s="159"/>
      <c r="DM83" s="159"/>
      <c r="DN83" s="159"/>
      <c r="DO83" s="159"/>
      <c r="DP83" s="159"/>
      <c r="DQ83" s="159"/>
      <c r="DR83" s="159">
        <f t="shared" si="101"/>
        <v>50</v>
      </c>
      <c r="DS83" s="188">
        <f t="shared" si="102"/>
        <v>10</v>
      </c>
      <c r="DT83" s="159">
        <f t="shared" si="103"/>
        <v>7</v>
      </c>
      <c r="DU83" s="159">
        <f t="shared" si="104"/>
        <v>7</v>
      </c>
      <c r="DV83" s="159">
        <f t="shared" si="105"/>
        <v>7</v>
      </c>
      <c r="DW83" s="159">
        <f t="shared" si="106"/>
        <v>7</v>
      </c>
      <c r="DX83" s="159">
        <f t="shared" si="107"/>
        <v>4</v>
      </c>
      <c r="DY83" s="210">
        <f t="shared" si="108"/>
        <v>8</v>
      </c>
      <c r="DZ83" s="159">
        <f t="shared" si="109"/>
        <v>50</v>
      </c>
      <c r="EA83" s="159">
        <f t="shared" si="110"/>
        <v>10</v>
      </c>
      <c r="EB83" s="159">
        <f t="shared" si="111"/>
        <v>0</v>
      </c>
      <c r="EC83" s="159">
        <f t="shared" si="157"/>
        <v>7</v>
      </c>
      <c r="ED83" s="159">
        <f t="shared" si="157"/>
        <v>7</v>
      </c>
      <c r="EE83" s="159">
        <f t="shared" si="158"/>
        <v>0</v>
      </c>
      <c r="EF83" s="159">
        <f t="shared" si="158"/>
        <v>0</v>
      </c>
      <c r="EG83" s="159">
        <f t="shared" si="114"/>
        <v>7</v>
      </c>
      <c r="EH83" s="159">
        <f t="shared" si="115"/>
        <v>0</v>
      </c>
      <c r="EI83" s="159">
        <f t="shared" si="159"/>
        <v>7</v>
      </c>
      <c r="EJ83" s="159">
        <f t="shared" si="159"/>
        <v>4</v>
      </c>
      <c r="EK83" s="159">
        <f t="shared" si="160"/>
        <v>0</v>
      </c>
      <c r="EL83" s="159">
        <f t="shared" si="160"/>
        <v>0</v>
      </c>
      <c r="EM83" s="159">
        <f t="shared" si="118"/>
        <v>8</v>
      </c>
      <c r="EN83" s="159"/>
      <c r="EO83" s="159"/>
      <c r="EP83" s="188">
        <f t="shared" si="119"/>
        <v>10</v>
      </c>
      <c r="EQ83" s="159">
        <f t="shared" si="120"/>
        <v>8</v>
      </c>
      <c r="ER83" s="159">
        <f t="shared" si="121"/>
        <v>9</v>
      </c>
      <c r="ES83" s="159">
        <f t="shared" si="122"/>
        <v>9</v>
      </c>
      <c r="ET83" s="159">
        <f t="shared" si="123"/>
        <v>6</v>
      </c>
      <c r="EU83" s="159">
        <f t="shared" si="124"/>
        <v>8</v>
      </c>
      <c r="EV83" s="159"/>
      <c r="EW83" s="159">
        <f t="shared" si="125"/>
        <v>50</v>
      </c>
      <c r="EX83" s="159">
        <f t="shared" si="126"/>
        <v>10</v>
      </c>
      <c r="EY83" s="159">
        <f t="shared" si="127"/>
        <v>0</v>
      </c>
      <c r="EZ83" s="159">
        <f t="shared" si="161"/>
        <v>8</v>
      </c>
      <c r="FA83" s="159">
        <f t="shared" si="161"/>
        <v>9</v>
      </c>
      <c r="FB83" s="159">
        <f t="shared" si="162"/>
        <v>0</v>
      </c>
      <c r="FC83" s="159">
        <f t="shared" si="162"/>
        <v>0</v>
      </c>
      <c r="FD83" s="159">
        <f t="shared" si="130"/>
        <v>9</v>
      </c>
      <c r="FE83" s="159">
        <f t="shared" si="131"/>
        <v>0</v>
      </c>
      <c r="FF83" s="159">
        <f t="shared" si="163"/>
        <v>6</v>
      </c>
      <c r="FG83" s="159">
        <f t="shared" si="163"/>
        <v>8</v>
      </c>
      <c r="FH83" s="159">
        <f t="shared" si="133"/>
        <v>0</v>
      </c>
      <c r="FI83" s="159">
        <v>0</v>
      </c>
      <c r="FJ83" s="159">
        <v>0</v>
      </c>
      <c r="FK83" s="159"/>
      <c r="FL83" s="159"/>
      <c r="FM83" s="235">
        <v>50</v>
      </c>
    </row>
    <row r="84" spans="1:169" ht="18" x14ac:dyDescent="0.2">
      <c r="A84" s="194">
        <v>71</v>
      </c>
      <c r="B84" s="211">
        <v>211423243071</v>
      </c>
      <c r="C84" s="211" t="s">
        <v>826</v>
      </c>
      <c r="D84" s="197"/>
      <c r="E84" s="212" t="s">
        <v>827</v>
      </c>
      <c r="F84" s="199">
        <f t="shared" si="0"/>
        <v>2</v>
      </c>
      <c r="G84" s="199">
        <f t="shared" si="1"/>
        <v>2</v>
      </c>
      <c r="H84" s="199">
        <f t="shared" si="2"/>
        <v>2</v>
      </c>
      <c r="I84" s="199">
        <f t="shared" si="3"/>
        <v>2</v>
      </c>
      <c r="J84" s="199">
        <f t="shared" si="4"/>
        <v>2</v>
      </c>
      <c r="K84" s="199">
        <f t="shared" si="5"/>
        <v>2</v>
      </c>
      <c r="L84" s="199">
        <f t="shared" si="6"/>
        <v>2</v>
      </c>
      <c r="M84" s="199">
        <f t="shared" si="7"/>
        <v>2</v>
      </c>
      <c r="N84" s="199">
        <f t="shared" si="8"/>
        <v>2</v>
      </c>
      <c r="O84" s="200">
        <f t="shared" si="9"/>
        <v>0</v>
      </c>
      <c r="P84" s="199">
        <f t="shared" si="10"/>
        <v>13</v>
      </c>
      <c r="Q84" s="199">
        <f t="shared" si="11"/>
        <v>0</v>
      </c>
      <c r="R84" s="199">
        <f t="shared" si="12"/>
        <v>0</v>
      </c>
      <c r="S84" s="201">
        <f t="shared" si="156"/>
        <v>0</v>
      </c>
      <c r="T84" s="202">
        <f t="shared" si="14"/>
        <v>3</v>
      </c>
      <c r="U84" s="199">
        <f t="shared" si="15"/>
        <v>0</v>
      </c>
      <c r="V84" s="199">
        <f t="shared" si="16"/>
        <v>0</v>
      </c>
      <c r="W84" s="199">
        <f t="shared" si="17"/>
        <v>0</v>
      </c>
      <c r="X84" s="201">
        <f t="shared" si="18"/>
        <v>0</v>
      </c>
      <c r="Y84" s="203">
        <f t="shared" si="19"/>
        <v>4</v>
      </c>
      <c r="Z84" s="199">
        <f t="shared" si="20"/>
        <v>0</v>
      </c>
      <c r="AA84" s="199">
        <f t="shared" si="21"/>
        <v>0</v>
      </c>
      <c r="AB84" s="199">
        <f t="shared" si="22"/>
        <v>0</v>
      </c>
      <c r="AC84" s="201">
        <f t="shared" si="23"/>
        <v>0</v>
      </c>
      <c r="AD84" s="202">
        <f t="shared" si="24"/>
        <v>4</v>
      </c>
      <c r="AE84" s="199">
        <f t="shared" si="25"/>
        <v>13</v>
      </c>
      <c r="AF84" s="199">
        <f t="shared" si="26"/>
        <v>0</v>
      </c>
      <c r="AG84" s="199">
        <f t="shared" si="27"/>
        <v>0</v>
      </c>
      <c r="AH84" s="201">
        <f t="shared" si="28"/>
        <v>0</v>
      </c>
      <c r="AI84" s="204">
        <f t="shared" si="29"/>
        <v>3</v>
      </c>
      <c r="AJ84" s="199">
        <f t="shared" si="30"/>
        <v>11</v>
      </c>
      <c r="AK84" s="199">
        <f t="shared" si="31"/>
        <v>0</v>
      </c>
      <c r="AL84" s="199">
        <f t="shared" si="32"/>
        <v>0</v>
      </c>
      <c r="AM84" s="201">
        <f t="shared" si="33"/>
        <v>0</v>
      </c>
      <c r="AN84" s="204">
        <f t="shared" si="34"/>
        <v>3</v>
      </c>
      <c r="AO84" s="199">
        <f t="shared" si="35"/>
        <v>0</v>
      </c>
      <c r="AP84" s="199">
        <f t="shared" si="36"/>
        <v>0</v>
      </c>
      <c r="AQ84" s="199">
        <f t="shared" si="37"/>
        <v>0</v>
      </c>
      <c r="AR84" s="201">
        <f t="shared" si="38"/>
        <v>0</v>
      </c>
      <c r="AS84" s="204">
        <f t="shared" si="39"/>
        <v>4</v>
      </c>
      <c r="AT84" s="199">
        <f t="shared" si="40"/>
        <v>13</v>
      </c>
      <c r="AU84" s="199">
        <f t="shared" si="41"/>
        <v>0</v>
      </c>
      <c r="AV84" s="199">
        <f t="shared" si="42"/>
        <v>0</v>
      </c>
      <c r="AW84" s="201">
        <f t="shared" si="43"/>
        <v>0</v>
      </c>
      <c r="AX84" s="205">
        <f t="shared" si="44"/>
        <v>3</v>
      </c>
      <c r="AY84" s="199">
        <f t="shared" si="45"/>
        <v>0</v>
      </c>
      <c r="AZ84" s="199">
        <f t="shared" si="46"/>
        <v>0</v>
      </c>
      <c r="BA84" s="199">
        <f t="shared" si="47"/>
        <v>0</v>
      </c>
      <c r="BB84" s="201">
        <f t="shared" si="48"/>
        <v>0</v>
      </c>
      <c r="BC84" s="204">
        <f t="shared" si="49"/>
        <v>4</v>
      </c>
      <c r="BD84" s="199">
        <f t="shared" si="50"/>
        <v>0</v>
      </c>
      <c r="BE84" s="199">
        <f t="shared" si="51"/>
        <v>0</v>
      </c>
      <c r="BF84" s="199">
        <f t="shared" si="52"/>
        <v>0</v>
      </c>
      <c r="BG84" s="201">
        <f t="shared" si="53"/>
        <v>0</v>
      </c>
      <c r="BH84" s="204">
        <f t="shared" si="54"/>
        <v>4</v>
      </c>
      <c r="BI84" s="199">
        <f t="shared" si="55"/>
        <v>7</v>
      </c>
      <c r="BJ84" s="199">
        <f t="shared" si="56"/>
        <v>0</v>
      </c>
      <c r="BK84" s="199">
        <f t="shared" si="57"/>
        <v>0</v>
      </c>
      <c r="BL84" s="201">
        <f t="shared" si="58"/>
        <v>0</v>
      </c>
      <c r="BM84" s="206">
        <f t="shared" si="59"/>
        <v>3</v>
      </c>
      <c r="BN84" s="199">
        <f t="shared" si="60"/>
        <v>13</v>
      </c>
      <c r="BO84" s="199">
        <f t="shared" si="61"/>
        <v>0</v>
      </c>
      <c r="BP84" s="199">
        <f t="shared" si="62"/>
        <v>0</v>
      </c>
      <c r="BQ84" s="201">
        <f t="shared" si="63"/>
        <v>0</v>
      </c>
      <c r="BR84" s="207">
        <f t="shared" si="64"/>
        <v>3</v>
      </c>
      <c r="BS84" s="199">
        <f t="shared" si="65"/>
        <v>0</v>
      </c>
      <c r="BT84" s="199">
        <f t="shared" si="66"/>
        <v>0</v>
      </c>
      <c r="BU84" s="199">
        <f t="shared" si="67"/>
        <v>0</v>
      </c>
      <c r="BV84" s="201">
        <f t="shared" si="68"/>
        <v>0</v>
      </c>
      <c r="BW84" s="207">
        <f t="shared" si="69"/>
        <v>4</v>
      </c>
      <c r="BX84" s="235">
        <v>88</v>
      </c>
      <c r="BY84" s="235">
        <v>88</v>
      </c>
      <c r="BZ84" s="193" t="e">
        <f t="shared" si="70"/>
        <v>#VALUE!</v>
      </c>
      <c r="CA84" s="193">
        <f t="shared" si="71"/>
        <v>20</v>
      </c>
      <c r="CB84" s="193" t="e">
        <f t="shared" si="72"/>
        <v>#VALUE!</v>
      </c>
      <c r="CC84" s="193" t="e">
        <f t="shared" si="73"/>
        <v>#VALUE!</v>
      </c>
      <c r="CD84" s="193" t="e">
        <f t="shared" si="74"/>
        <v>#VALUE!</v>
      </c>
      <c r="CE84" s="193" t="e">
        <f t="shared" si="75"/>
        <v>#VALUE!</v>
      </c>
      <c r="CF84" s="193" t="e">
        <f t="shared" si="76"/>
        <v>#VALUE!</v>
      </c>
      <c r="CG84" s="193" t="e">
        <f t="shared" si="77"/>
        <v>#VALUE!</v>
      </c>
      <c r="CH84" s="193" t="e">
        <f t="shared" si="78"/>
        <v>#VALUE!</v>
      </c>
      <c r="CI84" s="193" t="e">
        <f t="shared" si="79"/>
        <v>#VALUE!</v>
      </c>
      <c r="CJ84" s="193" t="e">
        <f t="shared" si="80"/>
        <v>#VALUE!</v>
      </c>
      <c r="CK84" s="193" t="e">
        <f t="shared" si="81"/>
        <v>#VALUE!</v>
      </c>
      <c r="CL84" s="193" t="e">
        <f t="shared" si="82"/>
        <v>#VALUE!</v>
      </c>
      <c r="CM84" s="193" t="e">
        <f t="shared" si="83"/>
        <v>#VALUE!</v>
      </c>
      <c r="CN84" s="193" t="e">
        <f t="shared" si="84"/>
        <v>#VALUE!</v>
      </c>
      <c r="CO84" s="209" t="str">
        <f t="shared" si="85"/>
        <v>2023PEC AI 126</v>
      </c>
      <c r="CP84" s="193" t="e">
        <f t="shared" si="86"/>
        <v>#VALUE!</v>
      </c>
      <c r="CQ84" s="158"/>
      <c r="CR84" s="193">
        <f t="shared" si="87"/>
        <v>20</v>
      </c>
      <c r="CS84" s="193" t="e">
        <f t="shared" si="88"/>
        <v>#VALUE!</v>
      </c>
      <c r="CT84" s="193" t="e">
        <f t="shared" si="89"/>
        <v>#VALUE!</v>
      </c>
      <c r="CU84" s="193" t="e">
        <f t="shared" si="90"/>
        <v>#VALUE!</v>
      </c>
      <c r="CV84" s="193" t="e">
        <f t="shared" si="91"/>
        <v>#VALUE!</v>
      </c>
      <c r="CW84" s="193" t="e">
        <f t="shared" si="92"/>
        <v>#VALUE!</v>
      </c>
      <c r="CX84" s="193" t="e">
        <f t="shared" si="93"/>
        <v>#VALUE!</v>
      </c>
      <c r="CY84" s="193" t="e">
        <f t="shared" si="94"/>
        <v>#VALUE!</v>
      </c>
      <c r="CZ84" s="193" t="e">
        <f t="shared" si="95"/>
        <v>#VALUE!</v>
      </c>
      <c r="DA84" s="193" t="e">
        <f t="shared" si="96"/>
        <v>#VALUE!</v>
      </c>
      <c r="DB84" s="193" t="e">
        <f t="shared" si="97"/>
        <v>#VALUE!</v>
      </c>
      <c r="DC84" s="193" t="e">
        <f t="shared" si="98"/>
        <v>#VALUE!</v>
      </c>
      <c r="DD84" s="193" t="e">
        <f t="shared" si="99"/>
        <v>#VALUE!</v>
      </c>
      <c r="DE84" s="159"/>
      <c r="DF84" s="159" t="e">
        <f t="shared" si="100"/>
        <v>#VALUE!</v>
      </c>
      <c r="DG84" s="159"/>
      <c r="DH84" s="159"/>
      <c r="DI84" s="159"/>
      <c r="DJ84" s="159"/>
      <c r="DK84" s="159"/>
      <c r="DL84" s="159"/>
      <c r="DM84" s="159"/>
      <c r="DN84" s="159"/>
      <c r="DO84" s="159"/>
      <c r="DP84" s="159"/>
      <c r="DQ84" s="159"/>
      <c r="DR84" s="159">
        <f t="shared" si="101"/>
        <v>88</v>
      </c>
      <c r="DS84" s="188">
        <f t="shared" si="102"/>
        <v>18</v>
      </c>
      <c r="DT84" s="159">
        <f t="shared" si="103"/>
        <v>13</v>
      </c>
      <c r="DU84" s="159">
        <f t="shared" si="104"/>
        <v>13</v>
      </c>
      <c r="DV84" s="159">
        <f t="shared" si="105"/>
        <v>11</v>
      </c>
      <c r="DW84" s="159">
        <f t="shared" si="106"/>
        <v>13</v>
      </c>
      <c r="DX84" s="159">
        <f t="shared" si="107"/>
        <v>7</v>
      </c>
      <c r="DY84" s="210">
        <f t="shared" si="108"/>
        <v>13</v>
      </c>
      <c r="DZ84" s="159">
        <f t="shared" si="109"/>
        <v>88</v>
      </c>
      <c r="EA84" s="159">
        <f t="shared" si="110"/>
        <v>18</v>
      </c>
      <c r="EB84" s="159">
        <f t="shared" si="111"/>
        <v>13</v>
      </c>
      <c r="EC84" s="159">
        <f t="shared" si="157"/>
        <v>0</v>
      </c>
      <c r="ED84" s="159">
        <f t="shared" si="157"/>
        <v>0</v>
      </c>
      <c r="EE84" s="159">
        <f t="shared" si="158"/>
        <v>13</v>
      </c>
      <c r="EF84" s="159">
        <f t="shared" si="158"/>
        <v>11</v>
      </c>
      <c r="EG84" s="159">
        <f t="shared" si="114"/>
        <v>0</v>
      </c>
      <c r="EH84" s="159">
        <f t="shared" si="115"/>
        <v>13</v>
      </c>
      <c r="EI84" s="159">
        <f t="shared" si="159"/>
        <v>0</v>
      </c>
      <c r="EJ84" s="159">
        <f t="shared" si="159"/>
        <v>0</v>
      </c>
      <c r="EK84" s="159">
        <f t="shared" si="160"/>
        <v>7</v>
      </c>
      <c r="EL84" s="159">
        <f t="shared" si="160"/>
        <v>13</v>
      </c>
      <c r="EM84" s="159">
        <f t="shared" si="118"/>
        <v>0</v>
      </c>
      <c r="EN84" s="159"/>
      <c r="EO84" s="159"/>
      <c r="EP84" s="188">
        <f t="shared" si="119"/>
        <v>18</v>
      </c>
      <c r="EQ84" s="159">
        <f t="shared" si="120"/>
        <v>15</v>
      </c>
      <c r="ER84" s="159">
        <f t="shared" si="121"/>
        <v>15</v>
      </c>
      <c r="ES84" s="159">
        <f t="shared" si="122"/>
        <v>14</v>
      </c>
      <c r="ET84" s="159">
        <f t="shared" si="123"/>
        <v>12</v>
      </c>
      <c r="EU84" s="159">
        <f t="shared" si="124"/>
        <v>14</v>
      </c>
      <c r="EV84" s="159"/>
      <c r="EW84" s="159">
        <f t="shared" si="125"/>
        <v>88</v>
      </c>
      <c r="EX84" s="159">
        <f t="shared" si="126"/>
        <v>18</v>
      </c>
      <c r="EY84" s="159">
        <f t="shared" si="127"/>
        <v>15</v>
      </c>
      <c r="EZ84" s="159">
        <f t="shared" si="161"/>
        <v>0</v>
      </c>
      <c r="FA84" s="159">
        <f t="shared" si="161"/>
        <v>0</v>
      </c>
      <c r="FB84" s="159">
        <f t="shared" si="162"/>
        <v>15</v>
      </c>
      <c r="FC84" s="159">
        <f t="shared" si="162"/>
        <v>14</v>
      </c>
      <c r="FD84" s="159">
        <f t="shared" si="130"/>
        <v>0</v>
      </c>
      <c r="FE84" s="159">
        <f t="shared" si="131"/>
        <v>12</v>
      </c>
      <c r="FF84" s="159">
        <f t="shared" si="163"/>
        <v>0</v>
      </c>
      <c r="FG84" s="159">
        <f t="shared" si="163"/>
        <v>0</v>
      </c>
      <c r="FH84" s="159">
        <f t="shared" si="133"/>
        <v>14</v>
      </c>
      <c r="FI84" s="159">
        <v>0</v>
      </c>
      <c r="FJ84" s="159">
        <v>0</v>
      </c>
      <c r="FK84" s="159"/>
      <c r="FL84" s="159"/>
      <c r="FM84" s="235">
        <v>88</v>
      </c>
    </row>
    <row r="85" spans="1:169" ht="18" x14ac:dyDescent="0.2">
      <c r="A85" s="194">
        <v>72</v>
      </c>
      <c r="B85" s="211">
        <v>211423243072</v>
      </c>
      <c r="C85" s="211" t="s">
        <v>828</v>
      </c>
      <c r="D85" s="197"/>
      <c r="E85" s="212" t="s">
        <v>829</v>
      </c>
      <c r="F85" s="199">
        <f t="shared" si="0"/>
        <v>2</v>
      </c>
      <c r="G85" s="199">
        <f t="shared" si="1"/>
        <v>2</v>
      </c>
      <c r="H85" s="199">
        <f t="shared" si="2"/>
        <v>2</v>
      </c>
      <c r="I85" s="199">
        <f t="shared" si="3"/>
        <v>2</v>
      </c>
      <c r="J85" s="199">
        <f t="shared" si="4"/>
        <v>2</v>
      </c>
      <c r="K85" s="199">
        <f t="shared" si="5"/>
        <v>2</v>
      </c>
      <c r="L85" s="199">
        <f t="shared" si="6"/>
        <v>2</v>
      </c>
      <c r="M85" s="199">
        <f t="shared" si="7"/>
        <v>2</v>
      </c>
      <c r="N85" s="199">
        <f t="shared" si="8"/>
        <v>2</v>
      </c>
      <c r="O85" s="200">
        <f t="shared" si="9"/>
        <v>1</v>
      </c>
      <c r="P85" s="199">
        <f t="shared" si="10"/>
        <v>0</v>
      </c>
      <c r="Q85" s="199">
        <f t="shared" si="11"/>
        <v>0</v>
      </c>
      <c r="R85" s="199">
        <f t="shared" si="12"/>
        <v>0</v>
      </c>
      <c r="S85" s="201">
        <f t="shared" si="156"/>
        <v>0</v>
      </c>
      <c r="T85" s="202">
        <f t="shared" si="14"/>
        <v>4</v>
      </c>
      <c r="U85" s="199">
        <f t="shared" si="15"/>
        <v>13</v>
      </c>
      <c r="V85" s="199">
        <f t="shared" si="16"/>
        <v>0</v>
      </c>
      <c r="W85" s="199">
        <f t="shared" si="17"/>
        <v>0</v>
      </c>
      <c r="X85" s="201">
        <f t="shared" si="18"/>
        <v>0</v>
      </c>
      <c r="Y85" s="203">
        <f t="shared" si="19"/>
        <v>3</v>
      </c>
      <c r="Z85" s="199">
        <f t="shared" si="20"/>
        <v>13</v>
      </c>
      <c r="AA85" s="199">
        <f t="shared" si="21"/>
        <v>0</v>
      </c>
      <c r="AB85" s="199">
        <f t="shared" si="22"/>
        <v>0</v>
      </c>
      <c r="AC85" s="201">
        <f t="shared" si="23"/>
        <v>0</v>
      </c>
      <c r="AD85" s="202">
        <f t="shared" si="24"/>
        <v>3</v>
      </c>
      <c r="AE85" s="199">
        <f t="shared" si="25"/>
        <v>0</v>
      </c>
      <c r="AF85" s="199">
        <f t="shared" si="26"/>
        <v>0</v>
      </c>
      <c r="AG85" s="199">
        <f t="shared" si="27"/>
        <v>0</v>
      </c>
      <c r="AH85" s="201">
        <f t="shared" si="28"/>
        <v>0</v>
      </c>
      <c r="AI85" s="204">
        <f t="shared" si="29"/>
        <v>4</v>
      </c>
      <c r="AJ85" s="199">
        <f t="shared" si="30"/>
        <v>0</v>
      </c>
      <c r="AK85" s="199">
        <f t="shared" si="31"/>
        <v>0</v>
      </c>
      <c r="AL85" s="199">
        <f t="shared" si="32"/>
        <v>0</v>
      </c>
      <c r="AM85" s="201">
        <f t="shared" si="33"/>
        <v>0</v>
      </c>
      <c r="AN85" s="204">
        <f t="shared" si="34"/>
        <v>4</v>
      </c>
      <c r="AO85" s="199">
        <f t="shared" si="35"/>
        <v>13</v>
      </c>
      <c r="AP85" s="199">
        <f t="shared" si="36"/>
        <v>0</v>
      </c>
      <c r="AQ85" s="199">
        <f t="shared" si="37"/>
        <v>0</v>
      </c>
      <c r="AR85" s="201">
        <f t="shared" si="38"/>
        <v>0</v>
      </c>
      <c r="AS85" s="204">
        <f t="shared" si="39"/>
        <v>3</v>
      </c>
      <c r="AT85" s="199">
        <f t="shared" si="40"/>
        <v>0</v>
      </c>
      <c r="AU85" s="199">
        <f t="shared" si="41"/>
        <v>0</v>
      </c>
      <c r="AV85" s="199">
        <f t="shared" si="42"/>
        <v>0</v>
      </c>
      <c r="AW85" s="201">
        <f t="shared" si="43"/>
        <v>0</v>
      </c>
      <c r="AX85" s="205">
        <f t="shared" si="44"/>
        <v>4</v>
      </c>
      <c r="AY85" s="199">
        <f t="shared" si="45"/>
        <v>13</v>
      </c>
      <c r="AZ85" s="199">
        <f t="shared" si="46"/>
        <v>0</v>
      </c>
      <c r="BA85" s="199">
        <f t="shared" si="47"/>
        <v>0</v>
      </c>
      <c r="BB85" s="201">
        <f t="shared" si="48"/>
        <v>0</v>
      </c>
      <c r="BC85" s="204">
        <f t="shared" si="49"/>
        <v>3</v>
      </c>
      <c r="BD85" s="199">
        <f t="shared" si="50"/>
        <v>9</v>
      </c>
      <c r="BE85" s="199">
        <f t="shared" si="51"/>
        <v>0</v>
      </c>
      <c r="BF85" s="199">
        <f t="shared" si="52"/>
        <v>0</v>
      </c>
      <c r="BG85" s="201">
        <f t="shared" si="53"/>
        <v>0</v>
      </c>
      <c r="BH85" s="204">
        <f t="shared" si="54"/>
        <v>3</v>
      </c>
      <c r="BI85" s="199">
        <f t="shared" si="55"/>
        <v>0</v>
      </c>
      <c r="BJ85" s="199">
        <f t="shared" si="56"/>
        <v>0</v>
      </c>
      <c r="BK85" s="199">
        <f t="shared" si="57"/>
        <v>0</v>
      </c>
      <c r="BL85" s="201">
        <f t="shared" si="58"/>
        <v>0</v>
      </c>
      <c r="BM85" s="206">
        <f t="shared" si="59"/>
        <v>4</v>
      </c>
      <c r="BN85" s="199">
        <f t="shared" si="60"/>
        <v>0</v>
      </c>
      <c r="BO85" s="199">
        <f t="shared" si="61"/>
        <v>0</v>
      </c>
      <c r="BP85" s="199">
        <f t="shared" si="62"/>
        <v>0</v>
      </c>
      <c r="BQ85" s="201">
        <f t="shared" si="63"/>
        <v>0</v>
      </c>
      <c r="BR85" s="207">
        <f t="shared" si="64"/>
        <v>4</v>
      </c>
      <c r="BS85" s="199">
        <f t="shared" si="65"/>
        <v>14</v>
      </c>
      <c r="BT85" s="199">
        <f t="shared" si="66"/>
        <v>0</v>
      </c>
      <c r="BU85" s="199">
        <f t="shared" si="67"/>
        <v>0</v>
      </c>
      <c r="BV85" s="201">
        <f t="shared" si="68"/>
        <v>0</v>
      </c>
      <c r="BW85" s="207">
        <f t="shared" si="69"/>
        <v>3</v>
      </c>
      <c r="BX85" s="235">
        <v>94</v>
      </c>
      <c r="BY85" s="235">
        <v>94</v>
      </c>
      <c r="BZ85" s="193" t="e">
        <f t="shared" si="70"/>
        <v>#VALUE!</v>
      </c>
      <c r="CA85" s="193">
        <f t="shared" si="71"/>
        <v>20</v>
      </c>
      <c r="CB85" s="193" t="e">
        <f t="shared" si="72"/>
        <v>#VALUE!</v>
      </c>
      <c r="CC85" s="193" t="e">
        <f t="shared" si="73"/>
        <v>#VALUE!</v>
      </c>
      <c r="CD85" s="193" t="e">
        <f t="shared" si="74"/>
        <v>#VALUE!</v>
      </c>
      <c r="CE85" s="193" t="e">
        <f t="shared" si="75"/>
        <v>#VALUE!</v>
      </c>
      <c r="CF85" s="193" t="e">
        <f t="shared" si="76"/>
        <v>#VALUE!</v>
      </c>
      <c r="CG85" s="193" t="e">
        <f t="shared" si="77"/>
        <v>#VALUE!</v>
      </c>
      <c r="CH85" s="193" t="e">
        <f t="shared" si="78"/>
        <v>#VALUE!</v>
      </c>
      <c r="CI85" s="193" t="e">
        <f t="shared" si="79"/>
        <v>#VALUE!</v>
      </c>
      <c r="CJ85" s="193" t="e">
        <f t="shared" si="80"/>
        <v>#VALUE!</v>
      </c>
      <c r="CK85" s="193" t="e">
        <f t="shared" si="81"/>
        <v>#VALUE!</v>
      </c>
      <c r="CL85" s="193" t="e">
        <f t="shared" si="82"/>
        <v>#VALUE!</v>
      </c>
      <c r="CM85" s="193" t="e">
        <f t="shared" si="83"/>
        <v>#VALUE!</v>
      </c>
      <c r="CN85" s="193" t="e">
        <f t="shared" si="84"/>
        <v>#VALUE!</v>
      </c>
      <c r="CO85" s="209" t="str">
        <f t="shared" si="85"/>
        <v>2023PEC AI 127</v>
      </c>
      <c r="CP85" s="193" t="e">
        <f t="shared" si="86"/>
        <v>#VALUE!</v>
      </c>
      <c r="CQ85" s="158"/>
      <c r="CR85" s="193">
        <f t="shared" si="87"/>
        <v>20</v>
      </c>
      <c r="CS85" s="193" t="e">
        <f t="shared" si="88"/>
        <v>#VALUE!</v>
      </c>
      <c r="CT85" s="193" t="e">
        <f t="shared" si="89"/>
        <v>#VALUE!</v>
      </c>
      <c r="CU85" s="193" t="e">
        <f t="shared" si="90"/>
        <v>#VALUE!</v>
      </c>
      <c r="CV85" s="193" t="e">
        <f t="shared" si="91"/>
        <v>#VALUE!</v>
      </c>
      <c r="CW85" s="193" t="e">
        <f t="shared" si="92"/>
        <v>#VALUE!</v>
      </c>
      <c r="CX85" s="193" t="e">
        <f t="shared" si="93"/>
        <v>#VALUE!</v>
      </c>
      <c r="CY85" s="193" t="e">
        <f t="shared" si="94"/>
        <v>#VALUE!</v>
      </c>
      <c r="CZ85" s="193" t="e">
        <f t="shared" si="95"/>
        <v>#VALUE!</v>
      </c>
      <c r="DA85" s="193" t="e">
        <f t="shared" si="96"/>
        <v>#VALUE!</v>
      </c>
      <c r="DB85" s="193" t="e">
        <f t="shared" si="97"/>
        <v>#VALUE!</v>
      </c>
      <c r="DC85" s="193" t="e">
        <f t="shared" si="98"/>
        <v>#VALUE!</v>
      </c>
      <c r="DD85" s="193" t="e">
        <f t="shared" si="99"/>
        <v>#VALUE!</v>
      </c>
      <c r="DE85" s="159"/>
      <c r="DF85" s="159" t="e">
        <f t="shared" si="100"/>
        <v>#VALUE!</v>
      </c>
      <c r="DG85" s="159"/>
      <c r="DH85" s="159"/>
      <c r="DI85" s="159"/>
      <c r="DJ85" s="159"/>
      <c r="DK85" s="159"/>
      <c r="DL85" s="159"/>
      <c r="DM85" s="159"/>
      <c r="DN85" s="159"/>
      <c r="DO85" s="159"/>
      <c r="DP85" s="159"/>
      <c r="DQ85" s="159"/>
      <c r="DR85" s="159">
        <f t="shared" si="101"/>
        <v>94</v>
      </c>
      <c r="DS85" s="188">
        <f t="shared" si="102"/>
        <v>19</v>
      </c>
      <c r="DT85" s="159">
        <f t="shared" si="103"/>
        <v>13</v>
      </c>
      <c r="DU85" s="159">
        <f t="shared" si="104"/>
        <v>13</v>
      </c>
      <c r="DV85" s="159">
        <f t="shared" si="105"/>
        <v>13</v>
      </c>
      <c r="DW85" s="159">
        <f t="shared" si="106"/>
        <v>13</v>
      </c>
      <c r="DX85" s="159">
        <f t="shared" si="107"/>
        <v>9</v>
      </c>
      <c r="DY85" s="210">
        <f t="shared" si="108"/>
        <v>14</v>
      </c>
      <c r="DZ85" s="159">
        <f t="shared" si="109"/>
        <v>94</v>
      </c>
      <c r="EA85" s="159">
        <f t="shared" si="110"/>
        <v>19</v>
      </c>
      <c r="EB85" s="159">
        <f t="shared" si="111"/>
        <v>0</v>
      </c>
      <c r="EC85" s="159">
        <f t="shared" si="157"/>
        <v>13</v>
      </c>
      <c r="ED85" s="159">
        <f t="shared" si="157"/>
        <v>13</v>
      </c>
      <c r="EE85" s="159">
        <f t="shared" si="158"/>
        <v>0</v>
      </c>
      <c r="EF85" s="159">
        <f t="shared" si="158"/>
        <v>0</v>
      </c>
      <c r="EG85" s="159">
        <f t="shared" si="114"/>
        <v>13</v>
      </c>
      <c r="EH85" s="159">
        <f t="shared" si="115"/>
        <v>0</v>
      </c>
      <c r="EI85" s="159">
        <f t="shared" si="159"/>
        <v>13</v>
      </c>
      <c r="EJ85" s="159">
        <f t="shared" si="159"/>
        <v>9</v>
      </c>
      <c r="EK85" s="159">
        <f t="shared" si="160"/>
        <v>0</v>
      </c>
      <c r="EL85" s="159">
        <f t="shared" si="160"/>
        <v>0</v>
      </c>
      <c r="EM85" s="159">
        <f t="shared" si="118"/>
        <v>14</v>
      </c>
      <c r="EN85" s="159"/>
      <c r="EO85" s="159"/>
      <c r="EP85" s="188">
        <f t="shared" si="119"/>
        <v>19</v>
      </c>
      <c r="EQ85" s="159">
        <f t="shared" si="120"/>
        <v>16</v>
      </c>
      <c r="ER85" s="159">
        <f t="shared" si="121"/>
        <v>16</v>
      </c>
      <c r="ES85" s="159">
        <f t="shared" si="122"/>
        <v>16</v>
      </c>
      <c r="ET85" s="159">
        <f t="shared" si="123"/>
        <v>12</v>
      </c>
      <c r="EU85" s="159">
        <f t="shared" si="124"/>
        <v>15</v>
      </c>
      <c r="EV85" s="159"/>
      <c r="EW85" s="159">
        <f t="shared" si="125"/>
        <v>94</v>
      </c>
      <c r="EX85" s="159">
        <f t="shared" si="126"/>
        <v>19</v>
      </c>
      <c r="EY85" s="159">
        <f t="shared" si="127"/>
        <v>0</v>
      </c>
      <c r="EZ85" s="159">
        <f t="shared" si="161"/>
        <v>16</v>
      </c>
      <c r="FA85" s="159">
        <f t="shared" si="161"/>
        <v>16</v>
      </c>
      <c r="FB85" s="159">
        <f t="shared" si="162"/>
        <v>0</v>
      </c>
      <c r="FC85" s="159">
        <f t="shared" si="162"/>
        <v>0</v>
      </c>
      <c r="FD85" s="159">
        <f t="shared" si="130"/>
        <v>16</v>
      </c>
      <c r="FE85" s="159">
        <f t="shared" si="131"/>
        <v>0</v>
      </c>
      <c r="FF85" s="159">
        <f t="shared" si="163"/>
        <v>12</v>
      </c>
      <c r="FG85" s="159">
        <f t="shared" si="163"/>
        <v>15</v>
      </c>
      <c r="FH85" s="159">
        <f t="shared" si="133"/>
        <v>0</v>
      </c>
      <c r="FI85" s="159">
        <v>0</v>
      </c>
      <c r="FJ85" s="159">
        <v>0</v>
      </c>
      <c r="FK85" s="159"/>
      <c r="FL85" s="159"/>
      <c r="FM85" s="235">
        <v>94</v>
      </c>
    </row>
    <row r="86" spans="1:169" ht="18" x14ac:dyDescent="0.2">
      <c r="A86" s="194">
        <v>73</v>
      </c>
      <c r="B86" s="211">
        <v>211423243073</v>
      </c>
      <c r="C86" s="211" t="s">
        <v>830</v>
      </c>
      <c r="D86" s="197"/>
      <c r="E86" s="212" t="s">
        <v>831</v>
      </c>
      <c r="F86" s="199">
        <f t="shared" si="0"/>
        <v>2</v>
      </c>
      <c r="G86" s="199">
        <f t="shared" si="1"/>
        <v>2</v>
      </c>
      <c r="H86" s="199">
        <f t="shared" si="2"/>
        <v>2</v>
      </c>
      <c r="I86" s="199">
        <f t="shared" si="3"/>
        <v>2</v>
      </c>
      <c r="J86" s="199">
        <f t="shared" si="4"/>
        <v>2</v>
      </c>
      <c r="K86" s="199">
        <f t="shared" si="5"/>
        <v>2</v>
      </c>
      <c r="L86" s="199">
        <f t="shared" si="6"/>
        <v>2</v>
      </c>
      <c r="M86" s="199">
        <f t="shared" si="7"/>
        <v>2</v>
      </c>
      <c r="N86" s="199">
        <f t="shared" si="8"/>
        <v>2</v>
      </c>
      <c r="O86" s="200">
        <f t="shared" si="9"/>
        <v>0</v>
      </c>
      <c r="P86" s="199">
        <f t="shared" si="10"/>
        <v>13</v>
      </c>
      <c r="Q86" s="199">
        <f t="shared" si="11"/>
        <v>0</v>
      </c>
      <c r="R86" s="199">
        <f t="shared" si="12"/>
        <v>0</v>
      </c>
      <c r="S86" s="201">
        <f t="shared" si="156"/>
        <v>0</v>
      </c>
      <c r="T86" s="202">
        <f t="shared" si="14"/>
        <v>3</v>
      </c>
      <c r="U86" s="199">
        <f t="shared" si="15"/>
        <v>0</v>
      </c>
      <c r="V86" s="199">
        <f t="shared" si="16"/>
        <v>0</v>
      </c>
      <c r="W86" s="199">
        <f t="shared" si="17"/>
        <v>0</v>
      </c>
      <c r="X86" s="201">
        <f t="shared" si="18"/>
        <v>0</v>
      </c>
      <c r="Y86" s="203">
        <f t="shared" si="19"/>
        <v>4</v>
      </c>
      <c r="Z86" s="199">
        <f t="shared" si="20"/>
        <v>0</v>
      </c>
      <c r="AA86" s="199">
        <f t="shared" si="21"/>
        <v>0</v>
      </c>
      <c r="AB86" s="199">
        <f t="shared" si="22"/>
        <v>0</v>
      </c>
      <c r="AC86" s="201">
        <f t="shared" si="23"/>
        <v>0</v>
      </c>
      <c r="AD86" s="202">
        <f t="shared" si="24"/>
        <v>4</v>
      </c>
      <c r="AE86" s="199">
        <f t="shared" si="25"/>
        <v>13</v>
      </c>
      <c r="AF86" s="199">
        <f t="shared" si="26"/>
        <v>0</v>
      </c>
      <c r="AG86" s="199">
        <f t="shared" si="27"/>
        <v>0</v>
      </c>
      <c r="AH86" s="201">
        <f t="shared" si="28"/>
        <v>0</v>
      </c>
      <c r="AI86" s="204">
        <f t="shared" si="29"/>
        <v>3</v>
      </c>
      <c r="AJ86" s="199">
        <f t="shared" si="30"/>
        <v>12</v>
      </c>
      <c r="AK86" s="199">
        <f t="shared" si="31"/>
        <v>0</v>
      </c>
      <c r="AL86" s="199">
        <f t="shared" si="32"/>
        <v>0</v>
      </c>
      <c r="AM86" s="201">
        <f t="shared" si="33"/>
        <v>0</v>
      </c>
      <c r="AN86" s="204">
        <f t="shared" si="34"/>
        <v>3</v>
      </c>
      <c r="AO86" s="199">
        <f t="shared" si="35"/>
        <v>0</v>
      </c>
      <c r="AP86" s="199">
        <f t="shared" si="36"/>
        <v>0</v>
      </c>
      <c r="AQ86" s="199">
        <f t="shared" si="37"/>
        <v>0</v>
      </c>
      <c r="AR86" s="201">
        <f t="shared" si="38"/>
        <v>0</v>
      </c>
      <c r="AS86" s="204">
        <f t="shared" si="39"/>
        <v>4</v>
      </c>
      <c r="AT86" s="199">
        <f t="shared" si="40"/>
        <v>13</v>
      </c>
      <c r="AU86" s="199">
        <f t="shared" si="41"/>
        <v>0</v>
      </c>
      <c r="AV86" s="199">
        <f t="shared" si="42"/>
        <v>0</v>
      </c>
      <c r="AW86" s="201">
        <f t="shared" si="43"/>
        <v>0</v>
      </c>
      <c r="AX86" s="205">
        <f t="shared" si="44"/>
        <v>3</v>
      </c>
      <c r="AY86" s="199">
        <f t="shared" si="45"/>
        <v>0</v>
      </c>
      <c r="AZ86" s="199">
        <f t="shared" si="46"/>
        <v>0</v>
      </c>
      <c r="BA86" s="199">
        <f t="shared" si="47"/>
        <v>0</v>
      </c>
      <c r="BB86" s="201">
        <f t="shared" si="48"/>
        <v>0</v>
      </c>
      <c r="BC86" s="204">
        <f t="shared" si="49"/>
        <v>4</v>
      </c>
      <c r="BD86" s="199">
        <f t="shared" si="50"/>
        <v>0</v>
      </c>
      <c r="BE86" s="199">
        <f t="shared" si="51"/>
        <v>0</v>
      </c>
      <c r="BF86" s="199">
        <f t="shared" si="52"/>
        <v>0</v>
      </c>
      <c r="BG86" s="201">
        <f t="shared" si="53"/>
        <v>0</v>
      </c>
      <c r="BH86" s="204">
        <f t="shared" si="54"/>
        <v>4</v>
      </c>
      <c r="BI86" s="199">
        <f t="shared" si="55"/>
        <v>9</v>
      </c>
      <c r="BJ86" s="199">
        <f t="shared" si="56"/>
        <v>0</v>
      </c>
      <c r="BK86" s="199">
        <f t="shared" si="57"/>
        <v>0</v>
      </c>
      <c r="BL86" s="201">
        <f t="shared" si="58"/>
        <v>0</v>
      </c>
      <c r="BM86" s="206">
        <f t="shared" si="59"/>
        <v>3</v>
      </c>
      <c r="BN86" s="199">
        <f t="shared" si="60"/>
        <v>14</v>
      </c>
      <c r="BO86" s="199">
        <f t="shared" si="61"/>
        <v>0</v>
      </c>
      <c r="BP86" s="199">
        <f t="shared" si="62"/>
        <v>0</v>
      </c>
      <c r="BQ86" s="201">
        <f t="shared" si="63"/>
        <v>0</v>
      </c>
      <c r="BR86" s="207">
        <f t="shared" si="64"/>
        <v>3</v>
      </c>
      <c r="BS86" s="199">
        <f t="shared" si="65"/>
        <v>0</v>
      </c>
      <c r="BT86" s="199">
        <f t="shared" si="66"/>
        <v>0</v>
      </c>
      <c r="BU86" s="199">
        <f t="shared" si="67"/>
        <v>0</v>
      </c>
      <c r="BV86" s="201">
        <f t="shared" si="68"/>
        <v>0</v>
      </c>
      <c r="BW86" s="207">
        <f t="shared" si="69"/>
        <v>4</v>
      </c>
      <c r="BX86" s="235">
        <v>92</v>
      </c>
      <c r="BY86" s="235">
        <v>92</v>
      </c>
      <c r="BZ86" s="193" t="e">
        <f t="shared" si="70"/>
        <v>#VALUE!</v>
      </c>
      <c r="CA86" s="193">
        <f t="shared" si="71"/>
        <v>20</v>
      </c>
      <c r="CB86" s="193" t="e">
        <f t="shared" si="72"/>
        <v>#VALUE!</v>
      </c>
      <c r="CC86" s="193" t="e">
        <f t="shared" si="73"/>
        <v>#VALUE!</v>
      </c>
      <c r="CD86" s="193" t="e">
        <f t="shared" si="74"/>
        <v>#VALUE!</v>
      </c>
      <c r="CE86" s="193" t="e">
        <f t="shared" si="75"/>
        <v>#VALUE!</v>
      </c>
      <c r="CF86" s="193" t="e">
        <f t="shared" si="76"/>
        <v>#VALUE!</v>
      </c>
      <c r="CG86" s="193" t="e">
        <f t="shared" si="77"/>
        <v>#VALUE!</v>
      </c>
      <c r="CH86" s="193" t="e">
        <f t="shared" si="78"/>
        <v>#VALUE!</v>
      </c>
      <c r="CI86" s="193" t="e">
        <f t="shared" si="79"/>
        <v>#VALUE!</v>
      </c>
      <c r="CJ86" s="193" t="e">
        <f t="shared" si="80"/>
        <v>#VALUE!</v>
      </c>
      <c r="CK86" s="193" t="e">
        <f t="shared" si="81"/>
        <v>#VALUE!</v>
      </c>
      <c r="CL86" s="193" t="e">
        <f t="shared" si="82"/>
        <v>#VALUE!</v>
      </c>
      <c r="CM86" s="193" t="e">
        <f t="shared" si="83"/>
        <v>#VALUE!</v>
      </c>
      <c r="CN86" s="193" t="e">
        <f t="shared" si="84"/>
        <v>#VALUE!</v>
      </c>
      <c r="CO86" s="209" t="str">
        <f t="shared" si="85"/>
        <v>2023PEC AI 128</v>
      </c>
      <c r="CP86" s="193" t="e">
        <f t="shared" si="86"/>
        <v>#VALUE!</v>
      </c>
      <c r="CQ86" s="158"/>
      <c r="CR86" s="193">
        <f t="shared" si="87"/>
        <v>20</v>
      </c>
      <c r="CS86" s="193" t="e">
        <f t="shared" si="88"/>
        <v>#VALUE!</v>
      </c>
      <c r="CT86" s="193" t="e">
        <f t="shared" si="89"/>
        <v>#VALUE!</v>
      </c>
      <c r="CU86" s="193" t="e">
        <f t="shared" si="90"/>
        <v>#VALUE!</v>
      </c>
      <c r="CV86" s="193" t="e">
        <f t="shared" si="91"/>
        <v>#VALUE!</v>
      </c>
      <c r="CW86" s="193" t="e">
        <f t="shared" si="92"/>
        <v>#VALUE!</v>
      </c>
      <c r="CX86" s="193" t="e">
        <f t="shared" si="93"/>
        <v>#VALUE!</v>
      </c>
      <c r="CY86" s="193" t="e">
        <f t="shared" si="94"/>
        <v>#VALUE!</v>
      </c>
      <c r="CZ86" s="193" t="e">
        <f t="shared" si="95"/>
        <v>#VALUE!</v>
      </c>
      <c r="DA86" s="193" t="e">
        <f t="shared" si="96"/>
        <v>#VALUE!</v>
      </c>
      <c r="DB86" s="193" t="e">
        <f t="shared" si="97"/>
        <v>#VALUE!</v>
      </c>
      <c r="DC86" s="193" t="e">
        <f t="shared" si="98"/>
        <v>#VALUE!</v>
      </c>
      <c r="DD86" s="193" t="e">
        <f t="shared" si="99"/>
        <v>#VALUE!</v>
      </c>
      <c r="DE86" s="159"/>
      <c r="DF86" s="159" t="e">
        <f t="shared" si="100"/>
        <v>#VALUE!</v>
      </c>
      <c r="DG86" s="159"/>
      <c r="DH86" s="159"/>
      <c r="DI86" s="159"/>
      <c r="DJ86" s="159"/>
      <c r="DK86" s="159"/>
      <c r="DL86" s="159"/>
      <c r="DM86" s="159"/>
      <c r="DN86" s="159"/>
      <c r="DO86" s="159"/>
      <c r="DP86" s="159"/>
      <c r="DQ86" s="159"/>
      <c r="DR86" s="159">
        <f t="shared" si="101"/>
        <v>92</v>
      </c>
      <c r="DS86" s="188">
        <f t="shared" si="102"/>
        <v>18</v>
      </c>
      <c r="DT86" s="159">
        <f t="shared" si="103"/>
        <v>13</v>
      </c>
      <c r="DU86" s="159">
        <f t="shared" si="104"/>
        <v>13</v>
      </c>
      <c r="DV86" s="159">
        <f t="shared" si="105"/>
        <v>12</v>
      </c>
      <c r="DW86" s="159">
        <f t="shared" si="106"/>
        <v>13</v>
      </c>
      <c r="DX86" s="159">
        <f t="shared" si="107"/>
        <v>9</v>
      </c>
      <c r="DY86" s="210">
        <f t="shared" si="108"/>
        <v>14</v>
      </c>
      <c r="DZ86" s="159">
        <f t="shared" si="109"/>
        <v>92</v>
      </c>
      <c r="EA86" s="159">
        <f t="shared" si="110"/>
        <v>18</v>
      </c>
      <c r="EB86" s="159">
        <f t="shared" si="111"/>
        <v>13</v>
      </c>
      <c r="EC86" s="159">
        <f t="shared" si="157"/>
        <v>0</v>
      </c>
      <c r="ED86" s="159">
        <f t="shared" si="157"/>
        <v>0</v>
      </c>
      <c r="EE86" s="159">
        <f t="shared" si="158"/>
        <v>13</v>
      </c>
      <c r="EF86" s="159">
        <f t="shared" si="158"/>
        <v>12</v>
      </c>
      <c r="EG86" s="159">
        <f t="shared" si="114"/>
        <v>0</v>
      </c>
      <c r="EH86" s="159">
        <f t="shared" si="115"/>
        <v>13</v>
      </c>
      <c r="EI86" s="159">
        <f t="shared" si="159"/>
        <v>0</v>
      </c>
      <c r="EJ86" s="159">
        <f t="shared" si="159"/>
        <v>0</v>
      </c>
      <c r="EK86" s="159">
        <f t="shared" si="160"/>
        <v>9</v>
      </c>
      <c r="EL86" s="159">
        <f t="shared" si="160"/>
        <v>14</v>
      </c>
      <c r="EM86" s="159">
        <f t="shared" si="118"/>
        <v>0</v>
      </c>
      <c r="EN86" s="159"/>
      <c r="EO86" s="159"/>
      <c r="EP86" s="188">
        <f t="shared" si="119"/>
        <v>18</v>
      </c>
      <c r="EQ86" s="159">
        <f t="shared" si="120"/>
        <v>16</v>
      </c>
      <c r="ER86" s="159">
        <f t="shared" si="121"/>
        <v>16</v>
      </c>
      <c r="ES86" s="159">
        <f t="shared" si="122"/>
        <v>14</v>
      </c>
      <c r="ET86" s="159">
        <f t="shared" si="123"/>
        <v>13</v>
      </c>
      <c r="EU86" s="159">
        <f t="shared" si="124"/>
        <v>15</v>
      </c>
      <c r="EV86" s="159"/>
      <c r="EW86" s="159">
        <f t="shared" si="125"/>
        <v>92</v>
      </c>
      <c r="EX86" s="159">
        <f t="shared" si="126"/>
        <v>18</v>
      </c>
      <c r="EY86" s="159">
        <f t="shared" si="127"/>
        <v>16</v>
      </c>
      <c r="EZ86" s="159">
        <f t="shared" si="161"/>
        <v>0</v>
      </c>
      <c r="FA86" s="159">
        <f t="shared" si="161"/>
        <v>0</v>
      </c>
      <c r="FB86" s="159">
        <f t="shared" si="162"/>
        <v>16</v>
      </c>
      <c r="FC86" s="159">
        <f t="shared" si="162"/>
        <v>14</v>
      </c>
      <c r="FD86" s="159">
        <f t="shared" si="130"/>
        <v>0</v>
      </c>
      <c r="FE86" s="159">
        <f t="shared" si="131"/>
        <v>13</v>
      </c>
      <c r="FF86" s="159">
        <f t="shared" si="163"/>
        <v>0</v>
      </c>
      <c r="FG86" s="159">
        <f t="shared" si="163"/>
        <v>0</v>
      </c>
      <c r="FH86" s="159">
        <f t="shared" si="133"/>
        <v>15</v>
      </c>
      <c r="FI86" s="159">
        <v>0</v>
      </c>
      <c r="FJ86" s="159">
        <v>0</v>
      </c>
      <c r="FK86" s="159"/>
      <c r="FL86" s="159"/>
      <c r="FM86" s="235">
        <v>92</v>
      </c>
    </row>
    <row r="87" spans="1:169" ht="18" x14ac:dyDescent="0.2">
      <c r="A87" s="194">
        <v>74</v>
      </c>
      <c r="B87" s="195">
        <v>211423243074</v>
      </c>
      <c r="C87" s="196" t="s">
        <v>832</v>
      </c>
      <c r="D87" s="197"/>
      <c r="E87" s="198" t="s">
        <v>833</v>
      </c>
      <c r="F87" s="199">
        <f t="shared" si="0"/>
        <v>2</v>
      </c>
      <c r="G87" s="199">
        <f t="shared" si="1"/>
        <v>2</v>
      </c>
      <c r="H87" s="199">
        <f t="shared" si="2"/>
        <v>2</v>
      </c>
      <c r="I87" s="199">
        <f t="shared" si="3"/>
        <v>2</v>
      </c>
      <c r="J87" s="199">
        <f t="shared" si="4"/>
        <v>2</v>
      </c>
      <c r="K87" s="199">
        <f t="shared" si="5"/>
        <v>0</v>
      </c>
      <c r="L87" s="199">
        <f t="shared" si="6"/>
        <v>0</v>
      </c>
      <c r="M87" s="199">
        <f t="shared" si="7"/>
        <v>0</v>
      </c>
      <c r="N87" s="199">
        <f t="shared" si="8"/>
        <v>0</v>
      </c>
      <c r="O87" s="200">
        <f t="shared" si="9"/>
        <v>0</v>
      </c>
      <c r="P87" s="199">
        <f t="shared" si="10"/>
        <v>0</v>
      </c>
      <c r="Q87" s="199">
        <f t="shared" si="11"/>
        <v>0</v>
      </c>
      <c r="R87" s="199">
        <f t="shared" si="12"/>
        <v>0</v>
      </c>
      <c r="S87" s="201">
        <f t="shared" si="156"/>
        <v>0</v>
      </c>
      <c r="T87" s="202">
        <f t="shared" si="14"/>
        <v>4</v>
      </c>
      <c r="U87" s="199">
        <f t="shared" si="15"/>
        <v>7</v>
      </c>
      <c r="V87" s="199">
        <f t="shared" si="16"/>
        <v>0</v>
      </c>
      <c r="W87" s="199">
        <f t="shared" si="17"/>
        <v>0</v>
      </c>
      <c r="X87" s="201">
        <f t="shared" si="18"/>
        <v>0</v>
      </c>
      <c r="Y87" s="203">
        <f t="shared" si="19"/>
        <v>3</v>
      </c>
      <c r="Z87" s="199">
        <f t="shared" si="20"/>
        <v>8</v>
      </c>
      <c r="AA87" s="199">
        <f t="shared" si="21"/>
        <v>0</v>
      </c>
      <c r="AB87" s="199">
        <f t="shared" si="22"/>
        <v>0</v>
      </c>
      <c r="AC87" s="201">
        <f t="shared" si="23"/>
        <v>0</v>
      </c>
      <c r="AD87" s="202">
        <f t="shared" si="24"/>
        <v>3</v>
      </c>
      <c r="AE87" s="199">
        <f t="shared" si="25"/>
        <v>0</v>
      </c>
      <c r="AF87" s="199">
        <f t="shared" si="26"/>
        <v>0</v>
      </c>
      <c r="AG87" s="199">
        <f t="shared" si="27"/>
        <v>0</v>
      </c>
      <c r="AH87" s="201">
        <f t="shared" si="28"/>
        <v>0</v>
      </c>
      <c r="AI87" s="204">
        <f t="shared" si="29"/>
        <v>4</v>
      </c>
      <c r="AJ87" s="199">
        <f t="shared" si="30"/>
        <v>0</v>
      </c>
      <c r="AK87" s="199">
        <f t="shared" si="31"/>
        <v>0</v>
      </c>
      <c r="AL87" s="199">
        <f t="shared" si="32"/>
        <v>0</v>
      </c>
      <c r="AM87" s="201">
        <f t="shared" si="33"/>
        <v>0</v>
      </c>
      <c r="AN87" s="204">
        <f t="shared" si="34"/>
        <v>4</v>
      </c>
      <c r="AO87" s="199">
        <f t="shared" si="35"/>
        <v>8</v>
      </c>
      <c r="AP87" s="199">
        <f t="shared" si="36"/>
        <v>0</v>
      </c>
      <c r="AQ87" s="199">
        <f t="shared" si="37"/>
        <v>0</v>
      </c>
      <c r="AR87" s="201">
        <f t="shared" si="38"/>
        <v>0</v>
      </c>
      <c r="AS87" s="204">
        <f t="shared" si="39"/>
        <v>3</v>
      </c>
      <c r="AT87" s="199">
        <f t="shared" si="40"/>
        <v>0</v>
      </c>
      <c r="AU87" s="199">
        <f t="shared" si="41"/>
        <v>0</v>
      </c>
      <c r="AV87" s="199">
        <f t="shared" si="42"/>
        <v>0</v>
      </c>
      <c r="AW87" s="201">
        <f t="shared" si="43"/>
        <v>0</v>
      </c>
      <c r="AX87" s="205">
        <f t="shared" si="44"/>
        <v>4</v>
      </c>
      <c r="AY87" s="199">
        <f t="shared" si="45"/>
        <v>8</v>
      </c>
      <c r="AZ87" s="199">
        <f t="shared" si="46"/>
        <v>0</v>
      </c>
      <c r="BA87" s="199">
        <f t="shared" si="47"/>
        <v>0</v>
      </c>
      <c r="BB87" s="201">
        <f t="shared" si="48"/>
        <v>0</v>
      </c>
      <c r="BC87" s="204">
        <f t="shared" si="49"/>
        <v>3</v>
      </c>
      <c r="BD87" s="199">
        <f t="shared" si="50"/>
        <v>2</v>
      </c>
      <c r="BE87" s="199">
        <f t="shared" si="51"/>
        <v>0</v>
      </c>
      <c r="BF87" s="199">
        <f t="shared" si="52"/>
        <v>0</v>
      </c>
      <c r="BG87" s="201">
        <f t="shared" si="53"/>
        <v>0</v>
      </c>
      <c r="BH87" s="204">
        <f t="shared" si="54"/>
        <v>3</v>
      </c>
      <c r="BI87" s="199">
        <f t="shared" si="55"/>
        <v>0</v>
      </c>
      <c r="BJ87" s="199">
        <f t="shared" si="56"/>
        <v>0</v>
      </c>
      <c r="BK87" s="199">
        <f t="shared" si="57"/>
        <v>0</v>
      </c>
      <c r="BL87" s="201">
        <f t="shared" si="58"/>
        <v>0</v>
      </c>
      <c r="BM87" s="206">
        <f t="shared" si="59"/>
        <v>4</v>
      </c>
      <c r="BN87" s="199">
        <f t="shared" si="60"/>
        <v>0</v>
      </c>
      <c r="BO87" s="199">
        <f t="shared" si="61"/>
        <v>0</v>
      </c>
      <c r="BP87" s="199">
        <f t="shared" si="62"/>
        <v>0</v>
      </c>
      <c r="BQ87" s="201">
        <f t="shared" si="63"/>
        <v>0</v>
      </c>
      <c r="BR87" s="207">
        <f t="shared" si="64"/>
        <v>4</v>
      </c>
      <c r="BS87" s="199">
        <f t="shared" si="65"/>
        <v>8</v>
      </c>
      <c r="BT87" s="199">
        <f t="shared" si="66"/>
        <v>0</v>
      </c>
      <c r="BU87" s="199">
        <f t="shared" si="67"/>
        <v>0</v>
      </c>
      <c r="BV87" s="201">
        <f t="shared" si="68"/>
        <v>0</v>
      </c>
      <c r="BW87" s="207">
        <f t="shared" si="69"/>
        <v>3</v>
      </c>
      <c r="BX87" s="235">
        <v>51</v>
      </c>
      <c r="BY87" s="235">
        <v>51</v>
      </c>
      <c r="BZ87" s="193" t="e">
        <f t="shared" si="70"/>
        <v>#VALUE!</v>
      </c>
      <c r="CA87" s="193">
        <f t="shared" si="71"/>
        <v>20</v>
      </c>
      <c r="CB87" s="193" t="e">
        <f t="shared" si="72"/>
        <v>#VALUE!</v>
      </c>
      <c r="CC87" s="193" t="e">
        <f t="shared" si="73"/>
        <v>#VALUE!</v>
      </c>
      <c r="CD87" s="193" t="e">
        <f t="shared" si="74"/>
        <v>#VALUE!</v>
      </c>
      <c r="CE87" s="193" t="e">
        <f t="shared" si="75"/>
        <v>#VALUE!</v>
      </c>
      <c r="CF87" s="193" t="e">
        <f t="shared" si="76"/>
        <v>#VALUE!</v>
      </c>
      <c r="CG87" s="193" t="e">
        <f t="shared" si="77"/>
        <v>#VALUE!</v>
      </c>
      <c r="CH87" s="193" t="e">
        <f t="shared" si="78"/>
        <v>#VALUE!</v>
      </c>
      <c r="CI87" s="193" t="e">
        <f t="shared" si="79"/>
        <v>#VALUE!</v>
      </c>
      <c r="CJ87" s="193" t="e">
        <f t="shared" si="80"/>
        <v>#VALUE!</v>
      </c>
      <c r="CK87" s="193" t="e">
        <f t="shared" si="81"/>
        <v>#VALUE!</v>
      </c>
      <c r="CL87" s="193" t="e">
        <f t="shared" si="82"/>
        <v>#VALUE!</v>
      </c>
      <c r="CM87" s="193" t="e">
        <f t="shared" si="83"/>
        <v>#VALUE!</v>
      </c>
      <c r="CN87" s="193" t="e">
        <f t="shared" si="84"/>
        <v>#VALUE!</v>
      </c>
      <c r="CO87" s="209" t="str">
        <f t="shared" si="85"/>
        <v>2023PEC AI 588</v>
      </c>
      <c r="CP87" s="193" t="e">
        <f t="shared" si="86"/>
        <v>#VALUE!</v>
      </c>
      <c r="CQ87" s="158"/>
      <c r="CR87" s="193">
        <f t="shared" si="87"/>
        <v>20</v>
      </c>
      <c r="CS87" s="193" t="e">
        <f t="shared" si="88"/>
        <v>#VALUE!</v>
      </c>
      <c r="CT87" s="193" t="e">
        <f t="shared" si="89"/>
        <v>#VALUE!</v>
      </c>
      <c r="CU87" s="193" t="e">
        <f t="shared" si="90"/>
        <v>#VALUE!</v>
      </c>
      <c r="CV87" s="193" t="e">
        <f t="shared" si="91"/>
        <v>#VALUE!</v>
      </c>
      <c r="CW87" s="193" t="e">
        <f t="shared" si="92"/>
        <v>#VALUE!</v>
      </c>
      <c r="CX87" s="193" t="e">
        <f t="shared" si="93"/>
        <v>#VALUE!</v>
      </c>
      <c r="CY87" s="193" t="e">
        <f t="shared" si="94"/>
        <v>#VALUE!</v>
      </c>
      <c r="CZ87" s="193" t="e">
        <f t="shared" si="95"/>
        <v>#VALUE!</v>
      </c>
      <c r="DA87" s="193" t="e">
        <f t="shared" si="96"/>
        <v>#VALUE!</v>
      </c>
      <c r="DB87" s="193" t="e">
        <f t="shared" si="97"/>
        <v>#VALUE!</v>
      </c>
      <c r="DC87" s="193" t="e">
        <f t="shared" si="98"/>
        <v>#VALUE!</v>
      </c>
      <c r="DD87" s="193" t="e">
        <f t="shared" si="99"/>
        <v>#VALUE!</v>
      </c>
      <c r="DE87" s="159"/>
      <c r="DF87" s="159" t="e">
        <f t="shared" si="100"/>
        <v>#VALUE!</v>
      </c>
      <c r="DG87" s="159"/>
      <c r="DH87" s="159"/>
      <c r="DI87" s="159"/>
      <c r="DJ87" s="159"/>
      <c r="DK87" s="159"/>
      <c r="DL87" s="159"/>
      <c r="DM87" s="159"/>
      <c r="DN87" s="159"/>
      <c r="DO87" s="159"/>
      <c r="DP87" s="159"/>
      <c r="DQ87" s="159"/>
      <c r="DR87" s="159">
        <f t="shared" si="101"/>
        <v>51</v>
      </c>
      <c r="DS87" s="188">
        <f t="shared" si="102"/>
        <v>10</v>
      </c>
      <c r="DT87" s="159">
        <f t="shared" si="103"/>
        <v>7</v>
      </c>
      <c r="DU87" s="159">
        <f t="shared" si="104"/>
        <v>8</v>
      </c>
      <c r="DV87" s="159">
        <f t="shared" si="105"/>
        <v>8</v>
      </c>
      <c r="DW87" s="159">
        <f t="shared" si="106"/>
        <v>8</v>
      </c>
      <c r="DX87" s="159">
        <f t="shared" si="107"/>
        <v>2</v>
      </c>
      <c r="DY87" s="210">
        <f t="shared" si="108"/>
        <v>8</v>
      </c>
      <c r="DZ87" s="159">
        <f t="shared" si="109"/>
        <v>51</v>
      </c>
      <c r="EA87" s="159">
        <f t="shared" si="110"/>
        <v>10</v>
      </c>
      <c r="EB87" s="159">
        <f t="shared" si="111"/>
        <v>0</v>
      </c>
      <c r="EC87" s="159">
        <f t="shared" si="157"/>
        <v>7</v>
      </c>
      <c r="ED87" s="159">
        <f t="shared" si="157"/>
        <v>8</v>
      </c>
      <c r="EE87" s="159">
        <f t="shared" si="158"/>
        <v>0</v>
      </c>
      <c r="EF87" s="159">
        <f t="shared" si="158"/>
        <v>0</v>
      </c>
      <c r="EG87" s="159">
        <f t="shared" si="114"/>
        <v>8</v>
      </c>
      <c r="EH87" s="159">
        <f t="shared" si="115"/>
        <v>0</v>
      </c>
      <c r="EI87" s="159">
        <f t="shared" si="159"/>
        <v>8</v>
      </c>
      <c r="EJ87" s="159">
        <f t="shared" si="159"/>
        <v>2</v>
      </c>
      <c r="EK87" s="159">
        <f t="shared" si="160"/>
        <v>0</v>
      </c>
      <c r="EL87" s="159">
        <f t="shared" si="160"/>
        <v>0</v>
      </c>
      <c r="EM87" s="159">
        <f t="shared" si="118"/>
        <v>8</v>
      </c>
      <c r="EN87" s="159"/>
      <c r="EO87" s="159"/>
      <c r="EP87" s="188">
        <f t="shared" si="119"/>
        <v>10</v>
      </c>
      <c r="EQ87" s="159">
        <f t="shared" si="120"/>
        <v>9</v>
      </c>
      <c r="ER87" s="159">
        <f t="shared" si="121"/>
        <v>9</v>
      </c>
      <c r="ES87" s="159">
        <f t="shared" si="122"/>
        <v>9</v>
      </c>
      <c r="ET87" s="159">
        <f t="shared" si="123"/>
        <v>6</v>
      </c>
      <c r="EU87" s="159">
        <f t="shared" si="124"/>
        <v>8</v>
      </c>
      <c r="EV87" s="159"/>
      <c r="EW87" s="159">
        <f t="shared" si="125"/>
        <v>51</v>
      </c>
      <c r="EX87" s="159">
        <f t="shared" si="126"/>
        <v>10</v>
      </c>
      <c r="EY87" s="159">
        <f t="shared" si="127"/>
        <v>0</v>
      </c>
      <c r="EZ87" s="159">
        <f t="shared" si="161"/>
        <v>9</v>
      </c>
      <c r="FA87" s="159">
        <f t="shared" si="161"/>
        <v>9</v>
      </c>
      <c r="FB87" s="159">
        <f t="shared" si="162"/>
        <v>0</v>
      </c>
      <c r="FC87" s="159">
        <f t="shared" si="162"/>
        <v>0</v>
      </c>
      <c r="FD87" s="159">
        <f t="shared" si="130"/>
        <v>9</v>
      </c>
      <c r="FE87" s="159">
        <f t="shared" si="131"/>
        <v>0</v>
      </c>
      <c r="FF87" s="159">
        <f t="shared" si="163"/>
        <v>6</v>
      </c>
      <c r="FG87" s="159">
        <f t="shared" si="163"/>
        <v>8</v>
      </c>
      <c r="FH87" s="159">
        <f t="shared" si="133"/>
        <v>0</v>
      </c>
      <c r="FI87" s="159">
        <v>0</v>
      </c>
      <c r="FJ87" s="159">
        <v>0</v>
      </c>
      <c r="FK87" s="159"/>
      <c r="FL87" s="159"/>
      <c r="FM87" s="235">
        <v>51</v>
      </c>
    </row>
    <row r="88" spans="1:169" ht="18" x14ac:dyDescent="0.2">
      <c r="A88" s="194">
        <v>75</v>
      </c>
      <c r="B88" s="211">
        <v>211423243075</v>
      </c>
      <c r="C88" s="211" t="s">
        <v>834</v>
      </c>
      <c r="D88" s="197"/>
      <c r="E88" s="212" t="s">
        <v>835</v>
      </c>
      <c r="F88" s="199">
        <f t="shared" si="0"/>
        <v>2</v>
      </c>
      <c r="G88" s="199">
        <f t="shared" si="1"/>
        <v>2</v>
      </c>
      <c r="H88" s="199">
        <f t="shared" si="2"/>
        <v>2</v>
      </c>
      <c r="I88" s="199">
        <f t="shared" si="3"/>
        <v>2</v>
      </c>
      <c r="J88" s="199">
        <f t="shared" si="4"/>
        <v>2</v>
      </c>
      <c r="K88" s="199">
        <f t="shared" si="5"/>
        <v>2</v>
      </c>
      <c r="L88" s="199">
        <f t="shared" si="6"/>
        <v>2</v>
      </c>
      <c r="M88" s="199">
        <f t="shared" si="7"/>
        <v>2</v>
      </c>
      <c r="N88" s="199">
        <f t="shared" si="8"/>
        <v>2</v>
      </c>
      <c r="O88" s="200">
        <f t="shared" si="9"/>
        <v>1</v>
      </c>
      <c r="P88" s="199">
        <f t="shared" si="10"/>
        <v>13</v>
      </c>
      <c r="Q88" s="199">
        <f t="shared" si="11"/>
        <v>0</v>
      </c>
      <c r="R88" s="199">
        <f t="shared" si="12"/>
        <v>0</v>
      </c>
      <c r="S88" s="201">
        <f t="shared" si="156"/>
        <v>0</v>
      </c>
      <c r="T88" s="202">
        <f t="shared" si="14"/>
        <v>3</v>
      </c>
      <c r="U88" s="199">
        <f t="shared" si="15"/>
        <v>0</v>
      </c>
      <c r="V88" s="199">
        <f t="shared" si="16"/>
        <v>0</v>
      </c>
      <c r="W88" s="199">
        <f t="shared" si="17"/>
        <v>0</v>
      </c>
      <c r="X88" s="201">
        <f t="shared" si="18"/>
        <v>0</v>
      </c>
      <c r="Y88" s="203">
        <f t="shared" si="19"/>
        <v>4</v>
      </c>
      <c r="Z88" s="199">
        <f t="shared" si="20"/>
        <v>0</v>
      </c>
      <c r="AA88" s="199">
        <f t="shared" si="21"/>
        <v>0</v>
      </c>
      <c r="AB88" s="199">
        <f t="shared" si="22"/>
        <v>0</v>
      </c>
      <c r="AC88" s="201">
        <f t="shared" si="23"/>
        <v>0</v>
      </c>
      <c r="AD88" s="202">
        <f t="shared" si="24"/>
        <v>4</v>
      </c>
      <c r="AE88" s="199">
        <f t="shared" si="25"/>
        <v>13</v>
      </c>
      <c r="AF88" s="199">
        <f t="shared" si="26"/>
        <v>0</v>
      </c>
      <c r="AG88" s="199">
        <f t="shared" si="27"/>
        <v>0</v>
      </c>
      <c r="AH88" s="201">
        <f t="shared" si="28"/>
        <v>0</v>
      </c>
      <c r="AI88" s="204">
        <f t="shared" si="29"/>
        <v>3</v>
      </c>
      <c r="AJ88" s="199">
        <f t="shared" si="30"/>
        <v>12</v>
      </c>
      <c r="AK88" s="199">
        <f t="shared" si="31"/>
        <v>0</v>
      </c>
      <c r="AL88" s="199">
        <f t="shared" si="32"/>
        <v>0</v>
      </c>
      <c r="AM88" s="201">
        <f t="shared" si="33"/>
        <v>0</v>
      </c>
      <c r="AN88" s="204">
        <f t="shared" si="34"/>
        <v>3</v>
      </c>
      <c r="AO88" s="199">
        <f t="shared" si="35"/>
        <v>0</v>
      </c>
      <c r="AP88" s="199">
        <f t="shared" si="36"/>
        <v>0</v>
      </c>
      <c r="AQ88" s="199">
        <f t="shared" si="37"/>
        <v>0</v>
      </c>
      <c r="AR88" s="201">
        <f t="shared" si="38"/>
        <v>0</v>
      </c>
      <c r="AS88" s="204">
        <f t="shared" si="39"/>
        <v>4</v>
      </c>
      <c r="AT88" s="199">
        <f t="shared" si="40"/>
        <v>13</v>
      </c>
      <c r="AU88" s="199">
        <f t="shared" si="41"/>
        <v>0</v>
      </c>
      <c r="AV88" s="199">
        <f t="shared" si="42"/>
        <v>0</v>
      </c>
      <c r="AW88" s="201">
        <f t="shared" si="43"/>
        <v>0</v>
      </c>
      <c r="AX88" s="205">
        <f t="shared" si="44"/>
        <v>3</v>
      </c>
      <c r="AY88" s="199">
        <f t="shared" si="45"/>
        <v>0</v>
      </c>
      <c r="AZ88" s="199">
        <f t="shared" si="46"/>
        <v>0</v>
      </c>
      <c r="BA88" s="199">
        <f t="shared" si="47"/>
        <v>0</v>
      </c>
      <c r="BB88" s="201">
        <f t="shared" si="48"/>
        <v>0</v>
      </c>
      <c r="BC88" s="204">
        <f t="shared" si="49"/>
        <v>4</v>
      </c>
      <c r="BD88" s="199">
        <f t="shared" si="50"/>
        <v>0</v>
      </c>
      <c r="BE88" s="199">
        <f t="shared" si="51"/>
        <v>0</v>
      </c>
      <c r="BF88" s="199">
        <f t="shared" si="52"/>
        <v>0</v>
      </c>
      <c r="BG88" s="201">
        <f t="shared" si="53"/>
        <v>0</v>
      </c>
      <c r="BH88" s="204">
        <f t="shared" si="54"/>
        <v>4</v>
      </c>
      <c r="BI88" s="199">
        <f t="shared" si="55"/>
        <v>10</v>
      </c>
      <c r="BJ88" s="199">
        <f t="shared" si="56"/>
        <v>0</v>
      </c>
      <c r="BK88" s="199">
        <f t="shared" si="57"/>
        <v>0</v>
      </c>
      <c r="BL88" s="201">
        <f t="shared" si="58"/>
        <v>0</v>
      </c>
      <c r="BM88" s="206">
        <f t="shared" si="59"/>
        <v>3</v>
      </c>
      <c r="BN88" s="199">
        <f t="shared" si="60"/>
        <v>14</v>
      </c>
      <c r="BO88" s="199">
        <f t="shared" si="61"/>
        <v>0</v>
      </c>
      <c r="BP88" s="199">
        <f t="shared" si="62"/>
        <v>0</v>
      </c>
      <c r="BQ88" s="201">
        <f t="shared" si="63"/>
        <v>0</v>
      </c>
      <c r="BR88" s="207">
        <f t="shared" si="64"/>
        <v>3</v>
      </c>
      <c r="BS88" s="199">
        <f t="shared" si="65"/>
        <v>0</v>
      </c>
      <c r="BT88" s="199">
        <f t="shared" si="66"/>
        <v>0</v>
      </c>
      <c r="BU88" s="199">
        <f t="shared" si="67"/>
        <v>0</v>
      </c>
      <c r="BV88" s="201">
        <f t="shared" si="68"/>
        <v>0</v>
      </c>
      <c r="BW88" s="207">
        <f t="shared" si="69"/>
        <v>4</v>
      </c>
      <c r="BX88" s="235">
        <v>94</v>
      </c>
      <c r="BY88" s="235">
        <v>94</v>
      </c>
      <c r="BZ88" s="193" t="e">
        <f t="shared" si="70"/>
        <v>#VALUE!</v>
      </c>
      <c r="CA88" s="193">
        <f t="shared" si="71"/>
        <v>20</v>
      </c>
      <c r="CB88" s="193" t="e">
        <f t="shared" si="72"/>
        <v>#VALUE!</v>
      </c>
      <c r="CC88" s="193" t="e">
        <f t="shared" si="73"/>
        <v>#VALUE!</v>
      </c>
      <c r="CD88" s="193" t="e">
        <f t="shared" si="74"/>
        <v>#VALUE!</v>
      </c>
      <c r="CE88" s="193" t="e">
        <f t="shared" si="75"/>
        <v>#VALUE!</v>
      </c>
      <c r="CF88" s="193" t="e">
        <f t="shared" si="76"/>
        <v>#VALUE!</v>
      </c>
      <c r="CG88" s="193" t="e">
        <f t="shared" si="77"/>
        <v>#VALUE!</v>
      </c>
      <c r="CH88" s="193" t="e">
        <f t="shared" si="78"/>
        <v>#VALUE!</v>
      </c>
      <c r="CI88" s="193" t="e">
        <f t="shared" si="79"/>
        <v>#VALUE!</v>
      </c>
      <c r="CJ88" s="193" t="e">
        <f t="shared" si="80"/>
        <v>#VALUE!</v>
      </c>
      <c r="CK88" s="193" t="e">
        <f t="shared" si="81"/>
        <v>#VALUE!</v>
      </c>
      <c r="CL88" s="193" t="e">
        <f t="shared" si="82"/>
        <v>#VALUE!</v>
      </c>
      <c r="CM88" s="193" t="e">
        <f t="shared" si="83"/>
        <v>#VALUE!</v>
      </c>
      <c r="CN88" s="193" t="e">
        <f t="shared" si="84"/>
        <v>#VALUE!</v>
      </c>
      <c r="CO88" s="209" t="str">
        <f t="shared" si="85"/>
        <v>2023PEC AI 129</v>
      </c>
      <c r="CP88" s="193" t="e">
        <f t="shared" si="86"/>
        <v>#VALUE!</v>
      </c>
      <c r="CQ88" s="158"/>
      <c r="CR88" s="193">
        <f t="shared" si="87"/>
        <v>20</v>
      </c>
      <c r="CS88" s="193" t="e">
        <f t="shared" si="88"/>
        <v>#VALUE!</v>
      </c>
      <c r="CT88" s="193" t="e">
        <f t="shared" si="89"/>
        <v>#VALUE!</v>
      </c>
      <c r="CU88" s="193" t="e">
        <f t="shared" si="90"/>
        <v>#VALUE!</v>
      </c>
      <c r="CV88" s="193" t="e">
        <f t="shared" si="91"/>
        <v>#VALUE!</v>
      </c>
      <c r="CW88" s="193" t="e">
        <f t="shared" si="92"/>
        <v>#VALUE!</v>
      </c>
      <c r="CX88" s="193" t="e">
        <f t="shared" si="93"/>
        <v>#VALUE!</v>
      </c>
      <c r="CY88" s="193" t="e">
        <f t="shared" si="94"/>
        <v>#VALUE!</v>
      </c>
      <c r="CZ88" s="193" t="e">
        <f t="shared" si="95"/>
        <v>#VALUE!</v>
      </c>
      <c r="DA88" s="193" t="e">
        <f t="shared" si="96"/>
        <v>#VALUE!</v>
      </c>
      <c r="DB88" s="193" t="e">
        <f t="shared" si="97"/>
        <v>#VALUE!</v>
      </c>
      <c r="DC88" s="193" t="e">
        <f t="shared" si="98"/>
        <v>#VALUE!</v>
      </c>
      <c r="DD88" s="193" t="e">
        <f t="shared" si="99"/>
        <v>#VALUE!</v>
      </c>
      <c r="DE88" s="159"/>
      <c r="DF88" s="159" t="e">
        <f t="shared" si="100"/>
        <v>#VALUE!</v>
      </c>
      <c r="DG88" s="159"/>
      <c r="DH88" s="159"/>
      <c r="DI88" s="159"/>
      <c r="DJ88" s="159"/>
      <c r="DK88" s="159"/>
      <c r="DL88" s="159"/>
      <c r="DM88" s="159"/>
      <c r="DN88" s="159"/>
      <c r="DO88" s="159"/>
      <c r="DP88" s="159"/>
      <c r="DQ88" s="159"/>
      <c r="DR88" s="159">
        <f t="shared" si="101"/>
        <v>94</v>
      </c>
      <c r="DS88" s="188">
        <f t="shared" si="102"/>
        <v>19</v>
      </c>
      <c r="DT88" s="159">
        <f t="shared" si="103"/>
        <v>13</v>
      </c>
      <c r="DU88" s="159">
        <f t="shared" si="104"/>
        <v>13</v>
      </c>
      <c r="DV88" s="159">
        <f t="shared" si="105"/>
        <v>12</v>
      </c>
      <c r="DW88" s="159">
        <f t="shared" si="106"/>
        <v>13</v>
      </c>
      <c r="DX88" s="159">
        <f t="shared" si="107"/>
        <v>10</v>
      </c>
      <c r="DY88" s="210">
        <f t="shared" si="108"/>
        <v>14</v>
      </c>
      <c r="DZ88" s="159">
        <f t="shared" si="109"/>
        <v>94</v>
      </c>
      <c r="EA88" s="159">
        <f t="shared" si="110"/>
        <v>19</v>
      </c>
      <c r="EB88" s="159">
        <f t="shared" si="111"/>
        <v>13</v>
      </c>
      <c r="EC88" s="159">
        <f t="shared" si="157"/>
        <v>0</v>
      </c>
      <c r="ED88" s="159">
        <f t="shared" si="157"/>
        <v>0</v>
      </c>
      <c r="EE88" s="159">
        <f t="shared" si="158"/>
        <v>13</v>
      </c>
      <c r="EF88" s="159">
        <f t="shared" si="158"/>
        <v>12</v>
      </c>
      <c r="EG88" s="159">
        <f t="shared" si="114"/>
        <v>0</v>
      </c>
      <c r="EH88" s="159">
        <f t="shared" si="115"/>
        <v>13</v>
      </c>
      <c r="EI88" s="159">
        <f t="shared" si="159"/>
        <v>0</v>
      </c>
      <c r="EJ88" s="159">
        <f t="shared" si="159"/>
        <v>0</v>
      </c>
      <c r="EK88" s="159">
        <f t="shared" si="160"/>
        <v>10</v>
      </c>
      <c r="EL88" s="159">
        <f t="shared" si="160"/>
        <v>14</v>
      </c>
      <c r="EM88" s="159">
        <f t="shared" si="118"/>
        <v>0</v>
      </c>
      <c r="EN88" s="159"/>
      <c r="EO88" s="159"/>
      <c r="EP88" s="188">
        <f t="shared" si="119"/>
        <v>19</v>
      </c>
      <c r="EQ88" s="159">
        <f t="shared" si="120"/>
        <v>16</v>
      </c>
      <c r="ER88" s="159">
        <f t="shared" si="121"/>
        <v>16</v>
      </c>
      <c r="ES88" s="159">
        <f t="shared" si="122"/>
        <v>15</v>
      </c>
      <c r="ET88" s="159">
        <f t="shared" si="123"/>
        <v>13</v>
      </c>
      <c r="EU88" s="159">
        <f t="shared" si="124"/>
        <v>15</v>
      </c>
      <c r="EV88" s="159"/>
      <c r="EW88" s="159">
        <f t="shared" si="125"/>
        <v>94</v>
      </c>
      <c r="EX88" s="159">
        <f t="shared" si="126"/>
        <v>19</v>
      </c>
      <c r="EY88" s="159">
        <f t="shared" si="127"/>
        <v>16</v>
      </c>
      <c r="EZ88" s="159">
        <f t="shared" si="161"/>
        <v>0</v>
      </c>
      <c r="FA88" s="159">
        <f t="shared" si="161"/>
        <v>0</v>
      </c>
      <c r="FB88" s="159">
        <f t="shared" si="162"/>
        <v>16</v>
      </c>
      <c r="FC88" s="159">
        <f t="shared" si="162"/>
        <v>15</v>
      </c>
      <c r="FD88" s="159">
        <f t="shared" si="130"/>
        <v>0</v>
      </c>
      <c r="FE88" s="159">
        <f t="shared" si="131"/>
        <v>13</v>
      </c>
      <c r="FF88" s="159">
        <f t="shared" si="163"/>
        <v>0</v>
      </c>
      <c r="FG88" s="159">
        <f t="shared" si="163"/>
        <v>0</v>
      </c>
      <c r="FH88" s="159">
        <f t="shared" si="133"/>
        <v>15</v>
      </c>
      <c r="FI88" s="159">
        <v>0</v>
      </c>
      <c r="FJ88" s="159">
        <v>0</v>
      </c>
      <c r="FK88" s="159"/>
      <c r="FL88" s="159"/>
      <c r="FM88" s="235">
        <v>94</v>
      </c>
    </row>
    <row r="89" spans="1:169" ht="28" x14ac:dyDescent="0.2">
      <c r="A89" s="194">
        <v>76</v>
      </c>
      <c r="B89" s="211">
        <v>211423243076</v>
      </c>
      <c r="C89" s="211" t="s">
        <v>836</v>
      </c>
      <c r="D89" s="197"/>
      <c r="E89" s="212" t="s">
        <v>837</v>
      </c>
      <c r="F89" s="199">
        <f t="shared" si="0"/>
        <v>2</v>
      </c>
      <c r="G89" s="199">
        <f t="shared" si="1"/>
        <v>2</v>
      </c>
      <c r="H89" s="199">
        <f t="shared" si="2"/>
        <v>2</v>
      </c>
      <c r="I89" s="199">
        <f t="shared" si="3"/>
        <v>2</v>
      </c>
      <c r="J89" s="199">
        <f t="shared" si="4"/>
        <v>2</v>
      </c>
      <c r="K89" s="199">
        <f t="shared" si="5"/>
        <v>2</v>
      </c>
      <c r="L89" s="199">
        <f t="shared" si="6"/>
        <v>2</v>
      </c>
      <c r="M89" s="199">
        <f t="shared" si="7"/>
        <v>2</v>
      </c>
      <c r="N89" s="199">
        <f t="shared" si="8"/>
        <v>1</v>
      </c>
      <c r="O89" s="200">
        <f t="shared" si="9"/>
        <v>0</v>
      </c>
      <c r="P89" s="199">
        <f t="shared" si="10"/>
        <v>0</v>
      </c>
      <c r="Q89" s="199">
        <f t="shared" si="11"/>
        <v>0</v>
      </c>
      <c r="R89" s="199">
        <f t="shared" si="12"/>
        <v>0</v>
      </c>
      <c r="S89" s="201">
        <f t="shared" si="156"/>
        <v>0</v>
      </c>
      <c r="T89" s="202">
        <f t="shared" si="14"/>
        <v>4</v>
      </c>
      <c r="U89" s="199">
        <f t="shared" si="15"/>
        <v>11</v>
      </c>
      <c r="V89" s="199">
        <f t="shared" si="16"/>
        <v>0</v>
      </c>
      <c r="W89" s="199">
        <f t="shared" si="17"/>
        <v>0</v>
      </c>
      <c r="X89" s="201">
        <f t="shared" si="18"/>
        <v>0</v>
      </c>
      <c r="Y89" s="203">
        <f t="shared" si="19"/>
        <v>3</v>
      </c>
      <c r="Z89" s="199">
        <f t="shared" si="20"/>
        <v>12</v>
      </c>
      <c r="AA89" s="199">
        <f t="shared" si="21"/>
        <v>0</v>
      </c>
      <c r="AB89" s="199">
        <f t="shared" si="22"/>
        <v>0</v>
      </c>
      <c r="AC89" s="201">
        <f t="shared" si="23"/>
        <v>0</v>
      </c>
      <c r="AD89" s="202">
        <f t="shared" si="24"/>
        <v>3</v>
      </c>
      <c r="AE89" s="199">
        <f t="shared" si="25"/>
        <v>0</v>
      </c>
      <c r="AF89" s="199">
        <f t="shared" si="26"/>
        <v>0</v>
      </c>
      <c r="AG89" s="199">
        <f t="shared" si="27"/>
        <v>0</v>
      </c>
      <c r="AH89" s="201">
        <f t="shared" si="28"/>
        <v>0</v>
      </c>
      <c r="AI89" s="204">
        <f t="shared" si="29"/>
        <v>4</v>
      </c>
      <c r="AJ89" s="199">
        <f t="shared" si="30"/>
        <v>0</v>
      </c>
      <c r="AK89" s="199">
        <f t="shared" si="31"/>
        <v>0</v>
      </c>
      <c r="AL89" s="199">
        <f t="shared" si="32"/>
        <v>0</v>
      </c>
      <c r="AM89" s="201">
        <f t="shared" si="33"/>
        <v>0</v>
      </c>
      <c r="AN89" s="204">
        <f t="shared" si="34"/>
        <v>4</v>
      </c>
      <c r="AO89" s="199">
        <f t="shared" si="35"/>
        <v>12</v>
      </c>
      <c r="AP89" s="199">
        <f t="shared" si="36"/>
        <v>0</v>
      </c>
      <c r="AQ89" s="199">
        <f t="shared" si="37"/>
        <v>0</v>
      </c>
      <c r="AR89" s="201">
        <f t="shared" si="38"/>
        <v>0</v>
      </c>
      <c r="AS89" s="204">
        <f t="shared" si="39"/>
        <v>3</v>
      </c>
      <c r="AT89" s="199">
        <f t="shared" si="40"/>
        <v>0</v>
      </c>
      <c r="AU89" s="199">
        <f t="shared" si="41"/>
        <v>0</v>
      </c>
      <c r="AV89" s="199">
        <f t="shared" si="42"/>
        <v>0</v>
      </c>
      <c r="AW89" s="201">
        <f t="shared" si="43"/>
        <v>0</v>
      </c>
      <c r="AX89" s="205">
        <f t="shared" si="44"/>
        <v>4</v>
      </c>
      <c r="AY89" s="199">
        <f t="shared" si="45"/>
        <v>12</v>
      </c>
      <c r="AZ89" s="199">
        <f t="shared" si="46"/>
        <v>0</v>
      </c>
      <c r="BA89" s="199">
        <f t="shared" si="47"/>
        <v>0</v>
      </c>
      <c r="BB89" s="201">
        <f t="shared" si="48"/>
        <v>0</v>
      </c>
      <c r="BC89" s="204">
        <f t="shared" si="49"/>
        <v>3</v>
      </c>
      <c r="BD89" s="199">
        <f t="shared" si="50"/>
        <v>7</v>
      </c>
      <c r="BE89" s="199">
        <f t="shared" si="51"/>
        <v>0</v>
      </c>
      <c r="BF89" s="199">
        <f t="shared" si="52"/>
        <v>0</v>
      </c>
      <c r="BG89" s="201">
        <f t="shared" si="53"/>
        <v>0</v>
      </c>
      <c r="BH89" s="204">
        <f t="shared" si="54"/>
        <v>3</v>
      </c>
      <c r="BI89" s="199">
        <f t="shared" si="55"/>
        <v>0</v>
      </c>
      <c r="BJ89" s="199">
        <f t="shared" si="56"/>
        <v>0</v>
      </c>
      <c r="BK89" s="199">
        <f t="shared" si="57"/>
        <v>0</v>
      </c>
      <c r="BL89" s="201">
        <f t="shared" si="58"/>
        <v>0</v>
      </c>
      <c r="BM89" s="206">
        <f t="shared" si="59"/>
        <v>4</v>
      </c>
      <c r="BN89" s="199">
        <f t="shared" si="60"/>
        <v>0</v>
      </c>
      <c r="BO89" s="199">
        <f t="shared" si="61"/>
        <v>0</v>
      </c>
      <c r="BP89" s="199">
        <f t="shared" si="62"/>
        <v>0</v>
      </c>
      <c r="BQ89" s="201">
        <f t="shared" si="63"/>
        <v>0</v>
      </c>
      <c r="BR89" s="207">
        <f t="shared" si="64"/>
        <v>4</v>
      </c>
      <c r="BS89" s="199">
        <f t="shared" si="65"/>
        <v>12</v>
      </c>
      <c r="BT89" s="199">
        <f t="shared" si="66"/>
        <v>0</v>
      </c>
      <c r="BU89" s="199">
        <f t="shared" si="67"/>
        <v>0</v>
      </c>
      <c r="BV89" s="201">
        <f t="shared" si="68"/>
        <v>0</v>
      </c>
      <c r="BW89" s="207">
        <f t="shared" si="69"/>
        <v>3</v>
      </c>
      <c r="BX89" s="235">
        <v>83</v>
      </c>
      <c r="BY89" s="235">
        <v>83</v>
      </c>
      <c r="BZ89" s="193" t="e">
        <f t="shared" si="70"/>
        <v>#VALUE!</v>
      </c>
      <c r="CA89" s="193">
        <f t="shared" si="71"/>
        <v>20</v>
      </c>
      <c r="CB89" s="193" t="e">
        <f t="shared" si="72"/>
        <v>#VALUE!</v>
      </c>
      <c r="CC89" s="193" t="e">
        <f t="shared" si="73"/>
        <v>#VALUE!</v>
      </c>
      <c r="CD89" s="193" t="e">
        <f t="shared" si="74"/>
        <v>#VALUE!</v>
      </c>
      <c r="CE89" s="193" t="e">
        <f t="shared" si="75"/>
        <v>#VALUE!</v>
      </c>
      <c r="CF89" s="193" t="e">
        <f t="shared" si="76"/>
        <v>#VALUE!</v>
      </c>
      <c r="CG89" s="193" t="e">
        <f t="shared" si="77"/>
        <v>#VALUE!</v>
      </c>
      <c r="CH89" s="193" t="e">
        <f t="shared" si="78"/>
        <v>#VALUE!</v>
      </c>
      <c r="CI89" s="193" t="e">
        <f t="shared" si="79"/>
        <v>#VALUE!</v>
      </c>
      <c r="CJ89" s="193" t="e">
        <f t="shared" si="80"/>
        <v>#VALUE!</v>
      </c>
      <c r="CK89" s="193" t="e">
        <f t="shared" si="81"/>
        <v>#VALUE!</v>
      </c>
      <c r="CL89" s="193" t="e">
        <f t="shared" si="82"/>
        <v>#VALUE!</v>
      </c>
      <c r="CM89" s="193" t="e">
        <f t="shared" si="83"/>
        <v>#VALUE!</v>
      </c>
      <c r="CN89" s="193" t="e">
        <f t="shared" si="84"/>
        <v>#VALUE!</v>
      </c>
      <c r="CO89" s="209" t="str">
        <f t="shared" si="85"/>
        <v>2023PEC AI 130</v>
      </c>
      <c r="CP89" s="193" t="e">
        <f t="shared" si="86"/>
        <v>#VALUE!</v>
      </c>
      <c r="CQ89" s="158"/>
      <c r="CR89" s="193">
        <f t="shared" si="87"/>
        <v>20</v>
      </c>
      <c r="CS89" s="193" t="e">
        <f t="shared" si="88"/>
        <v>#VALUE!</v>
      </c>
      <c r="CT89" s="193" t="e">
        <f t="shared" si="89"/>
        <v>#VALUE!</v>
      </c>
      <c r="CU89" s="193" t="e">
        <f t="shared" si="90"/>
        <v>#VALUE!</v>
      </c>
      <c r="CV89" s="193" t="e">
        <f t="shared" si="91"/>
        <v>#VALUE!</v>
      </c>
      <c r="CW89" s="193" t="e">
        <f t="shared" si="92"/>
        <v>#VALUE!</v>
      </c>
      <c r="CX89" s="193" t="e">
        <f t="shared" si="93"/>
        <v>#VALUE!</v>
      </c>
      <c r="CY89" s="193" t="e">
        <f t="shared" si="94"/>
        <v>#VALUE!</v>
      </c>
      <c r="CZ89" s="193" t="e">
        <f t="shared" si="95"/>
        <v>#VALUE!</v>
      </c>
      <c r="DA89" s="193" t="e">
        <f t="shared" si="96"/>
        <v>#VALUE!</v>
      </c>
      <c r="DB89" s="193" t="e">
        <f t="shared" si="97"/>
        <v>#VALUE!</v>
      </c>
      <c r="DC89" s="193" t="e">
        <f t="shared" si="98"/>
        <v>#VALUE!</v>
      </c>
      <c r="DD89" s="193" t="e">
        <f t="shared" si="99"/>
        <v>#VALUE!</v>
      </c>
      <c r="DE89" s="159"/>
      <c r="DF89" s="159" t="e">
        <f t="shared" si="100"/>
        <v>#VALUE!</v>
      </c>
      <c r="DG89" s="159"/>
      <c r="DH89" s="159"/>
      <c r="DI89" s="159"/>
      <c r="DJ89" s="159"/>
      <c r="DK89" s="159"/>
      <c r="DL89" s="159"/>
      <c r="DM89" s="159"/>
      <c r="DN89" s="159"/>
      <c r="DO89" s="159"/>
      <c r="DP89" s="159"/>
      <c r="DQ89" s="159"/>
      <c r="DR89" s="159">
        <f t="shared" si="101"/>
        <v>83</v>
      </c>
      <c r="DS89" s="188">
        <f t="shared" si="102"/>
        <v>17</v>
      </c>
      <c r="DT89" s="159">
        <f t="shared" si="103"/>
        <v>11</v>
      </c>
      <c r="DU89" s="159">
        <f t="shared" si="104"/>
        <v>12</v>
      </c>
      <c r="DV89" s="159">
        <f t="shared" si="105"/>
        <v>12</v>
      </c>
      <c r="DW89" s="159">
        <f t="shared" si="106"/>
        <v>12</v>
      </c>
      <c r="DX89" s="159">
        <f t="shared" si="107"/>
        <v>7</v>
      </c>
      <c r="DY89" s="210">
        <f t="shared" si="108"/>
        <v>12</v>
      </c>
      <c r="DZ89" s="159">
        <f t="shared" si="109"/>
        <v>83</v>
      </c>
      <c r="EA89" s="159">
        <f t="shared" si="110"/>
        <v>17</v>
      </c>
      <c r="EB89" s="159">
        <f t="shared" si="111"/>
        <v>0</v>
      </c>
      <c r="EC89" s="159">
        <f t="shared" si="157"/>
        <v>11</v>
      </c>
      <c r="ED89" s="159">
        <f t="shared" si="157"/>
        <v>12</v>
      </c>
      <c r="EE89" s="159">
        <f t="shared" si="158"/>
        <v>0</v>
      </c>
      <c r="EF89" s="159">
        <f t="shared" si="158"/>
        <v>0</v>
      </c>
      <c r="EG89" s="159">
        <f t="shared" si="114"/>
        <v>12</v>
      </c>
      <c r="EH89" s="159">
        <f t="shared" si="115"/>
        <v>0</v>
      </c>
      <c r="EI89" s="159">
        <f t="shared" si="159"/>
        <v>12</v>
      </c>
      <c r="EJ89" s="159">
        <f t="shared" si="159"/>
        <v>7</v>
      </c>
      <c r="EK89" s="159">
        <f t="shared" si="160"/>
        <v>0</v>
      </c>
      <c r="EL89" s="159">
        <f t="shared" si="160"/>
        <v>0</v>
      </c>
      <c r="EM89" s="159">
        <f t="shared" si="118"/>
        <v>12</v>
      </c>
      <c r="EN89" s="159"/>
      <c r="EO89" s="159"/>
      <c r="EP89" s="188">
        <f t="shared" si="119"/>
        <v>17</v>
      </c>
      <c r="EQ89" s="159">
        <f t="shared" si="120"/>
        <v>14</v>
      </c>
      <c r="ER89" s="159">
        <f t="shared" si="121"/>
        <v>15</v>
      </c>
      <c r="ES89" s="159">
        <f t="shared" si="122"/>
        <v>15</v>
      </c>
      <c r="ET89" s="159">
        <f t="shared" si="123"/>
        <v>9</v>
      </c>
      <c r="EU89" s="159">
        <f t="shared" si="124"/>
        <v>13</v>
      </c>
      <c r="EV89" s="159"/>
      <c r="EW89" s="159">
        <f t="shared" si="125"/>
        <v>83</v>
      </c>
      <c r="EX89" s="159">
        <f t="shared" si="126"/>
        <v>17</v>
      </c>
      <c r="EY89" s="159">
        <f t="shared" si="127"/>
        <v>0</v>
      </c>
      <c r="EZ89" s="159">
        <f t="shared" si="161"/>
        <v>14</v>
      </c>
      <c r="FA89" s="159">
        <f t="shared" si="161"/>
        <v>15</v>
      </c>
      <c r="FB89" s="159">
        <f t="shared" si="162"/>
        <v>0</v>
      </c>
      <c r="FC89" s="159">
        <f t="shared" si="162"/>
        <v>0</v>
      </c>
      <c r="FD89" s="159">
        <f t="shared" si="130"/>
        <v>15</v>
      </c>
      <c r="FE89" s="159">
        <f t="shared" si="131"/>
        <v>0</v>
      </c>
      <c r="FF89" s="159">
        <f t="shared" si="163"/>
        <v>9</v>
      </c>
      <c r="FG89" s="159">
        <f t="shared" si="163"/>
        <v>13</v>
      </c>
      <c r="FH89" s="159">
        <f t="shared" si="133"/>
        <v>0</v>
      </c>
      <c r="FI89" s="159">
        <v>0</v>
      </c>
      <c r="FJ89" s="159">
        <v>0</v>
      </c>
      <c r="FK89" s="159"/>
      <c r="FL89" s="159"/>
      <c r="FM89" s="235">
        <v>83</v>
      </c>
    </row>
    <row r="90" spans="1:169" ht="18" x14ac:dyDescent="0.2">
      <c r="A90" s="194">
        <v>77</v>
      </c>
      <c r="B90" s="211">
        <v>211423243077</v>
      </c>
      <c r="C90" s="211" t="s">
        <v>838</v>
      </c>
      <c r="D90" s="197"/>
      <c r="E90" s="212" t="s">
        <v>839</v>
      </c>
      <c r="F90" s="199">
        <f t="shared" si="0"/>
        <v>2</v>
      </c>
      <c r="G90" s="199">
        <f t="shared" si="1"/>
        <v>2</v>
      </c>
      <c r="H90" s="199">
        <f t="shared" si="2"/>
        <v>2</v>
      </c>
      <c r="I90" s="199">
        <f t="shared" si="3"/>
        <v>2</v>
      </c>
      <c r="J90" s="199">
        <f t="shared" si="4"/>
        <v>2</v>
      </c>
      <c r="K90" s="199">
        <f t="shared" si="5"/>
        <v>2</v>
      </c>
      <c r="L90" s="199">
        <f t="shared" si="6"/>
        <v>2</v>
      </c>
      <c r="M90" s="199">
        <f t="shared" si="7"/>
        <v>2</v>
      </c>
      <c r="N90" s="199">
        <f t="shared" si="8"/>
        <v>1</v>
      </c>
      <c r="O90" s="200">
        <f t="shared" si="9"/>
        <v>0</v>
      </c>
      <c r="P90" s="199">
        <f t="shared" si="10"/>
        <v>13</v>
      </c>
      <c r="Q90" s="199">
        <f t="shared" si="11"/>
        <v>0</v>
      </c>
      <c r="R90" s="199">
        <f t="shared" si="12"/>
        <v>0</v>
      </c>
      <c r="S90" s="201">
        <f t="shared" si="156"/>
        <v>0</v>
      </c>
      <c r="T90" s="202">
        <f t="shared" si="14"/>
        <v>3</v>
      </c>
      <c r="U90" s="199">
        <f t="shared" si="15"/>
        <v>0</v>
      </c>
      <c r="V90" s="199">
        <f t="shared" si="16"/>
        <v>0</v>
      </c>
      <c r="W90" s="199">
        <f t="shared" si="17"/>
        <v>0</v>
      </c>
      <c r="X90" s="201">
        <f t="shared" si="18"/>
        <v>0</v>
      </c>
      <c r="Y90" s="203">
        <f t="shared" si="19"/>
        <v>4</v>
      </c>
      <c r="Z90" s="199">
        <f t="shared" si="20"/>
        <v>0</v>
      </c>
      <c r="AA90" s="199">
        <f t="shared" si="21"/>
        <v>0</v>
      </c>
      <c r="AB90" s="199">
        <f t="shared" si="22"/>
        <v>0</v>
      </c>
      <c r="AC90" s="201">
        <f t="shared" si="23"/>
        <v>0</v>
      </c>
      <c r="AD90" s="202">
        <f t="shared" si="24"/>
        <v>4</v>
      </c>
      <c r="AE90" s="199">
        <f t="shared" si="25"/>
        <v>13</v>
      </c>
      <c r="AF90" s="199">
        <f t="shared" si="26"/>
        <v>0</v>
      </c>
      <c r="AG90" s="199">
        <f t="shared" si="27"/>
        <v>0</v>
      </c>
      <c r="AH90" s="201">
        <f t="shared" si="28"/>
        <v>0</v>
      </c>
      <c r="AI90" s="204">
        <f t="shared" si="29"/>
        <v>3</v>
      </c>
      <c r="AJ90" s="199">
        <f t="shared" si="30"/>
        <v>11</v>
      </c>
      <c r="AK90" s="199">
        <f t="shared" si="31"/>
        <v>0</v>
      </c>
      <c r="AL90" s="199">
        <f t="shared" si="32"/>
        <v>0</v>
      </c>
      <c r="AM90" s="201">
        <f t="shared" si="33"/>
        <v>0</v>
      </c>
      <c r="AN90" s="204">
        <f t="shared" si="34"/>
        <v>3</v>
      </c>
      <c r="AO90" s="199">
        <f t="shared" si="35"/>
        <v>0</v>
      </c>
      <c r="AP90" s="199">
        <f t="shared" si="36"/>
        <v>0</v>
      </c>
      <c r="AQ90" s="199">
        <f t="shared" si="37"/>
        <v>0</v>
      </c>
      <c r="AR90" s="201">
        <f t="shared" si="38"/>
        <v>0</v>
      </c>
      <c r="AS90" s="204">
        <f t="shared" si="39"/>
        <v>4</v>
      </c>
      <c r="AT90" s="199">
        <f t="shared" si="40"/>
        <v>13</v>
      </c>
      <c r="AU90" s="199">
        <f t="shared" si="41"/>
        <v>0</v>
      </c>
      <c r="AV90" s="199">
        <f t="shared" si="42"/>
        <v>0</v>
      </c>
      <c r="AW90" s="201">
        <f t="shared" si="43"/>
        <v>0</v>
      </c>
      <c r="AX90" s="205">
        <f t="shared" si="44"/>
        <v>3</v>
      </c>
      <c r="AY90" s="199">
        <f t="shared" si="45"/>
        <v>0</v>
      </c>
      <c r="AZ90" s="199">
        <f t="shared" si="46"/>
        <v>0</v>
      </c>
      <c r="BA90" s="199">
        <f t="shared" si="47"/>
        <v>0</v>
      </c>
      <c r="BB90" s="201">
        <f t="shared" si="48"/>
        <v>0</v>
      </c>
      <c r="BC90" s="204">
        <f t="shared" si="49"/>
        <v>4</v>
      </c>
      <c r="BD90" s="199">
        <f t="shared" si="50"/>
        <v>0</v>
      </c>
      <c r="BE90" s="199">
        <f t="shared" si="51"/>
        <v>0</v>
      </c>
      <c r="BF90" s="199">
        <f t="shared" si="52"/>
        <v>0</v>
      </c>
      <c r="BG90" s="201">
        <f t="shared" si="53"/>
        <v>0</v>
      </c>
      <c r="BH90" s="204">
        <f t="shared" si="54"/>
        <v>4</v>
      </c>
      <c r="BI90" s="199">
        <f t="shared" si="55"/>
        <v>6</v>
      </c>
      <c r="BJ90" s="199">
        <f t="shared" si="56"/>
        <v>0</v>
      </c>
      <c r="BK90" s="199">
        <f t="shared" si="57"/>
        <v>0</v>
      </c>
      <c r="BL90" s="201">
        <f t="shared" si="58"/>
        <v>0</v>
      </c>
      <c r="BM90" s="206">
        <f t="shared" si="59"/>
        <v>3</v>
      </c>
      <c r="BN90" s="199">
        <f t="shared" si="60"/>
        <v>13</v>
      </c>
      <c r="BO90" s="199">
        <f t="shared" si="61"/>
        <v>0</v>
      </c>
      <c r="BP90" s="199">
        <f t="shared" si="62"/>
        <v>0</v>
      </c>
      <c r="BQ90" s="201">
        <f t="shared" si="63"/>
        <v>0</v>
      </c>
      <c r="BR90" s="207">
        <f t="shared" si="64"/>
        <v>3</v>
      </c>
      <c r="BS90" s="199">
        <f t="shared" si="65"/>
        <v>0</v>
      </c>
      <c r="BT90" s="199">
        <f t="shared" si="66"/>
        <v>0</v>
      </c>
      <c r="BU90" s="199">
        <f t="shared" si="67"/>
        <v>0</v>
      </c>
      <c r="BV90" s="201">
        <f t="shared" si="68"/>
        <v>0</v>
      </c>
      <c r="BW90" s="207">
        <f t="shared" si="69"/>
        <v>4</v>
      </c>
      <c r="BX90" s="235">
        <v>86</v>
      </c>
      <c r="BY90" s="235">
        <v>86</v>
      </c>
      <c r="BZ90" s="193" t="e">
        <f t="shared" si="70"/>
        <v>#VALUE!</v>
      </c>
      <c r="CA90" s="193">
        <f t="shared" si="71"/>
        <v>20</v>
      </c>
      <c r="CB90" s="193" t="e">
        <f t="shared" si="72"/>
        <v>#VALUE!</v>
      </c>
      <c r="CC90" s="193" t="e">
        <f t="shared" si="73"/>
        <v>#VALUE!</v>
      </c>
      <c r="CD90" s="193" t="e">
        <f t="shared" si="74"/>
        <v>#VALUE!</v>
      </c>
      <c r="CE90" s="193" t="e">
        <f t="shared" si="75"/>
        <v>#VALUE!</v>
      </c>
      <c r="CF90" s="193" t="e">
        <f t="shared" si="76"/>
        <v>#VALUE!</v>
      </c>
      <c r="CG90" s="193" t="e">
        <f t="shared" si="77"/>
        <v>#VALUE!</v>
      </c>
      <c r="CH90" s="193" t="e">
        <f t="shared" si="78"/>
        <v>#VALUE!</v>
      </c>
      <c r="CI90" s="193" t="e">
        <f t="shared" si="79"/>
        <v>#VALUE!</v>
      </c>
      <c r="CJ90" s="193" t="e">
        <f t="shared" si="80"/>
        <v>#VALUE!</v>
      </c>
      <c r="CK90" s="193" t="e">
        <f t="shared" si="81"/>
        <v>#VALUE!</v>
      </c>
      <c r="CL90" s="193" t="e">
        <f t="shared" si="82"/>
        <v>#VALUE!</v>
      </c>
      <c r="CM90" s="193" t="e">
        <f t="shared" si="83"/>
        <v>#VALUE!</v>
      </c>
      <c r="CN90" s="193" t="e">
        <f t="shared" si="84"/>
        <v>#VALUE!</v>
      </c>
      <c r="CO90" s="209" t="str">
        <f t="shared" si="85"/>
        <v>2023PEC AI 283</v>
      </c>
      <c r="CP90" s="193" t="e">
        <f t="shared" si="86"/>
        <v>#VALUE!</v>
      </c>
      <c r="CQ90" s="158"/>
      <c r="CR90" s="193">
        <f t="shared" si="87"/>
        <v>20</v>
      </c>
      <c r="CS90" s="193" t="e">
        <f t="shared" si="88"/>
        <v>#VALUE!</v>
      </c>
      <c r="CT90" s="193" t="e">
        <f t="shared" si="89"/>
        <v>#VALUE!</v>
      </c>
      <c r="CU90" s="193" t="e">
        <f t="shared" si="90"/>
        <v>#VALUE!</v>
      </c>
      <c r="CV90" s="193" t="e">
        <f t="shared" si="91"/>
        <v>#VALUE!</v>
      </c>
      <c r="CW90" s="193" t="e">
        <f t="shared" si="92"/>
        <v>#VALUE!</v>
      </c>
      <c r="CX90" s="193" t="e">
        <f t="shared" si="93"/>
        <v>#VALUE!</v>
      </c>
      <c r="CY90" s="193" t="e">
        <f t="shared" si="94"/>
        <v>#VALUE!</v>
      </c>
      <c r="CZ90" s="193" t="e">
        <f t="shared" si="95"/>
        <v>#VALUE!</v>
      </c>
      <c r="DA90" s="193" t="e">
        <f t="shared" si="96"/>
        <v>#VALUE!</v>
      </c>
      <c r="DB90" s="193" t="e">
        <f t="shared" si="97"/>
        <v>#VALUE!</v>
      </c>
      <c r="DC90" s="193" t="e">
        <f t="shared" si="98"/>
        <v>#VALUE!</v>
      </c>
      <c r="DD90" s="193" t="e">
        <f t="shared" si="99"/>
        <v>#VALUE!</v>
      </c>
      <c r="DE90" s="159"/>
      <c r="DF90" s="159" t="e">
        <f t="shared" si="100"/>
        <v>#VALUE!</v>
      </c>
      <c r="DG90" s="159"/>
      <c r="DH90" s="159"/>
      <c r="DI90" s="159"/>
      <c r="DJ90" s="159"/>
      <c r="DK90" s="159"/>
      <c r="DL90" s="159"/>
      <c r="DM90" s="159"/>
      <c r="DN90" s="159"/>
      <c r="DO90" s="159"/>
      <c r="DP90" s="159"/>
      <c r="DQ90" s="159"/>
      <c r="DR90" s="159">
        <f t="shared" si="101"/>
        <v>86</v>
      </c>
      <c r="DS90" s="188">
        <f t="shared" si="102"/>
        <v>17</v>
      </c>
      <c r="DT90" s="159">
        <f t="shared" si="103"/>
        <v>13</v>
      </c>
      <c r="DU90" s="159">
        <f t="shared" si="104"/>
        <v>13</v>
      </c>
      <c r="DV90" s="159">
        <f t="shared" si="105"/>
        <v>11</v>
      </c>
      <c r="DW90" s="159">
        <f t="shared" si="106"/>
        <v>13</v>
      </c>
      <c r="DX90" s="159">
        <f t="shared" si="107"/>
        <v>6</v>
      </c>
      <c r="DY90" s="210">
        <f t="shared" si="108"/>
        <v>13</v>
      </c>
      <c r="DZ90" s="159">
        <f t="shared" si="109"/>
        <v>86</v>
      </c>
      <c r="EA90" s="159">
        <f t="shared" si="110"/>
        <v>17</v>
      </c>
      <c r="EB90" s="159">
        <f t="shared" si="111"/>
        <v>13</v>
      </c>
      <c r="EC90" s="159">
        <f t="shared" si="157"/>
        <v>0</v>
      </c>
      <c r="ED90" s="159">
        <f t="shared" si="157"/>
        <v>0</v>
      </c>
      <c r="EE90" s="159">
        <f t="shared" si="158"/>
        <v>13</v>
      </c>
      <c r="EF90" s="159">
        <f t="shared" si="158"/>
        <v>11</v>
      </c>
      <c r="EG90" s="159">
        <f t="shared" si="114"/>
        <v>0</v>
      </c>
      <c r="EH90" s="159">
        <f t="shared" si="115"/>
        <v>13</v>
      </c>
      <c r="EI90" s="159">
        <f t="shared" si="159"/>
        <v>0</v>
      </c>
      <c r="EJ90" s="159">
        <f t="shared" si="159"/>
        <v>0</v>
      </c>
      <c r="EK90" s="159">
        <f t="shared" si="160"/>
        <v>6</v>
      </c>
      <c r="EL90" s="159">
        <f t="shared" si="160"/>
        <v>13</v>
      </c>
      <c r="EM90" s="159">
        <f t="shared" si="118"/>
        <v>0</v>
      </c>
      <c r="EN90" s="159"/>
      <c r="EO90" s="159"/>
      <c r="EP90" s="188">
        <f t="shared" si="119"/>
        <v>17</v>
      </c>
      <c r="EQ90" s="159">
        <f t="shared" si="120"/>
        <v>15</v>
      </c>
      <c r="ER90" s="159">
        <f t="shared" si="121"/>
        <v>15</v>
      </c>
      <c r="ES90" s="159">
        <f t="shared" si="122"/>
        <v>13</v>
      </c>
      <c r="ET90" s="159">
        <f t="shared" si="123"/>
        <v>12</v>
      </c>
      <c r="EU90" s="159">
        <f t="shared" si="124"/>
        <v>14</v>
      </c>
      <c r="EV90" s="159"/>
      <c r="EW90" s="159">
        <f t="shared" si="125"/>
        <v>86</v>
      </c>
      <c r="EX90" s="159">
        <f t="shared" si="126"/>
        <v>17</v>
      </c>
      <c r="EY90" s="159">
        <f t="shared" si="127"/>
        <v>15</v>
      </c>
      <c r="EZ90" s="159">
        <f t="shared" si="161"/>
        <v>0</v>
      </c>
      <c r="FA90" s="159">
        <f t="shared" si="161"/>
        <v>0</v>
      </c>
      <c r="FB90" s="159">
        <f t="shared" si="162"/>
        <v>15</v>
      </c>
      <c r="FC90" s="159">
        <f t="shared" si="162"/>
        <v>13</v>
      </c>
      <c r="FD90" s="159">
        <f t="shared" si="130"/>
        <v>0</v>
      </c>
      <c r="FE90" s="159">
        <f t="shared" si="131"/>
        <v>12</v>
      </c>
      <c r="FF90" s="159">
        <f t="shared" si="163"/>
        <v>0</v>
      </c>
      <c r="FG90" s="159">
        <f t="shared" si="163"/>
        <v>0</v>
      </c>
      <c r="FH90" s="159">
        <f t="shared" si="133"/>
        <v>14</v>
      </c>
      <c r="FI90" s="159">
        <v>0</v>
      </c>
      <c r="FJ90" s="159">
        <v>0</v>
      </c>
      <c r="FK90" s="159"/>
      <c r="FL90" s="159"/>
      <c r="FM90" s="235">
        <v>86</v>
      </c>
    </row>
    <row r="91" spans="1:169" ht="18" x14ac:dyDescent="0.2">
      <c r="A91" s="194">
        <v>78</v>
      </c>
      <c r="B91" s="211">
        <v>211423243078</v>
      </c>
      <c r="C91" s="211" t="s">
        <v>840</v>
      </c>
      <c r="D91" s="197"/>
      <c r="E91" s="212" t="s">
        <v>841</v>
      </c>
      <c r="F91" s="199">
        <f t="shared" si="0"/>
        <v>2</v>
      </c>
      <c r="G91" s="199">
        <f t="shared" si="1"/>
        <v>2</v>
      </c>
      <c r="H91" s="199">
        <f t="shared" si="2"/>
        <v>2</v>
      </c>
      <c r="I91" s="199">
        <f t="shared" si="3"/>
        <v>2</v>
      </c>
      <c r="J91" s="199">
        <f t="shared" si="4"/>
        <v>2</v>
      </c>
      <c r="K91" s="199">
        <f t="shared" si="5"/>
        <v>2</v>
      </c>
      <c r="L91" s="199">
        <f t="shared" si="6"/>
        <v>1</v>
      </c>
      <c r="M91" s="199">
        <f t="shared" si="7"/>
        <v>0</v>
      </c>
      <c r="N91" s="199">
        <f t="shared" si="8"/>
        <v>0</v>
      </c>
      <c r="O91" s="200">
        <f t="shared" si="9"/>
        <v>0</v>
      </c>
      <c r="P91" s="199">
        <f t="shared" si="10"/>
        <v>0</v>
      </c>
      <c r="Q91" s="199">
        <f t="shared" si="11"/>
        <v>0</v>
      </c>
      <c r="R91" s="199">
        <f t="shared" si="12"/>
        <v>0</v>
      </c>
      <c r="S91" s="201">
        <f t="shared" si="156"/>
        <v>0</v>
      </c>
      <c r="T91" s="202">
        <f t="shared" si="14"/>
        <v>4</v>
      </c>
      <c r="U91" s="199">
        <f t="shared" si="15"/>
        <v>9</v>
      </c>
      <c r="V91" s="199">
        <f t="shared" si="16"/>
        <v>0</v>
      </c>
      <c r="W91" s="199">
        <f t="shared" si="17"/>
        <v>0</v>
      </c>
      <c r="X91" s="201">
        <f t="shared" si="18"/>
        <v>0</v>
      </c>
      <c r="Y91" s="203">
        <f t="shared" si="19"/>
        <v>3</v>
      </c>
      <c r="Z91" s="199">
        <f t="shared" si="20"/>
        <v>10</v>
      </c>
      <c r="AA91" s="199">
        <f t="shared" si="21"/>
        <v>0</v>
      </c>
      <c r="AB91" s="199">
        <f t="shared" si="22"/>
        <v>0</v>
      </c>
      <c r="AC91" s="201">
        <f t="shared" si="23"/>
        <v>0</v>
      </c>
      <c r="AD91" s="202">
        <f t="shared" si="24"/>
        <v>3</v>
      </c>
      <c r="AE91" s="199">
        <f t="shared" si="25"/>
        <v>0</v>
      </c>
      <c r="AF91" s="199">
        <f t="shared" si="26"/>
        <v>0</v>
      </c>
      <c r="AG91" s="199">
        <f t="shared" si="27"/>
        <v>0</v>
      </c>
      <c r="AH91" s="201">
        <f t="shared" si="28"/>
        <v>0</v>
      </c>
      <c r="AI91" s="204">
        <f t="shared" si="29"/>
        <v>4</v>
      </c>
      <c r="AJ91" s="199">
        <f t="shared" si="30"/>
        <v>0</v>
      </c>
      <c r="AK91" s="199">
        <f t="shared" si="31"/>
        <v>0</v>
      </c>
      <c r="AL91" s="199">
        <f t="shared" si="32"/>
        <v>0</v>
      </c>
      <c r="AM91" s="201">
        <f t="shared" si="33"/>
        <v>0</v>
      </c>
      <c r="AN91" s="204">
        <f t="shared" si="34"/>
        <v>4</v>
      </c>
      <c r="AO91" s="199">
        <f t="shared" si="35"/>
        <v>10</v>
      </c>
      <c r="AP91" s="199">
        <f t="shared" si="36"/>
        <v>0</v>
      </c>
      <c r="AQ91" s="199">
        <f t="shared" si="37"/>
        <v>0</v>
      </c>
      <c r="AR91" s="201">
        <f t="shared" si="38"/>
        <v>0</v>
      </c>
      <c r="AS91" s="204">
        <f t="shared" si="39"/>
        <v>3</v>
      </c>
      <c r="AT91" s="199">
        <f t="shared" si="40"/>
        <v>0</v>
      </c>
      <c r="AU91" s="199">
        <f t="shared" si="41"/>
        <v>0</v>
      </c>
      <c r="AV91" s="199">
        <f t="shared" si="42"/>
        <v>0</v>
      </c>
      <c r="AW91" s="201">
        <f t="shared" si="43"/>
        <v>0</v>
      </c>
      <c r="AX91" s="205">
        <f t="shared" si="44"/>
        <v>4</v>
      </c>
      <c r="AY91" s="199">
        <f t="shared" si="45"/>
        <v>10</v>
      </c>
      <c r="AZ91" s="199">
        <f t="shared" si="46"/>
        <v>0</v>
      </c>
      <c r="BA91" s="199">
        <f t="shared" si="47"/>
        <v>0</v>
      </c>
      <c r="BB91" s="201">
        <f t="shared" si="48"/>
        <v>0</v>
      </c>
      <c r="BC91" s="204">
        <f t="shared" si="49"/>
        <v>3</v>
      </c>
      <c r="BD91" s="199">
        <f t="shared" si="50"/>
        <v>3</v>
      </c>
      <c r="BE91" s="199">
        <f t="shared" si="51"/>
        <v>0</v>
      </c>
      <c r="BF91" s="199">
        <f t="shared" si="52"/>
        <v>0</v>
      </c>
      <c r="BG91" s="201">
        <f t="shared" si="53"/>
        <v>0</v>
      </c>
      <c r="BH91" s="204">
        <f t="shared" si="54"/>
        <v>3</v>
      </c>
      <c r="BI91" s="199">
        <f t="shared" si="55"/>
        <v>0</v>
      </c>
      <c r="BJ91" s="199">
        <f t="shared" si="56"/>
        <v>0</v>
      </c>
      <c r="BK91" s="199">
        <f t="shared" si="57"/>
        <v>0</v>
      </c>
      <c r="BL91" s="201">
        <f t="shared" si="58"/>
        <v>0</v>
      </c>
      <c r="BM91" s="206">
        <f t="shared" si="59"/>
        <v>4</v>
      </c>
      <c r="BN91" s="199">
        <f t="shared" si="60"/>
        <v>0</v>
      </c>
      <c r="BO91" s="199">
        <f t="shared" si="61"/>
        <v>0</v>
      </c>
      <c r="BP91" s="199">
        <f t="shared" si="62"/>
        <v>0</v>
      </c>
      <c r="BQ91" s="201">
        <f t="shared" si="63"/>
        <v>0</v>
      </c>
      <c r="BR91" s="207">
        <f t="shared" si="64"/>
        <v>4</v>
      </c>
      <c r="BS91" s="199">
        <f t="shared" si="65"/>
        <v>10</v>
      </c>
      <c r="BT91" s="199">
        <f t="shared" si="66"/>
        <v>0</v>
      </c>
      <c r="BU91" s="199">
        <f t="shared" si="67"/>
        <v>0</v>
      </c>
      <c r="BV91" s="201">
        <f t="shared" si="68"/>
        <v>0</v>
      </c>
      <c r="BW91" s="207">
        <f t="shared" si="69"/>
        <v>3</v>
      </c>
      <c r="BX91" s="235">
        <v>65</v>
      </c>
      <c r="BY91" s="235">
        <v>65</v>
      </c>
      <c r="BZ91" s="193" t="e">
        <f t="shared" si="70"/>
        <v>#VALUE!</v>
      </c>
      <c r="CA91" s="193">
        <f t="shared" si="71"/>
        <v>20</v>
      </c>
      <c r="CB91" s="193" t="e">
        <f t="shared" si="72"/>
        <v>#VALUE!</v>
      </c>
      <c r="CC91" s="193" t="e">
        <f t="shared" si="73"/>
        <v>#VALUE!</v>
      </c>
      <c r="CD91" s="193" t="e">
        <f t="shared" si="74"/>
        <v>#VALUE!</v>
      </c>
      <c r="CE91" s="193" t="e">
        <f t="shared" si="75"/>
        <v>#VALUE!</v>
      </c>
      <c r="CF91" s="193" t="e">
        <f t="shared" si="76"/>
        <v>#VALUE!</v>
      </c>
      <c r="CG91" s="193" t="e">
        <f t="shared" si="77"/>
        <v>#VALUE!</v>
      </c>
      <c r="CH91" s="193" t="e">
        <f t="shared" si="78"/>
        <v>#VALUE!</v>
      </c>
      <c r="CI91" s="193" t="e">
        <f t="shared" si="79"/>
        <v>#VALUE!</v>
      </c>
      <c r="CJ91" s="193" t="e">
        <f t="shared" si="80"/>
        <v>#VALUE!</v>
      </c>
      <c r="CK91" s="193" t="e">
        <f t="shared" si="81"/>
        <v>#VALUE!</v>
      </c>
      <c r="CL91" s="193" t="e">
        <f t="shared" si="82"/>
        <v>#VALUE!</v>
      </c>
      <c r="CM91" s="193" t="e">
        <f t="shared" si="83"/>
        <v>#VALUE!</v>
      </c>
      <c r="CN91" s="193" t="e">
        <f t="shared" si="84"/>
        <v>#VALUE!</v>
      </c>
      <c r="CO91" s="209" t="str">
        <f t="shared" si="85"/>
        <v>2023PEC AI 131</v>
      </c>
      <c r="CP91" s="193" t="e">
        <f t="shared" si="86"/>
        <v>#VALUE!</v>
      </c>
      <c r="CQ91" s="158"/>
      <c r="CR91" s="193">
        <f t="shared" si="87"/>
        <v>20</v>
      </c>
      <c r="CS91" s="193" t="e">
        <f t="shared" si="88"/>
        <v>#VALUE!</v>
      </c>
      <c r="CT91" s="193" t="e">
        <f t="shared" si="89"/>
        <v>#VALUE!</v>
      </c>
      <c r="CU91" s="193" t="e">
        <f t="shared" si="90"/>
        <v>#VALUE!</v>
      </c>
      <c r="CV91" s="193" t="e">
        <f t="shared" si="91"/>
        <v>#VALUE!</v>
      </c>
      <c r="CW91" s="193" t="e">
        <f t="shared" si="92"/>
        <v>#VALUE!</v>
      </c>
      <c r="CX91" s="193" t="e">
        <f t="shared" si="93"/>
        <v>#VALUE!</v>
      </c>
      <c r="CY91" s="193" t="e">
        <f t="shared" si="94"/>
        <v>#VALUE!</v>
      </c>
      <c r="CZ91" s="193" t="e">
        <f t="shared" si="95"/>
        <v>#VALUE!</v>
      </c>
      <c r="DA91" s="193" t="e">
        <f t="shared" si="96"/>
        <v>#VALUE!</v>
      </c>
      <c r="DB91" s="193" t="e">
        <f t="shared" si="97"/>
        <v>#VALUE!</v>
      </c>
      <c r="DC91" s="193" t="e">
        <f t="shared" si="98"/>
        <v>#VALUE!</v>
      </c>
      <c r="DD91" s="193" t="e">
        <f t="shared" si="99"/>
        <v>#VALUE!</v>
      </c>
      <c r="DE91" s="159"/>
      <c r="DF91" s="159" t="e">
        <f t="shared" si="100"/>
        <v>#VALUE!</v>
      </c>
      <c r="DG91" s="159"/>
      <c r="DH91" s="159"/>
      <c r="DI91" s="159"/>
      <c r="DJ91" s="159"/>
      <c r="DK91" s="159"/>
      <c r="DL91" s="159"/>
      <c r="DM91" s="159"/>
      <c r="DN91" s="159"/>
      <c r="DO91" s="159"/>
      <c r="DP91" s="159"/>
      <c r="DQ91" s="159"/>
      <c r="DR91" s="159">
        <f t="shared" si="101"/>
        <v>65</v>
      </c>
      <c r="DS91" s="188">
        <f t="shared" si="102"/>
        <v>13</v>
      </c>
      <c r="DT91" s="159">
        <f t="shared" si="103"/>
        <v>9</v>
      </c>
      <c r="DU91" s="159">
        <f t="shared" si="104"/>
        <v>10</v>
      </c>
      <c r="DV91" s="159">
        <f t="shared" si="105"/>
        <v>10</v>
      </c>
      <c r="DW91" s="159">
        <f t="shared" si="106"/>
        <v>10</v>
      </c>
      <c r="DX91" s="159">
        <f t="shared" si="107"/>
        <v>3</v>
      </c>
      <c r="DY91" s="210">
        <f t="shared" si="108"/>
        <v>10</v>
      </c>
      <c r="DZ91" s="159">
        <f t="shared" si="109"/>
        <v>65</v>
      </c>
      <c r="EA91" s="159">
        <f t="shared" si="110"/>
        <v>13</v>
      </c>
      <c r="EB91" s="159">
        <f t="shared" si="111"/>
        <v>0</v>
      </c>
      <c r="EC91" s="159">
        <f t="shared" si="157"/>
        <v>9</v>
      </c>
      <c r="ED91" s="159">
        <f t="shared" si="157"/>
        <v>10</v>
      </c>
      <c r="EE91" s="159">
        <f t="shared" si="158"/>
        <v>0</v>
      </c>
      <c r="EF91" s="159">
        <f t="shared" si="158"/>
        <v>0</v>
      </c>
      <c r="EG91" s="159">
        <f t="shared" si="114"/>
        <v>10</v>
      </c>
      <c r="EH91" s="159">
        <f t="shared" si="115"/>
        <v>0</v>
      </c>
      <c r="EI91" s="159">
        <f t="shared" si="159"/>
        <v>10</v>
      </c>
      <c r="EJ91" s="159">
        <f t="shared" si="159"/>
        <v>3</v>
      </c>
      <c r="EK91" s="159">
        <f t="shared" si="160"/>
        <v>0</v>
      </c>
      <c r="EL91" s="159">
        <f t="shared" si="160"/>
        <v>0</v>
      </c>
      <c r="EM91" s="159">
        <f t="shared" si="118"/>
        <v>10</v>
      </c>
      <c r="EN91" s="159"/>
      <c r="EO91" s="159"/>
      <c r="EP91" s="188">
        <f t="shared" si="119"/>
        <v>13</v>
      </c>
      <c r="EQ91" s="159">
        <f t="shared" si="120"/>
        <v>11</v>
      </c>
      <c r="ER91" s="159">
        <f t="shared" si="121"/>
        <v>12</v>
      </c>
      <c r="ES91" s="159">
        <f t="shared" si="122"/>
        <v>12</v>
      </c>
      <c r="ET91" s="159">
        <f t="shared" si="123"/>
        <v>7</v>
      </c>
      <c r="EU91" s="159">
        <f t="shared" si="124"/>
        <v>10</v>
      </c>
      <c r="EV91" s="159"/>
      <c r="EW91" s="159">
        <f t="shared" si="125"/>
        <v>65</v>
      </c>
      <c r="EX91" s="159">
        <f t="shared" si="126"/>
        <v>13</v>
      </c>
      <c r="EY91" s="159">
        <f t="shared" si="127"/>
        <v>0</v>
      </c>
      <c r="EZ91" s="159">
        <f t="shared" si="161"/>
        <v>11</v>
      </c>
      <c r="FA91" s="159">
        <f t="shared" si="161"/>
        <v>12</v>
      </c>
      <c r="FB91" s="159">
        <f t="shared" si="162"/>
        <v>0</v>
      </c>
      <c r="FC91" s="159">
        <f t="shared" si="162"/>
        <v>0</v>
      </c>
      <c r="FD91" s="159">
        <f t="shared" si="130"/>
        <v>12</v>
      </c>
      <c r="FE91" s="159">
        <f t="shared" si="131"/>
        <v>0</v>
      </c>
      <c r="FF91" s="159">
        <f t="shared" si="163"/>
        <v>7</v>
      </c>
      <c r="FG91" s="159">
        <f t="shared" si="163"/>
        <v>10</v>
      </c>
      <c r="FH91" s="159">
        <f t="shared" si="133"/>
        <v>0</v>
      </c>
      <c r="FI91" s="159">
        <v>0</v>
      </c>
      <c r="FJ91" s="159">
        <v>0</v>
      </c>
      <c r="FK91" s="159"/>
      <c r="FL91" s="159"/>
      <c r="FM91" s="235">
        <v>65</v>
      </c>
    </row>
    <row r="92" spans="1:169" ht="28" x14ac:dyDescent="0.2">
      <c r="A92" s="194">
        <v>79</v>
      </c>
      <c r="B92" s="211">
        <v>211423243079</v>
      </c>
      <c r="C92" s="211" t="s">
        <v>842</v>
      </c>
      <c r="D92" s="197"/>
      <c r="E92" s="212" t="s">
        <v>843</v>
      </c>
      <c r="F92" s="199">
        <f t="shared" si="0"/>
        <v>2</v>
      </c>
      <c r="G92" s="199">
        <f t="shared" si="1"/>
        <v>2</v>
      </c>
      <c r="H92" s="199">
        <f t="shared" si="2"/>
        <v>2</v>
      </c>
      <c r="I92" s="199">
        <f t="shared" si="3"/>
        <v>2</v>
      </c>
      <c r="J92" s="199">
        <f t="shared" si="4"/>
        <v>2</v>
      </c>
      <c r="K92" s="199">
        <f t="shared" si="5"/>
        <v>2</v>
      </c>
      <c r="L92" s="199">
        <f t="shared" si="6"/>
        <v>2</v>
      </c>
      <c r="M92" s="199">
        <f t="shared" si="7"/>
        <v>2</v>
      </c>
      <c r="N92" s="199">
        <f t="shared" si="8"/>
        <v>2</v>
      </c>
      <c r="O92" s="200">
        <f t="shared" si="9"/>
        <v>2</v>
      </c>
      <c r="P92" s="199">
        <f t="shared" si="10"/>
        <v>13</v>
      </c>
      <c r="Q92" s="199">
        <f t="shared" si="11"/>
        <v>0</v>
      </c>
      <c r="R92" s="199">
        <f t="shared" si="12"/>
        <v>0</v>
      </c>
      <c r="S92" s="201">
        <f t="shared" si="156"/>
        <v>0</v>
      </c>
      <c r="T92" s="202">
        <f t="shared" si="14"/>
        <v>3</v>
      </c>
      <c r="U92" s="199">
        <f t="shared" si="15"/>
        <v>0</v>
      </c>
      <c r="V92" s="199">
        <f t="shared" si="16"/>
        <v>0</v>
      </c>
      <c r="W92" s="199">
        <f t="shared" si="17"/>
        <v>0</v>
      </c>
      <c r="X92" s="201">
        <f t="shared" si="18"/>
        <v>0</v>
      </c>
      <c r="Y92" s="203">
        <f t="shared" si="19"/>
        <v>4</v>
      </c>
      <c r="Z92" s="199">
        <f t="shared" si="20"/>
        <v>0</v>
      </c>
      <c r="AA92" s="199">
        <f t="shared" si="21"/>
        <v>0</v>
      </c>
      <c r="AB92" s="199">
        <f t="shared" si="22"/>
        <v>0</v>
      </c>
      <c r="AC92" s="201">
        <f t="shared" si="23"/>
        <v>0</v>
      </c>
      <c r="AD92" s="202">
        <f t="shared" si="24"/>
        <v>4</v>
      </c>
      <c r="AE92" s="199">
        <f t="shared" si="25"/>
        <v>13</v>
      </c>
      <c r="AF92" s="199">
        <f t="shared" si="26"/>
        <v>0</v>
      </c>
      <c r="AG92" s="199">
        <f t="shared" si="27"/>
        <v>0</v>
      </c>
      <c r="AH92" s="201">
        <f t="shared" si="28"/>
        <v>0</v>
      </c>
      <c r="AI92" s="204">
        <f t="shared" si="29"/>
        <v>3</v>
      </c>
      <c r="AJ92" s="199">
        <f t="shared" si="30"/>
        <v>12</v>
      </c>
      <c r="AK92" s="199">
        <f t="shared" si="31"/>
        <v>0</v>
      </c>
      <c r="AL92" s="199">
        <f t="shared" si="32"/>
        <v>0</v>
      </c>
      <c r="AM92" s="201">
        <f t="shared" si="33"/>
        <v>0</v>
      </c>
      <c r="AN92" s="204">
        <f t="shared" si="34"/>
        <v>3</v>
      </c>
      <c r="AO92" s="199">
        <f t="shared" si="35"/>
        <v>0</v>
      </c>
      <c r="AP92" s="199">
        <f t="shared" si="36"/>
        <v>0</v>
      </c>
      <c r="AQ92" s="199">
        <f t="shared" si="37"/>
        <v>0</v>
      </c>
      <c r="AR92" s="201">
        <f t="shared" si="38"/>
        <v>0</v>
      </c>
      <c r="AS92" s="204">
        <f t="shared" si="39"/>
        <v>4</v>
      </c>
      <c r="AT92" s="199">
        <f t="shared" si="40"/>
        <v>13</v>
      </c>
      <c r="AU92" s="199">
        <f t="shared" si="41"/>
        <v>0</v>
      </c>
      <c r="AV92" s="199">
        <f t="shared" si="42"/>
        <v>0</v>
      </c>
      <c r="AW92" s="201">
        <f t="shared" si="43"/>
        <v>0</v>
      </c>
      <c r="AX92" s="205">
        <f t="shared" si="44"/>
        <v>3</v>
      </c>
      <c r="AY92" s="199">
        <f t="shared" si="45"/>
        <v>0</v>
      </c>
      <c r="AZ92" s="199">
        <f t="shared" si="46"/>
        <v>0</v>
      </c>
      <c r="BA92" s="199">
        <f t="shared" si="47"/>
        <v>0</v>
      </c>
      <c r="BB92" s="201">
        <f t="shared" si="48"/>
        <v>0</v>
      </c>
      <c r="BC92" s="204">
        <f t="shared" si="49"/>
        <v>4</v>
      </c>
      <c r="BD92" s="199">
        <f t="shared" si="50"/>
        <v>0</v>
      </c>
      <c r="BE92" s="199">
        <f t="shared" si="51"/>
        <v>0</v>
      </c>
      <c r="BF92" s="199">
        <f t="shared" si="52"/>
        <v>0</v>
      </c>
      <c r="BG92" s="201">
        <f t="shared" si="53"/>
        <v>0</v>
      </c>
      <c r="BH92" s="204">
        <f t="shared" si="54"/>
        <v>4</v>
      </c>
      <c r="BI92" s="199">
        <f t="shared" si="55"/>
        <v>12</v>
      </c>
      <c r="BJ92" s="199">
        <f t="shared" si="56"/>
        <v>0</v>
      </c>
      <c r="BK92" s="199">
        <f t="shared" si="57"/>
        <v>0</v>
      </c>
      <c r="BL92" s="201">
        <f t="shared" si="58"/>
        <v>0</v>
      </c>
      <c r="BM92" s="206">
        <f t="shared" si="59"/>
        <v>3</v>
      </c>
      <c r="BN92" s="199">
        <f t="shared" si="60"/>
        <v>15</v>
      </c>
      <c r="BO92" s="199">
        <f t="shared" si="61"/>
        <v>0</v>
      </c>
      <c r="BP92" s="199">
        <f t="shared" si="62"/>
        <v>0</v>
      </c>
      <c r="BQ92" s="201">
        <f t="shared" si="63"/>
        <v>0</v>
      </c>
      <c r="BR92" s="207">
        <f t="shared" si="64"/>
        <v>3</v>
      </c>
      <c r="BS92" s="199">
        <f t="shared" si="65"/>
        <v>0</v>
      </c>
      <c r="BT92" s="199">
        <f t="shared" si="66"/>
        <v>0</v>
      </c>
      <c r="BU92" s="199">
        <f t="shared" si="67"/>
        <v>0</v>
      </c>
      <c r="BV92" s="201">
        <f t="shared" si="68"/>
        <v>0</v>
      </c>
      <c r="BW92" s="207">
        <f t="shared" si="69"/>
        <v>4</v>
      </c>
      <c r="BX92" s="235">
        <v>98</v>
      </c>
      <c r="BY92" s="235">
        <v>98</v>
      </c>
      <c r="BZ92" s="193" t="e">
        <f t="shared" si="70"/>
        <v>#VALUE!</v>
      </c>
      <c r="CA92" s="193">
        <f t="shared" si="71"/>
        <v>20</v>
      </c>
      <c r="CB92" s="193" t="e">
        <f t="shared" si="72"/>
        <v>#VALUE!</v>
      </c>
      <c r="CC92" s="193" t="e">
        <f t="shared" si="73"/>
        <v>#VALUE!</v>
      </c>
      <c r="CD92" s="193" t="e">
        <f t="shared" si="74"/>
        <v>#VALUE!</v>
      </c>
      <c r="CE92" s="193" t="e">
        <f t="shared" si="75"/>
        <v>#VALUE!</v>
      </c>
      <c r="CF92" s="193" t="e">
        <f t="shared" si="76"/>
        <v>#VALUE!</v>
      </c>
      <c r="CG92" s="193" t="e">
        <f t="shared" si="77"/>
        <v>#VALUE!</v>
      </c>
      <c r="CH92" s="193" t="e">
        <f t="shared" si="78"/>
        <v>#VALUE!</v>
      </c>
      <c r="CI92" s="193" t="e">
        <f t="shared" si="79"/>
        <v>#VALUE!</v>
      </c>
      <c r="CJ92" s="193" t="e">
        <f t="shared" si="80"/>
        <v>#VALUE!</v>
      </c>
      <c r="CK92" s="193" t="e">
        <f t="shared" si="81"/>
        <v>#VALUE!</v>
      </c>
      <c r="CL92" s="193" t="e">
        <f t="shared" si="82"/>
        <v>#VALUE!</v>
      </c>
      <c r="CM92" s="193" t="e">
        <f t="shared" si="83"/>
        <v>#VALUE!</v>
      </c>
      <c r="CN92" s="193" t="e">
        <f t="shared" si="84"/>
        <v>#VALUE!</v>
      </c>
      <c r="CO92" s="209" t="str">
        <f t="shared" si="85"/>
        <v>2023PEC AI 132</v>
      </c>
      <c r="CP92" s="193" t="e">
        <f t="shared" si="86"/>
        <v>#VALUE!</v>
      </c>
      <c r="CQ92" s="158"/>
      <c r="CR92" s="193">
        <f t="shared" si="87"/>
        <v>20</v>
      </c>
      <c r="CS92" s="193" t="e">
        <f t="shared" si="88"/>
        <v>#VALUE!</v>
      </c>
      <c r="CT92" s="193" t="e">
        <f t="shared" si="89"/>
        <v>#VALUE!</v>
      </c>
      <c r="CU92" s="193" t="e">
        <f t="shared" si="90"/>
        <v>#VALUE!</v>
      </c>
      <c r="CV92" s="193" t="e">
        <f t="shared" si="91"/>
        <v>#VALUE!</v>
      </c>
      <c r="CW92" s="193" t="e">
        <f t="shared" si="92"/>
        <v>#VALUE!</v>
      </c>
      <c r="CX92" s="193" t="e">
        <f t="shared" si="93"/>
        <v>#VALUE!</v>
      </c>
      <c r="CY92" s="193" t="e">
        <f t="shared" si="94"/>
        <v>#VALUE!</v>
      </c>
      <c r="CZ92" s="193" t="e">
        <f t="shared" si="95"/>
        <v>#VALUE!</v>
      </c>
      <c r="DA92" s="193" t="e">
        <f t="shared" si="96"/>
        <v>#VALUE!</v>
      </c>
      <c r="DB92" s="193" t="e">
        <f t="shared" si="97"/>
        <v>#VALUE!</v>
      </c>
      <c r="DC92" s="193" t="e">
        <f t="shared" si="98"/>
        <v>#VALUE!</v>
      </c>
      <c r="DD92" s="193" t="e">
        <f t="shared" si="99"/>
        <v>#VALUE!</v>
      </c>
      <c r="DE92" s="159"/>
      <c r="DF92" s="159" t="e">
        <f t="shared" si="100"/>
        <v>#VALUE!</v>
      </c>
      <c r="DG92" s="159"/>
      <c r="DH92" s="159"/>
      <c r="DI92" s="159"/>
      <c r="DJ92" s="159"/>
      <c r="DK92" s="159"/>
      <c r="DL92" s="159"/>
      <c r="DM92" s="159"/>
      <c r="DN92" s="159"/>
      <c r="DO92" s="159"/>
      <c r="DP92" s="159"/>
      <c r="DQ92" s="159"/>
      <c r="DR92" s="159">
        <f t="shared" si="101"/>
        <v>98</v>
      </c>
      <c r="DS92" s="188">
        <f t="shared" si="102"/>
        <v>20</v>
      </c>
      <c r="DT92" s="159">
        <f t="shared" si="103"/>
        <v>13</v>
      </c>
      <c r="DU92" s="159">
        <f t="shared" si="104"/>
        <v>13</v>
      </c>
      <c r="DV92" s="159">
        <f t="shared" si="105"/>
        <v>12</v>
      </c>
      <c r="DW92" s="159">
        <f t="shared" si="106"/>
        <v>13</v>
      </c>
      <c r="DX92" s="159">
        <f t="shared" si="107"/>
        <v>12</v>
      </c>
      <c r="DY92" s="210">
        <f t="shared" si="108"/>
        <v>15</v>
      </c>
      <c r="DZ92" s="159">
        <f t="shared" si="109"/>
        <v>98</v>
      </c>
      <c r="EA92" s="159">
        <f t="shared" si="110"/>
        <v>20</v>
      </c>
      <c r="EB92" s="159">
        <f t="shared" si="111"/>
        <v>13</v>
      </c>
      <c r="EC92" s="159">
        <f t="shared" si="157"/>
        <v>0</v>
      </c>
      <c r="ED92" s="159">
        <f t="shared" si="157"/>
        <v>0</v>
      </c>
      <c r="EE92" s="159">
        <f t="shared" si="158"/>
        <v>13</v>
      </c>
      <c r="EF92" s="159">
        <f t="shared" si="158"/>
        <v>12</v>
      </c>
      <c r="EG92" s="159">
        <f t="shared" si="114"/>
        <v>0</v>
      </c>
      <c r="EH92" s="159">
        <f t="shared" si="115"/>
        <v>13</v>
      </c>
      <c r="EI92" s="159">
        <f t="shared" si="159"/>
        <v>0</v>
      </c>
      <c r="EJ92" s="159">
        <f t="shared" si="159"/>
        <v>0</v>
      </c>
      <c r="EK92" s="159">
        <f t="shared" si="160"/>
        <v>12</v>
      </c>
      <c r="EL92" s="159">
        <f t="shared" si="160"/>
        <v>15</v>
      </c>
      <c r="EM92" s="159">
        <f t="shared" si="118"/>
        <v>0</v>
      </c>
      <c r="EN92" s="159"/>
      <c r="EO92" s="159"/>
      <c r="EP92" s="188">
        <f t="shared" si="119"/>
        <v>20</v>
      </c>
      <c r="EQ92" s="159">
        <f t="shared" si="120"/>
        <v>16</v>
      </c>
      <c r="ER92" s="159">
        <f t="shared" si="121"/>
        <v>16</v>
      </c>
      <c r="ES92" s="159">
        <f t="shared" si="122"/>
        <v>15</v>
      </c>
      <c r="ET92" s="159">
        <f t="shared" si="123"/>
        <v>15</v>
      </c>
      <c r="EU92" s="159">
        <f t="shared" si="124"/>
        <v>16</v>
      </c>
      <c r="EV92" s="159"/>
      <c r="EW92" s="159">
        <f t="shared" si="125"/>
        <v>98</v>
      </c>
      <c r="EX92" s="159">
        <f t="shared" si="126"/>
        <v>20</v>
      </c>
      <c r="EY92" s="159">
        <f t="shared" si="127"/>
        <v>16</v>
      </c>
      <c r="EZ92" s="159">
        <f t="shared" si="161"/>
        <v>0</v>
      </c>
      <c r="FA92" s="159">
        <f t="shared" si="161"/>
        <v>0</v>
      </c>
      <c r="FB92" s="159">
        <f t="shared" si="162"/>
        <v>16</v>
      </c>
      <c r="FC92" s="159">
        <f t="shared" si="162"/>
        <v>15</v>
      </c>
      <c r="FD92" s="159">
        <f t="shared" si="130"/>
        <v>0</v>
      </c>
      <c r="FE92" s="159">
        <f t="shared" si="131"/>
        <v>15</v>
      </c>
      <c r="FF92" s="159">
        <f t="shared" si="163"/>
        <v>0</v>
      </c>
      <c r="FG92" s="159">
        <f t="shared" si="163"/>
        <v>0</v>
      </c>
      <c r="FH92" s="159">
        <f t="shared" si="133"/>
        <v>16</v>
      </c>
      <c r="FI92" s="159">
        <v>0</v>
      </c>
      <c r="FJ92" s="159">
        <v>0</v>
      </c>
      <c r="FK92" s="159"/>
      <c r="FL92" s="159"/>
      <c r="FM92" s="235">
        <v>98</v>
      </c>
    </row>
    <row r="93" spans="1:169" ht="28" x14ac:dyDescent="0.2">
      <c r="A93" s="194">
        <v>80</v>
      </c>
      <c r="B93" s="211">
        <v>211423243080</v>
      </c>
      <c r="C93" s="211" t="s">
        <v>844</v>
      </c>
      <c r="D93" s="197"/>
      <c r="E93" s="212" t="s">
        <v>845</v>
      </c>
      <c r="F93" s="199">
        <f t="shared" si="0"/>
        <v>2</v>
      </c>
      <c r="G93" s="199">
        <f t="shared" si="1"/>
        <v>2</v>
      </c>
      <c r="H93" s="199">
        <f t="shared" si="2"/>
        <v>2</v>
      </c>
      <c r="I93" s="199">
        <f t="shared" si="3"/>
        <v>2</v>
      </c>
      <c r="J93" s="199">
        <f t="shared" si="4"/>
        <v>2</v>
      </c>
      <c r="K93" s="199">
        <f t="shared" si="5"/>
        <v>2</v>
      </c>
      <c r="L93" s="199">
        <f t="shared" si="6"/>
        <v>2</v>
      </c>
      <c r="M93" s="199">
        <f t="shared" si="7"/>
        <v>2</v>
      </c>
      <c r="N93" s="199">
        <f t="shared" si="8"/>
        <v>1</v>
      </c>
      <c r="O93" s="200">
        <f t="shared" si="9"/>
        <v>0</v>
      </c>
      <c r="P93" s="199">
        <f t="shared" si="10"/>
        <v>0</v>
      </c>
      <c r="Q93" s="199">
        <f t="shared" si="11"/>
        <v>0</v>
      </c>
      <c r="R93" s="199">
        <f t="shared" si="12"/>
        <v>0</v>
      </c>
      <c r="S93" s="201">
        <f t="shared" si="156"/>
        <v>0</v>
      </c>
      <c r="T93" s="202">
        <f t="shared" si="14"/>
        <v>4</v>
      </c>
      <c r="U93" s="199">
        <f t="shared" si="15"/>
        <v>11</v>
      </c>
      <c r="V93" s="199">
        <f t="shared" si="16"/>
        <v>0</v>
      </c>
      <c r="W93" s="199">
        <f t="shared" si="17"/>
        <v>0</v>
      </c>
      <c r="X93" s="201">
        <f t="shared" si="18"/>
        <v>0</v>
      </c>
      <c r="Y93" s="203">
        <f t="shared" si="19"/>
        <v>3</v>
      </c>
      <c r="Z93" s="199">
        <f t="shared" si="20"/>
        <v>12</v>
      </c>
      <c r="AA93" s="199">
        <f t="shared" si="21"/>
        <v>0</v>
      </c>
      <c r="AB93" s="199">
        <f t="shared" si="22"/>
        <v>0</v>
      </c>
      <c r="AC93" s="201">
        <f t="shared" si="23"/>
        <v>0</v>
      </c>
      <c r="AD93" s="202">
        <f t="shared" si="24"/>
        <v>3</v>
      </c>
      <c r="AE93" s="199">
        <f t="shared" si="25"/>
        <v>0</v>
      </c>
      <c r="AF93" s="199">
        <f t="shared" si="26"/>
        <v>0</v>
      </c>
      <c r="AG93" s="199">
        <f t="shared" si="27"/>
        <v>0</v>
      </c>
      <c r="AH93" s="201">
        <f t="shared" si="28"/>
        <v>0</v>
      </c>
      <c r="AI93" s="204">
        <f t="shared" si="29"/>
        <v>4</v>
      </c>
      <c r="AJ93" s="199">
        <f t="shared" si="30"/>
        <v>0</v>
      </c>
      <c r="AK93" s="199">
        <f t="shared" si="31"/>
        <v>0</v>
      </c>
      <c r="AL93" s="199">
        <f t="shared" si="32"/>
        <v>0</v>
      </c>
      <c r="AM93" s="201">
        <f t="shared" si="33"/>
        <v>0</v>
      </c>
      <c r="AN93" s="204">
        <f t="shared" si="34"/>
        <v>4</v>
      </c>
      <c r="AO93" s="199">
        <f t="shared" si="35"/>
        <v>12</v>
      </c>
      <c r="AP93" s="199">
        <f t="shared" si="36"/>
        <v>0</v>
      </c>
      <c r="AQ93" s="199">
        <f t="shared" si="37"/>
        <v>0</v>
      </c>
      <c r="AR93" s="201">
        <f t="shared" si="38"/>
        <v>0</v>
      </c>
      <c r="AS93" s="204">
        <f t="shared" si="39"/>
        <v>3</v>
      </c>
      <c r="AT93" s="199">
        <f t="shared" si="40"/>
        <v>0</v>
      </c>
      <c r="AU93" s="199">
        <f t="shared" si="41"/>
        <v>0</v>
      </c>
      <c r="AV93" s="199">
        <f t="shared" si="42"/>
        <v>0</v>
      </c>
      <c r="AW93" s="201">
        <f t="shared" si="43"/>
        <v>0</v>
      </c>
      <c r="AX93" s="205">
        <f t="shared" si="44"/>
        <v>4</v>
      </c>
      <c r="AY93" s="199">
        <f t="shared" si="45"/>
        <v>12</v>
      </c>
      <c r="AZ93" s="199">
        <f t="shared" si="46"/>
        <v>0</v>
      </c>
      <c r="BA93" s="199">
        <f t="shared" si="47"/>
        <v>0</v>
      </c>
      <c r="BB93" s="201">
        <f t="shared" si="48"/>
        <v>0</v>
      </c>
      <c r="BC93" s="204">
        <f t="shared" si="49"/>
        <v>3</v>
      </c>
      <c r="BD93" s="199">
        <f t="shared" si="50"/>
        <v>7</v>
      </c>
      <c r="BE93" s="199">
        <f t="shared" si="51"/>
        <v>0</v>
      </c>
      <c r="BF93" s="199">
        <f t="shared" si="52"/>
        <v>0</v>
      </c>
      <c r="BG93" s="201">
        <f t="shared" si="53"/>
        <v>0</v>
      </c>
      <c r="BH93" s="204">
        <f t="shared" si="54"/>
        <v>3</v>
      </c>
      <c r="BI93" s="199">
        <f t="shared" si="55"/>
        <v>0</v>
      </c>
      <c r="BJ93" s="199">
        <f t="shared" si="56"/>
        <v>0</v>
      </c>
      <c r="BK93" s="199">
        <f t="shared" si="57"/>
        <v>0</v>
      </c>
      <c r="BL93" s="201">
        <f t="shared" si="58"/>
        <v>0</v>
      </c>
      <c r="BM93" s="206">
        <f t="shared" si="59"/>
        <v>4</v>
      </c>
      <c r="BN93" s="199">
        <f t="shared" si="60"/>
        <v>0</v>
      </c>
      <c r="BO93" s="199">
        <f t="shared" si="61"/>
        <v>0</v>
      </c>
      <c r="BP93" s="199">
        <f t="shared" si="62"/>
        <v>0</v>
      </c>
      <c r="BQ93" s="201">
        <f t="shared" si="63"/>
        <v>0</v>
      </c>
      <c r="BR93" s="207">
        <f t="shared" si="64"/>
        <v>4</v>
      </c>
      <c r="BS93" s="199">
        <f t="shared" si="65"/>
        <v>13</v>
      </c>
      <c r="BT93" s="199">
        <f t="shared" si="66"/>
        <v>0</v>
      </c>
      <c r="BU93" s="199">
        <f t="shared" si="67"/>
        <v>0</v>
      </c>
      <c r="BV93" s="201">
        <f t="shared" si="68"/>
        <v>0</v>
      </c>
      <c r="BW93" s="207">
        <f t="shared" si="69"/>
        <v>3</v>
      </c>
      <c r="BX93" s="235">
        <v>84</v>
      </c>
      <c r="BY93" s="235">
        <v>84</v>
      </c>
      <c r="BZ93" s="193" t="e">
        <f t="shared" si="70"/>
        <v>#VALUE!</v>
      </c>
      <c r="CA93" s="193">
        <f t="shared" si="71"/>
        <v>20</v>
      </c>
      <c r="CB93" s="193" t="e">
        <f t="shared" si="72"/>
        <v>#VALUE!</v>
      </c>
      <c r="CC93" s="193" t="e">
        <f t="shared" si="73"/>
        <v>#VALUE!</v>
      </c>
      <c r="CD93" s="193" t="e">
        <f t="shared" si="74"/>
        <v>#VALUE!</v>
      </c>
      <c r="CE93" s="193" t="e">
        <f t="shared" si="75"/>
        <v>#VALUE!</v>
      </c>
      <c r="CF93" s="193" t="e">
        <f t="shared" si="76"/>
        <v>#VALUE!</v>
      </c>
      <c r="CG93" s="193" t="e">
        <f t="shared" si="77"/>
        <v>#VALUE!</v>
      </c>
      <c r="CH93" s="193" t="e">
        <f t="shared" si="78"/>
        <v>#VALUE!</v>
      </c>
      <c r="CI93" s="193" t="e">
        <f t="shared" si="79"/>
        <v>#VALUE!</v>
      </c>
      <c r="CJ93" s="193" t="e">
        <f t="shared" si="80"/>
        <v>#VALUE!</v>
      </c>
      <c r="CK93" s="193" t="e">
        <f t="shared" si="81"/>
        <v>#VALUE!</v>
      </c>
      <c r="CL93" s="193" t="e">
        <f t="shared" si="82"/>
        <v>#VALUE!</v>
      </c>
      <c r="CM93" s="193" t="e">
        <f t="shared" si="83"/>
        <v>#VALUE!</v>
      </c>
      <c r="CN93" s="193" t="e">
        <f t="shared" si="84"/>
        <v>#VALUE!</v>
      </c>
      <c r="CO93" s="209" t="str">
        <f t="shared" si="85"/>
        <v>2023PEC AI 133</v>
      </c>
      <c r="CP93" s="193" t="e">
        <f t="shared" si="86"/>
        <v>#VALUE!</v>
      </c>
      <c r="CQ93" s="158"/>
      <c r="CR93" s="193">
        <f t="shared" si="87"/>
        <v>20</v>
      </c>
      <c r="CS93" s="193" t="e">
        <f t="shared" si="88"/>
        <v>#VALUE!</v>
      </c>
      <c r="CT93" s="193" t="e">
        <f t="shared" si="89"/>
        <v>#VALUE!</v>
      </c>
      <c r="CU93" s="193" t="e">
        <f t="shared" si="90"/>
        <v>#VALUE!</v>
      </c>
      <c r="CV93" s="193" t="e">
        <f t="shared" si="91"/>
        <v>#VALUE!</v>
      </c>
      <c r="CW93" s="193" t="e">
        <f t="shared" si="92"/>
        <v>#VALUE!</v>
      </c>
      <c r="CX93" s="193" t="e">
        <f t="shared" si="93"/>
        <v>#VALUE!</v>
      </c>
      <c r="CY93" s="193" t="e">
        <f t="shared" si="94"/>
        <v>#VALUE!</v>
      </c>
      <c r="CZ93" s="193" t="e">
        <f t="shared" si="95"/>
        <v>#VALUE!</v>
      </c>
      <c r="DA93" s="193" t="e">
        <f t="shared" si="96"/>
        <v>#VALUE!</v>
      </c>
      <c r="DB93" s="193" t="e">
        <f t="shared" si="97"/>
        <v>#VALUE!</v>
      </c>
      <c r="DC93" s="193" t="e">
        <f t="shared" si="98"/>
        <v>#VALUE!</v>
      </c>
      <c r="DD93" s="193" t="e">
        <f t="shared" si="99"/>
        <v>#VALUE!</v>
      </c>
      <c r="DE93" s="159"/>
      <c r="DF93" s="159" t="e">
        <f t="shared" si="100"/>
        <v>#VALUE!</v>
      </c>
      <c r="DG93" s="159"/>
      <c r="DH93" s="159"/>
      <c r="DI93" s="159"/>
      <c r="DJ93" s="159"/>
      <c r="DK93" s="159"/>
      <c r="DL93" s="159"/>
      <c r="DM93" s="159"/>
      <c r="DN93" s="159"/>
      <c r="DO93" s="159"/>
      <c r="DP93" s="159"/>
      <c r="DQ93" s="159"/>
      <c r="DR93" s="159">
        <f t="shared" si="101"/>
        <v>84</v>
      </c>
      <c r="DS93" s="188">
        <f t="shared" si="102"/>
        <v>17</v>
      </c>
      <c r="DT93" s="159">
        <f t="shared" si="103"/>
        <v>11</v>
      </c>
      <c r="DU93" s="159">
        <f t="shared" si="104"/>
        <v>12</v>
      </c>
      <c r="DV93" s="159">
        <f t="shared" si="105"/>
        <v>12</v>
      </c>
      <c r="DW93" s="159">
        <f t="shared" si="106"/>
        <v>12</v>
      </c>
      <c r="DX93" s="159">
        <f t="shared" si="107"/>
        <v>7</v>
      </c>
      <c r="DY93" s="210">
        <f t="shared" si="108"/>
        <v>13</v>
      </c>
      <c r="DZ93" s="159">
        <f t="shared" si="109"/>
        <v>84</v>
      </c>
      <c r="EA93" s="159">
        <f t="shared" si="110"/>
        <v>17</v>
      </c>
      <c r="EB93" s="159">
        <f t="shared" si="111"/>
        <v>0</v>
      </c>
      <c r="EC93" s="159">
        <f t="shared" si="157"/>
        <v>11</v>
      </c>
      <c r="ED93" s="159">
        <f t="shared" si="157"/>
        <v>12</v>
      </c>
      <c r="EE93" s="159">
        <f t="shared" si="158"/>
        <v>0</v>
      </c>
      <c r="EF93" s="159">
        <f t="shared" si="158"/>
        <v>0</v>
      </c>
      <c r="EG93" s="159">
        <f t="shared" si="114"/>
        <v>12</v>
      </c>
      <c r="EH93" s="159">
        <f t="shared" si="115"/>
        <v>0</v>
      </c>
      <c r="EI93" s="159">
        <f t="shared" si="159"/>
        <v>12</v>
      </c>
      <c r="EJ93" s="159">
        <f t="shared" si="159"/>
        <v>7</v>
      </c>
      <c r="EK93" s="159">
        <f t="shared" si="160"/>
        <v>0</v>
      </c>
      <c r="EL93" s="159">
        <f t="shared" si="160"/>
        <v>0</v>
      </c>
      <c r="EM93" s="159">
        <f t="shared" si="118"/>
        <v>13</v>
      </c>
      <c r="EN93" s="159"/>
      <c r="EO93" s="159"/>
      <c r="EP93" s="188">
        <f t="shared" si="119"/>
        <v>17</v>
      </c>
      <c r="EQ93" s="159">
        <f t="shared" si="120"/>
        <v>14</v>
      </c>
      <c r="ER93" s="159">
        <f t="shared" si="121"/>
        <v>15</v>
      </c>
      <c r="ES93" s="159">
        <f t="shared" si="122"/>
        <v>15</v>
      </c>
      <c r="ET93" s="159">
        <f t="shared" si="123"/>
        <v>10</v>
      </c>
      <c r="EU93" s="159">
        <f t="shared" si="124"/>
        <v>13</v>
      </c>
      <c r="EV93" s="159"/>
      <c r="EW93" s="159">
        <f t="shared" si="125"/>
        <v>84</v>
      </c>
      <c r="EX93" s="159">
        <f t="shared" si="126"/>
        <v>17</v>
      </c>
      <c r="EY93" s="159">
        <f t="shared" si="127"/>
        <v>0</v>
      </c>
      <c r="EZ93" s="159">
        <f t="shared" si="161"/>
        <v>14</v>
      </c>
      <c r="FA93" s="159">
        <f t="shared" si="161"/>
        <v>15</v>
      </c>
      <c r="FB93" s="159">
        <f t="shared" si="162"/>
        <v>0</v>
      </c>
      <c r="FC93" s="159">
        <f t="shared" si="162"/>
        <v>0</v>
      </c>
      <c r="FD93" s="159">
        <f t="shared" si="130"/>
        <v>15</v>
      </c>
      <c r="FE93" s="159">
        <f t="shared" si="131"/>
        <v>0</v>
      </c>
      <c r="FF93" s="159">
        <f t="shared" si="163"/>
        <v>10</v>
      </c>
      <c r="FG93" s="159">
        <f t="shared" si="163"/>
        <v>13</v>
      </c>
      <c r="FH93" s="159">
        <f t="shared" si="133"/>
        <v>0</v>
      </c>
      <c r="FI93" s="159">
        <v>0</v>
      </c>
      <c r="FJ93" s="159">
        <v>0</v>
      </c>
      <c r="FK93" s="159"/>
      <c r="FL93" s="159"/>
      <c r="FM93" s="235">
        <v>84</v>
      </c>
    </row>
    <row r="94" spans="1:169" ht="18" x14ac:dyDescent="0.2">
      <c r="A94" s="194">
        <v>81</v>
      </c>
      <c r="B94" s="195">
        <v>211423243081</v>
      </c>
      <c r="C94" s="196" t="s">
        <v>846</v>
      </c>
      <c r="D94" s="197"/>
      <c r="E94" s="198" t="s">
        <v>159</v>
      </c>
      <c r="F94" s="199">
        <f t="shared" si="0"/>
        <v>2</v>
      </c>
      <c r="G94" s="199">
        <f t="shared" si="1"/>
        <v>2</v>
      </c>
      <c r="H94" s="199">
        <f t="shared" si="2"/>
        <v>2</v>
      </c>
      <c r="I94" s="199">
        <f t="shared" si="3"/>
        <v>0</v>
      </c>
      <c r="J94" s="199">
        <f t="shared" si="4"/>
        <v>0</v>
      </c>
      <c r="K94" s="199">
        <f t="shared" si="5"/>
        <v>0</v>
      </c>
      <c r="L94" s="199">
        <f t="shared" si="6"/>
        <v>0</v>
      </c>
      <c r="M94" s="199">
        <f t="shared" si="7"/>
        <v>0</v>
      </c>
      <c r="N94" s="199">
        <f t="shared" si="8"/>
        <v>0</v>
      </c>
      <c r="O94" s="200">
        <f t="shared" si="9"/>
        <v>0</v>
      </c>
      <c r="P94" s="199">
        <f t="shared" si="10"/>
        <v>5</v>
      </c>
      <c r="Q94" s="199">
        <f t="shared" si="11"/>
        <v>0</v>
      </c>
      <c r="R94" s="199">
        <f t="shared" si="12"/>
        <v>0</v>
      </c>
      <c r="S94" s="201">
        <f t="shared" si="156"/>
        <v>0</v>
      </c>
      <c r="T94" s="202">
        <f t="shared" si="14"/>
        <v>3</v>
      </c>
      <c r="U94" s="199">
        <f t="shared" si="15"/>
        <v>0</v>
      </c>
      <c r="V94" s="199">
        <f t="shared" si="16"/>
        <v>0</v>
      </c>
      <c r="W94" s="199">
        <f t="shared" si="17"/>
        <v>0</v>
      </c>
      <c r="X94" s="201">
        <f t="shared" si="18"/>
        <v>0</v>
      </c>
      <c r="Y94" s="203">
        <f t="shared" si="19"/>
        <v>4</v>
      </c>
      <c r="Z94" s="199">
        <f t="shared" si="20"/>
        <v>0</v>
      </c>
      <c r="AA94" s="199">
        <f t="shared" si="21"/>
        <v>0</v>
      </c>
      <c r="AB94" s="199">
        <f t="shared" si="22"/>
        <v>0</v>
      </c>
      <c r="AC94" s="201">
        <f t="shared" si="23"/>
        <v>0</v>
      </c>
      <c r="AD94" s="202">
        <f t="shared" si="24"/>
        <v>4</v>
      </c>
      <c r="AE94" s="199">
        <f t="shared" si="25"/>
        <v>5</v>
      </c>
      <c r="AF94" s="199">
        <f t="shared" si="26"/>
        <v>0</v>
      </c>
      <c r="AG94" s="199">
        <f t="shared" si="27"/>
        <v>0</v>
      </c>
      <c r="AH94" s="201">
        <f t="shared" si="28"/>
        <v>0</v>
      </c>
      <c r="AI94" s="204">
        <f t="shared" si="29"/>
        <v>3</v>
      </c>
      <c r="AJ94" s="199">
        <f t="shared" si="30"/>
        <v>4</v>
      </c>
      <c r="AK94" s="199">
        <f t="shared" si="31"/>
        <v>0</v>
      </c>
      <c r="AL94" s="199">
        <f t="shared" si="32"/>
        <v>0</v>
      </c>
      <c r="AM94" s="201">
        <f t="shared" si="33"/>
        <v>0</v>
      </c>
      <c r="AN94" s="204">
        <f t="shared" si="34"/>
        <v>3</v>
      </c>
      <c r="AO94" s="199">
        <f t="shared" si="35"/>
        <v>0</v>
      </c>
      <c r="AP94" s="199">
        <f t="shared" si="36"/>
        <v>0</v>
      </c>
      <c r="AQ94" s="199">
        <f t="shared" si="37"/>
        <v>0</v>
      </c>
      <c r="AR94" s="201">
        <f t="shared" si="38"/>
        <v>0</v>
      </c>
      <c r="AS94" s="204">
        <f t="shared" si="39"/>
        <v>4</v>
      </c>
      <c r="AT94" s="199">
        <f t="shared" si="40"/>
        <v>5</v>
      </c>
      <c r="AU94" s="199">
        <f t="shared" si="41"/>
        <v>0</v>
      </c>
      <c r="AV94" s="199">
        <f t="shared" si="42"/>
        <v>0</v>
      </c>
      <c r="AW94" s="201">
        <f t="shared" si="43"/>
        <v>0</v>
      </c>
      <c r="AX94" s="205">
        <f t="shared" si="44"/>
        <v>3</v>
      </c>
      <c r="AY94" s="199">
        <f t="shared" si="45"/>
        <v>0</v>
      </c>
      <c r="AZ94" s="199">
        <f t="shared" si="46"/>
        <v>0</v>
      </c>
      <c r="BA94" s="199">
        <f t="shared" si="47"/>
        <v>0</v>
      </c>
      <c r="BB94" s="201">
        <f t="shared" si="48"/>
        <v>0</v>
      </c>
      <c r="BC94" s="204">
        <f t="shared" si="49"/>
        <v>4</v>
      </c>
      <c r="BD94" s="199">
        <f t="shared" si="50"/>
        <v>0</v>
      </c>
      <c r="BE94" s="199">
        <f t="shared" si="51"/>
        <v>0</v>
      </c>
      <c r="BF94" s="199">
        <f t="shared" si="52"/>
        <v>0</v>
      </c>
      <c r="BG94" s="201">
        <f t="shared" si="53"/>
        <v>0</v>
      </c>
      <c r="BH94" s="204">
        <f t="shared" si="54"/>
        <v>4</v>
      </c>
      <c r="BI94" s="199">
        <f t="shared" si="55"/>
        <v>0</v>
      </c>
      <c r="BJ94" s="199">
        <f t="shared" si="56"/>
        <v>0</v>
      </c>
      <c r="BK94" s="199">
        <f t="shared" si="57"/>
        <v>0</v>
      </c>
      <c r="BL94" s="201">
        <f t="shared" si="58"/>
        <v>0</v>
      </c>
      <c r="BM94" s="206">
        <f t="shared" si="59"/>
        <v>4</v>
      </c>
      <c r="BN94" s="199">
        <f t="shared" si="60"/>
        <v>5</v>
      </c>
      <c r="BO94" s="199">
        <f t="shared" si="61"/>
        <v>0</v>
      </c>
      <c r="BP94" s="199">
        <f t="shared" si="62"/>
        <v>0</v>
      </c>
      <c r="BQ94" s="201">
        <f t="shared" si="63"/>
        <v>0</v>
      </c>
      <c r="BR94" s="207">
        <f t="shared" si="64"/>
        <v>3</v>
      </c>
      <c r="BS94" s="199">
        <f t="shared" si="65"/>
        <v>0</v>
      </c>
      <c r="BT94" s="199">
        <f t="shared" si="66"/>
        <v>0</v>
      </c>
      <c r="BU94" s="199">
        <f t="shared" si="67"/>
        <v>0</v>
      </c>
      <c r="BV94" s="201">
        <f t="shared" si="68"/>
        <v>0</v>
      </c>
      <c r="BW94" s="207">
        <f t="shared" si="69"/>
        <v>4</v>
      </c>
      <c r="BX94" s="235">
        <v>30</v>
      </c>
      <c r="BY94" s="235">
        <v>30</v>
      </c>
      <c r="BZ94" s="193" t="e">
        <f t="shared" si="70"/>
        <v>#VALUE!</v>
      </c>
      <c r="CA94" s="193">
        <f t="shared" si="71"/>
        <v>20</v>
      </c>
      <c r="CB94" s="193" t="e">
        <f t="shared" si="72"/>
        <v>#VALUE!</v>
      </c>
      <c r="CC94" s="193" t="e">
        <f t="shared" si="73"/>
        <v>#VALUE!</v>
      </c>
      <c r="CD94" s="193" t="e">
        <f t="shared" si="74"/>
        <v>#VALUE!</v>
      </c>
      <c r="CE94" s="193" t="e">
        <f t="shared" si="75"/>
        <v>#VALUE!</v>
      </c>
      <c r="CF94" s="193" t="e">
        <f t="shared" si="76"/>
        <v>#VALUE!</v>
      </c>
      <c r="CG94" s="193" t="e">
        <f t="shared" si="77"/>
        <v>#VALUE!</v>
      </c>
      <c r="CH94" s="193" t="e">
        <f t="shared" si="78"/>
        <v>#VALUE!</v>
      </c>
      <c r="CI94" s="193" t="e">
        <f t="shared" si="79"/>
        <v>#VALUE!</v>
      </c>
      <c r="CJ94" s="193" t="e">
        <f t="shared" si="80"/>
        <v>#VALUE!</v>
      </c>
      <c r="CK94" s="193" t="e">
        <f t="shared" si="81"/>
        <v>#VALUE!</v>
      </c>
      <c r="CL94" s="193" t="e">
        <f t="shared" si="82"/>
        <v>#VALUE!</v>
      </c>
      <c r="CM94" s="193" t="e">
        <f t="shared" si="83"/>
        <v>#VALUE!</v>
      </c>
      <c r="CN94" s="193" t="e">
        <f t="shared" si="84"/>
        <v>#VALUE!</v>
      </c>
      <c r="CO94" s="209" t="str">
        <f t="shared" si="85"/>
        <v>2023PEC AI 589</v>
      </c>
      <c r="CP94" s="193" t="e">
        <f t="shared" si="86"/>
        <v>#VALUE!</v>
      </c>
      <c r="CQ94" s="158"/>
      <c r="CR94" s="193">
        <f t="shared" si="87"/>
        <v>20</v>
      </c>
      <c r="CS94" s="193" t="e">
        <f t="shared" si="88"/>
        <v>#VALUE!</v>
      </c>
      <c r="CT94" s="193" t="e">
        <f t="shared" si="89"/>
        <v>#VALUE!</v>
      </c>
      <c r="CU94" s="193" t="e">
        <f t="shared" si="90"/>
        <v>#VALUE!</v>
      </c>
      <c r="CV94" s="193" t="e">
        <f t="shared" si="91"/>
        <v>#VALUE!</v>
      </c>
      <c r="CW94" s="193" t="e">
        <f t="shared" si="92"/>
        <v>#VALUE!</v>
      </c>
      <c r="CX94" s="193" t="e">
        <f t="shared" si="93"/>
        <v>#VALUE!</v>
      </c>
      <c r="CY94" s="193" t="e">
        <f t="shared" si="94"/>
        <v>#VALUE!</v>
      </c>
      <c r="CZ94" s="193" t="e">
        <f t="shared" si="95"/>
        <v>#VALUE!</v>
      </c>
      <c r="DA94" s="193" t="e">
        <f t="shared" si="96"/>
        <v>#VALUE!</v>
      </c>
      <c r="DB94" s="193" t="e">
        <f t="shared" si="97"/>
        <v>#VALUE!</v>
      </c>
      <c r="DC94" s="193" t="e">
        <f t="shared" si="98"/>
        <v>#VALUE!</v>
      </c>
      <c r="DD94" s="193" t="e">
        <f t="shared" si="99"/>
        <v>#VALUE!</v>
      </c>
      <c r="DE94" s="159"/>
      <c r="DF94" s="159" t="e">
        <f t="shared" si="100"/>
        <v>#VALUE!</v>
      </c>
      <c r="DG94" s="159"/>
      <c r="DH94" s="159"/>
      <c r="DI94" s="159"/>
      <c r="DJ94" s="159"/>
      <c r="DK94" s="159"/>
      <c r="DL94" s="159"/>
      <c r="DM94" s="159"/>
      <c r="DN94" s="159"/>
      <c r="DO94" s="159"/>
      <c r="DP94" s="159"/>
      <c r="DQ94" s="159"/>
      <c r="DR94" s="159">
        <f t="shared" si="101"/>
        <v>30</v>
      </c>
      <c r="DS94" s="188">
        <f t="shared" si="102"/>
        <v>6</v>
      </c>
      <c r="DT94" s="159">
        <f t="shared" si="103"/>
        <v>5</v>
      </c>
      <c r="DU94" s="159">
        <f t="shared" si="104"/>
        <v>5</v>
      </c>
      <c r="DV94" s="159">
        <f t="shared" si="105"/>
        <v>4</v>
      </c>
      <c r="DW94" s="159">
        <f t="shared" si="106"/>
        <v>5</v>
      </c>
      <c r="DX94" s="159">
        <f t="shared" si="107"/>
        <v>0</v>
      </c>
      <c r="DY94" s="210">
        <f t="shared" si="108"/>
        <v>5</v>
      </c>
      <c r="DZ94" s="159">
        <f t="shared" si="109"/>
        <v>30</v>
      </c>
      <c r="EA94" s="159">
        <f t="shared" si="110"/>
        <v>6</v>
      </c>
      <c r="EB94" s="159">
        <f t="shared" si="111"/>
        <v>5</v>
      </c>
      <c r="EC94" s="159">
        <f t="shared" ref="EC94:ED109" si="164">IF(ISEVEN($B94),DT94,0)</f>
        <v>0</v>
      </c>
      <c r="ED94" s="159">
        <f t="shared" si="164"/>
        <v>0</v>
      </c>
      <c r="EE94" s="159">
        <f t="shared" ref="EE94:EF109" si="165">IF(ISODD($B94),DU94,0)</f>
        <v>5</v>
      </c>
      <c r="EF94" s="159">
        <f t="shared" si="165"/>
        <v>4</v>
      </c>
      <c r="EG94" s="159">
        <f t="shared" si="114"/>
        <v>0</v>
      </c>
      <c r="EH94" s="159">
        <f t="shared" si="115"/>
        <v>5</v>
      </c>
      <c r="EI94" s="159">
        <f t="shared" ref="EI94:EJ109" si="166">IF(ISEVEN($B94),DW94,0)</f>
        <v>0</v>
      </c>
      <c r="EJ94" s="159">
        <f t="shared" si="166"/>
        <v>0</v>
      </c>
      <c r="EK94" s="159">
        <f t="shared" ref="EK94:EL109" si="167">IF(ISODD($B94),DX94,0)</f>
        <v>0</v>
      </c>
      <c r="EL94" s="159">
        <f t="shared" si="167"/>
        <v>5</v>
      </c>
      <c r="EM94" s="159">
        <f t="shared" si="118"/>
        <v>0</v>
      </c>
      <c r="EN94" s="159"/>
      <c r="EO94" s="159"/>
      <c r="EP94" s="188">
        <f t="shared" si="119"/>
        <v>6</v>
      </c>
      <c r="EQ94" s="159">
        <f t="shared" si="120"/>
        <v>6</v>
      </c>
      <c r="ER94" s="159">
        <f t="shared" si="121"/>
        <v>6</v>
      </c>
      <c r="ES94" s="159">
        <f t="shared" si="122"/>
        <v>5</v>
      </c>
      <c r="ET94" s="159">
        <f t="shared" si="123"/>
        <v>2</v>
      </c>
      <c r="EU94" s="159">
        <f t="shared" si="124"/>
        <v>5</v>
      </c>
      <c r="EV94" s="159"/>
      <c r="EW94" s="159">
        <f t="shared" si="125"/>
        <v>30</v>
      </c>
      <c r="EX94" s="159">
        <f t="shared" si="126"/>
        <v>6</v>
      </c>
      <c r="EY94" s="159">
        <f t="shared" si="127"/>
        <v>6</v>
      </c>
      <c r="EZ94" s="159">
        <f t="shared" ref="EZ94:FA109" si="168">IF(ISEVEN($B94),EQ94,0)</f>
        <v>0</v>
      </c>
      <c r="FA94" s="159">
        <f t="shared" si="168"/>
        <v>0</v>
      </c>
      <c r="FB94" s="159">
        <f t="shared" ref="FB94:FC109" si="169">IF(ISODD($B94),ER94,0)</f>
        <v>6</v>
      </c>
      <c r="FC94" s="159">
        <f t="shared" si="169"/>
        <v>5</v>
      </c>
      <c r="FD94" s="159">
        <f t="shared" si="130"/>
        <v>0</v>
      </c>
      <c r="FE94" s="159">
        <f t="shared" si="131"/>
        <v>2</v>
      </c>
      <c r="FF94" s="159">
        <f t="shared" ref="FF94:FG109" si="170">IF(ISEVEN($B94),ET94,0)</f>
        <v>0</v>
      </c>
      <c r="FG94" s="159">
        <f t="shared" si="170"/>
        <v>0</v>
      </c>
      <c r="FH94" s="159">
        <f t="shared" si="133"/>
        <v>5</v>
      </c>
      <c r="FI94" s="159">
        <v>0</v>
      </c>
      <c r="FJ94" s="159">
        <v>0</v>
      </c>
      <c r="FK94" s="159"/>
      <c r="FL94" s="159"/>
      <c r="FM94" s="235">
        <v>30</v>
      </c>
    </row>
    <row r="95" spans="1:169" ht="18" x14ac:dyDescent="0.2">
      <c r="A95" s="194">
        <v>82</v>
      </c>
      <c r="B95" s="195">
        <v>211423243082</v>
      </c>
      <c r="C95" s="196" t="s">
        <v>847</v>
      </c>
      <c r="D95" s="197"/>
      <c r="E95" s="198" t="s">
        <v>159</v>
      </c>
      <c r="F95" s="199">
        <f t="shared" si="0"/>
        <v>2</v>
      </c>
      <c r="G95" s="199">
        <f t="shared" si="1"/>
        <v>2</v>
      </c>
      <c r="H95" s="199">
        <f t="shared" si="2"/>
        <v>2</v>
      </c>
      <c r="I95" s="199">
        <f t="shared" si="3"/>
        <v>0</v>
      </c>
      <c r="J95" s="199">
        <f t="shared" si="4"/>
        <v>0</v>
      </c>
      <c r="K95" s="199">
        <f t="shared" si="5"/>
        <v>0</v>
      </c>
      <c r="L95" s="199">
        <f t="shared" si="6"/>
        <v>0</v>
      </c>
      <c r="M95" s="199">
        <f t="shared" si="7"/>
        <v>0</v>
      </c>
      <c r="N95" s="199">
        <f t="shared" si="8"/>
        <v>0</v>
      </c>
      <c r="O95" s="200">
        <f t="shared" si="9"/>
        <v>0</v>
      </c>
      <c r="P95" s="199">
        <f t="shared" si="10"/>
        <v>0</v>
      </c>
      <c r="Q95" s="199">
        <f t="shared" si="11"/>
        <v>0</v>
      </c>
      <c r="R95" s="199">
        <f t="shared" si="12"/>
        <v>0</v>
      </c>
      <c r="S95" s="201">
        <f t="shared" si="156"/>
        <v>0</v>
      </c>
      <c r="T95" s="202">
        <f t="shared" si="14"/>
        <v>4</v>
      </c>
      <c r="U95" s="199">
        <f t="shared" si="15"/>
        <v>4</v>
      </c>
      <c r="V95" s="199">
        <f t="shared" si="16"/>
        <v>0</v>
      </c>
      <c r="W95" s="199">
        <f t="shared" si="17"/>
        <v>0</v>
      </c>
      <c r="X95" s="201">
        <f t="shared" si="18"/>
        <v>0</v>
      </c>
      <c r="Y95" s="203">
        <f t="shared" si="19"/>
        <v>3</v>
      </c>
      <c r="Z95" s="199">
        <f t="shared" si="20"/>
        <v>5</v>
      </c>
      <c r="AA95" s="199">
        <f t="shared" si="21"/>
        <v>0</v>
      </c>
      <c r="AB95" s="199">
        <f t="shared" si="22"/>
        <v>0</v>
      </c>
      <c r="AC95" s="201">
        <f t="shared" si="23"/>
        <v>0</v>
      </c>
      <c r="AD95" s="202">
        <f t="shared" si="24"/>
        <v>3</v>
      </c>
      <c r="AE95" s="199">
        <f t="shared" si="25"/>
        <v>0</v>
      </c>
      <c r="AF95" s="199">
        <f t="shared" si="26"/>
        <v>0</v>
      </c>
      <c r="AG95" s="199">
        <f t="shared" si="27"/>
        <v>0</v>
      </c>
      <c r="AH95" s="201">
        <f t="shared" si="28"/>
        <v>0</v>
      </c>
      <c r="AI95" s="204">
        <f t="shared" si="29"/>
        <v>4</v>
      </c>
      <c r="AJ95" s="199">
        <f t="shared" si="30"/>
        <v>0</v>
      </c>
      <c r="AK95" s="199">
        <f t="shared" si="31"/>
        <v>0</v>
      </c>
      <c r="AL95" s="199">
        <f t="shared" si="32"/>
        <v>0</v>
      </c>
      <c r="AM95" s="201">
        <f t="shared" si="33"/>
        <v>0</v>
      </c>
      <c r="AN95" s="204">
        <f t="shared" si="34"/>
        <v>4</v>
      </c>
      <c r="AO95" s="199">
        <f t="shared" si="35"/>
        <v>5</v>
      </c>
      <c r="AP95" s="199">
        <f t="shared" si="36"/>
        <v>0</v>
      </c>
      <c r="AQ95" s="199">
        <f t="shared" si="37"/>
        <v>0</v>
      </c>
      <c r="AR95" s="201">
        <f t="shared" si="38"/>
        <v>0</v>
      </c>
      <c r="AS95" s="204">
        <f t="shared" si="39"/>
        <v>3</v>
      </c>
      <c r="AT95" s="199">
        <f t="shared" si="40"/>
        <v>0</v>
      </c>
      <c r="AU95" s="199">
        <f t="shared" si="41"/>
        <v>0</v>
      </c>
      <c r="AV95" s="199">
        <f t="shared" si="42"/>
        <v>0</v>
      </c>
      <c r="AW95" s="201">
        <f t="shared" si="43"/>
        <v>0</v>
      </c>
      <c r="AX95" s="205">
        <f t="shared" si="44"/>
        <v>4</v>
      </c>
      <c r="AY95" s="199">
        <f t="shared" si="45"/>
        <v>5</v>
      </c>
      <c r="AZ95" s="199">
        <f t="shared" si="46"/>
        <v>0</v>
      </c>
      <c r="BA95" s="199">
        <f t="shared" si="47"/>
        <v>0</v>
      </c>
      <c r="BB95" s="201">
        <f t="shared" si="48"/>
        <v>0</v>
      </c>
      <c r="BC95" s="204">
        <f t="shared" si="49"/>
        <v>3</v>
      </c>
      <c r="BD95" s="199">
        <f t="shared" si="50"/>
        <v>0</v>
      </c>
      <c r="BE95" s="199">
        <f t="shared" si="51"/>
        <v>0</v>
      </c>
      <c r="BF95" s="199">
        <f t="shared" si="52"/>
        <v>0</v>
      </c>
      <c r="BG95" s="201">
        <f t="shared" si="53"/>
        <v>0</v>
      </c>
      <c r="BH95" s="204">
        <f t="shared" si="54"/>
        <v>4</v>
      </c>
      <c r="BI95" s="199">
        <f t="shared" si="55"/>
        <v>0</v>
      </c>
      <c r="BJ95" s="199">
        <f t="shared" si="56"/>
        <v>0</v>
      </c>
      <c r="BK95" s="199">
        <f t="shared" si="57"/>
        <v>0</v>
      </c>
      <c r="BL95" s="201">
        <f t="shared" si="58"/>
        <v>0</v>
      </c>
      <c r="BM95" s="206">
        <f t="shared" si="59"/>
        <v>4</v>
      </c>
      <c r="BN95" s="199">
        <f t="shared" si="60"/>
        <v>0</v>
      </c>
      <c r="BO95" s="199">
        <f t="shared" si="61"/>
        <v>0</v>
      </c>
      <c r="BP95" s="199">
        <f t="shared" si="62"/>
        <v>0</v>
      </c>
      <c r="BQ95" s="201">
        <f t="shared" si="63"/>
        <v>0</v>
      </c>
      <c r="BR95" s="207">
        <f t="shared" si="64"/>
        <v>4</v>
      </c>
      <c r="BS95" s="199">
        <f t="shared" si="65"/>
        <v>5</v>
      </c>
      <c r="BT95" s="199">
        <f t="shared" si="66"/>
        <v>0</v>
      </c>
      <c r="BU95" s="199">
        <f t="shared" si="67"/>
        <v>0</v>
      </c>
      <c r="BV95" s="201">
        <f t="shared" si="68"/>
        <v>0</v>
      </c>
      <c r="BW95" s="207">
        <f t="shared" si="69"/>
        <v>3</v>
      </c>
      <c r="BX95" s="235">
        <v>30</v>
      </c>
      <c r="BY95" s="235">
        <v>30</v>
      </c>
      <c r="BZ95" s="193" t="e">
        <f t="shared" si="70"/>
        <v>#VALUE!</v>
      </c>
      <c r="CA95" s="193">
        <f t="shared" si="71"/>
        <v>20</v>
      </c>
      <c r="CB95" s="193" t="e">
        <f t="shared" si="72"/>
        <v>#VALUE!</v>
      </c>
      <c r="CC95" s="193" t="e">
        <f t="shared" si="73"/>
        <v>#VALUE!</v>
      </c>
      <c r="CD95" s="193" t="e">
        <f t="shared" si="74"/>
        <v>#VALUE!</v>
      </c>
      <c r="CE95" s="193" t="e">
        <f t="shared" si="75"/>
        <v>#VALUE!</v>
      </c>
      <c r="CF95" s="193" t="e">
        <f t="shared" si="76"/>
        <v>#VALUE!</v>
      </c>
      <c r="CG95" s="193" t="e">
        <f t="shared" si="77"/>
        <v>#VALUE!</v>
      </c>
      <c r="CH95" s="193" t="e">
        <f t="shared" si="78"/>
        <v>#VALUE!</v>
      </c>
      <c r="CI95" s="193" t="e">
        <f t="shared" si="79"/>
        <v>#VALUE!</v>
      </c>
      <c r="CJ95" s="193" t="e">
        <f t="shared" si="80"/>
        <v>#VALUE!</v>
      </c>
      <c r="CK95" s="193" t="e">
        <f t="shared" si="81"/>
        <v>#VALUE!</v>
      </c>
      <c r="CL95" s="193" t="e">
        <f t="shared" si="82"/>
        <v>#VALUE!</v>
      </c>
      <c r="CM95" s="193" t="e">
        <f t="shared" si="83"/>
        <v>#VALUE!</v>
      </c>
      <c r="CN95" s="193" t="e">
        <f t="shared" si="84"/>
        <v>#VALUE!</v>
      </c>
      <c r="CO95" s="209" t="str">
        <f t="shared" si="85"/>
        <v>2023PEC AI 590</v>
      </c>
      <c r="CP95" s="193" t="e">
        <f t="shared" si="86"/>
        <v>#VALUE!</v>
      </c>
      <c r="CQ95" s="158"/>
      <c r="CR95" s="193">
        <f t="shared" si="87"/>
        <v>20</v>
      </c>
      <c r="CS95" s="193" t="e">
        <f t="shared" si="88"/>
        <v>#VALUE!</v>
      </c>
      <c r="CT95" s="193" t="e">
        <f t="shared" si="89"/>
        <v>#VALUE!</v>
      </c>
      <c r="CU95" s="193" t="e">
        <f t="shared" si="90"/>
        <v>#VALUE!</v>
      </c>
      <c r="CV95" s="193" t="e">
        <f t="shared" si="91"/>
        <v>#VALUE!</v>
      </c>
      <c r="CW95" s="193" t="e">
        <f t="shared" si="92"/>
        <v>#VALUE!</v>
      </c>
      <c r="CX95" s="193" t="e">
        <f t="shared" si="93"/>
        <v>#VALUE!</v>
      </c>
      <c r="CY95" s="193" t="e">
        <f t="shared" si="94"/>
        <v>#VALUE!</v>
      </c>
      <c r="CZ95" s="193" t="e">
        <f t="shared" si="95"/>
        <v>#VALUE!</v>
      </c>
      <c r="DA95" s="193" t="e">
        <f t="shared" si="96"/>
        <v>#VALUE!</v>
      </c>
      <c r="DB95" s="193" t="e">
        <f t="shared" si="97"/>
        <v>#VALUE!</v>
      </c>
      <c r="DC95" s="193" t="e">
        <f t="shared" si="98"/>
        <v>#VALUE!</v>
      </c>
      <c r="DD95" s="193" t="e">
        <f t="shared" si="99"/>
        <v>#VALUE!</v>
      </c>
      <c r="DE95" s="159"/>
      <c r="DF95" s="159" t="e">
        <f t="shared" si="100"/>
        <v>#VALUE!</v>
      </c>
      <c r="DG95" s="159"/>
      <c r="DH95" s="159"/>
      <c r="DI95" s="159"/>
      <c r="DJ95" s="159"/>
      <c r="DK95" s="159"/>
      <c r="DL95" s="159"/>
      <c r="DM95" s="159"/>
      <c r="DN95" s="159"/>
      <c r="DO95" s="159"/>
      <c r="DP95" s="159"/>
      <c r="DQ95" s="159"/>
      <c r="DR95" s="159">
        <f t="shared" si="101"/>
        <v>30</v>
      </c>
      <c r="DS95" s="188">
        <f t="shared" si="102"/>
        <v>6</v>
      </c>
      <c r="DT95" s="159">
        <f t="shared" si="103"/>
        <v>4</v>
      </c>
      <c r="DU95" s="159">
        <f t="shared" si="104"/>
        <v>5</v>
      </c>
      <c r="DV95" s="159">
        <f t="shared" si="105"/>
        <v>5</v>
      </c>
      <c r="DW95" s="159">
        <f t="shared" si="106"/>
        <v>5</v>
      </c>
      <c r="DX95" s="159">
        <f t="shared" si="107"/>
        <v>0</v>
      </c>
      <c r="DY95" s="210">
        <f t="shared" si="108"/>
        <v>5</v>
      </c>
      <c r="DZ95" s="159">
        <f t="shared" si="109"/>
        <v>30</v>
      </c>
      <c r="EA95" s="159">
        <f t="shared" si="110"/>
        <v>6</v>
      </c>
      <c r="EB95" s="159">
        <f t="shared" si="111"/>
        <v>0</v>
      </c>
      <c r="EC95" s="159">
        <f t="shared" si="164"/>
        <v>4</v>
      </c>
      <c r="ED95" s="159">
        <f t="shared" si="164"/>
        <v>5</v>
      </c>
      <c r="EE95" s="159">
        <f t="shared" si="165"/>
        <v>0</v>
      </c>
      <c r="EF95" s="159">
        <f t="shared" si="165"/>
        <v>0</v>
      </c>
      <c r="EG95" s="159">
        <f t="shared" si="114"/>
        <v>5</v>
      </c>
      <c r="EH95" s="159">
        <f t="shared" si="115"/>
        <v>0</v>
      </c>
      <c r="EI95" s="159">
        <f t="shared" si="166"/>
        <v>5</v>
      </c>
      <c r="EJ95" s="159">
        <f t="shared" si="166"/>
        <v>0</v>
      </c>
      <c r="EK95" s="159">
        <f t="shared" si="167"/>
        <v>0</v>
      </c>
      <c r="EL95" s="159">
        <f t="shared" si="167"/>
        <v>0</v>
      </c>
      <c r="EM95" s="159">
        <f t="shared" si="118"/>
        <v>5</v>
      </c>
      <c r="EN95" s="159"/>
      <c r="EO95" s="159"/>
      <c r="EP95" s="188">
        <f t="shared" si="119"/>
        <v>6</v>
      </c>
      <c r="EQ95" s="159">
        <f t="shared" si="120"/>
        <v>5</v>
      </c>
      <c r="ER95" s="159">
        <f t="shared" si="121"/>
        <v>6</v>
      </c>
      <c r="ES95" s="159">
        <f t="shared" si="122"/>
        <v>6</v>
      </c>
      <c r="ET95" s="159">
        <f t="shared" si="123"/>
        <v>2</v>
      </c>
      <c r="EU95" s="159">
        <f t="shared" si="124"/>
        <v>5</v>
      </c>
      <c r="EV95" s="159"/>
      <c r="EW95" s="159">
        <f t="shared" si="125"/>
        <v>30</v>
      </c>
      <c r="EX95" s="159">
        <f t="shared" si="126"/>
        <v>6</v>
      </c>
      <c r="EY95" s="159">
        <f t="shared" si="127"/>
        <v>0</v>
      </c>
      <c r="EZ95" s="159">
        <f t="shared" si="168"/>
        <v>5</v>
      </c>
      <c r="FA95" s="159">
        <f t="shared" si="168"/>
        <v>6</v>
      </c>
      <c r="FB95" s="159">
        <f t="shared" si="169"/>
        <v>0</v>
      </c>
      <c r="FC95" s="159">
        <f t="shared" si="169"/>
        <v>0</v>
      </c>
      <c r="FD95" s="159">
        <f t="shared" si="130"/>
        <v>6</v>
      </c>
      <c r="FE95" s="159">
        <f t="shared" si="131"/>
        <v>0</v>
      </c>
      <c r="FF95" s="159">
        <f t="shared" si="170"/>
        <v>2</v>
      </c>
      <c r="FG95" s="159">
        <f t="shared" si="170"/>
        <v>5</v>
      </c>
      <c r="FH95" s="159">
        <f t="shared" si="133"/>
        <v>0</v>
      </c>
      <c r="FI95" s="159">
        <v>0</v>
      </c>
      <c r="FJ95" s="159">
        <v>0</v>
      </c>
      <c r="FK95" s="159"/>
      <c r="FL95" s="159"/>
      <c r="FM95" s="235">
        <v>30</v>
      </c>
    </row>
    <row r="96" spans="1:169" ht="18" x14ac:dyDescent="0.2">
      <c r="A96" s="194">
        <v>83</v>
      </c>
      <c r="B96" s="211">
        <v>211423243083</v>
      </c>
      <c r="C96" s="211" t="s">
        <v>848</v>
      </c>
      <c r="D96" s="197"/>
      <c r="E96" s="212" t="s">
        <v>849</v>
      </c>
      <c r="F96" s="199">
        <f t="shared" si="0"/>
        <v>2</v>
      </c>
      <c r="G96" s="199">
        <f t="shared" si="1"/>
        <v>2</v>
      </c>
      <c r="H96" s="199">
        <f t="shared" si="2"/>
        <v>2</v>
      </c>
      <c r="I96" s="199">
        <f t="shared" si="3"/>
        <v>2</v>
      </c>
      <c r="J96" s="199">
        <f t="shared" si="4"/>
        <v>2</v>
      </c>
      <c r="K96" s="199">
        <f t="shared" si="5"/>
        <v>2</v>
      </c>
      <c r="L96" s="199">
        <f t="shared" si="6"/>
        <v>2</v>
      </c>
      <c r="M96" s="199">
        <f t="shared" si="7"/>
        <v>2</v>
      </c>
      <c r="N96" s="199">
        <f t="shared" si="8"/>
        <v>1</v>
      </c>
      <c r="O96" s="200">
        <f t="shared" si="9"/>
        <v>0</v>
      </c>
      <c r="P96" s="199">
        <f t="shared" si="10"/>
        <v>12</v>
      </c>
      <c r="Q96" s="199">
        <f t="shared" si="11"/>
        <v>0</v>
      </c>
      <c r="R96" s="199">
        <f t="shared" si="12"/>
        <v>0</v>
      </c>
      <c r="S96" s="201">
        <f t="shared" si="156"/>
        <v>0</v>
      </c>
      <c r="T96" s="202">
        <f t="shared" si="14"/>
        <v>3</v>
      </c>
      <c r="U96" s="199">
        <f t="shared" si="15"/>
        <v>0</v>
      </c>
      <c r="V96" s="199">
        <f t="shared" si="16"/>
        <v>0</v>
      </c>
      <c r="W96" s="199">
        <f t="shared" si="17"/>
        <v>0</v>
      </c>
      <c r="X96" s="201">
        <f t="shared" si="18"/>
        <v>0</v>
      </c>
      <c r="Y96" s="203">
        <f t="shared" si="19"/>
        <v>4</v>
      </c>
      <c r="Z96" s="199">
        <f t="shared" si="20"/>
        <v>0</v>
      </c>
      <c r="AA96" s="199">
        <f t="shared" si="21"/>
        <v>0</v>
      </c>
      <c r="AB96" s="199">
        <f t="shared" si="22"/>
        <v>0</v>
      </c>
      <c r="AC96" s="201">
        <f t="shared" si="23"/>
        <v>0</v>
      </c>
      <c r="AD96" s="202">
        <f t="shared" si="24"/>
        <v>4</v>
      </c>
      <c r="AE96" s="199">
        <f t="shared" si="25"/>
        <v>12</v>
      </c>
      <c r="AF96" s="199">
        <f t="shared" si="26"/>
        <v>0</v>
      </c>
      <c r="AG96" s="199">
        <f t="shared" si="27"/>
        <v>0</v>
      </c>
      <c r="AH96" s="201">
        <f t="shared" si="28"/>
        <v>0</v>
      </c>
      <c r="AI96" s="204">
        <f t="shared" si="29"/>
        <v>3</v>
      </c>
      <c r="AJ96" s="199">
        <f t="shared" si="30"/>
        <v>11</v>
      </c>
      <c r="AK96" s="199">
        <f t="shared" si="31"/>
        <v>0</v>
      </c>
      <c r="AL96" s="199">
        <f t="shared" si="32"/>
        <v>0</v>
      </c>
      <c r="AM96" s="201">
        <f t="shared" si="33"/>
        <v>0</v>
      </c>
      <c r="AN96" s="204">
        <f t="shared" si="34"/>
        <v>3</v>
      </c>
      <c r="AO96" s="199">
        <f t="shared" si="35"/>
        <v>0</v>
      </c>
      <c r="AP96" s="199">
        <f t="shared" si="36"/>
        <v>0</v>
      </c>
      <c r="AQ96" s="199">
        <f t="shared" si="37"/>
        <v>0</v>
      </c>
      <c r="AR96" s="201">
        <f t="shared" si="38"/>
        <v>0</v>
      </c>
      <c r="AS96" s="204">
        <f t="shared" si="39"/>
        <v>4</v>
      </c>
      <c r="AT96" s="199">
        <f t="shared" si="40"/>
        <v>12</v>
      </c>
      <c r="AU96" s="199">
        <f t="shared" si="41"/>
        <v>0</v>
      </c>
      <c r="AV96" s="199">
        <f t="shared" si="42"/>
        <v>0</v>
      </c>
      <c r="AW96" s="201">
        <f t="shared" si="43"/>
        <v>0</v>
      </c>
      <c r="AX96" s="205">
        <f t="shared" si="44"/>
        <v>3</v>
      </c>
      <c r="AY96" s="199">
        <f t="shared" si="45"/>
        <v>0</v>
      </c>
      <c r="AZ96" s="199">
        <f t="shared" si="46"/>
        <v>0</v>
      </c>
      <c r="BA96" s="199">
        <f t="shared" si="47"/>
        <v>0</v>
      </c>
      <c r="BB96" s="201">
        <f t="shared" si="48"/>
        <v>0</v>
      </c>
      <c r="BC96" s="204">
        <f t="shared" si="49"/>
        <v>4</v>
      </c>
      <c r="BD96" s="199">
        <f t="shared" si="50"/>
        <v>0</v>
      </c>
      <c r="BE96" s="199">
        <f t="shared" si="51"/>
        <v>0</v>
      </c>
      <c r="BF96" s="199">
        <f t="shared" si="52"/>
        <v>0</v>
      </c>
      <c r="BG96" s="201">
        <f t="shared" si="53"/>
        <v>0</v>
      </c>
      <c r="BH96" s="204">
        <f t="shared" si="54"/>
        <v>4</v>
      </c>
      <c r="BI96" s="199">
        <f t="shared" si="55"/>
        <v>8</v>
      </c>
      <c r="BJ96" s="199">
        <f t="shared" si="56"/>
        <v>0</v>
      </c>
      <c r="BK96" s="199">
        <f t="shared" si="57"/>
        <v>0</v>
      </c>
      <c r="BL96" s="201">
        <f t="shared" si="58"/>
        <v>0</v>
      </c>
      <c r="BM96" s="206">
        <f t="shared" si="59"/>
        <v>3</v>
      </c>
      <c r="BN96" s="199">
        <f t="shared" si="60"/>
        <v>13</v>
      </c>
      <c r="BO96" s="199">
        <f t="shared" si="61"/>
        <v>0</v>
      </c>
      <c r="BP96" s="199">
        <f t="shared" si="62"/>
        <v>0</v>
      </c>
      <c r="BQ96" s="201">
        <f t="shared" si="63"/>
        <v>0</v>
      </c>
      <c r="BR96" s="207">
        <f t="shared" si="64"/>
        <v>3</v>
      </c>
      <c r="BS96" s="199">
        <f t="shared" si="65"/>
        <v>0</v>
      </c>
      <c r="BT96" s="199">
        <f t="shared" si="66"/>
        <v>0</v>
      </c>
      <c r="BU96" s="199">
        <f t="shared" si="67"/>
        <v>0</v>
      </c>
      <c r="BV96" s="201">
        <f t="shared" si="68"/>
        <v>0</v>
      </c>
      <c r="BW96" s="207">
        <f t="shared" si="69"/>
        <v>4</v>
      </c>
      <c r="BX96" s="235">
        <v>85</v>
      </c>
      <c r="BY96" s="235">
        <v>85</v>
      </c>
      <c r="BZ96" s="193" t="e">
        <f t="shared" si="70"/>
        <v>#VALUE!</v>
      </c>
      <c r="CA96" s="193">
        <f t="shared" si="71"/>
        <v>16</v>
      </c>
      <c r="CB96" s="193" t="e">
        <f t="shared" si="72"/>
        <v>#VALUE!</v>
      </c>
      <c r="CC96" s="193" t="e">
        <f t="shared" si="73"/>
        <v>#VALUE!</v>
      </c>
      <c r="CD96" s="193" t="e">
        <f t="shared" si="74"/>
        <v>#VALUE!</v>
      </c>
      <c r="CE96" s="193" t="e">
        <f t="shared" si="75"/>
        <v>#VALUE!</v>
      </c>
      <c r="CF96" s="193" t="e">
        <f t="shared" si="76"/>
        <v>#VALUE!</v>
      </c>
      <c r="CG96" s="193" t="e">
        <f t="shared" si="77"/>
        <v>#VALUE!</v>
      </c>
      <c r="CH96" s="193" t="e">
        <f t="shared" si="78"/>
        <v>#VALUE!</v>
      </c>
      <c r="CI96" s="193" t="e">
        <f t="shared" si="79"/>
        <v>#VALUE!</v>
      </c>
      <c r="CJ96" s="193" t="e">
        <f t="shared" si="80"/>
        <v>#VALUE!</v>
      </c>
      <c r="CK96" s="193" t="e">
        <f t="shared" si="81"/>
        <v>#VALUE!</v>
      </c>
      <c r="CL96" s="193" t="e">
        <f t="shared" si="82"/>
        <v>#VALUE!</v>
      </c>
      <c r="CM96" s="193" t="e">
        <f t="shared" si="83"/>
        <v>#VALUE!</v>
      </c>
      <c r="CN96" s="193" t="e">
        <f t="shared" si="84"/>
        <v>#VALUE!</v>
      </c>
      <c r="CO96" s="209" t="str">
        <f t="shared" si="85"/>
        <v>2023PEC AI 134</v>
      </c>
      <c r="CP96" s="193" t="e">
        <f t="shared" si="86"/>
        <v>#VALUE!</v>
      </c>
      <c r="CQ96" s="158"/>
      <c r="CR96" s="193">
        <f t="shared" si="87"/>
        <v>15</v>
      </c>
      <c r="CS96" s="193" t="e">
        <f t="shared" si="88"/>
        <v>#VALUE!</v>
      </c>
      <c r="CT96" s="193" t="e">
        <f t="shared" si="89"/>
        <v>#VALUE!</v>
      </c>
      <c r="CU96" s="193" t="e">
        <f t="shared" si="90"/>
        <v>#VALUE!</v>
      </c>
      <c r="CV96" s="193" t="e">
        <f t="shared" si="91"/>
        <v>#VALUE!</v>
      </c>
      <c r="CW96" s="193" t="e">
        <f t="shared" si="92"/>
        <v>#VALUE!</v>
      </c>
      <c r="CX96" s="193" t="e">
        <f t="shared" si="93"/>
        <v>#VALUE!</v>
      </c>
      <c r="CY96" s="193" t="e">
        <f t="shared" si="94"/>
        <v>#VALUE!</v>
      </c>
      <c r="CZ96" s="193" t="e">
        <f t="shared" si="95"/>
        <v>#VALUE!</v>
      </c>
      <c r="DA96" s="193" t="e">
        <f t="shared" si="96"/>
        <v>#VALUE!</v>
      </c>
      <c r="DB96" s="193" t="e">
        <f t="shared" si="97"/>
        <v>#VALUE!</v>
      </c>
      <c r="DC96" s="193" t="e">
        <f t="shared" si="98"/>
        <v>#VALUE!</v>
      </c>
      <c r="DD96" s="193" t="e">
        <f t="shared" si="99"/>
        <v>#VALUE!</v>
      </c>
      <c r="DE96" s="159"/>
      <c r="DF96" s="159" t="e">
        <f t="shared" si="100"/>
        <v>#VALUE!</v>
      </c>
      <c r="DG96" s="159"/>
      <c r="DH96" s="159"/>
      <c r="DI96" s="159"/>
      <c r="DJ96" s="159"/>
      <c r="DK96" s="159"/>
      <c r="DL96" s="159"/>
      <c r="DM96" s="159"/>
      <c r="DN96" s="159"/>
      <c r="DO96" s="159"/>
      <c r="DP96" s="159"/>
      <c r="DQ96" s="159"/>
      <c r="DR96" s="159">
        <f t="shared" si="101"/>
        <v>85</v>
      </c>
      <c r="DS96" s="188">
        <f t="shared" si="102"/>
        <v>17</v>
      </c>
      <c r="DT96" s="159">
        <f t="shared" si="103"/>
        <v>12</v>
      </c>
      <c r="DU96" s="159">
        <f t="shared" si="104"/>
        <v>12</v>
      </c>
      <c r="DV96" s="159">
        <f t="shared" si="105"/>
        <v>11</v>
      </c>
      <c r="DW96" s="159">
        <f t="shared" si="106"/>
        <v>12</v>
      </c>
      <c r="DX96" s="159">
        <f t="shared" si="107"/>
        <v>8</v>
      </c>
      <c r="DY96" s="210">
        <f t="shared" si="108"/>
        <v>13</v>
      </c>
      <c r="DZ96" s="159">
        <f t="shared" si="109"/>
        <v>85</v>
      </c>
      <c r="EA96" s="159">
        <f t="shared" si="110"/>
        <v>17</v>
      </c>
      <c r="EB96" s="159">
        <f t="shared" si="111"/>
        <v>12</v>
      </c>
      <c r="EC96" s="159">
        <f t="shared" si="164"/>
        <v>0</v>
      </c>
      <c r="ED96" s="159">
        <f t="shared" si="164"/>
        <v>0</v>
      </c>
      <c r="EE96" s="159">
        <f t="shared" si="165"/>
        <v>12</v>
      </c>
      <c r="EF96" s="159">
        <f t="shared" si="165"/>
        <v>11</v>
      </c>
      <c r="EG96" s="159">
        <f t="shared" si="114"/>
        <v>0</v>
      </c>
      <c r="EH96" s="159">
        <f t="shared" si="115"/>
        <v>12</v>
      </c>
      <c r="EI96" s="159">
        <f t="shared" si="166"/>
        <v>0</v>
      </c>
      <c r="EJ96" s="159">
        <f t="shared" si="166"/>
        <v>0</v>
      </c>
      <c r="EK96" s="159">
        <f t="shared" si="167"/>
        <v>8</v>
      </c>
      <c r="EL96" s="159">
        <f t="shared" si="167"/>
        <v>13</v>
      </c>
      <c r="EM96" s="159">
        <f t="shared" si="118"/>
        <v>0</v>
      </c>
      <c r="EN96" s="159"/>
      <c r="EO96" s="159"/>
      <c r="EP96" s="188">
        <f t="shared" si="119"/>
        <v>17</v>
      </c>
      <c r="EQ96" s="159">
        <f t="shared" si="120"/>
        <v>15</v>
      </c>
      <c r="ER96" s="159">
        <f t="shared" si="121"/>
        <v>15</v>
      </c>
      <c r="ES96" s="159">
        <f t="shared" si="122"/>
        <v>13</v>
      </c>
      <c r="ET96" s="159">
        <f t="shared" si="123"/>
        <v>11</v>
      </c>
      <c r="EU96" s="159">
        <f t="shared" si="124"/>
        <v>14</v>
      </c>
      <c r="EV96" s="159"/>
      <c r="EW96" s="159">
        <f t="shared" si="125"/>
        <v>85</v>
      </c>
      <c r="EX96" s="159">
        <f t="shared" si="126"/>
        <v>17</v>
      </c>
      <c r="EY96" s="159">
        <f t="shared" si="127"/>
        <v>15</v>
      </c>
      <c r="EZ96" s="159">
        <f t="shared" si="168"/>
        <v>0</v>
      </c>
      <c r="FA96" s="159">
        <f t="shared" si="168"/>
        <v>0</v>
      </c>
      <c r="FB96" s="159">
        <f t="shared" si="169"/>
        <v>15</v>
      </c>
      <c r="FC96" s="159">
        <f t="shared" si="169"/>
        <v>13</v>
      </c>
      <c r="FD96" s="159">
        <f t="shared" si="130"/>
        <v>0</v>
      </c>
      <c r="FE96" s="159">
        <f t="shared" si="131"/>
        <v>11</v>
      </c>
      <c r="FF96" s="159">
        <f t="shared" si="170"/>
        <v>0</v>
      </c>
      <c r="FG96" s="159">
        <f t="shared" si="170"/>
        <v>0</v>
      </c>
      <c r="FH96" s="159">
        <f t="shared" si="133"/>
        <v>14</v>
      </c>
      <c r="FI96" s="159">
        <v>0</v>
      </c>
      <c r="FJ96" s="159">
        <v>0</v>
      </c>
      <c r="FK96" s="159"/>
      <c r="FL96" s="159"/>
      <c r="FM96" s="235">
        <v>85</v>
      </c>
    </row>
    <row r="97" spans="1:169" ht="18" x14ac:dyDescent="0.2">
      <c r="A97" s="194">
        <v>84</v>
      </c>
      <c r="B97" s="195">
        <v>211423243084</v>
      </c>
      <c r="C97" s="196" t="s">
        <v>850</v>
      </c>
      <c r="D97" s="197"/>
      <c r="E97" s="198" t="s">
        <v>851</v>
      </c>
      <c r="F97" s="199">
        <f t="shared" si="0"/>
        <v>2</v>
      </c>
      <c r="G97" s="199">
        <f t="shared" si="1"/>
        <v>2</v>
      </c>
      <c r="H97" s="199">
        <f t="shared" si="2"/>
        <v>2</v>
      </c>
      <c r="I97" s="199">
        <f t="shared" si="3"/>
        <v>2</v>
      </c>
      <c r="J97" s="199">
        <f t="shared" si="4"/>
        <v>2</v>
      </c>
      <c r="K97" s="199">
        <f t="shared" si="5"/>
        <v>0</v>
      </c>
      <c r="L97" s="199">
        <f t="shared" si="6"/>
        <v>0</v>
      </c>
      <c r="M97" s="199">
        <f t="shared" si="7"/>
        <v>0</v>
      </c>
      <c r="N97" s="199">
        <f t="shared" si="8"/>
        <v>0</v>
      </c>
      <c r="O97" s="200">
        <f t="shared" si="9"/>
        <v>0</v>
      </c>
      <c r="P97" s="199">
        <f t="shared" si="10"/>
        <v>0</v>
      </c>
      <c r="Q97" s="199">
        <f t="shared" si="11"/>
        <v>0</v>
      </c>
      <c r="R97" s="199">
        <f t="shared" si="12"/>
        <v>0</v>
      </c>
      <c r="S97" s="201">
        <f t="shared" si="156"/>
        <v>0</v>
      </c>
      <c r="T97" s="202">
        <f t="shared" si="14"/>
        <v>4</v>
      </c>
      <c r="U97" s="199">
        <f t="shared" si="15"/>
        <v>7</v>
      </c>
      <c r="V97" s="199">
        <f t="shared" si="16"/>
        <v>0</v>
      </c>
      <c r="W97" s="199">
        <f t="shared" si="17"/>
        <v>0</v>
      </c>
      <c r="X97" s="201">
        <f t="shared" si="18"/>
        <v>0</v>
      </c>
      <c r="Y97" s="203">
        <f t="shared" si="19"/>
        <v>3</v>
      </c>
      <c r="Z97" s="199">
        <f t="shared" si="20"/>
        <v>7</v>
      </c>
      <c r="AA97" s="199">
        <f t="shared" si="21"/>
        <v>0</v>
      </c>
      <c r="AB97" s="199">
        <f t="shared" si="22"/>
        <v>0</v>
      </c>
      <c r="AC97" s="201">
        <f t="shared" si="23"/>
        <v>0</v>
      </c>
      <c r="AD97" s="202">
        <f t="shared" si="24"/>
        <v>3</v>
      </c>
      <c r="AE97" s="199">
        <f t="shared" si="25"/>
        <v>0</v>
      </c>
      <c r="AF97" s="199">
        <f t="shared" si="26"/>
        <v>0</v>
      </c>
      <c r="AG97" s="199">
        <f t="shared" si="27"/>
        <v>0</v>
      </c>
      <c r="AH97" s="201">
        <f t="shared" si="28"/>
        <v>0</v>
      </c>
      <c r="AI97" s="204">
        <f t="shared" si="29"/>
        <v>4</v>
      </c>
      <c r="AJ97" s="199">
        <f t="shared" si="30"/>
        <v>0</v>
      </c>
      <c r="AK97" s="199">
        <f t="shared" si="31"/>
        <v>0</v>
      </c>
      <c r="AL97" s="199">
        <f t="shared" si="32"/>
        <v>0</v>
      </c>
      <c r="AM97" s="201">
        <f t="shared" si="33"/>
        <v>0</v>
      </c>
      <c r="AN97" s="204">
        <f t="shared" si="34"/>
        <v>4</v>
      </c>
      <c r="AO97" s="199">
        <f t="shared" si="35"/>
        <v>7</v>
      </c>
      <c r="AP97" s="199">
        <f t="shared" si="36"/>
        <v>0</v>
      </c>
      <c r="AQ97" s="199">
        <f t="shared" si="37"/>
        <v>0</v>
      </c>
      <c r="AR97" s="201">
        <f t="shared" si="38"/>
        <v>0</v>
      </c>
      <c r="AS97" s="204">
        <f t="shared" si="39"/>
        <v>3</v>
      </c>
      <c r="AT97" s="199">
        <f t="shared" si="40"/>
        <v>0</v>
      </c>
      <c r="AU97" s="199">
        <f t="shared" si="41"/>
        <v>0</v>
      </c>
      <c r="AV97" s="199">
        <f t="shared" si="42"/>
        <v>0</v>
      </c>
      <c r="AW97" s="201">
        <f t="shared" si="43"/>
        <v>0</v>
      </c>
      <c r="AX97" s="205">
        <f t="shared" si="44"/>
        <v>4</v>
      </c>
      <c r="AY97" s="199">
        <f t="shared" si="45"/>
        <v>7</v>
      </c>
      <c r="AZ97" s="199">
        <f t="shared" si="46"/>
        <v>0</v>
      </c>
      <c r="BA97" s="199">
        <f t="shared" si="47"/>
        <v>0</v>
      </c>
      <c r="BB97" s="201">
        <f t="shared" si="48"/>
        <v>0</v>
      </c>
      <c r="BC97" s="204">
        <f t="shared" si="49"/>
        <v>3</v>
      </c>
      <c r="BD97" s="199">
        <f t="shared" si="50"/>
        <v>4</v>
      </c>
      <c r="BE97" s="199">
        <f t="shared" si="51"/>
        <v>0</v>
      </c>
      <c r="BF97" s="199">
        <f t="shared" si="52"/>
        <v>0</v>
      </c>
      <c r="BG97" s="201">
        <f t="shared" si="53"/>
        <v>0</v>
      </c>
      <c r="BH97" s="204">
        <f t="shared" si="54"/>
        <v>3</v>
      </c>
      <c r="BI97" s="199">
        <f t="shared" si="55"/>
        <v>0</v>
      </c>
      <c r="BJ97" s="199">
        <f t="shared" si="56"/>
        <v>0</v>
      </c>
      <c r="BK97" s="199">
        <f t="shared" si="57"/>
        <v>0</v>
      </c>
      <c r="BL97" s="201">
        <f t="shared" si="58"/>
        <v>0</v>
      </c>
      <c r="BM97" s="206">
        <f t="shared" si="59"/>
        <v>4</v>
      </c>
      <c r="BN97" s="199">
        <f t="shared" si="60"/>
        <v>0</v>
      </c>
      <c r="BO97" s="199">
        <f t="shared" si="61"/>
        <v>0</v>
      </c>
      <c r="BP97" s="199">
        <f t="shared" si="62"/>
        <v>0</v>
      </c>
      <c r="BQ97" s="201">
        <f t="shared" si="63"/>
        <v>0</v>
      </c>
      <c r="BR97" s="207">
        <f t="shared" si="64"/>
        <v>4</v>
      </c>
      <c r="BS97" s="199">
        <f t="shared" si="65"/>
        <v>8</v>
      </c>
      <c r="BT97" s="199">
        <f t="shared" si="66"/>
        <v>0</v>
      </c>
      <c r="BU97" s="199">
        <f t="shared" si="67"/>
        <v>0</v>
      </c>
      <c r="BV97" s="201">
        <f t="shared" si="68"/>
        <v>0</v>
      </c>
      <c r="BW97" s="207">
        <f t="shared" si="69"/>
        <v>3</v>
      </c>
      <c r="BX97" s="235">
        <v>50</v>
      </c>
      <c r="BY97" s="235">
        <v>50</v>
      </c>
      <c r="BZ97" s="193" t="e">
        <f t="shared" si="70"/>
        <v>#VALUE!</v>
      </c>
      <c r="CA97" s="193">
        <f t="shared" si="71"/>
        <v>20</v>
      </c>
      <c r="CB97" s="193" t="e">
        <f t="shared" si="72"/>
        <v>#VALUE!</v>
      </c>
      <c r="CC97" s="193" t="e">
        <f t="shared" si="73"/>
        <v>#VALUE!</v>
      </c>
      <c r="CD97" s="193" t="e">
        <f t="shared" si="74"/>
        <v>#VALUE!</v>
      </c>
      <c r="CE97" s="193" t="e">
        <f t="shared" si="75"/>
        <v>#VALUE!</v>
      </c>
      <c r="CF97" s="193" t="e">
        <f t="shared" si="76"/>
        <v>#VALUE!</v>
      </c>
      <c r="CG97" s="193" t="e">
        <f t="shared" si="77"/>
        <v>#VALUE!</v>
      </c>
      <c r="CH97" s="193" t="e">
        <f t="shared" si="78"/>
        <v>#VALUE!</v>
      </c>
      <c r="CI97" s="193" t="e">
        <f t="shared" si="79"/>
        <v>#VALUE!</v>
      </c>
      <c r="CJ97" s="193" t="e">
        <f t="shared" si="80"/>
        <v>#VALUE!</v>
      </c>
      <c r="CK97" s="193" t="e">
        <f t="shared" si="81"/>
        <v>#VALUE!</v>
      </c>
      <c r="CL97" s="193" t="e">
        <f t="shared" si="82"/>
        <v>#VALUE!</v>
      </c>
      <c r="CM97" s="193" t="e">
        <f t="shared" si="83"/>
        <v>#VALUE!</v>
      </c>
      <c r="CN97" s="193" t="e">
        <f t="shared" si="84"/>
        <v>#VALUE!</v>
      </c>
      <c r="CO97" s="209" t="str">
        <f t="shared" si="85"/>
        <v>2023PEC AI 591</v>
      </c>
      <c r="CP97" s="193" t="e">
        <f t="shared" si="86"/>
        <v>#VALUE!</v>
      </c>
      <c r="CQ97" s="158"/>
      <c r="CR97" s="193">
        <f t="shared" si="87"/>
        <v>20</v>
      </c>
      <c r="CS97" s="193" t="e">
        <f t="shared" si="88"/>
        <v>#VALUE!</v>
      </c>
      <c r="CT97" s="193" t="e">
        <f t="shared" si="89"/>
        <v>#VALUE!</v>
      </c>
      <c r="CU97" s="193" t="e">
        <f t="shared" si="90"/>
        <v>#VALUE!</v>
      </c>
      <c r="CV97" s="193" t="e">
        <f t="shared" si="91"/>
        <v>#VALUE!</v>
      </c>
      <c r="CW97" s="193" t="e">
        <f t="shared" si="92"/>
        <v>#VALUE!</v>
      </c>
      <c r="CX97" s="193" t="e">
        <f t="shared" si="93"/>
        <v>#VALUE!</v>
      </c>
      <c r="CY97" s="193" t="e">
        <f t="shared" si="94"/>
        <v>#VALUE!</v>
      </c>
      <c r="CZ97" s="193" t="e">
        <f t="shared" si="95"/>
        <v>#VALUE!</v>
      </c>
      <c r="DA97" s="193" t="e">
        <f t="shared" si="96"/>
        <v>#VALUE!</v>
      </c>
      <c r="DB97" s="193" t="e">
        <f t="shared" si="97"/>
        <v>#VALUE!</v>
      </c>
      <c r="DC97" s="193" t="e">
        <f t="shared" si="98"/>
        <v>#VALUE!</v>
      </c>
      <c r="DD97" s="193" t="e">
        <f t="shared" si="99"/>
        <v>#VALUE!</v>
      </c>
      <c r="DE97" s="159"/>
      <c r="DF97" s="159" t="e">
        <f t="shared" si="100"/>
        <v>#VALUE!</v>
      </c>
      <c r="DG97" s="159"/>
      <c r="DH97" s="159"/>
      <c r="DI97" s="159"/>
      <c r="DJ97" s="159"/>
      <c r="DK97" s="159"/>
      <c r="DL97" s="159"/>
      <c r="DM97" s="159"/>
      <c r="DN97" s="159"/>
      <c r="DO97" s="159"/>
      <c r="DP97" s="159"/>
      <c r="DQ97" s="159"/>
      <c r="DR97" s="159">
        <f t="shared" si="101"/>
        <v>50</v>
      </c>
      <c r="DS97" s="188">
        <f t="shared" si="102"/>
        <v>10</v>
      </c>
      <c r="DT97" s="159">
        <f t="shared" si="103"/>
        <v>7</v>
      </c>
      <c r="DU97" s="159">
        <f t="shared" si="104"/>
        <v>7</v>
      </c>
      <c r="DV97" s="159">
        <f t="shared" si="105"/>
        <v>7</v>
      </c>
      <c r="DW97" s="159">
        <f t="shared" si="106"/>
        <v>7</v>
      </c>
      <c r="DX97" s="159">
        <f t="shared" si="107"/>
        <v>4</v>
      </c>
      <c r="DY97" s="210">
        <f t="shared" si="108"/>
        <v>8</v>
      </c>
      <c r="DZ97" s="159">
        <f t="shared" si="109"/>
        <v>50</v>
      </c>
      <c r="EA97" s="159">
        <f t="shared" si="110"/>
        <v>10</v>
      </c>
      <c r="EB97" s="159">
        <f t="shared" si="111"/>
        <v>0</v>
      </c>
      <c r="EC97" s="159">
        <f t="shared" si="164"/>
        <v>7</v>
      </c>
      <c r="ED97" s="159">
        <f t="shared" si="164"/>
        <v>7</v>
      </c>
      <c r="EE97" s="159">
        <f t="shared" si="165"/>
        <v>0</v>
      </c>
      <c r="EF97" s="159">
        <f t="shared" si="165"/>
        <v>0</v>
      </c>
      <c r="EG97" s="159">
        <f t="shared" si="114"/>
        <v>7</v>
      </c>
      <c r="EH97" s="159">
        <f t="shared" si="115"/>
        <v>0</v>
      </c>
      <c r="EI97" s="159">
        <f t="shared" si="166"/>
        <v>7</v>
      </c>
      <c r="EJ97" s="159">
        <f t="shared" si="166"/>
        <v>4</v>
      </c>
      <c r="EK97" s="159">
        <f t="shared" si="167"/>
        <v>0</v>
      </c>
      <c r="EL97" s="159">
        <f t="shared" si="167"/>
        <v>0</v>
      </c>
      <c r="EM97" s="159">
        <f t="shared" si="118"/>
        <v>8</v>
      </c>
      <c r="EN97" s="159"/>
      <c r="EO97" s="159"/>
      <c r="EP97" s="188">
        <f t="shared" si="119"/>
        <v>10</v>
      </c>
      <c r="EQ97" s="159">
        <f t="shared" si="120"/>
        <v>8</v>
      </c>
      <c r="ER97" s="159">
        <f t="shared" si="121"/>
        <v>9</v>
      </c>
      <c r="ES97" s="159">
        <f t="shared" si="122"/>
        <v>9</v>
      </c>
      <c r="ET97" s="159">
        <f t="shared" si="123"/>
        <v>6</v>
      </c>
      <c r="EU97" s="159">
        <f t="shared" si="124"/>
        <v>8</v>
      </c>
      <c r="EV97" s="159"/>
      <c r="EW97" s="159">
        <f t="shared" si="125"/>
        <v>50</v>
      </c>
      <c r="EX97" s="159">
        <f t="shared" si="126"/>
        <v>10</v>
      </c>
      <c r="EY97" s="159">
        <f t="shared" si="127"/>
        <v>0</v>
      </c>
      <c r="EZ97" s="159">
        <f t="shared" si="168"/>
        <v>8</v>
      </c>
      <c r="FA97" s="159">
        <f t="shared" si="168"/>
        <v>9</v>
      </c>
      <c r="FB97" s="159">
        <f t="shared" si="169"/>
        <v>0</v>
      </c>
      <c r="FC97" s="159">
        <f t="shared" si="169"/>
        <v>0</v>
      </c>
      <c r="FD97" s="159">
        <f t="shared" si="130"/>
        <v>9</v>
      </c>
      <c r="FE97" s="159">
        <f t="shared" si="131"/>
        <v>0</v>
      </c>
      <c r="FF97" s="159">
        <f t="shared" si="170"/>
        <v>6</v>
      </c>
      <c r="FG97" s="159">
        <f t="shared" si="170"/>
        <v>8</v>
      </c>
      <c r="FH97" s="159">
        <f t="shared" si="133"/>
        <v>0</v>
      </c>
      <c r="FI97" s="159">
        <v>0</v>
      </c>
      <c r="FJ97" s="159">
        <v>0</v>
      </c>
      <c r="FK97" s="159"/>
      <c r="FL97" s="159"/>
      <c r="FM97" s="235">
        <v>50</v>
      </c>
    </row>
    <row r="98" spans="1:169" ht="18" x14ac:dyDescent="0.2">
      <c r="A98" s="194">
        <v>85</v>
      </c>
      <c r="B98" s="211">
        <v>211423243085</v>
      </c>
      <c r="C98" s="211" t="s">
        <v>852</v>
      </c>
      <c r="D98" s="197"/>
      <c r="E98" s="212" t="s">
        <v>853</v>
      </c>
      <c r="F98" s="199">
        <f t="shared" si="0"/>
        <v>2</v>
      </c>
      <c r="G98" s="199">
        <f t="shared" si="1"/>
        <v>2</v>
      </c>
      <c r="H98" s="199">
        <f t="shared" si="2"/>
        <v>2</v>
      </c>
      <c r="I98" s="199">
        <f t="shared" si="3"/>
        <v>1</v>
      </c>
      <c r="J98" s="199">
        <f t="shared" si="4"/>
        <v>0</v>
      </c>
      <c r="K98" s="199">
        <f t="shared" si="5"/>
        <v>0</v>
      </c>
      <c r="L98" s="199">
        <f t="shared" si="6"/>
        <v>0</v>
      </c>
      <c r="M98" s="199">
        <f t="shared" si="7"/>
        <v>0</v>
      </c>
      <c r="N98" s="199">
        <f t="shared" si="8"/>
        <v>0</v>
      </c>
      <c r="O98" s="200">
        <f t="shared" si="9"/>
        <v>0</v>
      </c>
      <c r="P98" s="199">
        <f t="shared" si="10"/>
        <v>6</v>
      </c>
      <c r="Q98" s="199">
        <f t="shared" si="11"/>
        <v>0</v>
      </c>
      <c r="R98" s="199">
        <f t="shared" si="12"/>
        <v>0</v>
      </c>
      <c r="S98" s="201">
        <f t="shared" si="156"/>
        <v>0</v>
      </c>
      <c r="T98" s="202">
        <f t="shared" si="14"/>
        <v>3</v>
      </c>
      <c r="U98" s="199">
        <f t="shared" si="15"/>
        <v>0</v>
      </c>
      <c r="V98" s="199">
        <f t="shared" si="16"/>
        <v>0</v>
      </c>
      <c r="W98" s="199">
        <f t="shared" si="17"/>
        <v>0</v>
      </c>
      <c r="X98" s="201">
        <f t="shared" si="18"/>
        <v>0</v>
      </c>
      <c r="Y98" s="203">
        <f t="shared" si="19"/>
        <v>4</v>
      </c>
      <c r="Z98" s="199">
        <f t="shared" si="20"/>
        <v>0</v>
      </c>
      <c r="AA98" s="199">
        <f t="shared" si="21"/>
        <v>0</v>
      </c>
      <c r="AB98" s="199">
        <f t="shared" si="22"/>
        <v>0</v>
      </c>
      <c r="AC98" s="201">
        <f t="shared" si="23"/>
        <v>0</v>
      </c>
      <c r="AD98" s="202">
        <f t="shared" si="24"/>
        <v>4</v>
      </c>
      <c r="AE98" s="199">
        <f t="shared" si="25"/>
        <v>6</v>
      </c>
      <c r="AF98" s="199">
        <f t="shared" si="26"/>
        <v>0</v>
      </c>
      <c r="AG98" s="199">
        <f t="shared" si="27"/>
        <v>0</v>
      </c>
      <c r="AH98" s="201">
        <f t="shared" si="28"/>
        <v>0</v>
      </c>
      <c r="AI98" s="204">
        <f t="shared" si="29"/>
        <v>3</v>
      </c>
      <c r="AJ98" s="199">
        <f t="shared" si="30"/>
        <v>5</v>
      </c>
      <c r="AK98" s="199">
        <f t="shared" si="31"/>
        <v>0</v>
      </c>
      <c r="AL98" s="199">
        <f t="shared" si="32"/>
        <v>0</v>
      </c>
      <c r="AM98" s="201">
        <f t="shared" si="33"/>
        <v>0</v>
      </c>
      <c r="AN98" s="204">
        <f t="shared" si="34"/>
        <v>3</v>
      </c>
      <c r="AO98" s="199">
        <f t="shared" si="35"/>
        <v>0</v>
      </c>
      <c r="AP98" s="199">
        <f t="shared" si="36"/>
        <v>0</v>
      </c>
      <c r="AQ98" s="199">
        <f t="shared" si="37"/>
        <v>0</v>
      </c>
      <c r="AR98" s="201">
        <f t="shared" si="38"/>
        <v>0</v>
      </c>
      <c r="AS98" s="204">
        <f t="shared" si="39"/>
        <v>4</v>
      </c>
      <c r="AT98" s="199">
        <f t="shared" si="40"/>
        <v>6</v>
      </c>
      <c r="AU98" s="199">
        <f t="shared" si="41"/>
        <v>0</v>
      </c>
      <c r="AV98" s="199">
        <f t="shared" si="42"/>
        <v>0</v>
      </c>
      <c r="AW98" s="201">
        <f t="shared" si="43"/>
        <v>0</v>
      </c>
      <c r="AX98" s="205">
        <f t="shared" si="44"/>
        <v>3</v>
      </c>
      <c r="AY98" s="199">
        <f t="shared" si="45"/>
        <v>0</v>
      </c>
      <c r="AZ98" s="199">
        <f t="shared" si="46"/>
        <v>0</v>
      </c>
      <c r="BA98" s="199">
        <f t="shared" si="47"/>
        <v>0</v>
      </c>
      <c r="BB98" s="201">
        <f t="shared" si="48"/>
        <v>0</v>
      </c>
      <c r="BC98" s="204">
        <f t="shared" si="49"/>
        <v>4</v>
      </c>
      <c r="BD98" s="199">
        <f t="shared" si="50"/>
        <v>0</v>
      </c>
      <c r="BE98" s="199">
        <f t="shared" si="51"/>
        <v>0</v>
      </c>
      <c r="BF98" s="199">
        <f t="shared" si="52"/>
        <v>0</v>
      </c>
      <c r="BG98" s="201">
        <f t="shared" si="53"/>
        <v>0</v>
      </c>
      <c r="BH98" s="204">
        <f t="shared" si="54"/>
        <v>4</v>
      </c>
      <c r="BI98" s="199">
        <f t="shared" si="55"/>
        <v>1</v>
      </c>
      <c r="BJ98" s="199">
        <f t="shared" si="56"/>
        <v>0</v>
      </c>
      <c r="BK98" s="199">
        <f t="shared" si="57"/>
        <v>0</v>
      </c>
      <c r="BL98" s="201">
        <f t="shared" si="58"/>
        <v>0</v>
      </c>
      <c r="BM98" s="206">
        <f t="shared" si="59"/>
        <v>3</v>
      </c>
      <c r="BN98" s="199">
        <f t="shared" si="60"/>
        <v>5</v>
      </c>
      <c r="BO98" s="199">
        <f t="shared" si="61"/>
        <v>0</v>
      </c>
      <c r="BP98" s="199">
        <f t="shared" si="62"/>
        <v>0</v>
      </c>
      <c r="BQ98" s="201">
        <f t="shared" si="63"/>
        <v>0</v>
      </c>
      <c r="BR98" s="207">
        <f t="shared" si="64"/>
        <v>3</v>
      </c>
      <c r="BS98" s="199">
        <f t="shared" si="65"/>
        <v>0</v>
      </c>
      <c r="BT98" s="199">
        <f t="shared" si="66"/>
        <v>0</v>
      </c>
      <c r="BU98" s="199">
        <f t="shared" si="67"/>
        <v>0</v>
      </c>
      <c r="BV98" s="201">
        <f t="shared" si="68"/>
        <v>0</v>
      </c>
      <c r="BW98" s="207">
        <f t="shared" si="69"/>
        <v>4</v>
      </c>
      <c r="BX98" s="235">
        <v>36</v>
      </c>
      <c r="BY98" s="235">
        <v>36</v>
      </c>
      <c r="BZ98" s="193" t="e">
        <f t="shared" si="70"/>
        <v>#VALUE!</v>
      </c>
      <c r="CA98" s="193">
        <f t="shared" si="71"/>
        <v>20</v>
      </c>
      <c r="CB98" s="193" t="e">
        <f t="shared" si="72"/>
        <v>#VALUE!</v>
      </c>
      <c r="CC98" s="193" t="e">
        <f t="shared" si="73"/>
        <v>#VALUE!</v>
      </c>
      <c r="CD98" s="193" t="e">
        <f t="shared" si="74"/>
        <v>#VALUE!</v>
      </c>
      <c r="CE98" s="193" t="e">
        <f t="shared" si="75"/>
        <v>#VALUE!</v>
      </c>
      <c r="CF98" s="193" t="e">
        <f t="shared" si="76"/>
        <v>#VALUE!</v>
      </c>
      <c r="CG98" s="193" t="e">
        <f t="shared" si="77"/>
        <v>#VALUE!</v>
      </c>
      <c r="CH98" s="193" t="e">
        <f t="shared" si="78"/>
        <v>#VALUE!</v>
      </c>
      <c r="CI98" s="193" t="e">
        <f t="shared" si="79"/>
        <v>#VALUE!</v>
      </c>
      <c r="CJ98" s="193" t="e">
        <f t="shared" si="80"/>
        <v>#VALUE!</v>
      </c>
      <c r="CK98" s="193" t="e">
        <f t="shared" si="81"/>
        <v>#VALUE!</v>
      </c>
      <c r="CL98" s="193" t="e">
        <f t="shared" si="82"/>
        <v>#VALUE!</v>
      </c>
      <c r="CM98" s="193" t="e">
        <f t="shared" si="83"/>
        <v>#VALUE!</v>
      </c>
      <c r="CN98" s="193" t="e">
        <f t="shared" si="84"/>
        <v>#VALUE!</v>
      </c>
      <c r="CO98" s="209" t="str">
        <f t="shared" si="85"/>
        <v>2023PEC AI 135</v>
      </c>
      <c r="CP98" s="193" t="e">
        <f t="shared" si="86"/>
        <v>#VALUE!</v>
      </c>
      <c r="CQ98" s="158"/>
      <c r="CR98" s="193">
        <f t="shared" si="87"/>
        <v>20</v>
      </c>
      <c r="CS98" s="193" t="e">
        <f t="shared" si="88"/>
        <v>#VALUE!</v>
      </c>
      <c r="CT98" s="193" t="e">
        <f t="shared" si="89"/>
        <v>#VALUE!</v>
      </c>
      <c r="CU98" s="193" t="e">
        <f t="shared" si="90"/>
        <v>#VALUE!</v>
      </c>
      <c r="CV98" s="193" t="e">
        <f t="shared" si="91"/>
        <v>#VALUE!</v>
      </c>
      <c r="CW98" s="193" t="e">
        <f t="shared" si="92"/>
        <v>#VALUE!</v>
      </c>
      <c r="CX98" s="193" t="e">
        <f t="shared" si="93"/>
        <v>#VALUE!</v>
      </c>
      <c r="CY98" s="193" t="e">
        <f t="shared" si="94"/>
        <v>#VALUE!</v>
      </c>
      <c r="CZ98" s="193" t="e">
        <f t="shared" si="95"/>
        <v>#VALUE!</v>
      </c>
      <c r="DA98" s="193" t="e">
        <f t="shared" si="96"/>
        <v>#VALUE!</v>
      </c>
      <c r="DB98" s="193" t="e">
        <f t="shared" si="97"/>
        <v>#VALUE!</v>
      </c>
      <c r="DC98" s="193" t="e">
        <f t="shared" si="98"/>
        <v>#VALUE!</v>
      </c>
      <c r="DD98" s="193" t="e">
        <f t="shared" si="99"/>
        <v>#VALUE!</v>
      </c>
      <c r="DE98" s="159"/>
      <c r="DF98" s="159" t="e">
        <f t="shared" si="100"/>
        <v>#VALUE!</v>
      </c>
      <c r="DG98" s="159"/>
      <c r="DH98" s="159"/>
      <c r="DI98" s="159"/>
      <c r="DJ98" s="159"/>
      <c r="DK98" s="159"/>
      <c r="DL98" s="159"/>
      <c r="DM98" s="159"/>
      <c r="DN98" s="159"/>
      <c r="DO98" s="159"/>
      <c r="DP98" s="159"/>
      <c r="DQ98" s="159"/>
      <c r="DR98" s="159">
        <f t="shared" si="101"/>
        <v>36</v>
      </c>
      <c r="DS98" s="188">
        <f t="shared" si="102"/>
        <v>7</v>
      </c>
      <c r="DT98" s="159">
        <f t="shared" si="103"/>
        <v>6</v>
      </c>
      <c r="DU98" s="159">
        <f t="shared" si="104"/>
        <v>6</v>
      </c>
      <c r="DV98" s="159">
        <f t="shared" si="105"/>
        <v>5</v>
      </c>
      <c r="DW98" s="159">
        <f t="shared" si="106"/>
        <v>6</v>
      </c>
      <c r="DX98" s="159">
        <f t="shared" si="107"/>
        <v>1</v>
      </c>
      <c r="DY98" s="210">
        <f t="shared" si="108"/>
        <v>5</v>
      </c>
      <c r="DZ98" s="159">
        <f t="shared" si="109"/>
        <v>36</v>
      </c>
      <c r="EA98" s="159">
        <f t="shared" si="110"/>
        <v>7</v>
      </c>
      <c r="EB98" s="159">
        <f t="shared" si="111"/>
        <v>6</v>
      </c>
      <c r="EC98" s="159">
        <f t="shared" si="164"/>
        <v>0</v>
      </c>
      <c r="ED98" s="159">
        <f t="shared" si="164"/>
        <v>0</v>
      </c>
      <c r="EE98" s="159">
        <f t="shared" si="165"/>
        <v>6</v>
      </c>
      <c r="EF98" s="159">
        <f t="shared" si="165"/>
        <v>5</v>
      </c>
      <c r="EG98" s="159">
        <f t="shared" si="114"/>
        <v>0</v>
      </c>
      <c r="EH98" s="159">
        <f t="shared" si="115"/>
        <v>6</v>
      </c>
      <c r="EI98" s="159">
        <f t="shared" si="166"/>
        <v>0</v>
      </c>
      <c r="EJ98" s="159">
        <f t="shared" si="166"/>
        <v>0</v>
      </c>
      <c r="EK98" s="159">
        <f t="shared" si="167"/>
        <v>1</v>
      </c>
      <c r="EL98" s="159">
        <f t="shared" si="167"/>
        <v>5</v>
      </c>
      <c r="EM98" s="159">
        <f t="shared" si="118"/>
        <v>0</v>
      </c>
      <c r="EN98" s="159"/>
      <c r="EO98" s="159"/>
      <c r="EP98" s="188">
        <f t="shared" si="119"/>
        <v>7</v>
      </c>
      <c r="EQ98" s="159">
        <f t="shared" si="120"/>
        <v>7</v>
      </c>
      <c r="ER98" s="159">
        <f t="shared" si="121"/>
        <v>7</v>
      </c>
      <c r="ES98" s="159">
        <f t="shared" si="122"/>
        <v>6</v>
      </c>
      <c r="ET98" s="159">
        <f t="shared" si="123"/>
        <v>3</v>
      </c>
      <c r="EU98" s="159">
        <f t="shared" si="124"/>
        <v>6</v>
      </c>
      <c r="EV98" s="159"/>
      <c r="EW98" s="159">
        <f t="shared" si="125"/>
        <v>36</v>
      </c>
      <c r="EX98" s="159">
        <f t="shared" si="126"/>
        <v>7</v>
      </c>
      <c r="EY98" s="159">
        <f t="shared" si="127"/>
        <v>7</v>
      </c>
      <c r="EZ98" s="159">
        <f t="shared" si="168"/>
        <v>0</v>
      </c>
      <c r="FA98" s="159">
        <f t="shared" si="168"/>
        <v>0</v>
      </c>
      <c r="FB98" s="159">
        <f t="shared" si="169"/>
        <v>7</v>
      </c>
      <c r="FC98" s="159">
        <f t="shared" si="169"/>
        <v>6</v>
      </c>
      <c r="FD98" s="159">
        <f t="shared" si="130"/>
        <v>0</v>
      </c>
      <c r="FE98" s="159">
        <f t="shared" si="131"/>
        <v>3</v>
      </c>
      <c r="FF98" s="159">
        <f t="shared" si="170"/>
        <v>0</v>
      </c>
      <c r="FG98" s="159">
        <f t="shared" si="170"/>
        <v>0</v>
      </c>
      <c r="FH98" s="159">
        <f t="shared" si="133"/>
        <v>6</v>
      </c>
      <c r="FI98" s="159">
        <v>0</v>
      </c>
      <c r="FJ98" s="159">
        <v>0</v>
      </c>
      <c r="FK98" s="159"/>
      <c r="FL98" s="159"/>
      <c r="FM98" s="235">
        <v>36</v>
      </c>
    </row>
    <row r="99" spans="1:169" ht="18" x14ac:dyDescent="0.2">
      <c r="A99" s="194">
        <v>86</v>
      </c>
      <c r="B99" s="211">
        <v>211423243086</v>
      </c>
      <c r="C99" s="211" t="s">
        <v>854</v>
      </c>
      <c r="D99" s="197"/>
      <c r="E99" s="212" t="s">
        <v>855</v>
      </c>
      <c r="F99" s="199">
        <f t="shared" si="0"/>
        <v>2</v>
      </c>
      <c r="G99" s="199">
        <f t="shared" si="1"/>
        <v>2</v>
      </c>
      <c r="H99" s="199">
        <f t="shared" si="2"/>
        <v>2</v>
      </c>
      <c r="I99" s="199">
        <f t="shared" si="3"/>
        <v>2</v>
      </c>
      <c r="J99" s="199">
        <f t="shared" si="4"/>
        <v>2</v>
      </c>
      <c r="K99" s="199">
        <f t="shared" si="5"/>
        <v>2</v>
      </c>
      <c r="L99" s="199">
        <f t="shared" si="6"/>
        <v>2</v>
      </c>
      <c r="M99" s="199">
        <f t="shared" si="7"/>
        <v>2</v>
      </c>
      <c r="N99" s="199">
        <f t="shared" si="8"/>
        <v>2</v>
      </c>
      <c r="O99" s="200">
        <f t="shared" si="9"/>
        <v>2</v>
      </c>
      <c r="P99" s="199">
        <f t="shared" si="10"/>
        <v>0</v>
      </c>
      <c r="Q99" s="199">
        <f t="shared" si="11"/>
        <v>0</v>
      </c>
      <c r="R99" s="199">
        <f t="shared" si="12"/>
        <v>0</v>
      </c>
      <c r="S99" s="201">
        <f t="shared" si="156"/>
        <v>0</v>
      </c>
      <c r="T99" s="202">
        <f t="shared" si="14"/>
        <v>4</v>
      </c>
      <c r="U99" s="199">
        <f t="shared" si="15"/>
        <v>13</v>
      </c>
      <c r="V99" s="199">
        <f t="shared" si="16"/>
        <v>0</v>
      </c>
      <c r="W99" s="199">
        <f t="shared" si="17"/>
        <v>0</v>
      </c>
      <c r="X99" s="201">
        <f t="shared" si="18"/>
        <v>0</v>
      </c>
      <c r="Y99" s="203">
        <f t="shared" si="19"/>
        <v>3</v>
      </c>
      <c r="Z99" s="199">
        <f t="shared" si="20"/>
        <v>13</v>
      </c>
      <c r="AA99" s="199">
        <f t="shared" si="21"/>
        <v>0</v>
      </c>
      <c r="AB99" s="199">
        <f t="shared" si="22"/>
        <v>0</v>
      </c>
      <c r="AC99" s="201">
        <f t="shared" si="23"/>
        <v>0</v>
      </c>
      <c r="AD99" s="202">
        <f t="shared" si="24"/>
        <v>3</v>
      </c>
      <c r="AE99" s="199">
        <f t="shared" si="25"/>
        <v>0</v>
      </c>
      <c r="AF99" s="199">
        <f t="shared" si="26"/>
        <v>0</v>
      </c>
      <c r="AG99" s="199">
        <f t="shared" si="27"/>
        <v>0</v>
      </c>
      <c r="AH99" s="201">
        <f t="shared" si="28"/>
        <v>0</v>
      </c>
      <c r="AI99" s="204">
        <f t="shared" si="29"/>
        <v>4</v>
      </c>
      <c r="AJ99" s="199">
        <f t="shared" si="30"/>
        <v>0</v>
      </c>
      <c r="AK99" s="199">
        <f t="shared" si="31"/>
        <v>0</v>
      </c>
      <c r="AL99" s="199">
        <f t="shared" si="32"/>
        <v>0</v>
      </c>
      <c r="AM99" s="201">
        <f t="shared" si="33"/>
        <v>0</v>
      </c>
      <c r="AN99" s="204">
        <f t="shared" si="34"/>
        <v>4</v>
      </c>
      <c r="AO99" s="199">
        <f t="shared" si="35"/>
        <v>13</v>
      </c>
      <c r="AP99" s="199">
        <f t="shared" si="36"/>
        <v>0</v>
      </c>
      <c r="AQ99" s="199">
        <f t="shared" si="37"/>
        <v>0</v>
      </c>
      <c r="AR99" s="201">
        <f t="shared" si="38"/>
        <v>0</v>
      </c>
      <c r="AS99" s="204">
        <f t="shared" si="39"/>
        <v>3</v>
      </c>
      <c r="AT99" s="199">
        <f t="shared" si="40"/>
        <v>0</v>
      </c>
      <c r="AU99" s="199">
        <f t="shared" si="41"/>
        <v>0</v>
      </c>
      <c r="AV99" s="199">
        <f t="shared" si="42"/>
        <v>0</v>
      </c>
      <c r="AW99" s="201">
        <f t="shared" si="43"/>
        <v>0</v>
      </c>
      <c r="AX99" s="205">
        <f t="shared" si="44"/>
        <v>4</v>
      </c>
      <c r="AY99" s="199">
        <f t="shared" si="45"/>
        <v>13</v>
      </c>
      <c r="AZ99" s="199">
        <f t="shared" si="46"/>
        <v>0</v>
      </c>
      <c r="BA99" s="199">
        <f t="shared" si="47"/>
        <v>0</v>
      </c>
      <c r="BB99" s="201">
        <f t="shared" si="48"/>
        <v>0</v>
      </c>
      <c r="BC99" s="204">
        <f t="shared" si="49"/>
        <v>3</v>
      </c>
      <c r="BD99" s="199">
        <f t="shared" si="50"/>
        <v>13</v>
      </c>
      <c r="BE99" s="199">
        <f t="shared" si="51"/>
        <v>0</v>
      </c>
      <c r="BF99" s="199">
        <f t="shared" si="52"/>
        <v>0</v>
      </c>
      <c r="BG99" s="201">
        <f t="shared" si="53"/>
        <v>0</v>
      </c>
      <c r="BH99" s="204">
        <f t="shared" si="54"/>
        <v>3</v>
      </c>
      <c r="BI99" s="199">
        <f t="shared" si="55"/>
        <v>0</v>
      </c>
      <c r="BJ99" s="199">
        <f t="shared" si="56"/>
        <v>0</v>
      </c>
      <c r="BK99" s="199">
        <f t="shared" si="57"/>
        <v>0</v>
      </c>
      <c r="BL99" s="201">
        <f t="shared" si="58"/>
        <v>0</v>
      </c>
      <c r="BM99" s="206">
        <f t="shared" si="59"/>
        <v>4</v>
      </c>
      <c r="BN99" s="199">
        <f t="shared" si="60"/>
        <v>0</v>
      </c>
      <c r="BO99" s="199">
        <f t="shared" si="61"/>
        <v>0</v>
      </c>
      <c r="BP99" s="199">
        <f t="shared" si="62"/>
        <v>0</v>
      </c>
      <c r="BQ99" s="201">
        <f t="shared" si="63"/>
        <v>0</v>
      </c>
      <c r="BR99" s="207">
        <f t="shared" si="64"/>
        <v>4</v>
      </c>
      <c r="BS99" s="199">
        <f t="shared" si="65"/>
        <v>15</v>
      </c>
      <c r="BT99" s="199">
        <f t="shared" si="66"/>
        <v>0</v>
      </c>
      <c r="BU99" s="199">
        <f t="shared" si="67"/>
        <v>0</v>
      </c>
      <c r="BV99" s="201">
        <f t="shared" si="68"/>
        <v>0</v>
      </c>
      <c r="BW99" s="207">
        <f t="shared" si="69"/>
        <v>3</v>
      </c>
      <c r="BX99" s="235">
        <v>100</v>
      </c>
      <c r="BY99" s="235">
        <v>100</v>
      </c>
      <c r="BZ99" s="193" t="e">
        <f t="shared" si="70"/>
        <v>#VALUE!</v>
      </c>
      <c r="CA99" s="193">
        <f t="shared" si="71"/>
        <v>20</v>
      </c>
      <c r="CB99" s="193" t="e">
        <f t="shared" si="72"/>
        <v>#VALUE!</v>
      </c>
      <c r="CC99" s="193" t="e">
        <f t="shared" si="73"/>
        <v>#VALUE!</v>
      </c>
      <c r="CD99" s="193" t="e">
        <f t="shared" si="74"/>
        <v>#VALUE!</v>
      </c>
      <c r="CE99" s="193" t="e">
        <f t="shared" si="75"/>
        <v>#VALUE!</v>
      </c>
      <c r="CF99" s="193" t="e">
        <f t="shared" si="76"/>
        <v>#VALUE!</v>
      </c>
      <c r="CG99" s="193" t="e">
        <f t="shared" si="77"/>
        <v>#VALUE!</v>
      </c>
      <c r="CH99" s="193" t="e">
        <f t="shared" si="78"/>
        <v>#VALUE!</v>
      </c>
      <c r="CI99" s="193" t="e">
        <f t="shared" si="79"/>
        <v>#VALUE!</v>
      </c>
      <c r="CJ99" s="193" t="e">
        <f t="shared" si="80"/>
        <v>#VALUE!</v>
      </c>
      <c r="CK99" s="193" t="e">
        <f t="shared" si="81"/>
        <v>#VALUE!</v>
      </c>
      <c r="CL99" s="193" t="e">
        <f t="shared" si="82"/>
        <v>#VALUE!</v>
      </c>
      <c r="CM99" s="193" t="e">
        <f t="shared" si="83"/>
        <v>#VALUE!</v>
      </c>
      <c r="CN99" s="193" t="e">
        <f t="shared" si="84"/>
        <v>#VALUE!</v>
      </c>
      <c r="CO99" s="209" t="str">
        <f t="shared" si="85"/>
        <v>2023PEC AI 136</v>
      </c>
      <c r="CP99" s="193" t="e">
        <f t="shared" si="86"/>
        <v>#VALUE!</v>
      </c>
      <c r="CQ99" s="158"/>
      <c r="CR99" s="193">
        <f t="shared" si="87"/>
        <v>20</v>
      </c>
      <c r="CS99" s="193" t="e">
        <f t="shared" si="88"/>
        <v>#VALUE!</v>
      </c>
      <c r="CT99" s="193" t="e">
        <f t="shared" si="89"/>
        <v>#VALUE!</v>
      </c>
      <c r="CU99" s="193" t="e">
        <f t="shared" si="90"/>
        <v>#VALUE!</v>
      </c>
      <c r="CV99" s="193" t="e">
        <f t="shared" si="91"/>
        <v>#VALUE!</v>
      </c>
      <c r="CW99" s="193" t="e">
        <f t="shared" si="92"/>
        <v>#VALUE!</v>
      </c>
      <c r="CX99" s="193" t="e">
        <f t="shared" si="93"/>
        <v>#VALUE!</v>
      </c>
      <c r="CY99" s="193" t="e">
        <f t="shared" si="94"/>
        <v>#VALUE!</v>
      </c>
      <c r="CZ99" s="193" t="e">
        <f t="shared" si="95"/>
        <v>#VALUE!</v>
      </c>
      <c r="DA99" s="193" t="e">
        <f t="shared" si="96"/>
        <v>#VALUE!</v>
      </c>
      <c r="DB99" s="193" t="e">
        <f t="shared" si="97"/>
        <v>#VALUE!</v>
      </c>
      <c r="DC99" s="193" t="e">
        <f t="shared" si="98"/>
        <v>#VALUE!</v>
      </c>
      <c r="DD99" s="193" t="e">
        <f t="shared" si="99"/>
        <v>#VALUE!</v>
      </c>
      <c r="DE99" s="159"/>
      <c r="DF99" s="159" t="e">
        <f t="shared" si="100"/>
        <v>#VALUE!</v>
      </c>
      <c r="DG99" s="159"/>
      <c r="DH99" s="159"/>
      <c r="DI99" s="159"/>
      <c r="DJ99" s="159"/>
      <c r="DK99" s="159"/>
      <c r="DL99" s="159"/>
      <c r="DM99" s="159"/>
      <c r="DN99" s="159"/>
      <c r="DO99" s="159"/>
      <c r="DP99" s="159"/>
      <c r="DQ99" s="159"/>
      <c r="DR99" s="159">
        <f t="shared" si="101"/>
        <v>100</v>
      </c>
      <c r="DS99" s="188">
        <f t="shared" si="102"/>
        <v>20</v>
      </c>
      <c r="DT99" s="159">
        <f t="shared" si="103"/>
        <v>13</v>
      </c>
      <c r="DU99" s="159">
        <f t="shared" si="104"/>
        <v>13</v>
      </c>
      <c r="DV99" s="159">
        <f t="shared" si="105"/>
        <v>13</v>
      </c>
      <c r="DW99" s="159">
        <f t="shared" si="106"/>
        <v>13</v>
      </c>
      <c r="DX99" s="159">
        <f t="shared" si="107"/>
        <v>13</v>
      </c>
      <c r="DY99" s="210">
        <f t="shared" si="108"/>
        <v>15</v>
      </c>
      <c r="DZ99" s="159">
        <f t="shared" si="109"/>
        <v>100</v>
      </c>
      <c r="EA99" s="159">
        <f t="shared" si="110"/>
        <v>20</v>
      </c>
      <c r="EB99" s="159">
        <f t="shared" si="111"/>
        <v>0</v>
      </c>
      <c r="EC99" s="159">
        <f t="shared" si="164"/>
        <v>13</v>
      </c>
      <c r="ED99" s="159">
        <f t="shared" si="164"/>
        <v>13</v>
      </c>
      <c r="EE99" s="159">
        <f t="shared" si="165"/>
        <v>0</v>
      </c>
      <c r="EF99" s="159">
        <f t="shared" si="165"/>
        <v>0</v>
      </c>
      <c r="EG99" s="159">
        <f t="shared" si="114"/>
        <v>13</v>
      </c>
      <c r="EH99" s="159">
        <f t="shared" si="115"/>
        <v>0</v>
      </c>
      <c r="EI99" s="159">
        <f t="shared" si="166"/>
        <v>13</v>
      </c>
      <c r="EJ99" s="159">
        <f t="shared" si="166"/>
        <v>13</v>
      </c>
      <c r="EK99" s="159">
        <f t="shared" si="167"/>
        <v>0</v>
      </c>
      <c r="EL99" s="159">
        <f t="shared" si="167"/>
        <v>0</v>
      </c>
      <c r="EM99" s="159">
        <f t="shared" si="118"/>
        <v>15</v>
      </c>
      <c r="EN99" s="159"/>
      <c r="EO99" s="159"/>
      <c r="EP99" s="188">
        <f t="shared" si="119"/>
        <v>20</v>
      </c>
      <c r="EQ99" s="159">
        <f t="shared" si="120"/>
        <v>16</v>
      </c>
      <c r="ER99" s="159">
        <f t="shared" si="121"/>
        <v>16</v>
      </c>
      <c r="ES99" s="159">
        <f t="shared" si="122"/>
        <v>16</v>
      </c>
      <c r="ET99" s="159">
        <f t="shared" si="123"/>
        <v>16</v>
      </c>
      <c r="EU99" s="159">
        <f t="shared" si="124"/>
        <v>16</v>
      </c>
      <c r="EV99" s="159"/>
      <c r="EW99" s="159">
        <f t="shared" si="125"/>
        <v>100</v>
      </c>
      <c r="EX99" s="159">
        <f t="shared" si="126"/>
        <v>20</v>
      </c>
      <c r="EY99" s="159">
        <f t="shared" si="127"/>
        <v>0</v>
      </c>
      <c r="EZ99" s="159">
        <f t="shared" si="168"/>
        <v>16</v>
      </c>
      <c r="FA99" s="159">
        <f t="shared" si="168"/>
        <v>16</v>
      </c>
      <c r="FB99" s="159">
        <f t="shared" si="169"/>
        <v>0</v>
      </c>
      <c r="FC99" s="159">
        <f t="shared" si="169"/>
        <v>0</v>
      </c>
      <c r="FD99" s="159">
        <f t="shared" si="130"/>
        <v>16</v>
      </c>
      <c r="FE99" s="159">
        <f t="shared" si="131"/>
        <v>0</v>
      </c>
      <c r="FF99" s="159">
        <f t="shared" si="170"/>
        <v>16</v>
      </c>
      <c r="FG99" s="159">
        <f t="shared" si="170"/>
        <v>16</v>
      </c>
      <c r="FH99" s="159">
        <f t="shared" si="133"/>
        <v>0</v>
      </c>
      <c r="FI99" s="159">
        <v>0</v>
      </c>
      <c r="FJ99" s="159">
        <v>0</v>
      </c>
      <c r="FK99" s="159"/>
      <c r="FL99" s="159"/>
      <c r="FM99" s="235">
        <v>100</v>
      </c>
    </row>
    <row r="100" spans="1:169" ht="18" x14ac:dyDescent="0.2">
      <c r="A100" s="194">
        <v>87</v>
      </c>
      <c r="B100" s="211">
        <v>211423243087</v>
      </c>
      <c r="C100" s="211" t="s">
        <v>856</v>
      </c>
      <c r="D100" s="197"/>
      <c r="E100" s="212" t="s">
        <v>857</v>
      </c>
      <c r="F100" s="199">
        <f t="shared" si="0"/>
        <v>2</v>
      </c>
      <c r="G100" s="199">
        <f t="shared" si="1"/>
        <v>2</v>
      </c>
      <c r="H100" s="199">
        <f t="shared" si="2"/>
        <v>2</v>
      </c>
      <c r="I100" s="199">
        <f t="shared" si="3"/>
        <v>2</v>
      </c>
      <c r="J100" s="199">
        <f t="shared" si="4"/>
        <v>2</v>
      </c>
      <c r="K100" s="199">
        <f t="shared" si="5"/>
        <v>2</v>
      </c>
      <c r="L100" s="199">
        <f t="shared" si="6"/>
        <v>2</v>
      </c>
      <c r="M100" s="199">
        <f t="shared" si="7"/>
        <v>2</v>
      </c>
      <c r="N100" s="199">
        <f t="shared" si="8"/>
        <v>2</v>
      </c>
      <c r="O100" s="200">
        <f t="shared" si="9"/>
        <v>1</v>
      </c>
      <c r="P100" s="199">
        <f t="shared" si="10"/>
        <v>13</v>
      </c>
      <c r="Q100" s="199">
        <f t="shared" si="11"/>
        <v>0</v>
      </c>
      <c r="R100" s="199">
        <f t="shared" si="12"/>
        <v>0</v>
      </c>
      <c r="S100" s="201">
        <f t="shared" si="156"/>
        <v>0</v>
      </c>
      <c r="T100" s="202">
        <f t="shared" si="14"/>
        <v>3</v>
      </c>
      <c r="U100" s="199">
        <f t="shared" si="15"/>
        <v>0</v>
      </c>
      <c r="V100" s="199">
        <f t="shared" si="16"/>
        <v>0</v>
      </c>
      <c r="W100" s="199">
        <f t="shared" si="17"/>
        <v>0</v>
      </c>
      <c r="X100" s="201">
        <f t="shared" si="18"/>
        <v>0</v>
      </c>
      <c r="Y100" s="203">
        <f t="shared" si="19"/>
        <v>4</v>
      </c>
      <c r="Z100" s="199">
        <f t="shared" si="20"/>
        <v>0</v>
      </c>
      <c r="AA100" s="199">
        <f t="shared" si="21"/>
        <v>0</v>
      </c>
      <c r="AB100" s="199">
        <f t="shared" si="22"/>
        <v>0</v>
      </c>
      <c r="AC100" s="201">
        <f t="shared" si="23"/>
        <v>0</v>
      </c>
      <c r="AD100" s="202">
        <f t="shared" si="24"/>
        <v>4</v>
      </c>
      <c r="AE100" s="199">
        <f t="shared" si="25"/>
        <v>13</v>
      </c>
      <c r="AF100" s="199">
        <f t="shared" si="26"/>
        <v>0</v>
      </c>
      <c r="AG100" s="199">
        <f t="shared" si="27"/>
        <v>0</v>
      </c>
      <c r="AH100" s="201">
        <f t="shared" si="28"/>
        <v>0</v>
      </c>
      <c r="AI100" s="204">
        <f t="shared" si="29"/>
        <v>3</v>
      </c>
      <c r="AJ100" s="199">
        <f t="shared" si="30"/>
        <v>12</v>
      </c>
      <c r="AK100" s="199">
        <f t="shared" si="31"/>
        <v>0</v>
      </c>
      <c r="AL100" s="199">
        <f t="shared" si="32"/>
        <v>0</v>
      </c>
      <c r="AM100" s="201">
        <f t="shared" si="33"/>
        <v>0</v>
      </c>
      <c r="AN100" s="204">
        <f t="shared" si="34"/>
        <v>3</v>
      </c>
      <c r="AO100" s="199">
        <f t="shared" si="35"/>
        <v>0</v>
      </c>
      <c r="AP100" s="199">
        <f t="shared" si="36"/>
        <v>0</v>
      </c>
      <c r="AQ100" s="199">
        <f t="shared" si="37"/>
        <v>0</v>
      </c>
      <c r="AR100" s="201">
        <f t="shared" si="38"/>
        <v>0</v>
      </c>
      <c r="AS100" s="204">
        <f t="shared" si="39"/>
        <v>4</v>
      </c>
      <c r="AT100" s="199">
        <f t="shared" si="40"/>
        <v>13</v>
      </c>
      <c r="AU100" s="199">
        <f t="shared" si="41"/>
        <v>0</v>
      </c>
      <c r="AV100" s="199">
        <f t="shared" si="42"/>
        <v>0</v>
      </c>
      <c r="AW100" s="201">
        <f t="shared" si="43"/>
        <v>0</v>
      </c>
      <c r="AX100" s="205">
        <f t="shared" si="44"/>
        <v>3</v>
      </c>
      <c r="AY100" s="199">
        <f t="shared" si="45"/>
        <v>0</v>
      </c>
      <c r="AZ100" s="199">
        <f t="shared" si="46"/>
        <v>0</v>
      </c>
      <c r="BA100" s="199">
        <f t="shared" si="47"/>
        <v>0</v>
      </c>
      <c r="BB100" s="201">
        <f t="shared" si="48"/>
        <v>0</v>
      </c>
      <c r="BC100" s="204">
        <f t="shared" si="49"/>
        <v>4</v>
      </c>
      <c r="BD100" s="199">
        <f t="shared" si="50"/>
        <v>0</v>
      </c>
      <c r="BE100" s="199">
        <f t="shared" si="51"/>
        <v>0</v>
      </c>
      <c r="BF100" s="199">
        <f t="shared" si="52"/>
        <v>0</v>
      </c>
      <c r="BG100" s="201">
        <f t="shared" si="53"/>
        <v>0</v>
      </c>
      <c r="BH100" s="204">
        <f t="shared" si="54"/>
        <v>4</v>
      </c>
      <c r="BI100" s="199">
        <f t="shared" si="55"/>
        <v>9</v>
      </c>
      <c r="BJ100" s="199">
        <f t="shared" si="56"/>
        <v>0</v>
      </c>
      <c r="BK100" s="199">
        <f t="shared" si="57"/>
        <v>0</v>
      </c>
      <c r="BL100" s="201">
        <f t="shared" si="58"/>
        <v>0</v>
      </c>
      <c r="BM100" s="206">
        <f t="shared" si="59"/>
        <v>3</v>
      </c>
      <c r="BN100" s="199">
        <f t="shared" si="60"/>
        <v>14</v>
      </c>
      <c r="BO100" s="199">
        <f t="shared" si="61"/>
        <v>0</v>
      </c>
      <c r="BP100" s="199">
        <f t="shared" si="62"/>
        <v>0</v>
      </c>
      <c r="BQ100" s="201">
        <f t="shared" si="63"/>
        <v>0</v>
      </c>
      <c r="BR100" s="207">
        <f t="shared" si="64"/>
        <v>3</v>
      </c>
      <c r="BS100" s="199">
        <f t="shared" si="65"/>
        <v>0</v>
      </c>
      <c r="BT100" s="199">
        <f t="shared" si="66"/>
        <v>0</v>
      </c>
      <c r="BU100" s="199">
        <f t="shared" si="67"/>
        <v>0</v>
      </c>
      <c r="BV100" s="201">
        <f t="shared" si="68"/>
        <v>0</v>
      </c>
      <c r="BW100" s="207">
        <f t="shared" si="69"/>
        <v>4</v>
      </c>
      <c r="BX100" s="235">
        <v>93</v>
      </c>
      <c r="BY100" s="235">
        <v>93</v>
      </c>
      <c r="BZ100" s="193" t="e">
        <f t="shared" si="70"/>
        <v>#VALUE!</v>
      </c>
      <c r="CA100" s="193">
        <f t="shared" si="71"/>
        <v>20</v>
      </c>
      <c r="CB100" s="193" t="e">
        <f t="shared" si="72"/>
        <v>#VALUE!</v>
      </c>
      <c r="CC100" s="193" t="e">
        <f t="shared" si="73"/>
        <v>#VALUE!</v>
      </c>
      <c r="CD100" s="193" t="e">
        <f t="shared" si="74"/>
        <v>#VALUE!</v>
      </c>
      <c r="CE100" s="193" t="e">
        <f t="shared" si="75"/>
        <v>#VALUE!</v>
      </c>
      <c r="CF100" s="193" t="e">
        <f t="shared" si="76"/>
        <v>#VALUE!</v>
      </c>
      <c r="CG100" s="193" t="e">
        <f t="shared" si="77"/>
        <v>#VALUE!</v>
      </c>
      <c r="CH100" s="193" t="e">
        <f t="shared" si="78"/>
        <v>#VALUE!</v>
      </c>
      <c r="CI100" s="193" t="e">
        <f t="shared" si="79"/>
        <v>#VALUE!</v>
      </c>
      <c r="CJ100" s="193" t="e">
        <f t="shared" si="80"/>
        <v>#VALUE!</v>
      </c>
      <c r="CK100" s="193" t="e">
        <f t="shared" si="81"/>
        <v>#VALUE!</v>
      </c>
      <c r="CL100" s="193" t="e">
        <f t="shared" si="82"/>
        <v>#VALUE!</v>
      </c>
      <c r="CM100" s="193" t="e">
        <f t="shared" si="83"/>
        <v>#VALUE!</v>
      </c>
      <c r="CN100" s="193" t="e">
        <f t="shared" si="84"/>
        <v>#VALUE!</v>
      </c>
      <c r="CO100" s="209" t="str">
        <f t="shared" si="85"/>
        <v>2023PEC AI 137</v>
      </c>
      <c r="CP100" s="193" t="e">
        <f t="shared" si="86"/>
        <v>#VALUE!</v>
      </c>
      <c r="CQ100" s="158"/>
      <c r="CR100" s="193">
        <f t="shared" si="87"/>
        <v>20</v>
      </c>
      <c r="CS100" s="193" t="e">
        <f t="shared" si="88"/>
        <v>#VALUE!</v>
      </c>
      <c r="CT100" s="193" t="e">
        <f t="shared" si="89"/>
        <v>#VALUE!</v>
      </c>
      <c r="CU100" s="193" t="e">
        <f t="shared" si="90"/>
        <v>#VALUE!</v>
      </c>
      <c r="CV100" s="193" t="e">
        <f t="shared" si="91"/>
        <v>#VALUE!</v>
      </c>
      <c r="CW100" s="193" t="e">
        <f t="shared" si="92"/>
        <v>#VALUE!</v>
      </c>
      <c r="CX100" s="193" t="e">
        <f t="shared" si="93"/>
        <v>#VALUE!</v>
      </c>
      <c r="CY100" s="193" t="e">
        <f t="shared" si="94"/>
        <v>#VALUE!</v>
      </c>
      <c r="CZ100" s="193" t="e">
        <f t="shared" si="95"/>
        <v>#VALUE!</v>
      </c>
      <c r="DA100" s="193" t="e">
        <f t="shared" si="96"/>
        <v>#VALUE!</v>
      </c>
      <c r="DB100" s="193" t="e">
        <f t="shared" si="97"/>
        <v>#VALUE!</v>
      </c>
      <c r="DC100" s="193" t="e">
        <f t="shared" si="98"/>
        <v>#VALUE!</v>
      </c>
      <c r="DD100" s="193" t="e">
        <f t="shared" si="99"/>
        <v>#VALUE!</v>
      </c>
      <c r="DE100" s="159"/>
      <c r="DF100" s="159" t="e">
        <f t="shared" si="100"/>
        <v>#VALUE!</v>
      </c>
      <c r="DG100" s="159"/>
      <c r="DH100" s="159"/>
      <c r="DI100" s="159"/>
      <c r="DJ100" s="159"/>
      <c r="DK100" s="159"/>
      <c r="DL100" s="159"/>
      <c r="DM100" s="159"/>
      <c r="DN100" s="159"/>
      <c r="DO100" s="159"/>
      <c r="DP100" s="159"/>
      <c r="DQ100" s="159"/>
      <c r="DR100" s="159">
        <f t="shared" si="101"/>
        <v>93</v>
      </c>
      <c r="DS100" s="188">
        <f t="shared" si="102"/>
        <v>19</v>
      </c>
      <c r="DT100" s="159">
        <f t="shared" si="103"/>
        <v>13</v>
      </c>
      <c r="DU100" s="159">
        <f t="shared" si="104"/>
        <v>13</v>
      </c>
      <c r="DV100" s="159">
        <f t="shared" si="105"/>
        <v>12</v>
      </c>
      <c r="DW100" s="159">
        <f t="shared" si="106"/>
        <v>13</v>
      </c>
      <c r="DX100" s="159">
        <f t="shared" si="107"/>
        <v>9</v>
      </c>
      <c r="DY100" s="210">
        <f t="shared" si="108"/>
        <v>14</v>
      </c>
      <c r="DZ100" s="159">
        <f t="shared" si="109"/>
        <v>93</v>
      </c>
      <c r="EA100" s="159">
        <f t="shared" si="110"/>
        <v>19</v>
      </c>
      <c r="EB100" s="159">
        <f t="shared" si="111"/>
        <v>13</v>
      </c>
      <c r="EC100" s="159">
        <f t="shared" si="164"/>
        <v>0</v>
      </c>
      <c r="ED100" s="159">
        <f t="shared" si="164"/>
        <v>0</v>
      </c>
      <c r="EE100" s="159">
        <f t="shared" si="165"/>
        <v>13</v>
      </c>
      <c r="EF100" s="159">
        <f t="shared" si="165"/>
        <v>12</v>
      </c>
      <c r="EG100" s="159">
        <f t="shared" si="114"/>
        <v>0</v>
      </c>
      <c r="EH100" s="159">
        <f t="shared" si="115"/>
        <v>13</v>
      </c>
      <c r="EI100" s="159">
        <f t="shared" si="166"/>
        <v>0</v>
      </c>
      <c r="EJ100" s="159">
        <f t="shared" si="166"/>
        <v>0</v>
      </c>
      <c r="EK100" s="159">
        <f t="shared" si="167"/>
        <v>9</v>
      </c>
      <c r="EL100" s="159">
        <f t="shared" si="167"/>
        <v>14</v>
      </c>
      <c r="EM100" s="159">
        <f t="shared" si="118"/>
        <v>0</v>
      </c>
      <c r="EN100" s="159"/>
      <c r="EO100" s="159"/>
      <c r="EP100" s="188">
        <f t="shared" si="119"/>
        <v>19</v>
      </c>
      <c r="EQ100" s="159">
        <f t="shared" si="120"/>
        <v>16</v>
      </c>
      <c r="ER100" s="159">
        <f t="shared" si="121"/>
        <v>16</v>
      </c>
      <c r="ES100" s="159">
        <f t="shared" si="122"/>
        <v>14</v>
      </c>
      <c r="ET100" s="159">
        <f t="shared" si="123"/>
        <v>13</v>
      </c>
      <c r="EU100" s="159">
        <f t="shared" si="124"/>
        <v>15</v>
      </c>
      <c r="EV100" s="159"/>
      <c r="EW100" s="159">
        <f t="shared" si="125"/>
        <v>93</v>
      </c>
      <c r="EX100" s="159">
        <f t="shared" si="126"/>
        <v>19</v>
      </c>
      <c r="EY100" s="159">
        <f t="shared" si="127"/>
        <v>16</v>
      </c>
      <c r="EZ100" s="159">
        <f t="shared" si="168"/>
        <v>0</v>
      </c>
      <c r="FA100" s="159">
        <f t="shared" si="168"/>
        <v>0</v>
      </c>
      <c r="FB100" s="159">
        <f t="shared" si="169"/>
        <v>16</v>
      </c>
      <c r="FC100" s="159">
        <f t="shared" si="169"/>
        <v>14</v>
      </c>
      <c r="FD100" s="159">
        <f t="shared" si="130"/>
        <v>0</v>
      </c>
      <c r="FE100" s="159">
        <f t="shared" si="131"/>
        <v>13</v>
      </c>
      <c r="FF100" s="159">
        <f t="shared" si="170"/>
        <v>0</v>
      </c>
      <c r="FG100" s="159">
        <f t="shared" si="170"/>
        <v>0</v>
      </c>
      <c r="FH100" s="159">
        <f t="shared" si="133"/>
        <v>15</v>
      </c>
      <c r="FI100" s="159">
        <v>0</v>
      </c>
      <c r="FJ100" s="159">
        <v>0</v>
      </c>
      <c r="FK100" s="159"/>
      <c r="FL100" s="159"/>
      <c r="FM100" s="235">
        <v>93</v>
      </c>
    </row>
    <row r="101" spans="1:169" ht="18" x14ac:dyDescent="0.2">
      <c r="A101" s="194">
        <v>88</v>
      </c>
      <c r="B101" s="211">
        <v>211423243088</v>
      </c>
      <c r="C101" s="211" t="s">
        <v>858</v>
      </c>
      <c r="D101" s="197"/>
      <c r="E101" s="212" t="s">
        <v>859</v>
      </c>
      <c r="F101" s="199">
        <f t="shared" si="0"/>
        <v>2</v>
      </c>
      <c r="G101" s="199">
        <f t="shared" si="1"/>
        <v>2</v>
      </c>
      <c r="H101" s="199">
        <f t="shared" si="2"/>
        <v>2</v>
      </c>
      <c r="I101" s="199">
        <f t="shared" si="3"/>
        <v>2</v>
      </c>
      <c r="J101" s="199">
        <f t="shared" si="4"/>
        <v>2</v>
      </c>
      <c r="K101" s="199">
        <f t="shared" si="5"/>
        <v>2</v>
      </c>
      <c r="L101" s="199">
        <f t="shared" si="6"/>
        <v>2</v>
      </c>
      <c r="M101" s="199">
        <f t="shared" si="7"/>
        <v>2</v>
      </c>
      <c r="N101" s="199">
        <f t="shared" si="8"/>
        <v>2</v>
      </c>
      <c r="O101" s="200">
        <f t="shared" si="9"/>
        <v>0</v>
      </c>
      <c r="P101" s="199">
        <f t="shared" si="10"/>
        <v>0</v>
      </c>
      <c r="Q101" s="199">
        <f t="shared" si="11"/>
        <v>0</v>
      </c>
      <c r="R101" s="199">
        <f t="shared" si="12"/>
        <v>0</v>
      </c>
      <c r="S101" s="201">
        <f t="shared" si="156"/>
        <v>0</v>
      </c>
      <c r="T101" s="202">
        <f t="shared" si="14"/>
        <v>4</v>
      </c>
      <c r="U101" s="199">
        <f t="shared" si="15"/>
        <v>12</v>
      </c>
      <c r="V101" s="199">
        <f t="shared" si="16"/>
        <v>0</v>
      </c>
      <c r="W101" s="199">
        <f t="shared" si="17"/>
        <v>0</v>
      </c>
      <c r="X101" s="201">
        <f t="shared" si="18"/>
        <v>0</v>
      </c>
      <c r="Y101" s="203">
        <f t="shared" si="19"/>
        <v>3</v>
      </c>
      <c r="Z101" s="199">
        <f t="shared" si="20"/>
        <v>13</v>
      </c>
      <c r="AA101" s="199">
        <f t="shared" si="21"/>
        <v>0</v>
      </c>
      <c r="AB101" s="199">
        <f t="shared" si="22"/>
        <v>0</v>
      </c>
      <c r="AC101" s="201">
        <f t="shared" si="23"/>
        <v>0</v>
      </c>
      <c r="AD101" s="202">
        <f t="shared" si="24"/>
        <v>3</v>
      </c>
      <c r="AE101" s="199">
        <f t="shared" si="25"/>
        <v>0</v>
      </c>
      <c r="AF101" s="199">
        <f t="shared" si="26"/>
        <v>0</v>
      </c>
      <c r="AG101" s="199">
        <f t="shared" si="27"/>
        <v>0</v>
      </c>
      <c r="AH101" s="201">
        <f t="shared" si="28"/>
        <v>0</v>
      </c>
      <c r="AI101" s="204">
        <f t="shared" si="29"/>
        <v>4</v>
      </c>
      <c r="AJ101" s="199">
        <f t="shared" si="30"/>
        <v>0</v>
      </c>
      <c r="AK101" s="199">
        <f t="shared" si="31"/>
        <v>0</v>
      </c>
      <c r="AL101" s="199">
        <f t="shared" si="32"/>
        <v>0</v>
      </c>
      <c r="AM101" s="201">
        <f t="shared" si="33"/>
        <v>0</v>
      </c>
      <c r="AN101" s="204">
        <f t="shared" si="34"/>
        <v>4</v>
      </c>
      <c r="AO101" s="199">
        <f t="shared" si="35"/>
        <v>13</v>
      </c>
      <c r="AP101" s="199">
        <f t="shared" si="36"/>
        <v>0</v>
      </c>
      <c r="AQ101" s="199">
        <f t="shared" si="37"/>
        <v>0</v>
      </c>
      <c r="AR101" s="201">
        <f t="shared" si="38"/>
        <v>0</v>
      </c>
      <c r="AS101" s="204">
        <f t="shared" si="39"/>
        <v>3</v>
      </c>
      <c r="AT101" s="199">
        <f t="shared" si="40"/>
        <v>0</v>
      </c>
      <c r="AU101" s="199">
        <f t="shared" si="41"/>
        <v>0</v>
      </c>
      <c r="AV101" s="199">
        <f t="shared" si="42"/>
        <v>0</v>
      </c>
      <c r="AW101" s="201">
        <f t="shared" si="43"/>
        <v>0</v>
      </c>
      <c r="AX101" s="205">
        <f t="shared" si="44"/>
        <v>4</v>
      </c>
      <c r="AY101" s="199">
        <f t="shared" si="45"/>
        <v>13</v>
      </c>
      <c r="AZ101" s="199">
        <f t="shared" si="46"/>
        <v>0</v>
      </c>
      <c r="BA101" s="199">
        <f t="shared" si="47"/>
        <v>0</v>
      </c>
      <c r="BB101" s="201">
        <f t="shared" si="48"/>
        <v>0</v>
      </c>
      <c r="BC101" s="204">
        <f t="shared" si="49"/>
        <v>3</v>
      </c>
      <c r="BD101" s="199">
        <f t="shared" si="50"/>
        <v>7</v>
      </c>
      <c r="BE101" s="199">
        <f t="shared" si="51"/>
        <v>0</v>
      </c>
      <c r="BF101" s="199">
        <f t="shared" si="52"/>
        <v>0</v>
      </c>
      <c r="BG101" s="201">
        <f t="shared" si="53"/>
        <v>0</v>
      </c>
      <c r="BH101" s="204">
        <f t="shared" si="54"/>
        <v>3</v>
      </c>
      <c r="BI101" s="199">
        <f t="shared" si="55"/>
        <v>0</v>
      </c>
      <c r="BJ101" s="199">
        <f t="shared" si="56"/>
        <v>0</v>
      </c>
      <c r="BK101" s="199">
        <f t="shared" si="57"/>
        <v>0</v>
      </c>
      <c r="BL101" s="201">
        <f t="shared" si="58"/>
        <v>0</v>
      </c>
      <c r="BM101" s="206">
        <f t="shared" si="59"/>
        <v>4</v>
      </c>
      <c r="BN101" s="199">
        <f t="shared" si="60"/>
        <v>0</v>
      </c>
      <c r="BO101" s="199">
        <f t="shared" si="61"/>
        <v>0</v>
      </c>
      <c r="BP101" s="199">
        <f t="shared" si="62"/>
        <v>0</v>
      </c>
      <c r="BQ101" s="201">
        <f t="shared" si="63"/>
        <v>0</v>
      </c>
      <c r="BR101" s="207">
        <f t="shared" si="64"/>
        <v>4</v>
      </c>
      <c r="BS101" s="199">
        <f t="shared" si="65"/>
        <v>14</v>
      </c>
      <c r="BT101" s="199">
        <f t="shared" si="66"/>
        <v>0</v>
      </c>
      <c r="BU101" s="199">
        <f t="shared" si="67"/>
        <v>0</v>
      </c>
      <c r="BV101" s="201">
        <f t="shared" si="68"/>
        <v>0</v>
      </c>
      <c r="BW101" s="207">
        <f t="shared" si="69"/>
        <v>3</v>
      </c>
      <c r="BX101" s="235">
        <v>90</v>
      </c>
      <c r="BY101" s="235">
        <v>90</v>
      </c>
      <c r="BZ101" s="193" t="e">
        <f t="shared" si="70"/>
        <v>#VALUE!</v>
      </c>
      <c r="CA101" s="193">
        <f t="shared" si="71"/>
        <v>18</v>
      </c>
      <c r="CB101" s="193" t="e">
        <f t="shared" si="72"/>
        <v>#VALUE!</v>
      </c>
      <c r="CC101" s="193" t="e">
        <f t="shared" si="73"/>
        <v>#VALUE!</v>
      </c>
      <c r="CD101" s="193" t="e">
        <f t="shared" si="74"/>
        <v>#VALUE!</v>
      </c>
      <c r="CE101" s="193" t="e">
        <f t="shared" si="75"/>
        <v>#VALUE!</v>
      </c>
      <c r="CF101" s="193" t="e">
        <f t="shared" si="76"/>
        <v>#VALUE!</v>
      </c>
      <c r="CG101" s="193" t="e">
        <f t="shared" si="77"/>
        <v>#VALUE!</v>
      </c>
      <c r="CH101" s="193" t="e">
        <f t="shared" si="78"/>
        <v>#VALUE!</v>
      </c>
      <c r="CI101" s="193" t="e">
        <f t="shared" si="79"/>
        <v>#VALUE!</v>
      </c>
      <c r="CJ101" s="193" t="e">
        <f t="shared" si="80"/>
        <v>#VALUE!</v>
      </c>
      <c r="CK101" s="193" t="e">
        <f t="shared" si="81"/>
        <v>#VALUE!</v>
      </c>
      <c r="CL101" s="193" t="e">
        <f t="shared" si="82"/>
        <v>#VALUE!</v>
      </c>
      <c r="CM101" s="193" t="e">
        <f t="shared" si="83"/>
        <v>#VALUE!</v>
      </c>
      <c r="CN101" s="193" t="e">
        <f t="shared" si="84"/>
        <v>#VALUE!</v>
      </c>
      <c r="CO101" s="209" t="str">
        <f t="shared" si="85"/>
        <v>2023PEC AI 138</v>
      </c>
      <c r="CP101" s="193" t="e">
        <f t="shared" si="86"/>
        <v>#VALUE!</v>
      </c>
      <c r="CQ101" s="158"/>
      <c r="CR101" s="193">
        <f t="shared" si="87"/>
        <v>17</v>
      </c>
      <c r="CS101" s="193" t="e">
        <f t="shared" si="88"/>
        <v>#VALUE!</v>
      </c>
      <c r="CT101" s="193" t="e">
        <f t="shared" si="89"/>
        <v>#VALUE!</v>
      </c>
      <c r="CU101" s="193" t="e">
        <f t="shared" si="90"/>
        <v>#VALUE!</v>
      </c>
      <c r="CV101" s="193" t="e">
        <f t="shared" si="91"/>
        <v>#VALUE!</v>
      </c>
      <c r="CW101" s="193" t="e">
        <f t="shared" si="92"/>
        <v>#VALUE!</v>
      </c>
      <c r="CX101" s="193" t="e">
        <f t="shared" si="93"/>
        <v>#VALUE!</v>
      </c>
      <c r="CY101" s="193" t="e">
        <f t="shared" si="94"/>
        <v>#VALUE!</v>
      </c>
      <c r="CZ101" s="193" t="e">
        <f t="shared" si="95"/>
        <v>#VALUE!</v>
      </c>
      <c r="DA101" s="193" t="e">
        <f t="shared" si="96"/>
        <v>#VALUE!</v>
      </c>
      <c r="DB101" s="193" t="e">
        <f t="shared" si="97"/>
        <v>#VALUE!</v>
      </c>
      <c r="DC101" s="193" t="e">
        <f t="shared" si="98"/>
        <v>#VALUE!</v>
      </c>
      <c r="DD101" s="193" t="e">
        <f t="shared" si="99"/>
        <v>#VALUE!</v>
      </c>
      <c r="DE101" s="159"/>
      <c r="DF101" s="159" t="e">
        <f t="shared" si="100"/>
        <v>#VALUE!</v>
      </c>
      <c r="DG101" s="159"/>
      <c r="DH101" s="159"/>
      <c r="DI101" s="159"/>
      <c r="DJ101" s="159"/>
      <c r="DK101" s="159"/>
      <c r="DL101" s="159"/>
      <c r="DM101" s="159"/>
      <c r="DN101" s="159"/>
      <c r="DO101" s="159"/>
      <c r="DP101" s="159"/>
      <c r="DQ101" s="159"/>
      <c r="DR101" s="159">
        <f t="shared" si="101"/>
        <v>90</v>
      </c>
      <c r="DS101" s="188">
        <f t="shared" si="102"/>
        <v>18</v>
      </c>
      <c r="DT101" s="159">
        <f t="shared" si="103"/>
        <v>12</v>
      </c>
      <c r="DU101" s="159">
        <f t="shared" si="104"/>
        <v>13</v>
      </c>
      <c r="DV101" s="159">
        <f t="shared" si="105"/>
        <v>13</v>
      </c>
      <c r="DW101" s="159">
        <f t="shared" si="106"/>
        <v>13</v>
      </c>
      <c r="DX101" s="159">
        <f t="shared" si="107"/>
        <v>7</v>
      </c>
      <c r="DY101" s="210">
        <f t="shared" si="108"/>
        <v>14</v>
      </c>
      <c r="DZ101" s="159">
        <f t="shared" si="109"/>
        <v>90</v>
      </c>
      <c r="EA101" s="159">
        <f t="shared" si="110"/>
        <v>18</v>
      </c>
      <c r="EB101" s="159">
        <f t="shared" si="111"/>
        <v>0</v>
      </c>
      <c r="EC101" s="159">
        <f t="shared" si="164"/>
        <v>12</v>
      </c>
      <c r="ED101" s="159">
        <f t="shared" si="164"/>
        <v>13</v>
      </c>
      <c r="EE101" s="159">
        <f t="shared" si="165"/>
        <v>0</v>
      </c>
      <c r="EF101" s="159">
        <f t="shared" si="165"/>
        <v>0</v>
      </c>
      <c r="EG101" s="159">
        <f t="shared" si="114"/>
        <v>13</v>
      </c>
      <c r="EH101" s="159">
        <f t="shared" si="115"/>
        <v>0</v>
      </c>
      <c r="EI101" s="159">
        <f t="shared" si="166"/>
        <v>13</v>
      </c>
      <c r="EJ101" s="159">
        <f t="shared" si="166"/>
        <v>7</v>
      </c>
      <c r="EK101" s="159">
        <f t="shared" si="167"/>
        <v>0</v>
      </c>
      <c r="EL101" s="159">
        <f t="shared" si="167"/>
        <v>0</v>
      </c>
      <c r="EM101" s="159">
        <f t="shared" si="118"/>
        <v>14</v>
      </c>
      <c r="EN101" s="159"/>
      <c r="EO101" s="159"/>
      <c r="EP101" s="188">
        <f t="shared" si="119"/>
        <v>18</v>
      </c>
      <c r="EQ101" s="159">
        <f t="shared" si="120"/>
        <v>15</v>
      </c>
      <c r="ER101" s="159">
        <f t="shared" si="121"/>
        <v>16</v>
      </c>
      <c r="ES101" s="159">
        <f t="shared" si="122"/>
        <v>16</v>
      </c>
      <c r="ET101" s="159">
        <f t="shared" si="123"/>
        <v>11</v>
      </c>
      <c r="EU101" s="159">
        <f t="shared" si="124"/>
        <v>14</v>
      </c>
      <c r="EV101" s="159"/>
      <c r="EW101" s="159">
        <f t="shared" si="125"/>
        <v>90</v>
      </c>
      <c r="EX101" s="159">
        <f t="shared" si="126"/>
        <v>18</v>
      </c>
      <c r="EY101" s="159">
        <f t="shared" si="127"/>
        <v>0</v>
      </c>
      <c r="EZ101" s="159">
        <f t="shared" si="168"/>
        <v>15</v>
      </c>
      <c r="FA101" s="159">
        <f t="shared" si="168"/>
        <v>16</v>
      </c>
      <c r="FB101" s="159">
        <f t="shared" si="169"/>
        <v>0</v>
      </c>
      <c r="FC101" s="159">
        <f t="shared" si="169"/>
        <v>0</v>
      </c>
      <c r="FD101" s="159">
        <f t="shared" si="130"/>
        <v>16</v>
      </c>
      <c r="FE101" s="159">
        <f t="shared" si="131"/>
        <v>0</v>
      </c>
      <c r="FF101" s="159">
        <f t="shared" si="170"/>
        <v>11</v>
      </c>
      <c r="FG101" s="159">
        <f t="shared" si="170"/>
        <v>14</v>
      </c>
      <c r="FH101" s="159">
        <f t="shared" si="133"/>
        <v>0</v>
      </c>
      <c r="FI101" s="159">
        <v>0</v>
      </c>
      <c r="FJ101" s="159">
        <v>0</v>
      </c>
      <c r="FK101" s="159"/>
      <c r="FL101" s="159"/>
      <c r="FM101" s="235">
        <v>90</v>
      </c>
    </row>
    <row r="102" spans="1:169" ht="18" x14ac:dyDescent="0.2">
      <c r="A102" s="194">
        <v>89</v>
      </c>
      <c r="B102" s="211">
        <v>211423243089</v>
      </c>
      <c r="C102" s="211" t="s">
        <v>860</v>
      </c>
      <c r="D102" s="197"/>
      <c r="E102" s="212" t="s">
        <v>861</v>
      </c>
      <c r="F102" s="199">
        <f t="shared" si="0"/>
        <v>2</v>
      </c>
      <c r="G102" s="199">
        <f t="shared" si="1"/>
        <v>2</v>
      </c>
      <c r="H102" s="199">
        <f t="shared" si="2"/>
        <v>2</v>
      </c>
      <c r="I102" s="199">
        <f t="shared" si="3"/>
        <v>2</v>
      </c>
      <c r="J102" s="199">
        <f t="shared" si="4"/>
        <v>2</v>
      </c>
      <c r="K102" s="199">
        <f t="shared" si="5"/>
        <v>2</v>
      </c>
      <c r="L102" s="199">
        <f t="shared" si="6"/>
        <v>2</v>
      </c>
      <c r="M102" s="199">
        <f t="shared" si="7"/>
        <v>2</v>
      </c>
      <c r="N102" s="199">
        <f t="shared" si="8"/>
        <v>2</v>
      </c>
      <c r="O102" s="200">
        <f t="shared" si="9"/>
        <v>0</v>
      </c>
      <c r="P102" s="199">
        <f t="shared" si="10"/>
        <v>13</v>
      </c>
      <c r="Q102" s="199">
        <f t="shared" si="11"/>
        <v>0</v>
      </c>
      <c r="R102" s="199">
        <f t="shared" si="12"/>
        <v>0</v>
      </c>
      <c r="S102" s="201">
        <f t="shared" si="156"/>
        <v>0</v>
      </c>
      <c r="T102" s="202">
        <f t="shared" si="14"/>
        <v>3</v>
      </c>
      <c r="U102" s="199">
        <f t="shared" si="15"/>
        <v>0</v>
      </c>
      <c r="V102" s="199">
        <f t="shared" si="16"/>
        <v>0</v>
      </c>
      <c r="W102" s="199">
        <f t="shared" si="17"/>
        <v>0</v>
      </c>
      <c r="X102" s="201">
        <f t="shared" si="18"/>
        <v>0</v>
      </c>
      <c r="Y102" s="203">
        <f t="shared" si="19"/>
        <v>4</v>
      </c>
      <c r="Z102" s="199">
        <f t="shared" si="20"/>
        <v>0</v>
      </c>
      <c r="AA102" s="199">
        <f t="shared" si="21"/>
        <v>0</v>
      </c>
      <c r="AB102" s="199">
        <f t="shared" si="22"/>
        <v>0</v>
      </c>
      <c r="AC102" s="201">
        <f t="shared" si="23"/>
        <v>0</v>
      </c>
      <c r="AD102" s="202">
        <f t="shared" si="24"/>
        <v>4</v>
      </c>
      <c r="AE102" s="199">
        <f t="shared" si="25"/>
        <v>13</v>
      </c>
      <c r="AF102" s="199">
        <f t="shared" si="26"/>
        <v>0</v>
      </c>
      <c r="AG102" s="199">
        <f t="shared" si="27"/>
        <v>0</v>
      </c>
      <c r="AH102" s="201">
        <f t="shared" si="28"/>
        <v>0</v>
      </c>
      <c r="AI102" s="204">
        <f t="shared" si="29"/>
        <v>3</v>
      </c>
      <c r="AJ102" s="199">
        <f t="shared" si="30"/>
        <v>11</v>
      </c>
      <c r="AK102" s="199">
        <f t="shared" si="31"/>
        <v>0</v>
      </c>
      <c r="AL102" s="199">
        <f t="shared" si="32"/>
        <v>0</v>
      </c>
      <c r="AM102" s="201">
        <f t="shared" si="33"/>
        <v>0</v>
      </c>
      <c r="AN102" s="204">
        <f t="shared" si="34"/>
        <v>3</v>
      </c>
      <c r="AO102" s="199">
        <f t="shared" si="35"/>
        <v>0</v>
      </c>
      <c r="AP102" s="199">
        <f t="shared" si="36"/>
        <v>0</v>
      </c>
      <c r="AQ102" s="199">
        <f t="shared" si="37"/>
        <v>0</v>
      </c>
      <c r="AR102" s="201">
        <f t="shared" si="38"/>
        <v>0</v>
      </c>
      <c r="AS102" s="204">
        <f t="shared" si="39"/>
        <v>4</v>
      </c>
      <c r="AT102" s="199">
        <f t="shared" si="40"/>
        <v>13</v>
      </c>
      <c r="AU102" s="199">
        <f t="shared" si="41"/>
        <v>0</v>
      </c>
      <c r="AV102" s="199">
        <f t="shared" si="42"/>
        <v>0</v>
      </c>
      <c r="AW102" s="201">
        <f t="shared" si="43"/>
        <v>0</v>
      </c>
      <c r="AX102" s="205">
        <f t="shared" si="44"/>
        <v>3</v>
      </c>
      <c r="AY102" s="199">
        <f t="shared" si="45"/>
        <v>0</v>
      </c>
      <c r="AZ102" s="199">
        <f t="shared" si="46"/>
        <v>0</v>
      </c>
      <c r="BA102" s="199">
        <f t="shared" si="47"/>
        <v>0</v>
      </c>
      <c r="BB102" s="201">
        <f t="shared" si="48"/>
        <v>0</v>
      </c>
      <c r="BC102" s="204">
        <f t="shared" si="49"/>
        <v>4</v>
      </c>
      <c r="BD102" s="199">
        <f t="shared" si="50"/>
        <v>0</v>
      </c>
      <c r="BE102" s="199">
        <f t="shared" si="51"/>
        <v>0</v>
      </c>
      <c r="BF102" s="199">
        <f t="shared" si="52"/>
        <v>0</v>
      </c>
      <c r="BG102" s="201">
        <f t="shared" si="53"/>
        <v>0</v>
      </c>
      <c r="BH102" s="204">
        <f t="shared" si="54"/>
        <v>4</v>
      </c>
      <c r="BI102" s="199">
        <f t="shared" si="55"/>
        <v>8</v>
      </c>
      <c r="BJ102" s="199">
        <f t="shared" si="56"/>
        <v>0</v>
      </c>
      <c r="BK102" s="199">
        <f t="shared" si="57"/>
        <v>0</v>
      </c>
      <c r="BL102" s="201">
        <f t="shared" si="58"/>
        <v>0</v>
      </c>
      <c r="BM102" s="206">
        <f t="shared" si="59"/>
        <v>3</v>
      </c>
      <c r="BN102" s="199">
        <f t="shared" si="60"/>
        <v>14</v>
      </c>
      <c r="BO102" s="199">
        <f t="shared" si="61"/>
        <v>0</v>
      </c>
      <c r="BP102" s="199">
        <f t="shared" si="62"/>
        <v>0</v>
      </c>
      <c r="BQ102" s="201">
        <f t="shared" si="63"/>
        <v>0</v>
      </c>
      <c r="BR102" s="207">
        <f t="shared" si="64"/>
        <v>3</v>
      </c>
      <c r="BS102" s="199">
        <f t="shared" si="65"/>
        <v>0</v>
      </c>
      <c r="BT102" s="199">
        <f t="shared" si="66"/>
        <v>0</v>
      </c>
      <c r="BU102" s="199">
        <f t="shared" si="67"/>
        <v>0</v>
      </c>
      <c r="BV102" s="201">
        <f t="shared" si="68"/>
        <v>0</v>
      </c>
      <c r="BW102" s="207">
        <f t="shared" si="69"/>
        <v>4</v>
      </c>
      <c r="BX102" s="235">
        <v>90</v>
      </c>
      <c r="BY102" s="235">
        <v>90</v>
      </c>
      <c r="BZ102" s="193" t="e">
        <f t="shared" si="70"/>
        <v>#VALUE!</v>
      </c>
      <c r="CA102" s="193">
        <f t="shared" si="71"/>
        <v>18</v>
      </c>
      <c r="CB102" s="193" t="e">
        <f t="shared" si="72"/>
        <v>#VALUE!</v>
      </c>
      <c r="CC102" s="193" t="e">
        <f t="shared" si="73"/>
        <v>#VALUE!</v>
      </c>
      <c r="CD102" s="193" t="e">
        <f t="shared" si="74"/>
        <v>#VALUE!</v>
      </c>
      <c r="CE102" s="193" t="e">
        <f t="shared" si="75"/>
        <v>#VALUE!</v>
      </c>
      <c r="CF102" s="193" t="e">
        <f t="shared" si="76"/>
        <v>#VALUE!</v>
      </c>
      <c r="CG102" s="193" t="e">
        <f t="shared" si="77"/>
        <v>#VALUE!</v>
      </c>
      <c r="CH102" s="193" t="e">
        <f t="shared" si="78"/>
        <v>#VALUE!</v>
      </c>
      <c r="CI102" s="193" t="e">
        <f t="shared" si="79"/>
        <v>#VALUE!</v>
      </c>
      <c r="CJ102" s="193" t="e">
        <f t="shared" si="80"/>
        <v>#VALUE!</v>
      </c>
      <c r="CK102" s="193" t="e">
        <f t="shared" si="81"/>
        <v>#VALUE!</v>
      </c>
      <c r="CL102" s="193" t="e">
        <f t="shared" si="82"/>
        <v>#VALUE!</v>
      </c>
      <c r="CM102" s="193" t="e">
        <f t="shared" si="83"/>
        <v>#VALUE!</v>
      </c>
      <c r="CN102" s="193" t="e">
        <f t="shared" si="84"/>
        <v>#VALUE!</v>
      </c>
      <c r="CO102" s="209" t="str">
        <f t="shared" si="85"/>
        <v>2023PEC AI 139</v>
      </c>
      <c r="CP102" s="193" t="e">
        <f t="shared" si="86"/>
        <v>#VALUE!</v>
      </c>
      <c r="CQ102" s="158"/>
      <c r="CR102" s="193">
        <f t="shared" si="87"/>
        <v>17</v>
      </c>
      <c r="CS102" s="193" t="e">
        <f t="shared" si="88"/>
        <v>#VALUE!</v>
      </c>
      <c r="CT102" s="193" t="e">
        <f t="shared" si="89"/>
        <v>#VALUE!</v>
      </c>
      <c r="CU102" s="193" t="e">
        <f t="shared" si="90"/>
        <v>#VALUE!</v>
      </c>
      <c r="CV102" s="193" t="e">
        <f t="shared" si="91"/>
        <v>#VALUE!</v>
      </c>
      <c r="CW102" s="193" t="e">
        <f t="shared" si="92"/>
        <v>#VALUE!</v>
      </c>
      <c r="CX102" s="193" t="e">
        <f t="shared" si="93"/>
        <v>#VALUE!</v>
      </c>
      <c r="CY102" s="193" t="e">
        <f t="shared" si="94"/>
        <v>#VALUE!</v>
      </c>
      <c r="CZ102" s="193" t="e">
        <f t="shared" si="95"/>
        <v>#VALUE!</v>
      </c>
      <c r="DA102" s="193" t="e">
        <f t="shared" si="96"/>
        <v>#VALUE!</v>
      </c>
      <c r="DB102" s="193" t="e">
        <f t="shared" si="97"/>
        <v>#VALUE!</v>
      </c>
      <c r="DC102" s="193" t="e">
        <f t="shared" si="98"/>
        <v>#VALUE!</v>
      </c>
      <c r="DD102" s="193" t="e">
        <f t="shared" si="99"/>
        <v>#VALUE!</v>
      </c>
      <c r="DE102" s="159"/>
      <c r="DF102" s="159" t="e">
        <f t="shared" si="100"/>
        <v>#VALUE!</v>
      </c>
      <c r="DG102" s="159"/>
      <c r="DH102" s="159"/>
      <c r="DI102" s="159"/>
      <c r="DJ102" s="159"/>
      <c r="DK102" s="159"/>
      <c r="DL102" s="159"/>
      <c r="DM102" s="159"/>
      <c r="DN102" s="159"/>
      <c r="DO102" s="159"/>
      <c r="DP102" s="159"/>
      <c r="DQ102" s="159"/>
      <c r="DR102" s="159">
        <f t="shared" si="101"/>
        <v>90</v>
      </c>
      <c r="DS102" s="188">
        <f t="shared" si="102"/>
        <v>18</v>
      </c>
      <c r="DT102" s="159">
        <f t="shared" si="103"/>
        <v>13</v>
      </c>
      <c r="DU102" s="159">
        <f t="shared" si="104"/>
        <v>13</v>
      </c>
      <c r="DV102" s="159">
        <f t="shared" si="105"/>
        <v>11</v>
      </c>
      <c r="DW102" s="159">
        <f t="shared" si="106"/>
        <v>13</v>
      </c>
      <c r="DX102" s="159">
        <f t="shared" si="107"/>
        <v>8</v>
      </c>
      <c r="DY102" s="210">
        <f t="shared" si="108"/>
        <v>14</v>
      </c>
      <c r="DZ102" s="159">
        <f t="shared" si="109"/>
        <v>90</v>
      </c>
      <c r="EA102" s="159">
        <f t="shared" si="110"/>
        <v>18</v>
      </c>
      <c r="EB102" s="159">
        <f t="shared" si="111"/>
        <v>13</v>
      </c>
      <c r="EC102" s="159">
        <f t="shared" si="164"/>
        <v>0</v>
      </c>
      <c r="ED102" s="159">
        <f t="shared" si="164"/>
        <v>0</v>
      </c>
      <c r="EE102" s="159">
        <f t="shared" si="165"/>
        <v>13</v>
      </c>
      <c r="EF102" s="159">
        <f t="shared" si="165"/>
        <v>11</v>
      </c>
      <c r="EG102" s="159">
        <f t="shared" si="114"/>
        <v>0</v>
      </c>
      <c r="EH102" s="159">
        <f t="shared" si="115"/>
        <v>13</v>
      </c>
      <c r="EI102" s="159">
        <f t="shared" si="166"/>
        <v>0</v>
      </c>
      <c r="EJ102" s="159">
        <f t="shared" si="166"/>
        <v>0</v>
      </c>
      <c r="EK102" s="159">
        <f t="shared" si="167"/>
        <v>8</v>
      </c>
      <c r="EL102" s="159">
        <f t="shared" si="167"/>
        <v>14</v>
      </c>
      <c r="EM102" s="159">
        <f t="shared" si="118"/>
        <v>0</v>
      </c>
      <c r="EN102" s="159"/>
      <c r="EO102" s="159"/>
      <c r="EP102" s="188">
        <f t="shared" si="119"/>
        <v>18</v>
      </c>
      <c r="EQ102" s="159">
        <f t="shared" si="120"/>
        <v>16</v>
      </c>
      <c r="ER102" s="159">
        <f t="shared" si="121"/>
        <v>16</v>
      </c>
      <c r="ES102" s="159">
        <f t="shared" si="122"/>
        <v>14</v>
      </c>
      <c r="ET102" s="159">
        <f t="shared" si="123"/>
        <v>12</v>
      </c>
      <c r="EU102" s="159">
        <f t="shared" si="124"/>
        <v>14</v>
      </c>
      <c r="EV102" s="159"/>
      <c r="EW102" s="159">
        <f t="shared" si="125"/>
        <v>90</v>
      </c>
      <c r="EX102" s="159">
        <f t="shared" si="126"/>
        <v>18</v>
      </c>
      <c r="EY102" s="159">
        <f t="shared" si="127"/>
        <v>16</v>
      </c>
      <c r="EZ102" s="159">
        <f t="shared" si="168"/>
        <v>0</v>
      </c>
      <c r="FA102" s="159">
        <f t="shared" si="168"/>
        <v>0</v>
      </c>
      <c r="FB102" s="159">
        <f t="shared" si="169"/>
        <v>16</v>
      </c>
      <c r="FC102" s="159">
        <f t="shared" si="169"/>
        <v>14</v>
      </c>
      <c r="FD102" s="159">
        <f t="shared" si="130"/>
        <v>0</v>
      </c>
      <c r="FE102" s="159">
        <f t="shared" si="131"/>
        <v>12</v>
      </c>
      <c r="FF102" s="159">
        <f t="shared" si="170"/>
        <v>0</v>
      </c>
      <c r="FG102" s="159">
        <f t="shared" si="170"/>
        <v>0</v>
      </c>
      <c r="FH102" s="159">
        <f t="shared" si="133"/>
        <v>14</v>
      </c>
      <c r="FI102" s="159">
        <v>0</v>
      </c>
      <c r="FJ102" s="159">
        <v>0</v>
      </c>
      <c r="FK102" s="159"/>
      <c r="FL102" s="159"/>
      <c r="FM102" s="235">
        <v>90</v>
      </c>
    </row>
    <row r="103" spans="1:169" ht="18" x14ac:dyDescent="0.2">
      <c r="A103" s="194">
        <v>90</v>
      </c>
      <c r="B103" s="211">
        <v>211423243090</v>
      </c>
      <c r="C103" s="211" t="s">
        <v>862</v>
      </c>
      <c r="D103" s="197"/>
      <c r="E103" s="212" t="s">
        <v>863</v>
      </c>
      <c r="F103" s="199">
        <f t="shared" si="0"/>
        <v>2</v>
      </c>
      <c r="G103" s="199">
        <f t="shared" si="1"/>
        <v>2</v>
      </c>
      <c r="H103" s="199">
        <f t="shared" si="2"/>
        <v>2</v>
      </c>
      <c r="I103" s="199">
        <f t="shared" si="3"/>
        <v>2</v>
      </c>
      <c r="J103" s="199">
        <f t="shared" si="4"/>
        <v>2</v>
      </c>
      <c r="K103" s="199">
        <f t="shared" si="5"/>
        <v>2</v>
      </c>
      <c r="L103" s="199">
        <f t="shared" si="6"/>
        <v>2</v>
      </c>
      <c r="M103" s="199">
        <f t="shared" si="7"/>
        <v>2</v>
      </c>
      <c r="N103" s="199">
        <f t="shared" si="8"/>
        <v>2</v>
      </c>
      <c r="O103" s="200">
        <f t="shared" si="9"/>
        <v>1</v>
      </c>
      <c r="P103" s="199">
        <f t="shared" si="10"/>
        <v>0</v>
      </c>
      <c r="Q103" s="199">
        <f t="shared" si="11"/>
        <v>0</v>
      </c>
      <c r="R103" s="199">
        <f t="shared" si="12"/>
        <v>0</v>
      </c>
      <c r="S103" s="201">
        <f t="shared" si="156"/>
        <v>0</v>
      </c>
      <c r="T103" s="202">
        <f t="shared" si="14"/>
        <v>4</v>
      </c>
      <c r="U103" s="199">
        <f t="shared" si="15"/>
        <v>13</v>
      </c>
      <c r="V103" s="199">
        <f t="shared" si="16"/>
        <v>0</v>
      </c>
      <c r="W103" s="199">
        <f t="shared" si="17"/>
        <v>0</v>
      </c>
      <c r="X103" s="201">
        <f t="shared" si="18"/>
        <v>0</v>
      </c>
      <c r="Y103" s="203">
        <f t="shared" si="19"/>
        <v>3</v>
      </c>
      <c r="Z103" s="199">
        <f t="shared" si="20"/>
        <v>13</v>
      </c>
      <c r="AA103" s="199">
        <f t="shared" si="21"/>
        <v>0</v>
      </c>
      <c r="AB103" s="199">
        <f t="shared" si="22"/>
        <v>0</v>
      </c>
      <c r="AC103" s="201">
        <f t="shared" si="23"/>
        <v>0</v>
      </c>
      <c r="AD103" s="202">
        <f t="shared" si="24"/>
        <v>3</v>
      </c>
      <c r="AE103" s="199">
        <f t="shared" si="25"/>
        <v>0</v>
      </c>
      <c r="AF103" s="199">
        <f t="shared" si="26"/>
        <v>0</v>
      </c>
      <c r="AG103" s="199">
        <f t="shared" si="27"/>
        <v>0</v>
      </c>
      <c r="AH103" s="201">
        <f t="shared" si="28"/>
        <v>0</v>
      </c>
      <c r="AI103" s="204">
        <f t="shared" si="29"/>
        <v>4</v>
      </c>
      <c r="AJ103" s="199">
        <f t="shared" si="30"/>
        <v>0</v>
      </c>
      <c r="AK103" s="199">
        <f t="shared" si="31"/>
        <v>0</v>
      </c>
      <c r="AL103" s="199">
        <f t="shared" si="32"/>
        <v>0</v>
      </c>
      <c r="AM103" s="201">
        <f t="shared" si="33"/>
        <v>0</v>
      </c>
      <c r="AN103" s="204">
        <f t="shared" si="34"/>
        <v>4</v>
      </c>
      <c r="AO103" s="199">
        <f t="shared" si="35"/>
        <v>13</v>
      </c>
      <c r="AP103" s="199">
        <f t="shared" si="36"/>
        <v>0</v>
      </c>
      <c r="AQ103" s="199">
        <f t="shared" si="37"/>
        <v>0</v>
      </c>
      <c r="AR103" s="201">
        <f t="shared" si="38"/>
        <v>0</v>
      </c>
      <c r="AS103" s="204">
        <f t="shared" si="39"/>
        <v>3</v>
      </c>
      <c r="AT103" s="199">
        <f t="shared" si="40"/>
        <v>0</v>
      </c>
      <c r="AU103" s="199">
        <f t="shared" si="41"/>
        <v>0</v>
      </c>
      <c r="AV103" s="199">
        <f t="shared" si="42"/>
        <v>0</v>
      </c>
      <c r="AW103" s="201">
        <f t="shared" si="43"/>
        <v>0</v>
      </c>
      <c r="AX103" s="205">
        <f t="shared" si="44"/>
        <v>4</v>
      </c>
      <c r="AY103" s="199">
        <f t="shared" si="45"/>
        <v>13</v>
      </c>
      <c r="AZ103" s="199">
        <f t="shared" si="46"/>
        <v>0</v>
      </c>
      <c r="BA103" s="199">
        <f t="shared" si="47"/>
        <v>0</v>
      </c>
      <c r="BB103" s="201">
        <f t="shared" si="48"/>
        <v>0</v>
      </c>
      <c r="BC103" s="204">
        <f t="shared" si="49"/>
        <v>3</v>
      </c>
      <c r="BD103" s="199">
        <f t="shared" si="50"/>
        <v>8</v>
      </c>
      <c r="BE103" s="199">
        <f t="shared" si="51"/>
        <v>0</v>
      </c>
      <c r="BF103" s="199">
        <f t="shared" si="52"/>
        <v>0</v>
      </c>
      <c r="BG103" s="201">
        <f t="shared" si="53"/>
        <v>0</v>
      </c>
      <c r="BH103" s="204">
        <f t="shared" si="54"/>
        <v>3</v>
      </c>
      <c r="BI103" s="199">
        <f t="shared" si="55"/>
        <v>0</v>
      </c>
      <c r="BJ103" s="199">
        <f t="shared" si="56"/>
        <v>0</v>
      </c>
      <c r="BK103" s="199">
        <f t="shared" si="57"/>
        <v>0</v>
      </c>
      <c r="BL103" s="201">
        <f t="shared" si="58"/>
        <v>0</v>
      </c>
      <c r="BM103" s="206">
        <f t="shared" si="59"/>
        <v>4</v>
      </c>
      <c r="BN103" s="199">
        <f t="shared" si="60"/>
        <v>0</v>
      </c>
      <c r="BO103" s="199">
        <f t="shared" si="61"/>
        <v>0</v>
      </c>
      <c r="BP103" s="199">
        <f t="shared" si="62"/>
        <v>0</v>
      </c>
      <c r="BQ103" s="201">
        <f t="shared" si="63"/>
        <v>0</v>
      </c>
      <c r="BR103" s="207">
        <f t="shared" si="64"/>
        <v>4</v>
      </c>
      <c r="BS103" s="199">
        <f t="shared" si="65"/>
        <v>14</v>
      </c>
      <c r="BT103" s="199">
        <f t="shared" si="66"/>
        <v>0</v>
      </c>
      <c r="BU103" s="199">
        <f t="shared" si="67"/>
        <v>0</v>
      </c>
      <c r="BV103" s="201">
        <f t="shared" si="68"/>
        <v>0</v>
      </c>
      <c r="BW103" s="207">
        <f t="shared" si="69"/>
        <v>3</v>
      </c>
      <c r="BX103" s="235">
        <v>93</v>
      </c>
      <c r="BY103" s="235">
        <v>93</v>
      </c>
      <c r="BZ103" s="193" t="e">
        <f t="shared" si="70"/>
        <v>#VALUE!</v>
      </c>
      <c r="CA103" s="193">
        <f t="shared" si="71"/>
        <v>20</v>
      </c>
      <c r="CB103" s="193" t="e">
        <f t="shared" si="72"/>
        <v>#VALUE!</v>
      </c>
      <c r="CC103" s="193" t="e">
        <f t="shared" si="73"/>
        <v>#VALUE!</v>
      </c>
      <c r="CD103" s="193" t="e">
        <f t="shared" si="74"/>
        <v>#VALUE!</v>
      </c>
      <c r="CE103" s="193" t="e">
        <f t="shared" si="75"/>
        <v>#VALUE!</v>
      </c>
      <c r="CF103" s="193" t="e">
        <f t="shared" si="76"/>
        <v>#VALUE!</v>
      </c>
      <c r="CG103" s="193" t="e">
        <f t="shared" si="77"/>
        <v>#VALUE!</v>
      </c>
      <c r="CH103" s="193" t="e">
        <f t="shared" si="78"/>
        <v>#VALUE!</v>
      </c>
      <c r="CI103" s="193" t="e">
        <f t="shared" si="79"/>
        <v>#VALUE!</v>
      </c>
      <c r="CJ103" s="193" t="e">
        <f t="shared" si="80"/>
        <v>#VALUE!</v>
      </c>
      <c r="CK103" s="193" t="e">
        <f t="shared" si="81"/>
        <v>#VALUE!</v>
      </c>
      <c r="CL103" s="193" t="e">
        <f t="shared" si="82"/>
        <v>#VALUE!</v>
      </c>
      <c r="CM103" s="193" t="e">
        <f t="shared" si="83"/>
        <v>#VALUE!</v>
      </c>
      <c r="CN103" s="193" t="e">
        <f t="shared" si="84"/>
        <v>#VALUE!</v>
      </c>
      <c r="CO103" s="209" t="str">
        <f t="shared" si="85"/>
        <v>2023PEC AI 140</v>
      </c>
      <c r="CP103" s="193" t="e">
        <f t="shared" si="86"/>
        <v>#VALUE!</v>
      </c>
      <c r="CQ103" s="158"/>
      <c r="CR103" s="193">
        <f t="shared" si="87"/>
        <v>20</v>
      </c>
      <c r="CS103" s="193" t="e">
        <f t="shared" si="88"/>
        <v>#VALUE!</v>
      </c>
      <c r="CT103" s="193" t="e">
        <f t="shared" si="89"/>
        <v>#VALUE!</v>
      </c>
      <c r="CU103" s="193" t="e">
        <f t="shared" si="90"/>
        <v>#VALUE!</v>
      </c>
      <c r="CV103" s="193" t="e">
        <f t="shared" si="91"/>
        <v>#VALUE!</v>
      </c>
      <c r="CW103" s="193" t="e">
        <f t="shared" si="92"/>
        <v>#VALUE!</v>
      </c>
      <c r="CX103" s="193" t="e">
        <f t="shared" si="93"/>
        <v>#VALUE!</v>
      </c>
      <c r="CY103" s="193" t="e">
        <f t="shared" si="94"/>
        <v>#VALUE!</v>
      </c>
      <c r="CZ103" s="193" t="e">
        <f t="shared" si="95"/>
        <v>#VALUE!</v>
      </c>
      <c r="DA103" s="193" t="e">
        <f t="shared" si="96"/>
        <v>#VALUE!</v>
      </c>
      <c r="DB103" s="193" t="e">
        <f t="shared" si="97"/>
        <v>#VALUE!</v>
      </c>
      <c r="DC103" s="193" t="e">
        <f t="shared" si="98"/>
        <v>#VALUE!</v>
      </c>
      <c r="DD103" s="193" t="e">
        <f t="shared" si="99"/>
        <v>#VALUE!</v>
      </c>
      <c r="DE103" s="159"/>
      <c r="DF103" s="159" t="e">
        <f t="shared" si="100"/>
        <v>#VALUE!</v>
      </c>
      <c r="DG103" s="159"/>
      <c r="DH103" s="159"/>
      <c r="DI103" s="159"/>
      <c r="DJ103" s="159"/>
      <c r="DK103" s="159"/>
      <c r="DL103" s="159"/>
      <c r="DM103" s="159"/>
      <c r="DN103" s="159"/>
      <c r="DO103" s="159"/>
      <c r="DP103" s="159"/>
      <c r="DQ103" s="159"/>
      <c r="DR103" s="159">
        <f t="shared" si="101"/>
        <v>93</v>
      </c>
      <c r="DS103" s="188">
        <f t="shared" si="102"/>
        <v>19</v>
      </c>
      <c r="DT103" s="159">
        <f t="shared" si="103"/>
        <v>13</v>
      </c>
      <c r="DU103" s="159">
        <f t="shared" si="104"/>
        <v>13</v>
      </c>
      <c r="DV103" s="159">
        <f t="shared" si="105"/>
        <v>13</v>
      </c>
      <c r="DW103" s="159">
        <f t="shared" si="106"/>
        <v>13</v>
      </c>
      <c r="DX103" s="159">
        <f t="shared" si="107"/>
        <v>8</v>
      </c>
      <c r="DY103" s="210">
        <f t="shared" si="108"/>
        <v>14</v>
      </c>
      <c r="DZ103" s="159">
        <f t="shared" si="109"/>
        <v>93</v>
      </c>
      <c r="EA103" s="159">
        <f t="shared" si="110"/>
        <v>19</v>
      </c>
      <c r="EB103" s="159">
        <f t="shared" si="111"/>
        <v>0</v>
      </c>
      <c r="EC103" s="159">
        <f t="shared" si="164"/>
        <v>13</v>
      </c>
      <c r="ED103" s="159">
        <f t="shared" si="164"/>
        <v>13</v>
      </c>
      <c r="EE103" s="159">
        <f t="shared" si="165"/>
        <v>0</v>
      </c>
      <c r="EF103" s="159">
        <f t="shared" si="165"/>
        <v>0</v>
      </c>
      <c r="EG103" s="159">
        <f t="shared" si="114"/>
        <v>13</v>
      </c>
      <c r="EH103" s="159">
        <f t="shared" si="115"/>
        <v>0</v>
      </c>
      <c r="EI103" s="159">
        <f t="shared" si="166"/>
        <v>13</v>
      </c>
      <c r="EJ103" s="159">
        <f t="shared" si="166"/>
        <v>8</v>
      </c>
      <c r="EK103" s="159">
        <f t="shared" si="167"/>
        <v>0</v>
      </c>
      <c r="EL103" s="159">
        <f t="shared" si="167"/>
        <v>0</v>
      </c>
      <c r="EM103" s="159">
        <f t="shared" si="118"/>
        <v>14</v>
      </c>
      <c r="EN103" s="159"/>
      <c r="EO103" s="159"/>
      <c r="EP103" s="188">
        <f t="shared" si="119"/>
        <v>19</v>
      </c>
      <c r="EQ103" s="159">
        <f t="shared" si="120"/>
        <v>15</v>
      </c>
      <c r="ER103" s="159">
        <f t="shared" si="121"/>
        <v>16</v>
      </c>
      <c r="ES103" s="159">
        <f t="shared" si="122"/>
        <v>16</v>
      </c>
      <c r="ET103" s="159">
        <f t="shared" si="123"/>
        <v>12</v>
      </c>
      <c r="EU103" s="159">
        <f t="shared" si="124"/>
        <v>15</v>
      </c>
      <c r="EV103" s="159"/>
      <c r="EW103" s="159">
        <f t="shared" si="125"/>
        <v>93</v>
      </c>
      <c r="EX103" s="159">
        <f t="shared" si="126"/>
        <v>19</v>
      </c>
      <c r="EY103" s="159">
        <f t="shared" si="127"/>
        <v>0</v>
      </c>
      <c r="EZ103" s="159">
        <f t="shared" si="168"/>
        <v>15</v>
      </c>
      <c r="FA103" s="159">
        <f t="shared" si="168"/>
        <v>16</v>
      </c>
      <c r="FB103" s="159">
        <f t="shared" si="169"/>
        <v>0</v>
      </c>
      <c r="FC103" s="159">
        <f t="shared" si="169"/>
        <v>0</v>
      </c>
      <c r="FD103" s="159">
        <f t="shared" si="130"/>
        <v>16</v>
      </c>
      <c r="FE103" s="159">
        <f t="shared" si="131"/>
        <v>0</v>
      </c>
      <c r="FF103" s="159">
        <f t="shared" si="170"/>
        <v>12</v>
      </c>
      <c r="FG103" s="159">
        <f t="shared" si="170"/>
        <v>15</v>
      </c>
      <c r="FH103" s="159">
        <f t="shared" si="133"/>
        <v>0</v>
      </c>
      <c r="FI103" s="159">
        <v>0</v>
      </c>
      <c r="FJ103" s="159">
        <v>0</v>
      </c>
      <c r="FK103" s="159"/>
      <c r="FL103" s="159"/>
      <c r="FM103" s="235">
        <v>93</v>
      </c>
    </row>
    <row r="104" spans="1:169" ht="18" x14ac:dyDescent="0.2">
      <c r="A104" s="194">
        <v>91</v>
      </c>
      <c r="B104" s="211">
        <v>211423243091</v>
      </c>
      <c r="C104" s="211" t="s">
        <v>864</v>
      </c>
      <c r="D104" s="197"/>
      <c r="E104" s="212" t="s">
        <v>865</v>
      </c>
      <c r="F104" s="199">
        <f t="shared" si="0"/>
        <v>2</v>
      </c>
      <c r="G104" s="199">
        <f t="shared" si="1"/>
        <v>2</v>
      </c>
      <c r="H104" s="199">
        <f t="shared" si="2"/>
        <v>2</v>
      </c>
      <c r="I104" s="199">
        <f t="shared" si="3"/>
        <v>2</v>
      </c>
      <c r="J104" s="199">
        <f t="shared" si="4"/>
        <v>2</v>
      </c>
      <c r="K104" s="199">
        <f t="shared" si="5"/>
        <v>2</v>
      </c>
      <c r="L104" s="199">
        <f t="shared" si="6"/>
        <v>2</v>
      </c>
      <c r="M104" s="199">
        <f t="shared" si="7"/>
        <v>2</v>
      </c>
      <c r="N104" s="199">
        <f t="shared" si="8"/>
        <v>2</v>
      </c>
      <c r="O104" s="200">
        <f t="shared" si="9"/>
        <v>2</v>
      </c>
      <c r="P104" s="199">
        <f t="shared" si="10"/>
        <v>13</v>
      </c>
      <c r="Q104" s="199">
        <f t="shared" si="11"/>
        <v>0</v>
      </c>
      <c r="R104" s="199">
        <f t="shared" si="12"/>
        <v>0</v>
      </c>
      <c r="S104" s="201">
        <f t="shared" si="156"/>
        <v>0</v>
      </c>
      <c r="T104" s="202">
        <f t="shared" si="14"/>
        <v>3</v>
      </c>
      <c r="U104" s="199">
        <f t="shared" si="15"/>
        <v>0</v>
      </c>
      <c r="V104" s="199">
        <f t="shared" si="16"/>
        <v>0</v>
      </c>
      <c r="W104" s="199">
        <f t="shared" si="17"/>
        <v>0</v>
      </c>
      <c r="X104" s="201">
        <f t="shared" si="18"/>
        <v>0</v>
      </c>
      <c r="Y104" s="203">
        <f t="shared" si="19"/>
        <v>4</v>
      </c>
      <c r="Z104" s="199">
        <f t="shared" si="20"/>
        <v>0</v>
      </c>
      <c r="AA104" s="199">
        <f t="shared" si="21"/>
        <v>0</v>
      </c>
      <c r="AB104" s="199">
        <f t="shared" si="22"/>
        <v>0</v>
      </c>
      <c r="AC104" s="201">
        <f t="shared" si="23"/>
        <v>0</v>
      </c>
      <c r="AD104" s="202">
        <f t="shared" si="24"/>
        <v>4</v>
      </c>
      <c r="AE104" s="199">
        <f t="shared" si="25"/>
        <v>13</v>
      </c>
      <c r="AF104" s="199">
        <f t="shared" si="26"/>
        <v>0</v>
      </c>
      <c r="AG104" s="199">
        <f t="shared" si="27"/>
        <v>0</v>
      </c>
      <c r="AH104" s="201">
        <f t="shared" si="28"/>
        <v>0</v>
      </c>
      <c r="AI104" s="204">
        <f t="shared" si="29"/>
        <v>3</v>
      </c>
      <c r="AJ104" s="199">
        <f t="shared" si="30"/>
        <v>12</v>
      </c>
      <c r="AK104" s="199">
        <f t="shared" si="31"/>
        <v>0</v>
      </c>
      <c r="AL104" s="199">
        <f t="shared" si="32"/>
        <v>0</v>
      </c>
      <c r="AM104" s="201">
        <f t="shared" si="33"/>
        <v>0</v>
      </c>
      <c r="AN104" s="204">
        <f t="shared" si="34"/>
        <v>3</v>
      </c>
      <c r="AO104" s="199">
        <f t="shared" si="35"/>
        <v>0</v>
      </c>
      <c r="AP104" s="199">
        <f t="shared" si="36"/>
        <v>0</v>
      </c>
      <c r="AQ104" s="199">
        <f t="shared" si="37"/>
        <v>0</v>
      </c>
      <c r="AR104" s="201">
        <f t="shared" si="38"/>
        <v>0</v>
      </c>
      <c r="AS104" s="204">
        <f t="shared" si="39"/>
        <v>4</v>
      </c>
      <c r="AT104" s="199">
        <f t="shared" si="40"/>
        <v>13</v>
      </c>
      <c r="AU104" s="199">
        <f t="shared" si="41"/>
        <v>0</v>
      </c>
      <c r="AV104" s="199">
        <f t="shared" si="42"/>
        <v>0</v>
      </c>
      <c r="AW104" s="201">
        <f t="shared" si="43"/>
        <v>0</v>
      </c>
      <c r="AX104" s="205">
        <f t="shared" si="44"/>
        <v>3</v>
      </c>
      <c r="AY104" s="199">
        <f t="shared" si="45"/>
        <v>0</v>
      </c>
      <c r="AZ104" s="199">
        <f t="shared" si="46"/>
        <v>0</v>
      </c>
      <c r="BA104" s="199">
        <f t="shared" si="47"/>
        <v>0</v>
      </c>
      <c r="BB104" s="201">
        <f t="shared" si="48"/>
        <v>0</v>
      </c>
      <c r="BC104" s="204">
        <f t="shared" si="49"/>
        <v>4</v>
      </c>
      <c r="BD104" s="199">
        <f t="shared" si="50"/>
        <v>0</v>
      </c>
      <c r="BE104" s="199">
        <f t="shared" si="51"/>
        <v>0</v>
      </c>
      <c r="BF104" s="199">
        <f t="shared" si="52"/>
        <v>0</v>
      </c>
      <c r="BG104" s="201">
        <f t="shared" si="53"/>
        <v>0</v>
      </c>
      <c r="BH104" s="204">
        <f t="shared" si="54"/>
        <v>4</v>
      </c>
      <c r="BI104" s="199">
        <f t="shared" si="55"/>
        <v>12</v>
      </c>
      <c r="BJ104" s="199">
        <f t="shared" si="56"/>
        <v>0</v>
      </c>
      <c r="BK104" s="199">
        <f t="shared" si="57"/>
        <v>0</v>
      </c>
      <c r="BL104" s="201">
        <f t="shared" si="58"/>
        <v>0</v>
      </c>
      <c r="BM104" s="206">
        <f t="shared" si="59"/>
        <v>3</v>
      </c>
      <c r="BN104" s="199">
        <f t="shared" si="60"/>
        <v>15</v>
      </c>
      <c r="BO104" s="199">
        <f t="shared" si="61"/>
        <v>0</v>
      </c>
      <c r="BP104" s="199">
        <f t="shared" si="62"/>
        <v>0</v>
      </c>
      <c r="BQ104" s="201">
        <f t="shared" si="63"/>
        <v>0</v>
      </c>
      <c r="BR104" s="207">
        <f t="shared" si="64"/>
        <v>3</v>
      </c>
      <c r="BS104" s="199">
        <f t="shared" si="65"/>
        <v>0</v>
      </c>
      <c r="BT104" s="199">
        <f t="shared" si="66"/>
        <v>0</v>
      </c>
      <c r="BU104" s="199">
        <f t="shared" si="67"/>
        <v>0</v>
      </c>
      <c r="BV104" s="201">
        <f t="shared" si="68"/>
        <v>0</v>
      </c>
      <c r="BW104" s="207">
        <f t="shared" si="69"/>
        <v>4</v>
      </c>
      <c r="BX104" s="235">
        <v>98</v>
      </c>
      <c r="BY104" s="235">
        <v>98</v>
      </c>
      <c r="BZ104" s="193" t="e">
        <f t="shared" si="70"/>
        <v>#VALUE!</v>
      </c>
      <c r="CA104" s="193">
        <f t="shared" si="71"/>
        <v>20</v>
      </c>
      <c r="CB104" s="193" t="e">
        <f t="shared" si="72"/>
        <v>#VALUE!</v>
      </c>
      <c r="CC104" s="193" t="e">
        <f t="shared" si="73"/>
        <v>#VALUE!</v>
      </c>
      <c r="CD104" s="193" t="e">
        <f t="shared" si="74"/>
        <v>#VALUE!</v>
      </c>
      <c r="CE104" s="193" t="e">
        <f t="shared" si="75"/>
        <v>#VALUE!</v>
      </c>
      <c r="CF104" s="193" t="e">
        <f t="shared" si="76"/>
        <v>#VALUE!</v>
      </c>
      <c r="CG104" s="193" t="e">
        <f t="shared" si="77"/>
        <v>#VALUE!</v>
      </c>
      <c r="CH104" s="193" t="e">
        <f t="shared" si="78"/>
        <v>#VALUE!</v>
      </c>
      <c r="CI104" s="193" t="e">
        <f t="shared" si="79"/>
        <v>#VALUE!</v>
      </c>
      <c r="CJ104" s="193" t="e">
        <f t="shared" si="80"/>
        <v>#VALUE!</v>
      </c>
      <c r="CK104" s="193" t="e">
        <f t="shared" si="81"/>
        <v>#VALUE!</v>
      </c>
      <c r="CL104" s="193" t="e">
        <f t="shared" si="82"/>
        <v>#VALUE!</v>
      </c>
      <c r="CM104" s="193" t="e">
        <f t="shared" si="83"/>
        <v>#VALUE!</v>
      </c>
      <c r="CN104" s="193" t="e">
        <f t="shared" si="84"/>
        <v>#VALUE!</v>
      </c>
      <c r="CO104" s="209" t="str">
        <f t="shared" si="85"/>
        <v>2023PEC AI 141</v>
      </c>
      <c r="CP104" s="193" t="e">
        <f t="shared" si="86"/>
        <v>#VALUE!</v>
      </c>
      <c r="CQ104" s="158"/>
      <c r="CR104" s="193">
        <f t="shared" si="87"/>
        <v>20</v>
      </c>
      <c r="CS104" s="193" t="e">
        <f t="shared" si="88"/>
        <v>#VALUE!</v>
      </c>
      <c r="CT104" s="193" t="e">
        <f t="shared" si="89"/>
        <v>#VALUE!</v>
      </c>
      <c r="CU104" s="193" t="e">
        <f t="shared" si="90"/>
        <v>#VALUE!</v>
      </c>
      <c r="CV104" s="193" t="e">
        <f t="shared" si="91"/>
        <v>#VALUE!</v>
      </c>
      <c r="CW104" s="193" t="e">
        <f t="shared" si="92"/>
        <v>#VALUE!</v>
      </c>
      <c r="CX104" s="193" t="e">
        <f t="shared" si="93"/>
        <v>#VALUE!</v>
      </c>
      <c r="CY104" s="193" t="e">
        <f t="shared" si="94"/>
        <v>#VALUE!</v>
      </c>
      <c r="CZ104" s="193" t="e">
        <f t="shared" si="95"/>
        <v>#VALUE!</v>
      </c>
      <c r="DA104" s="193" t="e">
        <f t="shared" si="96"/>
        <v>#VALUE!</v>
      </c>
      <c r="DB104" s="193" t="e">
        <f t="shared" si="97"/>
        <v>#VALUE!</v>
      </c>
      <c r="DC104" s="193" t="e">
        <f t="shared" si="98"/>
        <v>#VALUE!</v>
      </c>
      <c r="DD104" s="193" t="e">
        <f t="shared" si="99"/>
        <v>#VALUE!</v>
      </c>
      <c r="DE104" s="159"/>
      <c r="DF104" s="159" t="e">
        <f t="shared" si="100"/>
        <v>#VALUE!</v>
      </c>
      <c r="DG104" s="159"/>
      <c r="DH104" s="159"/>
      <c r="DI104" s="159"/>
      <c r="DJ104" s="159"/>
      <c r="DK104" s="159"/>
      <c r="DL104" s="159"/>
      <c r="DM104" s="159"/>
      <c r="DN104" s="159"/>
      <c r="DO104" s="159"/>
      <c r="DP104" s="159"/>
      <c r="DQ104" s="159"/>
      <c r="DR104" s="159">
        <f t="shared" si="101"/>
        <v>98</v>
      </c>
      <c r="DS104" s="188">
        <f t="shared" si="102"/>
        <v>20</v>
      </c>
      <c r="DT104" s="159">
        <f t="shared" si="103"/>
        <v>13</v>
      </c>
      <c r="DU104" s="159">
        <f t="shared" si="104"/>
        <v>13</v>
      </c>
      <c r="DV104" s="159">
        <f t="shared" si="105"/>
        <v>12</v>
      </c>
      <c r="DW104" s="159">
        <f t="shared" si="106"/>
        <v>13</v>
      </c>
      <c r="DX104" s="159">
        <f t="shared" si="107"/>
        <v>12</v>
      </c>
      <c r="DY104" s="210">
        <f t="shared" si="108"/>
        <v>15</v>
      </c>
      <c r="DZ104" s="159">
        <f t="shared" si="109"/>
        <v>98</v>
      </c>
      <c r="EA104" s="159">
        <f t="shared" si="110"/>
        <v>20</v>
      </c>
      <c r="EB104" s="159">
        <f t="shared" si="111"/>
        <v>13</v>
      </c>
      <c r="EC104" s="159">
        <f t="shared" si="164"/>
        <v>0</v>
      </c>
      <c r="ED104" s="159">
        <f t="shared" si="164"/>
        <v>0</v>
      </c>
      <c r="EE104" s="159">
        <f t="shared" si="165"/>
        <v>13</v>
      </c>
      <c r="EF104" s="159">
        <f t="shared" si="165"/>
        <v>12</v>
      </c>
      <c r="EG104" s="159">
        <f t="shared" si="114"/>
        <v>0</v>
      </c>
      <c r="EH104" s="159">
        <f t="shared" si="115"/>
        <v>13</v>
      </c>
      <c r="EI104" s="159">
        <f t="shared" si="166"/>
        <v>0</v>
      </c>
      <c r="EJ104" s="159">
        <f t="shared" si="166"/>
        <v>0</v>
      </c>
      <c r="EK104" s="159">
        <f t="shared" si="167"/>
        <v>12</v>
      </c>
      <c r="EL104" s="159">
        <f t="shared" si="167"/>
        <v>15</v>
      </c>
      <c r="EM104" s="159">
        <f t="shared" si="118"/>
        <v>0</v>
      </c>
      <c r="EN104" s="159"/>
      <c r="EO104" s="159"/>
      <c r="EP104" s="188">
        <f t="shared" si="119"/>
        <v>20</v>
      </c>
      <c r="EQ104" s="159">
        <f t="shared" si="120"/>
        <v>16</v>
      </c>
      <c r="ER104" s="159">
        <f t="shared" si="121"/>
        <v>16</v>
      </c>
      <c r="ES104" s="159">
        <f t="shared" si="122"/>
        <v>15</v>
      </c>
      <c r="ET104" s="159">
        <f t="shared" si="123"/>
        <v>15</v>
      </c>
      <c r="EU104" s="159">
        <f t="shared" si="124"/>
        <v>16</v>
      </c>
      <c r="EV104" s="159"/>
      <c r="EW104" s="159">
        <f t="shared" si="125"/>
        <v>98</v>
      </c>
      <c r="EX104" s="159">
        <f t="shared" si="126"/>
        <v>20</v>
      </c>
      <c r="EY104" s="159">
        <f t="shared" si="127"/>
        <v>16</v>
      </c>
      <c r="EZ104" s="159">
        <f t="shared" si="168"/>
        <v>0</v>
      </c>
      <c r="FA104" s="159">
        <f t="shared" si="168"/>
        <v>0</v>
      </c>
      <c r="FB104" s="159">
        <f t="shared" si="169"/>
        <v>16</v>
      </c>
      <c r="FC104" s="159">
        <f t="shared" si="169"/>
        <v>15</v>
      </c>
      <c r="FD104" s="159">
        <f t="shared" si="130"/>
        <v>0</v>
      </c>
      <c r="FE104" s="159">
        <f t="shared" si="131"/>
        <v>15</v>
      </c>
      <c r="FF104" s="159">
        <f t="shared" si="170"/>
        <v>0</v>
      </c>
      <c r="FG104" s="159">
        <f t="shared" si="170"/>
        <v>0</v>
      </c>
      <c r="FH104" s="159">
        <f t="shared" si="133"/>
        <v>16</v>
      </c>
      <c r="FI104" s="159">
        <v>0</v>
      </c>
      <c r="FJ104" s="159">
        <v>0</v>
      </c>
      <c r="FK104" s="159"/>
      <c r="FL104" s="159"/>
      <c r="FM104" s="235">
        <v>98</v>
      </c>
    </row>
    <row r="105" spans="1:169" ht="18" x14ac:dyDescent="0.2">
      <c r="A105" s="194">
        <v>92</v>
      </c>
      <c r="B105" s="195">
        <v>211423243092</v>
      </c>
      <c r="C105" s="196" t="s">
        <v>866</v>
      </c>
      <c r="D105" s="197"/>
      <c r="E105" s="198" t="s">
        <v>867</v>
      </c>
      <c r="F105" s="199">
        <f t="shared" si="0"/>
        <v>2</v>
      </c>
      <c r="G105" s="199">
        <f t="shared" si="1"/>
        <v>2</v>
      </c>
      <c r="H105" s="199">
        <f t="shared" si="2"/>
        <v>2</v>
      </c>
      <c r="I105" s="199">
        <f t="shared" si="3"/>
        <v>2</v>
      </c>
      <c r="J105" s="199">
        <f t="shared" si="4"/>
        <v>2</v>
      </c>
      <c r="K105" s="199">
        <f t="shared" si="5"/>
        <v>0</v>
      </c>
      <c r="L105" s="199">
        <f t="shared" si="6"/>
        <v>0</v>
      </c>
      <c r="M105" s="199">
        <f t="shared" si="7"/>
        <v>0</v>
      </c>
      <c r="N105" s="199">
        <f t="shared" si="8"/>
        <v>0</v>
      </c>
      <c r="O105" s="200">
        <f t="shared" si="9"/>
        <v>0</v>
      </c>
      <c r="P105" s="199">
        <f t="shared" si="10"/>
        <v>0</v>
      </c>
      <c r="Q105" s="199">
        <f t="shared" si="11"/>
        <v>0</v>
      </c>
      <c r="R105" s="199">
        <f t="shared" si="12"/>
        <v>0</v>
      </c>
      <c r="S105" s="201">
        <f t="shared" si="156"/>
        <v>0</v>
      </c>
      <c r="T105" s="202">
        <f t="shared" si="14"/>
        <v>4</v>
      </c>
      <c r="U105" s="199">
        <f t="shared" si="15"/>
        <v>7</v>
      </c>
      <c r="V105" s="199">
        <f t="shared" si="16"/>
        <v>0</v>
      </c>
      <c r="W105" s="199">
        <f t="shared" si="17"/>
        <v>0</v>
      </c>
      <c r="X105" s="201">
        <f t="shared" si="18"/>
        <v>0</v>
      </c>
      <c r="Y105" s="203">
        <f t="shared" si="19"/>
        <v>3</v>
      </c>
      <c r="Z105" s="199">
        <f t="shared" si="20"/>
        <v>7</v>
      </c>
      <c r="AA105" s="199">
        <f t="shared" si="21"/>
        <v>0</v>
      </c>
      <c r="AB105" s="199">
        <f t="shared" si="22"/>
        <v>0</v>
      </c>
      <c r="AC105" s="201">
        <f t="shared" si="23"/>
        <v>0</v>
      </c>
      <c r="AD105" s="202">
        <f t="shared" si="24"/>
        <v>3</v>
      </c>
      <c r="AE105" s="199">
        <f t="shared" si="25"/>
        <v>0</v>
      </c>
      <c r="AF105" s="199">
        <f t="shared" si="26"/>
        <v>0</v>
      </c>
      <c r="AG105" s="199">
        <f t="shared" si="27"/>
        <v>0</v>
      </c>
      <c r="AH105" s="201">
        <f t="shared" si="28"/>
        <v>0</v>
      </c>
      <c r="AI105" s="204">
        <f t="shared" si="29"/>
        <v>4</v>
      </c>
      <c r="AJ105" s="199">
        <f t="shared" si="30"/>
        <v>0</v>
      </c>
      <c r="AK105" s="199">
        <f t="shared" si="31"/>
        <v>0</v>
      </c>
      <c r="AL105" s="199">
        <f t="shared" si="32"/>
        <v>0</v>
      </c>
      <c r="AM105" s="201">
        <f t="shared" si="33"/>
        <v>0</v>
      </c>
      <c r="AN105" s="204">
        <f t="shared" si="34"/>
        <v>4</v>
      </c>
      <c r="AO105" s="199">
        <f t="shared" si="35"/>
        <v>7</v>
      </c>
      <c r="AP105" s="199">
        <f t="shared" si="36"/>
        <v>0</v>
      </c>
      <c r="AQ105" s="199">
        <f t="shared" si="37"/>
        <v>0</v>
      </c>
      <c r="AR105" s="201">
        <f t="shared" si="38"/>
        <v>0</v>
      </c>
      <c r="AS105" s="204">
        <f t="shared" si="39"/>
        <v>3</v>
      </c>
      <c r="AT105" s="199">
        <f t="shared" si="40"/>
        <v>0</v>
      </c>
      <c r="AU105" s="199">
        <f t="shared" si="41"/>
        <v>0</v>
      </c>
      <c r="AV105" s="199">
        <f t="shared" si="42"/>
        <v>0</v>
      </c>
      <c r="AW105" s="201">
        <f t="shared" si="43"/>
        <v>0</v>
      </c>
      <c r="AX105" s="205">
        <f t="shared" si="44"/>
        <v>4</v>
      </c>
      <c r="AY105" s="199">
        <f t="shared" si="45"/>
        <v>7</v>
      </c>
      <c r="AZ105" s="199">
        <f t="shared" si="46"/>
        <v>0</v>
      </c>
      <c r="BA105" s="199">
        <f t="shared" si="47"/>
        <v>0</v>
      </c>
      <c r="BB105" s="201">
        <f t="shared" si="48"/>
        <v>0</v>
      </c>
      <c r="BC105" s="204">
        <f t="shared" si="49"/>
        <v>3</v>
      </c>
      <c r="BD105" s="199">
        <f t="shared" si="50"/>
        <v>4</v>
      </c>
      <c r="BE105" s="199">
        <f t="shared" si="51"/>
        <v>0</v>
      </c>
      <c r="BF105" s="199">
        <f t="shared" si="52"/>
        <v>0</v>
      </c>
      <c r="BG105" s="201">
        <f t="shared" si="53"/>
        <v>0</v>
      </c>
      <c r="BH105" s="204">
        <f t="shared" si="54"/>
        <v>3</v>
      </c>
      <c r="BI105" s="199">
        <f t="shared" si="55"/>
        <v>0</v>
      </c>
      <c r="BJ105" s="199">
        <f t="shared" si="56"/>
        <v>0</v>
      </c>
      <c r="BK105" s="199">
        <f t="shared" si="57"/>
        <v>0</v>
      </c>
      <c r="BL105" s="201">
        <f t="shared" si="58"/>
        <v>0</v>
      </c>
      <c r="BM105" s="206">
        <f t="shared" si="59"/>
        <v>4</v>
      </c>
      <c r="BN105" s="199">
        <f t="shared" si="60"/>
        <v>0</v>
      </c>
      <c r="BO105" s="199">
        <f t="shared" si="61"/>
        <v>0</v>
      </c>
      <c r="BP105" s="199">
        <f t="shared" si="62"/>
        <v>0</v>
      </c>
      <c r="BQ105" s="201">
        <f t="shared" si="63"/>
        <v>0</v>
      </c>
      <c r="BR105" s="207">
        <f t="shared" si="64"/>
        <v>4</v>
      </c>
      <c r="BS105" s="199">
        <f t="shared" si="65"/>
        <v>8</v>
      </c>
      <c r="BT105" s="199">
        <f t="shared" si="66"/>
        <v>0</v>
      </c>
      <c r="BU105" s="199">
        <f t="shared" si="67"/>
        <v>0</v>
      </c>
      <c r="BV105" s="201">
        <f t="shared" si="68"/>
        <v>0</v>
      </c>
      <c r="BW105" s="207">
        <f t="shared" si="69"/>
        <v>3</v>
      </c>
      <c r="BX105" s="235">
        <v>50</v>
      </c>
      <c r="BY105" s="235">
        <v>50</v>
      </c>
      <c r="BZ105" s="193" t="e">
        <f t="shared" si="70"/>
        <v>#VALUE!</v>
      </c>
      <c r="CA105" s="193">
        <f t="shared" si="71"/>
        <v>20</v>
      </c>
      <c r="CB105" s="193" t="e">
        <f t="shared" si="72"/>
        <v>#VALUE!</v>
      </c>
      <c r="CC105" s="193" t="e">
        <f t="shared" si="73"/>
        <v>#VALUE!</v>
      </c>
      <c r="CD105" s="193" t="e">
        <f t="shared" si="74"/>
        <v>#VALUE!</v>
      </c>
      <c r="CE105" s="193" t="e">
        <f t="shared" si="75"/>
        <v>#VALUE!</v>
      </c>
      <c r="CF105" s="193" t="e">
        <f t="shared" si="76"/>
        <v>#VALUE!</v>
      </c>
      <c r="CG105" s="193" t="e">
        <f t="shared" si="77"/>
        <v>#VALUE!</v>
      </c>
      <c r="CH105" s="193" t="e">
        <f t="shared" si="78"/>
        <v>#VALUE!</v>
      </c>
      <c r="CI105" s="193" t="e">
        <f t="shared" si="79"/>
        <v>#VALUE!</v>
      </c>
      <c r="CJ105" s="193" t="e">
        <f t="shared" si="80"/>
        <v>#VALUE!</v>
      </c>
      <c r="CK105" s="193" t="e">
        <f t="shared" si="81"/>
        <v>#VALUE!</v>
      </c>
      <c r="CL105" s="193" t="e">
        <f t="shared" si="82"/>
        <v>#VALUE!</v>
      </c>
      <c r="CM105" s="193" t="e">
        <f t="shared" si="83"/>
        <v>#VALUE!</v>
      </c>
      <c r="CN105" s="193" t="e">
        <f t="shared" si="84"/>
        <v>#VALUE!</v>
      </c>
      <c r="CO105" s="209" t="str">
        <f t="shared" si="85"/>
        <v>2023PEC AI 592</v>
      </c>
      <c r="CP105" s="193" t="e">
        <f t="shared" si="86"/>
        <v>#VALUE!</v>
      </c>
      <c r="CQ105" s="158"/>
      <c r="CR105" s="193">
        <f t="shared" si="87"/>
        <v>20</v>
      </c>
      <c r="CS105" s="193" t="e">
        <f t="shared" si="88"/>
        <v>#VALUE!</v>
      </c>
      <c r="CT105" s="193" t="e">
        <f t="shared" si="89"/>
        <v>#VALUE!</v>
      </c>
      <c r="CU105" s="193" t="e">
        <f t="shared" si="90"/>
        <v>#VALUE!</v>
      </c>
      <c r="CV105" s="193" t="e">
        <f t="shared" si="91"/>
        <v>#VALUE!</v>
      </c>
      <c r="CW105" s="193" t="e">
        <f t="shared" si="92"/>
        <v>#VALUE!</v>
      </c>
      <c r="CX105" s="193" t="e">
        <f t="shared" si="93"/>
        <v>#VALUE!</v>
      </c>
      <c r="CY105" s="193" t="e">
        <f t="shared" si="94"/>
        <v>#VALUE!</v>
      </c>
      <c r="CZ105" s="193" t="e">
        <f t="shared" si="95"/>
        <v>#VALUE!</v>
      </c>
      <c r="DA105" s="193" t="e">
        <f t="shared" si="96"/>
        <v>#VALUE!</v>
      </c>
      <c r="DB105" s="193" t="e">
        <f t="shared" si="97"/>
        <v>#VALUE!</v>
      </c>
      <c r="DC105" s="193" t="e">
        <f t="shared" si="98"/>
        <v>#VALUE!</v>
      </c>
      <c r="DD105" s="193" t="e">
        <f t="shared" si="99"/>
        <v>#VALUE!</v>
      </c>
      <c r="DE105" s="159"/>
      <c r="DF105" s="159" t="e">
        <f t="shared" si="100"/>
        <v>#VALUE!</v>
      </c>
      <c r="DG105" s="159"/>
      <c r="DH105" s="159"/>
      <c r="DI105" s="159"/>
      <c r="DJ105" s="159"/>
      <c r="DK105" s="159"/>
      <c r="DL105" s="159"/>
      <c r="DM105" s="159"/>
      <c r="DN105" s="159"/>
      <c r="DO105" s="159"/>
      <c r="DP105" s="159"/>
      <c r="DQ105" s="159"/>
      <c r="DR105" s="159">
        <f t="shared" si="101"/>
        <v>50</v>
      </c>
      <c r="DS105" s="188">
        <f t="shared" si="102"/>
        <v>10</v>
      </c>
      <c r="DT105" s="159">
        <f t="shared" si="103"/>
        <v>7</v>
      </c>
      <c r="DU105" s="159">
        <f t="shared" si="104"/>
        <v>7</v>
      </c>
      <c r="DV105" s="159">
        <f t="shared" si="105"/>
        <v>7</v>
      </c>
      <c r="DW105" s="159">
        <f t="shared" si="106"/>
        <v>7</v>
      </c>
      <c r="DX105" s="159">
        <f t="shared" si="107"/>
        <v>4</v>
      </c>
      <c r="DY105" s="210">
        <f t="shared" si="108"/>
        <v>8</v>
      </c>
      <c r="DZ105" s="159">
        <f t="shared" si="109"/>
        <v>50</v>
      </c>
      <c r="EA105" s="159">
        <f t="shared" si="110"/>
        <v>10</v>
      </c>
      <c r="EB105" s="159">
        <f t="shared" si="111"/>
        <v>0</v>
      </c>
      <c r="EC105" s="159">
        <f t="shared" si="164"/>
        <v>7</v>
      </c>
      <c r="ED105" s="159">
        <f t="shared" si="164"/>
        <v>7</v>
      </c>
      <c r="EE105" s="159">
        <f t="shared" si="165"/>
        <v>0</v>
      </c>
      <c r="EF105" s="159">
        <f t="shared" si="165"/>
        <v>0</v>
      </c>
      <c r="EG105" s="159">
        <f t="shared" si="114"/>
        <v>7</v>
      </c>
      <c r="EH105" s="159">
        <f t="shared" si="115"/>
        <v>0</v>
      </c>
      <c r="EI105" s="159">
        <f t="shared" si="166"/>
        <v>7</v>
      </c>
      <c r="EJ105" s="159">
        <f t="shared" si="166"/>
        <v>4</v>
      </c>
      <c r="EK105" s="159">
        <f t="shared" si="167"/>
        <v>0</v>
      </c>
      <c r="EL105" s="159">
        <f t="shared" si="167"/>
        <v>0</v>
      </c>
      <c r="EM105" s="159">
        <f t="shared" si="118"/>
        <v>8</v>
      </c>
      <c r="EN105" s="159"/>
      <c r="EO105" s="159"/>
      <c r="EP105" s="188">
        <f t="shared" si="119"/>
        <v>10</v>
      </c>
      <c r="EQ105" s="159">
        <f t="shared" si="120"/>
        <v>8</v>
      </c>
      <c r="ER105" s="159">
        <f t="shared" si="121"/>
        <v>9</v>
      </c>
      <c r="ES105" s="159">
        <f t="shared" si="122"/>
        <v>9</v>
      </c>
      <c r="ET105" s="159">
        <f t="shared" si="123"/>
        <v>6</v>
      </c>
      <c r="EU105" s="159">
        <f t="shared" si="124"/>
        <v>8</v>
      </c>
      <c r="EV105" s="159"/>
      <c r="EW105" s="159">
        <f t="shared" si="125"/>
        <v>50</v>
      </c>
      <c r="EX105" s="159">
        <f t="shared" si="126"/>
        <v>10</v>
      </c>
      <c r="EY105" s="159">
        <f t="shared" si="127"/>
        <v>0</v>
      </c>
      <c r="EZ105" s="159">
        <f t="shared" si="168"/>
        <v>8</v>
      </c>
      <c r="FA105" s="159">
        <f t="shared" si="168"/>
        <v>9</v>
      </c>
      <c r="FB105" s="159">
        <f t="shared" si="169"/>
        <v>0</v>
      </c>
      <c r="FC105" s="159">
        <f t="shared" si="169"/>
        <v>0</v>
      </c>
      <c r="FD105" s="159">
        <f t="shared" si="130"/>
        <v>9</v>
      </c>
      <c r="FE105" s="159">
        <f t="shared" si="131"/>
        <v>0</v>
      </c>
      <c r="FF105" s="159">
        <f t="shared" si="170"/>
        <v>6</v>
      </c>
      <c r="FG105" s="159">
        <f t="shared" si="170"/>
        <v>8</v>
      </c>
      <c r="FH105" s="159">
        <f t="shared" si="133"/>
        <v>0</v>
      </c>
      <c r="FI105" s="159">
        <v>0</v>
      </c>
      <c r="FJ105" s="159">
        <v>0</v>
      </c>
      <c r="FK105" s="159"/>
      <c r="FL105" s="159"/>
      <c r="FM105" s="235">
        <v>50</v>
      </c>
    </row>
    <row r="106" spans="1:169" ht="18" x14ac:dyDescent="0.2">
      <c r="A106" s="194">
        <v>93</v>
      </c>
      <c r="B106" s="211">
        <v>211423243093</v>
      </c>
      <c r="C106" s="211" t="s">
        <v>868</v>
      </c>
      <c r="D106" s="197"/>
      <c r="E106" s="212" t="s">
        <v>869</v>
      </c>
      <c r="F106" s="199">
        <f t="shared" si="0"/>
        <v>2</v>
      </c>
      <c r="G106" s="199">
        <f t="shared" si="1"/>
        <v>2</v>
      </c>
      <c r="H106" s="199">
        <f t="shared" si="2"/>
        <v>2</v>
      </c>
      <c r="I106" s="199">
        <f t="shared" si="3"/>
        <v>2</v>
      </c>
      <c r="J106" s="199">
        <f t="shared" si="4"/>
        <v>2</v>
      </c>
      <c r="K106" s="199">
        <f t="shared" si="5"/>
        <v>2</v>
      </c>
      <c r="L106" s="199">
        <f t="shared" si="6"/>
        <v>2</v>
      </c>
      <c r="M106" s="199">
        <f t="shared" si="7"/>
        <v>2</v>
      </c>
      <c r="N106" s="199">
        <f t="shared" si="8"/>
        <v>2</v>
      </c>
      <c r="O106" s="200">
        <f t="shared" si="9"/>
        <v>2</v>
      </c>
      <c r="P106" s="199">
        <f t="shared" si="10"/>
        <v>13</v>
      </c>
      <c r="Q106" s="199">
        <f t="shared" si="11"/>
        <v>0</v>
      </c>
      <c r="R106" s="199">
        <f t="shared" si="12"/>
        <v>0</v>
      </c>
      <c r="S106" s="201">
        <f t="shared" si="156"/>
        <v>0</v>
      </c>
      <c r="T106" s="202">
        <f t="shared" si="14"/>
        <v>3</v>
      </c>
      <c r="U106" s="199">
        <f t="shared" si="15"/>
        <v>0</v>
      </c>
      <c r="V106" s="199">
        <f t="shared" si="16"/>
        <v>0</v>
      </c>
      <c r="W106" s="199">
        <f t="shared" si="17"/>
        <v>0</v>
      </c>
      <c r="X106" s="201">
        <f t="shared" si="18"/>
        <v>0</v>
      </c>
      <c r="Y106" s="203">
        <f t="shared" si="19"/>
        <v>4</v>
      </c>
      <c r="Z106" s="199">
        <f t="shared" si="20"/>
        <v>0</v>
      </c>
      <c r="AA106" s="199">
        <f t="shared" si="21"/>
        <v>0</v>
      </c>
      <c r="AB106" s="199">
        <f t="shared" si="22"/>
        <v>0</v>
      </c>
      <c r="AC106" s="201">
        <f t="shared" si="23"/>
        <v>0</v>
      </c>
      <c r="AD106" s="202">
        <f t="shared" si="24"/>
        <v>4</v>
      </c>
      <c r="AE106" s="199">
        <f t="shared" si="25"/>
        <v>13</v>
      </c>
      <c r="AF106" s="199">
        <f t="shared" si="26"/>
        <v>0</v>
      </c>
      <c r="AG106" s="199">
        <f t="shared" si="27"/>
        <v>0</v>
      </c>
      <c r="AH106" s="201">
        <f t="shared" si="28"/>
        <v>0</v>
      </c>
      <c r="AI106" s="204">
        <f t="shared" si="29"/>
        <v>3</v>
      </c>
      <c r="AJ106" s="199">
        <f t="shared" si="30"/>
        <v>12</v>
      </c>
      <c r="AK106" s="199">
        <f t="shared" si="31"/>
        <v>0</v>
      </c>
      <c r="AL106" s="199">
        <f t="shared" si="32"/>
        <v>0</v>
      </c>
      <c r="AM106" s="201">
        <f t="shared" si="33"/>
        <v>0</v>
      </c>
      <c r="AN106" s="204">
        <f t="shared" si="34"/>
        <v>3</v>
      </c>
      <c r="AO106" s="199">
        <f t="shared" si="35"/>
        <v>0</v>
      </c>
      <c r="AP106" s="199">
        <f t="shared" si="36"/>
        <v>0</v>
      </c>
      <c r="AQ106" s="199">
        <f t="shared" si="37"/>
        <v>0</v>
      </c>
      <c r="AR106" s="201">
        <f t="shared" si="38"/>
        <v>0</v>
      </c>
      <c r="AS106" s="204">
        <f t="shared" si="39"/>
        <v>4</v>
      </c>
      <c r="AT106" s="199">
        <f t="shared" si="40"/>
        <v>13</v>
      </c>
      <c r="AU106" s="199">
        <f t="shared" si="41"/>
        <v>0</v>
      </c>
      <c r="AV106" s="199">
        <f t="shared" si="42"/>
        <v>0</v>
      </c>
      <c r="AW106" s="201">
        <f t="shared" si="43"/>
        <v>0</v>
      </c>
      <c r="AX106" s="205">
        <f t="shared" si="44"/>
        <v>3</v>
      </c>
      <c r="AY106" s="199">
        <f t="shared" si="45"/>
        <v>0</v>
      </c>
      <c r="AZ106" s="199">
        <f t="shared" si="46"/>
        <v>0</v>
      </c>
      <c r="BA106" s="199">
        <f t="shared" si="47"/>
        <v>0</v>
      </c>
      <c r="BB106" s="201">
        <f t="shared" si="48"/>
        <v>0</v>
      </c>
      <c r="BC106" s="204">
        <f t="shared" si="49"/>
        <v>4</v>
      </c>
      <c r="BD106" s="199">
        <f t="shared" si="50"/>
        <v>0</v>
      </c>
      <c r="BE106" s="199">
        <f t="shared" si="51"/>
        <v>0</v>
      </c>
      <c r="BF106" s="199">
        <f t="shared" si="52"/>
        <v>0</v>
      </c>
      <c r="BG106" s="201">
        <f t="shared" si="53"/>
        <v>0</v>
      </c>
      <c r="BH106" s="204">
        <f t="shared" si="54"/>
        <v>4</v>
      </c>
      <c r="BI106" s="199">
        <f t="shared" si="55"/>
        <v>12</v>
      </c>
      <c r="BJ106" s="199">
        <f t="shared" si="56"/>
        <v>0</v>
      </c>
      <c r="BK106" s="199">
        <f t="shared" si="57"/>
        <v>0</v>
      </c>
      <c r="BL106" s="201">
        <f t="shared" si="58"/>
        <v>0</v>
      </c>
      <c r="BM106" s="206">
        <f t="shared" si="59"/>
        <v>3</v>
      </c>
      <c r="BN106" s="199">
        <f t="shared" si="60"/>
        <v>15</v>
      </c>
      <c r="BO106" s="199">
        <f t="shared" si="61"/>
        <v>0</v>
      </c>
      <c r="BP106" s="199">
        <f t="shared" si="62"/>
        <v>0</v>
      </c>
      <c r="BQ106" s="201">
        <f t="shared" si="63"/>
        <v>0</v>
      </c>
      <c r="BR106" s="207">
        <f t="shared" si="64"/>
        <v>3</v>
      </c>
      <c r="BS106" s="199">
        <f t="shared" si="65"/>
        <v>0</v>
      </c>
      <c r="BT106" s="199">
        <f t="shared" si="66"/>
        <v>0</v>
      </c>
      <c r="BU106" s="199">
        <f t="shared" si="67"/>
        <v>0</v>
      </c>
      <c r="BV106" s="201">
        <f t="shared" si="68"/>
        <v>0</v>
      </c>
      <c r="BW106" s="207">
        <f t="shared" si="69"/>
        <v>4</v>
      </c>
      <c r="BX106" s="235">
        <v>98</v>
      </c>
      <c r="BY106" s="235">
        <v>98</v>
      </c>
      <c r="BZ106" s="193" t="e">
        <f t="shared" si="70"/>
        <v>#VALUE!</v>
      </c>
      <c r="CA106" s="193">
        <f t="shared" si="71"/>
        <v>20</v>
      </c>
      <c r="CB106" s="193" t="e">
        <f t="shared" si="72"/>
        <v>#VALUE!</v>
      </c>
      <c r="CC106" s="193" t="e">
        <f t="shared" si="73"/>
        <v>#VALUE!</v>
      </c>
      <c r="CD106" s="193" t="e">
        <f t="shared" si="74"/>
        <v>#VALUE!</v>
      </c>
      <c r="CE106" s="193" t="e">
        <f t="shared" si="75"/>
        <v>#VALUE!</v>
      </c>
      <c r="CF106" s="193" t="e">
        <f t="shared" si="76"/>
        <v>#VALUE!</v>
      </c>
      <c r="CG106" s="193" t="e">
        <f t="shared" si="77"/>
        <v>#VALUE!</v>
      </c>
      <c r="CH106" s="193" t="e">
        <f t="shared" si="78"/>
        <v>#VALUE!</v>
      </c>
      <c r="CI106" s="193" t="e">
        <f t="shared" si="79"/>
        <v>#VALUE!</v>
      </c>
      <c r="CJ106" s="193" t="e">
        <f t="shared" si="80"/>
        <v>#VALUE!</v>
      </c>
      <c r="CK106" s="193" t="e">
        <f t="shared" si="81"/>
        <v>#VALUE!</v>
      </c>
      <c r="CL106" s="193" t="e">
        <f t="shared" si="82"/>
        <v>#VALUE!</v>
      </c>
      <c r="CM106" s="193" t="e">
        <f t="shared" si="83"/>
        <v>#VALUE!</v>
      </c>
      <c r="CN106" s="193" t="e">
        <f t="shared" si="84"/>
        <v>#VALUE!</v>
      </c>
      <c r="CO106" s="209" t="str">
        <f t="shared" si="85"/>
        <v>2023PEC AI 142</v>
      </c>
      <c r="CP106" s="193" t="e">
        <f t="shared" si="86"/>
        <v>#VALUE!</v>
      </c>
      <c r="CQ106" s="158"/>
      <c r="CR106" s="193">
        <f t="shared" si="87"/>
        <v>20</v>
      </c>
      <c r="CS106" s="193" t="e">
        <f t="shared" si="88"/>
        <v>#VALUE!</v>
      </c>
      <c r="CT106" s="193" t="e">
        <f t="shared" si="89"/>
        <v>#VALUE!</v>
      </c>
      <c r="CU106" s="193" t="e">
        <f t="shared" si="90"/>
        <v>#VALUE!</v>
      </c>
      <c r="CV106" s="193" t="e">
        <f t="shared" si="91"/>
        <v>#VALUE!</v>
      </c>
      <c r="CW106" s="193" t="e">
        <f t="shared" si="92"/>
        <v>#VALUE!</v>
      </c>
      <c r="CX106" s="193" t="e">
        <f t="shared" si="93"/>
        <v>#VALUE!</v>
      </c>
      <c r="CY106" s="193" t="e">
        <f t="shared" si="94"/>
        <v>#VALUE!</v>
      </c>
      <c r="CZ106" s="193" t="e">
        <f t="shared" si="95"/>
        <v>#VALUE!</v>
      </c>
      <c r="DA106" s="193" t="e">
        <f t="shared" si="96"/>
        <v>#VALUE!</v>
      </c>
      <c r="DB106" s="193" t="e">
        <f t="shared" si="97"/>
        <v>#VALUE!</v>
      </c>
      <c r="DC106" s="193" t="e">
        <f t="shared" si="98"/>
        <v>#VALUE!</v>
      </c>
      <c r="DD106" s="193" t="e">
        <f t="shared" si="99"/>
        <v>#VALUE!</v>
      </c>
      <c r="DE106" s="159"/>
      <c r="DF106" s="159" t="e">
        <f t="shared" si="100"/>
        <v>#VALUE!</v>
      </c>
      <c r="DG106" s="159"/>
      <c r="DH106" s="159"/>
      <c r="DI106" s="159"/>
      <c r="DJ106" s="159"/>
      <c r="DK106" s="159"/>
      <c r="DL106" s="159"/>
      <c r="DM106" s="159"/>
      <c r="DN106" s="159"/>
      <c r="DO106" s="159"/>
      <c r="DP106" s="159"/>
      <c r="DQ106" s="159"/>
      <c r="DR106" s="159">
        <f t="shared" si="101"/>
        <v>98</v>
      </c>
      <c r="DS106" s="188">
        <f t="shared" si="102"/>
        <v>20</v>
      </c>
      <c r="DT106" s="159">
        <f t="shared" si="103"/>
        <v>13</v>
      </c>
      <c r="DU106" s="159">
        <f t="shared" si="104"/>
        <v>13</v>
      </c>
      <c r="DV106" s="159">
        <f t="shared" si="105"/>
        <v>12</v>
      </c>
      <c r="DW106" s="159">
        <f t="shared" si="106"/>
        <v>13</v>
      </c>
      <c r="DX106" s="159">
        <f t="shared" si="107"/>
        <v>12</v>
      </c>
      <c r="DY106" s="210">
        <f t="shared" si="108"/>
        <v>15</v>
      </c>
      <c r="DZ106" s="159">
        <f t="shared" si="109"/>
        <v>98</v>
      </c>
      <c r="EA106" s="159">
        <f t="shared" si="110"/>
        <v>20</v>
      </c>
      <c r="EB106" s="159">
        <f t="shared" si="111"/>
        <v>13</v>
      </c>
      <c r="EC106" s="159">
        <f t="shared" si="164"/>
        <v>0</v>
      </c>
      <c r="ED106" s="159">
        <f t="shared" si="164"/>
        <v>0</v>
      </c>
      <c r="EE106" s="159">
        <f t="shared" si="165"/>
        <v>13</v>
      </c>
      <c r="EF106" s="159">
        <f t="shared" si="165"/>
        <v>12</v>
      </c>
      <c r="EG106" s="159">
        <f t="shared" si="114"/>
        <v>0</v>
      </c>
      <c r="EH106" s="159">
        <f t="shared" si="115"/>
        <v>13</v>
      </c>
      <c r="EI106" s="159">
        <f t="shared" si="166"/>
        <v>0</v>
      </c>
      <c r="EJ106" s="159">
        <f t="shared" si="166"/>
        <v>0</v>
      </c>
      <c r="EK106" s="159">
        <f t="shared" si="167"/>
        <v>12</v>
      </c>
      <c r="EL106" s="159">
        <f t="shared" si="167"/>
        <v>15</v>
      </c>
      <c r="EM106" s="159">
        <f t="shared" si="118"/>
        <v>0</v>
      </c>
      <c r="EN106" s="159"/>
      <c r="EO106" s="159"/>
      <c r="EP106" s="188">
        <f t="shared" si="119"/>
        <v>20</v>
      </c>
      <c r="EQ106" s="159">
        <f t="shared" si="120"/>
        <v>16</v>
      </c>
      <c r="ER106" s="159">
        <f t="shared" si="121"/>
        <v>16</v>
      </c>
      <c r="ES106" s="159">
        <f t="shared" si="122"/>
        <v>15</v>
      </c>
      <c r="ET106" s="159">
        <f t="shared" si="123"/>
        <v>15</v>
      </c>
      <c r="EU106" s="159">
        <f t="shared" si="124"/>
        <v>16</v>
      </c>
      <c r="EV106" s="159"/>
      <c r="EW106" s="159">
        <f t="shared" si="125"/>
        <v>98</v>
      </c>
      <c r="EX106" s="159">
        <f t="shared" si="126"/>
        <v>20</v>
      </c>
      <c r="EY106" s="159">
        <f t="shared" si="127"/>
        <v>16</v>
      </c>
      <c r="EZ106" s="159">
        <f t="shared" si="168"/>
        <v>0</v>
      </c>
      <c r="FA106" s="159">
        <f t="shared" si="168"/>
        <v>0</v>
      </c>
      <c r="FB106" s="159">
        <f t="shared" si="169"/>
        <v>16</v>
      </c>
      <c r="FC106" s="159">
        <f t="shared" si="169"/>
        <v>15</v>
      </c>
      <c r="FD106" s="159">
        <f t="shared" si="130"/>
        <v>0</v>
      </c>
      <c r="FE106" s="159">
        <f t="shared" si="131"/>
        <v>15</v>
      </c>
      <c r="FF106" s="159">
        <f t="shared" si="170"/>
        <v>0</v>
      </c>
      <c r="FG106" s="159">
        <f t="shared" si="170"/>
        <v>0</v>
      </c>
      <c r="FH106" s="159">
        <f t="shared" si="133"/>
        <v>16</v>
      </c>
      <c r="FI106" s="159">
        <v>0</v>
      </c>
      <c r="FJ106" s="159">
        <v>0</v>
      </c>
      <c r="FK106" s="159"/>
      <c r="FL106" s="159"/>
      <c r="FM106" s="235">
        <v>98</v>
      </c>
    </row>
    <row r="107" spans="1:169" ht="18" x14ac:dyDescent="0.2">
      <c r="A107" s="194">
        <v>94</v>
      </c>
      <c r="B107" s="195">
        <v>211423243094</v>
      </c>
      <c r="C107" s="196" t="s">
        <v>870</v>
      </c>
      <c r="D107" s="197"/>
      <c r="E107" s="198" t="s">
        <v>871</v>
      </c>
      <c r="F107" s="199">
        <f t="shared" si="0"/>
        <v>2</v>
      </c>
      <c r="G107" s="199">
        <f t="shared" si="1"/>
        <v>2</v>
      </c>
      <c r="H107" s="199">
        <f t="shared" si="2"/>
        <v>2</v>
      </c>
      <c r="I107" s="199">
        <f t="shared" si="3"/>
        <v>1</v>
      </c>
      <c r="J107" s="199">
        <f t="shared" si="4"/>
        <v>0</v>
      </c>
      <c r="K107" s="199">
        <f t="shared" si="5"/>
        <v>0</v>
      </c>
      <c r="L107" s="199">
        <f t="shared" si="6"/>
        <v>0</v>
      </c>
      <c r="M107" s="199">
        <f t="shared" si="7"/>
        <v>0</v>
      </c>
      <c r="N107" s="199">
        <f t="shared" si="8"/>
        <v>0</v>
      </c>
      <c r="O107" s="200">
        <f t="shared" si="9"/>
        <v>0</v>
      </c>
      <c r="P107" s="199">
        <f t="shared" si="10"/>
        <v>0</v>
      </c>
      <c r="Q107" s="199">
        <f t="shared" si="11"/>
        <v>0</v>
      </c>
      <c r="R107" s="199">
        <f t="shared" si="12"/>
        <v>0</v>
      </c>
      <c r="S107" s="201">
        <f t="shared" si="156"/>
        <v>0</v>
      </c>
      <c r="T107" s="202">
        <f t="shared" si="14"/>
        <v>4</v>
      </c>
      <c r="U107" s="199">
        <f t="shared" si="15"/>
        <v>5</v>
      </c>
      <c r="V107" s="199">
        <f t="shared" si="16"/>
        <v>0</v>
      </c>
      <c r="W107" s="199">
        <f t="shared" si="17"/>
        <v>0</v>
      </c>
      <c r="X107" s="201">
        <f t="shared" si="18"/>
        <v>0</v>
      </c>
      <c r="Y107" s="203">
        <f t="shared" si="19"/>
        <v>3</v>
      </c>
      <c r="Z107" s="199">
        <f t="shared" si="20"/>
        <v>5</v>
      </c>
      <c r="AA107" s="199">
        <f t="shared" si="21"/>
        <v>0</v>
      </c>
      <c r="AB107" s="199">
        <f t="shared" si="22"/>
        <v>0</v>
      </c>
      <c r="AC107" s="201">
        <f t="shared" si="23"/>
        <v>0</v>
      </c>
      <c r="AD107" s="202">
        <f t="shared" si="24"/>
        <v>3</v>
      </c>
      <c r="AE107" s="199">
        <f t="shared" si="25"/>
        <v>0</v>
      </c>
      <c r="AF107" s="199">
        <f t="shared" si="26"/>
        <v>0</v>
      </c>
      <c r="AG107" s="199">
        <f t="shared" si="27"/>
        <v>0</v>
      </c>
      <c r="AH107" s="201">
        <f t="shared" si="28"/>
        <v>0</v>
      </c>
      <c r="AI107" s="204">
        <f t="shared" si="29"/>
        <v>4</v>
      </c>
      <c r="AJ107" s="199">
        <f t="shared" si="30"/>
        <v>0</v>
      </c>
      <c r="AK107" s="199">
        <f t="shared" si="31"/>
        <v>0</v>
      </c>
      <c r="AL107" s="199">
        <f t="shared" si="32"/>
        <v>0</v>
      </c>
      <c r="AM107" s="201">
        <f t="shared" si="33"/>
        <v>0</v>
      </c>
      <c r="AN107" s="204">
        <f t="shared" si="34"/>
        <v>4</v>
      </c>
      <c r="AO107" s="199">
        <f t="shared" si="35"/>
        <v>5</v>
      </c>
      <c r="AP107" s="199">
        <f t="shared" si="36"/>
        <v>0</v>
      </c>
      <c r="AQ107" s="199">
        <f t="shared" si="37"/>
        <v>0</v>
      </c>
      <c r="AR107" s="201">
        <f t="shared" si="38"/>
        <v>0</v>
      </c>
      <c r="AS107" s="204">
        <f t="shared" si="39"/>
        <v>3</v>
      </c>
      <c r="AT107" s="199">
        <f t="shared" si="40"/>
        <v>0</v>
      </c>
      <c r="AU107" s="199">
        <f t="shared" si="41"/>
        <v>0</v>
      </c>
      <c r="AV107" s="199">
        <f t="shared" si="42"/>
        <v>0</v>
      </c>
      <c r="AW107" s="201">
        <f t="shared" si="43"/>
        <v>0</v>
      </c>
      <c r="AX107" s="205">
        <f t="shared" si="44"/>
        <v>4</v>
      </c>
      <c r="AY107" s="199">
        <f t="shared" si="45"/>
        <v>5</v>
      </c>
      <c r="AZ107" s="199">
        <f t="shared" si="46"/>
        <v>0</v>
      </c>
      <c r="BA107" s="199">
        <f t="shared" si="47"/>
        <v>0</v>
      </c>
      <c r="BB107" s="201">
        <f t="shared" si="48"/>
        <v>0</v>
      </c>
      <c r="BC107" s="204">
        <f t="shared" si="49"/>
        <v>3</v>
      </c>
      <c r="BD107" s="199">
        <f t="shared" si="50"/>
        <v>3</v>
      </c>
      <c r="BE107" s="199">
        <f t="shared" si="51"/>
        <v>0</v>
      </c>
      <c r="BF107" s="199">
        <f t="shared" si="52"/>
        <v>0</v>
      </c>
      <c r="BG107" s="201">
        <f t="shared" si="53"/>
        <v>0</v>
      </c>
      <c r="BH107" s="204">
        <f t="shared" si="54"/>
        <v>3</v>
      </c>
      <c r="BI107" s="199">
        <f t="shared" si="55"/>
        <v>0</v>
      </c>
      <c r="BJ107" s="199">
        <f t="shared" si="56"/>
        <v>0</v>
      </c>
      <c r="BK107" s="199">
        <f t="shared" si="57"/>
        <v>0</v>
      </c>
      <c r="BL107" s="201">
        <f t="shared" si="58"/>
        <v>0</v>
      </c>
      <c r="BM107" s="206">
        <f t="shared" si="59"/>
        <v>4</v>
      </c>
      <c r="BN107" s="199">
        <f t="shared" si="60"/>
        <v>0</v>
      </c>
      <c r="BO107" s="199">
        <f t="shared" si="61"/>
        <v>0</v>
      </c>
      <c r="BP107" s="199">
        <f t="shared" si="62"/>
        <v>0</v>
      </c>
      <c r="BQ107" s="201">
        <f t="shared" si="63"/>
        <v>0</v>
      </c>
      <c r="BR107" s="207">
        <f t="shared" si="64"/>
        <v>4</v>
      </c>
      <c r="BS107" s="199">
        <f t="shared" si="65"/>
        <v>5</v>
      </c>
      <c r="BT107" s="199">
        <f t="shared" si="66"/>
        <v>0</v>
      </c>
      <c r="BU107" s="199">
        <f t="shared" si="67"/>
        <v>0</v>
      </c>
      <c r="BV107" s="201">
        <f t="shared" si="68"/>
        <v>0</v>
      </c>
      <c r="BW107" s="207">
        <f t="shared" si="69"/>
        <v>3</v>
      </c>
      <c r="BX107" s="235">
        <v>35</v>
      </c>
      <c r="BY107" s="235">
        <v>35</v>
      </c>
      <c r="BZ107" s="193" t="e">
        <f t="shared" si="70"/>
        <v>#VALUE!</v>
      </c>
      <c r="CA107" s="193">
        <f t="shared" si="71"/>
        <v>20</v>
      </c>
      <c r="CB107" s="193" t="e">
        <f t="shared" si="72"/>
        <v>#VALUE!</v>
      </c>
      <c r="CC107" s="193" t="e">
        <f t="shared" si="73"/>
        <v>#VALUE!</v>
      </c>
      <c r="CD107" s="193" t="e">
        <f t="shared" si="74"/>
        <v>#VALUE!</v>
      </c>
      <c r="CE107" s="193" t="e">
        <f t="shared" si="75"/>
        <v>#VALUE!</v>
      </c>
      <c r="CF107" s="193" t="e">
        <f t="shared" si="76"/>
        <v>#VALUE!</v>
      </c>
      <c r="CG107" s="193" t="e">
        <f t="shared" si="77"/>
        <v>#VALUE!</v>
      </c>
      <c r="CH107" s="193" t="e">
        <f t="shared" si="78"/>
        <v>#VALUE!</v>
      </c>
      <c r="CI107" s="193" t="e">
        <f t="shared" si="79"/>
        <v>#VALUE!</v>
      </c>
      <c r="CJ107" s="193" t="e">
        <f t="shared" si="80"/>
        <v>#VALUE!</v>
      </c>
      <c r="CK107" s="193" t="e">
        <f t="shared" si="81"/>
        <v>#VALUE!</v>
      </c>
      <c r="CL107" s="193" t="e">
        <f t="shared" si="82"/>
        <v>#VALUE!</v>
      </c>
      <c r="CM107" s="193" t="e">
        <f t="shared" si="83"/>
        <v>#VALUE!</v>
      </c>
      <c r="CN107" s="193" t="e">
        <f t="shared" si="84"/>
        <v>#VALUE!</v>
      </c>
      <c r="CO107" s="209" t="str">
        <f t="shared" si="85"/>
        <v>2023PEC AI 593</v>
      </c>
      <c r="CP107" s="193" t="e">
        <f t="shared" si="86"/>
        <v>#VALUE!</v>
      </c>
      <c r="CQ107" s="158"/>
      <c r="CR107" s="193">
        <f t="shared" si="87"/>
        <v>20</v>
      </c>
      <c r="CS107" s="193" t="e">
        <f t="shared" si="88"/>
        <v>#VALUE!</v>
      </c>
      <c r="CT107" s="193" t="e">
        <f t="shared" si="89"/>
        <v>#VALUE!</v>
      </c>
      <c r="CU107" s="193" t="e">
        <f t="shared" si="90"/>
        <v>#VALUE!</v>
      </c>
      <c r="CV107" s="193" t="e">
        <f t="shared" si="91"/>
        <v>#VALUE!</v>
      </c>
      <c r="CW107" s="193" t="e">
        <f t="shared" si="92"/>
        <v>#VALUE!</v>
      </c>
      <c r="CX107" s="193" t="e">
        <f t="shared" si="93"/>
        <v>#VALUE!</v>
      </c>
      <c r="CY107" s="193" t="e">
        <f t="shared" si="94"/>
        <v>#VALUE!</v>
      </c>
      <c r="CZ107" s="193" t="e">
        <f t="shared" si="95"/>
        <v>#VALUE!</v>
      </c>
      <c r="DA107" s="193" t="e">
        <f t="shared" si="96"/>
        <v>#VALUE!</v>
      </c>
      <c r="DB107" s="193" t="e">
        <f t="shared" si="97"/>
        <v>#VALUE!</v>
      </c>
      <c r="DC107" s="193" t="e">
        <f t="shared" si="98"/>
        <v>#VALUE!</v>
      </c>
      <c r="DD107" s="193" t="e">
        <f t="shared" si="99"/>
        <v>#VALUE!</v>
      </c>
      <c r="DE107" s="159"/>
      <c r="DF107" s="159" t="e">
        <f t="shared" si="100"/>
        <v>#VALUE!</v>
      </c>
      <c r="DG107" s="159"/>
      <c r="DH107" s="159"/>
      <c r="DI107" s="159"/>
      <c r="DJ107" s="159"/>
      <c r="DK107" s="159"/>
      <c r="DL107" s="159"/>
      <c r="DM107" s="159"/>
      <c r="DN107" s="159"/>
      <c r="DO107" s="159"/>
      <c r="DP107" s="159"/>
      <c r="DQ107" s="159"/>
      <c r="DR107" s="159">
        <f t="shared" si="101"/>
        <v>35</v>
      </c>
      <c r="DS107" s="188">
        <f t="shared" si="102"/>
        <v>7</v>
      </c>
      <c r="DT107" s="159">
        <f t="shared" si="103"/>
        <v>5</v>
      </c>
      <c r="DU107" s="159">
        <f t="shared" si="104"/>
        <v>5</v>
      </c>
      <c r="DV107" s="159">
        <f t="shared" si="105"/>
        <v>5</v>
      </c>
      <c r="DW107" s="159">
        <f t="shared" si="106"/>
        <v>5</v>
      </c>
      <c r="DX107" s="159">
        <f t="shared" si="107"/>
        <v>3</v>
      </c>
      <c r="DY107" s="210">
        <f t="shared" si="108"/>
        <v>5</v>
      </c>
      <c r="DZ107" s="159">
        <f t="shared" si="109"/>
        <v>35</v>
      </c>
      <c r="EA107" s="159">
        <f t="shared" si="110"/>
        <v>7</v>
      </c>
      <c r="EB107" s="159">
        <f t="shared" si="111"/>
        <v>0</v>
      </c>
      <c r="EC107" s="159">
        <f t="shared" si="164"/>
        <v>5</v>
      </c>
      <c r="ED107" s="159">
        <f t="shared" si="164"/>
        <v>5</v>
      </c>
      <c r="EE107" s="159">
        <f t="shared" si="165"/>
        <v>0</v>
      </c>
      <c r="EF107" s="159">
        <f t="shared" si="165"/>
        <v>0</v>
      </c>
      <c r="EG107" s="159">
        <f t="shared" si="114"/>
        <v>5</v>
      </c>
      <c r="EH107" s="159">
        <f t="shared" si="115"/>
        <v>0</v>
      </c>
      <c r="EI107" s="159">
        <f t="shared" si="166"/>
        <v>5</v>
      </c>
      <c r="EJ107" s="159">
        <f t="shared" si="166"/>
        <v>3</v>
      </c>
      <c r="EK107" s="159">
        <f t="shared" si="167"/>
        <v>0</v>
      </c>
      <c r="EL107" s="159">
        <f t="shared" si="167"/>
        <v>0</v>
      </c>
      <c r="EM107" s="159">
        <f t="shared" si="118"/>
        <v>5</v>
      </c>
      <c r="EN107" s="159"/>
      <c r="EO107" s="159"/>
      <c r="EP107" s="188">
        <f t="shared" si="119"/>
        <v>7</v>
      </c>
      <c r="EQ107" s="159">
        <f t="shared" si="120"/>
        <v>6</v>
      </c>
      <c r="ER107" s="159">
        <f t="shared" si="121"/>
        <v>6</v>
      </c>
      <c r="ES107" s="159">
        <f t="shared" si="122"/>
        <v>6</v>
      </c>
      <c r="ET107" s="159">
        <f t="shared" si="123"/>
        <v>4</v>
      </c>
      <c r="EU107" s="159">
        <f t="shared" si="124"/>
        <v>6</v>
      </c>
      <c r="EV107" s="159"/>
      <c r="EW107" s="159">
        <f t="shared" si="125"/>
        <v>35</v>
      </c>
      <c r="EX107" s="159">
        <f t="shared" si="126"/>
        <v>7</v>
      </c>
      <c r="EY107" s="159">
        <f t="shared" si="127"/>
        <v>0</v>
      </c>
      <c r="EZ107" s="159">
        <f t="shared" si="168"/>
        <v>6</v>
      </c>
      <c r="FA107" s="159">
        <f t="shared" si="168"/>
        <v>6</v>
      </c>
      <c r="FB107" s="159">
        <f t="shared" si="169"/>
        <v>0</v>
      </c>
      <c r="FC107" s="159">
        <f t="shared" si="169"/>
        <v>0</v>
      </c>
      <c r="FD107" s="159">
        <f t="shared" si="130"/>
        <v>6</v>
      </c>
      <c r="FE107" s="159">
        <f t="shared" si="131"/>
        <v>0</v>
      </c>
      <c r="FF107" s="159">
        <f t="shared" si="170"/>
        <v>4</v>
      </c>
      <c r="FG107" s="159">
        <f t="shared" si="170"/>
        <v>6</v>
      </c>
      <c r="FH107" s="159">
        <f t="shared" si="133"/>
        <v>0</v>
      </c>
      <c r="FI107" s="159">
        <v>0</v>
      </c>
      <c r="FJ107" s="159">
        <v>0</v>
      </c>
      <c r="FK107" s="159"/>
      <c r="FL107" s="159"/>
      <c r="FM107" s="235">
        <v>35</v>
      </c>
    </row>
    <row r="108" spans="1:169" ht="18" x14ac:dyDescent="0.2">
      <c r="A108" s="194">
        <v>95</v>
      </c>
      <c r="B108" s="195">
        <v>211423243095</v>
      </c>
      <c r="C108" s="196" t="s">
        <v>872</v>
      </c>
      <c r="D108" s="197"/>
      <c r="E108" s="198" t="s">
        <v>873</v>
      </c>
      <c r="F108" s="199">
        <f t="shared" si="0"/>
        <v>2</v>
      </c>
      <c r="G108" s="199">
        <f t="shared" si="1"/>
        <v>2</v>
      </c>
      <c r="H108" s="199">
        <f t="shared" si="2"/>
        <v>2</v>
      </c>
      <c r="I108" s="199">
        <f t="shared" si="3"/>
        <v>2</v>
      </c>
      <c r="J108" s="199">
        <f t="shared" si="4"/>
        <v>2</v>
      </c>
      <c r="K108" s="199">
        <f t="shared" si="5"/>
        <v>0</v>
      </c>
      <c r="L108" s="199">
        <f t="shared" si="6"/>
        <v>0</v>
      </c>
      <c r="M108" s="199">
        <f t="shared" si="7"/>
        <v>0</v>
      </c>
      <c r="N108" s="199">
        <f t="shared" si="8"/>
        <v>0</v>
      </c>
      <c r="O108" s="200">
        <f t="shared" si="9"/>
        <v>0</v>
      </c>
      <c r="P108" s="199">
        <f t="shared" si="10"/>
        <v>7</v>
      </c>
      <c r="Q108" s="199">
        <f t="shared" si="11"/>
        <v>0</v>
      </c>
      <c r="R108" s="199">
        <f t="shared" si="12"/>
        <v>0</v>
      </c>
      <c r="S108" s="201">
        <f t="shared" si="156"/>
        <v>0</v>
      </c>
      <c r="T108" s="202">
        <f t="shared" si="14"/>
        <v>3</v>
      </c>
      <c r="U108" s="199">
        <f t="shared" si="15"/>
        <v>0</v>
      </c>
      <c r="V108" s="199">
        <f t="shared" si="16"/>
        <v>0</v>
      </c>
      <c r="W108" s="199">
        <f t="shared" si="17"/>
        <v>0</v>
      </c>
      <c r="X108" s="201">
        <f t="shared" si="18"/>
        <v>0</v>
      </c>
      <c r="Y108" s="203">
        <f t="shared" si="19"/>
        <v>4</v>
      </c>
      <c r="Z108" s="199">
        <f t="shared" si="20"/>
        <v>0</v>
      </c>
      <c r="AA108" s="199">
        <f t="shared" si="21"/>
        <v>0</v>
      </c>
      <c r="AB108" s="199">
        <f t="shared" si="22"/>
        <v>0</v>
      </c>
      <c r="AC108" s="201">
        <f t="shared" si="23"/>
        <v>0</v>
      </c>
      <c r="AD108" s="202">
        <f t="shared" si="24"/>
        <v>4</v>
      </c>
      <c r="AE108" s="199">
        <f t="shared" si="25"/>
        <v>7</v>
      </c>
      <c r="AF108" s="199">
        <f t="shared" si="26"/>
        <v>0</v>
      </c>
      <c r="AG108" s="199">
        <f t="shared" si="27"/>
        <v>0</v>
      </c>
      <c r="AH108" s="201">
        <f t="shared" si="28"/>
        <v>0</v>
      </c>
      <c r="AI108" s="204">
        <f t="shared" si="29"/>
        <v>3</v>
      </c>
      <c r="AJ108" s="199">
        <f t="shared" si="30"/>
        <v>6</v>
      </c>
      <c r="AK108" s="199">
        <f t="shared" si="31"/>
        <v>0</v>
      </c>
      <c r="AL108" s="199">
        <f t="shared" si="32"/>
        <v>0</v>
      </c>
      <c r="AM108" s="201">
        <f t="shared" si="33"/>
        <v>0</v>
      </c>
      <c r="AN108" s="204">
        <f t="shared" si="34"/>
        <v>3</v>
      </c>
      <c r="AO108" s="199">
        <f t="shared" si="35"/>
        <v>0</v>
      </c>
      <c r="AP108" s="199">
        <f t="shared" si="36"/>
        <v>0</v>
      </c>
      <c r="AQ108" s="199">
        <f t="shared" si="37"/>
        <v>0</v>
      </c>
      <c r="AR108" s="201">
        <f t="shared" si="38"/>
        <v>0</v>
      </c>
      <c r="AS108" s="204">
        <f t="shared" si="39"/>
        <v>4</v>
      </c>
      <c r="AT108" s="199">
        <f t="shared" si="40"/>
        <v>7</v>
      </c>
      <c r="AU108" s="199">
        <f t="shared" si="41"/>
        <v>0</v>
      </c>
      <c r="AV108" s="199">
        <f t="shared" si="42"/>
        <v>0</v>
      </c>
      <c r="AW108" s="201">
        <f t="shared" si="43"/>
        <v>0</v>
      </c>
      <c r="AX108" s="205">
        <f t="shared" si="44"/>
        <v>3</v>
      </c>
      <c r="AY108" s="199">
        <f t="shared" si="45"/>
        <v>0</v>
      </c>
      <c r="AZ108" s="199">
        <f t="shared" si="46"/>
        <v>0</v>
      </c>
      <c r="BA108" s="199">
        <f t="shared" si="47"/>
        <v>0</v>
      </c>
      <c r="BB108" s="201">
        <f t="shared" si="48"/>
        <v>0</v>
      </c>
      <c r="BC108" s="204">
        <f t="shared" si="49"/>
        <v>4</v>
      </c>
      <c r="BD108" s="199">
        <f t="shared" si="50"/>
        <v>0</v>
      </c>
      <c r="BE108" s="199">
        <f t="shared" si="51"/>
        <v>0</v>
      </c>
      <c r="BF108" s="199">
        <f t="shared" si="52"/>
        <v>0</v>
      </c>
      <c r="BG108" s="201">
        <f t="shared" si="53"/>
        <v>0</v>
      </c>
      <c r="BH108" s="204">
        <f t="shared" si="54"/>
        <v>4</v>
      </c>
      <c r="BI108" s="199">
        <f t="shared" si="55"/>
        <v>5</v>
      </c>
      <c r="BJ108" s="199">
        <f t="shared" si="56"/>
        <v>0</v>
      </c>
      <c r="BK108" s="199">
        <f t="shared" si="57"/>
        <v>0</v>
      </c>
      <c r="BL108" s="201">
        <f t="shared" si="58"/>
        <v>0</v>
      </c>
      <c r="BM108" s="206">
        <f t="shared" si="59"/>
        <v>3</v>
      </c>
      <c r="BN108" s="199">
        <f t="shared" si="60"/>
        <v>8</v>
      </c>
      <c r="BO108" s="199">
        <f t="shared" si="61"/>
        <v>0</v>
      </c>
      <c r="BP108" s="199">
        <f t="shared" si="62"/>
        <v>0</v>
      </c>
      <c r="BQ108" s="201">
        <f t="shared" si="63"/>
        <v>0</v>
      </c>
      <c r="BR108" s="207">
        <f t="shared" si="64"/>
        <v>3</v>
      </c>
      <c r="BS108" s="199">
        <f t="shared" si="65"/>
        <v>0</v>
      </c>
      <c r="BT108" s="199">
        <f t="shared" si="66"/>
        <v>0</v>
      </c>
      <c r="BU108" s="199">
        <f t="shared" si="67"/>
        <v>0</v>
      </c>
      <c r="BV108" s="201">
        <f t="shared" si="68"/>
        <v>0</v>
      </c>
      <c r="BW108" s="207">
        <f t="shared" si="69"/>
        <v>4</v>
      </c>
      <c r="BX108" s="235">
        <v>50</v>
      </c>
      <c r="BY108" s="235">
        <v>50</v>
      </c>
      <c r="BZ108" s="193" t="e">
        <f t="shared" si="70"/>
        <v>#VALUE!</v>
      </c>
      <c r="CA108" s="193">
        <f t="shared" si="71"/>
        <v>20</v>
      </c>
      <c r="CB108" s="193" t="e">
        <f t="shared" si="72"/>
        <v>#VALUE!</v>
      </c>
      <c r="CC108" s="193" t="e">
        <f t="shared" si="73"/>
        <v>#VALUE!</v>
      </c>
      <c r="CD108" s="193" t="e">
        <f t="shared" si="74"/>
        <v>#VALUE!</v>
      </c>
      <c r="CE108" s="193" t="e">
        <f t="shared" si="75"/>
        <v>#VALUE!</v>
      </c>
      <c r="CF108" s="193" t="e">
        <f t="shared" si="76"/>
        <v>#VALUE!</v>
      </c>
      <c r="CG108" s="193" t="e">
        <f t="shared" si="77"/>
        <v>#VALUE!</v>
      </c>
      <c r="CH108" s="193" t="e">
        <f t="shared" si="78"/>
        <v>#VALUE!</v>
      </c>
      <c r="CI108" s="193" t="e">
        <f t="shared" si="79"/>
        <v>#VALUE!</v>
      </c>
      <c r="CJ108" s="193" t="e">
        <f t="shared" si="80"/>
        <v>#VALUE!</v>
      </c>
      <c r="CK108" s="193" t="e">
        <f t="shared" si="81"/>
        <v>#VALUE!</v>
      </c>
      <c r="CL108" s="193" t="e">
        <f t="shared" si="82"/>
        <v>#VALUE!</v>
      </c>
      <c r="CM108" s="193" t="e">
        <f t="shared" si="83"/>
        <v>#VALUE!</v>
      </c>
      <c r="CN108" s="193" t="e">
        <f t="shared" si="84"/>
        <v>#VALUE!</v>
      </c>
      <c r="CO108" s="209" t="str">
        <f t="shared" si="85"/>
        <v>2023PEC AI 594</v>
      </c>
      <c r="CP108" s="193" t="e">
        <f t="shared" si="86"/>
        <v>#VALUE!</v>
      </c>
      <c r="CQ108" s="158"/>
      <c r="CR108" s="193">
        <f t="shared" si="87"/>
        <v>20</v>
      </c>
      <c r="CS108" s="193" t="e">
        <f t="shared" si="88"/>
        <v>#VALUE!</v>
      </c>
      <c r="CT108" s="193" t="e">
        <f t="shared" si="89"/>
        <v>#VALUE!</v>
      </c>
      <c r="CU108" s="193" t="e">
        <f t="shared" si="90"/>
        <v>#VALUE!</v>
      </c>
      <c r="CV108" s="193" t="e">
        <f t="shared" si="91"/>
        <v>#VALUE!</v>
      </c>
      <c r="CW108" s="193" t="e">
        <f t="shared" si="92"/>
        <v>#VALUE!</v>
      </c>
      <c r="CX108" s="193" t="e">
        <f t="shared" si="93"/>
        <v>#VALUE!</v>
      </c>
      <c r="CY108" s="193" t="e">
        <f t="shared" si="94"/>
        <v>#VALUE!</v>
      </c>
      <c r="CZ108" s="193" t="e">
        <f t="shared" si="95"/>
        <v>#VALUE!</v>
      </c>
      <c r="DA108" s="193" t="e">
        <f t="shared" si="96"/>
        <v>#VALUE!</v>
      </c>
      <c r="DB108" s="193" t="e">
        <f t="shared" si="97"/>
        <v>#VALUE!</v>
      </c>
      <c r="DC108" s="193" t="e">
        <f t="shared" si="98"/>
        <v>#VALUE!</v>
      </c>
      <c r="DD108" s="193" t="e">
        <f t="shared" si="99"/>
        <v>#VALUE!</v>
      </c>
      <c r="DE108" s="159"/>
      <c r="DF108" s="159" t="e">
        <f t="shared" si="100"/>
        <v>#VALUE!</v>
      </c>
      <c r="DG108" s="159"/>
      <c r="DH108" s="159"/>
      <c r="DI108" s="159"/>
      <c r="DJ108" s="159"/>
      <c r="DK108" s="159"/>
      <c r="DL108" s="159"/>
      <c r="DM108" s="159"/>
      <c r="DN108" s="159"/>
      <c r="DO108" s="159"/>
      <c r="DP108" s="159"/>
      <c r="DQ108" s="159"/>
      <c r="DR108" s="159">
        <f t="shared" si="101"/>
        <v>50</v>
      </c>
      <c r="DS108" s="188">
        <f t="shared" si="102"/>
        <v>10</v>
      </c>
      <c r="DT108" s="159">
        <f t="shared" si="103"/>
        <v>7</v>
      </c>
      <c r="DU108" s="159">
        <f t="shared" si="104"/>
        <v>7</v>
      </c>
      <c r="DV108" s="159">
        <f t="shared" si="105"/>
        <v>6</v>
      </c>
      <c r="DW108" s="159">
        <f t="shared" si="106"/>
        <v>7</v>
      </c>
      <c r="DX108" s="159">
        <f t="shared" si="107"/>
        <v>5</v>
      </c>
      <c r="DY108" s="210">
        <f t="shared" si="108"/>
        <v>8</v>
      </c>
      <c r="DZ108" s="159">
        <f t="shared" si="109"/>
        <v>50</v>
      </c>
      <c r="EA108" s="159">
        <f t="shared" si="110"/>
        <v>10</v>
      </c>
      <c r="EB108" s="159">
        <f t="shared" si="111"/>
        <v>7</v>
      </c>
      <c r="EC108" s="159">
        <f t="shared" si="164"/>
        <v>0</v>
      </c>
      <c r="ED108" s="159">
        <f t="shared" si="164"/>
        <v>0</v>
      </c>
      <c r="EE108" s="159">
        <f t="shared" si="165"/>
        <v>7</v>
      </c>
      <c r="EF108" s="159">
        <f t="shared" si="165"/>
        <v>6</v>
      </c>
      <c r="EG108" s="159">
        <f t="shared" si="114"/>
        <v>0</v>
      </c>
      <c r="EH108" s="159">
        <f t="shared" si="115"/>
        <v>7</v>
      </c>
      <c r="EI108" s="159">
        <f t="shared" si="166"/>
        <v>0</v>
      </c>
      <c r="EJ108" s="159">
        <f t="shared" si="166"/>
        <v>0</v>
      </c>
      <c r="EK108" s="159">
        <f t="shared" si="167"/>
        <v>5</v>
      </c>
      <c r="EL108" s="159">
        <f t="shared" si="167"/>
        <v>8</v>
      </c>
      <c r="EM108" s="159">
        <f t="shared" si="118"/>
        <v>0</v>
      </c>
      <c r="EN108" s="159"/>
      <c r="EO108" s="159"/>
      <c r="EP108" s="188">
        <f t="shared" si="119"/>
        <v>10</v>
      </c>
      <c r="EQ108" s="159">
        <f t="shared" si="120"/>
        <v>9</v>
      </c>
      <c r="ER108" s="159">
        <f t="shared" si="121"/>
        <v>9</v>
      </c>
      <c r="ES108" s="159">
        <f t="shared" si="122"/>
        <v>8</v>
      </c>
      <c r="ET108" s="159">
        <f t="shared" si="123"/>
        <v>6</v>
      </c>
      <c r="EU108" s="159">
        <f t="shared" si="124"/>
        <v>8</v>
      </c>
      <c r="EV108" s="159"/>
      <c r="EW108" s="159">
        <f t="shared" si="125"/>
        <v>50</v>
      </c>
      <c r="EX108" s="159">
        <f t="shared" si="126"/>
        <v>10</v>
      </c>
      <c r="EY108" s="159">
        <f t="shared" si="127"/>
        <v>9</v>
      </c>
      <c r="EZ108" s="159">
        <f t="shared" si="168"/>
        <v>0</v>
      </c>
      <c r="FA108" s="159">
        <f t="shared" si="168"/>
        <v>0</v>
      </c>
      <c r="FB108" s="159">
        <f t="shared" si="169"/>
        <v>9</v>
      </c>
      <c r="FC108" s="159">
        <f t="shared" si="169"/>
        <v>8</v>
      </c>
      <c r="FD108" s="159">
        <f t="shared" si="130"/>
        <v>0</v>
      </c>
      <c r="FE108" s="159">
        <f t="shared" si="131"/>
        <v>6</v>
      </c>
      <c r="FF108" s="159">
        <f t="shared" si="170"/>
        <v>0</v>
      </c>
      <c r="FG108" s="159">
        <f t="shared" si="170"/>
        <v>0</v>
      </c>
      <c r="FH108" s="159">
        <f t="shared" si="133"/>
        <v>8</v>
      </c>
      <c r="FI108" s="159">
        <v>0</v>
      </c>
      <c r="FJ108" s="159">
        <v>0</v>
      </c>
      <c r="FK108" s="159"/>
      <c r="FL108" s="159"/>
      <c r="FM108" s="235">
        <v>50</v>
      </c>
    </row>
    <row r="109" spans="1:169" ht="18" x14ac:dyDescent="0.2">
      <c r="A109" s="194">
        <v>96</v>
      </c>
      <c r="B109" s="211">
        <v>211423243096</v>
      </c>
      <c r="C109" s="211" t="s">
        <v>874</v>
      </c>
      <c r="D109" s="197"/>
      <c r="E109" s="212" t="s">
        <v>875</v>
      </c>
      <c r="F109" s="199">
        <f t="shared" si="0"/>
        <v>2</v>
      </c>
      <c r="G109" s="199">
        <f t="shared" si="1"/>
        <v>2</v>
      </c>
      <c r="H109" s="199">
        <f t="shared" si="2"/>
        <v>2</v>
      </c>
      <c r="I109" s="199">
        <f t="shared" si="3"/>
        <v>2</v>
      </c>
      <c r="J109" s="199">
        <f t="shared" si="4"/>
        <v>2</v>
      </c>
      <c r="K109" s="199">
        <f t="shared" si="5"/>
        <v>2</v>
      </c>
      <c r="L109" s="199">
        <f t="shared" si="6"/>
        <v>2</v>
      </c>
      <c r="M109" s="199">
        <f t="shared" si="7"/>
        <v>0</v>
      </c>
      <c r="N109" s="199">
        <f t="shared" si="8"/>
        <v>0</v>
      </c>
      <c r="O109" s="200">
        <f t="shared" si="9"/>
        <v>0</v>
      </c>
      <c r="P109" s="199">
        <f t="shared" si="10"/>
        <v>0</v>
      </c>
      <c r="Q109" s="199">
        <f t="shared" si="11"/>
        <v>0</v>
      </c>
      <c r="R109" s="199">
        <f t="shared" si="12"/>
        <v>0</v>
      </c>
      <c r="S109" s="201">
        <f t="shared" si="156"/>
        <v>0</v>
      </c>
      <c r="T109" s="202">
        <f t="shared" si="14"/>
        <v>4</v>
      </c>
      <c r="U109" s="199">
        <f t="shared" si="15"/>
        <v>10</v>
      </c>
      <c r="V109" s="199">
        <f t="shared" si="16"/>
        <v>0</v>
      </c>
      <c r="W109" s="199">
        <f t="shared" si="17"/>
        <v>0</v>
      </c>
      <c r="X109" s="201">
        <f t="shared" si="18"/>
        <v>0</v>
      </c>
      <c r="Y109" s="203">
        <f t="shared" si="19"/>
        <v>3</v>
      </c>
      <c r="Z109" s="199">
        <f t="shared" si="20"/>
        <v>11</v>
      </c>
      <c r="AA109" s="199">
        <f t="shared" si="21"/>
        <v>0</v>
      </c>
      <c r="AB109" s="199">
        <f t="shared" si="22"/>
        <v>0</v>
      </c>
      <c r="AC109" s="201">
        <f t="shared" si="23"/>
        <v>0</v>
      </c>
      <c r="AD109" s="202">
        <f t="shared" si="24"/>
        <v>3</v>
      </c>
      <c r="AE109" s="199">
        <f t="shared" si="25"/>
        <v>0</v>
      </c>
      <c r="AF109" s="199">
        <f t="shared" si="26"/>
        <v>0</v>
      </c>
      <c r="AG109" s="199">
        <f t="shared" si="27"/>
        <v>0</v>
      </c>
      <c r="AH109" s="201">
        <f t="shared" si="28"/>
        <v>0</v>
      </c>
      <c r="AI109" s="204">
        <f t="shared" si="29"/>
        <v>4</v>
      </c>
      <c r="AJ109" s="199">
        <f t="shared" si="30"/>
        <v>0</v>
      </c>
      <c r="AK109" s="199">
        <f t="shared" si="31"/>
        <v>0</v>
      </c>
      <c r="AL109" s="199">
        <f t="shared" si="32"/>
        <v>0</v>
      </c>
      <c r="AM109" s="201">
        <f t="shared" si="33"/>
        <v>0</v>
      </c>
      <c r="AN109" s="204">
        <f t="shared" si="34"/>
        <v>4</v>
      </c>
      <c r="AO109" s="199">
        <f t="shared" si="35"/>
        <v>11</v>
      </c>
      <c r="AP109" s="199">
        <f t="shared" si="36"/>
        <v>0</v>
      </c>
      <c r="AQ109" s="199">
        <f t="shared" si="37"/>
        <v>0</v>
      </c>
      <c r="AR109" s="201">
        <f t="shared" si="38"/>
        <v>0</v>
      </c>
      <c r="AS109" s="204">
        <f t="shared" si="39"/>
        <v>3</v>
      </c>
      <c r="AT109" s="199">
        <f t="shared" si="40"/>
        <v>0</v>
      </c>
      <c r="AU109" s="199">
        <f t="shared" si="41"/>
        <v>0</v>
      </c>
      <c r="AV109" s="199">
        <f t="shared" si="42"/>
        <v>0</v>
      </c>
      <c r="AW109" s="201">
        <f t="shared" si="43"/>
        <v>0</v>
      </c>
      <c r="AX109" s="205">
        <f t="shared" si="44"/>
        <v>4</v>
      </c>
      <c r="AY109" s="199">
        <f t="shared" si="45"/>
        <v>11</v>
      </c>
      <c r="AZ109" s="199">
        <f t="shared" si="46"/>
        <v>0</v>
      </c>
      <c r="BA109" s="199">
        <f t="shared" si="47"/>
        <v>0</v>
      </c>
      <c r="BB109" s="201">
        <f t="shared" si="48"/>
        <v>0</v>
      </c>
      <c r="BC109" s="204">
        <f t="shared" si="49"/>
        <v>3</v>
      </c>
      <c r="BD109" s="199">
        <f t="shared" si="50"/>
        <v>4</v>
      </c>
      <c r="BE109" s="199">
        <f t="shared" si="51"/>
        <v>0</v>
      </c>
      <c r="BF109" s="199">
        <f t="shared" si="52"/>
        <v>0</v>
      </c>
      <c r="BG109" s="201">
        <f t="shared" si="53"/>
        <v>0</v>
      </c>
      <c r="BH109" s="204">
        <f t="shared" si="54"/>
        <v>3</v>
      </c>
      <c r="BI109" s="199">
        <f t="shared" si="55"/>
        <v>0</v>
      </c>
      <c r="BJ109" s="199">
        <f t="shared" si="56"/>
        <v>0</v>
      </c>
      <c r="BK109" s="199">
        <f t="shared" si="57"/>
        <v>0</v>
      </c>
      <c r="BL109" s="201">
        <f t="shared" si="58"/>
        <v>0</v>
      </c>
      <c r="BM109" s="206">
        <f t="shared" si="59"/>
        <v>4</v>
      </c>
      <c r="BN109" s="199">
        <f t="shared" si="60"/>
        <v>0</v>
      </c>
      <c r="BO109" s="199">
        <f t="shared" si="61"/>
        <v>0</v>
      </c>
      <c r="BP109" s="199">
        <f t="shared" si="62"/>
        <v>0</v>
      </c>
      <c r="BQ109" s="201">
        <f t="shared" si="63"/>
        <v>0</v>
      </c>
      <c r="BR109" s="207">
        <f t="shared" si="64"/>
        <v>4</v>
      </c>
      <c r="BS109" s="199">
        <f t="shared" si="65"/>
        <v>11</v>
      </c>
      <c r="BT109" s="199">
        <f t="shared" si="66"/>
        <v>0</v>
      </c>
      <c r="BU109" s="199">
        <f t="shared" si="67"/>
        <v>0</v>
      </c>
      <c r="BV109" s="201">
        <f t="shared" si="68"/>
        <v>0</v>
      </c>
      <c r="BW109" s="207">
        <f t="shared" si="69"/>
        <v>3</v>
      </c>
      <c r="BX109" s="235">
        <v>72</v>
      </c>
      <c r="BY109" s="235">
        <v>72</v>
      </c>
      <c r="BZ109" s="193" t="e">
        <f t="shared" si="70"/>
        <v>#VALUE!</v>
      </c>
      <c r="CA109" s="193">
        <f t="shared" si="71"/>
        <v>20</v>
      </c>
      <c r="CB109" s="193" t="e">
        <f t="shared" si="72"/>
        <v>#VALUE!</v>
      </c>
      <c r="CC109" s="193" t="e">
        <f t="shared" si="73"/>
        <v>#VALUE!</v>
      </c>
      <c r="CD109" s="193" t="e">
        <f t="shared" si="74"/>
        <v>#VALUE!</v>
      </c>
      <c r="CE109" s="193" t="e">
        <f t="shared" si="75"/>
        <v>#VALUE!</v>
      </c>
      <c r="CF109" s="193" t="e">
        <f t="shared" si="76"/>
        <v>#VALUE!</v>
      </c>
      <c r="CG109" s="193" t="e">
        <f t="shared" si="77"/>
        <v>#VALUE!</v>
      </c>
      <c r="CH109" s="193" t="e">
        <f t="shared" si="78"/>
        <v>#VALUE!</v>
      </c>
      <c r="CI109" s="193" t="e">
        <f t="shared" si="79"/>
        <v>#VALUE!</v>
      </c>
      <c r="CJ109" s="193" t="e">
        <f t="shared" si="80"/>
        <v>#VALUE!</v>
      </c>
      <c r="CK109" s="193" t="e">
        <f t="shared" si="81"/>
        <v>#VALUE!</v>
      </c>
      <c r="CL109" s="193" t="e">
        <f t="shared" si="82"/>
        <v>#VALUE!</v>
      </c>
      <c r="CM109" s="193" t="e">
        <f t="shared" si="83"/>
        <v>#VALUE!</v>
      </c>
      <c r="CN109" s="193" t="e">
        <f t="shared" si="84"/>
        <v>#VALUE!</v>
      </c>
      <c r="CO109" s="209" t="str">
        <f t="shared" si="85"/>
        <v>2023PEC AI 159</v>
      </c>
      <c r="CP109" s="193" t="e">
        <f t="shared" si="86"/>
        <v>#VALUE!</v>
      </c>
      <c r="CQ109" s="158"/>
      <c r="CR109" s="193">
        <f t="shared" si="87"/>
        <v>20</v>
      </c>
      <c r="CS109" s="193" t="e">
        <f t="shared" si="88"/>
        <v>#VALUE!</v>
      </c>
      <c r="CT109" s="193" t="e">
        <f t="shared" si="89"/>
        <v>#VALUE!</v>
      </c>
      <c r="CU109" s="193" t="e">
        <f t="shared" si="90"/>
        <v>#VALUE!</v>
      </c>
      <c r="CV109" s="193" t="e">
        <f t="shared" si="91"/>
        <v>#VALUE!</v>
      </c>
      <c r="CW109" s="193" t="e">
        <f t="shared" si="92"/>
        <v>#VALUE!</v>
      </c>
      <c r="CX109" s="193" t="e">
        <f t="shared" si="93"/>
        <v>#VALUE!</v>
      </c>
      <c r="CY109" s="193" t="e">
        <f t="shared" si="94"/>
        <v>#VALUE!</v>
      </c>
      <c r="CZ109" s="193" t="e">
        <f t="shared" si="95"/>
        <v>#VALUE!</v>
      </c>
      <c r="DA109" s="193" t="e">
        <f t="shared" si="96"/>
        <v>#VALUE!</v>
      </c>
      <c r="DB109" s="193" t="e">
        <f t="shared" si="97"/>
        <v>#VALUE!</v>
      </c>
      <c r="DC109" s="193" t="e">
        <f t="shared" si="98"/>
        <v>#VALUE!</v>
      </c>
      <c r="DD109" s="193" t="e">
        <f t="shared" si="99"/>
        <v>#VALUE!</v>
      </c>
      <c r="DE109" s="159"/>
      <c r="DF109" s="159" t="e">
        <f t="shared" si="100"/>
        <v>#VALUE!</v>
      </c>
      <c r="DG109" s="159"/>
      <c r="DH109" s="159"/>
      <c r="DI109" s="159"/>
      <c r="DJ109" s="159"/>
      <c r="DK109" s="159"/>
      <c r="DL109" s="159"/>
      <c r="DM109" s="159"/>
      <c r="DN109" s="159"/>
      <c r="DO109" s="159"/>
      <c r="DP109" s="159"/>
      <c r="DQ109" s="159"/>
      <c r="DR109" s="159">
        <f t="shared" si="101"/>
        <v>72</v>
      </c>
      <c r="DS109" s="188">
        <f t="shared" si="102"/>
        <v>14</v>
      </c>
      <c r="DT109" s="159">
        <f t="shared" si="103"/>
        <v>10</v>
      </c>
      <c r="DU109" s="159">
        <f t="shared" si="104"/>
        <v>11</v>
      </c>
      <c r="DV109" s="159">
        <f t="shared" si="105"/>
        <v>11</v>
      </c>
      <c r="DW109" s="159">
        <f t="shared" si="106"/>
        <v>11</v>
      </c>
      <c r="DX109" s="159">
        <f t="shared" si="107"/>
        <v>4</v>
      </c>
      <c r="DY109" s="210">
        <f t="shared" si="108"/>
        <v>11</v>
      </c>
      <c r="DZ109" s="159">
        <f t="shared" si="109"/>
        <v>72</v>
      </c>
      <c r="EA109" s="159">
        <f t="shared" si="110"/>
        <v>14</v>
      </c>
      <c r="EB109" s="159">
        <f t="shared" si="111"/>
        <v>0</v>
      </c>
      <c r="EC109" s="159">
        <f t="shared" si="164"/>
        <v>10</v>
      </c>
      <c r="ED109" s="159">
        <f t="shared" si="164"/>
        <v>11</v>
      </c>
      <c r="EE109" s="159">
        <f t="shared" si="165"/>
        <v>0</v>
      </c>
      <c r="EF109" s="159">
        <f t="shared" si="165"/>
        <v>0</v>
      </c>
      <c r="EG109" s="159">
        <f t="shared" si="114"/>
        <v>11</v>
      </c>
      <c r="EH109" s="159">
        <f t="shared" si="115"/>
        <v>0</v>
      </c>
      <c r="EI109" s="159">
        <f t="shared" si="166"/>
        <v>11</v>
      </c>
      <c r="EJ109" s="159">
        <f t="shared" si="166"/>
        <v>4</v>
      </c>
      <c r="EK109" s="159">
        <f t="shared" si="167"/>
        <v>0</v>
      </c>
      <c r="EL109" s="159">
        <f t="shared" si="167"/>
        <v>0</v>
      </c>
      <c r="EM109" s="159">
        <f t="shared" si="118"/>
        <v>11</v>
      </c>
      <c r="EN109" s="159"/>
      <c r="EO109" s="159"/>
      <c r="EP109" s="188">
        <f t="shared" si="119"/>
        <v>14</v>
      </c>
      <c r="EQ109" s="159">
        <f t="shared" si="120"/>
        <v>12</v>
      </c>
      <c r="ER109" s="159">
        <f t="shared" si="121"/>
        <v>13</v>
      </c>
      <c r="ES109" s="159">
        <f t="shared" si="122"/>
        <v>13</v>
      </c>
      <c r="ET109" s="159">
        <f t="shared" si="123"/>
        <v>8</v>
      </c>
      <c r="EU109" s="159">
        <f t="shared" si="124"/>
        <v>12</v>
      </c>
      <c r="EV109" s="159"/>
      <c r="EW109" s="159">
        <f t="shared" si="125"/>
        <v>72</v>
      </c>
      <c r="EX109" s="159">
        <f t="shared" si="126"/>
        <v>14</v>
      </c>
      <c r="EY109" s="159">
        <f t="shared" si="127"/>
        <v>0</v>
      </c>
      <c r="EZ109" s="159">
        <f t="shared" si="168"/>
        <v>12</v>
      </c>
      <c r="FA109" s="159">
        <f t="shared" si="168"/>
        <v>13</v>
      </c>
      <c r="FB109" s="159">
        <f t="shared" si="169"/>
        <v>0</v>
      </c>
      <c r="FC109" s="159">
        <f t="shared" si="169"/>
        <v>0</v>
      </c>
      <c r="FD109" s="159">
        <f t="shared" si="130"/>
        <v>13</v>
      </c>
      <c r="FE109" s="159">
        <f t="shared" si="131"/>
        <v>0</v>
      </c>
      <c r="FF109" s="159">
        <f t="shared" si="170"/>
        <v>8</v>
      </c>
      <c r="FG109" s="159">
        <f t="shared" si="170"/>
        <v>12</v>
      </c>
      <c r="FH109" s="159">
        <f t="shared" si="133"/>
        <v>0</v>
      </c>
      <c r="FI109" s="159">
        <v>0</v>
      </c>
      <c r="FJ109" s="159">
        <v>0</v>
      </c>
      <c r="FK109" s="159"/>
      <c r="FL109" s="159"/>
      <c r="FM109" s="235">
        <v>72</v>
      </c>
    </row>
    <row r="110" spans="1:169" ht="18" x14ac:dyDescent="0.2">
      <c r="A110" s="194">
        <v>97</v>
      </c>
      <c r="B110" s="211">
        <v>211423243097</v>
      </c>
      <c r="C110" s="211" t="s">
        <v>876</v>
      </c>
      <c r="D110" s="197"/>
      <c r="E110" s="212" t="s">
        <v>877</v>
      </c>
      <c r="F110" s="199">
        <f t="shared" si="0"/>
        <v>2</v>
      </c>
      <c r="G110" s="199">
        <f t="shared" si="1"/>
        <v>2</v>
      </c>
      <c r="H110" s="199">
        <f t="shared" si="2"/>
        <v>2</v>
      </c>
      <c r="I110" s="199">
        <f t="shared" si="3"/>
        <v>2</v>
      </c>
      <c r="J110" s="199">
        <f t="shared" si="4"/>
        <v>2</v>
      </c>
      <c r="K110" s="199">
        <f t="shared" si="5"/>
        <v>2</v>
      </c>
      <c r="L110" s="199">
        <f t="shared" si="6"/>
        <v>2</v>
      </c>
      <c r="M110" s="199">
        <f t="shared" si="7"/>
        <v>2</v>
      </c>
      <c r="N110" s="199">
        <f t="shared" si="8"/>
        <v>2</v>
      </c>
      <c r="O110" s="200">
        <f t="shared" si="9"/>
        <v>0</v>
      </c>
      <c r="P110" s="199">
        <f t="shared" si="10"/>
        <v>13</v>
      </c>
      <c r="Q110" s="199">
        <f t="shared" si="11"/>
        <v>0</v>
      </c>
      <c r="R110" s="199">
        <f t="shared" si="12"/>
        <v>0</v>
      </c>
      <c r="S110" s="201">
        <f t="shared" si="156"/>
        <v>0</v>
      </c>
      <c r="T110" s="202">
        <f t="shared" si="14"/>
        <v>3</v>
      </c>
      <c r="U110" s="199">
        <f t="shared" si="15"/>
        <v>0</v>
      </c>
      <c r="V110" s="199">
        <f t="shared" si="16"/>
        <v>0</v>
      </c>
      <c r="W110" s="199">
        <f t="shared" si="17"/>
        <v>0</v>
      </c>
      <c r="X110" s="201">
        <f t="shared" si="18"/>
        <v>0</v>
      </c>
      <c r="Y110" s="203">
        <f t="shared" si="19"/>
        <v>4</v>
      </c>
      <c r="Z110" s="199">
        <f t="shared" si="20"/>
        <v>0</v>
      </c>
      <c r="AA110" s="199">
        <f t="shared" si="21"/>
        <v>0</v>
      </c>
      <c r="AB110" s="199">
        <f t="shared" si="22"/>
        <v>0</v>
      </c>
      <c r="AC110" s="201">
        <f t="shared" si="23"/>
        <v>0</v>
      </c>
      <c r="AD110" s="202">
        <f t="shared" si="24"/>
        <v>4</v>
      </c>
      <c r="AE110" s="199">
        <f t="shared" si="25"/>
        <v>13</v>
      </c>
      <c r="AF110" s="199">
        <f t="shared" si="26"/>
        <v>0</v>
      </c>
      <c r="AG110" s="199">
        <f t="shared" si="27"/>
        <v>0</v>
      </c>
      <c r="AH110" s="201">
        <f t="shared" si="28"/>
        <v>0</v>
      </c>
      <c r="AI110" s="204">
        <f t="shared" si="29"/>
        <v>3</v>
      </c>
      <c r="AJ110" s="199">
        <f t="shared" si="30"/>
        <v>12</v>
      </c>
      <c r="AK110" s="199">
        <f t="shared" si="31"/>
        <v>0</v>
      </c>
      <c r="AL110" s="199">
        <f t="shared" si="32"/>
        <v>0</v>
      </c>
      <c r="AM110" s="201">
        <f t="shared" si="33"/>
        <v>0</v>
      </c>
      <c r="AN110" s="204">
        <f t="shared" si="34"/>
        <v>3</v>
      </c>
      <c r="AO110" s="199">
        <f t="shared" si="35"/>
        <v>0</v>
      </c>
      <c r="AP110" s="199">
        <f t="shared" si="36"/>
        <v>0</v>
      </c>
      <c r="AQ110" s="199">
        <f t="shared" si="37"/>
        <v>0</v>
      </c>
      <c r="AR110" s="201">
        <f t="shared" si="38"/>
        <v>0</v>
      </c>
      <c r="AS110" s="204">
        <f t="shared" si="39"/>
        <v>4</v>
      </c>
      <c r="AT110" s="199">
        <f t="shared" si="40"/>
        <v>13</v>
      </c>
      <c r="AU110" s="199">
        <f t="shared" si="41"/>
        <v>0</v>
      </c>
      <c r="AV110" s="199">
        <f t="shared" si="42"/>
        <v>0</v>
      </c>
      <c r="AW110" s="201">
        <f t="shared" si="43"/>
        <v>0</v>
      </c>
      <c r="AX110" s="205">
        <f t="shared" si="44"/>
        <v>3</v>
      </c>
      <c r="AY110" s="199">
        <f t="shared" si="45"/>
        <v>0</v>
      </c>
      <c r="AZ110" s="199">
        <f t="shared" si="46"/>
        <v>0</v>
      </c>
      <c r="BA110" s="199">
        <f t="shared" si="47"/>
        <v>0</v>
      </c>
      <c r="BB110" s="201">
        <f t="shared" si="48"/>
        <v>0</v>
      </c>
      <c r="BC110" s="204">
        <f t="shared" si="49"/>
        <v>4</v>
      </c>
      <c r="BD110" s="199">
        <f t="shared" si="50"/>
        <v>0</v>
      </c>
      <c r="BE110" s="199">
        <f t="shared" si="51"/>
        <v>0</v>
      </c>
      <c r="BF110" s="199">
        <f t="shared" si="52"/>
        <v>0</v>
      </c>
      <c r="BG110" s="201">
        <f t="shared" si="53"/>
        <v>0</v>
      </c>
      <c r="BH110" s="204">
        <f t="shared" si="54"/>
        <v>4</v>
      </c>
      <c r="BI110" s="199">
        <f t="shared" si="55"/>
        <v>9</v>
      </c>
      <c r="BJ110" s="199">
        <f t="shared" si="56"/>
        <v>0</v>
      </c>
      <c r="BK110" s="199">
        <f t="shared" si="57"/>
        <v>0</v>
      </c>
      <c r="BL110" s="201">
        <f t="shared" si="58"/>
        <v>0</v>
      </c>
      <c r="BM110" s="206">
        <f t="shared" si="59"/>
        <v>3</v>
      </c>
      <c r="BN110" s="199">
        <f t="shared" si="60"/>
        <v>14</v>
      </c>
      <c r="BO110" s="199">
        <f t="shared" si="61"/>
        <v>0</v>
      </c>
      <c r="BP110" s="199">
        <f t="shared" si="62"/>
        <v>0</v>
      </c>
      <c r="BQ110" s="201">
        <f t="shared" si="63"/>
        <v>0</v>
      </c>
      <c r="BR110" s="207">
        <f t="shared" si="64"/>
        <v>3</v>
      </c>
      <c r="BS110" s="199">
        <f t="shared" si="65"/>
        <v>0</v>
      </c>
      <c r="BT110" s="199">
        <f t="shared" si="66"/>
        <v>0</v>
      </c>
      <c r="BU110" s="199">
        <f t="shared" si="67"/>
        <v>0</v>
      </c>
      <c r="BV110" s="201">
        <f t="shared" si="68"/>
        <v>0</v>
      </c>
      <c r="BW110" s="207">
        <f t="shared" si="69"/>
        <v>4</v>
      </c>
      <c r="BX110" s="235">
        <v>92</v>
      </c>
      <c r="BY110" s="235">
        <v>92</v>
      </c>
      <c r="BZ110" s="193" t="e">
        <f t="shared" si="70"/>
        <v>#VALUE!</v>
      </c>
      <c r="CA110" s="193">
        <f t="shared" si="71"/>
        <v>20</v>
      </c>
      <c r="CB110" s="193" t="e">
        <f t="shared" si="72"/>
        <v>#VALUE!</v>
      </c>
      <c r="CC110" s="193" t="e">
        <f t="shared" si="73"/>
        <v>#VALUE!</v>
      </c>
      <c r="CD110" s="193" t="e">
        <f t="shared" si="74"/>
        <v>#VALUE!</v>
      </c>
      <c r="CE110" s="193" t="e">
        <f t="shared" si="75"/>
        <v>#VALUE!</v>
      </c>
      <c r="CF110" s="193" t="e">
        <f t="shared" si="76"/>
        <v>#VALUE!</v>
      </c>
      <c r="CG110" s="193" t="e">
        <f t="shared" si="77"/>
        <v>#VALUE!</v>
      </c>
      <c r="CH110" s="193" t="e">
        <f t="shared" si="78"/>
        <v>#VALUE!</v>
      </c>
      <c r="CI110" s="193" t="e">
        <f t="shared" si="79"/>
        <v>#VALUE!</v>
      </c>
      <c r="CJ110" s="193" t="e">
        <f t="shared" si="80"/>
        <v>#VALUE!</v>
      </c>
      <c r="CK110" s="193" t="e">
        <f t="shared" si="81"/>
        <v>#VALUE!</v>
      </c>
      <c r="CL110" s="193" t="e">
        <f t="shared" si="82"/>
        <v>#VALUE!</v>
      </c>
      <c r="CM110" s="193" t="e">
        <f t="shared" si="83"/>
        <v>#VALUE!</v>
      </c>
      <c r="CN110" s="193" t="e">
        <f t="shared" si="84"/>
        <v>#VALUE!</v>
      </c>
      <c r="CO110" s="209" t="str">
        <f t="shared" si="85"/>
        <v>2023PEC AI 143</v>
      </c>
      <c r="CP110" s="193" t="e">
        <f t="shared" si="86"/>
        <v>#VALUE!</v>
      </c>
      <c r="CQ110" s="158"/>
      <c r="CR110" s="193">
        <f t="shared" si="87"/>
        <v>20</v>
      </c>
      <c r="CS110" s="193" t="e">
        <f t="shared" si="88"/>
        <v>#VALUE!</v>
      </c>
      <c r="CT110" s="193" t="e">
        <f t="shared" si="89"/>
        <v>#VALUE!</v>
      </c>
      <c r="CU110" s="193" t="e">
        <f t="shared" si="90"/>
        <v>#VALUE!</v>
      </c>
      <c r="CV110" s="193" t="e">
        <f t="shared" si="91"/>
        <v>#VALUE!</v>
      </c>
      <c r="CW110" s="193" t="e">
        <f t="shared" si="92"/>
        <v>#VALUE!</v>
      </c>
      <c r="CX110" s="193" t="e">
        <f t="shared" si="93"/>
        <v>#VALUE!</v>
      </c>
      <c r="CY110" s="193" t="e">
        <f t="shared" si="94"/>
        <v>#VALUE!</v>
      </c>
      <c r="CZ110" s="193" t="e">
        <f t="shared" si="95"/>
        <v>#VALUE!</v>
      </c>
      <c r="DA110" s="193" t="e">
        <f t="shared" si="96"/>
        <v>#VALUE!</v>
      </c>
      <c r="DB110" s="193" t="e">
        <f t="shared" si="97"/>
        <v>#VALUE!</v>
      </c>
      <c r="DC110" s="193" t="e">
        <f t="shared" si="98"/>
        <v>#VALUE!</v>
      </c>
      <c r="DD110" s="193" t="e">
        <f t="shared" si="99"/>
        <v>#VALUE!</v>
      </c>
      <c r="DE110" s="159"/>
      <c r="DF110" s="159" t="e">
        <f t="shared" si="100"/>
        <v>#VALUE!</v>
      </c>
      <c r="DG110" s="159"/>
      <c r="DH110" s="159"/>
      <c r="DI110" s="159"/>
      <c r="DJ110" s="159"/>
      <c r="DK110" s="159"/>
      <c r="DL110" s="159"/>
      <c r="DM110" s="159"/>
      <c r="DN110" s="159"/>
      <c r="DO110" s="159"/>
      <c r="DP110" s="159"/>
      <c r="DQ110" s="159"/>
      <c r="DR110" s="159">
        <f t="shared" si="101"/>
        <v>92</v>
      </c>
      <c r="DS110" s="188">
        <f t="shared" si="102"/>
        <v>18</v>
      </c>
      <c r="DT110" s="159">
        <f t="shared" si="103"/>
        <v>13</v>
      </c>
      <c r="DU110" s="159">
        <f t="shared" si="104"/>
        <v>13</v>
      </c>
      <c r="DV110" s="159">
        <f t="shared" si="105"/>
        <v>12</v>
      </c>
      <c r="DW110" s="159">
        <f t="shared" si="106"/>
        <v>13</v>
      </c>
      <c r="DX110" s="159">
        <f t="shared" si="107"/>
        <v>9</v>
      </c>
      <c r="DY110" s="210">
        <f t="shared" si="108"/>
        <v>14</v>
      </c>
      <c r="DZ110" s="159">
        <f t="shared" si="109"/>
        <v>92</v>
      </c>
      <c r="EA110" s="159">
        <f t="shared" si="110"/>
        <v>18</v>
      </c>
      <c r="EB110" s="159">
        <f t="shared" si="111"/>
        <v>13</v>
      </c>
      <c r="EC110" s="159">
        <f t="shared" ref="EC110:ED125" si="171">IF(ISEVEN($B110),DT110,0)</f>
        <v>0</v>
      </c>
      <c r="ED110" s="159">
        <f t="shared" si="171"/>
        <v>0</v>
      </c>
      <c r="EE110" s="159">
        <f t="shared" ref="EE110:EF125" si="172">IF(ISODD($B110),DU110,0)</f>
        <v>13</v>
      </c>
      <c r="EF110" s="159">
        <f t="shared" si="172"/>
        <v>12</v>
      </c>
      <c r="EG110" s="159">
        <f t="shared" si="114"/>
        <v>0</v>
      </c>
      <c r="EH110" s="159">
        <f t="shared" si="115"/>
        <v>13</v>
      </c>
      <c r="EI110" s="159">
        <f t="shared" ref="EI110:EJ125" si="173">IF(ISEVEN($B110),DW110,0)</f>
        <v>0</v>
      </c>
      <c r="EJ110" s="159">
        <f t="shared" si="173"/>
        <v>0</v>
      </c>
      <c r="EK110" s="159">
        <f t="shared" ref="EK110:EL125" si="174">IF(ISODD($B110),DX110,0)</f>
        <v>9</v>
      </c>
      <c r="EL110" s="159">
        <f t="shared" si="174"/>
        <v>14</v>
      </c>
      <c r="EM110" s="159">
        <f t="shared" si="118"/>
        <v>0</v>
      </c>
      <c r="EN110" s="159"/>
      <c r="EO110" s="159"/>
      <c r="EP110" s="188">
        <f t="shared" si="119"/>
        <v>18</v>
      </c>
      <c r="EQ110" s="159">
        <f t="shared" si="120"/>
        <v>16</v>
      </c>
      <c r="ER110" s="159">
        <f t="shared" si="121"/>
        <v>16</v>
      </c>
      <c r="ES110" s="159">
        <f t="shared" si="122"/>
        <v>14</v>
      </c>
      <c r="ET110" s="159">
        <f t="shared" si="123"/>
        <v>13</v>
      </c>
      <c r="EU110" s="159">
        <f t="shared" si="124"/>
        <v>15</v>
      </c>
      <c r="EV110" s="159"/>
      <c r="EW110" s="159">
        <f t="shared" si="125"/>
        <v>92</v>
      </c>
      <c r="EX110" s="159">
        <f t="shared" si="126"/>
        <v>18</v>
      </c>
      <c r="EY110" s="159">
        <f t="shared" si="127"/>
        <v>16</v>
      </c>
      <c r="EZ110" s="159">
        <f t="shared" ref="EZ110:FA125" si="175">IF(ISEVEN($B110),EQ110,0)</f>
        <v>0</v>
      </c>
      <c r="FA110" s="159">
        <f t="shared" si="175"/>
        <v>0</v>
      </c>
      <c r="FB110" s="159">
        <f t="shared" ref="FB110:FC125" si="176">IF(ISODD($B110),ER110,0)</f>
        <v>16</v>
      </c>
      <c r="FC110" s="159">
        <f t="shared" si="176"/>
        <v>14</v>
      </c>
      <c r="FD110" s="159">
        <f t="shared" si="130"/>
        <v>0</v>
      </c>
      <c r="FE110" s="159">
        <f t="shared" si="131"/>
        <v>13</v>
      </c>
      <c r="FF110" s="159">
        <f t="shared" ref="FF110:FG125" si="177">IF(ISEVEN($B110),ET110,0)</f>
        <v>0</v>
      </c>
      <c r="FG110" s="159">
        <f t="shared" si="177"/>
        <v>0</v>
      </c>
      <c r="FH110" s="159">
        <f t="shared" si="133"/>
        <v>15</v>
      </c>
      <c r="FI110" s="159">
        <v>0</v>
      </c>
      <c r="FJ110" s="159">
        <v>0</v>
      </c>
      <c r="FK110" s="159"/>
      <c r="FL110" s="159"/>
      <c r="FM110" s="235">
        <v>92</v>
      </c>
    </row>
    <row r="111" spans="1:169" ht="18" x14ac:dyDescent="0.2">
      <c r="A111" s="194">
        <v>98</v>
      </c>
      <c r="B111" s="195">
        <v>211423243098</v>
      </c>
      <c r="C111" s="196" t="s">
        <v>878</v>
      </c>
      <c r="D111" s="197"/>
      <c r="E111" s="198" t="s">
        <v>879</v>
      </c>
      <c r="F111" s="199">
        <f t="shared" si="0"/>
        <v>2</v>
      </c>
      <c r="G111" s="199">
        <f t="shared" si="1"/>
        <v>2</v>
      </c>
      <c r="H111" s="199">
        <f t="shared" si="2"/>
        <v>2</v>
      </c>
      <c r="I111" s="199">
        <f t="shared" si="3"/>
        <v>2</v>
      </c>
      <c r="J111" s="199">
        <f t="shared" si="4"/>
        <v>2</v>
      </c>
      <c r="K111" s="199">
        <f t="shared" si="5"/>
        <v>0</v>
      </c>
      <c r="L111" s="199">
        <f t="shared" si="6"/>
        <v>0</v>
      </c>
      <c r="M111" s="199">
        <f t="shared" si="7"/>
        <v>0</v>
      </c>
      <c r="N111" s="199">
        <f t="shared" si="8"/>
        <v>0</v>
      </c>
      <c r="O111" s="200">
        <f t="shared" si="9"/>
        <v>0</v>
      </c>
      <c r="P111" s="199">
        <f t="shared" si="10"/>
        <v>0</v>
      </c>
      <c r="Q111" s="199">
        <f t="shared" si="11"/>
        <v>0</v>
      </c>
      <c r="R111" s="199">
        <f t="shared" si="12"/>
        <v>0</v>
      </c>
      <c r="S111" s="201">
        <f t="shared" si="156"/>
        <v>0</v>
      </c>
      <c r="T111" s="202">
        <f t="shared" si="14"/>
        <v>4</v>
      </c>
      <c r="U111" s="199">
        <f t="shared" si="15"/>
        <v>7</v>
      </c>
      <c r="V111" s="199">
        <f t="shared" si="16"/>
        <v>0</v>
      </c>
      <c r="W111" s="199">
        <f t="shared" si="17"/>
        <v>0</v>
      </c>
      <c r="X111" s="201">
        <f t="shared" si="18"/>
        <v>0</v>
      </c>
      <c r="Y111" s="203">
        <f t="shared" si="19"/>
        <v>3</v>
      </c>
      <c r="Z111" s="199">
        <f t="shared" si="20"/>
        <v>7</v>
      </c>
      <c r="AA111" s="199">
        <f t="shared" si="21"/>
        <v>0</v>
      </c>
      <c r="AB111" s="199">
        <f t="shared" si="22"/>
        <v>0</v>
      </c>
      <c r="AC111" s="201">
        <f t="shared" si="23"/>
        <v>0</v>
      </c>
      <c r="AD111" s="202">
        <f t="shared" si="24"/>
        <v>3</v>
      </c>
      <c r="AE111" s="199">
        <f t="shared" si="25"/>
        <v>0</v>
      </c>
      <c r="AF111" s="199">
        <f t="shared" si="26"/>
        <v>0</v>
      </c>
      <c r="AG111" s="199">
        <f t="shared" si="27"/>
        <v>0</v>
      </c>
      <c r="AH111" s="201">
        <f t="shared" si="28"/>
        <v>0</v>
      </c>
      <c r="AI111" s="204">
        <f t="shared" si="29"/>
        <v>4</v>
      </c>
      <c r="AJ111" s="199">
        <f t="shared" si="30"/>
        <v>0</v>
      </c>
      <c r="AK111" s="199">
        <f t="shared" si="31"/>
        <v>0</v>
      </c>
      <c r="AL111" s="199">
        <f t="shared" si="32"/>
        <v>0</v>
      </c>
      <c r="AM111" s="201">
        <f t="shared" si="33"/>
        <v>0</v>
      </c>
      <c r="AN111" s="204">
        <f t="shared" si="34"/>
        <v>4</v>
      </c>
      <c r="AO111" s="199">
        <f t="shared" si="35"/>
        <v>7</v>
      </c>
      <c r="AP111" s="199">
        <f t="shared" si="36"/>
        <v>0</v>
      </c>
      <c r="AQ111" s="199">
        <f t="shared" si="37"/>
        <v>0</v>
      </c>
      <c r="AR111" s="201">
        <f t="shared" si="38"/>
        <v>0</v>
      </c>
      <c r="AS111" s="204">
        <f t="shared" si="39"/>
        <v>3</v>
      </c>
      <c r="AT111" s="199">
        <f t="shared" si="40"/>
        <v>0</v>
      </c>
      <c r="AU111" s="199">
        <f t="shared" si="41"/>
        <v>0</v>
      </c>
      <c r="AV111" s="199">
        <f t="shared" si="42"/>
        <v>0</v>
      </c>
      <c r="AW111" s="201">
        <f t="shared" si="43"/>
        <v>0</v>
      </c>
      <c r="AX111" s="205">
        <f t="shared" si="44"/>
        <v>4</v>
      </c>
      <c r="AY111" s="199">
        <f t="shared" si="45"/>
        <v>7</v>
      </c>
      <c r="AZ111" s="199">
        <f t="shared" si="46"/>
        <v>0</v>
      </c>
      <c r="BA111" s="199">
        <f t="shared" si="47"/>
        <v>0</v>
      </c>
      <c r="BB111" s="201">
        <f t="shared" si="48"/>
        <v>0</v>
      </c>
      <c r="BC111" s="204">
        <f t="shared" si="49"/>
        <v>3</v>
      </c>
      <c r="BD111" s="199">
        <f t="shared" si="50"/>
        <v>4</v>
      </c>
      <c r="BE111" s="199">
        <f t="shared" si="51"/>
        <v>0</v>
      </c>
      <c r="BF111" s="199">
        <f t="shared" si="52"/>
        <v>0</v>
      </c>
      <c r="BG111" s="201">
        <f t="shared" si="53"/>
        <v>0</v>
      </c>
      <c r="BH111" s="204">
        <f t="shared" si="54"/>
        <v>3</v>
      </c>
      <c r="BI111" s="199">
        <f t="shared" si="55"/>
        <v>0</v>
      </c>
      <c r="BJ111" s="199">
        <f t="shared" si="56"/>
        <v>0</v>
      </c>
      <c r="BK111" s="199">
        <f t="shared" si="57"/>
        <v>0</v>
      </c>
      <c r="BL111" s="201">
        <f t="shared" si="58"/>
        <v>0</v>
      </c>
      <c r="BM111" s="206">
        <f t="shared" si="59"/>
        <v>4</v>
      </c>
      <c r="BN111" s="199">
        <f t="shared" si="60"/>
        <v>0</v>
      </c>
      <c r="BO111" s="199">
        <f t="shared" si="61"/>
        <v>0</v>
      </c>
      <c r="BP111" s="199">
        <f t="shared" si="62"/>
        <v>0</v>
      </c>
      <c r="BQ111" s="201">
        <f t="shared" si="63"/>
        <v>0</v>
      </c>
      <c r="BR111" s="207">
        <f t="shared" si="64"/>
        <v>4</v>
      </c>
      <c r="BS111" s="199">
        <f t="shared" si="65"/>
        <v>8</v>
      </c>
      <c r="BT111" s="199">
        <f t="shared" si="66"/>
        <v>0</v>
      </c>
      <c r="BU111" s="199">
        <f t="shared" si="67"/>
        <v>0</v>
      </c>
      <c r="BV111" s="201">
        <f t="shared" si="68"/>
        <v>0</v>
      </c>
      <c r="BW111" s="207">
        <f t="shared" si="69"/>
        <v>3</v>
      </c>
      <c r="BX111" s="235">
        <v>50</v>
      </c>
      <c r="BY111" s="235">
        <v>50</v>
      </c>
      <c r="BZ111" s="193" t="e">
        <f t="shared" si="70"/>
        <v>#VALUE!</v>
      </c>
      <c r="CA111" s="193">
        <f t="shared" si="71"/>
        <v>20</v>
      </c>
      <c r="CB111" s="193" t="e">
        <f t="shared" si="72"/>
        <v>#VALUE!</v>
      </c>
      <c r="CC111" s="193" t="e">
        <f t="shared" si="73"/>
        <v>#VALUE!</v>
      </c>
      <c r="CD111" s="193" t="e">
        <f t="shared" si="74"/>
        <v>#VALUE!</v>
      </c>
      <c r="CE111" s="193" t="e">
        <f t="shared" si="75"/>
        <v>#VALUE!</v>
      </c>
      <c r="CF111" s="193" t="e">
        <f t="shared" si="76"/>
        <v>#VALUE!</v>
      </c>
      <c r="CG111" s="193" t="e">
        <f t="shared" si="77"/>
        <v>#VALUE!</v>
      </c>
      <c r="CH111" s="193" t="e">
        <f t="shared" si="78"/>
        <v>#VALUE!</v>
      </c>
      <c r="CI111" s="193" t="e">
        <f t="shared" si="79"/>
        <v>#VALUE!</v>
      </c>
      <c r="CJ111" s="193" t="e">
        <f t="shared" si="80"/>
        <v>#VALUE!</v>
      </c>
      <c r="CK111" s="193" t="e">
        <f t="shared" si="81"/>
        <v>#VALUE!</v>
      </c>
      <c r="CL111" s="193" t="e">
        <f t="shared" si="82"/>
        <v>#VALUE!</v>
      </c>
      <c r="CM111" s="193" t="e">
        <f t="shared" si="83"/>
        <v>#VALUE!</v>
      </c>
      <c r="CN111" s="193" t="e">
        <f t="shared" si="84"/>
        <v>#VALUE!</v>
      </c>
      <c r="CO111" s="209" t="str">
        <f t="shared" si="85"/>
        <v>2023PEC AI 595</v>
      </c>
      <c r="CP111" s="193" t="e">
        <f t="shared" si="86"/>
        <v>#VALUE!</v>
      </c>
      <c r="CQ111" s="158"/>
      <c r="CR111" s="193">
        <f t="shared" si="87"/>
        <v>20</v>
      </c>
      <c r="CS111" s="193" t="e">
        <f t="shared" si="88"/>
        <v>#VALUE!</v>
      </c>
      <c r="CT111" s="193" t="e">
        <f t="shared" si="89"/>
        <v>#VALUE!</v>
      </c>
      <c r="CU111" s="193" t="e">
        <f t="shared" si="90"/>
        <v>#VALUE!</v>
      </c>
      <c r="CV111" s="193" t="e">
        <f t="shared" si="91"/>
        <v>#VALUE!</v>
      </c>
      <c r="CW111" s="193" t="e">
        <f t="shared" si="92"/>
        <v>#VALUE!</v>
      </c>
      <c r="CX111" s="193" t="e">
        <f t="shared" si="93"/>
        <v>#VALUE!</v>
      </c>
      <c r="CY111" s="193" t="e">
        <f t="shared" si="94"/>
        <v>#VALUE!</v>
      </c>
      <c r="CZ111" s="193" t="e">
        <f t="shared" si="95"/>
        <v>#VALUE!</v>
      </c>
      <c r="DA111" s="193" t="e">
        <f t="shared" si="96"/>
        <v>#VALUE!</v>
      </c>
      <c r="DB111" s="193" t="e">
        <f t="shared" si="97"/>
        <v>#VALUE!</v>
      </c>
      <c r="DC111" s="193" t="e">
        <f t="shared" si="98"/>
        <v>#VALUE!</v>
      </c>
      <c r="DD111" s="193" t="e">
        <f t="shared" si="99"/>
        <v>#VALUE!</v>
      </c>
      <c r="DE111" s="159"/>
      <c r="DF111" s="159" t="e">
        <f t="shared" si="100"/>
        <v>#VALUE!</v>
      </c>
      <c r="DG111" s="159"/>
      <c r="DH111" s="159"/>
      <c r="DI111" s="159"/>
      <c r="DJ111" s="159"/>
      <c r="DK111" s="159"/>
      <c r="DL111" s="159"/>
      <c r="DM111" s="159"/>
      <c r="DN111" s="159"/>
      <c r="DO111" s="159"/>
      <c r="DP111" s="159"/>
      <c r="DQ111" s="159"/>
      <c r="DR111" s="159">
        <f t="shared" si="101"/>
        <v>50</v>
      </c>
      <c r="DS111" s="188">
        <f t="shared" si="102"/>
        <v>10</v>
      </c>
      <c r="DT111" s="159">
        <f t="shared" si="103"/>
        <v>7</v>
      </c>
      <c r="DU111" s="159">
        <f t="shared" si="104"/>
        <v>7</v>
      </c>
      <c r="DV111" s="159">
        <f t="shared" si="105"/>
        <v>7</v>
      </c>
      <c r="DW111" s="159">
        <f t="shared" si="106"/>
        <v>7</v>
      </c>
      <c r="DX111" s="159">
        <f t="shared" si="107"/>
        <v>4</v>
      </c>
      <c r="DY111" s="210">
        <f t="shared" si="108"/>
        <v>8</v>
      </c>
      <c r="DZ111" s="159">
        <f t="shared" si="109"/>
        <v>50</v>
      </c>
      <c r="EA111" s="159">
        <f t="shared" si="110"/>
        <v>10</v>
      </c>
      <c r="EB111" s="159">
        <f t="shared" si="111"/>
        <v>0</v>
      </c>
      <c r="EC111" s="159">
        <f t="shared" si="171"/>
        <v>7</v>
      </c>
      <c r="ED111" s="159">
        <f t="shared" si="171"/>
        <v>7</v>
      </c>
      <c r="EE111" s="159">
        <f t="shared" si="172"/>
        <v>0</v>
      </c>
      <c r="EF111" s="159">
        <f t="shared" si="172"/>
        <v>0</v>
      </c>
      <c r="EG111" s="159">
        <f t="shared" si="114"/>
        <v>7</v>
      </c>
      <c r="EH111" s="159">
        <f t="shared" si="115"/>
        <v>0</v>
      </c>
      <c r="EI111" s="159">
        <f t="shared" si="173"/>
        <v>7</v>
      </c>
      <c r="EJ111" s="159">
        <f t="shared" si="173"/>
        <v>4</v>
      </c>
      <c r="EK111" s="159">
        <f t="shared" si="174"/>
        <v>0</v>
      </c>
      <c r="EL111" s="159">
        <f t="shared" si="174"/>
        <v>0</v>
      </c>
      <c r="EM111" s="159">
        <f t="shared" si="118"/>
        <v>8</v>
      </c>
      <c r="EN111" s="159"/>
      <c r="EO111" s="159"/>
      <c r="EP111" s="188">
        <f t="shared" si="119"/>
        <v>10</v>
      </c>
      <c r="EQ111" s="159">
        <f t="shared" si="120"/>
        <v>8</v>
      </c>
      <c r="ER111" s="159">
        <f t="shared" si="121"/>
        <v>9</v>
      </c>
      <c r="ES111" s="159">
        <f t="shared" si="122"/>
        <v>9</v>
      </c>
      <c r="ET111" s="159">
        <f t="shared" si="123"/>
        <v>6</v>
      </c>
      <c r="EU111" s="159">
        <f t="shared" si="124"/>
        <v>8</v>
      </c>
      <c r="EV111" s="159"/>
      <c r="EW111" s="159">
        <f t="shared" si="125"/>
        <v>50</v>
      </c>
      <c r="EX111" s="159">
        <f t="shared" si="126"/>
        <v>10</v>
      </c>
      <c r="EY111" s="159">
        <f t="shared" si="127"/>
        <v>0</v>
      </c>
      <c r="EZ111" s="159">
        <f t="shared" si="175"/>
        <v>8</v>
      </c>
      <c r="FA111" s="159">
        <f t="shared" si="175"/>
        <v>9</v>
      </c>
      <c r="FB111" s="159">
        <f t="shared" si="176"/>
        <v>0</v>
      </c>
      <c r="FC111" s="159">
        <f t="shared" si="176"/>
        <v>0</v>
      </c>
      <c r="FD111" s="159">
        <f t="shared" si="130"/>
        <v>9</v>
      </c>
      <c r="FE111" s="159">
        <f t="shared" si="131"/>
        <v>0</v>
      </c>
      <c r="FF111" s="159">
        <f t="shared" si="177"/>
        <v>6</v>
      </c>
      <c r="FG111" s="159">
        <f t="shared" si="177"/>
        <v>8</v>
      </c>
      <c r="FH111" s="159">
        <f t="shared" si="133"/>
        <v>0</v>
      </c>
      <c r="FI111" s="159">
        <v>0</v>
      </c>
      <c r="FJ111" s="159">
        <v>0</v>
      </c>
      <c r="FK111" s="159"/>
      <c r="FL111" s="159"/>
      <c r="FM111" s="235">
        <v>50</v>
      </c>
    </row>
    <row r="112" spans="1:169" ht="18" x14ac:dyDescent="0.2">
      <c r="A112" s="194">
        <v>99</v>
      </c>
      <c r="B112" s="195">
        <v>211423243099</v>
      </c>
      <c r="C112" s="196" t="s">
        <v>880</v>
      </c>
      <c r="D112" s="197"/>
      <c r="E112" s="198" t="s">
        <v>881</v>
      </c>
      <c r="F112" s="199">
        <f t="shared" si="0"/>
        <v>2</v>
      </c>
      <c r="G112" s="199">
        <f t="shared" si="1"/>
        <v>2</v>
      </c>
      <c r="H112" s="199">
        <f t="shared" si="2"/>
        <v>2</v>
      </c>
      <c r="I112" s="199">
        <f t="shared" si="3"/>
        <v>2</v>
      </c>
      <c r="J112" s="199">
        <f t="shared" si="4"/>
        <v>2</v>
      </c>
      <c r="K112" s="199">
        <f t="shared" si="5"/>
        <v>0</v>
      </c>
      <c r="L112" s="199">
        <f t="shared" si="6"/>
        <v>0</v>
      </c>
      <c r="M112" s="199">
        <f t="shared" si="7"/>
        <v>0</v>
      </c>
      <c r="N112" s="199">
        <f t="shared" si="8"/>
        <v>0</v>
      </c>
      <c r="O112" s="200">
        <f t="shared" si="9"/>
        <v>0</v>
      </c>
      <c r="P112" s="199">
        <f t="shared" si="10"/>
        <v>7</v>
      </c>
      <c r="Q112" s="199">
        <f t="shared" si="11"/>
        <v>0</v>
      </c>
      <c r="R112" s="199">
        <f t="shared" si="12"/>
        <v>0</v>
      </c>
      <c r="S112" s="201">
        <f t="shared" si="156"/>
        <v>0</v>
      </c>
      <c r="T112" s="202">
        <f t="shared" si="14"/>
        <v>3</v>
      </c>
      <c r="U112" s="199">
        <f t="shared" si="15"/>
        <v>0</v>
      </c>
      <c r="V112" s="199">
        <f t="shared" si="16"/>
        <v>0</v>
      </c>
      <c r="W112" s="199">
        <f t="shared" si="17"/>
        <v>0</v>
      </c>
      <c r="X112" s="201">
        <f t="shared" si="18"/>
        <v>0</v>
      </c>
      <c r="Y112" s="203">
        <f t="shared" si="19"/>
        <v>4</v>
      </c>
      <c r="Z112" s="199">
        <f t="shared" si="20"/>
        <v>0</v>
      </c>
      <c r="AA112" s="199">
        <f t="shared" si="21"/>
        <v>0</v>
      </c>
      <c r="AB112" s="199">
        <f t="shared" si="22"/>
        <v>0</v>
      </c>
      <c r="AC112" s="201">
        <f t="shared" si="23"/>
        <v>0</v>
      </c>
      <c r="AD112" s="202">
        <f t="shared" si="24"/>
        <v>4</v>
      </c>
      <c r="AE112" s="199">
        <f t="shared" si="25"/>
        <v>7</v>
      </c>
      <c r="AF112" s="199">
        <f t="shared" si="26"/>
        <v>0</v>
      </c>
      <c r="AG112" s="199">
        <f t="shared" si="27"/>
        <v>0</v>
      </c>
      <c r="AH112" s="201">
        <f t="shared" si="28"/>
        <v>0</v>
      </c>
      <c r="AI112" s="204">
        <f t="shared" si="29"/>
        <v>3</v>
      </c>
      <c r="AJ112" s="199">
        <f t="shared" si="30"/>
        <v>6</v>
      </c>
      <c r="AK112" s="199">
        <f t="shared" si="31"/>
        <v>0</v>
      </c>
      <c r="AL112" s="199">
        <f t="shared" si="32"/>
        <v>0</v>
      </c>
      <c r="AM112" s="201">
        <f t="shared" si="33"/>
        <v>0</v>
      </c>
      <c r="AN112" s="204">
        <f t="shared" si="34"/>
        <v>3</v>
      </c>
      <c r="AO112" s="199">
        <f t="shared" si="35"/>
        <v>0</v>
      </c>
      <c r="AP112" s="199">
        <f t="shared" si="36"/>
        <v>0</v>
      </c>
      <c r="AQ112" s="199">
        <f t="shared" si="37"/>
        <v>0</v>
      </c>
      <c r="AR112" s="201">
        <f t="shared" si="38"/>
        <v>0</v>
      </c>
      <c r="AS112" s="204">
        <f t="shared" si="39"/>
        <v>4</v>
      </c>
      <c r="AT112" s="199">
        <f t="shared" si="40"/>
        <v>7</v>
      </c>
      <c r="AU112" s="199">
        <f t="shared" si="41"/>
        <v>0</v>
      </c>
      <c r="AV112" s="199">
        <f t="shared" si="42"/>
        <v>0</v>
      </c>
      <c r="AW112" s="201">
        <f t="shared" si="43"/>
        <v>0</v>
      </c>
      <c r="AX112" s="205">
        <f t="shared" si="44"/>
        <v>3</v>
      </c>
      <c r="AY112" s="199">
        <f t="shared" si="45"/>
        <v>0</v>
      </c>
      <c r="AZ112" s="199">
        <f t="shared" si="46"/>
        <v>0</v>
      </c>
      <c r="BA112" s="199">
        <f t="shared" si="47"/>
        <v>0</v>
      </c>
      <c r="BB112" s="201">
        <f t="shared" si="48"/>
        <v>0</v>
      </c>
      <c r="BC112" s="204">
        <f t="shared" si="49"/>
        <v>4</v>
      </c>
      <c r="BD112" s="199">
        <f t="shared" si="50"/>
        <v>0</v>
      </c>
      <c r="BE112" s="199">
        <f t="shared" si="51"/>
        <v>0</v>
      </c>
      <c r="BF112" s="199">
        <f t="shared" si="52"/>
        <v>0</v>
      </c>
      <c r="BG112" s="201">
        <f t="shared" si="53"/>
        <v>0</v>
      </c>
      <c r="BH112" s="204">
        <f t="shared" si="54"/>
        <v>4</v>
      </c>
      <c r="BI112" s="199">
        <f t="shared" si="55"/>
        <v>5</v>
      </c>
      <c r="BJ112" s="199">
        <f t="shared" si="56"/>
        <v>0</v>
      </c>
      <c r="BK112" s="199">
        <f t="shared" si="57"/>
        <v>0</v>
      </c>
      <c r="BL112" s="201">
        <f t="shared" si="58"/>
        <v>0</v>
      </c>
      <c r="BM112" s="206">
        <f t="shared" si="59"/>
        <v>3</v>
      </c>
      <c r="BN112" s="199">
        <f t="shared" si="60"/>
        <v>8</v>
      </c>
      <c r="BO112" s="199">
        <f t="shared" si="61"/>
        <v>0</v>
      </c>
      <c r="BP112" s="199">
        <f t="shared" si="62"/>
        <v>0</v>
      </c>
      <c r="BQ112" s="201">
        <f t="shared" si="63"/>
        <v>0</v>
      </c>
      <c r="BR112" s="207">
        <f t="shared" si="64"/>
        <v>3</v>
      </c>
      <c r="BS112" s="199">
        <f t="shared" si="65"/>
        <v>0</v>
      </c>
      <c r="BT112" s="199">
        <f t="shared" si="66"/>
        <v>0</v>
      </c>
      <c r="BU112" s="199">
        <f t="shared" si="67"/>
        <v>0</v>
      </c>
      <c r="BV112" s="201">
        <f t="shared" si="68"/>
        <v>0</v>
      </c>
      <c r="BW112" s="207">
        <f t="shared" si="69"/>
        <v>4</v>
      </c>
      <c r="BX112" s="235">
        <v>50</v>
      </c>
      <c r="BY112" s="235">
        <v>50</v>
      </c>
      <c r="BZ112" s="193" t="e">
        <f t="shared" si="70"/>
        <v>#VALUE!</v>
      </c>
      <c r="CA112" s="193">
        <f t="shared" si="71"/>
        <v>20</v>
      </c>
      <c r="CB112" s="193" t="e">
        <f t="shared" si="72"/>
        <v>#VALUE!</v>
      </c>
      <c r="CC112" s="193" t="e">
        <f t="shared" si="73"/>
        <v>#VALUE!</v>
      </c>
      <c r="CD112" s="193" t="e">
        <f t="shared" si="74"/>
        <v>#VALUE!</v>
      </c>
      <c r="CE112" s="193" t="e">
        <f t="shared" si="75"/>
        <v>#VALUE!</v>
      </c>
      <c r="CF112" s="193" t="e">
        <f t="shared" si="76"/>
        <v>#VALUE!</v>
      </c>
      <c r="CG112" s="193" t="e">
        <f t="shared" si="77"/>
        <v>#VALUE!</v>
      </c>
      <c r="CH112" s="193" t="e">
        <f t="shared" si="78"/>
        <v>#VALUE!</v>
      </c>
      <c r="CI112" s="193" t="e">
        <f t="shared" si="79"/>
        <v>#VALUE!</v>
      </c>
      <c r="CJ112" s="193" t="e">
        <f t="shared" si="80"/>
        <v>#VALUE!</v>
      </c>
      <c r="CK112" s="193" t="e">
        <f t="shared" si="81"/>
        <v>#VALUE!</v>
      </c>
      <c r="CL112" s="193" t="e">
        <f t="shared" si="82"/>
        <v>#VALUE!</v>
      </c>
      <c r="CM112" s="193" t="e">
        <f t="shared" si="83"/>
        <v>#VALUE!</v>
      </c>
      <c r="CN112" s="193" t="e">
        <f t="shared" si="84"/>
        <v>#VALUE!</v>
      </c>
      <c r="CO112" s="209" t="str">
        <f t="shared" si="85"/>
        <v>2023PEC AI 596</v>
      </c>
      <c r="CP112" s="193" t="e">
        <f t="shared" si="86"/>
        <v>#VALUE!</v>
      </c>
      <c r="CQ112" s="158"/>
      <c r="CR112" s="193">
        <f t="shared" si="87"/>
        <v>20</v>
      </c>
      <c r="CS112" s="193" t="e">
        <f t="shared" si="88"/>
        <v>#VALUE!</v>
      </c>
      <c r="CT112" s="193" t="e">
        <f t="shared" si="89"/>
        <v>#VALUE!</v>
      </c>
      <c r="CU112" s="193" t="e">
        <f t="shared" si="90"/>
        <v>#VALUE!</v>
      </c>
      <c r="CV112" s="193" t="e">
        <f t="shared" si="91"/>
        <v>#VALUE!</v>
      </c>
      <c r="CW112" s="193" t="e">
        <f t="shared" si="92"/>
        <v>#VALUE!</v>
      </c>
      <c r="CX112" s="193" t="e">
        <f t="shared" si="93"/>
        <v>#VALUE!</v>
      </c>
      <c r="CY112" s="193" t="e">
        <f t="shared" si="94"/>
        <v>#VALUE!</v>
      </c>
      <c r="CZ112" s="193" t="e">
        <f t="shared" si="95"/>
        <v>#VALUE!</v>
      </c>
      <c r="DA112" s="193" t="e">
        <f t="shared" si="96"/>
        <v>#VALUE!</v>
      </c>
      <c r="DB112" s="193" t="e">
        <f t="shared" si="97"/>
        <v>#VALUE!</v>
      </c>
      <c r="DC112" s="193" t="e">
        <f t="shared" si="98"/>
        <v>#VALUE!</v>
      </c>
      <c r="DD112" s="193" t="e">
        <f t="shared" si="99"/>
        <v>#VALUE!</v>
      </c>
      <c r="DE112" s="159"/>
      <c r="DF112" s="159" t="e">
        <f t="shared" si="100"/>
        <v>#VALUE!</v>
      </c>
      <c r="DG112" s="159"/>
      <c r="DH112" s="159"/>
      <c r="DI112" s="159"/>
      <c r="DJ112" s="159"/>
      <c r="DK112" s="159"/>
      <c r="DL112" s="159"/>
      <c r="DM112" s="159"/>
      <c r="DN112" s="159"/>
      <c r="DO112" s="159"/>
      <c r="DP112" s="159"/>
      <c r="DQ112" s="159"/>
      <c r="DR112" s="159">
        <f t="shared" si="101"/>
        <v>50</v>
      </c>
      <c r="DS112" s="188">
        <f t="shared" si="102"/>
        <v>10</v>
      </c>
      <c r="DT112" s="159">
        <f t="shared" si="103"/>
        <v>7</v>
      </c>
      <c r="DU112" s="159">
        <f t="shared" si="104"/>
        <v>7</v>
      </c>
      <c r="DV112" s="159">
        <f t="shared" si="105"/>
        <v>6</v>
      </c>
      <c r="DW112" s="159">
        <f t="shared" si="106"/>
        <v>7</v>
      </c>
      <c r="DX112" s="159">
        <f t="shared" si="107"/>
        <v>5</v>
      </c>
      <c r="DY112" s="210">
        <f t="shared" si="108"/>
        <v>8</v>
      </c>
      <c r="DZ112" s="159">
        <f t="shared" si="109"/>
        <v>50</v>
      </c>
      <c r="EA112" s="159">
        <f t="shared" si="110"/>
        <v>10</v>
      </c>
      <c r="EB112" s="159">
        <f t="shared" si="111"/>
        <v>7</v>
      </c>
      <c r="EC112" s="159">
        <f t="shared" si="171"/>
        <v>0</v>
      </c>
      <c r="ED112" s="159">
        <f t="shared" si="171"/>
        <v>0</v>
      </c>
      <c r="EE112" s="159">
        <f t="shared" si="172"/>
        <v>7</v>
      </c>
      <c r="EF112" s="159">
        <f t="shared" si="172"/>
        <v>6</v>
      </c>
      <c r="EG112" s="159">
        <f t="shared" si="114"/>
        <v>0</v>
      </c>
      <c r="EH112" s="159">
        <f t="shared" si="115"/>
        <v>7</v>
      </c>
      <c r="EI112" s="159">
        <f t="shared" si="173"/>
        <v>0</v>
      </c>
      <c r="EJ112" s="159">
        <f t="shared" si="173"/>
        <v>0</v>
      </c>
      <c r="EK112" s="159">
        <f t="shared" si="174"/>
        <v>5</v>
      </c>
      <c r="EL112" s="159">
        <f t="shared" si="174"/>
        <v>8</v>
      </c>
      <c r="EM112" s="159">
        <f t="shared" si="118"/>
        <v>0</v>
      </c>
      <c r="EN112" s="159"/>
      <c r="EO112" s="159"/>
      <c r="EP112" s="188">
        <f t="shared" si="119"/>
        <v>10</v>
      </c>
      <c r="EQ112" s="159">
        <f t="shared" si="120"/>
        <v>9</v>
      </c>
      <c r="ER112" s="159">
        <f t="shared" si="121"/>
        <v>9</v>
      </c>
      <c r="ES112" s="159">
        <f t="shared" si="122"/>
        <v>8</v>
      </c>
      <c r="ET112" s="159">
        <f t="shared" si="123"/>
        <v>6</v>
      </c>
      <c r="EU112" s="159">
        <f t="shared" si="124"/>
        <v>8</v>
      </c>
      <c r="EV112" s="159"/>
      <c r="EW112" s="159">
        <f t="shared" si="125"/>
        <v>50</v>
      </c>
      <c r="EX112" s="159">
        <f t="shared" si="126"/>
        <v>10</v>
      </c>
      <c r="EY112" s="159">
        <f t="shared" si="127"/>
        <v>9</v>
      </c>
      <c r="EZ112" s="159">
        <f t="shared" si="175"/>
        <v>0</v>
      </c>
      <c r="FA112" s="159">
        <f t="shared" si="175"/>
        <v>0</v>
      </c>
      <c r="FB112" s="159">
        <f t="shared" si="176"/>
        <v>9</v>
      </c>
      <c r="FC112" s="159">
        <f t="shared" si="176"/>
        <v>8</v>
      </c>
      <c r="FD112" s="159">
        <f t="shared" si="130"/>
        <v>0</v>
      </c>
      <c r="FE112" s="159">
        <f t="shared" si="131"/>
        <v>6</v>
      </c>
      <c r="FF112" s="159">
        <f t="shared" si="177"/>
        <v>0</v>
      </c>
      <c r="FG112" s="159">
        <f t="shared" si="177"/>
        <v>0</v>
      </c>
      <c r="FH112" s="159">
        <f t="shared" si="133"/>
        <v>8</v>
      </c>
      <c r="FI112" s="159">
        <v>0</v>
      </c>
      <c r="FJ112" s="159">
        <v>0</v>
      </c>
      <c r="FK112" s="159"/>
      <c r="FL112" s="159"/>
      <c r="FM112" s="235">
        <v>50</v>
      </c>
    </row>
    <row r="113" spans="1:169" ht="18" x14ac:dyDescent="0.2">
      <c r="A113" s="194">
        <v>100</v>
      </c>
      <c r="B113" s="211">
        <v>211423243100</v>
      </c>
      <c r="C113" s="211" t="s">
        <v>882</v>
      </c>
      <c r="D113" s="197"/>
      <c r="E113" s="212" t="s">
        <v>152</v>
      </c>
      <c r="F113" s="199">
        <f t="shared" si="0"/>
        <v>2</v>
      </c>
      <c r="G113" s="199">
        <f t="shared" si="1"/>
        <v>2</v>
      </c>
      <c r="H113" s="199">
        <f t="shared" si="2"/>
        <v>2</v>
      </c>
      <c r="I113" s="199">
        <f t="shared" si="3"/>
        <v>2</v>
      </c>
      <c r="J113" s="199">
        <f t="shared" si="4"/>
        <v>2</v>
      </c>
      <c r="K113" s="199">
        <f t="shared" si="5"/>
        <v>2</v>
      </c>
      <c r="L113" s="199">
        <f t="shared" si="6"/>
        <v>2</v>
      </c>
      <c r="M113" s="199">
        <f t="shared" si="7"/>
        <v>2</v>
      </c>
      <c r="N113" s="199">
        <f t="shared" si="8"/>
        <v>2</v>
      </c>
      <c r="O113" s="200">
        <f t="shared" si="9"/>
        <v>1</v>
      </c>
      <c r="P113" s="199">
        <f t="shared" si="10"/>
        <v>0</v>
      </c>
      <c r="Q113" s="199">
        <f t="shared" si="11"/>
        <v>0</v>
      </c>
      <c r="R113" s="199">
        <f t="shared" si="12"/>
        <v>0</v>
      </c>
      <c r="S113" s="201">
        <f t="shared" si="156"/>
        <v>0</v>
      </c>
      <c r="T113" s="202">
        <f t="shared" si="14"/>
        <v>4</v>
      </c>
      <c r="U113" s="199">
        <f t="shared" si="15"/>
        <v>13</v>
      </c>
      <c r="V113" s="199">
        <f t="shared" si="16"/>
        <v>0</v>
      </c>
      <c r="W113" s="199">
        <f t="shared" si="17"/>
        <v>0</v>
      </c>
      <c r="X113" s="201">
        <f t="shared" si="18"/>
        <v>0</v>
      </c>
      <c r="Y113" s="203">
        <f t="shared" si="19"/>
        <v>3</v>
      </c>
      <c r="Z113" s="199">
        <f t="shared" si="20"/>
        <v>13</v>
      </c>
      <c r="AA113" s="199">
        <f t="shared" si="21"/>
        <v>0</v>
      </c>
      <c r="AB113" s="199">
        <f t="shared" si="22"/>
        <v>0</v>
      </c>
      <c r="AC113" s="201">
        <f t="shared" si="23"/>
        <v>0</v>
      </c>
      <c r="AD113" s="202">
        <f t="shared" si="24"/>
        <v>3</v>
      </c>
      <c r="AE113" s="199">
        <f t="shared" si="25"/>
        <v>0</v>
      </c>
      <c r="AF113" s="199">
        <f t="shared" si="26"/>
        <v>0</v>
      </c>
      <c r="AG113" s="199">
        <f t="shared" si="27"/>
        <v>0</v>
      </c>
      <c r="AH113" s="201">
        <f t="shared" si="28"/>
        <v>0</v>
      </c>
      <c r="AI113" s="204">
        <f t="shared" si="29"/>
        <v>4</v>
      </c>
      <c r="AJ113" s="199">
        <f t="shared" si="30"/>
        <v>0</v>
      </c>
      <c r="AK113" s="199">
        <f t="shared" si="31"/>
        <v>0</v>
      </c>
      <c r="AL113" s="199">
        <f t="shared" si="32"/>
        <v>0</v>
      </c>
      <c r="AM113" s="201">
        <f t="shared" si="33"/>
        <v>0</v>
      </c>
      <c r="AN113" s="204">
        <f t="shared" si="34"/>
        <v>4</v>
      </c>
      <c r="AO113" s="199">
        <f t="shared" si="35"/>
        <v>13</v>
      </c>
      <c r="AP113" s="199">
        <f t="shared" si="36"/>
        <v>0</v>
      </c>
      <c r="AQ113" s="199">
        <f t="shared" si="37"/>
        <v>0</v>
      </c>
      <c r="AR113" s="201">
        <f t="shared" si="38"/>
        <v>0</v>
      </c>
      <c r="AS113" s="204">
        <f t="shared" si="39"/>
        <v>3</v>
      </c>
      <c r="AT113" s="199">
        <f t="shared" si="40"/>
        <v>0</v>
      </c>
      <c r="AU113" s="199">
        <f t="shared" si="41"/>
        <v>0</v>
      </c>
      <c r="AV113" s="199">
        <f t="shared" si="42"/>
        <v>0</v>
      </c>
      <c r="AW113" s="201">
        <f t="shared" si="43"/>
        <v>0</v>
      </c>
      <c r="AX113" s="205">
        <f t="shared" si="44"/>
        <v>4</v>
      </c>
      <c r="AY113" s="199">
        <f t="shared" si="45"/>
        <v>13</v>
      </c>
      <c r="AZ113" s="199">
        <f t="shared" si="46"/>
        <v>0</v>
      </c>
      <c r="BA113" s="199">
        <f t="shared" si="47"/>
        <v>0</v>
      </c>
      <c r="BB113" s="201">
        <f t="shared" si="48"/>
        <v>0</v>
      </c>
      <c r="BC113" s="204">
        <f t="shared" si="49"/>
        <v>3</v>
      </c>
      <c r="BD113" s="199">
        <f t="shared" si="50"/>
        <v>8</v>
      </c>
      <c r="BE113" s="199">
        <f t="shared" si="51"/>
        <v>0</v>
      </c>
      <c r="BF113" s="199">
        <f t="shared" si="52"/>
        <v>0</v>
      </c>
      <c r="BG113" s="201">
        <f t="shared" si="53"/>
        <v>0</v>
      </c>
      <c r="BH113" s="204">
        <f t="shared" si="54"/>
        <v>3</v>
      </c>
      <c r="BI113" s="199">
        <f t="shared" si="55"/>
        <v>0</v>
      </c>
      <c r="BJ113" s="199">
        <f t="shared" si="56"/>
        <v>0</v>
      </c>
      <c r="BK113" s="199">
        <f t="shared" si="57"/>
        <v>0</v>
      </c>
      <c r="BL113" s="201">
        <f t="shared" si="58"/>
        <v>0</v>
      </c>
      <c r="BM113" s="206">
        <f t="shared" si="59"/>
        <v>4</v>
      </c>
      <c r="BN113" s="199">
        <f t="shared" si="60"/>
        <v>0</v>
      </c>
      <c r="BO113" s="199">
        <f t="shared" si="61"/>
        <v>0</v>
      </c>
      <c r="BP113" s="199">
        <f t="shared" si="62"/>
        <v>0</v>
      </c>
      <c r="BQ113" s="201">
        <f t="shared" si="63"/>
        <v>0</v>
      </c>
      <c r="BR113" s="207">
        <f t="shared" si="64"/>
        <v>4</v>
      </c>
      <c r="BS113" s="199">
        <f t="shared" si="65"/>
        <v>14</v>
      </c>
      <c r="BT113" s="199">
        <f t="shared" si="66"/>
        <v>0</v>
      </c>
      <c r="BU113" s="199">
        <f t="shared" si="67"/>
        <v>0</v>
      </c>
      <c r="BV113" s="201">
        <f t="shared" si="68"/>
        <v>0</v>
      </c>
      <c r="BW113" s="207">
        <f t="shared" si="69"/>
        <v>3</v>
      </c>
      <c r="BX113" s="235">
        <v>93</v>
      </c>
      <c r="BY113" s="235">
        <v>93</v>
      </c>
      <c r="BZ113" s="193" t="e">
        <f t="shared" si="70"/>
        <v>#VALUE!</v>
      </c>
      <c r="CA113" s="193">
        <f t="shared" si="71"/>
        <v>20</v>
      </c>
      <c r="CB113" s="193" t="e">
        <f t="shared" si="72"/>
        <v>#VALUE!</v>
      </c>
      <c r="CC113" s="193" t="e">
        <f t="shared" si="73"/>
        <v>#VALUE!</v>
      </c>
      <c r="CD113" s="193" t="e">
        <f t="shared" si="74"/>
        <v>#VALUE!</v>
      </c>
      <c r="CE113" s="193" t="e">
        <f t="shared" si="75"/>
        <v>#VALUE!</v>
      </c>
      <c r="CF113" s="193" t="e">
        <f t="shared" si="76"/>
        <v>#VALUE!</v>
      </c>
      <c r="CG113" s="193" t="e">
        <f t="shared" si="77"/>
        <v>#VALUE!</v>
      </c>
      <c r="CH113" s="193" t="e">
        <f t="shared" si="78"/>
        <v>#VALUE!</v>
      </c>
      <c r="CI113" s="193" t="e">
        <f t="shared" si="79"/>
        <v>#VALUE!</v>
      </c>
      <c r="CJ113" s="193" t="e">
        <f t="shared" si="80"/>
        <v>#VALUE!</v>
      </c>
      <c r="CK113" s="193" t="e">
        <f t="shared" si="81"/>
        <v>#VALUE!</v>
      </c>
      <c r="CL113" s="193" t="e">
        <f t="shared" si="82"/>
        <v>#VALUE!</v>
      </c>
      <c r="CM113" s="193" t="e">
        <f t="shared" si="83"/>
        <v>#VALUE!</v>
      </c>
      <c r="CN113" s="193" t="e">
        <f t="shared" si="84"/>
        <v>#VALUE!</v>
      </c>
      <c r="CO113" s="209" t="str">
        <f t="shared" si="85"/>
        <v>2023PEC AI 144</v>
      </c>
      <c r="CP113" s="193" t="e">
        <f t="shared" si="86"/>
        <v>#VALUE!</v>
      </c>
      <c r="CQ113" s="158"/>
      <c r="CR113" s="193">
        <f t="shared" si="87"/>
        <v>20</v>
      </c>
      <c r="CS113" s="193" t="e">
        <f t="shared" si="88"/>
        <v>#VALUE!</v>
      </c>
      <c r="CT113" s="193" t="e">
        <f t="shared" si="89"/>
        <v>#VALUE!</v>
      </c>
      <c r="CU113" s="193" t="e">
        <f t="shared" si="90"/>
        <v>#VALUE!</v>
      </c>
      <c r="CV113" s="193" t="e">
        <f t="shared" si="91"/>
        <v>#VALUE!</v>
      </c>
      <c r="CW113" s="193" t="e">
        <f t="shared" si="92"/>
        <v>#VALUE!</v>
      </c>
      <c r="CX113" s="193" t="e">
        <f t="shared" si="93"/>
        <v>#VALUE!</v>
      </c>
      <c r="CY113" s="193" t="e">
        <f t="shared" si="94"/>
        <v>#VALUE!</v>
      </c>
      <c r="CZ113" s="193" t="e">
        <f t="shared" si="95"/>
        <v>#VALUE!</v>
      </c>
      <c r="DA113" s="193" t="e">
        <f t="shared" si="96"/>
        <v>#VALUE!</v>
      </c>
      <c r="DB113" s="193" t="e">
        <f t="shared" si="97"/>
        <v>#VALUE!</v>
      </c>
      <c r="DC113" s="193" t="e">
        <f t="shared" si="98"/>
        <v>#VALUE!</v>
      </c>
      <c r="DD113" s="193" t="e">
        <f t="shared" si="99"/>
        <v>#VALUE!</v>
      </c>
      <c r="DE113" s="159"/>
      <c r="DF113" s="159" t="e">
        <f t="shared" si="100"/>
        <v>#VALUE!</v>
      </c>
      <c r="DG113" s="159"/>
      <c r="DH113" s="159"/>
      <c r="DI113" s="159"/>
      <c r="DJ113" s="159"/>
      <c r="DK113" s="159"/>
      <c r="DL113" s="159"/>
      <c r="DM113" s="159"/>
      <c r="DN113" s="159"/>
      <c r="DO113" s="159"/>
      <c r="DP113" s="159"/>
      <c r="DQ113" s="159"/>
      <c r="DR113" s="159">
        <f t="shared" si="101"/>
        <v>93</v>
      </c>
      <c r="DS113" s="188">
        <f t="shared" si="102"/>
        <v>19</v>
      </c>
      <c r="DT113" s="159">
        <f t="shared" si="103"/>
        <v>13</v>
      </c>
      <c r="DU113" s="159">
        <f t="shared" si="104"/>
        <v>13</v>
      </c>
      <c r="DV113" s="159">
        <f t="shared" si="105"/>
        <v>13</v>
      </c>
      <c r="DW113" s="159">
        <f t="shared" si="106"/>
        <v>13</v>
      </c>
      <c r="DX113" s="159">
        <f t="shared" si="107"/>
        <v>8</v>
      </c>
      <c r="DY113" s="210">
        <f t="shared" si="108"/>
        <v>14</v>
      </c>
      <c r="DZ113" s="159">
        <f t="shared" si="109"/>
        <v>93</v>
      </c>
      <c r="EA113" s="159">
        <f t="shared" si="110"/>
        <v>19</v>
      </c>
      <c r="EB113" s="159">
        <f t="shared" si="111"/>
        <v>0</v>
      </c>
      <c r="EC113" s="159">
        <f t="shared" si="171"/>
        <v>13</v>
      </c>
      <c r="ED113" s="159">
        <f t="shared" si="171"/>
        <v>13</v>
      </c>
      <c r="EE113" s="159">
        <f t="shared" si="172"/>
        <v>0</v>
      </c>
      <c r="EF113" s="159">
        <f t="shared" si="172"/>
        <v>0</v>
      </c>
      <c r="EG113" s="159">
        <f t="shared" si="114"/>
        <v>13</v>
      </c>
      <c r="EH113" s="159">
        <f t="shared" si="115"/>
        <v>0</v>
      </c>
      <c r="EI113" s="159">
        <f t="shared" si="173"/>
        <v>13</v>
      </c>
      <c r="EJ113" s="159">
        <f t="shared" si="173"/>
        <v>8</v>
      </c>
      <c r="EK113" s="159">
        <f t="shared" si="174"/>
        <v>0</v>
      </c>
      <c r="EL113" s="159">
        <f t="shared" si="174"/>
        <v>0</v>
      </c>
      <c r="EM113" s="159">
        <f t="shared" si="118"/>
        <v>14</v>
      </c>
      <c r="EN113" s="159"/>
      <c r="EO113" s="159"/>
      <c r="EP113" s="188">
        <f t="shared" si="119"/>
        <v>19</v>
      </c>
      <c r="EQ113" s="159">
        <f t="shared" si="120"/>
        <v>15</v>
      </c>
      <c r="ER113" s="159">
        <f t="shared" si="121"/>
        <v>16</v>
      </c>
      <c r="ES113" s="159">
        <f t="shared" si="122"/>
        <v>16</v>
      </c>
      <c r="ET113" s="159">
        <f t="shared" si="123"/>
        <v>12</v>
      </c>
      <c r="EU113" s="159">
        <f t="shared" si="124"/>
        <v>15</v>
      </c>
      <c r="EV113" s="159"/>
      <c r="EW113" s="159">
        <f t="shared" si="125"/>
        <v>93</v>
      </c>
      <c r="EX113" s="159">
        <f t="shared" si="126"/>
        <v>19</v>
      </c>
      <c r="EY113" s="159">
        <f t="shared" si="127"/>
        <v>0</v>
      </c>
      <c r="EZ113" s="159">
        <f t="shared" si="175"/>
        <v>15</v>
      </c>
      <c r="FA113" s="159">
        <f t="shared" si="175"/>
        <v>16</v>
      </c>
      <c r="FB113" s="159">
        <f t="shared" si="176"/>
        <v>0</v>
      </c>
      <c r="FC113" s="159">
        <f t="shared" si="176"/>
        <v>0</v>
      </c>
      <c r="FD113" s="159">
        <f t="shared" si="130"/>
        <v>16</v>
      </c>
      <c r="FE113" s="159">
        <f t="shared" si="131"/>
        <v>0</v>
      </c>
      <c r="FF113" s="159">
        <f t="shared" si="177"/>
        <v>12</v>
      </c>
      <c r="FG113" s="159">
        <f t="shared" si="177"/>
        <v>15</v>
      </c>
      <c r="FH113" s="159">
        <f t="shared" si="133"/>
        <v>0</v>
      </c>
      <c r="FI113" s="159">
        <v>0</v>
      </c>
      <c r="FJ113" s="159">
        <v>0</v>
      </c>
      <c r="FK113" s="159"/>
      <c r="FL113" s="159"/>
      <c r="FM113" s="235">
        <v>93</v>
      </c>
    </row>
    <row r="114" spans="1:169" ht="18" x14ac:dyDescent="0.2">
      <c r="A114" s="194">
        <v>101</v>
      </c>
      <c r="B114" s="211">
        <v>211423243101</v>
      </c>
      <c r="C114" s="211" t="s">
        <v>883</v>
      </c>
      <c r="D114" s="197"/>
      <c r="E114" s="212" t="s">
        <v>884</v>
      </c>
      <c r="F114" s="199">
        <f t="shared" si="0"/>
        <v>2</v>
      </c>
      <c r="G114" s="199">
        <f t="shared" si="1"/>
        <v>2</v>
      </c>
      <c r="H114" s="199">
        <f t="shared" si="2"/>
        <v>2</v>
      </c>
      <c r="I114" s="199">
        <f t="shared" si="3"/>
        <v>2</v>
      </c>
      <c r="J114" s="199">
        <f t="shared" si="4"/>
        <v>2</v>
      </c>
      <c r="K114" s="199">
        <f t="shared" si="5"/>
        <v>2</v>
      </c>
      <c r="L114" s="199">
        <f t="shared" si="6"/>
        <v>2</v>
      </c>
      <c r="M114" s="199">
        <f t="shared" si="7"/>
        <v>2</v>
      </c>
      <c r="N114" s="199">
        <f t="shared" si="8"/>
        <v>1</v>
      </c>
      <c r="O114" s="200">
        <f t="shared" si="9"/>
        <v>0</v>
      </c>
      <c r="P114" s="199">
        <f t="shared" si="10"/>
        <v>12</v>
      </c>
      <c r="Q114" s="199">
        <f t="shared" si="11"/>
        <v>0</v>
      </c>
      <c r="R114" s="199">
        <f t="shared" si="12"/>
        <v>0</v>
      </c>
      <c r="S114" s="201">
        <f t="shared" si="156"/>
        <v>0</v>
      </c>
      <c r="T114" s="202">
        <f t="shared" si="14"/>
        <v>3</v>
      </c>
      <c r="U114" s="199">
        <f t="shared" si="15"/>
        <v>0</v>
      </c>
      <c r="V114" s="199">
        <f t="shared" si="16"/>
        <v>0</v>
      </c>
      <c r="W114" s="199">
        <f t="shared" si="17"/>
        <v>0</v>
      </c>
      <c r="X114" s="201">
        <f t="shared" si="18"/>
        <v>0</v>
      </c>
      <c r="Y114" s="203">
        <f t="shared" si="19"/>
        <v>4</v>
      </c>
      <c r="Z114" s="199">
        <f t="shared" si="20"/>
        <v>0</v>
      </c>
      <c r="AA114" s="199">
        <f t="shared" si="21"/>
        <v>0</v>
      </c>
      <c r="AB114" s="199">
        <f t="shared" si="22"/>
        <v>0</v>
      </c>
      <c r="AC114" s="201">
        <f t="shared" si="23"/>
        <v>0</v>
      </c>
      <c r="AD114" s="202">
        <f t="shared" si="24"/>
        <v>4</v>
      </c>
      <c r="AE114" s="199">
        <f t="shared" si="25"/>
        <v>12</v>
      </c>
      <c r="AF114" s="199">
        <f t="shared" si="26"/>
        <v>0</v>
      </c>
      <c r="AG114" s="199">
        <f t="shared" si="27"/>
        <v>0</v>
      </c>
      <c r="AH114" s="201">
        <f t="shared" si="28"/>
        <v>0</v>
      </c>
      <c r="AI114" s="204">
        <f t="shared" si="29"/>
        <v>3</v>
      </c>
      <c r="AJ114" s="199">
        <f t="shared" si="30"/>
        <v>10</v>
      </c>
      <c r="AK114" s="199">
        <f t="shared" si="31"/>
        <v>0</v>
      </c>
      <c r="AL114" s="199">
        <f t="shared" si="32"/>
        <v>0</v>
      </c>
      <c r="AM114" s="201">
        <f t="shared" si="33"/>
        <v>0</v>
      </c>
      <c r="AN114" s="204">
        <f t="shared" si="34"/>
        <v>3</v>
      </c>
      <c r="AO114" s="199">
        <f t="shared" si="35"/>
        <v>0</v>
      </c>
      <c r="AP114" s="199">
        <f t="shared" si="36"/>
        <v>0</v>
      </c>
      <c r="AQ114" s="199">
        <f t="shared" si="37"/>
        <v>0</v>
      </c>
      <c r="AR114" s="201">
        <f t="shared" si="38"/>
        <v>0</v>
      </c>
      <c r="AS114" s="204">
        <f t="shared" si="39"/>
        <v>4</v>
      </c>
      <c r="AT114" s="199">
        <f t="shared" si="40"/>
        <v>12</v>
      </c>
      <c r="AU114" s="199">
        <f t="shared" si="41"/>
        <v>0</v>
      </c>
      <c r="AV114" s="199">
        <f t="shared" si="42"/>
        <v>0</v>
      </c>
      <c r="AW114" s="201">
        <f t="shared" si="43"/>
        <v>0</v>
      </c>
      <c r="AX114" s="205">
        <f t="shared" si="44"/>
        <v>3</v>
      </c>
      <c r="AY114" s="199">
        <f t="shared" si="45"/>
        <v>0</v>
      </c>
      <c r="AZ114" s="199">
        <f t="shared" si="46"/>
        <v>0</v>
      </c>
      <c r="BA114" s="199">
        <f t="shared" si="47"/>
        <v>0</v>
      </c>
      <c r="BB114" s="201">
        <f t="shared" si="48"/>
        <v>0</v>
      </c>
      <c r="BC114" s="204">
        <f t="shared" si="49"/>
        <v>4</v>
      </c>
      <c r="BD114" s="199">
        <f t="shared" si="50"/>
        <v>0</v>
      </c>
      <c r="BE114" s="199">
        <f t="shared" si="51"/>
        <v>0</v>
      </c>
      <c r="BF114" s="199">
        <f t="shared" si="52"/>
        <v>0</v>
      </c>
      <c r="BG114" s="201">
        <f t="shared" si="53"/>
        <v>0</v>
      </c>
      <c r="BH114" s="204">
        <f t="shared" si="54"/>
        <v>4</v>
      </c>
      <c r="BI114" s="199">
        <f t="shared" si="55"/>
        <v>8</v>
      </c>
      <c r="BJ114" s="199">
        <f t="shared" si="56"/>
        <v>0</v>
      </c>
      <c r="BK114" s="199">
        <f t="shared" si="57"/>
        <v>0</v>
      </c>
      <c r="BL114" s="201">
        <f t="shared" si="58"/>
        <v>0</v>
      </c>
      <c r="BM114" s="206">
        <f t="shared" si="59"/>
        <v>3</v>
      </c>
      <c r="BN114" s="199">
        <f t="shared" si="60"/>
        <v>12</v>
      </c>
      <c r="BO114" s="199">
        <f t="shared" si="61"/>
        <v>0</v>
      </c>
      <c r="BP114" s="199">
        <f t="shared" si="62"/>
        <v>0</v>
      </c>
      <c r="BQ114" s="201">
        <f t="shared" si="63"/>
        <v>0</v>
      </c>
      <c r="BR114" s="207">
        <f t="shared" si="64"/>
        <v>3</v>
      </c>
      <c r="BS114" s="199">
        <f t="shared" si="65"/>
        <v>0</v>
      </c>
      <c r="BT114" s="199">
        <f t="shared" si="66"/>
        <v>0</v>
      </c>
      <c r="BU114" s="199">
        <f t="shared" si="67"/>
        <v>0</v>
      </c>
      <c r="BV114" s="201">
        <f t="shared" si="68"/>
        <v>0</v>
      </c>
      <c r="BW114" s="207">
        <f t="shared" si="69"/>
        <v>4</v>
      </c>
      <c r="BX114" s="235">
        <v>83</v>
      </c>
      <c r="BY114" s="235">
        <v>83</v>
      </c>
      <c r="BZ114" s="193" t="e">
        <f t="shared" si="70"/>
        <v>#VALUE!</v>
      </c>
      <c r="CA114" s="193">
        <f t="shared" si="71"/>
        <v>20</v>
      </c>
      <c r="CB114" s="193" t="e">
        <f t="shared" si="72"/>
        <v>#VALUE!</v>
      </c>
      <c r="CC114" s="193" t="e">
        <f t="shared" si="73"/>
        <v>#VALUE!</v>
      </c>
      <c r="CD114" s="193" t="e">
        <f t="shared" si="74"/>
        <v>#VALUE!</v>
      </c>
      <c r="CE114" s="193" t="e">
        <f t="shared" si="75"/>
        <v>#VALUE!</v>
      </c>
      <c r="CF114" s="193" t="e">
        <f t="shared" si="76"/>
        <v>#VALUE!</v>
      </c>
      <c r="CG114" s="193" t="e">
        <f t="shared" si="77"/>
        <v>#VALUE!</v>
      </c>
      <c r="CH114" s="193" t="e">
        <f t="shared" si="78"/>
        <v>#VALUE!</v>
      </c>
      <c r="CI114" s="193" t="e">
        <f t="shared" si="79"/>
        <v>#VALUE!</v>
      </c>
      <c r="CJ114" s="193" t="e">
        <f t="shared" si="80"/>
        <v>#VALUE!</v>
      </c>
      <c r="CK114" s="193" t="e">
        <f t="shared" si="81"/>
        <v>#VALUE!</v>
      </c>
      <c r="CL114" s="193" t="e">
        <f t="shared" si="82"/>
        <v>#VALUE!</v>
      </c>
      <c r="CM114" s="193" t="e">
        <f t="shared" si="83"/>
        <v>#VALUE!</v>
      </c>
      <c r="CN114" s="193" t="e">
        <f t="shared" si="84"/>
        <v>#VALUE!</v>
      </c>
      <c r="CO114" s="209" t="str">
        <f t="shared" si="85"/>
        <v>2023PEC AI 145</v>
      </c>
      <c r="CP114" s="193" t="e">
        <f t="shared" si="86"/>
        <v>#VALUE!</v>
      </c>
      <c r="CQ114" s="158"/>
      <c r="CR114" s="193">
        <f t="shared" si="87"/>
        <v>20</v>
      </c>
      <c r="CS114" s="193" t="e">
        <f t="shared" si="88"/>
        <v>#VALUE!</v>
      </c>
      <c r="CT114" s="193" t="e">
        <f t="shared" si="89"/>
        <v>#VALUE!</v>
      </c>
      <c r="CU114" s="193" t="e">
        <f t="shared" si="90"/>
        <v>#VALUE!</v>
      </c>
      <c r="CV114" s="193" t="e">
        <f t="shared" si="91"/>
        <v>#VALUE!</v>
      </c>
      <c r="CW114" s="193" t="e">
        <f t="shared" si="92"/>
        <v>#VALUE!</v>
      </c>
      <c r="CX114" s="193" t="e">
        <f t="shared" si="93"/>
        <v>#VALUE!</v>
      </c>
      <c r="CY114" s="193" t="e">
        <f t="shared" si="94"/>
        <v>#VALUE!</v>
      </c>
      <c r="CZ114" s="193" t="e">
        <f t="shared" si="95"/>
        <v>#VALUE!</v>
      </c>
      <c r="DA114" s="193" t="e">
        <f t="shared" si="96"/>
        <v>#VALUE!</v>
      </c>
      <c r="DB114" s="193" t="e">
        <f t="shared" si="97"/>
        <v>#VALUE!</v>
      </c>
      <c r="DC114" s="193" t="e">
        <f t="shared" si="98"/>
        <v>#VALUE!</v>
      </c>
      <c r="DD114" s="193" t="e">
        <f t="shared" si="99"/>
        <v>#VALUE!</v>
      </c>
      <c r="DE114" s="159"/>
      <c r="DF114" s="159" t="e">
        <f t="shared" si="100"/>
        <v>#VALUE!</v>
      </c>
      <c r="DG114" s="159"/>
      <c r="DH114" s="159"/>
      <c r="DI114" s="159"/>
      <c r="DJ114" s="159"/>
      <c r="DK114" s="159"/>
      <c r="DL114" s="159"/>
      <c r="DM114" s="159"/>
      <c r="DN114" s="159"/>
      <c r="DO114" s="159"/>
      <c r="DP114" s="159"/>
      <c r="DQ114" s="159"/>
      <c r="DR114" s="159">
        <f t="shared" si="101"/>
        <v>83</v>
      </c>
      <c r="DS114" s="188">
        <f t="shared" si="102"/>
        <v>17</v>
      </c>
      <c r="DT114" s="159">
        <f t="shared" si="103"/>
        <v>12</v>
      </c>
      <c r="DU114" s="159">
        <f t="shared" si="104"/>
        <v>12</v>
      </c>
      <c r="DV114" s="159">
        <f t="shared" si="105"/>
        <v>10</v>
      </c>
      <c r="DW114" s="159">
        <f t="shared" si="106"/>
        <v>12</v>
      </c>
      <c r="DX114" s="159">
        <f t="shared" si="107"/>
        <v>8</v>
      </c>
      <c r="DY114" s="210">
        <f t="shared" si="108"/>
        <v>12</v>
      </c>
      <c r="DZ114" s="159">
        <f t="shared" si="109"/>
        <v>83</v>
      </c>
      <c r="EA114" s="159">
        <f t="shared" si="110"/>
        <v>17</v>
      </c>
      <c r="EB114" s="159">
        <f t="shared" si="111"/>
        <v>12</v>
      </c>
      <c r="EC114" s="159">
        <f t="shared" si="171"/>
        <v>0</v>
      </c>
      <c r="ED114" s="159">
        <f t="shared" si="171"/>
        <v>0</v>
      </c>
      <c r="EE114" s="159">
        <f t="shared" si="172"/>
        <v>12</v>
      </c>
      <c r="EF114" s="159">
        <f t="shared" si="172"/>
        <v>10</v>
      </c>
      <c r="EG114" s="159">
        <f t="shared" si="114"/>
        <v>0</v>
      </c>
      <c r="EH114" s="159">
        <f t="shared" si="115"/>
        <v>12</v>
      </c>
      <c r="EI114" s="159">
        <f t="shared" si="173"/>
        <v>0</v>
      </c>
      <c r="EJ114" s="159">
        <f t="shared" si="173"/>
        <v>0</v>
      </c>
      <c r="EK114" s="159">
        <f t="shared" si="174"/>
        <v>8</v>
      </c>
      <c r="EL114" s="159">
        <f t="shared" si="174"/>
        <v>12</v>
      </c>
      <c r="EM114" s="159">
        <f t="shared" si="118"/>
        <v>0</v>
      </c>
      <c r="EN114" s="159"/>
      <c r="EO114" s="159"/>
      <c r="EP114" s="188">
        <f t="shared" si="119"/>
        <v>17</v>
      </c>
      <c r="EQ114" s="159">
        <f t="shared" si="120"/>
        <v>15</v>
      </c>
      <c r="ER114" s="159">
        <f t="shared" si="121"/>
        <v>15</v>
      </c>
      <c r="ES114" s="159">
        <f t="shared" si="122"/>
        <v>13</v>
      </c>
      <c r="ET114" s="159">
        <f t="shared" si="123"/>
        <v>10</v>
      </c>
      <c r="EU114" s="159">
        <f t="shared" si="124"/>
        <v>13</v>
      </c>
      <c r="EV114" s="159"/>
      <c r="EW114" s="159">
        <f t="shared" si="125"/>
        <v>83</v>
      </c>
      <c r="EX114" s="159">
        <f t="shared" si="126"/>
        <v>17</v>
      </c>
      <c r="EY114" s="159">
        <f t="shared" si="127"/>
        <v>15</v>
      </c>
      <c r="EZ114" s="159">
        <f t="shared" si="175"/>
        <v>0</v>
      </c>
      <c r="FA114" s="159">
        <f t="shared" si="175"/>
        <v>0</v>
      </c>
      <c r="FB114" s="159">
        <f t="shared" si="176"/>
        <v>15</v>
      </c>
      <c r="FC114" s="159">
        <f t="shared" si="176"/>
        <v>13</v>
      </c>
      <c r="FD114" s="159">
        <f t="shared" si="130"/>
        <v>0</v>
      </c>
      <c r="FE114" s="159">
        <f t="shared" si="131"/>
        <v>10</v>
      </c>
      <c r="FF114" s="159">
        <f t="shared" si="177"/>
        <v>0</v>
      </c>
      <c r="FG114" s="159">
        <f t="shared" si="177"/>
        <v>0</v>
      </c>
      <c r="FH114" s="159">
        <f t="shared" si="133"/>
        <v>13</v>
      </c>
      <c r="FI114" s="159">
        <v>0</v>
      </c>
      <c r="FJ114" s="159">
        <v>0</v>
      </c>
      <c r="FK114" s="159"/>
      <c r="FL114" s="159"/>
      <c r="FM114" s="235">
        <v>83</v>
      </c>
    </row>
    <row r="115" spans="1:169" ht="18" x14ac:dyDescent="0.2">
      <c r="A115" s="194">
        <v>102</v>
      </c>
      <c r="B115" s="211">
        <v>211423243102</v>
      </c>
      <c r="C115" s="211" t="s">
        <v>885</v>
      </c>
      <c r="D115" s="197"/>
      <c r="E115" s="212" t="s">
        <v>884</v>
      </c>
      <c r="F115" s="199">
        <f t="shared" si="0"/>
        <v>2</v>
      </c>
      <c r="G115" s="199">
        <f t="shared" si="1"/>
        <v>2</v>
      </c>
      <c r="H115" s="199">
        <f t="shared" si="2"/>
        <v>2</v>
      </c>
      <c r="I115" s="199">
        <f t="shared" si="3"/>
        <v>2</v>
      </c>
      <c r="J115" s="199">
        <f t="shared" si="4"/>
        <v>2</v>
      </c>
      <c r="K115" s="199">
        <f t="shared" si="5"/>
        <v>2</v>
      </c>
      <c r="L115" s="199">
        <f t="shared" si="6"/>
        <v>2</v>
      </c>
      <c r="M115" s="199">
        <f t="shared" si="7"/>
        <v>2</v>
      </c>
      <c r="N115" s="199">
        <f t="shared" si="8"/>
        <v>2</v>
      </c>
      <c r="O115" s="200">
        <f t="shared" si="9"/>
        <v>1</v>
      </c>
      <c r="P115" s="199">
        <f t="shared" si="10"/>
        <v>0</v>
      </c>
      <c r="Q115" s="199">
        <f t="shared" si="11"/>
        <v>0</v>
      </c>
      <c r="R115" s="199">
        <f t="shared" si="12"/>
        <v>0</v>
      </c>
      <c r="S115" s="201">
        <f t="shared" si="156"/>
        <v>0</v>
      </c>
      <c r="T115" s="202">
        <f t="shared" si="14"/>
        <v>4</v>
      </c>
      <c r="U115" s="199">
        <f t="shared" si="15"/>
        <v>13</v>
      </c>
      <c r="V115" s="199">
        <f t="shared" si="16"/>
        <v>0</v>
      </c>
      <c r="W115" s="199">
        <f t="shared" si="17"/>
        <v>0</v>
      </c>
      <c r="X115" s="201">
        <f t="shared" si="18"/>
        <v>0</v>
      </c>
      <c r="Y115" s="203">
        <f t="shared" si="19"/>
        <v>3</v>
      </c>
      <c r="Z115" s="199">
        <f t="shared" si="20"/>
        <v>13</v>
      </c>
      <c r="AA115" s="199">
        <f t="shared" si="21"/>
        <v>0</v>
      </c>
      <c r="AB115" s="199">
        <f t="shared" si="22"/>
        <v>0</v>
      </c>
      <c r="AC115" s="201">
        <f t="shared" si="23"/>
        <v>0</v>
      </c>
      <c r="AD115" s="202">
        <f t="shared" si="24"/>
        <v>3</v>
      </c>
      <c r="AE115" s="199">
        <f t="shared" si="25"/>
        <v>0</v>
      </c>
      <c r="AF115" s="199">
        <f t="shared" si="26"/>
        <v>0</v>
      </c>
      <c r="AG115" s="199">
        <f t="shared" si="27"/>
        <v>0</v>
      </c>
      <c r="AH115" s="201">
        <f t="shared" si="28"/>
        <v>0</v>
      </c>
      <c r="AI115" s="204">
        <f t="shared" si="29"/>
        <v>4</v>
      </c>
      <c r="AJ115" s="199">
        <f t="shared" si="30"/>
        <v>0</v>
      </c>
      <c r="AK115" s="199">
        <f t="shared" si="31"/>
        <v>0</v>
      </c>
      <c r="AL115" s="199">
        <f t="shared" si="32"/>
        <v>0</v>
      </c>
      <c r="AM115" s="201">
        <f t="shared" si="33"/>
        <v>0</v>
      </c>
      <c r="AN115" s="204">
        <f t="shared" si="34"/>
        <v>4</v>
      </c>
      <c r="AO115" s="199">
        <f t="shared" si="35"/>
        <v>13</v>
      </c>
      <c r="AP115" s="199">
        <f t="shared" si="36"/>
        <v>0</v>
      </c>
      <c r="AQ115" s="199">
        <f t="shared" si="37"/>
        <v>0</v>
      </c>
      <c r="AR115" s="201">
        <f t="shared" si="38"/>
        <v>0</v>
      </c>
      <c r="AS115" s="204">
        <f t="shared" si="39"/>
        <v>3</v>
      </c>
      <c r="AT115" s="199">
        <f t="shared" si="40"/>
        <v>0</v>
      </c>
      <c r="AU115" s="199">
        <f t="shared" si="41"/>
        <v>0</v>
      </c>
      <c r="AV115" s="199">
        <f t="shared" si="42"/>
        <v>0</v>
      </c>
      <c r="AW115" s="201">
        <f t="shared" si="43"/>
        <v>0</v>
      </c>
      <c r="AX115" s="205">
        <f t="shared" si="44"/>
        <v>4</v>
      </c>
      <c r="AY115" s="199">
        <f t="shared" si="45"/>
        <v>13</v>
      </c>
      <c r="AZ115" s="199">
        <f t="shared" si="46"/>
        <v>0</v>
      </c>
      <c r="BA115" s="199">
        <f t="shared" si="47"/>
        <v>0</v>
      </c>
      <c r="BB115" s="201">
        <f t="shared" si="48"/>
        <v>0</v>
      </c>
      <c r="BC115" s="204">
        <f t="shared" si="49"/>
        <v>3</v>
      </c>
      <c r="BD115" s="199">
        <f t="shared" si="50"/>
        <v>11</v>
      </c>
      <c r="BE115" s="199">
        <f t="shared" si="51"/>
        <v>0</v>
      </c>
      <c r="BF115" s="199">
        <f t="shared" si="52"/>
        <v>0</v>
      </c>
      <c r="BG115" s="201">
        <f t="shared" si="53"/>
        <v>0</v>
      </c>
      <c r="BH115" s="204">
        <f t="shared" si="54"/>
        <v>3</v>
      </c>
      <c r="BI115" s="199">
        <f t="shared" si="55"/>
        <v>0</v>
      </c>
      <c r="BJ115" s="199">
        <f t="shared" si="56"/>
        <v>0</v>
      </c>
      <c r="BK115" s="199">
        <f t="shared" si="57"/>
        <v>0</v>
      </c>
      <c r="BL115" s="201">
        <f t="shared" si="58"/>
        <v>0</v>
      </c>
      <c r="BM115" s="206">
        <f t="shared" si="59"/>
        <v>4</v>
      </c>
      <c r="BN115" s="199">
        <f t="shared" si="60"/>
        <v>0</v>
      </c>
      <c r="BO115" s="199">
        <f t="shared" si="61"/>
        <v>0</v>
      </c>
      <c r="BP115" s="199">
        <f t="shared" si="62"/>
        <v>0</v>
      </c>
      <c r="BQ115" s="201">
        <f t="shared" si="63"/>
        <v>0</v>
      </c>
      <c r="BR115" s="207">
        <f t="shared" si="64"/>
        <v>4</v>
      </c>
      <c r="BS115" s="199">
        <f t="shared" si="65"/>
        <v>15</v>
      </c>
      <c r="BT115" s="199">
        <f t="shared" si="66"/>
        <v>0</v>
      </c>
      <c r="BU115" s="199">
        <f t="shared" si="67"/>
        <v>0</v>
      </c>
      <c r="BV115" s="201">
        <f t="shared" si="68"/>
        <v>0</v>
      </c>
      <c r="BW115" s="207">
        <f t="shared" si="69"/>
        <v>3</v>
      </c>
      <c r="BX115" s="235">
        <v>97</v>
      </c>
      <c r="BY115" s="235">
        <v>97</v>
      </c>
      <c r="BZ115" s="193" t="e">
        <f t="shared" si="70"/>
        <v>#VALUE!</v>
      </c>
      <c r="CA115" s="193">
        <f t="shared" si="71"/>
        <v>20</v>
      </c>
      <c r="CB115" s="193" t="e">
        <f t="shared" si="72"/>
        <v>#VALUE!</v>
      </c>
      <c r="CC115" s="193" t="e">
        <f t="shared" si="73"/>
        <v>#VALUE!</v>
      </c>
      <c r="CD115" s="193" t="e">
        <f t="shared" si="74"/>
        <v>#VALUE!</v>
      </c>
      <c r="CE115" s="193" t="e">
        <f t="shared" si="75"/>
        <v>#VALUE!</v>
      </c>
      <c r="CF115" s="193" t="e">
        <f t="shared" si="76"/>
        <v>#VALUE!</v>
      </c>
      <c r="CG115" s="193" t="e">
        <f t="shared" si="77"/>
        <v>#VALUE!</v>
      </c>
      <c r="CH115" s="193" t="e">
        <f t="shared" si="78"/>
        <v>#VALUE!</v>
      </c>
      <c r="CI115" s="193" t="e">
        <f t="shared" si="79"/>
        <v>#VALUE!</v>
      </c>
      <c r="CJ115" s="193" t="e">
        <f t="shared" si="80"/>
        <v>#VALUE!</v>
      </c>
      <c r="CK115" s="193" t="e">
        <f t="shared" si="81"/>
        <v>#VALUE!</v>
      </c>
      <c r="CL115" s="193" t="e">
        <f t="shared" si="82"/>
        <v>#VALUE!</v>
      </c>
      <c r="CM115" s="193" t="e">
        <f t="shared" si="83"/>
        <v>#VALUE!</v>
      </c>
      <c r="CN115" s="193" t="e">
        <f t="shared" si="84"/>
        <v>#VALUE!</v>
      </c>
      <c r="CO115" s="209" t="str">
        <f t="shared" si="85"/>
        <v>2023PEC AI 146</v>
      </c>
      <c r="CP115" s="193" t="e">
        <f t="shared" si="86"/>
        <v>#VALUE!</v>
      </c>
      <c r="CQ115" s="158"/>
      <c r="CR115" s="193">
        <f t="shared" si="87"/>
        <v>20</v>
      </c>
      <c r="CS115" s="193" t="e">
        <f t="shared" si="88"/>
        <v>#VALUE!</v>
      </c>
      <c r="CT115" s="193" t="e">
        <f t="shared" si="89"/>
        <v>#VALUE!</v>
      </c>
      <c r="CU115" s="193" t="e">
        <f t="shared" si="90"/>
        <v>#VALUE!</v>
      </c>
      <c r="CV115" s="193" t="e">
        <f t="shared" si="91"/>
        <v>#VALUE!</v>
      </c>
      <c r="CW115" s="193" t="e">
        <f t="shared" si="92"/>
        <v>#VALUE!</v>
      </c>
      <c r="CX115" s="193" t="e">
        <f t="shared" si="93"/>
        <v>#VALUE!</v>
      </c>
      <c r="CY115" s="193" t="e">
        <f t="shared" si="94"/>
        <v>#VALUE!</v>
      </c>
      <c r="CZ115" s="193" t="e">
        <f t="shared" si="95"/>
        <v>#VALUE!</v>
      </c>
      <c r="DA115" s="193" t="e">
        <f t="shared" si="96"/>
        <v>#VALUE!</v>
      </c>
      <c r="DB115" s="193" t="e">
        <f t="shared" si="97"/>
        <v>#VALUE!</v>
      </c>
      <c r="DC115" s="193" t="e">
        <f t="shared" si="98"/>
        <v>#VALUE!</v>
      </c>
      <c r="DD115" s="193" t="e">
        <f t="shared" si="99"/>
        <v>#VALUE!</v>
      </c>
      <c r="DE115" s="159"/>
      <c r="DF115" s="159" t="e">
        <f t="shared" si="100"/>
        <v>#VALUE!</v>
      </c>
      <c r="DG115" s="159"/>
      <c r="DH115" s="159"/>
      <c r="DI115" s="159"/>
      <c r="DJ115" s="159"/>
      <c r="DK115" s="159"/>
      <c r="DL115" s="159"/>
      <c r="DM115" s="159"/>
      <c r="DN115" s="159"/>
      <c r="DO115" s="159"/>
      <c r="DP115" s="159"/>
      <c r="DQ115" s="159"/>
      <c r="DR115" s="159">
        <f t="shared" si="101"/>
        <v>97</v>
      </c>
      <c r="DS115" s="188">
        <f t="shared" si="102"/>
        <v>19</v>
      </c>
      <c r="DT115" s="159">
        <f t="shared" si="103"/>
        <v>13</v>
      </c>
      <c r="DU115" s="159">
        <f t="shared" si="104"/>
        <v>13</v>
      </c>
      <c r="DV115" s="159">
        <f t="shared" si="105"/>
        <v>13</v>
      </c>
      <c r="DW115" s="159">
        <f t="shared" si="106"/>
        <v>13</v>
      </c>
      <c r="DX115" s="159">
        <f t="shared" si="107"/>
        <v>11</v>
      </c>
      <c r="DY115" s="210">
        <f t="shared" si="108"/>
        <v>15</v>
      </c>
      <c r="DZ115" s="159">
        <f t="shared" si="109"/>
        <v>97</v>
      </c>
      <c r="EA115" s="159">
        <f t="shared" si="110"/>
        <v>19</v>
      </c>
      <c r="EB115" s="159">
        <f t="shared" si="111"/>
        <v>0</v>
      </c>
      <c r="EC115" s="159">
        <f t="shared" si="171"/>
        <v>13</v>
      </c>
      <c r="ED115" s="159">
        <f t="shared" si="171"/>
        <v>13</v>
      </c>
      <c r="EE115" s="159">
        <f t="shared" si="172"/>
        <v>0</v>
      </c>
      <c r="EF115" s="159">
        <f t="shared" si="172"/>
        <v>0</v>
      </c>
      <c r="EG115" s="159">
        <f t="shared" si="114"/>
        <v>13</v>
      </c>
      <c r="EH115" s="159">
        <f t="shared" si="115"/>
        <v>0</v>
      </c>
      <c r="EI115" s="159">
        <f t="shared" si="173"/>
        <v>13</v>
      </c>
      <c r="EJ115" s="159">
        <f t="shared" si="173"/>
        <v>11</v>
      </c>
      <c r="EK115" s="159">
        <f t="shared" si="174"/>
        <v>0</v>
      </c>
      <c r="EL115" s="159">
        <f t="shared" si="174"/>
        <v>0</v>
      </c>
      <c r="EM115" s="159">
        <f t="shared" si="118"/>
        <v>15</v>
      </c>
      <c r="EN115" s="159"/>
      <c r="EO115" s="159"/>
      <c r="EP115" s="188">
        <f t="shared" si="119"/>
        <v>19</v>
      </c>
      <c r="EQ115" s="159">
        <f t="shared" si="120"/>
        <v>16</v>
      </c>
      <c r="ER115" s="159">
        <f t="shared" si="121"/>
        <v>16</v>
      </c>
      <c r="ES115" s="159">
        <f t="shared" si="122"/>
        <v>16</v>
      </c>
      <c r="ET115" s="159">
        <f t="shared" si="123"/>
        <v>14</v>
      </c>
      <c r="EU115" s="159">
        <f t="shared" si="124"/>
        <v>16</v>
      </c>
      <c r="EV115" s="159"/>
      <c r="EW115" s="159">
        <f t="shared" si="125"/>
        <v>97</v>
      </c>
      <c r="EX115" s="159">
        <f t="shared" si="126"/>
        <v>19</v>
      </c>
      <c r="EY115" s="159">
        <f t="shared" si="127"/>
        <v>0</v>
      </c>
      <c r="EZ115" s="159">
        <f t="shared" si="175"/>
        <v>16</v>
      </c>
      <c r="FA115" s="159">
        <f t="shared" si="175"/>
        <v>16</v>
      </c>
      <c r="FB115" s="159">
        <f t="shared" si="176"/>
        <v>0</v>
      </c>
      <c r="FC115" s="159">
        <f t="shared" si="176"/>
        <v>0</v>
      </c>
      <c r="FD115" s="159">
        <f t="shared" si="130"/>
        <v>16</v>
      </c>
      <c r="FE115" s="159">
        <f t="shared" si="131"/>
        <v>0</v>
      </c>
      <c r="FF115" s="159">
        <f t="shared" si="177"/>
        <v>14</v>
      </c>
      <c r="FG115" s="159">
        <f t="shared" si="177"/>
        <v>16</v>
      </c>
      <c r="FH115" s="159">
        <f t="shared" si="133"/>
        <v>0</v>
      </c>
      <c r="FI115" s="159">
        <v>0</v>
      </c>
      <c r="FJ115" s="159">
        <v>0</v>
      </c>
      <c r="FK115" s="159"/>
      <c r="FL115" s="159"/>
      <c r="FM115" s="235">
        <v>97</v>
      </c>
    </row>
    <row r="116" spans="1:169" ht="18" x14ac:dyDescent="0.2">
      <c r="A116" s="194">
        <v>103</v>
      </c>
      <c r="B116" s="195">
        <v>211423243103</v>
      </c>
      <c r="C116" s="196" t="s">
        <v>886</v>
      </c>
      <c r="D116" s="197"/>
      <c r="E116" s="198" t="s">
        <v>887</v>
      </c>
      <c r="F116" s="199">
        <f t="shared" si="0"/>
        <v>2</v>
      </c>
      <c r="G116" s="199">
        <f t="shared" si="1"/>
        <v>2</v>
      </c>
      <c r="H116" s="199">
        <f t="shared" si="2"/>
        <v>2</v>
      </c>
      <c r="I116" s="199">
        <f t="shared" si="3"/>
        <v>2</v>
      </c>
      <c r="J116" s="199">
        <f t="shared" si="4"/>
        <v>2</v>
      </c>
      <c r="K116" s="199">
        <f t="shared" si="5"/>
        <v>2</v>
      </c>
      <c r="L116" s="199">
        <f t="shared" si="6"/>
        <v>2</v>
      </c>
      <c r="M116" s="199">
        <f t="shared" si="7"/>
        <v>1</v>
      </c>
      <c r="N116" s="199">
        <f t="shared" si="8"/>
        <v>0</v>
      </c>
      <c r="O116" s="200">
        <f t="shared" si="9"/>
        <v>0</v>
      </c>
      <c r="P116" s="199">
        <f t="shared" si="10"/>
        <v>11</v>
      </c>
      <c r="Q116" s="199">
        <f t="shared" si="11"/>
        <v>0</v>
      </c>
      <c r="R116" s="199">
        <f t="shared" si="12"/>
        <v>0</v>
      </c>
      <c r="S116" s="201">
        <f t="shared" si="156"/>
        <v>0</v>
      </c>
      <c r="T116" s="202">
        <f t="shared" si="14"/>
        <v>3</v>
      </c>
      <c r="U116" s="199">
        <f t="shared" si="15"/>
        <v>0</v>
      </c>
      <c r="V116" s="199">
        <f t="shared" si="16"/>
        <v>0</v>
      </c>
      <c r="W116" s="199">
        <f t="shared" si="17"/>
        <v>0</v>
      </c>
      <c r="X116" s="201">
        <f t="shared" si="18"/>
        <v>0</v>
      </c>
      <c r="Y116" s="203">
        <f t="shared" si="19"/>
        <v>4</v>
      </c>
      <c r="Z116" s="199">
        <f t="shared" si="20"/>
        <v>0</v>
      </c>
      <c r="AA116" s="199">
        <f t="shared" si="21"/>
        <v>0</v>
      </c>
      <c r="AB116" s="199">
        <f t="shared" si="22"/>
        <v>0</v>
      </c>
      <c r="AC116" s="201">
        <f t="shared" si="23"/>
        <v>0</v>
      </c>
      <c r="AD116" s="202">
        <f t="shared" si="24"/>
        <v>4</v>
      </c>
      <c r="AE116" s="199">
        <f t="shared" si="25"/>
        <v>11</v>
      </c>
      <c r="AF116" s="199">
        <f t="shared" si="26"/>
        <v>0</v>
      </c>
      <c r="AG116" s="199">
        <f t="shared" si="27"/>
        <v>0</v>
      </c>
      <c r="AH116" s="201">
        <f t="shared" si="28"/>
        <v>0</v>
      </c>
      <c r="AI116" s="204">
        <f t="shared" si="29"/>
        <v>3</v>
      </c>
      <c r="AJ116" s="199">
        <f t="shared" si="30"/>
        <v>10</v>
      </c>
      <c r="AK116" s="199">
        <f t="shared" si="31"/>
        <v>0</v>
      </c>
      <c r="AL116" s="199">
        <f t="shared" si="32"/>
        <v>0</v>
      </c>
      <c r="AM116" s="201">
        <f t="shared" si="33"/>
        <v>0</v>
      </c>
      <c r="AN116" s="204">
        <f t="shared" si="34"/>
        <v>3</v>
      </c>
      <c r="AO116" s="199">
        <f t="shared" si="35"/>
        <v>0</v>
      </c>
      <c r="AP116" s="199">
        <f t="shared" si="36"/>
        <v>0</v>
      </c>
      <c r="AQ116" s="199">
        <f t="shared" si="37"/>
        <v>0</v>
      </c>
      <c r="AR116" s="201">
        <f t="shared" si="38"/>
        <v>0</v>
      </c>
      <c r="AS116" s="204">
        <f t="shared" si="39"/>
        <v>4</v>
      </c>
      <c r="AT116" s="199">
        <f t="shared" si="40"/>
        <v>11</v>
      </c>
      <c r="AU116" s="199">
        <f t="shared" si="41"/>
        <v>0</v>
      </c>
      <c r="AV116" s="199">
        <f t="shared" si="42"/>
        <v>0</v>
      </c>
      <c r="AW116" s="201">
        <f t="shared" si="43"/>
        <v>0</v>
      </c>
      <c r="AX116" s="205">
        <f t="shared" si="44"/>
        <v>3</v>
      </c>
      <c r="AY116" s="199">
        <f t="shared" si="45"/>
        <v>0</v>
      </c>
      <c r="AZ116" s="199">
        <f t="shared" si="46"/>
        <v>0</v>
      </c>
      <c r="BA116" s="199">
        <f t="shared" si="47"/>
        <v>0</v>
      </c>
      <c r="BB116" s="201">
        <f t="shared" si="48"/>
        <v>0</v>
      </c>
      <c r="BC116" s="204">
        <f t="shared" si="49"/>
        <v>4</v>
      </c>
      <c r="BD116" s="199">
        <f t="shared" si="50"/>
        <v>0</v>
      </c>
      <c r="BE116" s="199">
        <f t="shared" si="51"/>
        <v>0</v>
      </c>
      <c r="BF116" s="199">
        <f t="shared" si="52"/>
        <v>0</v>
      </c>
      <c r="BG116" s="201">
        <f t="shared" si="53"/>
        <v>0</v>
      </c>
      <c r="BH116" s="204">
        <f t="shared" si="54"/>
        <v>4</v>
      </c>
      <c r="BI116" s="199">
        <f t="shared" si="55"/>
        <v>7</v>
      </c>
      <c r="BJ116" s="199">
        <f t="shared" si="56"/>
        <v>0</v>
      </c>
      <c r="BK116" s="199">
        <f t="shared" si="57"/>
        <v>0</v>
      </c>
      <c r="BL116" s="201">
        <f t="shared" si="58"/>
        <v>0</v>
      </c>
      <c r="BM116" s="206">
        <f t="shared" si="59"/>
        <v>3</v>
      </c>
      <c r="BN116" s="199">
        <f t="shared" si="60"/>
        <v>11</v>
      </c>
      <c r="BO116" s="199">
        <f t="shared" si="61"/>
        <v>0</v>
      </c>
      <c r="BP116" s="199">
        <f t="shared" si="62"/>
        <v>0</v>
      </c>
      <c r="BQ116" s="201">
        <f t="shared" si="63"/>
        <v>0</v>
      </c>
      <c r="BR116" s="207">
        <f t="shared" si="64"/>
        <v>3</v>
      </c>
      <c r="BS116" s="199">
        <f t="shared" si="65"/>
        <v>0</v>
      </c>
      <c r="BT116" s="199">
        <f t="shared" si="66"/>
        <v>0</v>
      </c>
      <c r="BU116" s="199">
        <f t="shared" si="67"/>
        <v>0</v>
      </c>
      <c r="BV116" s="201">
        <f t="shared" si="68"/>
        <v>0</v>
      </c>
      <c r="BW116" s="207">
        <f t="shared" si="69"/>
        <v>4</v>
      </c>
      <c r="BX116" s="235">
        <v>76</v>
      </c>
      <c r="BY116" s="235">
        <v>76</v>
      </c>
      <c r="BZ116" s="193" t="e">
        <f t="shared" si="70"/>
        <v>#VALUE!</v>
      </c>
      <c r="CA116" s="193">
        <f t="shared" si="71"/>
        <v>20</v>
      </c>
      <c r="CB116" s="193" t="e">
        <f t="shared" si="72"/>
        <v>#VALUE!</v>
      </c>
      <c r="CC116" s="193" t="e">
        <f t="shared" si="73"/>
        <v>#VALUE!</v>
      </c>
      <c r="CD116" s="193" t="e">
        <f t="shared" si="74"/>
        <v>#VALUE!</v>
      </c>
      <c r="CE116" s="193" t="e">
        <f t="shared" si="75"/>
        <v>#VALUE!</v>
      </c>
      <c r="CF116" s="193" t="e">
        <f t="shared" si="76"/>
        <v>#VALUE!</v>
      </c>
      <c r="CG116" s="193" t="e">
        <f t="shared" si="77"/>
        <v>#VALUE!</v>
      </c>
      <c r="CH116" s="193" t="e">
        <f t="shared" si="78"/>
        <v>#VALUE!</v>
      </c>
      <c r="CI116" s="193" t="e">
        <f t="shared" si="79"/>
        <v>#VALUE!</v>
      </c>
      <c r="CJ116" s="193" t="e">
        <f t="shared" si="80"/>
        <v>#VALUE!</v>
      </c>
      <c r="CK116" s="193" t="e">
        <f t="shared" si="81"/>
        <v>#VALUE!</v>
      </c>
      <c r="CL116" s="193" t="e">
        <f t="shared" si="82"/>
        <v>#VALUE!</v>
      </c>
      <c r="CM116" s="193" t="e">
        <f t="shared" si="83"/>
        <v>#VALUE!</v>
      </c>
      <c r="CN116" s="193" t="e">
        <f t="shared" si="84"/>
        <v>#VALUE!</v>
      </c>
      <c r="CO116" s="209" t="str">
        <f t="shared" si="85"/>
        <v>2023PEC AI 597</v>
      </c>
      <c r="CP116" s="193" t="e">
        <f t="shared" si="86"/>
        <v>#VALUE!</v>
      </c>
      <c r="CQ116" s="158"/>
      <c r="CR116" s="193">
        <f t="shared" si="87"/>
        <v>20</v>
      </c>
      <c r="CS116" s="193" t="e">
        <f t="shared" si="88"/>
        <v>#VALUE!</v>
      </c>
      <c r="CT116" s="193" t="e">
        <f t="shared" si="89"/>
        <v>#VALUE!</v>
      </c>
      <c r="CU116" s="193" t="e">
        <f t="shared" si="90"/>
        <v>#VALUE!</v>
      </c>
      <c r="CV116" s="193" t="e">
        <f t="shared" si="91"/>
        <v>#VALUE!</v>
      </c>
      <c r="CW116" s="193" t="e">
        <f t="shared" si="92"/>
        <v>#VALUE!</v>
      </c>
      <c r="CX116" s="193" t="e">
        <f t="shared" si="93"/>
        <v>#VALUE!</v>
      </c>
      <c r="CY116" s="193" t="e">
        <f t="shared" si="94"/>
        <v>#VALUE!</v>
      </c>
      <c r="CZ116" s="193" t="e">
        <f t="shared" si="95"/>
        <v>#VALUE!</v>
      </c>
      <c r="DA116" s="193" t="e">
        <f t="shared" si="96"/>
        <v>#VALUE!</v>
      </c>
      <c r="DB116" s="193" t="e">
        <f t="shared" si="97"/>
        <v>#VALUE!</v>
      </c>
      <c r="DC116" s="193" t="e">
        <f t="shared" si="98"/>
        <v>#VALUE!</v>
      </c>
      <c r="DD116" s="193" t="e">
        <f t="shared" si="99"/>
        <v>#VALUE!</v>
      </c>
      <c r="DE116" s="159"/>
      <c r="DF116" s="159" t="e">
        <f t="shared" si="100"/>
        <v>#VALUE!</v>
      </c>
      <c r="DG116" s="159"/>
      <c r="DH116" s="159"/>
      <c r="DI116" s="159"/>
      <c r="DJ116" s="159"/>
      <c r="DK116" s="159"/>
      <c r="DL116" s="159"/>
      <c r="DM116" s="159"/>
      <c r="DN116" s="159"/>
      <c r="DO116" s="159"/>
      <c r="DP116" s="159"/>
      <c r="DQ116" s="159"/>
      <c r="DR116" s="159">
        <f t="shared" si="101"/>
        <v>76</v>
      </c>
      <c r="DS116" s="188">
        <f t="shared" si="102"/>
        <v>15</v>
      </c>
      <c r="DT116" s="159">
        <f t="shared" si="103"/>
        <v>11</v>
      </c>
      <c r="DU116" s="159">
        <f t="shared" si="104"/>
        <v>11</v>
      </c>
      <c r="DV116" s="159">
        <f t="shared" si="105"/>
        <v>10</v>
      </c>
      <c r="DW116" s="159">
        <f t="shared" si="106"/>
        <v>11</v>
      </c>
      <c r="DX116" s="159">
        <f t="shared" si="107"/>
        <v>7</v>
      </c>
      <c r="DY116" s="210">
        <f t="shared" si="108"/>
        <v>11</v>
      </c>
      <c r="DZ116" s="159">
        <f t="shared" si="109"/>
        <v>76</v>
      </c>
      <c r="EA116" s="159">
        <f t="shared" si="110"/>
        <v>15</v>
      </c>
      <c r="EB116" s="159">
        <f t="shared" si="111"/>
        <v>11</v>
      </c>
      <c r="EC116" s="159">
        <f t="shared" si="171"/>
        <v>0</v>
      </c>
      <c r="ED116" s="159">
        <f t="shared" si="171"/>
        <v>0</v>
      </c>
      <c r="EE116" s="159">
        <f t="shared" si="172"/>
        <v>11</v>
      </c>
      <c r="EF116" s="159">
        <f t="shared" si="172"/>
        <v>10</v>
      </c>
      <c r="EG116" s="159">
        <f t="shared" si="114"/>
        <v>0</v>
      </c>
      <c r="EH116" s="159">
        <f t="shared" si="115"/>
        <v>11</v>
      </c>
      <c r="EI116" s="159">
        <f t="shared" si="173"/>
        <v>0</v>
      </c>
      <c r="EJ116" s="159">
        <f t="shared" si="173"/>
        <v>0</v>
      </c>
      <c r="EK116" s="159">
        <f t="shared" si="174"/>
        <v>7</v>
      </c>
      <c r="EL116" s="159">
        <f t="shared" si="174"/>
        <v>11</v>
      </c>
      <c r="EM116" s="159">
        <f t="shared" si="118"/>
        <v>0</v>
      </c>
      <c r="EN116" s="159"/>
      <c r="EO116" s="159"/>
      <c r="EP116" s="188">
        <f t="shared" si="119"/>
        <v>15</v>
      </c>
      <c r="EQ116" s="159">
        <f t="shared" si="120"/>
        <v>13</v>
      </c>
      <c r="ER116" s="159">
        <f t="shared" si="121"/>
        <v>13</v>
      </c>
      <c r="ES116" s="159">
        <f t="shared" si="122"/>
        <v>12</v>
      </c>
      <c r="ET116" s="159">
        <f t="shared" si="123"/>
        <v>11</v>
      </c>
      <c r="EU116" s="159">
        <f t="shared" si="124"/>
        <v>12</v>
      </c>
      <c r="EV116" s="159"/>
      <c r="EW116" s="159">
        <f t="shared" si="125"/>
        <v>76</v>
      </c>
      <c r="EX116" s="159">
        <f t="shared" si="126"/>
        <v>15</v>
      </c>
      <c r="EY116" s="159">
        <f t="shared" si="127"/>
        <v>13</v>
      </c>
      <c r="EZ116" s="159">
        <f t="shared" si="175"/>
        <v>0</v>
      </c>
      <c r="FA116" s="159">
        <f t="shared" si="175"/>
        <v>0</v>
      </c>
      <c r="FB116" s="159">
        <f t="shared" si="176"/>
        <v>13</v>
      </c>
      <c r="FC116" s="159">
        <f t="shared" si="176"/>
        <v>12</v>
      </c>
      <c r="FD116" s="159">
        <f t="shared" si="130"/>
        <v>0</v>
      </c>
      <c r="FE116" s="159">
        <f t="shared" si="131"/>
        <v>11</v>
      </c>
      <c r="FF116" s="159">
        <f t="shared" si="177"/>
        <v>0</v>
      </c>
      <c r="FG116" s="159">
        <f t="shared" si="177"/>
        <v>0</v>
      </c>
      <c r="FH116" s="159">
        <f t="shared" si="133"/>
        <v>12</v>
      </c>
      <c r="FI116" s="159">
        <v>0</v>
      </c>
      <c r="FJ116" s="159">
        <v>0</v>
      </c>
      <c r="FK116" s="159"/>
      <c r="FL116" s="159"/>
      <c r="FM116" s="235">
        <v>76</v>
      </c>
    </row>
    <row r="117" spans="1:169" ht="18" x14ac:dyDescent="0.2">
      <c r="A117" s="194">
        <v>104</v>
      </c>
      <c r="B117" s="195">
        <v>211423243104</v>
      </c>
      <c r="C117" s="196" t="s">
        <v>888</v>
      </c>
      <c r="D117" s="197"/>
      <c r="E117" s="198" t="s">
        <v>889</v>
      </c>
      <c r="F117" s="199">
        <f t="shared" si="0"/>
        <v>2</v>
      </c>
      <c r="G117" s="199">
        <f t="shared" si="1"/>
        <v>2</v>
      </c>
      <c r="H117" s="199">
        <f t="shared" si="2"/>
        <v>2</v>
      </c>
      <c r="I117" s="199">
        <f t="shared" si="3"/>
        <v>2</v>
      </c>
      <c r="J117" s="199">
        <f t="shared" si="4"/>
        <v>2</v>
      </c>
      <c r="K117" s="199">
        <f t="shared" si="5"/>
        <v>2</v>
      </c>
      <c r="L117" s="199">
        <f t="shared" si="6"/>
        <v>1</v>
      </c>
      <c r="M117" s="199">
        <f t="shared" si="7"/>
        <v>0</v>
      </c>
      <c r="N117" s="199">
        <f t="shared" si="8"/>
        <v>0</v>
      </c>
      <c r="O117" s="200">
        <f t="shared" si="9"/>
        <v>0</v>
      </c>
      <c r="P117" s="199">
        <f t="shared" si="10"/>
        <v>0</v>
      </c>
      <c r="Q117" s="199">
        <f t="shared" si="11"/>
        <v>0</v>
      </c>
      <c r="R117" s="199">
        <f t="shared" si="12"/>
        <v>0</v>
      </c>
      <c r="S117" s="201">
        <f t="shared" si="156"/>
        <v>0</v>
      </c>
      <c r="T117" s="202">
        <f t="shared" si="14"/>
        <v>4</v>
      </c>
      <c r="U117" s="199">
        <f t="shared" si="15"/>
        <v>9</v>
      </c>
      <c r="V117" s="199">
        <f t="shared" si="16"/>
        <v>0</v>
      </c>
      <c r="W117" s="199">
        <f t="shared" si="17"/>
        <v>0</v>
      </c>
      <c r="X117" s="201">
        <f t="shared" si="18"/>
        <v>0</v>
      </c>
      <c r="Y117" s="203">
        <f t="shared" si="19"/>
        <v>3</v>
      </c>
      <c r="Z117" s="199">
        <f t="shared" si="20"/>
        <v>10</v>
      </c>
      <c r="AA117" s="199">
        <f t="shared" si="21"/>
        <v>0</v>
      </c>
      <c r="AB117" s="199">
        <f t="shared" si="22"/>
        <v>0</v>
      </c>
      <c r="AC117" s="201">
        <f t="shared" si="23"/>
        <v>0</v>
      </c>
      <c r="AD117" s="202">
        <f t="shared" si="24"/>
        <v>3</v>
      </c>
      <c r="AE117" s="199">
        <f t="shared" si="25"/>
        <v>0</v>
      </c>
      <c r="AF117" s="199">
        <f t="shared" si="26"/>
        <v>0</v>
      </c>
      <c r="AG117" s="199">
        <f t="shared" si="27"/>
        <v>0</v>
      </c>
      <c r="AH117" s="201">
        <f t="shared" si="28"/>
        <v>0</v>
      </c>
      <c r="AI117" s="204">
        <f t="shared" si="29"/>
        <v>4</v>
      </c>
      <c r="AJ117" s="199">
        <f t="shared" si="30"/>
        <v>0</v>
      </c>
      <c r="AK117" s="199">
        <f t="shared" si="31"/>
        <v>0</v>
      </c>
      <c r="AL117" s="199">
        <f t="shared" si="32"/>
        <v>0</v>
      </c>
      <c r="AM117" s="201">
        <f t="shared" si="33"/>
        <v>0</v>
      </c>
      <c r="AN117" s="204">
        <f t="shared" si="34"/>
        <v>4</v>
      </c>
      <c r="AO117" s="199">
        <f t="shared" si="35"/>
        <v>10</v>
      </c>
      <c r="AP117" s="199">
        <f t="shared" si="36"/>
        <v>0</v>
      </c>
      <c r="AQ117" s="199">
        <f t="shared" si="37"/>
        <v>0</v>
      </c>
      <c r="AR117" s="201">
        <f t="shared" si="38"/>
        <v>0</v>
      </c>
      <c r="AS117" s="204">
        <f t="shared" si="39"/>
        <v>3</v>
      </c>
      <c r="AT117" s="199">
        <f t="shared" si="40"/>
        <v>0</v>
      </c>
      <c r="AU117" s="199">
        <f t="shared" si="41"/>
        <v>0</v>
      </c>
      <c r="AV117" s="199">
        <f t="shared" si="42"/>
        <v>0</v>
      </c>
      <c r="AW117" s="201">
        <f t="shared" si="43"/>
        <v>0</v>
      </c>
      <c r="AX117" s="205">
        <f t="shared" si="44"/>
        <v>4</v>
      </c>
      <c r="AY117" s="199">
        <f t="shared" si="45"/>
        <v>10</v>
      </c>
      <c r="AZ117" s="199">
        <f t="shared" si="46"/>
        <v>0</v>
      </c>
      <c r="BA117" s="199">
        <f t="shared" si="47"/>
        <v>0</v>
      </c>
      <c r="BB117" s="201">
        <f t="shared" si="48"/>
        <v>0</v>
      </c>
      <c r="BC117" s="204">
        <f t="shared" si="49"/>
        <v>3</v>
      </c>
      <c r="BD117" s="199">
        <f t="shared" si="50"/>
        <v>5</v>
      </c>
      <c r="BE117" s="199">
        <f t="shared" si="51"/>
        <v>0</v>
      </c>
      <c r="BF117" s="199">
        <f t="shared" si="52"/>
        <v>0</v>
      </c>
      <c r="BG117" s="201">
        <f t="shared" si="53"/>
        <v>0</v>
      </c>
      <c r="BH117" s="204">
        <f t="shared" si="54"/>
        <v>3</v>
      </c>
      <c r="BI117" s="199">
        <f t="shared" si="55"/>
        <v>0</v>
      </c>
      <c r="BJ117" s="199">
        <f t="shared" si="56"/>
        <v>0</v>
      </c>
      <c r="BK117" s="199">
        <f t="shared" si="57"/>
        <v>0</v>
      </c>
      <c r="BL117" s="201">
        <f t="shared" si="58"/>
        <v>0</v>
      </c>
      <c r="BM117" s="206">
        <f t="shared" si="59"/>
        <v>4</v>
      </c>
      <c r="BN117" s="199">
        <f t="shared" si="60"/>
        <v>0</v>
      </c>
      <c r="BO117" s="199">
        <f t="shared" si="61"/>
        <v>0</v>
      </c>
      <c r="BP117" s="199">
        <f t="shared" si="62"/>
        <v>0</v>
      </c>
      <c r="BQ117" s="201">
        <f t="shared" si="63"/>
        <v>0</v>
      </c>
      <c r="BR117" s="207">
        <f t="shared" si="64"/>
        <v>4</v>
      </c>
      <c r="BS117" s="199">
        <f t="shared" si="65"/>
        <v>10</v>
      </c>
      <c r="BT117" s="199">
        <f t="shared" si="66"/>
        <v>0</v>
      </c>
      <c r="BU117" s="199">
        <f t="shared" si="67"/>
        <v>0</v>
      </c>
      <c r="BV117" s="201">
        <f t="shared" si="68"/>
        <v>0</v>
      </c>
      <c r="BW117" s="207">
        <f t="shared" si="69"/>
        <v>3</v>
      </c>
      <c r="BX117" s="235">
        <v>67</v>
      </c>
      <c r="BY117" s="235">
        <v>67</v>
      </c>
      <c r="BZ117" s="193" t="e">
        <f t="shared" si="70"/>
        <v>#VALUE!</v>
      </c>
      <c r="CA117" s="193">
        <f t="shared" si="71"/>
        <v>20</v>
      </c>
      <c r="CB117" s="193" t="e">
        <f t="shared" si="72"/>
        <v>#VALUE!</v>
      </c>
      <c r="CC117" s="193" t="e">
        <f t="shared" si="73"/>
        <v>#VALUE!</v>
      </c>
      <c r="CD117" s="193" t="e">
        <f t="shared" si="74"/>
        <v>#VALUE!</v>
      </c>
      <c r="CE117" s="193" t="e">
        <f t="shared" si="75"/>
        <v>#VALUE!</v>
      </c>
      <c r="CF117" s="193" t="e">
        <f t="shared" si="76"/>
        <v>#VALUE!</v>
      </c>
      <c r="CG117" s="193" t="e">
        <f t="shared" si="77"/>
        <v>#VALUE!</v>
      </c>
      <c r="CH117" s="193" t="e">
        <f t="shared" si="78"/>
        <v>#VALUE!</v>
      </c>
      <c r="CI117" s="193" t="e">
        <f t="shared" si="79"/>
        <v>#VALUE!</v>
      </c>
      <c r="CJ117" s="193" t="e">
        <f t="shared" si="80"/>
        <v>#VALUE!</v>
      </c>
      <c r="CK117" s="193" t="e">
        <f t="shared" si="81"/>
        <v>#VALUE!</v>
      </c>
      <c r="CL117" s="193" t="e">
        <f t="shared" si="82"/>
        <v>#VALUE!</v>
      </c>
      <c r="CM117" s="193" t="e">
        <f t="shared" si="83"/>
        <v>#VALUE!</v>
      </c>
      <c r="CN117" s="193" t="e">
        <f t="shared" si="84"/>
        <v>#VALUE!</v>
      </c>
      <c r="CO117" s="209" t="str">
        <f t="shared" si="85"/>
        <v>2023PEC AI 598</v>
      </c>
      <c r="CP117" s="193" t="e">
        <f t="shared" si="86"/>
        <v>#VALUE!</v>
      </c>
      <c r="CQ117" s="158"/>
      <c r="CR117" s="193">
        <f t="shared" si="87"/>
        <v>20</v>
      </c>
      <c r="CS117" s="193" t="e">
        <f t="shared" si="88"/>
        <v>#VALUE!</v>
      </c>
      <c r="CT117" s="193" t="e">
        <f t="shared" si="89"/>
        <v>#VALUE!</v>
      </c>
      <c r="CU117" s="193" t="e">
        <f t="shared" si="90"/>
        <v>#VALUE!</v>
      </c>
      <c r="CV117" s="193" t="e">
        <f t="shared" si="91"/>
        <v>#VALUE!</v>
      </c>
      <c r="CW117" s="193" t="e">
        <f t="shared" si="92"/>
        <v>#VALUE!</v>
      </c>
      <c r="CX117" s="193" t="e">
        <f t="shared" si="93"/>
        <v>#VALUE!</v>
      </c>
      <c r="CY117" s="193" t="e">
        <f t="shared" si="94"/>
        <v>#VALUE!</v>
      </c>
      <c r="CZ117" s="193" t="e">
        <f t="shared" si="95"/>
        <v>#VALUE!</v>
      </c>
      <c r="DA117" s="193" t="e">
        <f t="shared" si="96"/>
        <v>#VALUE!</v>
      </c>
      <c r="DB117" s="193" t="e">
        <f t="shared" si="97"/>
        <v>#VALUE!</v>
      </c>
      <c r="DC117" s="193" t="e">
        <f t="shared" si="98"/>
        <v>#VALUE!</v>
      </c>
      <c r="DD117" s="193" t="e">
        <f t="shared" si="99"/>
        <v>#VALUE!</v>
      </c>
      <c r="DE117" s="159"/>
      <c r="DF117" s="159" t="e">
        <f t="shared" si="100"/>
        <v>#VALUE!</v>
      </c>
      <c r="DG117" s="159"/>
      <c r="DH117" s="159"/>
      <c r="DI117" s="159"/>
      <c r="DJ117" s="159"/>
      <c r="DK117" s="159"/>
      <c r="DL117" s="159"/>
      <c r="DM117" s="159"/>
      <c r="DN117" s="159"/>
      <c r="DO117" s="159"/>
      <c r="DP117" s="159"/>
      <c r="DQ117" s="159"/>
      <c r="DR117" s="159">
        <f t="shared" si="101"/>
        <v>67</v>
      </c>
      <c r="DS117" s="188">
        <f t="shared" si="102"/>
        <v>13</v>
      </c>
      <c r="DT117" s="159">
        <f t="shared" si="103"/>
        <v>9</v>
      </c>
      <c r="DU117" s="159">
        <f t="shared" si="104"/>
        <v>10</v>
      </c>
      <c r="DV117" s="159">
        <f t="shared" si="105"/>
        <v>10</v>
      </c>
      <c r="DW117" s="159">
        <f t="shared" si="106"/>
        <v>10</v>
      </c>
      <c r="DX117" s="159">
        <f t="shared" si="107"/>
        <v>5</v>
      </c>
      <c r="DY117" s="210">
        <f t="shared" si="108"/>
        <v>10</v>
      </c>
      <c r="DZ117" s="159">
        <f t="shared" si="109"/>
        <v>67</v>
      </c>
      <c r="EA117" s="159">
        <f t="shared" si="110"/>
        <v>13</v>
      </c>
      <c r="EB117" s="159">
        <f t="shared" si="111"/>
        <v>0</v>
      </c>
      <c r="EC117" s="159">
        <f t="shared" si="171"/>
        <v>9</v>
      </c>
      <c r="ED117" s="159">
        <f t="shared" si="171"/>
        <v>10</v>
      </c>
      <c r="EE117" s="159">
        <f t="shared" si="172"/>
        <v>0</v>
      </c>
      <c r="EF117" s="159">
        <f t="shared" si="172"/>
        <v>0</v>
      </c>
      <c r="EG117" s="159">
        <f t="shared" si="114"/>
        <v>10</v>
      </c>
      <c r="EH117" s="159">
        <f t="shared" si="115"/>
        <v>0</v>
      </c>
      <c r="EI117" s="159">
        <f t="shared" si="173"/>
        <v>10</v>
      </c>
      <c r="EJ117" s="159">
        <f t="shared" si="173"/>
        <v>5</v>
      </c>
      <c r="EK117" s="159">
        <f t="shared" si="174"/>
        <v>0</v>
      </c>
      <c r="EL117" s="159">
        <f t="shared" si="174"/>
        <v>0</v>
      </c>
      <c r="EM117" s="159">
        <f t="shared" si="118"/>
        <v>10</v>
      </c>
      <c r="EN117" s="159"/>
      <c r="EO117" s="159"/>
      <c r="EP117" s="188">
        <f t="shared" si="119"/>
        <v>13</v>
      </c>
      <c r="EQ117" s="159">
        <f t="shared" si="120"/>
        <v>11</v>
      </c>
      <c r="ER117" s="159">
        <f t="shared" si="121"/>
        <v>12</v>
      </c>
      <c r="ES117" s="159">
        <f t="shared" si="122"/>
        <v>12</v>
      </c>
      <c r="ET117" s="159">
        <f t="shared" si="123"/>
        <v>8</v>
      </c>
      <c r="EU117" s="159">
        <f t="shared" si="124"/>
        <v>11</v>
      </c>
      <c r="EV117" s="159"/>
      <c r="EW117" s="159">
        <f t="shared" si="125"/>
        <v>67</v>
      </c>
      <c r="EX117" s="159">
        <f t="shared" si="126"/>
        <v>13</v>
      </c>
      <c r="EY117" s="159">
        <f t="shared" si="127"/>
        <v>0</v>
      </c>
      <c r="EZ117" s="159">
        <f t="shared" si="175"/>
        <v>11</v>
      </c>
      <c r="FA117" s="159">
        <f t="shared" si="175"/>
        <v>12</v>
      </c>
      <c r="FB117" s="159">
        <f t="shared" si="176"/>
        <v>0</v>
      </c>
      <c r="FC117" s="159">
        <f t="shared" si="176"/>
        <v>0</v>
      </c>
      <c r="FD117" s="159">
        <f t="shared" si="130"/>
        <v>12</v>
      </c>
      <c r="FE117" s="159">
        <f t="shared" si="131"/>
        <v>0</v>
      </c>
      <c r="FF117" s="159">
        <f t="shared" si="177"/>
        <v>8</v>
      </c>
      <c r="FG117" s="159">
        <f t="shared" si="177"/>
        <v>11</v>
      </c>
      <c r="FH117" s="159">
        <f t="shared" si="133"/>
        <v>0</v>
      </c>
      <c r="FI117" s="159">
        <v>0</v>
      </c>
      <c r="FJ117" s="159">
        <v>0</v>
      </c>
      <c r="FK117" s="159"/>
      <c r="FL117" s="159"/>
      <c r="FM117" s="235">
        <v>67</v>
      </c>
    </row>
    <row r="118" spans="1:169" ht="18" x14ac:dyDescent="0.2">
      <c r="A118" s="194">
        <v>105</v>
      </c>
      <c r="B118" s="195">
        <v>211423243105</v>
      </c>
      <c r="C118" s="196" t="s">
        <v>890</v>
      </c>
      <c r="D118" s="197"/>
      <c r="E118" s="198" t="s">
        <v>891</v>
      </c>
      <c r="F118" s="199">
        <f t="shared" si="0"/>
        <v>2</v>
      </c>
      <c r="G118" s="199">
        <f t="shared" si="1"/>
        <v>2</v>
      </c>
      <c r="H118" s="199">
        <f t="shared" si="2"/>
        <v>2</v>
      </c>
      <c r="I118" s="199">
        <f t="shared" si="3"/>
        <v>2</v>
      </c>
      <c r="J118" s="199">
        <f t="shared" si="4"/>
        <v>2</v>
      </c>
      <c r="K118" s="199">
        <f t="shared" si="5"/>
        <v>2</v>
      </c>
      <c r="L118" s="199">
        <f t="shared" si="6"/>
        <v>2</v>
      </c>
      <c r="M118" s="199">
        <f t="shared" si="7"/>
        <v>2</v>
      </c>
      <c r="N118" s="199">
        <f t="shared" si="8"/>
        <v>1</v>
      </c>
      <c r="O118" s="200">
        <f t="shared" si="9"/>
        <v>0</v>
      </c>
      <c r="P118" s="199">
        <f t="shared" si="10"/>
        <v>13</v>
      </c>
      <c r="Q118" s="199">
        <f t="shared" si="11"/>
        <v>0</v>
      </c>
      <c r="R118" s="199">
        <f t="shared" si="12"/>
        <v>0</v>
      </c>
      <c r="S118" s="201">
        <f t="shared" si="156"/>
        <v>0</v>
      </c>
      <c r="T118" s="202">
        <f t="shared" si="14"/>
        <v>3</v>
      </c>
      <c r="U118" s="199">
        <f t="shared" si="15"/>
        <v>0</v>
      </c>
      <c r="V118" s="199">
        <f t="shared" si="16"/>
        <v>0</v>
      </c>
      <c r="W118" s="199">
        <f t="shared" si="17"/>
        <v>0</v>
      </c>
      <c r="X118" s="201">
        <f t="shared" si="18"/>
        <v>0</v>
      </c>
      <c r="Y118" s="203">
        <f t="shared" si="19"/>
        <v>4</v>
      </c>
      <c r="Z118" s="199">
        <f t="shared" si="20"/>
        <v>0</v>
      </c>
      <c r="AA118" s="199">
        <f t="shared" si="21"/>
        <v>0</v>
      </c>
      <c r="AB118" s="199">
        <f t="shared" si="22"/>
        <v>0</v>
      </c>
      <c r="AC118" s="201">
        <f t="shared" si="23"/>
        <v>0</v>
      </c>
      <c r="AD118" s="202">
        <f t="shared" si="24"/>
        <v>4</v>
      </c>
      <c r="AE118" s="199">
        <f t="shared" si="25"/>
        <v>13</v>
      </c>
      <c r="AF118" s="199">
        <f t="shared" si="26"/>
        <v>0</v>
      </c>
      <c r="AG118" s="199">
        <f t="shared" si="27"/>
        <v>0</v>
      </c>
      <c r="AH118" s="201">
        <f t="shared" si="28"/>
        <v>0</v>
      </c>
      <c r="AI118" s="204">
        <f t="shared" si="29"/>
        <v>3</v>
      </c>
      <c r="AJ118" s="199">
        <f t="shared" si="30"/>
        <v>11</v>
      </c>
      <c r="AK118" s="199">
        <f t="shared" si="31"/>
        <v>0</v>
      </c>
      <c r="AL118" s="199">
        <f t="shared" si="32"/>
        <v>0</v>
      </c>
      <c r="AM118" s="201">
        <f t="shared" si="33"/>
        <v>0</v>
      </c>
      <c r="AN118" s="204">
        <f t="shared" si="34"/>
        <v>3</v>
      </c>
      <c r="AO118" s="199">
        <f t="shared" si="35"/>
        <v>0</v>
      </c>
      <c r="AP118" s="199">
        <f t="shared" si="36"/>
        <v>0</v>
      </c>
      <c r="AQ118" s="199">
        <f t="shared" si="37"/>
        <v>0</v>
      </c>
      <c r="AR118" s="201">
        <f t="shared" si="38"/>
        <v>0</v>
      </c>
      <c r="AS118" s="204">
        <f t="shared" si="39"/>
        <v>4</v>
      </c>
      <c r="AT118" s="199">
        <f t="shared" si="40"/>
        <v>13</v>
      </c>
      <c r="AU118" s="199">
        <f t="shared" si="41"/>
        <v>0</v>
      </c>
      <c r="AV118" s="199">
        <f t="shared" si="42"/>
        <v>0</v>
      </c>
      <c r="AW118" s="201">
        <f t="shared" si="43"/>
        <v>0</v>
      </c>
      <c r="AX118" s="205">
        <f t="shared" si="44"/>
        <v>3</v>
      </c>
      <c r="AY118" s="199">
        <f t="shared" si="45"/>
        <v>0</v>
      </c>
      <c r="AZ118" s="199">
        <f t="shared" si="46"/>
        <v>0</v>
      </c>
      <c r="BA118" s="199">
        <f t="shared" si="47"/>
        <v>0</v>
      </c>
      <c r="BB118" s="201">
        <f t="shared" si="48"/>
        <v>0</v>
      </c>
      <c r="BC118" s="204">
        <f t="shared" si="49"/>
        <v>4</v>
      </c>
      <c r="BD118" s="199">
        <f t="shared" si="50"/>
        <v>0</v>
      </c>
      <c r="BE118" s="199">
        <f t="shared" si="51"/>
        <v>0</v>
      </c>
      <c r="BF118" s="199">
        <f t="shared" si="52"/>
        <v>0</v>
      </c>
      <c r="BG118" s="201">
        <f t="shared" si="53"/>
        <v>0</v>
      </c>
      <c r="BH118" s="204">
        <f t="shared" si="54"/>
        <v>4</v>
      </c>
      <c r="BI118" s="199">
        <f t="shared" si="55"/>
        <v>7</v>
      </c>
      <c r="BJ118" s="199">
        <f t="shared" si="56"/>
        <v>0</v>
      </c>
      <c r="BK118" s="199">
        <f t="shared" si="57"/>
        <v>0</v>
      </c>
      <c r="BL118" s="201">
        <f t="shared" si="58"/>
        <v>0</v>
      </c>
      <c r="BM118" s="206">
        <f t="shared" si="59"/>
        <v>3</v>
      </c>
      <c r="BN118" s="199">
        <f t="shared" si="60"/>
        <v>13</v>
      </c>
      <c r="BO118" s="199">
        <f t="shared" si="61"/>
        <v>0</v>
      </c>
      <c r="BP118" s="199">
        <f t="shared" si="62"/>
        <v>0</v>
      </c>
      <c r="BQ118" s="201">
        <f t="shared" si="63"/>
        <v>0</v>
      </c>
      <c r="BR118" s="207">
        <f t="shared" si="64"/>
        <v>3</v>
      </c>
      <c r="BS118" s="199">
        <f t="shared" si="65"/>
        <v>0</v>
      </c>
      <c r="BT118" s="199">
        <f t="shared" si="66"/>
        <v>0</v>
      </c>
      <c r="BU118" s="199">
        <f t="shared" si="67"/>
        <v>0</v>
      </c>
      <c r="BV118" s="201">
        <f t="shared" si="68"/>
        <v>0</v>
      </c>
      <c r="BW118" s="207">
        <f t="shared" si="69"/>
        <v>4</v>
      </c>
      <c r="BX118" s="235">
        <v>87</v>
      </c>
      <c r="BY118" s="235">
        <v>87</v>
      </c>
      <c r="BZ118" s="193" t="e">
        <f t="shared" si="70"/>
        <v>#VALUE!</v>
      </c>
      <c r="CA118" s="193">
        <f t="shared" si="71"/>
        <v>20</v>
      </c>
      <c r="CB118" s="193" t="e">
        <f t="shared" si="72"/>
        <v>#VALUE!</v>
      </c>
      <c r="CC118" s="193" t="e">
        <f t="shared" si="73"/>
        <v>#VALUE!</v>
      </c>
      <c r="CD118" s="193" t="e">
        <f t="shared" si="74"/>
        <v>#VALUE!</v>
      </c>
      <c r="CE118" s="193" t="e">
        <f t="shared" si="75"/>
        <v>#VALUE!</v>
      </c>
      <c r="CF118" s="193" t="e">
        <f t="shared" si="76"/>
        <v>#VALUE!</v>
      </c>
      <c r="CG118" s="193" t="e">
        <f t="shared" si="77"/>
        <v>#VALUE!</v>
      </c>
      <c r="CH118" s="193" t="e">
        <f t="shared" si="78"/>
        <v>#VALUE!</v>
      </c>
      <c r="CI118" s="193" t="e">
        <f t="shared" si="79"/>
        <v>#VALUE!</v>
      </c>
      <c r="CJ118" s="193" t="e">
        <f t="shared" si="80"/>
        <v>#VALUE!</v>
      </c>
      <c r="CK118" s="193" t="e">
        <f t="shared" si="81"/>
        <v>#VALUE!</v>
      </c>
      <c r="CL118" s="193" t="e">
        <f t="shared" si="82"/>
        <v>#VALUE!</v>
      </c>
      <c r="CM118" s="193" t="e">
        <f t="shared" si="83"/>
        <v>#VALUE!</v>
      </c>
      <c r="CN118" s="193" t="e">
        <f t="shared" si="84"/>
        <v>#VALUE!</v>
      </c>
      <c r="CO118" s="209" t="str">
        <f t="shared" si="85"/>
        <v>2023PEC AI 599</v>
      </c>
      <c r="CP118" s="193" t="e">
        <f t="shared" si="86"/>
        <v>#VALUE!</v>
      </c>
      <c r="CQ118" s="158"/>
      <c r="CR118" s="193">
        <f t="shared" si="87"/>
        <v>20</v>
      </c>
      <c r="CS118" s="193" t="e">
        <f t="shared" si="88"/>
        <v>#VALUE!</v>
      </c>
      <c r="CT118" s="193" t="e">
        <f t="shared" si="89"/>
        <v>#VALUE!</v>
      </c>
      <c r="CU118" s="193" t="e">
        <f t="shared" si="90"/>
        <v>#VALUE!</v>
      </c>
      <c r="CV118" s="193" t="e">
        <f t="shared" si="91"/>
        <v>#VALUE!</v>
      </c>
      <c r="CW118" s="193" t="e">
        <f t="shared" si="92"/>
        <v>#VALUE!</v>
      </c>
      <c r="CX118" s="193" t="e">
        <f t="shared" si="93"/>
        <v>#VALUE!</v>
      </c>
      <c r="CY118" s="193" t="e">
        <f t="shared" si="94"/>
        <v>#VALUE!</v>
      </c>
      <c r="CZ118" s="193" t="e">
        <f t="shared" si="95"/>
        <v>#VALUE!</v>
      </c>
      <c r="DA118" s="193" t="e">
        <f t="shared" si="96"/>
        <v>#VALUE!</v>
      </c>
      <c r="DB118" s="193" t="e">
        <f t="shared" si="97"/>
        <v>#VALUE!</v>
      </c>
      <c r="DC118" s="193" t="e">
        <f t="shared" si="98"/>
        <v>#VALUE!</v>
      </c>
      <c r="DD118" s="193" t="e">
        <f t="shared" si="99"/>
        <v>#VALUE!</v>
      </c>
      <c r="DE118" s="159"/>
      <c r="DF118" s="159" t="e">
        <f t="shared" si="100"/>
        <v>#VALUE!</v>
      </c>
      <c r="DG118" s="159"/>
      <c r="DH118" s="159"/>
      <c r="DI118" s="159"/>
      <c r="DJ118" s="159"/>
      <c r="DK118" s="159"/>
      <c r="DL118" s="159"/>
      <c r="DM118" s="159"/>
      <c r="DN118" s="159"/>
      <c r="DO118" s="159"/>
      <c r="DP118" s="159"/>
      <c r="DQ118" s="159"/>
      <c r="DR118" s="159">
        <f t="shared" si="101"/>
        <v>87</v>
      </c>
      <c r="DS118" s="188">
        <f t="shared" si="102"/>
        <v>17</v>
      </c>
      <c r="DT118" s="159">
        <f t="shared" si="103"/>
        <v>13</v>
      </c>
      <c r="DU118" s="159">
        <f t="shared" si="104"/>
        <v>13</v>
      </c>
      <c r="DV118" s="159">
        <f t="shared" si="105"/>
        <v>11</v>
      </c>
      <c r="DW118" s="159">
        <f t="shared" si="106"/>
        <v>13</v>
      </c>
      <c r="DX118" s="159">
        <f t="shared" si="107"/>
        <v>7</v>
      </c>
      <c r="DY118" s="210">
        <f t="shared" si="108"/>
        <v>13</v>
      </c>
      <c r="DZ118" s="159">
        <f t="shared" si="109"/>
        <v>87</v>
      </c>
      <c r="EA118" s="159">
        <f t="shared" si="110"/>
        <v>17</v>
      </c>
      <c r="EB118" s="159">
        <f t="shared" si="111"/>
        <v>13</v>
      </c>
      <c r="EC118" s="159">
        <f t="shared" si="171"/>
        <v>0</v>
      </c>
      <c r="ED118" s="159">
        <f t="shared" si="171"/>
        <v>0</v>
      </c>
      <c r="EE118" s="159">
        <f t="shared" si="172"/>
        <v>13</v>
      </c>
      <c r="EF118" s="159">
        <f t="shared" si="172"/>
        <v>11</v>
      </c>
      <c r="EG118" s="159">
        <f t="shared" si="114"/>
        <v>0</v>
      </c>
      <c r="EH118" s="159">
        <f t="shared" si="115"/>
        <v>13</v>
      </c>
      <c r="EI118" s="159">
        <f t="shared" si="173"/>
        <v>0</v>
      </c>
      <c r="EJ118" s="159">
        <f t="shared" si="173"/>
        <v>0</v>
      </c>
      <c r="EK118" s="159">
        <f t="shared" si="174"/>
        <v>7</v>
      </c>
      <c r="EL118" s="159">
        <f t="shared" si="174"/>
        <v>13</v>
      </c>
      <c r="EM118" s="159">
        <f t="shared" si="118"/>
        <v>0</v>
      </c>
      <c r="EN118" s="159"/>
      <c r="EO118" s="159"/>
      <c r="EP118" s="188">
        <f t="shared" si="119"/>
        <v>17</v>
      </c>
      <c r="EQ118" s="159">
        <f t="shared" si="120"/>
        <v>15</v>
      </c>
      <c r="ER118" s="159">
        <f t="shared" si="121"/>
        <v>15</v>
      </c>
      <c r="ES118" s="159">
        <f t="shared" si="122"/>
        <v>14</v>
      </c>
      <c r="ET118" s="159">
        <f t="shared" si="123"/>
        <v>12</v>
      </c>
      <c r="EU118" s="159">
        <f t="shared" si="124"/>
        <v>14</v>
      </c>
      <c r="EV118" s="159"/>
      <c r="EW118" s="159">
        <f t="shared" si="125"/>
        <v>87</v>
      </c>
      <c r="EX118" s="159">
        <f t="shared" si="126"/>
        <v>17</v>
      </c>
      <c r="EY118" s="159">
        <f t="shared" si="127"/>
        <v>15</v>
      </c>
      <c r="EZ118" s="159">
        <f t="shared" si="175"/>
        <v>0</v>
      </c>
      <c r="FA118" s="159">
        <f t="shared" si="175"/>
        <v>0</v>
      </c>
      <c r="FB118" s="159">
        <f t="shared" si="176"/>
        <v>15</v>
      </c>
      <c r="FC118" s="159">
        <f t="shared" si="176"/>
        <v>14</v>
      </c>
      <c r="FD118" s="159">
        <f t="shared" si="130"/>
        <v>0</v>
      </c>
      <c r="FE118" s="159">
        <f t="shared" si="131"/>
        <v>12</v>
      </c>
      <c r="FF118" s="159">
        <f t="shared" si="177"/>
        <v>0</v>
      </c>
      <c r="FG118" s="159">
        <f t="shared" si="177"/>
        <v>0</v>
      </c>
      <c r="FH118" s="159">
        <f t="shared" si="133"/>
        <v>14</v>
      </c>
      <c r="FI118" s="159">
        <v>0</v>
      </c>
      <c r="FJ118" s="159">
        <v>0</v>
      </c>
      <c r="FK118" s="159"/>
      <c r="FL118" s="159"/>
      <c r="FM118" s="235">
        <v>87</v>
      </c>
    </row>
    <row r="119" spans="1:169" ht="18" x14ac:dyDescent="0.2">
      <c r="A119" s="194">
        <v>106</v>
      </c>
      <c r="B119" s="195">
        <v>211423243106</v>
      </c>
      <c r="C119" s="196" t="s">
        <v>892</v>
      </c>
      <c r="D119" s="197"/>
      <c r="E119" s="198" t="s">
        <v>893</v>
      </c>
      <c r="F119" s="199">
        <f t="shared" si="0"/>
        <v>2</v>
      </c>
      <c r="G119" s="199">
        <f t="shared" si="1"/>
        <v>2</v>
      </c>
      <c r="H119" s="199">
        <f t="shared" si="2"/>
        <v>2</v>
      </c>
      <c r="I119" s="199">
        <f t="shared" si="3"/>
        <v>2</v>
      </c>
      <c r="J119" s="199">
        <f t="shared" si="4"/>
        <v>2</v>
      </c>
      <c r="K119" s="199">
        <f t="shared" si="5"/>
        <v>1</v>
      </c>
      <c r="L119" s="199">
        <f t="shared" si="6"/>
        <v>0</v>
      </c>
      <c r="M119" s="199">
        <f t="shared" si="7"/>
        <v>0</v>
      </c>
      <c r="N119" s="199">
        <f t="shared" si="8"/>
        <v>0</v>
      </c>
      <c r="O119" s="200">
        <f t="shared" si="9"/>
        <v>0</v>
      </c>
      <c r="P119" s="199">
        <f t="shared" si="10"/>
        <v>0</v>
      </c>
      <c r="Q119" s="199">
        <f t="shared" si="11"/>
        <v>0</v>
      </c>
      <c r="R119" s="199">
        <f t="shared" si="12"/>
        <v>0</v>
      </c>
      <c r="S119" s="201">
        <f t="shared" si="156"/>
        <v>0</v>
      </c>
      <c r="T119" s="202">
        <f t="shared" si="14"/>
        <v>4</v>
      </c>
      <c r="U119" s="199">
        <f t="shared" si="15"/>
        <v>8</v>
      </c>
      <c r="V119" s="199">
        <f t="shared" si="16"/>
        <v>0</v>
      </c>
      <c r="W119" s="199">
        <f t="shared" si="17"/>
        <v>0</v>
      </c>
      <c r="X119" s="201">
        <f t="shared" si="18"/>
        <v>0</v>
      </c>
      <c r="Y119" s="203">
        <f t="shared" si="19"/>
        <v>3</v>
      </c>
      <c r="Z119" s="199">
        <f t="shared" si="20"/>
        <v>8</v>
      </c>
      <c r="AA119" s="199">
        <f t="shared" si="21"/>
        <v>0</v>
      </c>
      <c r="AB119" s="199">
        <f t="shared" si="22"/>
        <v>0</v>
      </c>
      <c r="AC119" s="201">
        <f t="shared" si="23"/>
        <v>0</v>
      </c>
      <c r="AD119" s="202">
        <f t="shared" si="24"/>
        <v>3</v>
      </c>
      <c r="AE119" s="199">
        <f t="shared" si="25"/>
        <v>0</v>
      </c>
      <c r="AF119" s="199">
        <f t="shared" si="26"/>
        <v>0</v>
      </c>
      <c r="AG119" s="199">
        <f t="shared" si="27"/>
        <v>0</v>
      </c>
      <c r="AH119" s="201">
        <f t="shared" si="28"/>
        <v>0</v>
      </c>
      <c r="AI119" s="204">
        <f t="shared" si="29"/>
        <v>4</v>
      </c>
      <c r="AJ119" s="199">
        <f t="shared" si="30"/>
        <v>0</v>
      </c>
      <c r="AK119" s="199">
        <f t="shared" si="31"/>
        <v>0</v>
      </c>
      <c r="AL119" s="199">
        <f t="shared" si="32"/>
        <v>0</v>
      </c>
      <c r="AM119" s="201">
        <f t="shared" si="33"/>
        <v>0</v>
      </c>
      <c r="AN119" s="204">
        <f t="shared" si="34"/>
        <v>4</v>
      </c>
      <c r="AO119" s="199">
        <f t="shared" si="35"/>
        <v>8</v>
      </c>
      <c r="AP119" s="199">
        <f t="shared" si="36"/>
        <v>0</v>
      </c>
      <c r="AQ119" s="199">
        <f t="shared" si="37"/>
        <v>0</v>
      </c>
      <c r="AR119" s="201">
        <f t="shared" si="38"/>
        <v>0</v>
      </c>
      <c r="AS119" s="204">
        <f t="shared" si="39"/>
        <v>3</v>
      </c>
      <c r="AT119" s="199">
        <f t="shared" si="40"/>
        <v>0</v>
      </c>
      <c r="AU119" s="199">
        <f t="shared" si="41"/>
        <v>0</v>
      </c>
      <c r="AV119" s="199">
        <f t="shared" si="42"/>
        <v>0</v>
      </c>
      <c r="AW119" s="201">
        <f t="shared" si="43"/>
        <v>0</v>
      </c>
      <c r="AX119" s="205">
        <f t="shared" si="44"/>
        <v>4</v>
      </c>
      <c r="AY119" s="199">
        <f t="shared" si="45"/>
        <v>8</v>
      </c>
      <c r="AZ119" s="199">
        <f t="shared" si="46"/>
        <v>0</v>
      </c>
      <c r="BA119" s="199">
        <f t="shared" si="47"/>
        <v>0</v>
      </c>
      <c r="BB119" s="201">
        <f t="shared" si="48"/>
        <v>0</v>
      </c>
      <c r="BC119" s="204">
        <f t="shared" si="49"/>
        <v>3</v>
      </c>
      <c r="BD119" s="199">
        <f t="shared" si="50"/>
        <v>5</v>
      </c>
      <c r="BE119" s="199">
        <f t="shared" si="51"/>
        <v>0</v>
      </c>
      <c r="BF119" s="199">
        <f t="shared" si="52"/>
        <v>0</v>
      </c>
      <c r="BG119" s="201">
        <f t="shared" si="53"/>
        <v>0</v>
      </c>
      <c r="BH119" s="204">
        <f t="shared" si="54"/>
        <v>3</v>
      </c>
      <c r="BI119" s="199">
        <f t="shared" si="55"/>
        <v>0</v>
      </c>
      <c r="BJ119" s="199">
        <f t="shared" si="56"/>
        <v>0</v>
      </c>
      <c r="BK119" s="199">
        <f t="shared" si="57"/>
        <v>0</v>
      </c>
      <c r="BL119" s="201">
        <f t="shared" si="58"/>
        <v>0</v>
      </c>
      <c r="BM119" s="206">
        <f t="shared" si="59"/>
        <v>4</v>
      </c>
      <c r="BN119" s="199">
        <f t="shared" si="60"/>
        <v>0</v>
      </c>
      <c r="BO119" s="199">
        <f t="shared" si="61"/>
        <v>0</v>
      </c>
      <c r="BP119" s="199">
        <f t="shared" si="62"/>
        <v>0</v>
      </c>
      <c r="BQ119" s="201">
        <f t="shared" si="63"/>
        <v>0</v>
      </c>
      <c r="BR119" s="207">
        <f t="shared" si="64"/>
        <v>4</v>
      </c>
      <c r="BS119" s="199">
        <f t="shared" si="65"/>
        <v>8</v>
      </c>
      <c r="BT119" s="199">
        <f t="shared" si="66"/>
        <v>0</v>
      </c>
      <c r="BU119" s="199">
        <f t="shared" si="67"/>
        <v>0</v>
      </c>
      <c r="BV119" s="201">
        <f t="shared" si="68"/>
        <v>0</v>
      </c>
      <c r="BW119" s="207">
        <f t="shared" si="69"/>
        <v>3</v>
      </c>
      <c r="BX119" s="235">
        <v>56</v>
      </c>
      <c r="BY119" s="235">
        <v>56</v>
      </c>
      <c r="BZ119" s="193" t="e">
        <f t="shared" si="70"/>
        <v>#VALUE!</v>
      </c>
      <c r="CA119" s="193">
        <f t="shared" si="71"/>
        <v>20</v>
      </c>
      <c r="CB119" s="193" t="e">
        <f t="shared" si="72"/>
        <v>#VALUE!</v>
      </c>
      <c r="CC119" s="193" t="e">
        <f t="shared" si="73"/>
        <v>#VALUE!</v>
      </c>
      <c r="CD119" s="193" t="e">
        <f t="shared" si="74"/>
        <v>#VALUE!</v>
      </c>
      <c r="CE119" s="193" t="e">
        <f t="shared" si="75"/>
        <v>#VALUE!</v>
      </c>
      <c r="CF119" s="193" t="e">
        <f t="shared" si="76"/>
        <v>#VALUE!</v>
      </c>
      <c r="CG119" s="193" t="e">
        <f t="shared" si="77"/>
        <v>#VALUE!</v>
      </c>
      <c r="CH119" s="193" t="e">
        <f t="shared" si="78"/>
        <v>#VALUE!</v>
      </c>
      <c r="CI119" s="193" t="e">
        <f t="shared" si="79"/>
        <v>#VALUE!</v>
      </c>
      <c r="CJ119" s="193" t="e">
        <f t="shared" si="80"/>
        <v>#VALUE!</v>
      </c>
      <c r="CK119" s="193" t="e">
        <f t="shared" si="81"/>
        <v>#VALUE!</v>
      </c>
      <c r="CL119" s="193" t="e">
        <f t="shared" si="82"/>
        <v>#VALUE!</v>
      </c>
      <c r="CM119" s="193" t="e">
        <f t="shared" si="83"/>
        <v>#VALUE!</v>
      </c>
      <c r="CN119" s="193" t="e">
        <f t="shared" si="84"/>
        <v>#VALUE!</v>
      </c>
      <c r="CO119" s="209" t="str">
        <f t="shared" si="85"/>
        <v>2023PEC AI 600</v>
      </c>
      <c r="CP119" s="193" t="e">
        <f t="shared" si="86"/>
        <v>#VALUE!</v>
      </c>
      <c r="CQ119" s="158"/>
      <c r="CR119" s="193">
        <f t="shared" si="87"/>
        <v>20</v>
      </c>
      <c r="CS119" s="193" t="e">
        <f t="shared" si="88"/>
        <v>#VALUE!</v>
      </c>
      <c r="CT119" s="193" t="e">
        <f t="shared" si="89"/>
        <v>#VALUE!</v>
      </c>
      <c r="CU119" s="193" t="e">
        <f t="shared" si="90"/>
        <v>#VALUE!</v>
      </c>
      <c r="CV119" s="193" t="e">
        <f t="shared" si="91"/>
        <v>#VALUE!</v>
      </c>
      <c r="CW119" s="193" t="e">
        <f t="shared" si="92"/>
        <v>#VALUE!</v>
      </c>
      <c r="CX119" s="193" t="e">
        <f t="shared" si="93"/>
        <v>#VALUE!</v>
      </c>
      <c r="CY119" s="193" t="e">
        <f t="shared" si="94"/>
        <v>#VALUE!</v>
      </c>
      <c r="CZ119" s="193" t="e">
        <f t="shared" si="95"/>
        <v>#VALUE!</v>
      </c>
      <c r="DA119" s="193" t="e">
        <f t="shared" si="96"/>
        <v>#VALUE!</v>
      </c>
      <c r="DB119" s="193" t="e">
        <f t="shared" si="97"/>
        <v>#VALUE!</v>
      </c>
      <c r="DC119" s="193" t="e">
        <f t="shared" si="98"/>
        <v>#VALUE!</v>
      </c>
      <c r="DD119" s="193" t="e">
        <f t="shared" si="99"/>
        <v>#VALUE!</v>
      </c>
      <c r="DE119" s="159"/>
      <c r="DF119" s="159" t="e">
        <f t="shared" si="100"/>
        <v>#VALUE!</v>
      </c>
      <c r="DG119" s="159"/>
      <c r="DH119" s="159"/>
      <c r="DI119" s="159"/>
      <c r="DJ119" s="159"/>
      <c r="DK119" s="159"/>
      <c r="DL119" s="159"/>
      <c r="DM119" s="159"/>
      <c r="DN119" s="159"/>
      <c r="DO119" s="159"/>
      <c r="DP119" s="159"/>
      <c r="DQ119" s="159"/>
      <c r="DR119" s="159">
        <f t="shared" si="101"/>
        <v>56</v>
      </c>
      <c r="DS119" s="188">
        <f t="shared" si="102"/>
        <v>11</v>
      </c>
      <c r="DT119" s="159">
        <f t="shared" si="103"/>
        <v>8</v>
      </c>
      <c r="DU119" s="159">
        <f t="shared" si="104"/>
        <v>8</v>
      </c>
      <c r="DV119" s="159">
        <f t="shared" si="105"/>
        <v>8</v>
      </c>
      <c r="DW119" s="159">
        <f t="shared" si="106"/>
        <v>8</v>
      </c>
      <c r="DX119" s="159">
        <f t="shared" si="107"/>
        <v>5</v>
      </c>
      <c r="DY119" s="210">
        <f t="shared" si="108"/>
        <v>8</v>
      </c>
      <c r="DZ119" s="159">
        <f t="shared" si="109"/>
        <v>56</v>
      </c>
      <c r="EA119" s="159">
        <f t="shared" si="110"/>
        <v>11</v>
      </c>
      <c r="EB119" s="159">
        <f t="shared" si="111"/>
        <v>0</v>
      </c>
      <c r="EC119" s="159">
        <f t="shared" si="171"/>
        <v>8</v>
      </c>
      <c r="ED119" s="159">
        <f t="shared" si="171"/>
        <v>8</v>
      </c>
      <c r="EE119" s="159">
        <f t="shared" si="172"/>
        <v>0</v>
      </c>
      <c r="EF119" s="159">
        <f t="shared" si="172"/>
        <v>0</v>
      </c>
      <c r="EG119" s="159">
        <f t="shared" si="114"/>
        <v>8</v>
      </c>
      <c r="EH119" s="159">
        <f t="shared" si="115"/>
        <v>0</v>
      </c>
      <c r="EI119" s="159">
        <f t="shared" si="173"/>
        <v>8</v>
      </c>
      <c r="EJ119" s="159">
        <f t="shared" si="173"/>
        <v>5</v>
      </c>
      <c r="EK119" s="159">
        <f t="shared" si="174"/>
        <v>0</v>
      </c>
      <c r="EL119" s="159">
        <f t="shared" si="174"/>
        <v>0</v>
      </c>
      <c r="EM119" s="159">
        <f t="shared" si="118"/>
        <v>8</v>
      </c>
      <c r="EN119" s="159"/>
      <c r="EO119" s="159"/>
      <c r="EP119" s="188">
        <f t="shared" si="119"/>
        <v>11</v>
      </c>
      <c r="EQ119" s="159">
        <f t="shared" si="120"/>
        <v>9</v>
      </c>
      <c r="ER119" s="159">
        <f t="shared" si="121"/>
        <v>10</v>
      </c>
      <c r="ES119" s="159">
        <f t="shared" si="122"/>
        <v>10</v>
      </c>
      <c r="ET119" s="159">
        <f t="shared" si="123"/>
        <v>7</v>
      </c>
      <c r="EU119" s="159">
        <f t="shared" si="124"/>
        <v>9</v>
      </c>
      <c r="EV119" s="159"/>
      <c r="EW119" s="159">
        <f t="shared" si="125"/>
        <v>56</v>
      </c>
      <c r="EX119" s="159">
        <f t="shared" si="126"/>
        <v>11</v>
      </c>
      <c r="EY119" s="159">
        <f t="shared" si="127"/>
        <v>0</v>
      </c>
      <c r="EZ119" s="159">
        <f t="shared" si="175"/>
        <v>9</v>
      </c>
      <c r="FA119" s="159">
        <f t="shared" si="175"/>
        <v>10</v>
      </c>
      <c r="FB119" s="159">
        <f t="shared" si="176"/>
        <v>0</v>
      </c>
      <c r="FC119" s="159">
        <f t="shared" si="176"/>
        <v>0</v>
      </c>
      <c r="FD119" s="159">
        <f t="shared" si="130"/>
        <v>10</v>
      </c>
      <c r="FE119" s="159">
        <f t="shared" si="131"/>
        <v>0</v>
      </c>
      <c r="FF119" s="159">
        <f t="shared" si="177"/>
        <v>7</v>
      </c>
      <c r="FG119" s="159">
        <f t="shared" si="177"/>
        <v>9</v>
      </c>
      <c r="FH119" s="159">
        <f t="shared" si="133"/>
        <v>0</v>
      </c>
      <c r="FI119" s="159">
        <v>0</v>
      </c>
      <c r="FJ119" s="159">
        <v>0</v>
      </c>
      <c r="FK119" s="159"/>
      <c r="FL119" s="159"/>
      <c r="FM119" s="235">
        <v>56</v>
      </c>
    </row>
    <row r="120" spans="1:169" ht="18" x14ac:dyDescent="0.2">
      <c r="A120" s="194">
        <v>107</v>
      </c>
      <c r="B120" s="195">
        <v>211423243107</v>
      </c>
      <c r="C120" s="196" t="s">
        <v>894</v>
      </c>
      <c r="D120" s="197"/>
      <c r="E120" s="198" t="s">
        <v>895</v>
      </c>
      <c r="F120" s="199">
        <f t="shared" si="0"/>
        <v>2</v>
      </c>
      <c r="G120" s="199">
        <f t="shared" si="1"/>
        <v>2</v>
      </c>
      <c r="H120" s="199">
        <f t="shared" si="2"/>
        <v>2</v>
      </c>
      <c r="I120" s="199">
        <f t="shared" si="3"/>
        <v>2</v>
      </c>
      <c r="J120" s="199">
        <f t="shared" si="4"/>
        <v>2</v>
      </c>
      <c r="K120" s="199">
        <f t="shared" si="5"/>
        <v>2</v>
      </c>
      <c r="L120" s="199">
        <f t="shared" si="6"/>
        <v>1</v>
      </c>
      <c r="M120" s="199">
        <f t="shared" si="7"/>
        <v>0</v>
      </c>
      <c r="N120" s="199">
        <f t="shared" si="8"/>
        <v>0</v>
      </c>
      <c r="O120" s="200">
        <f t="shared" si="9"/>
        <v>0</v>
      </c>
      <c r="P120" s="199">
        <f t="shared" si="10"/>
        <v>10</v>
      </c>
      <c r="Q120" s="199">
        <f t="shared" si="11"/>
        <v>0</v>
      </c>
      <c r="R120" s="199">
        <f t="shared" si="12"/>
        <v>0</v>
      </c>
      <c r="S120" s="201">
        <f t="shared" si="156"/>
        <v>0</v>
      </c>
      <c r="T120" s="202">
        <f t="shared" si="14"/>
        <v>3</v>
      </c>
      <c r="U120" s="199">
        <f t="shared" si="15"/>
        <v>0</v>
      </c>
      <c r="V120" s="199">
        <f t="shared" si="16"/>
        <v>0</v>
      </c>
      <c r="W120" s="199">
        <f t="shared" si="17"/>
        <v>0</v>
      </c>
      <c r="X120" s="201">
        <f t="shared" si="18"/>
        <v>0</v>
      </c>
      <c r="Y120" s="203">
        <f t="shared" si="19"/>
        <v>4</v>
      </c>
      <c r="Z120" s="199">
        <f t="shared" si="20"/>
        <v>0</v>
      </c>
      <c r="AA120" s="199">
        <f t="shared" si="21"/>
        <v>0</v>
      </c>
      <c r="AB120" s="199">
        <f t="shared" si="22"/>
        <v>0</v>
      </c>
      <c r="AC120" s="201">
        <f t="shared" si="23"/>
        <v>0</v>
      </c>
      <c r="AD120" s="202">
        <f t="shared" si="24"/>
        <v>4</v>
      </c>
      <c r="AE120" s="199">
        <f t="shared" si="25"/>
        <v>10</v>
      </c>
      <c r="AF120" s="199">
        <f t="shared" si="26"/>
        <v>0</v>
      </c>
      <c r="AG120" s="199">
        <f t="shared" si="27"/>
        <v>0</v>
      </c>
      <c r="AH120" s="201">
        <f t="shared" si="28"/>
        <v>0</v>
      </c>
      <c r="AI120" s="204">
        <f t="shared" si="29"/>
        <v>3</v>
      </c>
      <c r="AJ120" s="199">
        <f t="shared" si="30"/>
        <v>8</v>
      </c>
      <c r="AK120" s="199">
        <f t="shared" si="31"/>
        <v>0</v>
      </c>
      <c r="AL120" s="199">
        <f t="shared" si="32"/>
        <v>0</v>
      </c>
      <c r="AM120" s="201">
        <f t="shared" si="33"/>
        <v>0</v>
      </c>
      <c r="AN120" s="204">
        <f t="shared" si="34"/>
        <v>3</v>
      </c>
      <c r="AO120" s="199">
        <f t="shared" si="35"/>
        <v>0</v>
      </c>
      <c r="AP120" s="199">
        <f t="shared" si="36"/>
        <v>0</v>
      </c>
      <c r="AQ120" s="199">
        <f t="shared" si="37"/>
        <v>0</v>
      </c>
      <c r="AR120" s="201">
        <f t="shared" si="38"/>
        <v>0</v>
      </c>
      <c r="AS120" s="204">
        <f t="shared" si="39"/>
        <v>4</v>
      </c>
      <c r="AT120" s="199">
        <f t="shared" si="40"/>
        <v>10</v>
      </c>
      <c r="AU120" s="199">
        <f t="shared" si="41"/>
        <v>0</v>
      </c>
      <c r="AV120" s="199">
        <f t="shared" si="42"/>
        <v>0</v>
      </c>
      <c r="AW120" s="201">
        <f t="shared" si="43"/>
        <v>0</v>
      </c>
      <c r="AX120" s="205">
        <f t="shared" si="44"/>
        <v>3</v>
      </c>
      <c r="AY120" s="199">
        <f t="shared" si="45"/>
        <v>0</v>
      </c>
      <c r="AZ120" s="199">
        <f t="shared" si="46"/>
        <v>0</v>
      </c>
      <c r="BA120" s="199">
        <f t="shared" si="47"/>
        <v>0</v>
      </c>
      <c r="BB120" s="201">
        <f t="shared" si="48"/>
        <v>0</v>
      </c>
      <c r="BC120" s="204">
        <f t="shared" si="49"/>
        <v>4</v>
      </c>
      <c r="BD120" s="199">
        <f t="shared" si="50"/>
        <v>0</v>
      </c>
      <c r="BE120" s="199">
        <f t="shared" si="51"/>
        <v>0</v>
      </c>
      <c r="BF120" s="199">
        <f t="shared" si="52"/>
        <v>0</v>
      </c>
      <c r="BG120" s="201">
        <f t="shared" si="53"/>
        <v>0</v>
      </c>
      <c r="BH120" s="204">
        <f t="shared" si="54"/>
        <v>4</v>
      </c>
      <c r="BI120" s="199">
        <f t="shared" si="55"/>
        <v>4</v>
      </c>
      <c r="BJ120" s="199">
        <f t="shared" si="56"/>
        <v>0</v>
      </c>
      <c r="BK120" s="199">
        <f t="shared" si="57"/>
        <v>0</v>
      </c>
      <c r="BL120" s="201">
        <f t="shared" si="58"/>
        <v>0</v>
      </c>
      <c r="BM120" s="206">
        <f t="shared" si="59"/>
        <v>3</v>
      </c>
      <c r="BN120" s="199">
        <f t="shared" si="60"/>
        <v>10</v>
      </c>
      <c r="BO120" s="199">
        <f t="shared" si="61"/>
        <v>0</v>
      </c>
      <c r="BP120" s="199">
        <f t="shared" si="62"/>
        <v>0</v>
      </c>
      <c r="BQ120" s="201">
        <f t="shared" si="63"/>
        <v>0</v>
      </c>
      <c r="BR120" s="207">
        <f t="shared" si="64"/>
        <v>3</v>
      </c>
      <c r="BS120" s="199">
        <f t="shared" si="65"/>
        <v>0</v>
      </c>
      <c r="BT120" s="199">
        <f t="shared" si="66"/>
        <v>0</v>
      </c>
      <c r="BU120" s="199">
        <f t="shared" si="67"/>
        <v>0</v>
      </c>
      <c r="BV120" s="201">
        <f t="shared" si="68"/>
        <v>0</v>
      </c>
      <c r="BW120" s="207">
        <f t="shared" si="69"/>
        <v>4</v>
      </c>
      <c r="BX120" s="235">
        <v>65</v>
      </c>
      <c r="BY120" s="235">
        <v>65</v>
      </c>
      <c r="BZ120" s="193" t="e">
        <f t="shared" si="70"/>
        <v>#VALUE!</v>
      </c>
      <c r="CA120" s="193">
        <f t="shared" si="71"/>
        <v>20</v>
      </c>
      <c r="CB120" s="193" t="e">
        <f t="shared" si="72"/>
        <v>#VALUE!</v>
      </c>
      <c r="CC120" s="193" t="e">
        <f t="shared" si="73"/>
        <v>#VALUE!</v>
      </c>
      <c r="CD120" s="193" t="e">
        <f t="shared" si="74"/>
        <v>#VALUE!</v>
      </c>
      <c r="CE120" s="193" t="e">
        <f t="shared" si="75"/>
        <v>#VALUE!</v>
      </c>
      <c r="CF120" s="193" t="e">
        <f t="shared" si="76"/>
        <v>#VALUE!</v>
      </c>
      <c r="CG120" s="193" t="e">
        <f t="shared" si="77"/>
        <v>#VALUE!</v>
      </c>
      <c r="CH120" s="193" t="e">
        <f t="shared" si="78"/>
        <v>#VALUE!</v>
      </c>
      <c r="CI120" s="193" t="e">
        <f t="shared" si="79"/>
        <v>#VALUE!</v>
      </c>
      <c r="CJ120" s="193" t="e">
        <f t="shared" si="80"/>
        <v>#VALUE!</v>
      </c>
      <c r="CK120" s="193" t="e">
        <f t="shared" si="81"/>
        <v>#VALUE!</v>
      </c>
      <c r="CL120" s="193" t="e">
        <f t="shared" si="82"/>
        <v>#VALUE!</v>
      </c>
      <c r="CM120" s="193" t="e">
        <f t="shared" si="83"/>
        <v>#VALUE!</v>
      </c>
      <c r="CN120" s="193" t="e">
        <f t="shared" si="84"/>
        <v>#VALUE!</v>
      </c>
      <c r="CO120" s="209" t="str">
        <f t="shared" si="85"/>
        <v>2023PEC AI 601</v>
      </c>
      <c r="CP120" s="193" t="e">
        <f t="shared" si="86"/>
        <v>#VALUE!</v>
      </c>
      <c r="CQ120" s="158"/>
      <c r="CR120" s="193">
        <f t="shared" si="87"/>
        <v>20</v>
      </c>
      <c r="CS120" s="193" t="e">
        <f t="shared" si="88"/>
        <v>#VALUE!</v>
      </c>
      <c r="CT120" s="193" t="e">
        <f t="shared" si="89"/>
        <v>#VALUE!</v>
      </c>
      <c r="CU120" s="193" t="e">
        <f t="shared" si="90"/>
        <v>#VALUE!</v>
      </c>
      <c r="CV120" s="193" t="e">
        <f t="shared" si="91"/>
        <v>#VALUE!</v>
      </c>
      <c r="CW120" s="193" t="e">
        <f t="shared" si="92"/>
        <v>#VALUE!</v>
      </c>
      <c r="CX120" s="193" t="e">
        <f t="shared" si="93"/>
        <v>#VALUE!</v>
      </c>
      <c r="CY120" s="193" t="e">
        <f t="shared" si="94"/>
        <v>#VALUE!</v>
      </c>
      <c r="CZ120" s="193" t="e">
        <f t="shared" si="95"/>
        <v>#VALUE!</v>
      </c>
      <c r="DA120" s="193" t="e">
        <f t="shared" si="96"/>
        <v>#VALUE!</v>
      </c>
      <c r="DB120" s="193" t="e">
        <f t="shared" si="97"/>
        <v>#VALUE!</v>
      </c>
      <c r="DC120" s="193" t="e">
        <f t="shared" si="98"/>
        <v>#VALUE!</v>
      </c>
      <c r="DD120" s="193" t="e">
        <f t="shared" si="99"/>
        <v>#VALUE!</v>
      </c>
      <c r="DE120" s="159"/>
      <c r="DF120" s="159" t="e">
        <f t="shared" si="100"/>
        <v>#VALUE!</v>
      </c>
      <c r="DG120" s="159"/>
      <c r="DH120" s="159"/>
      <c r="DI120" s="159"/>
      <c r="DJ120" s="159"/>
      <c r="DK120" s="159"/>
      <c r="DL120" s="159"/>
      <c r="DM120" s="159"/>
      <c r="DN120" s="159"/>
      <c r="DO120" s="159"/>
      <c r="DP120" s="159"/>
      <c r="DQ120" s="159"/>
      <c r="DR120" s="159">
        <f t="shared" si="101"/>
        <v>65</v>
      </c>
      <c r="DS120" s="188">
        <f t="shared" si="102"/>
        <v>13</v>
      </c>
      <c r="DT120" s="159">
        <f t="shared" si="103"/>
        <v>10</v>
      </c>
      <c r="DU120" s="159">
        <f t="shared" si="104"/>
        <v>10</v>
      </c>
      <c r="DV120" s="159">
        <f t="shared" si="105"/>
        <v>8</v>
      </c>
      <c r="DW120" s="159">
        <f t="shared" si="106"/>
        <v>10</v>
      </c>
      <c r="DX120" s="159">
        <f t="shared" si="107"/>
        <v>4</v>
      </c>
      <c r="DY120" s="210">
        <f t="shared" si="108"/>
        <v>10</v>
      </c>
      <c r="DZ120" s="159">
        <f t="shared" si="109"/>
        <v>65</v>
      </c>
      <c r="EA120" s="159">
        <f t="shared" si="110"/>
        <v>13</v>
      </c>
      <c r="EB120" s="159">
        <f t="shared" si="111"/>
        <v>10</v>
      </c>
      <c r="EC120" s="159">
        <f t="shared" si="171"/>
        <v>0</v>
      </c>
      <c r="ED120" s="159">
        <f t="shared" si="171"/>
        <v>0</v>
      </c>
      <c r="EE120" s="159">
        <f t="shared" si="172"/>
        <v>10</v>
      </c>
      <c r="EF120" s="159">
        <f t="shared" si="172"/>
        <v>8</v>
      </c>
      <c r="EG120" s="159">
        <f t="shared" si="114"/>
        <v>0</v>
      </c>
      <c r="EH120" s="159">
        <f t="shared" si="115"/>
        <v>10</v>
      </c>
      <c r="EI120" s="159">
        <f t="shared" si="173"/>
        <v>0</v>
      </c>
      <c r="EJ120" s="159">
        <f t="shared" si="173"/>
        <v>0</v>
      </c>
      <c r="EK120" s="159">
        <f t="shared" si="174"/>
        <v>4</v>
      </c>
      <c r="EL120" s="159">
        <f t="shared" si="174"/>
        <v>10</v>
      </c>
      <c r="EM120" s="159">
        <f t="shared" si="118"/>
        <v>0</v>
      </c>
      <c r="EN120" s="159"/>
      <c r="EO120" s="159"/>
      <c r="EP120" s="188">
        <f t="shared" si="119"/>
        <v>13</v>
      </c>
      <c r="EQ120" s="159">
        <f t="shared" si="120"/>
        <v>12</v>
      </c>
      <c r="ER120" s="159">
        <f t="shared" si="121"/>
        <v>12</v>
      </c>
      <c r="ES120" s="159">
        <f t="shared" si="122"/>
        <v>10</v>
      </c>
      <c r="ET120" s="159">
        <f t="shared" si="123"/>
        <v>8</v>
      </c>
      <c r="EU120" s="159">
        <f t="shared" si="124"/>
        <v>10</v>
      </c>
      <c r="EV120" s="159"/>
      <c r="EW120" s="159">
        <f t="shared" si="125"/>
        <v>65</v>
      </c>
      <c r="EX120" s="159">
        <f t="shared" si="126"/>
        <v>13</v>
      </c>
      <c r="EY120" s="159">
        <f t="shared" si="127"/>
        <v>12</v>
      </c>
      <c r="EZ120" s="159">
        <f t="shared" si="175"/>
        <v>0</v>
      </c>
      <c r="FA120" s="159">
        <f t="shared" si="175"/>
        <v>0</v>
      </c>
      <c r="FB120" s="159">
        <f t="shared" si="176"/>
        <v>12</v>
      </c>
      <c r="FC120" s="159">
        <f t="shared" si="176"/>
        <v>10</v>
      </c>
      <c r="FD120" s="159">
        <f t="shared" si="130"/>
        <v>0</v>
      </c>
      <c r="FE120" s="159">
        <f t="shared" si="131"/>
        <v>8</v>
      </c>
      <c r="FF120" s="159">
        <f t="shared" si="177"/>
        <v>0</v>
      </c>
      <c r="FG120" s="159">
        <f t="shared" si="177"/>
        <v>0</v>
      </c>
      <c r="FH120" s="159">
        <f t="shared" si="133"/>
        <v>10</v>
      </c>
      <c r="FI120" s="159">
        <v>0</v>
      </c>
      <c r="FJ120" s="159">
        <v>0</v>
      </c>
      <c r="FK120" s="159"/>
      <c r="FL120" s="159"/>
      <c r="FM120" s="235">
        <v>65</v>
      </c>
    </row>
    <row r="121" spans="1:169" ht="18" x14ac:dyDescent="0.2">
      <c r="A121" s="194">
        <v>108</v>
      </c>
      <c r="B121" s="211">
        <v>211423243108</v>
      </c>
      <c r="C121" s="211" t="s">
        <v>896</v>
      </c>
      <c r="D121" s="197"/>
      <c r="E121" s="212" t="s">
        <v>897</v>
      </c>
      <c r="F121" s="199">
        <f t="shared" si="0"/>
        <v>2</v>
      </c>
      <c r="G121" s="199">
        <f t="shared" si="1"/>
        <v>2</v>
      </c>
      <c r="H121" s="199">
        <f t="shared" si="2"/>
        <v>2</v>
      </c>
      <c r="I121" s="199">
        <f t="shared" si="3"/>
        <v>2</v>
      </c>
      <c r="J121" s="199">
        <f t="shared" si="4"/>
        <v>2</v>
      </c>
      <c r="K121" s="199">
        <f t="shared" si="5"/>
        <v>2</v>
      </c>
      <c r="L121" s="199">
        <f t="shared" si="6"/>
        <v>2</v>
      </c>
      <c r="M121" s="199">
        <f t="shared" si="7"/>
        <v>2</v>
      </c>
      <c r="N121" s="199">
        <f t="shared" si="8"/>
        <v>2</v>
      </c>
      <c r="O121" s="200">
        <f t="shared" si="9"/>
        <v>0</v>
      </c>
      <c r="P121" s="199">
        <f t="shared" si="10"/>
        <v>0</v>
      </c>
      <c r="Q121" s="199">
        <f t="shared" si="11"/>
        <v>0</v>
      </c>
      <c r="R121" s="199">
        <f t="shared" si="12"/>
        <v>0</v>
      </c>
      <c r="S121" s="201">
        <f t="shared" si="156"/>
        <v>0</v>
      </c>
      <c r="T121" s="202">
        <f t="shared" si="14"/>
        <v>4</v>
      </c>
      <c r="U121" s="199">
        <f t="shared" si="15"/>
        <v>12</v>
      </c>
      <c r="V121" s="199">
        <f t="shared" si="16"/>
        <v>0</v>
      </c>
      <c r="W121" s="199">
        <f t="shared" si="17"/>
        <v>0</v>
      </c>
      <c r="X121" s="201">
        <f t="shared" si="18"/>
        <v>0</v>
      </c>
      <c r="Y121" s="203">
        <f t="shared" si="19"/>
        <v>3</v>
      </c>
      <c r="Z121" s="199">
        <f t="shared" si="20"/>
        <v>13</v>
      </c>
      <c r="AA121" s="199">
        <f t="shared" si="21"/>
        <v>0</v>
      </c>
      <c r="AB121" s="199">
        <f t="shared" si="22"/>
        <v>0</v>
      </c>
      <c r="AC121" s="201">
        <f t="shared" si="23"/>
        <v>0</v>
      </c>
      <c r="AD121" s="202">
        <f t="shared" si="24"/>
        <v>3</v>
      </c>
      <c r="AE121" s="199">
        <f t="shared" si="25"/>
        <v>0</v>
      </c>
      <c r="AF121" s="199">
        <f t="shared" si="26"/>
        <v>0</v>
      </c>
      <c r="AG121" s="199">
        <f t="shared" si="27"/>
        <v>0</v>
      </c>
      <c r="AH121" s="201">
        <f t="shared" si="28"/>
        <v>0</v>
      </c>
      <c r="AI121" s="204">
        <f t="shared" si="29"/>
        <v>4</v>
      </c>
      <c r="AJ121" s="199">
        <f t="shared" si="30"/>
        <v>0</v>
      </c>
      <c r="AK121" s="199">
        <f t="shared" si="31"/>
        <v>0</v>
      </c>
      <c r="AL121" s="199">
        <f t="shared" si="32"/>
        <v>0</v>
      </c>
      <c r="AM121" s="201">
        <f t="shared" si="33"/>
        <v>0</v>
      </c>
      <c r="AN121" s="204">
        <f t="shared" si="34"/>
        <v>4</v>
      </c>
      <c r="AO121" s="199">
        <f t="shared" si="35"/>
        <v>13</v>
      </c>
      <c r="AP121" s="199">
        <f t="shared" si="36"/>
        <v>0</v>
      </c>
      <c r="AQ121" s="199">
        <f t="shared" si="37"/>
        <v>0</v>
      </c>
      <c r="AR121" s="201">
        <f t="shared" si="38"/>
        <v>0</v>
      </c>
      <c r="AS121" s="204">
        <f t="shared" si="39"/>
        <v>3</v>
      </c>
      <c r="AT121" s="199">
        <f t="shared" si="40"/>
        <v>0</v>
      </c>
      <c r="AU121" s="199">
        <f t="shared" si="41"/>
        <v>0</v>
      </c>
      <c r="AV121" s="199">
        <f t="shared" si="42"/>
        <v>0</v>
      </c>
      <c r="AW121" s="201">
        <f t="shared" si="43"/>
        <v>0</v>
      </c>
      <c r="AX121" s="205">
        <f t="shared" si="44"/>
        <v>4</v>
      </c>
      <c r="AY121" s="199">
        <f t="shared" si="45"/>
        <v>13</v>
      </c>
      <c r="AZ121" s="199">
        <f t="shared" si="46"/>
        <v>0</v>
      </c>
      <c r="BA121" s="199">
        <f t="shared" si="47"/>
        <v>0</v>
      </c>
      <c r="BB121" s="201">
        <f t="shared" si="48"/>
        <v>0</v>
      </c>
      <c r="BC121" s="204">
        <f t="shared" si="49"/>
        <v>3</v>
      </c>
      <c r="BD121" s="199">
        <f t="shared" si="50"/>
        <v>8</v>
      </c>
      <c r="BE121" s="199">
        <f t="shared" si="51"/>
        <v>0</v>
      </c>
      <c r="BF121" s="199">
        <f t="shared" si="52"/>
        <v>0</v>
      </c>
      <c r="BG121" s="201">
        <f t="shared" si="53"/>
        <v>0</v>
      </c>
      <c r="BH121" s="204">
        <f t="shared" si="54"/>
        <v>3</v>
      </c>
      <c r="BI121" s="199">
        <f t="shared" si="55"/>
        <v>0</v>
      </c>
      <c r="BJ121" s="199">
        <f t="shared" si="56"/>
        <v>0</v>
      </c>
      <c r="BK121" s="199">
        <f t="shared" si="57"/>
        <v>0</v>
      </c>
      <c r="BL121" s="201">
        <f t="shared" si="58"/>
        <v>0</v>
      </c>
      <c r="BM121" s="206">
        <f t="shared" si="59"/>
        <v>4</v>
      </c>
      <c r="BN121" s="199">
        <f t="shared" si="60"/>
        <v>0</v>
      </c>
      <c r="BO121" s="199">
        <f t="shared" si="61"/>
        <v>0</v>
      </c>
      <c r="BP121" s="199">
        <f t="shared" si="62"/>
        <v>0</v>
      </c>
      <c r="BQ121" s="201">
        <f t="shared" si="63"/>
        <v>0</v>
      </c>
      <c r="BR121" s="207">
        <f t="shared" si="64"/>
        <v>4</v>
      </c>
      <c r="BS121" s="199">
        <f t="shared" si="65"/>
        <v>14</v>
      </c>
      <c r="BT121" s="199">
        <f t="shared" si="66"/>
        <v>0</v>
      </c>
      <c r="BU121" s="199">
        <f t="shared" si="67"/>
        <v>0</v>
      </c>
      <c r="BV121" s="201">
        <f t="shared" si="68"/>
        <v>0</v>
      </c>
      <c r="BW121" s="207">
        <f t="shared" si="69"/>
        <v>3</v>
      </c>
      <c r="BX121" s="235">
        <v>91</v>
      </c>
      <c r="BY121" s="235">
        <v>91</v>
      </c>
      <c r="BZ121" s="193" t="e">
        <f t="shared" si="70"/>
        <v>#VALUE!</v>
      </c>
      <c r="CA121" s="193">
        <f t="shared" si="71"/>
        <v>20</v>
      </c>
      <c r="CB121" s="193" t="e">
        <f t="shared" si="72"/>
        <v>#VALUE!</v>
      </c>
      <c r="CC121" s="193" t="e">
        <f t="shared" si="73"/>
        <v>#VALUE!</v>
      </c>
      <c r="CD121" s="193" t="e">
        <f t="shared" si="74"/>
        <v>#VALUE!</v>
      </c>
      <c r="CE121" s="193" t="e">
        <f t="shared" si="75"/>
        <v>#VALUE!</v>
      </c>
      <c r="CF121" s="193" t="e">
        <f t="shared" si="76"/>
        <v>#VALUE!</v>
      </c>
      <c r="CG121" s="193" t="e">
        <f t="shared" si="77"/>
        <v>#VALUE!</v>
      </c>
      <c r="CH121" s="193" t="e">
        <f t="shared" si="78"/>
        <v>#VALUE!</v>
      </c>
      <c r="CI121" s="193" t="e">
        <f t="shared" si="79"/>
        <v>#VALUE!</v>
      </c>
      <c r="CJ121" s="193" t="e">
        <f t="shared" si="80"/>
        <v>#VALUE!</v>
      </c>
      <c r="CK121" s="193" t="e">
        <f t="shared" si="81"/>
        <v>#VALUE!</v>
      </c>
      <c r="CL121" s="193" t="e">
        <f t="shared" si="82"/>
        <v>#VALUE!</v>
      </c>
      <c r="CM121" s="193" t="e">
        <f t="shared" si="83"/>
        <v>#VALUE!</v>
      </c>
      <c r="CN121" s="193" t="e">
        <f t="shared" si="84"/>
        <v>#VALUE!</v>
      </c>
      <c r="CO121" s="209" t="str">
        <f t="shared" si="85"/>
        <v>2023PEC AI 148</v>
      </c>
      <c r="CP121" s="193" t="e">
        <f t="shared" si="86"/>
        <v>#VALUE!</v>
      </c>
      <c r="CQ121" s="158"/>
      <c r="CR121" s="193">
        <f t="shared" si="87"/>
        <v>20</v>
      </c>
      <c r="CS121" s="193" t="e">
        <f t="shared" si="88"/>
        <v>#VALUE!</v>
      </c>
      <c r="CT121" s="193" t="e">
        <f t="shared" si="89"/>
        <v>#VALUE!</v>
      </c>
      <c r="CU121" s="193" t="e">
        <f t="shared" si="90"/>
        <v>#VALUE!</v>
      </c>
      <c r="CV121" s="193" t="e">
        <f t="shared" si="91"/>
        <v>#VALUE!</v>
      </c>
      <c r="CW121" s="193" t="e">
        <f t="shared" si="92"/>
        <v>#VALUE!</v>
      </c>
      <c r="CX121" s="193" t="e">
        <f t="shared" si="93"/>
        <v>#VALUE!</v>
      </c>
      <c r="CY121" s="193" t="e">
        <f t="shared" si="94"/>
        <v>#VALUE!</v>
      </c>
      <c r="CZ121" s="193" t="e">
        <f t="shared" si="95"/>
        <v>#VALUE!</v>
      </c>
      <c r="DA121" s="193" t="e">
        <f t="shared" si="96"/>
        <v>#VALUE!</v>
      </c>
      <c r="DB121" s="193" t="e">
        <f t="shared" si="97"/>
        <v>#VALUE!</v>
      </c>
      <c r="DC121" s="193" t="e">
        <f t="shared" si="98"/>
        <v>#VALUE!</v>
      </c>
      <c r="DD121" s="193" t="e">
        <f t="shared" si="99"/>
        <v>#VALUE!</v>
      </c>
      <c r="DE121" s="159"/>
      <c r="DF121" s="159" t="e">
        <f t="shared" si="100"/>
        <v>#VALUE!</v>
      </c>
      <c r="DG121" s="159"/>
      <c r="DH121" s="159"/>
      <c r="DI121" s="159"/>
      <c r="DJ121" s="159"/>
      <c r="DK121" s="159"/>
      <c r="DL121" s="159"/>
      <c r="DM121" s="159"/>
      <c r="DN121" s="159"/>
      <c r="DO121" s="159"/>
      <c r="DP121" s="159"/>
      <c r="DQ121" s="159"/>
      <c r="DR121" s="159">
        <f t="shared" si="101"/>
        <v>91</v>
      </c>
      <c r="DS121" s="188">
        <f t="shared" si="102"/>
        <v>18</v>
      </c>
      <c r="DT121" s="159">
        <f t="shared" si="103"/>
        <v>12</v>
      </c>
      <c r="DU121" s="159">
        <f t="shared" si="104"/>
        <v>13</v>
      </c>
      <c r="DV121" s="159">
        <f t="shared" si="105"/>
        <v>13</v>
      </c>
      <c r="DW121" s="159">
        <f t="shared" si="106"/>
        <v>13</v>
      </c>
      <c r="DX121" s="159">
        <f t="shared" si="107"/>
        <v>8</v>
      </c>
      <c r="DY121" s="210">
        <f t="shared" si="108"/>
        <v>14</v>
      </c>
      <c r="DZ121" s="159">
        <f t="shared" si="109"/>
        <v>91</v>
      </c>
      <c r="EA121" s="159">
        <f t="shared" si="110"/>
        <v>18</v>
      </c>
      <c r="EB121" s="159">
        <f t="shared" si="111"/>
        <v>0</v>
      </c>
      <c r="EC121" s="159">
        <f t="shared" si="171"/>
        <v>12</v>
      </c>
      <c r="ED121" s="159">
        <f t="shared" si="171"/>
        <v>13</v>
      </c>
      <c r="EE121" s="159">
        <f t="shared" si="172"/>
        <v>0</v>
      </c>
      <c r="EF121" s="159">
        <f t="shared" si="172"/>
        <v>0</v>
      </c>
      <c r="EG121" s="159">
        <f t="shared" si="114"/>
        <v>13</v>
      </c>
      <c r="EH121" s="159">
        <f t="shared" si="115"/>
        <v>0</v>
      </c>
      <c r="EI121" s="159">
        <f t="shared" si="173"/>
        <v>13</v>
      </c>
      <c r="EJ121" s="159">
        <f t="shared" si="173"/>
        <v>8</v>
      </c>
      <c r="EK121" s="159">
        <f t="shared" si="174"/>
        <v>0</v>
      </c>
      <c r="EL121" s="159">
        <f t="shared" si="174"/>
        <v>0</v>
      </c>
      <c r="EM121" s="159">
        <f t="shared" si="118"/>
        <v>14</v>
      </c>
      <c r="EN121" s="159"/>
      <c r="EO121" s="159"/>
      <c r="EP121" s="188">
        <f t="shared" si="119"/>
        <v>18</v>
      </c>
      <c r="EQ121" s="159">
        <f t="shared" si="120"/>
        <v>15</v>
      </c>
      <c r="ER121" s="159">
        <f t="shared" si="121"/>
        <v>16</v>
      </c>
      <c r="ES121" s="159">
        <f t="shared" si="122"/>
        <v>16</v>
      </c>
      <c r="ET121" s="159">
        <f t="shared" si="123"/>
        <v>11</v>
      </c>
      <c r="EU121" s="159">
        <f t="shared" si="124"/>
        <v>15</v>
      </c>
      <c r="EV121" s="159"/>
      <c r="EW121" s="159">
        <f t="shared" si="125"/>
        <v>91</v>
      </c>
      <c r="EX121" s="159">
        <f t="shared" si="126"/>
        <v>18</v>
      </c>
      <c r="EY121" s="159">
        <f t="shared" si="127"/>
        <v>0</v>
      </c>
      <c r="EZ121" s="159">
        <f t="shared" si="175"/>
        <v>15</v>
      </c>
      <c r="FA121" s="159">
        <f t="shared" si="175"/>
        <v>16</v>
      </c>
      <c r="FB121" s="159">
        <f t="shared" si="176"/>
        <v>0</v>
      </c>
      <c r="FC121" s="159">
        <f t="shared" si="176"/>
        <v>0</v>
      </c>
      <c r="FD121" s="159">
        <f t="shared" si="130"/>
        <v>16</v>
      </c>
      <c r="FE121" s="159">
        <f t="shared" si="131"/>
        <v>0</v>
      </c>
      <c r="FF121" s="159">
        <f t="shared" si="177"/>
        <v>11</v>
      </c>
      <c r="FG121" s="159">
        <f t="shared" si="177"/>
        <v>15</v>
      </c>
      <c r="FH121" s="159">
        <f t="shared" si="133"/>
        <v>0</v>
      </c>
      <c r="FI121" s="159">
        <v>0</v>
      </c>
      <c r="FJ121" s="159">
        <v>0</v>
      </c>
      <c r="FK121" s="159"/>
      <c r="FL121" s="159"/>
      <c r="FM121" s="235">
        <v>91</v>
      </c>
    </row>
    <row r="122" spans="1:169" ht="18" x14ac:dyDescent="0.2">
      <c r="A122" s="194">
        <v>109</v>
      </c>
      <c r="B122" s="211">
        <v>211423243109</v>
      </c>
      <c r="C122" s="211" t="s">
        <v>898</v>
      </c>
      <c r="D122" s="197"/>
      <c r="E122" s="212" t="s">
        <v>899</v>
      </c>
      <c r="F122" s="199">
        <f t="shared" si="0"/>
        <v>2</v>
      </c>
      <c r="G122" s="199">
        <f t="shared" si="1"/>
        <v>2</v>
      </c>
      <c r="H122" s="199">
        <f t="shared" si="2"/>
        <v>2</v>
      </c>
      <c r="I122" s="199">
        <f t="shared" si="3"/>
        <v>2</v>
      </c>
      <c r="J122" s="199">
        <f t="shared" si="4"/>
        <v>2</v>
      </c>
      <c r="K122" s="199">
        <f t="shared" si="5"/>
        <v>2</v>
      </c>
      <c r="L122" s="199">
        <f t="shared" si="6"/>
        <v>2</v>
      </c>
      <c r="M122" s="199">
        <f t="shared" si="7"/>
        <v>1</v>
      </c>
      <c r="N122" s="199">
        <f t="shared" si="8"/>
        <v>0</v>
      </c>
      <c r="O122" s="200">
        <f t="shared" si="9"/>
        <v>0</v>
      </c>
      <c r="P122" s="199">
        <f t="shared" si="10"/>
        <v>11</v>
      </c>
      <c r="Q122" s="199">
        <f t="shared" si="11"/>
        <v>0</v>
      </c>
      <c r="R122" s="199">
        <f t="shared" si="12"/>
        <v>0</v>
      </c>
      <c r="S122" s="201">
        <f t="shared" si="156"/>
        <v>0</v>
      </c>
      <c r="T122" s="202">
        <f t="shared" si="14"/>
        <v>3</v>
      </c>
      <c r="U122" s="199">
        <f t="shared" si="15"/>
        <v>0</v>
      </c>
      <c r="V122" s="199">
        <f t="shared" si="16"/>
        <v>0</v>
      </c>
      <c r="W122" s="199">
        <f t="shared" si="17"/>
        <v>0</v>
      </c>
      <c r="X122" s="201">
        <f t="shared" si="18"/>
        <v>0</v>
      </c>
      <c r="Y122" s="203">
        <f t="shared" si="19"/>
        <v>4</v>
      </c>
      <c r="Z122" s="199">
        <f t="shared" si="20"/>
        <v>0</v>
      </c>
      <c r="AA122" s="199">
        <f t="shared" si="21"/>
        <v>0</v>
      </c>
      <c r="AB122" s="199">
        <f t="shared" si="22"/>
        <v>0</v>
      </c>
      <c r="AC122" s="201">
        <f t="shared" si="23"/>
        <v>0</v>
      </c>
      <c r="AD122" s="202">
        <f t="shared" si="24"/>
        <v>4</v>
      </c>
      <c r="AE122" s="199">
        <f t="shared" si="25"/>
        <v>11</v>
      </c>
      <c r="AF122" s="199">
        <f t="shared" si="26"/>
        <v>0</v>
      </c>
      <c r="AG122" s="199">
        <f t="shared" si="27"/>
        <v>0</v>
      </c>
      <c r="AH122" s="201">
        <f t="shared" si="28"/>
        <v>0</v>
      </c>
      <c r="AI122" s="204">
        <f t="shared" si="29"/>
        <v>3</v>
      </c>
      <c r="AJ122" s="199">
        <f t="shared" si="30"/>
        <v>10</v>
      </c>
      <c r="AK122" s="199">
        <f t="shared" si="31"/>
        <v>0</v>
      </c>
      <c r="AL122" s="199">
        <f t="shared" si="32"/>
        <v>0</v>
      </c>
      <c r="AM122" s="201">
        <f t="shared" si="33"/>
        <v>0</v>
      </c>
      <c r="AN122" s="204">
        <f t="shared" si="34"/>
        <v>3</v>
      </c>
      <c r="AO122" s="199">
        <f t="shared" si="35"/>
        <v>0</v>
      </c>
      <c r="AP122" s="199">
        <f t="shared" si="36"/>
        <v>0</v>
      </c>
      <c r="AQ122" s="199">
        <f t="shared" si="37"/>
        <v>0</v>
      </c>
      <c r="AR122" s="201">
        <f t="shared" si="38"/>
        <v>0</v>
      </c>
      <c r="AS122" s="204">
        <f t="shared" si="39"/>
        <v>4</v>
      </c>
      <c r="AT122" s="199">
        <f t="shared" si="40"/>
        <v>11</v>
      </c>
      <c r="AU122" s="199">
        <f t="shared" si="41"/>
        <v>0</v>
      </c>
      <c r="AV122" s="199">
        <f t="shared" si="42"/>
        <v>0</v>
      </c>
      <c r="AW122" s="201">
        <f t="shared" si="43"/>
        <v>0</v>
      </c>
      <c r="AX122" s="205">
        <f t="shared" si="44"/>
        <v>3</v>
      </c>
      <c r="AY122" s="199">
        <f t="shared" si="45"/>
        <v>0</v>
      </c>
      <c r="AZ122" s="199">
        <f t="shared" si="46"/>
        <v>0</v>
      </c>
      <c r="BA122" s="199">
        <f t="shared" si="47"/>
        <v>0</v>
      </c>
      <c r="BB122" s="201">
        <f t="shared" si="48"/>
        <v>0</v>
      </c>
      <c r="BC122" s="204">
        <f t="shared" si="49"/>
        <v>4</v>
      </c>
      <c r="BD122" s="199">
        <f t="shared" si="50"/>
        <v>0</v>
      </c>
      <c r="BE122" s="199">
        <f t="shared" si="51"/>
        <v>0</v>
      </c>
      <c r="BF122" s="199">
        <f t="shared" si="52"/>
        <v>0</v>
      </c>
      <c r="BG122" s="201">
        <f t="shared" si="53"/>
        <v>0</v>
      </c>
      <c r="BH122" s="204">
        <f t="shared" si="54"/>
        <v>4</v>
      </c>
      <c r="BI122" s="199">
        <f t="shared" si="55"/>
        <v>7</v>
      </c>
      <c r="BJ122" s="199">
        <f t="shared" si="56"/>
        <v>0</v>
      </c>
      <c r="BK122" s="199">
        <f t="shared" si="57"/>
        <v>0</v>
      </c>
      <c r="BL122" s="201">
        <f t="shared" si="58"/>
        <v>0</v>
      </c>
      <c r="BM122" s="206">
        <f t="shared" si="59"/>
        <v>3</v>
      </c>
      <c r="BN122" s="199">
        <f t="shared" si="60"/>
        <v>12</v>
      </c>
      <c r="BO122" s="199">
        <f t="shared" si="61"/>
        <v>0</v>
      </c>
      <c r="BP122" s="199">
        <f t="shared" si="62"/>
        <v>0</v>
      </c>
      <c r="BQ122" s="201">
        <f t="shared" si="63"/>
        <v>0</v>
      </c>
      <c r="BR122" s="207">
        <f t="shared" si="64"/>
        <v>3</v>
      </c>
      <c r="BS122" s="199">
        <f t="shared" si="65"/>
        <v>0</v>
      </c>
      <c r="BT122" s="199">
        <f t="shared" si="66"/>
        <v>0</v>
      </c>
      <c r="BU122" s="199">
        <f t="shared" si="67"/>
        <v>0</v>
      </c>
      <c r="BV122" s="201">
        <f t="shared" si="68"/>
        <v>0</v>
      </c>
      <c r="BW122" s="207">
        <f t="shared" si="69"/>
        <v>4</v>
      </c>
      <c r="BX122" s="235">
        <v>77</v>
      </c>
      <c r="BY122" s="235">
        <v>77</v>
      </c>
      <c r="BZ122" s="193" t="e">
        <f t="shared" si="70"/>
        <v>#VALUE!</v>
      </c>
      <c r="CA122" s="193">
        <f t="shared" si="71"/>
        <v>20</v>
      </c>
      <c r="CB122" s="193" t="e">
        <f t="shared" si="72"/>
        <v>#VALUE!</v>
      </c>
      <c r="CC122" s="193" t="e">
        <f t="shared" si="73"/>
        <v>#VALUE!</v>
      </c>
      <c r="CD122" s="193" t="e">
        <f t="shared" si="74"/>
        <v>#VALUE!</v>
      </c>
      <c r="CE122" s="193" t="e">
        <f t="shared" si="75"/>
        <v>#VALUE!</v>
      </c>
      <c r="CF122" s="193" t="e">
        <f t="shared" si="76"/>
        <v>#VALUE!</v>
      </c>
      <c r="CG122" s="193" t="e">
        <f t="shared" si="77"/>
        <v>#VALUE!</v>
      </c>
      <c r="CH122" s="193" t="e">
        <f t="shared" si="78"/>
        <v>#VALUE!</v>
      </c>
      <c r="CI122" s="193" t="e">
        <f t="shared" si="79"/>
        <v>#VALUE!</v>
      </c>
      <c r="CJ122" s="193" t="e">
        <f t="shared" si="80"/>
        <v>#VALUE!</v>
      </c>
      <c r="CK122" s="193" t="e">
        <f t="shared" si="81"/>
        <v>#VALUE!</v>
      </c>
      <c r="CL122" s="193" t="e">
        <f t="shared" si="82"/>
        <v>#VALUE!</v>
      </c>
      <c r="CM122" s="193" t="e">
        <f t="shared" si="83"/>
        <v>#VALUE!</v>
      </c>
      <c r="CN122" s="193" t="e">
        <f t="shared" si="84"/>
        <v>#VALUE!</v>
      </c>
      <c r="CO122" s="209" t="str">
        <f t="shared" si="85"/>
        <v>2023PEC AI 149</v>
      </c>
      <c r="CP122" s="193" t="e">
        <f t="shared" si="86"/>
        <v>#VALUE!</v>
      </c>
      <c r="CQ122" s="158"/>
      <c r="CR122" s="193">
        <f t="shared" si="87"/>
        <v>20</v>
      </c>
      <c r="CS122" s="193" t="e">
        <f t="shared" si="88"/>
        <v>#VALUE!</v>
      </c>
      <c r="CT122" s="193" t="e">
        <f t="shared" si="89"/>
        <v>#VALUE!</v>
      </c>
      <c r="CU122" s="193" t="e">
        <f t="shared" si="90"/>
        <v>#VALUE!</v>
      </c>
      <c r="CV122" s="193" t="e">
        <f t="shared" si="91"/>
        <v>#VALUE!</v>
      </c>
      <c r="CW122" s="193" t="e">
        <f t="shared" si="92"/>
        <v>#VALUE!</v>
      </c>
      <c r="CX122" s="193" t="e">
        <f t="shared" si="93"/>
        <v>#VALUE!</v>
      </c>
      <c r="CY122" s="193" t="e">
        <f t="shared" si="94"/>
        <v>#VALUE!</v>
      </c>
      <c r="CZ122" s="193" t="e">
        <f t="shared" si="95"/>
        <v>#VALUE!</v>
      </c>
      <c r="DA122" s="193" t="e">
        <f t="shared" si="96"/>
        <v>#VALUE!</v>
      </c>
      <c r="DB122" s="193" t="e">
        <f t="shared" si="97"/>
        <v>#VALUE!</v>
      </c>
      <c r="DC122" s="193" t="e">
        <f t="shared" si="98"/>
        <v>#VALUE!</v>
      </c>
      <c r="DD122" s="193" t="e">
        <f t="shared" si="99"/>
        <v>#VALUE!</v>
      </c>
      <c r="DE122" s="159"/>
      <c r="DF122" s="159" t="e">
        <f t="shared" si="100"/>
        <v>#VALUE!</v>
      </c>
      <c r="DG122" s="159"/>
      <c r="DH122" s="159"/>
      <c r="DI122" s="159"/>
      <c r="DJ122" s="159"/>
      <c r="DK122" s="159"/>
      <c r="DL122" s="159"/>
      <c r="DM122" s="159"/>
      <c r="DN122" s="159"/>
      <c r="DO122" s="159"/>
      <c r="DP122" s="159"/>
      <c r="DQ122" s="159"/>
      <c r="DR122" s="159">
        <f t="shared" si="101"/>
        <v>77</v>
      </c>
      <c r="DS122" s="188">
        <f t="shared" si="102"/>
        <v>15</v>
      </c>
      <c r="DT122" s="159">
        <f t="shared" si="103"/>
        <v>11</v>
      </c>
      <c r="DU122" s="159">
        <f t="shared" si="104"/>
        <v>11</v>
      </c>
      <c r="DV122" s="159">
        <f t="shared" si="105"/>
        <v>10</v>
      </c>
      <c r="DW122" s="159">
        <f t="shared" si="106"/>
        <v>11</v>
      </c>
      <c r="DX122" s="159">
        <f t="shared" si="107"/>
        <v>7</v>
      </c>
      <c r="DY122" s="210">
        <f t="shared" si="108"/>
        <v>12</v>
      </c>
      <c r="DZ122" s="159">
        <f t="shared" si="109"/>
        <v>77</v>
      </c>
      <c r="EA122" s="159">
        <f t="shared" si="110"/>
        <v>15</v>
      </c>
      <c r="EB122" s="159">
        <f t="shared" si="111"/>
        <v>11</v>
      </c>
      <c r="EC122" s="159">
        <f t="shared" si="171"/>
        <v>0</v>
      </c>
      <c r="ED122" s="159">
        <f t="shared" si="171"/>
        <v>0</v>
      </c>
      <c r="EE122" s="159">
        <f t="shared" si="172"/>
        <v>11</v>
      </c>
      <c r="EF122" s="159">
        <f t="shared" si="172"/>
        <v>10</v>
      </c>
      <c r="EG122" s="159">
        <f t="shared" si="114"/>
        <v>0</v>
      </c>
      <c r="EH122" s="159">
        <f t="shared" si="115"/>
        <v>11</v>
      </c>
      <c r="EI122" s="159">
        <f t="shared" si="173"/>
        <v>0</v>
      </c>
      <c r="EJ122" s="159">
        <f t="shared" si="173"/>
        <v>0</v>
      </c>
      <c r="EK122" s="159">
        <f t="shared" si="174"/>
        <v>7</v>
      </c>
      <c r="EL122" s="159">
        <f t="shared" si="174"/>
        <v>12</v>
      </c>
      <c r="EM122" s="159">
        <f t="shared" si="118"/>
        <v>0</v>
      </c>
      <c r="EN122" s="159"/>
      <c r="EO122" s="159"/>
      <c r="EP122" s="188">
        <f t="shared" si="119"/>
        <v>15</v>
      </c>
      <c r="EQ122" s="159">
        <f t="shared" si="120"/>
        <v>14</v>
      </c>
      <c r="ER122" s="159">
        <f t="shared" si="121"/>
        <v>14</v>
      </c>
      <c r="ES122" s="159">
        <f t="shared" si="122"/>
        <v>12</v>
      </c>
      <c r="ET122" s="159">
        <f t="shared" si="123"/>
        <v>10</v>
      </c>
      <c r="EU122" s="159">
        <f t="shared" si="124"/>
        <v>12</v>
      </c>
      <c r="EV122" s="159"/>
      <c r="EW122" s="159">
        <f t="shared" si="125"/>
        <v>77</v>
      </c>
      <c r="EX122" s="159">
        <f t="shared" si="126"/>
        <v>15</v>
      </c>
      <c r="EY122" s="159">
        <f t="shared" si="127"/>
        <v>14</v>
      </c>
      <c r="EZ122" s="159">
        <f t="shared" si="175"/>
        <v>0</v>
      </c>
      <c r="FA122" s="159">
        <f t="shared" si="175"/>
        <v>0</v>
      </c>
      <c r="FB122" s="159">
        <f t="shared" si="176"/>
        <v>14</v>
      </c>
      <c r="FC122" s="159">
        <f t="shared" si="176"/>
        <v>12</v>
      </c>
      <c r="FD122" s="159">
        <f t="shared" si="130"/>
        <v>0</v>
      </c>
      <c r="FE122" s="159">
        <f t="shared" si="131"/>
        <v>10</v>
      </c>
      <c r="FF122" s="159">
        <f t="shared" si="177"/>
        <v>0</v>
      </c>
      <c r="FG122" s="159">
        <f t="shared" si="177"/>
        <v>0</v>
      </c>
      <c r="FH122" s="159">
        <f t="shared" si="133"/>
        <v>12</v>
      </c>
      <c r="FI122" s="159">
        <v>0</v>
      </c>
      <c r="FJ122" s="159">
        <v>0</v>
      </c>
      <c r="FK122" s="159"/>
      <c r="FL122" s="159"/>
      <c r="FM122" s="235">
        <v>77</v>
      </c>
    </row>
    <row r="123" spans="1:169" ht="18" x14ac:dyDescent="0.2">
      <c r="A123" s="194">
        <v>110</v>
      </c>
      <c r="B123" s="211">
        <v>211423243110</v>
      </c>
      <c r="C123" s="211" t="s">
        <v>900</v>
      </c>
      <c r="D123" s="197"/>
      <c r="E123" s="212" t="s">
        <v>901</v>
      </c>
      <c r="F123" s="199">
        <f t="shared" si="0"/>
        <v>2</v>
      </c>
      <c r="G123" s="199">
        <f t="shared" si="1"/>
        <v>2</v>
      </c>
      <c r="H123" s="199">
        <f t="shared" si="2"/>
        <v>2</v>
      </c>
      <c r="I123" s="199">
        <f t="shared" si="3"/>
        <v>2</v>
      </c>
      <c r="J123" s="199">
        <f t="shared" si="4"/>
        <v>2</v>
      </c>
      <c r="K123" s="199">
        <f t="shared" si="5"/>
        <v>2</v>
      </c>
      <c r="L123" s="199">
        <f t="shared" si="6"/>
        <v>2</v>
      </c>
      <c r="M123" s="199">
        <f t="shared" si="7"/>
        <v>2</v>
      </c>
      <c r="N123" s="199">
        <f t="shared" si="8"/>
        <v>1</v>
      </c>
      <c r="O123" s="200">
        <f t="shared" si="9"/>
        <v>0</v>
      </c>
      <c r="P123" s="199">
        <f t="shared" si="10"/>
        <v>0</v>
      </c>
      <c r="Q123" s="199">
        <f t="shared" si="11"/>
        <v>0</v>
      </c>
      <c r="R123" s="199">
        <f t="shared" si="12"/>
        <v>0</v>
      </c>
      <c r="S123" s="201">
        <f t="shared" si="156"/>
        <v>0</v>
      </c>
      <c r="T123" s="202">
        <f t="shared" si="14"/>
        <v>4</v>
      </c>
      <c r="U123" s="199">
        <f t="shared" si="15"/>
        <v>12</v>
      </c>
      <c r="V123" s="199">
        <f t="shared" si="16"/>
        <v>0</v>
      </c>
      <c r="W123" s="199">
        <f t="shared" si="17"/>
        <v>0</v>
      </c>
      <c r="X123" s="201">
        <f t="shared" si="18"/>
        <v>0</v>
      </c>
      <c r="Y123" s="203">
        <f t="shared" si="19"/>
        <v>3</v>
      </c>
      <c r="Z123" s="199">
        <f t="shared" si="20"/>
        <v>12</v>
      </c>
      <c r="AA123" s="199">
        <f t="shared" si="21"/>
        <v>0</v>
      </c>
      <c r="AB123" s="199">
        <f t="shared" si="22"/>
        <v>0</v>
      </c>
      <c r="AC123" s="201">
        <f t="shared" si="23"/>
        <v>0</v>
      </c>
      <c r="AD123" s="202">
        <f t="shared" si="24"/>
        <v>3</v>
      </c>
      <c r="AE123" s="199">
        <f t="shared" si="25"/>
        <v>0</v>
      </c>
      <c r="AF123" s="199">
        <f t="shared" si="26"/>
        <v>0</v>
      </c>
      <c r="AG123" s="199">
        <f t="shared" si="27"/>
        <v>0</v>
      </c>
      <c r="AH123" s="201">
        <f t="shared" si="28"/>
        <v>0</v>
      </c>
      <c r="AI123" s="204">
        <f t="shared" si="29"/>
        <v>4</v>
      </c>
      <c r="AJ123" s="199">
        <f t="shared" si="30"/>
        <v>0</v>
      </c>
      <c r="AK123" s="199">
        <f t="shared" si="31"/>
        <v>0</v>
      </c>
      <c r="AL123" s="199">
        <f t="shared" si="32"/>
        <v>0</v>
      </c>
      <c r="AM123" s="201">
        <f t="shared" si="33"/>
        <v>0</v>
      </c>
      <c r="AN123" s="204">
        <f t="shared" si="34"/>
        <v>4</v>
      </c>
      <c r="AO123" s="199">
        <f t="shared" si="35"/>
        <v>12</v>
      </c>
      <c r="AP123" s="199">
        <f t="shared" si="36"/>
        <v>0</v>
      </c>
      <c r="AQ123" s="199">
        <f t="shared" si="37"/>
        <v>0</v>
      </c>
      <c r="AR123" s="201">
        <f t="shared" si="38"/>
        <v>0</v>
      </c>
      <c r="AS123" s="204">
        <f t="shared" si="39"/>
        <v>3</v>
      </c>
      <c r="AT123" s="199">
        <f t="shared" si="40"/>
        <v>0</v>
      </c>
      <c r="AU123" s="199">
        <f t="shared" si="41"/>
        <v>0</v>
      </c>
      <c r="AV123" s="199">
        <f t="shared" si="42"/>
        <v>0</v>
      </c>
      <c r="AW123" s="201">
        <f t="shared" si="43"/>
        <v>0</v>
      </c>
      <c r="AX123" s="205">
        <f t="shared" si="44"/>
        <v>4</v>
      </c>
      <c r="AY123" s="199">
        <f t="shared" si="45"/>
        <v>12</v>
      </c>
      <c r="AZ123" s="199">
        <f t="shared" si="46"/>
        <v>0</v>
      </c>
      <c r="BA123" s="199">
        <f t="shared" si="47"/>
        <v>0</v>
      </c>
      <c r="BB123" s="201">
        <f t="shared" si="48"/>
        <v>0</v>
      </c>
      <c r="BC123" s="204">
        <f t="shared" si="49"/>
        <v>3</v>
      </c>
      <c r="BD123" s="199">
        <f t="shared" si="50"/>
        <v>7</v>
      </c>
      <c r="BE123" s="199">
        <f t="shared" si="51"/>
        <v>0</v>
      </c>
      <c r="BF123" s="199">
        <f t="shared" si="52"/>
        <v>0</v>
      </c>
      <c r="BG123" s="201">
        <f t="shared" si="53"/>
        <v>0</v>
      </c>
      <c r="BH123" s="204">
        <f t="shared" si="54"/>
        <v>3</v>
      </c>
      <c r="BI123" s="199">
        <f t="shared" si="55"/>
        <v>0</v>
      </c>
      <c r="BJ123" s="199">
        <f t="shared" si="56"/>
        <v>0</v>
      </c>
      <c r="BK123" s="199">
        <f t="shared" si="57"/>
        <v>0</v>
      </c>
      <c r="BL123" s="201">
        <f t="shared" si="58"/>
        <v>0</v>
      </c>
      <c r="BM123" s="206">
        <f t="shared" si="59"/>
        <v>4</v>
      </c>
      <c r="BN123" s="199">
        <f t="shared" si="60"/>
        <v>0</v>
      </c>
      <c r="BO123" s="199">
        <f t="shared" si="61"/>
        <v>0</v>
      </c>
      <c r="BP123" s="199">
        <f t="shared" si="62"/>
        <v>0</v>
      </c>
      <c r="BQ123" s="201">
        <f t="shared" si="63"/>
        <v>0</v>
      </c>
      <c r="BR123" s="207">
        <f t="shared" si="64"/>
        <v>4</v>
      </c>
      <c r="BS123" s="199">
        <f t="shared" si="65"/>
        <v>13</v>
      </c>
      <c r="BT123" s="199">
        <f t="shared" si="66"/>
        <v>0</v>
      </c>
      <c r="BU123" s="199">
        <f t="shared" si="67"/>
        <v>0</v>
      </c>
      <c r="BV123" s="201">
        <f t="shared" si="68"/>
        <v>0</v>
      </c>
      <c r="BW123" s="207">
        <f t="shared" si="69"/>
        <v>3</v>
      </c>
      <c r="BX123" s="235">
        <v>85</v>
      </c>
      <c r="BY123" s="235">
        <v>85</v>
      </c>
      <c r="BZ123" s="193" t="e">
        <f t="shared" si="70"/>
        <v>#VALUE!</v>
      </c>
      <c r="CA123" s="193">
        <f t="shared" si="71"/>
        <v>16</v>
      </c>
      <c r="CB123" s="193" t="e">
        <f t="shared" si="72"/>
        <v>#VALUE!</v>
      </c>
      <c r="CC123" s="193" t="e">
        <f t="shared" si="73"/>
        <v>#VALUE!</v>
      </c>
      <c r="CD123" s="193" t="e">
        <f t="shared" si="74"/>
        <v>#VALUE!</v>
      </c>
      <c r="CE123" s="193" t="e">
        <f t="shared" si="75"/>
        <v>#VALUE!</v>
      </c>
      <c r="CF123" s="193" t="e">
        <f t="shared" si="76"/>
        <v>#VALUE!</v>
      </c>
      <c r="CG123" s="193" t="e">
        <f t="shared" si="77"/>
        <v>#VALUE!</v>
      </c>
      <c r="CH123" s="193" t="e">
        <f t="shared" si="78"/>
        <v>#VALUE!</v>
      </c>
      <c r="CI123" s="193" t="e">
        <f t="shared" si="79"/>
        <v>#VALUE!</v>
      </c>
      <c r="CJ123" s="193" t="e">
        <f t="shared" si="80"/>
        <v>#VALUE!</v>
      </c>
      <c r="CK123" s="193" t="e">
        <f t="shared" si="81"/>
        <v>#VALUE!</v>
      </c>
      <c r="CL123" s="193" t="e">
        <f t="shared" si="82"/>
        <v>#VALUE!</v>
      </c>
      <c r="CM123" s="193" t="e">
        <f t="shared" si="83"/>
        <v>#VALUE!</v>
      </c>
      <c r="CN123" s="193" t="e">
        <f t="shared" si="84"/>
        <v>#VALUE!</v>
      </c>
      <c r="CO123" s="209" t="str">
        <f t="shared" si="85"/>
        <v>2023PEC AI 150</v>
      </c>
      <c r="CP123" s="193" t="e">
        <f t="shared" si="86"/>
        <v>#VALUE!</v>
      </c>
      <c r="CQ123" s="158"/>
      <c r="CR123" s="193">
        <f t="shared" si="87"/>
        <v>15</v>
      </c>
      <c r="CS123" s="193" t="e">
        <f t="shared" si="88"/>
        <v>#VALUE!</v>
      </c>
      <c r="CT123" s="193" t="e">
        <f t="shared" si="89"/>
        <v>#VALUE!</v>
      </c>
      <c r="CU123" s="193" t="e">
        <f t="shared" si="90"/>
        <v>#VALUE!</v>
      </c>
      <c r="CV123" s="193" t="e">
        <f t="shared" si="91"/>
        <v>#VALUE!</v>
      </c>
      <c r="CW123" s="193" t="e">
        <f t="shared" si="92"/>
        <v>#VALUE!</v>
      </c>
      <c r="CX123" s="193" t="e">
        <f t="shared" si="93"/>
        <v>#VALUE!</v>
      </c>
      <c r="CY123" s="193" t="e">
        <f t="shared" si="94"/>
        <v>#VALUE!</v>
      </c>
      <c r="CZ123" s="193" t="e">
        <f t="shared" si="95"/>
        <v>#VALUE!</v>
      </c>
      <c r="DA123" s="193" t="e">
        <f t="shared" si="96"/>
        <v>#VALUE!</v>
      </c>
      <c r="DB123" s="193" t="e">
        <f t="shared" si="97"/>
        <v>#VALUE!</v>
      </c>
      <c r="DC123" s="193" t="e">
        <f t="shared" si="98"/>
        <v>#VALUE!</v>
      </c>
      <c r="DD123" s="193" t="e">
        <f t="shared" si="99"/>
        <v>#VALUE!</v>
      </c>
      <c r="DE123" s="159"/>
      <c r="DF123" s="159" t="e">
        <f t="shared" si="100"/>
        <v>#VALUE!</v>
      </c>
      <c r="DG123" s="159"/>
      <c r="DH123" s="159"/>
      <c r="DI123" s="159"/>
      <c r="DJ123" s="159"/>
      <c r="DK123" s="159"/>
      <c r="DL123" s="159"/>
      <c r="DM123" s="159"/>
      <c r="DN123" s="159"/>
      <c r="DO123" s="159"/>
      <c r="DP123" s="159"/>
      <c r="DQ123" s="159"/>
      <c r="DR123" s="159">
        <f t="shared" si="101"/>
        <v>85</v>
      </c>
      <c r="DS123" s="188">
        <f t="shared" si="102"/>
        <v>17</v>
      </c>
      <c r="DT123" s="159">
        <f t="shared" si="103"/>
        <v>12</v>
      </c>
      <c r="DU123" s="159">
        <f t="shared" si="104"/>
        <v>12</v>
      </c>
      <c r="DV123" s="159">
        <f t="shared" si="105"/>
        <v>12</v>
      </c>
      <c r="DW123" s="159">
        <f t="shared" si="106"/>
        <v>12</v>
      </c>
      <c r="DX123" s="159">
        <f t="shared" si="107"/>
        <v>7</v>
      </c>
      <c r="DY123" s="210">
        <f t="shared" si="108"/>
        <v>13</v>
      </c>
      <c r="DZ123" s="159">
        <f t="shared" si="109"/>
        <v>85</v>
      </c>
      <c r="EA123" s="159">
        <f t="shared" si="110"/>
        <v>17</v>
      </c>
      <c r="EB123" s="159">
        <f t="shared" si="111"/>
        <v>0</v>
      </c>
      <c r="EC123" s="159">
        <f t="shared" si="171"/>
        <v>12</v>
      </c>
      <c r="ED123" s="159">
        <f t="shared" si="171"/>
        <v>12</v>
      </c>
      <c r="EE123" s="159">
        <f t="shared" si="172"/>
        <v>0</v>
      </c>
      <c r="EF123" s="159">
        <f t="shared" si="172"/>
        <v>0</v>
      </c>
      <c r="EG123" s="159">
        <f t="shared" si="114"/>
        <v>12</v>
      </c>
      <c r="EH123" s="159">
        <f t="shared" si="115"/>
        <v>0</v>
      </c>
      <c r="EI123" s="159">
        <f t="shared" si="173"/>
        <v>12</v>
      </c>
      <c r="EJ123" s="159">
        <f t="shared" si="173"/>
        <v>7</v>
      </c>
      <c r="EK123" s="159">
        <f t="shared" si="174"/>
        <v>0</v>
      </c>
      <c r="EL123" s="159">
        <f t="shared" si="174"/>
        <v>0</v>
      </c>
      <c r="EM123" s="159">
        <f t="shared" si="118"/>
        <v>13</v>
      </c>
      <c r="EN123" s="159"/>
      <c r="EO123" s="159"/>
      <c r="EP123" s="188">
        <f t="shared" si="119"/>
        <v>17</v>
      </c>
      <c r="EQ123" s="159">
        <f t="shared" si="120"/>
        <v>14</v>
      </c>
      <c r="ER123" s="159">
        <f t="shared" si="121"/>
        <v>15</v>
      </c>
      <c r="ES123" s="159">
        <f t="shared" si="122"/>
        <v>15</v>
      </c>
      <c r="ET123" s="159">
        <f t="shared" si="123"/>
        <v>10</v>
      </c>
      <c r="EU123" s="159">
        <f t="shared" si="124"/>
        <v>14</v>
      </c>
      <c r="EV123" s="159"/>
      <c r="EW123" s="159">
        <f t="shared" si="125"/>
        <v>85</v>
      </c>
      <c r="EX123" s="159">
        <f t="shared" si="126"/>
        <v>17</v>
      </c>
      <c r="EY123" s="159">
        <f t="shared" si="127"/>
        <v>0</v>
      </c>
      <c r="EZ123" s="159">
        <f t="shared" si="175"/>
        <v>14</v>
      </c>
      <c r="FA123" s="159">
        <f t="shared" si="175"/>
        <v>15</v>
      </c>
      <c r="FB123" s="159">
        <f t="shared" si="176"/>
        <v>0</v>
      </c>
      <c r="FC123" s="159">
        <f t="shared" si="176"/>
        <v>0</v>
      </c>
      <c r="FD123" s="159">
        <f t="shared" si="130"/>
        <v>15</v>
      </c>
      <c r="FE123" s="159">
        <f t="shared" si="131"/>
        <v>0</v>
      </c>
      <c r="FF123" s="159">
        <f t="shared" si="177"/>
        <v>10</v>
      </c>
      <c r="FG123" s="159">
        <f t="shared" si="177"/>
        <v>14</v>
      </c>
      <c r="FH123" s="159">
        <f t="shared" si="133"/>
        <v>0</v>
      </c>
      <c r="FI123" s="159">
        <v>0</v>
      </c>
      <c r="FJ123" s="159">
        <v>0</v>
      </c>
      <c r="FK123" s="159"/>
      <c r="FL123" s="159"/>
      <c r="FM123" s="235">
        <v>85</v>
      </c>
    </row>
    <row r="124" spans="1:169" ht="18" x14ac:dyDescent="0.2">
      <c r="A124" s="194">
        <v>111</v>
      </c>
      <c r="B124" s="211">
        <v>211423243111</v>
      </c>
      <c r="C124" s="211" t="s">
        <v>902</v>
      </c>
      <c r="D124" s="197"/>
      <c r="E124" s="212" t="s">
        <v>903</v>
      </c>
      <c r="F124" s="199">
        <f t="shared" si="0"/>
        <v>2</v>
      </c>
      <c r="G124" s="199">
        <f t="shared" si="1"/>
        <v>2</v>
      </c>
      <c r="H124" s="199">
        <f t="shared" si="2"/>
        <v>2</v>
      </c>
      <c r="I124" s="199">
        <f t="shared" si="3"/>
        <v>2</v>
      </c>
      <c r="J124" s="199">
        <f t="shared" si="4"/>
        <v>2</v>
      </c>
      <c r="K124" s="199">
        <f t="shared" si="5"/>
        <v>2</v>
      </c>
      <c r="L124" s="199">
        <f t="shared" si="6"/>
        <v>2</v>
      </c>
      <c r="M124" s="199">
        <f t="shared" si="7"/>
        <v>2</v>
      </c>
      <c r="N124" s="199">
        <f t="shared" si="8"/>
        <v>0</v>
      </c>
      <c r="O124" s="200">
        <f t="shared" si="9"/>
        <v>0</v>
      </c>
      <c r="P124" s="199">
        <f t="shared" si="10"/>
        <v>12</v>
      </c>
      <c r="Q124" s="199">
        <f t="shared" si="11"/>
        <v>0</v>
      </c>
      <c r="R124" s="199">
        <f t="shared" si="12"/>
        <v>0</v>
      </c>
      <c r="S124" s="201">
        <f t="shared" si="156"/>
        <v>0</v>
      </c>
      <c r="T124" s="202">
        <f t="shared" si="14"/>
        <v>3</v>
      </c>
      <c r="U124" s="199">
        <f t="shared" si="15"/>
        <v>0</v>
      </c>
      <c r="V124" s="199">
        <f t="shared" si="16"/>
        <v>0</v>
      </c>
      <c r="W124" s="199">
        <f t="shared" si="17"/>
        <v>0</v>
      </c>
      <c r="X124" s="201">
        <f t="shared" si="18"/>
        <v>0</v>
      </c>
      <c r="Y124" s="203">
        <f t="shared" si="19"/>
        <v>4</v>
      </c>
      <c r="Z124" s="199">
        <f t="shared" si="20"/>
        <v>0</v>
      </c>
      <c r="AA124" s="199">
        <f t="shared" si="21"/>
        <v>0</v>
      </c>
      <c r="AB124" s="199">
        <f t="shared" si="22"/>
        <v>0</v>
      </c>
      <c r="AC124" s="201">
        <f t="shared" si="23"/>
        <v>0</v>
      </c>
      <c r="AD124" s="202">
        <f t="shared" si="24"/>
        <v>4</v>
      </c>
      <c r="AE124" s="199">
        <f t="shared" si="25"/>
        <v>12</v>
      </c>
      <c r="AF124" s="199">
        <f t="shared" si="26"/>
        <v>0</v>
      </c>
      <c r="AG124" s="199">
        <f t="shared" si="27"/>
        <v>0</v>
      </c>
      <c r="AH124" s="201">
        <f t="shared" si="28"/>
        <v>0</v>
      </c>
      <c r="AI124" s="204">
        <f t="shared" si="29"/>
        <v>3</v>
      </c>
      <c r="AJ124" s="199">
        <f t="shared" si="30"/>
        <v>10</v>
      </c>
      <c r="AK124" s="199">
        <f t="shared" si="31"/>
        <v>0</v>
      </c>
      <c r="AL124" s="199">
        <f t="shared" si="32"/>
        <v>0</v>
      </c>
      <c r="AM124" s="201">
        <f t="shared" si="33"/>
        <v>0</v>
      </c>
      <c r="AN124" s="204">
        <f t="shared" si="34"/>
        <v>3</v>
      </c>
      <c r="AO124" s="199">
        <f t="shared" si="35"/>
        <v>0</v>
      </c>
      <c r="AP124" s="199">
        <f t="shared" si="36"/>
        <v>0</v>
      </c>
      <c r="AQ124" s="199">
        <f t="shared" si="37"/>
        <v>0</v>
      </c>
      <c r="AR124" s="201">
        <f t="shared" si="38"/>
        <v>0</v>
      </c>
      <c r="AS124" s="204">
        <f t="shared" si="39"/>
        <v>4</v>
      </c>
      <c r="AT124" s="199">
        <f t="shared" si="40"/>
        <v>12</v>
      </c>
      <c r="AU124" s="199">
        <f t="shared" si="41"/>
        <v>0</v>
      </c>
      <c r="AV124" s="199">
        <f t="shared" si="42"/>
        <v>0</v>
      </c>
      <c r="AW124" s="201">
        <f t="shared" si="43"/>
        <v>0</v>
      </c>
      <c r="AX124" s="205">
        <f t="shared" si="44"/>
        <v>3</v>
      </c>
      <c r="AY124" s="199">
        <f t="shared" si="45"/>
        <v>0</v>
      </c>
      <c r="AZ124" s="199">
        <f t="shared" si="46"/>
        <v>0</v>
      </c>
      <c r="BA124" s="199">
        <f t="shared" si="47"/>
        <v>0</v>
      </c>
      <c r="BB124" s="201">
        <f t="shared" si="48"/>
        <v>0</v>
      </c>
      <c r="BC124" s="204">
        <f t="shared" si="49"/>
        <v>4</v>
      </c>
      <c r="BD124" s="199">
        <f t="shared" si="50"/>
        <v>0</v>
      </c>
      <c r="BE124" s="199">
        <f t="shared" si="51"/>
        <v>0</v>
      </c>
      <c r="BF124" s="199">
        <f t="shared" si="52"/>
        <v>0</v>
      </c>
      <c r="BG124" s="201">
        <f t="shared" si="53"/>
        <v>0</v>
      </c>
      <c r="BH124" s="204">
        <f t="shared" si="54"/>
        <v>4</v>
      </c>
      <c r="BI124" s="199">
        <f t="shared" si="55"/>
        <v>6</v>
      </c>
      <c r="BJ124" s="199">
        <f t="shared" si="56"/>
        <v>0</v>
      </c>
      <c r="BK124" s="199">
        <f t="shared" si="57"/>
        <v>0</v>
      </c>
      <c r="BL124" s="201">
        <f t="shared" si="58"/>
        <v>0</v>
      </c>
      <c r="BM124" s="206">
        <f t="shared" si="59"/>
        <v>3</v>
      </c>
      <c r="BN124" s="199">
        <f t="shared" si="60"/>
        <v>12</v>
      </c>
      <c r="BO124" s="199">
        <f t="shared" si="61"/>
        <v>0</v>
      </c>
      <c r="BP124" s="199">
        <f t="shared" si="62"/>
        <v>0</v>
      </c>
      <c r="BQ124" s="201">
        <f t="shared" si="63"/>
        <v>0</v>
      </c>
      <c r="BR124" s="207">
        <f t="shared" si="64"/>
        <v>3</v>
      </c>
      <c r="BS124" s="199">
        <f t="shared" si="65"/>
        <v>0</v>
      </c>
      <c r="BT124" s="199">
        <f t="shared" si="66"/>
        <v>0</v>
      </c>
      <c r="BU124" s="199">
        <f t="shared" si="67"/>
        <v>0</v>
      </c>
      <c r="BV124" s="201">
        <f t="shared" si="68"/>
        <v>0</v>
      </c>
      <c r="BW124" s="207">
        <f t="shared" si="69"/>
        <v>4</v>
      </c>
      <c r="BX124" s="235">
        <v>80</v>
      </c>
      <c r="BY124" s="235">
        <v>80</v>
      </c>
      <c r="BZ124" s="193" t="e">
        <f t="shared" si="70"/>
        <v>#VALUE!</v>
      </c>
      <c r="CA124" s="193">
        <f t="shared" si="71"/>
        <v>14</v>
      </c>
      <c r="CB124" s="193" t="e">
        <f t="shared" si="72"/>
        <v>#VALUE!</v>
      </c>
      <c r="CC124" s="193" t="e">
        <f t="shared" si="73"/>
        <v>#VALUE!</v>
      </c>
      <c r="CD124" s="193" t="e">
        <f t="shared" si="74"/>
        <v>#VALUE!</v>
      </c>
      <c r="CE124" s="193" t="e">
        <f t="shared" si="75"/>
        <v>#VALUE!</v>
      </c>
      <c r="CF124" s="193" t="e">
        <f t="shared" si="76"/>
        <v>#VALUE!</v>
      </c>
      <c r="CG124" s="193" t="e">
        <f t="shared" si="77"/>
        <v>#VALUE!</v>
      </c>
      <c r="CH124" s="193" t="e">
        <f t="shared" si="78"/>
        <v>#VALUE!</v>
      </c>
      <c r="CI124" s="193" t="e">
        <f t="shared" si="79"/>
        <v>#VALUE!</v>
      </c>
      <c r="CJ124" s="193" t="e">
        <f t="shared" si="80"/>
        <v>#VALUE!</v>
      </c>
      <c r="CK124" s="193" t="e">
        <f t="shared" si="81"/>
        <v>#VALUE!</v>
      </c>
      <c r="CL124" s="193" t="e">
        <f t="shared" si="82"/>
        <v>#VALUE!</v>
      </c>
      <c r="CM124" s="193" t="e">
        <f t="shared" si="83"/>
        <v>#VALUE!</v>
      </c>
      <c r="CN124" s="193" t="e">
        <f t="shared" si="84"/>
        <v>#VALUE!</v>
      </c>
      <c r="CO124" s="209" t="str">
        <f t="shared" si="85"/>
        <v>2023PEC AI 147</v>
      </c>
      <c r="CP124" s="193" t="e">
        <f t="shared" si="86"/>
        <v>#VALUE!</v>
      </c>
      <c r="CQ124" s="158"/>
      <c r="CR124" s="193">
        <f t="shared" si="87"/>
        <v>13</v>
      </c>
      <c r="CS124" s="193" t="e">
        <f t="shared" si="88"/>
        <v>#VALUE!</v>
      </c>
      <c r="CT124" s="193" t="e">
        <f t="shared" si="89"/>
        <v>#VALUE!</v>
      </c>
      <c r="CU124" s="193" t="e">
        <f t="shared" si="90"/>
        <v>#VALUE!</v>
      </c>
      <c r="CV124" s="193" t="e">
        <f t="shared" si="91"/>
        <v>#VALUE!</v>
      </c>
      <c r="CW124" s="193" t="e">
        <f t="shared" si="92"/>
        <v>#VALUE!</v>
      </c>
      <c r="CX124" s="193" t="e">
        <f t="shared" si="93"/>
        <v>#VALUE!</v>
      </c>
      <c r="CY124" s="193" t="e">
        <f t="shared" si="94"/>
        <v>#VALUE!</v>
      </c>
      <c r="CZ124" s="193" t="e">
        <f t="shared" si="95"/>
        <v>#VALUE!</v>
      </c>
      <c r="DA124" s="193" t="e">
        <f t="shared" si="96"/>
        <v>#VALUE!</v>
      </c>
      <c r="DB124" s="193" t="e">
        <f t="shared" si="97"/>
        <v>#VALUE!</v>
      </c>
      <c r="DC124" s="193" t="e">
        <f t="shared" si="98"/>
        <v>#VALUE!</v>
      </c>
      <c r="DD124" s="193" t="e">
        <f t="shared" si="99"/>
        <v>#VALUE!</v>
      </c>
      <c r="DE124" s="159"/>
      <c r="DF124" s="159" t="e">
        <f t="shared" si="100"/>
        <v>#VALUE!</v>
      </c>
      <c r="DG124" s="159"/>
      <c r="DH124" s="159"/>
      <c r="DI124" s="159"/>
      <c r="DJ124" s="159"/>
      <c r="DK124" s="159"/>
      <c r="DL124" s="159"/>
      <c r="DM124" s="159"/>
      <c r="DN124" s="159"/>
      <c r="DO124" s="159"/>
      <c r="DP124" s="159"/>
      <c r="DQ124" s="159"/>
      <c r="DR124" s="159">
        <f t="shared" si="101"/>
        <v>80</v>
      </c>
      <c r="DS124" s="188">
        <f t="shared" si="102"/>
        <v>16</v>
      </c>
      <c r="DT124" s="159">
        <f t="shared" si="103"/>
        <v>12</v>
      </c>
      <c r="DU124" s="159">
        <f t="shared" si="104"/>
        <v>12</v>
      </c>
      <c r="DV124" s="159">
        <f t="shared" si="105"/>
        <v>10</v>
      </c>
      <c r="DW124" s="159">
        <f t="shared" si="106"/>
        <v>12</v>
      </c>
      <c r="DX124" s="159">
        <f t="shared" si="107"/>
        <v>6</v>
      </c>
      <c r="DY124" s="210">
        <f t="shared" si="108"/>
        <v>12</v>
      </c>
      <c r="DZ124" s="159">
        <f t="shared" si="109"/>
        <v>80</v>
      </c>
      <c r="EA124" s="159">
        <f t="shared" si="110"/>
        <v>16</v>
      </c>
      <c r="EB124" s="159">
        <f t="shared" si="111"/>
        <v>12</v>
      </c>
      <c r="EC124" s="159">
        <f t="shared" si="171"/>
        <v>0</v>
      </c>
      <c r="ED124" s="159">
        <f t="shared" si="171"/>
        <v>0</v>
      </c>
      <c r="EE124" s="159">
        <f t="shared" si="172"/>
        <v>12</v>
      </c>
      <c r="EF124" s="159">
        <f t="shared" si="172"/>
        <v>10</v>
      </c>
      <c r="EG124" s="159">
        <f t="shared" si="114"/>
        <v>0</v>
      </c>
      <c r="EH124" s="159">
        <f t="shared" si="115"/>
        <v>12</v>
      </c>
      <c r="EI124" s="159">
        <f t="shared" si="173"/>
        <v>0</v>
      </c>
      <c r="EJ124" s="159">
        <f t="shared" si="173"/>
        <v>0</v>
      </c>
      <c r="EK124" s="159">
        <f t="shared" si="174"/>
        <v>6</v>
      </c>
      <c r="EL124" s="159">
        <f t="shared" si="174"/>
        <v>12</v>
      </c>
      <c r="EM124" s="159">
        <f t="shared" si="118"/>
        <v>0</v>
      </c>
      <c r="EN124" s="159"/>
      <c r="EO124" s="159"/>
      <c r="EP124" s="188">
        <f t="shared" si="119"/>
        <v>16</v>
      </c>
      <c r="EQ124" s="159">
        <f t="shared" si="120"/>
        <v>14</v>
      </c>
      <c r="ER124" s="159">
        <f t="shared" si="121"/>
        <v>14</v>
      </c>
      <c r="ES124" s="159">
        <f t="shared" si="122"/>
        <v>12</v>
      </c>
      <c r="ET124" s="159">
        <f t="shared" si="123"/>
        <v>11</v>
      </c>
      <c r="EU124" s="159">
        <f t="shared" si="124"/>
        <v>13</v>
      </c>
      <c r="EV124" s="159"/>
      <c r="EW124" s="159">
        <f t="shared" si="125"/>
        <v>80</v>
      </c>
      <c r="EX124" s="159">
        <f t="shared" si="126"/>
        <v>16</v>
      </c>
      <c r="EY124" s="159">
        <f t="shared" si="127"/>
        <v>14</v>
      </c>
      <c r="EZ124" s="159">
        <f t="shared" si="175"/>
        <v>0</v>
      </c>
      <c r="FA124" s="159">
        <f t="shared" si="175"/>
        <v>0</v>
      </c>
      <c r="FB124" s="159">
        <f t="shared" si="176"/>
        <v>14</v>
      </c>
      <c r="FC124" s="159">
        <f t="shared" si="176"/>
        <v>12</v>
      </c>
      <c r="FD124" s="159">
        <f t="shared" si="130"/>
        <v>0</v>
      </c>
      <c r="FE124" s="159">
        <f t="shared" si="131"/>
        <v>11</v>
      </c>
      <c r="FF124" s="159">
        <f t="shared" si="177"/>
        <v>0</v>
      </c>
      <c r="FG124" s="159">
        <f t="shared" si="177"/>
        <v>0</v>
      </c>
      <c r="FH124" s="159">
        <f t="shared" si="133"/>
        <v>13</v>
      </c>
      <c r="FI124" s="159">
        <v>0</v>
      </c>
      <c r="FJ124" s="159">
        <v>0</v>
      </c>
      <c r="FK124" s="159"/>
      <c r="FL124" s="159"/>
      <c r="FM124" s="235">
        <v>80</v>
      </c>
    </row>
    <row r="125" spans="1:169" ht="43" x14ac:dyDescent="0.2">
      <c r="A125" s="194">
        <v>112</v>
      </c>
      <c r="B125" s="195">
        <v>211423243112</v>
      </c>
      <c r="C125" s="196" t="s">
        <v>904</v>
      </c>
      <c r="D125" s="197"/>
      <c r="E125" s="198" t="s">
        <v>905</v>
      </c>
      <c r="F125" s="199">
        <f t="shared" si="0"/>
        <v>2</v>
      </c>
      <c r="G125" s="199">
        <f t="shared" si="1"/>
        <v>2</v>
      </c>
      <c r="H125" s="199">
        <f t="shared" si="2"/>
        <v>2</v>
      </c>
      <c r="I125" s="199">
        <f t="shared" si="3"/>
        <v>0</v>
      </c>
      <c r="J125" s="199">
        <f t="shared" si="4"/>
        <v>0</v>
      </c>
      <c r="K125" s="199">
        <f t="shared" si="5"/>
        <v>0</v>
      </c>
      <c r="L125" s="199">
        <f t="shared" si="6"/>
        <v>0</v>
      </c>
      <c r="M125" s="199">
        <f t="shared" si="7"/>
        <v>0</v>
      </c>
      <c r="N125" s="199">
        <f t="shared" si="8"/>
        <v>0</v>
      </c>
      <c r="O125" s="200">
        <f t="shared" si="9"/>
        <v>0</v>
      </c>
      <c r="P125" s="199">
        <f t="shared" si="10"/>
        <v>0</v>
      </c>
      <c r="Q125" s="199">
        <f t="shared" si="11"/>
        <v>0</v>
      </c>
      <c r="R125" s="199">
        <f t="shared" si="12"/>
        <v>0</v>
      </c>
      <c r="S125" s="201">
        <f t="shared" si="156"/>
        <v>0</v>
      </c>
      <c r="T125" s="202">
        <f t="shared" si="14"/>
        <v>4</v>
      </c>
      <c r="U125" s="199">
        <f t="shared" si="15"/>
        <v>4</v>
      </c>
      <c r="V125" s="199">
        <f t="shared" si="16"/>
        <v>0</v>
      </c>
      <c r="W125" s="199">
        <f t="shared" si="17"/>
        <v>0</v>
      </c>
      <c r="X125" s="201">
        <f t="shared" si="18"/>
        <v>0</v>
      </c>
      <c r="Y125" s="203">
        <f t="shared" si="19"/>
        <v>3</v>
      </c>
      <c r="Z125" s="199">
        <f t="shared" si="20"/>
        <v>5</v>
      </c>
      <c r="AA125" s="199">
        <f t="shared" si="21"/>
        <v>0</v>
      </c>
      <c r="AB125" s="199">
        <f t="shared" si="22"/>
        <v>0</v>
      </c>
      <c r="AC125" s="201">
        <f t="shared" si="23"/>
        <v>0</v>
      </c>
      <c r="AD125" s="202">
        <f t="shared" si="24"/>
        <v>3</v>
      </c>
      <c r="AE125" s="199">
        <f t="shared" si="25"/>
        <v>0</v>
      </c>
      <c r="AF125" s="199">
        <f t="shared" si="26"/>
        <v>0</v>
      </c>
      <c r="AG125" s="199">
        <f t="shared" si="27"/>
        <v>0</v>
      </c>
      <c r="AH125" s="201">
        <f t="shared" si="28"/>
        <v>0</v>
      </c>
      <c r="AI125" s="204">
        <f t="shared" si="29"/>
        <v>4</v>
      </c>
      <c r="AJ125" s="199">
        <f t="shared" si="30"/>
        <v>0</v>
      </c>
      <c r="AK125" s="199">
        <f t="shared" si="31"/>
        <v>0</v>
      </c>
      <c r="AL125" s="199">
        <f t="shared" si="32"/>
        <v>0</v>
      </c>
      <c r="AM125" s="201">
        <f t="shared" si="33"/>
        <v>0</v>
      </c>
      <c r="AN125" s="204">
        <f t="shared" si="34"/>
        <v>4</v>
      </c>
      <c r="AO125" s="199">
        <f t="shared" si="35"/>
        <v>5</v>
      </c>
      <c r="AP125" s="199">
        <f t="shared" si="36"/>
        <v>0</v>
      </c>
      <c r="AQ125" s="199">
        <f t="shared" si="37"/>
        <v>0</v>
      </c>
      <c r="AR125" s="201">
        <f t="shared" si="38"/>
        <v>0</v>
      </c>
      <c r="AS125" s="204">
        <f t="shared" si="39"/>
        <v>3</v>
      </c>
      <c r="AT125" s="199">
        <f t="shared" si="40"/>
        <v>0</v>
      </c>
      <c r="AU125" s="199">
        <f t="shared" si="41"/>
        <v>0</v>
      </c>
      <c r="AV125" s="199">
        <f t="shared" si="42"/>
        <v>0</v>
      </c>
      <c r="AW125" s="201">
        <f t="shared" si="43"/>
        <v>0</v>
      </c>
      <c r="AX125" s="205">
        <f t="shared" si="44"/>
        <v>4</v>
      </c>
      <c r="AY125" s="199">
        <f t="shared" si="45"/>
        <v>5</v>
      </c>
      <c r="AZ125" s="199">
        <f t="shared" si="46"/>
        <v>0</v>
      </c>
      <c r="BA125" s="199">
        <f t="shared" si="47"/>
        <v>0</v>
      </c>
      <c r="BB125" s="201">
        <f t="shared" si="48"/>
        <v>0</v>
      </c>
      <c r="BC125" s="204">
        <f t="shared" si="49"/>
        <v>3</v>
      </c>
      <c r="BD125" s="199">
        <f t="shared" si="50"/>
        <v>0</v>
      </c>
      <c r="BE125" s="199">
        <f t="shared" si="51"/>
        <v>0</v>
      </c>
      <c r="BF125" s="199">
        <f t="shared" si="52"/>
        <v>0</v>
      </c>
      <c r="BG125" s="201">
        <f t="shared" si="53"/>
        <v>0</v>
      </c>
      <c r="BH125" s="204">
        <f t="shared" si="54"/>
        <v>4</v>
      </c>
      <c r="BI125" s="199">
        <f t="shared" si="55"/>
        <v>0</v>
      </c>
      <c r="BJ125" s="199">
        <f t="shared" si="56"/>
        <v>0</v>
      </c>
      <c r="BK125" s="199">
        <f t="shared" si="57"/>
        <v>0</v>
      </c>
      <c r="BL125" s="201">
        <f t="shared" si="58"/>
        <v>0</v>
      </c>
      <c r="BM125" s="206">
        <f t="shared" si="59"/>
        <v>4</v>
      </c>
      <c r="BN125" s="199">
        <f t="shared" si="60"/>
        <v>0</v>
      </c>
      <c r="BO125" s="199">
        <f t="shared" si="61"/>
        <v>0</v>
      </c>
      <c r="BP125" s="199">
        <f t="shared" si="62"/>
        <v>0</v>
      </c>
      <c r="BQ125" s="201">
        <f t="shared" si="63"/>
        <v>0</v>
      </c>
      <c r="BR125" s="207">
        <f t="shared" si="64"/>
        <v>4</v>
      </c>
      <c r="BS125" s="199">
        <f t="shared" si="65"/>
        <v>5</v>
      </c>
      <c r="BT125" s="199">
        <f t="shared" si="66"/>
        <v>0</v>
      </c>
      <c r="BU125" s="199">
        <f t="shared" si="67"/>
        <v>0</v>
      </c>
      <c r="BV125" s="201">
        <f t="shared" si="68"/>
        <v>0</v>
      </c>
      <c r="BW125" s="207">
        <f t="shared" si="69"/>
        <v>3</v>
      </c>
      <c r="BX125" s="235">
        <v>30</v>
      </c>
      <c r="BY125" s="235">
        <v>30</v>
      </c>
      <c r="BZ125" s="193" t="e">
        <f t="shared" si="70"/>
        <v>#VALUE!</v>
      </c>
      <c r="CA125" s="193">
        <f t="shared" si="71"/>
        <v>20</v>
      </c>
      <c r="CB125" s="193" t="e">
        <f t="shared" si="72"/>
        <v>#VALUE!</v>
      </c>
      <c r="CC125" s="193" t="e">
        <f t="shared" si="73"/>
        <v>#VALUE!</v>
      </c>
      <c r="CD125" s="193" t="e">
        <f t="shared" si="74"/>
        <v>#VALUE!</v>
      </c>
      <c r="CE125" s="193" t="e">
        <f t="shared" si="75"/>
        <v>#VALUE!</v>
      </c>
      <c r="CF125" s="193" t="e">
        <f t="shared" si="76"/>
        <v>#VALUE!</v>
      </c>
      <c r="CG125" s="193" t="e">
        <f t="shared" si="77"/>
        <v>#VALUE!</v>
      </c>
      <c r="CH125" s="193" t="e">
        <f t="shared" si="78"/>
        <v>#VALUE!</v>
      </c>
      <c r="CI125" s="193" t="e">
        <f t="shared" si="79"/>
        <v>#VALUE!</v>
      </c>
      <c r="CJ125" s="193" t="e">
        <f t="shared" si="80"/>
        <v>#VALUE!</v>
      </c>
      <c r="CK125" s="193" t="e">
        <f t="shared" si="81"/>
        <v>#VALUE!</v>
      </c>
      <c r="CL125" s="193" t="e">
        <f t="shared" si="82"/>
        <v>#VALUE!</v>
      </c>
      <c r="CM125" s="193" t="e">
        <f t="shared" si="83"/>
        <v>#VALUE!</v>
      </c>
      <c r="CN125" s="193" t="e">
        <f t="shared" si="84"/>
        <v>#VALUE!</v>
      </c>
      <c r="CO125" s="209" t="str">
        <f t="shared" si="85"/>
        <v>2023PEC AI 602</v>
      </c>
      <c r="CP125" s="193" t="e">
        <f t="shared" si="86"/>
        <v>#VALUE!</v>
      </c>
      <c r="CQ125" s="158"/>
      <c r="CR125" s="193">
        <f t="shared" si="87"/>
        <v>20</v>
      </c>
      <c r="CS125" s="193" t="e">
        <f t="shared" si="88"/>
        <v>#VALUE!</v>
      </c>
      <c r="CT125" s="193" t="e">
        <f t="shared" si="89"/>
        <v>#VALUE!</v>
      </c>
      <c r="CU125" s="193" t="e">
        <f t="shared" si="90"/>
        <v>#VALUE!</v>
      </c>
      <c r="CV125" s="193" t="e">
        <f t="shared" si="91"/>
        <v>#VALUE!</v>
      </c>
      <c r="CW125" s="193" t="e">
        <f t="shared" si="92"/>
        <v>#VALUE!</v>
      </c>
      <c r="CX125" s="193" t="e">
        <f t="shared" si="93"/>
        <v>#VALUE!</v>
      </c>
      <c r="CY125" s="193" t="e">
        <f t="shared" si="94"/>
        <v>#VALUE!</v>
      </c>
      <c r="CZ125" s="193" t="e">
        <f t="shared" si="95"/>
        <v>#VALUE!</v>
      </c>
      <c r="DA125" s="193" t="e">
        <f t="shared" si="96"/>
        <v>#VALUE!</v>
      </c>
      <c r="DB125" s="193" t="e">
        <f t="shared" si="97"/>
        <v>#VALUE!</v>
      </c>
      <c r="DC125" s="193" t="e">
        <f t="shared" si="98"/>
        <v>#VALUE!</v>
      </c>
      <c r="DD125" s="193" t="e">
        <f t="shared" si="99"/>
        <v>#VALUE!</v>
      </c>
      <c r="DE125" s="159"/>
      <c r="DF125" s="159" t="e">
        <f t="shared" si="100"/>
        <v>#VALUE!</v>
      </c>
      <c r="DG125" s="159"/>
      <c r="DH125" s="159"/>
      <c r="DI125" s="159"/>
      <c r="DJ125" s="159"/>
      <c r="DK125" s="159"/>
      <c r="DL125" s="159"/>
      <c r="DM125" s="159"/>
      <c r="DN125" s="159"/>
      <c r="DO125" s="159"/>
      <c r="DP125" s="159"/>
      <c r="DQ125" s="159"/>
      <c r="DR125" s="159">
        <f t="shared" si="101"/>
        <v>30</v>
      </c>
      <c r="DS125" s="188">
        <f t="shared" si="102"/>
        <v>6</v>
      </c>
      <c r="DT125" s="159">
        <f t="shared" si="103"/>
        <v>4</v>
      </c>
      <c r="DU125" s="159">
        <f t="shared" si="104"/>
        <v>5</v>
      </c>
      <c r="DV125" s="159">
        <f t="shared" si="105"/>
        <v>5</v>
      </c>
      <c r="DW125" s="159">
        <f t="shared" si="106"/>
        <v>5</v>
      </c>
      <c r="DX125" s="159">
        <f t="shared" si="107"/>
        <v>0</v>
      </c>
      <c r="DY125" s="210">
        <f t="shared" si="108"/>
        <v>5</v>
      </c>
      <c r="DZ125" s="159">
        <f t="shared" si="109"/>
        <v>30</v>
      </c>
      <c r="EA125" s="159">
        <f t="shared" si="110"/>
        <v>6</v>
      </c>
      <c r="EB125" s="159">
        <f t="shared" si="111"/>
        <v>0</v>
      </c>
      <c r="EC125" s="159">
        <f t="shared" si="171"/>
        <v>4</v>
      </c>
      <c r="ED125" s="159">
        <f t="shared" si="171"/>
        <v>5</v>
      </c>
      <c r="EE125" s="159">
        <f t="shared" si="172"/>
        <v>0</v>
      </c>
      <c r="EF125" s="159">
        <f t="shared" si="172"/>
        <v>0</v>
      </c>
      <c r="EG125" s="159">
        <f t="shared" si="114"/>
        <v>5</v>
      </c>
      <c r="EH125" s="159">
        <f t="shared" si="115"/>
        <v>0</v>
      </c>
      <c r="EI125" s="159">
        <f t="shared" si="173"/>
        <v>5</v>
      </c>
      <c r="EJ125" s="159">
        <f t="shared" si="173"/>
        <v>0</v>
      </c>
      <c r="EK125" s="159">
        <f t="shared" si="174"/>
        <v>0</v>
      </c>
      <c r="EL125" s="159">
        <f t="shared" si="174"/>
        <v>0</v>
      </c>
      <c r="EM125" s="159">
        <f t="shared" si="118"/>
        <v>5</v>
      </c>
      <c r="EN125" s="159"/>
      <c r="EO125" s="159"/>
      <c r="EP125" s="188">
        <f t="shared" si="119"/>
        <v>6</v>
      </c>
      <c r="EQ125" s="159">
        <f t="shared" si="120"/>
        <v>5</v>
      </c>
      <c r="ER125" s="159">
        <f t="shared" si="121"/>
        <v>6</v>
      </c>
      <c r="ES125" s="159">
        <f t="shared" si="122"/>
        <v>6</v>
      </c>
      <c r="ET125" s="159">
        <f t="shared" si="123"/>
        <v>2</v>
      </c>
      <c r="EU125" s="159">
        <f t="shared" si="124"/>
        <v>5</v>
      </c>
      <c r="EV125" s="159"/>
      <c r="EW125" s="159">
        <f t="shared" si="125"/>
        <v>30</v>
      </c>
      <c r="EX125" s="159">
        <f t="shared" si="126"/>
        <v>6</v>
      </c>
      <c r="EY125" s="159">
        <f t="shared" si="127"/>
        <v>0</v>
      </c>
      <c r="EZ125" s="159">
        <f t="shared" si="175"/>
        <v>5</v>
      </c>
      <c r="FA125" s="159">
        <f t="shared" si="175"/>
        <v>6</v>
      </c>
      <c r="FB125" s="159">
        <f t="shared" si="176"/>
        <v>0</v>
      </c>
      <c r="FC125" s="159">
        <f t="shared" si="176"/>
        <v>0</v>
      </c>
      <c r="FD125" s="159">
        <f t="shared" si="130"/>
        <v>6</v>
      </c>
      <c r="FE125" s="159">
        <f t="shared" si="131"/>
        <v>0</v>
      </c>
      <c r="FF125" s="159">
        <f t="shared" si="177"/>
        <v>2</v>
      </c>
      <c r="FG125" s="159">
        <f t="shared" si="177"/>
        <v>5</v>
      </c>
      <c r="FH125" s="159">
        <f t="shared" si="133"/>
        <v>0</v>
      </c>
      <c r="FI125" s="159">
        <v>0</v>
      </c>
      <c r="FJ125" s="159">
        <v>0</v>
      </c>
      <c r="FK125" s="159"/>
      <c r="FL125" s="159"/>
      <c r="FM125" s="235">
        <v>30</v>
      </c>
    </row>
    <row r="126" spans="1:169" ht="29" x14ac:dyDescent="0.2">
      <c r="A126" s="194">
        <v>113</v>
      </c>
      <c r="B126" s="195">
        <v>211423243113</v>
      </c>
      <c r="C126" s="196" t="s">
        <v>906</v>
      </c>
      <c r="D126" s="197"/>
      <c r="E126" s="198" t="s">
        <v>907</v>
      </c>
      <c r="F126" s="199">
        <f t="shared" si="0"/>
        <v>2</v>
      </c>
      <c r="G126" s="199">
        <f t="shared" si="1"/>
        <v>2</v>
      </c>
      <c r="H126" s="199">
        <f t="shared" si="2"/>
        <v>2</v>
      </c>
      <c r="I126" s="199">
        <f t="shared" si="3"/>
        <v>2</v>
      </c>
      <c r="J126" s="199">
        <f t="shared" si="4"/>
        <v>2</v>
      </c>
      <c r="K126" s="199">
        <f t="shared" si="5"/>
        <v>2</v>
      </c>
      <c r="L126" s="199">
        <f t="shared" si="6"/>
        <v>0</v>
      </c>
      <c r="M126" s="199">
        <f t="shared" si="7"/>
        <v>0</v>
      </c>
      <c r="N126" s="199">
        <f t="shared" si="8"/>
        <v>0</v>
      </c>
      <c r="O126" s="200">
        <f t="shared" si="9"/>
        <v>0</v>
      </c>
      <c r="P126" s="199">
        <f t="shared" si="10"/>
        <v>9</v>
      </c>
      <c r="Q126" s="199">
        <f t="shared" si="11"/>
        <v>0</v>
      </c>
      <c r="R126" s="199">
        <f t="shared" si="12"/>
        <v>0</v>
      </c>
      <c r="S126" s="201">
        <f t="shared" si="156"/>
        <v>0</v>
      </c>
      <c r="T126" s="202">
        <f t="shared" si="14"/>
        <v>3</v>
      </c>
      <c r="U126" s="199">
        <f t="shared" si="15"/>
        <v>0</v>
      </c>
      <c r="V126" s="199">
        <f t="shared" si="16"/>
        <v>0</v>
      </c>
      <c r="W126" s="199">
        <f t="shared" si="17"/>
        <v>0</v>
      </c>
      <c r="X126" s="201">
        <f t="shared" si="18"/>
        <v>0</v>
      </c>
      <c r="Y126" s="203">
        <f t="shared" si="19"/>
        <v>4</v>
      </c>
      <c r="Z126" s="199">
        <f t="shared" si="20"/>
        <v>0</v>
      </c>
      <c r="AA126" s="199">
        <f t="shared" si="21"/>
        <v>0</v>
      </c>
      <c r="AB126" s="199">
        <f t="shared" si="22"/>
        <v>0</v>
      </c>
      <c r="AC126" s="201">
        <f t="shared" si="23"/>
        <v>0</v>
      </c>
      <c r="AD126" s="202">
        <f t="shared" si="24"/>
        <v>4</v>
      </c>
      <c r="AE126" s="199">
        <f t="shared" si="25"/>
        <v>9</v>
      </c>
      <c r="AF126" s="199">
        <f t="shared" si="26"/>
        <v>0</v>
      </c>
      <c r="AG126" s="199">
        <f t="shared" si="27"/>
        <v>0</v>
      </c>
      <c r="AH126" s="201">
        <f t="shared" si="28"/>
        <v>0</v>
      </c>
      <c r="AI126" s="204">
        <f t="shared" si="29"/>
        <v>3</v>
      </c>
      <c r="AJ126" s="199">
        <f t="shared" si="30"/>
        <v>8</v>
      </c>
      <c r="AK126" s="199">
        <f t="shared" si="31"/>
        <v>0</v>
      </c>
      <c r="AL126" s="199">
        <f t="shared" si="32"/>
        <v>0</v>
      </c>
      <c r="AM126" s="201">
        <f t="shared" si="33"/>
        <v>0</v>
      </c>
      <c r="AN126" s="204">
        <f t="shared" si="34"/>
        <v>3</v>
      </c>
      <c r="AO126" s="199">
        <f t="shared" si="35"/>
        <v>0</v>
      </c>
      <c r="AP126" s="199">
        <f t="shared" si="36"/>
        <v>0</v>
      </c>
      <c r="AQ126" s="199">
        <f t="shared" si="37"/>
        <v>0</v>
      </c>
      <c r="AR126" s="201">
        <f t="shared" si="38"/>
        <v>0</v>
      </c>
      <c r="AS126" s="204">
        <f t="shared" si="39"/>
        <v>4</v>
      </c>
      <c r="AT126" s="199">
        <f t="shared" si="40"/>
        <v>9</v>
      </c>
      <c r="AU126" s="199">
        <f t="shared" si="41"/>
        <v>0</v>
      </c>
      <c r="AV126" s="199">
        <f t="shared" si="42"/>
        <v>0</v>
      </c>
      <c r="AW126" s="201">
        <f t="shared" si="43"/>
        <v>0</v>
      </c>
      <c r="AX126" s="205">
        <f t="shared" si="44"/>
        <v>3</v>
      </c>
      <c r="AY126" s="199">
        <f t="shared" si="45"/>
        <v>0</v>
      </c>
      <c r="AZ126" s="199">
        <f t="shared" si="46"/>
        <v>0</v>
      </c>
      <c r="BA126" s="199">
        <f t="shared" si="47"/>
        <v>0</v>
      </c>
      <c r="BB126" s="201">
        <f t="shared" si="48"/>
        <v>0</v>
      </c>
      <c r="BC126" s="204">
        <f t="shared" si="49"/>
        <v>4</v>
      </c>
      <c r="BD126" s="199">
        <f t="shared" si="50"/>
        <v>0</v>
      </c>
      <c r="BE126" s="199">
        <f t="shared" si="51"/>
        <v>0</v>
      </c>
      <c r="BF126" s="199">
        <f t="shared" si="52"/>
        <v>0</v>
      </c>
      <c r="BG126" s="201">
        <f t="shared" si="53"/>
        <v>0</v>
      </c>
      <c r="BH126" s="204">
        <f t="shared" si="54"/>
        <v>4</v>
      </c>
      <c r="BI126" s="199">
        <f t="shared" si="55"/>
        <v>6</v>
      </c>
      <c r="BJ126" s="199">
        <f t="shared" si="56"/>
        <v>0</v>
      </c>
      <c r="BK126" s="199">
        <f t="shared" si="57"/>
        <v>0</v>
      </c>
      <c r="BL126" s="201">
        <f t="shared" si="58"/>
        <v>0</v>
      </c>
      <c r="BM126" s="206">
        <f t="shared" si="59"/>
        <v>3</v>
      </c>
      <c r="BN126" s="199">
        <f t="shared" si="60"/>
        <v>9</v>
      </c>
      <c r="BO126" s="199">
        <f t="shared" si="61"/>
        <v>0</v>
      </c>
      <c r="BP126" s="199">
        <f t="shared" si="62"/>
        <v>0</v>
      </c>
      <c r="BQ126" s="201">
        <f t="shared" si="63"/>
        <v>0</v>
      </c>
      <c r="BR126" s="207">
        <f t="shared" si="64"/>
        <v>3</v>
      </c>
      <c r="BS126" s="199">
        <f t="shared" si="65"/>
        <v>0</v>
      </c>
      <c r="BT126" s="199">
        <f t="shared" si="66"/>
        <v>0</v>
      </c>
      <c r="BU126" s="199">
        <f t="shared" si="67"/>
        <v>0</v>
      </c>
      <c r="BV126" s="201">
        <f t="shared" si="68"/>
        <v>0</v>
      </c>
      <c r="BW126" s="207">
        <f t="shared" si="69"/>
        <v>4</v>
      </c>
      <c r="BX126" s="235">
        <v>62</v>
      </c>
      <c r="BY126" s="235">
        <v>62</v>
      </c>
      <c r="BZ126" s="193" t="e">
        <f t="shared" si="70"/>
        <v>#VALUE!</v>
      </c>
      <c r="CA126" s="193">
        <f t="shared" si="71"/>
        <v>20</v>
      </c>
      <c r="CB126" s="193" t="e">
        <f t="shared" si="72"/>
        <v>#VALUE!</v>
      </c>
      <c r="CC126" s="193" t="e">
        <f t="shared" si="73"/>
        <v>#VALUE!</v>
      </c>
      <c r="CD126" s="193" t="e">
        <f t="shared" si="74"/>
        <v>#VALUE!</v>
      </c>
      <c r="CE126" s="193" t="e">
        <f t="shared" si="75"/>
        <v>#VALUE!</v>
      </c>
      <c r="CF126" s="193" t="e">
        <f t="shared" si="76"/>
        <v>#VALUE!</v>
      </c>
      <c r="CG126" s="193" t="e">
        <f t="shared" si="77"/>
        <v>#VALUE!</v>
      </c>
      <c r="CH126" s="193" t="e">
        <f t="shared" si="78"/>
        <v>#VALUE!</v>
      </c>
      <c r="CI126" s="193" t="e">
        <f t="shared" si="79"/>
        <v>#VALUE!</v>
      </c>
      <c r="CJ126" s="193" t="e">
        <f t="shared" si="80"/>
        <v>#VALUE!</v>
      </c>
      <c r="CK126" s="193" t="e">
        <f t="shared" si="81"/>
        <v>#VALUE!</v>
      </c>
      <c r="CL126" s="193" t="e">
        <f t="shared" si="82"/>
        <v>#VALUE!</v>
      </c>
      <c r="CM126" s="193" t="e">
        <f t="shared" si="83"/>
        <v>#VALUE!</v>
      </c>
      <c r="CN126" s="193" t="e">
        <f t="shared" si="84"/>
        <v>#VALUE!</v>
      </c>
      <c r="CO126" s="209" t="str">
        <f t="shared" si="85"/>
        <v>2023PEC AI 603</v>
      </c>
      <c r="CP126" s="193" t="e">
        <f t="shared" si="86"/>
        <v>#VALUE!</v>
      </c>
      <c r="CQ126" s="158"/>
      <c r="CR126" s="193">
        <f t="shared" si="87"/>
        <v>20</v>
      </c>
      <c r="CS126" s="193" t="e">
        <f t="shared" si="88"/>
        <v>#VALUE!</v>
      </c>
      <c r="CT126" s="193" t="e">
        <f t="shared" si="89"/>
        <v>#VALUE!</v>
      </c>
      <c r="CU126" s="193" t="e">
        <f t="shared" si="90"/>
        <v>#VALUE!</v>
      </c>
      <c r="CV126" s="193" t="e">
        <f t="shared" si="91"/>
        <v>#VALUE!</v>
      </c>
      <c r="CW126" s="193" t="e">
        <f t="shared" si="92"/>
        <v>#VALUE!</v>
      </c>
      <c r="CX126" s="193" t="e">
        <f t="shared" si="93"/>
        <v>#VALUE!</v>
      </c>
      <c r="CY126" s="193" t="e">
        <f t="shared" si="94"/>
        <v>#VALUE!</v>
      </c>
      <c r="CZ126" s="193" t="e">
        <f t="shared" si="95"/>
        <v>#VALUE!</v>
      </c>
      <c r="DA126" s="193" t="e">
        <f t="shared" si="96"/>
        <v>#VALUE!</v>
      </c>
      <c r="DB126" s="193" t="e">
        <f t="shared" si="97"/>
        <v>#VALUE!</v>
      </c>
      <c r="DC126" s="193" t="e">
        <f t="shared" si="98"/>
        <v>#VALUE!</v>
      </c>
      <c r="DD126" s="193" t="e">
        <f t="shared" si="99"/>
        <v>#VALUE!</v>
      </c>
      <c r="DE126" s="159"/>
      <c r="DF126" s="159" t="e">
        <f t="shared" si="100"/>
        <v>#VALUE!</v>
      </c>
      <c r="DG126" s="159"/>
      <c r="DH126" s="159"/>
      <c r="DI126" s="159"/>
      <c r="DJ126" s="159"/>
      <c r="DK126" s="159"/>
      <c r="DL126" s="159"/>
      <c r="DM126" s="159"/>
      <c r="DN126" s="159"/>
      <c r="DO126" s="159"/>
      <c r="DP126" s="159"/>
      <c r="DQ126" s="159"/>
      <c r="DR126" s="159">
        <f t="shared" si="101"/>
        <v>62</v>
      </c>
      <c r="DS126" s="188">
        <f t="shared" si="102"/>
        <v>12</v>
      </c>
      <c r="DT126" s="159">
        <f t="shared" si="103"/>
        <v>9</v>
      </c>
      <c r="DU126" s="159">
        <f t="shared" si="104"/>
        <v>9</v>
      </c>
      <c r="DV126" s="159">
        <f t="shared" si="105"/>
        <v>8</v>
      </c>
      <c r="DW126" s="159">
        <f t="shared" si="106"/>
        <v>9</v>
      </c>
      <c r="DX126" s="159">
        <f t="shared" si="107"/>
        <v>6</v>
      </c>
      <c r="DY126" s="210">
        <f t="shared" si="108"/>
        <v>9</v>
      </c>
      <c r="DZ126" s="159">
        <f t="shared" si="109"/>
        <v>62</v>
      </c>
      <c r="EA126" s="159">
        <f t="shared" si="110"/>
        <v>12</v>
      </c>
      <c r="EB126" s="159">
        <f t="shared" si="111"/>
        <v>9</v>
      </c>
      <c r="EC126" s="159">
        <f t="shared" ref="EC126:ED141" si="178">IF(ISEVEN($B126),DT126,0)</f>
        <v>0</v>
      </c>
      <c r="ED126" s="159">
        <f t="shared" si="178"/>
        <v>0</v>
      </c>
      <c r="EE126" s="159">
        <f t="shared" ref="EE126:EF141" si="179">IF(ISODD($B126),DU126,0)</f>
        <v>9</v>
      </c>
      <c r="EF126" s="159">
        <f t="shared" si="179"/>
        <v>8</v>
      </c>
      <c r="EG126" s="159">
        <f t="shared" si="114"/>
        <v>0</v>
      </c>
      <c r="EH126" s="159">
        <f t="shared" si="115"/>
        <v>9</v>
      </c>
      <c r="EI126" s="159">
        <f t="shared" ref="EI126:EJ141" si="180">IF(ISEVEN($B126),DW126,0)</f>
        <v>0</v>
      </c>
      <c r="EJ126" s="159">
        <f t="shared" si="180"/>
        <v>0</v>
      </c>
      <c r="EK126" s="159">
        <f t="shared" ref="EK126:EL141" si="181">IF(ISODD($B126),DX126,0)</f>
        <v>6</v>
      </c>
      <c r="EL126" s="159">
        <f t="shared" si="181"/>
        <v>9</v>
      </c>
      <c r="EM126" s="159">
        <f t="shared" si="118"/>
        <v>0</v>
      </c>
      <c r="EN126" s="159"/>
      <c r="EO126" s="159"/>
      <c r="EP126" s="188">
        <f t="shared" si="119"/>
        <v>12</v>
      </c>
      <c r="EQ126" s="159">
        <f t="shared" si="120"/>
        <v>11</v>
      </c>
      <c r="ER126" s="159">
        <f t="shared" si="121"/>
        <v>11</v>
      </c>
      <c r="ES126" s="159">
        <f t="shared" si="122"/>
        <v>10</v>
      </c>
      <c r="ET126" s="159">
        <f t="shared" si="123"/>
        <v>8</v>
      </c>
      <c r="EU126" s="159">
        <f t="shared" si="124"/>
        <v>10</v>
      </c>
      <c r="EV126" s="159"/>
      <c r="EW126" s="159">
        <f t="shared" si="125"/>
        <v>62</v>
      </c>
      <c r="EX126" s="159">
        <f t="shared" si="126"/>
        <v>12</v>
      </c>
      <c r="EY126" s="159">
        <f t="shared" si="127"/>
        <v>11</v>
      </c>
      <c r="EZ126" s="159">
        <f t="shared" ref="EZ126:FA141" si="182">IF(ISEVEN($B126),EQ126,0)</f>
        <v>0</v>
      </c>
      <c r="FA126" s="159">
        <f t="shared" si="182"/>
        <v>0</v>
      </c>
      <c r="FB126" s="159">
        <f t="shared" ref="FB126:FC141" si="183">IF(ISODD($B126),ER126,0)</f>
        <v>11</v>
      </c>
      <c r="FC126" s="159">
        <f t="shared" si="183"/>
        <v>10</v>
      </c>
      <c r="FD126" s="159">
        <f t="shared" si="130"/>
        <v>0</v>
      </c>
      <c r="FE126" s="159">
        <f t="shared" si="131"/>
        <v>8</v>
      </c>
      <c r="FF126" s="159">
        <f t="shared" ref="FF126:FG141" si="184">IF(ISEVEN($B126),ET126,0)</f>
        <v>0</v>
      </c>
      <c r="FG126" s="159">
        <f t="shared" si="184"/>
        <v>0</v>
      </c>
      <c r="FH126" s="159">
        <f t="shared" si="133"/>
        <v>10</v>
      </c>
      <c r="FI126" s="159">
        <v>0</v>
      </c>
      <c r="FJ126" s="159">
        <v>0</v>
      </c>
      <c r="FK126" s="159"/>
      <c r="FL126" s="159"/>
      <c r="FM126" s="235">
        <v>62</v>
      </c>
    </row>
    <row r="127" spans="1:169" ht="18" x14ac:dyDescent="0.2">
      <c r="A127" s="194">
        <v>114</v>
      </c>
      <c r="B127" s="195">
        <v>211423243114</v>
      </c>
      <c r="C127" s="196" t="s">
        <v>908</v>
      </c>
      <c r="D127" s="197"/>
      <c r="E127" s="198" t="s">
        <v>909</v>
      </c>
      <c r="F127" s="199">
        <f t="shared" si="0"/>
        <v>2</v>
      </c>
      <c r="G127" s="199">
        <f t="shared" si="1"/>
        <v>2</v>
      </c>
      <c r="H127" s="199">
        <f t="shared" si="2"/>
        <v>2</v>
      </c>
      <c r="I127" s="199">
        <f t="shared" si="3"/>
        <v>2</v>
      </c>
      <c r="J127" s="199">
        <f t="shared" si="4"/>
        <v>2</v>
      </c>
      <c r="K127" s="199">
        <f t="shared" si="5"/>
        <v>2</v>
      </c>
      <c r="L127" s="199">
        <f t="shared" si="6"/>
        <v>1</v>
      </c>
      <c r="M127" s="199">
        <f t="shared" si="7"/>
        <v>0</v>
      </c>
      <c r="N127" s="199">
        <f t="shared" si="8"/>
        <v>0</v>
      </c>
      <c r="O127" s="200">
        <f t="shared" si="9"/>
        <v>0</v>
      </c>
      <c r="P127" s="199">
        <f t="shared" si="10"/>
        <v>0</v>
      </c>
      <c r="Q127" s="199">
        <f t="shared" si="11"/>
        <v>0</v>
      </c>
      <c r="R127" s="199">
        <f t="shared" si="12"/>
        <v>0</v>
      </c>
      <c r="S127" s="201">
        <f t="shared" si="156"/>
        <v>0</v>
      </c>
      <c r="T127" s="202">
        <f t="shared" si="14"/>
        <v>4</v>
      </c>
      <c r="U127" s="199">
        <f t="shared" si="15"/>
        <v>9</v>
      </c>
      <c r="V127" s="199">
        <f t="shared" si="16"/>
        <v>0</v>
      </c>
      <c r="W127" s="199">
        <f t="shared" si="17"/>
        <v>0</v>
      </c>
      <c r="X127" s="201">
        <f t="shared" si="18"/>
        <v>0</v>
      </c>
      <c r="Y127" s="203">
        <f t="shared" si="19"/>
        <v>3</v>
      </c>
      <c r="Z127" s="199">
        <f t="shared" si="20"/>
        <v>9</v>
      </c>
      <c r="AA127" s="199">
        <f t="shared" si="21"/>
        <v>0</v>
      </c>
      <c r="AB127" s="199">
        <f t="shared" si="22"/>
        <v>0</v>
      </c>
      <c r="AC127" s="201">
        <f t="shared" si="23"/>
        <v>0</v>
      </c>
      <c r="AD127" s="202">
        <f t="shared" si="24"/>
        <v>3</v>
      </c>
      <c r="AE127" s="199">
        <f t="shared" si="25"/>
        <v>0</v>
      </c>
      <c r="AF127" s="199">
        <f t="shared" si="26"/>
        <v>0</v>
      </c>
      <c r="AG127" s="199">
        <f t="shared" si="27"/>
        <v>0</v>
      </c>
      <c r="AH127" s="201">
        <f t="shared" si="28"/>
        <v>0</v>
      </c>
      <c r="AI127" s="204">
        <f t="shared" si="29"/>
        <v>4</v>
      </c>
      <c r="AJ127" s="199">
        <f t="shared" si="30"/>
        <v>0</v>
      </c>
      <c r="AK127" s="199">
        <f t="shared" si="31"/>
        <v>0</v>
      </c>
      <c r="AL127" s="199">
        <f t="shared" si="32"/>
        <v>0</v>
      </c>
      <c r="AM127" s="201">
        <f t="shared" si="33"/>
        <v>0</v>
      </c>
      <c r="AN127" s="204">
        <f t="shared" si="34"/>
        <v>4</v>
      </c>
      <c r="AO127" s="199">
        <f t="shared" si="35"/>
        <v>9</v>
      </c>
      <c r="AP127" s="199">
        <f t="shared" si="36"/>
        <v>0</v>
      </c>
      <c r="AQ127" s="199">
        <f t="shared" si="37"/>
        <v>0</v>
      </c>
      <c r="AR127" s="201">
        <f t="shared" si="38"/>
        <v>0</v>
      </c>
      <c r="AS127" s="204">
        <f t="shared" si="39"/>
        <v>3</v>
      </c>
      <c r="AT127" s="199">
        <f t="shared" si="40"/>
        <v>0</v>
      </c>
      <c r="AU127" s="199">
        <f t="shared" si="41"/>
        <v>0</v>
      </c>
      <c r="AV127" s="199">
        <f t="shared" si="42"/>
        <v>0</v>
      </c>
      <c r="AW127" s="201">
        <f t="shared" si="43"/>
        <v>0</v>
      </c>
      <c r="AX127" s="205">
        <f t="shared" si="44"/>
        <v>4</v>
      </c>
      <c r="AY127" s="199">
        <f t="shared" si="45"/>
        <v>9</v>
      </c>
      <c r="AZ127" s="199">
        <f t="shared" si="46"/>
        <v>0</v>
      </c>
      <c r="BA127" s="199">
        <f t="shared" si="47"/>
        <v>0</v>
      </c>
      <c r="BB127" s="201">
        <f t="shared" si="48"/>
        <v>0</v>
      </c>
      <c r="BC127" s="204">
        <f t="shared" si="49"/>
        <v>3</v>
      </c>
      <c r="BD127" s="199">
        <f t="shared" si="50"/>
        <v>5</v>
      </c>
      <c r="BE127" s="199">
        <f t="shared" si="51"/>
        <v>0</v>
      </c>
      <c r="BF127" s="199">
        <f t="shared" si="52"/>
        <v>0</v>
      </c>
      <c r="BG127" s="201">
        <f t="shared" si="53"/>
        <v>0</v>
      </c>
      <c r="BH127" s="204">
        <f t="shared" si="54"/>
        <v>3</v>
      </c>
      <c r="BI127" s="199">
        <f t="shared" si="55"/>
        <v>0</v>
      </c>
      <c r="BJ127" s="199">
        <f t="shared" si="56"/>
        <v>0</v>
      </c>
      <c r="BK127" s="199">
        <f t="shared" si="57"/>
        <v>0</v>
      </c>
      <c r="BL127" s="201">
        <f t="shared" si="58"/>
        <v>0</v>
      </c>
      <c r="BM127" s="206">
        <f t="shared" si="59"/>
        <v>4</v>
      </c>
      <c r="BN127" s="199">
        <f t="shared" si="60"/>
        <v>0</v>
      </c>
      <c r="BO127" s="199">
        <f t="shared" si="61"/>
        <v>0</v>
      </c>
      <c r="BP127" s="199">
        <f t="shared" si="62"/>
        <v>0</v>
      </c>
      <c r="BQ127" s="201">
        <f t="shared" si="63"/>
        <v>0</v>
      </c>
      <c r="BR127" s="207">
        <f t="shared" si="64"/>
        <v>4</v>
      </c>
      <c r="BS127" s="199">
        <f t="shared" si="65"/>
        <v>9</v>
      </c>
      <c r="BT127" s="199">
        <f t="shared" si="66"/>
        <v>0</v>
      </c>
      <c r="BU127" s="199">
        <f t="shared" si="67"/>
        <v>0</v>
      </c>
      <c r="BV127" s="201">
        <f t="shared" si="68"/>
        <v>0</v>
      </c>
      <c r="BW127" s="207">
        <f t="shared" si="69"/>
        <v>3</v>
      </c>
      <c r="BX127" s="235">
        <v>63</v>
      </c>
      <c r="BY127" s="235">
        <v>63</v>
      </c>
      <c r="BZ127" s="193" t="e">
        <f t="shared" si="70"/>
        <v>#VALUE!</v>
      </c>
      <c r="CA127" s="193">
        <f t="shared" si="71"/>
        <v>20</v>
      </c>
      <c r="CB127" s="193" t="e">
        <f t="shared" si="72"/>
        <v>#VALUE!</v>
      </c>
      <c r="CC127" s="193" t="e">
        <f t="shared" si="73"/>
        <v>#VALUE!</v>
      </c>
      <c r="CD127" s="193" t="e">
        <f t="shared" si="74"/>
        <v>#VALUE!</v>
      </c>
      <c r="CE127" s="193" t="e">
        <f t="shared" si="75"/>
        <v>#VALUE!</v>
      </c>
      <c r="CF127" s="193" t="e">
        <f t="shared" si="76"/>
        <v>#VALUE!</v>
      </c>
      <c r="CG127" s="193" t="e">
        <f t="shared" si="77"/>
        <v>#VALUE!</v>
      </c>
      <c r="CH127" s="193" t="e">
        <f t="shared" si="78"/>
        <v>#VALUE!</v>
      </c>
      <c r="CI127" s="193" t="e">
        <f t="shared" si="79"/>
        <v>#VALUE!</v>
      </c>
      <c r="CJ127" s="193" t="e">
        <f t="shared" si="80"/>
        <v>#VALUE!</v>
      </c>
      <c r="CK127" s="193" t="e">
        <f t="shared" si="81"/>
        <v>#VALUE!</v>
      </c>
      <c r="CL127" s="193" t="e">
        <f t="shared" si="82"/>
        <v>#VALUE!</v>
      </c>
      <c r="CM127" s="193" t="e">
        <f t="shared" si="83"/>
        <v>#VALUE!</v>
      </c>
      <c r="CN127" s="193" t="e">
        <f t="shared" si="84"/>
        <v>#VALUE!</v>
      </c>
      <c r="CO127" s="209" t="str">
        <f t="shared" si="85"/>
        <v>2023PEC AI 604</v>
      </c>
      <c r="CP127" s="193" t="e">
        <f t="shared" si="86"/>
        <v>#VALUE!</v>
      </c>
      <c r="CQ127" s="158"/>
      <c r="CR127" s="193">
        <f t="shared" si="87"/>
        <v>20</v>
      </c>
      <c r="CS127" s="193" t="e">
        <f t="shared" si="88"/>
        <v>#VALUE!</v>
      </c>
      <c r="CT127" s="193" t="e">
        <f t="shared" si="89"/>
        <v>#VALUE!</v>
      </c>
      <c r="CU127" s="193" t="e">
        <f t="shared" si="90"/>
        <v>#VALUE!</v>
      </c>
      <c r="CV127" s="193" t="e">
        <f t="shared" si="91"/>
        <v>#VALUE!</v>
      </c>
      <c r="CW127" s="193" t="e">
        <f t="shared" si="92"/>
        <v>#VALUE!</v>
      </c>
      <c r="CX127" s="193" t="e">
        <f t="shared" si="93"/>
        <v>#VALUE!</v>
      </c>
      <c r="CY127" s="193" t="e">
        <f t="shared" si="94"/>
        <v>#VALUE!</v>
      </c>
      <c r="CZ127" s="193" t="e">
        <f t="shared" si="95"/>
        <v>#VALUE!</v>
      </c>
      <c r="DA127" s="193" t="e">
        <f t="shared" si="96"/>
        <v>#VALUE!</v>
      </c>
      <c r="DB127" s="193" t="e">
        <f t="shared" si="97"/>
        <v>#VALUE!</v>
      </c>
      <c r="DC127" s="193" t="e">
        <f t="shared" si="98"/>
        <v>#VALUE!</v>
      </c>
      <c r="DD127" s="193" t="e">
        <f t="shared" si="99"/>
        <v>#VALUE!</v>
      </c>
      <c r="DE127" s="159"/>
      <c r="DF127" s="159" t="e">
        <f t="shared" si="100"/>
        <v>#VALUE!</v>
      </c>
      <c r="DG127" s="159"/>
      <c r="DH127" s="159"/>
      <c r="DI127" s="159"/>
      <c r="DJ127" s="159"/>
      <c r="DK127" s="159"/>
      <c r="DL127" s="159"/>
      <c r="DM127" s="159"/>
      <c r="DN127" s="159"/>
      <c r="DO127" s="159"/>
      <c r="DP127" s="159"/>
      <c r="DQ127" s="159"/>
      <c r="DR127" s="159">
        <f t="shared" si="101"/>
        <v>63</v>
      </c>
      <c r="DS127" s="188">
        <f t="shared" si="102"/>
        <v>13</v>
      </c>
      <c r="DT127" s="159">
        <f t="shared" si="103"/>
        <v>9</v>
      </c>
      <c r="DU127" s="159">
        <f t="shared" si="104"/>
        <v>9</v>
      </c>
      <c r="DV127" s="159">
        <f t="shared" si="105"/>
        <v>9</v>
      </c>
      <c r="DW127" s="159">
        <f t="shared" si="106"/>
        <v>9</v>
      </c>
      <c r="DX127" s="159">
        <f t="shared" si="107"/>
        <v>5</v>
      </c>
      <c r="DY127" s="210">
        <f t="shared" si="108"/>
        <v>9</v>
      </c>
      <c r="DZ127" s="159">
        <f t="shared" si="109"/>
        <v>63</v>
      </c>
      <c r="EA127" s="159">
        <f t="shared" si="110"/>
        <v>13</v>
      </c>
      <c r="EB127" s="159">
        <f t="shared" si="111"/>
        <v>0</v>
      </c>
      <c r="EC127" s="159">
        <f t="shared" si="178"/>
        <v>9</v>
      </c>
      <c r="ED127" s="159">
        <f t="shared" si="178"/>
        <v>9</v>
      </c>
      <c r="EE127" s="159">
        <f t="shared" si="179"/>
        <v>0</v>
      </c>
      <c r="EF127" s="159">
        <f t="shared" si="179"/>
        <v>0</v>
      </c>
      <c r="EG127" s="159">
        <f t="shared" si="114"/>
        <v>9</v>
      </c>
      <c r="EH127" s="159">
        <f t="shared" si="115"/>
        <v>0</v>
      </c>
      <c r="EI127" s="159">
        <f t="shared" si="180"/>
        <v>9</v>
      </c>
      <c r="EJ127" s="159">
        <f t="shared" si="180"/>
        <v>5</v>
      </c>
      <c r="EK127" s="159">
        <f t="shared" si="181"/>
        <v>0</v>
      </c>
      <c r="EL127" s="159">
        <f t="shared" si="181"/>
        <v>0</v>
      </c>
      <c r="EM127" s="159">
        <f t="shared" si="118"/>
        <v>9</v>
      </c>
      <c r="EN127" s="159"/>
      <c r="EO127" s="159"/>
      <c r="EP127" s="188">
        <f t="shared" si="119"/>
        <v>13</v>
      </c>
      <c r="EQ127" s="159">
        <f t="shared" si="120"/>
        <v>11</v>
      </c>
      <c r="ER127" s="159">
        <f t="shared" si="121"/>
        <v>11</v>
      </c>
      <c r="ES127" s="159">
        <f t="shared" si="122"/>
        <v>11</v>
      </c>
      <c r="ET127" s="159">
        <f t="shared" si="123"/>
        <v>7</v>
      </c>
      <c r="EU127" s="159">
        <f t="shared" si="124"/>
        <v>10</v>
      </c>
      <c r="EV127" s="159"/>
      <c r="EW127" s="159">
        <f t="shared" si="125"/>
        <v>63</v>
      </c>
      <c r="EX127" s="159">
        <f t="shared" si="126"/>
        <v>13</v>
      </c>
      <c r="EY127" s="159">
        <f t="shared" si="127"/>
        <v>0</v>
      </c>
      <c r="EZ127" s="159">
        <f t="shared" si="182"/>
        <v>11</v>
      </c>
      <c r="FA127" s="159">
        <f t="shared" si="182"/>
        <v>11</v>
      </c>
      <c r="FB127" s="159">
        <f t="shared" si="183"/>
        <v>0</v>
      </c>
      <c r="FC127" s="159">
        <f t="shared" si="183"/>
        <v>0</v>
      </c>
      <c r="FD127" s="159">
        <f t="shared" si="130"/>
        <v>11</v>
      </c>
      <c r="FE127" s="159">
        <f t="shared" si="131"/>
        <v>0</v>
      </c>
      <c r="FF127" s="159">
        <f t="shared" si="184"/>
        <v>7</v>
      </c>
      <c r="FG127" s="159">
        <f t="shared" si="184"/>
        <v>10</v>
      </c>
      <c r="FH127" s="159">
        <f t="shared" si="133"/>
        <v>0</v>
      </c>
      <c r="FI127" s="159">
        <v>0</v>
      </c>
      <c r="FJ127" s="159">
        <v>0</v>
      </c>
      <c r="FK127" s="159"/>
      <c r="FL127" s="159"/>
      <c r="FM127" s="235">
        <v>63</v>
      </c>
    </row>
    <row r="128" spans="1:169" ht="18" x14ac:dyDescent="0.2">
      <c r="A128" s="194">
        <v>115</v>
      </c>
      <c r="B128" s="211">
        <v>211423243115</v>
      </c>
      <c r="C128" s="211" t="s">
        <v>910</v>
      </c>
      <c r="D128" s="197"/>
      <c r="E128" s="212" t="s">
        <v>911</v>
      </c>
      <c r="F128" s="199">
        <f t="shared" si="0"/>
        <v>2</v>
      </c>
      <c r="G128" s="199">
        <f t="shared" si="1"/>
        <v>2</v>
      </c>
      <c r="H128" s="199">
        <f t="shared" si="2"/>
        <v>2</v>
      </c>
      <c r="I128" s="199">
        <f t="shared" si="3"/>
        <v>2</v>
      </c>
      <c r="J128" s="199">
        <f t="shared" si="4"/>
        <v>2</v>
      </c>
      <c r="K128" s="199">
        <f t="shared" si="5"/>
        <v>2</v>
      </c>
      <c r="L128" s="199">
        <f t="shared" si="6"/>
        <v>2</v>
      </c>
      <c r="M128" s="199">
        <f t="shared" si="7"/>
        <v>0</v>
      </c>
      <c r="N128" s="199">
        <f t="shared" si="8"/>
        <v>0</v>
      </c>
      <c r="O128" s="200">
        <f t="shared" si="9"/>
        <v>0</v>
      </c>
      <c r="P128" s="199">
        <f t="shared" si="10"/>
        <v>11</v>
      </c>
      <c r="Q128" s="199">
        <f t="shared" si="11"/>
        <v>0</v>
      </c>
      <c r="R128" s="199">
        <f t="shared" si="12"/>
        <v>0</v>
      </c>
      <c r="S128" s="201">
        <f t="shared" si="156"/>
        <v>0</v>
      </c>
      <c r="T128" s="202">
        <f t="shared" si="14"/>
        <v>3</v>
      </c>
      <c r="U128" s="199">
        <f t="shared" si="15"/>
        <v>0</v>
      </c>
      <c r="V128" s="199">
        <f t="shared" si="16"/>
        <v>0</v>
      </c>
      <c r="W128" s="199">
        <f t="shared" si="17"/>
        <v>0</v>
      </c>
      <c r="X128" s="201">
        <f t="shared" si="18"/>
        <v>0</v>
      </c>
      <c r="Y128" s="203">
        <f t="shared" si="19"/>
        <v>4</v>
      </c>
      <c r="Z128" s="199">
        <f t="shared" si="20"/>
        <v>0</v>
      </c>
      <c r="AA128" s="199">
        <f t="shared" si="21"/>
        <v>0</v>
      </c>
      <c r="AB128" s="199">
        <f t="shared" si="22"/>
        <v>0</v>
      </c>
      <c r="AC128" s="201">
        <f t="shared" si="23"/>
        <v>0</v>
      </c>
      <c r="AD128" s="202">
        <f t="shared" si="24"/>
        <v>4</v>
      </c>
      <c r="AE128" s="199">
        <f t="shared" si="25"/>
        <v>11</v>
      </c>
      <c r="AF128" s="199">
        <f t="shared" si="26"/>
        <v>0</v>
      </c>
      <c r="AG128" s="199">
        <f t="shared" si="27"/>
        <v>0</v>
      </c>
      <c r="AH128" s="201">
        <f t="shared" si="28"/>
        <v>0</v>
      </c>
      <c r="AI128" s="204">
        <f t="shared" si="29"/>
        <v>3</v>
      </c>
      <c r="AJ128" s="199">
        <f t="shared" si="30"/>
        <v>9</v>
      </c>
      <c r="AK128" s="199">
        <f t="shared" si="31"/>
        <v>0</v>
      </c>
      <c r="AL128" s="199">
        <f t="shared" si="32"/>
        <v>0</v>
      </c>
      <c r="AM128" s="201">
        <f t="shared" si="33"/>
        <v>0</v>
      </c>
      <c r="AN128" s="204">
        <f t="shared" si="34"/>
        <v>3</v>
      </c>
      <c r="AO128" s="199">
        <f t="shared" si="35"/>
        <v>0</v>
      </c>
      <c r="AP128" s="199">
        <f t="shared" si="36"/>
        <v>0</v>
      </c>
      <c r="AQ128" s="199">
        <f t="shared" si="37"/>
        <v>0</v>
      </c>
      <c r="AR128" s="201">
        <f t="shared" si="38"/>
        <v>0</v>
      </c>
      <c r="AS128" s="204">
        <f t="shared" si="39"/>
        <v>4</v>
      </c>
      <c r="AT128" s="199">
        <f t="shared" si="40"/>
        <v>11</v>
      </c>
      <c r="AU128" s="199">
        <f t="shared" si="41"/>
        <v>0</v>
      </c>
      <c r="AV128" s="199">
        <f t="shared" si="42"/>
        <v>0</v>
      </c>
      <c r="AW128" s="201">
        <f t="shared" si="43"/>
        <v>0</v>
      </c>
      <c r="AX128" s="205">
        <f t="shared" si="44"/>
        <v>3</v>
      </c>
      <c r="AY128" s="199">
        <f t="shared" si="45"/>
        <v>0</v>
      </c>
      <c r="AZ128" s="199">
        <f t="shared" si="46"/>
        <v>0</v>
      </c>
      <c r="BA128" s="199">
        <f t="shared" si="47"/>
        <v>0</v>
      </c>
      <c r="BB128" s="201">
        <f t="shared" si="48"/>
        <v>0</v>
      </c>
      <c r="BC128" s="204">
        <f t="shared" si="49"/>
        <v>4</v>
      </c>
      <c r="BD128" s="199">
        <f t="shared" si="50"/>
        <v>0</v>
      </c>
      <c r="BE128" s="199">
        <f t="shared" si="51"/>
        <v>0</v>
      </c>
      <c r="BF128" s="199">
        <f t="shared" si="52"/>
        <v>0</v>
      </c>
      <c r="BG128" s="201">
        <f t="shared" si="53"/>
        <v>0</v>
      </c>
      <c r="BH128" s="204">
        <f t="shared" si="54"/>
        <v>4</v>
      </c>
      <c r="BI128" s="199">
        <f t="shared" si="55"/>
        <v>5</v>
      </c>
      <c r="BJ128" s="199">
        <f t="shared" si="56"/>
        <v>0</v>
      </c>
      <c r="BK128" s="199">
        <f t="shared" si="57"/>
        <v>0</v>
      </c>
      <c r="BL128" s="201">
        <f t="shared" si="58"/>
        <v>0</v>
      </c>
      <c r="BM128" s="206">
        <f t="shared" si="59"/>
        <v>3</v>
      </c>
      <c r="BN128" s="199">
        <f t="shared" si="60"/>
        <v>11</v>
      </c>
      <c r="BO128" s="199">
        <f t="shared" si="61"/>
        <v>0</v>
      </c>
      <c r="BP128" s="199">
        <f t="shared" si="62"/>
        <v>0</v>
      </c>
      <c r="BQ128" s="201">
        <f t="shared" si="63"/>
        <v>0</v>
      </c>
      <c r="BR128" s="207">
        <f t="shared" si="64"/>
        <v>3</v>
      </c>
      <c r="BS128" s="199">
        <f t="shared" si="65"/>
        <v>0</v>
      </c>
      <c r="BT128" s="199">
        <f t="shared" si="66"/>
        <v>0</v>
      </c>
      <c r="BU128" s="199">
        <f t="shared" si="67"/>
        <v>0</v>
      </c>
      <c r="BV128" s="201">
        <f t="shared" si="68"/>
        <v>0</v>
      </c>
      <c r="BW128" s="207">
        <f t="shared" si="69"/>
        <v>4</v>
      </c>
      <c r="BX128" s="235">
        <v>72</v>
      </c>
      <c r="BY128" s="235">
        <v>72</v>
      </c>
      <c r="BZ128" s="193" t="e">
        <f t="shared" si="70"/>
        <v>#VALUE!</v>
      </c>
      <c r="CA128" s="193">
        <f t="shared" si="71"/>
        <v>20</v>
      </c>
      <c r="CB128" s="193" t="e">
        <f t="shared" si="72"/>
        <v>#VALUE!</v>
      </c>
      <c r="CC128" s="193" t="e">
        <f t="shared" si="73"/>
        <v>#VALUE!</v>
      </c>
      <c r="CD128" s="193" t="e">
        <f t="shared" si="74"/>
        <v>#VALUE!</v>
      </c>
      <c r="CE128" s="193" t="e">
        <f t="shared" si="75"/>
        <v>#VALUE!</v>
      </c>
      <c r="CF128" s="193" t="e">
        <f t="shared" si="76"/>
        <v>#VALUE!</v>
      </c>
      <c r="CG128" s="193" t="e">
        <f t="shared" si="77"/>
        <v>#VALUE!</v>
      </c>
      <c r="CH128" s="193" t="e">
        <f t="shared" si="78"/>
        <v>#VALUE!</v>
      </c>
      <c r="CI128" s="193" t="e">
        <f t="shared" si="79"/>
        <v>#VALUE!</v>
      </c>
      <c r="CJ128" s="193" t="e">
        <f t="shared" si="80"/>
        <v>#VALUE!</v>
      </c>
      <c r="CK128" s="193" t="e">
        <f t="shared" si="81"/>
        <v>#VALUE!</v>
      </c>
      <c r="CL128" s="193" t="e">
        <f t="shared" si="82"/>
        <v>#VALUE!</v>
      </c>
      <c r="CM128" s="193" t="e">
        <f t="shared" si="83"/>
        <v>#VALUE!</v>
      </c>
      <c r="CN128" s="193" t="e">
        <f t="shared" si="84"/>
        <v>#VALUE!</v>
      </c>
      <c r="CO128" s="209" t="str">
        <f t="shared" si="85"/>
        <v>2023PEC AI 151</v>
      </c>
      <c r="CP128" s="193" t="e">
        <f t="shared" si="86"/>
        <v>#VALUE!</v>
      </c>
      <c r="CQ128" s="158"/>
      <c r="CR128" s="193">
        <f t="shared" si="87"/>
        <v>20</v>
      </c>
      <c r="CS128" s="193" t="e">
        <f t="shared" si="88"/>
        <v>#VALUE!</v>
      </c>
      <c r="CT128" s="193" t="e">
        <f t="shared" si="89"/>
        <v>#VALUE!</v>
      </c>
      <c r="CU128" s="193" t="e">
        <f t="shared" si="90"/>
        <v>#VALUE!</v>
      </c>
      <c r="CV128" s="193" t="e">
        <f t="shared" si="91"/>
        <v>#VALUE!</v>
      </c>
      <c r="CW128" s="193" t="e">
        <f t="shared" si="92"/>
        <v>#VALUE!</v>
      </c>
      <c r="CX128" s="193" t="e">
        <f t="shared" si="93"/>
        <v>#VALUE!</v>
      </c>
      <c r="CY128" s="193" t="e">
        <f t="shared" si="94"/>
        <v>#VALUE!</v>
      </c>
      <c r="CZ128" s="193" t="e">
        <f t="shared" si="95"/>
        <v>#VALUE!</v>
      </c>
      <c r="DA128" s="193" t="e">
        <f t="shared" si="96"/>
        <v>#VALUE!</v>
      </c>
      <c r="DB128" s="193" t="e">
        <f t="shared" si="97"/>
        <v>#VALUE!</v>
      </c>
      <c r="DC128" s="193" t="e">
        <f t="shared" si="98"/>
        <v>#VALUE!</v>
      </c>
      <c r="DD128" s="193" t="e">
        <f t="shared" si="99"/>
        <v>#VALUE!</v>
      </c>
      <c r="DE128" s="159"/>
      <c r="DF128" s="159" t="e">
        <f t="shared" si="100"/>
        <v>#VALUE!</v>
      </c>
      <c r="DG128" s="159"/>
      <c r="DH128" s="159"/>
      <c r="DI128" s="159"/>
      <c r="DJ128" s="159"/>
      <c r="DK128" s="159"/>
      <c r="DL128" s="159"/>
      <c r="DM128" s="159"/>
      <c r="DN128" s="159"/>
      <c r="DO128" s="159"/>
      <c r="DP128" s="159"/>
      <c r="DQ128" s="159"/>
      <c r="DR128" s="159">
        <f t="shared" si="101"/>
        <v>72</v>
      </c>
      <c r="DS128" s="188">
        <f t="shared" si="102"/>
        <v>14</v>
      </c>
      <c r="DT128" s="159">
        <f t="shared" si="103"/>
        <v>11</v>
      </c>
      <c r="DU128" s="159">
        <f t="shared" si="104"/>
        <v>11</v>
      </c>
      <c r="DV128" s="159">
        <f t="shared" si="105"/>
        <v>9</v>
      </c>
      <c r="DW128" s="159">
        <f t="shared" si="106"/>
        <v>11</v>
      </c>
      <c r="DX128" s="159">
        <f t="shared" si="107"/>
        <v>5</v>
      </c>
      <c r="DY128" s="210">
        <f t="shared" si="108"/>
        <v>11</v>
      </c>
      <c r="DZ128" s="159">
        <f t="shared" si="109"/>
        <v>72</v>
      </c>
      <c r="EA128" s="159">
        <f t="shared" si="110"/>
        <v>14</v>
      </c>
      <c r="EB128" s="159">
        <f t="shared" si="111"/>
        <v>11</v>
      </c>
      <c r="EC128" s="159">
        <f t="shared" si="178"/>
        <v>0</v>
      </c>
      <c r="ED128" s="159">
        <f t="shared" si="178"/>
        <v>0</v>
      </c>
      <c r="EE128" s="159">
        <f t="shared" si="179"/>
        <v>11</v>
      </c>
      <c r="EF128" s="159">
        <f t="shared" si="179"/>
        <v>9</v>
      </c>
      <c r="EG128" s="159">
        <f t="shared" si="114"/>
        <v>0</v>
      </c>
      <c r="EH128" s="159">
        <f t="shared" si="115"/>
        <v>11</v>
      </c>
      <c r="EI128" s="159">
        <f t="shared" si="180"/>
        <v>0</v>
      </c>
      <c r="EJ128" s="159">
        <f t="shared" si="180"/>
        <v>0</v>
      </c>
      <c r="EK128" s="159">
        <f t="shared" si="181"/>
        <v>5</v>
      </c>
      <c r="EL128" s="159">
        <f t="shared" si="181"/>
        <v>11</v>
      </c>
      <c r="EM128" s="159">
        <f t="shared" si="118"/>
        <v>0</v>
      </c>
      <c r="EN128" s="159"/>
      <c r="EO128" s="159"/>
      <c r="EP128" s="188">
        <f t="shared" si="119"/>
        <v>14</v>
      </c>
      <c r="EQ128" s="159">
        <f t="shared" si="120"/>
        <v>13</v>
      </c>
      <c r="ER128" s="159">
        <f t="shared" si="121"/>
        <v>13</v>
      </c>
      <c r="ES128" s="159">
        <f t="shared" si="122"/>
        <v>11</v>
      </c>
      <c r="ET128" s="159">
        <f t="shared" si="123"/>
        <v>9</v>
      </c>
      <c r="EU128" s="159">
        <f t="shared" si="124"/>
        <v>12</v>
      </c>
      <c r="EV128" s="159"/>
      <c r="EW128" s="159">
        <f t="shared" si="125"/>
        <v>72</v>
      </c>
      <c r="EX128" s="159">
        <f t="shared" si="126"/>
        <v>14</v>
      </c>
      <c r="EY128" s="159">
        <f t="shared" si="127"/>
        <v>13</v>
      </c>
      <c r="EZ128" s="159">
        <f t="shared" si="182"/>
        <v>0</v>
      </c>
      <c r="FA128" s="159">
        <f t="shared" si="182"/>
        <v>0</v>
      </c>
      <c r="FB128" s="159">
        <f t="shared" si="183"/>
        <v>13</v>
      </c>
      <c r="FC128" s="159">
        <f t="shared" si="183"/>
        <v>11</v>
      </c>
      <c r="FD128" s="159">
        <f t="shared" si="130"/>
        <v>0</v>
      </c>
      <c r="FE128" s="159">
        <f t="shared" si="131"/>
        <v>9</v>
      </c>
      <c r="FF128" s="159">
        <f t="shared" si="184"/>
        <v>0</v>
      </c>
      <c r="FG128" s="159">
        <f t="shared" si="184"/>
        <v>0</v>
      </c>
      <c r="FH128" s="159">
        <f t="shared" si="133"/>
        <v>12</v>
      </c>
      <c r="FI128" s="159">
        <v>0</v>
      </c>
      <c r="FJ128" s="159">
        <v>0</v>
      </c>
      <c r="FK128" s="159"/>
      <c r="FL128" s="159"/>
      <c r="FM128" s="235">
        <v>72</v>
      </c>
    </row>
    <row r="129" spans="1:169" ht="18" x14ac:dyDescent="0.2">
      <c r="A129" s="194">
        <v>116</v>
      </c>
      <c r="B129" s="195">
        <v>211423243116</v>
      </c>
      <c r="C129" s="196" t="s">
        <v>912</v>
      </c>
      <c r="D129" s="197"/>
      <c r="E129" s="198" t="s">
        <v>913</v>
      </c>
      <c r="F129" s="199">
        <f t="shared" si="0"/>
        <v>2</v>
      </c>
      <c r="G129" s="199">
        <f t="shared" si="1"/>
        <v>2</v>
      </c>
      <c r="H129" s="199">
        <f t="shared" si="2"/>
        <v>2</v>
      </c>
      <c r="I129" s="199">
        <f t="shared" si="3"/>
        <v>2</v>
      </c>
      <c r="J129" s="199">
        <f t="shared" si="4"/>
        <v>2</v>
      </c>
      <c r="K129" s="199">
        <f t="shared" si="5"/>
        <v>2</v>
      </c>
      <c r="L129" s="199">
        <f t="shared" si="6"/>
        <v>2</v>
      </c>
      <c r="M129" s="199">
        <f t="shared" si="7"/>
        <v>0</v>
      </c>
      <c r="N129" s="199">
        <f t="shared" si="8"/>
        <v>0</v>
      </c>
      <c r="O129" s="200">
        <f t="shared" si="9"/>
        <v>0</v>
      </c>
      <c r="P129" s="199">
        <f t="shared" si="10"/>
        <v>0</v>
      </c>
      <c r="Q129" s="199">
        <f t="shared" si="11"/>
        <v>0</v>
      </c>
      <c r="R129" s="199">
        <f t="shared" si="12"/>
        <v>0</v>
      </c>
      <c r="S129" s="201">
        <f t="shared" si="156"/>
        <v>0</v>
      </c>
      <c r="T129" s="202">
        <f t="shared" si="14"/>
        <v>4</v>
      </c>
      <c r="U129" s="199">
        <f t="shared" si="15"/>
        <v>10</v>
      </c>
      <c r="V129" s="199">
        <f t="shared" si="16"/>
        <v>0</v>
      </c>
      <c r="W129" s="199">
        <f t="shared" si="17"/>
        <v>0</v>
      </c>
      <c r="X129" s="201">
        <f t="shared" si="18"/>
        <v>0</v>
      </c>
      <c r="Y129" s="203">
        <f t="shared" si="19"/>
        <v>3</v>
      </c>
      <c r="Z129" s="199">
        <f t="shared" si="20"/>
        <v>11</v>
      </c>
      <c r="AA129" s="199">
        <f t="shared" si="21"/>
        <v>0</v>
      </c>
      <c r="AB129" s="199">
        <f t="shared" si="22"/>
        <v>0</v>
      </c>
      <c r="AC129" s="201">
        <f t="shared" si="23"/>
        <v>0</v>
      </c>
      <c r="AD129" s="202">
        <f t="shared" si="24"/>
        <v>3</v>
      </c>
      <c r="AE129" s="199">
        <f t="shared" si="25"/>
        <v>0</v>
      </c>
      <c r="AF129" s="199">
        <f t="shared" si="26"/>
        <v>0</v>
      </c>
      <c r="AG129" s="199">
        <f t="shared" si="27"/>
        <v>0</v>
      </c>
      <c r="AH129" s="201">
        <f t="shared" si="28"/>
        <v>0</v>
      </c>
      <c r="AI129" s="204">
        <f t="shared" si="29"/>
        <v>4</v>
      </c>
      <c r="AJ129" s="199">
        <f t="shared" si="30"/>
        <v>0</v>
      </c>
      <c r="AK129" s="199">
        <f t="shared" si="31"/>
        <v>0</v>
      </c>
      <c r="AL129" s="199">
        <f t="shared" si="32"/>
        <v>0</v>
      </c>
      <c r="AM129" s="201">
        <f t="shared" si="33"/>
        <v>0</v>
      </c>
      <c r="AN129" s="204">
        <f t="shared" si="34"/>
        <v>4</v>
      </c>
      <c r="AO129" s="199">
        <f t="shared" si="35"/>
        <v>11</v>
      </c>
      <c r="AP129" s="199">
        <f t="shared" si="36"/>
        <v>0</v>
      </c>
      <c r="AQ129" s="199">
        <f t="shared" si="37"/>
        <v>0</v>
      </c>
      <c r="AR129" s="201">
        <f t="shared" si="38"/>
        <v>0</v>
      </c>
      <c r="AS129" s="204">
        <f t="shared" si="39"/>
        <v>3</v>
      </c>
      <c r="AT129" s="199">
        <f t="shared" si="40"/>
        <v>0</v>
      </c>
      <c r="AU129" s="199">
        <f t="shared" si="41"/>
        <v>0</v>
      </c>
      <c r="AV129" s="199">
        <f t="shared" si="42"/>
        <v>0</v>
      </c>
      <c r="AW129" s="201">
        <f t="shared" si="43"/>
        <v>0</v>
      </c>
      <c r="AX129" s="205">
        <f t="shared" si="44"/>
        <v>4</v>
      </c>
      <c r="AY129" s="199">
        <f t="shared" si="45"/>
        <v>11</v>
      </c>
      <c r="AZ129" s="199">
        <f t="shared" si="46"/>
        <v>0</v>
      </c>
      <c r="BA129" s="199">
        <f t="shared" si="47"/>
        <v>0</v>
      </c>
      <c r="BB129" s="201">
        <f t="shared" si="48"/>
        <v>0</v>
      </c>
      <c r="BC129" s="204">
        <f t="shared" si="49"/>
        <v>3</v>
      </c>
      <c r="BD129" s="199">
        <f t="shared" si="50"/>
        <v>4</v>
      </c>
      <c r="BE129" s="199">
        <f t="shared" si="51"/>
        <v>0</v>
      </c>
      <c r="BF129" s="199">
        <f t="shared" si="52"/>
        <v>0</v>
      </c>
      <c r="BG129" s="201">
        <f t="shared" si="53"/>
        <v>0</v>
      </c>
      <c r="BH129" s="204">
        <f t="shared" si="54"/>
        <v>3</v>
      </c>
      <c r="BI129" s="199">
        <f t="shared" si="55"/>
        <v>0</v>
      </c>
      <c r="BJ129" s="199">
        <f t="shared" si="56"/>
        <v>0</v>
      </c>
      <c r="BK129" s="199">
        <f t="shared" si="57"/>
        <v>0</v>
      </c>
      <c r="BL129" s="201">
        <f t="shared" si="58"/>
        <v>0</v>
      </c>
      <c r="BM129" s="206">
        <f t="shared" si="59"/>
        <v>4</v>
      </c>
      <c r="BN129" s="199">
        <f t="shared" si="60"/>
        <v>0</v>
      </c>
      <c r="BO129" s="199">
        <f t="shared" si="61"/>
        <v>0</v>
      </c>
      <c r="BP129" s="199">
        <f t="shared" si="62"/>
        <v>0</v>
      </c>
      <c r="BQ129" s="201">
        <f t="shared" si="63"/>
        <v>0</v>
      </c>
      <c r="BR129" s="207">
        <f t="shared" si="64"/>
        <v>4</v>
      </c>
      <c r="BS129" s="199">
        <f t="shared" si="65"/>
        <v>11</v>
      </c>
      <c r="BT129" s="199">
        <f t="shared" si="66"/>
        <v>0</v>
      </c>
      <c r="BU129" s="199">
        <f t="shared" si="67"/>
        <v>0</v>
      </c>
      <c r="BV129" s="201">
        <f t="shared" si="68"/>
        <v>0</v>
      </c>
      <c r="BW129" s="207">
        <f t="shared" si="69"/>
        <v>3</v>
      </c>
      <c r="BX129" s="235">
        <v>72</v>
      </c>
      <c r="BY129" s="235">
        <v>72</v>
      </c>
      <c r="BZ129" s="193" t="e">
        <f t="shared" si="70"/>
        <v>#VALUE!</v>
      </c>
      <c r="CA129" s="193">
        <f t="shared" si="71"/>
        <v>20</v>
      </c>
      <c r="CB129" s="193" t="e">
        <f t="shared" si="72"/>
        <v>#VALUE!</v>
      </c>
      <c r="CC129" s="193" t="e">
        <f t="shared" si="73"/>
        <v>#VALUE!</v>
      </c>
      <c r="CD129" s="193" t="e">
        <f t="shared" si="74"/>
        <v>#VALUE!</v>
      </c>
      <c r="CE129" s="193" t="e">
        <f t="shared" si="75"/>
        <v>#VALUE!</v>
      </c>
      <c r="CF129" s="193" t="e">
        <f t="shared" si="76"/>
        <v>#VALUE!</v>
      </c>
      <c r="CG129" s="193" t="e">
        <f t="shared" si="77"/>
        <v>#VALUE!</v>
      </c>
      <c r="CH129" s="193" t="e">
        <f t="shared" si="78"/>
        <v>#VALUE!</v>
      </c>
      <c r="CI129" s="193" t="e">
        <f t="shared" si="79"/>
        <v>#VALUE!</v>
      </c>
      <c r="CJ129" s="193" t="e">
        <f t="shared" si="80"/>
        <v>#VALUE!</v>
      </c>
      <c r="CK129" s="193" t="e">
        <f t="shared" si="81"/>
        <v>#VALUE!</v>
      </c>
      <c r="CL129" s="193" t="e">
        <f t="shared" si="82"/>
        <v>#VALUE!</v>
      </c>
      <c r="CM129" s="193" t="e">
        <f t="shared" si="83"/>
        <v>#VALUE!</v>
      </c>
      <c r="CN129" s="193" t="e">
        <f t="shared" si="84"/>
        <v>#VALUE!</v>
      </c>
      <c r="CO129" s="209" t="str">
        <f t="shared" si="85"/>
        <v>2023PEC AI 477</v>
      </c>
      <c r="CP129" s="193" t="e">
        <f t="shared" si="86"/>
        <v>#VALUE!</v>
      </c>
      <c r="CQ129" s="158"/>
      <c r="CR129" s="193">
        <f t="shared" si="87"/>
        <v>20</v>
      </c>
      <c r="CS129" s="193" t="e">
        <f t="shared" si="88"/>
        <v>#VALUE!</v>
      </c>
      <c r="CT129" s="193" t="e">
        <f t="shared" si="89"/>
        <v>#VALUE!</v>
      </c>
      <c r="CU129" s="193" t="e">
        <f t="shared" si="90"/>
        <v>#VALUE!</v>
      </c>
      <c r="CV129" s="193" t="e">
        <f t="shared" si="91"/>
        <v>#VALUE!</v>
      </c>
      <c r="CW129" s="193" t="e">
        <f t="shared" si="92"/>
        <v>#VALUE!</v>
      </c>
      <c r="CX129" s="193" t="e">
        <f t="shared" si="93"/>
        <v>#VALUE!</v>
      </c>
      <c r="CY129" s="193" t="e">
        <f t="shared" si="94"/>
        <v>#VALUE!</v>
      </c>
      <c r="CZ129" s="193" t="e">
        <f t="shared" si="95"/>
        <v>#VALUE!</v>
      </c>
      <c r="DA129" s="193" t="e">
        <f t="shared" si="96"/>
        <v>#VALUE!</v>
      </c>
      <c r="DB129" s="193" t="e">
        <f t="shared" si="97"/>
        <v>#VALUE!</v>
      </c>
      <c r="DC129" s="193" t="e">
        <f t="shared" si="98"/>
        <v>#VALUE!</v>
      </c>
      <c r="DD129" s="193" t="e">
        <f t="shared" si="99"/>
        <v>#VALUE!</v>
      </c>
      <c r="DE129" s="159"/>
      <c r="DF129" s="159" t="e">
        <f t="shared" si="100"/>
        <v>#VALUE!</v>
      </c>
      <c r="DG129" s="159"/>
      <c r="DH129" s="159"/>
      <c r="DI129" s="159"/>
      <c r="DJ129" s="159"/>
      <c r="DK129" s="159"/>
      <c r="DL129" s="159"/>
      <c r="DM129" s="159"/>
      <c r="DN129" s="159"/>
      <c r="DO129" s="159"/>
      <c r="DP129" s="159"/>
      <c r="DQ129" s="159"/>
      <c r="DR129" s="159">
        <f t="shared" si="101"/>
        <v>72</v>
      </c>
      <c r="DS129" s="188">
        <f t="shared" si="102"/>
        <v>14</v>
      </c>
      <c r="DT129" s="159">
        <f t="shared" si="103"/>
        <v>10</v>
      </c>
      <c r="DU129" s="159">
        <f t="shared" si="104"/>
        <v>11</v>
      </c>
      <c r="DV129" s="159">
        <f t="shared" si="105"/>
        <v>11</v>
      </c>
      <c r="DW129" s="159">
        <f t="shared" si="106"/>
        <v>11</v>
      </c>
      <c r="DX129" s="159">
        <f t="shared" si="107"/>
        <v>4</v>
      </c>
      <c r="DY129" s="210">
        <f t="shared" si="108"/>
        <v>11</v>
      </c>
      <c r="DZ129" s="159">
        <f t="shared" si="109"/>
        <v>72</v>
      </c>
      <c r="EA129" s="159">
        <f t="shared" si="110"/>
        <v>14</v>
      </c>
      <c r="EB129" s="159">
        <f t="shared" si="111"/>
        <v>0</v>
      </c>
      <c r="EC129" s="159">
        <f t="shared" si="178"/>
        <v>10</v>
      </c>
      <c r="ED129" s="159">
        <f t="shared" si="178"/>
        <v>11</v>
      </c>
      <c r="EE129" s="159">
        <f t="shared" si="179"/>
        <v>0</v>
      </c>
      <c r="EF129" s="159">
        <f t="shared" si="179"/>
        <v>0</v>
      </c>
      <c r="EG129" s="159">
        <f t="shared" si="114"/>
        <v>11</v>
      </c>
      <c r="EH129" s="159">
        <f t="shared" si="115"/>
        <v>0</v>
      </c>
      <c r="EI129" s="159">
        <f t="shared" si="180"/>
        <v>11</v>
      </c>
      <c r="EJ129" s="159">
        <f t="shared" si="180"/>
        <v>4</v>
      </c>
      <c r="EK129" s="159">
        <f t="shared" si="181"/>
        <v>0</v>
      </c>
      <c r="EL129" s="159">
        <f t="shared" si="181"/>
        <v>0</v>
      </c>
      <c r="EM129" s="159">
        <f t="shared" si="118"/>
        <v>11</v>
      </c>
      <c r="EN129" s="159"/>
      <c r="EO129" s="159"/>
      <c r="EP129" s="188">
        <f t="shared" si="119"/>
        <v>14</v>
      </c>
      <c r="EQ129" s="159">
        <f t="shared" si="120"/>
        <v>12</v>
      </c>
      <c r="ER129" s="159">
        <f t="shared" si="121"/>
        <v>13</v>
      </c>
      <c r="ES129" s="159">
        <f t="shared" si="122"/>
        <v>13</v>
      </c>
      <c r="ET129" s="159">
        <f t="shared" si="123"/>
        <v>8</v>
      </c>
      <c r="EU129" s="159">
        <f t="shared" si="124"/>
        <v>12</v>
      </c>
      <c r="EV129" s="159"/>
      <c r="EW129" s="159">
        <f t="shared" si="125"/>
        <v>72</v>
      </c>
      <c r="EX129" s="159">
        <f t="shared" si="126"/>
        <v>14</v>
      </c>
      <c r="EY129" s="159">
        <f t="shared" si="127"/>
        <v>0</v>
      </c>
      <c r="EZ129" s="159">
        <f t="shared" si="182"/>
        <v>12</v>
      </c>
      <c r="FA129" s="159">
        <f t="shared" si="182"/>
        <v>13</v>
      </c>
      <c r="FB129" s="159">
        <f t="shared" si="183"/>
        <v>0</v>
      </c>
      <c r="FC129" s="159">
        <f t="shared" si="183"/>
        <v>0</v>
      </c>
      <c r="FD129" s="159">
        <f t="shared" si="130"/>
        <v>13</v>
      </c>
      <c r="FE129" s="159">
        <f t="shared" si="131"/>
        <v>0</v>
      </c>
      <c r="FF129" s="159">
        <f t="shared" si="184"/>
        <v>8</v>
      </c>
      <c r="FG129" s="159">
        <f t="shared" si="184"/>
        <v>12</v>
      </c>
      <c r="FH129" s="159">
        <f t="shared" si="133"/>
        <v>0</v>
      </c>
      <c r="FI129" s="159">
        <v>0</v>
      </c>
      <c r="FJ129" s="159">
        <v>0</v>
      </c>
      <c r="FK129" s="159"/>
      <c r="FL129" s="159"/>
      <c r="FM129" s="235">
        <v>72</v>
      </c>
    </row>
    <row r="130" spans="1:169" ht="18" x14ac:dyDescent="0.2">
      <c r="A130" s="194">
        <v>117</v>
      </c>
      <c r="B130" s="211">
        <v>211423243117</v>
      </c>
      <c r="C130" s="211" t="s">
        <v>914</v>
      </c>
      <c r="D130" s="197"/>
      <c r="E130" s="212" t="s">
        <v>915</v>
      </c>
      <c r="F130" s="199">
        <f t="shared" si="0"/>
        <v>2</v>
      </c>
      <c r="G130" s="199">
        <f t="shared" si="1"/>
        <v>2</v>
      </c>
      <c r="H130" s="199">
        <f t="shared" si="2"/>
        <v>2</v>
      </c>
      <c r="I130" s="199">
        <f t="shared" si="3"/>
        <v>2</v>
      </c>
      <c r="J130" s="199">
        <f t="shared" si="4"/>
        <v>2</v>
      </c>
      <c r="K130" s="199">
        <f t="shared" si="5"/>
        <v>2</v>
      </c>
      <c r="L130" s="199">
        <f t="shared" si="6"/>
        <v>2</v>
      </c>
      <c r="M130" s="199">
        <f t="shared" si="7"/>
        <v>2</v>
      </c>
      <c r="N130" s="199">
        <f t="shared" si="8"/>
        <v>2</v>
      </c>
      <c r="O130" s="200">
        <f t="shared" si="9"/>
        <v>2</v>
      </c>
      <c r="P130" s="199">
        <f t="shared" si="10"/>
        <v>13</v>
      </c>
      <c r="Q130" s="199">
        <f t="shared" si="11"/>
        <v>0</v>
      </c>
      <c r="R130" s="199">
        <f t="shared" si="12"/>
        <v>0</v>
      </c>
      <c r="S130" s="201">
        <f t="shared" si="156"/>
        <v>0</v>
      </c>
      <c r="T130" s="202">
        <f t="shared" si="14"/>
        <v>3</v>
      </c>
      <c r="U130" s="199">
        <f t="shared" si="15"/>
        <v>0</v>
      </c>
      <c r="V130" s="199">
        <f t="shared" si="16"/>
        <v>0</v>
      </c>
      <c r="W130" s="199">
        <f t="shared" si="17"/>
        <v>0</v>
      </c>
      <c r="X130" s="201">
        <f t="shared" si="18"/>
        <v>0</v>
      </c>
      <c r="Y130" s="203">
        <f t="shared" si="19"/>
        <v>4</v>
      </c>
      <c r="Z130" s="199">
        <f t="shared" si="20"/>
        <v>0</v>
      </c>
      <c r="AA130" s="199">
        <f t="shared" si="21"/>
        <v>0</v>
      </c>
      <c r="AB130" s="199">
        <f t="shared" si="22"/>
        <v>0</v>
      </c>
      <c r="AC130" s="201">
        <f t="shared" si="23"/>
        <v>0</v>
      </c>
      <c r="AD130" s="202">
        <f t="shared" si="24"/>
        <v>4</v>
      </c>
      <c r="AE130" s="199">
        <f t="shared" si="25"/>
        <v>13</v>
      </c>
      <c r="AF130" s="199">
        <f t="shared" si="26"/>
        <v>0</v>
      </c>
      <c r="AG130" s="199">
        <f t="shared" si="27"/>
        <v>0</v>
      </c>
      <c r="AH130" s="201">
        <f t="shared" si="28"/>
        <v>0</v>
      </c>
      <c r="AI130" s="204">
        <f t="shared" si="29"/>
        <v>3</v>
      </c>
      <c r="AJ130" s="199">
        <f t="shared" si="30"/>
        <v>13</v>
      </c>
      <c r="AK130" s="199">
        <f t="shared" si="31"/>
        <v>0</v>
      </c>
      <c r="AL130" s="199">
        <f t="shared" si="32"/>
        <v>0</v>
      </c>
      <c r="AM130" s="201">
        <f t="shared" si="33"/>
        <v>0</v>
      </c>
      <c r="AN130" s="204">
        <f t="shared" si="34"/>
        <v>3</v>
      </c>
      <c r="AO130" s="199">
        <f t="shared" si="35"/>
        <v>0</v>
      </c>
      <c r="AP130" s="199">
        <f t="shared" si="36"/>
        <v>0</v>
      </c>
      <c r="AQ130" s="199">
        <f t="shared" si="37"/>
        <v>0</v>
      </c>
      <c r="AR130" s="201">
        <f t="shared" si="38"/>
        <v>0</v>
      </c>
      <c r="AS130" s="204">
        <f t="shared" si="39"/>
        <v>4</v>
      </c>
      <c r="AT130" s="199">
        <f t="shared" si="40"/>
        <v>13</v>
      </c>
      <c r="AU130" s="199">
        <f t="shared" si="41"/>
        <v>0</v>
      </c>
      <c r="AV130" s="199">
        <f t="shared" si="42"/>
        <v>0</v>
      </c>
      <c r="AW130" s="201">
        <f t="shared" si="43"/>
        <v>0</v>
      </c>
      <c r="AX130" s="205">
        <f t="shared" si="44"/>
        <v>3</v>
      </c>
      <c r="AY130" s="199">
        <f t="shared" si="45"/>
        <v>0</v>
      </c>
      <c r="AZ130" s="199">
        <f t="shared" si="46"/>
        <v>0</v>
      </c>
      <c r="BA130" s="199">
        <f t="shared" si="47"/>
        <v>0</v>
      </c>
      <c r="BB130" s="201">
        <f t="shared" si="48"/>
        <v>0</v>
      </c>
      <c r="BC130" s="204">
        <f t="shared" si="49"/>
        <v>4</v>
      </c>
      <c r="BD130" s="199">
        <f t="shared" si="50"/>
        <v>0</v>
      </c>
      <c r="BE130" s="199">
        <f t="shared" si="51"/>
        <v>0</v>
      </c>
      <c r="BF130" s="199">
        <f t="shared" si="52"/>
        <v>0</v>
      </c>
      <c r="BG130" s="201">
        <f t="shared" si="53"/>
        <v>0</v>
      </c>
      <c r="BH130" s="204">
        <f t="shared" si="54"/>
        <v>4</v>
      </c>
      <c r="BI130" s="199">
        <f t="shared" si="55"/>
        <v>13</v>
      </c>
      <c r="BJ130" s="199">
        <f t="shared" si="56"/>
        <v>0</v>
      </c>
      <c r="BK130" s="199">
        <f t="shared" si="57"/>
        <v>0</v>
      </c>
      <c r="BL130" s="201">
        <f t="shared" si="58"/>
        <v>0</v>
      </c>
      <c r="BM130" s="206">
        <f t="shared" si="59"/>
        <v>3</v>
      </c>
      <c r="BN130" s="199">
        <f t="shared" si="60"/>
        <v>15</v>
      </c>
      <c r="BO130" s="199">
        <f t="shared" si="61"/>
        <v>0</v>
      </c>
      <c r="BP130" s="199">
        <f t="shared" si="62"/>
        <v>0</v>
      </c>
      <c r="BQ130" s="201">
        <f t="shared" si="63"/>
        <v>0</v>
      </c>
      <c r="BR130" s="207">
        <f t="shared" si="64"/>
        <v>3</v>
      </c>
      <c r="BS130" s="199">
        <f t="shared" si="65"/>
        <v>0</v>
      </c>
      <c r="BT130" s="199">
        <f t="shared" si="66"/>
        <v>0</v>
      </c>
      <c r="BU130" s="199">
        <f t="shared" si="67"/>
        <v>0</v>
      </c>
      <c r="BV130" s="201">
        <f t="shared" si="68"/>
        <v>0</v>
      </c>
      <c r="BW130" s="207">
        <f t="shared" si="69"/>
        <v>4</v>
      </c>
      <c r="BX130" s="235">
        <v>100</v>
      </c>
      <c r="BY130" s="235">
        <v>100</v>
      </c>
      <c r="BZ130" s="193" t="e">
        <f t="shared" si="70"/>
        <v>#VALUE!</v>
      </c>
      <c r="CA130" s="193">
        <f t="shared" si="71"/>
        <v>20</v>
      </c>
      <c r="CB130" s="193" t="e">
        <f t="shared" si="72"/>
        <v>#VALUE!</v>
      </c>
      <c r="CC130" s="193" t="e">
        <f t="shared" si="73"/>
        <v>#VALUE!</v>
      </c>
      <c r="CD130" s="193" t="e">
        <f t="shared" si="74"/>
        <v>#VALUE!</v>
      </c>
      <c r="CE130" s="193" t="e">
        <f t="shared" si="75"/>
        <v>#VALUE!</v>
      </c>
      <c r="CF130" s="193" t="e">
        <f t="shared" si="76"/>
        <v>#VALUE!</v>
      </c>
      <c r="CG130" s="193" t="e">
        <f t="shared" si="77"/>
        <v>#VALUE!</v>
      </c>
      <c r="CH130" s="193" t="e">
        <f t="shared" si="78"/>
        <v>#VALUE!</v>
      </c>
      <c r="CI130" s="193" t="e">
        <f t="shared" si="79"/>
        <v>#VALUE!</v>
      </c>
      <c r="CJ130" s="193" t="e">
        <f t="shared" si="80"/>
        <v>#VALUE!</v>
      </c>
      <c r="CK130" s="193" t="e">
        <f t="shared" si="81"/>
        <v>#VALUE!</v>
      </c>
      <c r="CL130" s="193" t="e">
        <f t="shared" si="82"/>
        <v>#VALUE!</v>
      </c>
      <c r="CM130" s="193" t="e">
        <f t="shared" si="83"/>
        <v>#VALUE!</v>
      </c>
      <c r="CN130" s="193" t="e">
        <f t="shared" si="84"/>
        <v>#VALUE!</v>
      </c>
      <c r="CO130" s="209" t="str">
        <f t="shared" si="85"/>
        <v>2023PEC AI 152</v>
      </c>
      <c r="CP130" s="193" t="e">
        <f t="shared" si="86"/>
        <v>#VALUE!</v>
      </c>
      <c r="CQ130" s="158"/>
      <c r="CR130" s="193">
        <f t="shared" si="87"/>
        <v>20</v>
      </c>
      <c r="CS130" s="193" t="e">
        <f t="shared" si="88"/>
        <v>#VALUE!</v>
      </c>
      <c r="CT130" s="193" t="e">
        <f t="shared" si="89"/>
        <v>#VALUE!</v>
      </c>
      <c r="CU130" s="193" t="e">
        <f t="shared" si="90"/>
        <v>#VALUE!</v>
      </c>
      <c r="CV130" s="193" t="e">
        <f t="shared" si="91"/>
        <v>#VALUE!</v>
      </c>
      <c r="CW130" s="193" t="e">
        <f t="shared" si="92"/>
        <v>#VALUE!</v>
      </c>
      <c r="CX130" s="193" t="e">
        <f t="shared" si="93"/>
        <v>#VALUE!</v>
      </c>
      <c r="CY130" s="193" t="e">
        <f t="shared" si="94"/>
        <v>#VALUE!</v>
      </c>
      <c r="CZ130" s="193" t="e">
        <f t="shared" si="95"/>
        <v>#VALUE!</v>
      </c>
      <c r="DA130" s="193" t="e">
        <f t="shared" si="96"/>
        <v>#VALUE!</v>
      </c>
      <c r="DB130" s="193" t="e">
        <f t="shared" si="97"/>
        <v>#VALUE!</v>
      </c>
      <c r="DC130" s="193" t="e">
        <f t="shared" si="98"/>
        <v>#VALUE!</v>
      </c>
      <c r="DD130" s="193" t="e">
        <f t="shared" si="99"/>
        <v>#VALUE!</v>
      </c>
      <c r="DE130" s="159"/>
      <c r="DF130" s="159" t="e">
        <f t="shared" si="100"/>
        <v>#VALUE!</v>
      </c>
      <c r="DG130" s="159"/>
      <c r="DH130" s="159"/>
      <c r="DI130" s="159"/>
      <c r="DJ130" s="159"/>
      <c r="DK130" s="159"/>
      <c r="DL130" s="159"/>
      <c r="DM130" s="159"/>
      <c r="DN130" s="159"/>
      <c r="DO130" s="159"/>
      <c r="DP130" s="159"/>
      <c r="DQ130" s="159"/>
      <c r="DR130" s="159">
        <f t="shared" si="101"/>
        <v>100</v>
      </c>
      <c r="DS130" s="188">
        <f t="shared" si="102"/>
        <v>20</v>
      </c>
      <c r="DT130" s="159">
        <f t="shared" si="103"/>
        <v>13</v>
      </c>
      <c r="DU130" s="159">
        <f t="shared" si="104"/>
        <v>13</v>
      </c>
      <c r="DV130" s="159">
        <f t="shared" si="105"/>
        <v>13</v>
      </c>
      <c r="DW130" s="159">
        <f t="shared" si="106"/>
        <v>13</v>
      </c>
      <c r="DX130" s="159">
        <f t="shared" si="107"/>
        <v>13</v>
      </c>
      <c r="DY130" s="210">
        <f t="shared" si="108"/>
        <v>15</v>
      </c>
      <c r="DZ130" s="159">
        <f t="shared" si="109"/>
        <v>100</v>
      </c>
      <c r="EA130" s="159">
        <f t="shared" si="110"/>
        <v>20</v>
      </c>
      <c r="EB130" s="159">
        <f t="shared" si="111"/>
        <v>13</v>
      </c>
      <c r="EC130" s="159">
        <f t="shared" si="178"/>
        <v>0</v>
      </c>
      <c r="ED130" s="159">
        <f t="shared" si="178"/>
        <v>0</v>
      </c>
      <c r="EE130" s="159">
        <f t="shared" si="179"/>
        <v>13</v>
      </c>
      <c r="EF130" s="159">
        <f t="shared" si="179"/>
        <v>13</v>
      </c>
      <c r="EG130" s="159">
        <f t="shared" si="114"/>
        <v>0</v>
      </c>
      <c r="EH130" s="159">
        <f t="shared" si="115"/>
        <v>13</v>
      </c>
      <c r="EI130" s="159">
        <f t="shared" si="180"/>
        <v>0</v>
      </c>
      <c r="EJ130" s="159">
        <f t="shared" si="180"/>
        <v>0</v>
      </c>
      <c r="EK130" s="159">
        <f t="shared" si="181"/>
        <v>13</v>
      </c>
      <c r="EL130" s="159">
        <f t="shared" si="181"/>
        <v>15</v>
      </c>
      <c r="EM130" s="159">
        <f t="shared" si="118"/>
        <v>0</v>
      </c>
      <c r="EN130" s="159"/>
      <c r="EO130" s="159"/>
      <c r="EP130" s="188">
        <f t="shared" si="119"/>
        <v>20</v>
      </c>
      <c r="EQ130" s="159">
        <f t="shared" si="120"/>
        <v>16</v>
      </c>
      <c r="ER130" s="159">
        <f t="shared" si="121"/>
        <v>16</v>
      </c>
      <c r="ES130" s="159">
        <f t="shared" si="122"/>
        <v>16</v>
      </c>
      <c r="ET130" s="159">
        <f t="shared" si="123"/>
        <v>16</v>
      </c>
      <c r="EU130" s="159">
        <f t="shared" si="124"/>
        <v>16</v>
      </c>
      <c r="EV130" s="159"/>
      <c r="EW130" s="159">
        <f t="shared" si="125"/>
        <v>100</v>
      </c>
      <c r="EX130" s="159">
        <f t="shared" si="126"/>
        <v>20</v>
      </c>
      <c r="EY130" s="159">
        <f t="shared" si="127"/>
        <v>16</v>
      </c>
      <c r="EZ130" s="159">
        <f t="shared" si="182"/>
        <v>0</v>
      </c>
      <c r="FA130" s="159">
        <f t="shared" si="182"/>
        <v>0</v>
      </c>
      <c r="FB130" s="159">
        <f t="shared" si="183"/>
        <v>16</v>
      </c>
      <c r="FC130" s="159">
        <f t="shared" si="183"/>
        <v>16</v>
      </c>
      <c r="FD130" s="159">
        <f t="shared" si="130"/>
        <v>0</v>
      </c>
      <c r="FE130" s="159">
        <f t="shared" si="131"/>
        <v>16</v>
      </c>
      <c r="FF130" s="159">
        <f t="shared" si="184"/>
        <v>0</v>
      </c>
      <c r="FG130" s="159">
        <f t="shared" si="184"/>
        <v>0</v>
      </c>
      <c r="FH130" s="159">
        <f t="shared" si="133"/>
        <v>16</v>
      </c>
      <c r="FI130" s="159">
        <v>0</v>
      </c>
      <c r="FJ130" s="159">
        <v>0</v>
      </c>
      <c r="FK130" s="159"/>
      <c r="FL130" s="159"/>
      <c r="FM130" s="235">
        <v>100</v>
      </c>
    </row>
    <row r="131" spans="1:169" ht="29" x14ac:dyDescent="0.2">
      <c r="A131" s="194">
        <v>118</v>
      </c>
      <c r="B131" s="195">
        <v>211423243118</v>
      </c>
      <c r="C131" s="196" t="s">
        <v>916</v>
      </c>
      <c r="D131" s="197"/>
      <c r="E131" s="198" t="s">
        <v>917</v>
      </c>
      <c r="F131" s="199">
        <f t="shared" si="0"/>
        <v>2</v>
      </c>
      <c r="G131" s="199">
        <f t="shared" si="1"/>
        <v>2</v>
      </c>
      <c r="H131" s="199">
        <f t="shared" si="2"/>
        <v>2</v>
      </c>
      <c r="I131" s="199">
        <f t="shared" si="3"/>
        <v>2</v>
      </c>
      <c r="J131" s="199">
        <f t="shared" si="4"/>
        <v>2</v>
      </c>
      <c r="K131" s="199">
        <f t="shared" si="5"/>
        <v>2</v>
      </c>
      <c r="L131" s="199">
        <f t="shared" si="6"/>
        <v>2</v>
      </c>
      <c r="M131" s="199">
        <f t="shared" si="7"/>
        <v>1</v>
      </c>
      <c r="N131" s="199">
        <f t="shared" si="8"/>
        <v>0</v>
      </c>
      <c r="O131" s="200">
        <f t="shared" si="9"/>
        <v>0</v>
      </c>
      <c r="P131" s="199">
        <f t="shared" si="10"/>
        <v>0</v>
      </c>
      <c r="Q131" s="199">
        <f t="shared" si="11"/>
        <v>0</v>
      </c>
      <c r="R131" s="199">
        <f t="shared" si="12"/>
        <v>0</v>
      </c>
      <c r="S131" s="201">
        <f t="shared" si="156"/>
        <v>0</v>
      </c>
      <c r="T131" s="202">
        <f t="shared" si="14"/>
        <v>4</v>
      </c>
      <c r="U131" s="199">
        <f t="shared" si="15"/>
        <v>11</v>
      </c>
      <c r="V131" s="199">
        <f t="shared" si="16"/>
        <v>0</v>
      </c>
      <c r="W131" s="199">
        <f t="shared" si="17"/>
        <v>0</v>
      </c>
      <c r="X131" s="201">
        <f t="shared" si="18"/>
        <v>0</v>
      </c>
      <c r="Y131" s="203">
        <f t="shared" si="19"/>
        <v>3</v>
      </c>
      <c r="Z131" s="199">
        <f t="shared" si="20"/>
        <v>11</v>
      </c>
      <c r="AA131" s="199">
        <f t="shared" si="21"/>
        <v>0</v>
      </c>
      <c r="AB131" s="199">
        <f t="shared" si="22"/>
        <v>0</v>
      </c>
      <c r="AC131" s="201">
        <f t="shared" si="23"/>
        <v>0</v>
      </c>
      <c r="AD131" s="202">
        <f t="shared" si="24"/>
        <v>3</v>
      </c>
      <c r="AE131" s="199">
        <f t="shared" si="25"/>
        <v>0</v>
      </c>
      <c r="AF131" s="199">
        <f t="shared" si="26"/>
        <v>0</v>
      </c>
      <c r="AG131" s="199">
        <f t="shared" si="27"/>
        <v>0</v>
      </c>
      <c r="AH131" s="201">
        <f t="shared" si="28"/>
        <v>0</v>
      </c>
      <c r="AI131" s="204">
        <f t="shared" si="29"/>
        <v>4</v>
      </c>
      <c r="AJ131" s="199">
        <f t="shared" si="30"/>
        <v>0</v>
      </c>
      <c r="AK131" s="199">
        <f t="shared" si="31"/>
        <v>0</v>
      </c>
      <c r="AL131" s="199">
        <f t="shared" si="32"/>
        <v>0</v>
      </c>
      <c r="AM131" s="201">
        <f t="shared" si="33"/>
        <v>0</v>
      </c>
      <c r="AN131" s="204">
        <f t="shared" si="34"/>
        <v>4</v>
      </c>
      <c r="AO131" s="199">
        <f t="shared" si="35"/>
        <v>11</v>
      </c>
      <c r="AP131" s="199">
        <f t="shared" si="36"/>
        <v>0</v>
      </c>
      <c r="AQ131" s="199">
        <f t="shared" si="37"/>
        <v>0</v>
      </c>
      <c r="AR131" s="201">
        <f t="shared" si="38"/>
        <v>0</v>
      </c>
      <c r="AS131" s="204">
        <f t="shared" si="39"/>
        <v>3</v>
      </c>
      <c r="AT131" s="199">
        <f t="shared" si="40"/>
        <v>0</v>
      </c>
      <c r="AU131" s="199">
        <f t="shared" si="41"/>
        <v>0</v>
      </c>
      <c r="AV131" s="199">
        <f t="shared" si="42"/>
        <v>0</v>
      </c>
      <c r="AW131" s="201">
        <f t="shared" si="43"/>
        <v>0</v>
      </c>
      <c r="AX131" s="205">
        <f t="shared" si="44"/>
        <v>4</v>
      </c>
      <c r="AY131" s="199">
        <f t="shared" si="45"/>
        <v>11</v>
      </c>
      <c r="AZ131" s="199">
        <f t="shared" si="46"/>
        <v>0</v>
      </c>
      <c r="BA131" s="199">
        <f t="shared" si="47"/>
        <v>0</v>
      </c>
      <c r="BB131" s="201">
        <f t="shared" si="48"/>
        <v>0</v>
      </c>
      <c r="BC131" s="204">
        <f t="shared" si="49"/>
        <v>3</v>
      </c>
      <c r="BD131" s="199">
        <f t="shared" si="50"/>
        <v>6</v>
      </c>
      <c r="BE131" s="199">
        <f t="shared" si="51"/>
        <v>0</v>
      </c>
      <c r="BF131" s="199">
        <f t="shared" si="52"/>
        <v>0</v>
      </c>
      <c r="BG131" s="201">
        <f t="shared" si="53"/>
        <v>0</v>
      </c>
      <c r="BH131" s="204">
        <f t="shared" si="54"/>
        <v>3</v>
      </c>
      <c r="BI131" s="199">
        <f t="shared" si="55"/>
        <v>0</v>
      </c>
      <c r="BJ131" s="199">
        <f t="shared" si="56"/>
        <v>0</v>
      </c>
      <c r="BK131" s="199">
        <f t="shared" si="57"/>
        <v>0</v>
      </c>
      <c r="BL131" s="201">
        <f t="shared" si="58"/>
        <v>0</v>
      </c>
      <c r="BM131" s="206">
        <f t="shared" si="59"/>
        <v>4</v>
      </c>
      <c r="BN131" s="199">
        <f t="shared" si="60"/>
        <v>0</v>
      </c>
      <c r="BO131" s="199">
        <f t="shared" si="61"/>
        <v>0</v>
      </c>
      <c r="BP131" s="199">
        <f t="shared" si="62"/>
        <v>0</v>
      </c>
      <c r="BQ131" s="201">
        <f t="shared" si="63"/>
        <v>0</v>
      </c>
      <c r="BR131" s="207">
        <f t="shared" si="64"/>
        <v>4</v>
      </c>
      <c r="BS131" s="199">
        <f t="shared" si="65"/>
        <v>12</v>
      </c>
      <c r="BT131" s="199">
        <f t="shared" si="66"/>
        <v>0</v>
      </c>
      <c r="BU131" s="199">
        <f t="shared" si="67"/>
        <v>0</v>
      </c>
      <c r="BV131" s="201">
        <f t="shared" si="68"/>
        <v>0</v>
      </c>
      <c r="BW131" s="207">
        <f t="shared" si="69"/>
        <v>3</v>
      </c>
      <c r="BX131" s="235">
        <v>77</v>
      </c>
      <c r="BY131" s="235">
        <v>77</v>
      </c>
      <c r="BZ131" s="193" t="e">
        <f t="shared" si="70"/>
        <v>#VALUE!</v>
      </c>
      <c r="CA131" s="193">
        <f t="shared" si="71"/>
        <v>20</v>
      </c>
      <c r="CB131" s="193" t="e">
        <f t="shared" si="72"/>
        <v>#VALUE!</v>
      </c>
      <c r="CC131" s="193" t="e">
        <f t="shared" si="73"/>
        <v>#VALUE!</v>
      </c>
      <c r="CD131" s="193" t="e">
        <f t="shared" si="74"/>
        <v>#VALUE!</v>
      </c>
      <c r="CE131" s="193" t="e">
        <f t="shared" si="75"/>
        <v>#VALUE!</v>
      </c>
      <c r="CF131" s="193" t="e">
        <f t="shared" si="76"/>
        <v>#VALUE!</v>
      </c>
      <c r="CG131" s="193" t="e">
        <f t="shared" si="77"/>
        <v>#VALUE!</v>
      </c>
      <c r="CH131" s="193" t="e">
        <f t="shared" si="78"/>
        <v>#VALUE!</v>
      </c>
      <c r="CI131" s="193" t="e">
        <f t="shared" si="79"/>
        <v>#VALUE!</v>
      </c>
      <c r="CJ131" s="193" t="e">
        <f t="shared" si="80"/>
        <v>#VALUE!</v>
      </c>
      <c r="CK131" s="193" t="e">
        <f t="shared" si="81"/>
        <v>#VALUE!</v>
      </c>
      <c r="CL131" s="193" t="e">
        <f t="shared" si="82"/>
        <v>#VALUE!</v>
      </c>
      <c r="CM131" s="193" t="e">
        <f t="shared" si="83"/>
        <v>#VALUE!</v>
      </c>
      <c r="CN131" s="193" t="e">
        <f t="shared" si="84"/>
        <v>#VALUE!</v>
      </c>
      <c r="CO131" s="209" t="str">
        <f t="shared" si="85"/>
        <v>2023PEC AI 478</v>
      </c>
      <c r="CP131" s="193" t="e">
        <f t="shared" si="86"/>
        <v>#VALUE!</v>
      </c>
      <c r="CQ131" s="158"/>
      <c r="CR131" s="193">
        <f t="shared" si="87"/>
        <v>20</v>
      </c>
      <c r="CS131" s="193" t="e">
        <f t="shared" si="88"/>
        <v>#VALUE!</v>
      </c>
      <c r="CT131" s="193" t="e">
        <f t="shared" si="89"/>
        <v>#VALUE!</v>
      </c>
      <c r="CU131" s="193" t="e">
        <f t="shared" si="90"/>
        <v>#VALUE!</v>
      </c>
      <c r="CV131" s="193" t="e">
        <f t="shared" si="91"/>
        <v>#VALUE!</v>
      </c>
      <c r="CW131" s="193" t="e">
        <f t="shared" si="92"/>
        <v>#VALUE!</v>
      </c>
      <c r="CX131" s="193" t="e">
        <f t="shared" si="93"/>
        <v>#VALUE!</v>
      </c>
      <c r="CY131" s="193" t="e">
        <f t="shared" si="94"/>
        <v>#VALUE!</v>
      </c>
      <c r="CZ131" s="193" t="e">
        <f t="shared" si="95"/>
        <v>#VALUE!</v>
      </c>
      <c r="DA131" s="193" t="e">
        <f t="shared" si="96"/>
        <v>#VALUE!</v>
      </c>
      <c r="DB131" s="193" t="e">
        <f t="shared" si="97"/>
        <v>#VALUE!</v>
      </c>
      <c r="DC131" s="193" t="e">
        <f t="shared" si="98"/>
        <v>#VALUE!</v>
      </c>
      <c r="DD131" s="193" t="e">
        <f t="shared" si="99"/>
        <v>#VALUE!</v>
      </c>
      <c r="DE131" s="159"/>
      <c r="DF131" s="159" t="e">
        <f t="shared" si="100"/>
        <v>#VALUE!</v>
      </c>
      <c r="DG131" s="159"/>
      <c r="DH131" s="159"/>
      <c r="DI131" s="159"/>
      <c r="DJ131" s="159"/>
      <c r="DK131" s="159"/>
      <c r="DL131" s="159"/>
      <c r="DM131" s="159"/>
      <c r="DN131" s="159"/>
      <c r="DO131" s="159"/>
      <c r="DP131" s="159"/>
      <c r="DQ131" s="159"/>
      <c r="DR131" s="159">
        <f t="shared" si="101"/>
        <v>77</v>
      </c>
      <c r="DS131" s="188">
        <f t="shared" si="102"/>
        <v>15</v>
      </c>
      <c r="DT131" s="159">
        <f t="shared" si="103"/>
        <v>11</v>
      </c>
      <c r="DU131" s="159">
        <f t="shared" si="104"/>
        <v>11</v>
      </c>
      <c r="DV131" s="159">
        <f t="shared" si="105"/>
        <v>11</v>
      </c>
      <c r="DW131" s="159">
        <f t="shared" si="106"/>
        <v>11</v>
      </c>
      <c r="DX131" s="159">
        <f t="shared" si="107"/>
        <v>6</v>
      </c>
      <c r="DY131" s="210">
        <f t="shared" si="108"/>
        <v>12</v>
      </c>
      <c r="DZ131" s="159">
        <f t="shared" si="109"/>
        <v>77</v>
      </c>
      <c r="EA131" s="159">
        <f t="shared" si="110"/>
        <v>15</v>
      </c>
      <c r="EB131" s="159">
        <f t="shared" si="111"/>
        <v>0</v>
      </c>
      <c r="EC131" s="159">
        <f t="shared" si="178"/>
        <v>11</v>
      </c>
      <c r="ED131" s="159">
        <f t="shared" si="178"/>
        <v>11</v>
      </c>
      <c r="EE131" s="159">
        <f t="shared" si="179"/>
        <v>0</v>
      </c>
      <c r="EF131" s="159">
        <f t="shared" si="179"/>
        <v>0</v>
      </c>
      <c r="EG131" s="159">
        <f t="shared" si="114"/>
        <v>11</v>
      </c>
      <c r="EH131" s="159">
        <f t="shared" si="115"/>
        <v>0</v>
      </c>
      <c r="EI131" s="159">
        <f t="shared" si="180"/>
        <v>11</v>
      </c>
      <c r="EJ131" s="159">
        <f t="shared" si="180"/>
        <v>6</v>
      </c>
      <c r="EK131" s="159">
        <f t="shared" si="181"/>
        <v>0</v>
      </c>
      <c r="EL131" s="159">
        <f t="shared" si="181"/>
        <v>0</v>
      </c>
      <c r="EM131" s="159">
        <f t="shared" si="118"/>
        <v>12</v>
      </c>
      <c r="EN131" s="159"/>
      <c r="EO131" s="159"/>
      <c r="EP131" s="188">
        <f t="shared" si="119"/>
        <v>15</v>
      </c>
      <c r="EQ131" s="159">
        <f t="shared" si="120"/>
        <v>13</v>
      </c>
      <c r="ER131" s="159">
        <f t="shared" si="121"/>
        <v>14</v>
      </c>
      <c r="ES131" s="159">
        <f t="shared" si="122"/>
        <v>14</v>
      </c>
      <c r="ET131" s="159">
        <f t="shared" si="123"/>
        <v>9</v>
      </c>
      <c r="EU131" s="159">
        <f t="shared" si="124"/>
        <v>12</v>
      </c>
      <c r="EV131" s="159"/>
      <c r="EW131" s="159">
        <f t="shared" si="125"/>
        <v>77</v>
      </c>
      <c r="EX131" s="159">
        <f t="shared" si="126"/>
        <v>15</v>
      </c>
      <c r="EY131" s="159">
        <f t="shared" si="127"/>
        <v>0</v>
      </c>
      <c r="EZ131" s="159">
        <f t="shared" si="182"/>
        <v>13</v>
      </c>
      <c r="FA131" s="159">
        <f t="shared" si="182"/>
        <v>14</v>
      </c>
      <c r="FB131" s="159">
        <f t="shared" si="183"/>
        <v>0</v>
      </c>
      <c r="FC131" s="159">
        <f t="shared" si="183"/>
        <v>0</v>
      </c>
      <c r="FD131" s="159">
        <f t="shared" si="130"/>
        <v>14</v>
      </c>
      <c r="FE131" s="159">
        <f t="shared" si="131"/>
        <v>0</v>
      </c>
      <c r="FF131" s="159">
        <f t="shared" si="184"/>
        <v>9</v>
      </c>
      <c r="FG131" s="159">
        <f t="shared" si="184"/>
        <v>12</v>
      </c>
      <c r="FH131" s="159">
        <f t="shared" si="133"/>
        <v>0</v>
      </c>
      <c r="FI131" s="159">
        <v>0</v>
      </c>
      <c r="FJ131" s="159">
        <v>0</v>
      </c>
      <c r="FK131" s="159"/>
      <c r="FL131" s="159"/>
      <c r="FM131" s="235">
        <v>77</v>
      </c>
    </row>
    <row r="132" spans="1:169" ht="18" x14ac:dyDescent="0.2">
      <c r="A132" s="194">
        <v>119</v>
      </c>
      <c r="B132" s="195">
        <v>211423243119</v>
      </c>
      <c r="C132" s="196" t="s">
        <v>918</v>
      </c>
      <c r="D132" s="197"/>
      <c r="E132" s="198" t="s">
        <v>919</v>
      </c>
      <c r="F132" s="199">
        <f t="shared" si="0"/>
        <v>2</v>
      </c>
      <c r="G132" s="199">
        <f t="shared" si="1"/>
        <v>2</v>
      </c>
      <c r="H132" s="199">
        <f t="shared" si="2"/>
        <v>2</v>
      </c>
      <c r="I132" s="199">
        <f t="shared" si="3"/>
        <v>2</v>
      </c>
      <c r="J132" s="199">
        <f t="shared" si="4"/>
        <v>2</v>
      </c>
      <c r="K132" s="199">
        <f t="shared" si="5"/>
        <v>2</v>
      </c>
      <c r="L132" s="199">
        <f t="shared" si="6"/>
        <v>2</v>
      </c>
      <c r="M132" s="199">
        <f t="shared" si="7"/>
        <v>2</v>
      </c>
      <c r="N132" s="199">
        <f t="shared" si="8"/>
        <v>0</v>
      </c>
      <c r="O132" s="200">
        <f t="shared" si="9"/>
        <v>0</v>
      </c>
      <c r="P132" s="199">
        <f t="shared" si="10"/>
        <v>11</v>
      </c>
      <c r="Q132" s="199">
        <f t="shared" si="11"/>
        <v>0</v>
      </c>
      <c r="R132" s="199">
        <f t="shared" si="12"/>
        <v>0</v>
      </c>
      <c r="S132" s="201">
        <f t="shared" si="156"/>
        <v>0</v>
      </c>
      <c r="T132" s="202">
        <f t="shared" si="14"/>
        <v>3</v>
      </c>
      <c r="U132" s="199">
        <f t="shared" si="15"/>
        <v>0</v>
      </c>
      <c r="V132" s="199">
        <f t="shared" si="16"/>
        <v>0</v>
      </c>
      <c r="W132" s="199">
        <f t="shared" si="17"/>
        <v>0</v>
      </c>
      <c r="X132" s="201">
        <f t="shared" si="18"/>
        <v>0</v>
      </c>
      <c r="Y132" s="203">
        <f t="shared" si="19"/>
        <v>4</v>
      </c>
      <c r="Z132" s="199">
        <f t="shared" si="20"/>
        <v>0</v>
      </c>
      <c r="AA132" s="199">
        <f t="shared" si="21"/>
        <v>0</v>
      </c>
      <c r="AB132" s="199">
        <f t="shared" si="22"/>
        <v>0</v>
      </c>
      <c r="AC132" s="201">
        <f t="shared" si="23"/>
        <v>0</v>
      </c>
      <c r="AD132" s="202">
        <f t="shared" si="24"/>
        <v>4</v>
      </c>
      <c r="AE132" s="199">
        <f t="shared" si="25"/>
        <v>11</v>
      </c>
      <c r="AF132" s="199">
        <f t="shared" si="26"/>
        <v>0</v>
      </c>
      <c r="AG132" s="199">
        <f t="shared" si="27"/>
        <v>0</v>
      </c>
      <c r="AH132" s="201">
        <f t="shared" si="28"/>
        <v>0</v>
      </c>
      <c r="AI132" s="204">
        <f t="shared" si="29"/>
        <v>3</v>
      </c>
      <c r="AJ132" s="199">
        <f t="shared" si="30"/>
        <v>10</v>
      </c>
      <c r="AK132" s="199">
        <f t="shared" si="31"/>
        <v>0</v>
      </c>
      <c r="AL132" s="199">
        <f t="shared" si="32"/>
        <v>0</v>
      </c>
      <c r="AM132" s="201">
        <f t="shared" si="33"/>
        <v>0</v>
      </c>
      <c r="AN132" s="204">
        <f t="shared" si="34"/>
        <v>3</v>
      </c>
      <c r="AO132" s="199">
        <f t="shared" si="35"/>
        <v>0</v>
      </c>
      <c r="AP132" s="199">
        <f t="shared" si="36"/>
        <v>0</v>
      </c>
      <c r="AQ132" s="199">
        <f t="shared" si="37"/>
        <v>0</v>
      </c>
      <c r="AR132" s="201">
        <f t="shared" si="38"/>
        <v>0</v>
      </c>
      <c r="AS132" s="204">
        <f t="shared" si="39"/>
        <v>4</v>
      </c>
      <c r="AT132" s="199">
        <f t="shared" si="40"/>
        <v>11</v>
      </c>
      <c r="AU132" s="199">
        <f t="shared" si="41"/>
        <v>0</v>
      </c>
      <c r="AV132" s="199">
        <f t="shared" si="42"/>
        <v>0</v>
      </c>
      <c r="AW132" s="201">
        <f t="shared" si="43"/>
        <v>0</v>
      </c>
      <c r="AX132" s="205">
        <f t="shared" si="44"/>
        <v>3</v>
      </c>
      <c r="AY132" s="199">
        <f t="shared" si="45"/>
        <v>0</v>
      </c>
      <c r="AZ132" s="199">
        <f t="shared" si="46"/>
        <v>0</v>
      </c>
      <c r="BA132" s="199">
        <f t="shared" si="47"/>
        <v>0</v>
      </c>
      <c r="BB132" s="201">
        <f t="shared" si="48"/>
        <v>0</v>
      </c>
      <c r="BC132" s="204">
        <f t="shared" si="49"/>
        <v>4</v>
      </c>
      <c r="BD132" s="199">
        <f t="shared" si="50"/>
        <v>0</v>
      </c>
      <c r="BE132" s="199">
        <f t="shared" si="51"/>
        <v>0</v>
      </c>
      <c r="BF132" s="199">
        <f t="shared" si="52"/>
        <v>0</v>
      </c>
      <c r="BG132" s="201">
        <f t="shared" si="53"/>
        <v>0</v>
      </c>
      <c r="BH132" s="204">
        <f t="shared" si="54"/>
        <v>4</v>
      </c>
      <c r="BI132" s="199">
        <f t="shared" si="55"/>
        <v>7</v>
      </c>
      <c r="BJ132" s="199">
        <f t="shared" si="56"/>
        <v>0</v>
      </c>
      <c r="BK132" s="199">
        <f t="shared" si="57"/>
        <v>0</v>
      </c>
      <c r="BL132" s="201">
        <f t="shared" si="58"/>
        <v>0</v>
      </c>
      <c r="BM132" s="206">
        <f t="shared" si="59"/>
        <v>3</v>
      </c>
      <c r="BN132" s="199">
        <f t="shared" si="60"/>
        <v>12</v>
      </c>
      <c r="BO132" s="199">
        <f t="shared" si="61"/>
        <v>0</v>
      </c>
      <c r="BP132" s="199">
        <f t="shared" si="62"/>
        <v>0</v>
      </c>
      <c r="BQ132" s="201">
        <f t="shared" si="63"/>
        <v>0</v>
      </c>
      <c r="BR132" s="207">
        <f t="shared" si="64"/>
        <v>3</v>
      </c>
      <c r="BS132" s="199">
        <f t="shared" si="65"/>
        <v>0</v>
      </c>
      <c r="BT132" s="199">
        <f t="shared" si="66"/>
        <v>0</v>
      </c>
      <c r="BU132" s="199">
        <f t="shared" si="67"/>
        <v>0</v>
      </c>
      <c r="BV132" s="201">
        <f t="shared" si="68"/>
        <v>0</v>
      </c>
      <c r="BW132" s="207">
        <f t="shared" si="69"/>
        <v>4</v>
      </c>
      <c r="BX132" s="235">
        <v>78</v>
      </c>
      <c r="BY132" s="235">
        <v>78</v>
      </c>
      <c r="BZ132" s="193" t="e">
        <f t="shared" si="70"/>
        <v>#VALUE!</v>
      </c>
      <c r="CA132" s="193">
        <f t="shared" si="71"/>
        <v>20</v>
      </c>
      <c r="CB132" s="193" t="e">
        <f t="shared" si="72"/>
        <v>#VALUE!</v>
      </c>
      <c r="CC132" s="193" t="e">
        <f t="shared" si="73"/>
        <v>#VALUE!</v>
      </c>
      <c r="CD132" s="193" t="e">
        <f t="shared" si="74"/>
        <v>#VALUE!</v>
      </c>
      <c r="CE132" s="193" t="e">
        <f t="shared" si="75"/>
        <v>#VALUE!</v>
      </c>
      <c r="CF132" s="193" t="e">
        <f t="shared" si="76"/>
        <v>#VALUE!</v>
      </c>
      <c r="CG132" s="193" t="e">
        <f t="shared" si="77"/>
        <v>#VALUE!</v>
      </c>
      <c r="CH132" s="193" t="e">
        <f t="shared" si="78"/>
        <v>#VALUE!</v>
      </c>
      <c r="CI132" s="193" t="e">
        <f t="shared" si="79"/>
        <v>#VALUE!</v>
      </c>
      <c r="CJ132" s="193" t="e">
        <f t="shared" si="80"/>
        <v>#VALUE!</v>
      </c>
      <c r="CK132" s="193" t="e">
        <f t="shared" si="81"/>
        <v>#VALUE!</v>
      </c>
      <c r="CL132" s="193" t="e">
        <f t="shared" si="82"/>
        <v>#VALUE!</v>
      </c>
      <c r="CM132" s="193" t="e">
        <f t="shared" si="83"/>
        <v>#VALUE!</v>
      </c>
      <c r="CN132" s="193" t="e">
        <f t="shared" si="84"/>
        <v>#VALUE!</v>
      </c>
      <c r="CO132" s="209" t="str">
        <f t="shared" si="85"/>
        <v>2023PEC AI 479</v>
      </c>
      <c r="CP132" s="193" t="e">
        <f t="shared" si="86"/>
        <v>#VALUE!</v>
      </c>
      <c r="CQ132" s="158"/>
      <c r="CR132" s="193">
        <f t="shared" si="87"/>
        <v>20</v>
      </c>
      <c r="CS132" s="193" t="e">
        <f t="shared" si="88"/>
        <v>#VALUE!</v>
      </c>
      <c r="CT132" s="193" t="e">
        <f t="shared" si="89"/>
        <v>#VALUE!</v>
      </c>
      <c r="CU132" s="193" t="e">
        <f t="shared" si="90"/>
        <v>#VALUE!</v>
      </c>
      <c r="CV132" s="193" t="e">
        <f t="shared" si="91"/>
        <v>#VALUE!</v>
      </c>
      <c r="CW132" s="193" t="e">
        <f t="shared" si="92"/>
        <v>#VALUE!</v>
      </c>
      <c r="CX132" s="193" t="e">
        <f t="shared" si="93"/>
        <v>#VALUE!</v>
      </c>
      <c r="CY132" s="193" t="e">
        <f t="shared" si="94"/>
        <v>#VALUE!</v>
      </c>
      <c r="CZ132" s="193" t="e">
        <f t="shared" si="95"/>
        <v>#VALUE!</v>
      </c>
      <c r="DA132" s="193" t="e">
        <f t="shared" si="96"/>
        <v>#VALUE!</v>
      </c>
      <c r="DB132" s="193" t="e">
        <f t="shared" si="97"/>
        <v>#VALUE!</v>
      </c>
      <c r="DC132" s="193" t="e">
        <f t="shared" si="98"/>
        <v>#VALUE!</v>
      </c>
      <c r="DD132" s="193" t="e">
        <f t="shared" si="99"/>
        <v>#VALUE!</v>
      </c>
      <c r="DE132" s="159"/>
      <c r="DF132" s="159" t="e">
        <f t="shared" si="100"/>
        <v>#VALUE!</v>
      </c>
      <c r="DG132" s="159"/>
      <c r="DH132" s="159"/>
      <c r="DI132" s="159"/>
      <c r="DJ132" s="159"/>
      <c r="DK132" s="159"/>
      <c r="DL132" s="159"/>
      <c r="DM132" s="159"/>
      <c r="DN132" s="159"/>
      <c r="DO132" s="159"/>
      <c r="DP132" s="159"/>
      <c r="DQ132" s="159"/>
      <c r="DR132" s="159">
        <f t="shared" si="101"/>
        <v>78</v>
      </c>
      <c r="DS132" s="188">
        <f t="shared" si="102"/>
        <v>16</v>
      </c>
      <c r="DT132" s="159">
        <f t="shared" si="103"/>
        <v>11</v>
      </c>
      <c r="DU132" s="159">
        <f t="shared" si="104"/>
        <v>11</v>
      </c>
      <c r="DV132" s="159">
        <f t="shared" si="105"/>
        <v>10</v>
      </c>
      <c r="DW132" s="159">
        <f t="shared" si="106"/>
        <v>11</v>
      </c>
      <c r="DX132" s="159">
        <f t="shared" si="107"/>
        <v>7</v>
      </c>
      <c r="DY132" s="210">
        <f t="shared" si="108"/>
        <v>12</v>
      </c>
      <c r="DZ132" s="159">
        <f t="shared" si="109"/>
        <v>78</v>
      </c>
      <c r="EA132" s="159">
        <f t="shared" si="110"/>
        <v>16</v>
      </c>
      <c r="EB132" s="159">
        <f t="shared" si="111"/>
        <v>11</v>
      </c>
      <c r="EC132" s="159">
        <f t="shared" si="178"/>
        <v>0</v>
      </c>
      <c r="ED132" s="159">
        <f t="shared" si="178"/>
        <v>0</v>
      </c>
      <c r="EE132" s="159">
        <f t="shared" si="179"/>
        <v>11</v>
      </c>
      <c r="EF132" s="159">
        <f t="shared" si="179"/>
        <v>10</v>
      </c>
      <c r="EG132" s="159">
        <f t="shared" si="114"/>
        <v>0</v>
      </c>
      <c r="EH132" s="159">
        <f t="shared" si="115"/>
        <v>11</v>
      </c>
      <c r="EI132" s="159">
        <f t="shared" si="180"/>
        <v>0</v>
      </c>
      <c r="EJ132" s="159">
        <f t="shared" si="180"/>
        <v>0</v>
      </c>
      <c r="EK132" s="159">
        <f t="shared" si="181"/>
        <v>7</v>
      </c>
      <c r="EL132" s="159">
        <f t="shared" si="181"/>
        <v>12</v>
      </c>
      <c r="EM132" s="159">
        <f t="shared" si="118"/>
        <v>0</v>
      </c>
      <c r="EN132" s="159"/>
      <c r="EO132" s="159"/>
      <c r="EP132" s="188">
        <f t="shared" si="119"/>
        <v>16</v>
      </c>
      <c r="EQ132" s="159">
        <f t="shared" si="120"/>
        <v>14</v>
      </c>
      <c r="ER132" s="159">
        <f t="shared" si="121"/>
        <v>14</v>
      </c>
      <c r="ES132" s="159">
        <f t="shared" si="122"/>
        <v>12</v>
      </c>
      <c r="ET132" s="159">
        <f t="shared" si="123"/>
        <v>10</v>
      </c>
      <c r="EU132" s="159">
        <f t="shared" si="124"/>
        <v>12</v>
      </c>
      <c r="EV132" s="159"/>
      <c r="EW132" s="159">
        <f t="shared" si="125"/>
        <v>78</v>
      </c>
      <c r="EX132" s="159">
        <f t="shared" si="126"/>
        <v>16</v>
      </c>
      <c r="EY132" s="159">
        <f t="shared" si="127"/>
        <v>14</v>
      </c>
      <c r="EZ132" s="159">
        <f t="shared" si="182"/>
        <v>0</v>
      </c>
      <c r="FA132" s="159">
        <f t="shared" si="182"/>
        <v>0</v>
      </c>
      <c r="FB132" s="159">
        <f t="shared" si="183"/>
        <v>14</v>
      </c>
      <c r="FC132" s="159">
        <f t="shared" si="183"/>
        <v>12</v>
      </c>
      <c r="FD132" s="159">
        <f t="shared" si="130"/>
        <v>0</v>
      </c>
      <c r="FE132" s="159">
        <f t="shared" si="131"/>
        <v>10</v>
      </c>
      <c r="FF132" s="159">
        <f t="shared" si="184"/>
        <v>0</v>
      </c>
      <c r="FG132" s="159">
        <f t="shared" si="184"/>
        <v>0</v>
      </c>
      <c r="FH132" s="159">
        <f t="shared" si="133"/>
        <v>12</v>
      </c>
      <c r="FI132" s="159">
        <v>0</v>
      </c>
      <c r="FJ132" s="159">
        <v>0</v>
      </c>
      <c r="FK132" s="159"/>
      <c r="FL132" s="159"/>
      <c r="FM132" s="235">
        <v>78</v>
      </c>
    </row>
    <row r="133" spans="1:169" ht="18" x14ac:dyDescent="0.2">
      <c r="A133" s="194">
        <v>120</v>
      </c>
      <c r="B133" s="195">
        <v>211423243120</v>
      </c>
      <c r="C133" s="196" t="s">
        <v>920</v>
      </c>
      <c r="D133" s="197"/>
      <c r="E133" s="198" t="s">
        <v>921</v>
      </c>
      <c r="F133" s="199">
        <f t="shared" si="0"/>
        <v>2</v>
      </c>
      <c r="G133" s="199">
        <f t="shared" si="1"/>
        <v>2</v>
      </c>
      <c r="H133" s="199">
        <f t="shared" si="2"/>
        <v>2</v>
      </c>
      <c r="I133" s="199">
        <f t="shared" si="3"/>
        <v>2</v>
      </c>
      <c r="J133" s="199">
        <f t="shared" si="4"/>
        <v>2</v>
      </c>
      <c r="K133" s="199">
        <f t="shared" si="5"/>
        <v>2</v>
      </c>
      <c r="L133" s="199">
        <f t="shared" si="6"/>
        <v>2</v>
      </c>
      <c r="M133" s="199">
        <f t="shared" si="7"/>
        <v>1</v>
      </c>
      <c r="N133" s="199">
        <f t="shared" si="8"/>
        <v>0</v>
      </c>
      <c r="O133" s="200">
        <f t="shared" si="9"/>
        <v>0</v>
      </c>
      <c r="P133" s="199">
        <f t="shared" si="10"/>
        <v>0</v>
      </c>
      <c r="Q133" s="199">
        <f t="shared" si="11"/>
        <v>0</v>
      </c>
      <c r="R133" s="199">
        <f t="shared" si="12"/>
        <v>0</v>
      </c>
      <c r="S133" s="201">
        <f t="shared" si="156"/>
        <v>0</v>
      </c>
      <c r="T133" s="202">
        <f t="shared" si="14"/>
        <v>4</v>
      </c>
      <c r="U133" s="199">
        <f t="shared" si="15"/>
        <v>10</v>
      </c>
      <c r="V133" s="199">
        <f t="shared" si="16"/>
        <v>0</v>
      </c>
      <c r="W133" s="199">
        <f t="shared" si="17"/>
        <v>0</v>
      </c>
      <c r="X133" s="201">
        <f t="shared" si="18"/>
        <v>0</v>
      </c>
      <c r="Y133" s="203">
        <f t="shared" si="19"/>
        <v>3</v>
      </c>
      <c r="Z133" s="199">
        <f t="shared" si="20"/>
        <v>11</v>
      </c>
      <c r="AA133" s="199">
        <f t="shared" si="21"/>
        <v>0</v>
      </c>
      <c r="AB133" s="199">
        <f t="shared" si="22"/>
        <v>0</v>
      </c>
      <c r="AC133" s="201">
        <f t="shared" si="23"/>
        <v>0</v>
      </c>
      <c r="AD133" s="202">
        <f t="shared" si="24"/>
        <v>3</v>
      </c>
      <c r="AE133" s="199">
        <f t="shared" si="25"/>
        <v>0</v>
      </c>
      <c r="AF133" s="199">
        <f t="shared" si="26"/>
        <v>0</v>
      </c>
      <c r="AG133" s="199">
        <f t="shared" si="27"/>
        <v>0</v>
      </c>
      <c r="AH133" s="201">
        <f t="shared" si="28"/>
        <v>0</v>
      </c>
      <c r="AI133" s="204">
        <f t="shared" si="29"/>
        <v>4</v>
      </c>
      <c r="AJ133" s="199">
        <f t="shared" si="30"/>
        <v>0</v>
      </c>
      <c r="AK133" s="199">
        <f t="shared" si="31"/>
        <v>0</v>
      </c>
      <c r="AL133" s="199">
        <f t="shared" si="32"/>
        <v>0</v>
      </c>
      <c r="AM133" s="201">
        <f t="shared" si="33"/>
        <v>0</v>
      </c>
      <c r="AN133" s="204">
        <f t="shared" si="34"/>
        <v>4</v>
      </c>
      <c r="AO133" s="199">
        <f t="shared" si="35"/>
        <v>11</v>
      </c>
      <c r="AP133" s="199">
        <f t="shared" si="36"/>
        <v>0</v>
      </c>
      <c r="AQ133" s="199">
        <f t="shared" si="37"/>
        <v>0</v>
      </c>
      <c r="AR133" s="201">
        <f t="shared" si="38"/>
        <v>0</v>
      </c>
      <c r="AS133" s="204">
        <f t="shared" si="39"/>
        <v>3</v>
      </c>
      <c r="AT133" s="199">
        <f t="shared" si="40"/>
        <v>0</v>
      </c>
      <c r="AU133" s="199">
        <f t="shared" si="41"/>
        <v>0</v>
      </c>
      <c r="AV133" s="199">
        <f t="shared" si="42"/>
        <v>0</v>
      </c>
      <c r="AW133" s="201">
        <f t="shared" si="43"/>
        <v>0</v>
      </c>
      <c r="AX133" s="205">
        <f t="shared" si="44"/>
        <v>4</v>
      </c>
      <c r="AY133" s="199">
        <f t="shared" si="45"/>
        <v>11</v>
      </c>
      <c r="AZ133" s="199">
        <f t="shared" si="46"/>
        <v>0</v>
      </c>
      <c r="BA133" s="199">
        <f t="shared" si="47"/>
        <v>0</v>
      </c>
      <c r="BB133" s="201">
        <f t="shared" si="48"/>
        <v>0</v>
      </c>
      <c r="BC133" s="204">
        <f t="shared" si="49"/>
        <v>3</v>
      </c>
      <c r="BD133" s="199">
        <f t="shared" si="50"/>
        <v>6</v>
      </c>
      <c r="BE133" s="199">
        <f t="shared" si="51"/>
        <v>0</v>
      </c>
      <c r="BF133" s="199">
        <f t="shared" si="52"/>
        <v>0</v>
      </c>
      <c r="BG133" s="201">
        <f t="shared" si="53"/>
        <v>0</v>
      </c>
      <c r="BH133" s="204">
        <f t="shared" si="54"/>
        <v>3</v>
      </c>
      <c r="BI133" s="199">
        <f t="shared" si="55"/>
        <v>0</v>
      </c>
      <c r="BJ133" s="199">
        <f t="shared" si="56"/>
        <v>0</v>
      </c>
      <c r="BK133" s="199">
        <f t="shared" si="57"/>
        <v>0</v>
      </c>
      <c r="BL133" s="201">
        <f t="shared" si="58"/>
        <v>0</v>
      </c>
      <c r="BM133" s="206">
        <f t="shared" si="59"/>
        <v>4</v>
      </c>
      <c r="BN133" s="199">
        <f t="shared" si="60"/>
        <v>0</v>
      </c>
      <c r="BO133" s="199">
        <f t="shared" si="61"/>
        <v>0</v>
      </c>
      <c r="BP133" s="199">
        <f t="shared" si="62"/>
        <v>0</v>
      </c>
      <c r="BQ133" s="201">
        <f t="shared" si="63"/>
        <v>0</v>
      </c>
      <c r="BR133" s="207">
        <f t="shared" si="64"/>
        <v>4</v>
      </c>
      <c r="BS133" s="199">
        <f t="shared" si="65"/>
        <v>11</v>
      </c>
      <c r="BT133" s="199">
        <f t="shared" si="66"/>
        <v>0</v>
      </c>
      <c r="BU133" s="199">
        <f t="shared" si="67"/>
        <v>0</v>
      </c>
      <c r="BV133" s="201">
        <f t="shared" si="68"/>
        <v>0</v>
      </c>
      <c r="BW133" s="207">
        <f t="shared" si="69"/>
        <v>3</v>
      </c>
      <c r="BX133" s="235">
        <v>75</v>
      </c>
      <c r="BY133" s="235">
        <v>75</v>
      </c>
      <c r="BZ133" s="193" t="e">
        <f t="shared" si="70"/>
        <v>#VALUE!</v>
      </c>
      <c r="CA133" s="193">
        <f t="shared" si="71"/>
        <v>12</v>
      </c>
      <c r="CB133" s="193" t="e">
        <f t="shared" si="72"/>
        <v>#VALUE!</v>
      </c>
      <c r="CC133" s="193" t="e">
        <f t="shared" si="73"/>
        <v>#VALUE!</v>
      </c>
      <c r="CD133" s="193" t="e">
        <f t="shared" si="74"/>
        <v>#VALUE!</v>
      </c>
      <c r="CE133" s="193" t="e">
        <f t="shared" si="75"/>
        <v>#VALUE!</v>
      </c>
      <c r="CF133" s="193" t="e">
        <f t="shared" si="76"/>
        <v>#VALUE!</v>
      </c>
      <c r="CG133" s="193" t="e">
        <f t="shared" si="77"/>
        <v>#VALUE!</v>
      </c>
      <c r="CH133" s="193" t="e">
        <f t="shared" si="78"/>
        <v>#VALUE!</v>
      </c>
      <c r="CI133" s="193" t="e">
        <f t="shared" si="79"/>
        <v>#VALUE!</v>
      </c>
      <c r="CJ133" s="193" t="e">
        <f t="shared" si="80"/>
        <v>#VALUE!</v>
      </c>
      <c r="CK133" s="193" t="e">
        <f t="shared" si="81"/>
        <v>#VALUE!</v>
      </c>
      <c r="CL133" s="193" t="e">
        <f t="shared" si="82"/>
        <v>#VALUE!</v>
      </c>
      <c r="CM133" s="193" t="e">
        <f t="shared" si="83"/>
        <v>#VALUE!</v>
      </c>
      <c r="CN133" s="193" t="e">
        <f t="shared" si="84"/>
        <v>#VALUE!</v>
      </c>
      <c r="CO133" s="209" t="str">
        <f t="shared" si="85"/>
        <v>2023PEC AI 480</v>
      </c>
      <c r="CP133" s="193" t="e">
        <f t="shared" si="86"/>
        <v>#VALUE!</v>
      </c>
      <c r="CQ133" s="158"/>
      <c r="CR133" s="193">
        <f t="shared" si="87"/>
        <v>12</v>
      </c>
      <c r="CS133" s="193" t="e">
        <f t="shared" si="88"/>
        <v>#VALUE!</v>
      </c>
      <c r="CT133" s="193" t="e">
        <f t="shared" si="89"/>
        <v>#VALUE!</v>
      </c>
      <c r="CU133" s="193" t="e">
        <f t="shared" si="90"/>
        <v>#VALUE!</v>
      </c>
      <c r="CV133" s="193" t="e">
        <f t="shared" si="91"/>
        <v>#VALUE!</v>
      </c>
      <c r="CW133" s="193" t="e">
        <f t="shared" si="92"/>
        <v>#VALUE!</v>
      </c>
      <c r="CX133" s="193" t="e">
        <f t="shared" si="93"/>
        <v>#VALUE!</v>
      </c>
      <c r="CY133" s="193" t="e">
        <f t="shared" si="94"/>
        <v>#VALUE!</v>
      </c>
      <c r="CZ133" s="193" t="e">
        <f t="shared" si="95"/>
        <v>#VALUE!</v>
      </c>
      <c r="DA133" s="193" t="e">
        <f t="shared" si="96"/>
        <v>#VALUE!</v>
      </c>
      <c r="DB133" s="193" t="e">
        <f t="shared" si="97"/>
        <v>#VALUE!</v>
      </c>
      <c r="DC133" s="193" t="e">
        <f t="shared" si="98"/>
        <v>#VALUE!</v>
      </c>
      <c r="DD133" s="193" t="e">
        <f t="shared" si="99"/>
        <v>#VALUE!</v>
      </c>
      <c r="DE133" s="159"/>
      <c r="DF133" s="159" t="e">
        <f t="shared" si="100"/>
        <v>#VALUE!</v>
      </c>
      <c r="DG133" s="159"/>
      <c r="DH133" s="159"/>
      <c r="DI133" s="159"/>
      <c r="DJ133" s="159"/>
      <c r="DK133" s="159"/>
      <c r="DL133" s="159"/>
      <c r="DM133" s="159"/>
      <c r="DN133" s="159"/>
      <c r="DO133" s="159"/>
      <c r="DP133" s="159"/>
      <c r="DQ133" s="159"/>
      <c r="DR133" s="159">
        <f t="shared" si="101"/>
        <v>75</v>
      </c>
      <c r="DS133" s="188">
        <f t="shared" si="102"/>
        <v>15</v>
      </c>
      <c r="DT133" s="159">
        <f t="shared" si="103"/>
        <v>10</v>
      </c>
      <c r="DU133" s="159">
        <f t="shared" si="104"/>
        <v>11</v>
      </c>
      <c r="DV133" s="159">
        <f t="shared" si="105"/>
        <v>11</v>
      </c>
      <c r="DW133" s="159">
        <f t="shared" si="106"/>
        <v>11</v>
      </c>
      <c r="DX133" s="159">
        <f t="shared" si="107"/>
        <v>6</v>
      </c>
      <c r="DY133" s="210">
        <f t="shared" si="108"/>
        <v>11</v>
      </c>
      <c r="DZ133" s="159">
        <f t="shared" si="109"/>
        <v>75</v>
      </c>
      <c r="EA133" s="159">
        <f t="shared" si="110"/>
        <v>15</v>
      </c>
      <c r="EB133" s="159">
        <f t="shared" si="111"/>
        <v>0</v>
      </c>
      <c r="EC133" s="159">
        <f t="shared" si="178"/>
        <v>10</v>
      </c>
      <c r="ED133" s="159">
        <f t="shared" si="178"/>
        <v>11</v>
      </c>
      <c r="EE133" s="159">
        <f t="shared" si="179"/>
        <v>0</v>
      </c>
      <c r="EF133" s="159">
        <f t="shared" si="179"/>
        <v>0</v>
      </c>
      <c r="EG133" s="159">
        <f t="shared" si="114"/>
        <v>11</v>
      </c>
      <c r="EH133" s="159">
        <f t="shared" si="115"/>
        <v>0</v>
      </c>
      <c r="EI133" s="159">
        <f t="shared" si="180"/>
        <v>11</v>
      </c>
      <c r="EJ133" s="159">
        <f t="shared" si="180"/>
        <v>6</v>
      </c>
      <c r="EK133" s="159">
        <f t="shared" si="181"/>
        <v>0</v>
      </c>
      <c r="EL133" s="159">
        <f t="shared" si="181"/>
        <v>0</v>
      </c>
      <c r="EM133" s="159">
        <f t="shared" si="118"/>
        <v>11</v>
      </c>
      <c r="EN133" s="159"/>
      <c r="EO133" s="159"/>
      <c r="EP133" s="188">
        <f t="shared" si="119"/>
        <v>15</v>
      </c>
      <c r="EQ133" s="159">
        <f t="shared" si="120"/>
        <v>12</v>
      </c>
      <c r="ER133" s="159">
        <f t="shared" si="121"/>
        <v>13</v>
      </c>
      <c r="ES133" s="159">
        <f t="shared" si="122"/>
        <v>13</v>
      </c>
      <c r="ET133" s="159">
        <f t="shared" si="123"/>
        <v>10</v>
      </c>
      <c r="EU133" s="159">
        <f t="shared" si="124"/>
        <v>12</v>
      </c>
      <c r="EV133" s="159"/>
      <c r="EW133" s="159">
        <f t="shared" si="125"/>
        <v>75</v>
      </c>
      <c r="EX133" s="159">
        <f t="shared" si="126"/>
        <v>15</v>
      </c>
      <c r="EY133" s="159">
        <f t="shared" si="127"/>
        <v>0</v>
      </c>
      <c r="EZ133" s="159">
        <f t="shared" si="182"/>
        <v>12</v>
      </c>
      <c r="FA133" s="159">
        <f t="shared" si="182"/>
        <v>13</v>
      </c>
      <c r="FB133" s="159">
        <f t="shared" si="183"/>
        <v>0</v>
      </c>
      <c r="FC133" s="159">
        <f t="shared" si="183"/>
        <v>0</v>
      </c>
      <c r="FD133" s="159">
        <f t="shared" si="130"/>
        <v>13</v>
      </c>
      <c r="FE133" s="159">
        <f t="shared" si="131"/>
        <v>0</v>
      </c>
      <c r="FF133" s="159">
        <f t="shared" si="184"/>
        <v>10</v>
      </c>
      <c r="FG133" s="159">
        <f t="shared" si="184"/>
        <v>12</v>
      </c>
      <c r="FH133" s="159">
        <f t="shared" si="133"/>
        <v>0</v>
      </c>
      <c r="FI133" s="159">
        <v>0</v>
      </c>
      <c r="FJ133" s="159">
        <v>0</v>
      </c>
      <c r="FK133" s="159"/>
      <c r="FL133" s="159"/>
      <c r="FM133" s="235">
        <v>75</v>
      </c>
    </row>
    <row r="134" spans="1:169" ht="18" x14ac:dyDescent="0.2">
      <c r="A134" s="194">
        <v>121</v>
      </c>
      <c r="B134" s="211">
        <v>211423243121</v>
      </c>
      <c r="C134" s="211" t="s">
        <v>922</v>
      </c>
      <c r="D134" s="197"/>
      <c r="E134" s="212" t="s">
        <v>923</v>
      </c>
      <c r="F134" s="199">
        <f t="shared" si="0"/>
        <v>2</v>
      </c>
      <c r="G134" s="199">
        <f t="shared" si="1"/>
        <v>2</v>
      </c>
      <c r="H134" s="199">
        <f t="shared" si="2"/>
        <v>2</v>
      </c>
      <c r="I134" s="199">
        <f t="shared" si="3"/>
        <v>2</v>
      </c>
      <c r="J134" s="199">
        <f t="shared" si="4"/>
        <v>2</v>
      </c>
      <c r="K134" s="199">
        <f t="shared" si="5"/>
        <v>2</v>
      </c>
      <c r="L134" s="199">
        <f t="shared" si="6"/>
        <v>2</v>
      </c>
      <c r="M134" s="199">
        <f t="shared" si="7"/>
        <v>0</v>
      </c>
      <c r="N134" s="199">
        <f t="shared" si="8"/>
        <v>0</v>
      </c>
      <c r="O134" s="200">
        <f t="shared" si="9"/>
        <v>0</v>
      </c>
      <c r="P134" s="199">
        <f t="shared" si="10"/>
        <v>10</v>
      </c>
      <c r="Q134" s="199">
        <f t="shared" si="11"/>
        <v>0</v>
      </c>
      <c r="R134" s="199">
        <f t="shared" si="12"/>
        <v>0</v>
      </c>
      <c r="S134" s="201">
        <f t="shared" si="156"/>
        <v>0</v>
      </c>
      <c r="T134" s="202">
        <f t="shared" si="14"/>
        <v>3</v>
      </c>
      <c r="U134" s="199">
        <f t="shared" si="15"/>
        <v>0</v>
      </c>
      <c r="V134" s="199">
        <f t="shared" si="16"/>
        <v>0</v>
      </c>
      <c r="W134" s="199">
        <f t="shared" si="17"/>
        <v>0</v>
      </c>
      <c r="X134" s="201">
        <f t="shared" si="18"/>
        <v>0</v>
      </c>
      <c r="Y134" s="203">
        <f t="shared" si="19"/>
        <v>4</v>
      </c>
      <c r="Z134" s="199">
        <f t="shared" si="20"/>
        <v>0</v>
      </c>
      <c r="AA134" s="199">
        <f t="shared" si="21"/>
        <v>0</v>
      </c>
      <c r="AB134" s="199">
        <f t="shared" si="22"/>
        <v>0</v>
      </c>
      <c r="AC134" s="201">
        <f t="shared" si="23"/>
        <v>0</v>
      </c>
      <c r="AD134" s="202">
        <f t="shared" si="24"/>
        <v>4</v>
      </c>
      <c r="AE134" s="199">
        <f t="shared" si="25"/>
        <v>10</v>
      </c>
      <c r="AF134" s="199">
        <f t="shared" si="26"/>
        <v>0</v>
      </c>
      <c r="AG134" s="199">
        <f t="shared" si="27"/>
        <v>0</v>
      </c>
      <c r="AH134" s="201">
        <f t="shared" si="28"/>
        <v>0</v>
      </c>
      <c r="AI134" s="204">
        <f t="shared" si="29"/>
        <v>3</v>
      </c>
      <c r="AJ134" s="199">
        <f t="shared" si="30"/>
        <v>9</v>
      </c>
      <c r="AK134" s="199">
        <f t="shared" si="31"/>
        <v>0</v>
      </c>
      <c r="AL134" s="199">
        <f t="shared" si="32"/>
        <v>0</v>
      </c>
      <c r="AM134" s="201">
        <f t="shared" si="33"/>
        <v>0</v>
      </c>
      <c r="AN134" s="204">
        <f t="shared" si="34"/>
        <v>3</v>
      </c>
      <c r="AO134" s="199">
        <f t="shared" si="35"/>
        <v>0</v>
      </c>
      <c r="AP134" s="199">
        <f t="shared" si="36"/>
        <v>0</v>
      </c>
      <c r="AQ134" s="199">
        <f t="shared" si="37"/>
        <v>0</v>
      </c>
      <c r="AR134" s="201">
        <f t="shared" si="38"/>
        <v>0</v>
      </c>
      <c r="AS134" s="204">
        <f t="shared" si="39"/>
        <v>4</v>
      </c>
      <c r="AT134" s="199">
        <f t="shared" si="40"/>
        <v>10</v>
      </c>
      <c r="AU134" s="199">
        <f t="shared" si="41"/>
        <v>0</v>
      </c>
      <c r="AV134" s="199">
        <f t="shared" si="42"/>
        <v>0</v>
      </c>
      <c r="AW134" s="201">
        <f t="shared" si="43"/>
        <v>0</v>
      </c>
      <c r="AX134" s="205">
        <f t="shared" si="44"/>
        <v>3</v>
      </c>
      <c r="AY134" s="199">
        <f t="shared" si="45"/>
        <v>0</v>
      </c>
      <c r="AZ134" s="199">
        <f t="shared" si="46"/>
        <v>0</v>
      </c>
      <c r="BA134" s="199">
        <f t="shared" si="47"/>
        <v>0</v>
      </c>
      <c r="BB134" s="201">
        <f t="shared" si="48"/>
        <v>0</v>
      </c>
      <c r="BC134" s="204">
        <f t="shared" si="49"/>
        <v>4</v>
      </c>
      <c r="BD134" s="199">
        <f t="shared" si="50"/>
        <v>0</v>
      </c>
      <c r="BE134" s="199">
        <f t="shared" si="51"/>
        <v>0</v>
      </c>
      <c r="BF134" s="199">
        <f t="shared" si="52"/>
        <v>0</v>
      </c>
      <c r="BG134" s="201">
        <f t="shared" si="53"/>
        <v>0</v>
      </c>
      <c r="BH134" s="204">
        <f t="shared" si="54"/>
        <v>4</v>
      </c>
      <c r="BI134" s="199">
        <f t="shared" si="55"/>
        <v>6</v>
      </c>
      <c r="BJ134" s="199">
        <f t="shared" si="56"/>
        <v>0</v>
      </c>
      <c r="BK134" s="199">
        <f t="shared" si="57"/>
        <v>0</v>
      </c>
      <c r="BL134" s="201">
        <f t="shared" si="58"/>
        <v>0</v>
      </c>
      <c r="BM134" s="206">
        <f t="shared" si="59"/>
        <v>3</v>
      </c>
      <c r="BN134" s="199">
        <f t="shared" si="60"/>
        <v>11</v>
      </c>
      <c r="BO134" s="199">
        <f t="shared" si="61"/>
        <v>0</v>
      </c>
      <c r="BP134" s="199">
        <f t="shared" si="62"/>
        <v>0</v>
      </c>
      <c r="BQ134" s="201">
        <f t="shared" si="63"/>
        <v>0</v>
      </c>
      <c r="BR134" s="207">
        <f t="shared" si="64"/>
        <v>3</v>
      </c>
      <c r="BS134" s="199">
        <f t="shared" si="65"/>
        <v>0</v>
      </c>
      <c r="BT134" s="199">
        <f t="shared" si="66"/>
        <v>0</v>
      </c>
      <c r="BU134" s="199">
        <f t="shared" si="67"/>
        <v>0</v>
      </c>
      <c r="BV134" s="201">
        <f t="shared" si="68"/>
        <v>0</v>
      </c>
      <c r="BW134" s="207">
        <f t="shared" si="69"/>
        <v>4</v>
      </c>
      <c r="BX134" s="235">
        <v>70</v>
      </c>
      <c r="BY134" s="235">
        <v>70</v>
      </c>
      <c r="BZ134" s="193" t="e">
        <f t="shared" si="70"/>
        <v>#VALUE!</v>
      </c>
      <c r="CA134" s="193">
        <f t="shared" si="71"/>
        <v>10</v>
      </c>
      <c r="CB134" s="193" t="e">
        <f t="shared" si="72"/>
        <v>#VALUE!</v>
      </c>
      <c r="CC134" s="193" t="e">
        <f t="shared" si="73"/>
        <v>#VALUE!</v>
      </c>
      <c r="CD134" s="193" t="e">
        <f t="shared" si="74"/>
        <v>#VALUE!</v>
      </c>
      <c r="CE134" s="193" t="e">
        <f t="shared" si="75"/>
        <v>#VALUE!</v>
      </c>
      <c r="CF134" s="193" t="e">
        <f t="shared" si="76"/>
        <v>#VALUE!</v>
      </c>
      <c r="CG134" s="193" t="e">
        <f t="shared" si="77"/>
        <v>#VALUE!</v>
      </c>
      <c r="CH134" s="193" t="e">
        <f t="shared" si="78"/>
        <v>#VALUE!</v>
      </c>
      <c r="CI134" s="193" t="e">
        <f t="shared" si="79"/>
        <v>#VALUE!</v>
      </c>
      <c r="CJ134" s="193" t="e">
        <f t="shared" si="80"/>
        <v>#VALUE!</v>
      </c>
      <c r="CK134" s="193" t="e">
        <f t="shared" si="81"/>
        <v>#VALUE!</v>
      </c>
      <c r="CL134" s="193" t="e">
        <f t="shared" si="82"/>
        <v>#VALUE!</v>
      </c>
      <c r="CM134" s="193" t="e">
        <f t="shared" si="83"/>
        <v>#VALUE!</v>
      </c>
      <c r="CN134" s="193" t="e">
        <f t="shared" si="84"/>
        <v>#VALUE!</v>
      </c>
      <c r="CO134" s="209" t="str">
        <f t="shared" si="85"/>
        <v>2023PEC AI 153</v>
      </c>
      <c r="CP134" s="193" t="e">
        <f t="shared" si="86"/>
        <v>#VALUE!</v>
      </c>
      <c r="CQ134" s="158"/>
      <c r="CR134" s="193">
        <f t="shared" si="87"/>
        <v>10</v>
      </c>
      <c r="CS134" s="193" t="e">
        <f t="shared" si="88"/>
        <v>#VALUE!</v>
      </c>
      <c r="CT134" s="193" t="e">
        <f t="shared" si="89"/>
        <v>#VALUE!</v>
      </c>
      <c r="CU134" s="193" t="e">
        <f t="shared" si="90"/>
        <v>#VALUE!</v>
      </c>
      <c r="CV134" s="193" t="e">
        <f t="shared" si="91"/>
        <v>#VALUE!</v>
      </c>
      <c r="CW134" s="193" t="e">
        <f t="shared" si="92"/>
        <v>#VALUE!</v>
      </c>
      <c r="CX134" s="193" t="e">
        <f t="shared" si="93"/>
        <v>#VALUE!</v>
      </c>
      <c r="CY134" s="193" t="e">
        <f t="shared" si="94"/>
        <v>#VALUE!</v>
      </c>
      <c r="CZ134" s="193" t="e">
        <f t="shared" si="95"/>
        <v>#VALUE!</v>
      </c>
      <c r="DA134" s="193" t="e">
        <f t="shared" si="96"/>
        <v>#VALUE!</v>
      </c>
      <c r="DB134" s="193" t="e">
        <f t="shared" si="97"/>
        <v>#VALUE!</v>
      </c>
      <c r="DC134" s="193" t="e">
        <f t="shared" si="98"/>
        <v>#VALUE!</v>
      </c>
      <c r="DD134" s="193" t="e">
        <f t="shared" si="99"/>
        <v>#VALUE!</v>
      </c>
      <c r="DE134" s="159"/>
      <c r="DF134" s="159" t="e">
        <f t="shared" si="100"/>
        <v>#VALUE!</v>
      </c>
      <c r="DG134" s="159"/>
      <c r="DH134" s="159"/>
      <c r="DI134" s="159"/>
      <c r="DJ134" s="159"/>
      <c r="DK134" s="159"/>
      <c r="DL134" s="159"/>
      <c r="DM134" s="159"/>
      <c r="DN134" s="159"/>
      <c r="DO134" s="159"/>
      <c r="DP134" s="159"/>
      <c r="DQ134" s="159"/>
      <c r="DR134" s="159">
        <f t="shared" si="101"/>
        <v>70</v>
      </c>
      <c r="DS134" s="188">
        <f t="shared" si="102"/>
        <v>14</v>
      </c>
      <c r="DT134" s="159">
        <f t="shared" si="103"/>
        <v>10</v>
      </c>
      <c r="DU134" s="159">
        <f t="shared" si="104"/>
        <v>10</v>
      </c>
      <c r="DV134" s="159">
        <f t="shared" si="105"/>
        <v>9</v>
      </c>
      <c r="DW134" s="159">
        <f t="shared" si="106"/>
        <v>10</v>
      </c>
      <c r="DX134" s="159">
        <f t="shared" si="107"/>
        <v>6</v>
      </c>
      <c r="DY134" s="210">
        <f t="shared" si="108"/>
        <v>11</v>
      </c>
      <c r="DZ134" s="159">
        <f t="shared" si="109"/>
        <v>70</v>
      </c>
      <c r="EA134" s="159">
        <f t="shared" si="110"/>
        <v>14</v>
      </c>
      <c r="EB134" s="159">
        <f t="shared" si="111"/>
        <v>10</v>
      </c>
      <c r="EC134" s="159">
        <f t="shared" si="178"/>
        <v>0</v>
      </c>
      <c r="ED134" s="159">
        <f t="shared" si="178"/>
        <v>0</v>
      </c>
      <c r="EE134" s="159">
        <f t="shared" si="179"/>
        <v>10</v>
      </c>
      <c r="EF134" s="159">
        <f t="shared" si="179"/>
        <v>9</v>
      </c>
      <c r="EG134" s="159">
        <f t="shared" si="114"/>
        <v>0</v>
      </c>
      <c r="EH134" s="159">
        <f t="shared" si="115"/>
        <v>10</v>
      </c>
      <c r="EI134" s="159">
        <f t="shared" si="180"/>
        <v>0</v>
      </c>
      <c r="EJ134" s="159">
        <f t="shared" si="180"/>
        <v>0</v>
      </c>
      <c r="EK134" s="159">
        <f t="shared" si="181"/>
        <v>6</v>
      </c>
      <c r="EL134" s="159">
        <f t="shared" si="181"/>
        <v>11</v>
      </c>
      <c r="EM134" s="159">
        <f t="shared" si="118"/>
        <v>0</v>
      </c>
      <c r="EN134" s="159"/>
      <c r="EO134" s="159"/>
      <c r="EP134" s="188">
        <f t="shared" si="119"/>
        <v>14</v>
      </c>
      <c r="EQ134" s="159">
        <f t="shared" si="120"/>
        <v>12</v>
      </c>
      <c r="ER134" s="159">
        <f t="shared" si="121"/>
        <v>12</v>
      </c>
      <c r="ES134" s="159">
        <f t="shared" si="122"/>
        <v>11</v>
      </c>
      <c r="ET134" s="159">
        <f t="shared" si="123"/>
        <v>10</v>
      </c>
      <c r="EU134" s="159">
        <f t="shared" si="124"/>
        <v>11</v>
      </c>
      <c r="EV134" s="159"/>
      <c r="EW134" s="159">
        <f t="shared" si="125"/>
        <v>70</v>
      </c>
      <c r="EX134" s="159">
        <f t="shared" si="126"/>
        <v>14</v>
      </c>
      <c r="EY134" s="159">
        <f t="shared" si="127"/>
        <v>12</v>
      </c>
      <c r="EZ134" s="159">
        <f t="shared" si="182"/>
        <v>0</v>
      </c>
      <c r="FA134" s="159">
        <f t="shared" si="182"/>
        <v>0</v>
      </c>
      <c r="FB134" s="159">
        <f t="shared" si="183"/>
        <v>12</v>
      </c>
      <c r="FC134" s="159">
        <f t="shared" si="183"/>
        <v>11</v>
      </c>
      <c r="FD134" s="159">
        <f t="shared" si="130"/>
        <v>0</v>
      </c>
      <c r="FE134" s="159">
        <f t="shared" si="131"/>
        <v>10</v>
      </c>
      <c r="FF134" s="159">
        <f t="shared" si="184"/>
        <v>0</v>
      </c>
      <c r="FG134" s="159">
        <f t="shared" si="184"/>
        <v>0</v>
      </c>
      <c r="FH134" s="159">
        <f t="shared" si="133"/>
        <v>11</v>
      </c>
      <c r="FI134" s="159">
        <v>0</v>
      </c>
      <c r="FJ134" s="159">
        <v>0</v>
      </c>
      <c r="FK134" s="159"/>
      <c r="FL134" s="159"/>
      <c r="FM134" s="235">
        <v>70</v>
      </c>
    </row>
    <row r="135" spans="1:169" ht="18" x14ac:dyDescent="0.2">
      <c r="A135" s="194">
        <v>122</v>
      </c>
      <c r="B135" s="211">
        <v>211423243122</v>
      </c>
      <c r="C135" s="211" t="s">
        <v>924</v>
      </c>
      <c r="D135" s="197"/>
      <c r="E135" s="212" t="s">
        <v>925</v>
      </c>
      <c r="F135" s="199">
        <f t="shared" si="0"/>
        <v>2</v>
      </c>
      <c r="G135" s="199">
        <f t="shared" si="1"/>
        <v>2</v>
      </c>
      <c r="H135" s="199">
        <f t="shared" si="2"/>
        <v>2</v>
      </c>
      <c r="I135" s="199">
        <f t="shared" si="3"/>
        <v>2</v>
      </c>
      <c r="J135" s="199">
        <f t="shared" si="4"/>
        <v>2</v>
      </c>
      <c r="K135" s="199">
        <f t="shared" si="5"/>
        <v>2</v>
      </c>
      <c r="L135" s="199">
        <f t="shared" si="6"/>
        <v>2</v>
      </c>
      <c r="M135" s="199">
        <f t="shared" si="7"/>
        <v>2</v>
      </c>
      <c r="N135" s="199">
        <f t="shared" si="8"/>
        <v>2</v>
      </c>
      <c r="O135" s="200">
        <f t="shared" si="9"/>
        <v>0</v>
      </c>
      <c r="P135" s="199">
        <f t="shared" si="10"/>
        <v>0</v>
      </c>
      <c r="Q135" s="199">
        <f t="shared" si="11"/>
        <v>0</v>
      </c>
      <c r="R135" s="199">
        <f t="shared" si="12"/>
        <v>0</v>
      </c>
      <c r="S135" s="201">
        <f t="shared" si="156"/>
        <v>0</v>
      </c>
      <c r="T135" s="202">
        <f t="shared" si="14"/>
        <v>4</v>
      </c>
      <c r="U135" s="199">
        <f t="shared" si="15"/>
        <v>12</v>
      </c>
      <c r="V135" s="199">
        <f t="shared" si="16"/>
        <v>0</v>
      </c>
      <c r="W135" s="199">
        <f t="shared" si="17"/>
        <v>0</v>
      </c>
      <c r="X135" s="201">
        <f t="shared" si="18"/>
        <v>0</v>
      </c>
      <c r="Y135" s="203">
        <f t="shared" si="19"/>
        <v>3</v>
      </c>
      <c r="Z135" s="199">
        <f t="shared" si="20"/>
        <v>13</v>
      </c>
      <c r="AA135" s="199">
        <f t="shared" si="21"/>
        <v>0</v>
      </c>
      <c r="AB135" s="199">
        <f t="shared" si="22"/>
        <v>0</v>
      </c>
      <c r="AC135" s="201">
        <f t="shared" si="23"/>
        <v>0</v>
      </c>
      <c r="AD135" s="202">
        <f t="shared" si="24"/>
        <v>3</v>
      </c>
      <c r="AE135" s="199">
        <f t="shared" si="25"/>
        <v>0</v>
      </c>
      <c r="AF135" s="199">
        <f t="shared" si="26"/>
        <v>0</v>
      </c>
      <c r="AG135" s="199">
        <f t="shared" si="27"/>
        <v>0</v>
      </c>
      <c r="AH135" s="201">
        <f t="shared" si="28"/>
        <v>0</v>
      </c>
      <c r="AI135" s="204">
        <f t="shared" si="29"/>
        <v>4</v>
      </c>
      <c r="AJ135" s="199">
        <f t="shared" si="30"/>
        <v>0</v>
      </c>
      <c r="AK135" s="199">
        <f t="shared" si="31"/>
        <v>0</v>
      </c>
      <c r="AL135" s="199">
        <f t="shared" si="32"/>
        <v>0</v>
      </c>
      <c r="AM135" s="201">
        <f t="shared" si="33"/>
        <v>0</v>
      </c>
      <c r="AN135" s="204">
        <f t="shared" si="34"/>
        <v>4</v>
      </c>
      <c r="AO135" s="199">
        <f t="shared" si="35"/>
        <v>13</v>
      </c>
      <c r="AP135" s="199">
        <f t="shared" si="36"/>
        <v>0</v>
      </c>
      <c r="AQ135" s="199">
        <f t="shared" si="37"/>
        <v>0</v>
      </c>
      <c r="AR135" s="201">
        <f t="shared" si="38"/>
        <v>0</v>
      </c>
      <c r="AS135" s="204">
        <f t="shared" si="39"/>
        <v>3</v>
      </c>
      <c r="AT135" s="199">
        <f t="shared" si="40"/>
        <v>0</v>
      </c>
      <c r="AU135" s="199">
        <f t="shared" si="41"/>
        <v>0</v>
      </c>
      <c r="AV135" s="199">
        <f t="shared" si="42"/>
        <v>0</v>
      </c>
      <c r="AW135" s="201">
        <f t="shared" si="43"/>
        <v>0</v>
      </c>
      <c r="AX135" s="205">
        <f t="shared" si="44"/>
        <v>4</v>
      </c>
      <c r="AY135" s="199">
        <f t="shared" si="45"/>
        <v>13</v>
      </c>
      <c r="AZ135" s="199">
        <f t="shared" si="46"/>
        <v>0</v>
      </c>
      <c r="BA135" s="199">
        <f t="shared" si="47"/>
        <v>0</v>
      </c>
      <c r="BB135" s="201">
        <f t="shared" si="48"/>
        <v>0</v>
      </c>
      <c r="BC135" s="204">
        <f t="shared" si="49"/>
        <v>3</v>
      </c>
      <c r="BD135" s="199">
        <f t="shared" si="50"/>
        <v>7</v>
      </c>
      <c r="BE135" s="199">
        <f t="shared" si="51"/>
        <v>0</v>
      </c>
      <c r="BF135" s="199">
        <f t="shared" si="52"/>
        <v>0</v>
      </c>
      <c r="BG135" s="201">
        <f t="shared" si="53"/>
        <v>0</v>
      </c>
      <c r="BH135" s="204">
        <f t="shared" si="54"/>
        <v>3</v>
      </c>
      <c r="BI135" s="199">
        <f t="shared" si="55"/>
        <v>0</v>
      </c>
      <c r="BJ135" s="199">
        <f t="shared" si="56"/>
        <v>0</v>
      </c>
      <c r="BK135" s="199">
        <f t="shared" si="57"/>
        <v>0</v>
      </c>
      <c r="BL135" s="201">
        <f t="shared" si="58"/>
        <v>0</v>
      </c>
      <c r="BM135" s="206">
        <f t="shared" si="59"/>
        <v>4</v>
      </c>
      <c r="BN135" s="199">
        <f t="shared" si="60"/>
        <v>0</v>
      </c>
      <c r="BO135" s="199">
        <f t="shared" si="61"/>
        <v>0</v>
      </c>
      <c r="BP135" s="199">
        <f t="shared" si="62"/>
        <v>0</v>
      </c>
      <c r="BQ135" s="201">
        <f t="shared" si="63"/>
        <v>0</v>
      </c>
      <c r="BR135" s="207">
        <f t="shared" si="64"/>
        <v>4</v>
      </c>
      <c r="BS135" s="199">
        <f t="shared" si="65"/>
        <v>14</v>
      </c>
      <c r="BT135" s="199">
        <f t="shared" si="66"/>
        <v>0</v>
      </c>
      <c r="BU135" s="199">
        <f t="shared" si="67"/>
        <v>0</v>
      </c>
      <c r="BV135" s="201">
        <f t="shared" si="68"/>
        <v>0</v>
      </c>
      <c r="BW135" s="207">
        <f t="shared" si="69"/>
        <v>3</v>
      </c>
      <c r="BX135" s="235">
        <v>90</v>
      </c>
      <c r="BY135" s="235">
        <v>90</v>
      </c>
      <c r="BZ135" s="193" t="e">
        <f t="shared" si="70"/>
        <v>#VALUE!</v>
      </c>
      <c r="CA135" s="193">
        <f t="shared" si="71"/>
        <v>18</v>
      </c>
      <c r="CB135" s="193" t="e">
        <f t="shared" si="72"/>
        <v>#VALUE!</v>
      </c>
      <c r="CC135" s="193" t="e">
        <f t="shared" si="73"/>
        <v>#VALUE!</v>
      </c>
      <c r="CD135" s="193" t="e">
        <f t="shared" si="74"/>
        <v>#VALUE!</v>
      </c>
      <c r="CE135" s="193" t="e">
        <f t="shared" si="75"/>
        <v>#VALUE!</v>
      </c>
      <c r="CF135" s="193" t="e">
        <f t="shared" si="76"/>
        <v>#VALUE!</v>
      </c>
      <c r="CG135" s="193" t="e">
        <f t="shared" si="77"/>
        <v>#VALUE!</v>
      </c>
      <c r="CH135" s="193" t="e">
        <f t="shared" si="78"/>
        <v>#VALUE!</v>
      </c>
      <c r="CI135" s="193" t="e">
        <f t="shared" si="79"/>
        <v>#VALUE!</v>
      </c>
      <c r="CJ135" s="193" t="e">
        <f t="shared" si="80"/>
        <v>#VALUE!</v>
      </c>
      <c r="CK135" s="193" t="e">
        <f t="shared" si="81"/>
        <v>#VALUE!</v>
      </c>
      <c r="CL135" s="193" t="e">
        <f t="shared" si="82"/>
        <v>#VALUE!</v>
      </c>
      <c r="CM135" s="193" t="e">
        <f t="shared" si="83"/>
        <v>#VALUE!</v>
      </c>
      <c r="CN135" s="193" t="e">
        <f t="shared" si="84"/>
        <v>#VALUE!</v>
      </c>
      <c r="CO135" s="209" t="str">
        <f t="shared" si="85"/>
        <v>2023PEC AI 154</v>
      </c>
      <c r="CP135" s="193" t="e">
        <f t="shared" si="86"/>
        <v>#VALUE!</v>
      </c>
      <c r="CQ135" s="158"/>
      <c r="CR135" s="193">
        <f t="shared" si="87"/>
        <v>17</v>
      </c>
      <c r="CS135" s="193" t="e">
        <f t="shared" si="88"/>
        <v>#VALUE!</v>
      </c>
      <c r="CT135" s="193" t="e">
        <f t="shared" si="89"/>
        <v>#VALUE!</v>
      </c>
      <c r="CU135" s="193" t="e">
        <f t="shared" si="90"/>
        <v>#VALUE!</v>
      </c>
      <c r="CV135" s="193" t="e">
        <f t="shared" si="91"/>
        <v>#VALUE!</v>
      </c>
      <c r="CW135" s="193" t="e">
        <f t="shared" si="92"/>
        <v>#VALUE!</v>
      </c>
      <c r="CX135" s="193" t="e">
        <f t="shared" si="93"/>
        <v>#VALUE!</v>
      </c>
      <c r="CY135" s="193" t="e">
        <f t="shared" si="94"/>
        <v>#VALUE!</v>
      </c>
      <c r="CZ135" s="193" t="e">
        <f t="shared" si="95"/>
        <v>#VALUE!</v>
      </c>
      <c r="DA135" s="193" t="e">
        <f t="shared" si="96"/>
        <v>#VALUE!</v>
      </c>
      <c r="DB135" s="193" t="e">
        <f t="shared" si="97"/>
        <v>#VALUE!</v>
      </c>
      <c r="DC135" s="193" t="e">
        <f t="shared" si="98"/>
        <v>#VALUE!</v>
      </c>
      <c r="DD135" s="193" t="e">
        <f t="shared" si="99"/>
        <v>#VALUE!</v>
      </c>
      <c r="DE135" s="159"/>
      <c r="DF135" s="159" t="e">
        <f t="shared" si="100"/>
        <v>#VALUE!</v>
      </c>
      <c r="DG135" s="159"/>
      <c r="DH135" s="159"/>
      <c r="DI135" s="159"/>
      <c r="DJ135" s="159"/>
      <c r="DK135" s="159"/>
      <c r="DL135" s="159"/>
      <c r="DM135" s="159"/>
      <c r="DN135" s="159"/>
      <c r="DO135" s="159"/>
      <c r="DP135" s="159"/>
      <c r="DQ135" s="159"/>
      <c r="DR135" s="159">
        <f t="shared" si="101"/>
        <v>90</v>
      </c>
      <c r="DS135" s="188">
        <f t="shared" si="102"/>
        <v>18</v>
      </c>
      <c r="DT135" s="159">
        <f t="shared" si="103"/>
        <v>12</v>
      </c>
      <c r="DU135" s="159">
        <f t="shared" si="104"/>
        <v>13</v>
      </c>
      <c r="DV135" s="159">
        <f t="shared" si="105"/>
        <v>13</v>
      </c>
      <c r="DW135" s="159">
        <f t="shared" si="106"/>
        <v>13</v>
      </c>
      <c r="DX135" s="159">
        <f t="shared" si="107"/>
        <v>7</v>
      </c>
      <c r="DY135" s="210">
        <f t="shared" si="108"/>
        <v>14</v>
      </c>
      <c r="DZ135" s="159">
        <f t="shared" si="109"/>
        <v>90</v>
      </c>
      <c r="EA135" s="159">
        <f t="shared" si="110"/>
        <v>18</v>
      </c>
      <c r="EB135" s="159">
        <f t="shared" si="111"/>
        <v>0</v>
      </c>
      <c r="EC135" s="159">
        <f t="shared" si="178"/>
        <v>12</v>
      </c>
      <c r="ED135" s="159">
        <f t="shared" si="178"/>
        <v>13</v>
      </c>
      <c r="EE135" s="159">
        <f t="shared" si="179"/>
        <v>0</v>
      </c>
      <c r="EF135" s="159">
        <f t="shared" si="179"/>
        <v>0</v>
      </c>
      <c r="EG135" s="159">
        <f t="shared" si="114"/>
        <v>13</v>
      </c>
      <c r="EH135" s="159">
        <f t="shared" si="115"/>
        <v>0</v>
      </c>
      <c r="EI135" s="159">
        <f t="shared" si="180"/>
        <v>13</v>
      </c>
      <c r="EJ135" s="159">
        <f t="shared" si="180"/>
        <v>7</v>
      </c>
      <c r="EK135" s="159">
        <f t="shared" si="181"/>
        <v>0</v>
      </c>
      <c r="EL135" s="159">
        <f t="shared" si="181"/>
        <v>0</v>
      </c>
      <c r="EM135" s="159">
        <f t="shared" si="118"/>
        <v>14</v>
      </c>
      <c r="EN135" s="159"/>
      <c r="EO135" s="159"/>
      <c r="EP135" s="188">
        <f t="shared" si="119"/>
        <v>18</v>
      </c>
      <c r="EQ135" s="159">
        <f t="shared" si="120"/>
        <v>15</v>
      </c>
      <c r="ER135" s="159">
        <f t="shared" si="121"/>
        <v>16</v>
      </c>
      <c r="ES135" s="159">
        <f t="shared" si="122"/>
        <v>16</v>
      </c>
      <c r="ET135" s="159">
        <f t="shared" si="123"/>
        <v>11</v>
      </c>
      <c r="EU135" s="159">
        <f t="shared" si="124"/>
        <v>14</v>
      </c>
      <c r="EV135" s="159"/>
      <c r="EW135" s="159">
        <f t="shared" si="125"/>
        <v>90</v>
      </c>
      <c r="EX135" s="159">
        <f t="shared" si="126"/>
        <v>18</v>
      </c>
      <c r="EY135" s="159">
        <f t="shared" si="127"/>
        <v>0</v>
      </c>
      <c r="EZ135" s="159">
        <f t="shared" si="182"/>
        <v>15</v>
      </c>
      <c r="FA135" s="159">
        <f t="shared" si="182"/>
        <v>16</v>
      </c>
      <c r="FB135" s="159">
        <f t="shared" si="183"/>
        <v>0</v>
      </c>
      <c r="FC135" s="159">
        <f t="shared" si="183"/>
        <v>0</v>
      </c>
      <c r="FD135" s="159">
        <f t="shared" si="130"/>
        <v>16</v>
      </c>
      <c r="FE135" s="159">
        <f t="shared" si="131"/>
        <v>0</v>
      </c>
      <c r="FF135" s="159">
        <f t="shared" si="184"/>
        <v>11</v>
      </c>
      <c r="FG135" s="159">
        <f t="shared" si="184"/>
        <v>14</v>
      </c>
      <c r="FH135" s="159">
        <f t="shared" si="133"/>
        <v>0</v>
      </c>
      <c r="FI135" s="159">
        <v>0</v>
      </c>
      <c r="FJ135" s="159">
        <v>0</v>
      </c>
      <c r="FK135" s="159"/>
      <c r="FL135" s="159"/>
      <c r="FM135" s="235">
        <v>90</v>
      </c>
    </row>
    <row r="136" spans="1:169" ht="18" x14ac:dyDescent="0.2">
      <c r="A136" s="194">
        <v>123</v>
      </c>
      <c r="B136" s="195">
        <v>211423243123</v>
      </c>
      <c r="C136" s="196" t="s">
        <v>926</v>
      </c>
      <c r="D136" s="197"/>
      <c r="E136" s="198" t="s">
        <v>927</v>
      </c>
      <c r="F136" s="199">
        <f t="shared" si="0"/>
        <v>2</v>
      </c>
      <c r="G136" s="199">
        <f t="shared" si="1"/>
        <v>2</v>
      </c>
      <c r="H136" s="199">
        <f t="shared" si="2"/>
        <v>2</v>
      </c>
      <c r="I136" s="199">
        <f t="shared" si="3"/>
        <v>2</v>
      </c>
      <c r="J136" s="199">
        <f t="shared" si="4"/>
        <v>2</v>
      </c>
      <c r="K136" s="199">
        <f t="shared" si="5"/>
        <v>2</v>
      </c>
      <c r="L136" s="199">
        <f t="shared" si="6"/>
        <v>2</v>
      </c>
      <c r="M136" s="199">
        <f t="shared" si="7"/>
        <v>1</v>
      </c>
      <c r="N136" s="199">
        <f t="shared" si="8"/>
        <v>0</v>
      </c>
      <c r="O136" s="200">
        <f t="shared" si="9"/>
        <v>0</v>
      </c>
      <c r="P136" s="199">
        <f t="shared" si="10"/>
        <v>11</v>
      </c>
      <c r="Q136" s="199">
        <f t="shared" si="11"/>
        <v>0</v>
      </c>
      <c r="R136" s="199">
        <f t="shared" si="12"/>
        <v>0</v>
      </c>
      <c r="S136" s="201">
        <f t="shared" si="156"/>
        <v>0</v>
      </c>
      <c r="T136" s="202">
        <f t="shared" si="14"/>
        <v>3</v>
      </c>
      <c r="U136" s="199">
        <f t="shared" si="15"/>
        <v>0</v>
      </c>
      <c r="V136" s="199">
        <f t="shared" si="16"/>
        <v>0</v>
      </c>
      <c r="W136" s="199">
        <f t="shared" si="17"/>
        <v>0</v>
      </c>
      <c r="X136" s="201">
        <f t="shared" si="18"/>
        <v>0</v>
      </c>
      <c r="Y136" s="203">
        <f t="shared" si="19"/>
        <v>4</v>
      </c>
      <c r="Z136" s="199">
        <f t="shared" si="20"/>
        <v>0</v>
      </c>
      <c r="AA136" s="199">
        <f t="shared" si="21"/>
        <v>0</v>
      </c>
      <c r="AB136" s="199">
        <f t="shared" si="22"/>
        <v>0</v>
      </c>
      <c r="AC136" s="201">
        <f t="shared" si="23"/>
        <v>0</v>
      </c>
      <c r="AD136" s="202">
        <f t="shared" si="24"/>
        <v>4</v>
      </c>
      <c r="AE136" s="199">
        <f t="shared" si="25"/>
        <v>11</v>
      </c>
      <c r="AF136" s="199">
        <f t="shared" si="26"/>
        <v>0</v>
      </c>
      <c r="AG136" s="199">
        <f t="shared" si="27"/>
        <v>0</v>
      </c>
      <c r="AH136" s="201">
        <f t="shared" si="28"/>
        <v>0</v>
      </c>
      <c r="AI136" s="204">
        <f t="shared" si="29"/>
        <v>3</v>
      </c>
      <c r="AJ136" s="199">
        <f t="shared" si="30"/>
        <v>9</v>
      </c>
      <c r="AK136" s="199">
        <f t="shared" si="31"/>
        <v>0</v>
      </c>
      <c r="AL136" s="199">
        <f t="shared" si="32"/>
        <v>0</v>
      </c>
      <c r="AM136" s="201">
        <f t="shared" si="33"/>
        <v>0</v>
      </c>
      <c r="AN136" s="204">
        <f t="shared" si="34"/>
        <v>3</v>
      </c>
      <c r="AO136" s="199">
        <f t="shared" si="35"/>
        <v>0</v>
      </c>
      <c r="AP136" s="199">
        <f t="shared" si="36"/>
        <v>0</v>
      </c>
      <c r="AQ136" s="199">
        <f t="shared" si="37"/>
        <v>0</v>
      </c>
      <c r="AR136" s="201">
        <f t="shared" si="38"/>
        <v>0</v>
      </c>
      <c r="AS136" s="204">
        <f t="shared" si="39"/>
        <v>4</v>
      </c>
      <c r="AT136" s="199">
        <f t="shared" si="40"/>
        <v>11</v>
      </c>
      <c r="AU136" s="199">
        <f t="shared" si="41"/>
        <v>0</v>
      </c>
      <c r="AV136" s="199">
        <f t="shared" si="42"/>
        <v>0</v>
      </c>
      <c r="AW136" s="201">
        <f t="shared" si="43"/>
        <v>0</v>
      </c>
      <c r="AX136" s="205">
        <f t="shared" si="44"/>
        <v>3</v>
      </c>
      <c r="AY136" s="199">
        <f t="shared" si="45"/>
        <v>0</v>
      </c>
      <c r="AZ136" s="199">
        <f t="shared" si="46"/>
        <v>0</v>
      </c>
      <c r="BA136" s="199">
        <f t="shared" si="47"/>
        <v>0</v>
      </c>
      <c r="BB136" s="201">
        <f t="shared" si="48"/>
        <v>0</v>
      </c>
      <c r="BC136" s="204">
        <f t="shared" si="49"/>
        <v>4</v>
      </c>
      <c r="BD136" s="199">
        <f t="shared" si="50"/>
        <v>0</v>
      </c>
      <c r="BE136" s="199">
        <f t="shared" si="51"/>
        <v>0</v>
      </c>
      <c r="BF136" s="199">
        <f t="shared" si="52"/>
        <v>0</v>
      </c>
      <c r="BG136" s="201">
        <f t="shared" si="53"/>
        <v>0</v>
      </c>
      <c r="BH136" s="204">
        <f t="shared" si="54"/>
        <v>4</v>
      </c>
      <c r="BI136" s="199">
        <f t="shared" si="55"/>
        <v>5</v>
      </c>
      <c r="BJ136" s="199">
        <f t="shared" si="56"/>
        <v>0</v>
      </c>
      <c r="BK136" s="199">
        <f t="shared" si="57"/>
        <v>0</v>
      </c>
      <c r="BL136" s="201">
        <f t="shared" si="58"/>
        <v>0</v>
      </c>
      <c r="BM136" s="206">
        <f t="shared" si="59"/>
        <v>3</v>
      </c>
      <c r="BN136" s="199">
        <f t="shared" si="60"/>
        <v>11</v>
      </c>
      <c r="BO136" s="199">
        <f t="shared" si="61"/>
        <v>0</v>
      </c>
      <c r="BP136" s="199">
        <f t="shared" si="62"/>
        <v>0</v>
      </c>
      <c r="BQ136" s="201">
        <f t="shared" si="63"/>
        <v>0</v>
      </c>
      <c r="BR136" s="207">
        <f t="shared" si="64"/>
        <v>3</v>
      </c>
      <c r="BS136" s="199">
        <f t="shared" si="65"/>
        <v>0</v>
      </c>
      <c r="BT136" s="199">
        <f t="shared" si="66"/>
        <v>0</v>
      </c>
      <c r="BU136" s="199">
        <f t="shared" si="67"/>
        <v>0</v>
      </c>
      <c r="BV136" s="201">
        <f t="shared" si="68"/>
        <v>0</v>
      </c>
      <c r="BW136" s="207">
        <f t="shared" si="69"/>
        <v>4</v>
      </c>
      <c r="BX136" s="235">
        <v>73</v>
      </c>
      <c r="BY136" s="235">
        <v>73</v>
      </c>
      <c r="BZ136" s="193" t="e">
        <f t="shared" si="70"/>
        <v>#VALUE!</v>
      </c>
      <c r="CA136" s="193">
        <f t="shared" si="71"/>
        <v>20</v>
      </c>
      <c r="CB136" s="193" t="e">
        <f t="shared" si="72"/>
        <v>#VALUE!</v>
      </c>
      <c r="CC136" s="193" t="e">
        <f t="shared" si="73"/>
        <v>#VALUE!</v>
      </c>
      <c r="CD136" s="193" t="e">
        <f t="shared" si="74"/>
        <v>#VALUE!</v>
      </c>
      <c r="CE136" s="193" t="e">
        <f t="shared" si="75"/>
        <v>#VALUE!</v>
      </c>
      <c r="CF136" s="193" t="e">
        <f t="shared" si="76"/>
        <v>#VALUE!</v>
      </c>
      <c r="CG136" s="193" t="e">
        <f t="shared" si="77"/>
        <v>#VALUE!</v>
      </c>
      <c r="CH136" s="193" t="e">
        <f t="shared" si="78"/>
        <v>#VALUE!</v>
      </c>
      <c r="CI136" s="193" t="e">
        <f t="shared" si="79"/>
        <v>#VALUE!</v>
      </c>
      <c r="CJ136" s="193" t="e">
        <f t="shared" si="80"/>
        <v>#VALUE!</v>
      </c>
      <c r="CK136" s="193" t="e">
        <f t="shared" si="81"/>
        <v>#VALUE!</v>
      </c>
      <c r="CL136" s="193" t="e">
        <f t="shared" si="82"/>
        <v>#VALUE!</v>
      </c>
      <c r="CM136" s="193" t="e">
        <f t="shared" si="83"/>
        <v>#VALUE!</v>
      </c>
      <c r="CN136" s="193" t="e">
        <f t="shared" si="84"/>
        <v>#VALUE!</v>
      </c>
      <c r="CO136" s="209" t="str">
        <f t="shared" si="85"/>
        <v>2023PEC AI 481</v>
      </c>
      <c r="CP136" s="193" t="e">
        <f t="shared" si="86"/>
        <v>#VALUE!</v>
      </c>
      <c r="CQ136" s="158"/>
      <c r="CR136" s="193">
        <f t="shared" si="87"/>
        <v>20</v>
      </c>
      <c r="CS136" s="193" t="e">
        <f t="shared" si="88"/>
        <v>#VALUE!</v>
      </c>
      <c r="CT136" s="193" t="e">
        <f t="shared" si="89"/>
        <v>#VALUE!</v>
      </c>
      <c r="CU136" s="193" t="e">
        <f t="shared" si="90"/>
        <v>#VALUE!</v>
      </c>
      <c r="CV136" s="193" t="e">
        <f t="shared" si="91"/>
        <v>#VALUE!</v>
      </c>
      <c r="CW136" s="193" t="e">
        <f t="shared" si="92"/>
        <v>#VALUE!</v>
      </c>
      <c r="CX136" s="193" t="e">
        <f t="shared" si="93"/>
        <v>#VALUE!</v>
      </c>
      <c r="CY136" s="193" t="e">
        <f t="shared" si="94"/>
        <v>#VALUE!</v>
      </c>
      <c r="CZ136" s="193" t="e">
        <f t="shared" si="95"/>
        <v>#VALUE!</v>
      </c>
      <c r="DA136" s="193" t="e">
        <f t="shared" si="96"/>
        <v>#VALUE!</v>
      </c>
      <c r="DB136" s="193" t="e">
        <f t="shared" si="97"/>
        <v>#VALUE!</v>
      </c>
      <c r="DC136" s="193" t="e">
        <f t="shared" si="98"/>
        <v>#VALUE!</v>
      </c>
      <c r="DD136" s="193" t="e">
        <f t="shared" si="99"/>
        <v>#VALUE!</v>
      </c>
      <c r="DE136" s="159"/>
      <c r="DF136" s="159" t="e">
        <f t="shared" si="100"/>
        <v>#VALUE!</v>
      </c>
      <c r="DG136" s="159"/>
      <c r="DH136" s="159"/>
      <c r="DI136" s="159"/>
      <c r="DJ136" s="159"/>
      <c r="DK136" s="159"/>
      <c r="DL136" s="159"/>
      <c r="DM136" s="159"/>
      <c r="DN136" s="159"/>
      <c r="DO136" s="159"/>
      <c r="DP136" s="159"/>
      <c r="DQ136" s="159"/>
      <c r="DR136" s="159">
        <f t="shared" si="101"/>
        <v>73</v>
      </c>
      <c r="DS136" s="188">
        <f t="shared" si="102"/>
        <v>15</v>
      </c>
      <c r="DT136" s="159">
        <f t="shared" si="103"/>
        <v>11</v>
      </c>
      <c r="DU136" s="159">
        <f t="shared" si="104"/>
        <v>11</v>
      </c>
      <c r="DV136" s="159">
        <f t="shared" si="105"/>
        <v>9</v>
      </c>
      <c r="DW136" s="159">
        <f t="shared" si="106"/>
        <v>11</v>
      </c>
      <c r="DX136" s="159">
        <f t="shared" si="107"/>
        <v>5</v>
      </c>
      <c r="DY136" s="210">
        <f t="shared" si="108"/>
        <v>11</v>
      </c>
      <c r="DZ136" s="159">
        <f t="shared" si="109"/>
        <v>73</v>
      </c>
      <c r="EA136" s="159">
        <f t="shared" si="110"/>
        <v>15</v>
      </c>
      <c r="EB136" s="159">
        <f t="shared" si="111"/>
        <v>11</v>
      </c>
      <c r="EC136" s="159">
        <f t="shared" si="178"/>
        <v>0</v>
      </c>
      <c r="ED136" s="159">
        <f t="shared" si="178"/>
        <v>0</v>
      </c>
      <c r="EE136" s="159">
        <f t="shared" si="179"/>
        <v>11</v>
      </c>
      <c r="EF136" s="159">
        <f t="shared" si="179"/>
        <v>9</v>
      </c>
      <c r="EG136" s="159">
        <f t="shared" si="114"/>
        <v>0</v>
      </c>
      <c r="EH136" s="159">
        <f t="shared" si="115"/>
        <v>11</v>
      </c>
      <c r="EI136" s="159">
        <f t="shared" si="180"/>
        <v>0</v>
      </c>
      <c r="EJ136" s="159">
        <f t="shared" si="180"/>
        <v>0</v>
      </c>
      <c r="EK136" s="159">
        <f t="shared" si="181"/>
        <v>5</v>
      </c>
      <c r="EL136" s="159">
        <f t="shared" si="181"/>
        <v>11</v>
      </c>
      <c r="EM136" s="159">
        <f t="shared" si="118"/>
        <v>0</v>
      </c>
      <c r="EN136" s="159"/>
      <c r="EO136" s="159"/>
      <c r="EP136" s="188">
        <f t="shared" si="119"/>
        <v>15</v>
      </c>
      <c r="EQ136" s="159">
        <f t="shared" si="120"/>
        <v>13</v>
      </c>
      <c r="ER136" s="159">
        <f t="shared" si="121"/>
        <v>13</v>
      </c>
      <c r="ES136" s="159">
        <f t="shared" si="122"/>
        <v>11</v>
      </c>
      <c r="ET136" s="159">
        <f t="shared" si="123"/>
        <v>9</v>
      </c>
      <c r="EU136" s="159">
        <f t="shared" si="124"/>
        <v>12</v>
      </c>
      <c r="EV136" s="159"/>
      <c r="EW136" s="159">
        <f t="shared" si="125"/>
        <v>73</v>
      </c>
      <c r="EX136" s="159">
        <f t="shared" si="126"/>
        <v>15</v>
      </c>
      <c r="EY136" s="159">
        <f t="shared" si="127"/>
        <v>13</v>
      </c>
      <c r="EZ136" s="159">
        <f t="shared" si="182"/>
        <v>0</v>
      </c>
      <c r="FA136" s="159">
        <f t="shared" si="182"/>
        <v>0</v>
      </c>
      <c r="FB136" s="159">
        <f t="shared" si="183"/>
        <v>13</v>
      </c>
      <c r="FC136" s="159">
        <f t="shared" si="183"/>
        <v>11</v>
      </c>
      <c r="FD136" s="159">
        <f t="shared" si="130"/>
        <v>0</v>
      </c>
      <c r="FE136" s="159">
        <f t="shared" si="131"/>
        <v>9</v>
      </c>
      <c r="FF136" s="159">
        <f t="shared" si="184"/>
        <v>0</v>
      </c>
      <c r="FG136" s="159">
        <f t="shared" si="184"/>
        <v>0</v>
      </c>
      <c r="FH136" s="159">
        <f t="shared" si="133"/>
        <v>12</v>
      </c>
      <c r="FI136" s="159">
        <v>0</v>
      </c>
      <c r="FJ136" s="159">
        <v>0</v>
      </c>
      <c r="FK136" s="159"/>
      <c r="FL136" s="159"/>
      <c r="FM136" s="235">
        <v>73</v>
      </c>
    </row>
    <row r="137" spans="1:169" ht="18" x14ac:dyDescent="0.2">
      <c r="A137" s="194">
        <v>124</v>
      </c>
      <c r="B137" s="195">
        <v>211423243124</v>
      </c>
      <c r="C137" s="196" t="s">
        <v>928</v>
      </c>
      <c r="D137" s="197"/>
      <c r="E137" s="198" t="s">
        <v>929</v>
      </c>
      <c r="F137" s="199">
        <f t="shared" si="0"/>
        <v>2</v>
      </c>
      <c r="G137" s="199">
        <f t="shared" si="1"/>
        <v>2</v>
      </c>
      <c r="H137" s="199">
        <f t="shared" si="2"/>
        <v>2</v>
      </c>
      <c r="I137" s="199">
        <f t="shared" si="3"/>
        <v>2</v>
      </c>
      <c r="J137" s="199">
        <f t="shared" si="4"/>
        <v>0</v>
      </c>
      <c r="K137" s="199">
        <f t="shared" si="5"/>
        <v>0</v>
      </c>
      <c r="L137" s="199">
        <f t="shared" si="6"/>
        <v>0</v>
      </c>
      <c r="M137" s="199">
        <f t="shared" si="7"/>
        <v>0</v>
      </c>
      <c r="N137" s="199">
        <f t="shared" si="8"/>
        <v>0</v>
      </c>
      <c r="O137" s="200">
        <f t="shared" si="9"/>
        <v>0</v>
      </c>
      <c r="P137" s="199">
        <f t="shared" si="10"/>
        <v>0</v>
      </c>
      <c r="Q137" s="199">
        <f t="shared" si="11"/>
        <v>0</v>
      </c>
      <c r="R137" s="199">
        <f t="shared" si="12"/>
        <v>0</v>
      </c>
      <c r="S137" s="201">
        <f t="shared" si="156"/>
        <v>0</v>
      </c>
      <c r="T137" s="202">
        <f t="shared" si="14"/>
        <v>4</v>
      </c>
      <c r="U137" s="199">
        <f t="shared" si="15"/>
        <v>5</v>
      </c>
      <c r="V137" s="199">
        <f t="shared" si="16"/>
        <v>0</v>
      </c>
      <c r="W137" s="199">
        <f t="shared" si="17"/>
        <v>0</v>
      </c>
      <c r="X137" s="201">
        <f t="shared" si="18"/>
        <v>0</v>
      </c>
      <c r="Y137" s="203">
        <f t="shared" si="19"/>
        <v>3</v>
      </c>
      <c r="Z137" s="199">
        <f t="shared" si="20"/>
        <v>6</v>
      </c>
      <c r="AA137" s="199">
        <f t="shared" si="21"/>
        <v>0</v>
      </c>
      <c r="AB137" s="199">
        <f t="shared" si="22"/>
        <v>0</v>
      </c>
      <c r="AC137" s="201">
        <f t="shared" si="23"/>
        <v>0</v>
      </c>
      <c r="AD137" s="202">
        <f t="shared" si="24"/>
        <v>3</v>
      </c>
      <c r="AE137" s="199">
        <f t="shared" si="25"/>
        <v>0</v>
      </c>
      <c r="AF137" s="199">
        <f t="shared" si="26"/>
        <v>0</v>
      </c>
      <c r="AG137" s="199">
        <f t="shared" si="27"/>
        <v>0</v>
      </c>
      <c r="AH137" s="201">
        <f t="shared" si="28"/>
        <v>0</v>
      </c>
      <c r="AI137" s="204">
        <f t="shared" si="29"/>
        <v>4</v>
      </c>
      <c r="AJ137" s="199">
        <f t="shared" si="30"/>
        <v>0</v>
      </c>
      <c r="AK137" s="199">
        <f t="shared" si="31"/>
        <v>0</v>
      </c>
      <c r="AL137" s="199">
        <f t="shared" si="32"/>
        <v>0</v>
      </c>
      <c r="AM137" s="201">
        <f t="shared" si="33"/>
        <v>0</v>
      </c>
      <c r="AN137" s="204">
        <f t="shared" si="34"/>
        <v>4</v>
      </c>
      <c r="AO137" s="199">
        <f t="shared" si="35"/>
        <v>6</v>
      </c>
      <c r="AP137" s="199">
        <f t="shared" si="36"/>
        <v>0</v>
      </c>
      <c r="AQ137" s="199">
        <f t="shared" si="37"/>
        <v>0</v>
      </c>
      <c r="AR137" s="201">
        <f t="shared" si="38"/>
        <v>0</v>
      </c>
      <c r="AS137" s="204">
        <f t="shared" si="39"/>
        <v>3</v>
      </c>
      <c r="AT137" s="199">
        <f t="shared" si="40"/>
        <v>0</v>
      </c>
      <c r="AU137" s="199">
        <f t="shared" si="41"/>
        <v>0</v>
      </c>
      <c r="AV137" s="199">
        <f t="shared" si="42"/>
        <v>0</v>
      </c>
      <c r="AW137" s="201">
        <f t="shared" si="43"/>
        <v>0</v>
      </c>
      <c r="AX137" s="205">
        <f t="shared" si="44"/>
        <v>4</v>
      </c>
      <c r="AY137" s="199">
        <f t="shared" si="45"/>
        <v>6</v>
      </c>
      <c r="AZ137" s="199">
        <f t="shared" si="46"/>
        <v>0</v>
      </c>
      <c r="BA137" s="199">
        <f t="shared" si="47"/>
        <v>0</v>
      </c>
      <c r="BB137" s="201">
        <f t="shared" si="48"/>
        <v>0</v>
      </c>
      <c r="BC137" s="204">
        <f t="shared" si="49"/>
        <v>3</v>
      </c>
      <c r="BD137" s="199">
        <f t="shared" si="50"/>
        <v>1</v>
      </c>
      <c r="BE137" s="199">
        <f t="shared" si="51"/>
        <v>0</v>
      </c>
      <c r="BF137" s="199">
        <f t="shared" si="52"/>
        <v>0</v>
      </c>
      <c r="BG137" s="201">
        <f t="shared" si="53"/>
        <v>0</v>
      </c>
      <c r="BH137" s="204">
        <f t="shared" si="54"/>
        <v>3</v>
      </c>
      <c r="BI137" s="199">
        <f t="shared" si="55"/>
        <v>0</v>
      </c>
      <c r="BJ137" s="199">
        <f t="shared" si="56"/>
        <v>0</v>
      </c>
      <c r="BK137" s="199">
        <f t="shared" si="57"/>
        <v>0</v>
      </c>
      <c r="BL137" s="201">
        <f t="shared" si="58"/>
        <v>0</v>
      </c>
      <c r="BM137" s="206">
        <f t="shared" si="59"/>
        <v>4</v>
      </c>
      <c r="BN137" s="199">
        <f t="shared" si="60"/>
        <v>0</v>
      </c>
      <c r="BO137" s="199">
        <f t="shared" si="61"/>
        <v>0</v>
      </c>
      <c r="BP137" s="199">
        <f t="shared" si="62"/>
        <v>0</v>
      </c>
      <c r="BQ137" s="201">
        <f t="shared" si="63"/>
        <v>0</v>
      </c>
      <c r="BR137" s="207">
        <f t="shared" si="64"/>
        <v>4</v>
      </c>
      <c r="BS137" s="199">
        <f t="shared" si="65"/>
        <v>6</v>
      </c>
      <c r="BT137" s="199">
        <f t="shared" si="66"/>
        <v>0</v>
      </c>
      <c r="BU137" s="199">
        <f t="shared" si="67"/>
        <v>0</v>
      </c>
      <c r="BV137" s="201">
        <f t="shared" si="68"/>
        <v>0</v>
      </c>
      <c r="BW137" s="207">
        <f t="shared" si="69"/>
        <v>3</v>
      </c>
      <c r="BX137" s="235">
        <v>38</v>
      </c>
      <c r="BY137" s="235">
        <v>38</v>
      </c>
      <c r="BZ137" s="193" t="e">
        <f t="shared" si="70"/>
        <v>#VALUE!</v>
      </c>
      <c r="CA137" s="193">
        <f t="shared" si="71"/>
        <v>20</v>
      </c>
      <c r="CB137" s="193" t="e">
        <f t="shared" si="72"/>
        <v>#VALUE!</v>
      </c>
      <c r="CC137" s="193" t="e">
        <f t="shared" si="73"/>
        <v>#VALUE!</v>
      </c>
      <c r="CD137" s="193" t="e">
        <f t="shared" si="74"/>
        <v>#VALUE!</v>
      </c>
      <c r="CE137" s="193" t="e">
        <f t="shared" si="75"/>
        <v>#VALUE!</v>
      </c>
      <c r="CF137" s="193" t="e">
        <f t="shared" si="76"/>
        <v>#VALUE!</v>
      </c>
      <c r="CG137" s="193" t="e">
        <f t="shared" si="77"/>
        <v>#VALUE!</v>
      </c>
      <c r="CH137" s="193" t="e">
        <f t="shared" si="78"/>
        <v>#VALUE!</v>
      </c>
      <c r="CI137" s="193" t="e">
        <f t="shared" si="79"/>
        <v>#VALUE!</v>
      </c>
      <c r="CJ137" s="193" t="e">
        <f t="shared" si="80"/>
        <v>#VALUE!</v>
      </c>
      <c r="CK137" s="193" t="e">
        <f t="shared" si="81"/>
        <v>#VALUE!</v>
      </c>
      <c r="CL137" s="193" t="e">
        <f t="shared" si="82"/>
        <v>#VALUE!</v>
      </c>
      <c r="CM137" s="193" t="e">
        <f t="shared" si="83"/>
        <v>#VALUE!</v>
      </c>
      <c r="CN137" s="193" t="e">
        <f t="shared" si="84"/>
        <v>#VALUE!</v>
      </c>
      <c r="CO137" s="209" t="str">
        <f t="shared" si="85"/>
        <v>2023PEC AI 482</v>
      </c>
      <c r="CP137" s="193" t="e">
        <f t="shared" si="86"/>
        <v>#VALUE!</v>
      </c>
      <c r="CQ137" s="158"/>
      <c r="CR137" s="193">
        <f t="shared" si="87"/>
        <v>20</v>
      </c>
      <c r="CS137" s="193" t="e">
        <f t="shared" si="88"/>
        <v>#VALUE!</v>
      </c>
      <c r="CT137" s="193" t="e">
        <f t="shared" si="89"/>
        <v>#VALUE!</v>
      </c>
      <c r="CU137" s="193" t="e">
        <f t="shared" si="90"/>
        <v>#VALUE!</v>
      </c>
      <c r="CV137" s="193" t="e">
        <f t="shared" si="91"/>
        <v>#VALUE!</v>
      </c>
      <c r="CW137" s="193" t="e">
        <f t="shared" si="92"/>
        <v>#VALUE!</v>
      </c>
      <c r="CX137" s="193" t="e">
        <f t="shared" si="93"/>
        <v>#VALUE!</v>
      </c>
      <c r="CY137" s="193" t="e">
        <f t="shared" si="94"/>
        <v>#VALUE!</v>
      </c>
      <c r="CZ137" s="193" t="e">
        <f t="shared" si="95"/>
        <v>#VALUE!</v>
      </c>
      <c r="DA137" s="193" t="e">
        <f t="shared" si="96"/>
        <v>#VALUE!</v>
      </c>
      <c r="DB137" s="193" t="e">
        <f t="shared" si="97"/>
        <v>#VALUE!</v>
      </c>
      <c r="DC137" s="193" t="e">
        <f t="shared" si="98"/>
        <v>#VALUE!</v>
      </c>
      <c r="DD137" s="193" t="e">
        <f t="shared" si="99"/>
        <v>#VALUE!</v>
      </c>
      <c r="DE137" s="159"/>
      <c r="DF137" s="159" t="e">
        <f t="shared" si="100"/>
        <v>#VALUE!</v>
      </c>
      <c r="DG137" s="159"/>
      <c r="DH137" s="159"/>
      <c r="DI137" s="159"/>
      <c r="DJ137" s="159"/>
      <c r="DK137" s="159"/>
      <c r="DL137" s="159"/>
      <c r="DM137" s="159"/>
      <c r="DN137" s="159"/>
      <c r="DO137" s="159"/>
      <c r="DP137" s="159"/>
      <c r="DQ137" s="159"/>
      <c r="DR137" s="159">
        <f t="shared" si="101"/>
        <v>38</v>
      </c>
      <c r="DS137" s="188">
        <f t="shared" si="102"/>
        <v>8</v>
      </c>
      <c r="DT137" s="159">
        <f t="shared" si="103"/>
        <v>5</v>
      </c>
      <c r="DU137" s="159">
        <f t="shared" si="104"/>
        <v>6</v>
      </c>
      <c r="DV137" s="159">
        <f t="shared" si="105"/>
        <v>6</v>
      </c>
      <c r="DW137" s="159">
        <f t="shared" si="106"/>
        <v>6</v>
      </c>
      <c r="DX137" s="159">
        <f t="shared" si="107"/>
        <v>1</v>
      </c>
      <c r="DY137" s="210">
        <f t="shared" si="108"/>
        <v>6</v>
      </c>
      <c r="DZ137" s="159">
        <f t="shared" si="109"/>
        <v>38</v>
      </c>
      <c r="EA137" s="159">
        <f t="shared" si="110"/>
        <v>8</v>
      </c>
      <c r="EB137" s="159">
        <f t="shared" si="111"/>
        <v>0</v>
      </c>
      <c r="EC137" s="159">
        <f t="shared" si="178"/>
        <v>5</v>
      </c>
      <c r="ED137" s="159">
        <f t="shared" si="178"/>
        <v>6</v>
      </c>
      <c r="EE137" s="159">
        <f t="shared" si="179"/>
        <v>0</v>
      </c>
      <c r="EF137" s="159">
        <f t="shared" si="179"/>
        <v>0</v>
      </c>
      <c r="EG137" s="159">
        <f t="shared" si="114"/>
        <v>6</v>
      </c>
      <c r="EH137" s="159">
        <f t="shared" si="115"/>
        <v>0</v>
      </c>
      <c r="EI137" s="159">
        <f t="shared" si="180"/>
        <v>6</v>
      </c>
      <c r="EJ137" s="159">
        <f t="shared" si="180"/>
        <v>1</v>
      </c>
      <c r="EK137" s="159">
        <f t="shared" si="181"/>
        <v>0</v>
      </c>
      <c r="EL137" s="159">
        <f t="shared" si="181"/>
        <v>0</v>
      </c>
      <c r="EM137" s="159">
        <f t="shared" si="118"/>
        <v>6</v>
      </c>
      <c r="EN137" s="159"/>
      <c r="EO137" s="159"/>
      <c r="EP137" s="188">
        <f t="shared" si="119"/>
        <v>8</v>
      </c>
      <c r="EQ137" s="159">
        <f t="shared" si="120"/>
        <v>7</v>
      </c>
      <c r="ER137" s="159">
        <f t="shared" si="121"/>
        <v>7</v>
      </c>
      <c r="ES137" s="159">
        <f t="shared" si="122"/>
        <v>7</v>
      </c>
      <c r="ET137" s="159">
        <f t="shared" si="123"/>
        <v>3</v>
      </c>
      <c r="EU137" s="159">
        <f t="shared" si="124"/>
        <v>6</v>
      </c>
      <c r="EV137" s="159"/>
      <c r="EW137" s="159">
        <f t="shared" si="125"/>
        <v>38</v>
      </c>
      <c r="EX137" s="159">
        <f t="shared" si="126"/>
        <v>8</v>
      </c>
      <c r="EY137" s="159">
        <f t="shared" si="127"/>
        <v>0</v>
      </c>
      <c r="EZ137" s="159">
        <f t="shared" si="182"/>
        <v>7</v>
      </c>
      <c r="FA137" s="159">
        <f t="shared" si="182"/>
        <v>7</v>
      </c>
      <c r="FB137" s="159">
        <f t="shared" si="183"/>
        <v>0</v>
      </c>
      <c r="FC137" s="159">
        <f t="shared" si="183"/>
        <v>0</v>
      </c>
      <c r="FD137" s="159">
        <f t="shared" si="130"/>
        <v>7</v>
      </c>
      <c r="FE137" s="159">
        <f t="shared" si="131"/>
        <v>0</v>
      </c>
      <c r="FF137" s="159">
        <f t="shared" si="184"/>
        <v>3</v>
      </c>
      <c r="FG137" s="159">
        <f t="shared" si="184"/>
        <v>6</v>
      </c>
      <c r="FH137" s="159">
        <f t="shared" si="133"/>
        <v>0</v>
      </c>
      <c r="FI137" s="159">
        <v>0</v>
      </c>
      <c r="FJ137" s="159">
        <v>0</v>
      </c>
      <c r="FK137" s="159"/>
      <c r="FL137" s="159"/>
      <c r="FM137" s="235">
        <v>38</v>
      </c>
    </row>
    <row r="138" spans="1:169" ht="18" x14ac:dyDescent="0.2">
      <c r="A138" s="194">
        <v>125</v>
      </c>
      <c r="B138" s="195">
        <v>211423243125</v>
      </c>
      <c r="C138" s="196" t="s">
        <v>930</v>
      </c>
      <c r="D138" s="197"/>
      <c r="E138" s="198" t="s">
        <v>931</v>
      </c>
      <c r="F138" s="199">
        <f t="shared" si="0"/>
        <v>2</v>
      </c>
      <c r="G138" s="199">
        <f t="shared" si="1"/>
        <v>2</v>
      </c>
      <c r="H138" s="199">
        <f t="shared" si="2"/>
        <v>2</v>
      </c>
      <c r="I138" s="199">
        <f t="shared" si="3"/>
        <v>2</v>
      </c>
      <c r="J138" s="199">
        <f t="shared" si="4"/>
        <v>2</v>
      </c>
      <c r="K138" s="199">
        <f t="shared" si="5"/>
        <v>2</v>
      </c>
      <c r="L138" s="199">
        <f t="shared" si="6"/>
        <v>2</v>
      </c>
      <c r="M138" s="199">
        <f t="shared" si="7"/>
        <v>1</v>
      </c>
      <c r="N138" s="199">
        <f t="shared" si="8"/>
        <v>0</v>
      </c>
      <c r="O138" s="200">
        <f t="shared" si="9"/>
        <v>0</v>
      </c>
      <c r="P138" s="199">
        <f t="shared" si="10"/>
        <v>11</v>
      </c>
      <c r="Q138" s="199">
        <f t="shared" si="11"/>
        <v>0</v>
      </c>
      <c r="R138" s="199">
        <f t="shared" si="12"/>
        <v>0</v>
      </c>
      <c r="S138" s="201">
        <f t="shared" si="156"/>
        <v>0</v>
      </c>
      <c r="T138" s="202">
        <f t="shared" si="14"/>
        <v>3</v>
      </c>
      <c r="U138" s="199">
        <f t="shared" si="15"/>
        <v>0</v>
      </c>
      <c r="V138" s="199">
        <f t="shared" si="16"/>
        <v>0</v>
      </c>
      <c r="W138" s="199">
        <f t="shared" si="17"/>
        <v>0</v>
      </c>
      <c r="X138" s="201">
        <f t="shared" si="18"/>
        <v>0</v>
      </c>
      <c r="Y138" s="203">
        <f t="shared" si="19"/>
        <v>4</v>
      </c>
      <c r="Z138" s="199">
        <f t="shared" si="20"/>
        <v>0</v>
      </c>
      <c r="AA138" s="199">
        <f t="shared" si="21"/>
        <v>0</v>
      </c>
      <c r="AB138" s="199">
        <f t="shared" si="22"/>
        <v>0</v>
      </c>
      <c r="AC138" s="201">
        <f t="shared" si="23"/>
        <v>0</v>
      </c>
      <c r="AD138" s="202">
        <f t="shared" si="24"/>
        <v>4</v>
      </c>
      <c r="AE138" s="199">
        <f t="shared" si="25"/>
        <v>11</v>
      </c>
      <c r="AF138" s="199">
        <f t="shared" si="26"/>
        <v>0</v>
      </c>
      <c r="AG138" s="199">
        <f t="shared" si="27"/>
        <v>0</v>
      </c>
      <c r="AH138" s="201">
        <f t="shared" si="28"/>
        <v>0</v>
      </c>
      <c r="AI138" s="204">
        <f t="shared" si="29"/>
        <v>3</v>
      </c>
      <c r="AJ138" s="199">
        <f t="shared" si="30"/>
        <v>9</v>
      </c>
      <c r="AK138" s="199">
        <f t="shared" si="31"/>
        <v>0</v>
      </c>
      <c r="AL138" s="199">
        <f t="shared" si="32"/>
        <v>0</v>
      </c>
      <c r="AM138" s="201">
        <f t="shared" si="33"/>
        <v>0</v>
      </c>
      <c r="AN138" s="204">
        <f t="shared" si="34"/>
        <v>3</v>
      </c>
      <c r="AO138" s="199">
        <f t="shared" si="35"/>
        <v>0</v>
      </c>
      <c r="AP138" s="199">
        <f t="shared" si="36"/>
        <v>0</v>
      </c>
      <c r="AQ138" s="199">
        <f t="shared" si="37"/>
        <v>0</v>
      </c>
      <c r="AR138" s="201">
        <f t="shared" si="38"/>
        <v>0</v>
      </c>
      <c r="AS138" s="204">
        <f t="shared" si="39"/>
        <v>4</v>
      </c>
      <c r="AT138" s="199">
        <f t="shared" si="40"/>
        <v>11</v>
      </c>
      <c r="AU138" s="199">
        <f t="shared" si="41"/>
        <v>0</v>
      </c>
      <c r="AV138" s="199">
        <f t="shared" si="42"/>
        <v>0</v>
      </c>
      <c r="AW138" s="201">
        <f t="shared" si="43"/>
        <v>0</v>
      </c>
      <c r="AX138" s="205">
        <f t="shared" si="44"/>
        <v>3</v>
      </c>
      <c r="AY138" s="199">
        <f t="shared" si="45"/>
        <v>0</v>
      </c>
      <c r="AZ138" s="199">
        <f t="shared" si="46"/>
        <v>0</v>
      </c>
      <c r="BA138" s="199">
        <f t="shared" si="47"/>
        <v>0</v>
      </c>
      <c r="BB138" s="201">
        <f t="shared" si="48"/>
        <v>0</v>
      </c>
      <c r="BC138" s="204">
        <f t="shared" si="49"/>
        <v>4</v>
      </c>
      <c r="BD138" s="199">
        <f t="shared" si="50"/>
        <v>0</v>
      </c>
      <c r="BE138" s="199">
        <f t="shared" si="51"/>
        <v>0</v>
      </c>
      <c r="BF138" s="199">
        <f t="shared" si="52"/>
        <v>0</v>
      </c>
      <c r="BG138" s="201">
        <f t="shared" si="53"/>
        <v>0</v>
      </c>
      <c r="BH138" s="204">
        <f t="shared" si="54"/>
        <v>4</v>
      </c>
      <c r="BI138" s="199">
        <f t="shared" si="55"/>
        <v>7</v>
      </c>
      <c r="BJ138" s="199">
        <f t="shared" si="56"/>
        <v>0</v>
      </c>
      <c r="BK138" s="199">
        <f t="shared" si="57"/>
        <v>0</v>
      </c>
      <c r="BL138" s="201">
        <f t="shared" si="58"/>
        <v>0</v>
      </c>
      <c r="BM138" s="206">
        <f t="shared" si="59"/>
        <v>3</v>
      </c>
      <c r="BN138" s="199">
        <f t="shared" si="60"/>
        <v>11</v>
      </c>
      <c r="BO138" s="199">
        <f t="shared" si="61"/>
        <v>0</v>
      </c>
      <c r="BP138" s="199">
        <f t="shared" si="62"/>
        <v>0</v>
      </c>
      <c r="BQ138" s="201">
        <f t="shared" si="63"/>
        <v>0</v>
      </c>
      <c r="BR138" s="207">
        <f t="shared" si="64"/>
        <v>3</v>
      </c>
      <c r="BS138" s="199">
        <f t="shared" si="65"/>
        <v>0</v>
      </c>
      <c r="BT138" s="199">
        <f t="shared" si="66"/>
        <v>0</v>
      </c>
      <c r="BU138" s="199">
        <f t="shared" si="67"/>
        <v>0</v>
      </c>
      <c r="BV138" s="201">
        <f t="shared" si="68"/>
        <v>0</v>
      </c>
      <c r="BW138" s="207">
        <f t="shared" si="69"/>
        <v>4</v>
      </c>
      <c r="BX138" s="235">
        <v>75</v>
      </c>
      <c r="BY138" s="235">
        <v>75</v>
      </c>
      <c r="BZ138" s="193" t="e">
        <f t="shared" si="70"/>
        <v>#VALUE!</v>
      </c>
      <c r="CA138" s="193">
        <f t="shared" si="71"/>
        <v>12</v>
      </c>
      <c r="CB138" s="193" t="e">
        <f t="shared" si="72"/>
        <v>#VALUE!</v>
      </c>
      <c r="CC138" s="193" t="e">
        <f t="shared" si="73"/>
        <v>#VALUE!</v>
      </c>
      <c r="CD138" s="193" t="e">
        <f t="shared" si="74"/>
        <v>#VALUE!</v>
      </c>
      <c r="CE138" s="193" t="e">
        <f t="shared" si="75"/>
        <v>#VALUE!</v>
      </c>
      <c r="CF138" s="193" t="e">
        <f t="shared" si="76"/>
        <v>#VALUE!</v>
      </c>
      <c r="CG138" s="193" t="e">
        <f t="shared" si="77"/>
        <v>#VALUE!</v>
      </c>
      <c r="CH138" s="193" t="e">
        <f t="shared" si="78"/>
        <v>#VALUE!</v>
      </c>
      <c r="CI138" s="193" t="e">
        <f t="shared" si="79"/>
        <v>#VALUE!</v>
      </c>
      <c r="CJ138" s="193" t="e">
        <f t="shared" si="80"/>
        <v>#VALUE!</v>
      </c>
      <c r="CK138" s="193" t="e">
        <f t="shared" si="81"/>
        <v>#VALUE!</v>
      </c>
      <c r="CL138" s="193" t="e">
        <f t="shared" si="82"/>
        <v>#VALUE!</v>
      </c>
      <c r="CM138" s="193" t="e">
        <f t="shared" si="83"/>
        <v>#VALUE!</v>
      </c>
      <c r="CN138" s="193" t="e">
        <f t="shared" si="84"/>
        <v>#VALUE!</v>
      </c>
      <c r="CO138" s="209" t="str">
        <f t="shared" si="85"/>
        <v>2023PEC AI 483</v>
      </c>
      <c r="CP138" s="193" t="e">
        <f t="shared" si="86"/>
        <v>#VALUE!</v>
      </c>
      <c r="CQ138" s="158"/>
      <c r="CR138" s="193">
        <f t="shared" si="87"/>
        <v>12</v>
      </c>
      <c r="CS138" s="193" t="e">
        <f t="shared" si="88"/>
        <v>#VALUE!</v>
      </c>
      <c r="CT138" s="193" t="e">
        <f t="shared" si="89"/>
        <v>#VALUE!</v>
      </c>
      <c r="CU138" s="193" t="e">
        <f t="shared" si="90"/>
        <v>#VALUE!</v>
      </c>
      <c r="CV138" s="193" t="e">
        <f t="shared" si="91"/>
        <v>#VALUE!</v>
      </c>
      <c r="CW138" s="193" t="e">
        <f t="shared" si="92"/>
        <v>#VALUE!</v>
      </c>
      <c r="CX138" s="193" t="e">
        <f t="shared" si="93"/>
        <v>#VALUE!</v>
      </c>
      <c r="CY138" s="193" t="e">
        <f t="shared" si="94"/>
        <v>#VALUE!</v>
      </c>
      <c r="CZ138" s="193" t="e">
        <f t="shared" si="95"/>
        <v>#VALUE!</v>
      </c>
      <c r="DA138" s="193" t="e">
        <f t="shared" si="96"/>
        <v>#VALUE!</v>
      </c>
      <c r="DB138" s="193" t="e">
        <f t="shared" si="97"/>
        <v>#VALUE!</v>
      </c>
      <c r="DC138" s="193" t="e">
        <f t="shared" si="98"/>
        <v>#VALUE!</v>
      </c>
      <c r="DD138" s="193" t="e">
        <f t="shared" si="99"/>
        <v>#VALUE!</v>
      </c>
      <c r="DE138" s="159"/>
      <c r="DF138" s="159" t="e">
        <f t="shared" si="100"/>
        <v>#VALUE!</v>
      </c>
      <c r="DG138" s="159"/>
      <c r="DH138" s="159"/>
      <c r="DI138" s="159"/>
      <c r="DJ138" s="159"/>
      <c r="DK138" s="159"/>
      <c r="DL138" s="159"/>
      <c r="DM138" s="159"/>
      <c r="DN138" s="159"/>
      <c r="DO138" s="159"/>
      <c r="DP138" s="159"/>
      <c r="DQ138" s="159"/>
      <c r="DR138" s="159">
        <f t="shared" si="101"/>
        <v>75</v>
      </c>
      <c r="DS138" s="188">
        <f t="shared" si="102"/>
        <v>15</v>
      </c>
      <c r="DT138" s="159">
        <f t="shared" si="103"/>
        <v>11</v>
      </c>
      <c r="DU138" s="159">
        <f t="shared" si="104"/>
        <v>11</v>
      </c>
      <c r="DV138" s="159">
        <f t="shared" si="105"/>
        <v>9</v>
      </c>
      <c r="DW138" s="159">
        <f t="shared" si="106"/>
        <v>11</v>
      </c>
      <c r="DX138" s="159">
        <f t="shared" si="107"/>
        <v>7</v>
      </c>
      <c r="DY138" s="210">
        <f t="shared" si="108"/>
        <v>11</v>
      </c>
      <c r="DZ138" s="159">
        <f t="shared" si="109"/>
        <v>75</v>
      </c>
      <c r="EA138" s="159">
        <f t="shared" si="110"/>
        <v>15</v>
      </c>
      <c r="EB138" s="159">
        <f t="shared" si="111"/>
        <v>11</v>
      </c>
      <c r="EC138" s="159">
        <f t="shared" si="178"/>
        <v>0</v>
      </c>
      <c r="ED138" s="159">
        <f t="shared" si="178"/>
        <v>0</v>
      </c>
      <c r="EE138" s="159">
        <f t="shared" si="179"/>
        <v>11</v>
      </c>
      <c r="EF138" s="159">
        <f t="shared" si="179"/>
        <v>9</v>
      </c>
      <c r="EG138" s="159">
        <f t="shared" si="114"/>
        <v>0</v>
      </c>
      <c r="EH138" s="159">
        <f t="shared" si="115"/>
        <v>11</v>
      </c>
      <c r="EI138" s="159">
        <f t="shared" si="180"/>
        <v>0</v>
      </c>
      <c r="EJ138" s="159">
        <f t="shared" si="180"/>
        <v>0</v>
      </c>
      <c r="EK138" s="159">
        <f t="shared" si="181"/>
        <v>7</v>
      </c>
      <c r="EL138" s="159">
        <f t="shared" si="181"/>
        <v>11</v>
      </c>
      <c r="EM138" s="159">
        <f t="shared" si="118"/>
        <v>0</v>
      </c>
      <c r="EN138" s="159"/>
      <c r="EO138" s="159"/>
      <c r="EP138" s="188">
        <f t="shared" si="119"/>
        <v>15</v>
      </c>
      <c r="EQ138" s="159">
        <f t="shared" si="120"/>
        <v>13</v>
      </c>
      <c r="ER138" s="159">
        <f t="shared" si="121"/>
        <v>13</v>
      </c>
      <c r="ES138" s="159">
        <f t="shared" si="122"/>
        <v>12</v>
      </c>
      <c r="ET138" s="159">
        <f t="shared" si="123"/>
        <v>10</v>
      </c>
      <c r="EU138" s="159">
        <f t="shared" si="124"/>
        <v>12</v>
      </c>
      <c r="EV138" s="159"/>
      <c r="EW138" s="159">
        <f t="shared" si="125"/>
        <v>75</v>
      </c>
      <c r="EX138" s="159">
        <f t="shared" si="126"/>
        <v>15</v>
      </c>
      <c r="EY138" s="159">
        <f t="shared" si="127"/>
        <v>13</v>
      </c>
      <c r="EZ138" s="159">
        <f t="shared" si="182"/>
        <v>0</v>
      </c>
      <c r="FA138" s="159">
        <f t="shared" si="182"/>
        <v>0</v>
      </c>
      <c r="FB138" s="159">
        <f t="shared" si="183"/>
        <v>13</v>
      </c>
      <c r="FC138" s="159">
        <f t="shared" si="183"/>
        <v>12</v>
      </c>
      <c r="FD138" s="159">
        <f t="shared" si="130"/>
        <v>0</v>
      </c>
      <c r="FE138" s="159">
        <f t="shared" si="131"/>
        <v>10</v>
      </c>
      <c r="FF138" s="159">
        <f t="shared" si="184"/>
        <v>0</v>
      </c>
      <c r="FG138" s="159">
        <f t="shared" si="184"/>
        <v>0</v>
      </c>
      <c r="FH138" s="159">
        <f t="shared" si="133"/>
        <v>12</v>
      </c>
      <c r="FI138" s="159">
        <v>0</v>
      </c>
      <c r="FJ138" s="159">
        <v>0</v>
      </c>
      <c r="FK138" s="159"/>
      <c r="FL138" s="159"/>
      <c r="FM138" s="235">
        <v>75</v>
      </c>
    </row>
    <row r="139" spans="1:169" ht="28" x14ac:dyDescent="0.2">
      <c r="A139" s="194">
        <v>126</v>
      </c>
      <c r="B139" s="211">
        <v>211423243126</v>
      </c>
      <c r="C139" s="211" t="s">
        <v>932</v>
      </c>
      <c r="D139" s="197"/>
      <c r="E139" s="212" t="s">
        <v>933</v>
      </c>
      <c r="F139" s="199">
        <f t="shared" si="0"/>
        <v>2</v>
      </c>
      <c r="G139" s="199">
        <f t="shared" si="1"/>
        <v>2</v>
      </c>
      <c r="H139" s="199">
        <f t="shared" si="2"/>
        <v>2</v>
      </c>
      <c r="I139" s="199">
        <f t="shared" si="3"/>
        <v>2</v>
      </c>
      <c r="J139" s="199">
        <f t="shared" si="4"/>
        <v>2</v>
      </c>
      <c r="K139" s="199">
        <f t="shared" si="5"/>
        <v>2</v>
      </c>
      <c r="L139" s="199">
        <f t="shared" si="6"/>
        <v>2</v>
      </c>
      <c r="M139" s="199">
        <f t="shared" si="7"/>
        <v>2</v>
      </c>
      <c r="N139" s="199">
        <f t="shared" si="8"/>
        <v>2</v>
      </c>
      <c r="O139" s="200">
        <f t="shared" si="9"/>
        <v>1</v>
      </c>
      <c r="P139" s="199">
        <f t="shared" si="10"/>
        <v>0</v>
      </c>
      <c r="Q139" s="199">
        <f t="shared" si="11"/>
        <v>0</v>
      </c>
      <c r="R139" s="199">
        <f t="shared" si="12"/>
        <v>0</v>
      </c>
      <c r="S139" s="201">
        <f t="shared" si="156"/>
        <v>0</v>
      </c>
      <c r="T139" s="202">
        <f t="shared" si="14"/>
        <v>4</v>
      </c>
      <c r="U139" s="199">
        <f t="shared" si="15"/>
        <v>13</v>
      </c>
      <c r="V139" s="199">
        <f t="shared" si="16"/>
        <v>0</v>
      </c>
      <c r="W139" s="199">
        <f t="shared" si="17"/>
        <v>0</v>
      </c>
      <c r="X139" s="201">
        <f t="shared" si="18"/>
        <v>0</v>
      </c>
      <c r="Y139" s="203">
        <f t="shared" si="19"/>
        <v>3</v>
      </c>
      <c r="Z139" s="199">
        <f t="shared" si="20"/>
        <v>13</v>
      </c>
      <c r="AA139" s="199">
        <f t="shared" si="21"/>
        <v>0</v>
      </c>
      <c r="AB139" s="199">
        <f t="shared" si="22"/>
        <v>0</v>
      </c>
      <c r="AC139" s="201">
        <f t="shared" si="23"/>
        <v>0</v>
      </c>
      <c r="AD139" s="202">
        <f t="shared" si="24"/>
        <v>3</v>
      </c>
      <c r="AE139" s="199">
        <f t="shared" si="25"/>
        <v>0</v>
      </c>
      <c r="AF139" s="199">
        <f t="shared" si="26"/>
        <v>0</v>
      </c>
      <c r="AG139" s="199">
        <f t="shared" si="27"/>
        <v>0</v>
      </c>
      <c r="AH139" s="201">
        <f t="shared" si="28"/>
        <v>0</v>
      </c>
      <c r="AI139" s="204">
        <f t="shared" si="29"/>
        <v>4</v>
      </c>
      <c r="AJ139" s="199">
        <f t="shared" si="30"/>
        <v>0</v>
      </c>
      <c r="AK139" s="199">
        <f t="shared" si="31"/>
        <v>0</v>
      </c>
      <c r="AL139" s="199">
        <f t="shared" si="32"/>
        <v>0</v>
      </c>
      <c r="AM139" s="201">
        <f t="shared" si="33"/>
        <v>0</v>
      </c>
      <c r="AN139" s="204">
        <f t="shared" si="34"/>
        <v>4</v>
      </c>
      <c r="AO139" s="199">
        <f t="shared" si="35"/>
        <v>13</v>
      </c>
      <c r="AP139" s="199">
        <f t="shared" si="36"/>
        <v>0</v>
      </c>
      <c r="AQ139" s="199">
        <f t="shared" si="37"/>
        <v>0</v>
      </c>
      <c r="AR139" s="201">
        <f t="shared" si="38"/>
        <v>0</v>
      </c>
      <c r="AS139" s="204">
        <f t="shared" si="39"/>
        <v>3</v>
      </c>
      <c r="AT139" s="199">
        <f t="shared" si="40"/>
        <v>0</v>
      </c>
      <c r="AU139" s="199">
        <f t="shared" si="41"/>
        <v>0</v>
      </c>
      <c r="AV139" s="199">
        <f t="shared" si="42"/>
        <v>0</v>
      </c>
      <c r="AW139" s="201">
        <f t="shared" si="43"/>
        <v>0</v>
      </c>
      <c r="AX139" s="205">
        <f t="shared" si="44"/>
        <v>4</v>
      </c>
      <c r="AY139" s="199">
        <f t="shared" si="45"/>
        <v>13</v>
      </c>
      <c r="AZ139" s="199">
        <f t="shared" si="46"/>
        <v>0</v>
      </c>
      <c r="BA139" s="199">
        <f t="shared" si="47"/>
        <v>0</v>
      </c>
      <c r="BB139" s="201">
        <f t="shared" si="48"/>
        <v>0</v>
      </c>
      <c r="BC139" s="204">
        <f t="shared" si="49"/>
        <v>3</v>
      </c>
      <c r="BD139" s="199">
        <f t="shared" si="50"/>
        <v>11</v>
      </c>
      <c r="BE139" s="199">
        <f t="shared" si="51"/>
        <v>0</v>
      </c>
      <c r="BF139" s="199">
        <f t="shared" si="52"/>
        <v>0</v>
      </c>
      <c r="BG139" s="201">
        <f t="shared" si="53"/>
        <v>0</v>
      </c>
      <c r="BH139" s="204">
        <f t="shared" si="54"/>
        <v>3</v>
      </c>
      <c r="BI139" s="199">
        <f t="shared" si="55"/>
        <v>0</v>
      </c>
      <c r="BJ139" s="199">
        <f t="shared" si="56"/>
        <v>0</v>
      </c>
      <c r="BK139" s="199">
        <f t="shared" si="57"/>
        <v>0</v>
      </c>
      <c r="BL139" s="201">
        <f t="shared" si="58"/>
        <v>0</v>
      </c>
      <c r="BM139" s="206">
        <f t="shared" si="59"/>
        <v>4</v>
      </c>
      <c r="BN139" s="199">
        <f t="shared" si="60"/>
        <v>0</v>
      </c>
      <c r="BO139" s="199">
        <f t="shared" si="61"/>
        <v>0</v>
      </c>
      <c r="BP139" s="199">
        <f t="shared" si="62"/>
        <v>0</v>
      </c>
      <c r="BQ139" s="201">
        <f t="shared" si="63"/>
        <v>0</v>
      </c>
      <c r="BR139" s="207">
        <f t="shared" si="64"/>
        <v>4</v>
      </c>
      <c r="BS139" s="199">
        <f t="shared" si="65"/>
        <v>15</v>
      </c>
      <c r="BT139" s="199">
        <f t="shared" si="66"/>
        <v>0</v>
      </c>
      <c r="BU139" s="199">
        <f t="shared" si="67"/>
        <v>0</v>
      </c>
      <c r="BV139" s="201">
        <f t="shared" si="68"/>
        <v>0</v>
      </c>
      <c r="BW139" s="207">
        <f t="shared" si="69"/>
        <v>3</v>
      </c>
      <c r="BX139" s="235">
        <v>97</v>
      </c>
      <c r="BY139" s="235">
        <v>97</v>
      </c>
      <c r="BZ139" s="193" t="e">
        <f t="shared" si="70"/>
        <v>#VALUE!</v>
      </c>
      <c r="CA139" s="193">
        <f t="shared" si="71"/>
        <v>20</v>
      </c>
      <c r="CB139" s="193" t="e">
        <f t="shared" si="72"/>
        <v>#VALUE!</v>
      </c>
      <c r="CC139" s="193" t="e">
        <f t="shared" si="73"/>
        <v>#VALUE!</v>
      </c>
      <c r="CD139" s="193" t="e">
        <f t="shared" si="74"/>
        <v>#VALUE!</v>
      </c>
      <c r="CE139" s="193" t="e">
        <f t="shared" si="75"/>
        <v>#VALUE!</v>
      </c>
      <c r="CF139" s="193" t="e">
        <f t="shared" si="76"/>
        <v>#VALUE!</v>
      </c>
      <c r="CG139" s="193" t="e">
        <f t="shared" si="77"/>
        <v>#VALUE!</v>
      </c>
      <c r="CH139" s="193" t="e">
        <f t="shared" si="78"/>
        <v>#VALUE!</v>
      </c>
      <c r="CI139" s="193" t="e">
        <f t="shared" si="79"/>
        <v>#VALUE!</v>
      </c>
      <c r="CJ139" s="193" t="e">
        <f t="shared" si="80"/>
        <v>#VALUE!</v>
      </c>
      <c r="CK139" s="193" t="e">
        <f t="shared" si="81"/>
        <v>#VALUE!</v>
      </c>
      <c r="CL139" s="193" t="e">
        <f t="shared" si="82"/>
        <v>#VALUE!</v>
      </c>
      <c r="CM139" s="193" t="e">
        <f t="shared" si="83"/>
        <v>#VALUE!</v>
      </c>
      <c r="CN139" s="193" t="e">
        <f t="shared" si="84"/>
        <v>#VALUE!</v>
      </c>
      <c r="CO139" s="209" t="str">
        <f t="shared" si="85"/>
        <v>2023PEC AI 155</v>
      </c>
      <c r="CP139" s="193" t="e">
        <f t="shared" si="86"/>
        <v>#VALUE!</v>
      </c>
      <c r="CQ139" s="158"/>
      <c r="CR139" s="193">
        <f t="shared" si="87"/>
        <v>20</v>
      </c>
      <c r="CS139" s="193" t="e">
        <f t="shared" si="88"/>
        <v>#VALUE!</v>
      </c>
      <c r="CT139" s="193" t="e">
        <f t="shared" si="89"/>
        <v>#VALUE!</v>
      </c>
      <c r="CU139" s="193" t="e">
        <f t="shared" si="90"/>
        <v>#VALUE!</v>
      </c>
      <c r="CV139" s="193" t="e">
        <f t="shared" si="91"/>
        <v>#VALUE!</v>
      </c>
      <c r="CW139" s="193" t="e">
        <f t="shared" si="92"/>
        <v>#VALUE!</v>
      </c>
      <c r="CX139" s="193" t="e">
        <f t="shared" si="93"/>
        <v>#VALUE!</v>
      </c>
      <c r="CY139" s="193" t="e">
        <f t="shared" si="94"/>
        <v>#VALUE!</v>
      </c>
      <c r="CZ139" s="193" t="e">
        <f t="shared" si="95"/>
        <v>#VALUE!</v>
      </c>
      <c r="DA139" s="193" t="e">
        <f t="shared" si="96"/>
        <v>#VALUE!</v>
      </c>
      <c r="DB139" s="193" t="e">
        <f t="shared" si="97"/>
        <v>#VALUE!</v>
      </c>
      <c r="DC139" s="193" t="e">
        <f t="shared" si="98"/>
        <v>#VALUE!</v>
      </c>
      <c r="DD139" s="193" t="e">
        <f t="shared" si="99"/>
        <v>#VALUE!</v>
      </c>
      <c r="DE139" s="159"/>
      <c r="DF139" s="159" t="e">
        <f t="shared" si="100"/>
        <v>#VALUE!</v>
      </c>
      <c r="DG139" s="159"/>
      <c r="DH139" s="159"/>
      <c r="DI139" s="159"/>
      <c r="DJ139" s="159"/>
      <c r="DK139" s="159"/>
      <c r="DL139" s="159"/>
      <c r="DM139" s="159"/>
      <c r="DN139" s="159"/>
      <c r="DO139" s="159"/>
      <c r="DP139" s="159"/>
      <c r="DQ139" s="159"/>
      <c r="DR139" s="159">
        <f t="shared" si="101"/>
        <v>97</v>
      </c>
      <c r="DS139" s="188">
        <f t="shared" si="102"/>
        <v>19</v>
      </c>
      <c r="DT139" s="159">
        <f t="shared" si="103"/>
        <v>13</v>
      </c>
      <c r="DU139" s="159">
        <f t="shared" si="104"/>
        <v>13</v>
      </c>
      <c r="DV139" s="159">
        <f t="shared" si="105"/>
        <v>13</v>
      </c>
      <c r="DW139" s="159">
        <f t="shared" si="106"/>
        <v>13</v>
      </c>
      <c r="DX139" s="159">
        <f t="shared" si="107"/>
        <v>11</v>
      </c>
      <c r="DY139" s="210">
        <f t="shared" si="108"/>
        <v>15</v>
      </c>
      <c r="DZ139" s="159">
        <f t="shared" si="109"/>
        <v>97</v>
      </c>
      <c r="EA139" s="159">
        <f t="shared" si="110"/>
        <v>19</v>
      </c>
      <c r="EB139" s="159">
        <f t="shared" si="111"/>
        <v>0</v>
      </c>
      <c r="EC139" s="159">
        <f t="shared" si="178"/>
        <v>13</v>
      </c>
      <c r="ED139" s="159">
        <f t="shared" si="178"/>
        <v>13</v>
      </c>
      <c r="EE139" s="159">
        <f t="shared" si="179"/>
        <v>0</v>
      </c>
      <c r="EF139" s="159">
        <f t="shared" si="179"/>
        <v>0</v>
      </c>
      <c r="EG139" s="159">
        <f t="shared" si="114"/>
        <v>13</v>
      </c>
      <c r="EH139" s="159">
        <f t="shared" si="115"/>
        <v>0</v>
      </c>
      <c r="EI139" s="159">
        <f t="shared" si="180"/>
        <v>13</v>
      </c>
      <c r="EJ139" s="159">
        <f t="shared" si="180"/>
        <v>11</v>
      </c>
      <c r="EK139" s="159">
        <f t="shared" si="181"/>
        <v>0</v>
      </c>
      <c r="EL139" s="159">
        <f t="shared" si="181"/>
        <v>0</v>
      </c>
      <c r="EM139" s="159">
        <f t="shared" si="118"/>
        <v>15</v>
      </c>
      <c r="EN139" s="159"/>
      <c r="EO139" s="159"/>
      <c r="EP139" s="188">
        <f t="shared" si="119"/>
        <v>19</v>
      </c>
      <c r="EQ139" s="159">
        <f t="shared" si="120"/>
        <v>16</v>
      </c>
      <c r="ER139" s="159">
        <f t="shared" si="121"/>
        <v>16</v>
      </c>
      <c r="ES139" s="159">
        <f t="shared" si="122"/>
        <v>16</v>
      </c>
      <c r="ET139" s="159">
        <f t="shared" si="123"/>
        <v>14</v>
      </c>
      <c r="EU139" s="159">
        <f t="shared" si="124"/>
        <v>16</v>
      </c>
      <c r="EV139" s="159"/>
      <c r="EW139" s="159">
        <f t="shared" si="125"/>
        <v>97</v>
      </c>
      <c r="EX139" s="159">
        <f t="shared" si="126"/>
        <v>19</v>
      </c>
      <c r="EY139" s="159">
        <f t="shared" si="127"/>
        <v>0</v>
      </c>
      <c r="EZ139" s="159">
        <f t="shared" si="182"/>
        <v>16</v>
      </c>
      <c r="FA139" s="159">
        <f t="shared" si="182"/>
        <v>16</v>
      </c>
      <c r="FB139" s="159">
        <f t="shared" si="183"/>
        <v>0</v>
      </c>
      <c r="FC139" s="159">
        <f t="shared" si="183"/>
        <v>0</v>
      </c>
      <c r="FD139" s="159">
        <f t="shared" si="130"/>
        <v>16</v>
      </c>
      <c r="FE139" s="159">
        <f t="shared" si="131"/>
        <v>0</v>
      </c>
      <c r="FF139" s="159">
        <f t="shared" si="184"/>
        <v>14</v>
      </c>
      <c r="FG139" s="159">
        <f t="shared" si="184"/>
        <v>16</v>
      </c>
      <c r="FH139" s="159">
        <f t="shared" si="133"/>
        <v>0</v>
      </c>
      <c r="FI139" s="159">
        <v>0</v>
      </c>
      <c r="FJ139" s="159">
        <v>0</v>
      </c>
      <c r="FK139" s="159"/>
      <c r="FL139" s="159"/>
      <c r="FM139" s="235">
        <v>97</v>
      </c>
    </row>
    <row r="140" spans="1:169" ht="18" x14ac:dyDescent="0.2">
      <c r="A140" s="194">
        <v>127</v>
      </c>
      <c r="B140" s="195">
        <v>211423243127</v>
      </c>
      <c r="C140" s="196" t="s">
        <v>934</v>
      </c>
      <c r="D140" s="197"/>
      <c r="E140" s="198" t="s">
        <v>935</v>
      </c>
      <c r="F140" s="199">
        <f t="shared" si="0"/>
        <v>2</v>
      </c>
      <c r="G140" s="199">
        <f t="shared" si="1"/>
        <v>2</v>
      </c>
      <c r="H140" s="199">
        <f t="shared" si="2"/>
        <v>2</v>
      </c>
      <c r="I140" s="199">
        <f t="shared" si="3"/>
        <v>2</v>
      </c>
      <c r="J140" s="199">
        <f t="shared" si="4"/>
        <v>2</v>
      </c>
      <c r="K140" s="199">
        <f t="shared" si="5"/>
        <v>2</v>
      </c>
      <c r="L140" s="199">
        <f t="shared" si="6"/>
        <v>2</v>
      </c>
      <c r="M140" s="199">
        <f t="shared" si="7"/>
        <v>2</v>
      </c>
      <c r="N140" s="199">
        <f t="shared" si="8"/>
        <v>2</v>
      </c>
      <c r="O140" s="200">
        <f t="shared" si="9"/>
        <v>0</v>
      </c>
      <c r="P140" s="199">
        <f t="shared" si="10"/>
        <v>13</v>
      </c>
      <c r="Q140" s="199">
        <f t="shared" si="11"/>
        <v>0</v>
      </c>
      <c r="R140" s="199">
        <f t="shared" si="12"/>
        <v>0</v>
      </c>
      <c r="S140" s="201">
        <f t="shared" si="156"/>
        <v>0</v>
      </c>
      <c r="T140" s="202">
        <f t="shared" si="14"/>
        <v>3</v>
      </c>
      <c r="U140" s="199">
        <f t="shared" si="15"/>
        <v>0</v>
      </c>
      <c r="V140" s="199">
        <f t="shared" si="16"/>
        <v>0</v>
      </c>
      <c r="W140" s="199">
        <f t="shared" si="17"/>
        <v>0</v>
      </c>
      <c r="X140" s="201">
        <f t="shared" si="18"/>
        <v>0</v>
      </c>
      <c r="Y140" s="203">
        <f t="shared" si="19"/>
        <v>4</v>
      </c>
      <c r="Z140" s="199">
        <f t="shared" si="20"/>
        <v>0</v>
      </c>
      <c r="AA140" s="199">
        <f t="shared" si="21"/>
        <v>0</v>
      </c>
      <c r="AB140" s="199">
        <f t="shared" si="22"/>
        <v>0</v>
      </c>
      <c r="AC140" s="201">
        <f t="shared" si="23"/>
        <v>0</v>
      </c>
      <c r="AD140" s="202">
        <f t="shared" si="24"/>
        <v>4</v>
      </c>
      <c r="AE140" s="199">
        <f t="shared" si="25"/>
        <v>13</v>
      </c>
      <c r="AF140" s="199">
        <f t="shared" si="26"/>
        <v>0</v>
      </c>
      <c r="AG140" s="199">
        <f t="shared" si="27"/>
        <v>0</v>
      </c>
      <c r="AH140" s="201">
        <f t="shared" si="28"/>
        <v>0</v>
      </c>
      <c r="AI140" s="204">
        <f t="shared" si="29"/>
        <v>3</v>
      </c>
      <c r="AJ140" s="199">
        <f t="shared" si="30"/>
        <v>11</v>
      </c>
      <c r="AK140" s="199">
        <f t="shared" si="31"/>
        <v>0</v>
      </c>
      <c r="AL140" s="199">
        <f t="shared" si="32"/>
        <v>0</v>
      </c>
      <c r="AM140" s="201">
        <f t="shared" si="33"/>
        <v>0</v>
      </c>
      <c r="AN140" s="204">
        <f t="shared" si="34"/>
        <v>3</v>
      </c>
      <c r="AO140" s="199">
        <f t="shared" si="35"/>
        <v>0</v>
      </c>
      <c r="AP140" s="199">
        <f t="shared" si="36"/>
        <v>0</v>
      </c>
      <c r="AQ140" s="199">
        <f t="shared" si="37"/>
        <v>0</v>
      </c>
      <c r="AR140" s="201">
        <f t="shared" si="38"/>
        <v>0</v>
      </c>
      <c r="AS140" s="204">
        <f t="shared" si="39"/>
        <v>4</v>
      </c>
      <c r="AT140" s="199">
        <f t="shared" si="40"/>
        <v>13</v>
      </c>
      <c r="AU140" s="199">
        <f t="shared" si="41"/>
        <v>0</v>
      </c>
      <c r="AV140" s="199">
        <f t="shared" si="42"/>
        <v>0</v>
      </c>
      <c r="AW140" s="201">
        <f t="shared" si="43"/>
        <v>0</v>
      </c>
      <c r="AX140" s="205">
        <f t="shared" si="44"/>
        <v>3</v>
      </c>
      <c r="AY140" s="199">
        <f t="shared" si="45"/>
        <v>0</v>
      </c>
      <c r="AZ140" s="199">
        <f t="shared" si="46"/>
        <v>0</v>
      </c>
      <c r="BA140" s="199">
        <f t="shared" si="47"/>
        <v>0</v>
      </c>
      <c r="BB140" s="201">
        <f t="shared" si="48"/>
        <v>0</v>
      </c>
      <c r="BC140" s="204">
        <f t="shared" si="49"/>
        <v>4</v>
      </c>
      <c r="BD140" s="199">
        <f t="shared" si="50"/>
        <v>0</v>
      </c>
      <c r="BE140" s="199">
        <f t="shared" si="51"/>
        <v>0</v>
      </c>
      <c r="BF140" s="199">
        <f t="shared" si="52"/>
        <v>0</v>
      </c>
      <c r="BG140" s="201">
        <f t="shared" si="53"/>
        <v>0</v>
      </c>
      <c r="BH140" s="204">
        <f t="shared" si="54"/>
        <v>4</v>
      </c>
      <c r="BI140" s="199">
        <f t="shared" si="55"/>
        <v>7</v>
      </c>
      <c r="BJ140" s="199">
        <f t="shared" si="56"/>
        <v>0</v>
      </c>
      <c r="BK140" s="199">
        <f t="shared" si="57"/>
        <v>0</v>
      </c>
      <c r="BL140" s="201">
        <f t="shared" si="58"/>
        <v>0</v>
      </c>
      <c r="BM140" s="206">
        <f t="shared" si="59"/>
        <v>3</v>
      </c>
      <c r="BN140" s="199">
        <f t="shared" si="60"/>
        <v>13</v>
      </c>
      <c r="BO140" s="199">
        <f t="shared" si="61"/>
        <v>0</v>
      </c>
      <c r="BP140" s="199">
        <f t="shared" si="62"/>
        <v>0</v>
      </c>
      <c r="BQ140" s="201">
        <f t="shared" si="63"/>
        <v>0</v>
      </c>
      <c r="BR140" s="207">
        <f t="shared" si="64"/>
        <v>3</v>
      </c>
      <c r="BS140" s="199">
        <f t="shared" si="65"/>
        <v>0</v>
      </c>
      <c r="BT140" s="199">
        <f t="shared" si="66"/>
        <v>0</v>
      </c>
      <c r="BU140" s="199">
        <f t="shared" si="67"/>
        <v>0</v>
      </c>
      <c r="BV140" s="201">
        <f t="shared" si="68"/>
        <v>0</v>
      </c>
      <c r="BW140" s="207">
        <f t="shared" si="69"/>
        <v>4</v>
      </c>
      <c r="BX140" s="235">
        <v>88</v>
      </c>
      <c r="BY140" s="235">
        <v>88</v>
      </c>
      <c r="BZ140" s="193" t="e">
        <f t="shared" si="70"/>
        <v>#VALUE!</v>
      </c>
      <c r="CA140" s="193">
        <f t="shared" si="71"/>
        <v>20</v>
      </c>
      <c r="CB140" s="193" t="e">
        <f t="shared" si="72"/>
        <v>#VALUE!</v>
      </c>
      <c r="CC140" s="193" t="e">
        <f t="shared" si="73"/>
        <v>#VALUE!</v>
      </c>
      <c r="CD140" s="193" t="e">
        <f t="shared" si="74"/>
        <v>#VALUE!</v>
      </c>
      <c r="CE140" s="193" t="e">
        <f t="shared" si="75"/>
        <v>#VALUE!</v>
      </c>
      <c r="CF140" s="193" t="e">
        <f t="shared" si="76"/>
        <v>#VALUE!</v>
      </c>
      <c r="CG140" s="193" t="e">
        <f t="shared" si="77"/>
        <v>#VALUE!</v>
      </c>
      <c r="CH140" s="193" t="e">
        <f t="shared" si="78"/>
        <v>#VALUE!</v>
      </c>
      <c r="CI140" s="193" t="e">
        <f t="shared" si="79"/>
        <v>#VALUE!</v>
      </c>
      <c r="CJ140" s="193" t="e">
        <f t="shared" si="80"/>
        <v>#VALUE!</v>
      </c>
      <c r="CK140" s="193" t="e">
        <f t="shared" si="81"/>
        <v>#VALUE!</v>
      </c>
      <c r="CL140" s="193" t="e">
        <f t="shared" si="82"/>
        <v>#VALUE!</v>
      </c>
      <c r="CM140" s="193" t="e">
        <f t="shared" si="83"/>
        <v>#VALUE!</v>
      </c>
      <c r="CN140" s="193" t="e">
        <f t="shared" si="84"/>
        <v>#VALUE!</v>
      </c>
      <c r="CO140" s="209" t="str">
        <f t="shared" si="85"/>
        <v>2023PEC AI 484</v>
      </c>
      <c r="CP140" s="193" t="e">
        <f t="shared" si="86"/>
        <v>#VALUE!</v>
      </c>
      <c r="CQ140" s="158"/>
      <c r="CR140" s="193">
        <f t="shared" si="87"/>
        <v>20</v>
      </c>
      <c r="CS140" s="193" t="e">
        <f t="shared" si="88"/>
        <v>#VALUE!</v>
      </c>
      <c r="CT140" s="193" t="e">
        <f t="shared" si="89"/>
        <v>#VALUE!</v>
      </c>
      <c r="CU140" s="193" t="e">
        <f t="shared" si="90"/>
        <v>#VALUE!</v>
      </c>
      <c r="CV140" s="193" t="e">
        <f t="shared" si="91"/>
        <v>#VALUE!</v>
      </c>
      <c r="CW140" s="193" t="e">
        <f t="shared" si="92"/>
        <v>#VALUE!</v>
      </c>
      <c r="CX140" s="193" t="e">
        <f t="shared" si="93"/>
        <v>#VALUE!</v>
      </c>
      <c r="CY140" s="193" t="e">
        <f t="shared" si="94"/>
        <v>#VALUE!</v>
      </c>
      <c r="CZ140" s="193" t="e">
        <f t="shared" si="95"/>
        <v>#VALUE!</v>
      </c>
      <c r="DA140" s="193" t="e">
        <f t="shared" si="96"/>
        <v>#VALUE!</v>
      </c>
      <c r="DB140" s="193" t="e">
        <f t="shared" si="97"/>
        <v>#VALUE!</v>
      </c>
      <c r="DC140" s="193" t="e">
        <f t="shared" si="98"/>
        <v>#VALUE!</v>
      </c>
      <c r="DD140" s="193" t="e">
        <f t="shared" si="99"/>
        <v>#VALUE!</v>
      </c>
      <c r="DE140" s="159"/>
      <c r="DF140" s="159" t="e">
        <f t="shared" si="100"/>
        <v>#VALUE!</v>
      </c>
      <c r="DG140" s="159"/>
      <c r="DH140" s="159"/>
      <c r="DI140" s="159"/>
      <c r="DJ140" s="159"/>
      <c r="DK140" s="159"/>
      <c r="DL140" s="159"/>
      <c r="DM140" s="159"/>
      <c r="DN140" s="159"/>
      <c r="DO140" s="159"/>
      <c r="DP140" s="159"/>
      <c r="DQ140" s="159"/>
      <c r="DR140" s="159">
        <f t="shared" si="101"/>
        <v>88</v>
      </c>
      <c r="DS140" s="188">
        <f t="shared" si="102"/>
        <v>18</v>
      </c>
      <c r="DT140" s="159">
        <f t="shared" si="103"/>
        <v>13</v>
      </c>
      <c r="DU140" s="159">
        <f t="shared" si="104"/>
        <v>13</v>
      </c>
      <c r="DV140" s="159">
        <f t="shared" si="105"/>
        <v>11</v>
      </c>
      <c r="DW140" s="159">
        <f t="shared" si="106"/>
        <v>13</v>
      </c>
      <c r="DX140" s="159">
        <f t="shared" si="107"/>
        <v>7</v>
      </c>
      <c r="DY140" s="210">
        <f t="shared" si="108"/>
        <v>13</v>
      </c>
      <c r="DZ140" s="159">
        <f t="shared" si="109"/>
        <v>88</v>
      </c>
      <c r="EA140" s="159">
        <f t="shared" si="110"/>
        <v>18</v>
      </c>
      <c r="EB140" s="159">
        <f t="shared" si="111"/>
        <v>13</v>
      </c>
      <c r="EC140" s="159">
        <f t="shared" si="178"/>
        <v>0</v>
      </c>
      <c r="ED140" s="159">
        <f t="shared" si="178"/>
        <v>0</v>
      </c>
      <c r="EE140" s="159">
        <f t="shared" si="179"/>
        <v>13</v>
      </c>
      <c r="EF140" s="159">
        <f t="shared" si="179"/>
        <v>11</v>
      </c>
      <c r="EG140" s="159">
        <f t="shared" si="114"/>
        <v>0</v>
      </c>
      <c r="EH140" s="159">
        <f t="shared" si="115"/>
        <v>13</v>
      </c>
      <c r="EI140" s="159">
        <f t="shared" si="180"/>
        <v>0</v>
      </c>
      <c r="EJ140" s="159">
        <f t="shared" si="180"/>
        <v>0</v>
      </c>
      <c r="EK140" s="159">
        <f t="shared" si="181"/>
        <v>7</v>
      </c>
      <c r="EL140" s="159">
        <f t="shared" si="181"/>
        <v>13</v>
      </c>
      <c r="EM140" s="159">
        <f t="shared" si="118"/>
        <v>0</v>
      </c>
      <c r="EN140" s="159"/>
      <c r="EO140" s="159"/>
      <c r="EP140" s="188">
        <f t="shared" si="119"/>
        <v>18</v>
      </c>
      <c r="EQ140" s="159">
        <f t="shared" si="120"/>
        <v>15</v>
      </c>
      <c r="ER140" s="159">
        <f t="shared" si="121"/>
        <v>15</v>
      </c>
      <c r="ES140" s="159">
        <f t="shared" si="122"/>
        <v>14</v>
      </c>
      <c r="ET140" s="159">
        <f t="shared" si="123"/>
        <v>12</v>
      </c>
      <c r="EU140" s="159">
        <f t="shared" si="124"/>
        <v>14</v>
      </c>
      <c r="EV140" s="159"/>
      <c r="EW140" s="159">
        <f t="shared" si="125"/>
        <v>88</v>
      </c>
      <c r="EX140" s="159">
        <f t="shared" si="126"/>
        <v>18</v>
      </c>
      <c r="EY140" s="159">
        <f t="shared" si="127"/>
        <v>15</v>
      </c>
      <c r="EZ140" s="159">
        <f t="shared" si="182"/>
        <v>0</v>
      </c>
      <c r="FA140" s="159">
        <f t="shared" si="182"/>
        <v>0</v>
      </c>
      <c r="FB140" s="159">
        <f t="shared" si="183"/>
        <v>15</v>
      </c>
      <c r="FC140" s="159">
        <f t="shared" si="183"/>
        <v>14</v>
      </c>
      <c r="FD140" s="159">
        <f t="shared" si="130"/>
        <v>0</v>
      </c>
      <c r="FE140" s="159">
        <f t="shared" si="131"/>
        <v>12</v>
      </c>
      <c r="FF140" s="159">
        <f t="shared" si="184"/>
        <v>0</v>
      </c>
      <c r="FG140" s="159">
        <f t="shared" si="184"/>
        <v>0</v>
      </c>
      <c r="FH140" s="159">
        <f t="shared" si="133"/>
        <v>14</v>
      </c>
      <c r="FI140" s="159">
        <v>0</v>
      </c>
      <c r="FJ140" s="159">
        <v>0</v>
      </c>
      <c r="FK140" s="159"/>
      <c r="FL140" s="159"/>
      <c r="FM140" s="235">
        <v>88</v>
      </c>
    </row>
    <row r="141" spans="1:169" ht="18" x14ac:dyDescent="0.2">
      <c r="A141" s="194">
        <v>128</v>
      </c>
      <c r="B141" s="211">
        <v>211423243128</v>
      </c>
      <c r="C141" s="211" t="s">
        <v>936</v>
      </c>
      <c r="D141" s="197"/>
      <c r="E141" s="212" t="s">
        <v>937</v>
      </c>
      <c r="F141" s="199">
        <f t="shared" si="0"/>
        <v>2</v>
      </c>
      <c r="G141" s="199">
        <f t="shared" si="1"/>
        <v>2</v>
      </c>
      <c r="H141" s="199">
        <f t="shared" si="2"/>
        <v>2</v>
      </c>
      <c r="I141" s="199">
        <f t="shared" si="3"/>
        <v>2</v>
      </c>
      <c r="J141" s="199">
        <f t="shared" si="4"/>
        <v>2</v>
      </c>
      <c r="K141" s="199">
        <f t="shared" si="5"/>
        <v>2</v>
      </c>
      <c r="L141" s="199">
        <f t="shared" si="6"/>
        <v>2</v>
      </c>
      <c r="M141" s="199">
        <f t="shared" si="7"/>
        <v>2</v>
      </c>
      <c r="N141" s="199">
        <f t="shared" si="8"/>
        <v>2</v>
      </c>
      <c r="O141" s="200">
        <f t="shared" si="9"/>
        <v>2</v>
      </c>
      <c r="P141" s="199">
        <f t="shared" si="10"/>
        <v>0</v>
      </c>
      <c r="Q141" s="199">
        <f t="shared" si="11"/>
        <v>0</v>
      </c>
      <c r="R141" s="199">
        <f t="shared" si="12"/>
        <v>0</v>
      </c>
      <c r="S141" s="201">
        <f t="shared" si="156"/>
        <v>0</v>
      </c>
      <c r="T141" s="202">
        <f t="shared" si="14"/>
        <v>4</v>
      </c>
      <c r="U141" s="199">
        <f t="shared" si="15"/>
        <v>13</v>
      </c>
      <c r="V141" s="199">
        <f t="shared" si="16"/>
        <v>0</v>
      </c>
      <c r="W141" s="199">
        <f t="shared" si="17"/>
        <v>0</v>
      </c>
      <c r="X141" s="201">
        <f t="shared" si="18"/>
        <v>0</v>
      </c>
      <c r="Y141" s="203">
        <f t="shared" si="19"/>
        <v>3</v>
      </c>
      <c r="Z141" s="199">
        <f t="shared" si="20"/>
        <v>13</v>
      </c>
      <c r="AA141" s="199">
        <f t="shared" si="21"/>
        <v>0</v>
      </c>
      <c r="AB141" s="199">
        <f t="shared" si="22"/>
        <v>0</v>
      </c>
      <c r="AC141" s="201">
        <f t="shared" si="23"/>
        <v>0</v>
      </c>
      <c r="AD141" s="202">
        <f t="shared" si="24"/>
        <v>3</v>
      </c>
      <c r="AE141" s="199">
        <f t="shared" si="25"/>
        <v>0</v>
      </c>
      <c r="AF141" s="199">
        <f t="shared" si="26"/>
        <v>0</v>
      </c>
      <c r="AG141" s="199">
        <f t="shared" si="27"/>
        <v>0</v>
      </c>
      <c r="AH141" s="201">
        <f t="shared" si="28"/>
        <v>0</v>
      </c>
      <c r="AI141" s="204">
        <f t="shared" si="29"/>
        <v>4</v>
      </c>
      <c r="AJ141" s="199">
        <f t="shared" si="30"/>
        <v>0</v>
      </c>
      <c r="AK141" s="199">
        <f t="shared" si="31"/>
        <v>0</v>
      </c>
      <c r="AL141" s="199">
        <f t="shared" si="32"/>
        <v>0</v>
      </c>
      <c r="AM141" s="201">
        <f t="shared" si="33"/>
        <v>0</v>
      </c>
      <c r="AN141" s="204">
        <f t="shared" si="34"/>
        <v>4</v>
      </c>
      <c r="AO141" s="199">
        <f t="shared" si="35"/>
        <v>13</v>
      </c>
      <c r="AP141" s="199">
        <f t="shared" si="36"/>
        <v>0</v>
      </c>
      <c r="AQ141" s="199">
        <f t="shared" si="37"/>
        <v>0</v>
      </c>
      <c r="AR141" s="201">
        <f t="shared" si="38"/>
        <v>0</v>
      </c>
      <c r="AS141" s="204">
        <f t="shared" si="39"/>
        <v>3</v>
      </c>
      <c r="AT141" s="199">
        <f t="shared" si="40"/>
        <v>0</v>
      </c>
      <c r="AU141" s="199">
        <f t="shared" si="41"/>
        <v>0</v>
      </c>
      <c r="AV141" s="199">
        <f t="shared" si="42"/>
        <v>0</v>
      </c>
      <c r="AW141" s="201">
        <f t="shared" si="43"/>
        <v>0</v>
      </c>
      <c r="AX141" s="205">
        <f t="shared" si="44"/>
        <v>4</v>
      </c>
      <c r="AY141" s="199">
        <f t="shared" si="45"/>
        <v>13</v>
      </c>
      <c r="AZ141" s="199">
        <f t="shared" si="46"/>
        <v>0</v>
      </c>
      <c r="BA141" s="199">
        <f t="shared" si="47"/>
        <v>0</v>
      </c>
      <c r="BB141" s="201">
        <f t="shared" si="48"/>
        <v>0</v>
      </c>
      <c r="BC141" s="204">
        <f t="shared" si="49"/>
        <v>3</v>
      </c>
      <c r="BD141" s="199">
        <f t="shared" si="50"/>
        <v>11</v>
      </c>
      <c r="BE141" s="199">
        <f t="shared" si="51"/>
        <v>0</v>
      </c>
      <c r="BF141" s="199">
        <f t="shared" si="52"/>
        <v>0</v>
      </c>
      <c r="BG141" s="201">
        <f t="shared" si="53"/>
        <v>0</v>
      </c>
      <c r="BH141" s="204">
        <f t="shared" si="54"/>
        <v>3</v>
      </c>
      <c r="BI141" s="199">
        <f t="shared" si="55"/>
        <v>0</v>
      </c>
      <c r="BJ141" s="199">
        <f t="shared" si="56"/>
        <v>0</v>
      </c>
      <c r="BK141" s="199">
        <f t="shared" si="57"/>
        <v>0</v>
      </c>
      <c r="BL141" s="201">
        <f t="shared" si="58"/>
        <v>0</v>
      </c>
      <c r="BM141" s="206">
        <f t="shared" si="59"/>
        <v>4</v>
      </c>
      <c r="BN141" s="199">
        <f t="shared" si="60"/>
        <v>0</v>
      </c>
      <c r="BO141" s="199">
        <f t="shared" si="61"/>
        <v>0</v>
      </c>
      <c r="BP141" s="199">
        <f t="shared" si="62"/>
        <v>0</v>
      </c>
      <c r="BQ141" s="201">
        <f t="shared" si="63"/>
        <v>0</v>
      </c>
      <c r="BR141" s="207">
        <f t="shared" si="64"/>
        <v>4</v>
      </c>
      <c r="BS141" s="199">
        <f t="shared" si="65"/>
        <v>15</v>
      </c>
      <c r="BT141" s="199">
        <f t="shared" si="66"/>
        <v>0</v>
      </c>
      <c r="BU141" s="199">
        <f t="shared" si="67"/>
        <v>0</v>
      </c>
      <c r="BV141" s="201">
        <f t="shared" si="68"/>
        <v>0</v>
      </c>
      <c r="BW141" s="207">
        <f t="shared" si="69"/>
        <v>3</v>
      </c>
      <c r="BX141" s="235">
        <v>98</v>
      </c>
      <c r="BY141" s="235">
        <v>98</v>
      </c>
      <c r="BZ141" s="193" t="e">
        <f t="shared" si="70"/>
        <v>#VALUE!</v>
      </c>
      <c r="CA141" s="193">
        <f t="shared" si="71"/>
        <v>20</v>
      </c>
      <c r="CB141" s="193" t="e">
        <f t="shared" si="72"/>
        <v>#VALUE!</v>
      </c>
      <c r="CC141" s="193" t="e">
        <f t="shared" si="73"/>
        <v>#VALUE!</v>
      </c>
      <c r="CD141" s="193" t="e">
        <f t="shared" si="74"/>
        <v>#VALUE!</v>
      </c>
      <c r="CE141" s="193" t="e">
        <f t="shared" si="75"/>
        <v>#VALUE!</v>
      </c>
      <c r="CF141" s="193" t="e">
        <f t="shared" si="76"/>
        <v>#VALUE!</v>
      </c>
      <c r="CG141" s="193" t="e">
        <f t="shared" si="77"/>
        <v>#VALUE!</v>
      </c>
      <c r="CH141" s="193" t="e">
        <f t="shared" si="78"/>
        <v>#VALUE!</v>
      </c>
      <c r="CI141" s="193" t="e">
        <f t="shared" si="79"/>
        <v>#VALUE!</v>
      </c>
      <c r="CJ141" s="193" t="e">
        <f t="shared" si="80"/>
        <v>#VALUE!</v>
      </c>
      <c r="CK141" s="193" t="e">
        <f t="shared" si="81"/>
        <v>#VALUE!</v>
      </c>
      <c r="CL141" s="193" t="e">
        <f t="shared" si="82"/>
        <v>#VALUE!</v>
      </c>
      <c r="CM141" s="193" t="e">
        <f t="shared" si="83"/>
        <v>#VALUE!</v>
      </c>
      <c r="CN141" s="193" t="e">
        <f t="shared" si="84"/>
        <v>#VALUE!</v>
      </c>
      <c r="CO141" s="209" t="str">
        <f t="shared" si="85"/>
        <v>2023PEC AI 156</v>
      </c>
      <c r="CP141" s="193" t="e">
        <f t="shared" si="86"/>
        <v>#VALUE!</v>
      </c>
      <c r="CQ141" s="158"/>
      <c r="CR141" s="193">
        <f t="shared" si="87"/>
        <v>20</v>
      </c>
      <c r="CS141" s="193" t="e">
        <f t="shared" si="88"/>
        <v>#VALUE!</v>
      </c>
      <c r="CT141" s="193" t="e">
        <f t="shared" si="89"/>
        <v>#VALUE!</v>
      </c>
      <c r="CU141" s="193" t="e">
        <f t="shared" si="90"/>
        <v>#VALUE!</v>
      </c>
      <c r="CV141" s="193" t="e">
        <f t="shared" si="91"/>
        <v>#VALUE!</v>
      </c>
      <c r="CW141" s="193" t="e">
        <f t="shared" si="92"/>
        <v>#VALUE!</v>
      </c>
      <c r="CX141" s="193" t="e">
        <f t="shared" si="93"/>
        <v>#VALUE!</v>
      </c>
      <c r="CY141" s="193" t="e">
        <f t="shared" si="94"/>
        <v>#VALUE!</v>
      </c>
      <c r="CZ141" s="193" t="e">
        <f t="shared" si="95"/>
        <v>#VALUE!</v>
      </c>
      <c r="DA141" s="193" t="e">
        <f t="shared" si="96"/>
        <v>#VALUE!</v>
      </c>
      <c r="DB141" s="193" t="e">
        <f t="shared" si="97"/>
        <v>#VALUE!</v>
      </c>
      <c r="DC141" s="193" t="e">
        <f t="shared" si="98"/>
        <v>#VALUE!</v>
      </c>
      <c r="DD141" s="193" t="e">
        <f t="shared" si="99"/>
        <v>#VALUE!</v>
      </c>
      <c r="DE141" s="159"/>
      <c r="DF141" s="159" t="e">
        <f t="shared" si="100"/>
        <v>#VALUE!</v>
      </c>
      <c r="DG141" s="159"/>
      <c r="DH141" s="159"/>
      <c r="DI141" s="159"/>
      <c r="DJ141" s="159"/>
      <c r="DK141" s="159"/>
      <c r="DL141" s="159"/>
      <c r="DM141" s="159"/>
      <c r="DN141" s="159"/>
      <c r="DO141" s="159"/>
      <c r="DP141" s="159"/>
      <c r="DQ141" s="159"/>
      <c r="DR141" s="159">
        <f t="shared" si="101"/>
        <v>98</v>
      </c>
      <c r="DS141" s="188">
        <f t="shared" si="102"/>
        <v>20</v>
      </c>
      <c r="DT141" s="159">
        <f t="shared" si="103"/>
        <v>13</v>
      </c>
      <c r="DU141" s="159">
        <f t="shared" si="104"/>
        <v>13</v>
      </c>
      <c r="DV141" s="159">
        <f t="shared" si="105"/>
        <v>13</v>
      </c>
      <c r="DW141" s="159">
        <f t="shared" si="106"/>
        <v>13</v>
      </c>
      <c r="DX141" s="159">
        <f t="shared" si="107"/>
        <v>11</v>
      </c>
      <c r="DY141" s="210">
        <f t="shared" si="108"/>
        <v>15</v>
      </c>
      <c r="DZ141" s="159">
        <f t="shared" si="109"/>
        <v>98</v>
      </c>
      <c r="EA141" s="159">
        <f t="shared" si="110"/>
        <v>20</v>
      </c>
      <c r="EB141" s="159">
        <f t="shared" si="111"/>
        <v>0</v>
      </c>
      <c r="EC141" s="159">
        <f t="shared" si="178"/>
        <v>13</v>
      </c>
      <c r="ED141" s="159">
        <f t="shared" si="178"/>
        <v>13</v>
      </c>
      <c r="EE141" s="159">
        <f t="shared" si="179"/>
        <v>0</v>
      </c>
      <c r="EF141" s="159">
        <f t="shared" si="179"/>
        <v>0</v>
      </c>
      <c r="EG141" s="159">
        <f t="shared" si="114"/>
        <v>13</v>
      </c>
      <c r="EH141" s="159">
        <f t="shared" si="115"/>
        <v>0</v>
      </c>
      <c r="EI141" s="159">
        <f t="shared" si="180"/>
        <v>13</v>
      </c>
      <c r="EJ141" s="159">
        <f t="shared" si="180"/>
        <v>11</v>
      </c>
      <c r="EK141" s="159">
        <f t="shared" si="181"/>
        <v>0</v>
      </c>
      <c r="EL141" s="159">
        <f t="shared" si="181"/>
        <v>0</v>
      </c>
      <c r="EM141" s="159">
        <f t="shared" si="118"/>
        <v>15</v>
      </c>
      <c r="EN141" s="159"/>
      <c r="EO141" s="159"/>
      <c r="EP141" s="188">
        <f t="shared" si="119"/>
        <v>20</v>
      </c>
      <c r="EQ141" s="159">
        <f t="shared" si="120"/>
        <v>16</v>
      </c>
      <c r="ER141" s="159">
        <f t="shared" si="121"/>
        <v>16</v>
      </c>
      <c r="ES141" s="159">
        <f t="shared" si="122"/>
        <v>16</v>
      </c>
      <c r="ET141" s="159">
        <f t="shared" si="123"/>
        <v>14</v>
      </c>
      <c r="EU141" s="159">
        <f t="shared" si="124"/>
        <v>16</v>
      </c>
      <c r="EV141" s="159"/>
      <c r="EW141" s="159">
        <f t="shared" si="125"/>
        <v>98</v>
      </c>
      <c r="EX141" s="159">
        <f t="shared" si="126"/>
        <v>20</v>
      </c>
      <c r="EY141" s="159">
        <f t="shared" si="127"/>
        <v>0</v>
      </c>
      <c r="EZ141" s="159">
        <f t="shared" si="182"/>
        <v>16</v>
      </c>
      <c r="FA141" s="159">
        <f t="shared" si="182"/>
        <v>16</v>
      </c>
      <c r="FB141" s="159">
        <f t="shared" si="183"/>
        <v>0</v>
      </c>
      <c r="FC141" s="159">
        <f t="shared" si="183"/>
        <v>0</v>
      </c>
      <c r="FD141" s="159">
        <f t="shared" si="130"/>
        <v>16</v>
      </c>
      <c r="FE141" s="159">
        <f t="shared" si="131"/>
        <v>0</v>
      </c>
      <c r="FF141" s="159">
        <f t="shared" si="184"/>
        <v>14</v>
      </c>
      <c r="FG141" s="159">
        <f t="shared" si="184"/>
        <v>16</v>
      </c>
      <c r="FH141" s="159">
        <f t="shared" si="133"/>
        <v>0</v>
      </c>
      <c r="FI141" s="159">
        <v>0</v>
      </c>
      <c r="FJ141" s="159">
        <v>0</v>
      </c>
      <c r="FK141" s="159"/>
      <c r="FL141" s="159"/>
      <c r="FM141" s="235">
        <v>98</v>
      </c>
    </row>
    <row r="142" spans="1:169" ht="18" x14ac:dyDescent="0.2">
      <c r="A142" s="194">
        <v>129</v>
      </c>
      <c r="B142" s="211">
        <v>211423243129</v>
      </c>
      <c r="C142" s="211" t="s">
        <v>938</v>
      </c>
      <c r="D142" s="197"/>
      <c r="E142" s="212" t="s">
        <v>939</v>
      </c>
      <c r="F142" s="199">
        <f t="shared" si="0"/>
        <v>2</v>
      </c>
      <c r="G142" s="199">
        <f t="shared" si="1"/>
        <v>2</v>
      </c>
      <c r="H142" s="199">
        <f t="shared" si="2"/>
        <v>2</v>
      </c>
      <c r="I142" s="199">
        <f t="shared" si="3"/>
        <v>2</v>
      </c>
      <c r="J142" s="199">
        <f t="shared" si="4"/>
        <v>2</v>
      </c>
      <c r="K142" s="199">
        <f t="shared" si="5"/>
        <v>2</v>
      </c>
      <c r="L142" s="199">
        <f t="shared" si="6"/>
        <v>2</v>
      </c>
      <c r="M142" s="199">
        <f t="shared" si="7"/>
        <v>2</v>
      </c>
      <c r="N142" s="199">
        <f t="shared" si="8"/>
        <v>2</v>
      </c>
      <c r="O142" s="200">
        <f t="shared" si="9"/>
        <v>0</v>
      </c>
      <c r="P142" s="199">
        <f t="shared" si="10"/>
        <v>13</v>
      </c>
      <c r="Q142" s="199">
        <f t="shared" si="11"/>
        <v>0</v>
      </c>
      <c r="R142" s="199">
        <f t="shared" si="12"/>
        <v>0</v>
      </c>
      <c r="S142" s="201">
        <f t="shared" ref="S142:S205" si="185">IF(S140=0,0,IF(C$6=2008,$EY142-$P142-$Q142-$R142,$EB142-$P142-$Q142-$R142))</f>
        <v>0</v>
      </c>
      <c r="T142" s="202">
        <f t="shared" si="14"/>
        <v>3</v>
      </c>
      <c r="U142" s="199">
        <f t="shared" si="15"/>
        <v>0</v>
      </c>
      <c r="V142" s="199">
        <f t="shared" si="16"/>
        <v>0</v>
      </c>
      <c r="W142" s="199">
        <f t="shared" si="17"/>
        <v>0</v>
      </c>
      <c r="X142" s="201">
        <f t="shared" si="18"/>
        <v>0</v>
      </c>
      <c r="Y142" s="203">
        <f t="shared" si="19"/>
        <v>4</v>
      </c>
      <c r="Z142" s="199">
        <f t="shared" si="20"/>
        <v>0</v>
      </c>
      <c r="AA142" s="199">
        <f t="shared" si="21"/>
        <v>0</v>
      </c>
      <c r="AB142" s="199">
        <f t="shared" si="22"/>
        <v>0</v>
      </c>
      <c r="AC142" s="201">
        <f t="shared" si="23"/>
        <v>0</v>
      </c>
      <c r="AD142" s="202">
        <f t="shared" si="24"/>
        <v>4</v>
      </c>
      <c r="AE142" s="199">
        <f t="shared" si="25"/>
        <v>13</v>
      </c>
      <c r="AF142" s="199">
        <f t="shared" si="26"/>
        <v>0</v>
      </c>
      <c r="AG142" s="199">
        <f t="shared" si="27"/>
        <v>0</v>
      </c>
      <c r="AH142" s="201">
        <f t="shared" si="28"/>
        <v>0</v>
      </c>
      <c r="AI142" s="204">
        <f t="shared" si="29"/>
        <v>3</v>
      </c>
      <c r="AJ142" s="199">
        <f t="shared" si="30"/>
        <v>12</v>
      </c>
      <c r="AK142" s="199">
        <f t="shared" si="31"/>
        <v>0</v>
      </c>
      <c r="AL142" s="199">
        <f t="shared" si="32"/>
        <v>0</v>
      </c>
      <c r="AM142" s="201">
        <f t="shared" si="33"/>
        <v>0</v>
      </c>
      <c r="AN142" s="204">
        <f t="shared" si="34"/>
        <v>3</v>
      </c>
      <c r="AO142" s="199">
        <f t="shared" si="35"/>
        <v>0</v>
      </c>
      <c r="AP142" s="199">
        <f t="shared" si="36"/>
        <v>0</v>
      </c>
      <c r="AQ142" s="199">
        <f t="shared" si="37"/>
        <v>0</v>
      </c>
      <c r="AR142" s="201">
        <f t="shared" si="38"/>
        <v>0</v>
      </c>
      <c r="AS142" s="204">
        <f t="shared" si="39"/>
        <v>4</v>
      </c>
      <c r="AT142" s="199">
        <f t="shared" si="40"/>
        <v>13</v>
      </c>
      <c r="AU142" s="199">
        <f t="shared" si="41"/>
        <v>0</v>
      </c>
      <c r="AV142" s="199">
        <f t="shared" si="42"/>
        <v>0</v>
      </c>
      <c r="AW142" s="201">
        <f t="shared" si="43"/>
        <v>0</v>
      </c>
      <c r="AX142" s="205">
        <f t="shared" si="44"/>
        <v>3</v>
      </c>
      <c r="AY142" s="199">
        <f t="shared" si="45"/>
        <v>0</v>
      </c>
      <c r="AZ142" s="199">
        <f t="shared" si="46"/>
        <v>0</v>
      </c>
      <c r="BA142" s="199">
        <f t="shared" si="47"/>
        <v>0</v>
      </c>
      <c r="BB142" s="201">
        <f t="shared" si="48"/>
        <v>0</v>
      </c>
      <c r="BC142" s="204">
        <f t="shared" si="49"/>
        <v>4</v>
      </c>
      <c r="BD142" s="199">
        <f t="shared" si="50"/>
        <v>0</v>
      </c>
      <c r="BE142" s="199">
        <f t="shared" si="51"/>
        <v>0</v>
      </c>
      <c r="BF142" s="199">
        <f t="shared" si="52"/>
        <v>0</v>
      </c>
      <c r="BG142" s="201">
        <f t="shared" si="53"/>
        <v>0</v>
      </c>
      <c r="BH142" s="204">
        <f t="shared" si="54"/>
        <v>4</v>
      </c>
      <c r="BI142" s="199">
        <f t="shared" si="55"/>
        <v>9</v>
      </c>
      <c r="BJ142" s="199">
        <f t="shared" si="56"/>
        <v>0</v>
      </c>
      <c r="BK142" s="199">
        <f t="shared" si="57"/>
        <v>0</v>
      </c>
      <c r="BL142" s="201">
        <f t="shared" si="58"/>
        <v>0</v>
      </c>
      <c r="BM142" s="206">
        <f t="shared" si="59"/>
        <v>3</v>
      </c>
      <c r="BN142" s="199">
        <f t="shared" si="60"/>
        <v>14</v>
      </c>
      <c r="BO142" s="199">
        <f t="shared" si="61"/>
        <v>0</v>
      </c>
      <c r="BP142" s="199">
        <f t="shared" si="62"/>
        <v>0</v>
      </c>
      <c r="BQ142" s="201">
        <f t="shared" si="63"/>
        <v>0</v>
      </c>
      <c r="BR142" s="207">
        <f t="shared" si="64"/>
        <v>3</v>
      </c>
      <c r="BS142" s="199">
        <f t="shared" si="65"/>
        <v>0</v>
      </c>
      <c r="BT142" s="199">
        <f t="shared" si="66"/>
        <v>0</v>
      </c>
      <c r="BU142" s="199">
        <f t="shared" si="67"/>
        <v>0</v>
      </c>
      <c r="BV142" s="201">
        <f t="shared" si="68"/>
        <v>0</v>
      </c>
      <c r="BW142" s="207">
        <f t="shared" si="69"/>
        <v>4</v>
      </c>
      <c r="BX142" s="235">
        <v>92</v>
      </c>
      <c r="BY142" s="235">
        <v>92</v>
      </c>
      <c r="BZ142" s="193" t="e">
        <f t="shared" si="70"/>
        <v>#VALUE!</v>
      </c>
      <c r="CA142" s="193">
        <f t="shared" si="71"/>
        <v>20</v>
      </c>
      <c r="CB142" s="193" t="e">
        <f t="shared" si="72"/>
        <v>#VALUE!</v>
      </c>
      <c r="CC142" s="193" t="e">
        <f t="shared" si="73"/>
        <v>#VALUE!</v>
      </c>
      <c r="CD142" s="193" t="e">
        <f t="shared" si="74"/>
        <v>#VALUE!</v>
      </c>
      <c r="CE142" s="193" t="e">
        <f t="shared" si="75"/>
        <v>#VALUE!</v>
      </c>
      <c r="CF142" s="193" t="e">
        <f t="shared" si="76"/>
        <v>#VALUE!</v>
      </c>
      <c r="CG142" s="193" t="e">
        <f t="shared" si="77"/>
        <v>#VALUE!</v>
      </c>
      <c r="CH142" s="193" t="e">
        <f t="shared" si="78"/>
        <v>#VALUE!</v>
      </c>
      <c r="CI142" s="193" t="e">
        <f t="shared" si="79"/>
        <v>#VALUE!</v>
      </c>
      <c r="CJ142" s="193" t="e">
        <f t="shared" si="80"/>
        <v>#VALUE!</v>
      </c>
      <c r="CK142" s="193" t="e">
        <f t="shared" si="81"/>
        <v>#VALUE!</v>
      </c>
      <c r="CL142" s="193" t="e">
        <f t="shared" si="82"/>
        <v>#VALUE!</v>
      </c>
      <c r="CM142" s="193" t="e">
        <f t="shared" si="83"/>
        <v>#VALUE!</v>
      </c>
      <c r="CN142" s="193" t="e">
        <f t="shared" si="84"/>
        <v>#VALUE!</v>
      </c>
      <c r="CO142" s="209" t="str">
        <f t="shared" si="85"/>
        <v>2023PEC AI 157</v>
      </c>
      <c r="CP142" s="193" t="e">
        <f t="shared" si="86"/>
        <v>#VALUE!</v>
      </c>
      <c r="CQ142" s="158"/>
      <c r="CR142" s="193">
        <f t="shared" si="87"/>
        <v>20</v>
      </c>
      <c r="CS142" s="193" t="e">
        <f t="shared" si="88"/>
        <v>#VALUE!</v>
      </c>
      <c r="CT142" s="193" t="e">
        <f t="shared" si="89"/>
        <v>#VALUE!</v>
      </c>
      <c r="CU142" s="193" t="e">
        <f t="shared" si="90"/>
        <v>#VALUE!</v>
      </c>
      <c r="CV142" s="193" t="e">
        <f t="shared" si="91"/>
        <v>#VALUE!</v>
      </c>
      <c r="CW142" s="193" t="e">
        <f t="shared" si="92"/>
        <v>#VALUE!</v>
      </c>
      <c r="CX142" s="193" t="e">
        <f t="shared" si="93"/>
        <v>#VALUE!</v>
      </c>
      <c r="CY142" s="193" t="e">
        <f t="shared" si="94"/>
        <v>#VALUE!</v>
      </c>
      <c r="CZ142" s="193" t="e">
        <f t="shared" si="95"/>
        <v>#VALUE!</v>
      </c>
      <c r="DA142" s="193" t="e">
        <f t="shared" si="96"/>
        <v>#VALUE!</v>
      </c>
      <c r="DB142" s="193" t="e">
        <f t="shared" si="97"/>
        <v>#VALUE!</v>
      </c>
      <c r="DC142" s="193" t="e">
        <f t="shared" si="98"/>
        <v>#VALUE!</v>
      </c>
      <c r="DD142" s="193" t="e">
        <f t="shared" si="99"/>
        <v>#VALUE!</v>
      </c>
      <c r="DE142" s="159"/>
      <c r="DF142" s="159" t="e">
        <f t="shared" si="100"/>
        <v>#VALUE!</v>
      </c>
      <c r="DG142" s="159"/>
      <c r="DH142" s="159"/>
      <c r="DI142" s="159"/>
      <c r="DJ142" s="159"/>
      <c r="DK142" s="159"/>
      <c r="DL142" s="159"/>
      <c r="DM142" s="159"/>
      <c r="DN142" s="159"/>
      <c r="DO142" s="159"/>
      <c r="DP142" s="159"/>
      <c r="DQ142" s="159"/>
      <c r="DR142" s="159">
        <f t="shared" si="101"/>
        <v>92</v>
      </c>
      <c r="DS142" s="188">
        <f t="shared" si="102"/>
        <v>18</v>
      </c>
      <c r="DT142" s="159">
        <f t="shared" si="103"/>
        <v>13</v>
      </c>
      <c r="DU142" s="159">
        <f t="shared" si="104"/>
        <v>13</v>
      </c>
      <c r="DV142" s="159">
        <f t="shared" si="105"/>
        <v>12</v>
      </c>
      <c r="DW142" s="159">
        <f t="shared" si="106"/>
        <v>13</v>
      </c>
      <c r="DX142" s="159">
        <f t="shared" si="107"/>
        <v>9</v>
      </c>
      <c r="DY142" s="210">
        <f t="shared" si="108"/>
        <v>14</v>
      </c>
      <c r="DZ142" s="159">
        <f t="shared" si="109"/>
        <v>92</v>
      </c>
      <c r="EA142" s="159">
        <f t="shared" si="110"/>
        <v>18</v>
      </c>
      <c r="EB142" s="159">
        <f t="shared" si="111"/>
        <v>13</v>
      </c>
      <c r="EC142" s="159">
        <f t="shared" ref="EC142:ED157" si="186">IF(ISEVEN($B142),DT142,0)</f>
        <v>0</v>
      </c>
      <c r="ED142" s="159">
        <f t="shared" si="186"/>
        <v>0</v>
      </c>
      <c r="EE142" s="159">
        <f t="shared" ref="EE142:EF157" si="187">IF(ISODD($B142),DU142,0)</f>
        <v>13</v>
      </c>
      <c r="EF142" s="159">
        <f t="shared" si="187"/>
        <v>12</v>
      </c>
      <c r="EG142" s="159">
        <f t="shared" si="114"/>
        <v>0</v>
      </c>
      <c r="EH142" s="159">
        <f t="shared" si="115"/>
        <v>13</v>
      </c>
      <c r="EI142" s="159">
        <f t="shared" ref="EI142:EJ157" si="188">IF(ISEVEN($B142),DW142,0)</f>
        <v>0</v>
      </c>
      <c r="EJ142" s="159">
        <f t="shared" si="188"/>
        <v>0</v>
      </c>
      <c r="EK142" s="159">
        <f t="shared" ref="EK142:EL157" si="189">IF(ISODD($B142),DX142,0)</f>
        <v>9</v>
      </c>
      <c r="EL142" s="159">
        <f t="shared" si="189"/>
        <v>14</v>
      </c>
      <c r="EM142" s="159">
        <f t="shared" si="118"/>
        <v>0</v>
      </c>
      <c r="EN142" s="159"/>
      <c r="EO142" s="159"/>
      <c r="EP142" s="188">
        <f t="shared" si="119"/>
        <v>18</v>
      </c>
      <c r="EQ142" s="159">
        <f t="shared" si="120"/>
        <v>16</v>
      </c>
      <c r="ER142" s="159">
        <f t="shared" si="121"/>
        <v>16</v>
      </c>
      <c r="ES142" s="159">
        <f t="shared" si="122"/>
        <v>14</v>
      </c>
      <c r="ET142" s="159">
        <f t="shared" si="123"/>
        <v>13</v>
      </c>
      <c r="EU142" s="159">
        <f t="shared" si="124"/>
        <v>15</v>
      </c>
      <c r="EV142" s="159"/>
      <c r="EW142" s="159">
        <f t="shared" si="125"/>
        <v>92</v>
      </c>
      <c r="EX142" s="159">
        <f t="shared" si="126"/>
        <v>18</v>
      </c>
      <c r="EY142" s="159">
        <f t="shared" si="127"/>
        <v>16</v>
      </c>
      <c r="EZ142" s="159">
        <f t="shared" ref="EZ142:FA157" si="190">IF(ISEVEN($B142),EQ142,0)</f>
        <v>0</v>
      </c>
      <c r="FA142" s="159">
        <f t="shared" si="190"/>
        <v>0</v>
      </c>
      <c r="FB142" s="159">
        <f t="shared" ref="FB142:FC157" si="191">IF(ISODD($B142),ER142,0)</f>
        <v>16</v>
      </c>
      <c r="FC142" s="159">
        <f t="shared" si="191"/>
        <v>14</v>
      </c>
      <c r="FD142" s="159">
        <f t="shared" si="130"/>
        <v>0</v>
      </c>
      <c r="FE142" s="159">
        <f t="shared" si="131"/>
        <v>13</v>
      </c>
      <c r="FF142" s="159">
        <f t="shared" ref="FF142:FG157" si="192">IF(ISEVEN($B142),ET142,0)</f>
        <v>0</v>
      </c>
      <c r="FG142" s="159">
        <f t="shared" si="192"/>
        <v>0</v>
      </c>
      <c r="FH142" s="159">
        <f t="shared" si="133"/>
        <v>15</v>
      </c>
      <c r="FI142" s="159">
        <v>0</v>
      </c>
      <c r="FJ142" s="159">
        <v>0</v>
      </c>
      <c r="FK142" s="159"/>
      <c r="FL142" s="159"/>
      <c r="FM142" s="235">
        <v>92</v>
      </c>
    </row>
    <row r="143" spans="1:169" ht="18" x14ac:dyDescent="0.2">
      <c r="A143" s="194">
        <v>130</v>
      </c>
      <c r="B143" s="195">
        <v>211423243130</v>
      </c>
      <c r="C143" s="196" t="s">
        <v>940</v>
      </c>
      <c r="D143" s="197"/>
      <c r="E143" s="198" t="s">
        <v>941</v>
      </c>
      <c r="F143" s="199">
        <f t="shared" si="0"/>
        <v>2</v>
      </c>
      <c r="G143" s="199">
        <f t="shared" si="1"/>
        <v>2</v>
      </c>
      <c r="H143" s="199">
        <f t="shared" si="2"/>
        <v>2</v>
      </c>
      <c r="I143" s="199">
        <f t="shared" si="3"/>
        <v>2</v>
      </c>
      <c r="J143" s="199">
        <f t="shared" si="4"/>
        <v>2</v>
      </c>
      <c r="K143" s="199">
        <f t="shared" si="5"/>
        <v>2</v>
      </c>
      <c r="L143" s="199">
        <f t="shared" si="6"/>
        <v>2</v>
      </c>
      <c r="M143" s="199">
        <f t="shared" si="7"/>
        <v>1</v>
      </c>
      <c r="N143" s="199">
        <f t="shared" si="8"/>
        <v>0</v>
      </c>
      <c r="O143" s="200">
        <f t="shared" si="9"/>
        <v>0</v>
      </c>
      <c r="P143" s="199">
        <f t="shared" si="10"/>
        <v>0</v>
      </c>
      <c r="Q143" s="199">
        <f t="shared" si="11"/>
        <v>0</v>
      </c>
      <c r="R143" s="199">
        <f t="shared" si="12"/>
        <v>0</v>
      </c>
      <c r="S143" s="201">
        <f t="shared" si="185"/>
        <v>0</v>
      </c>
      <c r="T143" s="202">
        <f t="shared" si="14"/>
        <v>4</v>
      </c>
      <c r="U143" s="199">
        <f t="shared" si="15"/>
        <v>10</v>
      </c>
      <c r="V143" s="199">
        <f t="shared" si="16"/>
        <v>0</v>
      </c>
      <c r="W143" s="199">
        <f t="shared" si="17"/>
        <v>0</v>
      </c>
      <c r="X143" s="201">
        <f t="shared" si="18"/>
        <v>0</v>
      </c>
      <c r="Y143" s="203">
        <f t="shared" si="19"/>
        <v>3</v>
      </c>
      <c r="Z143" s="199">
        <f t="shared" si="20"/>
        <v>11</v>
      </c>
      <c r="AA143" s="199">
        <f t="shared" si="21"/>
        <v>0</v>
      </c>
      <c r="AB143" s="199">
        <f t="shared" si="22"/>
        <v>0</v>
      </c>
      <c r="AC143" s="201">
        <f t="shared" si="23"/>
        <v>0</v>
      </c>
      <c r="AD143" s="202">
        <f t="shared" si="24"/>
        <v>3</v>
      </c>
      <c r="AE143" s="199">
        <f t="shared" si="25"/>
        <v>0</v>
      </c>
      <c r="AF143" s="199">
        <f t="shared" si="26"/>
        <v>0</v>
      </c>
      <c r="AG143" s="199">
        <f t="shared" si="27"/>
        <v>0</v>
      </c>
      <c r="AH143" s="201">
        <f t="shared" si="28"/>
        <v>0</v>
      </c>
      <c r="AI143" s="204">
        <f t="shared" si="29"/>
        <v>4</v>
      </c>
      <c r="AJ143" s="199">
        <f t="shared" si="30"/>
        <v>0</v>
      </c>
      <c r="AK143" s="199">
        <f t="shared" si="31"/>
        <v>0</v>
      </c>
      <c r="AL143" s="199">
        <f t="shared" si="32"/>
        <v>0</v>
      </c>
      <c r="AM143" s="201">
        <f t="shared" si="33"/>
        <v>0</v>
      </c>
      <c r="AN143" s="204">
        <f t="shared" si="34"/>
        <v>4</v>
      </c>
      <c r="AO143" s="199">
        <f t="shared" si="35"/>
        <v>11</v>
      </c>
      <c r="AP143" s="199">
        <f t="shared" si="36"/>
        <v>0</v>
      </c>
      <c r="AQ143" s="199">
        <f t="shared" si="37"/>
        <v>0</v>
      </c>
      <c r="AR143" s="201">
        <f t="shared" si="38"/>
        <v>0</v>
      </c>
      <c r="AS143" s="204">
        <f t="shared" si="39"/>
        <v>3</v>
      </c>
      <c r="AT143" s="199">
        <f t="shared" si="40"/>
        <v>0</v>
      </c>
      <c r="AU143" s="199">
        <f t="shared" si="41"/>
        <v>0</v>
      </c>
      <c r="AV143" s="199">
        <f t="shared" si="42"/>
        <v>0</v>
      </c>
      <c r="AW143" s="201">
        <f t="shared" si="43"/>
        <v>0</v>
      </c>
      <c r="AX143" s="205">
        <f t="shared" si="44"/>
        <v>4</v>
      </c>
      <c r="AY143" s="199">
        <f t="shared" si="45"/>
        <v>11</v>
      </c>
      <c r="AZ143" s="199">
        <f t="shared" si="46"/>
        <v>0</v>
      </c>
      <c r="BA143" s="199">
        <f t="shared" si="47"/>
        <v>0</v>
      </c>
      <c r="BB143" s="201">
        <f t="shared" si="48"/>
        <v>0</v>
      </c>
      <c r="BC143" s="204">
        <f t="shared" si="49"/>
        <v>3</v>
      </c>
      <c r="BD143" s="199">
        <f t="shared" si="50"/>
        <v>6</v>
      </c>
      <c r="BE143" s="199">
        <f t="shared" si="51"/>
        <v>0</v>
      </c>
      <c r="BF143" s="199">
        <f t="shared" si="52"/>
        <v>0</v>
      </c>
      <c r="BG143" s="201">
        <f t="shared" si="53"/>
        <v>0</v>
      </c>
      <c r="BH143" s="204">
        <f t="shared" si="54"/>
        <v>3</v>
      </c>
      <c r="BI143" s="199">
        <f t="shared" si="55"/>
        <v>0</v>
      </c>
      <c r="BJ143" s="199">
        <f t="shared" si="56"/>
        <v>0</v>
      </c>
      <c r="BK143" s="199">
        <f t="shared" si="57"/>
        <v>0</v>
      </c>
      <c r="BL143" s="201">
        <f t="shared" si="58"/>
        <v>0</v>
      </c>
      <c r="BM143" s="206">
        <f t="shared" si="59"/>
        <v>4</v>
      </c>
      <c r="BN143" s="199">
        <f t="shared" si="60"/>
        <v>0</v>
      </c>
      <c r="BO143" s="199">
        <f t="shared" si="61"/>
        <v>0</v>
      </c>
      <c r="BP143" s="199">
        <f t="shared" si="62"/>
        <v>0</v>
      </c>
      <c r="BQ143" s="201">
        <f t="shared" si="63"/>
        <v>0</v>
      </c>
      <c r="BR143" s="207">
        <f t="shared" si="64"/>
        <v>4</v>
      </c>
      <c r="BS143" s="199">
        <f t="shared" si="65"/>
        <v>11</v>
      </c>
      <c r="BT143" s="199">
        <f t="shared" si="66"/>
        <v>0</v>
      </c>
      <c r="BU143" s="199">
        <f t="shared" si="67"/>
        <v>0</v>
      </c>
      <c r="BV143" s="201">
        <f t="shared" si="68"/>
        <v>0</v>
      </c>
      <c r="BW143" s="207">
        <f t="shared" si="69"/>
        <v>3</v>
      </c>
      <c r="BX143" s="235">
        <v>75</v>
      </c>
      <c r="BY143" s="235">
        <v>75</v>
      </c>
      <c r="BZ143" s="193" t="e">
        <f t="shared" si="70"/>
        <v>#VALUE!</v>
      </c>
      <c r="CA143" s="193">
        <f t="shared" si="71"/>
        <v>12</v>
      </c>
      <c r="CB143" s="193" t="e">
        <f t="shared" si="72"/>
        <v>#VALUE!</v>
      </c>
      <c r="CC143" s="193" t="e">
        <f t="shared" si="73"/>
        <v>#VALUE!</v>
      </c>
      <c r="CD143" s="193" t="e">
        <f t="shared" si="74"/>
        <v>#VALUE!</v>
      </c>
      <c r="CE143" s="193" t="e">
        <f t="shared" si="75"/>
        <v>#VALUE!</v>
      </c>
      <c r="CF143" s="193" t="e">
        <f t="shared" si="76"/>
        <v>#VALUE!</v>
      </c>
      <c r="CG143" s="193" t="e">
        <f t="shared" si="77"/>
        <v>#VALUE!</v>
      </c>
      <c r="CH143" s="193" t="e">
        <f t="shared" si="78"/>
        <v>#VALUE!</v>
      </c>
      <c r="CI143" s="193" t="e">
        <f t="shared" si="79"/>
        <v>#VALUE!</v>
      </c>
      <c r="CJ143" s="193" t="e">
        <f t="shared" si="80"/>
        <v>#VALUE!</v>
      </c>
      <c r="CK143" s="193" t="e">
        <f t="shared" si="81"/>
        <v>#VALUE!</v>
      </c>
      <c r="CL143" s="193" t="e">
        <f t="shared" si="82"/>
        <v>#VALUE!</v>
      </c>
      <c r="CM143" s="193" t="e">
        <f t="shared" si="83"/>
        <v>#VALUE!</v>
      </c>
      <c r="CN143" s="193" t="e">
        <f t="shared" si="84"/>
        <v>#VALUE!</v>
      </c>
      <c r="CO143" s="209" t="str">
        <f t="shared" si="85"/>
        <v>2023PEC AI 485</v>
      </c>
      <c r="CP143" s="193" t="e">
        <f t="shared" si="86"/>
        <v>#VALUE!</v>
      </c>
      <c r="CQ143" s="158"/>
      <c r="CR143" s="193">
        <f t="shared" si="87"/>
        <v>12</v>
      </c>
      <c r="CS143" s="193" t="e">
        <f t="shared" si="88"/>
        <v>#VALUE!</v>
      </c>
      <c r="CT143" s="193" t="e">
        <f t="shared" si="89"/>
        <v>#VALUE!</v>
      </c>
      <c r="CU143" s="193" t="e">
        <f t="shared" si="90"/>
        <v>#VALUE!</v>
      </c>
      <c r="CV143" s="193" t="e">
        <f t="shared" si="91"/>
        <v>#VALUE!</v>
      </c>
      <c r="CW143" s="193" t="e">
        <f t="shared" si="92"/>
        <v>#VALUE!</v>
      </c>
      <c r="CX143" s="193" t="e">
        <f t="shared" si="93"/>
        <v>#VALUE!</v>
      </c>
      <c r="CY143" s="193" t="e">
        <f t="shared" si="94"/>
        <v>#VALUE!</v>
      </c>
      <c r="CZ143" s="193" t="e">
        <f t="shared" si="95"/>
        <v>#VALUE!</v>
      </c>
      <c r="DA143" s="193" t="e">
        <f t="shared" si="96"/>
        <v>#VALUE!</v>
      </c>
      <c r="DB143" s="193" t="e">
        <f t="shared" si="97"/>
        <v>#VALUE!</v>
      </c>
      <c r="DC143" s="193" t="e">
        <f t="shared" si="98"/>
        <v>#VALUE!</v>
      </c>
      <c r="DD143" s="193" t="e">
        <f t="shared" si="99"/>
        <v>#VALUE!</v>
      </c>
      <c r="DE143" s="159"/>
      <c r="DF143" s="159" t="e">
        <f t="shared" si="100"/>
        <v>#VALUE!</v>
      </c>
      <c r="DG143" s="159"/>
      <c r="DH143" s="159"/>
      <c r="DI143" s="159"/>
      <c r="DJ143" s="159"/>
      <c r="DK143" s="159"/>
      <c r="DL143" s="159"/>
      <c r="DM143" s="159"/>
      <c r="DN143" s="159"/>
      <c r="DO143" s="159"/>
      <c r="DP143" s="159"/>
      <c r="DQ143" s="159"/>
      <c r="DR143" s="159">
        <f t="shared" si="101"/>
        <v>75</v>
      </c>
      <c r="DS143" s="188">
        <f t="shared" si="102"/>
        <v>15</v>
      </c>
      <c r="DT143" s="159">
        <f t="shared" si="103"/>
        <v>10</v>
      </c>
      <c r="DU143" s="159">
        <f t="shared" si="104"/>
        <v>11</v>
      </c>
      <c r="DV143" s="159">
        <f t="shared" si="105"/>
        <v>11</v>
      </c>
      <c r="DW143" s="159">
        <f t="shared" si="106"/>
        <v>11</v>
      </c>
      <c r="DX143" s="159">
        <f t="shared" si="107"/>
        <v>6</v>
      </c>
      <c r="DY143" s="210">
        <f t="shared" si="108"/>
        <v>11</v>
      </c>
      <c r="DZ143" s="159">
        <f t="shared" si="109"/>
        <v>75</v>
      </c>
      <c r="EA143" s="159">
        <f t="shared" si="110"/>
        <v>15</v>
      </c>
      <c r="EB143" s="159">
        <f t="shared" si="111"/>
        <v>0</v>
      </c>
      <c r="EC143" s="159">
        <f t="shared" si="186"/>
        <v>10</v>
      </c>
      <c r="ED143" s="159">
        <f t="shared" si="186"/>
        <v>11</v>
      </c>
      <c r="EE143" s="159">
        <f t="shared" si="187"/>
        <v>0</v>
      </c>
      <c r="EF143" s="159">
        <f t="shared" si="187"/>
        <v>0</v>
      </c>
      <c r="EG143" s="159">
        <f t="shared" si="114"/>
        <v>11</v>
      </c>
      <c r="EH143" s="159">
        <f t="shared" si="115"/>
        <v>0</v>
      </c>
      <c r="EI143" s="159">
        <f t="shared" si="188"/>
        <v>11</v>
      </c>
      <c r="EJ143" s="159">
        <f t="shared" si="188"/>
        <v>6</v>
      </c>
      <c r="EK143" s="159">
        <f t="shared" si="189"/>
        <v>0</v>
      </c>
      <c r="EL143" s="159">
        <f t="shared" si="189"/>
        <v>0</v>
      </c>
      <c r="EM143" s="159">
        <f t="shared" si="118"/>
        <v>11</v>
      </c>
      <c r="EN143" s="159"/>
      <c r="EO143" s="159"/>
      <c r="EP143" s="188">
        <f t="shared" si="119"/>
        <v>15</v>
      </c>
      <c r="EQ143" s="159">
        <f t="shared" si="120"/>
        <v>12</v>
      </c>
      <c r="ER143" s="159">
        <f t="shared" si="121"/>
        <v>13</v>
      </c>
      <c r="ES143" s="159">
        <f t="shared" si="122"/>
        <v>13</v>
      </c>
      <c r="ET143" s="159">
        <f t="shared" si="123"/>
        <v>10</v>
      </c>
      <c r="EU143" s="159">
        <f t="shared" si="124"/>
        <v>12</v>
      </c>
      <c r="EV143" s="159"/>
      <c r="EW143" s="159">
        <f t="shared" si="125"/>
        <v>75</v>
      </c>
      <c r="EX143" s="159">
        <f t="shared" si="126"/>
        <v>15</v>
      </c>
      <c r="EY143" s="159">
        <f t="shared" si="127"/>
        <v>0</v>
      </c>
      <c r="EZ143" s="159">
        <f t="shared" si="190"/>
        <v>12</v>
      </c>
      <c r="FA143" s="159">
        <f t="shared" si="190"/>
        <v>13</v>
      </c>
      <c r="FB143" s="159">
        <f t="shared" si="191"/>
        <v>0</v>
      </c>
      <c r="FC143" s="159">
        <f t="shared" si="191"/>
        <v>0</v>
      </c>
      <c r="FD143" s="159">
        <f t="shared" si="130"/>
        <v>13</v>
      </c>
      <c r="FE143" s="159">
        <f t="shared" si="131"/>
        <v>0</v>
      </c>
      <c r="FF143" s="159">
        <f t="shared" si="192"/>
        <v>10</v>
      </c>
      <c r="FG143" s="159">
        <f t="shared" si="192"/>
        <v>12</v>
      </c>
      <c r="FH143" s="159">
        <f t="shared" si="133"/>
        <v>0</v>
      </c>
      <c r="FI143" s="159">
        <v>0</v>
      </c>
      <c r="FJ143" s="159">
        <v>0</v>
      </c>
      <c r="FK143" s="159"/>
      <c r="FL143" s="159"/>
      <c r="FM143" s="235">
        <v>75</v>
      </c>
    </row>
    <row r="144" spans="1:169" ht="18" x14ac:dyDescent="0.2">
      <c r="A144" s="194">
        <v>131</v>
      </c>
      <c r="B144" s="211">
        <v>211423243131</v>
      </c>
      <c r="C144" s="211" t="s">
        <v>942</v>
      </c>
      <c r="D144" s="197"/>
      <c r="E144" s="212" t="s">
        <v>943</v>
      </c>
      <c r="F144" s="199">
        <f t="shared" si="0"/>
        <v>2</v>
      </c>
      <c r="G144" s="199">
        <f t="shared" si="1"/>
        <v>2</v>
      </c>
      <c r="H144" s="199">
        <f t="shared" si="2"/>
        <v>2</v>
      </c>
      <c r="I144" s="199">
        <f t="shared" si="3"/>
        <v>2</v>
      </c>
      <c r="J144" s="199">
        <f t="shared" si="4"/>
        <v>2</v>
      </c>
      <c r="K144" s="199">
        <f t="shared" si="5"/>
        <v>2</v>
      </c>
      <c r="L144" s="199">
        <f t="shared" si="6"/>
        <v>2</v>
      </c>
      <c r="M144" s="199">
        <f t="shared" si="7"/>
        <v>2</v>
      </c>
      <c r="N144" s="199">
        <f t="shared" si="8"/>
        <v>0</v>
      </c>
      <c r="O144" s="200">
        <f t="shared" si="9"/>
        <v>0</v>
      </c>
      <c r="P144" s="199">
        <f t="shared" si="10"/>
        <v>12</v>
      </c>
      <c r="Q144" s="199">
        <f t="shared" si="11"/>
        <v>0</v>
      </c>
      <c r="R144" s="199">
        <f t="shared" si="12"/>
        <v>0</v>
      </c>
      <c r="S144" s="201">
        <f t="shared" si="185"/>
        <v>0</v>
      </c>
      <c r="T144" s="202">
        <f t="shared" si="14"/>
        <v>3</v>
      </c>
      <c r="U144" s="199">
        <f t="shared" si="15"/>
        <v>0</v>
      </c>
      <c r="V144" s="199">
        <f t="shared" si="16"/>
        <v>0</v>
      </c>
      <c r="W144" s="199">
        <f t="shared" si="17"/>
        <v>0</v>
      </c>
      <c r="X144" s="201">
        <f t="shared" si="18"/>
        <v>0</v>
      </c>
      <c r="Y144" s="203">
        <f t="shared" si="19"/>
        <v>4</v>
      </c>
      <c r="Z144" s="199">
        <f t="shared" si="20"/>
        <v>0</v>
      </c>
      <c r="AA144" s="199">
        <f t="shared" si="21"/>
        <v>0</v>
      </c>
      <c r="AB144" s="199">
        <f t="shared" si="22"/>
        <v>0</v>
      </c>
      <c r="AC144" s="201">
        <f t="shared" si="23"/>
        <v>0</v>
      </c>
      <c r="AD144" s="202">
        <f t="shared" si="24"/>
        <v>4</v>
      </c>
      <c r="AE144" s="199">
        <f t="shared" si="25"/>
        <v>12</v>
      </c>
      <c r="AF144" s="199">
        <f t="shared" si="26"/>
        <v>0</v>
      </c>
      <c r="AG144" s="199">
        <f t="shared" si="27"/>
        <v>0</v>
      </c>
      <c r="AH144" s="201">
        <f t="shared" si="28"/>
        <v>0</v>
      </c>
      <c r="AI144" s="204">
        <f t="shared" si="29"/>
        <v>3</v>
      </c>
      <c r="AJ144" s="199">
        <f t="shared" si="30"/>
        <v>10</v>
      </c>
      <c r="AK144" s="199">
        <f t="shared" si="31"/>
        <v>0</v>
      </c>
      <c r="AL144" s="199">
        <f t="shared" si="32"/>
        <v>0</v>
      </c>
      <c r="AM144" s="201">
        <f t="shared" si="33"/>
        <v>0</v>
      </c>
      <c r="AN144" s="204">
        <f t="shared" si="34"/>
        <v>3</v>
      </c>
      <c r="AO144" s="199">
        <f t="shared" si="35"/>
        <v>0</v>
      </c>
      <c r="AP144" s="199">
        <f t="shared" si="36"/>
        <v>0</v>
      </c>
      <c r="AQ144" s="199">
        <f t="shared" si="37"/>
        <v>0</v>
      </c>
      <c r="AR144" s="201">
        <f t="shared" si="38"/>
        <v>0</v>
      </c>
      <c r="AS144" s="204">
        <f t="shared" si="39"/>
        <v>4</v>
      </c>
      <c r="AT144" s="199">
        <f t="shared" si="40"/>
        <v>12</v>
      </c>
      <c r="AU144" s="199">
        <f t="shared" si="41"/>
        <v>0</v>
      </c>
      <c r="AV144" s="199">
        <f t="shared" si="42"/>
        <v>0</v>
      </c>
      <c r="AW144" s="201">
        <f t="shared" si="43"/>
        <v>0</v>
      </c>
      <c r="AX144" s="205">
        <f t="shared" si="44"/>
        <v>3</v>
      </c>
      <c r="AY144" s="199">
        <f t="shared" si="45"/>
        <v>0</v>
      </c>
      <c r="AZ144" s="199">
        <f t="shared" si="46"/>
        <v>0</v>
      </c>
      <c r="BA144" s="199">
        <f t="shared" si="47"/>
        <v>0</v>
      </c>
      <c r="BB144" s="201">
        <f t="shared" si="48"/>
        <v>0</v>
      </c>
      <c r="BC144" s="204">
        <f t="shared" si="49"/>
        <v>4</v>
      </c>
      <c r="BD144" s="199">
        <f t="shared" si="50"/>
        <v>0</v>
      </c>
      <c r="BE144" s="199">
        <f t="shared" si="51"/>
        <v>0</v>
      </c>
      <c r="BF144" s="199">
        <f t="shared" si="52"/>
        <v>0</v>
      </c>
      <c r="BG144" s="201">
        <f t="shared" si="53"/>
        <v>0</v>
      </c>
      <c r="BH144" s="204">
        <f t="shared" si="54"/>
        <v>4</v>
      </c>
      <c r="BI144" s="199">
        <f t="shared" si="55"/>
        <v>5</v>
      </c>
      <c r="BJ144" s="199">
        <f t="shared" si="56"/>
        <v>0</v>
      </c>
      <c r="BK144" s="199">
        <f t="shared" si="57"/>
        <v>0</v>
      </c>
      <c r="BL144" s="201">
        <f t="shared" si="58"/>
        <v>0</v>
      </c>
      <c r="BM144" s="206">
        <f t="shared" si="59"/>
        <v>3</v>
      </c>
      <c r="BN144" s="199">
        <f t="shared" si="60"/>
        <v>12</v>
      </c>
      <c r="BO144" s="199">
        <f t="shared" si="61"/>
        <v>0</v>
      </c>
      <c r="BP144" s="199">
        <f t="shared" si="62"/>
        <v>0</v>
      </c>
      <c r="BQ144" s="201">
        <f t="shared" si="63"/>
        <v>0</v>
      </c>
      <c r="BR144" s="207">
        <f t="shared" si="64"/>
        <v>3</v>
      </c>
      <c r="BS144" s="199">
        <f t="shared" si="65"/>
        <v>0</v>
      </c>
      <c r="BT144" s="199">
        <f t="shared" si="66"/>
        <v>0</v>
      </c>
      <c r="BU144" s="199">
        <f t="shared" si="67"/>
        <v>0</v>
      </c>
      <c r="BV144" s="201">
        <f t="shared" si="68"/>
        <v>0</v>
      </c>
      <c r="BW144" s="207">
        <f t="shared" si="69"/>
        <v>4</v>
      </c>
      <c r="BX144" s="235">
        <v>79</v>
      </c>
      <c r="BY144" s="235">
        <v>79</v>
      </c>
      <c r="BZ144" s="193" t="e">
        <f t="shared" si="70"/>
        <v>#VALUE!</v>
      </c>
      <c r="CA144" s="193">
        <f t="shared" si="71"/>
        <v>20</v>
      </c>
      <c r="CB144" s="193" t="e">
        <f t="shared" si="72"/>
        <v>#VALUE!</v>
      </c>
      <c r="CC144" s="193" t="e">
        <f t="shared" si="73"/>
        <v>#VALUE!</v>
      </c>
      <c r="CD144" s="193" t="e">
        <f t="shared" si="74"/>
        <v>#VALUE!</v>
      </c>
      <c r="CE144" s="193" t="e">
        <f t="shared" si="75"/>
        <v>#VALUE!</v>
      </c>
      <c r="CF144" s="193" t="e">
        <f t="shared" si="76"/>
        <v>#VALUE!</v>
      </c>
      <c r="CG144" s="193" t="e">
        <f t="shared" si="77"/>
        <v>#VALUE!</v>
      </c>
      <c r="CH144" s="193" t="e">
        <f t="shared" si="78"/>
        <v>#VALUE!</v>
      </c>
      <c r="CI144" s="193" t="e">
        <f t="shared" si="79"/>
        <v>#VALUE!</v>
      </c>
      <c r="CJ144" s="193" t="e">
        <f t="shared" si="80"/>
        <v>#VALUE!</v>
      </c>
      <c r="CK144" s="193" t="e">
        <f t="shared" si="81"/>
        <v>#VALUE!</v>
      </c>
      <c r="CL144" s="193" t="e">
        <f t="shared" si="82"/>
        <v>#VALUE!</v>
      </c>
      <c r="CM144" s="193" t="e">
        <f t="shared" si="83"/>
        <v>#VALUE!</v>
      </c>
      <c r="CN144" s="193" t="e">
        <f t="shared" si="84"/>
        <v>#VALUE!</v>
      </c>
      <c r="CO144" s="209" t="str">
        <f t="shared" si="85"/>
        <v>2023PEC AI 158</v>
      </c>
      <c r="CP144" s="193" t="e">
        <f t="shared" si="86"/>
        <v>#VALUE!</v>
      </c>
      <c r="CQ144" s="158"/>
      <c r="CR144" s="193">
        <f t="shared" si="87"/>
        <v>20</v>
      </c>
      <c r="CS144" s="193" t="e">
        <f t="shared" si="88"/>
        <v>#VALUE!</v>
      </c>
      <c r="CT144" s="193" t="e">
        <f t="shared" si="89"/>
        <v>#VALUE!</v>
      </c>
      <c r="CU144" s="193" t="e">
        <f t="shared" si="90"/>
        <v>#VALUE!</v>
      </c>
      <c r="CV144" s="193" t="e">
        <f t="shared" si="91"/>
        <v>#VALUE!</v>
      </c>
      <c r="CW144" s="193" t="e">
        <f t="shared" si="92"/>
        <v>#VALUE!</v>
      </c>
      <c r="CX144" s="193" t="e">
        <f t="shared" si="93"/>
        <v>#VALUE!</v>
      </c>
      <c r="CY144" s="193" t="e">
        <f t="shared" si="94"/>
        <v>#VALUE!</v>
      </c>
      <c r="CZ144" s="193" t="e">
        <f t="shared" si="95"/>
        <v>#VALUE!</v>
      </c>
      <c r="DA144" s="193" t="e">
        <f t="shared" si="96"/>
        <v>#VALUE!</v>
      </c>
      <c r="DB144" s="193" t="e">
        <f t="shared" si="97"/>
        <v>#VALUE!</v>
      </c>
      <c r="DC144" s="193" t="e">
        <f t="shared" si="98"/>
        <v>#VALUE!</v>
      </c>
      <c r="DD144" s="193" t="e">
        <f t="shared" si="99"/>
        <v>#VALUE!</v>
      </c>
      <c r="DE144" s="159"/>
      <c r="DF144" s="159" t="e">
        <f t="shared" si="100"/>
        <v>#VALUE!</v>
      </c>
      <c r="DG144" s="159"/>
      <c r="DH144" s="159"/>
      <c r="DI144" s="159"/>
      <c r="DJ144" s="159"/>
      <c r="DK144" s="159"/>
      <c r="DL144" s="159"/>
      <c r="DM144" s="159"/>
      <c r="DN144" s="159"/>
      <c r="DO144" s="159"/>
      <c r="DP144" s="159"/>
      <c r="DQ144" s="159"/>
      <c r="DR144" s="159">
        <f t="shared" si="101"/>
        <v>79</v>
      </c>
      <c r="DS144" s="188">
        <f t="shared" si="102"/>
        <v>16</v>
      </c>
      <c r="DT144" s="159">
        <f t="shared" si="103"/>
        <v>12</v>
      </c>
      <c r="DU144" s="159">
        <f t="shared" si="104"/>
        <v>12</v>
      </c>
      <c r="DV144" s="159">
        <f t="shared" si="105"/>
        <v>10</v>
      </c>
      <c r="DW144" s="159">
        <f t="shared" si="106"/>
        <v>12</v>
      </c>
      <c r="DX144" s="159">
        <f t="shared" si="107"/>
        <v>5</v>
      </c>
      <c r="DY144" s="210">
        <f t="shared" si="108"/>
        <v>12</v>
      </c>
      <c r="DZ144" s="159">
        <f t="shared" si="109"/>
        <v>79</v>
      </c>
      <c r="EA144" s="159">
        <f t="shared" si="110"/>
        <v>16</v>
      </c>
      <c r="EB144" s="159">
        <f t="shared" si="111"/>
        <v>12</v>
      </c>
      <c r="EC144" s="159">
        <f t="shared" si="186"/>
        <v>0</v>
      </c>
      <c r="ED144" s="159">
        <f t="shared" si="186"/>
        <v>0</v>
      </c>
      <c r="EE144" s="159">
        <f t="shared" si="187"/>
        <v>12</v>
      </c>
      <c r="EF144" s="159">
        <f t="shared" si="187"/>
        <v>10</v>
      </c>
      <c r="EG144" s="159">
        <f t="shared" si="114"/>
        <v>0</v>
      </c>
      <c r="EH144" s="159">
        <f t="shared" si="115"/>
        <v>12</v>
      </c>
      <c r="EI144" s="159">
        <f t="shared" si="188"/>
        <v>0</v>
      </c>
      <c r="EJ144" s="159">
        <f t="shared" si="188"/>
        <v>0</v>
      </c>
      <c r="EK144" s="159">
        <f t="shared" si="189"/>
        <v>5</v>
      </c>
      <c r="EL144" s="159">
        <f t="shared" si="189"/>
        <v>12</v>
      </c>
      <c r="EM144" s="159">
        <f t="shared" si="118"/>
        <v>0</v>
      </c>
      <c r="EN144" s="159"/>
      <c r="EO144" s="159"/>
      <c r="EP144" s="188">
        <f t="shared" si="119"/>
        <v>16</v>
      </c>
      <c r="EQ144" s="159">
        <f t="shared" si="120"/>
        <v>14</v>
      </c>
      <c r="ER144" s="159">
        <f t="shared" si="121"/>
        <v>14</v>
      </c>
      <c r="ES144" s="159">
        <f t="shared" si="122"/>
        <v>12</v>
      </c>
      <c r="ET144" s="159">
        <f t="shared" si="123"/>
        <v>10</v>
      </c>
      <c r="EU144" s="159">
        <f t="shared" si="124"/>
        <v>13</v>
      </c>
      <c r="EV144" s="159"/>
      <c r="EW144" s="159">
        <f t="shared" si="125"/>
        <v>79</v>
      </c>
      <c r="EX144" s="159">
        <f t="shared" si="126"/>
        <v>16</v>
      </c>
      <c r="EY144" s="159">
        <f t="shared" si="127"/>
        <v>14</v>
      </c>
      <c r="EZ144" s="159">
        <f t="shared" si="190"/>
        <v>0</v>
      </c>
      <c r="FA144" s="159">
        <f t="shared" si="190"/>
        <v>0</v>
      </c>
      <c r="FB144" s="159">
        <f t="shared" si="191"/>
        <v>14</v>
      </c>
      <c r="FC144" s="159">
        <f t="shared" si="191"/>
        <v>12</v>
      </c>
      <c r="FD144" s="159">
        <f t="shared" si="130"/>
        <v>0</v>
      </c>
      <c r="FE144" s="159">
        <f t="shared" si="131"/>
        <v>10</v>
      </c>
      <c r="FF144" s="159">
        <f t="shared" si="192"/>
        <v>0</v>
      </c>
      <c r="FG144" s="159">
        <f t="shared" si="192"/>
        <v>0</v>
      </c>
      <c r="FH144" s="159">
        <f t="shared" si="133"/>
        <v>13</v>
      </c>
      <c r="FI144" s="159">
        <v>0</v>
      </c>
      <c r="FJ144" s="159">
        <v>0</v>
      </c>
      <c r="FK144" s="159"/>
      <c r="FL144" s="159"/>
      <c r="FM144" s="235">
        <v>79</v>
      </c>
    </row>
    <row r="145" spans="1:169" ht="18" x14ac:dyDescent="0.2">
      <c r="A145" s="194">
        <v>132</v>
      </c>
      <c r="B145" s="195">
        <v>211423243132</v>
      </c>
      <c r="C145" s="196" t="s">
        <v>944</v>
      </c>
      <c r="D145" s="197"/>
      <c r="E145" s="198" t="s">
        <v>945</v>
      </c>
      <c r="F145" s="199">
        <f t="shared" si="0"/>
        <v>2</v>
      </c>
      <c r="G145" s="199">
        <f t="shared" si="1"/>
        <v>2</v>
      </c>
      <c r="H145" s="199">
        <f t="shared" si="2"/>
        <v>2</v>
      </c>
      <c r="I145" s="199">
        <f t="shared" si="3"/>
        <v>1</v>
      </c>
      <c r="J145" s="199">
        <f t="shared" si="4"/>
        <v>0</v>
      </c>
      <c r="K145" s="199">
        <f t="shared" si="5"/>
        <v>0</v>
      </c>
      <c r="L145" s="199">
        <f t="shared" si="6"/>
        <v>0</v>
      </c>
      <c r="M145" s="199">
        <f t="shared" si="7"/>
        <v>0</v>
      </c>
      <c r="N145" s="199">
        <f t="shared" si="8"/>
        <v>0</v>
      </c>
      <c r="O145" s="200">
        <f t="shared" si="9"/>
        <v>0</v>
      </c>
      <c r="P145" s="199">
        <f t="shared" si="10"/>
        <v>0</v>
      </c>
      <c r="Q145" s="199">
        <f t="shared" si="11"/>
        <v>0</v>
      </c>
      <c r="R145" s="199">
        <f t="shared" si="12"/>
        <v>0</v>
      </c>
      <c r="S145" s="201">
        <f t="shared" si="185"/>
        <v>0</v>
      </c>
      <c r="T145" s="202">
        <f t="shared" si="14"/>
        <v>4</v>
      </c>
      <c r="U145" s="199">
        <f t="shared" si="15"/>
        <v>5</v>
      </c>
      <c r="V145" s="199">
        <f t="shared" si="16"/>
        <v>0</v>
      </c>
      <c r="W145" s="199">
        <f t="shared" si="17"/>
        <v>0</v>
      </c>
      <c r="X145" s="201">
        <f t="shared" si="18"/>
        <v>0</v>
      </c>
      <c r="Y145" s="203">
        <f t="shared" si="19"/>
        <v>3</v>
      </c>
      <c r="Z145" s="199">
        <f t="shared" si="20"/>
        <v>6</v>
      </c>
      <c r="AA145" s="199">
        <f t="shared" si="21"/>
        <v>0</v>
      </c>
      <c r="AB145" s="199">
        <f t="shared" si="22"/>
        <v>0</v>
      </c>
      <c r="AC145" s="201">
        <f t="shared" si="23"/>
        <v>0</v>
      </c>
      <c r="AD145" s="202">
        <f t="shared" si="24"/>
        <v>3</v>
      </c>
      <c r="AE145" s="199">
        <f t="shared" si="25"/>
        <v>0</v>
      </c>
      <c r="AF145" s="199">
        <f t="shared" si="26"/>
        <v>0</v>
      </c>
      <c r="AG145" s="199">
        <f t="shared" si="27"/>
        <v>0</v>
      </c>
      <c r="AH145" s="201">
        <f t="shared" si="28"/>
        <v>0</v>
      </c>
      <c r="AI145" s="204">
        <f t="shared" si="29"/>
        <v>4</v>
      </c>
      <c r="AJ145" s="199">
        <f t="shared" si="30"/>
        <v>0</v>
      </c>
      <c r="AK145" s="199">
        <f t="shared" si="31"/>
        <v>0</v>
      </c>
      <c r="AL145" s="199">
        <f t="shared" si="32"/>
        <v>0</v>
      </c>
      <c r="AM145" s="201">
        <f t="shared" si="33"/>
        <v>0</v>
      </c>
      <c r="AN145" s="204">
        <f t="shared" si="34"/>
        <v>4</v>
      </c>
      <c r="AO145" s="199">
        <f t="shared" si="35"/>
        <v>6</v>
      </c>
      <c r="AP145" s="199">
        <f t="shared" si="36"/>
        <v>0</v>
      </c>
      <c r="AQ145" s="199">
        <f t="shared" si="37"/>
        <v>0</v>
      </c>
      <c r="AR145" s="201">
        <f t="shared" si="38"/>
        <v>0</v>
      </c>
      <c r="AS145" s="204">
        <f t="shared" si="39"/>
        <v>3</v>
      </c>
      <c r="AT145" s="199">
        <f t="shared" si="40"/>
        <v>0</v>
      </c>
      <c r="AU145" s="199">
        <f t="shared" si="41"/>
        <v>0</v>
      </c>
      <c r="AV145" s="199">
        <f t="shared" si="42"/>
        <v>0</v>
      </c>
      <c r="AW145" s="201">
        <f t="shared" si="43"/>
        <v>0</v>
      </c>
      <c r="AX145" s="205">
        <f t="shared" si="44"/>
        <v>4</v>
      </c>
      <c r="AY145" s="199">
        <f t="shared" si="45"/>
        <v>6</v>
      </c>
      <c r="AZ145" s="199">
        <f t="shared" si="46"/>
        <v>0</v>
      </c>
      <c r="BA145" s="199">
        <f t="shared" si="47"/>
        <v>0</v>
      </c>
      <c r="BB145" s="201">
        <f t="shared" si="48"/>
        <v>0</v>
      </c>
      <c r="BC145" s="204">
        <f t="shared" si="49"/>
        <v>3</v>
      </c>
      <c r="BD145" s="199">
        <f t="shared" si="50"/>
        <v>1</v>
      </c>
      <c r="BE145" s="199">
        <f t="shared" si="51"/>
        <v>0</v>
      </c>
      <c r="BF145" s="199">
        <f t="shared" si="52"/>
        <v>0</v>
      </c>
      <c r="BG145" s="201">
        <f t="shared" si="53"/>
        <v>0</v>
      </c>
      <c r="BH145" s="204">
        <f t="shared" si="54"/>
        <v>3</v>
      </c>
      <c r="BI145" s="199">
        <f t="shared" si="55"/>
        <v>0</v>
      </c>
      <c r="BJ145" s="199">
        <f t="shared" si="56"/>
        <v>0</v>
      </c>
      <c r="BK145" s="199">
        <f t="shared" si="57"/>
        <v>0</v>
      </c>
      <c r="BL145" s="201">
        <f t="shared" si="58"/>
        <v>0</v>
      </c>
      <c r="BM145" s="206">
        <f t="shared" si="59"/>
        <v>4</v>
      </c>
      <c r="BN145" s="199">
        <f t="shared" si="60"/>
        <v>0</v>
      </c>
      <c r="BO145" s="199">
        <f t="shared" si="61"/>
        <v>0</v>
      </c>
      <c r="BP145" s="199">
        <f t="shared" si="62"/>
        <v>0</v>
      </c>
      <c r="BQ145" s="201">
        <f t="shared" si="63"/>
        <v>0</v>
      </c>
      <c r="BR145" s="207">
        <f t="shared" si="64"/>
        <v>4</v>
      </c>
      <c r="BS145" s="199">
        <f t="shared" si="65"/>
        <v>6</v>
      </c>
      <c r="BT145" s="199">
        <f t="shared" si="66"/>
        <v>0</v>
      </c>
      <c r="BU145" s="199">
        <f t="shared" si="67"/>
        <v>0</v>
      </c>
      <c r="BV145" s="201">
        <f t="shared" si="68"/>
        <v>0</v>
      </c>
      <c r="BW145" s="207">
        <f t="shared" si="69"/>
        <v>3</v>
      </c>
      <c r="BX145" s="235">
        <v>37</v>
      </c>
      <c r="BY145" s="235">
        <v>37</v>
      </c>
      <c r="BZ145" s="193" t="e">
        <f t="shared" si="70"/>
        <v>#VALUE!</v>
      </c>
      <c r="CA145" s="193">
        <f t="shared" si="71"/>
        <v>20</v>
      </c>
      <c r="CB145" s="193" t="e">
        <f t="shared" si="72"/>
        <v>#VALUE!</v>
      </c>
      <c r="CC145" s="193" t="e">
        <f t="shared" si="73"/>
        <v>#VALUE!</v>
      </c>
      <c r="CD145" s="193" t="e">
        <f t="shared" si="74"/>
        <v>#VALUE!</v>
      </c>
      <c r="CE145" s="193" t="e">
        <f t="shared" si="75"/>
        <v>#VALUE!</v>
      </c>
      <c r="CF145" s="193" t="e">
        <f t="shared" si="76"/>
        <v>#VALUE!</v>
      </c>
      <c r="CG145" s="193" t="e">
        <f t="shared" si="77"/>
        <v>#VALUE!</v>
      </c>
      <c r="CH145" s="193" t="e">
        <f t="shared" si="78"/>
        <v>#VALUE!</v>
      </c>
      <c r="CI145" s="193" t="e">
        <f t="shared" si="79"/>
        <v>#VALUE!</v>
      </c>
      <c r="CJ145" s="193" t="e">
        <f t="shared" si="80"/>
        <v>#VALUE!</v>
      </c>
      <c r="CK145" s="193" t="e">
        <f t="shared" si="81"/>
        <v>#VALUE!</v>
      </c>
      <c r="CL145" s="193" t="e">
        <f t="shared" si="82"/>
        <v>#VALUE!</v>
      </c>
      <c r="CM145" s="193" t="e">
        <f t="shared" si="83"/>
        <v>#VALUE!</v>
      </c>
      <c r="CN145" s="193" t="e">
        <f t="shared" si="84"/>
        <v>#VALUE!</v>
      </c>
      <c r="CO145" s="209" t="str">
        <f t="shared" si="85"/>
        <v>2023PEC AI 486</v>
      </c>
      <c r="CP145" s="193" t="e">
        <f t="shared" si="86"/>
        <v>#VALUE!</v>
      </c>
      <c r="CQ145" s="158"/>
      <c r="CR145" s="193">
        <f t="shared" si="87"/>
        <v>20</v>
      </c>
      <c r="CS145" s="193" t="e">
        <f t="shared" si="88"/>
        <v>#VALUE!</v>
      </c>
      <c r="CT145" s="193" t="e">
        <f t="shared" si="89"/>
        <v>#VALUE!</v>
      </c>
      <c r="CU145" s="193" t="e">
        <f t="shared" si="90"/>
        <v>#VALUE!</v>
      </c>
      <c r="CV145" s="193" t="e">
        <f t="shared" si="91"/>
        <v>#VALUE!</v>
      </c>
      <c r="CW145" s="193" t="e">
        <f t="shared" si="92"/>
        <v>#VALUE!</v>
      </c>
      <c r="CX145" s="193" t="e">
        <f t="shared" si="93"/>
        <v>#VALUE!</v>
      </c>
      <c r="CY145" s="193" t="e">
        <f t="shared" si="94"/>
        <v>#VALUE!</v>
      </c>
      <c r="CZ145" s="193" t="e">
        <f t="shared" si="95"/>
        <v>#VALUE!</v>
      </c>
      <c r="DA145" s="193" t="e">
        <f t="shared" si="96"/>
        <v>#VALUE!</v>
      </c>
      <c r="DB145" s="193" t="e">
        <f t="shared" si="97"/>
        <v>#VALUE!</v>
      </c>
      <c r="DC145" s="193" t="e">
        <f t="shared" si="98"/>
        <v>#VALUE!</v>
      </c>
      <c r="DD145" s="193" t="e">
        <f t="shared" si="99"/>
        <v>#VALUE!</v>
      </c>
      <c r="DE145" s="159"/>
      <c r="DF145" s="159" t="e">
        <f t="shared" si="100"/>
        <v>#VALUE!</v>
      </c>
      <c r="DG145" s="159"/>
      <c r="DH145" s="159"/>
      <c r="DI145" s="159"/>
      <c r="DJ145" s="159"/>
      <c r="DK145" s="159"/>
      <c r="DL145" s="159"/>
      <c r="DM145" s="159"/>
      <c r="DN145" s="159"/>
      <c r="DO145" s="159"/>
      <c r="DP145" s="159"/>
      <c r="DQ145" s="159"/>
      <c r="DR145" s="159">
        <f t="shared" si="101"/>
        <v>37</v>
      </c>
      <c r="DS145" s="188">
        <f t="shared" si="102"/>
        <v>7</v>
      </c>
      <c r="DT145" s="159">
        <f t="shared" si="103"/>
        <v>5</v>
      </c>
      <c r="DU145" s="159">
        <f t="shared" si="104"/>
        <v>6</v>
      </c>
      <c r="DV145" s="159">
        <f t="shared" si="105"/>
        <v>6</v>
      </c>
      <c r="DW145" s="159">
        <f t="shared" si="106"/>
        <v>6</v>
      </c>
      <c r="DX145" s="159">
        <f t="shared" si="107"/>
        <v>1</v>
      </c>
      <c r="DY145" s="210">
        <f t="shared" si="108"/>
        <v>6</v>
      </c>
      <c r="DZ145" s="159">
        <f t="shared" si="109"/>
        <v>37</v>
      </c>
      <c r="EA145" s="159">
        <f t="shared" si="110"/>
        <v>7</v>
      </c>
      <c r="EB145" s="159">
        <f t="shared" si="111"/>
        <v>0</v>
      </c>
      <c r="EC145" s="159">
        <f t="shared" si="186"/>
        <v>5</v>
      </c>
      <c r="ED145" s="159">
        <f t="shared" si="186"/>
        <v>6</v>
      </c>
      <c r="EE145" s="159">
        <f t="shared" si="187"/>
        <v>0</v>
      </c>
      <c r="EF145" s="159">
        <f t="shared" si="187"/>
        <v>0</v>
      </c>
      <c r="EG145" s="159">
        <f t="shared" si="114"/>
        <v>6</v>
      </c>
      <c r="EH145" s="159">
        <f t="shared" si="115"/>
        <v>0</v>
      </c>
      <c r="EI145" s="159">
        <f t="shared" si="188"/>
        <v>6</v>
      </c>
      <c r="EJ145" s="159">
        <f t="shared" si="188"/>
        <v>1</v>
      </c>
      <c r="EK145" s="159">
        <f t="shared" si="189"/>
        <v>0</v>
      </c>
      <c r="EL145" s="159">
        <f t="shared" si="189"/>
        <v>0</v>
      </c>
      <c r="EM145" s="159">
        <f t="shared" si="118"/>
        <v>6</v>
      </c>
      <c r="EN145" s="159"/>
      <c r="EO145" s="159"/>
      <c r="EP145" s="188">
        <f t="shared" si="119"/>
        <v>7</v>
      </c>
      <c r="EQ145" s="159">
        <f t="shared" si="120"/>
        <v>6</v>
      </c>
      <c r="ER145" s="159">
        <f t="shared" si="121"/>
        <v>7</v>
      </c>
      <c r="ES145" s="159">
        <f t="shared" si="122"/>
        <v>7</v>
      </c>
      <c r="ET145" s="159">
        <f t="shared" si="123"/>
        <v>4</v>
      </c>
      <c r="EU145" s="159">
        <f t="shared" si="124"/>
        <v>6</v>
      </c>
      <c r="EV145" s="159"/>
      <c r="EW145" s="159">
        <f t="shared" si="125"/>
        <v>37</v>
      </c>
      <c r="EX145" s="159">
        <f t="shared" si="126"/>
        <v>7</v>
      </c>
      <c r="EY145" s="159">
        <f t="shared" si="127"/>
        <v>0</v>
      </c>
      <c r="EZ145" s="159">
        <f t="shared" si="190"/>
        <v>6</v>
      </c>
      <c r="FA145" s="159">
        <f t="shared" si="190"/>
        <v>7</v>
      </c>
      <c r="FB145" s="159">
        <f t="shared" si="191"/>
        <v>0</v>
      </c>
      <c r="FC145" s="159">
        <f t="shared" si="191"/>
        <v>0</v>
      </c>
      <c r="FD145" s="159">
        <f t="shared" si="130"/>
        <v>7</v>
      </c>
      <c r="FE145" s="159">
        <f t="shared" si="131"/>
        <v>0</v>
      </c>
      <c r="FF145" s="159">
        <f t="shared" si="192"/>
        <v>4</v>
      </c>
      <c r="FG145" s="159">
        <f t="shared" si="192"/>
        <v>6</v>
      </c>
      <c r="FH145" s="159">
        <f t="shared" si="133"/>
        <v>0</v>
      </c>
      <c r="FI145" s="159">
        <v>0</v>
      </c>
      <c r="FJ145" s="159">
        <v>0</v>
      </c>
      <c r="FK145" s="159"/>
      <c r="FL145" s="159"/>
      <c r="FM145" s="235">
        <v>37</v>
      </c>
    </row>
    <row r="146" spans="1:169" ht="18" x14ac:dyDescent="0.2">
      <c r="A146" s="194">
        <v>133</v>
      </c>
      <c r="B146" s="195">
        <v>211423243133</v>
      </c>
      <c r="C146" s="196" t="s">
        <v>946</v>
      </c>
      <c r="D146" s="197"/>
      <c r="E146" s="198" t="s">
        <v>947</v>
      </c>
      <c r="F146" s="199">
        <f t="shared" si="0"/>
        <v>2</v>
      </c>
      <c r="G146" s="199">
        <f t="shared" si="1"/>
        <v>2</v>
      </c>
      <c r="H146" s="199">
        <f t="shared" si="2"/>
        <v>2</v>
      </c>
      <c r="I146" s="199">
        <f t="shared" si="3"/>
        <v>2</v>
      </c>
      <c r="J146" s="199">
        <f t="shared" si="4"/>
        <v>2</v>
      </c>
      <c r="K146" s="199">
        <f t="shared" si="5"/>
        <v>2</v>
      </c>
      <c r="L146" s="199">
        <f t="shared" si="6"/>
        <v>2</v>
      </c>
      <c r="M146" s="199">
        <f t="shared" si="7"/>
        <v>2</v>
      </c>
      <c r="N146" s="199">
        <f t="shared" si="8"/>
        <v>1</v>
      </c>
      <c r="O146" s="200">
        <f t="shared" si="9"/>
        <v>0</v>
      </c>
      <c r="P146" s="199">
        <f t="shared" si="10"/>
        <v>13</v>
      </c>
      <c r="Q146" s="199">
        <f t="shared" si="11"/>
        <v>0</v>
      </c>
      <c r="R146" s="199">
        <f t="shared" si="12"/>
        <v>0</v>
      </c>
      <c r="S146" s="201">
        <f t="shared" si="185"/>
        <v>0</v>
      </c>
      <c r="T146" s="202">
        <f t="shared" si="14"/>
        <v>3</v>
      </c>
      <c r="U146" s="199">
        <f t="shared" si="15"/>
        <v>0</v>
      </c>
      <c r="V146" s="199">
        <f t="shared" si="16"/>
        <v>0</v>
      </c>
      <c r="W146" s="199">
        <f t="shared" si="17"/>
        <v>0</v>
      </c>
      <c r="X146" s="201">
        <f t="shared" si="18"/>
        <v>0</v>
      </c>
      <c r="Y146" s="203">
        <f t="shared" si="19"/>
        <v>4</v>
      </c>
      <c r="Z146" s="199">
        <f t="shared" si="20"/>
        <v>0</v>
      </c>
      <c r="AA146" s="199">
        <f t="shared" si="21"/>
        <v>0</v>
      </c>
      <c r="AB146" s="199">
        <f t="shared" si="22"/>
        <v>0</v>
      </c>
      <c r="AC146" s="201">
        <f t="shared" si="23"/>
        <v>0</v>
      </c>
      <c r="AD146" s="202">
        <f t="shared" si="24"/>
        <v>4</v>
      </c>
      <c r="AE146" s="199">
        <f t="shared" si="25"/>
        <v>13</v>
      </c>
      <c r="AF146" s="199">
        <f t="shared" si="26"/>
        <v>0</v>
      </c>
      <c r="AG146" s="199">
        <f t="shared" si="27"/>
        <v>0</v>
      </c>
      <c r="AH146" s="201">
        <f t="shared" si="28"/>
        <v>0</v>
      </c>
      <c r="AI146" s="204">
        <f t="shared" si="29"/>
        <v>3</v>
      </c>
      <c r="AJ146" s="199">
        <f t="shared" si="30"/>
        <v>11</v>
      </c>
      <c r="AK146" s="199">
        <f t="shared" si="31"/>
        <v>0</v>
      </c>
      <c r="AL146" s="199">
        <f t="shared" si="32"/>
        <v>0</v>
      </c>
      <c r="AM146" s="201">
        <f t="shared" si="33"/>
        <v>0</v>
      </c>
      <c r="AN146" s="204">
        <f t="shared" si="34"/>
        <v>3</v>
      </c>
      <c r="AO146" s="199">
        <f t="shared" si="35"/>
        <v>0</v>
      </c>
      <c r="AP146" s="199">
        <f t="shared" si="36"/>
        <v>0</v>
      </c>
      <c r="AQ146" s="199">
        <f t="shared" si="37"/>
        <v>0</v>
      </c>
      <c r="AR146" s="201">
        <f t="shared" si="38"/>
        <v>0</v>
      </c>
      <c r="AS146" s="204">
        <f t="shared" si="39"/>
        <v>4</v>
      </c>
      <c r="AT146" s="199">
        <f t="shared" si="40"/>
        <v>13</v>
      </c>
      <c r="AU146" s="199">
        <f t="shared" si="41"/>
        <v>0</v>
      </c>
      <c r="AV146" s="199">
        <f t="shared" si="42"/>
        <v>0</v>
      </c>
      <c r="AW146" s="201">
        <f t="shared" si="43"/>
        <v>0</v>
      </c>
      <c r="AX146" s="205">
        <f t="shared" si="44"/>
        <v>3</v>
      </c>
      <c r="AY146" s="199">
        <f t="shared" si="45"/>
        <v>0</v>
      </c>
      <c r="AZ146" s="199">
        <f t="shared" si="46"/>
        <v>0</v>
      </c>
      <c r="BA146" s="199">
        <f t="shared" si="47"/>
        <v>0</v>
      </c>
      <c r="BB146" s="201">
        <f t="shared" si="48"/>
        <v>0</v>
      </c>
      <c r="BC146" s="204">
        <f t="shared" si="49"/>
        <v>4</v>
      </c>
      <c r="BD146" s="199">
        <f t="shared" si="50"/>
        <v>0</v>
      </c>
      <c r="BE146" s="199">
        <f t="shared" si="51"/>
        <v>0</v>
      </c>
      <c r="BF146" s="199">
        <f t="shared" si="52"/>
        <v>0</v>
      </c>
      <c r="BG146" s="201">
        <f t="shared" si="53"/>
        <v>0</v>
      </c>
      <c r="BH146" s="204">
        <f t="shared" si="54"/>
        <v>4</v>
      </c>
      <c r="BI146" s="199">
        <f t="shared" si="55"/>
        <v>7</v>
      </c>
      <c r="BJ146" s="199">
        <f t="shared" si="56"/>
        <v>0</v>
      </c>
      <c r="BK146" s="199">
        <f t="shared" si="57"/>
        <v>0</v>
      </c>
      <c r="BL146" s="201">
        <f t="shared" si="58"/>
        <v>0</v>
      </c>
      <c r="BM146" s="206">
        <f t="shared" si="59"/>
        <v>3</v>
      </c>
      <c r="BN146" s="199">
        <f t="shared" si="60"/>
        <v>13</v>
      </c>
      <c r="BO146" s="199">
        <f t="shared" si="61"/>
        <v>0</v>
      </c>
      <c r="BP146" s="199">
        <f t="shared" si="62"/>
        <v>0</v>
      </c>
      <c r="BQ146" s="201">
        <f t="shared" si="63"/>
        <v>0</v>
      </c>
      <c r="BR146" s="207">
        <f t="shared" si="64"/>
        <v>3</v>
      </c>
      <c r="BS146" s="199">
        <f t="shared" si="65"/>
        <v>0</v>
      </c>
      <c r="BT146" s="199">
        <f t="shared" si="66"/>
        <v>0</v>
      </c>
      <c r="BU146" s="199">
        <f t="shared" si="67"/>
        <v>0</v>
      </c>
      <c r="BV146" s="201">
        <f t="shared" si="68"/>
        <v>0</v>
      </c>
      <c r="BW146" s="207">
        <f t="shared" si="69"/>
        <v>4</v>
      </c>
      <c r="BX146" s="235">
        <v>87</v>
      </c>
      <c r="BY146" s="235">
        <v>87</v>
      </c>
      <c r="BZ146" s="193" t="e">
        <f t="shared" si="70"/>
        <v>#VALUE!</v>
      </c>
      <c r="CA146" s="193">
        <f t="shared" si="71"/>
        <v>20</v>
      </c>
      <c r="CB146" s="193" t="e">
        <f t="shared" si="72"/>
        <v>#VALUE!</v>
      </c>
      <c r="CC146" s="193" t="e">
        <f t="shared" si="73"/>
        <v>#VALUE!</v>
      </c>
      <c r="CD146" s="193" t="e">
        <f t="shared" si="74"/>
        <v>#VALUE!</v>
      </c>
      <c r="CE146" s="193" t="e">
        <f t="shared" si="75"/>
        <v>#VALUE!</v>
      </c>
      <c r="CF146" s="193" t="e">
        <f t="shared" si="76"/>
        <v>#VALUE!</v>
      </c>
      <c r="CG146" s="193" t="e">
        <f t="shared" si="77"/>
        <v>#VALUE!</v>
      </c>
      <c r="CH146" s="193" t="e">
        <f t="shared" si="78"/>
        <v>#VALUE!</v>
      </c>
      <c r="CI146" s="193" t="e">
        <f t="shared" si="79"/>
        <v>#VALUE!</v>
      </c>
      <c r="CJ146" s="193" t="e">
        <f t="shared" si="80"/>
        <v>#VALUE!</v>
      </c>
      <c r="CK146" s="193" t="e">
        <f t="shared" si="81"/>
        <v>#VALUE!</v>
      </c>
      <c r="CL146" s="193" t="e">
        <f t="shared" si="82"/>
        <v>#VALUE!</v>
      </c>
      <c r="CM146" s="193" t="e">
        <f t="shared" si="83"/>
        <v>#VALUE!</v>
      </c>
      <c r="CN146" s="193" t="e">
        <f t="shared" si="84"/>
        <v>#VALUE!</v>
      </c>
      <c r="CO146" s="209" t="str">
        <f t="shared" si="85"/>
        <v>2023PEC AI 487</v>
      </c>
      <c r="CP146" s="193" t="e">
        <f t="shared" si="86"/>
        <v>#VALUE!</v>
      </c>
      <c r="CQ146" s="158"/>
      <c r="CR146" s="193">
        <f t="shared" si="87"/>
        <v>20</v>
      </c>
      <c r="CS146" s="193" t="e">
        <f t="shared" si="88"/>
        <v>#VALUE!</v>
      </c>
      <c r="CT146" s="193" t="e">
        <f t="shared" si="89"/>
        <v>#VALUE!</v>
      </c>
      <c r="CU146" s="193" t="e">
        <f t="shared" si="90"/>
        <v>#VALUE!</v>
      </c>
      <c r="CV146" s="193" t="e">
        <f t="shared" si="91"/>
        <v>#VALUE!</v>
      </c>
      <c r="CW146" s="193" t="e">
        <f t="shared" si="92"/>
        <v>#VALUE!</v>
      </c>
      <c r="CX146" s="193" t="e">
        <f t="shared" si="93"/>
        <v>#VALUE!</v>
      </c>
      <c r="CY146" s="193" t="e">
        <f t="shared" si="94"/>
        <v>#VALUE!</v>
      </c>
      <c r="CZ146" s="193" t="e">
        <f t="shared" si="95"/>
        <v>#VALUE!</v>
      </c>
      <c r="DA146" s="193" t="e">
        <f t="shared" si="96"/>
        <v>#VALUE!</v>
      </c>
      <c r="DB146" s="193" t="e">
        <f t="shared" si="97"/>
        <v>#VALUE!</v>
      </c>
      <c r="DC146" s="193" t="e">
        <f t="shared" si="98"/>
        <v>#VALUE!</v>
      </c>
      <c r="DD146" s="193" t="e">
        <f t="shared" si="99"/>
        <v>#VALUE!</v>
      </c>
      <c r="DE146" s="159"/>
      <c r="DF146" s="159" t="e">
        <f t="shared" si="100"/>
        <v>#VALUE!</v>
      </c>
      <c r="DG146" s="159"/>
      <c r="DH146" s="159"/>
      <c r="DI146" s="159"/>
      <c r="DJ146" s="159"/>
      <c r="DK146" s="159"/>
      <c r="DL146" s="159"/>
      <c r="DM146" s="159"/>
      <c r="DN146" s="159"/>
      <c r="DO146" s="159"/>
      <c r="DP146" s="159"/>
      <c r="DQ146" s="159"/>
      <c r="DR146" s="159">
        <f t="shared" si="101"/>
        <v>87</v>
      </c>
      <c r="DS146" s="188">
        <f t="shared" si="102"/>
        <v>17</v>
      </c>
      <c r="DT146" s="159">
        <f t="shared" si="103"/>
        <v>13</v>
      </c>
      <c r="DU146" s="159">
        <f t="shared" si="104"/>
        <v>13</v>
      </c>
      <c r="DV146" s="159">
        <f t="shared" si="105"/>
        <v>11</v>
      </c>
      <c r="DW146" s="159">
        <f t="shared" si="106"/>
        <v>13</v>
      </c>
      <c r="DX146" s="159">
        <f t="shared" si="107"/>
        <v>7</v>
      </c>
      <c r="DY146" s="210">
        <f t="shared" si="108"/>
        <v>13</v>
      </c>
      <c r="DZ146" s="159">
        <f t="shared" si="109"/>
        <v>87</v>
      </c>
      <c r="EA146" s="159">
        <f t="shared" si="110"/>
        <v>17</v>
      </c>
      <c r="EB146" s="159">
        <f t="shared" si="111"/>
        <v>13</v>
      </c>
      <c r="EC146" s="159">
        <f t="shared" si="186"/>
        <v>0</v>
      </c>
      <c r="ED146" s="159">
        <f t="shared" si="186"/>
        <v>0</v>
      </c>
      <c r="EE146" s="159">
        <f t="shared" si="187"/>
        <v>13</v>
      </c>
      <c r="EF146" s="159">
        <f t="shared" si="187"/>
        <v>11</v>
      </c>
      <c r="EG146" s="159">
        <f t="shared" si="114"/>
        <v>0</v>
      </c>
      <c r="EH146" s="159">
        <f t="shared" si="115"/>
        <v>13</v>
      </c>
      <c r="EI146" s="159">
        <f t="shared" si="188"/>
        <v>0</v>
      </c>
      <c r="EJ146" s="159">
        <f t="shared" si="188"/>
        <v>0</v>
      </c>
      <c r="EK146" s="159">
        <f t="shared" si="189"/>
        <v>7</v>
      </c>
      <c r="EL146" s="159">
        <f t="shared" si="189"/>
        <v>13</v>
      </c>
      <c r="EM146" s="159">
        <f t="shared" si="118"/>
        <v>0</v>
      </c>
      <c r="EN146" s="159"/>
      <c r="EO146" s="159"/>
      <c r="EP146" s="188">
        <f t="shared" si="119"/>
        <v>17</v>
      </c>
      <c r="EQ146" s="159">
        <f t="shared" si="120"/>
        <v>15</v>
      </c>
      <c r="ER146" s="159">
        <f t="shared" si="121"/>
        <v>15</v>
      </c>
      <c r="ES146" s="159">
        <f t="shared" si="122"/>
        <v>14</v>
      </c>
      <c r="ET146" s="159">
        <f t="shared" si="123"/>
        <v>12</v>
      </c>
      <c r="EU146" s="159">
        <f t="shared" si="124"/>
        <v>14</v>
      </c>
      <c r="EV146" s="159"/>
      <c r="EW146" s="159">
        <f t="shared" si="125"/>
        <v>87</v>
      </c>
      <c r="EX146" s="159">
        <f t="shared" si="126"/>
        <v>17</v>
      </c>
      <c r="EY146" s="159">
        <f t="shared" si="127"/>
        <v>15</v>
      </c>
      <c r="EZ146" s="159">
        <f t="shared" si="190"/>
        <v>0</v>
      </c>
      <c r="FA146" s="159">
        <f t="shared" si="190"/>
        <v>0</v>
      </c>
      <c r="FB146" s="159">
        <f t="shared" si="191"/>
        <v>15</v>
      </c>
      <c r="FC146" s="159">
        <f t="shared" si="191"/>
        <v>14</v>
      </c>
      <c r="FD146" s="159">
        <f t="shared" si="130"/>
        <v>0</v>
      </c>
      <c r="FE146" s="159">
        <f t="shared" si="131"/>
        <v>12</v>
      </c>
      <c r="FF146" s="159">
        <f t="shared" si="192"/>
        <v>0</v>
      </c>
      <c r="FG146" s="159">
        <f t="shared" si="192"/>
        <v>0</v>
      </c>
      <c r="FH146" s="159">
        <f t="shared" si="133"/>
        <v>14</v>
      </c>
      <c r="FI146" s="159">
        <v>0</v>
      </c>
      <c r="FJ146" s="159">
        <v>0</v>
      </c>
      <c r="FK146" s="159"/>
      <c r="FL146" s="159"/>
      <c r="FM146" s="235">
        <v>87</v>
      </c>
    </row>
    <row r="147" spans="1:169" ht="18" x14ac:dyDescent="0.2">
      <c r="A147" s="194">
        <v>134</v>
      </c>
      <c r="B147" s="195">
        <v>211423243134</v>
      </c>
      <c r="C147" s="196" t="s">
        <v>948</v>
      </c>
      <c r="D147" s="197"/>
      <c r="E147" s="198" t="s">
        <v>949</v>
      </c>
      <c r="F147" s="199">
        <f t="shared" si="0"/>
        <v>2</v>
      </c>
      <c r="G147" s="199">
        <f t="shared" si="1"/>
        <v>2</v>
      </c>
      <c r="H147" s="199">
        <f t="shared" si="2"/>
        <v>2</v>
      </c>
      <c r="I147" s="199">
        <f t="shared" si="3"/>
        <v>1</v>
      </c>
      <c r="J147" s="199">
        <f t="shared" si="4"/>
        <v>0</v>
      </c>
      <c r="K147" s="199">
        <f t="shared" si="5"/>
        <v>0</v>
      </c>
      <c r="L147" s="199">
        <f t="shared" si="6"/>
        <v>0</v>
      </c>
      <c r="M147" s="199">
        <f t="shared" si="7"/>
        <v>0</v>
      </c>
      <c r="N147" s="199">
        <f t="shared" si="8"/>
        <v>0</v>
      </c>
      <c r="O147" s="200">
        <f t="shared" si="9"/>
        <v>0</v>
      </c>
      <c r="P147" s="199">
        <f t="shared" si="10"/>
        <v>0</v>
      </c>
      <c r="Q147" s="199">
        <f t="shared" si="11"/>
        <v>0</v>
      </c>
      <c r="R147" s="199">
        <f t="shared" si="12"/>
        <v>0</v>
      </c>
      <c r="S147" s="201">
        <f t="shared" si="185"/>
        <v>0</v>
      </c>
      <c r="T147" s="202">
        <f t="shared" si="14"/>
        <v>4</v>
      </c>
      <c r="U147" s="199">
        <f t="shared" si="15"/>
        <v>5</v>
      </c>
      <c r="V147" s="199">
        <f t="shared" si="16"/>
        <v>0</v>
      </c>
      <c r="W147" s="199">
        <f t="shared" si="17"/>
        <v>0</v>
      </c>
      <c r="X147" s="201">
        <f t="shared" si="18"/>
        <v>0</v>
      </c>
      <c r="Y147" s="203">
        <f t="shared" si="19"/>
        <v>3</v>
      </c>
      <c r="Z147" s="199">
        <f t="shared" si="20"/>
        <v>5</v>
      </c>
      <c r="AA147" s="199">
        <f t="shared" si="21"/>
        <v>0</v>
      </c>
      <c r="AB147" s="199">
        <f t="shared" si="22"/>
        <v>0</v>
      </c>
      <c r="AC147" s="201">
        <f t="shared" si="23"/>
        <v>0</v>
      </c>
      <c r="AD147" s="202">
        <f t="shared" si="24"/>
        <v>3</v>
      </c>
      <c r="AE147" s="199">
        <f t="shared" si="25"/>
        <v>0</v>
      </c>
      <c r="AF147" s="199">
        <f t="shared" si="26"/>
        <v>0</v>
      </c>
      <c r="AG147" s="199">
        <f t="shared" si="27"/>
        <v>0</v>
      </c>
      <c r="AH147" s="201">
        <f t="shared" si="28"/>
        <v>0</v>
      </c>
      <c r="AI147" s="204">
        <f t="shared" si="29"/>
        <v>4</v>
      </c>
      <c r="AJ147" s="199">
        <f t="shared" si="30"/>
        <v>0</v>
      </c>
      <c r="AK147" s="199">
        <f t="shared" si="31"/>
        <v>0</v>
      </c>
      <c r="AL147" s="199">
        <f t="shared" si="32"/>
        <v>0</v>
      </c>
      <c r="AM147" s="201">
        <f t="shared" si="33"/>
        <v>0</v>
      </c>
      <c r="AN147" s="204">
        <f t="shared" si="34"/>
        <v>4</v>
      </c>
      <c r="AO147" s="199">
        <f t="shared" si="35"/>
        <v>5</v>
      </c>
      <c r="AP147" s="199">
        <f t="shared" si="36"/>
        <v>0</v>
      </c>
      <c r="AQ147" s="199">
        <f t="shared" si="37"/>
        <v>0</v>
      </c>
      <c r="AR147" s="201">
        <f t="shared" si="38"/>
        <v>0</v>
      </c>
      <c r="AS147" s="204">
        <f t="shared" si="39"/>
        <v>3</v>
      </c>
      <c r="AT147" s="199">
        <f t="shared" si="40"/>
        <v>0</v>
      </c>
      <c r="AU147" s="199">
        <f t="shared" si="41"/>
        <v>0</v>
      </c>
      <c r="AV147" s="199">
        <f t="shared" si="42"/>
        <v>0</v>
      </c>
      <c r="AW147" s="201">
        <f t="shared" si="43"/>
        <v>0</v>
      </c>
      <c r="AX147" s="205">
        <f t="shared" si="44"/>
        <v>4</v>
      </c>
      <c r="AY147" s="199">
        <f t="shared" si="45"/>
        <v>5</v>
      </c>
      <c r="AZ147" s="199">
        <f t="shared" si="46"/>
        <v>0</v>
      </c>
      <c r="BA147" s="199">
        <f t="shared" si="47"/>
        <v>0</v>
      </c>
      <c r="BB147" s="201">
        <f t="shared" si="48"/>
        <v>0</v>
      </c>
      <c r="BC147" s="204">
        <f t="shared" si="49"/>
        <v>3</v>
      </c>
      <c r="BD147" s="199">
        <f t="shared" si="50"/>
        <v>3</v>
      </c>
      <c r="BE147" s="199">
        <f t="shared" si="51"/>
        <v>0</v>
      </c>
      <c r="BF147" s="199">
        <f t="shared" si="52"/>
        <v>0</v>
      </c>
      <c r="BG147" s="201">
        <f t="shared" si="53"/>
        <v>0</v>
      </c>
      <c r="BH147" s="204">
        <f t="shared" si="54"/>
        <v>3</v>
      </c>
      <c r="BI147" s="199">
        <f t="shared" si="55"/>
        <v>0</v>
      </c>
      <c r="BJ147" s="199">
        <f t="shared" si="56"/>
        <v>0</v>
      </c>
      <c r="BK147" s="199">
        <f t="shared" si="57"/>
        <v>0</v>
      </c>
      <c r="BL147" s="201">
        <f t="shared" si="58"/>
        <v>0</v>
      </c>
      <c r="BM147" s="206">
        <f t="shared" si="59"/>
        <v>4</v>
      </c>
      <c r="BN147" s="199">
        <f t="shared" si="60"/>
        <v>0</v>
      </c>
      <c r="BO147" s="199">
        <f t="shared" si="61"/>
        <v>0</v>
      </c>
      <c r="BP147" s="199">
        <f t="shared" si="62"/>
        <v>0</v>
      </c>
      <c r="BQ147" s="201">
        <f t="shared" si="63"/>
        <v>0</v>
      </c>
      <c r="BR147" s="207">
        <f t="shared" si="64"/>
        <v>4</v>
      </c>
      <c r="BS147" s="199">
        <f t="shared" si="65"/>
        <v>5</v>
      </c>
      <c r="BT147" s="199">
        <f t="shared" si="66"/>
        <v>0</v>
      </c>
      <c r="BU147" s="199">
        <f t="shared" si="67"/>
        <v>0</v>
      </c>
      <c r="BV147" s="201">
        <f t="shared" si="68"/>
        <v>0</v>
      </c>
      <c r="BW147" s="207">
        <f t="shared" si="69"/>
        <v>3</v>
      </c>
      <c r="BX147" s="235">
        <v>35</v>
      </c>
      <c r="BY147" s="235">
        <v>35</v>
      </c>
      <c r="BZ147" s="193" t="e">
        <f t="shared" si="70"/>
        <v>#VALUE!</v>
      </c>
      <c r="CA147" s="193">
        <f t="shared" si="71"/>
        <v>20</v>
      </c>
      <c r="CB147" s="193" t="e">
        <f t="shared" si="72"/>
        <v>#VALUE!</v>
      </c>
      <c r="CC147" s="193" t="e">
        <f t="shared" si="73"/>
        <v>#VALUE!</v>
      </c>
      <c r="CD147" s="193" t="e">
        <f t="shared" si="74"/>
        <v>#VALUE!</v>
      </c>
      <c r="CE147" s="193" t="e">
        <f t="shared" si="75"/>
        <v>#VALUE!</v>
      </c>
      <c r="CF147" s="193" t="e">
        <f t="shared" si="76"/>
        <v>#VALUE!</v>
      </c>
      <c r="CG147" s="193" t="e">
        <f t="shared" si="77"/>
        <v>#VALUE!</v>
      </c>
      <c r="CH147" s="193" t="e">
        <f t="shared" si="78"/>
        <v>#VALUE!</v>
      </c>
      <c r="CI147" s="193" t="e">
        <f t="shared" si="79"/>
        <v>#VALUE!</v>
      </c>
      <c r="CJ147" s="193" t="e">
        <f t="shared" si="80"/>
        <v>#VALUE!</v>
      </c>
      <c r="CK147" s="193" t="e">
        <f t="shared" si="81"/>
        <v>#VALUE!</v>
      </c>
      <c r="CL147" s="193" t="e">
        <f t="shared" si="82"/>
        <v>#VALUE!</v>
      </c>
      <c r="CM147" s="193" t="e">
        <f t="shared" si="83"/>
        <v>#VALUE!</v>
      </c>
      <c r="CN147" s="193" t="e">
        <f t="shared" si="84"/>
        <v>#VALUE!</v>
      </c>
      <c r="CO147" s="209" t="str">
        <f t="shared" si="85"/>
        <v>2023PEC AI 488</v>
      </c>
      <c r="CP147" s="193" t="e">
        <f t="shared" si="86"/>
        <v>#VALUE!</v>
      </c>
      <c r="CQ147" s="158"/>
      <c r="CR147" s="193">
        <f t="shared" si="87"/>
        <v>20</v>
      </c>
      <c r="CS147" s="193" t="e">
        <f t="shared" si="88"/>
        <v>#VALUE!</v>
      </c>
      <c r="CT147" s="193" t="e">
        <f t="shared" si="89"/>
        <v>#VALUE!</v>
      </c>
      <c r="CU147" s="193" t="e">
        <f t="shared" si="90"/>
        <v>#VALUE!</v>
      </c>
      <c r="CV147" s="193" t="e">
        <f t="shared" si="91"/>
        <v>#VALUE!</v>
      </c>
      <c r="CW147" s="193" t="e">
        <f t="shared" si="92"/>
        <v>#VALUE!</v>
      </c>
      <c r="CX147" s="193" t="e">
        <f t="shared" si="93"/>
        <v>#VALUE!</v>
      </c>
      <c r="CY147" s="193" t="e">
        <f t="shared" si="94"/>
        <v>#VALUE!</v>
      </c>
      <c r="CZ147" s="193" t="e">
        <f t="shared" si="95"/>
        <v>#VALUE!</v>
      </c>
      <c r="DA147" s="193" t="e">
        <f t="shared" si="96"/>
        <v>#VALUE!</v>
      </c>
      <c r="DB147" s="193" t="e">
        <f t="shared" si="97"/>
        <v>#VALUE!</v>
      </c>
      <c r="DC147" s="193" t="e">
        <f t="shared" si="98"/>
        <v>#VALUE!</v>
      </c>
      <c r="DD147" s="193" t="e">
        <f t="shared" si="99"/>
        <v>#VALUE!</v>
      </c>
      <c r="DE147" s="159"/>
      <c r="DF147" s="159" t="e">
        <f t="shared" si="100"/>
        <v>#VALUE!</v>
      </c>
      <c r="DG147" s="159"/>
      <c r="DH147" s="159"/>
      <c r="DI147" s="159"/>
      <c r="DJ147" s="159"/>
      <c r="DK147" s="159"/>
      <c r="DL147" s="159"/>
      <c r="DM147" s="159"/>
      <c r="DN147" s="159"/>
      <c r="DO147" s="159"/>
      <c r="DP147" s="159"/>
      <c r="DQ147" s="159"/>
      <c r="DR147" s="159">
        <f t="shared" si="101"/>
        <v>35</v>
      </c>
      <c r="DS147" s="188">
        <f t="shared" si="102"/>
        <v>7</v>
      </c>
      <c r="DT147" s="159">
        <f t="shared" si="103"/>
        <v>5</v>
      </c>
      <c r="DU147" s="159">
        <f t="shared" si="104"/>
        <v>5</v>
      </c>
      <c r="DV147" s="159">
        <f t="shared" si="105"/>
        <v>5</v>
      </c>
      <c r="DW147" s="159">
        <f t="shared" si="106"/>
        <v>5</v>
      </c>
      <c r="DX147" s="159">
        <f t="shared" si="107"/>
        <v>3</v>
      </c>
      <c r="DY147" s="210">
        <f t="shared" si="108"/>
        <v>5</v>
      </c>
      <c r="DZ147" s="159">
        <f t="shared" si="109"/>
        <v>35</v>
      </c>
      <c r="EA147" s="159">
        <f t="shared" si="110"/>
        <v>7</v>
      </c>
      <c r="EB147" s="159">
        <f t="shared" si="111"/>
        <v>0</v>
      </c>
      <c r="EC147" s="159">
        <f t="shared" si="186"/>
        <v>5</v>
      </c>
      <c r="ED147" s="159">
        <f t="shared" si="186"/>
        <v>5</v>
      </c>
      <c r="EE147" s="159">
        <f t="shared" si="187"/>
        <v>0</v>
      </c>
      <c r="EF147" s="159">
        <f t="shared" si="187"/>
        <v>0</v>
      </c>
      <c r="EG147" s="159">
        <f t="shared" si="114"/>
        <v>5</v>
      </c>
      <c r="EH147" s="159">
        <f t="shared" si="115"/>
        <v>0</v>
      </c>
      <c r="EI147" s="159">
        <f t="shared" si="188"/>
        <v>5</v>
      </c>
      <c r="EJ147" s="159">
        <f t="shared" si="188"/>
        <v>3</v>
      </c>
      <c r="EK147" s="159">
        <f t="shared" si="189"/>
        <v>0</v>
      </c>
      <c r="EL147" s="159">
        <f t="shared" si="189"/>
        <v>0</v>
      </c>
      <c r="EM147" s="159">
        <f t="shared" si="118"/>
        <v>5</v>
      </c>
      <c r="EN147" s="159"/>
      <c r="EO147" s="159"/>
      <c r="EP147" s="188">
        <f t="shared" si="119"/>
        <v>7</v>
      </c>
      <c r="EQ147" s="159">
        <f t="shared" si="120"/>
        <v>6</v>
      </c>
      <c r="ER147" s="159">
        <f t="shared" si="121"/>
        <v>6</v>
      </c>
      <c r="ES147" s="159">
        <f t="shared" si="122"/>
        <v>6</v>
      </c>
      <c r="ET147" s="159">
        <f t="shared" si="123"/>
        <v>4</v>
      </c>
      <c r="EU147" s="159">
        <f t="shared" si="124"/>
        <v>6</v>
      </c>
      <c r="EV147" s="159"/>
      <c r="EW147" s="159">
        <f t="shared" si="125"/>
        <v>35</v>
      </c>
      <c r="EX147" s="159">
        <f t="shared" si="126"/>
        <v>7</v>
      </c>
      <c r="EY147" s="159">
        <f t="shared" si="127"/>
        <v>0</v>
      </c>
      <c r="EZ147" s="159">
        <f t="shared" si="190"/>
        <v>6</v>
      </c>
      <c r="FA147" s="159">
        <f t="shared" si="190"/>
        <v>6</v>
      </c>
      <c r="FB147" s="159">
        <f t="shared" si="191"/>
        <v>0</v>
      </c>
      <c r="FC147" s="159">
        <f t="shared" si="191"/>
        <v>0</v>
      </c>
      <c r="FD147" s="159">
        <f t="shared" si="130"/>
        <v>6</v>
      </c>
      <c r="FE147" s="159">
        <f t="shared" si="131"/>
        <v>0</v>
      </c>
      <c r="FF147" s="159">
        <f t="shared" si="192"/>
        <v>4</v>
      </c>
      <c r="FG147" s="159">
        <f t="shared" si="192"/>
        <v>6</v>
      </c>
      <c r="FH147" s="159">
        <f t="shared" si="133"/>
        <v>0</v>
      </c>
      <c r="FI147" s="159">
        <v>0</v>
      </c>
      <c r="FJ147" s="159">
        <v>0</v>
      </c>
      <c r="FK147" s="159"/>
      <c r="FL147" s="159"/>
      <c r="FM147" s="235">
        <v>35</v>
      </c>
    </row>
    <row r="148" spans="1:169" ht="18" x14ac:dyDescent="0.2">
      <c r="A148" s="194">
        <v>135</v>
      </c>
      <c r="B148" s="195">
        <v>211423243135</v>
      </c>
      <c r="C148" s="196" t="s">
        <v>950</v>
      </c>
      <c r="D148" s="197"/>
      <c r="E148" s="198" t="s">
        <v>951</v>
      </c>
      <c r="F148" s="199">
        <f t="shared" si="0"/>
        <v>2</v>
      </c>
      <c r="G148" s="199">
        <f t="shared" si="1"/>
        <v>2</v>
      </c>
      <c r="H148" s="199">
        <f t="shared" si="2"/>
        <v>2</v>
      </c>
      <c r="I148" s="199">
        <f t="shared" si="3"/>
        <v>2</v>
      </c>
      <c r="J148" s="199">
        <f t="shared" si="4"/>
        <v>2</v>
      </c>
      <c r="K148" s="199">
        <f t="shared" si="5"/>
        <v>2</v>
      </c>
      <c r="L148" s="199">
        <f t="shared" si="6"/>
        <v>2</v>
      </c>
      <c r="M148" s="199">
        <f t="shared" si="7"/>
        <v>2</v>
      </c>
      <c r="N148" s="199">
        <f t="shared" si="8"/>
        <v>0</v>
      </c>
      <c r="O148" s="200">
        <f t="shared" si="9"/>
        <v>0</v>
      </c>
      <c r="P148" s="199">
        <f t="shared" si="10"/>
        <v>12</v>
      </c>
      <c r="Q148" s="199">
        <f t="shared" si="11"/>
        <v>0</v>
      </c>
      <c r="R148" s="199">
        <f t="shared" si="12"/>
        <v>0</v>
      </c>
      <c r="S148" s="201">
        <f t="shared" si="185"/>
        <v>0</v>
      </c>
      <c r="T148" s="202">
        <f t="shared" si="14"/>
        <v>3</v>
      </c>
      <c r="U148" s="199">
        <f t="shared" si="15"/>
        <v>0</v>
      </c>
      <c r="V148" s="199">
        <f t="shared" si="16"/>
        <v>0</v>
      </c>
      <c r="W148" s="199">
        <f t="shared" si="17"/>
        <v>0</v>
      </c>
      <c r="X148" s="201">
        <f t="shared" si="18"/>
        <v>0</v>
      </c>
      <c r="Y148" s="203">
        <f t="shared" si="19"/>
        <v>4</v>
      </c>
      <c r="Z148" s="199">
        <f t="shared" si="20"/>
        <v>0</v>
      </c>
      <c r="AA148" s="199">
        <f t="shared" si="21"/>
        <v>0</v>
      </c>
      <c r="AB148" s="199">
        <f t="shared" si="22"/>
        <v>0</v>
      </c>
      <c r="AC148" s="201">
        <f t="shared" si="23"/>
        <v>0</v>
      </c>
      <c r="AD148" s="202">
        <f t="shared" si="24"/>
        <v>4</v>
      </c>
      <c r="AE148" s="199">
        <f t="shared" si="25"/>
        <v>12</v>
      </c>
      <c r="AF148" s="199">
        <f t="shared" si="26"/>
        <v>0</v>
      </c>
      <c r="AG148" s="199">
        <f t="shared" si="27"/>
        <v>0</v>
      </c>
      <c r="AH148" s="201">
        <f t="shared" si="28"/>
        <v>0</v>
      </c>
      <c r="AI148" s="204">
        <f t="shared" si="29"/>
        <v>3</v>
      </c>
      <c r="AJ148" s="199">
        <f t="shared" si="30"/>
        <v>10</v>
      </c>
      <c r="AK148" s="199">
        <f t="shared" si="31"/>
        <v>0</v>
      </c>
      <c r="AL148" s="199">
        <f t="shared" si="32"/>
        <v>0</v>
      </c>
      <c r="AM148" s="201">
        <f t="shared" si="33"/>
        <v>0</v>
      </c>
      <c r="AN148" s="204">
        <f t="shared" si="34"/>
        <v>3</v>
      </c>
      <c r="AO148" s="199">
        <f t="shared" si="35"/>
        <v>0</v>
      </c>
      <c r="AP148" s="199">
        <f t="shared" si="36"/>
        <v>0</v>
      </c>
      <c r="AQ148" s="199">
        <f t="shared" si="37"/>
        <v>0</v>
      </c>
      <c r="AR148" s="201">
        <f t="shared" si="38"/>
        <v>0</v>
      </c>
      <c r="AS148" s="204">
        <f t="shared" si="39"/>
        <v>4</v>
      </c>
      <c r="AT148" s="199">
        <f t="shared" si="40"/>
        <v>12</v>
      </c>
      <c r="AU148" s="199">
        <f t="shared" si="41"/>
        <v>0</v>
      </c>
      <c r="AV148" s="199">
        <f t="shared" si="42"/>
        <v>0</v>
      </c>
      <c r="AW148" s="201">
        <f t="shared" si="43"/>
        <v>0</v>
      </c>
      <c r="AX148" s="205">
        <f t="shared" si="44"/>
        <v>3</v>
      </c>
      <c r="AY148" s="199">
        <f t="shared" si="45"/>
        <v>0</v>
      </c>
      <c r="AZ148" s="199">
        <f t="shared" si="46"/>
        <v>0</v>
      </c>
      <c r="BA148" s="199">
        <f t="shared" si="47"/>
        <v>0</v>
      </c>
      <c r="BB148" s="201">
        <f t="shared" si="48"/>
        <v>0</v>
      </c>
      <c r="BC148" s="204">
        <f t="shared" si="49"/>
        <v>4</v>
      </c>
      <c r="BD148" s="199">
        <f t="shared" si="50"/>
        <v>0</v>
      </c>
      <c r="BE148" s="199">
        <f t="shared" si="51"/>
        <v>0</v>
      </c>
      <c r="BF148" s="199">
        <f t="shared" si="52"/>
        <v>0</v>
      </c>
      <c r="BG148" s="201">
        <f t="shared" si="53"/>
        <v>0</v>
      </c>
      <c r="BH148" s="204">
        <f t="shared" si="54"/>
        <v>4</v>
      </c>
      <c r="BI148" s="199">
        <f t="shared" si="55"/>
        <v>6</v>
      </c>
      <c r="BJ148" s="199">
        <f t="shared" si="56"/>
        <v>0</v>
      </c>
      <c r="BK148" s="199">
        <f t="shared" si="57"/>
        <v>0</v>
      </c>
      <c r="BL148" s="201">
        <f t="shared" si="58"/>
        <v>0</v>
      </c>
      <c r="BM148" s="206">
        <f t="shared" si="59"/>
        <v>3</v>
      </c>
      <c r="BN148" s="199">
        <f t="shared" si="60"/>
        <v>12</v>
      </c>
      <c r="BO148" s="199">
        <f t="shared" si="61"/>
        <v>0</v>
      </c>
      <c r="BP148" s="199">
        <f t="shared" si="62"/>
        <v>0</v>
      </c>
      <c r="BQ148" s="201">
        <f t="shared" si="63"/>
        <v>0</v>
      </c>
      <c r="BR148" s="207">
        <f t="shared" si="64"/>
        <v>3</v>
      </c>
      <c r="BS148" s="199">
        <f t="shared" si="65"/>
        <v>0</v>
      </c>
      <c r="BT148" s="199">
        <f t="shared" si="66"/>
        <v>0</v>
      </c>
      <c r="BU148" s="199">
        <f t="shared" si="67"/>
        <v>0</v>
      </c>
      <c r="BV148" s="201">
        <f t="shared" si="68"/>
        <v>0</v>
      </c>
      <c r="BW148" s="207">
        <f t="shared" si="69"/>
        <v>4</v>
      </c>
      <c r="BX148" s="235">
        <v>80</v>
      </c>
      <c r="BY148" s="235">
        <v>80</v>
      </c>
      <c r="BZ148" s="193" t="e">
        <f t="shared" si="70"/>
        <v>#VALUE!</v>
      </c>
      <c r="CA148" s="193">
        <f t="shared" si="71"/>
        <v>14</v>
      </c>
      <c r="CB148" s="193" t="e">
        <f t="shared" si="72"/>
        <v>#VALUE!</v>
      </c>
      <c r="CC148" s="193" t="e">
        <f t="shared" si="73"/>
        <v>#VALUE!</v>
      </c>
      <c r="CD148" s="193" t="e">
        <f t="shared" si="74"/>
        <v>#VALUE!</v>
      </c>
      <c r="CE148" s="193" t="e">
        <f t="shared" si="75"/>
        <v>#VALUE!</v>
      </c>
      <c r="CF148" s="193" t="e">
        <f t="shared" si="76"/>
        <v>#VALUE!</v>
      </c>
      <c r="CG148" s="193" t="e">
        <f t="shared" si="77"/>
        <v>#VALUE!</v>
      </c>
      <c r="CH148" s="193" t="e">
        <f t="shared" si="78"/>
        <v>#VALUE!</v>
      </c>
      <c r="CI148" s="193" t="e">
        <f t="shared" si="79"/>
        <v>#VALUE!</v>
      </c>
      <c r="CJ148" s="193" t="e">
        <f t="shared" si="80"/>
        <v>#VALUE!</v>
      </c>
      <c r="CK148" s="193" t="e">
        <f t="shared" si="81"/>
        <v>#VALUE!</v>
      </c>
      <c r="CL148" s="193" t="e">
        <f t="shared" si="82"/>
        <v>#VALUE!</v>
      </c>
      <c r="CM148" s="193" t="e">
        <f t="shared" si="83"/>
        <v>#VALUE!</v>
      </c>
      <c r="CN148" s="193" t="e">
        <f t="shared" si="84"/>
        <v>#VALUE!</v>
      </c>
      <c r="CO148" s="209" t="str">
        <f t="shared" si="85"/>
        <v>2023PEC AI 489</v>
      </c>
      <c r="CP148" s="193" t="e">
        <f t="shared" si="86"/>
        <v>#VALUE!</v>
      </c>
      <c r="CQ148" s="158"/>
      <c r="CR148" s="193">
        <f t="shared" si="87"/>
        <v>13</v>
      </c>
      <c r="CS148" s="193" t="e">
        <f t="shared" si="88"/>
        <v>#VALUE!</v>
      </c>
      <c r="CT148" s="193" t="e">
        <f t="shared" si="89"/>
        <v>#VALUE!</v>
      </c>
      <c r="CU148" s="193" t="e">
        <f t="shared" si="90"/>
        <v>#VALUE!</v>
      </c>
      <c r="CV148" s="193" t="e">
        <f t="shared" si="91"/>
        <v>#VALUE!</v>
      </c>
      <c r="CW148" s="193" t="e">
        <f t="shared" si="92"/>
        <v>#VALUE!</v>
      </c>
      <c r="CX148" s="193" t="e">
        <f t="shared" si="93"/>
        <v>#VALUE!</v>
      </c>
      <c r="CY148" s="193" t="e">
        <f t="shared" si="94"/>
        <v>#VALUE!</v>
      </c>
      <c r="CZ148" s="193" t="e">
        <f t="shared" si="95"/>
        <v>#VALUE!</v>
      </c>
      <c r="DA148" s="193" t="e">
        <f t="shared" si="96"/>
        <v>#VALUE!</v>
      </c>
      <c r="DB148" s="193" t="e">
        <f t="shared" si="97"/>
        <v>#VALUE!</v>
      </c>
      <c r="DC148" s="193" t="e">
        <f t="shared" si="98"/>
        <v>#VALUE!</v>
      </c>
      <c r="DD148" s="193" t="e">
        <f t="shared" si="99"/>
        <v>#VALUE!</v>
      </c>
      <c r="DE148" s="159"/>
      <c r="DF148" s="159" t="e">
        <f t="shared" si="100"/>
        <v>#VALUE!</v>
      </c>
      <c r="DG148" s="159"/>
      <c r="DH148" s="159"/>
      <c r="DI148" s="159"/>
      <c r="DJ148" s="159"/>
      <c r="DK148" s="159"/>
      <c r="DL148" s="159"/>
      <c r="DM148" s="159"/>
      <c r="DN148" s="159"/>
      <c r="DO148" s="159"/>
      <c r="DP148" s="159"/>
      <c r="DQ148" s="159"/>
      <c r="DR148" s="159">
        <f t="shared" si="101"/>
        <v>80</v>
      </c>
      <c r="DS148" s="188">
        <f t="shared" si="102"/>
        <v>16</v>
      </c>
      <c r="DT148" s="159">
        <f t="shared" si="103"/>
        <v>12</v>
      </c>
      <c r="DU148" s="159">
        <f t="shared" si="104"/>
        <v>12</v>
      </c>
      <c r="DV148" s="159">
        <f t="shared" si="105"/>
        <v>10</v>
      </c>
      <c r="DW148" s="159">
        <f t="shared" si="106"/>
        <v>12</v>
      </c>
      <c r="DX148" s="159">
        <f t="shared" si="107"/>
        <v>6</v>
      </c>
      <c r="DY148" s="210">
        <f t="shared" si="108"/>
        <v>12</v>
      </c>
      <c r="DZ148" s="159">
        <f t="shared" si="109"/>
        <v>80</v>
      </c>
      <c r="EA148" s="159">
        <f t="shared" si="110"/>
        <v>16</v>
      </c>
      <c r="EB148" s="159">
        <f t="shared" si="111"/>
        <v>12</v>
      </c>
      <c r="EC148" s="159">
        <f t="shared" si="186"/>
        <v>0</v>
      </c>
      <c r="ED148" s="159">
        <f t="shared" si="186"/>
        <v>0</v>
      </c>
      <c r="EE148" s="159">
        <f t="shared" si="187"/>
        <v>12</v>
      </c>
      <c r="EF148" s="159">
        <f t="shared" si="187"/>
        <v>10</v>
      </c>
      <c r="EG148" s="159">
        <f t="shared" si="114"/>
        <v>0</v>
      </c>
      <c r="EH148" s="159">
        <f t="shared" si="115"/>
        <v>12</v>
      </c>
      <c r="EI148" s="159">
        <f t="shared" si="188"/>
        <v>0</v>
      </c>
      <c r="EJ148" s="159">
        <f t="shared" si="188"/>
        <v>0</v>
      </c>
      <c r="EK148" s="159">
        <f t="shared" si="189"/>
        <v>6</v>
      </c>
      <c r="EL148" s="159">
        <f t="shared" si="189"/>
        <v>12</v>
      </c>
      <c r="EM148" s="159">
        <f t="shared" si="118"/>
        <v>0</v>
      </c>
      <c r="EN148" s="159"/>
      <c r="EO148" s="159"/>
      <c r="EP148" s="188">
        <f t="shared" si="119"/>
        <v>16</v>
      </c>
      <c r="EQ148" s="159">
        <f t="shared" si="120"/>
        <v>14</v>
      </c>
      <c r="ER148" s="159">
        <f t="shared" si="121"/>
        <v>14</v>
      </c>
      <c r="ES148" s="159">
        <f t="shared" si="122"/>
        <v>12</v>
      </c>
      <c r="ET148" s="159">
        <f t="shared" si="123"/>
        <v>11</v>
      </c>
      <c r="EU148" s="159">
        <f t="shared" si="124"/>
        <v>13</v>
      </c>
      <c r="EV148" s="159"/>
      <c r="EW148" s="159">
        <f t="shared" si="125"/>
        <v>80</v>
      </c>
      <c r="EX148" s="159">
        <f t="shared" si="126"/>
        <v>16</v>
      </c>
      <c r="EY148" s="159">
        <f t="shared" si="127"/>
        <v>14</v>
      </c>
      <c r="EZ148" s="159">
        <f t="shared" si="190"/>
        <v>0</v>
      </c>
      <c r="FA148" s="159">
        <f t="shared" si="190"/>
        <v>0</v>
      </c>
      <c r="FB148" s="159">
        <f t="shared" si="191"/>
        <v>14</v>
      </c>
      <c r="FC148" s="159">
        <f t="shared" si="191"/>
        <v>12</v>
      </c>
      <c r="FD148" s="159">
        <f t="shared" si="130"/>
        <v>0</v>
      </c>
      <c r="FE148" s="159">
        <f t="shared" si="131"/>
        <v>11</v>
      </c>
      <c r="FF148" s="159">
        <f t="shared" si="192"/>
        <v>0</v>
      </c>
      <c r="FG148" s="159">
        <f t="shared" si="192"/>
        <v>0</v>
      </c>
      <c r="FH148" s="159">
        <f t="shared" si="133"/>
        <v>13</v>
      </c>
      <c r="FI148" s="159">
        <v>0</v>
      </c>
      <c r="FJ148" s="159">
        <v>0</v>
      </c>
      <c r="FK148" s="159"/>
      <c r="FL148" s="159"/>
      <c r="FM148" s="235">
        <v>80</v>
      </c>
    </row>
    <row r="149" spans="1:169" ht="18" x14ac:dyDescent="0.2">
      <c r="A149" s="194">
        <v>136</v>
      </c>
      <c r="B149" s="195">
        <v>211423243136</v>
      </c>
      <c r="C149" s="196" t="s">
        <v>952</v>
      </c>
      <c r="D149" s="197"/>
      <c r="E149" s="198" t="s">
        <v>953</v>
      </c>
      <c r="F149" s="199">
        <f t="shared" si="0"/>
        <v>2</v>
      </c>
      <c r="G149" s="199">
        <f t="shared" si="1"/>
        <v>2</v>
      </c>
      <c r="H149" s="199">
        <f t="shared" si="2"/>
        <v>2</v>
      </c>
      <c r="I149" s="199">
        <f t="shared" si="3"/>
        <v>2</v>
      </c>
      <c r="J149" s="199">
        <f t="shared" si="4"/>
        <v>2</v>
      </c>
      <c r="K149" s="199">
        <f t="shared" si="5"/>
        <v>2</v>
      </c>
      <c r="L149" s="199">
        <f t="shared" si="6"/>
        <v>2</v>
      </c>
      <c r="M149" s="199">
        <f t="shared" si="7"/>
        <v>1</v>
      </c>
      <c r="N149" s="199">
        <f t="shared" si="8"/>
        <v>0</v>
      </c>
      <c r="O149" s="200">
        <f t="shared" si="9"/>
        <v>0</v>
      </c>
      <c r="P149" s="199">
        <f t="shared" si="10"/>
        <v>0</v>
      </c>
      <c r="Q149" s="199">
        <f t="shared" si="11"/>
        <v>0</v>
      </c>
      <c r="R149" s="199">
        <f t="shared" si="12"/>
        <v>0</v>
      </c>
      <c r="S149" s="201">
        <f t="shared" si="185"/>
        <v>0</v>
      </c>
      <c r="T149" s="202">
        <f t="shared" si="14"/>
        <v>4</v>
      </c>
      <c r="U149" s="199">
        <f t="shared" si="15"/>
        <v>11</v>
      </c>
      <c r="V149" s="199">
        <f t="shared" si="16"/>
        <v>0</v>
      </c>
      <c r="W149" s="199">
        <f t="shared" si="17"/>
        <v>0</v>
      </c>
      <c r="X149" s="201">
        <f t="shared" si="18"/>
        <v>0</v>
      </c>
      <c r="Y149" s="203">
        <f t="shared" si="19"/>
        <v>3</v>
      </c>
      <c r="Z149" s="199">
        <f t="shared" si="20"/>
        <v>11</v>
      </c>
      <c r="AA149" s="199">
        <f t="shared" si="21"/>
        <v>0</v>
      </c>
      <c r="AB149" s="199">
        <f t="shared" si="22"/>
        <v>0</v>
      </c>
      <c r="AC149" s="201">
        <f t="shared" si="23"/>
        <v>0</v>
      </c>
      <c r="AD149" s="202">
        <f t="shared" si="24"/>
        <v>3</v>
      </c>
      <c r="AE149" s="199">
        <f t="shared" si="25"/>
        <v>0</v>
      </c>
      <c r="AF149" s="199">
        <f t="shared" si="26"/>
        <v>0</v>
      </c>
      <c r="AG149" s="199">
        <f t="shared" si="27"/>
        <v>0</v>
      </c>
      <c r="AH149" s="201">
        <f t="shared" si="28"/>
        <v>0</v>
      </c>
      <c r="AI149" s="204">
        <f t="shared" si="29"/>
        <v>4</v>
      </c>
      <c r="AJ149" s="199">
        <f t="shared" si="30"/>
        <v>0</v>
      </c>
      <c r="AK149" s="199">
        <f t="shared" si="31"/>
        <v>0</v>
      </c>
      <c r="AL149" s="199">
        <f t="shared" si="32"/>
        <v>0</v>
      </c>
      <c r="AM149" s="201">
        <f t="shared" si="33"/>
        <v>0</v>
      </c>
      <c r="AN149" s="204">
        <f t="shared" si="34"/>
        <v>4</v>
      </c>
      <c r="AO149" s="199">
        <f t="shared" si="35"/>
        <v>11</v>
      </c>
      <c r="AP149" s="199">
        <f t="shared" si="36"/>
        <v>0</v>
      </c>
      <c r="AQ149" s="199">
        <f t="shared" si="37"/>
        <v>0</v>
      </c>
      <c r="AR149" s="201">
        <f t="shared" si="38"/>
        <v>0</v>
      </c>
      <c r="AS149" s="204">
        <f t="shared" si="39"/>
        <v>3</v>
      </c>
      <c r="AT149" s="199">
        <f t="shared" si="40"/>
        <v>0</v>
      </c>
      <c r="AU149" s="199">
        <f t="shared" si="41"/>
        <v>0</v>
      </c>
      <c r="AV149" s="199">
        <f t="shared" si="42"/>
        <v>0</v>
      </c>
      <c r="AW149" s="201">
        <f t="shared" si="43"/>
        <v>0</v>
      </c>
      <c r="AX149" s="205">
        <f t="shared" si="44"/>
        <v>4</v>
      </c>
      <c r="AY149" s="199">
        <f t="shared" si="45"/>
        <v>11</v>
      </c>
      <c r="AZ149" s="199">
        <f t="shared" si="46"/>
        <v>0</v>
      </c>
      <c r="BA149" s="199">
        <f t="shared" si="47"/>
        <v>0</v>
      </c>
      <c r="BB149" s="201">
        <f t="shared" si="48"/>
        <v>0</v>
      </c>
      <c r="BC149" s="204">
        <f t="shared" si="49"/>
        <v>3</v>
      </c>
      <c r="BD149" s="199">
        <f t="shared" si="50"/>
        <v>6</v>
      </c>
      <c r="BE149" s="199">
        <f t="shared" si="51"/>
        <v>0</v>
      </c>
      <c r="BF149" s="199">
        <f t="shared" si="52"/>
        <v>0</v>
      </c>
      <c r="BG149" s="201">
        <f t="shared" si="53"/>
        <v>0</v>
      </c>
      <c r="BH149" s="204">
        <f t="shared" si="54"/>
        <v>3</v>
      </c>
      <c r="BI149" s="199">
        <f t="shared" si="55"/>
        <v>0</v>
      </c>
      <c r="BJ149" s="199">
        <f t="shared" si="56"/>
        <v>0</v>
      </c>
      <c r="BK149" s="199">
        <f t="shared" si="57"/>
        <v>0</v>
      </c>
      <c r="BL149" s="201">
        <f t="shared" si="58"/>
        <v>0</v>
      </c>
      <c r="BM149" s="206">
        <f t="shared" si="59"/>
        <v>4</v>
      </c>
      <c r="BN149" s="199">
        <f t="shared" si="60"/>
        <v>0</v>
      </c>
      <c r="BO149" s="199">
        <f t="shared" si="61"/>
        <v>0</v>
      </c>
      <c r="BP149" s="199">
        <f t="shared" si="62"/>
        <v>0</v>
      </c>
      <c r="BQ149" s="201">
        <f t="shared" si="63"/>
        <v>0</v>
      </c>
      <c r="BR149" s="207">
        <f t="shared" si="64"/>
        <v>4</v>
      </c>
      <c r="BS149" s="199">
        <f t="shared" si="65"/>
        <v>12</v>
      </c>
      <c r="BT149" s="199">
        <f t="shared" si="66"/>
        <v>0</v>
      </c>
      <c r="BU149" s="199">
        <f t="shared" si="67"/>
        <v>0</v>
      </c>
      <c r="BV149" s="201">
        <f t="shared" si="68"/>
        <v>0</v>
      </c>
      <c r="BW149" s="207">
        <f t="shared" si="69"/>
        <v>3</v>
      </c>
      <c r="BX149" s="235">
        <v>77</v>
      </c>
      <c r="BY149" s="235">
        <v>77</v>
      </c>
      <c r="BZ149" s="193" t="e">
        <f t="shared" si="70"/>
        <v>#VALUE!</v>
      </c>
      <c r="CA149" s="193">
        <f t="shared" si="71"/>
        <v>20</v>
      </c>
      <c r="CB149" s="193" t="e">
        <f t="shared" si="72"/>
        <v>#VALUE!</v>
      </c>
      <c r="CC149" s="193" t="e">
        <f t="shared" si="73"/>
        <v>#VALUE!</v>
      </c>
      <c r="CD149" s="193" t="e">
        <f t="shared" si="74"/>
        <v>#VALUE!</v>
      </c>
      <c r="CE149" s="193" t="e">
        <f t="shared" si="75"/>
        <v>#VALUE!</v>
      </c>
      <c r="CF149" s="193" t="e">
        <f t="shared" si="76"/>
        <v>#VALUE!</v>
      </c>
      <c r="CG149" s="193" t="e">
        <f t="shared" si="77"/>
        <v>#VALUE!</v>
      </c>
      <c r="CH149" s="193" t="e">
        <f t="shared" si="78"/>
        <v>#VALUE!</v>
      </c>
      <c r="CI149" s="193" t="e">
        <f t="shared" si="79"/>
        <v>#VALUE!</v>
      </c>
      <c r="CJ149" s="193" t="e">
        <f t="shared" si="80"/>
        <v>#VALUE!</v>
      </c>
      <c r="CK149" s="193" t="e">
        <f t="shared" si="81"/>
        <v>#VALUE!</v>
      </c>
      <c r="CL149" s="193" t="e">
        <f t="shared" si="82"/>
        <v>#VALUE!</v>
      </c>
      <c r="CM149" s="193" t="e">
        <f t="shared" si="83"/>
        <v>#VALUE!</v>
      </c>
      <c r="CN149" s="193" t="e">
        <f t="shared" si="84"/>
        <v>#VALUE!</v>
      </c>
      <c r="CO149" s="209" t="str">
        <f t="shared" si="85"/>
        <v>2023PEC AI 490</v>
      </c>
      <c r="CP149" s="193" t="e">
        <f t="shared" si="86"/>
        <v>#VALUE!</v>
      </c>
      <c r="CQ149" s="158"/>
      <c r="CR149" s="193">
        <f t="shared" si="87"/>
        <v>20</v>
      </c>
      <c r="CS149" s="193" t="e">
        <f t="shared" si="88"/>
        <v>#VALUE!</v>
      </c>
      <c r="CT149" s="193" t="e">
        <f t="shared" si="89"/>
        <v>#VALUE!</v>
      </c>
      <c r="CU149" s="193" t="e">
        <f t="shared" si="90"/>
        <v>#VALUE!</v>
      </c>
      <c r="CV149" s="193" t="e">
        <f t="shared" si="91"/>
        <v>#VALUE!</v>
      </c>
      <c r="CW149" s="193" t="e">
        <f t="shared" si="92"/>
        <v>#VALUE!</v>
      </c>
      <c r="CX149" s="193" t="e">
        <f t="shared" si="93"/>
        <v>#VALUE!</v>
      </c>
      <c r="CY149" s="193" t="e">
        <f t="shared" si="94"/>
        <v>#VALUE!</v>
      </c>
      <c r="CZ149" s="193" t="e">
        <f t="shared" si="95"/>
        <v>#VALUE!</v>
      </c>
      <c r="DA149" s="193" t="e">
        <f t="shared" si="96"/>
        <v>#VALUE!</v>
      </c>
      <c r="DB149" s="193" t="e">
        <f t="shared" si="97"/>
        <v>#VALUE!</v>
      </c>
      <c r="DC149" s="193" t="e">
        <f t="shared" si="98"/>
        <v>#VALUE!</v>
      </c>
      <c r="DD149" s="193" t="e">
        <f t="shared" si="99"/>
        <v>#VALUE!</v>
      </c>
      <c r="DE149" s="159"/>
      <c r="DF149" s="159" t="e">
        <f t="shared" si="100"/>
        <v>#VALUE!</v>
      </c>
      <c r="DG149" s="159"/>
      <c r="DH149" s="159"/>
      <c r="DI149" s="159"/>
      <c r="DJ149" s="159"/>
      <c r="DK149" s="159"/>
      <c r="DL149" s="159"/>
      <c r="DM149" s="159"/>
      <c r="DN149" s="159"/>
      <c r="DO149" s="159"/>
      <c r="DP149" s="159"/>
      <c r="DQ149" s="159"/>
      <c r="DR149" s="159">
        <f t="shared" si="101"/>
        <v>77</v>
      </c>
      <c r="DS149" s="188">
        <f t="shared" si="102"/>
        <v>15</v>
      </c>
      <c r="DT149" s="159">
        <f t="shared" si="103"/>
        <v>11</v>
      </c>
      <c r="DU149" s="159">
        <f t="shared" si="104"/>
        <v>11</v>
      </c>
      <c r="DV149" s="159">
        <f t="shared" si="105"/>
        <v>11</v>
      </c>
      <c r="DW149" s="159">
        <f t="shared" si="106"/>
        <v>11</v>
      </c>
      <c r="DX149" s="159">
        <f t="shared" si="107"/>
        <v>6</v>
      </c>
      <c r="DY149" s="210">
        <f t="shared" si="108"/>
        <v>12</v>
      </c>
      <c r="DZ149" s="159">
        <f t="shared" si="109"/>
        <v>77</v>
      </c>
      <c r="EA149" s="159">
        <f t="shared" si="110"/>
        <v>15</v>
      </c>
      <c r="EB149" s="159">
        <f t="shared" si="111"/>
        <v>0</v>
      </c>
      <c r="EC149" s="159">
        <f t="shared" si="186"/>
        <v>11</v>
      </c>
      <c r="ED149" s="159">
        <f t="shared" si="186"/>
        <v>11</v>
      </c>
      <c r="EE149" s="159">
        <f t="shared" si="187"/>
        <v>0</v>
      </c>
      <c r="EF149" s="159">
        <f t="shared" si="187"/>
        <v>0</v>
      </c>
      <c r="EG149" s="159">
        <f t="shared" si="114"/>
        <v>11</v>
      </c>
      <c r="EH149" s="159">
        <f t="shared" si="115"/>
        <v>0</v>
      </c>
      <c r="EI149" s="159">
        <f t="shared" si="188"/>
        <v>11</v>
      </c>
      <c r="EJ149" s="159">
        <f t="shared" si="188"/>
        <v>6</v>
      </c>
      <c r="EK149" s="159">
        <f t="shared" si="189"/>
        <v>0</v>
      </c>
      <c r="EL149" s="159">
        <f t="shared" si="189"/>
        <v>0</v>
      </c>
      <c r="EM149" s="159">
        <f t="shared" si="118"/>
        <v>12</v>
      </c>
      <c r="EN149" s="159"/>
      <c r="EO149" s="159"/>
      <c r="EP149" s="188">
        <f t="shared" si="119"/>
        <v>15</v>
      </c>
      <c r="EQ149" s="159">
        <f t="shared" si="120"/>
        <v>13</v>
      </c>
      <c r="ER149" s="159">
        <f t="shared" si="121"/>
        <v>14</v>
      </c>
      <c r="ES149" s="159">
        <f t="shared" si="122"/>
        <v>14</v>
      </c>
      <c r="ET149" s="159">
        <f t="shared" si="123"/>
        <v>9</v>
      </c>
      <c r="EU149" s="159">
        <f t="shared" si="124"/>
        <v>12</v>
      </c>
      <c r="EV149" s="159"/>
      <c r="EW149" s="159">
        <f t="shared" si="125"/>
        <v>77</v>
      </c>
      <c r="EX149" s="159">
        <f t="shared" si="126"/>
        <v>15</v>
      </c>
      <c r="EY149" s="159">
        <f t="shared" si="127"/>
        <v>0</v>
      </c>
      <c r="EZ149" s="159">
        <f t="shared" si="190"/>
        <v>13</v>
      </c>
      <c r="FA149" s="159">
        <f t="shared" si="190"/>
        <v>14</v>
      </c>
      <c r="FB149" s="159">
        <f t="shared" si="191"/>
        <v>0</v>
      </c>
      <c r="FC149" s="159">
        <f t="shared" si="191"/>
        <v>0</v>
      </c>
      <c r="FD149" s="159">
        <f t="shared" si="130"/>
        <v>14</v>
      </c>
      <c r="FE149" s="159">
        <f t="shared" si="131"/>
        <v>0</v>
      </c>
      <c r="FF149" s="159">
        <f t="shared" si="192"/>
        <v>9</v>
      </c>
      <c r="FG149" s="159">
        <f t="shared" si="192"/>
        <v>12</v>
      </c>
      <c r="FH149" s="159">
        <f t="shared" si="133"/>
        <v>0</v>
      </c>
      <c r="FI149" s="159">
        <v>0</v>
      </c>
      <c r="FJ149" s="159">
        <v>0</v>
      </c>
      <c r="FK149" s="159"/>
      <c r="FL149" s="159"/>
      <c r="FM149" s="235">
        <v>77</v>
      </c>
    </row>
    <row r="150" spans="1:169" ht="18" x14ac:dyDescent="0.2">
      <c r="A150" s="194">
        <v>137</v>
      </c>
      <c r="B150" s="211">
        <v>211423243137</v>
      </c>
      <c r="C150" s="211" t="s">
        <v>954</v>
      </c>
      <c r="D150" s="197"/>
      <c r="E150" s="212" t="s">
        <v>955</v>
      </c>
      <c r="F150" s="199">
        <f t="shared" si="0"/>
        <v>2</v>
      </c>
      <c r="G150" s="199">
        <f t="shared" si="1"/>
        <v>2</v>
      </c>
      <c r="H150" s="199">
        <f t="shared" si="2"/>
        <v>2</v>
      </c>
      <c r="I150" s="199">
        <f t="shared" si="3"/>
        <v>2</v>
      </c>
      <c r="J150" s="199">
        <f t="shared" si="4"/>
        <v>2</v>
      </c>
      <c r="K150" s="199">
        <f t="shared" si="5"/>
        <v>2</v>
      </c>
      <c r="L150" s="199">
        <f t="shared" si="6"/>
        <v>2</v>
      </c>
      <c r="M150" s="199">
        <f t="shared" si="7"/>
        <v>2</v>
      </c>
      <c r="N150" s="199">
        <f t="shared" si="8"/>
        <v>2</v>
      </c>
      <c r="O150" s="200">
        <f t="shared" si="9"/>
        <v>1</v>
      </c>
      <c r="P150" s="199">
        <f t="shared" si="10"/>
        <v>13</v>
      </c>
      <c r="Q150" s="199">
        <f t="shared" si="11"/>
        <v>0</v>
      </c>
      <c r="R150" s="199">
        <f t="shared" si="12"/>
        <v>0</v>
      </c>
      <c r="S150" s="201">
        <f t="shared" si="185"/>
        <v>0</v>
      </c>
      <c r="T150" s="202">
        <f t="shared" si="14"/>
        <v>3</v>
      </c>
      <c r="U150" s="199">
        <f t="shared" si="15"/>
        <v>0</v>
      </c>
      <c r="V150" s="199">
        <f t="shared" si="16"/>
        <v>0</v>
      </c>
      <c r="W150" s="199">
        <f t="shared" si="17"/>
        <v>0</v>
      </c>
      <c r="X150" s="201">
        <f t="shared" si="18"/>
        <v>0</v>
      </c>
      <c r="Y150" s="203">
        <f t="shared" si="19"/>
        <v>4</v>
      </c>
      <c r="Z150" s="199">
        <f t="shared" si="20"/>
        <v>0</v>
      </c>
      <c r="AA150" s="199">
        <f t="shared" si="21"/>
        <v>0</v>
      </c>
      <c r="AB150" s="199">
        <f t="shared" si="22"/>
        <v>0</v>
      </c>
      <c r="AC150" s="201">
        <f t="shared" si="23"/>
        <v>0</v>
      </c>
      <c r="AD150" s="202">
        <f t="shared" si="24"/>
        <v>4</v>
      </c>
      <c r="AE150" s="199">
        <f t="shared" si="25"/>
        <v>13</v>
      </c>
      <c r="AF150" s="199">
        <f t="shared" si="26"/>
        <v>0</v>
      </c>
      <c r="AG150" s="199">
        <f t="shared" si="27"/>
        <v>0</v>
      </c>
      <c r="AH150" s="201">
        <f t="shared" si="28"/>
        <v>0</v>
      </c>
      <c r="AI150" s="204">
        <f t="shared" si="29"/>
        <v>3</v>
      </c>
      <c r="AJ150" s="199">
        <f t="shared" si="30"/>
        <v>12</v>
      </c>
      <c r="AK150" s="199">
        <f t="shared" si="31"/>
        <v>0</v>
      </c>
      <c r="AL150" s="199">
        <f t="shared" si="32"/>
        <v>0</v>
      </c>
      <c r="AM150" s="201">
        <f t="shared" si="33"/>
        <v>0</v>
      </c>
      <c r="AN150" s="204">
        <f t="shared" si="34"/>
        <v>3</v>
      </c>
      <c r="AO150" s="199">
        <f t="shared" si="35"/>
        <v>0</v>
      </c>
      <c r="AP150" s="199">
        <f t="shared" si="36"/>
        <v>0</v>
      </c>
      <c r="AQ150" s="199">
        <f t="shared" si="37"/>
        <v>0</v>
      </c>
      <c r="AR150" s="201">
        <f t="shared" si="38"/>
        <v>0</v>
      </c>
      <c r="AS150" s="204">
        <f t="shared" si="39"/>
        <v>4</v>
      </c>
      <c r="AT150" s="199">
        <f t="shared" si="40"/>
        <v>13</v>
      </c>
      <c r="AU150" s="199">
        <f t="shared" si="41"/>
        <v>0</v>
      </c>
      <c r="AV150" s="199">
        <f t="shared" si="42"/>
        <v>0</v>
      </c>
      <c r="AW150" s="201">
        <f t="shared" si="43"/>
        <v>0</v>
      </c>
      <c r="AX150" s="205">
        <f t="shared" si="44"/>
        <v>3</v>
      </c>
      <c r="AY150" s="199">
        <f t="shared" si="45"/>
        <v>0</v>
      </c>
      <c r="AZ150" s="199">
        <f t="shared" si="46"/>
        <v>0</v>
      </c>
      <c r="BA150" s="199">
        <f t="shared" si="47"/>
        <v>0</v>
      </c>
      <c r="BB150" s="201">
        <f t="shared" si="48"/>
        <v>0</v>
      </c>
      <c r="BC150" s="204">
        <f t="shared" si="49"/>
        <v>4</v>
      </c>
      <c r="BD150" s="199">
        <f t="shared" si="50"/>
        <v>0</v>
      </c>
      <c r="BE150" s="199">
        <f t="shared" si="51"/>
        <v>0</v>
      </c>
      <c r="BF150" s="199">
        <f t="shared" si="52"/>
        <v>0</v>
      </c>
      <c r="BG150" s="201">
        <f t="shared" si="53"/>
        <v>0</v>
      </c>
      <c r="BH150" s="204">
        <f t="shared" si="54"/>
        <v>4</v>
      </c>
      <c r="BI150" s="199">
        <f t="shared" si="55"/>
        <v>12</v>
      </c>
      <c r="BJ150" s="199">
        <f t="shared" si="56"/>
        <v>0</v>
      </c>
      <c r="BK150" s="199">
        <f t="shared" si="57"/>
        <v>0</v>
      </c>
      <c r="BL150" s="201">
        <f t="shared" si="58"/>
        <v>0</v>
      </c>
      <c r="BM150" s="206">
        <f t="shared" si="59"/>
        <v>3</v>
      </c>
      <c r="BN150" s="199">
        <f t="shared" si="60"/>
        <v>14</v>
      </c>
      <c r="BO150" s="199">
        <f t="shared" si="61"/>
        <v>0</v>
      </c>
      <c r="BP150" s="199">
        <f t="shared" si="62"/>
        <v>0</v>
      </c>
      <c r="BQ150" s="201">
        <f t="shared" si="63"/>
        <v>0</v>
      </c>
      <c r="BR150" s="207">
        <f t="shared" si="64"/>
        <v>3</v>
      </c>
      <c r="BS150" s="199">
        <f t="shared" si="65"/>
        <v>0</v>
      </c>
      <c r="BT150" s="199">
        <f t="shared" si="66"/>
        <v>0</v>
      </c>
      <c r="BU150" s="199">
        <f t="shared" si="67"/>
        <v>0</v>
      </c>
      <c r="BV150" s="201">
        <f t="shared" si="68"/>
        <v>0</v>
      </c>
      <c r="BW150" s="207">
        <f t="shared" si="69"/>
        <v>4</v>
      </c>
      <c r="BX150" s="235">
        <v>96</v>
      </c>
      <c r="BY150" s="235">
        <v>96</v>
      </c>
      <c r="BZ150" s="193" t="e">
        <f t="shared" si="70"/>
        <v>#VALUE!</v>
      </c>
      <c r="CA150" s="193">
        <f t="shared" si="71"/>
        <v>20</v>
      </c>
      <c r="CB150" s="193" t="e">
        <f t="shared" si="72"/>
        <v>#VALUE!</v>
      </c>
      <c r="CC150" s="193" t="e">
        <f t="shared" si="73"/>
        <v>#VALUE!</v>
      </c>
      <c r="CD150" s="193" t="e">
        <f t="shared" si="74"/>
        <v>#VALUE!</v>
      </c>
      <c r="CE150" s="193" t="e">
        <f t="shared" si="75"/>
        <v>#VALUE!</v>
      </c>
      <c r="CF150" s="193" t="e">
        <f t="shared" si="76"/>
        <v>#VALUE!</v>
      </c>
      <c r="CG150" s="193" t="e">
        <f t="shared" si="77"/>
        <v>#VALUE!</v>
      </c>
      <c r="CH150" s="193" t="e">
        <f t="shared" si="78"/>
        <v>#VALUE!</v>
      </c>
      <c r="CI150" s="193" t="e">
        <f t="shared" si="79"/>
        <v>#VALUE!</v>
      </c>
      <c r="CJ150" s="193" t="e">
        <f t="shared" si="80"/>
        <v>#VALUE!</v>
      </c>
      <c r="CK150" s="193" t="e">
        <f t="shared" si="81"/>
        <v>#VALUE!</v>
      </c>
      <c r="CL150" s="193" t="e">
        <f t="shared" si="82"/>
        <v>#VALUE!</v>
      </c>
      <c r="CM150" s="193" t="e">
        <f t="shared" si="83"/>
        <v>#VALUE!</v>
      </c>
      <c r="CN150" s="193" t="e">
        <f t="shared" si="84"/>
        <v>#VALUE!</v>
      </c>
      <c r="CO150" s="209" t="str">
        <f t="shared" si="85"/>
        <v>2023PEC AI 160</v>
      </c>
      <c r="CP150" s="193" t="e">
        <f t="shared" si="86"/>
        <v>#VALUE!</v>
      </c>
      <c r="CQ150" s="158"/>
      <c r="CR150" s="193">
        <f t="shared" si="87"/>
        <v>20</v>
      </c>
      <c r="CS150" s="193" t="e">
        <f t="shared" si="88"/>
        <v>#VALUE!</v>
      </c>
      <c r="CT150" s="193" t="e">
        <f t="shared" si="89"/>
        <v>#VALUE!</v>
      </c>
      <c r="CU150" s="193" t="e">
        <f t="shared" si="90"/>
        <v>#VALUE!</v>
      </c>
      <c r="CV150" s="193" t="e">
        <f t="shared" si="91"/>
        <v>#VALUE!</v>
      </c>
      <c r="CW150" s="193" t="e">
        <f t="shared" si="92"/>
        <v>#VALUE!</v>
      </c>
      <c r="CX150" s="193" t="e">
        <f t="shared" si="93"/>
        <v>#VALUE!</v>
      </c>
      <c r="CY150" s="193" t="e">
        <f t="shared" si="94"/>
        <v>#VALUE!</v>
      </c>
      <c r="CZ150" s="193" t="e">
        <f t="shared" si="95"/>
        <v>#VALUE!</v>
      </c>
      <c r="DA150" s="193" t="e">
        <f t="shared" si="96"/>
        <v>#VALUE!</v>
      </c>
      <c r="DB150" s="193" t="e">
        <f t="shared" si="97"/>
        <v>#VALUE!</v>
      </c>
      <c r="DC150" s="193" t="e">
        <f t="shared" si="98"/>
        <v>#VALUE!</v>
      </c>
      <c r="DD150" s="193" t="e">
        <f t="shared" si="99"/>
        <v>#VALUE!</v>
      </c>
      <c r="DE150" s="159"/>
      <c r="DF150" s="159" t="e">
        <f t="shared" si="100"/>
        <v>#VALUE!</v>
      </c>
      <c r="DG150" s="159"/>
      <c r="DH150" s="159"/>
      <c r="DI150" s="159"/>
      <c r="DJ150" s="159"/>
      <c r="DK150" s="159"/>
      <c r="DL150" s="159"/>
      <c r="DM150" s="159"/>
      <c r="DN150" s="159"/>
      <c r="DO150" s="159"/>
      <c r="DP150" s="159"/>
      <c r="DQ150" s="159"/>
      <c r="DR150" s="159">
        <f t="shared" si="101"/>
        <v>96</v>
      </c>
      <c r="DS150" s="188">
        <f t="shared" si="102"/>
        <v>19</v>
      </c>
      <c r="DT150" s="159">
        <f t="shared" si="103"/>
        <v>13</v>
      </c>
      <c r="DU150" s="159">
        <f t="shared" si="104"/>
        <v>13</v>
      </c>
      <c r="DV150" s="159">
        <f t="shared" si="105"/>
        <v>12</v>
      </c>
      <c r="DW150" s="159">
        <f t="shared" si="106"/>
        <v>13</v>
      </c>
      <c r="DX150" s="159">
        <f t="shared" si="107"/>
        <v>12</v>
      </c>
      <c r="DY150" s="210">
        <f t="shared" si="108"/>
        <v>14</v>
      </c>
      <c r="DZ150" s="159">
        <f t="shared" si="109"/>
        <v>96</v>
      </c>
      <c r="EA150" s="159">
        <f t="shared" si="110"/>
        <v>19</v>
      </c>
      <c r="EB150" s="159">
        <f t="shared" si="111"/>
        <v>13</v>
      </c>
      <c r="EC150" s="159">
        <f t="shared" si="186"/>
        <v>0</v>
      </c>
      <c r="ED150" s="159">
        <f t="shared" si="186"/>
        <v>0</v>
      </c>
      <c r="EE150" s="159">
        <f t="shared" si="187"/>
        <v>13</v>
      </c>
      <c r="EF150" s="159">
        <f t="shared" si="187"/>
        <v>12</v>
      </c>
      <c r="EG150" s="159">
        <f t="shared" si="114"/>
        <v>0</v>
      </c>
      <c r="EH150" s="159">
        <f t="shared" si="115"/>
        <v>13</v>
      </c>
      <c r="EI150" s="159">
        <f t="shared" si="188"/>
        <v>0</v>
      </c>
      <c r="EJ150" s="159">
        <f t="shared" si="188"/>
        <v>0</v>
      </c>
      <c r="EK150" s="159">
        <f t="shared" si="189"/>
        <v>12</v>
      </c>
      <c r="EL150" s="159">
        <f t="shared" si="189"/>
        <v>14</v>
      </c>
      <c r="EM150" s="159">
        <f t="shared" si="118"/>
        <v>0</v>
      </c>
      <c r="EN150" s="159"/>
      <c r="EO150" s="159"/>
      <c r="EP150" s="188">
        <f t="shared" si="119"/>
        <v>19</v>
      </c>
      <c r="EQ150" s="159">
        <f t="shared" si="120"/>
        <v>16</v>
      </c>
      <c r="ER150" s="159">
        <f t="shared" si="121"/>
        <v>16</v>
      </c>
      <c r="ES150" s="159">
        <f t="shared" si="122"/>
        <v>15</v>
      </c>
      <c r="ET150" s="159">
        <f t="shared" si="123"/>
        <v>15</v>
      </c>
      <c r="EU150" s="159">
        <f t="shared" si="124"/>
        <v>15</v>
      </c>
      <c r="EV150" s="159"/>
      <c r="EW150" s="159">
        <f t="shared" si="125"/>
        <v>96</v>
      </c>
      <c r="EX150" s="159">
        <f t="shared" si="126"/>
        <v>19</v>
      </c>
      <c r="EY150" s="159">
        <f t="shared" si="127"/>
        <v>16</v>
      </c>
      <c r="EZ150" s="159">
        <f t="shared" si="190"/>
        <v>0</v>
      </c>
      <c r="FA150" s="159">
        <f t="shared" si="190"/>
        <v>0</v>
      </c>
      <c r="FB150" s="159">
        <f t="shared" si="191"/>
        <v>16</v>
      </c>
      <c r="FC150" s="159">
        <f t="shared" si="191"/>
        <v>15</v>
      </c>
      <c r="FD150" s="159">
        <f t="shared" si="130"/>
        <v>0</v>
      </c>
      <c r="FE150" s="159">
        <f t="shared" si="131"/>
        <v>15</v>
      </c>
      <c r="FF150" s="159">
        <f t="shared" si="192"/>
        <v>0</v>
      </c>
      <c r="FG150" s="159">
        <f t="shared" si="192"/>
        <v>0</v>
      </c>
      <c r="FH150" s="159">
        <f t="shared" si="133"/>
        <v>15</v>
      </c>
      <c r="FI150" s="159">
        <v>0</v>
      </c>
      <c r="FJ150" s="159">
        <v>0</v>
      </c>
      <c r="FK150" s="159"/>
      <c r="FL150" s="159"/>
      <c r="FM150" s="235">
        <v>96</v>
      </c>
    </row>
    <row r="151" spans="1:169" ht="18" x14ac:dyDescent="0.2">
      <c r="A151" s="194">
        <v>138</v>
      </c>
      <c r="B151" s="211">
        <v>211423243138</v>
      </c>
      <c r="C151" s="211" t="s">
        <v>956</v>
      </c>
      <c r="D151" s="197"/>
      <c r="E151" s="212" t="s">
        <v>957</v>
      </c>
      <c r="F151" s="199">
        <f t="shared" si="0"/>
        <v>2</v>
      </c>
      <c r="G151" s="199">
        <f t="shared" si="1"/>
        <v>2</v>
      </c>
      <c r="H151" s="199">
        <f t="shared" si="2"/>
        <v>2</v>
      </c>
      <c r="I151" s="199">
        <f t="shared" si="3"/>
        <v>2</v>
      </c>
      <c r="J151" s="199">
        <f t="shared" si="4"/>
        <v>2</v>
      </c>
      <c r="K151" s="199">
        <f t="shared" si="5"/>
        <v>2</v>
      </c>
      <c r="L151" s="199">
        <f t="shared" si="6"/>
        <v>2</v>
      </c>
      <c r="M151" s="199">
        <f t="shared" si="7"/>
        <v>2</v>
      </c>
      <c r="N151" s="199">
        <f t="shared" si="8"/>
        <v>2</v>
      </c>
      <c r="O151" s="200">
        <f t="shared" si="9"/>
        <v>1</v>
      </c>
      <c r="P151" s="199">
        <f t="shared" si="10"/>
        <v>0</v>
      </c>
      <c r="Q151" s="199">
        <f t="shared" si="11"/>
        <v>0</v>
      </c>
      <c r="R151" s="199">
        <f t="shared" si="12"/>
        <v>0</v>
      </c>
      <c r="S151" s="201">
        <f t="shared" si="185"/>
        <v>0</v>
      </c>
      <c r="T151" s="202">
        <f t="shared" si="14"/>
        <v>4</v>
      </c>
      <c r="U151" s="199">
        <f t="shared" si="15"/>
        <v>13</v>
      </c>
      <c r="V151" s="199">
        <f t="shared" si="16"/>
        <v>0</v>
      </c>
      <c r="W151" s="199">
        <f t="shared" si="17"/>
        <v>0</v>
      </c>
      <c r="X151" s="201">
        <f t="shared" si="18"/>
        <v>0</v>
      </c>
      <c r="Y151" s="203">
        <f t="shared" si="19"/>
        <v>3</v>
      </c>
      <c r="Z151" s="199">
        <f t="shared" si="20"/>
        <v>13</v>
      </c>
      <c r="AA151" s="199">
        <f t="shared" si="21"/>
        <v>0</v>
      </c>
      <c r="AB151" s="199">
        <f t="shared" si="22"/>
        <v>0</v>
      </c>
      <c r="AC151" s="201">
        <f t="shared" si="23"/>
        <v>0</v>
      </c>
      <c r="AD151" s="202">
        <f t="shared" si="24"/>
        <v>3</v>
      </c>
      <c r="AE151" s="199">
        <f t="shared" si="25"/>
        <v>0</v>
      </c>
      <c r="AF151" s="199">
        <f t="shared" si="26"/>
        <v>0</v>
      </c>
      <c r="AG151" s="199">
        <f t="shared" si="27"/>
        <v>0</v>
      </c>
      <c r="AH151" s="201">
        <f t="shared" si="28"/>
        <v>0</v>
      </c>
      <c r="AI151" s="204">
        <f t="shared" si="29"/>
        <v>4</v>
      </c>
      <c r="AJ151" s="199">
        <f t="shared" si="30"/>
        <v>0</v>
      </c>
      <c r="AK151" s="199">
        <f t="shared" si="31"/>
        <v>0</v>
      </c>
      <c r="AL151" s="199">
        <f t="shared" si="32"/>
        <v>0</v>
      </c>
      <c r="AM151" s="201">
        <f t="shared" si="33"/>
        <v>0</v>
      </c>
      <c r="AN151" s="204">
        <f t="shared" si="34"/>
        <v>4</v>
      </c>
      <c r="AO151" s="199">
        <f t="shared" si="35"/>
        <v>13</v>
      </c>
      <c r="AP151" s="199">
        <f t="shared" si="36"/>
        <v>0</v>
      </c>
      <c r="AQ151" s="199">
        <f t="shared" si="37"/>
        <v>0</v>
      </c>
      <c r="AR151" s="201">
        <f t="shared" si="38"/>
        <v>0</v>
      </c>
      <c r="AS151" s="204">
        <f t="shared" si="39"/>
        <v>3</v>
      </c>
      <c r="AT151" s="199">
        <f t="shared" si="40"/>
        <v>0</v>
      </c>
      <c r="AU151" s="199">
        <f t="shared" si="41"/>
        <v>0</v>
      </c>
      <c r="AV151" s="199">
        <f t="shared" si="42"/>
        <v>0</v>
      </c>
      <c r="AW151" s="201">
        <f t="shared" si="43"/>
        <v>0</v>
      </c>
      <c r="AX151" s="205">
        <f t="shared" si="44"/>
        <v>4</v>
      </c>
      <c r="AY151" s="199">
        <f t="shared" si="45"/>
        <v>13</v>
      </c>
      <c r="AZ151" s="199">
        <f t="shared" si="46"/>
        <v>0</v>
      </c>
      <c r="BA151" s="199">
        <f t="shared" si="47"/>
        <v>0</v>
      </c>
      <c r="BB151" s="201">
        <f t="shared" si="48"/>
        <v>0</v>
      </c>
      <c r="BC151" s="204">
        <f t="shared" si="49"/>
        <v>3</v>
      </c>
      <c r="BD151" s="199">
        <f t="shared" si="50"/>
        <v>11</v>
      </c>
      <c r="BE151" s="199">
        <f t="shared" si="51"/>
        <v>0</v>
      </c>
      <c r="BF151" s="199">
        <f t="shared" si="52"/>
        <v>0</v>
      </c>
      <c r="BG151" s="201">
        <f t="shared" si="53"/>
        <v>0</v>
      </c>
      <c r="BH151" s="204">
        <f t="shared" si="54"/>
        <v>3</v>
      </c>
      <c r="BI151" s="199">
        <f t="shared" si="55"/>
        <v>0</v>
      </c>
      <c r="BJ151" s="199">
        <f t="shared" si="56"/>
        <v>0</v>
      </c>
      <c r="BK151" s="199">
        <f t="shared" si="57"/>
        <v>0</v>
      </c>
      <c r="BL151" s="201">
        <f t="shared" si="58"/>
        <v>0</v>
      </c>
      <c r="BM151" s="206">
        <f t="shared" si="59"/>
        <v>4</v>
      </c>
      <c r="BN151" s="199">
        <f t="shared" si="60"/>
        <v>0</v>
      </c>
      <c r="BO151" s="199">
        <f t="shared" si="61"/>
        <v>0</v>
      </c>
      <c r="BP151" s="199">
        <f t="shared" si="62"/>
        <v>0</v>
      </c>
      <c r="BQ151" s="201">
        <f t="shared" si="63"/>
        <v>0</v>
      </c>
      <c r="BR151" s="207">
        <f t="shared" si="64"/>
        <v>4</v>
      </c>
      <c r="BS151" s="199">
        <f t="shared" si="65"/>
        <v>14</v>
      </c>
      <c r="BT151" s="199">
        <f t="shared" si="66"/>
        <v>0</v>
      </c>
      <c r="BU151" s="199">
        <f t="shared" si="67"/>
        <v>0</v>
      </c>
      <c r="BV151" s="201">
        <f t="shared" si="68"/>
        <v>0</v>
      </c>
      <c r="BW151" s="207">
        <f t="shared" si="69"/>
        <v>3</v>
      </c>
      <c r="BX151" s="235">
        <v>96</v>
      </c>
      <c r="BY151" s="235">
        <v>96</v>
      </c>
      <c r="BZ151" s="193" t="e">
        <f t="shared" si="70"/>
        <v>#VALUE!</v>
      </c>
      <c r="CA151" s="193">
        <f t="shared" si="71"/>
        <v>20</v>
      </c>
      <c r="CB151" s="193" t="e">
        <f t="shared" si="72"/>
        <v>#VALUE!</v>
      </c>
      <c r="CC151" s="193" t="e">
        <f t="shared" si="73"/>
        <v>#VALUE!</v>
      </c>
      <c r="CD151" s="193" t="e">
        <f t="shared" si="74"/>
        <v>#VALUE!</v>
      </c>
      <c r="CE151" s="193" t="e">
        <f t="shared" si="75"/>
        <v>#VALUE!</v>
      </c>
      <c r="CF151" s="193" t="e">
        <f t="shared" si="76"/>
        <v>#VALUE!</v>
      </c>
      <c r="CG151" s="193" t="e">
        <f t="shared" si="77"/>
        <v>#VALUE!</v>
      </c>
      <c r="CH151" s="193" t="e">
        <f t="shared" si="78"/>
        <v>#VALUE!</v>
      </c>
      <c r="CI151" s="193" t="e">
        <f t="shared" si="79"/>
        <v>#VALUE!</v>
      </c>
      <c r="CJ151" s="193" t="e">
        <f t="shared" si="80"/>
        <v>#VALUE!</v>
      </c>
      <c r="CK151" s="193" t="e">
        <f t="shared" si="81"/>
        <v>#VALUE!</v>
      </c>
      <c r="CL151" s="193" t="e">
        <f t="shared" si="82"/>
        <v>#VALUE!</v>
      </c>
      <c r="CM151" s="193" t="e">
        <f t="shared" si="83"/>
        <v>#VALUE!</v>
      </c>
      <c r="CN151" s="193" t="e">
        <f t="shared" si="84"/>
        <v>#VALUE!</v>
      </c>
      <c r="CO151" s="209" t="str">
        <f t="shared" si="85"/>
        <v>2023PEC AI 161</v>
      </c>
      <c r="CP151" s="193" t="e">
        <f t="shared" si="86"/>
        <v>#VALUE!</v>
      </c>
      <c r="CQ151" s="158"/>
      <c r="CR151" s="193">
        <f t="shared" si="87"/>
        <v>20</v>
      </c>
      <c r="CS151" s="193" t="e">
        <f t="shared" si="88"/>
        <v>#VALUE!</v>
      </c>
      <c r="CT151" s="193" t="e">
        <f t="shared" si="89"/>
        <v>#VALUE!</v>
      </c>
      <c r="CU151" s="193" t="e">
        <f t="shared" si="90"/>
        <v>#VALUE!</v>
      </c>
      <c r="CV151" s="193" t="e">
        <f t="shared" si="91"/>
        <v>#VALUE!</v>
      </c>
      <c r="CW151" s="193" t="e">
        <f t="shared" si="92"/>
        <v>#VALUE!</v>
      </c>
      <c r="CX151" s="193" t="e">
        <f t="shared" si="93"/>
        <v>#VALUE!</v>
      </c>
      <c r="CY151" s="193" t="e">
        <f t="shared" si="94"/>
        <v>#VALUE!</v>
      </c>
      <c r="CZ151" s="193" t="e">
        <f t="shared" si="95"/>
        <v>#VALUE!</v>
      </c>
      <c r="DA151" s="193" t="e">
        <f t="shared" si="96"/>
        <v>#VALUE!</v>
      </c>
      <c r="DB151" s="193" t="e">
        <f t="shared" si="97"/>
        <v>#VALUE!</v>
      </c>
      <c r="DC151" s="193" t="e">
        <f t="shared" si="98"/>
        <v>#VALUE!</v>
      </c>
      <c r="DD151" s="193" t="e">
        <f t="shared" si="99"/>
        <v>#VALUE!</v>
      </c>
      <c r="DE151" s="159"/>
      <c r="DF151" s="159" t="e">
        <f t="shared" si="100"/>
        <v>#VALUE!</v>
      </c>
      <c r="DG151" s="159"/>
      <c r="DH151" s="159"/>
      <c r="DI151" s="159"/>
      <c r="DJ151" s="159"/>
      <c r="DK151" s="159"/>
      <c r="DL151" s="159"/>
      <c r="DM151" s="159"/>
      <c r="DN151" s="159"/>
      <c r="DO151" s="159"/>
      <c r="DP151" s="159"/>
      <c r="DQ151" s="159"/>
      <c r="DR151" s="159">
        <f t="shared" si="101"/>
        <v>96</v>
      </c>
      <c r="DS151" s="188">
        <f t="shared" si="102"/>
        <v>19</v>
      </c>
      <c r="DT151" s="159">
        <f t="shared" si="103"/>
        <v>13</v>
      </c>
      <c r="DU151" s="159">
        <f t="shared" si="104"/>
        <v>13</v>
      </c>
      <c r="DV151" s="159">
        <f t="shared" si="105"/>
        <v>13</v>
      </c>
      <c r="DW151" s="159">
        <f t="shared" si="106"/>
        <v>13</v>
      </c>
      <c r="DX151" s="159">
        <f t="shared" si="107"/>
        <v>11</v>
      </c>
      <c r="DY151" s="210">
        <f t="shared" si="108"/>
        <v>14</v>
      </c>
      <c r="DZ151" s="159">
        <f t="shared" si="109"/>
        <v>96</v>
      </c>
      <c r="EA151" s="159">
        <f t="shared" si="110"/>
        <v>19</v>
      </c>
      <c r="EB151" s="159">
        <f t="shared" si="111"/>
        <v>0</v>
      </c>
      <c r="EC151" s="159">
        <f t="shared" si="186"/>
        <v>13</v>
      </c>
      <c r="ED151" s="159">
        <f t="shared" si="186"/>
        <v>13</v>
      </c>
      <c r="EE151" s="159">
        <f t="shared" si="187"/>
        <v>0</v>
      </c>
      <c r="EF151" s="159">
        <f t="shared" si="187"/>
        <v>0</v>
      </c>
      <c r="EG151" s="159">
        <f t="shared" si="114"/>
        <v>13</v>
      </c>
      <c r="EH151" s="159">
        <f t="shared" si="115"/>
        <v>0</v>
      </c>
      <c r="EI151" s="159">
        <f t="shared" si="188"/>
        <v>13</v>
      </c>
      <c r="EJ151" s="159">
        <f t="shared" si="188"/>
        <v>11</v>
      </c>
      <c r="EK151" s="159">
        <f t="shared" si="189"/>
        <v>0</v>
      </c>
      <c r="EL151" s="159">
        <f t="shared" si="189"/>
        <v>0</v>
      </c>
      <c r="EM151" s="159">
        <f t="shared" si="118"/>
        <v>14</v>
      </c>
      <c r="EN151" s="159"/>
      <c r="EO151" s="159"/>
      <c r="EP151" s="188">
        <f t="shared" si="119"/>
        <v>19</v>
      </c>
      <c r="EQ151" s="159">
        <f t="shared" si="120"/>
        <v>16</v>
      </c>
      <c r="ER151" s="159">
        <f t="shared" si="121"/>
        <v>16</v>
      </c>
      <c r="ES151" s="159">
        <f t="shared" si="122"/>
        <v>16</v>
      </c>
      <c r="ET151" s="159">
        <f t="shared" si="123"/>
        <v>14</v>
      </c>
      <c r="EU151" s="159">
        <f t="shared" si="124"/>
        <v>15</v>
      </c>
      <c r="EV151" s="159"/>
      <c r="EW151" s="159">
        <f t="shared" si="125"/>
        <v>96</v>
      </c>
      <c r="EX151" s="159">
        <f t="shared" si="126"/>
        <v>19</v>
      </c>
      <c r="EY151" s="159">
        <f t="shared" si="127"/>
        <v>0</v>
      </c>
      <c r="EZ151" s="159">
        <f t="shared" si="190"/>
        <v>16</v>
      </c>
      <c r="FA151" s="159">
        <f t="shared" si="190"/>
        <v>16</v>
      </c>
      <c r="FB151" s="159">
        <f t="shared" si="191"/>
        <v>0</v>
      </c>
      <c r="FC151" s="159">
        <f t="shared" si="191"/>
        <v>0</v>
      </c>
      <c r="FD151" s="159">
        <f t="shared" si="130"/>
        <v>16</v>
      </c>
      <c r="FE151" s="159">
        <f t="shared" si="131"/>
        <v>0</v>
      </c>
      <c r="FF151" s="159">
        <f t="shared" si="192"/>
        <v>14</v>
      </c>
      <c r="FG151" s="159">
        <f t="shared" si="192"/>
        <v>15</v>
      </c>
      <c r="FH151" s="159">
        <f t="shared" si="133"/>
        <v>0</v>
      </c>
      <c r="FI151" s="159">
        <v>0</v>
      </c>
      <c r="FJ151" s="159">
        <v>0</v>
      </c>
      <c r="FK151" s="159"/>
      <c r="FL151" s="159"/>
      <c r="FM151" s="235">
        <v>96</v>
      </c>
    </row>
    <row r="152" spans="1:169" ht="18" x14ac:dyDescent="0.2">
      <c r="A152" s="194">
        <v>139</v>
      </c>
      <c r="B152" s="211">
        <v>211423243139</v>
      </c>
      <c r="C152" s="211" t="s">
        <v>958</v>
      </c>
      <c r="D152" s="197"/>
      <c r="E152" s="212" t="s">
        <v>959</v>
      </c>
      <c r="F152" s="199">
        <f t="shared" si="0"/>
        <v>2</v>
      </c>
      <c r="G152" s="199">
        <f t="shared" si="1"/>
        <v>2</v>
      </c>
      <c r="H152" s="199">
        <f t="shared" si="2"/>
        <v>2</v>
      </c>
      <c r="I152" s="199">
        <f t="shared" si="3"/>
        <v>2</v>
      </c>
      <c r="J152" s="199">
        <f t="shared" si="4"/>
        <v>2</v>
      </c>
      <c r="K152" s="199">
        <f t="shared" si="5"/>
        <v>2</v>
      </c>
      <c r="L152" s="199">
        <f t="shared" si="6"/>
        <v>1</v>
      </c>
      <c r="M152" s="199">
        <f t="shared" si="7"/>
        <v>0</v>
      </c>
      <c r="N152" s="199">
        <f t="shared" si="8"/>
        <v>0</v>
      </c>
      <c r="O152" s="200">
        <f t="shared" si="9"/>
        <v>0</v>
      </c>
      <c r="P152" s="199">
        <f t="shared" si="10"/>
        <v>9</v>
      </c>
      <c r="Q152" s="199">
        <f t="shared" si="11"/>
        <v>0</v>
      </c>
      <c r="R152" s="199">
        <f t="shared" si="12"/>
        <v>0</v>
      </c>
      <c r="S152" s="201">
        <f t="shared" si="185"/>
        <v>0</v>
      </c>
      <c r="T152" s="202">
        <f t="shared" si="14"/>
        <v>3</v>
      </c>
      <c r="U152" s="199">
        <f t="shared" si="15"/>
        <v>0</v>
      </c>
      <c r="V152" s="199">
        <f t="shared" si="16"/>
        <v>0</v>
      </c>
      <c r="W152" s="199">
        <f t="shared" si="17"/>
        <v>0</v>
      </c>
      <c r="X152" s="201">
        <f t="shared" si="18"/>
        <v>0</v>
      </c>
      <c r="Y152" s="203">
        <f t="shared" si="19"/>
        <v>4</v>
      </c>
      <c r="Z152" s="199">
        <f t="shared" si="20"/>
        <v>0</v>
      </c>
      <c r="AA152" s="199">
        <f t="shared" si="21"/>
        <v>0</v>
      </c>
      <c r="AB152" s="199">
        <f t="shared" si="22"/>
        <v>0</v>
      </c>
      <c r="AC152" s="201">
        <f t="shared" si="23"/>
        <v>0</v>
      </c>
      <c r="AD152" s="202">
        <f t="shared" si="24"/>
        <v>4</v>
      </c>
      <c r="AE152" s="199">
        <f t="shared" si="25"/>
        <v>9</v>
      </c>
      <c r="AF152" s="199">
        <f t="shared" si="26"/>
        <v>0</v>
      </c>
      <c r="AG152" s="199">
        <f t="shared" si="27"/>
        <v>0</v>
      </c>
      <c r="AH152" s="201">
        <f t="shared" si="28"/>
        <v>0</v>
      </c>
      <c r="AI152" s="204">
        <f t="shared" si="29"/>
        <v>3</v>
      </c>
      <c r="AJ152" s="199">
        <f t="shared" si="30"/>
        <v>8</v>
      </c>
      <c r="AK152" s="199">
        <f t="shared" si="31"/>
        <v>0</v>
      </c>
      <c r="AL152" s="199">
        <f t="shared" si="32"/>
        <v>0</v>
      </c>
      <c r="AM152" s="201">
        <f t="shared" si="33"/>
        <v>0</v>
      </c>
      <c r="AN152" s="204">
        <f t="shared" si="34"/>
        <v>3</v>
      </c>
      <c r="AO152" s="199">
        <f t="shared" si="35"/>
        <v>0</v>
      </c>
      <c r="AP152" s="199">
        <f t="shared" si="36"/>
        <v>0</v>
      </c>
      <c r="AQ152" s="199">
        <f t="shared" si="37"/>
        <v>0</v>
      </c>
      <c r="AR152" s="201">
        <f t="shared" si="38"/>
        <v>0</v>
      </c>
      <c r="AS152" s="204">
        <f t="shared" si="39"/>
        <v>4</v>
      </c>
      <c r="AT152" s="199">
        <f t="shared" si="40"/>
        <v>9</v>
      </c>
      <c r="AU152" s="199">
        <f t="shared" si="41"/>
        <v>0</v>
      </c>
      <c r="AV152" s="199">
        <f t="shared" si="42"/>
        <v>0</v>
      </c>
      <c r="AW152" s="201">
        <f t="shared" si="43"/>
        <v>0</v>
      </c>
      <c r="AX152" s="205">
        <f t="shared" si="44"/>
        <v>3</v>
      </c>
      <c r="AY152" s="199">
        <f t="shared" si="45"/>
        <v>0</v>
      </c>
      <c r="AZ152" s="199">
        <f t="shared" si="46"/>
        <v>0</v>
      </c>
      <c r="BA152" s="199">
        <f t="shared" si="47"/>
        <v>0</v>
      </c>
      <c r="BB152" s="201">
        <f t="shared" si="48"/>
        <v>0</v>
      </c>
      <c r="BC152" s="204">
        <f t="shared" si="49"/>
        <v>4</v>
      </c>
      <c r="BD152" s="199">
        <f t="shared" si="50"/>
        <v>0</v>
      </c>
      <c r="BE152" s="199">
        <f t="shared" si="51"/>
        <v>0</v>
      </c>
      <c r="BF152" s="199">
        <f t="shared" si="52"/>
        <v>0</v>
      </c>
      <c r="BG152" s="201">
        <f t="shared" si="53"/>
        <v>0</v>
      </c>
      <c r="BH152" s="204">
        <f t="shared" si="54"/>
        <v>4</v>
      </c>
      <c r="BI152" s="199">
        <f t="shared" si="55"/>
        <v>6</v>
      </c>
      <c r="BJ152" s="199">
        <f t="shared" si="56"/>
        <v>0</v>
      </c>
      <c r="BK152" s="199">
        <f t="shared" si="57"/>
        <v>0</v>
      </c>
      <c r="BL152" s="201">
        <f t="shared" si="58"/>
        <v>0</v>
      </c>
      <c r="BM152" s="206">
        <f t="shared" si="59"/>
        <v>3</v>
      </c>
      <c r="BN152" s="199">
        <f t="shared" si="60"/>
        <v>9</v>
      </c>
      <c r="BO152" s="199">
        <f t="shared" si="61"/>
        <v>0</v>
      </c>
      <c r="BP152" s="199">
        <f t="shared" si="62"/>
        <v>0</v>
      </c>
      <c r="BQ152" s="201">
        <f t="shared" si="63"/>
        <v>0</v>
      </c>
      <c r="BR152" s="207">
        <f t="shared" si="64"/>
        <v>3</v>
      </c>
      <c r="BS152" s="199">
        <f t="shared" si="65"/>
        <v>0</v>
      </c>
      <c r="BT152" s="199">
        <f t="shared" si="66"/>
        <v>0</v>
      </c>
      <c r="BU152" s="199">
        <f t="shared" si="67"/>
        <v>0</v>
      </c>
      <c r="BV152" s="201">
        <f t="shared" si="68"/>
        <v>0</v>
      </c>
      <c r="BW152" s="207">
        <f t="shared" si="69"/>
        <v>4</v>
      </c>
      <c r="BX152" s="235">
        <v>63</v>
      </c>
      <c r="BY152" s="235">
        <v>63</v>
      </c>
      <c r="BZ152" s="193" t="e">
        <f t="shared" si="70"/>
        <v>#VALUE!</v>
      </c>
      <c r="CA152" s="193">
        <f t="shared" si="71"/>
        <v>20</v>
      </c>
      <c r="CB152" s="193" t="e">
        <f t="shared" si="72"/>
        <v>#VALUE!</v>
      </c>
      <c r="CC152" s="193" t="e">
        <f t="shared" si="73"/>
        <v>#VALUE!</v>
      </c>
      <c r="CD152" s="193" t="e">
        <f t="shared" si="74"/>
        <v>#VALUE!</v>
      </c>
      <c r="CE152" s="193" t="e">
        <f t="shared" si="75"/>
        <v>#VALUE!</v>
      </c>
      <c r="CF152" s="193" t="e">
        <f t="shared" si="76"/>
        <v>#VALUE!</v>
      </c>
      <c r="CG152" s="193" t="e">
        <f t="shared" si="77"/>
        <v>#VALUE!</v>
      </c>
      <c r="CH152" s="193" t="e">
        <f t="shared" si="78"/>
        <v>#VALUE!</v>
      </c>
      <c r="CI152" s="193" t="e">
        <f t="shared" si="79"/>
        <v>#VALUE!</v>
      </c>
      <c r="CJ152" s="193" t="e">
        <f t="shared" si="80"/>
        <v>#VALUE!</v>
      </c>
      <c r="CK152" s="193" t="e">
        <f t="shared" si="81"/>
        <v>#VALUE!</v>
      </c>
      <c r="CL152" s="193" t="e">
        <f t="shared" si="82"/>
        <v>#VALUE!</v>
      </c>
      <c r="CM152" s="193" t="e">
        <f t="shared" si="83"/>
        <v>#VALUE!</v>
      </c>
      <c r="CN152" s="193" t="e">
        <f t="shared" si="84"/>
        <v>#VALUE!</v>
      </c>
      <c r="CO152" s="209" t="str">
        <f t="shared" si="85"/>
        <v>2023PEC AI 162</v>
      </c>
      <c r="CP152" s="193" t="e">
        <f t="shared" si="86"/>
        <v>#VALUE!</v>
      </c>
      <c r="CQ152" s="158"/>
      <c r="CR152" s="193">
        <f t="shared" si="87"/>
        <v>20</v>
      </c>
      <c r="CS152" s="193" t="e">
        <f t="shared" si="88"/>
        <v>#VALUE!</v>
      </c>
      <c r="CT152" s="193" t="e">
        <f t="shared" si="89"/>
        <v>#VALUE!</v>
      </c>
      <c r="CU152" s="193" t="e">
        <f t="shared" si="90"/>
        <v>#VALUE!</v>
      </c>
      <c r="CV152" s="193" t="e">
        <f t="shared" si="91"/>
        <v>#VALUE!</v>
      </c>
      <c r="CW152" s="193" t="e">
        <f t="shared" si="92"/>
        <v>#VALUE!</v>
      </c>
      <c r="CX152" s="193" t="e">
        <f t="shared" si="93"/>
        <v>#VALUE!</v>
      </c>
      <c r="CY152" s="193" t="e">
        <f t="shared" si="94"/>
        <v>#VALUE!</v>
      </c>
      <c r="CZ152" s="193" t="e">
        <f t="shared" si="95"/>
        <v>#VALUE!</v>
      </c>
      <c r="DA152" s="193" t="e">
        <f t="shared" si="96"/>
        <v>#VALUE!</v>
      </c>
      <c r="DB152" s="193" t="e">
        <f t="shared" si="97"/>
        <v>#VALUE!</v>
      </c>
      <c r="DC152" s="193" t="e">
        <f t="shared" si="98"/>
        <v>#VALUE!</v>
      </c>
      <c r="DD152" s="193" t="e">
        <f t="shared" si="99"/>
        <v>#VALUE!</v>
      </c>
      <c r="DE152" s="159"/>
      <c r="DF152" s="159" t="e">
        <f t="shared" si="100"/>
        <v>#VALUE!</v>
      </c>
      <c r="DG152" s="159"/>
      <c r="DH152" s="159"/>
      <c r="DI152" s="159"/>
      <c r="DJ152" s="159"/>
      <c r="DK152" s="159"/>
      <c r="DL152" s="159"/>
      <c r="DM152" s="159"/>
      <c r="DN152" s="159"/>
      <c r="DO152" s="159"/>
      <c r="DP152" s="159"/>
      <c r="DQ152" s="159"/>
      <c r="DR152" s="159">
        <f t="shared" si="101"/>
        <v>63</v>
      </c>
      <c r="DS152" s="188">
        <f t="shared" si="102"/>
        <v>13</v>
      </c>
      <c r="DT152" s="159">
        <f t="shared" si="103"/>
        <v>9</v>
      </c>
      <c r="DU152" s="159">
        <f t="shared" si="104"/>
        <v>9</v>
      </c>
      <c r="DV152" s="159">
        <f t="shared" si="105"/>
        <v>8</v>
      </c>
      <c r="DW152" s="159">
        <f t="shared" si="106"/>
        <v>9</v>
      </c>
      <c r="DX152" s="159">
        <f t="shared" si="107"/>
        <v>6</v>
      </c>
      <c r="DY152" s="210">
        <f t="shared" si="108"/>
        <v>9</v>
      </c>
      <c r="DZ152" s="159">
        <f t="shared" si="109"/>
        <v>63</v>
      </c>
      <c r="EA152" s="159">
        <f t="shared" si="110"/>
        <v>13</v>
      </c>
      <c r="EB152" s="159">
        <f t="shared" si="111"/>
        <v>9</v>
      </c>
      <c r="EC152" s="159">
        <f t="shared" si="186"/>
        <v>0</v>
      </c>
      <c r="ED152" s="159">
        <f t="shared" si="186"/>
        <v>0</v>
      </c>
      <c r="EE152" s="159">
        <f t="shared" si="187"/>
        <v>9</v>
      </c>
      <c r="EF152" s="159">
        <f t="shared" si="187"/>
        <v>8</v>
      </c>
      <c r="EG152" s="159">
        <f t="shared" si="114"/>
        <v>0</v>
      </c>
      <c r="EH152" s="159">
        <f t="shared" si="115"/>
        <v>9</v>
      </c>
      <c r="EI152" s="159">
        <f t="shared" si="188"/>
        <v>0</v>
      </c>
      <c r="EJ152" s="159">
        <f t="shared" si="188"/>
        <v>0</v>
      </c>
      <c r="EK152" s="159">
        <f t="shared" si="189"/>
        <v>6</v>
      </c>
      <c r="EL152" s="159">
        <f t="shared" si="189"/>
        <v>9</v>
      </c>
      <c r="EM152" s="159">
        <f t="shared" si="118"/>
        <v>0</v>
      </c>
      <c r="EN152" s="159"/>
      <c r="EO152" s="159"/>
      <c r="EP152" s="188">
        <f t="shared" si="119"/>
        <v>13</v>
      </c>
      <c r="EQ152" s="159">
        <f t="shared" si="120"/>
        <v>11</v>
      </c>
      <c r="ER152" s="159">
        <f t="shared" si="121"/>
        <v>11</v>
      </c>
      <c r="ES152" s="159">
        <f t="shared" si="122"/>
        <v>10</v>
      </c>
      <c r="ET152" s="159">
        <f t="shared" si="123"/>
        <v>8</v>
      </c>
      <c r="EU152" s="159">
        <f t="shared" si="124"/>
        <v>10</v>
      </c>
      <c r="EV152" s="159"/>
      <c r="EW152" s="159">
        <f t="shared" si="125"/>
        <v>63</v>
      </c>
      <c r="EX152" s="159">
        <f t="shared" si="126"/>
        <v>13</v>
      </c>
      <c r="EY152" s="159">
        <f t="shared" si="127"/>
        <v>11</v>
      </c>
      <c r="EZ152" s="159">
        <f t="shared" si="190"/>
        <v>0</v>
      </c>
      <c r="FA152" s="159">
        <f t="shared" si="190"/>
        <v>0</v>
      </c>
      <c r="FB152" s="159">
        <f t="shared" si="191"/>
        <v>11</v>
      </c>
      <c r="FC152" s="159">
        <f t="shared" si="191"/>
        <v>10</v>
      </c>
      <c r="FD152" s="159">
        <f t="shared" si="130"/>
        <v>0</v>
      </c>
      <c r="FE152" s="159">
        <f t="shared" si="131"/>
        <v>8</v>
      </c>
      <c r="FF152" s="159">
        <f t="shared" si="192"/>
        <v>0</v>
      </c>
      <c r="FG152" s="159">
        <f t="shared" si="192"/>
        <v>0</v>
      </c>
      <c r="FH152" s="159">
        <f t="shared" si="133"/>
        <v>10</v>
      </c>
      <c r="FI152" s="159">
        <v>0</v>
      </c>
      <c r="FJ152" s="159">
        <v>0</v>
      </c>
      <c r="FK152" s="159"/>
      <c r="FL152" s="159"/>
      <c r="FM152" s="235">
        <v>63</v>
      </c>
    </row>
    <row r="153" spans="1:169" ht="18" x14ac:dyDescent="0.2">
      <c r="A153" s="194">
        <v>140</v>
      </c>
      <c r="B153" s="195">
        <v>211423243140</v>
      </c>
      <c r="C153" s="196" t="s">
        <v>960</v>
      </c>
      <c r="D153" s="197"/>
      <c r="E153" s="198" t="s">
        <v>961</v>
      </c>
      <c r="F153" s="199">
        <f t="shared" si="0"/>
        <v>2</v>
      </c>
      <c r="G153" s="199">
        <f t="shared" si="1"/>
        <v>2</v>
      </c>
      <c r="H153" s="199">
        <f t="shared" si="2"/>
        <v>2</v>
      </c>
      <c r="I153" s="199">
        <f t="shared" si="3"/>
        <v>2</v>
      </c>
      <c r="J153" s="199">
        <f t="shared" si="4"/>
        <v>2</v>
      </c>
      <c r="K153" s="199">
        <f t="shared" si="5"/>
        <v>2</v>
      </c>
      <c r="L153" s="199">
        <f t="shared" si="6"/>
        <v>2</v>
      </c>
      <c r="M153" s="199">
        <f t="shared" si="7"/>
        <v>1</v>
      </c>
      <c r="N153" s="199">
        <f t="shared" si="8"/>
        <v>0</v>
      </c>
      <c r="O153" s="200">
        <f t="shared" si="9"/>
        <v>0</v>
      </c>
      <c r="P153" s="199">
        <f t="shared" si="10"/>
        <v>0</v>
      </c>
      <c r="Q153" s="199">
        <f t="shared" si="11"/>
        <v>0</v>
      </c>
      <c r="R153" s="199">
        <f t="shared" si="12"/>
        <v>0</v>
      </c>
      <c r="S153" s="201">
        <f t="shared" si="185"/>
        <v>0</v>
      </c>
      <c r="T153" s="202">
        <f t="shared" si="14"/>
        <v>4</v>
      </c>
      <c r="U153" s="199">
        <f t="shared" si="15"/>
        <v>10</v>
      </c>
      <c r="V153" s="199">
        <f t="shared" si="16"/>
        <v>0</v>
      </c>
      <c r="W153" s="199">
        <f t="shared" si="17"/>
        <v>0</v>
      </c>
      <c r="X153" s="201">
        <f t="shared" si="18"/>
        <v>0</v>
      </c>
      <c r="Y153" s="203">
        <f t="shared" si="19"/>
        <v>3</v>
      </c>
      <c r="Z153" s="199">
        <f t="shared" si="20"/>
        <v>11</v>
      </c>
      <c r="AA153" s="199">
        <f t="shared" si="21"/>
        <v>0</v>
      </c>
      <c r="AB153" s="199">
        <f t="shared" si="22"/>
        <v>0</v>
      </c>
      <c r="AC153" s="201">
        <f t="shared" si="23"/>
        <v>0</v>
      </c>
      <c r="AD153" s="202">
        <f t="shared" si="24"/>
        <v>3</v>
      </c>
      <c r="AE153" s="199">
        <f t="shared" si="25"/>
        <v>0</v>
      </c>
      <c r="AF153" s="199">
        <f t="shared" si="26"/>
        <v>0</v>
      </c>
      <c r="AG153" s="199">
        <f t="shared" si="27"/>
        <v>0</v>
      </c>
      <c r="AH153" s="201">
        <f t="shared" si="28"/>
        <v>0</v>
      </c>
      <c r="AI153" s="204">
        <f t="shared" si="29"/>
        <v>4</v>
      </c>
      <c r="AJ153" s="199">
        <f t="shared" si="30"/>
        <v>0</v>
      </c>
      <c r="AK153" s="199">
        <f t="shared" si="31"/>
        <v>0</v>
      </c>
      <c r="AL153" s="199">
        <f t="shared" si="32"/>
        <v>0</v>
      </c>
      <c r="AM153" s="201">
        <f t="shared" si="33"/>
        <v>0</v>
      </c>
      <c r="AN153" s="204">
        <f t="shared" si="34"/>
        <v>4</v>
      </c>
      <c r="AO153" s="199">
        <f t="shared" si="35"/>
        <v>11</v>
      </c>
      <c r="AP153" s="199">
        <f t="shared" si="36"/>
        <v>0</v>
      </c>
      <c r="AQ153" s="199">
        <f t="shared" si="37"/>
        <v>0</v>
      </c>
      <c r="AR153" s="201">
        <f t="shared" si="38"/>
        <v>0</v>
      </c>
      <c r="AS153" s="204">
        <f t="shared" si="39"/>
        <v>3</v>
      </c>
      <c r="AT153" s="199">
        <f t="shared" si="40"/>
        <v>0</v>
      </c>
      <c r="AU153" s="199">
        <f t="shared" si="41"/>
        <v>0</v>
      </c>
      <c r="AV153" s="199">
        <f t="shared" si="42"/>
        <v>0</v>
      </c>
      <c r="AW153" s="201">
        <f t="shared" si="43"/>
        <v>0</v>
      </c>
      <c r="AX153" s="205">
        <f t="shared" si="44"/>
        <v>4</v>
      </c>
      <c r="AY153" s="199">
        <f t="shared" si="45"/>
        <v>11</v>
      </c>
      <c r="AZ153" s="199">
        <f t="shared" si="46"/>
        <v>0</v>
      </c>
      <c r="BA153" s="199">
        <f t="shared" si="47"/>
        <v>0</v>
      </c>
      <c r="BB153" s="201">
        <f t="shared" si="48"/>
        <v>0</v>
      </c>
      <c r="BC153" s="204">
        <f t="shared" si="49"/>
        <v>3</v>
      </c>
      <c r="BD153" s="199">
        <f t="shared" si="50"/>
        <v>4</v>
      </c>
      <c r="BE153" s="199">
        <f t="shared" si="51"/>
        <v>0</v>
      </c>
      <c r="BF153" s="199">
        <f t="shared" si="52"/>
        <v>0</v>
      </c>
      <c r="BG153" s="201">
        <f t="shared" si="53"/>
        <v>0</v>
      </c>
      <c r="BH153" s="204">
        <f t="shared" si="54"/>
        <v>3</v>
      </c>
      <c r="BI153" s="199">
        <f t="shared" si="55"/>
        <v>0</v>
      </c>
      <c r="BJ153" s="199">
        <f t="shared" si="56"/>
        <v>0</v>
      </c>
      <c r="BK153" s="199">
        <f t="shared" si="57"/>
        <v>0</v>
      </c>
      <c r="BL153" s="201">
        <f t="shared" si="58"/>
        <v>0</v>
      </c>
      <c r="BM153" s="206">
        <f t="shared" si="59"/>
        <v>4</v>
      </c>
      <c r="BN153" s="199">
        <f t="shared" si="60"/>
        <v>0</v>
      </c>
      <c r="BO153" s="199">
        <f t="shared" si="61"/>
        <v>0</v>
      </c>
      <c r="BP153" s="199">
        <f t="shared" si="62"/>
        <v>0</v>
      </c>
      <c r="BQ153" s="201">
        <f t="shared" si="63"/>
        <v>0</v>
      </c>
      <c r="BR153" s="207">
        <f t="shared" si="64"/>
        <v>4</v>
      </c>
      <c r="BS153" s="199">
        <f t="shared" si="65"/>
        <v>11</v>
      </c>
      <c r="BT153" s="199">
        <f t="shared" si="66"/>
        <v>0</v>
      </c>
      <c r="BU153" s="199">
        <f t="shared" si="67"/>
        <v>0</v>
      </c>
      <c r="BV153" s="201">
        <f t="shared" si="68"/>
        <v>0</v>
      </c>
      <c r="BW153" s="207">
        <f t="shared" si="69"/>
        <v>3</v>
      </c>
      <c r="BX153" s="235">
        <v>73</v>
      </c>
      <c r="BY153" s="235">
        <v>73</v>
      </c>
      <c r="BZ153" s="193" t="e">
        <f t="shared" si="70"/>
        <v>#VALUE!</v>
      </c>
      <c r="CA153" s="193">
        <f t="shared" si="71"/>
        <v>20</v>
      </c>
      <c r="CB153" s="193" t="e">
        <f t="shared" si="72"/>
        <v>#VALUE!</v>
      </c>
      <c r="CC153" s="193" t="e">
        <f t="shared" si="73"/>
        <v>#VALUE!</v>
      </c>
      <c r="CD153" s="193" t="e">
        <f t="shared" si="74"/>
        <v>#VALUE!</v>
      </c>
      <c r="CE153" s="193" t="e">
        <f t="shared" si="75"/>
        <v>#VALUE!</v>
      </c>
      <c r="CF153" s="193" t="e">
        <f t="shared" si="76"/>
        <v>#VALUE!</v>
      </c>
      <c r="CG153" s="193" t="e">
        <f t="shared" si="77"/>
        <v>#VALUE!</v>
      </c>
      <c r="CH153" s="193" t="e">
        <f t="shared" si="78"/>
        <v>#VALUE!</v>
      </c>
      <c r="CI153" s="193" t="e">
        <f t="shared" si="79"/>
        <v>#VALUE!</v>
      </c>
      <c r="CJ153" s="193" t="e">
        <f t="shared" si="80"/>
        <v>#VALUE!</v>
      </c>
      <c r="CK153" s="193" t="e">
        <f t="shared" si="81"/>
        <v>#VALUE!</v>
      </c>
      <c r="CL153" s="193" t="e">
        <f t="shared" si="82"/>
        <v>#VALUE!</v>
      </c>
      <c r="CM153" s="193" t="e">
        <f t="shared" si="83"/>
        <v>#VALUE!</v>
      </c>
      <c r="CN153" s="193" t="e">
        <f t="shared" si="84"/>
        <v>#VALUE!</v>
      </c>
      <c r="CO153" s="209" t="str">
        <f t="shared" si="85"/>
        <v>2023PEC AI 491</v>
      </c>
      <c r="CP153" s="193" t="e">
        <f t="shared" si="86"/>
        <v>#VALUE!</v>
      </c>
      <c r="CQ153" s="158"/>
      <c r="CR153" s="193">
        <f t="shared" si="87"/>
        <v>20</v>
      </c>
      <c r="CS153" s="193" t="e">
        <f t="shared" si="88"/>
        <v>#VALUE!</v>
      </c>
      <c r="CT153" s="193" t="e">
        <f t="shared" si="89"/>
        <v>#VALUE!</v>
      </c>
      <c r="CU153" s="193" t="e">
        <f t="shared" si="90"/>
        <v>#VALUE!</v>
      </c>
      <c r="CV153" s="193" t="e">
        <f t="shared" si="91"/>
        <v>#VALUE!</v>
      </c>
      <c r="CW153" s="193" t="e">
        <f t="shared" si="92"/>
        <v>#VALUE!</v>
      </c>
      <c r="CX153" s="193" t="e">
        <f t="shared" si="93"/>
        <v>#VALUE!</v>
      </c>
      <c r="CY153" s="193" t="e">
        <f t="shared" si="94"/>
        <v>#VALUE!</v>
      </c>
      <c r="CZ153" s="193" t="e">
        <f t="shared" si="95"/>
        <v>#VALUE!</v>
      </c>
      <c r="DA153" s="193" t="e">
        <f t="shared" si="96"/>
        <v>#VALUE!</v>
      </c>
      <c r="DB153" s="193" t="e">
        <f t="shared" si="97"/>
        <v>#VALUE!</v>
      </c>
      <c r="DC153" s="193" t="e">
        <f t="shared" si="98"/>
        <v>#VALUE!</v>
      </c>
      <c r="DD153" s="193" t="e">
        <f t="shared" si="99"/>
        <v>#VALUE!</v>
      </c>
      <c r="DE153" s="159"/>
      <c r="DF153" s="159" t="e">
        <f t="shared" si="100"/>
        <v>#VALUE!</v>
      </c>
      <c r="DG153" s="159"/>
      <c r="DH153" s="159"/>
      <c r="DI153" s="159"/>
      <c r="DJ153" s="159"/>
      <c r="DK153" s="159"/>
      <c r="DL153" s="159"/>
      <c r="DM153" s="159"/>
      <c r="DN153" s="159"/>
      <c r="DO153" s="159"/>
      <c r="DP153" s="159"/>
      <c r="DQ153" s="159"/>
      <c r="DR153" s="159">
        <f t="shared" si="101"/>
        <v>73</v>
      </c>
      <c r="DS153" s="188">
        <f t="shared" si="102"/>
        <v>15</v>
      </c>
      <c r="DT153" s="159">
        <f t="shared" si="103"/>
        <v>10</v>
      </c>
      <c r="DU153" s="159">
        <f t="shared" si="104"/>
        <v>11</v>
      </c>
      <c r="DV153" s="159">
        <f t="shared" si="105"/>
        <v>11</v>
      </c>
      <c r="DW153" s="159">
        <f t="shared" si="106"/>
        <v>11</v>
      </c>
      <c r="DX153" s="159">
        <f t="shared" si="107"/>
        <v>4</v>
      </c>
      <c r="DY153" s="210">
        <f t="shared" si="108"/>
        <v>11</v>
      </c>
      <c r="DZ153" s="159">
        <f t="shared" si="109"/>
        <v>73</v>
      </c>
      <c r="EA153" s="159">
        <f t="shared" si="110"/>
        <v>15</v>
      </c>
      <c r="EB153" s="159">
        <f t="shared" si="111"/>
        <v>0</v>
      </c>
      <c r="EC153" s="159">
        <f t="shared" si="186"/>
        <v>10</v>
      </c>
      <c r="ED153" s="159">
        <f t="shared" si="186"/>
        <v>11</v>
      </c>
      <c r="EE153" s="159">
        <f t="shared" si="187"/>
        <v>0</v>
      </c>
      <c r="EF153" s="159">
        <f t="shared" si="187"/>
        <v>0</v>
      </c>
      <c r="EG153" s="159">
        <f t="shared" si="114"/>
        <v>11</v>
      </c>
      <c r="EH153" s="159">
        <f t="shared" si="115"/>
        <v>0</v>
      </c>
      <c r="EI153" s="159">
        <f t="shared" si="188"/>
        <v>11</v>
      </c>
      <c r="EJ153" s="159">
        <f t="shared" si="188"/>
        <v>4</v>
      </c>
      <c r="EK153" s="159">
        <f t="shared" si="189"/>
        <v>0</v>
      </c>
      <c r="EL153" s="159">
        <f t="shared" si="189"/>
        <v>0</v>
      </c>
      <c r="EM153" s="159">
        <f t="shared" si="118"/>
        <v>11</v>
      </c>
      <c r="EN153" s="159"/>
      <c r="EO153" s="159"/>
      <c r="EP153" s="188">
        <f t="shared" si="119"/>
        <v>15</v>
      </c>
      <c r="EQ153" s="159">
        <f t="shared" si="120"/>
        <v>12</v>
      </c>
      <c r="ER153" s="159">
        <f t="shared" si="121"/>
        <v>13</v>
      </c>
      <c r="ES153" s="159">
        <f t="shared" si="122"/>
        <v>13</v>
      </c>
      <c r="ET153" s="159">
        <f t="shared" si="123"/>
        <v>8</v>
      </c>
      <c r="EU153" s="159">
        <f t="shared" si="124"/>
        <v>12</v>
      </c>
      <c r="EV153" s="159"/>
      <c r="EW153" s="159">
        <f t="shared" si="125"/>
        <v>73</v>
      </c>
      <c r="EX153" s="159">
        <f t="shared" si="126"/>
        <v>15</v>
      </c>
      <c r="EY153" s="159">
        <f t="shared" si="127"/>
        <v>0</v>
      </c>
      <c r="EZ153" s="159">
        <f t="shared" si="190"/>
        <v>12</v>
      </c>
      <c r="FA153" s="159">
        <f t="shared" si="190"/>
        <v>13</v>
      </c>
      <c r="FB153" s="159">
        <f t="shared" si="191"/>
        <v>0</v>
      </c>
      <c r="FC153" s="159">
        <f t="shared" si="191"/>
        <v>0</v>
      </c>
      <c r="FD153" s="159">
        <f t="shared" si="130"/>
        <v>13</v>
      </c>
      <c r="FE153" s="159">
        <f t="shared" si="131"/>
        <v>0</v>
      </c>
      <c r="FF153" s="159">
        <f t="shared" si="192"/>
        <v>8</v>
      </c>
      <c r="FG153" s="159">
        <f t="shared" si="192"/>
        <v>12</v>
      </c>
      <c r="FH153" s="159">
        <f t="shared" si="133"/>
        <v>0</v>
      </c>
      <c r="FI153" s="159">
        <v>0</v>
      </c>
      <c r="FJ153" s="159">
        <v>0</v>
      </c>
      <c r="FK153" s="159"/>
      <c r="FL153" s="159"/>
      <c r="FM153" s="235">
        <v>73</v>
      </c>
    </row>
    <row r="154" spans="1:169" ht="18" x14ac:dyDescent="0.2">
      <c r="A154" s="194">
        <v>141</v>
      </c>
      <c r="B154" s="195">
        <v>211423243141</v>
      </c>
      <c r="C154" s="196" t="s">
        <v>962</v>
      </c>
      <c r="D154" s="197"/>
      <c r="E154" s="198" t="s">
        <v>963</v>
      </c>
      <c r="F154" s="199">
        <f t="shared" si="0"/>
        <v>2</v>
      </c>
      <c r="G154" s="199">
        <f t="shared" si="1"/>
        <v>2</v>
      </c>
      <c r="H154" s="199">
        <f t="shared" si="2"/>
        <v>2</v>
      </c>
      <c r="I154" s="199">
        <f t="shared" si="3"/>
        <v>2</v>
      </c>
      <c r="J154" s="199">
        <f t="shared" si="4"/>
        <v>2</v>
      </c>
      <c r="K154" s="199">
        <f t="shared" si="5"/>
        <v>2</v>
      </c>
      <c r="L154" s="199">
        <f t="shared" si="6"/>
        <v>2</v>
      </c>
      <c r="M154" s="199">
        <f t="shared" si="7"/>
        <v>0</v>
      </c>
      <c r="N154" s="199">
        <f t="shared" si="8"/>
        <v>0</v>
      </c>
      <c r="O154" s="200">
        <f t="shared" si="9"/>
        <v>0</v>
      </c>
      <c r="P154" s="199">
        <f t="shared" si="10"/>
        <v>10</v>
      </c>
      <c r="Q154" s="199">
        <f t="shared" si="11"/>
        <v>0</v>
      </c>
      <c r="R154" s="199">
        <f t="shared" si="12"/>
        <v>0</v>
      </c>
      <c r="S154" s="201">
        <f t="shared" si="185"/>
        <v>0</v>
      </c>
      <c r="T154" s="202">
        <f t="shared" si="14"/>
        <v>3</v>
      </c>
      <c r="U154" s="199">
        <f t="shared" si="15"/>
        <v>0</v>
      </c>
      <c r="V154" s="199">
        <f t="shared" si="16"/>
        <v>0</v>
      </c>
      <c r="W154" s="199">
        <f t="shared" si="17"/>
        <v>0</v>
      </c>
      <c r="X154" s="201">
        <f t="shared" si="18"/>
        <v>0</v>
      </c>
      <c r="Y154" s="203">
        <f t="shared" si="19"/>
        <v>4</v>
      </c>
      <c r="Z154" s="199">
        <f t="shared" si="20"/>
        <v>0</v>
      </c>
      <c r="AA154" s="199">
        <f t="shared" si="21"/>
        <v>0</v>
      </c>
      <c r="AB154" s="199">
        <f t="shared" si="22"/>
        <v>0</v>
      </c>
      <c r="AC154" s="201">
        <f t="shared" si="23"/>
        <v>0</v>
      </c>
      <c r="AD154" s="202">
        <f t="shared" si="24"/>
        <v>4</v>
      </c>
      <c r="AE154" s="199">
        <f t="shared" si="25"/>
        <v>10</v>
      </c>
      <c r="AF154" s="199">
        <f t="shared" si="26"/>
        <v>0</v>
      </c>
      <c r="AG154" s="199">
        <f t="shared" si="27"/>
        <v>0</v>
      </c>
      <c r="AH154" s="201">
        <f t="shared" si="28"/>
        <v>0</v>
      </c>
      <c r="AI154" s="204">
        <f t="shared" si="29"/>
        <v>3</v>
      </c>
      <c r="AJ154" s="199">
        <f t="shared" si="30"/>
        <v>9</v>
      </c>
      <c r="AK154" s="199">
        <f t="shared" si="31"/>
        <v>0</v>
      </c>
      <c r="AL154" s="199">
        <f t="shared" si="32"/>
        <v>0</v>
      </c>
      <c r="AM154" s="201">
        <f t="shared" si="33"/>
        <v>0</v>
      </c>
      <c r="AN154" s="204">
        <f t="shared" si="34"/>
        <v>3</v>
      </c>
      <c r="AO154" s="199">
        <f t="shared" si="35"/>
        <v>0</v>
      </c>
      <c r="AP154" s="199">
        <f t="shared" si="36"/>
        <v>0</v>
      </c>
      <c r="AQ154" s="199">
        <f t="shared" si="37"/>
        <v>0</v>
      </c>
      <c r="AR154" s="201">
        <f t="shared" si="38"/>
        <v>0</v>
      </c>
      <c r="AS154" s="204">
        <f t="shared" si="39"/>
        <v>4</v>
      </c>
      <c r="AT154" s="199">
        <f t="shared" si="40"/>
        <v>10</v>
      </c>
      <c r="AU154" s="199">
        <f t="shared" si="41"/>
        <v>0</v>
      </c>
      <c r="AV154" s="199">
        <f t="shared" si="42"/>
        <v>0</v>
      </c>
      <c r="AW154" s="201">
        <f t="shared" si="43"/>
        <v>0</v>
      </c>
      <c r="AX154" s="205">
        <f t="shared" si="44"/>
        <v>3</v>
      </c>
      <c r="AY154" s="199">
        <f t="shared" si="45"/>
        <v>0</v>
      </c>
      <c r="AZ154" s="199">
        <f t="shared" si="46"/>
        <v>0</v>
      </c>
      <c r="BA154" s="199">
        <f t="shared" si="47"/>
        <v>0</v>
      </c>
      <c r="BB154" s="201">
        <f t="shared" si="48"/>
        <v>0</v>
      </c>
      <c r="BC154" s="204">
        <f t="shared" si="49"/>
        <v>4</v>
      </c>
      <c r="BD154" s="199">
        <f t="shared" si="50"/>
        <v>0</v>
      </c>
      <c r="BE154" s="199">
        <f t="shared" si="51"/>
        <v>0</v>
      </c>
      <c r="BF154" s="199">
        <f t="shared" si="52"/>
        <v>0</v>
      </c>
      <c r="BG154" s="201">
        <f t="shared" si="53"/>
        <v>0</v>
      </c>
      <c r="BH154" s="204">
        <f t="shared" si="54"/>
        <v>4</v>
      </c>
      <c r="BI154" s="199">
        <f t="shared" si="55"/>
        <v>5</v>
      </c>
      <c r="BJ154" s="199">
        <f t="shared" si="56"/>
        <v>0</v>
      </c>
      <c r="BK154" s="199">
        <f t="shared" si="57"/>
        <v>0</v>
      </c>
      <c r="BL154" s="201">
        <f t="shared" si="58"/>
        <v>0</v>
      </c>
      <c r="BM154" s="206">
        <f t="shared" si="59"/>
        <v>3</v>
      </c>
      <c r="BN154" s="199">
        <f t="shared" si="60"/>
        <v>10</v>
      </c>
      <c r="BO154" s="199">
        <f t="shared" si="61"/>
        <v>0</v>
      </c>
      <c r="BP154" s="199">
        <f t="shared" si="62"/>
        <v>0</v>
      </c>
      <c r="BQ154" s="201">
        <f t="shared" si="63"/>
        <v>0</v>
      </c>
      <c r="BR154" s="207">
        <f t="shared" si="64"/>
        <v>3</v>
      </c>
      <c r="BS154" s="199">
        <f t="shared" si="65"/>
        <v>0</v>
      </c>
      <c r="BT154" s="199">
        <f t="shared" si="66"/>
        <v>0</v>
      </c>
      <c r="BU154" s="199">
        <f t="shared" si="67"/>
        <v>0</v>
      </c>
      <c r="BV154" s="201">
        <f t="shared" si="68"/>
        <v>0</v>
      </c>
      <c r="BW154" s="207">
        <f t="shared" si="69"/>
        <v>4</v>
      </c>
      <c r="BX154" s="235">
        <v>68</v>
      </c>
      <c r="BY154" s="235">
        <v>68</v>
      </c>
      <c r="BZ154" s="193" t="e">
        <f t="shared" si="70"/>
        <v>#VALUE!</v>
      </c>
      <c r="CA154" s="193">
        <f t="shared" si="71"/>
        <v>20</v>
      </c>
      <c r="CB154" s="193" t="e">
        <f t="shared" si="72"/>
        <v>#VALUE!</v>
      </c>
      <c r="CC154" s="193" t="e">
        <f t="shared" si="73"/>
        <v>#VALUE!</v>
      </c>
      <c r="CD154" s="193" t="e">
        <f t="shared" si="74"/>
        <v>#VALUE!</v>
      </c>
      <c r="CE154" s="193" t="e">
        <f t="shared" si="75"/>
        <v>#VALUE!</v>
      </c>
      <c r="CF154" s="193" t="e">
        <f t="shared" si="76"/>
        <v>#VALUE!</v>
      </c>
      <c r="CG154" s="193" t="e">
        <f t="shared" si="77"/>
        <v>#VALUE!</v>
      </c>
      <c r="CH154" s="193" t="e">
        <f t="shared" si="78"/>
        <v>#VALUE!</v>
      </c>
      <c r="CI154" s="193" t="e">
        <f t="shared" si="79"/>
        <v>#VALUE!</v>
      </c>
      <c r="CJ154" s="193" t="e">
        <f t="shared" si="80"/>
        <v>#VALUE!</v>
      </c>
      <c r="CK154" s="193" t="e">
        <f t="shared" si="81"/>
        <v>#VALUE!</v>
      </c>
      <c r="CL154" s="193" t="e">
        <f t="shared" si="82"/>
        <v>#VALUE!</v>
      </c>
      <c r="CM154" s="193" t="e">
        <f t="shared" si="83"/>
        <v>#VALUE!</v>
      </c>
      <c r="CN154" s="193" t="e">
        <f t="shared" si="84"/>
        <v>#VALUE!</v>
      </c>
      <c r="CO154" s="209" t="str">
        <f t="shared" si="85"/>
        <v>2023PEC AI 492</v>
      </c>
      <c r="CP154" s="193" t="e">
        <f t="shared" si="86"/>
        <v>#VALUE!</v>
      </c>
      <c r="CQ154" s="158"/>
      <c r="CR154" s="193">
        <f t="shared" si="87"/>
        <v>20</v>
      </c>
      <c r="CS154" s="193" t="e">
        <f t="shared" si="88"/>
        <v>#VALUE!</v>
      </c>
      <c r="CT154" s="193" t="e">
        <f t="shared" si="89"/>
        <v>#VALUE!</v>
      </c>
      <c r="CU154" s="193" t="e">
        <f t="shared" si="90"/>
        <v>#VALUE!</v>
      </c>
      <c r="CV154" s="193" t="e">
        <f t="shared" si="91"/>
        <v>#VALUE!</v>
      </c>
      <c r="CW154" s="193" t="e">
        <f t="shared" si="92"/>
        <v>#VALUE!</v>
      </c>
      <c r="CX154" s="193" t="e">
        <f t="shared" si="93"/>
        <v>#VALUE!</v>
      </c>
      <c r="CY154" s="193" t="e">
        <f t="shared" si="94"/>
        <v>#VALUE!</v>
      </c>
      <c r="CZ154" s="193" t="e">
        <f t="shared" si="95"/>
        <v>#VALUE!</v>
      </c>
      <c r="DA154" s="193" t="e">
        <f t="shared" si="96"/>
        <v>#VALUE!</v>
      </c>
      <c r="DB154" s="193" t="e">
        <f t="shared" si="97"/>
        <v>#VALUE!</v>
      </c>
      <c r="DC154" s="193" t="e">
        <f t="shared" si="98"/>
        <v>#VALUE!</v>
      </c>
      <c r="DD154" s="193" t="e">
        <f t="shared" si="99"/>
        <v>#VALUE!</v>
      </c>
      <c r="DE154" s="159"/>
      <c r="DF154" s="159" t="e">
        <f t="shared" si="100"/>
        <v>#VALUE!</v>
      </c>
      <c r="DG154" s="159"/>
      <c r="DH154" s="159"/>
      <c r="DI154" s="159"/>
      <c r="DJ154" s="159"/>
      <c r="DK154" s="159"/>
      <c r="DL154" s="159"/>
      <c r="DM154" s="159"/>
      <c r="DN154" s="159"/>
      <c r="DO154" s="159"/>
      <c r="DP154" s="159"/>
      <c r="DQ154" s="159"/>
      <c r="DR154" s="159">
        <f t="shared" si="101"/>
        <v>68</v>
      </c>
      <c r="DS154" s="188">
        <f t="shared" si="102"/>
        <v>14</v>
      </c>
      <c r="DT154" s="159">
        <f t="shared" si="103"/>
        <v>10</v>
      </c>
      <c r="DU154" s="159">
        <f t="shared" si="104"/>
        <v>10</v>
      </c>
      <c r="DV154" s="159">
        <f t="shared" si="105"/>
        <v>9</v>
      </c>
      <c r="DW154" s="159">
        <f t="shared" si="106"/>
        <v>10</v>
      </c>
      <c r="DX154" s="159">
        <f t="shared" si="107"/>
        <v>5</v>
      </c>
      <c r="DY154" s="210">
        <f t="shared" si="108"/>
        <v>10</v>
      </c>
      <c r="DZ154" s="159">
        <f t="shared" si="109"/>
        <v>68</v>
      </c>
      <c r="EA154" s="159">
        <f t="shared" si="110"/>
        <v>14</v>
      </c>
      <c r="EB154" s="159">
        <f t="shared" si="111"/>
        <v>10</v>
      </c>
      <c r="EC154" s="159">
        <f t="shared" si="186"/>
        <v>0</v>
      </c>
      <c r="ED154" s="159">
        <f t="shared" si="186"/>
        <v>0</v>
      </c>
      <c r="EE154" s="159">
        <f t="shared" si="187"/>
        <v>10</v>
      </c>
      <c r="EF154" s="159">
        <f t="shared" si="187"/>
        <v>9</v>
      </c>
      <c r="EG154" s="159">
        <f t="shared" si="114"/>
        <v>0</v>
      </c>
      <c r="EH154" s="159">
        <f t="shared" si="115"/>
        <v>10</v>
      </c>
      <c r="EI154" s="159">
        <f t="shared" si="188"/>
        <v>0</v>
      </c>
      <c r="EJ154" s="159">
        <f t="shared" si="188"/>
        <v>0</v>
      </c>
      <c r="EK154" s="159">
        <f t="shared" si="189"/>
        <v>5</v>
      </c>
      <c r="EL154" s="159">
        <f t="shared" si="189"/>
        <v>10</v>
      </c>
      <c r="EM154" s="159">
        <f t="shared" si="118"/>
        <v>0</v>
      </c>
      <c r="EN154" s="159"/>
      <c r="EO154" s="159"/>
      <c r="EP154" s="188">
        <f t="shared" si="119"/>
        <v>14</v>
      </c>
      <c r="EQ154" s="159">
        <f t="shared" si="120"/>
        <v>12</v>
      </c>
      <c r="ER154" s="159">
        <f t="shared" si="121"/>
        <v>12</v>
      </c>
      <c r="ES154" s="159">
        <f t="shared" si="122"/>
        <v>11</v>
      </c>
      <c r="ET154" s="159">
        <f t="shared" si="123"/>
        <v>8</v>
      </c>
      <c r="EU154" s="159">
        <f t="shared" si="124"/>
        <v>11</v>
      </c>
      <c r="EV154" s="159"/>
      <c r="EW154" s="159">
        <f t="shared" si="125"/>
        <v>68</v>
      </c>
      <c r="EX154" s="159">
        <f t="shared" si="126"/>
        <v>14</v>
      </c>
      <c r="EY154" s="159">
        <f t="shared" si="127"/>
        <v>12</v>
      </c>
      <c r="EZ154" s="159">
        <f t="shared" si="190"/>
        <v>0</v>
      </c>
      <c r="FA154" s="159">
        <f t="shared" si="190"/>
        <v>0</v>
      </c>
      <c r="FB154" s="159">
        <f t="shared" si="191"/>
        <v>12</v>
      </c>
      <c r="FC154" s="159">
        <f t="shared" si="191"/>
        <v>11</v>
      </c>
      <c r="FD154" s="159">
        <f t="shared" si="130"/>
        <v>0</v>
      </c>
      <c r="FE154" s="159">
        <f t="shared" si="131"/>
        <v>8</v>
      </c>
      <c r="FF154" s="159">
        <f t="shared" si="192"/>
        <v>0</v>
      </c>
      <c r="FG154" s="159">
        <f t="shared" si="192"/>
        <v>0</v>
      </c>
      <c r="FH154" s="159">
        <f t="shared" si="133"/>
        <v>11</v>
      </c>
      <c r="FI154" s="159">
        <v>0</v>
      </c>
      <c r="FJ154" s="159">
        <v>0</v>
      </c>
      <c r="FK154" s="159"/>
      <c r="FL154" s="159"/>
      <c r="FM154" s="235">
        <v>68</v>
      </c>
    </row>
    <row r="155" spans="1:169" ht="18" x14ac:dyDescent="0.2">
      <c r="A155" s="194">
        <v>142</v>
      </c>
      <c r="B155" s="195">
        <v>211423243142</v>
      </c>
      <c r="C155" s="196" t="s">
        <v>964</v>
      </c>
      <c r="D155" s="197"/>
      <c r="E155" s="198" t="s">
        <v>965</v>
      </c>
      <c r="F155" s="199">
        <f t="shared" si="0"/>
        <v>2</v>
      </c>
      <c r="G155" s="199">
        <f t="shared" si="1"/>
        <v>2</v>
      </c>
      <c r="H155" s="199">
        <f t="shared" si="2"/>
        <v>2</v>
      </c>
      <c r="I155" s="199">
        <f t="shared" si="3"/>
        <v>2</v>
      </c>
      <c r="J155" s="199">
        <f t="shared" si="4"/>
        <v>2</v>
      </c>
      <c r="K155" s="199">
        <f t="shared" si="5"/>
        <v>2</v>
      </c>
      <c r="L155" s="199">
        <f t="shared" si="6"/>
        <v>2</v>
      </c>
      <c r="M155" s="199">
        <f t="shared" si="7"/>
        <v>2</v>
      </c>
      <c r="N155" s="199">
        <f t="shared" si="8"/>
        <v>2</v>
      </c>
      <c r="O155" s="200">
        <f t="shared" si="9"/>
        <v>0</v>
      </c>
      <c r="P155" s="199">
        <f t="shared" si="10"/>
        <v>0</v>
      </c>
      <c r="Q155" s="199">
        <f t="shared" si="11"/>
        <v>0</v>
      </c>
      <c r="R155" s="199">
        <f t="shared" si="12"/>
        <v>0</v>
      </c>
      <c r="S155" s="201">
        <f t="shared" si="185"/>
        <v>0</v>
      </c>
      <c r="T155" s="202">
        <f t="shared" si="14"/>
        <v>4</v>
      </c>
      <c r="U155" s="199">
        <f t="shared" si="15"/>
        <v>12</v>
      </c>
      <c r="V155" s="199">
        <f t="shared" si="16"/>
        <v>0</v>
      </c>
      <c r="W155" s="199">
        <f t="shared" si="17"/>
        <v>0</v>
      </c>
      <c r="X155" s="201">
        <f t="shared" si="18"/>
        <v>0</v>
      </c>
      <c r="Y155" s="203">
        <f t="shared" si="19"/>
        <v>3</v>
      </c>
      <c r="Z155" s="199">
        <f t="shared" si="20"/>
        <v>13</v>
      </c>
      <c r="AA155" s="199">
        <f t="shared" si="21"/>
        <v>0</v>
      </c>
      <c r="AB155" s="199">
        <f t="shared" si="22"/>
        <v>0</v>
      </c>
      <c r="AC155" s="201">
        <f t="shared" si="23"/>
        <v>0</v>
      </c>
      <c r="AD155" s="202">
        <f t="shared" si="24"/>
        <v>3</v>
      </c>
      <c r="AE155" s="199">
        <f t="shared" si="25"/>
        <v>0</v>
      </c>
      <c r="AF155" s="199">
        <f t="shared" si="26"/>
        <v>0</v>
      </c>
      <c r="AG155" s="199">
        <f t="shared" si="27"/>
        <v>0</v>
      </c>
      <c r="AH155" s="201">
        <f t="shared" si="28"/>
        <v>0</v>
      </c>
      <c r="AI155" s="204">
        <f t="shared" si="29"/>
        <v>4</v>
      </c>
      <c r="AJ155" s="199">
        <f t="shared" si="30"/>
        <v>0</v>
      </c>
      <c r="AK155" s="199">
        <f t="shared" si="31"/>
        <v>0</v>
      </c>
      <c r="AL155" s="199">
        <f t="shared" si="32"/>
        <v>0</v>
      </c>
      <c r="AM155" s="201">
        <f t="shared" si="33"/>
        <v>0</v>
      </c>
      <c r="AN155" s="204">
        <f t="shared" si="34"/>
        <v>4</v>
      </c>
      <c r="AO155" s="199">
        <f t="shared" si="35"/>
        <v>13</v>
      </c>
      <c r="AP155" s="199">
        <f t="shared" si="36"/>
        <v>0</v>
      </c>
      <c r="AQ155" s="199">
        <f t="shared" si="37"/>
        <v>0</v>
      </c>
      <c r="AR155" s="201">
        <f t="shared" si="38"/>
        <v>0</v>
      </c>
      <c r="AS155" s="204">
        <f t="shared" si="39"/>
        <v>3</v>
      </c>
      <c r="AT155" s="199">
        <f t="shared" si="40"/>
        <v>0</v>
      </c>
      <c r="AU155" s="199">
        <f t="shared" si="41"/>
        <v>0</v>
      </c>
      <c r="AV155" s="199">
        <f t="shared" si="42"/>
        <v>0</v>
      </c>
      <c r="AW155" s="201">
        <f t="shared" si="43"/>
        <v>0</v>
      </c>
      <c r="AX155" s="205">
        <f t="shared" si="44"/>
        <v>4</v>
      </c>
      <c r="AY155" s="199">
        <f t="shared" si="45"/>
        <v>13</v>
      </c>
      <c r="AZ155" s="199">
        <f t="shared" si="46"/>
        <v>0</v>
      </c>
      <c r="BA155" s="199">
        <f t="shared" si="47"/>
        <v>0</v>
      </c>
      <c r="BB155" s="201">
        <f t="shared" si="48"/>
        <v>0</v>
      </c>
      <c r="BC155" s="204">
        <f t="shared" si="49"/>
        <v>3</v>
      </c>
      <c r="BD155" s="199">
        <f t="shared" si="50"/>
        <v>8</v>
      </c>
      <c r="BE155" s="199">
        <f t="shared" si="51"/>
        <v>0</v>
      </c>
      <c r="BF155" s="199">
        <f t="shared" si="52"/>
        <v>0</v>
      </c>
      <c r="BG155" s="201">
        <f t="shared" si="53"/>
        <v>0</v>
      </c>
      <c r="BH155" s="204">
        <f t="shared" si="54"/>
        <v>3</v>
      </c>
      <c r="BI155" s="199">
        <f t="shared" si="55"/>
        <v>0</v>
      </c>
      <c r="BJ155" s="199">
        <f t="shared" si="56"/>
        <v>0</v>
      </c>
      <c r="BK155" s="199">
        <f t="shared" si="57"/>
        <v>0</v>
      </c>
      <c r="BL155" s="201">
        <f t="shared" si="58"/>
        <v>0</v>
      </c>
      <c r="BM155" s="206">
        <f t="shared" si="59"/>
        <v>4</v>
      </c>
      <c r="BN155" s="199">
        <f t="shared" si="60"/>
        <v>0</v>
      </c>
      <c r="BO155" s="199">
        <f t="shared" si="61"/>
        <v>0</v>
      </c>
      <c r="BP155" s="199">
        <f t="shared" si="62"/>
        <v>0</v>
      </c>
      <c r="BQ155" s="201">
        <f t="shared" si="63"/>
        <v>0</v>
      </c>
      <c r="BR155" s="207">
        <f t="shared" si="64"/>
        <v>4</v>
      </c>
      <c r="BS155" s="199">
        <f t="shared" si="65"/>
        <v>14</v>
      </c>
      <c r="BT155" s="199">
        <f t="shared" si="66"/>
        <v>0</v>
      </c>
      <c r="BU155" s="199">
        <f t="shared" si="67"/>
        <v>0</v>
      </c>
      <c r="BV155" s="201">
        <f t="shared" si="68"/>
        <v>0</v>
      </c>
      <c r="BW155" s="207">
        <f t="shared" si="69"/>
        <v>3</v>
      </c>
      <c r="BX155" s="235">
        <v>91</v>
      </c>
      <c r="BY155" s="235">
        <v>91</v>
      </c>
      <c r="BZ155" s="193" t="e">
        <f t="shared" si="70"/>
        <v>#VALUE!</v>
      </c>
      <c r="CA155" s="193">
        <f t="shared" si="71"/>
        <v>20</v>
      </c>
      <c r="CB155" s="193" t="e">
        <f t="shared" si="72"/>
        <v>#VALUE!</v>
      </c>
      <c r="CC155" s="193" t="e">
        <f t="shared" si="73"/>
        <v>#VALUE!</v>
      </c>
      <c r="CD155" s="193" t="e">
        <f t="shared" si="74"/>
        <v>#VALUE!</v>
      </c>
      <c r="CE155" s="193" t="e">
        <f t="shared" si="75"/>
        <v>#VALUE!</v>
      </c>
      <c r="CF155" s="193" t="e">
        <f t="shared" si="76"/>
        <v>#VALUE!</v>
      </c>
      <c r="CG155" s="193" t="e">
        <f t="shared" si="77"/>
        <v>#VALUE!</v>
      </c>
      <c r="CH155" s="193" t="e">
        <f t="shared" si="78"/>
        <v>#VALUE!</v>
      </c>
      <c r="CI155" s="193" t="e">
        <f t="shared" si="79"/>
        <v>#VALUE!</v>
      </c>
      <c r="CJ155" s="193" t="e">
        <f t="shared" si="80"/>
        <v>#VALUE!</v>
      </c>
      <c r="CK155" s="193" t="e">
        <f t="shared" si="81"/>
        <v>#VALUE!</v>
      </c>
      <c r="CL155" s="193" t="e">
        <f t="shared" si="82"/>
        <v>#VALUE!</v>
      </c>
      <c r="CM155" s="193" t="e">
        <f t="shared" si="83"/>
        <v>#VALUE!</v>
      </c>
      <c r="CN155" s="193" t="e">
        <f t="shared" si="84"/>
        <v>#VALUE!</v>
      </c>
      <c r="CO155" s="209" t="str">
        <f t="shared" si="85"/>
        <v>2023PEC AI 493</v>
      </c>
      <c r="CP155" s="193" t="e">
        <f t="shared" si="86"/>
        <v>#VALUE!</v>
      </c>
      <c r="CQ155" s="158"/>
      <c r="CR155" s="193">
        <f t="shared" si="87"/>
        <v>20</v>
      </c>
      <c r="CS155" s="193" t="e">
        <f t="shared" si="88"/>
        <v>#VALUE!</v>
      </c>
      <c r="CT155" s="193" t="e">
        <f t="shared" si="89"/>
        <v>#VALUE!</v>
      </c>
      <c r="CU155" s="193" t="e">
        <f t="shared" si="90"/>
        <v>#VALUE!</v>
      </c>
      <c r="CV155" s="193" t="e">
        <f t="shared" si="91"/>
        <v>#VALUE!</v>
      </c>
      <c r="CW155" s="193" t="e">
        <f t="shared" si="92"/>
        <v>#VALUE!</v>
      </c>
      <c r="CX155" s="193" t="e">
        <f t="shared" si="93"/>
        <v>#VALUE!</v>
      </c>
      <c r="CY155" s="193" t="e">
        <f t="shared" si="94"/>
        <v>#VALUE!</v>
      </c>
      <c r="CZ155" s="193" t="e">
        <f t="shared" si="95"/>
        <v>#VALUE!</v>
      </c>
      <c r="DA155" s="193" t="e">
        <f t="shared" si="96"/>
        <v>#VALUE!</v>
      </c>
      <c r="DB155" s="193" t="e">
        <f t="shared" si="97"/>
        <v>#VALUE!</v>
      </c>
      <c r="DC155" s="193" t="e">
        <f t="shared" si="98"/>
        <v>#VALUE!</v>
      </c>
      <c r="DD155" s="193" t="e">
        <f t="shared" si="99"/>
        <v>#VALUE!</v>
      </c>
      <c r="DE155" s="159"/>
      <c r="DF155" s="159" t="e">
        <f t="shared" si="100"/>
        <v>#VALUE!</v>
      </c>
      <c r="DG155" s="159"/>
      <c r="DH155" s="159"/>
      <c r="DI155" s="159"/>
      <c r="DJ155" s="159"/>
      <c r="DK155" s="159"/>
      <c r="DL155" s="159"/>
      <c r="DM155" s="159"/>
      <c r="DN155" s="159"/>
      <c r="DO155" s="159"/>
      <c r="DP155" s="159"/>
      <c r="DQ155" s="159"/>
      <c r="DR155" s="159">
        <f t="shared" si="101"/>
        <v>91</v>
      </c>
      <c r="DS155" s="188">
        <f t="shared" si="102"/>
        <v>18</v>
      </c>
      <c r="DT155" s="159">
        <f t="shared" si="103"/>
        <v>12</v>
      </c>
      <c r="DU155" s="159">
        <f t="shared" si="104"/>
        <v>13</v>
      </c>
      <c r="DV155" s="159">
        <f t="shared" si="105"/>
        <v>13</v>
      </c>
      <c r="DW155" s="159">
        <f t="shared" si="106"/>
        <v>13</v>
      </c>
      <c r="DX155" s="159">
        <f t="shared" si="107"/>
        <v>8</v>
      </c>
      <c r="DY155" s="210">
        <f t="shared" si="108"/>
        <v>14</v>
      </c>
      <c r="DZ155" s="159">
        <f t="shared" si="109"/>
        <v>91</v>
      </c>
      <c r="EA155" s="159">
        <f t="shared" si="110"/>
        <v>18</v>
      </c>
      <c r="EB155" s="159">
        <f t="shared" si="111"/>
        <v>0</v>
      </c>
      <c r="EC155" s="159">
        <f t="shared" si="186"/>
        <v>12</v>
      </c>
      <c r="ED155" s="159">
        <f t="shared" si="186"/>
        <v>13</v>
      </c>
      <c r="EE155" s="159">
        <f t="shared" si="187"/>
        <v>0</v>
      </c>
      <c r="EF155" s="159">
        <f t="shared" si="187"/>
        <v>0</v>
      </c>
      <c r="EG155" s="159">
        <f t="shared" si="114"/>
        <v>13</v>
      </c>
      <c r="EH155" s="159">
        <f t="shared" si="115"/>
        <v>0</v>
      </c>
      <c r="EI155" s="159">
        <f t="shared" si="188"/>
        <v>13</v>
      </c>
      <c r="EJ155" s="159">
        <f t="shared" si="188"/>
        <v>8</v>
      </c>
      <c r="EK155" s="159">
        <f t="shared" si="189"/>
        <v>0</v>
      </c>
      <c r="EL155" s="159">
        <f t="shared" si="189"/>
        <v>0</v>
      </c>
      <c r="EM155" s="159">
        <f t="shared" si="118"/>
        <v>14</v>
      </c>
      <c r="EN155" s="159"/>
      <c r="EO155" s="159"/>
      <c r="EP155" s="188">
        <f t="shared" si="119"/>
        <v>18</v>
      </c>
      <c r="EQ155" s="159">
        <f t="shared" si="120"/>
        <v>15</v>
      </c>
      <c r="ER155" s="159">
        <f t="shared" si="121"/>
        <v>16</v>
      </c>
      <c r="ES155" s="159">
        <f t="shared" si="122"/>
        <v>16</v>
      </c>
      <c r="ET155" s="159">
        <f t="shared" si="123"/>
        <v>11</v>
      </c>
      <c r="EU155" s="159">
        <f t="shared" si="124"/>
        <v>15</v>
      </c>
      <c r="EV155" s="159"/>
      <c r="EW155" s="159">
        <f t="shared" si="125"/>
        <v>91</v>
      </c>
      <c r="EX155" s="159">
        <f t="shared" si="126"/>
        <v>18</v>
      </c>
      <c r="EY155" s="159">
        <f t="shared" si="127"/>
        <v>0</v>
      </c>
      <c r="EZ155" s="159">
        <f t="shared" si="190"/>
        <v>15</v>
      </c>
      <c r="FA155" s="159">
        <f t="shared" si="190"/>
        <v>16</v>
      </c>
      <c r="FB155" s="159">
        <f t="shared" si="191"/>
        <v>0</v>
      </c>
      <c r="FC155" s="159">
        <f t="shared" si="191"/>
        <v>0</v>
      </c>
      <c r="FD155" s="159">
        <f t="shared" si="130"/>
        <v>16</v>
      </c>
      <c r="FE155" s="159">
        <f t="shared" si="131"/>
        <v>0</v>
      </c>
      <c r="FF155" s="159">
        <f t="shared" si="192"/>
        <v>11</v>
      </c>
      <c r="FG155" s="159">
        <f t="shared" si="192"/>
        <v>15</v>
      </c>
      <c r="FH155" s="159">
        <f t="shared" si="133"/>
        <v>0</v>
      </c>
      <c r="FI155" s="159">
        <v>0</v>
      </c>
      <c r="FJ155" s="159">
        <v>0</v>
      </c>
      <c r="FK155" s="159"/>
      <c r="FL155" s="159"/>
      <c r="FM155" s="235">
        <v>91</v>
      </c>
    </row>
    <row r="156" spans="1:169" ht="29" x14ac:dyDescent="0.2">
      <c r="A156" s="194">
        <v>143</v>
      </c>
      <c r="B156" s="195">
        <v>211423243143</v>
      </c>
      <c r="C156" s="196" t="s">
        <v>966</v>
      </c>
      <c r="D156" s="197"/>
      <c r="E156" s="198" t="s">
        <v>967</v>
      </c>
      <c r="F156" s="199">
        <f t="shared" si="0"/>
        <v>2</v>
      </c>
      <c r="G156" s="199">
        <f t="shared" si="1"/>
        <v>2</v>
      </c>
      <c r="H156" s="199">
        <f t="shared" si="2"/>
        <v>2</v>
      </c>
      <c r="I156" s="199">
        <f t="shared" si="3"/>
        <v>0</v>
      </c>
      <c r="J156" s="199">
        <f t="shared" si="4"/>
        <v>0</v>
      </c>
      <c r="K156" s="199">
        <f t="shared" si="5"/>
        <v>0</v>
      </c>
      <c r="L156" s="199">
        <f t="shared" si="6"/>
        <v>0</v>
      </c>
      <c r="M156" s="199">
        <f t="shared" si="7"/>
        <v>0</v>
      </c>
      <c r="N156" s="199">
        <f t="shared" si="8"/>
        <v>0</v>
      </c>
      <c r="O156" s="200">
        <f t="shared" si="9"/>
        <v>0</v>
      </c>
      <c r="P156" s="199">
        <f t="shared" si="10"/>
        <v>5</v>
      </c>
      <c r="Q156" s="199">
        <f t="shared" si="11"/>
        <v>0</v>
      </c>
      <c r="R156" s="199">
        <f t="shared" si="12"/>
        <v>0</v>
      </c>
      <c r="S156" s="201">
        <f t="shared" si="185"/>
        <v>0</v>
      </c>
      <c r="T156" s="202">
        <f t="shared" si="14"/>
        <v>3</v>
      </c>
      <c r="U156" s="199">
        <f t="shared" si="15"/>
        <v>0</v>
      </c>
      <c r="V156" s="199">
        <f t="shared" si="16"/>
        <v>0</v>
      </c>
      <c r="W156" s="199">
        <f t="shared" si="17"/>
        <v>0</v>
      </c>
      <c r="X156" s="201">
        <f t="shared" si="18"/>
        <v>0</v>
      </c>
      <c r="Y156" s="203">
        <f t="shared" si="19"/>
        <v>4</v>
      </c>
      <c r="Z156" s="199">
        <f t="shared" si="20"/>
        <v>0</v>
      </c>
      <c r="AA156" s="199">
        <f t="shared" si="21"/>
        <v>0</v>
      </c>
      <c r="AB156" s="199">
        <f t="shared" si="22"/>
        <v>0</v>
      </c>
      <c r="AC156" s="201">
        <f t="shared" si="23"/>
        <v>0</v>
      </c>
      <c r="AD156" s="202">
        <f t="shared" si="24"/>
        <v>4</v>
      </c>
      <c r="AE156" s="199">
        <f t="shared" si="25"/>
        <v>5</v>
      </c>
      <c r="AF156" s="199">
        <f t="shared" si="26"/>
        <v>0</v>
      </c>
      <c r="AG156" s="199">
        <f t="shared" si="27"/>
        <v>0</v>
      </c>
      <c r="AH156" s="201">
        <f t="shared" si="28"/>
        <v>0</v>
      </c>
      <c r="AI156" s="204">
        <f t="shared" si="29"/>
        <v>3</v>
      </c>
      <c r="AJ156" s="199">
        <f t="shared" si="30"/>
        <v>4</v>
      </c>
      <c r="AK156" s="199">
        <f t="shared" si="31"/>
        <v>0</v>
      </c>
      <c r="AL156" s="199">
        <f t="shared" si="32"/>
        <v>0</v>
      </c>
      <c r="AM156" s="201">
        <f t="shared" si="33"/>
        <v>0</v>
      </c>
      <c r="AN156" s="204">
        <f t="shared" si="34"/>
        <v>3</v>
      </c>
      <c r="AO156" s="199">
        <f t="shared" si="35"/>
        <v>0</v>
      </c>
      <c r="AP156" s="199">
        <f t="shared" si="36"/>
        <v>0</v>
      </c>
      <c r="AQ156" s="199">
        <f t="shared" si="37"/>
        <v>0</v>
      </c>
      <c r="AR156" s="201">
        <f t="shared" si="38"/>
        <v>0</v>
      </c>
      <c r="AS156" s="204">
        <f t="shared" si="39"/>
        <v>4</v>
      </c>
      <c r="AT156" s="199">
        <f t="shared" si="40"/>
        <v>5</v>
      </c>
      <c r="AU156" s="199">
        <f t="shared" si="41"/>
        <v>0</v>
      </c>
      <c r="AV156" s="199">
        <f t="shared" si="42"/>
        <v>0</v>
      </c>
      <c r="AW156" s="201">
        <f t="shared" si="43"/>
        <v>0</v>
      </c>
      <c r="AX156" s="205">
        <f t="shared" si="44"/>
        <v>3</v>
      </c>
      <c r="AY156" s="199">
        <f t="shared" si="45"/>
        <v>0</v>
      </c>
      <c r="AZ156" s="199">
        <f t="shared" si="46"/>
        <v>0</v>
      </c>
      <c r="BA156" s="199">
        <f t="shared" si="47"/>
        <v>0</v>
      </c>
      <c r="BB156" s="201">
        <f t="shared" si="48"/>
        <v>0</v>
      </c>
      <c r="BC156" s="204">
        <f t="shared" si="49"/>
        <v>4</v>
      </c>
      <c r="BD156" s="199">
        <f t="shared" si="50"/>
        <v>0</v>
      </c>
      <c r="BE156" s="199">
        <f t="shared" si="51"/>
        <v>0</v>
      </c>
      <c r="BF156" s="199">
        <f t="shared" si="52"/>
        <v>0</v>
      </c>
      <c r="BG156" s="201">
        <f t="shared" si="53"/>
        <v>0</v>
      </c>
      <c r="BH156" s="204">
        <f t="shared" si="54"/>
        <v>4</v>
      </c>
      <c r="BI156" s="199">
        <f t="shared" si="55"/>
        <v>2</v>
      </c>
      <c r="BJ156" s="199">
        <f t="shared" si="56"/>
        <v>0</v>
      </c>
      <c r="BK156" s="199">
        <f t="shared" si="57"/>
        <v>0</v>
      </c>
      <c r="BL156" s="201">
        <f t="shared" si="58"/>
        <v>0</v>
      </c>
      <c r="BM156" s="206">
        <f t="shared" si="59"/>
        <v>3</v>
      </c>
      <c r="BN156" s="199">
        <f t="shared" si="60"/>
        <v>5</v>
      </c>
      <c r="BO156" s="199">
        <f t="shared" si="61"/>
        <v>0</v>
      </c>
      <c r="BP156" s="199">
        <f t="shared" si="62"/>
        <v>0</v>
      </c>
      <c r="BQ156" s="201">
        <f t="shared" si="63"/>
        <v>0</v>
      </c>
      <c r="BR156" s="207">
        <f t="shared" si="64"/>
        <v>3</v>
      </c>
      <c r="BS156" s="199">
        <f t="shared" si="65"/>
        <v>0</v>
      </c>
      <c r="BT156" s="199">
        <f t="shared" si="66"/>
        <v>0</v>
      </c>
      <c r="BU156" s="199">
        <f t="shared" si="67"/>
        <v>0</v>
      </c>
      <c r="BV156" s="201">
        <f t="shared" si="68"/>
        <v>0</v>
      </c>
      <c r="BW156" s="207">
        <f t="shared" si="69"/>
        <v>4</v>
      </c>
      <c r="BX156" s="235">
        <v>32</v>
      </c>
      <c r="BY156" s="235">
        <v>32</v>
      </c>
      <c r="BZ156" s="193" t="e">
        <f t="shared" si="70"/>
        <v>#VALUE!</v>
      </c>
      <c r="CA156" s="193">
        <f t="shared" si="71"/>
        <v>20</v>
      </c>
      <c r="CB156" s="193" t="e">
        <f t="shared" si="72"/>
        <v>#VALUE!</v>
      </c>
      <c r="CC156" s="193" t="e">
        <f t="shared" si="73"/>
        <v>#VALUE!</v>
      </c>
      <c r="CD156" s="193" t="e">
        <f t="shared" si="74"/>
        <v>#VALUE!</v>
      </c>
      <c r="CE156" s="193" t="e">
        <f t="shared" si="75"/>
        <v>#VALUE!</v>
      </c>
      <c r="CF156" s="193" t="e">
        <f t="shared" si="76"/>
        <v>#VALUE!</v>
      </c>
      <c r="CG156" s="193" t="e">
        <f t="shared" si="77"/>
        <v>#VALUE!</v>
      </c>
      <c r="CH156" s="193" t="e">
        <f t="shared" si="78"/>
        <v>#VALUE!</v>
      </c>
      <c r="CI156" s="193" t="e">
        <f t="shared" si="79"/>
        <v>#VALUE!</v>
      </c>
      <c r="CJ156" s="193" t="e">
        <f t="shared" si="80"/>
        <v>#VALUE!</v>
      </c>
      <c r="CK156" s="193" t="e">
        <f t="shared" si="81"/>
        <v>#VALUE!</v>
      </c>
      <c r="CL156" s="193" t="e">
        <f t="shared" si="82"/>
        <v>#VALUE!</v>
      </c>
      <c r="CM156" s="193" t="e">
        <f t="shared" si="83"/>
        <v>#VALUE!</v>
      </c>
      <c r="CN156" s="193" t="e">
        <f t="shared" si="84"/>
        <v>#VALUE!</v>
      </c>
      <c r="CO156" s="209" t="str">
        <f t="shared" si="85"/>
        <v>2023PEC AI 495</v>
      </c>
      <c r="CP156" s="193" t="e">
        <f t="shared" si="86"/>
        <v>#VALUE!</v>
      </c>
      <c r="CQ156" s="158"/>
      <c r="CR156" s="193">
        <f t="shared" si="87"/>
        <v>20</v>
      </c>
      <c r="CS156" s="193" t="e">
        <f t="shared" si="88"/>
        <v>#VALUE!</v>
      </c>
      <c r="CT156" s="193" t="e">
        <f t="shared" si="89"/>
        <v>#VALUE!</v>
      </c>
      <c r="CU156" s="193" t="e">
        <f t="shared" si="90"/>
        <v>#VALUE!</v>
      </c>
      <c r="CV156" s="193" t="e">
        <f t="shared" si="91"/>
        <v>#VALUE!</v>
      </c>
      <c r="CW156" s="193" t="e">
        <f t="shared" si="92"/>
        <v>#VALUE!</v>
      </c>
      <c r="CX156" s="193" t="e">
        <f t="shared" si="93"/>
        <v>#VALUE!</v>
      </c>
      <c r="CY156" s="193" t="e">
        <f t="shared" si="94"/>
        <v>#VALUE!</v>
      </c>
      <c r="CZ156" s="193" t="e">
        <f t="shared" si="95"/>
        <v>#VALUE!</v>
      </c>
      <c r="DA156" s="193" t="e">
        <f t="shared" si="96"/>
        <v>#VALUE!</v>
      </c>
      <c r="DB156" s="193" t="e">
        <f t="shared" si="97"/>
        <v>#VALUE!</v>
      </c>
      <c r="DC156" s="193" t="e">
        <f t="shared" si="98"/>
        <v>#VALUE!</v>
      </c>
      <c r="DD156" s="193" t="e">
        <f t="shared" si="99"/>
        <v>#VALUE!</v>
      </c>
      <c r="DE156" s="159"/>
      <c r="DF156" s="159" t="e">
        <f t="shared" si="100"/>
        <v>#VALUE!</v>
      </c>
      <c r="DG156" s="159"/>
      <c r="DH156" s="159"/>
      <c r="DI156" s="159"/>
      <c r="DJ156" s="159"/>
      <c r="DK156" s="159"/>
      <c r="DL156" s="159"/>
      <c r="DM156" s="159"/>
      <c r="DN156" s="159"/>
      <c r="DO156" s="159"/>
      <c r="DP156" s="159"/>
      <c r="DQ156" s="159"/>
      <c r="DR156" s="159">
        <f t="shared" si="101"/>
        <v>32</v>
      </c>
      <c r="DS156" s="188">
        <f t="shared" si="102"/>
        <v>6</v>
      </c>
      <c r="DT156" s="159">
        <f t="shared" si="103"/>
        <v>5</v>
      </c>
      <c r="DU156" s="159">
        <f t="shared" si="104"/>
        <v>5</v>
      </c>
      <c r="DV156" s="159">
        <f t="shared" si="105"/>
        <v>4</v>
      </c>
      <c r="DW156" s="159">
        <f t="shared" si="106"/>
        <v>5</v>
      </c>
      <c r="DX156" s="159">
        <f t="shared" si="107"/>
        <v>2</v>
      </c>
      <c r="DY156" s="210">
        <f t="shared" si="108"/>
        <v>5</v>
      </c>
      <c r="DZ156" s="159">
        <f t="shared" si="109"/>
        <v>32</v>
      </c>
      <c r="EA156" s="159">
        <f t="shared" si="110"/>
        <v>6</v>
      </c>
      <c r="EB156" s="159">
        <f t="shared" si="111"/>
        <v>5</v>
      </c>
      <c r="EC156" s="159">
        <f t="shared" si="186"/>
        <v>0</v>
      </c>
      <c r="ED156" s="159">
        <f t="shared" si="186"/>
        <v>0</v>
      </c>
      <c r="EE156" s="159">
        <f t="shared" si="187"/>
        <v>5</v>
      </c>
      <c r="EF156" s="159">
        <f t="shared" si="187"/>
        <v>4</v>
      </c>
      <c r="EG156" s="159">
        <f t="shared" si="114"/>
        <v>0</v>
      </c>
      <c r="EH156" s="159">
        <f t="shared" si="115"/>
        <v>5</v>
      </c>
      <c r="EI156" s="159">
        <f t="shared" si="188"/>
        <v>0</v>
      </c>
      <c r="EJ156" s="159">
        <f t="shared" si="188"/>
        <v>0</v>
      </c>
      <c r="EK156" s="159">
        <f t="shared" si="189"/>
        <v>2</v>
      </c>
      <c r="EL156" s="159">
        <f t="shared" si="189"/>
        <v>5</v>
      </c>
      <c r="EM156" s="159">
        <f t="shared" si="118"/>
        <v>0</v>
      </c>
      <c r="EN156" s="159"/>
      <c r="EO156" s="159"/>
      <c r="EP156" s="188">
        <f t="shared" si="119"/>
        <v>6</v>
      </c>
      <c r="EQ156" s="159">
        <f t="shared" si="120"/>
        <v>6</v>
      </c>
      <c r="ER156" s="159">
        <f t="shared" si="121"/>
        <v>6</v>
      </c>
      <c r="ES156" s="159">
        <f t="shared" si="122"/>
        <v>5</v>
      </c>
      <c r="ET156" s="159">
        <f t="shared" si="123"/>
        <v>4</v>
      </c>
      <c r="EU156" s="159">
        <f t="shared" si="124"/>
        <v>5</v>
      </c>
      <c r="EV156" s="159"/>
      <c r="EW156" s="159">
        <f t="shared" si="125"/>
        <v>32</v>
      </c>
      <c r="EX156" s="159">
        <f t="shared" si="126"/>
        <v>6</v>
      </c>
      <c r="EY156" s="159">
        <f t="shared" si="127"/>
        <v>6</v>
      </c>
      <c r="EZ156" s="159">
        <f t="shared" si="190"/>
        <v>0</v>
      </c>
      <c r="FA156" s="159">
        <f t="shared" si="190"/>
        <v>0</v>
      </c>
      <c r="FB156" s="159">
        <f t="shared" si="191"/>
        <v>6</v>
      </c>
      <c r="FC156" s="159">
        <f t="shared" si="191"/>
        <v>5</v>
      </c>
      <c r="FD156" s="159">
        <f t="shared" si="130"/>
        <v>0</v>
      </c>
      <c r="FE156" s="159">
        <f t="shared" si="131"/>
        <v>4</v>
      </c>
      <c r="FF156" s="159">
        <f t="shared" si="192"/>
        <v>0</v>
      </c>
      <c r="FG156" s="159">
        <f t="shared" si="192"/>
        <v>0</v>
      </c>
      <c r="FH156" s="159">
        <f t="shared" si="133"/>
        <v>5</v>
      </c>
      <c r="FI156" s="159">
        <v>0</v>
      </c>
      <c r="FJ156" s="159">
        <v>0</v>
      </c>
      <c r="FK156" s="159"/>
      <c r="FL156" s="159"/>
      <c r="FM156" s="235">
        <v>32</v>
      </c>
    </row>
    <row r="157" spans="1:169" ht="18" x14ac:dyDescent="0.2">
      <c r="A157" s="194">
        <v>144</v>
      </c>
      <c r="B157" s="195">
        <v>211423243144</v>
      </c>
      <c r="C157" s="196" t="s">
        <v>968</v>
      </c>
      <c r="D157" s="197"/>
      <c r="E157" s="198" t="s">
        <v>969</v>
      </c>
      <c r="F157" s="199">
        <f t="shared" si="0"/>
        <v>2</v>
      </c>
      <c r="G157" s="199">
        <f t="shared" si="1"/>
        <v>2</v>
      </c>
      <c r="H157" s="199">
        <f t="shared" si="2"/>
        <v>2</v>
      </c>
      <c r="I157" s="199">
        <f t="shared" si="3"/>
        <v>2</v>
      </c>
      <c r="J157" s="199">
        <f t="shared" si="4"/>
        <v>0</v>
      </c>
      <c r="K157" s="199">
        <f t="shared" si="5"/>
        <v>0</v>
      </c>
      <c r="L157" s="199">
        <f t="shared" si="6"/>
        <v>0</v>
      </c>
      <c r="M157" s="199">
        <f t="shared" si="7"/>
        <v>0</v>
      </c>
      <c r="N157" s="199">
        <f t="shared" si="8"/>
        <v>0</v>
      </c>
      <c r="O157" s="200">
        <f t="shared" si="9"/>
        <v>0</v>
      </c>
      <c r="P157" s="199">
        <f t="shared" si="10"/>
        <v>0</v>
      </c>
      <c r="Q157" s="199">
        <f t="shared" si="11"/>
        <v>0</v>
      </c>
      <c r="R157" s="199">
        <f t="shared" si="12"/>
        <v>0</v>
      </c>
      <c r="S157" s="201">
        <f t="shared" si="185"/>
        <v>0</v>
      </c>
      <c r="T157" s="202">
        <f t="shared" si="14"/>
        <v>4</v>
      </c>
      <c r="U157" s="199">
        <f t="shared" si="15"/>
        <v>6</v>
      </c>
      <c r="V157" s="199">
        <f t="shared" si="16"/>
        <v>0</v>
      </c>
      <c r="W157" s="199">
        <f t="shared" si="17"/>
        <v>0</v>
      </c>
      <c r="X157" s="201">
        <f t="shared" si="18"/>
        <v>0</v>
      </c>
      <c r="Y157" s="203">
        <f t="shared" si="19"/>
        <v>3</v>
      </c>
      <c r="Z157" s="199">
        <f t="shared" si="20"/>
        <v>6</v>
      </c>
      <c r="AA157" s="199">
        <f t="shared" si="21"/>
        <v>0</v>
      </c>
      <c r="AB157" s="199">
        <f t="shared" si="22"/>
        <v>0</v>
      </c>
      <c r="AC157" s="201">
        <f t="shared" si="23"/>
        <v>0</v>
      </c>
      <c r="AD157" s="202">
        <f t="shared" si="24"/>
        <v>3</v>
      </c>
      <c r="AE157" s="199">
        <f t="shared" si="25"/>
        <v>0</v>
      </c>
      <c r="AF157" s="199">
        <f t="shared" si="26"/>
        <v>0</v>
      </c>
      <c r="AG157" s="199">
        <f t="shared" si="27"/>
        <v>0</v>
      </c>
      <c r="AH157" s="201">
        <f t="shared" si="28"/>
        <v>0</v>
      </c>
      <c r="AI157" s="204">
        <f t="shared" si="29"/>
        <v>4</v>
      </c>
      <c r="AJ157" s="199">
        <f t="shared" si="30"/>
        <v>0</v>
      </c>
      <c r="AK157" s="199">
        <f t="shared" si="31"/>
        <v>0</v>
      </c>
      <c r="AL157" s="199">
        <f t="shared" si="32"/>
        <v>0</v>
      </c>
      <c r="AM157" s="201">
        <f t="shared" si="33"/>
        <v>0</v>
      </c>
      <c r="AN157" s="204">
        <f t="shared" si="34"/>
        <v>4</v>
      </c>
      <c r="AO157" s="199">
        <f t="shared" si="35"/>
        <v>6</v>
      </c>
      <c r="AP157" s="199">
        <f t="shared" si="36"/>
        <v>0</v>
      </c>
      <c r="AQ157" s="199">
        <f t="shared" si="37"/>
        <v>0</v>
      </c>
      <c r="AR157" s="201">
        <f t="shared" si="38"/>
        <v>0</v>
      </c>
      <c r="AS157" s="204">
        <f t="shared" si="39"/>
        <v>3</v>
      </c>
      <c r="AT157" s="199">
        <f t="shared" si="40"/>
        <v>0</v>
      </c>
      <c r="AU157" s="199">
        <f t="shared" si="41"/>
        <v>0</v>
      </c>
      <c r="AV157" s="199">
        <f t="shared" si="42"/>
        <v>0</v>
      </c>
      <c r="AW157" s="201">
        <f t="shared" si="43"/>
        <v>0</v>
      </c>
      <c r="AX157" s="205">
        <f t="shared" si="44"/>
        <v>4</v>
      </c>
      <c r="AY157" s="199">
        <f t="shared" si="45"/>
        <v>6</v>
      </c>
      <c r="AZ157" s="199">
        <f t="shared" si="46"/>
        <v>0</v>
      </c>
      <c r="BA157" s="199">
        <f t="shared" si="47"/>
        <v>0</v>
      </c>
      <c r="BB157" s="201">
        <f t="shared" si="48"/>
        <v>0</v>
      </c>
      <c r="BC157" s="204">
        <f t="shared" si="49"/>
        <v>3</v>
      </c>
      <c r="BD157" s="199">
        <f t="shared" si="50"/>
        <v>1</v>
      </c>
      <c r="BE157" s="199">
        <f t="shared" si="51"/>
        <v>0</v>
      </c>
      <c r="BF157" s="199">
        <f t="shared" si="52"/>
        <v>0</v>
      </c>
      <c r="BG157" s="201">
        <f t="shared" si="53"/>
        <v>0</v>
      </c>
      <c r="BH157" s="204">
        <f t="shared" si="54"/>
        <v>3</v>
      </c>
      <c r="BI157" s="199">
        <f t="shared" si="55"/>
        <v>0</v>
      </c>
      <c r="BJ157" s="199">
        <f t="shared" si="56"/>
        <v>0</v>
      </c>
      <c r="BK157" s="199">
        <f t="shared" si="57"/>
        <v>0</v>
      </c>
      <c r="BL157" s="201">
        <f t="shared" si="58"/>
        <v>0</v>
      </c>
      <c r="BM157" s="206">
        <f t="shared" si="59"/>
        <v>4</v>
      </c>
      <c r="BN157" s="199">
        <f t="shared" si="60"/>
        <v>0</v>
      </c>
      <c r="BO157" s="199">
        <f t="shared" si="61"/>
        <v>0</v>
      </c>
      <c r="BP157" s="199">
        <f t="shared" si="62"/>
        <v>0</v>
      </c>
      <c r="BQ157" s="201">
        <f t="shared" si="63"/>
        <v>0</v>
      </c>
      <c r="BR157" s="207">
        <f t="shared" si="64"/>
        <v>4</v>
      </c>
      <c r="BS157" s="199">
        <f t="shared" si="65"/>
        <v>6</v>
      </c>
      <c r="BT157" s="199">
        <f t="shared" si="66"/>
        <v>0</v>
      </c>
      <c r="BU157" s="199">
        <f t="shared" si="67"/>
        <v>0</v>
      </c>
      <c r="BV157" s="201">
        <f t="shared" si="68"/>
        <v>0</v>
      </c>
      <c r="BW157" s="207">
        <f t="shared" si="69"/>
        <v>3</v>
      </c>
      <c r="BX157" s="235">
        <v>39</v>
      </c>
      <c r="BY157" s="235">
        <v>39</v>
      </c>
      <c r="BZ157" s="193" t="e">
        <f t="shared" si="70"/>
        <v>#VALUE!</v>
      </c>
      <c r="CA157" s="193">
        <f t="shared" si="71"/>
        <v>20</v>
      </c>
      <c r="CB157" s="193" t="e">
        <f t="shared" si="72"/>
        <v>#VALUE!</v>
      </c>
      <c r="CC157" s="193" t="e">
        <f t="shared" si="73"/>
        <v>#VALUE!</v>
      </c>
      <c r="CD157" s="193" t="e">
        <f t="shared" si="74"/>
        <v>#VALUE!</v>
      </c>
      <c r="CE157" s="193" t="e">
        <f t="shared" si="75"/>
        <v>#VALUE!</v>
      </c>
      <c r="CF157" s="193" t="e">
        <f t="shared" si="76"/>
        <v>#VALUE!</v>
      </c>
      <c r="CG157" s="193" t="e">
        <f t="shared" si="77"/>
        <v>#VALUE!</v>
      </c>
      <c r="CH157" s="193" t="e">
        <f t="shared" si="78"/>
        <v>#VALUE!</v>
      </c>
      <c r="CI157" s="193" t="e">
        <f t="shared" si="79"/>
        <v>#VALUE!</v>
      </c>
      <c r="CJ157" s="193" t="e">
        <f t="shared" si="80"/>
        <v>#VALUE!</v>
      </c>
      <c r="CK157" s="193" t="e">
        <f t="shared" si="81"/>
        <v>#VALUE!</v>
      </c>
      <c r="CL157" s="193" t="e">
        <f t="shared" si="82"/>
        <v>#VALUE!</v>
      </c>
      <c r="CM157" s="193" t="e">
        <f t="shared" si="83"/>
        <v>#VALUE!</v>
      </c>
      <c r="CN157" s="193" t="e">
        <f t="shared" si="84"/>
        <v>#VALUE!</v>
      </c>
      <c r="CO157" s="209" t="str">
        <f t="shared" si="85"/>
        <v>2023PEC AI 496</v>
      </c>
      <c r="CP157" s="193" t="e">
        <f t="shared" si="86"/>
        <v>#VALUE!</v>
      </c>
      <c r="CQ157" s="158"/>
      <c r="CR157" s="193">
        <f t="shared" si="87"/>
        <v>20</v>
      </c>
      <c r="CS157" s="193" t="e">
        <f t="shared" si="88"/>
        <v>#VALUE!</v>
      </c>
      <c r="CT157" s="193" t="e">
        <f t="shared" si="89"/>
        <v>#VALUE!</v>
      </c>
      <c r="CU157" s="193" t="e">
        <f t="shared" si="90"/>
        <v>#VALUE!</v>
      </c>
      <c r="CV157" s="193" t="e">
        <f t="shared" si="91"/>
        <v>#VALUE!</v>
      </c>
      <c r="CW157" s="193" t="e">
        <f t="shared" si="92"/>
        <v>#VALUE!</v>
      </c>
      <c r="CX157" s="193" t="e">
        <f t="shared" si="93"/>
        <v>#VALUE!</v>
      </c>
      <c r="CY157" s="193" t="e">
        <f t="shared" si="94"/>
        <v>#VALUE!</v>
      </c>
      <c r="CZ157" s="193" t="e">
        <f t="shared" si="95"/>
        <v>#VALUE!</v>
      </c>
      <c r="DA157" s="193" t="e">
        <f t="shared" si="96"/>
        <v>#VALUE!</v>
      </c>
      <c r="DB157" s="193" t="e">
        <f t="shared" si="97"/>
        <v>#VALUE!</v>
      </c>
      <c r="DC157" s="193" t="e">
        <f t="shared" si="98"/>
        <v>#VALUE!</v>
      </c>
      <c r="DD157" s="193" t="e">
        <f t="shared" si="99"/>
        <v>#VALUE!</v>
      </c>
      <c r="DE157" s="159"/>
      <c r="DF157" s="159" t="e">
        <f t="shared" si="100"/>
        <v>#VALUE!</v>
      </c>
      <c r="DG157" s="159"/>
      <c r="DH157" s="159"/>
      <c r="DI157" s="159"/>
      <c r="DJ157" s="159"/>
      <c r="DK157" s="159"/>
      <c r="DL157" s="159"/>
      <c r="DM157" s="159"/>
      <c r="DN157" s="159"/>
      <c r="DO157" s="159"/>
      <c r="DP157" s="159"/>
      <c r="DQ157" s="159"/>
      <c r="DR157" s="159">
        <f t="shared" si="101"/>
        <v>39</v>
      </c>
      <c r="DS157" s="188">
        <f t="shared" si="102"/>
        <v>8</v>
      </c>
      <c r="DT157" s="159">
        <f t="shared" si="103"/>
        <v>6</v>
      </c>
      <c r="DU157" s="159">
        <f t="shared" si="104"/>
        <v>6</v>
      </c>
      <c r="DV157" s="159">
        <f t="shared" si="105"/>
        <v>6</v>
      </c>
      <c r="DW157" s="159">
        <f t="shared" si="106"/>
        <v>6</v>
      </c>
      <c r="DX157" s="159">
        <f t="shared" si="107"/>
        <v>1</v>
      </c>
      <c r="DY157" s="210">
        <f t="shared" si="108"/>
        <v>6</v>
      </c>
      <c r="DZ157" s="159">
        <f t="shared" si="109"/>
        <v>39</v>
      </c>
      <c r="EA157" s="159">
        <f t="shared" si="110"/>
        <v>8</v>
      </c>
      <c r="EB157" s="159">
        <f t="shared" si="111"/>
        <v>0</v>
      </c>
      <c r="EC157" s="159">
        <f t="shared" si="186"/>
        <v>6</v>
      </c>
      <c r="ED157" s="159">
        <f t="shared" si="186"/>
        <v>6</v>
      </c>
      <c r="EE157" s="159">
        <f t="shared" si="187"/>
        <v>0</v>
      </c>
      <c r="EF157" s="159">
        <f t="shared" si="187"/>
        <v>0</v>
      </c>
      <c r="EG157" s="159">
        <f t="shared" si="114"/>
        <v>6</v>
      </c>
      <c r="EH157" s="159">
        <f t="shared" si="115"/>
        <v>0</v>
      </c>
      <c r="EI157" s="159">
        <f t="shared" si="188"/>
        <v>6</v>
      </c>
      <c r="EJ157" s="159">
        <f t="shared" si="188"/>
        <v>1</v>
      </c>
      <c r="EK157" s="159">
        <f t="shared" si="189"/>
        <v>0</v>
      </c>
      <c r="EL157" s="159">
        <f t="shared" si="189"/>
        <v>0</v>
      </c>
      <c r="EM157" s="159">
        <f t="shared" si="118"/>
        <v>6</v>
      </c>
      <c r="EN157" s="159"/>
      <c r="EO157" s="159"/>
      <c r="EP157" s="188">
        <f t="shared" si="119"/>
        <v>8</v>
      </c>
      <c r="EQ157" s="159">
        <f t="shared" si="120"/>
        <v>7</v>
      </c>
      <c r="ER157" s="159">
        <f t="shared" si="121"/>
        <v>7</v>
      </c>
      <c r="ES157" s="159">
        <f t="shared" si="122"/>
        <v>7</v>
      </c>
      <c r="ET157" s="159">
        <f t="shared" si="123"/>
        <v>4</v>
      </c>
      <c r="EU157" s="159">
        <f t="shared" si="124"/>
        <v>6</v>
      </c>
      <c r="EV157" s="159"/>
      <c r="EW157" s="159">
        <f t="shared" si="125"/>
        <v>39</v>
      </c>
      <c r="EX157" s="159">
        <f t="shared" si="126"/>
        <v>8</v>
      </c>
      <c r="EY157" s="159">
        <f t="shared" si="127"/>
        <v>0</v>
      </c>
      <c r="EZ157" s="159">
        <f t="shared" si="190"/>
        <v>7</v>
      </c>
      <c r="FA157" s="159">
        <f t="shared" si="190"/>
        <v>7</v>
      </c>
      <c r="FB157" s="159">
        <f t="shared" si="191"/>
        <v>0</v>
      </c>
      <c r="FC157" s="159">
        <f t="shared" si="191"/>
        <v>0</v>
      </c>
      <c r="FD157" s="159">
        <f t="shared" si="130"/>
        <v>7</v>
      </c>
      <c r="FE157" s="159">
        <f t="shared" si="131"/>
        <v>0</v>
      </c>
      <c r="FF157" s="159">
        <f t="shared" si="192"/>
        <v>4</v>
      </c>
      <c r="FG157" s="159">
        <f t="shared" si="192"/>
        <v>6</v>
      </c>
      <c r="FH157" s="159">
        <f t="shared" si="133"/>
        <v>0</v>
      </c>
      <c r="FI157" s="159">
        <v>0</v>
      </c>
      <c r="FJ157" s="159">
        <v>0</v>
      </c>
      <c r="FK157" s="159"/>
      <c r="FL157" s="159"/>
      <c r="FM157" s="235">
        <v>39</v>
      </c>
    </row>
    <row r="158" spans="1:169" ht="18" x14ac:dyDescent="0.2">
      <c r="A158" s="194">
        <v>145</v>
      </c>
      <c r="B158" s="195">
        <v>211423243145</v>
      </c>
      <c r="C158" s="196" t="s">
        <v>970</v>
      </c>
      <c r="D158" s="197"/>
      <c r="E158" s="198" t="s">
        <v>971</v>
      </c>
      <c r="F158" s="199">
        <f t="shared" si="0"/>
        <v>2</v>
      </c>
      <c r="G158" s="199">
        <f t="shared" si="1"/>
        <v>2</v>
      </c>
      <c r="H158" s="199">
        <f t="shared" si="2"/>
        <v>2</v>
      </c>
      <c r="I158" s="199">
        <f t="shared" si="3"/>
        <v>2</v>
      </c>
      <c r="J158" s="199">
        <f t="shared" si="4"/>
        <v>2</v>
      </c>
      <c r="K158" s="199">
        <f t="shared" si="5"/>
        <v>2</v>
      </c>
      <c r="L158" s="199">
        <f t="shared" si="6"/>
        <v>2</v>
      </c>
      <c r="M158" s="199">
        <f t="shared" si="7"/>
        <v>1</v>
      </c>
      <c r="N158" s="199">
        <f t="shared" si="8"/>
        <v>0</v>
      </c>
      <c r="O158" s="200">
        <f t="shared" si="9"/>
        <v>0</v>
      </c>
      <c r="P158" s="199">
        <f t="shared" si="10"/>
        <v>11</v>
      </c>
      <c r="Q158" s="199">
        <f t="shared" si="11"/>
        <v>0</v>
      </c>
      <c r="R158" s="199">
        <f t="shared" si="12"/>
        <v>0</v>
      </c>
      <c r="S158" s="201">
        <f t="shared" si="185"/>
        <v>0</v>
      </c>
      <c r="T158" s="202">
        <f t="shared" si="14"/>
        <v>3</v>
      </c>
      <c r="U158" s="199">
        <f t="shared" si="15"/>
        <v>0</v>
      </c>
      <c r="V158" s="199">
        <f t="shared" si="16"/>
        <v>0</v>
      </c>
      <c r="W158" s="199">
        <f t="shared" si="17"/>
        <v>0</v>
      </c>
      <c r="X158" s="201">
        <f t="shared" si="18"/>
        <v>0</v>
      </c>
      <c r="Y158" s="203">
        <f t="shared" si="19"/>
        <v>4</v>
      </c>
      <c r="Z158" s="199">
        <f t="shared" si="20"/>
        <v>0</v>
      </c>
      <c r="AA158" s="199">
        <f t="shared" si="21"/>
        <v>0</v>
      </c>
      <c r="AB158" s="199">
        <f t="shared" si="22"/>
        <v>0</v>
      </c>
      <c r="AC158" s="201">
        <f t="shared" si="23"/>
        <v>0</v>
      </c>
      <c r="AD158" s="202">
        <f t="shared" si="24"/>
        <v>4</v>
      </c>
      <c r="AE158" s="199">
        <f t="shared" si="25"/>
        <v>11</v>
      </c>
      <c r="AF158" s="199">
        <f t="shared" si="26"/>
        <v>0</v>
      </c>
      <c r="AG158" s="199">
        <f t="shared" si="27"/>
        <v>0</v>
      </c>
      <c r="AH158" s="201">
        <f t="shared" si="28"/>
        <v>0</v>
      </c>
      <c r="AI158" s="204">
        <f t="shared" si="29"/>
        <v>3</v>
      </c>
      <c r="AJ158" s="199">
        <f t="shared" si="30"/>
        <v>9</v>
      </c>
      <c r="AK158" s="199">
        <f t="shared" si="31"/>
        <v>0</v>
      </c>
      <c r="AL158" s="199">
        <f t="shared" si="32"/>
        <v>0</v>
      </c>
      <c r="AM158" s="201">
        <f t="shared" si="33"/>
        <v>0</v>
      </c>
      <c r="AN158" s="204">
        <f t="shared" si="34"/>
        <v>3</v>
      </c>
      <c r="AO158" s="199">
        <f t="shared" si="35"/>
        <v>0</v>
      </c>
      <c r="AP158" s="199">
        <f t="shared" si="36"/>
        <v>0</v>
      </c>
      <c r="AQ158" s="199">
        <f t="shared" si="37"/>
        <v>0</v>
      </c>
      <c r="AR158" s="201">
        <f t="shared" si="38"/>
        <v>0</v>
      </c>
      <c r="AS158" s="204">
        <f t="shared" si="39"/>
        <v>4</v>
      </c>
      <c r="AT158" s="199">
        <f t="shared" si="40"/>
        <v>11</v>
      </c>
      <c r="AU158" s="199">
        <f t="shared" si="41"/>
        <v>0</v>
      </c>
      <c r="AV158" s="199">
        <f t="shared" si="42"/>
        <v>0</v>
      </c>
      <c r="AW158" s="201">
        <f t="shared" si="43"/>
        <v>0</v>
      </c>
      <c r="AX158" s="205">
        <f t="shared" si="44"/>
        <v>3</v>
      </c>
      <c r="AY158" s="199">
        <f t="shared" si="45"/>
        <v>0</v>
      </c>
      <c r="AZ158" s="199">
        <f t="shared" si="46"/>
        <v>0</v>
      </c>
      <c r="BA158" s="199">
        <f t="shared" si="47"/>
        <v>0</v>
      </c>
      <c r="BB158" s="201">
        <f t="shared" si="48"/>
        <v>0</v>
      </c>
      <c r="BC158" s="204">
        <f t="shared" si="49"/>
        <v>4</v>
      </c>
      <c r="BD158" s="199">
        <f t="shared" si="50"/>
        <v>0</v>
      </c>
      <c r="BE158" s="199">
        <f t="shared" si="51"/>
        <v>0</v>
      </c>
      <c r="BF158" s="199">
        <f t="shared" si="52"/>
        <v>0</v>
      </c>
      <c r="BG158" s="201">
        <f t="shared" si="53"/>
        <v>0</v>
      </c>
      <c r="BH158" s="204">
        <f t="shared" si="54"/>
        <v>4</v>
      </c>
      <c r="BI158" s="199">
        <f t="shared" si="55"/>
        <v>7</v>
      </c>
      <c r="BJ158" s="199">
        <f t="shared" si="56"/>
        <v>0</v>
      </c>
      <c r="BK158" s="199">
        <f t="shared" si="57"/>
        <v>0</v>
      </c>
      <c r="BL158" s="201">
        <f t="shared" si="58"/>
        <v>0</v>
      </c>
      <c r="BM158" s="206">
        <f t="shared" si="59"/>
        <v>3</v>
      </c>
      <c r="BN158" s="199">
        <f t="shared" si="60"/>
        <v>11</v>
      </c>
      <c r="BO158" s="199">
        <f t="shared" si="61"/>
        <v>0</v>
      </c>
      <c r="BP158" s="199">
        <f t="shared" si="62"/>
        <v>0</v>
      </c>
      <c r="BQ158" s="201">
        <f t="shared" si="63"/>
        <v>0</v>
      </c>
      <c r="BR158" s="207">
        <f t="shared" si="64"/>
        <v>3</v>
      </c>
      <c r="BS158" s="199">
        <f t="shared" si="65"/>
        <v>0</v>
      </c>
      <c r="BT158" s="199">
        <f t="shared" si="66"/>
        <v>0</v>
      </c>
      <c r="BU158" s="199">
        <f t="shared" si="67"/>
        <v>0</v>
      </c>
      <c r="BV158" s="201">
        <f t="shared" si="68"/>
        <v>0</v>
      </c>
      <c r="BW158" s="207">
        <f t="shared" si="69"/>
        <v>4</v>
      </c>
      <c r="BX158" s="235">
        <v>75</v>
      </c>
      <c r="BY158" s="235">
        <v>75</v>
      </c>
      <c r="BZ158" s="193" t="e">
        <f t="shared" si="70"/>
        <v>#VALUE!</v>
      </c>
      <c r="CA158" s="193">
        <f t="shared" si="71"/>
        <v>12</v>
      </c>
      <c r="CB158" s="193" t="e">
        <f t="shared" si="72"/>
        <v>#VALUE!</v>
      </c>
      <c r="CC158" s="193" t="e">
        <f t="shared" si="73"/>
        <v>#VALUE!</v>
      </c>
      <c r="CD158" s="193" t="e">
        <f t="shared" si="74"/>
        <v>#VALUE!</v>
      </c>
      <c r="CE158" s="193" t="e">
        <f t="shared" si="75"/>
        <v>#VALUE!</v>
      </c>
      <c r="CF158" s="193" t="e">
        <f t="shared" si="76"/>
        <v>#VALUE!</v>
      </c>
      <c r="CG158" s="193" t="e">
        <f t="shared" si="77"/>
        <v>#VALUE!</v>
      </c>
      <c r="CH158" s="193" t="e">
        <f t="shared" si="78"/>
        <v>#VALUE!</v>
      </c>
      <c r="CI158" s="193" t="e">
        <f t="shared" si="79"/>
        <v>#VALUE!</v>
      </c>
      <c r="CJ158" s="193" t="e">
        <f t="shared" si="80"/>
        <v>#VALUE!</v>
      </c>
      <c r="CK158" s="193" t="e">
        <f t="shared" si="81"/>
        <v>#VALUE!</v>
      </c>
      <c r="CL158" s="193" t="e">
        <f t="shared" si="82"/>
        <v>#VALUE!</v>
      </c>
      <c r="CM158" s="193" t="e">
        <f t="shared" si="83"/>
        <v>#VALUE!</v>
      </c>
      <c r="CN158" s="193" t="e">
        <f t="shared" si="84"/>
        <v>#VALUE!</v>
      </c>
      <c r="CO158" s="209" t="str">
        <f t="shared" si="85"/>
        <v>2023PEC AI 497</v>
      </c>
      <c r="CP158" s="193" t="e">
        <f t="shared" si="86"/>
        <v>#VALUE!</v>
      </c>
      <c r="CQ158" s="158"/>
      <c r="CR158" s="193">
        <f t="shared" si="87"/>
        <v>12</v>
      </c>
      <c r="CS158" s="193" t="e">
        <f t="shared" si="88"/>
        <v>#VALUE!</v>
      </c>
      <c r="CT158" s="193" t="e">
        <f t="shared" si="89"/>
        <v>#VALUE!</v>
      </c>
      <c r="CU158" s="193" t="e">
        <f t="shared" si="90"/>
        <v>#VALUE!</v>
      </c>
      <c r="CV158" s="193" t="e">
        <f t="shared" si="91"/>
        <v>#VALUE!</v>
      </c>
      <c r="CW158" s="193" t="e">
        <f t="shared" si="92"/>
        <v>#VALUE!</v>
      </c>
      <c r="CX158" s="193" t="e">
        <f t="shared" si="93"/>
        <v>#VALUE!</v>
      </c>
      <c r="CY158" s="193" t="e">
        <f t="shared" si="94"/>
        <v>#VALUE!</v>
      </c>
      <c r="CZ158" s="193" t="e">
        <f t="shared" si="95"/>
        <v>#VALUE!</v>
      </c>
      <c r="DA158" s="193" t="e">
        <f t="shared" si="96"/>
        <v>#VALUE!</v>
      </c>
      <c r="DB158" s="193" t="e">
        <f t="shared" si="97"/>
        <v>#VALUE!</v>
      </c>
      <c r="DC158" s="193" t="e">
        <f t="shared" si="98"/>
        <v>#VALUE!</v>
      </c>
      <c r="DD158" s="193" t="e">
        <f t="shared" si="99"/>
        <v>#VALUE!</v>
      </c>
      <c r="DE158" s="159"/>
      <c r="DF158" s="159" t="e">
        <f t="shared" si="100"/>
        <v>#VALUE!</v>
      </c>
      <c r="DG158" s="159"/>
      <c r="DH158" s="159"/>
      <c r="DI158" s="159"/>
      <c r="DJ158" s="159"/>
      <c r="DK158" s="159"/>
      <c r="DL158" s="159"/>
      <c r="DM158" s="159"/>
      <c r="DN158" s="159"/>
      <c r="DO158" s="159"/>
      <c r="DP158" s="159"/>
      <c r="DQ158" s="159"/>
      <c r="DR158" s="159">
        <f t="shared" si="101"/>
        <v>75</v>
      </c>
      <c r="DS158" s="188">
        <f t="shared" si="102"/>
        <v>15</v>
      </c>
      <c r="DT158" s="159">
        <f t="shared" si="103"/>
        <v>11</v>
      </c>
      <c r="DU158" s="159">
        <f t="shared" si="104"/>
        <v>11</v>
      </c>
      <c r="DV158" s="159">
        <f t="shared" si="105"/>
        <v>9</v>
      </c>
      <c r="DW158" s="159">
        <f t="shared" si="106"/>
        <v>11</v>
      </c>
      <c r="DX158" s="159">
        <f t="shared" si="107"/>
        <v>7</v>
      </c>
      <c r="DY158" s="210">
        <f t="shared" si="108"/>
        <v>11</v>
      </c>
      <c r="DZ158" s="159">
        <f t="shared" si="109"/>
        <v>75</v>
      </c>
      <c r="EA158" s="159">
        <f t="shared" si="110"/>
        <v>15</v>
      </c>
      <c r="EB158" s="159">
        <f t="shared" si="111"/>
        <v>11</v>
      </c>
      <c r="EC158" s="159">
        <f t="shared" ref="EC158:ED173" si="193">IF(ISEVEN($B158),DT158,0)</f>
        <v>0</v>
      </c>
      <c r="ED158" s="159">
        <f t="shared" si="193"/>
        <v>0</v>
      </c>
      <c r="EE158" s="159">
        <f t="shared" ref="EE158:EF173" si="194">IF(ISODD($B158),DU158,0)</f>
        <v>11</v>
      </c>
      <c r="EF158" s="159">
        <f t="shared" si="194"/>
        <v>9</v>
      </c>
      <c r="EG158" s="159">
        <f t="shared" si="114"/>
        <v>0</v>
      </c>
      <c r="EH158" s="159">
        <f t="shared" si="115"/>
        <v>11</v>
      </c>
      <c r="EI158" s="159">
        <f t="shared" ref="EI158:EJ173" si="195">IF(ISEVEN($B158),DW158,0)</f>
        <v>0</v>
      </c>
      <c r="EJ158" s="159">
        <f t="shared" si="195"/>
        <v>0</v>
      </c>
      <c r="EK158" s="159">
        <f t="shared" ref="EK158:EL173" si="196">IF(ISODD($B158),DX158,0)</f>
        <v>7</v>
      </c>
      <c r="EL158" s="159">
        <f t="shared" si="196"/>
        <v>11</v>
      </c>
      <c r="EM158" s="159">
        <f t="shared" si="118"/>
        <v>0</v>
      </c>
      <c r="EN158" s="159"/>
      <c r="EO158" s="159"/>
      <c r="EP158" s="188">
        <f t="shared" si="119"/>
        <v>15</v>
      </c>
      <c r="EQ158" s="159">
        <f t="shared" si="120"/>
        <v>13</v>
      </c>
      <c r="ER158" s="159">
        <f t="shared" si="121"/>
        <v>13</v>
      </c>
      <c r="ES158" s="159">
        <f t="shared" si="122"/>
        <v>12</v>
      </c>
      <c r="ET158" s="159">
        <f t="shared" si="123"/>
        <v>10</v>
      </c>
      <c r="EU158" s="159">
        <f t="shared" si="124"/>
        <v>12</v>
      </c>
      <c r="EV158" s="159"/>
      <c r="EW158" s="159">
        <f t="shared" si="125"/>
        <v>75</v>
      </c>
      <c r="EX158" s="159">
        <f t="shared" si="126"/>
        <v>15</v>
      </c>
      <c r="EY158" s="159">
        <f t="shared" si="127"/>
        <v>13</v>
      </c>
      <c r="EZ158" s="159">
        <f t="shared" ref="EZ158:FA173" si="197">IF(ISEVEN($B158),EQ158,0)</f>
        <v>0</v>
      </c>
      <c r="FA158" s="159">
        <f t="shared" si="197"/>
        <v>0</v>
      </c>
      <c r="FB158" s="159">
        <f t="shared" ref="FB158:FC173" si="198">IF(ISODD($B158),ER158,0)</f>
        <v>13</v>
      </c>
      <c r="FC158" s="159">
        <f t="shared" si="198"/>
        <v>12</v>
      </c>
      <c r="FD158" s="159">
        <f t="shared" si="130"/>
        <v>0</v>
      </c>
      <c r="FE158" s="159">
        <f t="shared" si="131"/>
        <v>10</v>
      </c>
      <c r="FF158" s="159">
        <f t="shared" ref="FF158:FG173" si="199">IF(ISEVEN($B158),ET158,0)</f>
        <v>0</v>
      </c>
      <c r="FG158" s="159">
        <f t="shared" si="199"/>
        <v>0</v>
      </c>
      <c r="FH158" s="159">
        <f t="shared" si="133"/>
        <v>12</v>
      </c>
      <c r="FI158" s="159">
        <v>0</v>
      </c>
      <c r="FJ158" s="159">
        <v>0</v>
      </c>
      <c r="FK158" s="159"/>
      <c r="FL158" s="159"/>
      <c r="FM158" s="235">
        <v>75</v>
      </c>
    </row>
    <row r="159" spans="1:169" ht="18" x14ac:dyDescent="0.2">
      <c r="A159" s="194">
        <v>146</v>
      </c>
      <c r="B159" s="211">
        <v>211423243146</v>
      </c>
      <c r="C159" s="211" t="s">
        <v>972</v>
      </c>
      <c r="D159" s="197"/>
      <c r="E159" s="212" t="s">
        <v>973</v>
      </c>
      <c r="F159" s="199">
        <f t="shared" si="0"/>
        <v>2</v>
      </c>
      <c r="G159" s="199">
        <f t="shared" si="1"/>
        <v>2</v>
      </c>
      <c r="H159" s="199">
        <f t="shared" si="2"/>
        <v>2</v>
      </c>
      <c r="I159" s="199">
        <f t="shared" si="3"/>
        <v>2</v>
      </c>
      <c r="J159" s="199">
        <f t="shared" si="4"/>
        <v>2</v>
      </c>
      <c r="K159" s="199">
        <f t="shared" si="5"/>
        <v>2</v>
      </c>
      <c r="L159" s="199">
        <f t="shared" si="6"/>
        <v>2</v>
      </c>
      <c r="M159" s="199">
        <f t="shared" si="7"/>
        <v>2</v>
      </c>
      <c r="N159" s="199">
        <f t="shared" si="8"/>
        <v>2</v>
      </c>
      <c r="O159" s="200">
        <f t="shared" si="9"/>
        <v>2</v>
      </c>
      <c r="P159" s="199">
        <f t="shared" si="10"/>
        <v>0</v>
      </c>
      <c r="Q159" s="199">
        <f t="shared" si="11"/>
        <v>0</v>
      </c>
      <c r="R159" s="199">
        <f t="shared" si="12"/>
        <v>0</v>
      </c>
      <c r="S159" s="201">
        <f t="shared" si="185"/>
        <v>0</v>
      </c>
      <c r="T159" s="202">
        <f t="shared" si="14"/>
        <v>4</v>
      </c>
      <c r="U159" s="199">
        <f t="shared" si="15"/>
        <v>13</v>
      </c>
      <c r="V159" s="199">
        <f t="shared" si="16"/>
        <v>0</v>
      </c>
      <c r="W159" s="199">
        <f t="shared" si="17"/>
        <v>0</v>
      </c>
      <c r="X159" s="201">
        <f t="shared" si="18"/>
        <v>0</v>
      </c>
      <c r="Y159" s="203">
        <f t="shared" si="19"/>
        <v>3</v>
      </c>
      <c r="Z159" s="199">
        <f t="shared" si="20"/>
        <v>13</v>
      </c>
      <c r="AA159" s="199">
        <f t="shared" si="21"/>
        <v>0</v>
      </c>
      <c r="AB159" s="199">
        <f t="shared" si="22"/>
        <v>0</v>
      </c>
      <c r="AC159" s="201">
        <f t="shared" si="23"/>
        <v>0</v>
      </c>
      <c r="AD159" s="202">
        <f t="shared" si="24"/>
        <v>3</v>
      </c>
      <c r="AE159" s="199">
        <f t="shared" si="25"/>
        <v>0</v>
      </c>
      <c r="AF159" s="199">
        <f t="shared" si="26"/>
        <v>0</v>
      </c>
      <c r="AG159" s="199">
        <f t="shared" si="27"/>
        <v>0</v>
      </c>
      <c r="AH159" s="201">
        <f t="shared" si="28"/>
        <v>0</v>
      </c>
      <c r="AI159" s="204">
        <f t="shared" si="29"/>
        <v>4</v>
      </c>
      <c r="AJ159" s="199">
        <f t="shared" si="30"/>
        <v>0</v>
      </c>
      <c r="AK159" s="199">
        <f t="shared" si="31"/>
        <v>0</v>
      </c>
      <c r="AL159" s="199">
        <f t="shared" si="32"/>
        <v>0</v>
      </c>
      <c r="AM159" s="201">
        <f t="shared" si="33"/>
        <v>0</v>
      </c>
      <c r="AN159" s="204">
        <f t="shared" si="34"/>
        <v>4</v>
      </c>
      <c r="AO159" s="199">
        <f t="shared" si="35"/>
        <v>13</v>
      </c>
      <c r="AP159" s="199">
        <f t="shared" si="36"/>
        <v>0</v>
      </c>
      <c r="AQ159" s="199">
        <f t="shared" si="37"/>
        <v>0</v>
      </c>
      <c r="AR159" s="201">
        <f t="shared" si="38"/>
        <v>0</v>
      </c>
      <c r="AS159" s="204">
        <f t="shared" si="39"/>
        <v>3</v>
      </c>
      <c r="AT159" s="199">
        <f t="shared" si="40"/>
        <v>0</v>
      </c>
      <c r="AU159" s="199">
        <f t="shared" si="41"/>
        <v>0</v>
      </c>
      <c r="AV159" s="199">
        <f t="shared" si="42"/>
        <v>0</v>
      </c>
      <c r="AW159" s="201">
        <f t="shared" si="43"/>
        <v>0</v>
      </c>
      <c r="AX159" s="205">
        <f t="shared" si="44"/>
        <v>4</v>
      </c>
      <c r="AY159" s="199">
        <f t="shared" si="45"/>
        <v>13</v>
      </c>
      <c r="AZ159" s="199">
        <f t="shared" si="46"/>
        <v>0</v>
      </c>
      <c r="BA159" s="199">
        <f t="shared" si="47"/>
        <v>0</v>
      </c>
      <c r="BB159" s="201">
        <f t="shared" si="48"/>
        <v>0</v>
      </c>
      <c r="BC159" s="204">
        <f t="shared" si="49"/>
        <v>3</v>
      </c>
      <c r="BD159" s="199">
        <f t="shared" si="50"/>
        <v>13</v>
      </c>
      <c r="BE159" s="199">
        <f t="shared" si="51"/>
        <v>0</v>
      </c>
      <c r="BF159" s="199">
        <f t="shared" si="52"/>
        <v>0</v>
      </c>
      <c r="BG159" s="201">
        <f t="shared" si="53"/>
        <v>0</v>
      </c>
      <c r="BH159" s="204">
        <f t="shared" si="54"/>
        <v>3</v>
      </c>
      <c r="BI159" s="199">
        <f t="shared" si="55"/>
        <v>0</v>
      </c>
      <c r="BJ159" s="199">
        <f t="shared" si="56"/>
        <v>0</v>
      </c>
      <c r="BK159" s="199">
        <f t="shared" si="57"/>
        <v>0</v>
      </c>
      <c r="BL159" s="201">
        <f t="shared" si="58"/>
        <v>0</v>
      </c>
      <c r="BM159" s="206">
        <f t="shared" si="59"/>
        <v>4</v>
      </c>
      <c r="BN159" s="199">
        <f t="shared" si="60"/>
        <v>0</v>
      </c>
      <c r="BO159" s="199">
        <f t="shared" si="61"/>
        <v>0</v>
      </c>
      <c r="BP159" s="199">
        <f t="shared" si="62"/>
        <v>0</v>
      </c>
      <c r="BQ159" s="201">
        <f t="shared" si="63"/>
        <v>0</v>
      </c>
      <c r="BR159" s="207">
        <f t="shared" si="64"/>
        <v>4</v>
      </c>
      <c r="BS159" s="199">
        <f t="shared" si="65"/>
        <v>15</v>
      </c>
      <c r="BT159" s="199">
        <f t="shared" si="66"/>
        <v>0</v>
      </c>
      <c r="BU159" s="199">
        <f t="shared" si="67"/>
        <v>0</v>
      </c>
      <c r="BV159" s="201">
        <f t="shared" si="68"/>
        <v>0</v>
      </c>
      <c r="BW159" s="207">
        <f t="shared" si="69"/>
        <v>3</v>
      </c>
      <c r="BX159" s="235">
        <v>100</v>
      </c>
      <c r="BY159" s="235">
        <v>100</v>
      </c>
      <c r="BZ159" s="193" t="e">
        <f t="shared" si="70"/>
        <v>#VALUE!</v>
      </c>
      <c r="CA159" s="193">
        <f t="shared" si="71"/>
        <v>20</v>
      </c>
      <c r="CB159" s="193" t="e">
        <f t="shared" si="72"/>
        <v>#VALUE!</v>
      </c>
      <c r="CC159" s="193" t="e">
        <f t="shared" si="73"/>
        <v>#VALUE!</v>
      </c>
      <c r="CD159" s="193" t="e">
        <f t="shared" si="74"/>
        <v>#VALUE!</v>
      </c>
      <c r="CE159" s="193" t="e">
        <f t="shared" si="75"/>
        <v>#VALUE!</v>
      </c>
      <c r="CF159" s="193" t="e">
        <f t="shared" si="76"/>
        <v>#VALUE!</v>
      </c>
      <c r="CG159" s="193" t="e">
        <f t="shared" si="77"/>
        <v>#VALUE!</v>
      </c>
      <c r="CH159" s="193" t="e">
        <f t="shared" si="78"/>
        <v>#VALUE!</v>
      </c>
      <c r="CI159" s="193" t="e">
        <f t="shared" si="79"/>
        <v>#VALUE!</v>
      </c>
      <c r="CJ159" s="193" t="e">
        <f t="shared" si="80"/>
        <v>#VALUE!</v>
      </c>
      <c r="CK159" s="193" t="e">
        <f t="shared" si="81"/>
        <v>#VALUE!</v>
      </c>
      <c r="CL159" s="193" t="e">
        <f t="shared" si="82"/>
        <v>#VALUE!</v>
      </c>
      <c r="CM159" s="193" t="e">
        <f t="shared" si="83"/>
        <v>#VALUE!</v>
      </c>
      <c r="CN159" s="193" t="e">
        <f t="shared" si="84"/>
        <v>#VALUE!</v>
      </c>
      <c r="CO159" s="209" t="str">
        <f t="shared" si="85"/>
        <v>2023PEC AI 163</v>
      </c>
      <c r="CP159" s="193" t="e">
        <f t="shared" si="86"/>
        <v>#VALUE!</v>
      </c>
      <c r="CQ159" s="158"/>
      <c r="CR159" s="193">
        <f t="shared" si="87"/>
        <v>20</v>
      </c>
      <c r="CS159" s="193" t="e">
        <f t="shared" si="88"/>
        <v>#VALUE!</v>
      </c>
      <c r="CT159" s="193" t="e">
        <f t="shared" si="89"/>
        <v>#VALUE!</v>
      </c>
      <c r="CU159" s="193" t="e">
        <f t="shared" si="90"/>
        <v>#VALUE!</v>
      </c>
      <c r="CV159" s="193" t="e">
        <f t="shared" si="91"/>
        <v>#VALUE!</v>
      </c>
      <c r="CW159" s="193" t="e">
        <f t="shared" si="92"/>
        <v>#VALUE!</v>
      </c>
      <c r="CX159" s="193" t="e">
        <f t="shared" si="93"/>
        <v>#VALUE!</v>
      </c>
      <c r="CY159" s="193" t="e">
        <f t="shared" si="94"/>
        <v>#VALUE!</v>
      </c>
      <c r="CZ159" s="193" t="e">
        <f t="shared" si="95"/>
        <v>#VALUE!</v>
      </c>
      <c r="DA159" s="193" t="e">
        <f t="shared" si="96"/>
        <v>#VALUE!</v>
      </c>
      <c r="DB159" s="193" t="e">
        <f t="shared" si="97"/>
        <v>#VALUE!</v>
      </c>
      <c r="DC159" s="193" t="e">
        <f t="shared" si="98"/>
        <v>#VALUE!</v>
      </c>
      <c r="DD159" s="193" t="e">
        <f t="shared" si="99"/>
        <v>#VALUE!</v>
      </c>
      <c r="DE159" s="159"/>
      <c r="DF159" s="159" t="e">
        <f t="shared" si="100"/>
        <v>#VALUE!</v>
      </c>
      <c r="DG159" s="159"/>
      <c r="DH159" s="159"/>
      <c r="DI159" s="159"/>
      <c r="DJ159" s="159"/>
      <c r="DK159" s="159"/>
      <c r="DL159" s="159"/>
      <c r="DM159" s="159"/>
      <c r="DN159" s="159"/>
      <c r="DO159" s="159"/>
      <c r="DP159" s="159"/>
      <c r="DQ159" s="159"/>
      <c r="DR159" s="159">
        <f t="shared" si="101"/>
        <v>100</v>
      </c>
      <c r="DS159" s="188">
        <f t="shared" si="102"/>
        <v>20</v>
      </c>
      <c r="DT159" s="159">
        <f t="shared" si="103"/>
        <v>13</v>
      </c>
      <c r="DU159" s="159">
        <f t="shared" si="104"/>
        <v>13</v>
      </c>
      <c r="DV159" s="159">
        <f t="shared" si="105"/>
        <v>13</v>
      </c>
      <c r="DW159" s="159">
        <f t="shared" si="106"/>
        <v>13</v>
      </c>
      <c r="DX159" s="159">
        <f t="shared" si="107"/>
        <v>13</v>
      </c>
      <c r="DY159" s="210">
        <f t="shared" si="108"/>
        <v>15</v>
      </c>
      <c r="DZ159" s="159">
        <f t="shared" si="109"/>
        <v>100</v>
      </c>
      <c r="EA159" s="159">
        <f t="shared" si="110"/>
        <v>20</v>
      </c>
      <c r="EB159" s="159">
        <f t="shared" si="111"/>
        <v>0</v>
      </c>
      <c r="EC159" s="159">
        <f t="shared" si="193"/>
        <v>13</v>
      </c>
      <c r="ED159" s="159">
        <f t="shared" si="193"/>
        <v>13</v>
      </c>
      <c r="EE159" s="159">
        <f t="shared" si="194"/>
        <v>0</v>
      </c>
      <c r="EF159" s="159">
        <f t="shared" si="194"/>
        <v>0</v>
      </c>
      <c r="EG159" s="159">
        <f t="shared" si="114"/>
        <v>13</v>
      </c>
      <c r="EH159" s="159">
        <f t="shared" si="115"/>
        <v>0</v>
      </c>
      <c r="EI159" s="159">
        <f t="shared" si="195"/>
        <v>13</v>
      </c>
      <c r="EJ159" s="159">
        <f t="shared" si="195"/>
        <v>13</v>
      </c>
      <c r="EK159" s="159">
        <f t="shared" si="196"/>
        <v>0</v>
      </c>
      <c r="EL159" s="159">
        <f t="shared" si="196"/>
        <v>0</v>
      </c>
      <c r="EM159" s="159">
        <f t="shared" si="118"/>
        <v>15</v>
      </c>
      <c r="EN159" s="159"/>
      <c r="EO159" s="159"/>
      <c r="EP159" s="188">
        <f t="shared" si="119"/>
        <v>20</v>
      </c>
      <c r="EQ159" s="159">
        <f t="shared" si="120"/>
        <v>16</v>
      </c>
      <c r="ER159" s="159">
        <f t="shared" si="121"/>
        <v>16</v>
      </c>
      <c r="ES159" s="159">
        <f t="shared" si="122"/>
        <v>16</v>
      </c>
      <c r="ET159" s="159">
        <f t="shared" si="123"/>
        <v>16</v>
      </c>
      <c r="EU159" s="159">
        <f t="shared" si="124"/>
        <v>16</v>
      </c>
      <c r="EV159" s="159"/>
      <c r="EW159" s="159">
        <f t="shared" si="125"/>
        <v>100</v>
      </c>
      <c r="EX159" s="159">
        <f t="shared" si="126"/>
        <v>20</v>
      </c>
      <c r="EY159" s="159">
        <f t="shared" si="127"/>
        <v>0</v>
      </c>
      <c r="EZ159" s="159">
        <f t="shared" si="197"/>
        <v>16</v>
      </c>
      <c r="FA159" s="159">
        <f t="shared" si="197"/>
        <v>16</v>
      </c>
      <c r="FB159" s="159">
        <f t="shared" si="198"/>
        <v>0</v>
      </c>
      <c r="FC159" s="159">
        <f t="shared" si="198"/>
        <v>0</v>
      </c>
      <c r="FD159" s="159">
        <f t="shared" si="130"/>
        <v>16</v>
      </c>
      <c r="FE159" s="159">
        <f t="shared" si="131"/>
        <v>0</v>
      </c>
      <c r="FF159" s="159">
        <f t="shared" si="199"/>
        <v>16</v>
      </c>
      <c r="FG159" s="159">
        <f t="shared" si="199"/>
        <v>16</v>
      </c>
      <c r="FH159" s="159">
        <f t="shared" si="133"/>
        <v>0</v>
      </c>
      <c r="FI159" s="159">
        <v>0</v>
      </c>
      <c r="FJ159" s="159">
        <v>0</v>
      </c>
      <c r="FK159" s="159"/>
      <c r="FL159" s="159"/>
      <c r="FM159" s="235">
        <v>100</v>
      </c>
    </row>
    <row r="160" spans="1:169" ht="18" x14ac:dyDescent="0.2">
      <c r="A160" s="194">
        <v>147</v>
      </c>
      <c r="B160" s="211">
        <v>211423243147</v>
      </c>
      <c r="C160" s="211" t="s">
        <v>974</v>
      </c>
      <c r="D160" s="197"/>
      <c r="E160" s="212" t="s">
        <v>975</v>
      </c>
      <c r="F160" s="199">
        <f t="shared" si="0"/>
        <v>2</v>
      </c>
      <c r="G160" s="199">
        <f t="shared" si="1"/>
        <v>2</v>
      </c>
      <c r="H160" s="199">
        <f t="shared" si="2"/>
        <v>2</v>
      </c>
      <c r="I160" s="199">
        <f t="shared" si="3"/>
        <v>2</v>
      </c>
      <c r="J160" s="199">
        <f t="shared" si="4"/>
        <v>2</v>
      </c>
      <c r="K160" s="199">
        <f t="shared" si="5"/>
        <v>2</v>
      </c>
      <c r="L160" s="199">
        <f t="shared" si="6"/>
        <v>2</v>
      </c>
      <c r="M160" s="199">
        <f t="shared" si="7"/>
        <v>2</v>
      </c>
      <c r="N160" s="199">
        <f t="shared" si="8"/>
        <v>0</v>
      </c>
      <c r="O160" s="200">
        <f t="shared" si="9"/>
        <v>0</v>
      </c>
      <c r="P160" s="199">
        <f t="shared" si="10"/>
        <v>12</v>
      </c>
      <c r="Q160" s="199">
        <f t="shared" si="11"/>
        <v>0</v>
      </c>
      <c r="R160" s="199">
        <f t="shared" si="12"/>
        <v>0</v>
      </c>
      <c r="S160" s="201">
        <f t="shared" si="185"/>
        <v>0</v>
      </c>
      <c r="T160" s="202">
        <f t="shared" si="14"/>
        <v>3</v>
      </c>
      <c r="U160" s="199">
        <f t="shared" si="15"/>
        <v>0</v>
      </c>
      <c r="V160" s="199">
        <f t="shared" si="16"/>
        <v>0</v>
      </c>
      <c r="W160" s="199">
        <f t="shared" si="17"/>
        <v>0</v>
      </c>
      <c r="X160" s="201">
        <f t="shared" si="18"/>
        <v>0</v>
      </c>
      <c r="Y160" s="203">
        <f t="shared" si="19"/>
        <v>4</v>
      </c>
      <c r="Z160" s="199">
        <f t="shared" si="20"/>
        <v>0</v>
      </c>
      <c r="AA160" s="199">
        <f t="shared" si="21"/>
        <v>0</v>
      </c>
      <c r="AB160" s="199">
        <f t="shared" si="22"/>
        <v>0</v>
      </c>
      <c r="AC160" s="201">
        <f t="shared" si="23"/>
        <v>0</v>
      </c>
      <c r="AD160" s="202">
        <f t="shared" si="24"/>
        <v>4</v>
      </c>
      <c r="AE160" s="199">
        <f t="shared" si="25"/>
        <v>12</v>
      </c>
      <c r="AF160" s="199">
        <f t="shared" si="26"/>
        <v>0</v>
      </c>
      <c r="AG160" s="199">
        <f t="shared" si="27"/>
        <v>0</v>
      </c>
      <c r="AH160" s="201">
        <f t="shared" si="28"/>
        <v>0</v>
      </c>
      <c r="AI160" s="204">
        <f t="shared" si="29"/>
        <v>3</v>
      </c>
      <c r="AJ160" s="199">
        <f t="shared" si="30"/>
        <v>10</v>
      </c>
      <c r="AK160" s="199">
        <f t="shared" si="31"/>
        <v>0</v>
      </c>
      <c r="AL160" s="199">
        <f t="shared" si="32"/>
        <v>0</v>
      </c>
      <c r="AM160" s="201">
        <f t="shared" si="33"/>
        <v>0</v>
      </c>
      <c r="AN160" s="204">
        <f t="shared" si="34"/>
        <v>3</v>
      </c>
      <c r="AO160" s="199">
        <f t="shared" si="35"/>
        <v>0</v>
      </c>
      <c r="AP160" s="199">
        <f t="shared" si="36"/>
        <v>0</v>
      </c>
      <c r="AQ160" s="199">
        <f t="shared" si="37"/>
        <v>0</v>
      </c>
      <c r="AR160" s="201">
        <f t="shared" si="38"/>
        <v>0</v>
      </c>
      <c r="AS160" s="204">
        <f t="shared" si="39"/>
        <v>4</v>
      </c>
      <c r="AT160" s="199">
        <f t="shared" si="40"/>
        <v>12</v>
      </c>
      <c r="AU160" s="199">
        <f t="shared" si="41"/>
        <v>0</v>
      </c>
      <c r="AV160" s="199">
        <f t="shared" si="42"/>
        <v>0</v>
      </c>
      <c r="AW160" s="201">
        <f t="shared" si="43"/>
        <v>0</v>
      </c>
      <c r="AX160" s="205">
        <f t="shared" si="44"/>
        <v>3</v>
      </c>
      <c r="AY160" s="199">
        <f t="shared" si="45"/>
        <v>0</v>
      </c>
      <c r="AZ160" s="199">
        <f t="shared" si="46"/>
        <v>0</v>
      </c>
      <c r="BA160" s="199">
        <f t="shared" si="47"/>
        <v>0</v>
      </c>
      <c r="BB160" s="201">
        <f t="shared" si="48"/>
        <v>0</v>
      </c>
      <c r="BC160" s="204">
        <f t="shared" si="49"/>
        <v>4</v>
      </c>
      <c r="BD160" s="199">
        <f t="shared" si="50"/>
        <v>0</v>
      </c>
      <c r="BE160" s="199">
        <f t="shared" si="51"/>
        <v>0</v>
      </c>
      <c r="BF160" s="199">
        <f t="shared" si="52"/>
        <v>0</v>
      </c>
      <c r="BG160" s="201">
        <f t="shared" si="53"/>
        <v>0</v>
      </c>
      <c r="BH160" s="204">
        <f t="shared" si="54"/>
        <v>4</v>
      </c>
      <c r="BI160" s="199">
        <f t="shared" si="55"/>
        <v>5</v>
      </c>
      <c r="BJ160" s="199">
        <f t="shared" si="56"/>
        <v>0</v>
      </c>
      <c r="BK160" s="199">
        <f t="shared" si="57"/>
        <v>0</v>
      </c>
      <c r="BL160" s="201">
        <f t="shared" si="58"/>
        <v>0</v>
      </c>
      <c r="BM160" s="206">
        <f t="shared" si="59"/>
        <v>3</v>
      </c>
      <c r="BN160" s="199">
        <f t="shared" si="60"/>
        <v>12</v>
      </c>
      <c r="BO160" s="199">
        <f t="shared" si="61"/>
        <v>0</v>
      </c>
      <c r="BP160" s="199">
        <f t="shared" si="62"/>
        <v>0</v>
      </c>
      <c r="BQ160" s="201">
        <f t="shared" si="63"/>
        <v>0</v>
      </c>
      <c r="BR160" s="207">
        <f t="shared" si="64"/>
        <v>3</v>
      </c>
      <c r="BS160" s="199">
        <f t="shared" si="65"/>
        <v>0</v>
      </c>
      <c r="BT160" s="199">
        <f t="shared" si="66"/>
        <v>0</v>
      </c>
      <c r="BU160" s="199">
        <f t="shared" si="67"/>
        <v>0</v>
      </c>
      <c r="BV160" s="201">
        <f t="shared" si="68"/>
        <v>0</v>
      </c>
      <c r="BW160" s="207">
        <f t="shared" si="69"/>
        <v>4</v>
      </c>
      <c r="BX160" s="235">
        <v>79</v>
      </c>
      <c r="BY160" s="235">
        <v>79</v>
      </c>
      <c r="BZ160" s="193" t="e">
        <f t="shared" si="70"/>
        <v>#VALUE!</v>
      </c>
      <c r="CA160" s="193">
        <f t="shared" si="71"/>
        <v>20</v>
      </c>
      <c r="CB160" s="193" t="e">
        <f t="shared" si="72"/>
        <v>#VALUE!</v>
      </c>
      <c r="CC160" s="193" t="e">
        <f t="shared" si="73"/>
        <v>#VALUE!</v>
      </c>
      <c r="CD160" s="193" t="e">
        <f t="shared" si="74"/>
        <v>#VALUE!</v>
      </c>
      <c r="CE160" s="193" t="e">
        <f t="shared" si="75"/>
        <v>#VALUE!</v>
      </c>
      <c r="CF160" s="193" t="e">
        <f t="shared" si="76"/>
        <v>#VALUE!</v>
      </c>
      <c r="CG160" s="193" t="e">
        <f t="shared" si="77"/>
        <v>#VALUE!</v>
      </c>
      <c r="CH160" s="193" t="e">
        <f t="shared" si="78"/>
        <v>#VALUE!</v>
      </c>
      <c r="CI160" s="193" t="e">
        <f t="shared" si="79"/>
        <v>#VALUE!</v>
      </c>
      <c r="CJ160" s="193" t="e">
        <f t="shared" si="80"/>
        <v>#VALUE!</v>
      </c>
      <c r="CK160" s="193" t="e">
        <f t="shared" si="81"/>
        <v>#VALUE!</v>
      </c>
      <c r="CL160" s="193" t="e">
        <f t="shared" si="82"/>
        <v>#VALUE!</v>
      </c>
      <c r="CM160" s="193" t="e">
        <f t="shared" si="83"/>
        <v>#VALUE!</v>
      </c>
      <c r="CN160" s="193" t="e">
        <f t="shared" si="84"/>
        <v>#VALUE!</v>
      </c>
      <c r="CO160" s="209" t="str">
        <f t="shared" si="85"/>
        <v>2023PEC AI 167</v>
      </c>
      <c r="CP160" s="193" t="e">
        <f t="shared" si="86"/>
        <v>#VALUE!</v>
      </c>
      <c r="CQ160" s="158"/>
      <c r="CR160" s="193">
        <f t="shared" si="87"/>
        <v>20</v>
      </c>
      <c r="CS160" s="193" t="e">
        <f t="shared" si="88"/>
        <v>#VALUE!</v>
      </c>
      <c r="CT160" s="193" t="e">
        <f t="shared" si="89"/>
        <v>#VALUE!</v>
      </c>
      <c r="CU160" s="193" t="e">
        <f t="shared" si="90"/>
        <v>#VALUE!</v>
      </c>
      <c r="CV160" s="193" t="e">
        <f t="shared" si="91"/>
        <v>#VALUE!</v>
      </c>
      <c r="CW160" s="193" t="e">
        <f t="shared" si="92"/>
        <v>#VALUE!</v>
      </c>
      <c r="CX160" s="193" t="e">
        <f t="shared" si="93"/>
        <v>#VALUE!</v>
      </c>
      <c r="CY160" s="193" t="e">
        <f t="shared" si="94"/>
        <v>#VALUE!</v>
      </c>
      <c r="CZ160" s="193" t="e">
        <f t="shared" si="95"/>
        <v>#VALUE!</v>
      </c>
      <c r="DA160" s="193" t="e">
        <f t="shared" si="96"/>
        <v>#VALUE!</v>
      </c>
      <c r="DB160" s="193" t="e">
        <f t="shared" si="97"/>
        <v>#VALUE!</v>
      </c>
      <c r="DC160" s="193" t="e">
        <f t="shared" si="98"/>
        <v>#VALUE!</v>
      </c>
      <c r="DD160" s="193" t="e">
        <f t="shared" si="99"/>
        <v>#VALUE!</v>
      </c>
      <c r="DE160" s="159"/>
      <c r="DF160" s="159" t="e">
        <f t="shared" si="100"/>
        <v>#VALUE!</v>
      </c>
      <c r="DG160" s="159"/>
      <c r="DH160" s="159"/>
      <c r="DI160" s="159"/>
      <c r="DJ160" s="159"/>
      <c r="DK160" s="159"/>
      <c r="DL160" s="159"/>
      <c r="DM160" s="159"/>
      <c r="DN160" s="159"/>
      <c r="DO160" s="159"/>
      <c r="DP160" s="159"/>
      <c r="DQ160" s="159"/>
      <c r="DR160" s="159">
        <f t="shared" si="101"/>
        <v>79</v>
      </c>
      <c r="DS160" s="188">
        <f t="shared" si="102"/>
        <v>16</v>
      </c>
      <c r="DT160" s="159">
        <f t="shared" si="103"/>
        <v>12</v>
      </c>
      <c r="DU160" s="159">
        <f t="shared" si="104"/>
        <v>12</v>
      </c>
      <c r="DV160" s="159">
        <f t="shared" si="105"/>
        <v>10</v>
      </c>
      <c r="DW160" s="159">
        <f t="shared" si="106"/>
        <v>12</v>
      </c>
      <c r="DX160" s="159">
        <f t="shared" si="107"/>
        <v>5</v>
      </c>
      <c r="DY160" s="210">
        <f t="shared" si="108"/>
        <v>12</v>
      </c>
      <c r="DZ160" s="159">
        <f t="shared" si="109"/>
        <v>79</v>
      </c>
      <c r="EA160" s="159">
        <f t="shared" si="110"/>
        <v>16</v>
      </c>
      <c r="EB160" s="159">
        <f t="shared" si="111"/>
        <v>12</v>
      </c>
      <c r="EC160" s="159">
        <f t="shared" si="193"/>
        <v>0</v>
      </c>
      <c r="ED160" s="159">
        <f t="shared" si="193"/>
        <v>0</v>
      </c>
      <c r="EE160" s="159">
        <f t="shared" si="194"/>
        <v>12</v>
      </c>
      <c r="EF160" s="159">
        <f t="shared" si="194"/>
        <v>10</v>
      </c>
      <c r="EG160" s="159">
        <f t="shared" si="114"/>
        <v>0</v>
      </c>
      <c r="EH160" s="159">
        <f t="shared" si="115"/>
        <v>12</v>
      </c>
      <c r="EI160" s="159">
        <f t="shared" si="195"/>
        <v>0</v>
      </c>
      <c r="EJ160" s="159">
        <f t="shared" si="195"/>
        <v>0</v>
      </c>
      <c r="EK160" s="159">
        <f t="shared" si="196"/>
        <v>5</v>
      </c>
      <c r="EL160" s="159">
        <f t="shared" si="196"/>
        <v>12</v>
      </c>
      <c r="EM160" s="159">
        <f t="shared" si="118"/>
        <v>0</v>
      </c>
      <c r="EN160" s="159"/>
      <c r="EO160" s="159"/>
      <c r="EP160" s="188">
        <f t="shared" si="119"/>
        <v>16</v>
      </c>
      <c r="EQ160" s="159">
        <f t="shared" si="120"/>
        <v>14</v>
      </c>
      <c r="ER160" s="159">
        <f t="shared" si="121"/>
        <v>14</v>
      </c>
      <c r="ES160" s="159">
        <f t="shared" si="122"/>
        <v>12</v>
      </c>
      <c r="ET160" s="159">
        <f t="shared" si="123"/>
        <v>10</v>
      </c>
      <c r="EU160" s="159">
        <f t="shared" si="124"/>
        <v>13</v>
      </c>
      <c r="EV160" s="159"/>
      <c r="EW160" s="159">
        <f t="shared" si="125"/>
        <v>79</v>
      </c>
      <c r="EX160" s="159">
        <f t="shared" si="126"/>
        <v>16</v>
      </c>
      <c r="EY160" s="159">
        <f t="shared" si="127"/>
        <v>14</v>
      </c>
      <c r="EZ160" s="159">
        <f t="shared" si="197"/>
        <v>0</v>
      </c>
      <c r="FA160" s="159">
        <f t="shared" si="197"/>
        <v>0</v>
      </c>
      <c r="FB160" s="159">
        <f t="shared" si="198"/>
        <v>14</v>
      </c>
      <c r="FC160" s="159">
        <f t="shared" si="198"/>
        <v>12</v>
      </c>
      <c r="FD160" s="159">
        <f t="shared" si="130"/>
        <v>0</v>
      </c>
      <c r="FE160" s="159">
        <f t="shared" si="131"/>
        <v>10</v>
      </c>
      <c r="FF160" s="159">
        <f t="shared" si="199"/>
        <v>0</v>
      </c>
      <c r="FG160" s="159">
        <f t="shared" si="199"/>
        <v>0</v>
      </c>
      <c r="FH160" s="159">
        <f t="shared" si="133"/>
        <v>13</v>
      </c>
      <c r="FI160" s="159">
        <v>0</v>
      </c>
      <c r="FJ160" s="159">
        <v>0</v>
      </c>
      <c r="FK160" s="159"/>
      <c r="FL160" s="159"/>
      <c r="FM160" s="235">
        <v>79</v>
      </c>
    </row>
    <row r="161" spans="1:169" ht="18" x14ac:dyDescent="0.2">
      <c r="A161" s="194">
        <v>148</v>
      </c>
      <c r="B161" s="211">
        <v>211423243148</v>
      </c>
      <c r="C161" s="211" t="s">
        <v>976</v>
      </c>
      <c r="D161" s="197"/>
      <c r="E161" s="212" t="s">
        <v>977</v>
      </c>
      <c r="F161" s="199">
        <f t="shared" si="0"/>
        <v>2</v>
      </c>
      <c r="G161" s="199">
        <f t="shared" si="1"/>
        <v>2</v>
      </c>
      <c r="H161" s="199">
        <f t="shared" si="2"/>
        <v>2</v>
      </c>
      <c r="I161" s="199">
        <f t="shared" si="3"/>
        <v>2</v>
      </c>
      <c r="J161" s="199">
        <f t="shared" si="4"/>
        <v>2</v>
      </c>
      <c r="K161" s="199">
        <f t="shared" si="5"/>
        <v>2</v>
      </c>
      <c r="L161" s="199">
        <f t="shared" si="6"/>
        <v>1</v>
      </c>
      <c r="M161" s="199">
        <f t="shared" si="7"/>
        <v>0</v>
      </c>
      <c r="N161" s="199">
        <f t="shared" si="8"/>
        <v>0</v>
      </c>
      <c r="O161" s="200">
        <f t="shared" si="9"/>
        <v>0</v>
      </c>
      <c r="P161" s="199">
        <f t="shared" si="10"/>
        <v>0</v>
      </c>
      <c r="Q161" s="199">
        <f t="shared" si="11"/>
        <v>0</v>
      </c>
      <c r="R161" s="199">
        <f t="shared" si="12"/>
        <v>0</v>
      </c>
      <c r="S161" s="201">
        <f t="shared" si="185"/>
        <v>0</v>
      </c>
      <c r="T161" s="202">
        <f t="shared" si="14"/>
        <v>4</v>
      </c>
      <c r="U161" s="199">
        <f t="shared" si="15"/>
        <v>9</v>
      </c>
      <c r="V161" s="199">
        <f t="shared" si="16"/>
        <v>0</v>
      </c>
      <c r="W161" s="199">
        <f t="shared" si="17"/>
        <v>0</v>
      </c>
      <c r="X161" s="201">
        <f t="shared" si="18"/>
        <v>0</v>
      </c>
      <c r="Y161" s="203">
        <f t="shared" si="19"/>
        <v>3</v>
      </c>
      <c r="Z161" s="199">
        <f t="shared" si="20"/>
        <v>10</v>
      </c>
      <c r="AA161" s="199">
        <f t="shared" si="21"/>
        <v>0</v>
      </c>
      <c r="AB161" s="199">
        <f t="shared" si="22"/>
        <v>0</v>
      </c>
      <c r="AC161" s="201">
        <f t="shared" si="23"/>
        <v>0</v>
      </c>
      <c r="AD161" s="202">
        <f t="shared" si="24"/>
        <v>3</v>
      </c>
      <c r="AE161" s="199">
        <f t="shared" si="25"/>
        <v>0</v>
      </c>
      <c r="AF161" s="199">
        <f t="shared" si="26"/>
        <v>0</v>
      </c>
      <c r="AG161" s="199">
        <f t="shared" si="27"/>
        <v>0</v>
      </c>
      <c r="AH161" s="201">
        <f t="shared" si="28"/>
        <v>0</v>
      </c>
      <c r="AI161" s="204">
        <f t="shared" si="29"/>
        <v>4</v>
      </c>
      <c r="AJ161" s="199">
        <f t="shared" si="30"/>
        <v>0</v>
      </c>
      <c r="AK161" s="199">
        <f t="shared" si="31"/>
        <v>0</v>
      </c>
      <c r="AL161" s="199">
        <f t="shared" si="32"/>
        <v>0</v>
      </c>
      <c r="AM161" s="201">
        <f t="shared" si="33"/>
        <v>0</v>
      </c>
      <c r="AN161" s="204">
        <f t="shared" si="34"/>
        <v>4</v>
      </c>
      <c r="AO161" s="199">
        <f t="shared" si="35"/>
        <v>10</v>
      </c>
      <c r="AP161" s="199">
        <f t="shared" si="36"/>
        <v>0</v>
      </c>
      <c r="AQ161" s="199">
        <f t="shared" si="37"/>
        <v>0</v>
      </c>
      <c r="AR161" s="201">
        <f t="shared" si="38"/>
        <v>0</v>
      </c>
      <c r="AS161" s="204">
        <f t="shared" si="39"/>
        <v>3</v>
      </c>
      <c r="AT161" s="199">
        <f t="shared" si="40"/>
        <v>0</v>
      </c>
      <c r="AU161" s="199">
        <f t="shared" si="41"/>
        <v>0</v>
      </c>
      <c r="AV161" s="199">
        <f t="shared" si="42"/>
        <v>0</v>
      </c>
      <c r="AW161" s="201">
        <f t="shared" si="43"/>
        <v>0</v>
      </c>
      <c r="AX161" s="205">
        <f t="shared" si="44"/>
        <v>4</v>
      </c>
      <c r="AY161" s="199">
        <f t="shared" si="45"/>
        <v>10</v>
      </c>
      <c r="AZ161" s="199">
        <f t="shared" si="46"/>
        <v>0</v>
      </c>
      <c r="BA161" s="199">
        <f t="shared" si="47"/>
        <v>0</v>
      </c>
      <c r="BB161" s="201">
        <f t="shared" si="48"/>
        <v>0</v>
      </c>
      <c r="BC161" s="204">
        <f t="shared" si="49"/>
        <v>3</v>
      </c>
      <c r="BD161" s="199">
        <f t="shared" si="50"/>
        <v>3</v>
      </c>
      <c r="BE161" s="199">
        <f t="shared" si="51"/>
        <v>0</v>
      </c>
      <c r="BF161" s="199">
        <f t="shared" si="52"/>
        <v>0</v>
      </c>
      <c r="BG161" s="201">
        <f t="shared" si="53"/>
        <v>0</v>
      </c>
      <c r="BH161" s="204">
        <f t="shared" si="54"/>
        <v>3</v>
      </c>
      <c r="BI161" s="199">
        <f t="shared" si="55"/>
        <v>0</v>
      </c>
      <c r="BJ161" s="199">
        <f t="shared" si="56"/>
        <v>0</v>
      </c>
      <c r="BK161" s="199">
        <f t="shared" si="57"/>
        <v>0</v>
      </c>
      <c r="BL161" s="201">
        <f t="shared" si="58"/>
        <v>0</v>
      </c>
      <c r="BM161" s="206">
        <f t="shared" si="59"/>
        <v>4</v>
      </c>
      <c r="BN161" s="199">
        <f t="shared" si="60"/>
        <v>0</v>
      </c>
      <c r="BO161" s="199">
        <f t="shared" si="61"/>
        <v>0</v>
      </c>
      <c r="BP161" s="199">
        <f t="shared" si="62"/>
        <v>0</v>
      </c>
      <c r="BQ161" s="201">
        <f t="shared" si="63"/>
        <v>0</v>
      </c>
      <c r="BR161" s="207">
        <f t="shared" si="64"/>
        <v>4</v>
      </c>
      <c r="BS161" s="199">
        <f t="shared" si="65"/>
        <v>10</v>
      </c>
      <c r="BT161" s="199">
        <f t="shared" si="66"/>
        <v>0</v>
      </c>
      <c r="BU161" s="199">
        <f t="shared" si="67"/>
        <v>0</v>
      </c>
      <c r="BV161" s="201">
        <f t="shared" si="68"/>
        <v>0</v>
      </c>
      <c r="BW161" s="207">
        <f t="shared" si="69"/>
        <v>3</v>
      </c>
      <c r="BX161" s="235">
        <v>65</v>
      </c>
      <c r="BY161" s="235">
        <v>65</v>
      </c>
      <c r="BZ161" s="193" t="e">
        <f t="shared" si="70"/>
        <v>#VALUE!</v>
      </c>
      <c r="CA161" s="193">
        <f t="shared" si="71"/>
        <v>20</v>
      </c>
      <c r="CB161" s="193" t="e">
        <f t="shared" si="72"/>
        <v>#VALUE!</v>
      </c>
      <c r="CC161" s="193" t="e">
        <f t="shared" si="73"/>
        <v>#VALUE!</v>
      </c>
      <c r="CD161" s="193" t="e">
        <f t="shared" si="74"/>
        <v>#VALUE!</v>
      </c>
      <c r="CE161" s="193" t="e">
        <f t="shared" si="75"/>
        <v>#VALUE!</v>
      </c>
      <c r="CF161" s="193" t="e">
        <f t="shared" si="76"/>
        <v>#VALUE!</v>
      </c>
      <c r="CG161" s="193" t="e">
        <f t="shared" si="77"/>
        <v>#VALUE!</v>
      </c>
      <c r="CH161" s="193" t="e">
        <f t="shared" si="78"/>
        <v>#VALUE!</v>
      </c>
      <c r="CI161" s="193" t="e">
        <f t="shared" si="79"/>
        <v>#VALUE!</v>
      </c>
      <c r="CJ161" s="193" t="e">
        <f t="shared" si="80"/>
        <v>#VALUE!</v>
      </c>
      <c r="CK161" s="193" t="e">
        <f t="shared" si="81"/>
        <v>#VALUE!</v>
      </c>
      <c r="CL161" s="193" t="e">
        <f t="shared" si="82"/>
        <v>#VALUE!</v>
      </c>
      <c r="CM161" s="193" t="e">
        <f t="shared" si="83"/>
        <v>#VALUE!</v>
      </c>
      <c r="CN161" s="193" t="e">
        <f t="shared" si="84"/>
        <v>#VALUE!</v>
      </c>
      <c r="CO161" s="209" t="str">
        <f t="shared" si="85"/>
        <v>2023PEC AI 164</v>
      </c>
      <c r="CP161" s="193" t="e">
        <f t="shared" si="86"/>
        <v>#VALUE!</v>
      </c>
      <c r="CQ161" s="158"/>
      <c r="CR161" s="193">
        <f t="shared" si="87"/>
        <v>20</v>
      </c>
      <c r="CS161" s="193" t="e">
        <f t="shared" si="88"/>
        <v>#VALUE!</v>
      </c>
      <c r="CT161" s="193" t="e">
        <f t="shared" si="89"/>
        <v>#VALUE!</v>
      </c>
      <c r="CU161" s="193" t="e">
        <f t="shared" si="90"/>
        <v>#VALUE!</v>
      </c>
      <c r="CV161" s="193" t="e">
        <f t="shared" si="91"/>
        <v>#VALUE!</v>
      </c>
      <c r="CW161" s="193" t="e">
        <f t="shared" si="92"/>
        <v>#VALUE!</v>
      </c>
      <c r="CX161" s="193" t="e">
        <f t="shared" si="93"/>
        <v>#VALUE!</v>
      </c>
      <c r="CY161" s="193" t="e">
        <f t="shared" si="94"/>
        <v>#VALUE!</v>
      </c>
      <c r="CZ161" s="193" t="e">
        <f t="shared" si="95"/>
        <v>#VALUE!</v>
      </c>
      <c r="DA161" s="193" t="e">
        <f t="shared" si="96"/>
        <v>#VALUE!</v>
      </c>
      <c r="DB161" s="193" t="e">
        <f t="shared" si="97"/>
        <v>#VALUE!</v>
      </c>
      <c r="DC161" s="193" t="e">
        <f t="shared" si="98"/>
        <v>#VALUE!</v>
      </c>
      <c r="DD161" s="193" t="e">
        <f t="shared" si="99"/>
        <v>#VALUE!</v>
      </c>
      <c r="DE161" s="159"/>
      <c r="DF161" s="159" t="e">
        <f t="shared" si="100"/>
        <v>#VALUE!</v>
      </c>
      <c r="DG161" s="159"/>
      <c r="DH161" s="159"/>
      <c r="DI161" s="159"/>
      <c r="DJ161" s="159"/>
      <c r="DK161" s="159"/>
      <c r="DL161" s="159"/>
      <c r="DM161" s="159"/>
      <c r="DN161" s="159"/>
      <c r="DO161" s="159"/>
      <c r="DP161" s="159"/>
      <c r="DQ161" s="159"/>
      <c r="DR161" s="159">
        <f t="shared" si="101"/>
        <v>65</v>
      </c>
      <c r="DS161" s="188">
        <f t="shared" si="102"/>
        <v>13</v>
      </c>
      <c r="DT161" s="159">
        <f t="shared" si="103"/>
        <v>9</v>
      </c>
      <c r="DU161" s="159">
        <f t="shared" si="104"/>
        <v>10</v>
      </c>
      <c r="DV161" s="159">
        <f t="shared" si="105"/>
        <v>10</v>
      </c>
      <c r="DW161" s="159">
        <f t="shared" si="106"/>
        <v>10</v>
      </c>
      <c r="DX161" s="159">
        <f t="shared" si="107"/>
        <v>3</v>
      </c>
      <c r="DY161" s="210">
        <f t="shared" si="108"/>
        <v>10</v>
      </c>
      <c r="DZ161" s="159">
        <f t="shared" si="109"/>
        <v>65</v>
      </c>
      <c r="EA161" s="159">
        <f t="shared" si="110"/>
        <v>13</v>
      </c>
      <c r="EB161" s="159">
        <f t="shared" si="111"/>
        <v>0</v>
      </c>
      <c r="EC161" s="159">
        <f t="shared" si="193"/>
        <v>9</v>
      </c>
      <c r="ED161" s="159">
        <f t="shared" si="193"/>
        <v>10</v>
      </c>
      <c r="EE161" s="159">
        <f t="shared" si="194"/>
        <v>0</v>
      </c>
      <c r="EF161" s="159">
        <f t="shared" si="194"/>
        <v>0</v>
      </c>
      <c r="EG161" s="159">
        <f t="shared" si="114"/>
        <v>10</v>
      </c>
      <c r="EH161" s="159">
        <f t="shared" si="115"/>
        <v>0</v>
      </c>
      <c r="EI161" s="159">
        <f t="shared" si="195"/>
        <v>10</v>
      </c>
      <c r="EJ161" s="159">
        <f t="shared" si="195"/>
        <v>3</v>
      </c>
      <c r="EK161" s="159">
        <f t="shared" si="196"/>
        <v>0</v>
      </c>
      <c r="EL161" s="159">
        <f t="shared" si="196"/>
        <v>0</v>
      </c>
      <c r="EM161" s="159">
        <f t="shared" si="118"/>
        <v>10</v>
      </c>
      <c r="EN161" s="159"/>
      <c r="EO161" s="159"/>
      <c r="EP161" s="188">
        <f t="shared" si="119"/>
        <v>13</v>
      </c>
      <c r="EQ161" s="159">
        <f t="shared" si="120"/>
        <v>11</v>
      </c>
      <c r="ER161" s="159">
        <f t="shared" si="121"/>
        <v>12</v>
      </c>
      <c r="ES161" s="159">
        <f t="shared" si="122"/>
        <v>12</v>
      </c>
      <c r="ET161" s="159">
        <f t="shared" si="123"/>
        <v>7</v>
      </c>
      <c r="EU161" s="159">
        <f t="shared" si="124"/>
        <v>10</v>
      </c>
      <c r="EV161" s="159"/>
      <c r="EW161" s="159">
        <f t="shared" si="125"/>
        <v>65</v>
      </c>
      <c r="EX161" s="159">
        <f t="shared" si="126"/>
        <v>13</v>
      </c>
      <c r="EY161" s="159">
        <f t="shared" si="127"/>
        <v>0</v>
      </c>
      <c r="EZ161" s="159">
        <f t="shared" si="197"/>
        <v>11</v>
      </c>
      <c r="FA161" s="159">
        <f t="shared" si="197"/>
        <v>12</v>
      </c>
      <c r="FB161" s="159">
        <f t="shared" si="198"/>
        <v>0</v>
      </c>
      <c r="FC161" s="159">
        <f t="shared" si="198"/>
        <v>0</v>
      </c>
      <c r="FD161" s="159">
        <f t="shared" si="130"/>
        <v>12</v>
      </c>
      <c r="FE161" s="159">
        <f t="shared" si="131"/>
        <v>0</v>
      </c>
      <c r="FF161" s="159">
        <f t="shared" si="199"/>
        <v>7</v>
      </c>
      <c r="FG161" s="159">
        <f t="shared" si="199"/>
        <v>10</v>
      </c>
      <c r="FH161" s="159">
        <f t="shared" si="133"/>
        <v>0</v>
      </c>
      <c r="FI161" s="159">
        <v>0</v>
      </c>
      <c r="FJ161" s="159">
        <v>0</v>
      </c>
      <c r="FK161" s="159"/>
      <c r="FL161" s="159"/>
      <c r="FM161" s="235">
        <v>65</v>
      </c>
    </row>
    <row r="162" spans="1:169" ht="18" x14ac:dyDescent="0.2">
      <c r="A162" s="194">
        <v>149</v>
      </c>
      <c r="B162" s="211">
        <v>211423243149</v>
      </c>
      <c r="C162" s="211" t="s">
        <v>978</v>
      </c>
      <c r="D162" s="197"/>
      <c r="E162" s="212" t="s">
        <v>979</v>
      </c>
      <c r="F162" s="199">
        <f t="shared" si="0"/>
        <v>2</v>
      </c>
      <c r="G162" s="199">
        <f t="shared" si="1"/>
        <v>2</v>
      </c>
      <c r="H162" s="199">
        <f t="shared" si="2"/>
        <v>2</v>
      </c>
      <c r="I162" s="199">
        <f t="shared" si="3"/>
        <v>2</v>
      </c>
      <c r="J162" s="199">
        <f t="shared" si="4"/>
        <v>2</v>
      </c>
      <c r="K162" s="199">
        <f t="shared" si="5"/>
        <v>2</v>
      </c>
      <c r="L162" s="199">
        <f t="shared" si="6"/>
        <v>2</v>
      </c>
      <c r="M162" s="199">
        <f t="shared" si="7"/>
        <v>1</v>
      </c>
      <c r="N162" s="199">
        <f t="shared" si="8"/>
        <v>0</v>
      </c>
      <c r="O162" s="200">
        <f t="shared" si="9"/>
        <v>0</v>
      </c>
      <c r="P162" s="199">
        <f t="shared" si="10"/>
        <v>11</v>
      </c>
      <c r="Q162" s="199">
        <f t="shared" si="11"/>
        <v>0</v>
      </c>
      <c r="R162" s="199">
        <f t="shared" si="12"/>
        <v>0</v>
      </c>
      <c r="S162" s="201">
        <f t="shared" si="185"/>
        <v>0</v>
      </c>
      <c r="T162" s="202">
        <f t="shared" si="14"/>
        <v>3</v>
      </c>
      <c r="U162" s="199">
        <f t="shared" si="15"/>
        <v>0</v>
      </c>
      <c r="V162" s="199">
        <f t="shared" si="16"/>
        <v>0</v>
      </c>
      <c r="W162" s="199">
        <f t="shared" si="17"/>
        <v>0</v>
      </c>
      <c r="X162" s="201">
        <f t="shared" si="18"/>
        <v>0</v>
      </c>
      <c r="Y162" s="203">
        <f t="shared" si="19"/>
        <v>4</v>
      </c>
      <c r="Z162" s="199">
        <f t="shared" si="20"/>
        <v>0</v>
      </c>
      <c r="AA162" s="199">
        <f t="shared" si="21"/>
        <v>0</v>
      </c>
      <c r="AB162" s="199">
        <f t="shared" si="22"/>
        <v>0</v>
      </c>
      <c r="AC162" s="201">
        <f t="shared" si="23"/>
        <v>0</v>
      </c>
      <c r="AD162" s="202">
        <f t="shared" si="24"/>
        <v>4</v>
      </c>
      <c r="AE162" s="199">
        <f t="shared" si="25"/>
        <v>11</v>
      </c>
      <c r="AF162" s="199">
        <f t="shared" si="26"/>
        <v>0</v>
      </c>
      <c r="AG162" s="199">
        <f t="shared" si="27"/>
        <v>0</v>
      </c>
      <c r="AH162" s="201">
        <f t="shared" si="28"/>
        <v>0</v>
      </c>
      <c r="AI162" s="204">
        <f t="shared" si="29"/>
        <v>3</v>
      </c>
      <c r="AJ162" s="199">
        <f t="shared" si="30"/>
        <v>9</v>
      </c>
      <c r="AK162" s="199">
        <f t="shared" si="31"/>
        <v>0</v>
      </c>
      <c r="AL162" s="199">
        <f t="shared" si="32"/>
        <v>0</v>
      </c>
      <c r="AM162" s="201">
        <f t="shared" si="33"/>
        <v>0</v>
      </c>
      <c r="AN162" s="204">
        <f t="shared" si="34"/>
        <v>3</v>
      </c>
      <c r="AO162" s="199">
        <f t="shared" si="35"/>
        <v>0</v>
      </c>
      <c r="AP162" s="199">
        <f t="shared" si="36"/>
        <v>0</v>
      </c>
      <c r="AQ162" s="199">
        <f t="shared" si="37"/>
        <v>0</v>
      </c>
      <c r="AR162" s="201">
        <f t="shared" si="38"/>
        <v>0</v>
      </c>
      <c r="AS162" s="204">
        <f t="shared" si="39"/>
        <v>4</v>
      </c>
      <c r="AT162" s="199">
        <f t="shared" si="40"/>
        <v>11</v>
      </c>
      <c r="AU162" s="199">
        <f t="shared" si="41"/>
        <v>0</v>
      </c>
      <c r="AV162" s="199">
        <f t="shared" si="42"/>
        <v>0</v>
      </c>
      <c r="AW162" s="201">
        <f t="shared" si="43"/>
        <v>0</v>
      </c>
      <c r="AX162" s="205">
        <f t="shared" si="44"/>
        <v>3</v>
      </c>
      <c r="AY162" s="199">
        <f t="shared" si="45"/>
        <v>0</v>
      </c>
      <c r="AZ162" s="199">
        <f t="shared" si="46"/>
        <v>0</v>
      </c>
      <c r="BA162" s="199">
        <f t="shared" si="47"/>
        <v>0</v>
      </c>
      <c r="BB162" s="201">
        <f t="shared" si="48"/>
        <v>0</v>
      </c>
      <c r="BC162" s="204">
        <f t="shared" si="49"/>
        <v>4</v>
      </c>
      <c r="BD162" s="199">
        <f t="shared" si="50"/>
        <v>0</v>
      </c>
      <c r="BE162" s="199">
        <f t="shared" si="51"/>
        <v>0</v>
      </c>
      <c r="BF162" s="199">
        <f t="shared" si="52"/>
        <v>0</v>
      </c>
      <c r="BG162" s="201">
        <f t="shared" si="53"/>
        <v>0</v>
      </c>
      <c r="BH162" s="204">
        <f t="shared" si="54"/>
        <v>4</v>
      </c>
      <c r="BI162" s="199">
        <f t="shared" si="55"/>
        <v>5</v>
      </c>
      <c r="BJ162" s="199">
        <f t="shared" si="56"/>
        <v>0</v>
      </c>
      <c r="BK162" s="199">
        <f t="shared" si="57"/>
        <v>0</v>
      </c>
      <c r="BL162" s="201">
        <f t="shared" si="58"/>
        <v>0</v>
      </c>
      <c r="BM162" s="206">
        <f t="shared" si="59"/>
        <v>3</v>
      </c>
      <c r="BN162" s="199">
        <f t="shared" si="60"/>
        <v>11</v>
      </c>
      <c r="BO162" s="199">
        <f t="shared" si="61"/>
        <v>0</v>
      </c>
      <c r="BP162" s="199">
        <f t="shared" si="62"/>
        <v>0</v>
      </c>
      <c r="BQ162" s="201">
        <f t="shared" si="63"/>
        <v>0</v>
      </c>
      <c r="BR162" s="207">
        <f t="shared" si="64"/>
        <v>3</v>
      </c>
      <c r="BS162" s="199">
        <f t="shared" si="65"/>
        <v>0</v>
      </c>
      <c r="BT162" s="199">
        <f t="shared" si="66"/>
        <v>0</v>
      </c>
      <c r="BU162" s="199">
        <f t="shared" si="67"/>
        <v>0</v>
      </c>
      <c r="BV162" s="201">
        <f t="shared" si="68"/>
        <v>0</v>
      </c>
      <c r="BW162" s="207">
        <f t="shared" si="69"/>
        <v>4</v>
      </c>
      <c r="BX162" s="235">
        <v>73</v>
      </c>
      <c r="BY162" s="235">
        <v>73</v>
      </c>
      <c r="BZ162" s="193" t="e">
        <f t="shared" si="70"/>
        <v>#VALUE!</v>
      </c>
      <c r="CA162" s="193">
        <f t="shared" si="71"/>
        <v>20</v>
      </c>
      <c r="CB162" s="193" t="e">
        <f t="shared" si="72"/>
        <v>#VALUE!</v>
      </c>
      <c r="CC162" s="193" t="e">
        <f t="shared" si="73"/>
        <v>#VALUE!</v>
      </c>
      <c r="CD162" s="193" t="e">
        <f t="shared" si="74"/>
        <v>#VALUE!</v>
      </c>
      <c r="CE162" s="193" t="e">
        <f t="shared" si="75"/>
        <v>#VALUE!</v>
      </c>
      <c r="CF162" s="193" t="e">
        <f t="shared" si="76"/>
        <v>#VALUE!</v>
      </c>
      <c r="CG162" s="193" t="e">
        <f t="shared" si="77"/>
        <v>#VALUE!</v>
      </c>
      <c r="CH162" s="193" t="e">
        <f t="shared" si="78"/>
        <v>#VALUE!</v>
      </c>
      <c r="CI162" s="193" t="e">
        <f t="shared" si="79"/>
        <v>#VALUE!</v>
      </c>
      <c r="CJ162" s="193" t="e">
        <f t="shared" si="80"/>
        <v>#VALUE!</v>
      </c>
      <c r="CK162" s="193" t="e">
        <f t="shared" si="81"/>
        <v>#VALUE!</v>
      </c>
      <c r="CL162" s="193" t="e">
        <f t="shared" si="82"/>
        <v>#VALUE!</v>
      </c>
      <c r="CM162" s="193" t="e">
        <f t="shared" si="83"/>
        <v>#VALUE!</v>
      </c>
      <c r="CN162" s="193" t="e">
        <f t="shared" si="84"/>
        <v>#VALUE!</v>
      </c>
      <c r="CO162" s="209" t="str">
        <f t="shared" si="85"/>
        <v>2023PEC AI 165</v>
      </c>
      <c r="CP162" s="193" t="e">
        <f t="shared" si="86"/>
        <v>#VALUE!</v>
      </c>
      <c r="CQ162" s="158"/>
      <c r="CR162" s="193">
        <f t="shared" si="87"/>
        <v>20</v>
      </c>
      <c r="CS162" s="193" t="e">
        <f t="shared" si="88"/>
        <v>#VALUE!</v>
      </c>
      <c r="CT162" s="193" t="e">
        <f t="shared" si="89"/>
        <v>#VALUE!</v>
      </c>
      <c r="CU162" s="193" t="e">
        <f t="shared" si="90"/>
        <v>#VALUE!</v>
      </c>
      <c r="CV162" s="193" t="e">
        <f t="shared" si="91"/>
        <v>#VALUE!</v>
      </c>
      <c r="CW162" s="193" t="e">
        <f t="shared" si="92"/>
        <v>#VALUE!</v>
      </c>
      <c r="CX162" s="193" t="e">
        <f t="shared" si="93"/>
        <v>#VALUE!</v>
      </c>
      <c r="CY162" s="193" t="e">
        <f t="shared" si="94"/>
        <v>#VALUE!</v>
      </c>
      <c r="CZ162" s="193" t="e">
        <f t="shared" si="95"/>
        <v>#VALUE!</v>
      </c>
      <c r="DA162" s="193" t="e">
        <f t="shared" si="96"/>
        <v>#VALUE!</v>
      </c>
      <c r="DB162" s="193" t="e">
        <f t="shared" si="97"/>
        <v>#VALUE!</v>
      </c>
      <c r="DC162" s="193" t="e">
        <f t="shared" si="98"/>
        <v>#VALUE!</v>
      </c>
      <c r="DD162" s="193" t="e">
        <f t="shared" si="99"/>
        <v>#VALUE!</v>
      </c>
      <c r="DE162" s="159"/>
      <c r="DF162" s="159" t="e">
        <f t="shared" si="100"/>
        <v>#VALUE!</v>
      </c>
      <c r="DG162" s="159"/>
      <c r="DH162" s="159"/>
      <c r="DI162" s="159"/>
      <c r="DJ162" s="159"/>
      <c r="DK162" s="159"/>
      <c r="DL162" s="159"/>
      <c r="DM162" s="159"/>
      <c r="DN162" s="159"/>
      <c r="DO162" s="159"/>
      <c r="DP162" s="159"/>
      <c r="DQ162" s="159"/>
      <c r="DR162" s="159">
        <f t="shared" si="101"/>
        <v>73</v>
      </c>
      <c r="DS162" s="188">
        <f t="shared" si="102"/>
        <v>15</v>
      </c>
      <c r="DT162" s="159">
        <f t="shared" si="103"/>
        <v>11</v>
      </c>
      <c r="DU162" s="159">
        <f t="shared" si="104"/>
        <v>11</v>
      </c>
      <c r="DV162" s="159">
        <f t="shared" si="105"/>
        <v>9</v>
      </c>
      <c r="DW162" s="159">
        <f t="shared" si="106"/>
        <v>11</v>
      </c>
      <c r="DX162" s="159">
        <f t="shared" si="107"/>
        <v>5</v>
      </c>
      <c r="DY162" s="210">
        <f t="shared" si="108"/>
        <v>11</v>
      </c>
      <c r="DZ162" s="159">
        <f t="shared" si="109"/>
        <v>73</v>
      </c>
      <c r="EA162" s="159">
        <f t="shared" si="110"/>
        <v>15</v>
      </c>
      <c r="EB162" s="159">
        <f t="shared" si="111"/>
        <v>11</v>
      </c>
      <c r="EC162" s="159">
        <f t="shared" si="193"/>
        <v>0</v>
      </c>
      <c r="ED162" s="159">
        <f t="shared" si="193"/>
        <v>0</v>
      </c>
      <c r="EE162" s="159">
        <f t="shared" si="194"/>
        <v>11</v>
      </c>
      <c r="EF162" s="159">
        <f t="shared" si="194"/>
        <v>9</v>
      </c>
      <c r="EG162" s="159">
        <f t="shared" si="114"/>
        <v>0</v>
      </c>
      <c r="EH162" s="159">
        <f t="shared" si="115"/>
        <v>11</v>
      </c>
      <c r="EI162" s="159">
        <f t="shared" si="195"/>
        <v>0</v>
      </c>
      <c r="EJ162" s="159">
        <f t="shared" si="195"/>
        <v>0</v>
      </c>
      <c r="EK162" s="159">
        <f t="shared" si="196"/>
        <v>5</v>
      </c>
      <c r="EL162" s="159">
        <f t="shared" si="196"/>
        <v>11</v>
      </c>
      <c r="EM162" s="159">
        <f t="shared" si="118"/>
        <v>0</v>
      </c>
      <c r="EN162" s="159"/>
      <c r="EO162" s="159"/>
      <c r="EP162" s="188">
        <f t="shared" si="119"/>
        <v>15</v>
      </c>
      <c r="EQ162" s="159">
        <f t="shared" si="120"/>
        <v>13</v>
      </c>
      <c r="ER162" s="159">
        <f t="shared" si="121"/>
        <v>13</v>
      </c>
      <c r="ES162" s="159">
        <f t="shared" si="122"/>
        <v>11</v>
      </c>
      <c r="ET162" s="159">
        <f t="shared" si="123"/>
        <v>9</v>
      </c>
      <c r="EU162" s="159">
        <f t="shared" si="124"/>
        <v>12</v>
      </c>
      <c r="EV162" s="159"/>
      <c r="EW162" s="159">
        <f t="shared" si="125"/>
        <v>73</v>
      </c>
      <c r="EX162" s="159">
        <f t="shared" si="126"/>
        <v>15</v>
      </c>
      <c r="EY162" s="159">
        <f t="shared" si="127"/>
        <v>13</v>
      </c>
      <c r="EZ162" s="159">
        <f t="shared" si="197"/>
        <v>0</v>
      </c>
      <c r="FA162" s="159">
        <f t="shared" si="197"/>
        <v>0</v>
      </c>
      <c r="FB162" s="159">
        <f t="shared" si="198"/>
        <v>13</v>
      </c>
      <c r="FC162" s="159">
        <f t="shared" si="198"/>
        <v>11</v>
      </c>
      <c r="FD162" s="159">
        <f t="shared" si="130"/>
        <v>0</v>
      </c>
      <c r="FE162" s="159">
        <f t="shared" si="131"/>
        <v>9</v>
      </c>
      <c r="FF162" s="159">
        <f t="shared" si="199"/>
        <v>0</v>
      </c>
      <c r="FG162" s="159">
        <f t="shared" si="199"/>
        <v>0</v>
      </c>
      <c r="FH162" s="159">
        <f t="shared" si="133"/>
        <v>12</v>
      </c>
      <c r="FI162" s="159">
        <v>0</v>
      </c>
      <c r="FJ162" s="159">
        <v>0</v>
      </c>
      <c r="FK162" s="159"/>
      <c r="FL162" s="159"/>
      <c r="FM162" s="235">
        <v>73</v>
      </c>
    </row>
    <row r="163" spans="1:169" ht="18" x14ac:dyDescent="0.2">
      <c r="A163" s="194">
        <v>150</v>
      </c>
      <c r="B163" s="211">
        <v>211423243150</v>
      </c>
      <c r="C163" s="211" t="s">
        <v>980</v>
      </c>
      <c r="D163" s="197"/>
      <c r="E163" s="212" t="s">
        <v>981</v>
      </c>
      <c r="F163" s="199">
        <f t="shared" si="0"/>
        <v>2</v>
      </c>
      <c r="G163" s="199">
        <f t="shared" si="1"/>
        <v>2</v>
      </c>
      <c r="H163" s="199">
        <f t="shared" si="2"/>
        <v>2</v>
      </c>
      <c r="I163" s="199">
        <f t="shared" si="3"/>
        <v>2</v>
      </c>
      <c r="J163" s="199">
        <f t="shared" si="4"/>
        <v>2</v>
      </c>
      <c r="K163" s="199">
        <f t="shared" si="5"/>
        <v>2</v>
      </c>
      <c r="L163" s="199">
        <f t="shared" si="6"/>
        <v>2</v>
      </c>
      <c r="M163" s="199">
        <f t="shared" si="7"/>
        <v>2</v>
      </c>
      <c r="N163" s="199">
        <f t="shared" si="8"/>
        <v>0</v>
      </c>
      <c r="O163" s="200">
        <f t="shared" si="9"/>
        <v>0</v>
      </c>
      <c r="P163" s="199">
        <f t="shared" si="10"/>
        <v>0</v>
      </c>
      <c r="Q163" s="199">
        <f t="shared" si="11"/>
        <v>0</v>
      </c>
      <c r="R163" s="199">
        <f t="shared" si="12"/>
        <v>0</v>
      </c>
      <c r="S163" s="201">
        <f t="shared" si="185"/>
        <v>0</v>
      </c>
      <c r="T163" s="202">
        <f t="shared" si="14"/>
        <v>4</v>
      </c>
      <c r="U163" s="199">
        <f t="shared" si="15"/>
        <v>11</v>
      </c>
      <c r="V163" s="199">
        <f t="shared" si="16"/>
        <v>0</v>
      </c>
      <c r="W163" s="199">
        <f t="shared" si="17"/>
        <v>0</v>
      </c>
      <c r="X163" s="201">
        <f t="shared" si="18"/>
        <v>0</v>
      </c>
      <c r="Y163" s="203">
        <f t="shared" si="19"/>
        <v>3</v>
      </c>
      <c r="Z163" s="199">
        <f t="shared" si="20"/>
        <v>11</v>
      </c>
      <c r="AA163" s="199">
        <f t="shared" si="21"/>
        <v>0</v>
      </c>
      <c r="AB163" s="199">
        <f t="shared" si="22"/>
        <v>0</v>
      </c>
      <c r="AC163" s="201">
        <f t="shared" si="23"/>
        <v>0</v>
      </c>
      <c r="AD163" s="202">
        <f t="shared" si="24"/>
        <v>3</v>
      </c>
      <c r="AE163" s="199">
        <f t="shared" si="25"/>
        <v>0</v>
      </c>
      <c r="AF163" s="199">
        <f t="shared" si="26"/>
        <v>0</v>
      </c>
      <c r="AG163" s="199">
        <f t="shared" si="27"/>
        <v>0</v>
      </c>
      <c r="AH163" s="201">
        <f t="shared" si="28"/>
        <v>0</v>
      </c>
      <c r="AI163" s="204">
        <f t="shared" si="29"/>
        <v>4</v>
      </c>
      <c r="AJ163" s="199">
        <f t="shared" si="30"/>
        <v>0</v>
      </c>
      <c r="AK163" s="199">
        <f t="shared" si="31"/>
        <v>0</v>
      </c>
      <c r="AL163" s="199">
        <f t="shared" si="32"/>
        <v>0</v>
      </c>
      <c r="AM163" s="201">
        <f t="shared" si="33"/>
        <v>0</v>
      </c>
      <c r="AN163" s="204">
        <f t="shared" si="34"/>
        <v>4</v>
      </c>
      <c r="AO163" s="199">
        <f t="shared" si="35"/>
        <v>11</v>
      </c>
      <c r="AP163" s="199">
        <f t="shared" si="36"/>
        <v>0</v>
      </c>
      <c r="AQ163" s="199">
        <f t="shared" si="37"/>
        <v>0</v>
      </c>
      <c r="AR163" s="201">
        <f t="shared" si="38"/>
        <v>0</v>
      </c>
      <c r="AS163" s="204">
        <f t="shared" si="39"/>
        <v>3</v>
      </c>
      <c r="AT163" s="199">
        <f t="shared" si="40"/>
        <v>0</v>
      </c>
      <c r="AU163" s="199">
        <f t="shared" si="41"/>
        <v>0</v>
      </c>
      <c r="AV163" s="199">
        <f t="shared" si="42"/>
        <v>0</v>
      </c>
      <c r="AW163" s="201">
        <f t="shared" si="43"/>
        <v>0</v>
      </c>
      <c r="AX163" s="205">
        <f t="shared" si="44"/>
        <v>4</v>
      </c>
      <c r="AY163" s="199">
        <f t="shared" si="45"/>
        <v>11</v>
      </c>
      <c r="AZ163" s="199">
        <f t="shared" si="46"/>
        <v>0</v>
      </c>
      <c r="BA163" s="199">
        <f t="shared" si="47"/>
        <v>0</v>
      </c>
      <c r="BB163" s="201">
        <f t="shared" si="48"/>
        <v>0</v>
      </c>
      <c r="BC163" s="204">
        <f t="shared" si="49"/>
        <v>3</v>
      </c>
      <c r="BD163" s="199">
        <f t="shared" si="50"/>
        <v>6</v>
      </c>
      <c r="BE163" s="199">
        <f t="shared" si="51"/>
        <v>0</v>
      </c>
      <c r="BF163" s="199">
        <f t="shared" si="52"/>
        <v>0</v>
      </c>
      <c r="BG163" s="201">
        <f t="shared" si="53"/>
        <v>0</v>
      </c>
      <c r="BH163" s="204">
        <f t="shared" si="54"/>
        <v>3</v>
      </c>
      <c r="BI163" s="199">
        <f t="shared" si="55"/>
        <v>0</v>
      </c>
      <c r="BJ163" s="199">
        <f t="shared" si="56"/>
        <v>0</v>
      </c>
      <c r="BK163" s="199">
        <f t="shared" si="57"/>
        <v>0</v>
      </c>
      <c r="BL163" s="201">
        <f t="shared" si="58"/>
        <v>0</v>
      </c>
      <c r="BM163" s="206">
        <f t="shared" si="59"/>
        <v>4</v>
      </c>
      <c r="BN163" s="199">
        <f t="shared" si="60"/>
        <v>0</v>
      </c>
      <c r="BO163" s="199">
        <f t="shared" si="61"/>
        <v>0</v>
      </c>
      <c r="BP163" s="199">
        <f t="shared" si="62"/>
        <v>0</v>
      </c>
      <c r="BQ163" s="201">
        <f t="shared" si="63"/>
        <v>0</v>
      </c>
      <c r="BR163" s="207">
        <f t="shared" si="64"/>
        <v>4</v>
      </c>
      <c r="BS163" s="199">
        <f t="shared" si="65"/>
        <v>12</v>
      </c>
      <c r="BT163" s="199">
        <f t="shared" si="66"/>
        <v>0</v>
      </c>
      <c r="BU163" s="199">
        <f t="shared" si="67"/>
        <v>0</v>
      </c>
      <c r="BV163" s="201">
        <f t="shared" si="68"/>
        <v>0</v>
      </c>
      <c r="BW163" s="207">
        <f t="shared" si="69"/>
        <v>3</v>
      </c>
      <c r="BX163" s="235">
        <v>78</v>
      </c>
      <c r="BY163" s="235">
        <v>78</v>
      </c>
      <c r="BZ163" s="193" t="e">
        <f t="shared" si="70"/>
        <v>#VALUE!</v>
      </c>
      <c r="CA163" s="193">
        <f t="shared" si="71"/>
        <v>20</v>
      </c>
      <c r="CB163" s="193" t="e">
        <f t="shared" si="72"/>
        <v>#VALUE!</v>
      </c>
      <c r="CC163" s="193" t="e">
        <f t="shared" si="73"/>
        <v>#VALUE!</v>
      </c>
      <c r="CD163" s="193" t="e">
        <f t="shared" si="74"/>
        <v>#VALUE!</v>
      </c>
      <c r="CE163" s="193" t="e">
        <f t="shared" si="75"/>
        <v>#VALUE!</v>
      </c>
      <c r="CF163" s="193" t="e">
        <f t="shared" si="76"/>
        <v>#VALUE!</v>
      </c>
      <c r="CG163" s="193" t="e">
        <f t="shared" si="77"/>
        <v>#VALUE!</v>
      </c>
      <c r="CH163" s="193" t="e">
        <f t="shared" si="78"/>
        <v>#VALUE!</v>
      </c>
      <c r="CI163" s="193" t="e">
        <f t="shared" si="79"/>
        <v>#VALUE!</v>
      </c>
      <c r="CJ163" s="193" t="e">
        <f t="shared" si="80"/>
        <v>#VALUE!</v>
      </c>
      <c r="CK163" s="193" t="e">
        <f t="shared" si="81"/>
        <v>#VALUE!</v>
      </c>
      <c r="CL163" s="193" t="e">
        <f t="shared" si="82"/>
        <v>#VALUE!</v>
      </c>
      <c r="CM163" s="193" t="e">
        <f t="shared" si="83"/>
        <v>#VALUE!</v>
      </c>
      <c r="CN163" s="193" t="e">
        <f t="shared" si="84"/>
        <v>#VALUE!</v>
      </c>
      <c r="CO163" s="209" t="str">
        <f t="shared" si="85"/>
        <v>2023PEC AI 166</v>
      </c>
      <c r="CP163" s="193" t="e">
        <f t="shared" si="86"/>
        <v>#VALUE!</v>
      </c>
      <c r="CQ163" s="158"/>
      <c r="CR163" s="193">
        <f t="shared" si="87"/>
        <v>20</v>
      </c>
      <c r="CS163" s="193" t="e">
        <f t="shared" si="88"/>
        <v>#VALUE!</v>
      </c>
      <c r="CT163" s="193" t="e">
        <f t="shared" si="89"/>
        <v>#VALUE!</v>
      </c>
      <c r="CU163" s="193" t="e">
        <f t="shared" si="90"/>
        <v>#VALUE!</v>
      </c>
      <c r="CV163" s="193" t="e">
        <f t="shared" si="91"/>
        <v>#VALUE!</v>
      </c>
      <c r="CW163" s="193" t="e">
        <f t="shared" si="92"/>
        <v>#VALUE!</v>
      </c>
      <c r="CX163" s="193" t="e">
        <f t="shared" si="93"/>
        <v>#VALUE!</v>
      </c>
      <c r="CY163" s="193" t="e">
        <f t="shared" si="94"/>
        <v>#VALUE!</v>
      </c>
      <c r="CZ163" s="193" t="e">
        <f t="shared" si="95"/>
        <v>#VALUE!</v>
      </c>
      <c r="DA163" s="193" t="e">
        <f t="shared" si="96"/>
        <v>#VALUE!</v>
      </c>
      <c r="DB163" s="193" t="e">
        <f t="shared" si="97"/>
        <v>#VALUE!</v>
      </c>
      <c r="DC163" s="193" t="e">
        <f t="shared" si="98"/>
        <v>#VALUE!</v>
      </c>
      <c r="DD163" s="193" t="e">
        <f t="shared" si="99"/>
        <v>#VALUE!</v>
      </c>
      <c r="DE163" s="159"/>
      <c r="DF163" s="159" t="e">
        <f t="shared" si="100"/>
        <v>#VALUE!</v>
      </c>
      <c r="DG163" s="159"/>
      <c r="DH163" s="159"/>
      <c r="DI163" s="159"/>
      <c r="DJ163" s="159"/>
      <c r="DK163" s="159"/>
      <c r="DL163" s="159"/>
      <c r="DM163" s="159"/>
      <c r="DN163" s="159"/>
      <c r="DO163" s="159"/>
      <c r="DP163" s="159"/>
      <c r="DQ163" s="159"/>
      <c r="DR163" s="159">
        <f t="shared" si="101"/>
        <v>78</v>
      </c>
      <c r="DS163" s="188">
        <f t="shared" si="102"/>
        <v>16</v>
      </c>
      <c r="DT163" s="159">
        <f t="shared" si="103"/>
        <v>11</v>
      </c>
      <c r="DU163" s="159">
        <f t="shared" si="104"/>
        <v>11</v>
      </c>
      <c r="DV163" s="159">
        <f t="shared" si="105"/>
        <v>11</v>
      </c>
      <c r="DW163" s="159">
        <f t="shared" si="106"/>
        <v>11</v>
      </c>
      <c r="DX163" s="159">
        <f t="shared" si="107"/>
        <v>6</v>
      </c>
      <c r="DY163" s="210">
        <f t="shared" si="108"/>
        <v>12</v>
      </c>
      <c r="DZ163" s="159">
        <f t="shared" si="109"/>
        <v>78</v>
      </c>
      <c r="EA163" s="159">
        <f t="shared" si="110"/>
        <v>16</v>
      </c>
      <c r="EB163" s="159">
        <f t="shared" si="111"/>
        <v>0</v>
      </c>
      <c r="EC163" s="159">
        <f t="shared" si="193"/>
        <v>11</v>
      </c>
      <c r="ED163" s="159">
        <f t="shared" si="193"/>
        <v>11</v>
      </c>
      <c r="EE163" s="159">
        <f t="shared" si="194"/>
        <v>0</v>
      </c>
      <c r="EF163" s="159">
        <f t="shared" si="194"/>
        <v>0</v>
      </c>
      <c r="EG163" s="159">
        <f t="shared" si="114"/>
        <v>11</v>
      </c>
      <c r="EH163" s="159">
        <f t="shared" si="115"/>
        <v>0</v>
      </c>
      <c r="EI163" s="159">
        <f t="shared" si="195"/>
        <v>11</v>
      </c>
      <c r="EJ163" s="159">
        <f t="shared" si="195"/>
        <v>6</v>
      </c>
      <c r="EK163" s="159">
        <f t="shared" si="196"/>
        <v>0</v>
      </c>
      <c r="EL163" s="159">
        <f t="shared" si="196"/>
        <v>0</v>
      </c>
      <c r="EM163" s="159">
        <f t="shared" si="118"/>
        <v>12</v>
      </c>
      <c r="EN163" s="159"/>
      <c r="EO163" s="159"/>
      <c r="EP163" s="188">
        <f t="shared" si="119"/>
        <v>16</v>
      </c>
      <c r="EQ163" s="159">
        <f t="shared" si="120"/>
        <v>13</v>
      </c>
      <c r="ER163" s="159">
        <f t="shared" si="121"/>
        <v>14</v>
      </c>
      <c r="ES163" s="159">
        <f t="shared" si="122"/>
        <v>14</v>
      </c>
      <c r="ET163" s="159">
        <f t="shared" si="123"/>
        <v>9</v>
      </c>
      <c r="EU163" s="159">
        <f t="shared" si="124"/>
        <v>12</v>
      </c>
      <c r="EV163" s="159"/>
      <c r="EW163" s="159">
        <f t="shared" si="125"/>
        <v>78</v>
      </c>
      <c r="EX163" s="159">
        <f t="shared" si="126"/>
        <v>16</v>
      </c>
      <c r="EY163" s="159">
        <f t="shared" si="127"/>
        <v>0</v>
      </c>
      <c r="EZ163" s="159">
        <f t="shared" si="197"/>
        <v>13</v>
      </c>
      <c r="FA163" s="159">
        <f t="shared" si="197"/>
        <v>14</v>
      </c>
      <c r="FB163" s="159">
        <f t="shared" si="198"/>
        <v>0</v>
      </c>
      <c r="FC163" s="159">
        <f t="shared" si="198"/>
        <v>0</v>
      </c>
      <c r="FD163" s="159">
        <f t="shared" si="130"/>
        <v>14</v>
      </c>
      <c r="FE163" s="159">
        <f t="shared" si="131"/>
        <v>0</v>
      </c>
      <c r="FF163" s="159">
        <f t="shared" si="199"/>
        <v>9</v>
      </c>
      <c r="FG163" s="159">
        <f t="shared" si="199"/>
        <v>12</v>
      </c>
      <c r="FH163" s="159">
        <f t="shared" si="133"/>
        <v>0</v>
      </c>
      <c r="FI163" s="159">
        <v>0</v>
      </c>
      <c r="FJ163" s="159">
        <v>0</v>
      </c>
      <c r="FK163" s="159"/>
      <c r="FL163" s="159"/>
      <c r="FM163" s="235">
        <v>78</v>
      </c>
    </row>
    <row r="164" spans="1:169" ht="18" x14ac:dyDescent="0.2">
      <c r="A164" s="194">
        <v>151</v>
      </c>
      <c r="B164" s="211">
        <v>211423243151</v>
      </c>
      <c r="C164" s="211" t="s">
        <v>982</v>
      </c>
      <c r="D164" s="197"/>
      <c r="E164" s="212" t="s">
        <v>983</v>
      </c>
      <c r="F164" s="199">
        <f t="shared" si="0"/>
        <v>2</v>
      </c>
      <c r="G164" s="199">
        <f t="shared" si="1"/>
        <v>2</v>
      </c>
      <c r="H164" s="199">
        <f t="shared" si="2"/>
        <v>2</v>
      </c>
      <c r="I164" s="199">
        <f t="shared" si="3"/>
        <v>2</v>
      </c>
      <c r="J164" s="199">
        <f t="shared" si="4"/>
        <v>2</v>
      </c>
      <c r="K164" s="199">
        <f t="shared" si="5"/>
        <v>2</v>
      </c>
      <c r="L164" s="199">
        <f t="shared" si="6"/>
        <v>1</v>
      </c>
      <c r="M164" s="199">
        <f t="shared" si="7"/>
        <v>0</v>
      </c>
      <c r="N164" s="199">
        <f t="shared" si="8"/>
        <v>0</v>
      </c>
      <c r="O164" s="200">
        <f t="shared" si="9"/>
        <v>0</v>
      </c>
      <c r="P164" s="199">
        <f t="shared" si="10"/>
        <v>9</v>
      </c>
      <c r="Q164" s="199">
        <f t="shared" si="11"/>
        <v>0</v>
      </c>
      <c r="R164" s="199">
        <f t="shared" si="12"/>
        <v>0</v>
      </c>
      <c r="S164" s="201">
        <f t="shared" si="185"/>
        <v>0</v>
      </c>
      <c r="T164" s="202">
        <f t="shared" si="14"/>
        <v>3</v>
      </c>
      <c r="U164" s="199">
        <f t="shared" si="15"/>
        <v>0</v>
      </c>
      <c r="V164" s="199">
        <f t="shared" si="16"/>
        <v>0</v>
      </c>
      <c r="W164" s="199">
        <f t="shared" si="17"/>
        <v>0</v>
      </c>
      <c r="X164" s="201">
        <f t="shared" si="18"/>
        <v>0</v>
      </c>
      <c r="Y164" s="203">
        <f t="shared" si="19"/>
        <v>4</v>
      </c>
      <c r="Z164" s="199">
        <f t="shared" si="20"/>
        <v>0</v>
      </c>
      <c r="AA164" s="199">
        <f t="shared" si="21"/>
        <v>0</v>
      </c>
      <c r="AB164" s="199">
        <f t="shared" si="22"/>
        <v>0</v>
      </c>
      <c r="AC164" s="201">
        <f t="shared" si="23"/>
        <v>0</v>
      </c>
      <c r="AD164" s="202">
        <f t="shared" si="24"/>
        <v>4</v>
      </c>
      <c r="AE164" s="199">
        <f t="shared" si="25"/>
        <v>9</v>
      </c>
      <c r="AF164" s="199">
        <f t="shared" si="26"/>
        <v>0</v>
      </c>
      <c r="AG164" s="199">
        <f t="shared" si="27"/>
        <v>0</v>
      </c>
      <c r="AH164" s="201">
        <f t="shared" si="28"/>
        <v>0</v>
      </c>
      <c r="AI164" s="204">
        <f t="shared" si="29"/>
        <v>3</v>
      </c>
      <c r="AJ164" s="199">
        <f t="shared" si="30"/>
        <v>8</v>
      </c>
      <c r="AK164" s="199">
        <f t="shared" si="31"/>
        <v>0</v>
      </c>
      <c r="AL164" s="199">
        <f t="shared" si="32"/>
        <v>0</v>
      </c>
      <c r="AM164" s="201">
        <f t="shared" si="33"/>
        <v>0</v>
      </c>
      <c r="AN164" s="204">
        <f t="shared" si="34"/>
        <v>3</v>
      </c>
      <c r="AO164" s="199">
        <f t="shared" si="35"/>
        <v>0</v>
      </c>
      <c r="AP164" s="199">
        <f t="shared" si="36"/>
        <v>0</v>
      </c>
      <c r="AQ164" s="199">
        <f t="shared" si="37"/>
        <v>0</v>
      </c>
      <c r="AR164" s="201">
        <f t="shared" si="38"/>
        <v>0</v>
      </c>
      <c r="AS164" s="204">
        <f t="shared" si="39"/>
        <v>4</v>
      </c>
      <c r="AT164" s="199">
        <f t="shared" si="40"/>
        <v>9</v>
      </c>
      <c r="AU164" s="199">
        <f t="shared" si="41"/>
        <v>0</v>
      </c>
      <c r="AV164" s="199">
        <f t="shared" si="42"/>
        <v>0</v>
      </c>
      <c r="AW164" s="201">
        <f t="shared" si="43"/>
        <v>0</v>
      </c>
      <c r="AX164" s="205">
        <f t="shared" si="44"/>
        <v>3</v>
      </c>
      <c r="AY164" s="199">
        <f t="shared" si="45"/>
        <v>0</v>
      </c>
      <c r="AZ164" s="199">
        <f t="shared" si="46"/>
        <v>0</v>
      </c>
      <c r="BA164" s="199">
        <f t="shared" si="47"/>
        <v>0</v>
      </c>
      <c r="BB164" s="201">
        <f t="shared" si="48"/>
        <v>0</v>
      </c>
      <c r="BC164" s="204">
        <f t="shared" si="49"/>
        <v>4</v>
      </c>
      <c r="BD164" s="199">
        <f t="shared" si="50"/>
        <v>0</v>
      </c>
      <c r="BE164" s="199">
        <f t="shared" si="51"/>
        <v>0</v>
      </c>
      <c r="BF164" s="199">
        <f t="shared" si="52"/>
        <v>0</v>
      </c>
      <c r="BG164" s="201">
        <f t="shared" si="53"/>
        <v>0</v>
      </c>
      <c r="BH164" s="204">
        <f t="shared" si="54"/>
        <v>4</v>
      </c>
      <c r="BI164" s="199">
        <f t="shared" si="55"/>
        <v>6</v>
      </c>
      <c r="BJ164" s="199">
        <f t="shared" si="56"/>
        <v>0</v>
      </c>
      <c r="BK164" s="199">
        <f t="shared" si="57"/>
        <v>0</v>
      </c>
      <c r="BL164" s="201">
        <f t="shared" si="58"/>
        <v>0</v>
      </c>
      <c r="BM164" s="206">
        <f t="shared" si="59"/>
        <v>3</v>
      </c>
      <c r="BN164" s="199">
        <f t="shared" si="60"/>
        <v>10</v>
      </c>
      <c r="BO164" s="199">
        <f t="shared" si="61"/>
        <v>0</v>
      </c>
      <c r="BP164" s="199">
        <f t="shared" si="62"/>
        <v>0</v>
      </c>
      <c r="BQ164" s="201">
        <f t="shared" si="63"/>
        <v>0</v>
      </c>
      <c r="BR164" s="207">
        <f t="shared" si="64"/>
        <v>3</v>
      </c>
      <c r="BS164" s="199">
        <f t="shared" si="65"/>
        <v>0</v>
      </c>
      <c r="BT164" s="199">
        <f t="shared" si="66"/>
        <v>0</v>
      </c>
      <c r="BU164" s="199">
        <f t="shared" si="67"/>
        <v>0</v>
      </c>
      <c r="BV164" s="201">
        <f t="shared" si="68"/>
        <v>0</v>
      </c>
      <c r="BW164" s="207">
        <f t="shared" si="69"/>
        <v>4</v>
      </c>
      <c r="BX164" s="235">
        <v>64</v>
      </c>
      <c r="BY164" s="235">
        <v>64</v>
      </c>
      <c r="BZ164" s="193" t="e">
        <f t="shared" si="70"/>
        <v>#VALUE!</v>
      </c>
      <c r="CA164" s="193">
        <f t="shared" si="71"/>
        <v>20</v>
      </c>
      <c r="CB164" s="193" t="e">
        <f t="shared" si="72"/>
        <v>#VALUE!</v>
      </c>
      <c r="CC164" s="193" t="e">
        <f t="shared" si="73"/>
        <v>#VALUE!</v>
      </c>
      <c r="CD164" s="193" t="e">
        <f t="shared" si="74"/>
        <v>#VALUE!</v>
      </c>
      <c r="CE164" s="193" t="e">
        <f t="shared" si="75"/>
        <v>#VALUE!</v>
      </c>
      <c r="CF164" s="193" t="e">
        <f t="shared" si="76"/>
        <v>#VALUE!</v>
      </c>
      <c r="CG164" s="193" t="e">
        <f t="shared" si="77"/>
        <v>#VALUE!</v>
      </c>
      <c r="CH164" s="193" t="e">
        <f t="shared" si="78"/>
        <v>#VALUE!</v>
      </c>
      <c r="CI164" s="193" t="e">
        <f t="shared" si="79"/>
        <v>#VALUE!</v>
      </c>
      <c r="CJ164" s="193" t="e">
        <f t="shared" si="80"/>
        <v>#VALUE!</v>
      </c>
      <c r="CK164" s="193" t="e">
        <f t="shared" si="81"/>
        <v>#VALUE!</v>
      </c>
      <c r="CL164" s="193" t="e">
        <f t="shared" si="82"/>
        <v>#VALUE!</v>
      </c>
      <c r="CM164" s="193" t="e">
        <f t="shared" si="83"/>
        <v>#VALUE!</v>
      </c>
      <c r="CN164" s="193" t="e">
        <f t="shared" si="84"/>
        <v>#VALUE!</v>
      </c>
      <c r="CO164" s="209" t="str">
        <f t="shared" si="85"/>
        <v>2023PEC AI 191</v>
      </c>
      <c r="CP164" s="193" t="e">
        <f t="shared" si="86"/>
        <v>#VALUE!</v>
      </c>
      <c r="CQ164" s="158"/>
      <c r="CR164" s="193">
        <f t="shared" si="87"/>
        <v>20</v>
      </c>
      <c r="CS164" s="193" t="e">
        <f t="shared" si="88"/>
        <v>#VALUE!</v>
      </c>
      <c r="CT164" s="193" t="e">
        <f t="shared" si="89"/>
        <v>#VALUE!</v>
      </c>
      <c r="CU164" s="193" t="e">
        <f t="shared" si="90"/>
        <v>#VALUE!</v>
      </c>
      <c r="CV164" s="193" t="e">
        <f t="shared" si="91"/>
        <v>#VALUE!</v>
      </c>
      <c r="CW164" s="193" t="e">
        <f t="shared" si="92"/>
        <v>#VALUE!</v>
      </c>
      <c r="CX164" s="193" t="e">
        <f t="shared" si="93"/>
        <v>#VALUE!</v>
      </c>
      <c r="CY164" s="193" t="e">
        <f t="shared" si="94"/>
        <v>#VALUE!</v>
      </c>
      <c r="CZ164" s="193" t="e">
        <f t="shared" si="95"/>
        <v>#VALUE!</v>
      </c>
      <c r="DA164" s="193" t="e">
        <f t="shared" si="96"/>
        <v>#VALUE!</v>
      </c>
      <c r="DB164" s="193" t="e">
        <f t="shared" si="97"/>
        <v>#VALUE!</v>
      </c>
      <c r="DC164" s="193" t="e">
        <f t="shared" si="98"/>
        <v>#VALUE!</v>
      </c>
      <c r="DD164" s="193" t="e">
        <f t="shared" si="99"/>
        <v>#VALUE!</v>
      </c>
      <c r="DE164" s="159"/>
      <c r="DF164" s="159" t="e">
        <f t="shared" si="100"/>
        <v>#VALUE!</v>
      </c>
      <c r="DG164" s="159"/>
      <c r="DH164" s="159"/>
      <c r="DI164" s="159"/>
      <c r="DJ164" s="159"/>
      <c r="DK164" s="159"/>
      <c r="DL164" s="159"/>
      <c r="DM164" s="159"/>
      <c r="DN164" s="159"/>
      <c r="DO164" s="159"/>
      <c r="DP164" s="159"/>
      <c r="DQ164" s="159"/>
      <c r="DR164" s="159">
        <f t="shared" si="101"/>
        <v>64</v>
      </c>
      <c r="DS164" s="188">
        <f t="shared" si="102"/>
        <v>13</v>
      </c>
      <c r="DT164" s="159">
        <f t="shared" si="103"/>
        <v>9</v>
      </c>
      <c r="DU164" s="159">
        <f t="shared" si="104"/>
        <v>9</v>
      </c>
      <c r="DV164" s="159">
        <f t="shared" si="105"/>
        <v>8</v>
      </c>
      <c r="DW164" s="159">
        <f t="shared" si="106"/>
        <v>9</v>
      </c>
      <c r="DX164" s="159">
        <f t="shared" si="107"/>
        <v>6</v>
      </c>
      <c r="DY164" s="210">
        <f t="shared" si="108"/>
        <v>10</v>
      </c>
      <c r="DZ164" s="159">
        <f t="shared" si="109"/>
        <v>64</v>
      </c>
      <c r="EA164" s="159">
        <f t="shared" si="110"/>
        <v>13</v>
      </c>
      <c r="EB164" s="159">
        <f t="shared" si="111"/>
        <v>9</v>
      </c>
      <c r="EC164" s="159">
        <f t="shared" si="193"/>
        <v>0</v>
      </c>
      <c r="ED164" s="159">
        <f t="shared" si="193"/>
        <v>0</v>
      </c>
      <c r="EE164" s="159">
        <f t="shared" si="194"/>
        <v>9</v>
      </c>
      <c r="EF164" s="159">
        <f t="shared" si="194"/>
        <v>8</v>
      </c>
      <c r="EG164" s="159">
        <f t="shared" si="114"/>
        <v>0</v>
      </c>
      <c r="EH164" s="159">
        <f t="shared" si="115"/>
        <v>9</v>
      </c>
      <c r="EI164" s="159">
        <f t="shared" si="195"/>
        <v>0</v>
      </c>
      <c r="EJ164" s="159">
        <f t="shared" si="195"/>
        <v>0</v>
      </c>
      <c r="EK164" s="159">
        <f t="shared" si="196"/>
        <v>6</v>
      </c>
      <c r="EL164" s="159">
        <f t="shared" si="196"/>
        <v>10</v>
      </c>
      <c r="EM164" s="159">
        <f t="shared" si="118"/>
        <v>0</v>
      </c>
      <c r="EN164" s="159"/>
      <c r="EO164" s="159"/>
      <c r="EP164" s="188">
        <f t="shared" si="119"/>
        <v>13</v>
      </c>
      <c r="EQ164" s="159">
        <f t="shared" si="120"/>
        <v>11</v>
      </c>
      <c r="ER164" s="159">
        <f t="shared" si="121"/>
        <v>11</v>
      </c>
      <c r="ES164" s="159">
        <f t="shared" si="122"/>
        <v>10</v>
      </c>
      <c r="ET164" s="159">
        <f t="shared" si="123"/>
        <v>9</v>
      </c>
      <c r="EU164" s="159">
        <f t="shared" si="124"/>
        <v>10</v>
      </c>
      <c r="EV164" s="159"/>
      <c r="EW164" s="159">
        <f t="shared" si="125"/>
        <v>64</v>
      </c>
      <c r="EX164" s="159">
        <f t="shared" si="126"/>
        <v>13</v>
      </c>
      <c r="EY164" s="159">
        <f t="shared" si="127"/>
        <v>11</v>
      </c>
      <c r="EZ164" s="159">
        <f t="shared" si="197"/>
        <v>0</v>
      </c>
      <c r="FA164" s="159">
        <f t="shared" si="197"/>
        <v>0</v>
      </c>
      <c r="FB164" s="159">
        <f t="shared" si="198"/>
        <v>11</v>
      </c>
      <c r="FC164" s="159">
        <f t="shared" si="198"/>
        <v>10</v>
      </c>
      <c r="FD164" s="159">
        <f t="shared" si="130"/>
        <v>0</v>
      </c>
      <c r="FE164" s="159">
        <f t="shared" si="131"/>
        <v>9</v>
      </c>
      <c r="FF164" s="159">
        <f t="shared" si="199"/>
        <v>0</v>
      </c>
      <c r="FG164" s="159">
        <f t="shared" si="199"/>
        <v>0</v>
      </c>
      <c r="FH164" s="159">
        <f t="shared" si="133"/>
        <v>10</v>
      </c>
      <c r="FI164" s="159">
        <v>0</v>
      </c>
      <c r="FJ164" s="159">
        <v>0</v>
      </c>
      <c r="FK164" s="159"/>
      <c r="FL164" s="159"/>
      <c r="FM164" s="235">
        <v>64</v>
      </c>
    </row>
    <row r="165" spans="1:169" ht="18" x14ac:dyDescent="0.2">
      <c r="A165" s="194">
        <v>152</v>
      </c>
      <c r="B165" s="195">
        <v>211423243152</v>
      </c>
      <c r="C165" s="196" t="s">
        <v>984</v>
      </c>
      <c r="D165" s="197"/>
      <c r="E165" s="198" t="s">
        <v>985</v>
      </c>
      <c r="F165" s="199">
        <f t="shared" si="0"/>
        <v>2</v>
      </c>
      <c r="G165" s="199">
        <f t="shared" si="1"/>
        <v>2</v>
      </c>
      <c r="H165" s="199">
        <f t="shared" si="2"/>
        <v>2</v>
      </c>
      <c r="I165" s="199">
        <f t="shared" si="3"/>
        <v>2</v>
      </c>
      <c r="J165" s="199">
        <f t="shared" si="4"/>
        <v>2</v>
      </c>
      <c r="K165" s="199">
        <f t="shared" si="5"/>
        <v>2</v>
      </c>
      <c r="L165" s="199">
        <f t="shared" si="6"/>
        <v>2</v>
      </c>
      <c r="M165" s="199">
        <f t="shared" si="7"/>
        <v>2</v>
      </c>
      <c r="N165" s="199">
        <f t="shared" si="8"/>
        <v>1</v>
      </c>
      <c r="O165" s="200">
        <f t="shared" si="9"/>
        <v>0</v>
      </c>
      <c r="P165" s="199">
        <f t="shared" si="10"/>
        <v>0</v>
      </c>
      <c r="Q165" s="199">
        <f t="shared" si="11"/>
        <v>0</v>
      </c>
      <c r="R165" s="199">
        <f t="shared" si="12"/>
        <v>0</v>
      </c>
      <c r="S165" s="201">
        <f t="shared" si="185"/>
        <v>0</v>
      </c>
      <c r="T165" s="202">
        <f t="shared" si="14"/>
        <v>4</v>
      </c>
      <c r="U165" s="199">
        <f t="shared" si="15"/>
        <v>11</v>
      </c>
      <c r="V165" s="199">
        <f t="shared" si="16"/>
        <v>0</v>
      </c>
      <c r="W165" s="199">
        <f t="shared" si="17"/>
        <v>0</v>
      </c>
      <c r="X165" s="201">
        <f t="shared" si="18"/>
        <v>0</v>
      </c>
      <c r="Y165" s="203">
        <f t="shared" si="19"/>
        <v>3</v>
      </c>
      <c r="Z165" s="199">
        <f t="shared" si="20"/>
        <v>12</v>
      </c>
      <c r="AA165" s="199">
        <f t="shared" si="21"/>
        <v>0</v>
      </c>
      <c r="AB165" s="199">
        <f t="shared" si="22"/>
        <v>0</v>
      </c>
      <c r="AC165" s="201">
        <f t="shared" si="23"/>
        <v>0</v>
      </c>
      <c r="AD165" s="202">
        <f t="shared" si="24"/>
        <v>3</v>
      </c>
      <c r="AE165" s="199">
        <f t="shared" si="25"/>
        <v>0</v>
      </c>
      <c r="AF165" s="199">
        <f t="shared" si="26"/>
        <v>0</v>
      </c>
      <c r="AG165" s="199">
        <f t="shared" si="27"/>
        <v>0</v>
      </c>
      <c r="AH165" s="201">
        <f t="shared" si="28"/>
        <v>0</v>
      </c>
      <c r="AI165" s="204">
        <f t="shared" si="29"/>
        <v>4</v>
      </c>
      <c r="AJ165" s="199">
        <f t="shared" si="30"/>
        <v>0</v>
      </c>
      <c r="AK165" s="199">
        <f t="shared" si="31"/>
        <v>0</v>
      </c>
      <c r="AL165" s="199">
        <f t="shared" si="32"/>
        <v>0</v>
      </c>
      <c r="AM165" s="201">
        <f t="shared" si="33"/>
        <v>0</v>
      </c>
      <c r="AN165" s="204">
        <f t="shared" si="34"/>
        <v>4</v>
      </c>
      <c r="AO165" s="199">
        <f t="shared" si="35"/>
        <v>12</v>
      </c>
      <c r="AP165" s="199">
        <f t="shared" si="36"/>
        <v>0</v>
      </c>
      <c r="AQ165" s="199">
        <f t="shared" si="37"/>
        <v>0</v>
      </c>
      <c r="AR165" s="201">
        <f t="shared" si="38"/>
        <v>0</v>
      </c>
      <c r="AS165" s="204">
        <f t="shared" si="39"/>
        <v>3</v>
      </c>
      <c r="AT165" s="199">
        <f t="shared" si="40"/>
        <v>0</v>
      </c>
      <c r="AU165" s="199">
        <f t="shared" si="41"/>
        <v>0</v>
      </c>
      <c r="AV165" s="199">
        <f t="shared" si="42"/>
        <v>0</v>
      </c>
      <c r="AW165" s="201">
        <f t="shared" si="43"/>
        <v>0</v>
      </c>
      <c r="AX165" s="205">
        <f t="shared" si="44"/>
        <v>4</v>
      </c>
      <c r="AY165" s="199">
        <f t="shared" si="45"/>
        <v>12</v>
      </c>
      <c r="AZ165" s="199">
        <f t="shared" si="46"/>
        <v>0</v>
      </c>
      <c r="BA165" s="199">
        <f t="shared" si="47"/>
        <v>0</v>
      </c>
      <c r="BB165" s="201">
        <f t="shared" si="48"/>
        <v>0</v>
      </c>
      <c r="BC165" s="204">
        <f t="shared" si="49"/>
        <v>3</v>
      </c>
      <c r="BD165" s="199">
        <f t="shared" si="50"/>
        <v>7</v>
      </c>
      <c r="BE165" s="199">
        <f t="shared" si="51"/>
        <v>0</v>
      </c>
      <c r="BF165" s="199">
        <f t="shared" si="52"/>
        <v>0</v>
      </c>
      <c r="BG165" s="201">
        <f t="shared" si="53"/>
        <v>0</v>
      </c>
      <c r="BH165" s="204">
        <f t="shared" si="54"/>
        <v>3</v>
      </c>
      <c r="BI165" s="199">
        <f t="shared" si="55"/>
        <v>0</v>
      </c>
      <c r="BJ165" s="199">
        <f t="shared" si="56"/>
        <v>0</v>
      </c>
      <c r="BK165" s="199">
        <f t="shared" si="57"/>
        <v>0</v>
      </c>
      <c r="BL165" s="201">
        <f t="shared" si="58"/>
        <v>0</v>
      </c>
      <c r="BM165" s="206">
        <f t="shared" si="59"/>
        <v>4</v>
      </c>
      <c r="BN165" s="199">
        <f t="shared" si="60"/>
        <v>0</v>
      </c>
      <c r="BO165" s="199">
        <f t="shared" si="61"/>
        <v>0</v>
      </c>
      <c r="BP165" s="199">
        <f t="shared" si="62"/>
        <v>0</v>
      </c>
      <c r="BQ165" s="201">
        <f t="shared" si="63"/>
        <v>0</v>
      </c>
      <c r="BR165" s="207">
        <f t="shared" si="64"/>
        <v>4</v>
      </c>
      <c r="BS165" s="199">
        <f t="shared" si="65"/>
        <v>13</v>
      </c>
      <c r="BT165" s="199">
        <f t="shared" si="66"/>
        <v>0</v>
      </c>
      <c r="BU165" s="199">
        <f t="shared" si="67"/>
        <v>0</v>
      </c>
      <c r="BV165" s="201">
        <f t="shared" si="68"/>
        <v>0</v>
      </c>
      <c r="BW165" s="207">
        <f t="shared" si="69"/>
        <v>3</v>
      </c>
      <c r="BX165" s="235">
        <v>84</v>
      </c>
      <c r="BY165" s="235">
        <v>84</v>
      </c>
      <c r="BZ165" s="193" t="e">
        <f t="shared" si="70"/>
        <v>#VALUE!</v>
      </c>
      <c r="CA165" s="193">
        <f t="shared" si="71"/>
        <v>20</v>
      </c>
      <c r="CB165" s="193" t="e">
        <f t="shared" si="72"/>
        <v>#VALUE!</v>
      </c>
      <c r="CC165" s="193" t="e">
        <f t="shared" si="73"/>
        <v>#VALUE!</v>
      </c>
      <c r="CD165" s="193" t="e">
        <f t="shared" si="74"/>
        <v>#VALUE!</v>
      </c>
      <c r="CE165" s="193" t="e">
        <f t="shared" si="75"/>
        <v>#VALUE!</v>
      </c>
      <c r="CF165" s="193" t="e">
        <f t="shared" si="76"/>
        <v>#VALUE!</v>
      </c>
      <c r="CG165" s="193" t="e">
        <f t="shared" si="77"/>
        <v>#VALUE!</v>
      </c>
      <c r="CH165" s="193" t="e">
        <f t="shared" si="78"/>
        <v>#VALUE!</v>
      </c>
      <c r="CI165" s="193" t="e">
        <f t="shared" si="79"/>
        <v>#VALUE!</v>
      </c>
      <c r="CJ165" s="193" t="e">
        <f t="shared" si="80"/>
        <v>#VALUE!</v>
      </c>
      <c r="CK165" s="193" t="e">
        <f t="shared" si="81"/>
        <v>#VALUE!</v>
      </c>
      <c r="CL165" s="193" t="e">
        <f t="shared" si="82"/>
        <v>#VALUE!</v>
      </c>
      <c r="CM165" s="193" t="e">
        <f t="shared" si="83"/>
        <v>#VALUE!</v>
      </c>
      <c r="CN165" s="193" t="e">
        <f t="shared" si="84"/>
        <v>#VALUE!</v>
      </c>
      <c r="CO165" s="209" t="str">
        <f t="shared" si="85"/>
        <v>2023PEC AI 494</v>
      </c>
      <c r="CP165" s="193" t="e">
        <f t="shared" si="86"/>
        <v>#VALUE!</v>
      </c>
      <c r="CQ165" s="158"/>
      <c r="CR165" s="193">
        <f t="shared" si="87"/>
        <v>20</v>
      </c>
      <c r="CS165" s="193" t="e">
        <f t="shared" si="88"/>
        <v>#VALUE!</v>
      </c>
      <c r="CT165" s="193" t="e">
        <f t="shared" si="89"/>
        <v>#VALUE!</v>
      </c>
      <c r="CU165" s="193" t="e">
        <f t="shared" si="90"/>
        <v>#VALUE!</v>
      </c>
      <c r="CV165" s="193" t="e">
        <f t="shared" si="91"/>
        <v>#VALUE!</v>
      </c>
      <c r="CW165" s="193" t="e">
        <f t="shared" si="92"/>
        <v>#VALUE!</v>
      </c>
      <c r="CX165" s="193" t="e">
        <f t="shared" si="93"/>
        <v>#VALUE!</v>
      </c>
      <c r="CY165" s="193" t="e">
        <f t="shared" si="94"/>
        <v>#VALUE!</v>
      </c>
      <c r="CZ165" s="193" t="e">
        <f t="shared" si="95"/>
        <v>#VALUE!</v>
      </c>
      <c r="DA165" s="193" t="e">
        <f t="shared" si="96"/>
        <v>#VALUE!</v>
      </c>
      <c r="DB165" s="193" t="e">
        <f t="shared" si="97"/>
        <v>#VALUE!</v>
      </c>
      <c r="DC165" s="193" t="e">
        <f t="shared" si="98"/>
        <v>#VALUE!</v>
      </c>
      <c r="DD165" s="193" t="e">
        <f t="shared" si="99"/>
        <v>#VALUE!</v>
      </c>
      <c r="DE165" s="159"/>
      <c r="DF165" s="159" t="e">
        <f t="shared" si="100"/>
        <v>#VALUE!</v>
      </c>
      <c r="DG165" s="159"/>
      <c r="DH165" s="159"/>
      <c r="DI165" s="159"/>
      <c r="DJ165" s="159"/>
      <c r="DK165" s="159"/>
      <c r="DL165" s="159"/>
      <c r="DM165" s="159"/>
      <c r="DN165" s="159"/>
      <c r="DO165" s="159"/>
      <c r="DP165" s="159"/>
      <c r="DQ165" s="159"/>
      <c r="DR165" s="159">
        <f t="shared" si="101"/>
        <v>84</v>
      </c>
      <c r="DS165" s="188">
        <f t="shared" si="102"/>
        <v>17</v>
      </c>
      <c r="DT165" s="159">
        <f t="shared" si="103"/>
        <v>11</v>
      </c>
      <c r="DU165" s="159">
        <f t="shared" si="104"/>
        <v>12</v>
      </c>
      <c r="DV165" s="159">
        <f t="shared" si="105"/>
        <v>12</v>
      </c>
      <c r="DW165" s="159">
        <f t="shared" si="106"/>
        <v>12</v>
      </c>
      <c r="DX165" s="159">
        <f t="shared" si="107"/>
        <v>7</v>
      </c>
      <c r="DY165" s="210">
        <f t="shared" si="108"/>
        <v>13</v>
      </c>
      <c r="DZ165" s="159">
        <f t="shared" si="109"/>
        <v>84</v>
      </c>
      <c r="EA165" s="159">
        <f t="shared" si="110"/>
        <v>17</v>
      </c>
      <c r="EB165" s="159">
        <f t="shared" si="111"/>
        <v>0</v>
      </c>
      <c r="EC165" s="159">
        <f t="shared" si="193"/>
        <v>11</v>
      </c>
      <c r="ED165" s="159">
        <f t="shared" si="193"/>
        <v>12</v>
      </c>
      <c r="EE165" s="159">
        <f t="shared" si="194"/>
        <v>0</v>
      </c>
      <c r="EF165" s="159">
        <f t="shared" si="194"/>
        <v>0</v>
      </c>
      <c r="EG165" s="159">
        <f t="shared" si="114"/>
        <v>12</v>
      </c>
      <c r="EH165" s="159">
        <f t="shared" si="115"/>
        <v>0</v>
      </c>
      <c r="EI165" s="159">
        <f t="shared" si="195"/>
        <v>12</v>
      </c>
      <c r="EJ165" s="159">
        <f t="shared" si="195"/>
        <v>7</v>
      </c>
      <c r="EK165" s="159">
        <f t="shared" si="196"/>
        <v>0</v>
      </c>
      <c r="EL165" s="159">
        <f t="shared" si="196"/>
        <v>0</v>
      </c>
      <c r="EM165" s="159">
        <f t="shared" si="118"/>
        <v>13</v>
      </c>
      <c r="EN165" s="159"/>
      <c r="EO165" s="159"/>
      <c r="EP165" s="188">
        <f t="shared" si="119"/>
        <v>17</v>
      </c>
      <c r="EQ165" s="159">
        <f t="shared" si="120"/>
        <v>14</v>
      </c>
      <c r="ER165" s="159">
        <f t="shared" si="121"/>
        <v>15</v>
      </c>
      <c r="ES165" s="159">
        <f t="shared" si="122"/>
        <v>15</v>
      </c>
      <c r="ET165" s="159">
        <f t="shared" si="123"/>
        <v>10</v>
      </c>
      <c r="EU165" s="159">
        <f t="shared" si="124"/>
        <v>13</v>
      </c>
      <c r="EV165" s="159"/>
      <c r="EW165" s="159">
        <f t="shared" si="125"/>
        <v>84</v>
      </c>
      <c r="EX165" s="159">
        <f t="shared" si="126"/>
        <v>17</v>
      </c>
      <c r="EY165" s="159">
        <f t="shared" si="127"/>
        <v>0</v>
      </c>
      <c r="EZ165" s="159">
        <f t="shared" si="197"/>
        <v>14</v>
      </c>
      <c r="FA165" s="159">
        <f t="shared" si="197"/>
        <v>15</v>
      </c>
      <c r="FB165" s="159">
        <f t="shared" si="198"/>
        <v>0</v>
      </c>
      <c r="FC165" s="159">
        <f t="shared" si="198"/>
        <v>0</v>
      </c>
      <c r="FD165" s="159">
        <f t="shared" si="130"/>
        <v>15</v>
      </c>
      <c r="FE165" s="159">
        <f t="shared" si="131"/>
        <v>0</v>
      </c>
      <c r="FF165" s="159">
        <f t="shared" si="199"/>
        <v>10</v>
      </c>
      <c r="FG165" s="159">
        <f t="shared" si="199"/>
        <v>13</v>
      </c>
      <c r="FH165" s="159">
        <f t="shared" si="133"/>
        <v>0</v>
      </c>
      <c r="FI165" s="159">
        <v>0</v>
      </c>
      <c r="FJ165" s="159">
        <v>0</v>
      </c>
      <c r="FK165" s="159"/>
      <c r="FL165" s="159"/>
      <c r="FM165" s="235">
        <v>84</v>
      </c>
    </row>
    <row r="166" spans="1:169" ht="18" x14ac:dyDescent="0.2">
      <c r="A166" s="194">
        <v>153</v>
      </c>
      <c r="B166" s="195">
        <v>211423243153</v>
      </c>
      <c r="C166" s="196" t="s">
        <v>986</v>
      </c>
      <c r="D166" s="197"/>
      <c r="E166" s="198" t="s">
        <v>987</v>
      </c>
      <c r="F166" s="199">
        <f t="shared" si="0"/>
        <v>2</v>
      </c>
      <c r="G166" s="199">
        <f t="shared" si="1"/>
        <v>2</v>
      </c>
      <c r="H166" s="199">
        <f t="shared" si="2"/>
        <v>2</v>
      </c>
      <c r="I166" s="199">
        <f t="shared" si="3"/>
        <v>1</v>
      </c>
      <c r="J166" s="199">
        <f t="shared" si="4"/>
        <v>0</v>
      </c>
      <c r="K166" s="199">
        <f t="shared" si="5"/>
        <v>0</v>
      </c>
      <c r="L166" s="199">
        <f t="shared" si="6"/>
        <v>0</v>
      </c>
      <c r="M166" s="199">
        <f t="shared" si="7"/>
        <v>0</v>
      </c>
      <c r="N166" s="199">
        <f t="shared" si="8"/>
        <v>0</v>
      </c>
      <c r="O166" s="200">
        <f t="shared" si="9"/>
        <v>0</v>
      </c>
      <c r="P166" s="199">
        <f t="shared" si="10"/>
        <v>5</v>
      </c>
      <c r="Q166" s="199">
        <f t="shared" si="11"/>
        <v>0</v>
      </c>
      <c r="R166" s="199">
        <f t="shared" si="12"/>
        <v>0</v>
      </c>
      <c r="S166" s="201">
        <f t="shared" si="185"/>
        <v>0</v>
      </c>
      <c r="T166" s="202">
        <f t="shared" si="14"/>
        <v>3</v>
      </c>
      <c r="U166" s="199">
        <f t="shared" si="15"/>
        <v>0</v>
      </c>
      <c r="V166" s="199">
        <f t="shared" si="16"/>
        <v>0</v>
      </c>
      <c r="W166" s="199">
        <f t="shared" si="17"/>
        <v>0</v>
      </c>
      <c r="X166" s="201">
        <f t="shared" si="18"/>
        <v>0</v>
      </c>
      <c r="Y166" s="203">
        <f t="shared" si="19"/>
        <v>4</v>
      </c>
      <c r="Z166" s="199">
        <f t="shared" si="20"/>
        <v>0</v>
      </c>
      <c r="AA166" s="199">
        <f t="shared" si="21"/>
        <v>0</v>
      </c>
      <c r="AB166" s="199">
        <f t="shared" si="22"/>
        <v>0</v>
      </c>
      <c r="AC166" s="201">
        <f t="shared" si="23"/>
        <v>0</v>
      </c>
      <c r="AD166" s="202">
        <f t="shared" si="24"/>
        <v>4</v>
      </c>
      <c r="AE166" s="199">
        <f t="shared" si="25"/>
        <v>5</v>
      </c>
      <c r="AF166" s="199">
        <f t="shared" si="26"/>
        <v>0</v>
      </c>
      <c r="AG166" s="199">
        <f t="shared" si="27"/>
        <v>0</v>
      </c>
      <c r="AH166" s="201">
        <f t="shared" si="28"/>
        <v>0</v>
      </c>
      <c r="AI166" s="204">
        <f t="shared" si="29"/>
        <v>3</v>
      </c>
      <c r="AJ166" s="199">
        <f t="shared" si="30"/>
        <v>5</v>
      </c>
      <c r="AK166" s="199">
        <f t="shared" si="31"/>
        <v>0</v>
      </c>
      <c r="AL166" s="199">
        <f t="shared" si="32"/>
        <v>0</v>
      </c>
      <c r="AM166" s="201">
        <f t="shared" si="33"/>
        <v>0</v>
      </c>
      <c r="AN166" s="204">
        <f t="shared" si="34"/>
        <v>3</v>
      </c>
      <c r="AO166" s="199">
        <f t="shared" si="35"/>
        <v>0</v>
      </c>
      <c r="AP166" s="199">
        <f t="shared" si="36"/>
        <v>0</v>
      </c>
      <c r="AQ166" s="199">
        <f t="shared" si="37"/>
        <v>0</v>
      </c>
      <c r="AR166" s="201">
        <f t="shared" si="38"/>
        <v>0</v>
      </c>
      <c r="AS166" s="204">
        <f t="shared" si="39"/>
        <v>4</v>
      </c>
      <c r="AT166" s="199">
        <f t="shared" si="40"/>
        <v>5</v>
      </c>
      <c r="AU166" s="199">
        <f t="shared" si="41"/>
        <v>0</v>
      </c>
      <c r="AV166" s="199">
        <f t="shared" si="42"/>
        <v>0</v>
      </c>
      <c r="AW166" s="201">
        <f t="shared" si="43"/>
        <v>0</v>
      </c>
      <c r="AX166" s="205">
        <f t="shared" si="44"/>
        <v>3</v>
      </c>
      <c r="AY166" s="199">
        <f t="shared" si="45"/>
        <v>0</v>
      </c>
      <c r="AZ166" s="199">
        <f t="shared" si="46"/>
        <v>0</v>
      </c>
      <c r="BA166" s="199">
        <f t="shared" si="47"/>
        <v>0</v>
      </c>
      <c r="BB166" s="201">
        <f t="shared" si="48"/>
        <v>0</v>
      </c>
      <c r="BC166" s="204">
        <f t="shared" si="49"/>
        <v>4</v>
      </c>
      <c r="BD166" s="199">
        <f t="shared" si="50"/>
        <v>0</v>
      </c>
      <c r="BE166" s="199">
        <f t="shared" si="51"/>
        <v>0</v>
      </c>
      <c r="BF166" s="199">
        <f t="shared" si="52"/>
        <v>0</v>
      </c>
      <c r="BG166" s="201">
        <f t="shared" si="53"/>
        <v>0</v>
      </c>
      <c r="BH166" s="204">
        <f t="shared" si="54"/>
        <v>4</v>
      </c>
      <c r="BI166" s="199">
        <f t="shared" si="55"/>
        <v>3</v>
      </c>
      <c r="BJ166" s="199">
        <f t="shared" si="56"/>
        <v>0</v>
      </c>
      <c r="BK166" s="199">
        <f t="shared" si="57"/>
        <v>0</v>
      </c>
      <c r="BL166" s="201">
        <f t="shared" si="58"/>
        <v>0</v>
      </c>
      <c r="BM166" s="206">
        <f t="shared" si="59"/>
        <v>3</v>
      </c>
      <c r="BN166" s="199">
        <f t="shared" si="60"/>
        <v>5</v>
      </c>
      <c r="BO166" s="199">
        <f t="shared" si="61"/>
        <v>0</v>
      </c>
      <c r="BP166" s="199">
        <f t="shared" si="62"/>
        <v>0</v>
      </c>
      <c r="BQ166" s="201">
        <f t="shared" si="63"/>
        <v>0</v>
      </c>
      <c r="BR166" s="207">
        <f t="shared" si="64"/>
        <v>3</v>
      </c>
      <c r="BS166" s="199">
        <f t="shared" si="65"/>
        <v>0</v>
      </c>
      <c r="BT166" s="199">
        <f t="shared" si="66"/>
        <v>0</v>
      </c>
      <c r="BU166" s="199">
        <f t="shared" si="67"/>
        <v>0</v>
      </c>
      <c r="BV166" s="201">
        <f t="shared" si="68"/>
        <v>0</v>
      </c>
      <c r="BW166" s="207">
        <f t="shared" si="69"/>
        <v>4</v>
      </c>
      <c r="BX166" s="235">
        <v>35</v>
      </c>
      <c r="BY166" s="235">
        <v>35</v>
      </c>
      <c r="BZ166" s="193" t="e">
        <f t="shared" si="70"/>
        <v>#VALUE!</v>
      </c>
      <c r="CA166" s="193">
        <f t="shared" si="71"/>
        <v>20</v>
      </c>
      <c r="CB166" s="193" t="e">
        <f t="shared" si="72"/>
        <v>#VALUE!</v>
      </c>
      <c r="CC166" s="193" t="e">
        <f t="shared" si="73"/>
        <v>#VALUE!</v>
      </c>
      <c r="CD166" s="193" t="e">
        <f t="shared" si="74"/>
        <v>#VALUE!</v>
      </c>
      <c r="CE166" s="193" t="e">
        <f t="shared" si="75"/>
        <v>#VALUE!</v>
      </c>
      <c r="CF166" s="193" t="e">
        <f t="shared" si="76"/>
        <v>#VALUE!</v>
      </c>
      <c r="CG166" s="193" t="e">
        <f t="shared" si="77"/>
        <v>#VALUE!</v>
      </c>
      <c r="CH166" s="193" t="e">
        <f t="shared" si="78"/>
        <v>#VALUE!</v>
      </c>
      <c r="CI166" s="193" t="e">
        <f t="shared" si="79"/>
        <v>#VALUE!</v>
      </c>
      <c r="CJ166" s="193" t="e">
        <f t="shared" si="80"/>
        <v>#VALUE!</v>
      </c>
      <c r="CK166" s="193" t="e">
        <f t="shared" si="81"/>
        <v>#VALUE!</v>
      </c>
      <c r="CL166" s="193" t="e">
        <f t="shared" si="82"/>
        <v>#VALUE!</v>
      </c>
      <c r="CM166" s="193" t="e">
        <f t="shared" si="83"/>
        <v>#VALUE!</v>
      </c>
      <c r="CN166" s="193" t="e">
        <f t="shared" si="84"/>
        <v>#VALUE!</v>
      </c>
      <c r="CO166" s="209" t="str">
        <f t="shared" si="85"/>
        <v>2023PEC AI 499</v>
      </c>
      <c r="CP166" s="193" t="e">
        <f t="shared" si="86"/>
        <v>#VALUE!</v>
      </c>
      <c r="CQ166" s="158"/>
      <c r="CR166" s="193">
        <f t="shared" si="87"/>
        <v>20</v>
      </c>
      <c r="CS166" s="193" t="e">
        <f t="shared" si="88"/>
        <v>#VALUE!</v>
      </c>
      <c r="CT166" s="193" t="e">
        <f t="shared" si="89"/>
        <v>#VALUE!</v>
      </c>
      <c r="CU166" s="193" t="e">
        <f t="shared" si="90"/>
        <v>#VALUE!</v>
      </c>
      <c r="CV166" s="193" t="e">
        <f t="shared" si="91"/>
        <v>#VALUE!</v>
      </c>
      <c r="CW166" s="193" t="e">
        <f t="shared" si="92"/>
        <v>#VALUE!</v>
      </c>
      <c r="CX166" s="193" t="e">
        <f t="shared" si="93"/>
        <v>#VALUE!</v>
      </c>
      <c r="CY166" s="193" t="e">
        <f t="shared" si="94"/>
        <v>#VALUE!</v>
      </c>
      <c r="CZ166" s="193" t="e">
        <f t="shared" si="95"/>
        <v>#VALUE!</v>
      </c>
      <c r="DA166" s="193" t="e">
        <f t="shared" si="96"/>
        <v>#VALUE!</v>
      </c>
      <c r="DB166" s="193" t="e">
        <f t="shared" si="97"/>
        <v>#VALUE!</v>
      </c>
      <c r="DC166" s="193" t="e">
        <f t="shared" si="98"/>
        <v>#VALUE!</v>
      </c>
      <c r="DD166" s="193" t="e">
        <f t="shared" si="99"/>
        <v>#VALUE!</v>
      </c>
      <c r="DE166" s="159"/>
      <c r="DF166" s="159" t="e">
        <f t="shared" si="100"/>
        <v>#VALUE!</v>
      </c>
      <c r="DG166" s="159"/>
      <c r="DH166" s="159"/>
      <c r="DI166" s="159"/>
      <c r="DJ166" s="159"/>
      <c r="DK166" s="159"/>
      <c r="DL166" s="159"/>
      <c r="DM166" s="159"/>
      <c r="DN166" s="159"/>
      <c r="DO166" s="159"/>
      <c r="DP166" s="159"/>
      <c r="DQ166" s="159"/>
      <c r="DR166" s="159">
        <f t="shared" si="101"/>
        <v>35</v>
      </c>
      <c r="DS166" s="188">
        <f t="shared" si="102"/>
        <v>7</v>
      </c>
      <c r="DT166" s="159">
        <f t="shared" si="103"/>
        <v>5</v>
      </c>
      <c r="DU166" s="159">
        <f t="shared" si="104"/>
        <v>5</v>
      </c>
      <c r="DV166" s="159">
        <f t="shared" si="105"/>
        <v>5</v>
      </c>
      <c r="DW166" s="159">
        <f t="shared" si="106"/>
        <v>5</v>
      </c>
      <c r="DX166" s="159">
        <f t="shared" si="107"/>
        <v>3</v>
      </c>
      <c r="DY166" s="210">
        <f t="shared" si="108"/>
        <v>5</v>
      </c>
      <c r="DZ166" s="159">
        <f t="shared" si="109"/>
        <v>35</v>
      </c>
      <c r="EA166" s="159">
        <f t="shared" si="110"/>
        <v>7</v>
      </c>
      <c r="EB166" s="159">
        <f t="shared" si="111"/>
        <v>5</v>
      </c>
      <c r="EC166" s="159">
        <f t="shared" si="193"/>
        <v>0</v>
      </c>
      <c r="ED166" s="159">
        <f t="shared" si="193"/>
        <v>0</v>
      </c>
      <c r="EE166" s="159">
        <f t="shared" si="194"/>
        <v>5</v>
      </c>
      <c r="EF166" s="159">
        <f t="shared" si="194"/>
        <v>5</v>
      </c>
      <c r="EG166" s="159">
        <f t="shared" si="114"/>
        <v>0</v>
      </c>
      <c r="EH166" s="159">
        <f t="shared" si="115"/>
        <v>5</v>
      </c>
      <c r="EI166" s="159">
        <f t="shared" si="195"/>
        <v>0</v>
      </c>
      <c r="EJ166" s="159">
        <f t="shared" si="195"/>
        <v>0</v>
      </c>
      <c r="EK166" s="159">
        <f t="shared" si="196"/>
        <v>3</v>
      </c>
      <c r="EL166" s="159">
        <f t="shared" si="196"/>
        <v>5</v>
      </c>
      <c r="EM166" s="159">
        <f t="shared" si="118"/>
        <v>0</v>
      </c>
      <c r="EN166" s="159"/>
      <c r="EO166" s="159"/>
      <c r="EP166" s="188">
        <f t="shared" si="119"/>
        <v>7</v>
      </c>
      <c r="EQ166" s="159">
        <f t="shared" si="120"/>
        <v>6</v>
      </c>
      <c r="ER166" s="159">
        <f t="shared" si="121"/>
        <v>6</v>
      </c>
      <c r="ES166" s="159">
        <f t="shared" si="122"/>
        <v>6</v>
      </c>
      <c r="ET166" s="159">
        <f t="shared" si="123"/>
        <v>4</v>
      </c>
      <c r="EU166" s="159">
        <f t="shared" si="124"/>
        <v>6</v>
      </c>
      <c r="EV166" s="159"/>
      <c r="EW166" s="159">
        <f t="shared" si="125"/>
        <v>35</v>
      </c>
      <c r="EX166" s="159">
        <f t="shared" si="126"/>
        <v>7</v>
      </c>
      <c r="EY166" s="159">
        <f t="shared" si="127"/>
        <v>6</v>
      </c>
      <c r="EZ166" s="159">
        <f t="shared" si="197"/>
        <v>0</v>
      </c>
      <c r="FA166" s="159">
        <f t="shared" si="197"/>
        <v>0</v>
      </c>
      <c r="FB166" s="159">
        <f t="shared" si="198"/>
        <v>6</v>
      </c>
      <c r="FC166" s="159">
        <f t="shared" si="198"/>
        <v>6</v>
      </c>
      <c r="FD166" s="159">
        <f t="shared" si="130"/>
        <v>0</v>
      </c>
      <c r="FE166" s="159">
        <f t="shared" si="131"/>
        <v>4</v>
      </c>
      <c r="FF166" s="159">
        <f t="shared" si="199"/>
        <v>0</v>
      </c>
      <c r="FG166" s="159">
        <f t="shared" si="199"/>
        <v>0</v>
      </c>
      <c r="FH166" s="159">
        <f t="shared" si="133"/>
        <v>6</v>
      </c>
      <c r="FI166" s="159">
        <v>0</v>
      </c>
      <c r="FJ166" s="159">
        <v>0</v>
      </c>
      <c r="FK166" s="159"/>
      <c r="FL166" s="159"/>
      <c r="FM166" s="235">
        <v>35</v>
      </c>
    </row>
    <row r="167" spans="1:169" ht="18" x14ac:dyDescent="0.2">
      <c r="A167" s="194">
        <v>154</v>
      </c>
      <c r="B167" s="195">
        <v>211423243154</v>
      </c>
      <c r="C167" s="196" t="s">
        <v>988</v>
      </c>
      <c r="D167" s="197"/>
      <c r="E167" s="198" t="s">
        <v>989</v>
      </c>
      <c r="F167" s="199">
        <f t="shared" si="0"/>
        <v>2</v>
      </c>
      <c r="G167" s="199">
        <f t="shared" si="1"/>
        <v>2</v>
      </c>
      <c r="H167" s="199">
        <f t="shared" si="2"/>
        <v>2</v>
      </c>
      <c r="I167" s="199">
        <f t="shared" si="3"/>
        <v>2</v>
      </c>
      <c r="J167" s="199">
        <f t="shared" si="4"/>
        <v>2</v>
      </c>
      <c r="K167" s="199">
        <f t="shared" si="5"/>
        <v>2</v>
      </c>
      <c r="L167" s="199">
        <f t="shared" si="6"/>
        <v>2</v>
      </c>
      <c r="M167" s="199">
        <f t="shared" si="7"/>
        <v>2</v>
      </c>
      <c r="N167" s="199">
        <f t="shared" si="8"/>
        <v>0</v>
      </c>
      <c r="O167" s="200">
        <f t="shared" si="9"/>
        <v>0</v>
      </c>
      <c r="P167" s="199">
        <f t="shared" si="10"/>
        <v>0</v>
      </c>
      <c r="Q167" s="199">
        <f t="shared" si="11"/>
        <v>0</v>
      </c>
      <c r="R167" s="199">
        <f t="shared" si="12"/>
        <v>0</v>
      </c>
      <c r="S167" s="201">
        <f t="shared" si="185"/>
        <v>0</v>
      </c>
      <c r="T167" s="202">
        <f t="shared" si="14"/>
        <v>4</v>
      </c>
      <c r="U167" s="199">
        <f t="shared" si="15"/>
        <v>11</v>
      </c>
      <c r="V167" s="199">
        <f t="shared" si="16"/>
        <v>0</v>
      </c>
      <c r="W167" s="199">
        <f t="shared" si="17"/>
        <v>0</v>
      </c>
      <c r="X167" s="201">
        <f t="shared" si="18"/>
        <v>0</v>
      </c>
      <c r="Y167" s="203">
        <f t="shared" si="19"/>
        <v>3</v>
      </c>
      <c r="Z167" s="199">
        <f t="shared" si="20"/>
        <v>12</v>
      </c>
      <c r="AA167" s="199">
        <f t="shared" si="21"/>
        <v>0</v>
      </c>
      <c r="AB167" s="199">
        <f t="shared" si="22"/>
        <v>0</v>
      </c>
      <c r="AC167" s="201">
        <f t="shared" si="23"/>
        <v>0</v>
      </c>
      <c r="AD167" s="202">
        <f t="shared" si="24"/>
        <v>3</v>
      </c>
      <c r="AE167" s="199">
        <f t="shared" si="25"/>
        <v>0</v>
      </c>
      <c r="AF167" s="199">
        <f t="shared" si="26"/>
        <v>0</v>
      </c>
      <c r="AG167" s="199">
        <f t="shared" si="27"/>
        <v>0</v>
      </c>
      <c r="AH167" s="201">
        <f t="shared" si="28"/>
        <v>0</v>
      </c>
      <c r="AI167" s="204">
        <f t="shared" si="29"/>
        <v>4</v>
      </c>
      <c r="AJ167" s="199">
        <f t="shared" si="30"/>
        <v>0</v>
      </c>
      <c r="AK167" s="199">
        <f t="shared" si="31"/>
        <v>0</v>
      </c>
      <c r="AL167" s="199">
        <f t="shared" si="32"/>
        <v>0</v>
      </c>
      <c r="AM167" s="201">
        <f t="shared" si="33"/>
        <v>0</v>
      </c>
      <c r="AN167" s="204">
        <f t="shared" si="34"/>
        <v>4</v>
      </c>
      <c r="AO167" s="199">
        <f t="shared" si="35"/>
        <v>12</v>
      </c>
      <c r="AP167" s="199">
        <f t="shared" si="36"/>
        <v>0</v>
      </c>
      <c r="AQ167" s="199">
        <f t="shared" si="37"/>
        <v>0</v>
      </c>
      <c r="AR167" s="201">
        <f t="shared" si="38"/>
        <v>0</v>
      </c>
      <c r="AS167" s="204">
        <f t="shared" si="39"/>
        <v>3</v>
      </c>
      <c r="AT167" s="199">
        <f t="shared" si="40"/>
        <v>0</v>
      </c>
      <c r="AU167" s="199">
        <f t="shared" si="41"/>
        <v>0</v>
      </c>
      <c r="AV167" s="199">
        <f t="shared" si="42"/>
        <v>0</v>
      </c>
      <c r="AW167" s="201">
        <f t="shared" si="43"/>
        <v>0</v>
      </c>
      <c r="AX167" s="205">
        <f t="shared" si="44"/>
        <v>4</v>
      </c>
      <c r="AY167" s="199">
        <f t="shared" si="45"/>
        <v>12</v>
      </c>
      <c r="AZ167" s="199">
        <f t="shared" si="46"/>
        <v>0</v>
      </c>
      <c r="BA167" s="199">
        <f t="shared" si="47"/>
        <v>0</v>
      </c>
      <c r="BB167" s="201">
        <f t="shared" si="48"/>
        <v>0</v>
      </c>
      <c r="BC167" s="204">
        <f t="shared" si="49"/>
        <v>3</v>
      </c>
      <c r="BD167" s="199">
        <f t="shared" si="50"/>
        <v>7</v>
      </c>
      <c r="BE167" s="199">
        <f t="shared" si="51"/>
        <v>0</v>
      </c>
      <c r="BF167" s="199">
        <f t="shared" si="52"/>
        <v>0</v>
      </c>
      <c r="BG167" s="201">
        <f t="shared" si="53"/>
        <v>0</v>
      </c>
      <c r="BH167" s="204">
        <f t="shared" si="54"/>
        <v>3</v>
      </c>
      <c r="BI167" s="199">
        <f t="shared" si="55"/>
        <v>0</v>
      </c>
      <c r="BJ167" s="199">
        <f t="shared" si="56"/>
        <v>0</v>
      </c>
      <c r="BK167" s="199">
        <f t="shared" si="57"/>
        <v>0</v>
      </c>
      <c r="BL167" s="201">
        <f t="shared" si="58"/>
        <v>0</v>
      </c>
      <c r="BM167" s="206">
        <f t="shared" si="59"/>
        <v>4</v>
      </c>
      <c r="BN167" s="199">
        <f t="shared" si="60"/>
        <v>0</v>
      </c>
      <c r="BO167" s="199">
        <f t="shared" si="61"/>
        <v>0</v>
      </c>
      <c r="BP167" s="199">
        <f t="shared" si="62"/>
        <v>0</v>
      </c>
      <c r="BQ167" s="201">
        <f t="shared" si="63"/>
        <v>0</v>
      </c>
      <c r="BR167" s="207">
        <f t="shared" si="64"/>
        <v>4</v>
      </c>
      <c r="BS167" s="199">
        <f t="shared" si="65"/>
        <v>12</v>
      </c>
      <c r="BT167" s="199">
        <f t="shared" si="66"/>
        <v>0</v>
      </c>
      <c r="BU167" s="199">
        <f t="shared" si="67"/>
        <v>0</v>
      </c>
      <c r="BV167" s="201">
        <f t="shared" si="68"/>
        <v>0</v>
      </c>
      <c r="BW167" s="207">
        <f t="shared" si="69"/>
        <v>3</v>
      </c>
      <c r="BX167" s="235">
        <v>82</v>
      </c>
      <c r="BY167" s="235">
        <v>82</v>
      </c>
      <c r="BZ167" s="193" t="e">
        <f t="shared" si="70"/>
        <v>#VALUE!</v>
      </c>
      <c r="CA167" s="193">
        <f t="shared" si="71"/>
        <v>20</v>
      </c>
      <c r="CB167" s="193" t="e">
        <f t="shared" si="72"/>
        <v>#VALUE!</v>
      </c>
      <c r="CC167" s="193" t="e">
        <f t="shared" si="73"/>
        <v>#VALUE!</v>
      </c>
      <c r="CD167" s="193" t="e">
        <f t="shared" si="74"/>
        <v>#VALUE!</v>
      </c>
      <c r="CE167" s="193" t="e">
        <f t="shared" si="75"/>
        <v>#VALUE!</v>
      </c>
      <c r="CF167" s="193" t="e">
        <f t="shared" si="76"/>
        <v>#VALUE!</v>
      </c>
      <c r="CG167" s="193" t="e">
        <f t="shared" si="77"/>
        <v>#VALUE!</v>
      </c>
      <c r="CH167" s="193" t="e">
        <f t="shared" si="78"/>
        <v>#VALUE!</v>
      </c>
      <c r="CI167" s="193" t="e">
        <f t="shared" si="79"/>
        <v>#VALUE!</v>
      </c>
      <c r="CJ167" s="193" t="e">
        <f t="shared" si="80"/>
        <v>#VALUE!</v>
      </c>
      <c r="CK167" s="193" t="e">
        <f t="shared" si="81"/>
        <v>#VALUE!</v>
      </c>
      <c r="CL167" s="193" t="e">
        <f t="shared" si="82"/>
        <v>#VALUE!</v>
      </c>
      <c r="CM167" s="193" t="e">
        <f t="shared" si="83"/>
        <v>#VALUE!</v>
      </c>
      <c r="CN167" s="193" t="e">
        <f t="shared" si="84"/>
        <v>#VALUE!</v>
      </c>
      <c r="CO167" s="209" t="str">
        <f t="shared" si="85"/>
        <v>2023PEC AI 500</v>
      </c>
      <c r="CP167" s="193" t="e">
        <f t="shared" si="86"/>
        <v>#VALUE!</v>
      </c>
      <c r="CQ167" s="158"/>
      <c r="CR167" s="193">
        <f t="shared" si="87"/>
        <v>20</v>
      </c>
      <c r="CS167" s="193" t="e">
        <f t="shared" si="88"/>
        <v>#VALUE!</v>
      </c>
      <c r="CT167" s="193" t="e">
        <f t="shared" si="89"/>
        <v>#VALUE!</v>
      </c>
      <c r="CU167" s="193" t="e">
        <f t="shared" si="90"/>
        <v>#VALUE!</v>
      </c>
      <c r="CV167" s="193" t="e">
        <f t="shared" si="91"/>
        <v>#VALUE!</v>
      </c>
      <c r="CW167" s="193" t="e">
        <f t="shared" si="92"/>
        <v>#VALUE!</v>
      </c>
      <c r="CX167" s="193" t="e">
        <f t="shared" si="93"/>
        <v>#VALUE!</v>
      </c>
      <c r="CY167" s="193" t="e">
        <f t="shared" si="94"/>
        <v>#VALUE!</v>
      </c>
      <c r="CZ167" s="193" t="e">
        <f t="shared" si="95"/>
        <v>#VALUE!</v>
      </c>
      <c r="DA167" s="193" t="e">
        <f t="shared" si="96"/>
        <v>#VALUE!</v>
      </c>
      <c r="DB167" s="193" t="e">
        <f t="shared" si="97"/>
        <v>#VALUE!</v>
      </c>
      <c r="DC167" s="193" t="e">
        <f t="shared" si="98"/>
        <v>#VALUE!</v>
      </c>
      <c r="DD167" s="193" t="e">
        <f t="shared" si="99"/>
        <v>#VALUE!</v>
      </c>
      <c r="DE167" s="159"/>
      <c r="DF167" s="159" t="e">
        <f t="shared" si="100"/>
        <v>#VALUE!</v>
      </c>
      <c r="DG167" s="159"/>
      <c r="DH167" s="159"/>
      <c r="DI167" s="159"/>
      <c r="DJ167" s="159"/>
      <c r="DK167" s="159"/>
      <c r="DL167" s="159"/>
      <c r="DM167" s="159"/>
      <c r="DN167" s="159"/>
      <c r="DO167" s="159"/>
      <c r="DP167" s="159"/>
      <c r="DQ167" s="159"/>
      <c r="DR167" s="159">
        <f t="shared" si="101"/>
        <v>82</v>
      </c>
      <c r="DS167" s="188">
        <f t="shared" si="102"/>
        <v>16</v>
      </c>
      <c r="DT167" s="159">
        <f t="shared" si="103"/>
        <v>11</v>
      </c>
      <c r="DU167" s="159">
        <f t="shared" si="104"/>
        <v>12</v>
      </c>
      <c r="DV167" s="159">
        <f t="shared" si="105"/>
        <v>12</v>
      </c>
      <c r="DW167" s="159">
        <f t="shared" si="106"/>
        <v>12</v>
      </c>
      <c r="DX167" s="159">
        <f t="shared" si="107"/>
        <v>7</v>
      </c>
      <c r="DY167" s="210">
        <f t="shared" si="108"/>
        <v>12</v>
      </c>
      <c r="DZ167" s="159">
        <f t="shared" si="109"/>
        <v>82</v>
      </c>
      <c r="EA167" s="159">
        <f t="shared" si="110"/>
        <v>16</v>
      </c>
      <c r="EB167" s="159">
        <f t="shared" si="111"/>
        <v>0</v>
      </c>
      <c r="EC167" s="159">
        <f t="shared" si="193"/>
        <v>11</v>
      </c>
      <c r="ED167" s="159">
        <f t="shared" si="193"/>
        <v>12</v>
      </c>
      <c r="EE167" s="159">
        <f t="shared" si="194"/>
        <v>0</v>
      </c>
      <c r="EF167" s="159">
        <f t="shared" si="194"/>
        <v>0</v>
      </c>
      <c r="EG167" s="159">
        <f t="shared" si="114"/>
        <v>12</v>
      </c>
      <c r="EH167" s="159">
        <f t="shared" si="115"/>
        <v>0</v>
      </c>
      <c r="EI167" s="159">
        <f t="shared" si="195"/>
        <v>12</v>
      </c>
      <c r="EJ167" s="159">
        <f t="shared" si="195"/>
        <v>7</v>
      </c>
      <c r="EK167" s="159">
        <f t="shared" si="196"/>
        <v>0</v>
      </c>
      <c r="EL167" s="159">
        <f t="shared" si="196"/>
        <v>0</v>
      </c>
      <c r="EM167" s="159">
        <f t="shared" si="118"/>
        <v>12</v>
      </c>
      <c r="EN167" s="159"/>
      <c r="EO167" s="159"/>
      <c r="EP167" s="188">
        <f t="shared" si="119"/>
        <v>16</v>
      </c>
      <c r="EQ167" s="159">
        <f t="shared" si="120"/>
        <v>14</v>
      </c>
      <c r="ER167" s="159">
        <f t="shared" si="121"/>
        <v>14</v>
      </c>
      <c r="ES167" s="159">
        <f t="shared" si="122"/>
        <v>14</v>
      </c>
      <c r="ET167" s="159">
        <f t="shared" si="123"/>
        <v>11</v>
      </c>
      <c r="EU167" s="159">
        <f t="shared" si="124"/>
        <v>13</v>
      </c>
      <c r="EV167" s="159"/>
      <c r="EW167" s="159">
        <f t="shared" si="125"/>
        <v>82</v>
      </c>
      <c r="EX167" s="159">
        <f t="shared" si="126"/>
        <v>16</v>
      </c>
      <c r="EY167" s="159">
        <f t="shared" si="127"/>
        <v>0</v>
      </c>
      <c r="EZ167" s="159">
        <f t="shared" si="197"/>
        <v>14</v>
      </c>
      <c r="FA167" s="159">
        <f t="shared" si="197"/>
        <v>14</v>
      </c>
      <c r="FB167" s="159">
        <f t="shared" si="198"/>
        <v>0</v>
      </c>
      <c r="FC167" s="159">
        <f t="shared" si="198"/>
        <v>0</v>
      </c>
      <c r="FD167" s="159">
        <f t="shared" si="130"/>
        <v>14</v>
      </c>
      <c r="FE167" s="159">
        <f t="shared" si="131"/>
        <v>0</v>
      </c>
      <c r="FF167" s="159">
        <f t="shared" si="199"/>
        <v>11</v>
      </c>
      <c r="FG167" s="159">
        <f t="shared" si="199"/>
        <v>13</v>
      </c>
      <c r="FH167" s="159">
        <f t="shared" si="133"/>
        <v>0</v>
      </c>
      <c r="FI167" s="159">
        <v>0</v>
      </c>
      <c r="FJ167" s="159">
        <v>0</v>
      </c>
      <c r="FK167" s="159"/>
      <c r="FL167" s="159"/>
      <c r="FM167" s="235">
        <v>82</v>
      </c>
    </row>
    <row r="168" spans="1:169" ht="18" x14ac:dyDescent="0.2">
      <c r="A168" s="194">
        <v>155</v>
      </c>
      <c r="B168" s="195">
        <v>211423243155</v>
      </c>
      <c r="C168" s="211" t="s">
        <v>990</v>
      </c>
      <c r="D168" s="197"/>
      <c r="E168" s="212" t="s">
        <v>991</v>
      </c>
      <c r="F168" s="199">
        <f t="shared" si="0"/>
        <v>2</v>
      </c>
      <c r="G168" s="199">
        <f t="shared" si="1"/>
        <v>2</v>
      </c>
      <c r="H168" s="199">
        <f t="shared" si="2"/>
        <v>2</v>
      </c>
      <c r="I168" s="199">
        <f t="shared" si="3"/>
        <v>2</v>
      </c>
      <c r="J168" s="199">
        <f t="shared" si="4"/>
        <v>2</v>
      </c>
      <c r="K168" s="199">
        <f t="shared" si="5"/>
        <v>2</v>
      </c>
      <c r="L168" s="199">
        <f t="shared" si="6"/>
        <v>1</v>
      </c>
      <c r="M168" s="199">
        <f t="shared" si="7"/>
        <v>0</v>
      </c>
      <c r="N168" s="199">
        <f t="shared" si="8"/>
        <v>0</v>
      </c>
      <c r="O168" s="200">
        <f t="shared" si="9"/>
        <v>0</v>
      </c>
      <c r="P168" s="199">
        <f t="shared" si="10"/>
        <v>9</v>
      </c>
      <c r="Q168" s="199">
        <f t="shared" si="11"/>
        <v>0</v>
      </c>
      <c r="R168" s="199">
        <f t="shared" si="12"/>
        <v>0</v>
      </c>
      <c r="S168" s="201">
        <f t="shared" si="185"/>
        <v>0</v>
      </c>
      <c r="T168" s="202">
        <f t="shared" si="14"/>
        <v>3</v>
      </c>
      <c r="U168" s="199">
        <f t="shared" si="15"/>
        <v>0</v>
      </c>
      <c r="V168" s="199">
        <f t="shared" si="16"/>
        <v>0</v>
      </c>
      <c r="W168" s="199">
        <f t="shared" si="17"/>
        <v>0</v>
      </c>
      <c r="X168" s="201">
        <f t="shared" si="18"/>
        <v>0</v>
      </c>
      <c r="Y168" s="203">
        <f t="shared" si="19"/>
        <v>4</v>
      </c>
      <c r="Z168" s="199">
        <f t="shared" si="20"/>
        <v>0</v>
      </c>
      <c r="AA168" s="199">
        <f t="shared" si="21"/>
        <v>0</v>
      </c>
      <c r="AB168" s="199">
        <f t="shared" si="22"/>
        <v>0</v>
      </c>
      <c r="AC168" s="201">
        <f t="shared" si="23"/>
        <v>0</v>
      </c>
      <c r="AD168" s="202">
        <f t="shared" si="24"/>
        <v>4</v>
      </c>
      <c r="AE168" s="199">
        <f t="shared" si="25"/>
        <v>9</v>
      </c>
      <c r="AF168" s="199">
        <f t="shared" si="26"/>
        <v>0</v>
      </c>
      <c r="AG168" s="199">
        <f t="shared" si="27"/>
        <v>0</v>
      </c>
      <c r="AH168" s="201">
        <f t="shared" si="28"/>
        <v>0</v>
      </c>
      <c r="AI168" s="204">
        <f t="shared" si="29"/>
        <v>3</v>
      </c>
      <c r="AJ168" s="199">
        <f t="shared" si="30"/>
        <v>8</v>
      </c>
      <c r="AK168" s="199">
        <f t="shared" si="31"/>
        <v>0</v>
      </c>
      <c r="AL168" s="199">
        <f t="shared" si="32"/>
        <v>0</v>
      </c>
      <c r="AM168" s="201">
        <f t="shared" si="33"/>
        <v>0</v>
      </c>
      <c r="AN168" s="204">
        <f t="shared" si="34"/>
        <v>3</v>
      </c>
      <c r="AO168" s="199">
        <f t="shared" si="35"/>
        <v>0</v>
      </c>
      <c r="AP168" s="199">
        <f t="shared" si="36"/>
        <v>0</v>
      </c>
      <c r="AQ168" s="199">
        <f t="shared" si="37"/>
        <v>0</v>
      </c>
      <c r="AR168" s="201">
        <f t="shared" si="38"/>
        <v>0</v>
      </c>
      <c r="AS168" s="204">
        <f t="shared" si="39"/>
        <v>4</v>
      </c>
      <c r="AT168" s="199">
        <f t="shared" si="40"/>
        <v>9</v>
      </c>
      <c r="AU168" s="199">
        <f t="shared" si="41"/>
        <v>0</v>
      </c>
      <c r="AV168" s="199">
        <f t="shared" si="42"/>
        <v>0</v>
      </c>
      <c r="AW168" s="201">
        <f t="shared" si="43"/>
        <v>0</v>
      </c>
      <c r="AX168" s="205">
        <f t="shared" si="44"/>
        <v>3</v>
      </c>
      <c r="AY168" s="199">
        <f t="shared" si="45"/>
        <v>0</v>
      </c>
      <c r="AZ168" s="199">
        <f t="shared" si="46"/>
        <v>0</v>
      </c>
      <c r="BA168" s="199">
        <f t="shared" si="47"/>
        <v>0</v>
      </c>
      <c r="BB168" s="201">
        <f t="shared" si="48"/>
        <v>0</v>
      </c>
      <c r="BC168" s="204">
        <f t="shared" si="49"/>
        <v>4</v>
      </c>
      <c r="BD168" s="199">
        <f t="shared" si="50"/>
        <v>0</v>
      </c>
      <c r="BE168" s="199">
        <f t="shared" si="51"/>
        <v>0</v>
      </c>
      <c r="BF168" s="199">
        <f t="shared" si="52"/>
        <v>0</v>
      </c>
      <c r="BG168" s="201">
        <f t="shared" si="53"/>
        <v>0</v>
      </c>
      <c r="BH168" s="204">
        <f t="shared" si="54"/>
        <v>4</v>
      </c>
      <c r="BI168" s="199">
        <f t="shared" si="55"/>
        <v>6</v>
      </c>
      <c r="BJ168" s="199">
        <f t="shared" si="56"/>
        <v>0</v>
      </c>
      <c r="BK168" s="199">
        <f t="shared" si="57"/>
        <v>0</v>
      </c>
      <c r="BL168" s="201">
        <f t="shared" si="58"/>
        <v>0</v>
      </c>
      <c r="BM168" s="206">
        <f t="shared" si="59"/>
        <v>3</v>
      </c>
      <c r="BN168" s="199">
        <f t="shared" si="60"/>
        <v>10</v>
      </c>
      <c r="BO168" s="199">
        <f t="shared" si="61"/>
        <v>0</v>
      </c>
      <c r="BP168" s="199">
        <f t="shared" si="62"/>
        <v>0</v>
      </c>
      <c r="BQ168" s="201">
        <f t="shared" si="63"/>
        <v>0</v>
      </c>
      <c r="BR168" s="207">
        <f t="shared" si="64"/>
        <v>3</v>
      </c>
      <c r="BS168" s="199">
        <f t="shared" si="65"/>
        <v>0</v>
      </c>
      <c r="BT168" s="199">
        <f t="shared" si="66"/>
        <v>0</v>
      </c>
      <c r="BU168" s="199">
        <f t="shared" si="67"/>
        <v>0</v>
      </c>
      <c r="BV168" s="201">
        <f t="shared" si="68"/>
        <v>0</v>
      </c>
      <c r="BW168" s="207">
        <f t="shared" si="69"/>
        <v>4</v>
      </c>
      <c r="BX168" s="235">
        <v>64</v>
      </c>
      <c r="BY168" s="235">
        <v>64</v>
      </c>
      <c r="BZ168" s="193" t="e">
        <f t="shared" si="70"/>
        <v>#VALUE!</v>
      </c>
      <c r="CA168" s="193">
        <f t="shared" si="71"/>
        <v>20</v>
      </c>
      <c r="CB168" s="193" t="e">
        <f t="shared" si="72"/>
        <v>#VALUE!</v>
      </c>
      <c r="CC168" s="193" t="e">
        <f t="shared" si="73"/>
        <v>#VALUE!</v>
      </c>
      <c r="CD168" s="193" t="e">
        <f t="shared" si="74"/>
        <v>#VALUE!</v>
      </c>
      <c r="CE168" s="193" t="e">
        <f t="shared" si="75"/>
        <v>#VALUE!</v>
      </c>
      <c r="CF168" s="193" t="e">
        <f t="shared" si="76"/>
        <v>#VALUE!</v>
      </c>
      <c r="CG168" s="193" t="e">
        <f t="shared" si="77"/>
        <v>#VALUE!</v>
      </c>
      <c r="CH168" s="193" t="e">
        <f t="shared" si="78"/>
        <v>#VALUE!</v>
      </c>
      <c r="CI168" s="193" t="e">
        <f t="shared" si="79"/>
        <v>#VALUE!</v>
      </c>
      <c r="CJ168" s="193" t="e">
        <f t="shared" si="80"/>
        <v>#VALUE!</v>
      </c>
      <c r="CK168" s="193" t="e">
        <f t="shared" si="81"/>
        <v>#VALUE!</v>
      </c>
      <c r="CL168" s="193" t="e">
        <f t="shared" si="82"/>
        <v>#VALUE!</v>
      </c>
      <c r="CM168" s="193" t="e">
        <f t="shared" si="83"/>
        <v>#VALUE!</v>
      </c>
      <c r="CN168" s="193" t="e">
        <f t="shared" si="84"/>
        <v>#VALUE!</v>
      </c>
      <c r="CO168" s="209" t="str">
        <f t="shared" si="85"/>
        <v>2023PEC AI 287</v>
      </c>
      <c r="CP168" s="193" t="e">
        <f t="shared" si="86"/>
        <v>#VALUE!</v>
      </c>
      <c r="CQ168" s="158"/>
      <c r="CR168" s="193">
        <f t="shared" si="87"/>
        <v>20</v>
      </c>
      <c r="CS168" s="193" t="e">
        <f t="shared" si="88"/>
        <v>#VALUE!</v>
      </c>
      <c r="CT168" s="193" t="e">
        <f t="shared" si="89"/>
        <v>#VALUE!</v>
      </c>
      <c r="CU168" s="193" t="e">
        <f t="shared" si="90"/>
        <v>#VALUE!</v>
      </c>
      <c r="CV168" s="193" t="e">
        <f t="shared" si="91"/>
        <v>#VALUE!</v>
      </c>
      <c r="CW168" s="193" t="e">
        <f t="shared" si="92"/>
        <v>#VALUE!</v>
      </c>
      <c r="CX168" s="193" t="e">
        <f t="shared" si="93"/>
        <v>#VALUE!</v>
      </c>
      <c r="CY168" s="193" t="e">
        <f t="shared" si="94"/>
        <v>#VALUE!</v>
      </c>
      <c r="CZ168" s="193" t="e">
        <f t="shared" si="95"/>
        <v>#VALUE!</v>
      </c>
      <c r="DA168" s="193" t="e">
        <f t="shared" si="96"/>
        <v>#VALUE!</v>
      </c>
      <c r="DB168" s="193" t="e">
        <f t="shared" si="97"/>
        <v>#VALUE!</v>
      </c>
      <c r="DC168" s="193" t="e">
        <f t="shared" si="98"/>
        <v>#VALUE!</v>
      </c>
      <c r="DD168" s="193" t="e">
        <f t="shared" si="99"/>
        <v>#VALUE!</v>
      </c>
      <c r="DE168" s="159"/>
      <c r="DF168" s="159" t="e">
        <f t="shared" si="100"/>
        <v>#VALUE!</v>
      </c>
      <c r="DG168" s="159"/>
      <c r="DH168" s="159"/>
      <c r="DI168" s="159"/>
      <c r="DJ168" s="159"/>
      <c r="DK168" s="159"/>
      <c r="DL168" s="159"/>
      <c r="DM168" s="159"/>
      <c r="DN168" s="159"/>
      <c r="DO168" s="159"/>
      <c r="DP168" s="159"/>
      <c r="DQ168" s="159"/>
      <c r="DR168" s="159">
        <f t="shared" si="101"/>
        <v>64</v>
      </c>
      <c r="DS168" s="188">
        <f t="shared" si="102"/>
        <v>13</v>
      </c>
      <c r="DT168" s="159">
        <f t="shared" si="103"/>
        <v>9</v>
      </c>
      <c r="DU168" s="159">
        <f t="shared" si="104"/>
        <v>9</v>
      </c>
      <c r="DV168" s="159">
        <f t="shared" si="105"/>
        <v>8</v>
      </c>
      <c r="DW168" s="159">
        <f t="shared" si="106"/>
        <v>9</v>
      </c>
      <c r="DX168" s="159">
        <f t="shared" si="107"/>
        <v>6</v>
      </c>
      <c r="DY168" s="210">
        <f t="shared" si="108"/>
        <v>10</v>
      </c>
      <c r="DZ168" s="159">
        <f t="shared" si="109"/>
        <v>64</v>
      </c>
      <c r="EA168" s="159">
        <f t="shared" si="110"/>
        <v>13</v>
      </c>
      <c r="EB168" s="159">
        <f t="shared" si="111"/>
        <v>9</v>
      </c>
      <c r="EC168" s="159">
        <f t="shared" si="193"/>
        <v>0</v>
      </c>
      <c r="ED168" s="159">
        <f t="shared" si="193"/>
        <v>0</v>
      </c>
      <c r="EE168" s="159">
        <f t="shared" si="194"/>
        <v>9</v>
      </c>
      <c r="EF168" s="159">
        <f t="shared" si="194"/>
        <v>8</v>
      </c>
      <c r="EG168" s="159">
        <f t="shared" si="114"/>
        <v>0</v>
      </c>
      <c r="EH168" s="159">
        <f t="shared" si="115"/>
        <v>9</v>
      </c>
      <c r="EI168" s="159">
        <f t="shared" si="195"/>
        <v>0</v>
      </c>
      <c r="EJ168" s="159">
        <f t="shared" si="195"/>
        <v>0</v>
      </c>
      <c r="EK168" s="159">
        <f t="shared" si="196"/>
        <v>6</v>
      </c>
      <c r="EL168" s="159">
        <f t="shared" si="196"/>
        <v>10</v>
      </c>
      <c r="EM168" s="159">
        <f t="shared" si="118"/>
        <v>0</v>
      </c>
      <c r="EN168" s="159"/>
      <c r="EO168" s="159"/>
      <c r="EP168" s="188">
        <f t="shared" si="119"/>
        <v>13</v>
      </c>
      <c r="EQ168" s="159">
        <f t="shared" si="120"/>
        <v>11</v>
      </c>
      <c r="ER168" s="159">
        <f t="shared" si="121"/>
        <v>11</v>
      </c>
      <c r="ES168" s="159">
        <f t="shared" si="122"/>
        <v>10</v>
      </c>
      <c r="ET168" s="159">
        <f t="shared" si="123"/>
        <v>9</v>
      </c>
      <c r="EU168" s="159">
        <f t="shared" si="124"/>
        <v>10</v>
      </c>
      <c r="EV168" s="159"/>
      <c r="EW168" s="159">
        <f t="shared" si="125"/>
        <v>64</v>
      </c>
      <c r="EX168" s="159">
        <f t="shared" si="126"/>
        <v>13</v>
      </c>
      <c r="EY168" s="159">
        <f t="shared" si="127"/>
        <v>11</v>
      </c>
      <c r="EZ168" s="159">
        <f t="shared" si="197"/>
        <v>0</v>
      </c>
      <c r="FA168" s="159">
        <f t="shared" si="197"/>
        <v>0</v>
      </c>
      <c r="FB168" s="159">
        <f t="shared" si="198"/>
        <v>11</v>
      </c>
      <c r="FC168" s="159">
        <f t="shared" si="198"/>
        <v>10</v>
      </c>
      <c r="FD168" s="159">
        <f t="shared" si="130"/>
        <v>0</v>
      </c>
      <c r="FE168" s="159">
        <f t="shared" si="131"/>
        <v>9</v>
      </c>
      <c r="FF168" s="159">
        <f t="shared" si="199"/>
        <v>0</v>
      </c>
      <c r="FG168" s="159">
        <f t="shared" si="199"/>
        <v>0</v>
      </c>
      <c r="FH168" s="159">
        <f t="shared" si="133"/>
        <v>10</v>
      </c>
      <c r="FI168" s="159">
        <v>0</v>
      </c>
      <c r="FJ168" s="159">
        <v>0</v>
      </c>
      <c r="FK168" s="159"/>
      <c r="FL168" s="159"/>
      <c r="FM168" s="235">
        <v>64</v>
      </c>
    </row>
    <row r="169" spans="1:169" ht="18" x14ac:dyDescent="0.2">
      <c r="A169" s="194">
        <v>156</v>
      </c>
      <c r="B169" s="195">
        <v>211423243156</v>
      </c>
      <c r="C169" s="196" t="s">
        <v>992</v>
      </c>
      <c r="D169" s="197"/>
      <c r="E169" s="198" t="s">
        <v>993</v>
      </c>
      <c r="F169" s="199">
        <f t="shared" si="0"/>
        <v>2</v>
      </c>
      <c r="G169" s="199">
        <f t="shared" si="1"/>
        <v>2</v>
      </c>
      <c r="H169" s="199">
        <f t="shared" si="2"/>
        <v>2</v>
      </c>
      <c r="I169" s="199">
        <f t="shared" si="3"/>
        <v>2</v>
      </c>
      <c r="J169" s="199">
        <f t="shared" si="4"/>
        <v>2</v>
      </c>
      <c r="K169" s="199">
        <f t="shared" si="5"/>
        <v>2</v>
      </c>
      <c r="L169" s="199">
        <f t="shared" si="6"/>
        <v>2</v>
      </c>
      <c r="M169" s="199">
        <f t="shared" si="7"/>
        <v>2</v>
      </c>
      <c r="N169" s="199">
        <f t="shared" si="8"/>
        <v>0</v>
      </c>
      <c r="O169" s="200">
        <f t="shared" si="9"/>
        <v>0</v>
      </c>
      <c r="P169" s="199">
        <f t="shared" si="10"/>
        <v>0</v>
      </c>
      <c r="Q169" s="199">
        <f t="shared" si="11"/>
        <v>0</v>
      </c>
      <c r="R169" s="199">
        <f t="shared" si="12"/>
        <v>0</v>
      </c>
      <c r="S169" s="201">
        <f t="shared" si="185"/>
        <v>0</v>
      </c>
      <c r="T169" s="202">
        <f t="shared" si="14"/>
        <v>4</v>
      </c>
      <c r="U169" s="199">
        <f t="shared" si="15"/>
        <v>11</v>
      </c>
      <c r="V169" s="199">
        <f t="shared" si="16"/>
        <v>0</v>
      </c>
      <c r="W169" s="199">
        <f t="shared" si="17"/>
        <v>0</v>
      </c>
      <c r="X169" s="201">
        <f t="shared" si="18"/>
        <v>0</v>
      </c>
      <c r="Y169" s="203">
        <f t="shared" si="19"/>
        <v>3</v>
      </c>
      <c r="Z169" s="199">
        <f t="shared" si="20"/>
        <v>12</v>
      </c>
      <c r="AA169" s="199">
        <f t="shared" si="21"/>
        <v>0</v>
      </c>
      <c r="AB169" s="199">
        <f t="shared" si="22"/>
        <v>0</v>
      </c>
      <c r="AC169" s="201">
        <f t="shared" si="23"/>
        <v>0</v>
      </c>
      <c r="AD169" s="202">
        <f t="shared" si="24"/>
        <v>3</v>
      </c>
      <c r="AE169" s="199">
        <f t="shared" si="25"/>
        <v>0</v>
      </c>
      <c r="AF169" s="199">
        <f t="shared" si="26"/>
        <v>0</v>
      </c>
      <c r="AG169" s="199">
        <f t="shared" si="27"/>
        <v>0</v>
      </c>
      <c r="AH169" s="201">
        <f t="shared" si="28"/>
        <v>0</v>
      </c>
      <c r="AI169" s="204">
        <f t="shared" si="29"/>
        <v>4</v>
      </c>
      <c r="AJ169" s="199">
        <f t="shared" si="30"/>
        <v>0</v>
      </c>
      <c r="AK169" s="199">
        <f t="shared" si="31"/>
        <v>0</v>
      </c>
      <c r="AL169" s="199">
        <f t="shared" si="32"/>
        <v>0</v>
      </c>
      <c r="AM169" s="201">
        <f t="shared" si="33"/>
        <v>0</v>
      </c>
      <c r="AN169" s="204">
        <f t="shared" si="34"/>
        <v>4</v>
      </c>
      <c r="AO169" s="199">
        <f t="shared" si="35"/>
        <v>12</v>
      </c>
      <c r="AP169" s="199">
        <f t="shared" si="36"/>
        <v>0</v>
      </c>
      <c r="AQ169" s="199">
        <f t="shared" si="37"/>
        <v>0</v>
      </c>
      <c r="AR169" s="201">
        <f t="shared" si="38"/>
        <v>0</v>
      </c>
      <c r="AS169" s="204">
        <f t="shared" si="39"/>
        <v>3</v>
      </c>
      <c r="AT169" s="199">
        <f t="shared" si="40"/>
        <v>0</v>
      </c>
      <c r="AU169" s="199">
        <f t="shared" si="41"/>
        <v>0</v>
      </c>
      <c r="AV169" s="199">
        <f t="shared" si="42"/>
        <v>0</v>
      </c>
      <c r="AW169" s="201">
        <f t="shared" si="43"/>
        <v>0</v>
      </c>
      <c r="AX169" s="205">
        <f t="shared" si="44"/>
        <v>4</v>
      </c>
      <c r="AY169" s="199">
        <f t="shared" si="45"/>
        <v>12</v>
      </c>
      <c r="AZ169" s="199">
        <f t="shared" si="46"/>
        <v>0</v>
      </c>
      <c r="BA169" s="199">
        <f t="shared" si="47"/>
        <v>0</v>
      </c>
      <c r="BB169" s="201">
        <f t="shared" si="48"/>
        <v>0</v>
      </c>
      <c r="BC169" s="204">
        <f t="shared" si="49"/>
        <v>3</v>
      </c>
      <c r="BD169" s="199">
        <f t="shared" si="50"/>
        <v>7</v>
      </c>
      <c r="BE169" s="199">
        <f t="shared" si="51"/>
        <v>0</v>
      </c>
      <c r="BF169" s="199">
        <f t="shared" si="52"/>
        <v>0</v>
      </c>
      <c r="BG169" s="201">
        <f t="shared" si="53"/>
        <v>0</v>
      </c>
      <c r="BH169" s="204">
        <f t="shared" si="54"/>
        <v>3</v>
      </c>
      <c r="BI169" s="199">
        <f t="shared" si="55"/>
        <v>0</v>
      </c>
      <c r="BJ169" s="199">
        <f t="shared" si="56"/>
        <v>0</v>
      </c>
      <c r="BK169" s="199">
        <f t="shared" si="57"/>
        <v>0</v>
      </c>
      <c r="BL169" s="201">
        <f t="shared" si="58"/>
        <v>0</v>
      </c>
      <c r="BM169" s="206">
        <f t="shared" si="59"/>
        <v>4</v>
      </c>
      <c r="BN169" s="199">
        <f t="shared" si="60"/>
        <v>0</v>
      </c>
      <c r="BO169" s="199">
        <f t="shared" si="61"/>
        <v>0</v>
      </c>
      <c r="BP169" s="199">
        <f t="shared" si="62"/>
        <v>0</v>
      </c>
      <c r="BQ169" s="201">
        <f t="shared" si="63"/>
        <v>0</v>
      </c>
      <c r="BR169" s="207">
        <f t="shared" si="64"/>
        <v>4</v>
      </c>
      <c r="BS169" s="199">
        <f t="shared" si="65"/>
        <v>12</v>
      </c>
      <c r="BT169" s="199">
        <f t="shared" si="66"/>
        <v>0</v>
      </c>
      <c r="BU169" s="199">
        <f t="shared" si="67"/>
        <v>0</v>
      </c>
      <c r="BV169" s="201">
        <f t="shared" si="68"/>
        <v>0</v>
      </c>
      <c r="BW169" s="207">
        <f t="shared" si="69"/>
        <v>3</v>
      </c>
      <c r="BX169" s="235">
        <v>82</v>
      </c>
      <c r="BY169" s="235">
        <v>82</v>
      </c>
      <c r="BZ169" s="193" t="e">
        <f t="shared" si="70"/>
        <v>#VALUE!</v>
      </c>
      <c r="CA169" s="193">
        <f t="shared" si="71"/>
        <v>20</v>
      </c>
      <c r="CB169" s="193" t="e">
        <f t="shared" si="72"/>
        <v>#VALUE!</v>
      </c>
      <c r="CC169" s="193" t="e">
        <f t="shared" si="73"/>
        <v>#VALUE!</v>
      </c>
      <c r="CD169" s="193" t="e">
        <f t="shared" si="74"/>
        <v>#VALUE!</v>
      </c>
      <c r="CE169" s="193" t="e">
        <f t="shared" si="75"/>
        <v>#VALUE!</v>
      </c>
      <c r="CF169" s="193" t="e">
        <f t="shared" si="76"/>
        <v>#VALUE!</v>
      </c>
      <c r="CG169" s="193" t="e">
        <f t="shared" si="77"/>
        <v>#VALUE!</v>
      </c>
      <c r="CH169" s="193" t="e">
        <f t="shared" si="78"/>
        <v>#VALUE!</v>
      </c>
      <c r="CI169" s="193" t="e">
        <f t="shared" si="79"/>
        <v>#VALUE!</v>
      </c>
      <c r="CJ169" s="193" t="e">
        <f t="shared" si="80"/>
        <v>#VALUE!</v>
      </c>
      <c r="CK169" s="193" t="e">
        <f t="shared" si="81"/>
        <v>#VALUE!</v>
      </c>
      <c r="CL169" s="193" t="e">
        <f t="shared" si="82"/>
        <v>#VALUE!</v>
      </c>
      <c r="CM169" s="193" t="e">
        <f t="shared" si="83"/>
        <v>#VALUE!</v>
      </c>
      <c r="CN169" s="193" t="e">
        <f t="shared" si="84"/>
        <v>#VALUE!</v>
      </c>
      <c r="CO169" s="209" t="str">
        <f t="shared" si="85"/>
        <v>2023PEC AI 498</v>
      </c>
      <c r="CP169" s="193" t="e">
        <f t="shared" si="86"/>
        <v>#VALUE!</v>
      </c>
      <c r="CQ169" s="158"/>
      <c r="CR169" s="193">
        <f t="shared" si="87"/>
        <v>20</v>
      </c>
      <c r="CS169" s="193" t="e">
        <f t="shared" si="88"/>
        <v>#VALUE!</v>
      </c>
      <c r="CT169" s="193" t="e">
        <f t="shared" si="89"/>
        <v>#VALUE!</v>
      </c>
      <c r="CU169" s="193" t="e">
        <f t="shared" si="90"/>
        <v>#VALUE!</v>
      </c>
      <c r="CV169" s="193" t="e">
        <f t="shared" si="91"/>
        <v>#VALUE!</v>
      </c>
      <c r="CW169" s="193" t="e">
        <f t="shared" si="92"/>
        <v>#VALUE!</v>
      </c>
      <c r="CX169" s="193" t="e">
        <f t="shared" si="93"/>
        <v>#VALUE!</v>
      </c>
      <c r="CY169" s="193" t="e">
        <f t="shared" si="94"/>
        <v>#VALUE!</v>
      </c>
      <c r="CZ169" s="193" t="e">
        <f t="shared" si="95"/>
        <v>#VALUE!</v>
      </c>
      <c r="DA169" s="193" t="e">
        <f t="shared" si="96"/>
        <v>#VALUE!</v>
      </c>
      <c r="DB169" s="193" t="e">
        <f t="shared" si="97"/>
        <v>#VALUE!</v>
      </c>
      <c r="DC169" s="193" t="e">
        <f t="shared" si="98"/>
        <v>#VALUE!</v>
      </c>
      <c r="DD169" s="193" t="e">
        <f t="shared" si="99"/>
        <v>#VALUE!</v>
      </c>
      <c r="DE169" s="159"/>
      <c r="DF169" s="159" t="e">
        <f t="shared" si="100"/>
        <v>#VALUE!</v>
      </c>
      <c r="DG169" s="159"/>
      <c r="DH169" s="159"/>
      <c r="DI169" s="159"/>
      <c r="DJ169" s="159"/>
      <c r="DK169" s="159"/>
      <c r="DL169" s="159"/>
      <c r="DM169" s="159"/>
      <c r="DN169" s="159"/>
      <c r="DO169" s="159"/>
      <c r="DP169" s="159"/>
      <c r="DQ169" s="159"/>
      <c r="DR169" s="159">
        <f t="shared" si="101"/>
        <v>82</v>
      </c>
      <c r="DS169" s="188">
        <f t="shared" si="102"/>
        <v>16</v>
      </c>
      <c r="DT169" s="159">
        <f t="shared" si="103"/>
        <v>11</v>
      </c>
      <c r="DU169" s="159">
        <f t="shared" si="104"/>
        <v>12</v>
      </c>
      <c r="DV169" s="159">
        <f t="shared" si="105"/>
        <v>12</v>
      </c>
      <c r="DW169" s="159">
        <f t="shared" si="106"/>
        <v>12</v>
      </c>
      <c r="DX169" s="159">
        <f t="shared" si="107"/>
        <v>7</v>
      </c>
      <c r="DY169" s="210">
        <f t="shared" si="108"/>
        <v>12</v>
      </c>
      <c r="DZ169" s="159">
        <f t="shared" si="109"/>
        <v>82</v>
      </c>
      <c r="EA169" s="159">
        <f t="shared" si="110"/>
        <v>16</v>
      </c>
      <c r="EB169" s="159">
        <f t="shared" si="111"/>
        <v>0</v>
      </c>
      <c r="EC169" s="159">
        <f t="shared" si="193"/>
        <v>11</v>
      </c>
      <c r="ED169" s="159">
        <f t="shared" si="193"/>
        <v>12</v>
      </c>
      <c r="EE169" s="159">
        <f t="shared" si="194"/>
        <v>0</v>
      </c>
      <c r="EF169" s="159">
        <f t="shared" si="194"/>
        <v>0</v>
      </c>
      <c r="EG169" s="159">
        <f t="shared" si="114"/>
        <v>12</v>
      </c>
      <c r="EH169" s="159">
        <f t="shared" si="115"/>
        <v>0</v>
      </c>
      <c r="EI169" s="159">
        <f t="shared" si="195"/>
        <v>12</v>
      </c>
      <c r="EJ169" s="159">
        <f t="shared" si="195"/>
        <v>7</v>
      </c>
      <c r="EK169" s="159">
        <f t="shared" si="196"/>
        <v>0</v>
      </c>
      <c r="EL169" s="159">
        <f t="shared" si="196"/>
        <v>0</v>
      </c>
      <c r="EM169" s="159">
        <f t="shared" si="118"/>
        <v>12</v>
      </c>
      <c r="EN169" s="159"/>
      <c r="EO169" s="159"/>
      <c r="EP169" s="188">
        <f t="shared" si="119"/>
        <v>16</v>
      </c>
      <c r="EQ169" s="159">
        <f t="shared" si="120"/>
        <v>14</v>
      </c>
      <c r="ER169" s="159">
        <f t="shared" si="121"/>
        <v>14</v>
      </c>
      <c r="ES169" s="159">
        <f t="shared" si="122"/>
        <v>14</v>
      </c>
      <c r="ET169" s="159">
        <f t="shared" si="123"/>
        <v>11</v>
      </c>
      <c r="EU169" s="159">
        <f t="shared" si="124"/>
        <v>13</v>
      </c>
      <c r="EV169" s="159"/>
      <c r="EW169" s="159">
        <f t="shared" si="125"/>
        <v>82</v>
      </c>
      <c r="EX169" s="159">
        <f t="shared" si="126"/>
        <v>16</v>
      </c>
      <c r="EY169" s="159">
        <f t="shared" si="127"/>
        <v>0</v>
      </c>
      <c r="EZ169" s="159">
        <f t="shared" si="197"/>
        <v>14</v>
      </c>
      <c r="FA169" s="159">
        <f t="shared" si="197"/>
        <v>14</v>
      </c>
      <c r="FB169" s="159">
        <f t="shared" si="198"/>
        <v>0</v>
      </c>
      <c r="FC169" s="159">
        <f t="shared" si="198"/>
        <v>0</v>
      </c>
      <c r="FD169" s="159">
        <f t="shared" si="130"/>
        <v>14</v>
      </c>
      <c r="FE169" s="159">
        <f t="shared" si="131"/>
        <v>0</v>
      </c>
      <c r="FF169" s="159">
        <f t="shared" si="199"/>
        <v>11</v>
      </c>
      <c r="FG169" s="159">
        <f t="shared" si="199"/>
        <v>13</v>
      </c>
      <c r="FH169" s="159">
        <f t="shared" si="133"/>
        <v>0</v>
      </c>
      <c r="FI169" s="159">
        <v>0</v>
      </c>
      <c r="FJ169" s="159">
        <v>0</v>
      </c>
      <c r="FK169" s="159"/>
      <c r="FL169" s="159"/>
      <c r="FM169" s="235">
        <v>82</v>
      </c>
    </row>
    <row r="170" spans="1:169" ht="28" x14ac:dyDescent="0.2">
      <c r="A170" s="194">
        <v>157</v>
      </c>
      <c r="B170" s="211">
        <v>211423243157</v>
      </c>
      <c r="C170" s="211" t="s">
        <v>994</v>
      </c>
      <c r="D170" s="197"/>
      <c r="E170" s="212" t="s">
        <v>995</v>
      </c>
      <c r="F170" s="199">
        <f t="shared" si="0"/>
        <v>2</v>
      </c>
      <c r="G170" s="199">
        <f t="shared" si="1"/>
        <v>2</v>
      </c>
      <c r="H170" s="199">
        <f t="shared" si="2"/>
        <v>2</v>
      </c>
      <c r="I170" s="199">
        <f t="shared" si="3"/>
        <v>2</v>
      </c>
      <c r="J170" s="199">
        <f t="shared" si="4"/>
        <v>2</v>
      </c>
      <c r="K170" s="199">
        <f t="shared" si="5"/>
        <v>2</v>
      </c>
      <c r="L170" s="199">
        <f t="shared" si="6"/>
        <v>2</v>
      </c>
      <c r="M170" s="199">
        <f t="shared" si="7"/>
        <v>2</v>
      </c>
      <c r="N170" s="199">
        <f t="shared" si="8"/>
        <v>2</v>
      </c>
      <c r="O170" s="200">
        <f t="shared" si="9"/>
        <v>1</v>
      </c>
      <c r="P170" s="199">
        <f t="shared" si="10"/>
        <v>13</v>
      </c>
      <c r="Q170" s="199">
        <f t="shared" si="11"/>
        <v>0</v>
      </c>
      <c r="R170" s="199">
        <f t="shared" si="12"/>
        <v>0</v>
      </c>
      <c r="S170" s="201">
        <f t="shared" si="185"/>
        <v>0</v>
      </c>
      <c r="T170" s="202">
        <f t="shared" si="14"/>
        <v>3</v>
      </c>
      <c r="U170" s="199">
        <f t="shared" si="15"/>
        <v>0</v>
      </c>
      <c r="V170" s="199">
        <f t="shared" si="16"/>
        <v>0</v>
      </c>
      <c r="W170" s="199">
        <f t="shared" si="17"/>
        <v>0</v>
      </c>
      <c r="X170" s="201">
        <f t="shared" si="18"/>
        <v>0</v>
      </c>
      <c r="Y170" s="203">
        <f t="shared" si="19"/>
        <v>4</v>
      </c>
      <c r="Z170" s="199">
        <f t="shared" si="20"/>
        <v>0</v>
      </c>
      <c r="AA170" s="199">
        <f t="shared" si="21"/>
        <v>0</v>
      </c>
      <c r="AB170" s="199">
        <f t="shared" si="22"/>
        <v>0</v>
      </c>
      <c r="AC170" s="201">
        <f t="shared" si="23"/>
        <v>0</v>
      </c>
      <c r="AD170" s="202">
        <f t="shared" si="24"/>
        <v>4</v>
      </c>
      <c r="AE170" s="199">
        <f t="shared" si="25"/>
        <v>13</v>
      </c>
      <c r="AF170" s="199">
        <f t="shared" si="26"/>
        <v>0</v>
      </c>
      <c r="AG170" s="199">
        <f t="shared" si="27"/>
        <v>0</v>
      </c>
      <c r="AH170" s="201">
        <f t="shared" si="28"/>
        <v>0</v>
      </c>
      <c r="AI170" s="204">
        <f t="shared" si="29"/>
        <v>3</v>
      </c>
      <c r="AJ170" s="199">
        <f t="shared" si="30"/>
        <v>12</v>
      </c>
      <c r="AK170" s="199">
        <f t="shared" si="31"/>
        <v>0</v>
      </c>
      <c r="AL170" s="199">
        <f t="shared" si="32"/>
        <v>0</v>
      </c>
      <c r="AM170" s="201">
        <f t="shared" si="33"/>
        <v>0</v>
      </c>
      <c r="AN170" s="204">
        <f t="shared" si="34"/>
        <v>3</v>
      </c>
      <c r="AO170" s="199">
        <f t="shared" si="35"/>
        <v>0</v>
      </c>
      <c r="AP170" s="199">
        <f t="shared" si="36"/>
        <v>0</v>
      </c>
      <c r="AQ170" s="199">
        <f t="shared" si="37"/>
        <v>0</v>
      </c>
      <c r="AR170" s="201">
        <f t="shared" si="38"/>
        <v>0</v>
      </c>
      <c r="AS170" s="204">
        <f t="shared" si="39"/>
        <v>4</v>
      </c>
      <c r="AT170" s="199">
        <f t="shared" si="40"/>
        <v>13</v>
      </c>
      <c r="AU170" s="199">
        <f t="shared" si="41"/>
        <v>0</v>
      </c>
      <c r="AV170" s="199">
        <f t="shared" si="42"/>
        <v>0</v>
      </c>
      <c r="AW170" s="201">
        <f t="shared" si="43"/>
        <v>0</v>
      </c>
      <c r="AX170" s="205">
        <f t="shared" si="44"/>
        <v>3</v>
      </c>
      <c r="AY170" s="199">
        <f t="shared" si="45"/>
        <v>0</v>
      </c>
      <c r="AZ170" s="199">
        <f t="shared" si="46"/>
        <v>0</v>
      </c>
      <c r="BA170" s="199">
        <f t="shared" si="47"/>
        <v>0</v>
      </c>
      <c r="BB170" s="201">
        <f t="shared" si="48"/>
        <v>0</v>
      </c>
      <c r="BC170" s="204">
        <f t="shared" si="49"/>
        <v>4</v>
      </c>
      <c r="BD170" s="199">
        <f t="shared" si="50"/>
        <v>0</v>
      </c>
      <c r="BE170" s="199">
        <f t="shared" si="51"/>
        <v>0</v>
      </c>
      <c r="BF170" s="199">
        <f t="shared" si="52"/>
        <v>0</v>
      </c>
      <c r="BG170" s="201">
        <f t="shared" si="53"/>
        <v>0</v>
      </c>
      <c r="BH170" s="204">
        <f t="shared" si="54"/>
        <v>4</v>
      </c>
      <c r="BI170" s="199">
        <f t="shared" si="55"/>
        <v>10</v>
      </c>
      <c r="BJ170" s="199">
        <f t="shared" si="56"/>
        <v>0</v>
      </c>
      <c r="BK170" s="199">
        <f t="shared" si="57"/>
        <v>0</v>
      </c>
      <c r="BL170" s="201">
        <f t="shared" si="58"/>
        <v>0</v>
      </c>
      <c r="BM170" s="206">
        <f t="shared" si="59"/>
        <v>3</v>
      </c>
      <c r="BN170" s="199">
        <f t="shared" si="60"/>
        <v>14</v>
      </c>
      <c r="BO170" s="199">
        <f t="shared" si="61"/>
        <v>0</v>
      </c>
      <c r="BP170" s="199">
        <f t="shared" si="62"/>
        <v>0</v>
      </c>
      <c r="BQ170" s="201">
        <f t="shared" si="63"/>
        <v>0</v>
      </c>
      <c r="BR170" s="207">
        <f t="shared" si="64"/>
        <v>3</v>
      </c>
      <c r="BS170" s="199">
        <f t="shared" si="65"/>
        <v>0</v>
      </c>
      <c r="BT170" s="199">
        <f t="shared" si="66"/>
        <v>0</v>
      </c>
      <c r="BU170" s="199">
        <f t="shared" si="67"/>
        <v>0</v>
      </c>
      <c r="BV170" s="201">
        <f t="shared" si="68"/>
        <v>0</v>
      </c>
      <c r="BW170" s="207">
        <f t="shared" si="69"/>
        <v>4</v>
      </c>
      <c r="BX170" s="235">
        <v>94</v>
      </c>
      <c r="BY170" s="235">
        <v>94</v>
      </c>
      <c r="BZ170" s="193" t="e">
        <f t="shared" si="70"/>
        <v>#VALUE!</v>
      </c>
      <c r="CA170" s="193">
        <f t="shared" si="71"/>
        <v>20</v>
      </c>
      <c r="CB170" s="193" t="e">
        <f t="shared" si="72"/>
        <v>#VALUE!</v>
      </c>
      <c r="CC170" s="193" t="e">
        <f t="shared" si="73"/>
        <v>#VALUE!</v>
      </c>
      <c r="CD170" s="193" t="e">
        <f t="shared" si="74"/>
        <v>#VALUE!</v>
      </c>
      <c r="CE170" s="193" t="e">
        <f t="shared" si="75"/>
        <v>#VALUE!</v>
      </c>
      <c r="CF170" s="193" t="e">
        <f t="shared" si="76"/>
        <v>#VALUE!</v>
      </c>
      <c r="CG170" s="193" t="e">
        <f t="shared" si="77"/>
        <v>#VALUE!</v>
      </c>
      <c r="CH170" s="193" t="e">
        <f t="shared" si="78"/>
        <v>#VALUE!</v>
      </c>
      <c r="CI170" s="193" t="e">
        <f t="shared" si="79"/>
        <v>#VALUE!</v>
      </c>
      <c r="CJ170" s="193" t="e">
        <f t="shared" si="80"/>
        <v>#VALUE!</v>
      </c>
      <c r="CK170" s="193" t="e">
        <f t="shared" si="81"/>
        <v>#VALUE!</v>
      </c>
      <c r="CL170" s="193" t="e">
        <f t="shared" si="82"/>
        <v>#VALUE!</v>
      </c>
      <c r="CM170" s="193" t="e">
        <f t="shared" si="83"/>
        <v>#VALUE!</v>
      </c>
      <c r="CN170" s="193" t="e">
        <f t="shared" si="84"/>
        <v>#VALUE!</v>
      </c>
      <c r="CO170" s="209" t="str">
        <f t="shared" si="85"/>
        <v>2023PEC AI 168</v>
      </c>
      <c r="CP170" s="193" t="e">
        <f t="shared" si="86"/>
        <v>#VALUE!</v>
      </c>
      <c r="CQ170" s="158"/>
      <c r="CR170" s="193">
        <f t="shared" si="87"/>
        <v>20</v>
      </c>
      <c r="CS170" s="193" t="e">
        <f t="shared" si="88"/>
        <v>#VALUE!</v>
      </c>
      <c r="CT170" s="193" t="e">
        <f t="shared" si="89"/>
        <v>#VALUE!</v>
      </c>
      <c r="CU170" s="193" t="e">
        <f t="shared" si="90"/>
        <v>#VALUE!</v>
      </c>
      <c r="CV170" s="193" t="e">
        <f t="shared" si="91"/>
        <v>#VALUE!</v>
      </c>
      <c r="CW170" s="193" t="e">
        <f t="shared" si="92"/>
        <v>#VALUE!</v>
      </c>
      <c r="CX170" s="193" t="e">
        <f t="shared" si="93"/>
        <v>#VALUE!</v>
      </c>
      <c r="CY170" s="193" t="e">
        <f t="shared" si="94"/>
        <v>#VALUE!</v>
      </c>
      <c r="CZ170" s="193" t="e">
        <f t="shared" si="95"/>
        <v>#VALUE!</v>
      </c>
      <c r="DA170" s="193" t="e">
        <f t="shared" si="96"/>
        <v>#VALUE!</v>
      </c>
      <c r="DB170" s="193" t="e">
        <f t="shared" si="97"/>
        <v>#VALUE!</v>
      </c>
      <c r="DC170" s="193" t="e">
        <f t="shared" si="98"/>
        <v>#VALUE!</v>
      </c>
      <c r="DD170" s="193" t="e">
        <f t="shared" si="99"/>
        <v>#VALUE!</v>
      </c>
      <c r="DE170" s="159"/>
      <c r="DF170" s="159" t="e">
        <f t="shared" si="100"/>
        <v>#VALUE!</v>
      </c>
      <c r="DG170" s="159"/>
      <c r="DH170" s="159"/>
      <c r="DI170" s="159"/>
      <c r="DJ170" s="159"/>
      <c r="DK170" s="159"/>
      <c r="DL170" s="159"/>
      <c r="DM170" s="159"/>
      <c r="DN170" s="159"/>
      <c r="DO170" s="159"/>
      <c r="DP170" s="159"/>
      <c r="DQ170" s="159"/>
      <c r="DR170" s="159">
        <f t="shared" si="101"/>
        <v>94</v>
      </c>
      <c r="DS170" s="188">
        <f t="shared" si="102"/>
        <v>19</v>
      </c>
      <c r="DT170" s="159">
        <f t="shared" si="103"/>
        <v>13</v>
      </c>
      <c r="DU170" s="159">
        <f t="shared" si="104"/>
        <v>13</v>
      </c>
      <c r="DV170" s="159">
        <f t="shared" si="105"/>
        <v>12</v>
      </c>
      <c r="DW170" s="159">
        <f t="shared" si="106"/>
        <v>13</v>
      </c>
      <c r="DX170" s="159">
        <f t="shared" si="107"/>
        <v>10</v>
      </c>
      <c r="DY170" s="210">
        <f t="shared" si="108"/>
        <v>14</v>
      </c>
      <c r="DZ170" s="159">
        <f t="shared" si="109"/>
        <v>94</v>
      </c>
      <c r="EA170" s="159">
        <f t="shared" si="110"/>
        <v>19</v>
      </c>
      <c r="EB170" s="159">
        <f t="shared" si="111"/>
        <v>13</v>
      </c>
      <c r="EC170" s="159">
        <f t="shared" si="193"/>
        <v>0</v>
      </c>
      <c r="ED170" s="159">
        <f t="shared" si="193"/>
        <v>0</v>
      </c>
      <c r="EE170" s="159">
        <f t="shared" si="194"/>
        <v>13</v>
      </c>
      <c r="EF170" s="159">
        <f t="shared" si="194"/>
        <v>12</v>
      </c>
      <c r="EG170" s="159">
        <f t="shared" si="114"/>
        <v>0</v>
      </c>
      <c r="EH170" s="159">
        <f t="shared" si="115"/>
        <v>13</v>
      </c>
      <c r="EI170" s="159">
        <f t="shared" si="195"/>
        <v>0</v>
      </c>
      <c r="EJ170" s="159">
        <f t="shared" si="195"/>
        <v>0</v>
      </c>
      <c r="EK170" s="159">
        <f t="shared" si="196"/>
        <v>10</v>
      </c>
      <c r="EL170" s="159">
        <f t="shared" si="196"/>
        <v>14</v>
      </c>
      <c r="EM170" s="159">
        <f t="shared" si="118"/>
        <v>0</v>
      </c>
      <c r="EN170" s="159"/>
      <c r="EO170" s="159"/>
      <c r="EP170" s="188">
        <f t="shared" si="119"/>
        <v>19</v>
      </c>
      <c r="EQ170" s="159">
        <f t="shared" si="120"/>
        <v>16</v>
      </c>
      <c r="ER170" s="159">
        <f t="shared" si="121"/>
        <v>16</v>
      </c>
      <c r="ES170" s="159">
        <f t="shared" si="122"/>
        <v>15</v>
      </c>
      <c r="ET170" s="159">
        <f t="shared" si="123"/>
        <v>13</v>
      </c>
      <c r="EU170" s="159">
        <f t="shared" si="124"/>
        <v>15</v>
      </c>
      <c r="EV170" s="159"/>
      <c r="EW170" s="159">
        <f t="shared" si="125"/>
        <v>94</v>
      </c>
      <c r="EX170" s="159">
        <f t="shared" si="126"/>
        <v>19</v>
      </c>
      <c r="EY170" s="159">
        <f t="shared" si="127"/>
        <v>16</v>
      </c>
      <c r="EZ170" s="159">
        <f t="shared" si="197"/>
        <v>0</v>
      </c>
      <c r="FA170" s="159">
        <f t="shared" si="197"/>
        <v>0</v>
      </c>
      <c r="FB170" s="159">
        <f t="shared" si="198"/>
        <v>16</v>
      </c>
      <c r="FC170" s="159">
        <f t="shared" si="198"/>
        <v>15</v>
      </c>
      <c r="FD170" s="159">
        <f t="shared" si="130"/>
        <v>0</v>
      </c>
      <c r="FE170" s="159">
        <f t="shared" si="131"/>
        <v>13</v>
      </c>
      <c r="FF170" s="159">
        <f t="shared" si="199"/>
        <v>0</v>
      </c>
      <c r="FG170" s="159">
        <f t="shared" si="199"/>
        <v>0</v>
      </c>
      <c r="FH170" s="159">
        <f t="shared" si="133"/>
        <v>15</v>
      </c>
      <c r="FI170" s="159">
        <v>0</v>
      </c>
      <c r="FJ170" s="159">
        <v>0</v>
      </c>
      <c r="FK170" s="159"/>
      <c r="FL170" s="159"/>
      <c r="FM170" s="235">
        <v>94</v>
      </c>
    </row>
    <row r="171" spans="1:169" ht="18" x14ac:dyDescent="0.2">
      <c r="A171" s="194">
        <v>158</v>
      </c>
      <c r="B171" s="195">
        <v>211423243158</v>
      </c>
      <c r="C171" s="196" t="s">
        <v>996</v>
      </c>
      <c r="D171" s="197"/>
      <c r="E171" s="198" t="s">
        <v>997</v>
      </c>
      <c r="F171" s="199">
        <f t="shared" si="0"/>
        <v>2</v>
      </c>
      <c r="G171" s="199">
        <f t="shared" si="1"/>
        <v>2</v>
      </c>
      <c r="H171" s="199">
        <f t="shared" si="2"/>
        <v>2</v>
      </c>
      <c r="I171" s="199">
        <f t="shared" si="3"/>
        <v>2</v>
      </c>
      <c r="J171" s="199">
        <f t="shared" si="4"/>
        <v>2</v>
      </c>
      <c r="K171" s="199">
        <f t="shared" si="5"/>
        <v>2</v>
      </c>
      <c r="L171" s="199">
        <f t="shared" si="6"/>
        <v>2</v>
      </c>
      <c r="M171" s="199">
        <f t="shared" si="7"/>
        <v>2</v>
      </c>
      <c r="N171" s="199">
        <f t="shared" si="8"/>
        <v>0</v>
      </c>
      <c r="O171" s="200">
        <f t="shared" si="9"/>
        <v>0</v>
      </c>
      <c r="P171" s="199">
        <f t="shared" si="10"/>
        <v>0</v>
      </c>
      <c r="Q171" s="199">
        <f t="shared" si="11"/>
        <v>0</v>
      </c>
      <c r="R171" s="199">
        <f t="shared" si="12"/>
        <v>0</v>
      </c>
      <c r="S171" s="201">
        <f t="shared" si="185"/>
        <v>0</v>
      </c>
      <c r="T171" s="202">
        <f t="shared" si="14"/>
        <v>4</v>
      </c>
      <c r="U171" s="199">
        <f t="shared" si="15"/>
        <v>11</v>
      </c>
      <c r="V171" s="199">
        <f t="shared" si="16"/>
        <v>0</v>
      </c>
      <c r="W171" s="199">
        <f t="shared" si="17"/>
        <v>0</v>
      </c>
      <c r="X171" s="201">
        <f t="shared" si="18"/>
        <v>0</v>
      </c>
      <c r="Y171" s="203">
        <f t="shared" si="19"/>
        <v>3</v>
      </c>
      <c r="Z171" s="199">
        <f t="shared" si="20"/>
        <v>11</v>
      </c>
      <c r="AA171" s="199">
        <f t="shared" si="21"/>
        <v>0</v>
      </c>
      <c r="AB171" s="199">
        <f t="shared" si="22"/>
        <v>0</v>
      </c>
      <c r="AC171" s="201">
        <f t="shared" si="23"/>
        <v>0</v>
      </c>
      <c r="AD171" s="202">
        <f t="shared" si="24"/>
        <v>3</v>
      </c>
      <c r="AE171" s="199">
        <f t="shared" si="25"/>
        <v>0</v>
      </c>
      <c r="AF171" s="199">
        <f t="shared" si="26"/>
        <v>0</v>
      </c>
      <c r="AG171" s="199">
        <f t="shared" si="27"/>
        <v>0</v>
      </c>
      <c r="AH171" s="201">
        <f t="shared" si="28"/>
        <v>0</v>
      </c>
      <c r="AI171" s="204">
        <f t="shared" si="29"/>
        <v>4</v>
      </c>
      <c r="AJ171" s="199">
        <f t="shared" si="30"/>
        <v>0</v>
      </c>
      <c r="AK171" s="199">
        <f t="shared" si="31"/>
        <v>0</v>
      </c>
      <c r="AL171" s="199">
        <f t="shared" si="32"/>
        <v>0</v>
      </c>
      <c r="AM171" s="201">
        <f t="shared" si="33"/>
        <v>0</v>
      </c>
      <c r="AN171" s="204">
        <f t="shared" si="34"/>
        <v>4</v>
      </c>
      <c r="AO171" s="199">
        <f t="shared" si="35"/>
        <v>11</v>
      </c>
      <c r="AP171" s="199">
        <f t="shared" si="36"/>
        <v>0</v>
      </c>
      <c r="AQ171" s="199">
        <f t="shared" si="37"/>
        <v>0</v>
      </c>
      <c r="AR171" s="201">
        <f t="shared" si="38"/>
        <v>0</v>
      </c>
      <c r="AS171" s="204">
        <f t="shared" si="39"/>
        <v>3</v>
      </c>
      <c r="AT171" s="199">
        <f t="shared" si="40"/>
        <v>0</v>
      </c>
      <c r="AU171" s="199">
        <f t="shared" si="41"/>
        <v>0</v>
      </c>
      <c r="AV171" s="199">
        <f t="shared" si="42"/>
        <v>0</v>
      </c>
      <c r="AW171" s="201">
        <f t="shared" si="43"/>
        <v>0</v>
      </c>
      <c r="AX171" s="205">
        <f t="shared" si="44"/>
        <v>4</v>
      </c>
      <c r="AY171" s="199">
        <f t="shared" si="45"/>
        <v>11</v>
      </c>
      <c r="AZ171" s="199">
        <f t="shared" si="46"/>
        <v>0</v>
      </c>
      <c r="BA171" s="199">
        <f t="shared" si="47"/>
        <v>0</v>
      </c>
      <c r="BB171" s="201">
        <f t="shared" si="48"/>
        <v>0</v>
      </c>
      <c r="BC171" s="204">
        <f t="shared" si="49"/>
        <v>3</v>
      </c>
      <c r="BD171" s="199">
        <f t="shared" si="50"/>
        <v>6</v>
      </c>
      <c r="BE171" s="199">
        <f t="shared" si="51"/>
        <v>0</v>
      </c>
      <c r="BF171" s="199">
        <f t="shared" si="52"/>
        <v>0</v>
      </c>
      <c r="BG171" s="201">
        <f t="shared" si="53"/>
        <v>0</v>
      </c>
      <c r="BH171" s="204">
        <f t="shared" si="54"/>
        <v>3</v>
      </c>
      <c r="BI171" s="199">
        <f t="shared" si="55"/>
        <v>0</v>
      </c>
      <c r="BJ171" s="199">
        <f t="shared" si="56"/>
        <v>0</v>
      </c>
      <c r="BK171" s="199">
        <f t="shared" si="57"/>
        <v>0</v>
      </c>
      <c r="BL171" s="201">
        <f t="shared" si="58"/>
        <v>0</v>
      </c>
      <c r="BM171" s="206">
        <f t="shared" si="59"/>
        <v>4</v>
      </c>
      <c r="BN171" s="199">
        <f t="shared" si="60"/>
        <v>0</v>
      </c>
      <c r="BO171" s="199">
        <f t="shared" si="61"/>
        <v>0</v>
      </c>
      <c r="BP171" s="199">
        <f t="shared" si="62"/>
        <v>0</v>
      </c>
      <c r="BQ171" s="201">
        <f t="shared" si="63"/>
        <v>0</v>
      </c>
      <c r="BR171" s="207">
        <f t="shared" si="64"/>
        <v>4</v>
      </c>
      <c r="BS171" s="199">
        <f t="shared" si="65"/>
        <v>12</v>
      </c>
      <c r="BT171" s="199">
        <f t="shared" si="66"/>
        <v>0</v>
      </c>
      <c r="BU171" s="199">
        <f t="shared" si="67"/>
        <v>0</v>
      </c>
      <c r="BV171" s="201">
        <f t="shared" si="68"/>
        <v>0</v>
      </c>
      <c r="BW171" s="207">
        <f t="shared" si="69"/>
        <v>3</v>
      </c>
      <c r="BX171" s="235">
        <v>78</v>
      </c>
      <c r="BY171" s="235">
        <v>78</v>
      </c>
      <c r="BZ171" s="193" t="e">
        <f t="shared" si="70"/>
        <v>#VALUE!</v>
      </c>
      <c r="CA171" s="193">
        <f t="shared" si="71"/>
        <v>20</v>
      </c>
      <c r="CB171" s="193" t="e">
        <f t="shared" si="72"/>
        <v>#VALUE!</v>
      </c>
      <c r="CC171" s="193" t="e">
        <f t="shared" si="73"/>
        <v>#VALUE!</v>
      </c>
      <c r="CD171" s="193" t="e">
        <f t="shared" si="74"/>
        <v>#VALUE!</v>
      </c>
      <c r="CE171" s="193" t="e">
        <f t="shared" si="75"/>
        <v>#VALUE!</v>
      </c>
      <c r="CF171" s="193" t="e">
        <f t="shared" si="76"/>
        <v>#VALUE!</v>
      </c>
      <c r="CG171" s="193" t="e">
        <f t="shared" si="77"/>
        <v>#VALUE!</v>
      </c>
      <c r="CH171" s="193" t="e">
        <f t="shared" si="78"/>
        <v>#VALUE!</v>
      </c>
      <c r="CI171" s="193" t="e">
        <f t="shared" si="79"/>
        <v>#VALUE!</v>
      </c>
      <c r="CJ171" s="193" t="e">
        <f t="shared" si="80"/>
        <v>#VALUE!</v>
      </c>
      <c r="CK171" s="193" t="e">
        <f t="shared" si="81"/>
        <v>#VALUE!</v>
      </c>
      <c r="CL171" s="193" t="e">
        <f t="shared" si="82"/>
        <v>#VALUE!</v>
      </c>
      <c r="CM171" s="193" t="e">
        <f t="shared" si="83"/>
        <v>#VALUE!</v>
      </c>
      <c r="CN171" s="193" t="e">
        <f t="shared" si="84"/>
        <v>#VALUE!</v>
      </c>
      <c r="CO171" s="209" t="str">
        <f t="shared" si="85"/>
        <v>2023PEC AI 501</v>
      </c>
      <c r="CP171" s="193" t="e">
        <f t="shared" si="86"/>
        <v>#VALUE!</v>
      </c>
      <c r="CQ171" s="158"/>
      <c r="CR171" s="193">
        <f t="shared" si="87"/>
        <v>20</v>
      </c>
      <c r="CS171" s="193" t="e">
        <f t="shared" si="88"/>
        <v>#VALUE!</v>
      </c>
      <c r="CT171" s="193" t="e">
        <f t="shared" si="89"/>
        <v>#VALUE!</v>
      </c>
      <c r="CU171" s="193" t="e">
        <f t="shared" si="90"/>
        <v>#VALUE!</v>
      </c>
      <c r="CV171" s="193" t="e">
        <f t="shared" si="91"/>
        <v>#VALUE!</v>
      </c>
      <c r="CW171" s="193" t="e">
        <f t="shared" si="92"/>
        <v>#VALUE!</v>
      </c>
      <c r="CX171" s="193" t="e">
        <f t="shared" si="93"/>
        <v>#VALUE!</v>
      </c>
      <c r="CY171" s="193" t="e">
        <f t="shared" si="94"/>
        <v>#VALUE!</v>
      </c>
      <c r="CZ171" s="193" t="e">
        <f t="shared" si="95"/>
        <v>#VALUE!</v>
      </c>
      <c r="DA171" s="193" t="e">
        <f t="shared" si="96"/>
        <v>#VALUE!</v>
      </c>
      <c r="DB171" s="193" t="e">
        <f t="shared" si="97"/>
        <v>#VALUE!</v>
      </c>
      <c r="DC171" s="193" t="e">
        <f t="shared" si="98"/>
        <v>#VALUE!</v>
      </c>
      <c r="DD171" s="193" t="e">
        <f t="shared" si="99"/>
        <v>#VALUE!</v>
      </c>
      <c r="DE171" s="159"/>
      <c r="DF171" s="159" t="e">
        <f t="shared" si="100"/>
        <v>#VALUE!</v>
      </c>
      <c r="DG171" s="159"/>
      <c r="DH171" s="159"/>
      <c r="DI171" s="159"/>
      <c r="DJ171" s="159"/>
      <c r="DK171" s="159"/>
      <c r="DL171" s="159"/>
      <c r="DM171" s="159"/>
      <c r="DN171" s="159"/>
      <c r="DO171" s="159"/>
      <c r="DP171" s="159"/>
      <c r="DQ171" s="159"/>
      <c r="DR171" s="159">
        <f t="shared" si="101"/>
        <v>78</v>
      </c>
      <c r="DS171" s="188">
        <f t="shared" si="102"/>
        <v>16</v>
      </c>
      <c r="DT171" s="159">
        <f t="shared" si="103"/>
        <v>11</v>
      </c>
      <c r="DU171" s="159">
        <f t="shared" si="104"/>
        <v>11</v>
      </c>
      <c r="DV171" s="159">
        <f t="shared" si="105"/>
        <v>11</v>
      </c>
      <c r="DW171" s="159">
        <f t="shared" si="106"/>
        <v>11</v>
      </c>
      <c r="DX171" s="159">
        <f t="shared" si="107"/>
        <v>6</v>
      </c>
      <c r="DY171" s="210">
        <f t="shared" si="108"/>
        <v>12</v>
      </c>
      <c r="DZ171" s="159">
        <f t="shared" si="109"/>
        <v>78</v>
      </c>
      <c r="EA171" s="159">
        <f t="shared" si="110"/>
        <v>16</v>
      </c>
      <c r="EB171" s="159">
        <f t="shared" si="111"/>
        <v>0</v>
      </c>
      <c r="EC171" s="159">
        <f t="shared" si="193"/>
        <v>11</v>
      </c>
      <c r="ED171" s="159">
        <f t="shared" si="193"/>
        <v>11</v>
      </c>
      <c r="EE171" s="159">
        <f t="shared" si="194"/>
        <v>0</v>
      </c>
      <c r="EF171" s="159">
        <f t="shared" si="194"/>
        <v>0</v>
      </c>
      <c r="EG171" s="159">
        <f t="shared" si="114"/>
        <v>11</v>
      </c>
      <c r="EH171" s="159">
        <f t="shared" si="115"/>
        <v>0</v>
      </c>
      <c r="EI171" s="159">
        <f t="shared" si="195"/>
        <v>11</v>
      </c>
      <c r="EJ171" s="159">
        <f t="shared" si="195"/>
        <v>6</v>
      </c>
      <c r="EK171" s="159">
        <f t="shared" si="196"/>
        <v>0</v>
      </c>
      <c r="EL171" s="159">
        <f t="shared" si="196"/>
        <v>0</v>
      </c>
      <c r="EM171" s="159">
        <f t="shared" si="118"/>
        <v>12</v>
      </c>
      <c r="EN171" s="159"/>
      <c r="EO171" s="159"/>
      <c r="EP171" s="188">
        <f t="shared" si="119"/>
        <v>16</v>
      </c>
      <c r="EQ171" s="159">
        <f t="shared" si="120"/>
        <v>13</v>
      </c>
      <c r="ER171" s="159">
        <f t="shared" si="121"/>
        <v>14</v>
      </c>
      <c r="ES171" s="159">
        <f t="shared" si="122"/>
        <v>14</v>
      </c>
      <c r="ET171" s="159">
        <f t="shared" si="123"/>
        <v>9</v>
      </c>
      <c r="EU171" s="159">
        <f t="shared" si="124"/>
        <v>12</v>
      </c>
      <c r="EV171" s="159"/>
      <c r="EW171" s="159">
        <f t="shared" si="125"/>
        <v>78</v>
      </c>
      <c r="EX171" s="159">
        <f t="shared" si="126"/>
        <v>16</v>
      </c>
      <c r="EY171" s="159">
        <f t="shared" si="127"/>
        <v>0</v>
      </c>
      <c r="EZ171" s="159">
        <f t="shared" si="197"/>
        <v>13</v>
      </c>
      <c r="FA171" s="159">
        <f t="shared" si="197"/>
        <v>14</v>
      </c>
      <c r="FB171" s="159">
        <f t="shared" si="198"/>
        <v>0</v>
      </c>
      <c r="FC171" s="159">
        <f t="shared" si="198"/>
        <v>0</v>
      </c>
      <c r="FD171" s="159">
        <f t="shared" si="130"/>
        <v>14</v>
      </c>
      <c r="FE171" s="159">
        <f t="shared" si="131"/>
        <v>0</v>
      </c>
      <c r="FF171" s="159">
        <f t="shared" si="199"/>
        <v>9</v>
      </c>
      <c r="FG171" s="159">
        <f t="shared" si="199"/>
        <v>12</v>
      </c>
      <c r="FH171" s="159">
        <f t="shared" si="133"/>
        <v>0</v>
      </c>
      <c r="FI171" s="159">
        <v>0</v>
      </c>
      <c r="FJ171" s="159">
        <v>0</v>
      </c>
      <c r="FK171" s="159"/>
      <c r="FL171" s="159"/>
      <c r="FM171" s="235">
        <v>78</v>
      </c>
    </row>
    <row r="172" spans="1:169" ht="18" x14ac:dyDescent="0.2">
      <c r="A172" s="194">
        <v>159</v>
      </c>
      <c r="B172" s="195">
        <v>211423243159</v>
      </c>
      <c r="C172" s="196" t="s">
        <v>998</v>
      </c>
      <c r="D172" s="197"/>
      <c r="E172" s="198" t="s">
        <v>999</v>
      </c>
      <c r="F172" s="199">
        <f t="shared" si="0"/>
        <v>2</v>
      </c>
      <c r="G172" s="199">
        <f t="shared" si="1"/>
        <v>2</v>
      </c>
      <c r="H172" s="199">
        <f t="shared" si="2"/>
        <v>2</v>
      </c>
      <c r="I172" s="199">
        <f t="shared" si="3"/>
        <v>2</v>
      </c>
      <c r="J172" s="199">
        <f t="shared" si="4"/>
        <v>2</v>
      </c>
      <c r="K172" s="199">
        <f t="shared" si="5"/>
        <v>2</v>
      </c>
      <c r="L172" s="199">
        <f t="shared" si="6"/>
        <v>2</v>
      </c>
      <c r="M172" s="199">
        <f t="shared" si="7"/>
        <v>0</v>
      </c>
      <c r="N172" s="199">
        <f t="shared" si="8"/>
        <v>0</v>
      </c>
      <c r="O172" s="200">
        <f t="shared" si="9"/>
        <v>0</v>
      </c>
      <c r="P172" s="199">
        <f t="shared" si="10"/>
        <v>11</v>
      </c>
      <c r="Q172" s="199">
        <f t="shared" si="11"/>
        <v>0</v>
      </c>
      <c r="R172" s="199">
        <f t="shared" si="12"/>
        <v>0</v>
      </c>
      <c r="S172" s="201">
        <f t="shared" si="185"/>
        <v>0</v>
      </c>
      <c r="T172" s="202">
        <f t="shared" si="14"/>
        <v>3</v>
      </c>
      <c r="U172" s="199">
        <f t="shared" si="15"/>
        <v>0</v>
      </c>
      <c r="V172" s="199">
        <f t="shared" si="16"/>
        <v>0</v>
      </c>
      <c r="W172" s="199">
        <f t="shared" si="17"/>
        <v>0</v>
      </c>
      <c r="X172" s="201">
        <f t="shared" si="18"/>
        <v>0</v>
      </c>
      <c r="Y172" s="203">
        <f t="shared" si="19"/>
        <v>4</v>
      </c>
      <c r="Z172" s="199">
        <f t="shared" si="20"/>
        <v>0</v>
      </c>
      <c r="AA172" s="199">
        <f t="shared" si="21"/>
        <v>0</v>
      </c>
      <c r="AB172" s="199">
        <f t="shared" si="22"/>
        <v>0</v>
      </c>
      <c r="AC172" s="201">
        <f t="shared" si="23"/>
        <v>0</v>
      </c>
      <c r="AD172" s="202">
        <f t="shared" si="24"/>
        <v>4</v>
      </c>
      <c r="AE172" s="199">
        <f t="shared" si="25"/>
        <v>11</v>
      </c>
      <c r="AF172" s="199">
        <f t="shared" si="26"/>
        <v>0</v>
      </c>
      <c r="AG172" s="199">
        <f t="shared" si="27"/>
        <v>0</v>
      </c>
      <c r="AH172" s="201">
        <f t="shared" si="28"/>
        <v>0</v>
      </c>
      <c r="AI172" s="204">
        <f t="shared" si="29"/>
        <v>3</v>
      </c>
      <c r="AJ172" s="199">
        <f t="shared" si="30"/>
        <v>9</v>
      </c>
      <c r="AK172" s="199">
        <f t="shared" si="31"/>
        <v>0</v>
      </c>
      <c r="AL172" s="199">
        <f t="shared" si="32"/>
        <v>0</v>
      </c>
      <c r="AM172" s="201">
        <f t="shared" si="33"/>
        <v>0</v>
      </c>
      <c r="AN172" s="204">
        <f t="shared" si="34"/>
        <v>3</v>
      </c>
      <c r="AO172" s="199">
        <f t="shared" si="35"/>
        <v>0</v>
      </c>
      <c r="AP172" s="199">
        <f t="shared" si="36"/>
        <v>0</v>
      </c>
      <c r="AQ172" s="199">
        <f t="shared" si="37"/>
        <v>0</v>
      </c>
      <c r="AR172" s="201">
        <f t="shared" si="38"/>
        <v>0</v>
      </c>
      <c r="AS172" s="204">
        <f t="shared" si="39"/>
        <v>4</v>
      </c>
      <c r="AT172" s="199">
        <f t="shared" si="40"/>
        <v>11</v>
      </c>
      <c r="AU172" s="199">
        <f t="shared" si="41"/>
        <v>0</v>
      </c>
      <c r="AV172" s="199">
        <f t="shared" si="42"/>
        <v>0</v>
      </c>
      <c r="AW172" s="201">
        <f t="shared" si="43"/>
        <v>0</v>
      </c>
      <c r="AX172" s="205">
        <f t="shared" si="44"/>
        <v>3</v>
      </c>
      <c r="AY172" s="199">
        <f t="shared" si="45"/>
        <v>0</v>
      </c>
      <c r="AZ172" s="199">
        <f t="shared" si="46"/>
        <v>0</v>
      </c>
      <c r="BA172" s="199">
        <f t="shared" si="47"/>
        <v>0</v>
      </c>
      <c r="BB172" s="201">
        <f t="shared" si="48"/>
        <v>0</v>
      </c>
      <c r="BC172" s="204">
        <f t="shared" si="49"/>
        <v>4</v>
      </c>
      <c r="BD172" s="199">
        <f t="shared" si="50"/>
        <v>0</v>
      </c>
      <c r="BE172" s="199">
        <f t="shared" si="51"/>
        <v>0</v>
      </c>
      <c r="BF172" s="199">
        <f t="shared" si="52"/>
        <v>0</v>
      </c>
      <c r="BG172" s="201">
        <f t="shared" si="53"/>
        <v>0</v>
      </c>
      <c r="BH172" s="204">
        <f t="shared" si="54"/>
        <v>4</v>
      </c>
      <c r="BI172" s="199">
        <f t="shared" si="55"/>
        <v>5</v>
      </c>
      <c r="BJ172" s="199">
        <f t="shared" si="56"/>
        <v>0</v>
      </c>
      <c r="BK172" s="199">
        <f t="shared" si="57"/>
        <v>0</v>
      </c>
      <c r="BL172" s="201">
        <f t="shared" si="58"/>
        <v>0</v>
      </c>
      <c r="BM172" s="206">
        <f t="shared" si="59"/>
        <v>3</v>
      </c>
      <c r="BN172" s="199">
        <f t="shared" si="60"/>
        <v>11</v>
      </c>
      <c r="BO172" s="199">
        <f t="shared" si="61"/>
        <v>0</v>
      </c>
      <c r="BP172" s="199">
        <f t="shared" si="62"/>
        <v>0</v>
      </c>
      <c r="BQ172" s="201">
        <f t="shared" si="63"/>
        <v>0</v>
      </c>
      <c r="BR172" s="207">
        <f t="shared" si="64"/>
        <v>3</v>
      </c>
      <c r="BS172" s="199">
        <f t="shared" si="65"/>
        <v>0</v>
      </c>
      <c r="BT172" s="199">
        <f t="shared" si="66"/>
        <v>0</v>
      </c>
      <c r="BU172" s="199">
        <f t="shared" si="67"/>
        <v>0</v>
      </c>
      <c r="BV172" s="201">
        <f t="shared" si="68"/>
        <v>0</v>
      </c>
      <c r="BW172" s="207">
        <f t="shared" si="69"/>
        <v>4</v>
      </c>
      <c r="BX172" s="235">
        <v>72</v>
      </c>
      <c r="BY172" s="235">
        <v>72</v>
      </c>
      <c r="BZ172" s="193" t="e">
        <f t="shared" si="70"/>
        <v>#VALUE!</v>
      </c>
      <c r="CA172" s="193">
        <f t="shared" si="71"/>
        <v>20</v>
      </c>
      <c r="CB172" s="193" t="e">
        <f t="shared" si="72"/>
        <v>#VALUE!</v>
      </c>
      <c r="CC172" s="193" t="e">
        <f t="shared" si="73"/>
        <v>#VALUE!</v>
      </c>
      <c r="CD172" s="193" t="e">
        <f t="shared" si="74"/>
        <v>#VALUE!</v>
      </c>
      <c r="CE172" s="193" t="e">
        <f t="shared" si="75"/>
        <v>#VALUE!</v>
      </c>
      <c r="CF172" s="193" t="e">
        <f t="shared" si="76"/>
        <v>#VALUE!</v>
      </c>
      <c r="CG172" s="193" t="e">
        <f t="shared" si="77"/>
        <v>#VALUE!</v>
      </c>
      <c r="CH172" s="193" t="e">
        <f t="shared" si="78"/>
        <v>#VALUE!</v>
      </c>
      <c r="CI172" s="193" t="e">
        <f t="shared" si="79"/>
        <v>#VALUE!</v>
      </c>
      <c r="CJ172" s="193" t="e">
        <f t="shared" si="80"/>
        <v>#VALUE!</v>
      </c>
      <c r="CK172" s="193" t="e">
        <f t="shared" si="81"/>
        <v>#VALUE!</v>
      </c>
      <c r="CL172" s="193" t="e">
        <f t="shared" si="82"/>
        <v>#VALUE!</v>
      </c>
      <c r="CM172" s="193" t="e">
        <f t="shared" si="83"/>
        <v>#VALUE!</v>
      </c>
      <c r="CN172" s="193" t="e">
        <f t="shared" si="84"/>
        <v>#VALUE!</v>
      </c>
      <c r="CO172" s="209" t="str">
        <f t="shared" si="85"/>
        <v>2023PEC AI 502</v>
      </c>
      <c r="CP172" s="193" t="e">
        <f t="shared" si="86"/>
        <v>#VALUE!</v>
      </c>
      <c r="CQ172" s="158"/>
      <c r="CR172" s="193">
        <f t="shared" si="87"/>
        <v>20</v>
      </c>
      <c r="CS172" s="193" t="e">
        <f t="shared" si="88"/>
        <v>#VALUE!</v>
      </c>
      <c r="CT172" s="193" t="e">
        <f t="shared" si="89"/>
        <v>#VALUE!</v>
      </c>
      <c r="CU172" s="193" t="e">
        <f t="shared" si="90"/>
        <v>#VALUE!</v>
      </c>
      <c r="CV172" s="193" t="e">
        <f t="shared" si="91"/>
        <v>#VALUE!</v>
      </c>
      <c r="CW172" s="193" t="e">
        <f t="shared" si="92"/>
        <v>#VALUE!</v>
      </c>
      <c r="CX172" s="193" t="e">
        <f t="shared" si="93"/>
        <v>#VALUE!</v>
      </c>
      <c r="CY172" s="193" t="e">
        <f t="shared" si="94"/>
        <v>#VALUE!</v>
      </c>
      <c r="CZ172" s="193" t="e">
        <f t="shared" si="95"/>
        <v>#VALUE!</v>
      </c>
      <c r="DA172" s="193" t="e">
        <f t="shared" si="96"/>
        <v>#VALUE!</v>
      </c>
      <c r="DB172" s="193" t="e">
        <f t="shared" si="97"/>
        <v>#VALUE!</v>
      </c>
      <c r="DC172" s="193" t="e">
        <f t="shared" si="98"/>
        <v>#VALUE!</v>
      </c>
      <c r="DD172" s="193" t="e">
        <f t="shared" si="99"/>
        <v>#VALUE!</v>
      </c>
      <c r="DE172" s="159"/>
      <c r="DF172" s="159" t="e">
        <f t="shared" si="100"/>
        <v>#VALUE!</v>
      </c>
      <c r="DG172" s="159"/>
      <c r="DH172" s="159"/>
      <c r="DI172" s="159"/>
      <c r="DJ172" s="159"/>
      <c r="DK172" s="159"/>
      <c r="DL172" s="159"/>
      <c r="DM172" s="159"/>
      <c r="DN172" s="159"/>
      <c r="DO172" s="159"/>
      <c r="DP172" s="159"/>
      <c r="DQ172" s="159"/>
      <c r="DR172" s="159">
        <f t="shared" si="101"/>
        <v>72</v>
      </c>
      <c r="DS172" s="188">
        <f t="shared" si="102"/>
        <v>14</v>
      </c>
      <c r="DT172" s="159">
        <f t="shared" si="103"/>
        <v>11</v>
      </c>
      <c r="DU172" s="159">
        <f t="shared" si="104"/>
        <v>11</v>
      </c>
      <c r="DV172" s="159">
        <f t="shared" si="105"/>
        <v>9</v>
      </c>
      <c r="DW172" s="159">
        <f t="shared" si="106"/>
        <v>11</v>
      </c>
      <c r="DX172" s="159">
        <f t="shared" si="107"/>
        <v>5</v>
      </c>
      <c r="DY172" s="210">
        <f t="shared" si="108"/>
        <v>11</v>
      </c>
      <c r="DZ172" s="159">
        <f t="shared" si="109"/>
        <v>72</v>
      </c>
      <c r="EA172" s="159">
        <f t="shared" si="110"/>
        <v>14</v>
      </c>
      <c r="EB172" s="159">
        <f t="shared" si="111"/>
        <v>11</v>
      </c>
      <c r="EC172" s="159">
        <f t="shared" si="193"/>
        <v>0</v>
      </c>
      <c r="ED172" s="159">
        <f t="shared" si="193"/>
        <v>0</v>
      </c>
      <c r="EE172" s="159">
        <f t="shared" si="194"/>
        <v>11</v>
      </c>
      <c r="EF172" s="159">
        <f t="shared" si="194"/>
        <v>9</v>
      </c>
      <c r="EG172" s="159">
        <f t="shared" si="114"/>
        <v>0</v>
      </c>
      <c r="EH172" s="159">
        <f t="shared" si="115"/>
        <v>11</v>
      </c>
      <c r="EI172" s="159">
        <f t="shared" si="195"/>
        <v>0</v>
      </c>
      <c r="EJ172" s="159">
        <f t="shared" si="195"/>
        <v>0</v>
      </c>
      <c r="EK172" s="159">
        <f t="shared" si="196"/>
        <v>5</v>
      </c>
      <c r="EL172" s="159">
        <f t="shared" si="196"/>
        <v>11</v>
      </c>
      <c r="EM172" s="159">
        <f t="shared" si="118"/>
        <v>0</v>
      </c>
      <c r="EN172" s="159"/>
      <c r="EO172" s="159"/>
      <c r="EP172" s="188">
        <f t="shared" si="119"/>
        <v>14</v>
      </c>
      <c r="EQ172" s="159">
        <f t="shared" si="120"/>
        <v>13</v>
      </c>
      <c r="ER172" s="159">
        <f t="shared" si="121"/>
        <v>13</v>
      </c>
      <c r="ES172" s="159">
        <f t="shared" si="122"/>
        <v>11</v>
      </c>
      <c r="ET172" s="159">
        <f t="shared" si="123"/>
        <v>9</v>
      </c>
      <c r="EU172" s="159">
        <f t="shared" si="124"/>
        <v>12</v>
      </c>
      <c r="EV172" s="159"/>
      <c r="EW172" s="159">
        <f t="shared" si="125"/>
        <v>72</v>
      </c>
      <c r="EX172" s="159">
        <f t="shared" si="126"/>
        <v>14</v>
      </c>
      <c r="EY172" s="159">
        <f t="shared" si="127"/>
        <v>13</v>
      </c>
      <c r="EZ172" s="159">
        <f t="shared" si="197"/>
        <v>0</v>
      </c>
      <c r="FA172" s="159">
        <f t="shared" si="197"/>
        <v>0</v>
      </c>
      <c r="FB172" s="159">
        <f t="shared" si="198"/>
        <v>13</v>
      </c>
      <c r="FC172" s="159">
        <f t="shared" si="198"/>
        <v>11</v>
      </c>
      <c r="FD172" s="159">
        <f t="shared" si="130"/>
        <v>0</v>
      </c>
      <c r="FE172" s="159">
        <f t="shared" si="131"/>
        <v>9</v>
      </c>
      <c r="FF172" s="159">
        <f t="shared" si="199"/>
        <v>0</v>
      </c>
      <c r="FG172" s="159">
        <f t="shared" si="199"/>
        <v>0</v>
      </c>
      <c r="FH172" s="159">
        <f t="shared" si="133"/>
        <v>12</v>
      </c>
      <c r="FI172" s="159">
        <v>0</v>
      </c>
      <c r="FJ172" s="159">
        <v>0</v>
      </c>
      <c r="FK172" s="159"/>
      <c r="FL172" s="159"/>
      <c r="FM172" s="235">
        <v>72</v>
      </c>
    </row>
    <row r="173" spans="1:169" ht="18" x14ac:dyDescent="0.2">
      <c r="A173" s="194">
        <v>160</v>
      </c>
      <c r="B173" s="195">
        <v>211423243160</v>
      </c>
      <c r="C173" s="196" t="s">
        <v>1000</v>
      </c>
      <c r="D173" s="197"/>
      <c r="E173" s="198" t="s">
        <v>1001</v>
      </c>
      <c r="F173" s="199">
        <f t="shared" si="0"/>
        <v>2</v>
      </c>
      <c r="G173" s="199">
        <f t="shared" si="1"/>
        <v>2</v>
      </c>
      <c r="H173" s="199">
        <f t="shared" si="2"/>
        <v>2</v>
      </c>
      <c r="I173" s="199">
        <f t="shared" si="3"/>
        <v>2</v>
      </c>
      <c r="J173" s="199">
        <f t="shared" si="4"/>
        <v>2</v>
      </c>
      <c r="K173" s="199">
        <f t="shared" si="5"/>
        <v>2</v>
      </c>
      <c r="L173" s="199">
        <f t="shared" si="6"/>
        <v>2</v>
      </c>
      <c r="M173" s="199">
        <f t="shared" si="7"/>
        <v>0</v>
      </c>
      <c r="N173" s="199">
        <f t="shared" si="8"/>
        <v>0</v>
      </c>
      <c r="O173" s="200">
        <f t="shared" si="9"/>
        <v>0</v>
      </c>
      <c r="P173" s="199">
        <f t="shared" si="10"/>
        <v>0</v>
      </c>
      <c r="Q173" s="199">
        <f t="shared" si="11"/>
        <v>0</v>
      </c>
      <c r="R173" s="199">
        <f t="shared" si="12"/>
        <v>0</v>
      </c>
      <c r="S173" s="201">
        <f t="shared" si="185"/>
        <v>0</v>
      </c>
      <c r="T173" s="202">
        <f t="shared" si="14"/>
        <v>4</v>
      </c>
      <c r="U173" s="199">
        <f t="shared" si="15"/>
        <v>10</v>
      </c>
      <c r="V173" s="199">
        <f t="shared" si="16"/>
        <v>0</v>
      </c>
      <c r="W173" s="199">
        <f t="shared" si="17"/>
        <v>0</v>
      </c>
      <c r="X173" s="201">
        <f t="shared" si="18"/>
        <v>0</v>
      </c>
      <c r="Y173" s="203">
        <f t="shared" si="19"/>
        <v>3</v>
      </c>
      <c r="Z173" s="199">
        <f t="shared" si="20"/>
        <v>10</v>
      </c>
      <c r="AA173" s="199">
        <f t="shared" si="21"/>
        <v>0</v>
      </c>
      <c r="AB173" s="199">
        <f t="shared" si="22"/>
        <v>0</v>
      </c>
      <c r="AC173" s="201">
        <f t="shared" si="23"/>
        <v>0</v>
      </c>
      <c r="AD173" s="202">
        <f t="shared" si="24"/>
        <v>3</v>
      </c>
      <c r="AE173" s="199">
        <f t="shared" si="25"/>
        <v>0</v>
      </c>
      <c r="AF173" s="199">
        <f t="shared" si="26"/>
        <v>0</v>
      </c>
      <c r="AG173" s="199">
        <f t="shared" si="27"/>
        <v>0</v>
      </c>
      <c r="AH173" s="201">
        <f t="shared" si="28"/>
        <v>0</v>
      </c>
      <c r="AI173" s="204">
        <f t="shared" si="29"/>
        <v>4</v>
      </c>
      <c r="AJ173" s="199">
        <f t="shared" si="30"/>
        <v>0</v>
      </c>
      <c r="AK173" s="199">
        <f t="shared" si="31"/>
        <v>0</v>
      </c>
      <c r="AL173" s="199">
        <f t="shared" si="32"/>
        <v>0</v>
      </c>
      <c r="AM173" s="201">
        <f t="shared" si="33"/>
        <v>0</v>
      </c>
      <c r="AN173" s="204">
        <f t="shared" si="34"/>
        <v>4</v>
      </c>
      <c r="AO173" s="199">
        <f t="shared" si="35"/>
        <v>10</v>
      </c>
      <c r="AP173" s="199">
        <f t="shared" si="36"/>
        <v>0</v>
      </c>
      <c r="AQ173" s="199">
        <f t="shared" si="37"/>
        <v>0</v>
      </c>
      <c r="AR173" s="201">
        <f t="shared" si="38"/>
        <v>0</v>
      </c>
      <c r="AS173" s="204">
        <f t="shared" si="39"/>
        <v>3</v>
      </c>
      <c r="AT173" s="199">
        <f t="shared" si="40"/>
        <v>0</v>
      </c>
      <c r="AU173" s="199">
        <f t="shared" si="41"/>
        <v>0</v>
      </c>
      <c r="AV173" s="199">
        <f t="shared" si="42"/>
        <v>0</v>
      </c>
      <c r="AW173" s="201">
        <f t="shared" si="43"/>
        <v>0</v>
      </c>
      <c r="AX173" s="205">
        <f t="shared" si="44"/>
        <v>4</v>
      </c>
      <c r="AY173" s="199">
        <f t="shared" si="45"/>
        <v>10</v>
      </c>
      <c r="AZ173" s="199">
        <f t="shared" si="46"/>
        <v>0</v>
      </c>
      <c r="BA173" s="199">
        <f t="shared" si="47"/>
        <v>0</v>
      </c>
      <c r="BB173" s="201">
        <f t="shared" si="48"/>
        <v>0</v>
      </c>
      <c r="BC173" s="204">
        <f t="shared" si="49"/>
        <v>3</v>
      </c>
      <c r="BD173" s="199">
        <f t="shared" si="50"/>
        <v>5</v>
      </c>
      <c r="BE173" s="199">
        <f t="shared" si="51"/>
        <v>0</v>
      </c>
      <c r="BF173" s="199">
        <f t="shared" si="52"/>
        <v>0</v>
      </c>
      <c r="BG173" s="201">
        <f t="shared" si="53"/>
        <v>0</v>
      </c>
      <c r="BH173" s="204">
        <f t="shared" si="54"/>
        <v>3</v>
      </c>
      <c r="BI173" s="199">
        <f t="shared" si="55"/>
        <v>0</v>
      </c>
      <c r="BJ173" s="199">
        <f t="shared" si="56"/>
        <v>0</v>
      </c>
      <c r="BK173" s="199">
        <f t="shared" si="57"/>
        <v>0</v>
      </c>
      <c r="BL173" s="201">
        <f t="shared" si="58"/>
        <v>0</v>
      </c>
      <c r="BM173" s="206">
        <f t="shared" si="59"/>
        <v>4</v>
      </c>
      <c r="BN173" s="199">
        <f t="shared" si="60"/>
        <v>0</v>
      </c>
      <c r="BO173" s="199">
        <f t="shared" si="61"/>
        <v>0</v>
      </c>
      <c r="BP173" s="199">
        <f t="shared" si="62"/>
        <v>0</v>
      </c>
      <c r="BQ173" s="201">
        <f t="shared" si="63"/>
        <v>0</v>
      </c>
      <c r="BR173" s="207">
        <f t="shared" si="64"/>
        <v>4</v>
      </c>
      <c r="BS173" s="199">
        <f t="shared" si="65"/>
        <v>11</v>
      </c>
      <c r="BT173" s="199">
        <f t="shared" si="66"/>
        <v>0</v>
      </c>
      <c r="BU173" s="199">
        <f t="shared" si="67"/>
        <v>0</v>
      </c>
      <c r="BV173" s="201">
        <f t="shared" si="68"/>
        <v>0</v>
      </c>
      <c r="BW173" s="207">
        <f t="shared" si="69"/>
        <v>3</v>
      </c>
      <c r="BX173" s="235">
        <v>70</v>
      </c>
      <c r="BY173" s="235">
        <v>70</v>
      </c>
      <c r="BZ173" s="193" t="e">
        <f t="shared" si="70"/>
        <v>#VALUE!</v>
      </c>
      <c r="CA173" s="193">
        <f t="shared" si="71"/>
        <v>10</v>
      </c>
      <c r="CB173" s="193" t="e">
        <f t="shared" si="72"/>
        <v>#VALUE!</v>
      </c>
      <c r="CC173" s="193" t="e">
        <f t="shared" si="73"/>
        <v>#VALUE!</v>
      </c>
      <c r="CD173" s="193" t="e">
        <f t="shared" si="74"/>
        <v>#VALUE!</v>
      </c>
      <c r="CE173" s="193" t="e">
        <f t="shared" si="75"/>
        <v>#VALUE!</v>
      </c>
      <c r="CF173" s="193" t="e">
        <f t="shared" si="76"/>
        <v>#VALUE!</v>
      </c>
      <c r="CG173" s="193" t="e">
        <f t="shared" si="77"/>
        <v>#VALUE!</v>
      </c>
      <c r="CH173" s="193" t="e">
        <f t="shared" si="78"/>
        <v>#VALUE!</v>
      </c>
      <c r="CI173" s="193" t="e">
        <f t="shared" si="79"/>
        <v>#VALUE!</v>
      </c>
      <c r="CJ173" s="193" t="e">
        <f t="shared" si="80"/>
        <v>#VALUE!</v>
      </c>
      <c r="CK173" s="193" t="e">
        <f t="shared" si="81"/>
        <v>#VALUE!</v>
      </c>
      <c r="CL173" s="193" t="e">
        <f t="shared" si="82"/>
        <v>#VALUE!</v>
      </c>
      <c r="CM173" s="193" t="e">
        <f t="shared" si="83"/>
        <v>#VALUE!</v>
      </c>
      <c r="CN173" s="193" t="e">
        <f t="shared" si="84"/>
        <v>#VALUE!</v>
      </c>
      <c r="CO173" s="209" t="str">
        <f t="shared" si="85"/>
        <v>2023PEC AI 503</v>
      </c>
      <c r="CP173" s="193" t="e">
        <f t="shared" si="86"/>
        <v>#VALUE!</v>
      </c>
      <c r="CQ173" s="158"/>
      <c r="CR173" s="193">
        <f t="shared" si="87"/>
        <v>10</v>
      </c>
      <c r="CS173" s="193" t="e">
        <f t="shared" si="88"/>
        <v>#VALUE!</v>
      </c>
      <c r="CT173" s="193" t="e">
        <f t="shared" si="89"/>
        <v>#VALUE!</v>
      </c>
      <c r="CU173" s="193" t="e">
        <f t="shared" si="90"/>
        <v>#VALUE!</v>
      </c>
      <c r="CV173" s="193" t="e">
        <f t="shared" si="91"/>
        <v>#VALUE!</v>
      </c>
      <c r="CW173" s="193" t="e">
        <f t="shared" si="92"/>
        <v>#VALUE!</v>
      </c>
      <c r="CX173" s="193" t="e">
        <f t="shared" si="93"/>
        <v>#VALUE!</v>
      </c>
      <c r="CY173" s="193" t="e">
        <f t="shared" si="94"/>
        <v>#VALUE!</v>
      </c>
      <c r="CZ173" s="193" t="e">
        <f t="shared" si="95"/>
        <v>#VALUE!</v>
      </c>
      <c r="DA173" s="193" t="e">
        <f t="shared" si="96"/>
        <v>#VALUE!</v>
      </c>
      <c r="DB173" s="193" t="e">
        <f t="shared" si="97"/>
        <v>#VALUE!</v>
      </c>
      <c r="DC173" s="193" t="e">
        <f t="shared" si="98"/>
        <v>#VALUE!</v>
      </c>
      <c r="DD173" s="193" t="e">
        <f t="shared" si="99"/>
        <v>#VALUE!</v>
      </c>
      <c r="DE173" s="159"/>
      <c r="DF173" s="159" t="e">
        <f t="shared" si="100"/>
        <v>#VALUE!</v>
      </c>
      <c r="DG173" s="159"/>
      <c r="DH173" s="159"/>
      <c r="DI173" s="159"/>
      <c r="DJ173" s="159"/>
      <c r="DK173" s="159"/>
      <c r="DL173" s="159"/>
      <c r="DM173" s="159"/>
      <c r="DN173" s="159"/>
      <c r="DO173" s="159"/>
      <c r="DP173" s="159"/>
      <c r="DQ173" s="159"/>
      <c r="DR173" s="159">
        <f t="shared" si="101"/>
        <v>70</v>
      </c>
      <c r="DS173" s="188">
        <f t="shared" si="102"/>
        <v>14</v>
      </c>
      <c r="DT173" s="159">
        <f t="shared" si="103"/>
        <v>10</v>
      </c>
      <c r="DU173" s="159">
        <f t="shared" si="104"/>
        <v>10</v>
      </c>
      <c r="DV173" s="159">
        <f t="shared" si="105"/>
        <v>10</v>
      </c>
      <c r="DW173" s="159">
        <f t="shared" si="106"/>
        <v>10</v>
      </c>
      <c r="DX173" s="159">
        <f t="shared" si="107"/>
        <v>5</v>
      </c>
      <c r="DY173" s="210">
        <f t="shared" si="108"/>
        <v>11</v>
      </c>
      <c r="DZ173" s="159">
        <f t="shared" si="109"/>
        <v>70</v>
      </c>
      <c r="EA173" s="159">
        <f t="shared" si="110"/>
        <v>14</v>
      </c>
      <c r="EB173" s="159">
        <f t="shared" si="111"/>
        <v>0</v>
      </c>
      <c r="EC173" s="159">
        <f t="shared" si="193"/>
        <v>10</v>
      </c>
      <c r="ED173" s="159">
        <f t="shared" si="193"/>
        <v>10</v>
      </c>
      <c r="EE173" s="159">
        <f t="shared" si="194"/>
        <v>0</v>
      </c>
      <c r="EF173" s="159">
        <f t="shared" si="194"/>
        <v>0</v>
      </c>
      <c r="EG173" s="159">
        <f t="shared" si="114"/>
        <v>10</v>
      </c>
      <c r="EH173" s="159">
        <f t="shared" si="115"/>
        <v>0</v>
      </c>
      <c r="EI173" s="159">
        <f t="shared" si="195"/>
        <v>10</v>
      </c>
      <c r="EJ173" s="159">
        <f t="shared" si="195"/>
        <v>5</v>
      </c>
      <c r="EK173" s="159">
        <f t="shared" si="196"/>
        <v>0</v>
      </c>
      <c r="EL173" s="159">
        <f t="shared" si="196"/>
        <v>0</v>
      </c>
      <c r="EM173" s="159">
        <f t="shared" si="118"/>
        <v>11</v>
      </c>
      <c r="EN173" s="159"/>
      <c r="EO173" s="159"/>
      <c r="EP173" s="188">
        <f t="shared" si="119"/>
        <v>14</v>
      </c>
      <c r="EQ173" s="159">
        <f t="shared" si="120"/>
        <v>12</v>
      </c>
      <c r="ER173" s="159">
        <f t="shared" si="121"/>
        <v>12</v>
      </c>
      <c r="ES173" s="159">
        <f t="shared" si="122"/>
        <v>12</v>
      </c>
      <c r="ET173" s="159">
        <f t="shared" si="123"/>
        <v>9</v>
      </c>
      <c r="EU173" s="159">
        <f t="shared" si="124"/>
        <v>11</v>
      </c>
      <c r="EV173" s="159"/>
      <c r="EW173" s="159">
        <f t="shared" si="125"/>
        <v>70</v>
      </c>
      <c r="EX173" s="159">
        <f t="shared" si="126"/>
        <v>14</v>
      </c>
      <c r="EY173" s="159">
        <f t="shared" si="127"/>
        <v>0</v>
      </c>
      <c r="EZ173" s="159">
        <f t="shared" si="197"/>
        <v>12</v>
      </c>
      <c r="FA173" s="159">
        <f t="shared" si="197"/>
        <v>12</v>
      </c>
      <c r="FB173" s="159">
        <f t="shared" si="198"/>
        <v>0</v>
      </c>
      <c r="FC173" s="159">
        <f t="shared" si="198"/>
        <v>0</v>
      </c>
      <c r="FD173" s="159">
        <f t="shared" si="130"/>
        <v>12</v>
      </c>
      <c r="FE173" s="159">
        <f t="shared" si="131"/>
        <v>0</v>
      </c>
      <c r="FF173" s="159">
        <f t="shared" si="199"/>
        <v>9</v>
      </c>
      <c r="FG173" s="159">
        <f t="shared" si="199"/>
        <v>11</v>
      </c>
      <c r="FH173" s="159">
        <f t="shared" si="133"/>
        <v>0</v>
      </c>
      <c r="FI173" s="159">
        <v>0</v>
      </c>
      <c r="FJ173" s="159">
        <v>0</v>
      </c>
      <c r="FK173" s="159"/>
      <c r="FL173" s="159"/>
      <c r="FM173" s="235">
        <v>70</v>
      </c>
    </row>
    <row r="174" spans="1:169" ht="18" x14ac:dyDescent="0.2">
      <c r="A174" s="194">
        <v>161</v>
      </c>
      <c r="B174" s="211">
        <v>211423243161</v>
      </c>
      <c r="C174" s="211" t="s">
        <v>1002</v>
      </c>
      <c r="D174" s="197"/>
      <c r="E174" s="212" t="s">
        <v>1003</v>
      </c>
      <c r="F174" s="199">
        <f t="shared" si="0"/>
        <v>2</v>
      </c>
      <c r="G174" s="199">
        <f t="shared" si="1"/>
        <v>2</v>
      </c>
      <c r="H174" s="199">
        <f t="shared" si="2"/>
        <v>2</v>
      </c>
      <c r="I174" s="199">
        <f t="shared" si="3"/>
        <v>2</v>
      </c>
      <c r="J174" s="199">
        <f t="shared" si="4"/>
        <v>2</v>
      </c>
      <c r="K174" s="199">
        <f t="shared" si="5"/>
        <v>2</v>
      </c>
      <c r="L174" s="199">
        <f t="shared" si="6"/>
        <v>1</v>
      </c>
      <c r="M174" s="199">
        <f t="shared" si="7"/>
        <v>0</v>
      </c>
      <c r="N174" s="199">
        <f t="shared" si="8"/>
        <v>0</v>
      </c>
      <c r="O174" s="200">
        <f t="shared" si="9"/>
        <v>0</v>
      </c>
      <c r="P174" s="199">
        <f t="shared" si="10"/>
        <v>10</v>
      </c>
      <c r="Q174" s="199">
        <f t="shared" si="11"/>
        <v>0</v>
      </c>
      <c r="R174" s="199">
        <f t="shared" si="12"/>
        <v>0</v>
      </c>
      <c r="S174" s="201">
        <f t="shared" si="185"/>
        <v>0</v>
      </c>
      <c r="T174" s="202">
        <f t="shared" si="14"/>
        <v>3</v>
      </c>
      <c r="U174" s="199">
        <f t="shared" si="15"/>
        <v>0</v>
      </c>
      <c r="V174" s="199">
        <f t="shared" si="16"/>
        <v>0</v>
      </c>
      <c r="W174" s="199">
        <f t="shared" si="17"/>
        <v>0</v>
      </c>
      <c r="X174" s="201">
        <f t="shared" si="18"/>
        <v>0</v>
      </c>
      <c r="Y174" s="203">
        <f t="shared" si="19"/>
        <v>4</v>
      </c>
      <c r="Z174" s="199">
        <f t="shared" si="20"/>
        <v>0</v>
      </c>
      <c r="AA174" s="199">
        <f t="shared" si="21"/>
        <v>0</v>
      </c>
      <c r="AB174" s="199">
        <f t="shared" si="22"/>
        <v>0</v>
      </c>
      <c r="AC174" s="201">
        <f t="shared" si="23"/>
        <v>0</v>
      </c>
      <c r="AD174" s="202">
        <f t="shared" si="24"/>
        <v>4</v>
      </c>
      <c r="AE174" s="199">
        <f t="shared" si="25"/>
        <v>10</v>
      </c>
      <c r="AF174" s="199">
        <f t="shared" si="26"/>
        <v>0</v>
      </c>
      <c r="AG174" s="199">
        <f t="shared" si="27"/>
        <v>0</v>
      </c>
      <c r="AH174" s="201">
        <f t="shared" si="28"/>
        <v>0</v>
      </c>
      <c r="AI174" s="204">
        <f t="shared" si="29"/>
        <v>3</v>
      </c>
      <c r="AJ174" s="199">
        <f t="shared" si="30"/>
        <v>8</v>
      </c>
      <c r="AK174" s="199">
        <f t="shared" si="31"/>
        <v>0</v>
      </c>
      <c r="AL174" s="199">
        <f t="shared" si="32"/>
        <v>0</v>
      </c>
      <c r="AM174" s="201">
        <f t="shared" si="33"/>
        <v>0</v>
      </c>
      <c r="AN174" s="204">
        <f t="shared" si="34"/>
        <v>3</v>
      </c>
      <c r="AO174" s="199">
        <f t="shared" si="35"/>
        <v>0</v>
      </c>
      <c r="AP174" s="199">
        <f t="shared" si="36"/>
        <v>0</v>
      </c>
      <c r="AQ174" s="199">
        <f t="shared" si="37"/>
        <v>0</v>
      </c>
      <c r="AR174" s="201">
        <f t="shared" si="38"/>
        <v>0</v>
      </c>
      <c r="AS174" s="204">
        <f t="shared" si="39"/>
        <v>4</v>
      </c>
      <c r="AT174" s="199">
        <f t="shared" si="40"/>
        <v>10</v>
      </c>
      <c r="AU174" s="199">
        <f t="shared" si="41"/>
        <v>0</v>
      </c>
      <c r="AV174" s="199">
        <f t="shared" si="42"/>
        <v>0</v>
      </c>
      <c r="AW174" s="201">
        <f t="shared" si="43"/>
        <v>0</v>
      </c>
      <c r="AX174" s="205">
        <f t="shared" si="44"/>
        <v>3</v>
      </c>
      <c r="AY174" s="199">
        <f t="shared" si="45"/>
        <v>0</v>
      </c>
      <c r="AZ174" s="199">
        <f t="shared" si="46"/>
        <v>0</v>
      </c>
      <c r="BA174" s="199">
        <f t="shared" si="47"/>
        <v>0</v>
      </c>
      <c r="BB174" s="201">
        <f t="shared" si="48"/>
        <v>0</v>
      </c>
      <c r="BC174" s="204">
        <f t="shared" si="49"/>
        <v>4</v>
      </c>
      <c r="BD174" s="199">
        <f t="shared" si="50"/>
        <v>0</v>
      </c>
      <c r="BE174" s="199">
        <f t="shared" si="51"/>
        <v>0</v>
      </c>
      <c r="BF174" s="199">
        <f t="shared" si="52"/>
        <v>0</v>
      </c>
      <c r="BG174" s="201">
        <f t="shared" si="53"/>
        <v>0</v>
      </c>
      <c r="BH174" s="204">
        <f t="shared" si="54"/>
        <v>4</v>
      </c>
      <c r="BI174" s="199">
        <f t="shared" si="55"/>
        <v>5</v>
      </c>
      <c r="BJ174" s="199">
        <f t="shared" si="56"/>
        <v>0</v>
      </c>
      <c r="BK174" s="199">
        <f t="shared" si="57"/>
        <v>0</v>
      </c>
      <c r="BL174" s="201">
        <f t="shared" si="58"/>
        <v>0</v>
      </c>
      <c r="BM174" s="206">
        <f t="shared" si="59"/>
        <v>3</v>
      </c>
      <c r="BN174" s="199">
        <f t="shared" si="60"/>
        <v>10</v>
      </c>
      <c r="BO174" s="199">
        <f t="shared" si="61"/>
        <v>0</v>
      </c>
      <c r="BP174" s="199">
        <f t="shared" si="62"/>
        <v>0</v>
      </c>
      <c r="BQ174" s="201">
        <f t="shared" si="63"/>
        <v>0</v>
      </c>
      <c r="BR174" s="207">
        <f t="shared" si="64"/>
        <v>3</v>
      </c>
      <c r="BS174" s="199">
        <f t="shared" si="65"/>
        <v>0</v>
      </c>
      <c r="BT174" s="199">
        <f t="shared" si="66"/>
        <v>0</v>
      </c>
      <c r="BU174" s="199">
        <f t="shared" si="67"/>
        <v>0</v>
      </c>
      <c r="BV174" s="201">
        <f t="shared" si="68"/>
        <v>0</v>
      </c>
      <c r="BW174" s="207">
        <f t="shared" si="69"/>
        <v>4</v>
      </c>
      <c r="BX174" s="235">
        <v>66</v>
      </c>
      <c r="BY174" s="235">
        <v>66</v>
      </c>
      <c r="BZ174" s="193" t="e">
        <f t="shared" si="70"/>
        <v>#VALUE!</v>
      </c>
      <c r="CA174" s="193">
        <f t="shared" si="71"/>
        <v>20</v>
      </c>
      <c r="CB174" s="193" t="e">
        <f t="shared" si="72"/>
        <v>#VALUE!</v>
      </c>
      <c r="CC174" s="193" t="e">
        <f t="shared" si="73"/>
        <v>#VALUE!</v>
      </c>
      <c r="CD174" s="193" t="e">
        <f t="shared" si="74"/>
        <v>#VALUE!</v>
      </c>
      <c r="CE174" s="193" t="e">
        <f t="shared" si="75"/>
        <v>#VALUE!</v>
      </c>
      <c r="CF174" s="193" t="e">
        <f t="shared" si="76"/>
        <v>#VALUE!</v>
      </c>
      <c r="CG174" s="193" t="e">
        <f t="shared" si="77"/>
        <v>#VALUE!</v>
      </c>
      <c r="CH174" s="193" t="e">
        <f t="shared" si="78"/>
        <v>#VALUE!</v>
      </c>
      <c r="CI174" s="193" t="e">
        <f t="shared" si="79"/>
        <v>#VALUE!</v>
      </c>
      <c r="CJ174" s="193" t="e">
        <f t="shared" si="80"/>
        <v>#VALUE!</v>
      </c>
      <c r="CK174" s="193" t="e">
        <f t="shared" si="81"/>
        <v>#VALUE!</v>
      </c>
      <c r="CL174" s="193" t="e">
        <f t="shared" si="82"/>
        <v>#VALUE!</v>
      </c>
      <c r="CM174" s="193" t="e">
        <f t="shared" si="83"/>
        <v>#VALUE!</v>
      </c>
      <c r="CN174" s="193" t="e">
        <f t="shared" si="84"/>
        <v>#VALUE!</v>
      </c>
      <c r="CO174" s="209" t="str">
        <f t="shared" si="85"/>
        <v>2023PEC AI 169</v>
      </c>
      <c r="CP174" s="193" t="e">
        <f t="shared" si="86"/>
        <v>#VALUE!</v>
      </c>
      <c r="CQ174" s="158"/>
      <c r="CR174" s="193">
        <f t="shared" si="87"/>
        <v>20</v>
      </c>
      <c r="CS174" s="193" t="e">
        <f t="shared" si="88"/>
        <v>#VALUE!</v>
      </c>
      <c r="CT174" s="193" t="e">
        <f t="shared" si="89"/>
        <v>#VALUE!</v>
      </c>
      <c r="CU174" s="193" t="e">
        <f t="shared" si="90"/>
        <v>#VALUE!</v>
      </c>
      <c r="CV174" s="193" t="e">
        <f t="shared" si="91"/>
        <v>#VALUE!</v>
      </c>
      <c r="CW174" s="193" t="e">
        <f t="shared" si="92"/>
        <v>#VALUE!</v>
      </c>
      <c r="CX174" s="193" t="e">
        <f t="shared" si="93"/>
        <v>#VALUE!</v>
      </c>
      <c r="CY174" s="193" t="e">
        <f t="shared" si="94"/>
        <v>#VALUE!</v>
      </c>
      <c r="CZ174" s="193" t="e">
        <f t="shared" si="95"/>
        <v>#VALUE!</v>
      </c>
      <c r="DA174" s="193" t="e">
        <f t="shared" si="96"/>
        <v>#VALUE!</v>
      </c>
      <c r="DB174" s="193" t="e">
        <f t="shared" si="97"/>
        <v>#VALUE!</v>
      </c>
      <c r="DC174" s="193" t="e">
        <f t="shared" si="98"/>
        <v>#VALUE!</v>
      </c>
      <c r="DD174" s="193" t="e">
        <f t="shared" si="99"/>
        <v>#VALUE!</v>
      </c>
      <c r="DE174" s="159"/>
      <c r="DF174" s="159" t="e">
        <f t="shared" si="100"/>
        <v>#VALUE!</v>
      </c>
      <c r="DG174" s="159"/>
      <c r="DH174" s="159"/>
      <c r="DI174" s="159"/>
      <c r="DJ174" s="159"/>
      <c r="DK174" s="159"/>
      <c r="DL174" s="159"/>
      <c r="DM174" s="159"/>
      <c r="DN174" s="159"/>
      <c r="DO174" s="159"/>
      <c r="DP174" s="159"/>
      <c r="DQ174" s="159"/>
      <c r="DR174" s="159">
        <f t="shared" si="101"/>
        <v>66</v>
      </c>
      <c r="DS174" s="188">
        <f t="shared" si="102"/>
        <v>13</v>
      </c>
      <c r="DT174" s="159">
        <f t="shared" si="103"/>
        <v>10</v>
      </c>
      <c r="DU174" s="159">
        <f t="shared" si="104"/>
        <v>10</v>
      </c>
      <c r="DV174" s="159">
        <f t="shared" si="105"/>
        <v>8</v>
      </c>
      <c r="DW174" s="159">
        <f t="shared" si="106"/>
        <v>10</v>
      </c>
      <c r="DX174" s="159">
        <f t="shared" si="107"/>
        <v>5</v>
      </c>
      <c r="DY174" s="210">
        <f t="shared" si="108"/>
        <v>10</v>
      </c>
      <c r="DZ174" s="159">
        <f t="shared" si="109"/>
        <v>66</v>
      </c>
      <c r="EA174" s="159">
        <f t="shared" si="110"/>
        <v>13</v>
      </c>
      <c r="EB174" s="159">
        <f t="shared" si="111"/>
        <v>10</v>
      </c>
      <c r="EC174" s="159">
        <f t="shared" ref="EC174:ED189" si="200">IF(ISEVEN($B174),DT174,0)</f>
        <v>0</v>
      </c>
      <c r="ED174" s="159">
        <f t="shared" si="200"/>
        <v>0</v>
      </c>
      <c r="EE174" s="159">
        <f t="shared" ref="EE174:EF189" si="201">IF(ISODD($B174),DU174,0)</f>
        <v>10</v>
      </c>
      <c r="EF174" s="159">
        <f t="shared" si="201"/>
        <v>8</v>
      </c>
      <c r="EG174" s="159">
        <f t="shared" si="114"/>
        <v>0</v>
      </c>
      <c r="EH174" s="159">
        <f t="shared" si="115"/>
        <v>10</v>
      </c>
      <c r="EI174" s="159">
        <f t="shared" ref="EI174:EJ189" si="202">IF(ISEVEN($B174),DW174,0)</f>
        <v>0</v>
      </c>
      <c r="EJ174" s="159">
        <f t="shared" si="202"/>
        <v>0</v>
      </c>
      <c r="EK174" s="159">
        <f t="shared" ref="EK174:EL189" si="203">IF(ISODD($B174),DX174,0)</f>
        <v>5</v>
      </c>
      <c r="EL174" s="159">
        <f t="shared" si="203"/>
        <v>10</v>
      </c>
      <c r="EM174" s="159">
        <f t="shared" si="118"/>
        <v>0</v>
      </c>
      <c r="EN174" s="159"/>
      <c r="EO174" s="159"/>
      <c r="EP174" s="188">
        <f t="shared" si="119"/>
        <v>13</v>
      </c>
      <c r="EQ174" s="159">
        <f t="shared" si="120"/>
        <v>12</v>
      </c>
      <c r="ER174" s="159">
        <f t="shared" si="121"/>
        <v>12</v>
      </c>
      <c r="ES174" s="159">
        <f t="shared" si="122"/>
        <v>10</v>
      </c>
      <c r="ET174" s="159">
        <f t="shared" si="123"/>
        <v>8</v>
      </c>
      <c r="EU174" s="159">
        <f t="shared" si="124"/>
        <v>11</v>
      </c>
      <c r="EV174" s="159"/>
      <c r="EW174" s="159">
        <f t="shared" si="125"/>
        <v>66</v>
      </c>
      <c r="EX174" s="159">
        <f t="shared" si="126"/>
        <v>13</v>
      </c>
      <c r="EY174" s="159">
        <f t="shared" si="127"/>
        <v>12</v>
      </c>
      <c r="EZ174" s="159">
        <f t="shared" ref="EZ174:FA189" si="204">IF(ISEVEN($B174),EQ174,0)</f>
        <v>0</v>
      </c>
      <c r="FA174" s="159">
        <f t="shared" si="204"/>
        <v>0</v>
      </c>
      <c r="FB174" s="159">
        <f t="shared" ref="FB174:FC189" si="205">IF(ISODD($B174),ER174,0)</f>
        <v>12</v>
      </c>
      <c r="FC174" s="159">
        <f t="shared" si="205"/>
        <v>10</v>
      </c>
      <c r="FD174" s="159">
        <f t="shared" si="130"/>
        <v>0</v>
      </c>
      <c r="FE174" s="159">
        <f t="shared" si="131"/>
        <v>8</v>
      </c>
      <c r="FF174" s="159">
        <f t="shared" ref="FF174:FG189" si="206">IF(ISEVEN($B174),ET174,0)</f>
        <v>0</v>
      </c>
      <c r="FG174" s="159">
        <f t="shared" si="206"/>
        <v>0</v>
      </c>
      <c r="FH174" s="159">
        <f t="shared" si="133"/>
        <v>11</v>
      </c>
      <c r="FI174" s="159">
        <v>0</v>
      </c>
      <c r="FJ174" s="159">
        <v>0</v>
      </c>
      <c r="FK174" s="159"/>
      <c r="FL174" s="159"/>
      <c r="FM174" s="235">
        <v>66</v>
      </c>
    </row>
    <row r="175" spans="1:169" ht="18" x14ac:dyDescent="0.2">
      <c r="A175" s="194">
        <v>162</v>
      </c>
      <c r="B175" s="195">
        <v>211423243162</v>
      </c>
      <c r="C175" s="196" t="s">
        <v>1004</v>
      </c>
      <c r="D175" s="197"/>
      <c r="E175" s="198" t="s">
        <v>1005</v>
      </c>
      <c r="F175" s="199">
        <f t="shared" si="0"/>
        <v>2</v>
      </c>
      <c r="G175" s="199">
        <f t="shared" si="1"/>
        <v>2</v>
      </c>
      <c r="H175" s="199">
        <f t="shared" si="2"/>
        <v>2</v>
      </c>
      <c r="I175" s="199">
        <f t="shared" si="3"/>
        <v>2</v>
      </c>
      <c r="J175" s="199">
        <f t="shared" si="4"/>
        <v>2</v>
      </c>
      <c r="K175" s="199">
        <f t="shared" si="5"/>
        <v>2</v>
      </c>
      <c r="L175" s="199">
        <f t="shared" si="6"/>
        <v>2</v>
      </c>
      <c r="M175" s="199">
        <f t="shared" si="7"/>
        <v>2</v>
      </c>
      <c r="N175" s="199">
        <f t="shared" si="8"/>
        <v>1</v>
      </c>
      <c r="O175" s="200">
        <f t="shared" si="9"/>
        <v>0</v>
      </c>
      <c r="P175" s="199">
        <f t="shared" si="10"/>
        <v>0</v>
      </c>
      <c r="Q175" s="199">
        <f t="shared" si="11"/>
        <v>0</v>
      </c>
      <c r="R175" s="199">
        <f t="shared" si="12"/>
        <v>0</v>
      </c>
      <c r="S175" s="201">
        <f t="shared" si="185"/>
        <v>0</v>
      </c>
      <c r="T175" s="202">
        <f t="shared" si="14"/>
        <v>4</v>
      </c>
      <c r="U175" s="199">
        <f t="shared" si="15"/>
        <v>11</v>
      </c>
      <c r="V175" s="199">
        <f t="shared" si="16"/>
        <v>0</v>
      </c>
      <c r="W175" s="199">
        <f t="shared" si="17"/>
        <v>0</v>
      </c>
      <c r="X175" s="201">
        <f t="shared" si="18"/>
        <v>0</v>
      </c>
      <c r="Y175" s="203">
        <f t="shared" si="19"/>
        <v>3</v>
      </c>
      <c r="Z175" s="199">
        <f t="shared" si="20"/>
        <v>12</v>
      </c>
      <c r="AA175" s="199">
        <f t="shared" si="21"/>
        <v>0</v>
      </c>
      <c r="AB175" s="199">
        <f t="shared" si="22"/>
        <v>0</v>
      </c>
      <c r="AC175" s="201">
        <f t="shared" si="23"/>
        <v>0</v>
      </c>
      <c r="AD175" s="202">
        <f t="shared" si="24"/>
        <v>3</v>
      </c>
      <c r="AE175" s="199">
        <f t="shared" si="25"/>
        <v>0</v>
      </c>
      <c r="AF175" s="199">
        <f t="shared" si="26"/>
        <v>0</v>
      </c>
      <c r="AG175" s="199">
        <f t="shared" si="27"/>
        <v>0</v>
      </c>
      <c r="AH175" s="201">
        <f t="shared" si="28"/>
        <v>0</v>
      </c>
      <c r="AI175" s="204">
        <f t="shared" si="29"/>
        <v>4</v>
      </c>
      <c r="AJ175" s="199">
        <f t="shared" si="30"/>
        <v>0</v>
      </c>
      <c r="AK175" s="199">
        <f t="shared" si="31"/>
        <v>0</v>
      </c>
      <c r="AL175" s="199">
        <f t="shared" si="32"/>
        <v>0</v>
      </c>
      <c r="AM175" s="201">
        <f t="shared" si="33"/>
        <v>0</v>
      </c>
      <c r="AN175" s="204">
        <f t="shared" si="34"/>
        <v>4</v>
      </c>
      <c r="AO175" s="199">
        <f t="shared" si="35"/>
        <v>12</v>
      </c>
      <c r="AP175" s="199">
        <f t="shared" si="36"/>
        <v>0</v>
      </c>
      <c r="AQ175" s="199">
        <f t="shared" si="37"/>
        <v>0</v>
      </c>
      <c r="AR175" s="201">
        <f t="shared" si="38"/>
        <v>0</v>
      </c>
      <c r="AS175" s="204">
        <f t="shared" si="39"/>
        <v>3</v>
      </c>
      <c r="AT175" s="199">
        <f t="shared" si="40"/>
        <v>0</v>
      </c>
      <c r="AU175" s="199">
        <f t="shared" si="41"/>
        <v>0</v>
      </c>
      <c r="AV175" s="199">
        <f t="shared" si="42"/>
        <v>0</v>
      </c>
      <c r="AW175" s="201">
        <f t="shared" si="43"/>
        <v>0</v>
      </c>
      <c r="AX175" s="205">
        <f t="shared" si="44"/>
        <v>4</v>
      </c>
      <c r="AY175" s="199">
        <f t="shared" si="45"/>
        <v>12</v>
      </c>
      <c r="AZ175" s="199">
        <f t="shared" si="46"/>
        <v>0</v>
      </c>
      <c r="BA175" s="199">
        <f t="shared" si="47"/>
        <v>0</v>
      </c>
      <c r="BB175" s="201">
        <f t="shared" si="48"/>
        <v>0</v>
      </c>
      <c r="BC175" s="204">
        <f t="shared" si="49"/>
        <v>3</v>
      </c>
      <c r="BD175" s="199">
        <f t="shared" si="50"/>
        <v>7</v>
      </c>
      <c r="BE175" s="199">
        <f t="shared" si="51"/>
        <v>0</v>
      </c>
      <c r="BF175" s="199">
        <f t="shared" si="52"/>
        <v>0</v>
      </c>
      <c r="BG175" s="201">
        <f t="shared" si="53"/>
        <v>0</v>
      </c>
      <c r="BH175" s="204">
        <f t="shared" si="54"/>
        <v>3</v>
      </c>
      <c r="BI175" s="199">
        <f t="shared" si="55"/>
        <v>0</v>
      </c>
      <c r="BJ175" s="199">
        <f t="shared" si="56"/>
        <v>0</v>
      </c>
      <c r="BK175" s="199">
        <f t="shared" si="57"/>
        <v>0</v>
      </c>
      <c r="BL175" s="201">
        <f t="shared" si="58"/>
        <v>0</v>
      </c>
      <c r="BM175" s="206">
        <f t="shared" si="59"/>
        <v>4</v>
      </c>
      <c r="BN175" s="199">
        <f t="shared" si="60"/>
        <v>0</v>
      </c>
      <c r="BO175" s="199">
        <f t="shared" si="61"/>
        <v>0</v>
      </c>
      <c r="BP175" s="199">
        <f t="shared" si="62"/>
        <v>0</v>
      </c>
      <c r="BQ175" s="201">
        <f t="shared" si="63"/>
        <v>0</v>
      </c>
      <c r="BR175" s="207">
        <f t="shared" si="64"/>
        <v>4</v>
      </c>
      <c r="BS175" s="199">
        <f t="shared" si="65"/>
        <v>12</v>
      </c>
      <c r="BT175" s="199">
        <f t="shared" si="66"/>
        <v>0</v>
      </c>
      <c r="BU175" s="199">
        <f t="shared" si="67"/>
        <v>0</v>
      </c>
      <c r="BV175" s="201">
        <f t="shared" si="68"/>
        <v>0</v>
      </c>
      <c r="BW175" s="207">
        <f t="shared" si="69"/>
        <v>3</v>
      </c>
      <c r="BX175" s="235">
        <v>83</v>
      </c>
      <c r="BY175" s="235">
        <v>83</v>
      </c>
      <c r="BZ175" s="193" t="e">
        <f t="shared" si="70"/>
        <v>#VALUE!</v>
      </c>
      <c r="CA175" s="193">
        <f t="shared" si="71"/>
        <v>20</v>
      </c>
      <c r="CB175" s="193" t="e">
        <f t="shared" si="72"/>
        <v>#VALUE!</v>
      </c>
      <c r="CC175" s="193" t="e">
        <f t="shared" si="73"/>
        <v>#VALUE!</v>
      </c>
      <c r="CD175" s="193" t="e">
        <f t="shared" si="74"/>
        <v>#VALUE!</v>
      </c>
      <c r="CE175" s="193" t="e">
        <f t="shared" si="75"/>
        <v>#VALUE!</v>
      </c>
      <c r="CF175" s="193" t="e">
        <f t="shared" si="76"/>
        <v>#VALUE!</v>
      </c>
      <c r="CG175" s="193" t="e">
        <f t="shared" si="77"/>
        <v>#VALUE!</v>
      </c>
      <c r="CH175" s="193" t="e">
        <f t="shared" si="78"/>
        <v>#VALUE!</v>
      </c>
      <c r="CI175" s="193" t="e">
        <f t="shared" si="79"/>
        <v>#VALUE!</v>
      </c>
      <c r="CJ175" s="193" t="e">
        <f t="shared" si="80"/>
        <v>#VALUE!</v>
      </c>
      <c r="CK175" s="193" t="e">
        <f t="shared" si="81"/>
        <v>#VALUE!</v>
      </c>
      <c r="CL175" s="193" t="e">
        <f t="shared" si="82"/>
        <v>#VALUE!</v>
      </c>
      <c r="CM175" s="193" t="e">
        <f t="shared" si="83"/>
        <v>#VALUE!</v>
      </c>
      <c r="CN175" s="193" t="e">
        <f t="shared" si="84"/>
        <v>#VALUE!</v>
      </c>
      <c r="CO175" s="209" t="str">
        <f t="shared" si="85"/>
        <v>2023PEC AI 504</v>
      </c>
      <c r="CP175" s="193" t="e">
        <f t="shared" si="86"/>
        <v>#VALUE!</v>
      </c>
      <c r="CQ175" s="158"/>
      <c r="CR175" s="193">
        <f t="shared" si="87"/>
        <v>20</v>
      </c>
      <c r="CS175" s="193" t="e">
        <f t="shared" si="88"/>
        <v>#VALUE!</v>
      </c>
      <c r="CT175" s="193" t="e">
        <f t="shared" si="89"/>
        <v>#VALUE!</v>
      </c>
      <c r="CU175" s="193" t="e">
        <f t="shared" si="90"/>
        <v>#VALUE!</v>
      </c>
      <c r="CV175" s="193" t="e">
        <f t="shared" si="91"/>
        <v>#VALUE!</v>
      </c>
      <c r="CW175" s="193" t="e">
        <f t="shared" si="92"/>
        <v>#VALUE!</v>
      </c>
      <c r="CX175" s="193" t="e">
        <f t="shared" si="93"/>
        <v>#VALUE!</v>
      </c>
      <c r="CY175" s="193" t="e">
        <f t="shared" si="94"/>
        <v>#VALUE!</v>
      </c>
      <c r="CZ175" s="193" t="e">
        <f t="shared" si="95"/>
        <v>#VALUE!</v>
      </c>
      <c r="DA175" s="193" t="e">
        <f t="shared" si="96"/>
        <v>#VALUE!</v>
      </c>
      <c r="DB175" s="193" t="e">
        <f t="shared" si="97"/>
        <v>#VALUE!</v>
      </c>
      <c r="DC175" s="193" t="e">
        <f t="shared" si="98"/>
        <v>#VALUE!</v>
      </c>
      <c r="DD175" s="193" t="e">
        <f t="shared" si="99"/>
        <v>#VALUE!</v>
      </c>
      <c r="DE175" s="159"/>
      <c r="DF175" s="159" t="e">
        <f t="shared" si="100"/>
        <v>#VALUE!</v>
      </c>
      <c r="DG175" s="159"/>
      <c r="DH175" s="159"/>
      <c r="DI175" s="159"/>
      <c r="DJ175" s="159"/>
      <c r="DK175" s="159"/>
      <c r="DL175" s="159"/>
      <c r="DM175" s="159"/>
      <c r="DN175" s="159"/>
      <c r="DO175" s="159"/>
      <c r="DP175" s="159"/>
      <c r="DQ175" s="159"/>
      <c r="DR175" s="159">
        <f t="shared" si="101"/>
        <v>83</v>
      </c>
      <c r="DS175" s="188">
        <f t="shared" si="102"/>
        <v>17</v>
      </c>
      <c r="DT175" s="159">
        <f t="shared" si="103"/>
        <v>11</v>
      </c>
      <c r="DU175" s="159">
        <f t="shared" si="104"/>
        <v>12</v>
      </c>
      <c r="DV175" s="159">
        <f t="shared" si="105"/>
        <v>12</v>
      </c>
      <c r="DW175" s="159">
        <f t="shared" si="106"/>
        <v>12</v>
      </c>
      <c r="DX175" s="159">
        <f t="shared" si="107"/>
        <v>7</v>
      </c>
      <c r="DY175" s="210">
        <f t="shared" si="108"/>
        <v>12</v>
      </c>
      <c r="DZ175" s="159">
        <f t="shared" si="109"/>
        <v>83</v>
      </c>
      <c r="EA175" s="159">
        <f t="shared" si="110"/>
        <v>17</v>
      </c>
      <c r="EB175" s="159">
        <f t="shared" si="111"/>
        <v>0</v>
      </c>
      <c r="EC175" s="159">
        <f t="shared" si="200"/>
        <v>11</v>
      </c>
      <c r="ED175" s="159">
        <f t="shared" si="200"/>
        <v>12</v>
      </c>
      <c r="EE175" s="159">
        <f t="shared" si="201"/>
        <v>0</v>
      </c>
      <c r="EF175" s="159">
        <f t="shared" si="201"/>
        <v>0</v>
      </c>
      <c r="EG175" s="159">
        <f t="shared" si="114"/>
        <v>12</v>
      </c>
      <c r="EH175" s="159">
        <f t="shared" si="115"/>
        <v>0</v>
      </c>
      <c r="EI175" s="159">
        <f t="shared" si="202"/>
        <v>12</v>
      </c>
      <c r="EJ175" s="159">
        <f t="shared" si="202"/>
        <v>7</v>
      </c>
      <c r="EK175" s="159">
        <f t="shared" si="203"/>
        <v>0</v>
      </c>
      <c r="EL175" s="159">
        <f t="shared" si="203"/>
        <v>0</v>
      </c>
      <c r="EM175" s="159">
        <f t="shared" si="118"/>
        <v>12</v>
      </c>
      <c r="EN175" s="159"/>
      <c r="EO175" s="159"/>
      <c r="EP175" s="188">
        <f t="shared" si="119"/>
        <v>17</v>
      </c>
      <c r="EQ175" s="159">
        <f t="shared" si="120"/>
        <v>14</v>
      </c>
      <c r="ER175" s="159">
        <f t="shared" si="121"/>
        <v>15</v>
      </c>
      <c r="ES175" s="159">
        <f t="shared" si="122"/>
        <v>15</v>
      </c>
      <c r="ET175" s="159">
        <f t="shared" si="123"/>
        <v>9</v>
      </c>
      <c r="EU175" s="159">
        <f t="shared" si="124"/>
        <v>13</v>
      </c>
      <c r="EV175" s="159"/>
      <c r="EW175" s="159">
        <f t="shared" si="125"/>
        <v>83</v>
      </c>
      <c r="EX175" s="159">
        <f t="shared" si="126"/>
        <v>17</v>
      </c>
      <c r="EY175" s="159">
        <f t="shared" si="127"/>
        <v>0</v>
      </c>
      <c r="EZ175" s="159">
        <f t="shared" si="204"/>
        <v>14</v>
      </c>
      <c r="FA175" s="159">
        <f t="shared" si="204"/>
        <v>15</v>
      </c>
      <c r="FB175" s="159">
        <f t="shared" si="205"/>
        <v>0</v>
      </c>
      <c r="FC175" s="159">
        <f t="shared" si="205"/>
        <v>0</v>
      </c>
      <c r="FD175" s="159">
        <f t="shared" si="130"/>
        <v>15</v>
      </c>
      <c r="FE175" s="159">
        <f t="shared" si="131"/>
        <v>0</v>
      </c>
      <c r="FF175" s="159">
        <f t="shared" si="206"/>
        <v>9</v>
      </c>
      <c r="FG175" s="159">
        <f t="shared" si="206"/>
        <v>13</v>
      </c>
      <c r="FH175" s="159">
        <f t="shared" si="133"/>
        <v>0</v>
      </c>
      <c r="FI175" s="159">
        <v>0</v>
      </c>
      <c r="FJ175" s="159">
        <v>0</v>
      </c>
      <c r="FK175" s="159"/>
      <c r="FL175" s="159"/>
      <c r="FM175" s="235">
        <v>83</v>
      </c>
    </row>
    <row r="176" spans="1:169" ht="18" x14ac:dyDescent="0.2">
      <c r="A176" s="194">
        <v>163</v>
      </c>
      <c r="B176" s="195">
        <v>211423243163</v>
      </c>
      <c r="C176" s="196" t="s">
        <v>1006</v>
      </c>
      <c r="D176" s="197"/>
      <c r="E176" s="198" t="s">
        <v>1007</v>
      </c>
      <c r="F176" s="199">
        <f t="shared" si="0"/>
        <v>2</v>
      </c>
      <c r="G176" s="199">
        <f t="shared" si="1"/>
        <v>2</v>
      </c>
      <c r="H176" s="199">
        <f t="shared" si="2"/>
        <v>2</v>
      </c>
      <c r="I176" s="199">
        <f t="shared" si="3"/>
        <v>2</v>
      </c>
      <c r="J176" s="199">
        <f t="shared" si="4"/>
        <v>2</v>
      </c>
      <c r="K176" s="199">
        <f t="shared" si="5"/>
        <v>2</v>
      </c>
      <c r="L176" s="199">
        <f t="shared" si="6"/>
        <v>2</v>
      </c>
      <c r="M176" s="199">
        <f t="shared" si="7"/>
        <v>2</v>
      </c>
      <c r="N176" s="199">
        <f t="shared" si="8"/>
        <v>0</v>
      </c>
      <c r="O176" s="200">
        <f t="shared" si="9"/>
        <v>0</v>
      </c>
      <c r="P176" s="199">
        <f t="shared" si="10"/>
        <v>12</v>
      </c>
      <c r="Q176" s="199">
        <f t="shared" si="11"/>
        <v>0</v>
      </c>
      <c r="R176" s="199">
        <f t="shared" si="12"/>
        <v>0</v>
      </c>
      <c r="S176" s="201">
        <f t="shared" si="185"/>
        <v>0</v>
      </c>
      <c r="T176" s="202">
        <f t="shared" si="14"/>
        <v>3</v>
      </c>
      <c r="U176" s="199">
        <f t="shared" si="15"/>
        <v>0</v>
      </c>
      <c r="V176" s="199">
        <f t="shared" si="16"/>
        <v>0</v>
      </c>
      <c r="W176" s="199">
        <f t="shared" si="17"/>
        <v>0</v>
      </c>
      <c r="X176" s="201">
        <f t="shared" si="18"/>
        <v>0</v>
      </c>
      <c r="Y176" s="203">
        <f t="shared" si="19"/>
        <v>4</v>
      </c>
      <c r="Z176" s="199">
        <f t="shared" si="20"/>
        <v>0</v>
      </c>
      <c r="AA176" s="199">
        <f t="shared" si="21"/>
        <v>0</v>
      </c>
      <c r="AB176" s="199">
        <f t="shared" si="22"/>
        <v>0</v>
      </c>
      <c r="AC176" s="201">
        <f t="shared" si="23"/>
        <v>0</v>
      </c>
      <c r="AD176" s="202">
        <f t="shared" si="24"/>
        <v>4</v>
      </c>
      <c r="AE176" s="199">
        <f t="shared" si="25"/>
        <v>12</v>
      </c>
      <c r="AF176" s="199">
        <f t="shared" si="26"/>
        <v>0</v>
      </c>
      <c r="AG176" s="199">
        <f t="shared" si="27"/>
        <v>0</v>
      </c>
      <c r="AH176" s="201">
        <f t="shared" si="28"/>
        <v>0</v>
      </c>
      <c r="AI176" s="204">
        <f t="shared" si="29"/>
        <v>3</v>
      </c>
      <c r="AJ176" s="199">
        <f t="shared" si="30"/>
        <v>10</v>
      </c>
      <c r="AK176" s="199">
        <f t="shared" si="31"/>
        <v>0</v>
      </c>
      <c r="AL176" s="199">
        <f t="shared" si="32"/>
        <v>0</v>
      </c>
      <c r="AM176" s="201">
        <f t="shared" si="33"/>
        <v>0</v>
      </c>
      <c r="AN176" s="204">
        <f t="shared" si="34"/>
        <v>3</v>
      </c>
      <c r="AO176" s="199">
        <f t="shared" si="35"/>
        <v>0</v>
      </c>
      <c r="AP176" s="199">
        <f t="shared" si="36"/>
        <v>0</v>
      </c>
      <c r="AQ176" s="199">
        <f t="shared" si="37"/>
        <v>0</v>
      </c>
      <c r="AR176" s="201">
        <f t="shared" si="38"/>
        <v>0</v>
      </c>
      <c r="AS176" s="204">
        <f t="shared" si="39"/>
        <v>4</v>
      </c>
      <c r="AT176" s="199">
        <f t="shared" si="40"/>
        <v>12</v>
      </c>
      <c r="AU176" s="199">
        <f t="shared" si="41"/>
        <v>0</v>
      </c>
      <c r="AV176" s="199">
        <f t="shared" si="42"/>
        <v>0</v>
      </c>
      <c r="AW176" s="201">
        <f t="shared" si="43"/>
        <v>0</v>
      </c>
      <c r="AX176" s="205">
        <f t="shared" si="44"/>
        <v>3</v>
      </c>
      <c r="AY176" s="199">
        <f t="shared" si="45"/>
        <v>0</v>
      </c>
      <c r="AZ176" s="199">
        <f t="shared" si="46"/>
        <v>0</v>
      </c>
      <c r="BA176" s="199">
        <f t="shared" si="47"/>
        <v>0</v>
      </c>
      <c r="BB176" s="201">
        <f t="shared" si="48"/>
        <v>0</v>
      </c>
      <c r="BC176" s="204">
        <f t="shared" si="49"/>
        <v>4</v>
      </c>
      <c r="BD176" s="199">
        <f t="shared" si="50"/>
        <v>0</v>
      </c>
      <c r="BE176" s="199">
        <f t="shared" si="51"/>
        <v>0</v>
      </c>
      <c r="BF176" s="199">
        <f t="shared" si="52"/>
        <v>0</v>
      </c>
      <c r="BG176" s="201">
        <f t="shared" si="53"/>
        <v>0</v>
      </c>
      <c r="BH176" s="204">
        <f t="shared" si="54"/>
        <v>4</v>
      </c>
      <c r="BI176" s="199">
        <f t="shared" si="55"/>
        <v>8</v>
      </c>
      <c r="BJ176" s="199">
        <f t="shared" si="56"/>
        <v>0</v>
      </c>
      <c r="BK176" s="199">
        <f t="shared" si="57"/>
        <v>0</v>
      </c>
      <c r="BL176" s="201">
        <f t="shared" si="58"/>
        <v>0</v>
      </c>
      <c r="BM176" s="206">
        <f t="shared" si="59"/>
        <v>3</v>
      </c>
      <c r="BN176" s="199">
        <f t="shared" si="60"/>
        <v>12</v>
      </c>
      <c r="BO176" s="199">
        <f t="shared" si="61"/>
        <v>0</v>
      </c>
      <c r="BP176" s="199">
        <f t="shared" si="62"/>
        <v>0</v>
      </c>
      <c r="BQ176" s="201">
        <f t="shared" si="63"/>
        <v>0</v>
      </c>
      <c r="BR176" s="207">
        <f t="shared" si="64"/>
        <v>3</v>
      </c>
      <c r="BS176" s="199">
        <f t="shared" si="65"/>
        <v>0</v>
      </c>
      <c r="BT176" s="199">
        <f t="shared" si="66"/>
        <v>0</v>
      </c>
      <c r="BU176" s="199">
        <f t="shared" si="67"/>
        <v>0</v>
      </c>
      <c r="BV176" s="201">
        <f t="shared" si="68"/>
        <v>0</v>
      </c>
      <c r="BW176" s="207">
        <f t="shared" si="69"/>
        <v>4</v>
      </c>
      <c r="BX176" s="235">
        <v>82</v>
      </c>
      <c r="BY176" s="235">
        <v>82</v>
      </c>
      <c r="BZ176" s="193" t="e">
        <f t="shared" si="70"/>
        <v>#VALUE!</v>
      </c>
      <c r="CA176" s="193">
        <f t="shared" si="71"/>
        <v>20</v>
      </c>
      <c r="CB176" s="193" t="e">
        <f t="shared" si="72"/>
        <v>#VALUE!</v>
      </c>
      <c r="CC176" s="193" t="e">
        <f t="shared" si="73"/>
        <v>#VALUE!</v>
      </c>
      <c r="CD176" s="193" t="e">
        <f t="shared" si="74"/>
        <v>#VALUE!</v>
      </c>
      <c r="CE176" s="193" t="e">
        <f t="shared" si="75"/>
        <v>#VALUE!</v>
      </c>
      <c r="CF176" s="193" t="e">
        <f t="shared" si="76"/>
        <v>#VALUE!</v>
      </c>
      <c r="CG176" s="193" t="e">
        <f t="shared" si="77"/>
        <v>#VALUE!</v>
      </c>
      <c r="CH176" s="193" t="e">
        <f t="shared" si="78"/>
        <v>#VALUE!</v>
      </c>
      <c r="CI176" s="193" t="e">
        <f t="shared" si="79"/>
        <v>#VALUE!</v>
      </c>
      <c r="CJ176" s="193" t="e">
        <f t="shared" si="80"/>
        <v>#VALUE!</v>
      </c>
      <c r="CK176" s="193" t="e">
        <f t="shared" si="81"/>
        <v>#VALUE!</v>
      </c>
      <c r="CL176" s="193" t="e">
        <f t="shared" si="82"/>
        <v>#VALUE!</v>
      </c>
      <c r="CM176" s="193" t="e">
        <f t="shared" si="83"/>
        <v>#VALUE!</v>
      </c>
      <c r="CN176" s="193" t="e">
        <f t="shared" si="84"/>
        <v>#VALUE!</v>
      </c>
      <c r="CO176" s="209" t="str">
        <f t="shared" si="85"/>
        <v>2023PEC AI 505</v>
      </c>
      <c r="CP176" s="193" t="e">
        <f t="shared" si="86"/>
        <v>#VALUE!</v>
      </c>
      <c r="CQ176" s="158"/>
      <c r="CR176" s="193">
        <f t="shared" si="87"/>
        <v>20</v>
      </c>
      <c r="CS176" s="193" t="e">
        <f t="shared" si="88"/>
        <v>#VALUE!</v>
      </c>
      <c r="CT176" s="193" t="e">
        <f t="shared" si="89"/>
        <v>#VALUE!</v>
      </c>
      <c r="CU176" s="193" t="e">
        <f t="shared" si="90"/>
        <v>#VALUE!</v>
      </c>
      <c r="CV176" s="193" t="e">
        <f t="shared" si="91"/>
        <v>#VALUE!</v>
      </c>
      <c r="CW176" s="193" t="e">
        <f t="shared" si="92"/>
        <v>#VALUE!</v>
      </c>
      <c r="CX176" s="193" t="e">
        <f t="shared" si="93"/>
        <v>#VALUE!</v>
      </c>
      <c r="CY176" s="193" t="e">
        <f t="shared" si="94"/>
        <v>#VALUE!</v>
      </c>
      <c r="CZ176" s="193" t="e">
        <f t="shared" si="95"/>
        <v>#VALUE!</v>
      </c>
      <c r="DA176" s="193" t="e">
        <f t="shared" si="96"/>
        <v>#VALUE!</v>
      </c>
      <c r="DB176" s="193" t="e">
        <f t="shared" si="97"/>
        <v>#VALUE!</v>
      </c>
      <c r="DC176" s="193" t="e">
        <f t="shared" si="98"/>
        <v>#VALUE!</v>
      </c>
      <c r="DD176" s="193" t="e">
        <f t="shared" si="99"/>
        <v>#VALUE!</v>
      </c>
      <c r="DE176" s="159"/>
      <c r="DF176" s="159" t="e">
        <f t="shared" si="100"/>
        <v>#VALUE!</v>
      </c>
      <c r="DG176" s="159"/>
      <c r="DH176" s="159"/>
      <c r="DI176" s="159"/>
      <c r="DJ176" s="159"/>
      <c r="DK176" s="159"/>
      <c r="DL176" s="159"/>
      <c r="DM176" s="159"/>
      <c r="DN176" s="159"/>
      <c r="DO176" s="159"/>
      <c r="DP176" s="159"/>
      <c r="DQ176" s="159"/>
      <c r="DR176" s="159">
        <f t="shared" si="101"/>
        <v>82</v>
      </c>
      <c r="DS176" s="188">
        <f t="shared" si="102"/>
        <v>16</v>
      </c>
      <c r="DT176" s="159">
        <f t="shared" si="103"/>
        <v>12</v>
      </c>
      <c r="DU176" s="159">
        <f t="shared" si="104"/>
        <v>12</v>
      </c>
      <c r="DV176" s="159">
        <f t="shared" si="105"/>
        <v>10</v>
      </c>
      <c r="DW176" s="159">
        <f t="shared" si="106"/>
        <v>12</v>
      </c>
      <c r="DX176" s="159">
        <f t="shared" si="107"/>
        <v>8</v>
      </c>
      <c r="DY176" s="210">
        <f t="shared" si="108"/>
        <v>12</v>
      </c>
      <c r="DZ176" s="159">
        <f t="shared" si="109"/>
        <v>82</v>
      </c>
      <c r="EA176" s="159">
        <f t="shared" si="110"/>
        <v>16</v>
      </c>
      <c r="EB176" s="159">
        <f t="shared" si="111"/>
        <v>12</v>
      </c>
      <c r="EC176" s="159">
        <f t="shared" si="200"/>
        <v>0</v>
      </c>
      <c r="ED176" s="159">
        <f t="shared" si="200"/>
        <v>0</v>
      </c>
      <c r="EE176" s="159">
        <f t="shared" si="201"/>
        <v>12</v>
      </c>
      <c r="EF176" s="159">
        <f t="shared" si="201"/>
        <v>10</v>
      </c>
      <c r="EG176" s="159">
        <f t="shared" si="114"/>
        <v>0</v>
      </c>
      <c r="EH176" s="159">
        <f t="shared" si="115"/>
        <v>12</v>
      </c>
      <c r="EI176" s="159">
        <f t="shared" si="202"/>
        <v>0</v>
      </c>
      <c r="EJ176" s="159">
        <f t="shared" si="202"/>
        <v>0</v>
      </c>
      <c r="EK176" s="159">
        <f t="shared" si="203"/>
        <v>8</v>
      </c>
      <c r="EL176" s="159">
        <f t="shared" si="203"/>
        <v>12</v>
      </c>
      <c r="EM176" s="159">
        <f t="shared" si="118"/>
        <v>0</v>
      </c>
      <c r="EN176" s="159"/>
      <c r="EO176" s="159"/>
      <c r="EP176" s="188">
        <f t="shared" si="119"/>
        <v>16</v>
      </c>
      <c r="EQ176" s="159">
        <f t="shared" si="120"/>
        <v>14</v>
      </c>
      <c r="ER176" s="159">
        <f t="shared" si="121"/>
        <v>14</v>
      </c>
      <c r="ES176" s="159">
        <f t="shared" si="122"/>
        <v>13</v>
      </c>
      <c r="ET176" s="159">
        <f t="shared" si="123"/>
        <v>12</v>
      </c>
      <c r="EU176" s="159">
        <f t="shared" si="124"/>
        <v>13</v>
      </c>
      <c r="EV176" s="159"/>
      <c r="EW176" s="159">
        <f t="shared" si="125"/>
        <v>82</v>
      </c>
      <c r="EX176" s="159">
        <f t="shared" si="126"/>
        <v>16</v>
      </c>
      <c r="EY176" s="159">
        <f t="shared" si="127"/>
        <v>14</v>
      </c>
      <c r="EZ176" s="159">
        <f t="shared" si="204"/>
        <v>0</v>
      </c>
      <c r="FA176" s="159">
        <f t="shared" si="204"/>
        <v>0</v>
      </c>
      <c r="FB176" s="159">
        <f t="shared" si="205"/>
        <v>14</v>
      </c>
      <c r="FC176" s="159">
        <f t="shared" si="205"/>
        <v>13</v>
      </c>
      <c r="FD176" s="159">
        <f t="shared" si="130"/>
        <v>0</v>
      </c>
      <c r="FE176" s="159">
        <f t="shared" si="131"/>
        <v>12</v>
      </c>
      <c r="FF176" s="159">
        <f t="shared" si="206"/>
        <v>0</v>
      </c>
      <c r="FG176" s="159">
        <f t="shared" si="206"/>
        <v>0</v>
      </c>
      <c r="FH176" s="159">
        <f t="shared" si="133"/>
        <v>13</v>
      </c>
      <c r="FI176" s="159">
        <v>0</v>
      </c>
      <c r="FJ176" s="159">
        <v>0</v>
      </c>
      <c r="FK176" s="159"/>
      <c r="FL176" s="159"/>
      <c r="FM176" s="235">
        <v>82</v>
      </c>
    </row>
    <row r="177" spans="1:169" ht="18" x14ac:dyDescent="0.2">
      <c r="A177" s="194">
        <v>164</v>
      </c>
      <c r="B177" s="211">
        <v>211423243164</v>
      </c>
      <c r="C177" s="211" t="s">
        <v>1008</v>
      </c>
      <c r="D177" s="197"/>
      <c r="E177" s="212" t="s">
        <v>1009</v>
      </c>
      <c r="F177" s="199">
        <f t="shared" si="0"/>
        <v>2</v>
      </c>
      <c r="G177" s="199">
        <f t="shared" si="1"/>
        <v>2</v>
      </c>
      <c r="H177" s="199">
        <f t="shared" si="2"/>
        <v>2</v>
      </c>
      <c r="I177" s="199">
        <f t="shared" si="3"/>
        <v>1</v>
      </c>
      <c r="J177" s="199">
        <f t="shared" si="4"/>
        <v>0</v>
      </c>
      <c r="K177" s="199">
        <f t="shared" si="5"/>
        <v>0</v>
      </c>
      <c r="L177" s="199">
        <f t="shared" si="6"/>
        <v>0</v>
      </c>
      <c r="M177" s="199">
        <f t="shared" si="7"/>
        <v>0</v>
      </c>
      <c r="N177" s="199">
        <f t="shared" si="8"/>
        <v>0</v>
      </c>
      <c r="O177" s="200">
        <f t="shared" si="9"/>
        <v>0</v>
      </c>
      <c r="P177" s="199">
        <f t="shared" si="10"/>
        <v>0</v>
      </c>
      <c r="Q177" s="199">
        <f t="shared" si="11"/>
        <v>0</v>
      </c>
      <c r="R177" s="199">
        <f t="shared" si="12"/>
        <v>0</v>
      </c>
      <c r="S177" s="201">
        <f t="shared" si="185"/>
        <v>0</v>
      </c>
      <c r="T177" s="202">
        <f t="shared" si="14"/>
        <v>4</v>
      </c>
      <c r="U177" s="199">
        <f t="shared" si="15"/>
        <v>5</v>
      </c>
      <c r="V177" s="199">
        <f t="shared" si="16"/>
        <v>0</v>
      </c>
      <c r="W177" s="199">
        <f t="shared" si="17"/>
        <v>0</v>
      </c>
      <c r="X177" s="201">
        <f t="shared" si="18"/>
        <v>0</v>
      </c>
      <c r="Y177" s="203">
        <f t="shared" si="19"/>
        <v>3</v>
      </c>
      <c r="Z177" s="199">
        <f t="shared" si="20"/>
        <v>5</v>
      </c>
      <c r="AA177" s="199">
        <f t="shared" si="21"/>
        <v>0</v>
      </c>
      <c r="AB177" s="199">
        <f t="shared" si="22"/>
        <v>0</v>
      </c>
      <c r="AC177" s="201">
        <f t="shared" si="23"/>
        <v>0</v>
      </c>
      <c r="AD177" s="202">
        <f t="shared" si="24"/>
        <v>3</v>
      </c>
      <c r="AE177" s="199">
        <f t="shared" si="25"/>
        <v>0</v>
      </c>
      <c r="AF177" s="199">
        <f t="shared" si="26"/>
        <v>0</v>
      </c>
      <c r="AG177" s="199">
        <f t="shared" si="27"/>
        <v>0</v>
      </c>
      <c r="AH177" s="201">
        <f t="shared" si="28"/>
        <v>0</v>
      </c>
      <c r="AI177" s="204">
        <f t="shared" si="29"/>
        <v>4</v>
      </c>
      <c r="AJ177" s="199">
        <f t="shared" si="30"/>
        <v>0</v>
      </c>
      <c r="AK177" s="199">
        <f t="shared" si="31"/>
        <v>0</v>
      </c>
      <c r="AL177" s="199">
        <f t="shared" si="32"/>
        <v>0</v>
      </c>
      <c r="AM177" s="201">
        <f t="shared" si="33"/>
        <v>0</v>
      </c>
      <c r="AN177" s="204">
        <f t="shared" si="34"/>
        <v>4</v>
      </c>
      <c r="AO177" s="199">
        <f t="shared" si="35"/>
        <v>5</v>
      </c>
      <c r="AP177" s="199">
        <f t="shared" si="36"/>
        <v>0</v>
      </c>
      <c r="AQ177" s="199">
        <f t="shared" si="37"/>
        <v>0</v>
      </c>
      <c r="AR177" s="201">
        <f t="shared" si="38"/>
        <v>0</v>
      </c>
      <c r="AS177" s="204">
        <f t="shared" si="39"/>
        <v>3</v>
      </c>
      <c r="AT177" s="199">
        <f t="shared" si="40"/>
        <v>0</v>
      </c>
      <c r="AU177" s="199">
        <f t="shared" si="41"/>
        <v>0</v>
      </c>
      <c r="AV177" s="199">
        <f t="shared" si="42"/>
        <v>0</v>
      </c>
      <c r="AW177" s="201">
        <f t="shared" si="43"/>
        <v>0</v>
      </c>
      <c r="AX177" s="205">
        <f t="shared" si="44"/>
        <v>4</v>
      </c>
      <c r="AY177" s="199">
        <f t="shared" si="45"/>
        <v>5</v>
      </c>
      <c r="AZ177" s="199">
        <f t="shared" si="46"/>
        <v>0</v>
      </c>
      <c r="BA177" s="199">
        <f t="shared" si="47"/>
        <v>0</v>
      </c>
      <c r="BB177" s="201">
        <f t="shared" si="48"/>
        <v>0</v>
      </c>
      <c r="BC177" s="204">
        <f t="shared" si="49"/>
        <v>3</v>
      </c>
      <c r="BD177" s="199">
        <f t="shared" si="50"/>
        <v>1</v>
      </c>
      <c r="BE177" s="199">
        <f t="shared" si="51"/>
        <v>0</v>
      </c>
      <c r="BF177" s="199">
        <f t="shared" si="52"/>
        <v>0</v>
      </c>
      <c r="BG177" s="201">
        <f t="shared" si="53"/>
        <v>0</v>
      </c>
      <c r="BH177" s="204">
        <f t="shared" si="54"/>
        <v>3</v>
      </c>
      <c r="BI177" s="199">
        <f t="shared" si="55"/>
        <v>0</v>
      </c>
      <c r="BJ177" s="199">
        <f t="shared" si="56"/>
        <v>0</v>
      </c>
      <c r="BK177" s="199">
        <f t="shared" si="57"/>
        <v>0</v>
      </c>
      <c r="BL177" s="201">
        <f t="shared" si="58"/>
        <v>0</v>
      </c>
      <c r="BM177" s="206">
        <f t="shared" si="59"/>
        <v>4</v>
      </c>
      <c r="BN177" s="199">
        <f t="shared" si="60"/>
        <v>0</v>
      </c>
      <c r="BO177" s="199">
        <f t="shared" si="61"/>
        <v>0</v>
      </c>
      <c r="BP177" s="199">
        <f t="shared" si="62"/>
        <v>0</v>
      </c>
      <c r="BQ177" s="201">
        <f t="shared" si="63"/>
        <v>0</v>
      </c>
      <c r="BR177" s="207">
        <f t="shared" si="64"/>
        <v>4</v>
      </c>
      <c r="BS177" s="199">
        <f t="shared" si="65"/>
        <v>5</v>
      </c>
      <c r="BT177" s="199">
        <f t="shared" si="66"/>
        <v>0</v>
      </c>
      <c r="BU177" s="199">
        <f t="shared" si="67"/>
        <v>0</v>
      </c>
      <c r="BV177" s="201">
        <f t="shared" si="68"/>
        <v>0</v>
      </c>
      <c r="BW177" s="207">
        <f t="shared" si="69"/>
        <v>3</v>
      </c>
      <c r="BX177" s="235">
        <v>33</v>
      </c>
      <c r="BY177" s="235">
        <v>33</v>
      </c>
      <c r="BZ177" s="193" t="e">
        <f t="shared" si="70"/>
        <v>#VALUE!</v>
      </c>
      <c r="CA177" s="193">
        <f t="shared" si="71"/>
        <v>20</v>
      </c>
      <c r="CB177" s="193" t="e">
        <f t="shared" si="72"/>
        <v>#VALUE!</v>
      </c>
      <c r="CC177" s="193" t="e">
        <f t="shared" si="73"/>
        <v>#VALUE!</v>
      </c>
      <c r="CD177" s="193" t="e">
        <f t="shared" si="74"/>
        <v>#VALUE!</v>
      </c>
      <c r="CE177" s="193" t="e">
        <f t="shared" si="75"/>
        <v>#VALUE!</v>
      </c>
      <c r="CF177" s="193" t="e">
        <f t="shared" si="76"/>
        <v>#VALUE!</v>
      </c>
      <c r="CG177" s="193" t="e">
        <f t="shared" si="77"/>
        <v>#VALUE!</v>
      </c>
      <c r="CH177" s="193" t="e">
        <f t="shared" si="78"/>
        <v>#VALUE!</v>
      </c>
      <c r="CI177" s="193" t="e">
        <f t="shared" si="79"/>
        <v>#VALUE!</v>
      </c>
      <c r="CJ177" s="193" t="e">
        <f t="shared" si="80"/>
        <v>#VALUE!</v>
      </c>
      <c r="CK177" s="193" t="e">
        <f t="shared" si="81"/>
        <v>#VALUE!</v>
      </c>
      <c r="CL177" s="193" t="e">
        <f t="shared" si="82"/>
        <v>#VALUE!</v>
      </c>
      <c r="CM177" s="193" t="e">
        <f t="shared" si="83"/>
        <v>#VALUE!</v>
      </c>
      <c r="CN177" s="193" t="e">
        <f t="shared" si="84"/>
        <v>#VALUE!</v>
      </c>
      <c r="CO177" s="209" t="str">
        <f t="shared" si="85"/>
        <v>2023PEC AI 170</v>
      </c>
      <c r="CP177" s="193" t="e">
        <f t="shared" si="86"/>
        <v>#VALUE!</v>
      </c>
      <c r="CQ177" s="158"/>
      <c r="CR177" s="193">
        <f t="shared" si="87"/>
        <v>20</v>
      </c>
      <c r="CS177" s="193" t="e">
        <f t="shared" si="88"/>
        <v>#VALUE!</v>
      </c>
      <c r="CT177" s="193" t="e">
        <f t="shared" si="89"/>
        <v>#VALUE!</v>
      </c>
      <c r="CU177" s="193" t="e">
        <f t="shared" si="90"/>
        <v>#VALUE!</v>
      </c>
      <c r="CV177" s="193" t="e">
        <f t="shared" si="91"/>
        <v>#VALUE!</v>
      </c>
      <c r="CW177" s="193" t="e">
        <f t="shared" si="92"/>
        <v>#VALUE!</v>
      </c>
      <c r="CX177" s="193" t="e">
        <f t="shared" si="93"/>
        <v>#VALUE!</v>
      </c>
      <c r="CY177" s="193" t="e">
        <f t="shared" si="94"/>
        <v>#VALUE!</v>
      </c>
      <c r="CZ177" s="193" t="e">
        <f t="shared" si="95"/>
        <v>#VALUE!</v>
      </c>
      <c r="DA177" s="193" t="e">
        <f t="shared" si="96"/>
        <v>#VALUE!</v>
      </c>
      <c r="DB177" s="193" t="e">
        <f t="shared" si="97"/>
        <v>#VALUE!</v>
      </c>
      <c r="DC177" s="193" t="e">
        <f t="shared" si="98"/>
        <v>#VALUE!</v>
      </c>
      <c r="DD177" s="193" t="e">
        <f t="shared" si="99"/>
        <v>#VALUE!</v>
      </c>
      <c r="DE177" s="159"/>
      <c r="DF177" s="159" t="e">
        <f t="shared" si="100"/>
        <v>#VALUE!</v>
      </c>
      <c r="DG177" s="159"/>
      <c r="DH177" s="159"/>
      <c r="DI177" s="159"/>
      <c r="DJ177" s="159"/>
      <c r="DK177" s="159"/>
      <c r="DL177" s="159"/>
      <c r="DM177" s="159"/>
      <c r="DN177" s="159"/>
      <c r="DO177" s="159"/>
      <c r="DP177" s="159"/>
      <c r="DQ177" s="159"/>
      <c r="DR177" s="159">
        <f t="shared" si="101"/>
        <v>33</v>
      </c>
      <c r="DS177" s="188">
        <f t="shared" si="102"/>
        <v>7</v>
      </c>
      <c r="DT177" s="159">
        <f t="shared" si="103"/>
        <v>5</v>
      </c>
      <c r="DU177" s="159">
        <f t="shared" si="104"/>
        <v>5</v>
      </c>
      <c r="DV177" s="159">
        <f t="shared" si="105"/>
        <v>5</v>
      </c>
      <c r="DW177" s="159">
        <f t="shared" si="106"/>
        <v>5</v>
      </c>
      <c r="DX177" s="159">
        <f t="shared" si="107"/>
        <v>1</v>
      </c>
      <c r="DY177" s="210">
        <f t="shared" si="108"/>
        <v>5</v>
      </c>
      <c r="DZ177" s="159">
        <f t="shared" si="109"/>
        <v>33</v>
      </c>
      <c r="EA177" s="159">
        <f t="shared" si="110"/>
        <v>7</v>
      </c>
      <c r="EB177" s="159">
        <f t="shared" si="111"/>
        <v>0</v>
      </c>
      <c r="EC177" s="159">
        <f t="shared" si="200"/>
        <v>5</v>
      </c>
      <c r="ED177" s="159">
        <f t="shared" si="200"/>
        <v>5</v>
      </c>
      <c r="EE177" s="159">
        <f t="shared" si="201"/>
        <v>0</v>
      </c>
      <c r="EF177" s="159">
        <f t="shared" si="201"/>
        <v>0</v>
      </c>
      <c r="EG177" s="159">
        <f t="shared" si="114"/>
        <v>5</v>
      </c>
      <c r="EH177" s="159">
        <f t="shared" si="115"/>
        <v>0</v>
      </c>
      <c r="EI177" s="159">
        <f t="shared" si="202"/>
        <v>5</v>
      </c>
      <c r="EJ177" s="159">
        <f t="shared" si="202"/>
        <v>1</v>
      </c>
      <c r="EK177" s="159">
        <f t="shared" si="203"/>
        <v>0</v>
      </c>
      <c r="EL177" s="159">
        <f t="shared" si="203"/>
        <v>0</v>
      </c>
      <c r="EM177" s="159">
        <f t="shared" si="118"/>
        <v>5</v>
      </c>
      <c r="EN177" s="159"/>
      <c r="EO177" s="159"/>
      <c r="EP177" s="188">
        <f t="shared" si="119"/>
        <v>7</v>
      </c>
      <c r="EQ177" s="159">
        <f t="shared" si="120"/>
        <v>6</v>
      </c>
      <c r="ER177" s="159">
        <f t="shared" si="121"/>
        <v>6</v>
      </c>
      <c r="ES177" s="159">
        <f t="shared" si="122"/>
        <v>6</v>
      </c>
      <c r="ET177" s="159">
        <f t="shared" si="123"/>
        <v>3</v>
      </c>
      <c r="EU177" s="159">
        <f t="shared" si="124"/>
        <v>5</v>
      </c>
      <c r="EV177" s="159"/>
      <c r="EW177" s="159">
        <f t="shared" si="125"/>
        <v>33</v>
      </c>
      <c r="EX177" s="159">
        <f t="shared" si="126"/>
        <v>7</v>
      </c>
      <c r="EY177" s="159">
        <f t="shared" si="127"/>
        <v>0</v>
      </c>
      <c r="EZ177" s="159">
        <f t="shared" si="204"/>
        <v>6</v>
      </c>
      <c r="FA177" s="159">
        <f t="shared" si="204"/>
        <v>6</v>
      </c>
      <c r="FB177" s="159">
        <f t="shared" si="205"/>
        <v>0</v>
      </c>
      <c r="FC177" s="159">
        <f t="shared" si="205"/>
        <v>0</v>
      </c>
      <c r="FD177" s="159">
        <f t="shared" si="130"/>
        <v>6</v>
      </c>
      <c r="FE177" s="159">
        <f t="shared" si="131"/>
        <v>0</v>
      </c>
      <c r="FF177" s="159">
        <f t="shared" si="206"/>
        <v>3</v>
      </c>
      <c r="FG177" s="159">
        <f t="shared" si="206"/>
        <v>5</v>
      </c>
      <c r="FH177" s="159">
        <f t="shared" si="133"/>
        <v>0</v>
      </c>
      <c r="FI177" s="159">
        <v>0</v>
      </c>
      <c r="FJ177" s="159">
        <v>0</v>
      </c>
      <c r="FK177" s="159"/>
      <c r="FL177" s="159"/>
      <c r="FM177" s="235">
        <v>33</v>
      </c>
    </row>
    <row r="178" spans="1:169" ht="18" x14ac:dyDescent="0.2">
      <c r="A178" s="194">
        <v>165</v>
      </c>
      <c r="B178" s="211">
        <v>211423243165</v>
      </c>
      <c r="C178" s="211" t="s">
        <v>1010</v>
      </c>
      <c r="D178" s="197"/>
      <c r="E178" s="212" t="s">
        <v>1011</v>
      </c>
      <c r="F178" s="199">
        <f t="shared" si="0"/>
        <v>2</v>
      </c>
      <c r="G178" s="199">
        <f t="shared" si="1"/>
        <v>2</v>
      </c>
      <c r="H178" s="199">
        <f t="shared" si="2"/>
        <v>2</v>
      </c>
      <c r="I178" s="199">
        <f t="shared" si="3"/>
        <v>2</v>
      </c>
      <c r="J178" s="199">
        <f t="shared" si="4"/>
        <v>0</v>
      </c>
      <c r="K178" s="199">
        <f t="shared" si="5"/>
        <v>0</v>
      </c>
      <c r="L178" s="199">
        <f t="shared" si="6"/>
        <v>0</v>
      </c>
      <c r="M178" s="199">
        <f t="shared" si="7"/>
        <v>0</v>
      </c>
      <c r="N178" s="199">
        <f t="shared" si="8"/>
        <v>0</v>
      </c>
      <c r="O178" s="200">
        <f t="shared" si="9"/>
        <v>0</v>
      </c>
      <c r="P178" s="199">
        <f t="shared" si="10"/>
        <v>6</v>
      </c>
      <c r="Q178" s="199">
        <f t="shared" si="11"/>
        <v>0</v>
      </c>
      <c r="R178" s="199">
        <f t="shared" si="12"/>
        <v>0</v>
      </c>
      <c r="S178" s="201">
        <f t="shared" si="185"/>
        <v>0</v>
      </c>
      <c r="T178" s="202">
        <f t="shared" si="14"/>
        <v>3</v>
      </c>
      <c r="U178" s="199">
        <f t="shared" si="15"/>
        <v>0</v>
      </c>
      <c r="V178" s="199">
        <f t="shared" si="16"/>
        <v>0</v>
      </c>
      <c r="W178" s="199">
        <f t="shared" si="17"/>
        <v>0</v>
      </c>
      <c r="X178" s="201">
        <f t="shared" si="18"/>
        <v>0</v>
      </c>
      <c r="Y178" s="203">
        <f t="shared" si="19"/>
        <v>4</v>
      </c>
      <c r="Z178" s="199">
        <f t="shared" si="20"/>
        <v>0</v>
      </c>
      <c r="AA178" s="199">
        <f t="shared" si="21"/>
        <v>0</v>
      </c>
      <c r="AB178" s="199">
        <f t="shared" si="22"/>
        <v>0</v>
      </c>
      <c r="AC178" s="201">
        <f t="shared" si="23"/>
        <v>0</v>
      </c>
      <c r="AD178" s="202">
        <f t="shared" si="24"/>
        <v>4</v>
      </c>
      <c r="AE178" s="199">
        <f t="shared" si="25"/>
        <v>6</v>
      </c>
      <c r="AF178" s="199">
        <f t="shared" si="26"/>
        <v>0</v>
      </c>
      <c r="AG178" s="199">
        <f t="shared" si="27"/>
        <v>0</v>
      </c>
      <c r="AH178" s="201">
        <f t="shared" si="28"/>
        <v>0</v>
      </c>
      <c r="AI178" s="204">
        <f t="shared" si="29"/>
        <v>3</v>
      </c>
      <c r="AJ178" s="199">
        <f t="shared" si="30"/>
        <v>5</v>
      </c>
      <c r="AK178" s="199">
        <f t="shared" si="31"/>
        <v>0</v>
      </c>
      <c r="AL178" s="199">
        <f t="shared" si="32"/>
        <v>0</v>
      </c>
      <c r="AM178" s="201">
        <f t="shared" si="33"/>
        <v>0</v>
      </c>
      <c r="AN178" s="204">
        <f t="shared" si="34"/>
        <v>3</v>
      </c>
      <c r="AO178" s="199">
        <f t="shared" si="35"/>
        <v>0</v>
      </c>
      <c r="AP178" s="199">
        <f t="shared" si="36"/>
        <v>0</v>
      </c>
      <c r="AQ178" s="199">
        <f t="shared" si="37"/>
        <v>0</v>
      </c>
      <c r="AR178" s="201">
        <f t="shared" si="38"/>
        <v>0</v>
      </c>
      <c r="AS178" s="204">
        <f t="shared" si="39"/>
        <v>4</v>
      </c>
      <c r="AT178" s="199">
        <f t="shared" si="40"/>
        <v>6</v>
      </c>
      <c r="AU178" s="199">
        <f t="shared" si="41"/>
        <v>0</v>
      </c>
      <c r="AV178" s="199">
        <f t="shared" si="42"/>
        <v>0</v>
      </c>
      <c r="AW178" s="201">
        <f t="shared" si="43"/>
        <v>0</v>
      </c>
      <c r="AX178" s="205">
        <f t="shared" si="44"/>
        <v>3</v>
      </c>
      <c r="AY178" s="199">
        <f t="shared" si="45"/>
        <v>0</v>
      </c>
      <c r="AZ178" s="199">
        <f t="shared" si="46"/>
        <v>0</v>
      </c>
      <c r="BA178" s="199">
        <f t="shared" si="47"/>
        <v>0</v>
      </c>
      <c r="BB178" s="201">
        <f t="shared" si="48"/>
        <v>0</v>
      </c>
      <c r="BC178" s="204">
        <f t="shared" si="49"/>
        <v>4</v>
      </c>
      <c r="BD178" s="199">
        <f t="shared" si="50"/>
        <v>0</v>
      </c>
      <c r="BE178" s="199">
        <f t="shared" si="51"/>
        <v>0</v>
      </c>
      <c r="BF178" s="199">
        <f t="shared" si="52"/>
        <v>0</v>
      </c>
      <c r="BG178" s="201">
        <f t="shared" si="53"/>
        <v>0</v>
      </c>
      <c r="BH178" s="204">
        <f t="shared" si="54"/>
        <v>4</v>
      </c>
      <c r="BI178" s="199">
        <f t="shared" si="55"/>
        <v>1</v>
      </c>
      <c r="BJ178" s="199">
        <f t="shared" si="56"/>
        <v>0</v>
      </c>
      <c r="BK178" s="199">
        <f t="shared" si="57"/>
        <v>0</v>
      </c>
      <c r="BL178" s="201">
        <f t="shared" si="58"/>
        <v>0</v>
      </c>
      <c r="BM178" s="206">
        <f t="shared" si="59"/>
        <v>3</v>
      </c>
      <c r="BN178" s="199">
        <f t="shared" si="60"/>
        <v>6</v>
      </c>
      <c r="BO178" s="199">
        <f t="shared" si="61"/>
        <v>0</v>
      </c>
      <c r="BP178" s="199">
        <f t="shared" si="62"/>
        <v>0</v>
      </c>
      <c r="BQ178" s="201">
        <f t="shared" si="63"/>
        <v>0</v>
      </c>
      <c r="BR178" s="207">
        <f t="shared" si="64"/>
        <v>3</v>
      </c>
      <c r="BS178" s="199">
        <f t="shared" si="65"/>
        <v>0</v>
      </c>
      <c r="BT178" s="199">
        <f t="shared" si="66"/>
        <v>0</v>
      </c>
      <c r="BU178" s="199">
        <f t="shared" si="67"/>
        <v>0</v>
      </c>
      <c r="BV178" s="201">
        <f t="shared" si="68"/>
        <v>0</v>
      </c>
      <c r="BW178" s="207">
        <f t="shared" si="69"/>
        <v>4</v>
      </c>
      <c r="BX178" s="235">
        <v>38</v>
      </c>
      <c r="BY178" s="235">
        <v>38</v>
      </c>
      <c r="BZ178" s="193" t="e">
        <f t="shared" si="70"/>
        <v>#VALUE!</v>
      </c>
      <c r="CA178" s="193">
        <f t="shared" si="71"/>
        <v>20</v>
      </c>
      <c r="CB178" s="193" t="e">
        <f t="shared" si="72"/>
        <v>#VALUE!</v>
      </c>
      <c r="CC178" s="193" t="e">
        <f t="shared" si="73"/>
        <v>#VALUE!</v>
      </c>
      <c r="CD178" s="193" t="e">
        <f t="shared" si="74"/>
        <v>#VALUE!</v>
      </c>
      <c r="CE178" s="193" t="e">
        <f t="shared" si="75"/>
        <v>#VALUE!</v>
      </c>
      <c r="CF178" s="193" t="e">
        <f t="shared" si="76"/>
        <v>#VALUE!</v>
      </c>
      <c r="CG178" s="193" t="e">
        <f t="shared" si="77"/>
        <v>#VALUE!</v>
      </c>
      <c r="CH178" s="193" t="e">
        <f t="shared" si="78"/>
        <v>#VALUE!</v>
      </c>
      <c r="CI178" s="193" t="e">
        <f t="shared" si="79"/>
        <v>#VALUE!</v>
      </c>
      <c r="CJ178" s="193" t="e">
        <f t="shared" si="80"/>
        <v>#VALUE!</v>
      </c>
      <c r="CK178" s="193" t="e">
        <f t="shared" si="81"/>
        <v>#VALUE!</v>
      </c>
      <c r="CL178" s="193" t="e">
        <f t="shared" si="82"/>
        <v>#VALUE!</v>
      </c>
      <c r="CM178" s="193" t="e">
        <f t="shared" si="83"/>
        <v>#VALUE!</v>
      </c>
      <c r="CN178" s="193" t="e">
        <f t="shared" si="84"/>
        <v>#VALUE!</v>
      </c>
      <c r="CO178" s="209" t="str">
        <f t="shared" si="85"/>
        <v>2023PEC AI 171</v>
      </c>
      <c r="CP178" s="193" t="e">
        <f t="shared" si="86"/>
        <v>#VALUE!</v>
      </c>
      <c r="CQ178" s="158"/>
      <c r="CR178" s="193">
        <f t="shared" si="87"/>
        <v>20</v>
      </c>
      <c r="CS178" s="193" t="e">
        <f t="shared" si="88"/>
        <v>#VALUE!</v>
      </c>
      <c r="CT178" s="193" t="e">
        <f t="shared" si="89"/>
        <v>#VALUE!</v>
      </c>
      <c r="CU178" s="193" t="e">
        <f t="shared" si="90"/>
        <v>#VALUE!</v>
      </c>
      <c r="CV178" s="193" t="e">
        <f t="shared" si="91"/>
        <v>#VALUE!</v>
      </c>
      <c r="CW178" s="193" t="e">
        <f t="shared" si="92"/>
        <v>#VALUE!</v>
      </c>
      <c r="CX178" s="193" t="e">
        <f t="shared" si="93"/>
        <v>#VALUE!</v>
      </c>
      <c r="CY178" s="193" t="e">
        <f t="shared" si="94"/>
        <v>#VALUE!</v>
      </c>
      <c r="CZ178" s="193" t="e">
        <f t="shared" si="95"/>
        <v>#VALUE!</v>
      </c>
      <c r="DA178" s="193" t="e">
        <f t="shared" si="96"/>
        <v>#VALUE!</v>
      </c>
      <c r="DB178" s="193" t="e">
        <f t="shared" si="97"/>
        <v>#VALUE!</v>
      </c>
      <c r="DC178" s="193" t="e">
        <f t="shared" si="98"/>
        <v>#VALUE!</v>
      </c>
      <c r="DD178" s="193" t="e">
        <f t="shared" si="99"/>
        <v>#VALUE!</v>
      </c>
      <c r="DE178" s="159"/>
      <c r="DF178" s="159" t="e">
        <f t="shared" si="100"/>
        <v>#VALUE!</v>
      </c>
      <c r="DG178" s="159"/>
      <c r="DH178" s="159"/>
      <c r="DI178" s="159"/>
      <c r="DJ178" s="159"/>
      <c r="DK178" s="159"/>
      <c r="DL178" s="159"/>
      <c r="DM178" s="159"/>
      <c r="DN178" s="159"/>
      <c r="DO178" s="159"/>
      <c r="DP178" s="159"/>
      <c r="DQ178" s="159"/>
      <c r="DR178" s="159">
        <f t="shared" si="101"/>
        <v>38</v>
      </c>
      <c r="DS178" s="188">
        <f t="shared" si="102"/>
        <v>8</v>
      </c>
      <c r="DT178" s="159">
        <f t="shared" si="103"/>
        <v>6</v>
      </c>
      <c r="DU178" s="159">
        <f t="shared" si="104"/>
        <v>6</v>
      </c>
      <c r="DV178" s="159">
        <f t="shared" si="105"/>
        <v>5</v>
      </c>
      <c r="DW178" s="159">
        <f t="shared" si="106"/>
        <v>6</v>
      </c>
      <c r="DX178" s="159">
        <f t="shared" si="107"/>
        <v>1</v>
      </c>
      <c r="DY178" s="210">
        <f t="shared" si="108"/>
        <v>6</v>
      </c>
      <c r="DZ178" s="159">
        <f t="shared" si="109"/>
        <v>38</v>
      </c>
      <c r="EA178" s="159">
        <f t="shared" si="110"/>
        <v>8</v>
      </c>
      <c r="EB178" s="159">
        <f t="shared" si="111"/>
        <v>6</v>
      </c>
      <c r="EC178" s="159">
        <f t="shared" si="200"/>
        <v>0</v>
      </c>
      <c r="ED178" s="159">
        <f t="shared" si="200"/>
        <v>0</v>
      </c>
      <c r="EE178" s="159">
        <f t="shared" si="201"/>
        <v>6</v>
      </c>
      <c r="EF178" s="159">
        <f t="shared" si="201"/>
        <v>5</v>
      </c>
      <c r="EG178" s="159">
        <f t="shared" si="114"/>
        <v>0</v>
      </c>
      <c r="EH178" s="159">
        <f t="shared" si="115"/>
        <v>6</v>
      </c>
      <c r="EI178" s="159">
        <f t="shared" si="202"/>
        <v>0</v>
      </c>
      <c r="EJ178" s="159">
        <f t="shared" si="202"/>
        <v>0</v>
      </c>
      <c r="EK178" s="159">
        <f t="shared" si="203"/>
        <v>1</v>
      </c>
      <c r="EL178" s="159">
        <f t="shared" si="203"/>
        <v>6</v>
      </c>
      <c r="EM178" s="159">
        <f t="shared" si="118"/>
        <v>0</v>
      </c>
      <c r="EN178" s="159"/>
      <c r="EO178" s="159"/>
      <c r="EP178" s="188">
        <f t="shared" si="119"/>
        <v>8</v>
      </c>
      <c r="EQ178" s="159">
        <f t="shared" si="120"/>
        <v>7</v>
      </c>
      <c r="ER178" s="159">
        <f t="shared" si="121"/>
        <v>7</v>
      </c>
      <c r="ES178" s="159">
        <f t="shared" si="122"/>
        <v>6</v>
      </c>
      <c r="ET178" s="159">
        <f t="shared" si="123"/>
        <v>4</v>
      </c>
      <c r="EU178" s="159">
        <f t="shared" si="124"/>
        <v>6</v>
      </c>
      <c r="EV178" s="159"/>
      <c r="EW178" s="159">
        <f t="shared" si="125"/>
        <v>38</v>
      </c>
      <c r="EX178" s="159">
        <f t="shared" si="126"/>
        <v>8</v>
      </c>
      <c r="EY178" s="159">
        <f t="shared" si="127"/>
        <v>7</v>
      </c>
      <c r="EZ178" s="159">
        <f t="shared" si="204"/>
        <v>0</v>
      </c>
      <c r="FA178" s="159">
        <f t="shared" si="204"/>
        <v>0</v>
      </c>
      <c r="FB178" s="159">
        <f t="shared" si="205"/>
        <v>7</v>
      </c>
      <c r="FC178" s="159">
        <f t="shared" si="205"/>
        <v>6</v>
      </c>
      <c r="FD178" s="159">
        <f t="shared" si="130"/>
        <v>0</v>
      </c>
      <c r="FE178" s="159">
        <f t="shared" si="131"/>
        <v>4</v>
      </c>
      <c r="FF178" s="159">
        <f t="shared" si="206"/>
        <v>0</v>
      </c>
      <c r="FG178" s="159">
        <f t="shared" si="206"/>
        <v>0</v>
      </c>
      <c r="FH178" s="159">
        <f t="shared" si="133"/>
        <v>6</v>
      </c>
      <c r="FI178" s="159">
        <v>0</v>
      </c>
      <c r="FJ178" s="159">
        <v>0</v>
      </c>
      <c r="FK178" s="159"/>
      <c r="FL178" s="159"/>
      <c r="FM178" s="235">
        <v>38</v>
      </c>
    </row>
    <row r="179" spans="1:169" ht="18" x14ac:dyDescent="0.2">
      <c r="A179" s="194">
        <v>166</v>
      </c>
      <c r="B179" s="195">
        <v>211423243166</v>
      </c>
      <c r="C179" s="196" t="s">
        <v>1012</v>
      </c>
      <c r="D179" s="197"/>
      <c r="E179" s="198" t="s">
        <v>1013</v>
      </c>
      <c r="F179" s="199">
        <f t="shared" si="0"/>
        <v>2</v>
      </c>
      <c r="G179" s="199">
        <f t="shared" si="1"/>
        <v>2</v>
      </c>
      <c r="H179" s="199">
        <f t="shared" si="2"/>
        <v>2</v>
      </c>
      <c r="I179" s="199">
        <f t="shared" si="3"/>
        <v>2</v>
      </c>
      <c r="J179" s="199">
        <f t="shared" si="4"/>
        <v>2</v>
      </c>
      <c r="K179" s="199">
        <f t="shared" si="5"/>
        <v>2</v>
      </c>
      <c r="L179" s="199">
        <f t="shared" si="6"/>
        <v>2</v>
      </c>
      <c r="M179" s="199">
        <f t="shared" si="7"/>
        <v>1</v>
      </c>
      <c r="N179" s="199">
        <f t="shared" si="8"/>
        <v>0</v>
      </c>
      <c r="O179" s="200">
        <f t="shared" si="9"/>
        <v>0</v>
      </c>
      <c r="P179" s="199">
        <f t="shared" si="10"/>
        <v>0</v>
      </c>
      <c r="Q179" s="199">
        <f t="shared" si="11"/>
        <v>0</v>
      </c>
      <c r="R179" s="199">
        <f t="shared" si="12"/>
        <v>0</v>
      </c>
      <c r="S179" s="201">
        <f t="shared" si="185"/>
        <v>0</v>
      </c>
      <c r="T179" s="202">
        <f t="shared" si="14"/>
        <v>4</v>
      </c>
      <c r="U179" s="199">
        <f t="shared" si="15"/>
        <v>10</v>
      </c>
      <c r="V179" s="199">
        <f t="shared" si="16"/>
        <v>0</v>
      </c>
      <c r="W179" s="199">
        <f t="shared" si="17"/>
        <v>0</v>
      </c>
      <c r="X179" s="201">
        <f t="shared" si="18"/>
        <v>0</v>
      </c>
      <c r="Y179" s="203">
        <f t="shared" si="19"/>
        <v>3</v>
      </c>
      <c r="Z179" s="199">
        <f t="shared" si="20"/>
        <v>11</v>
      </c>
      <c r="AA179" s="199">
        <f t="shared" si="21"/>
        <v>0</v>
      </c>
      <c r="AB179" s="199">
        <f t="shared" si="22"/>
        <v>0</v>
      </c>
      <c r="AC179" s="201">
        <f t="shared" si="23"/>
        <v>0</v>
      </c>
      <c r="AD179" s="202">
        <f t="shared" si="24"/>
        <v>3</v>
      </c>
      <c r="AE179" s="199">
        <f t="shared" si="25"/>
        <v>0</v>
      </c>
      <c r="AF179" s="199">
        <f t="shared" si="26"/>
        <v>0</v>
      </c>
      <c r="AG179" s="199">
        <f t="shared" si="27"/>
        <v>0</v>
      </c>
      <c r="AH179" s="201">
        <f t="shared" si="28"/>
        <v>0</v>
      </c>
      <c r="AI179" s="204">
        <f t="shared" si="29"/>
        <v>4</v>
      </c>
      <c r="AJ179" s="199">
        <f t="shared" si="30"/>
        <v>0</v>
      </c>
      <c r="AK179" s="199">
        <f t="shared" si="31"/>
        <v>0</v>
      </c>
      <c r="AL179" s="199">
        <f t="shared" si="32"/>
        <v>0</v>
      </c>
      <c r="AM179" s="201">
        <f t="shared" si="33"/>
        <v>0</v>
      </c>
      <c r="AN179" s="204">
        <f t="shared" si="34"/>
        <v>4</v>
      </c>
      <c r="AO179" s="199">
        <f t="shared" si="35"/>
        <v>11</v>
      </c>
      <c r="AP179" s="199">
        <f t="shared" si="36"/>
        <v>0</v>
      </c>
      <c r="AQ179" s="199">
        <f t="shared" si="37"/>
        <v>0</v>
      </c>
      <c r="AR179" s="201">
        <f t="shared" si="38"/>
        <v>0</v>
      </c>
      <c r="AS179" s="204">
        <f t="shared" si="39"/>
        <v>3</v>
      </c>
      <c r="AT179" s="199">
        <f t="shared" si="40"/>
        <v>0</v>
      </c>
      <c r="AU179" s="199">
        <f t="shared" si="41"/>
        <v>0</v>
      </c>
      <c r="AV179" s="199">
        <f t="shared" si="42"/>
        <v>0</v>
      </c>
      <c r="AW179" s="201">
        <f t="shared" si="43"/>
        <v>0</v>
      </c>
      <c r="AX179" s="205">
        <f t="shared" si="44"/>
        <v>4</v>
      </c>
      <c r="AY179" s="199">
        <f t="shared" si="45"/>
        <v>11</v>
      </c>
      <c r="AZ179" s="199">
        <f t="shared" si="46"/>
        <v>0</v>
      </c>
      <c r="BA179" s="199">
        <f t="shared" si="47"/>
        <v>0</v>
      </c>
      <c r="BB179" s="201">
        <f t="shared" si="48"/>
        <v>0</v>
      </c>
      <c r="BC179" s="204">
        <f t="shared" si="49"/>
        <v>3</v>
      </c>
      <c r="BD179" s="199">
        <f t="shared" si="50"/>
        <v>4</v>
      </c>
      <c r="BE179" s="199">
        <f t="shared" si="51"/>
        <v>0</v>
      </c>
      <c r="BF179" s="199">
        <f t="shared" si="52"/>
        <v>0</v>
      </c>
      <c r="BG179" s="201">
        <f t="shared" si="53"/>
        <v>0</v>
      </c>
      <c r="BH179" s="204">
        <f t="shared" si="54"/>
        <v>3</v>
      </c>
      <c r="BI179" s="199">
        <f t="shared" si="55"/>
        <v>0</v>
      </c>
      <c r="BJ179" s="199">
        <f t="shared" si="56"/>
        <v>0</v>
      </c>
      <c r="BK179" s="199">
        <f t="shared" si="57"/>
        <v>0</v>
      </c>
      <c r="BL179" s="201">
        <f t="shared" si="58"/>
        <v>0</v>
      </c>
      <c r="BM179" s="206">
        <f t="shared" si="59"/>
        <v>4</v>
      </c>
      <c r="BN179" s="199">
        <f t="shared" si="60"/>
        <v>0</v>
      </c>
      <c r="BO179" s="199">
        <f t="shared" si="61"/>
        <v>0</v>
      </c>
      <c r="BP179" s="199">
        <f t="shared" si="62"/>
        <v>0</v>
      </c>
      <c r="BQ179" s="201">
        <f t="shared" si="63"/>
        <v>0</v>
      </c>
      <c r="BR179" s="207">
        <f t="shared" si="64"/>
        <v>4</v>
      </c>
      <c r="BS179" s="199">
        <f t="shared" si="65"/>
        <v>11</v>
      </c>
      <c r="BT179" s="199">
        <f t="shared" si="66"/>
        <v>0</v>
      </c>
      <c r="BU179" s="199">
        <f t="shared" si="67"/>
        <v>0</v>
      </c>
      <c r="BV179" s="201">
        <f t="shared" si="68"/>
        <v>0</v>
      </c>
      <c r="BW179" s="207">
        <f t="shared" si="69"/>
        <v>3</v>
      </c>
      <c r="BX179" s="235">
        <v>73</v>
      </c>
      <c r="BY179" s="235">
        <v>73</v>
      </c>
      <c r="BZ179" s="193" t="e">
        <f t="shared" si="70"/>
        <v>#VALUE!</v>
      </c>
      <c r="CA179" s="193">
        <f t="shared" si="71"/>
        <v>20</v>
      </c>
      <c r="CB179" s="193" t="e">
        <f t="shared" si="72"/>
        <v>#VALUE!</v>
      </c>
      <c r="CC179" s="193" t="e">
        <f t="shared" si="73"/>
        <v>#VALUE!</v>
      </c>
      <c r="CD179" s="193" t="e">
        <f t="shared" si="74"/>
        <v>#VALUE!</v>
      </c>
      <c r="CE179" s="193" t="e">
        <f t="shared" si="75"/>
        <v>#VALUE!</v>
      </c>
      <c r="CF179" s="193" t="e">
        <f t="shared" si="76"/>
        <v>#VALUE!</v>
      </c>
      <c r="CG179" s="193" t="e">
        <f t="shared" si="77"/>
        <v>#VALUE!</v>
      </c>
      <c r="CH179" s="193" t="e">
        <f t="shared" si="78"/>
        <v>#VALUE!</v>
      </c>
      <c r="CI179" s="193" t="e">
        <f t="shared" si="79"/>
        <v>#VALUE!</v>
      </c>
      <c r="CJ179" s="193" t="e">
        <f t="shared" si="80"/>
        <v>#VALUE!</v>
      </c>
      <c r="CK179" s="193" t="e">
        <f t="shared" si="81"/>
        <v>#VALUE!</v>
      </c>
      <c r="CL179" s="193" t="e">
        <f t="shared" si="82"/>
        <v>#VALUE!</v>
      </c>
      <c r="CM179" s="193" t="e">
        <f t="shared" si="83"/>
        <v>#VALUE!</v>
      </c>
      <c r="CN179" s="193" t="e">
        <f t="shared" si="84"/>
        <v>#VALUE!</v>
      </c>
      <c r="CO179" s="209" t="str">
        <f t="shared" si="85"/>
        <v>2023PEC AI 506</v>
      </c>
      <c r="CP179" s="193" t="e">
        <f t="shared" si="86"/>
        <v>#VALUE!</v>
      </c>
      <c r="CQ179" s="158"/>
      <c r="CR179" s="193">
        <f t="shared" si="87"/>
        <v>20</v>
      </c>
      <c r="CS179" s="193" t="e">
        <f t="shared" si="88"/>
        <v>#VALUE!</v>
      </c>
      <c r="CT179" s="193" t="e">
        <f t="shared" si="89"/>
        <v>#VALUE!</v>
      </c>
      <c r="CU179" s="193" t="e">
        <f t="shared" si="90"/>
        <v>#VALUE!</v>
      </c>
      <c r="CV179" s="193" t="e">
        <f t="shared" si="91"/>
        <v>#VALUE!</v>
      </c>
      <c r="CW179" s="193" t="e">
        <f t="shared" si="92"/>
        <v>#VALUE!</v>
      </c>
      <c r="CX179" s="193" t="e">
        <f t="shared" si="93"/>
        <v>#VALUE!</v>
      </c>
      <c r="CY179" s="193" t="e">
        <f t="shared" si="94"/>
        <v>#VALUE!</v>
      </c>
      <c r="CZ179" s="193" t="e">
        <f t="shared" si="95"/>
        <v>#VALUE!</v>
      </c>
      <c r="DA179" s="193" t="e">
        <f t="shared" si="96"/>
        <v>#VALUE!</v>
      </c>
      <c r="DB179" s="193" t="e">
        <f t="shared" si="97"/>
        <v>#VALUE!</v>
      </c>
      <c r="DC179" s="193" t="e">
        <f t="shared" si="98"/>
        <v>#VALUE!</v>
      </c>
      <c r="DD179" s="193" t="e">
        <f t="shared" si="99"/>
        <v>#VALUE!</v>
      </c>
      <c r="DE179" s="159"/>
      <c r="DF179" s="159" t="e">
        <f t="shared" si="100"/>
        <v>#VALUE!</v>
      </c>
      <c r="DG179" s="159"/>
      <c r="DH179" s="159"/>
      <c r="DI179" s="159"/>
      <c r="DJ179" s="159"/>
      <c r="DK179" s="159"/>
      <c r="DL179" s="159"/>
      <c r="DM179" s="159"/>
      <c r="DN179" s="159"/>
      <c r="DO179" s="159"/>
      <c r="DP179" s="159"/>
      <c r="DQ179" s="159"/>
      <c r="DR179" s="159">
        <f t="shared" si="101"/>
        <v>73</v>
      </c>
      <c r="DS179" s="188">
        <f t="shared" si="102"/>
        <v>15</v>
      </c>
      <c r="DT179" s="159">
        <f t="shared" si="103"/>
        <v>10</v>
      </c>
      <c r="DU179" s="159">
        <f t="shared" si="104"/>
        <v>11</v>
      </c>
      <c r="DV179" s="159">
        <f t="shared" si="105"/>
        <v>11</v>
      </c>
      <c r="DW179" s="159">
        <f t="shared" si="106"/>
        <v>11</v>
      </c>
      <c r="DX179" s="159">
        <f t="shared" si="107"/>
        <v>4</v>
      </c>
      <c r="DY179" s="210">
        <f t="shared" si="108"/>
        <v>11</v>
      </c>
      <c r="DZ179" s="159">
        <f t="shared" si="109"/>
        <v>73</v>
      </c>
      <c r="EA179" s="159">
        <f t="shared" si="110"/>
        <v>15</v>
      </c>
      <c r="EB179" s="159">
        <f t="shared" si="111"/>
        <v>0</v>
      </c>
      <c r="EC179" s="159">
        <f t="shared" si="200"/>
        <v>10</v>
      </c>
      <c r="ED179" s="159">
        <f t="shared" si="200"/>
        <v>11</v>
      </c>
      <c r="EE179" s="159">
        <f t="shared" si="201"/>
        <v>0</v>
      </c>
      <c r="EF179" s="159">
        <f t="shared" si="201"/>
        <v>0</v>
      </c>
      <c r="EG179" s="159">
        <f t="shared" si="114"/>
        <v>11</v>
      </c>
      <c r="EH179" s="159">
        <f t="shared" si="115"/>
        <v>0</v>
      </c>
      <c r="EI179" s="159">
        <f t="shared" si="202"/>
        <v>11</v>
      </c>
      <c r="EJ179" s="159">
        <f t="shared" si="202"/>
        <v>4</v>
      </c>
      <c r="EK179" s="159">
        <f t="shared" si="203"/>
        <v>0</v>
      </c>
      <c r="EL179" s="159">
        <f t="shared" si="203"/>
        <v>0</v>
      </c>
      <c r="EM179" s="159">
        <f t="shared" si="118"/>
        <v>11</v>
      </c>
      <c r="EN179" s="159"/>
      <c r="EO179" s="159"/>
      <c r="EP179" s="188">
        <f t="shared" si="119"/>
        <v>15</v>
      </c>
      <c r="EQ179" s="159">
        <f t="shared" si="120"/>
        <v>12</v>
      </c>
      <c r="ER179" s="159">
        <f t="shared" si="121"/>
        <v>13</v>
      </c>
      <c r="ES179" s="159">
        <f t="shared" si="122"/>
        <v>13</v>
      </c>
      <c r="ET179" s="159">
        <f t="shared" si="123"/>
        <v>8</v>
      </c>
      <c r="EU179" s="159">
        <f t="shared" si="124"/>
        <v>12</v>
      </c>
      <c r="EV179" s="159"/>
      <c r="EW179" s="159">
        <f t="shared" si="125"/>
        <v>73</v>
      </c>
      <c r="EX179" s="159">
        <f t="shared" si="126"/>
        <v>15</v>
      </c>
      <c r="EY179" s="159">
        <f t="shared" si="127"/>
        <v>0</v>
      </c>
      <c r="EZ179" s="159">
        <f t="shared" si="204"/>
        <v>12</v>
      </c>
      <c r="FA179" s="159">
        <f t="shared" si="204"/>
        <v>13</v>
      </c>
      <c r="FB179" s="159">
        <f t="shared" si="205"/>
        <v>0</v>
      </c>
      <c r="FC179" s="159">
        <f t="shared" si="205"/>
        <v>0</v>
      </c>
      <c r="FD179" s="159">
        <f t="shared" si="130"/>
        <v>13</v>
      </c>
      <c r="FE179" s="159">
        <f t="shared" si="131"/>
        <v>0</v>
      </c>
      <c r="FF179" s="159">
        <f t="shared" si="206"/>
        <v>8</v>
      </c>
      <c r="FG179" s="159">
        <f t="shared" si="206"/>
        <v>12</v>
      </c>
      <c r="FH179" s="159">
        <f t="shared" si="133"/>
        <v>0</v>
      </c>
      <c r="FI179" s="159">
        <v>0</v>
      </c>
      <c r="FJ179" s="159">
        <v>0</v>
      </c>
      <c r="FK179" s="159"/>
      <c r="FL179" s="159"/>
      <c r="FM179" s="235">
        <v>73</v>
      </c>
    </row>
    <row r="180" spans="1:169" ht="18" x14ac:dyDescent="0.2">
      <c r="A180" s="194">
        <v>167</v>
      </c>
      <c r="B180" s="211">
        <v>211423243167</v>
      </c>
      <c r="C180" s="211" t="s">
        <v>1014</v>
      </c>
      <c r="D180" s="197"/>
      <c r="E180" s="212" t="s">
        <v>1015</v>
      </c>
      <c r="F180" s="199">
        <f t="shared" si="0"/>
        <v>2</v>
      </c>
      <c r="G180" s="199">
        <f t="shared" si="1"/>
        <v>2</v>
      </c>
      <c r="H180" s="199">
        <f t="shared" si="2"/>
        <v>2</v>
      </c>
      <c r="I180" s="199">
        <f t="shared" si="3"/>
        <v>2</v>
      </c>
      <c r="J180" s="199">
        <f t="shared" si="4"/>
        <v>2</v>
      </c>
      <c r="K180" s="199">
        <f t="shared" si="5"/>
        <v>2</v>
      </c>
      <c r="L180" s="199">
        <f t="shared" si="6"/>
        <v>0</v>
      </c>
      <c r="M180" s="199">
        <f t="shared" si="7"/>
        <v>0</v>
      </c>
      <c r="N180" s="199">
        <f t="shared" si="8"/>
        <v>0</v>
      </c>
      <c r="O180" s="200">
        <f t="shared" si="9"/>
        <v>0</v>
      </c>
      <c r="P180" s="199">
        <f t="shared" si="10"/>
        <v>9</v>
      </c>
      <c r="Q180" s="199">
        <f t="shared" si="11"/>
        <v>0</v>
      </c>
      <c r="R180" s="199">
        <f t="shared" si="12"/>
        <v>0</v>
      </c>
      <c r="S180" s="201">
        <f t="shared" si="185"/>
        <v>0</v>
      </c>
      <c r="T180" s="202">
        <f t="shared" si="14"/>
        <v>3</v>
      </c>
      <c r="U180" s="199">
        <f t="shared" si="15"/>
        <v>0</v>
      </c>
      <c r="V180" s="199">
        <f t="shared" si="16"/>
        <v>0</v>
      </c>
      <c r="W180" s="199">
        <f t="shared" si="17"/>
        <v>0</v>
      </c>
      <c r="X180" s="201">
        <f t="shared" si="18"/>
        <v>0</v>
      </c>
      <c r="Y180" s="203">
        <f t="shared" si="19"/>
        <v>4</v>
      </c>
      <c r="Z180" s="199">
        <f t="shared" si="20"/>
        <v>0</v>
      </c>
      <c r="AA180" s="199">
        <f t="shared" si="21"/>
        <v>0</v>
      </c>
      <c r="AB180" s="199">
        <f t="shared" si="22"/>
        <v>0</v>
      </c>
      <c r="AC180" s="201">
        <f t="shared" si="23"/>
        <v>0</v>
      </c>
      <c r="AD180" s="202">
        <f t="shared" si="24"/>
        <v>4</v>
      </c>
      <c r="AE180" s="199">
        <f t="shared" si="25"/>
        <v>9</v>
      </c>
      <c r="AF180" s="199">
        <f t="shared" si="26"/>
        <v>0</v>
      </c>
      <c r="AG180" s="199">
        <f t="shared" si="27"/>
        <v>0</v>
      </c>
      <c r="AH180" s="201">
        <f t="shared" si="28"/>
        <v>0</v>
      </c>
      <c r="AI180" s="204">
        <f t="shared" si="29"/>
        <v>3</v>
      </c>
      <c r="AJ180" s="199">
        <f t="shared" si="30"/>
        <v>8</v>
      </c>
      <c r="AK180" s="199">
        <f t="shared" si="31"/>
        <v>0</v>
      </c>
      <c r="AL180" s="199">
        <f t="shared" si="32"/>
        <v>0</v>
      </c>
      <c r="AM180" s="201">
        <f t="shared" si="33"/>
        <v>0</v>
      </c>
      <c r="AN180" s="204">
        <f t="shared" si="34"/>
        <v>3</v>
      </c>
      <c r="AO180" s="199">
        <f t="shared" si="35"/>
        <v>0</v>
      </c>
      <c r="AP180" s="199">
        <f t="shared" si="36"/>
        <v>0</v>
      </c>
      <c r="AQ180" s="199">
        <f t="shared" si="37"/>
        <v>0</v>
      </c>
      <c r="AR180" s="201">
        <f t="shared" si="38"/>
        <v>0</v>
      </c>
      <c r="AS180" s="204">
        <f t="shared" si="39"/>
        <v>4</v>
      </c>
      <c r="AT180" s="199">
        <f t="shared" si="40"/>
        <v>9</v>
      </c>
      <c r="AU180" s="199">
        <f t="shared" si="41"/>
        <v>0</v>
      </c>
      <c r="AV180" s="199">
        <f t="shared" si="42"/>
        <v>0</v>
      </c>
      <c r="AW180" s="201">
        <f t="shared" si="43"/>
        <v>0</v>
      </c>
      <c r="AX180" s="205">
        <f t="shared" si="44"/>
        <v>3</v>
      </c>
      <c r="AY180" s="199">
        <f t="shared" si="45"/>
        <v>0</v>
      </c>
      <c r="AZ180" s="199">
        <f t="shared" si="46"/>
        <v>0</v>
      </c>
      <c r="BA180" s="199">
        <f t="shared" si="47"/>
        <v>0</v>
      </c>
      <c r="BB180" s="201">
        <f t="shared" si="48"/>
        <v>0</v>
      </c>
      <c r="BC180" s="204">
        <f t="shared" si="49"/>
        <v>4</v>
      </c>
      <c r="BD180" s="199">
        <f t="shared" si="50"/>
        <v>0</v>
      </c>
      <c r="BE180" s="199">
        <f t="shared" si="51"/>
        <v>0</v>
      </c>
      <c r="BF180" s="199">
        <f t="shared" si="52"/>
        <v>0</v>
      </c>
      <c r="BG180" s="201">
        <f t="shared" si="53"/>
        <v>0</v>
      </c>
      <c r="BH180" s="204">
        <f t="shared" si="54"/>
        <v>4</v>
      </c>
      <c r="BI180" s="199">
        <f t="shared" si="55"/>
        <v>6</v>
      </c>
      <c r="BJ180" s="199">
        <f t="shared" si="56"/>
        <v>0</v>
      </c>
      <c r="BK180" s="199">
        <f t="shared" si="57"/>
        <v>0</v>
      </c>
      <c r="BL180" s="201">
        <f t="shared" si="58"/>
        <v>0</v>
      </c>
      <c r="BM180" s="206">
        <f t="shared" si="59"/>
        <v>3</v>
      </c>
      <c r="BN180" s="199">
        <f t="shared" si="60"/>
        <v>9</v>
      </c>
      <c r="BO180" s="199">
        <f t="shared" si="61"/>
        <v>0</v>
      </c>
      <c r="BP180" s="199">
        <f t="shared" si="62"/>
        <v>0</v>
      </c>
      <c r="BQ180" s="201">
        <f t="shared" si="63"/>
        <v>0</v>
      </c>
      <c r="BR180" s="207">
        <f t="shared" si="64"/>
        <v>3</v>
      </c>
      <c r="BS180" s="199">
        <f t="shared" si="65"/>
        <v>0</v>
      </c>
      <c r="BT180" s="199">
        <f t="shared" si="66"/>
        <v>0</v>
      </c>
      <c r="BU180" s="199">
        <f t="shared" si="67"/>
        <v>0</v>
      </c>
      <c r="BV180" s="201">
        <f t="shared" si="68"/>
        <v>0</v>
      </c>
      <c r="BW180" s="207">
        <f t="shared" si="69"/>
        <v>4</v>
      </c>
      <c r="BX180" s="235">
        <v>62</v>
      </c>
      <c r="BY180" s="235">
        <v>62</v>
      </c>
      <c r="BZ180" s="193" t="e">
        <f t="shared" si="70"/>
        <v>#VALUE!</v>
      </c>
      <c r="CA180" s="193">
        <f t="shared" si="71"/>
        <v>20</v>
      </c>
      <c r="CB180" s="193" t="e">
        <f t="shared" si="72"/>
        <v>#VALUE!</v>
      </c>
      <c r="CC180" s="193" t="e">
        <f t="shared" si="73"/>
        <v>#VALUE!</v>
      </c>
      <c r="CD180" s="193" t="e">
        <f t="shared" si="74"/>
        <v>#VALUE!</v>
      </c>
      <c r="CE180" s="193" t="e">
        <f t="shared" si="75"/>
        <v>#VALUE!</v>
      </c>
      <c r="CF180" s="193" t="e">
        <f t="shared" si="76"/>
        <v>#VALUE!</v>
      </c>
      <c r="CG180" s="193" t="e">
        <f t="shared" si="77"/>
        <v>#VALUE!</v>
      </c>
      <c r="CH180" s="193" t="e">
        <f t="shared" si="78"/>
        <v>#VALUE!</v>
      </c>
      <c r="CI180" s="193" t="e">
        <f t="shared" si="79"/>
        <v>#VALUE!</v>
      </c>
      <c r="CJ180" s="193" t="e">
        <f t="shared" si="80"/>
        <v>#VALUE!</v>
      </c>
      <c r="CK180" s="193" t="e">
        <f t="shared" si="81"/>
        <v>#VALUE!</v>
      </c>
      <c r="CL180" s="193" t="e">
        <f t="shared" si="82"/>
        <v>#VALUE!</v>
      </c>
      <c r="CM180" s="193" t="e">
        <f t="shared" si="83"/>
        <v>#VALUE!</v>
      </c>
      <c r="CN180" s="193" t="e">
        <f t="shared" si="84"/>
        <v>#VALUE!</v>
      </c>
      <c r="CO180" s="209" t="str">
        <f t="shared" si="85"/>
        <v>2023PEC AI 172</v>
      </c>
      <c r="CP180" s="193" t="e">
        <f t="shared" si="86"/>
        <v>#VALUE!</v>
      </c>
      <c r="CQ180" s="158"/>
      <c r="CR180" s="193">
        <f t="shared" si="87"/>
        <v>20</v>
      </c>
      <c r="CS180" s="193" t="e">
        <f t="shared" si="88"/>
        <v>#VALUE!</v>
      </c>
      <c r="CT180" s="193" t="e">
        <f t="shared" si="89"/>
        <v>#VALUE!</v>
      </c>
      <c r="CU180" s="193" t="e">
        <f t="shared" si="90"/>
        <v>#VALUE!</v>
      </c>
      <c r="CV180" s="193" t="e">
        <f t="shared" si="91"/>
        <v>#VALUE!</v>
      </c>
      <c r="CW180" s="193" t="e">
        <f t="shared" si="92"/>
        <v>#VALUE!</v>
      </c>
      <c r="CX180" s="193" t="e">
        <f t="shared" si="93"/>
        <v>#VALUE!</v>
      </c>
      <c r="CY180" s="193" t="e">
        <f t="shared" si="94"/>
        <v>#VALUE!</v>
      </c>
      <c r="CZ180" s="193" t="e">
        <f t="shared" si="95"/>
        <v>#VALUE!</v>
      </c>
      <c r="DA180" s="193" t="e">
        <f t="shared" si="96"/>
        <v>#VALUE!</v>
      </c>
      <c r="DB180" s="193" t="e">
        <f t="shared" si="97"/>
        <v>#VALUE!</v>
      </c>
      <c r="DC180" s="193" t="e">
        <f t="shared" si="98"/>
        <v>#VALUE!</v>
      </c>
      <c r="DD180" s="193" t="e">
        <f t="shared" si="99"/>
        <v>#VALUE!</v>
      </c>
      <c r="DE180" s="159"/>
      <c r="DF180" s="159" t="e">
        <f t="shared" si="100"/>
        <v>#VALUE!</v>
      </c>
      <c r="DG180" s="159"/>
      <c r="DH180" s="159"/>
      <c r="DI180" s="159"/>
      <c r="DJ180" s="159"/>
      <c r="DK180" s="159"/>
      <c r="DL180" s="159"/>
      <c r="DM180" s="159"/>
      <c r="DN180" s="159"/>
      <c r="DO180" s="159"/>
      <c r="DP180" s="159"/>
      <c r="DQ180" s="159"/>
      <c r="DR180" s="159">
        <f t="shared" si="101"/>
        <v>62</v>
      </c>
      <c r="DS180" s="188">
        <f t="shared" si="102"/>
        <v>12</v>
      </c>
      <c r="DT180" s="159">
        <f t="shared" si="103"/>
        <v>9</v>
      </c>
      <c r="DU180" s="159">
        <f t="shared" si="104"/>
        <v>9</v>
      </c>
      <c r="DV180" s="159">
        <f t="shared" si="105"/>
        <v>8</v>
      </c>
      <c r="DW180" s="159">
        <f t="shared" si="106"/>
        <v>9</v>
      </c>
      <c r="DX180" s="159">
        <f t="shared" si="107"/>
        <v>6</v>
      </c>
      <c r="DY180" s="210">
        <f t="shared" si="108"/>
        <v>9</v>
      </c>
      <c r="DZ180" s="159">
        <f t="shared" si="109"/>
        <v>62</v>
      </c>
      <c r="EA180" s="159">
        <f t="shared" si="110"/>
        <v>12</v>
      </c>
      <c r="EB180" s="159">
        <f t="shared" si="111"/>
        <v>9</v>
      </c>
      <c r="EC180" s="159">
        <f t="shared" si="200"/>
        <v>0</v>
      </c>
      <c r="ED180" s="159">
        <f t="shared" si="200"/>
        <v>0</v>
      </c>
      <c r="EE180" s="159">
        <f t="shared" si="201"/>
        <v>9</v>
      </c>
      <c r="EF180" s="159">
        <f t="shared" si="201"/>
        <v>8</v>
      </c>
      <c r="EG180" s="159">
        <f t="shared" si="114"/>
        <v>0</v>
      </c>
      <c r="EH180" s="159">
        <f t="shared" si="115"/>
        <v>9</v>
      </c>
      <c r="EI180" s="159">
        <f t="shared" si="202"/>
        <v>0</v>
      </c>
      <c r="EJ180" s="159">
        <f t="shared" si="202"/>
        <v>0</v>
      </c>
      <c r="EK180" s="159">
        <f t="shared" si="203"/>
        <v>6</v>
      </c>
      <c r="EL180" s="159">
        <f t="shared" si="203"/>
        <v>9</v>
      </c>
      <c r="EM180" s="159">
        <f t="shared" si="118"/>
        <v>0</v>
      </c>
      <c r="EN180" s="159"/>
      <c r="EO180" s="159"/>
      <c r="EP180" s="188">
        <f t="shared" si="119"/>
        <v>12</v>
      </c>
      <c r="EQ180" s="159">
        <f t="shared" si="120"/>
        <v>11</v>
      </c>
      <c r="ER180" s="159">
        <f t="shared" si="121"/>
        <v>11</v>
      </c>
      <c r="ES180" s="159">
        <f t="shared" si="122"/>
        <v>10</v>
      </c>
      <c r="ET180" s="159">
        <f t="shared" si="123"/>
        <v>8</v>
      </c>
      <c r="EU180" s="159">
        <f t="shared" si="124"/>
        <v>10</v>
      </c>
      <c r="EV180" s="159"/>
      <c r="EW180" s="159">
        <f t="shared" si="125"/>
        <v>62</v>
      </c>
      <c r="EX180" s="159">
        <f t="shared" si="126"/>
        <v>12</v>
      </c>
      <c r="EY180" s="159">
        <f t="shared" si="127"/>
        <v>11</v>
      </c>
      <c r="EZ180" s="159">
        <f t="shared" si="204"/>
        <v>0</v>
      </c>
      <c r="FA180" s="159">
        <f t="shared" si="204"/>
        <v>0</v>
      </c>
      <c r="FB180" s="159">
        <f t="shared" si="205"/>
        <v>11</v>
      </c>
      <c r="FC180" s="159">
        <f t="shared" si="205"/>
        <v>10</v>
      </c>
      <c r="FD180" s="159">
        <f t="shared" si="130"/>
        <v>0</v>
      </c>
      <c r="FE180" s="159">
        <f t="shared" si="131"/>
        <v>8</v>
      </c>
      <c r="FF180" s="159">
        <f t="shared" si="206"/>
        <v>0</v>
      </c>
      <c r="FG180" s="159">
        <f t="shared" si="206"/>
        <v>0</v>
      </c>
      <c r="FH180" s="159">
        <f t="shared" si="133"/>
        <v>10</v>
      </c>
      <c r="FI180" s="159">
        <v>0</v>
      </c>
      <c r="FJ180" s="159">
        <v>0</v>
      </c>
      <c r="FK180" s="159"/>
      <c r="FL180" s="159"/>
      <c r="FM180" s="235">
        <v>62</v>
      </c>
    </row>
    <row r="181" spans="1:169" ht="18" x14ac:dyDescent="0.2">
      <c r="A181" s="194">
        <v>168</v>
      </c>
      <c r="B181" s="211">
        <v>211423243168</v>
      </c>
      <c r="C181" s="211" t="s">
        <v>1016</v>
      </c>
      <c r="D181" s="197"/>
      <c r="E181" s="212" t="s">
        <v>153</v>
      </c>
      <c r="F181" s="199">
        <f t="shared" si="0"/>
        <v>2</v>
      </c>
      <c r="G181" s="199">
        <f t="shared" si="1"/>
        <v>2</v>
      </c>
      <c r="H181" s="199">
        <f t="shared" si="2"/>
        <v>2</v>
      </c>
      <c r="I181" s="199">
        <f t="shared" si="3"/>
        <v>2</v>
      </c>
      <c r="J181" s="199">
        <f t="shared" si="4"/>
        <v>2</v>
      </c>
      <c r="K181" s="199">
        <f t="shared" si="5"/>
        <v>2</v>
      </c>
      <c r="L181" s="199">
        <f t="shared" si="6"/>
        <v>2</v>
      </c>
      <c r="M181" s="199">
        <f t="shared" si="7"/>
        <v>0</v>
      </c>
      <c r="N181" s="199">
        <f t="shared" si="8"/>
        <v>0</v>
      </c>
      <c r="O181" s="200">
        <f t="shared" si="9"/>
        <v>0</v>
      </c>
      <c r="P181" s="199">
        <f t="shared" si="10"/>
        <v>0</v>
      </c>
      <c r="Q181" s="199">
        <f t="shared" si="11"/>
        <v>0</v>
      </c>
      <c r="R181" s="199">
        <f t="shared" si="12"/>
        <v>0</v>
      </c>
      <c r="S181" s="201">
        <f t="shared" si="185"/>
        <v>0</v>
      </c>
      <c r="T181" s="202">
        <f t="shared" si="14"/>
        <v>4</v>
      </c>
      <c r="U181" s="199">
        <f t="shared" si="15"/>
        <v>9</v>
      </c>
      <c r="V181" s="199">
        <f t="shared" si="16"/>
        <v>0</v>
      </c>
      <c r="W181" s="199">
        <f t="shared" si="17"/>
        <v>0</v>
      </c>
      <c r="X181" s="201">
        <f t="shared" si="18"/>
        <v>0</v>
      </c>
      <c r="Y181" s="203">
        <f t="shared" si="19"/>
        <v>3</v>
      </c>
      <c r="Z181" s="199">
        <f t="shared" si="20"/>
        <v>10</v>
      </c>
      <c r="AA181" s="199">
        <f t="shared" si="21"/>
        <v>0</v>
      </c>
      <c r="AB181" s="199">
        <f t="shared" si="22"/>
        <v>0</v>
      </c>
      <c r="AC181" s="201">
        <f t="shared" si="23"/>
        <v>0</v>
      </c>
      <c r="AD181" s="202">
        <f t="shared" si="24"/>
        <v>3</v>
      </c>
      <c r="AE181" s="199">
        <f t="shared" si="25"/>
        <v>0</v>
      </c>
      <c r="AF181" s="199">
        <f t="shared" si="26"/>
        <v>0</v>
      </c>
      <c r="AG181" s="199">
        <f t="shared" si="27"/>
        <v>0</v>
      </c>
      <c r="AH181" s="201">
        <f t="shared" si="28"/>
        <v>0</v>
      </c>
      <c r="AI181" s="204">
        <f t="shared" si="29"/>
        <v>4</v>
      </c>
      <c r="AJ181" s="199">
        <f t="shared" si="30"/>
        <v>0</v>
      </c>
      <c r="AK181" s="199">
        <f t="shared" si="31"/>
        <v>0</v>
      </c>
      <c r="AL181" s="199">
        <f t="shared" si="32"/>
        <v>0</v>
      </c>
      <c r="AM181" s="201">
        <f t="shared" si="33"/>
        <v>0</v>
      </c>
      <c r="AN181" s="204">
        <f t="shared" si="34"/>
        <v>4</v>
      </c>
      <c r="AO181" s="199">
        <f t="shared" si="35"/>
        <v>10</v>
      </c>
      <c r="AP181" s="199">
        <f t="shared" si="36"/>
        <v>0</v>
      </c>
      <c r="AQ181" s="199">
        <f t="shared" si="37"/>
        <v>0</v>
      </c>
      <c r="AR181" s="201">
        <f t="shared" si="38"/>
        <v>0</v>
      </c>
      <c r="AS181" s="204">
        <f t="shared" si="39"/>
        <v>3</v>
      </c>
      <c r="AT181" s="199">
        <f t="shared" si="40"/>
        <v>0</v>
      </c>
      <c r="AU181" s="199">
        <f t="shared" si="41"/>
        <v>0</v>
      </c>
      <c r="AV181" s="199">
        <f t="shared" si="42"/>
        <v>0</v>
      </c>
      <c r="AW181" s="201">
        <f t="shared" si="43"/>
        <v>0</v>
      </c>
      <c r="AX181" s="205">
        <f t="shared" si="44"/>
        <v>4</v>
      </c>
      <c r="AY181" s="199">
        <f t="shared" si="45"/>
        <v>10</v>
      </c>
      <c r="AZ181" s="199">
        <f t="shared" si="46"/>
        <v>0</v>
      </c>
      <c r="BA181" s="199">
        <f t="shared" si="47"/>
        <v>0</v>
      </c>
      <c r="BB181" s="201">
        <f t="shared" si="48"/>
        <v>0</v>
      </c>
      <c r="BC181" s="204">
        <f t="shared" si="49"/>
        <v>3</v>
      </c>
      <c r="BD181" s="199">
        <f t="shared" si="50"/>
        <v>6</v>
      </c>
      <c r="BE181" s="199">
        <f t="shared" si="51"/>
        <v>0</v>
      </c>
      <c r="BF181" s="199">
        <f t="shared" si="52"/>
        <v>0</v>
      </c>
      <c r="BG181" s="201">
        <f t="shared" si="53"/>
        <v>0</v>
      </c>
      <c r="BH181" s="204">
        <f t="shared" si="54"/>
        <v>3</v>
      </c>
      <c r="BI181" s="199">
        <f t="shared" si="55"/>
        <v>0</v>
      </c>
      <c r="BJ181" s="199">
        <f t="shared" si="56"/>
        <v>0</v>
      </c>
      <c r="BK181" s="199">
        <f t="shared" si="57"/>
        <v>0</v>
      </c>
      <c r="BL181" s="201">
        <f t="shared" si="58"/>
        <v>0</v>
      </c>
      <c r="BM181" s="206">
        <f t="shared" si="59"/>
        <v>4</v>
      </c>
      <c r="BN181" s="199">
        <f t="shared" si="60"/>
        <v>0</v>
      </c>
      <c r="BO181" s="199">
        <f t="shared" si="61"/>
        <v>0</v>
      </c>
      <c r="BP181" s="199">
        <f t="shared" si="62"/>
        <v>0</v>
      </c>
      <c r="BQ181" s="201">
        <f t="shared" si="63"/>
        <v>0</v>
      </c>
      <c r="BR181" s="207">
        <f t="shared" si="64"/>
        <v>4</v>
      </c>
      <c r="BS181" s="199">
        <f t="shared" si="65"/>
        <v>10</v>
      </c>
      <c r="BT181" s="199">
        <f t="shared" si="66"/>
        <v>0</v>
      </c>
      <c r="BU181" s="199">
        <f t="shared" si="67"/>
        <v>0</v>
      </c>
      <c r="BV181" s="201">
        <f t="shared" si="68"/>
        <v>0</v>
      </c>
      <c r="BW181" s="207">
        <f t="shared" si="69"/>
        <v>3</v>
      </c>
      <c r="BX181" s="235">
        <v>69</v>
      </c>
      <c r="BY181" s="235">
        <v>69</v>
      </c>
      <c r="BZ181" s="193" t="e">
        <f t="shared" si="70"/>
        <v>#VALUE!</v>
      </c>
      <c r="CA181" s="193">
        <f t="shared" si="71"/>
        <v>20</v>
      </c>
      <c r="CB181" s="193" t="e">
        <f t="shared" si="72"/>
        <v>#VALUE!</v>
      </c>
      <c r="CC181" s="193" t="e">
        <f t="shared" si="73"/>
        <v>#VALUE!</v>
      </c>
      <c r="CD181" s="193" t="e">
        <f t="shared" si="74"/>
        <v>#VALUE!</v>
      </c>
      <c r="CE181" s="193" t="e">
        <f t="shared" si="75"/>
        <v>#VALUE!</v>
      </c>
      <c r="CF181" s="193" t="e">
        <f t="shared" si="76"/>
        <v>#VALUE!</v>
      </c>
      <c r="CG181" s="193" t="e">
        <f t="shared" si="77"/>
        <v>#VALUE!</v>
      </c>
      <c r="CH181" s="193" t="e">
        <f t="shared" si="78"/>
        <v>#VALUE!</v>
      </c>
      <c r="CI181" s="193" t="e">
        <f t="shared" si="79"/>
        <v>#VALUE!</v>
      </c>
      <c r="CJ181" s="193" t="e">
        <f t="shared" si="80"/>
        <v>#VALUE!</v>
      </c>
      <c r="CK181" s="193" t="e">
        <f t="shared" si="81"/>
        <v>#VALUE!</v>
      </c>
      <c r="CL181" s="193" t="e">
        <f t="shared" si="82"/>
        <v>#VALUE!</v>
      </c>
      <c r="CM181" s="193" t="e">
        <f t="shared" si="83"/>
        <v>#VALUE!</v>
      </c>
      <c r="CN181" s="193" t="e">
        <f t="shared" si="84"/>
        <v>#VALUE!</v>
      </c>
      <c r="CO181" s="209" t="str">
        <f t="shared" si="85"/>
        <v>2023PEC AI 173</v>
      </c>
      <c r="CP181" s="193" t="e">
        <f t="shared" si="86"/>
        <v>#VALUE!</v>
      </c>
      <c r="CQ181" s="158"/>
      <c r="CR181" s="193">
        <f t="shared" si="87"/>
        <v>20</v>
      </c>
      <c r="CS181" s="193" t="e">
        <f t="shared" si="88"/>
        <v>#VALUE!</v>
      </c>
      <c r="CT181" s="193" t="e">
        <f t="shared" si="89"/>
        <v>#VALUE!</v>
      </c>
      <c r="CU181" s="193" t="e">
        <f t="shared" si="90"/>
        <v>#VALUE!</v>
      </c>
      <c r="CV181" s="193" t="e">
        <f t="shared" si="91"/>
        <v>#VALUE!</v>
      </c>
      <c r="CW181" s="193" t="e">
        <f t="shared" si="92"/>
        <v>#VALUE!</v>
      </c>
      <c r="CX181" s="193" t="e">
        <f t="shared" si="93"/>
        <v>#VALUE!</v>
      </c>
      <c r="CY181" s="193" t="e">
        <f t="shared" si="94"/>
        <v>#VALUE!</v>
      </c>
      <c r="CZ181" s="193" t="e">
        <f t="shared" si="95"/>
        <v>#VALUE!</v>
      </c>
      <c r="DA181" s="193" t="e">
        <f t="shared" si="96"/>
        <v>#VALUE!</v>
      </c>
      <c r="DB181" s="193" t="e">
        <f t="shared" si="97"/>
        <v>#VALUE!</v>
      </c>
      <c r="DC181" s="193" t="e">
        <f t="shared" si="98"/>
        <v>#VALUE!</v>
      </c>
      <c r="DD181" s="193" t="e">
        <f t="shared" si="99"/>
        <v>#VALUE!</v>
      </c>
      <c r="DE181" s="159"/>
      <c r="DF181" s="159" t="e">
        <f t="shared" si="100"/>
        <v>#VALUE!</v>
      </c>
      <c r="DG181" s="159"/>
      <c r="DH181" s="159"/>
      <c r="DI181" s="159"/>
      <c r="DJ181" s="159"/>
      <c r="DK181" s="159"/>
      <c r="DL181" s="159"/>
      <c r="DM181" s="159"/>
      <c r="DN181" s="159"/>
      <c r="DO181" s="159"/>
      <c r="DP181" s="159"/>
      <c r="DQ181" s="159"/>
      <c r="DR181" s="159">
        <f t="shared" si="101"/>
        <v>69</v>
      </c>
      <c r="DS181" s="188">
        <f t="shared" si="102"/>
        <v>14</v>
      </c>
      <c r="DT181" s="159">
        <f t="shared" si="103"/>
        <v>9</v>
      </c>
      <c r="DU181" s="159">
        <f t="shared" si="104"/>
        <v>10</v>
      </c>
      <c r="DV181" s="159">
        <f t="shared" si="105"/>
        <v>10</v>
      </c>
      <c r="DW181" s="159">
        <f t="shared" si="106"/>
        <v>10</v>
      </c>
      <c r="DX181" s="159">
        <f t="shared" si="107"/>
        <v>6</v>
      </c>
      <c r="DY181" s="210">
        <f t="shared" si="108"/>
        <v>10</v>
      </c>
      <c r="DZ181" s="159">
        <f t="shared" si="109"/>
        <v>69</v>
      </c>
      <c r="EA181" s="159">
        <f t="shared" si="110"/>
        <v>14</v>
      </c>
      <c r="EB181" s="159">
        <f t="shared" si="111"/>
        <v>0</v>
      </c>
      <c r="EC181" s="159">
        <f t="shared" si="200"/>
        <v>9</v>
      </c>
      <c r="ED181" s="159">
        <f t="shared" si="200"/>
        <v>10</v>
      </c>
      <c r="EE181" s="159">
        <f t="shared" si="201"/>
        <v>0</v>
      </c>
      <c r="EF181" s="159">
        <f t="shared" si="201"/>
        <v>0</v>
      </c>
      <c r="EG181" s="159">
        <f t="shared" si="114"/>
        <v>10</v>
      </c>
      <c r="EH181" s="159">
        <f t="shared" si="115"/>
        <v>0</v>
      </c>
      <c r="EI181" s="159">
        <f t="shared" si="202"/>
        <v>10</v>
      </c>
      <c r="EJ181" s="159">
        <f t="shared" si="202"/>
        <v>6</v>
      </c>
      <c r="EK181" s="159">
        <f t="shared" si="203"/>
        <v>0</v>
      </c>
      <c r="EL181" s="159">
        <f t="shared" si="203"/>
        <v>0</v>
      </c>
      <c r="EM181" s="159">
        <f t="shared" si="118"/>
        <v>10</v>
      </c>
      <c r="EN181" s="159"/>
      <c r="EO181" s="159"/>
      <c r="EP181" s="188">
        <f t="shared" si="119"/>
        <v>14</v>
      </c>
      <c r="EQ181" s="159">
        <f t="shared" si="120"/>
        <v>12</v>
      </c>
      <c r="ER181" s="159">
        <f t="shared" si="121"/>
        <v>12</v>
      </c>
      <c r="ES181" s="159">
        <f t="shared" si="122"/>
        <v>12</v>
      </c>
      <c r="ET181" s="159">
        <f t="shared" si="123"/>
        <v>8</v>
      </c>
      <c r="EU181" s="159">
        <f t="shared" si="124"/>
        <v>11</v>
      </c>
      <c r="EV181" s="159"/>
      <c r="EW181" s="159">
        <f t="shared" si="125"/>
        <v>69</v>
      </c>
      <c r="EX181" s="159">
        <f t="shared" si="126"/>
        <v>14</v>
      </c>
      <c r="EY181" s="159">
        <f t="shared" si="127"/>
        <v>0</v>
      </c>
      <c r="EZ181" s="159">
        <f t="shared" si="204"/>
        <v>12</v>
      </c>
      <c r="FA181" s="159">
        <f t="shared" si="204"/>
        <v>12</v>
      </c>
      <c r="FB181" s="159">
        <f t="shared" si="205"/>
        <v>0</v>
      </c>
      <c r="FC181" s="159">
        <f t="shared" si="205"/>
        <v>0</v>
      </c>
      <c r="FD181" s="159">
        <f t="shared" si="130"/>
        <v>12</v>
      </c>
      <c r="FE181" s="159">
        <f t="shared" si="131"/>
        <v>0</v>
      </c>
      <c r="FF181" s="159">
        <f t="shared" si="206"/>
        <v>8</v>
      </c>
      <c r="FG181" s="159">
        <f t="shared" si="206"/>
        <v>11</v>
      </c>
      <c r="FH181" s="159">
        <f t="shared" si="133"/>
        <v>0</v>
      </c>
      <c r="FI181" s="159">
        <v>0</v>
      </c>
      <c r="FJ181" s="159">
        <v>0</v>
      </c>
      <c r="FK181" s="159"/>
      <c r="FL181" s="159"/>
      <c r="FM181" s="235">
        <v>69</v>
      </c>
    </row>
    <row r="182" spans="1:169" ht="29" x14ac:dyDescent="0.2">
      <c r="A182" s="194">
        <v>169</v>
      </c>
      <c r="B182" s="195">
        <v>211423243169</v>
      </c>
      <c r="C182" s="196" t="s">
        <v>1017</v>
      </c>
      <c r="D182" s="197"/>
      <c r="E182" s="198" t="s">
        <v>1018</v>
      </c>
      <c r="F182" s="199">
        <f t="shared" si="0"/>
        <v>2</v>
      </c>
      <c r="G182" s="199">
        <f t="shared" si="1"/>
        <v>2</v>
      </c>
      <c r="H182" s="199">
        <f t="shared" si="2"/>
        <v>2</v>
      </c>
      <c r="I182" s="199">
        <f t="shared" si="3"/>
        <v>2</v>
      </c>
      <c r="J182" s="199">
        <f t="shared" si="4"/>
        <v>2</v>
      </c>
      <c r="K182" s="199">
        <f t="shared" si="5"/>
        <v>1</v>
      </c>
      <c r="L182" s="199">
        <f t="shared" si="6"/>
        <v>0</v>
      </c>
      <c r="M182" s="199">
        <f t="shared" si="7"/>
        <v>0</v>
      </c>
      <c r="N182" s="199">
        <f t="shared" si="8"/>
        <v>0</v>
      </c>
      <c r="O182" s="200">
        <f t="shared" si="9"/>
        <v>0</v>
      </c>
      <c r="P182" s="199">
        <f t="shared" si="10"/>
        <v>8</v>
      </c>
      <c r="Q182" s="199">
        <f t="shared" si="11"/>
        <v>0</v>
      </c>
      <c r="R182" s="199">
        <f t="shared" si="12"/>
        <v>0</v>
      </c>
      <c r="S182" s="201">
        <f t="shared" si="185"/>
        <v>0</v>
      </c>
      <c r="T182" s="202">
        <f t="shared" si="14"/>
        <v>3</v>
      </c>
      <c r="U182" s="199">
        <f t="shared" si="15"/>
        <v>0</v>
      </c>
      <c r="V182" s="199">
        <f t="shared" si="16"/>
        <v>0</v>
      </c>
      <c r="W182" s="199">
        <f t="shared" si="17"/>
        <v>0</v>
      </c>
      <c r="X182" s="201">
        <f t="shared" si="18"/>
        <v>0</v>
      </c>
      <c r="Y182" s="203">
        <f t="shared" si="19"/>
        <v>4</v>
      </c>
      <c r="Z182" s="199">
        <f t="shared" si="20"/>
        <v>0</v>
      </c>
      <c r="AA182" s="199">
        <f t="shared" si="21"/>
        <v>0</v>
      </c>
      <c r="AB182" s="199">
        <f t="shared" si="22"/>
        <v>0</v>
      </c>
      <c r="AC182" s="201">
        <f t="shared" si="23"/>
        <v>0</v>
      </c>
      <c r="AD182" s="202">
        <f t="shared" si="24"/>
        <v>4</v>
      </c>
      <c r="AE182" s="199">
        <f t="shared" si="25"/>
        <v>8</v>
      </c>
      <c r="AF182" s="199">
        <f t="shared" si="26"/>
        <v>0</v>
      </c>
      <c r="AG182" s="199">
        <f t="shared" si="27"/>
        <v>0</v>
      </c>
      <c r="AH182" s="201">
        <f t="shared" si="28"/>
        <v>0</v>
      </c>
      <c r="AI182" s="204">
        <f t="shared" si="29"/>
        <v>3</v>
      </c>
      <c r="AJ182" s="199">
        <f t="shared" si="30"/>
        <v>7</v>
      </c>
      <c r="AK182" s="199">
        <f t="shared" si="31"/>
        <v>0</v>
      </c>
      <c r="AL182" s="199">
        <f t="shared" si="32"/>
        <v>0</v>
      </c>
      <c r="AM182" s="201">
        <f t="shared" si="33"/>
        <v>0</v>
      </c>
      <c r="AN182" s="204">
        <f t="shared" si="34"/>
        <v>3</v>
      </c>
      <c r="AO182" s="199">
        <f t="shared" si="35"/>
        <v>0</v>
      </c>
      <c r="AP182" s="199">
        <f t="shared" si="36"/>
        <v>0</v>
      </c>
      <c r="AQ182" s="199">
        <f t="shared" si="37"/>
        <v>0</v>
      </c>
      <c r="AR182" s="201">
        <f t="shared" si="38"/>
        <v>0</v>
      </c>
      <c r="AS182" s="204">
        <f t="shared" si="39"/>
        <v>4</v>
      </c>
      <c r="AT182" s="199">
        <f t="shared" si="40"/>
        <v>8</v>
      </c>
      <c r="AU182" s="199">
        <f t="shared" si="41"/>
        <v>0</v>
      </c>
      <c r="AV182" s="199">
        <f t="shared" si="42"/>
        <v>0</v>
      </c>
      <c r="AW182" s="201">
        <f t="shared" si="43"/>
        <v>0</v>
      </c>
      <c r="AX182" s="205">
        <f t="shared" si="44"/>
        <v>3</v>
      </c>
      <c r="AY182" s="199">
        <f t="shared" si="45"/>
        <v>0</v>
      </c>
      <c r="AZ182" s="199">
        <f t="shared" si="46"/>
        <v>0</v>
      </c>
      <c r="BA182" s="199">
        <f t="shared" si="47"/>
        <v>0</v>
      </c>
      <c r="BB182" s="201">
        <f t="shared" si="48"/>
        <v>0</v>
      </c>
      <c r="BC182" s="204">
        <f t="shared" si="49"/>
        <v>4</v>
      </c>
      <c r="BD182" s="199">
        <f t="shared" si="50"/>
        <v>0</v>
      </c>
      <c r="BE182" s="199">
        <f t="shared" si="51"/>
        <v>0</v>
      </c>
      <c r="BF182" s="199">
        <f t="shared" si="52"/>
        <v>0</v>
      </c>
      <c r="BG182" s="201">
        <f t="shared" si="53"/>
        <v>0</v>
      </c>
      <c r="BH182" s="204">
        <f t="shared" si="54"/>
        <v>4</v>
      </c>
      <c r="BI182" s="199">
        <f t="shared" si="55"/>
        <v>6</v>
      </c>
      <c r="BJ182" s="199">
        <f t="shared" si="56"/>
        <v>0</v>
      </c>
      <c r="BK182" s="199">
        <f t="shared" si="57"/>
        <v>0</v>
      </c>
      <c r="BL182" s="201">
        <f t="shared" si="58"/>
        <v>0</v>
      </c>
      <c r="BM182" s="206">
        <f t="shared" si="59"/>
        <v>3</v>
      </c>
      <c r="BN182" s="199">
        <f t="shared" si="60"/>
        <v>9</v>
      </c>
      <c r="BO182" s="199">
        <f t="shared" si="61"/>
        <v>0</v>
      </c>
      <c r="BP182" s="199">
        <f t="shared" si="62"/>
        <v>0</v>
      </c>
      <c r="BQ182" s="201">
        <f t="shared" si="63"/>
        <v>0</v>
      </c>
      <c r="BR182" s="207">
        <f t="shared" si="64"/>
        <v>3</v>
      </c>
      <c r="BS182" s="199">
        <f t="shared" si="65"/>
        <v>0</v>
      </c>
      <c r="BT182" s="199">
        <f t="shared" si="66"/>
        <v>0</v>
      </c>
      <c r="BU182" s="199">
        <f t="shared" si="67"/>
        <v>0</v>
      </c>
      <c r="BV182" s="201">
        <f t="shared" si="68"/>
        <v>0</v>
      </c>
      <c r="BW182" s="207">
        <f t="shared" si="69"/>
        <v>4</v>
      </c>
      <c r="BX182" s="235">
        <v>57</v>
      </c>
      <c r="BY182" s="235">
        <v>57</v>
      </c>
      <c r="BZ182" s="193" t="e">
        <f t="shared" si="70"/>
        <v>#VALUE!</v>
      </c>
      <c r="CA182" s="193">
        <f t="shared" si="71"/>
        <v>20</v>
      </c>
      <c r="CB182" s="193" t="e">
        <f t="shared" si="72"/>
        <v>#VALUE!</v>
      </c>
      <c r="CC182" s="193" t="e">
        <f t="shared" si="73"/>
        <v>#VALUE!</v>
      </c>
      <c r="CD182" s="193" t="e">
        <f t="shared" si="74"/>
        <v>#VALUE!</v>
      </c>
      <c r="CE182" s="193" t="e">
        <f t="shared" si="75"/>
        <v>#VALUE!</v>
      </c>
      <c r="CF182" s="193" t="e">
        <f t="shared" si="76"/>
        <v>#VALUE!</v>
      </c>
      <c r="CG182" s="193" t="e">
        <f t="shared" si="77"/>
        <v>#VALUE!</v>
      </c>
      <c r="CH182" s="193" t="e">
        <f t="shared" si="78"/>
        <v>#VALUE!</v>
      </c>
      <c r="CI182" s="193" t="e">
        <f t="shared" si="79"/>
        <v>#VALUE!</v>
      </c>
      <c r="CJ182" s="193" t="e">
        <f t="shared" si="80"/>
        <v>#VALUE!</v>
      </c>
      <c r="CK182" s="193" t="e">
        <f t="shared" si="81"/>
        <v>#VALUE!</v>
      </c>
      <c r="CL182" s="193" t="e">
        <f t="shared" si="82"/>
        <v>#VALUE!</v>
      </c>
      <c r="CM182" s="193" t="e">
        <f t="shared" si="83"/>
        <v>#VALUE!</v>
      </c>
      <c r="CN182" s="193" t="e">
        <f t="shared" si="84"/>
        <v>#VALUE!</v>
      </c>
      <c r="CO182" s="209" t="str">
        <f t="shared" si="85"/>
        <v>2023PEC AI 507</v>
      </c>
      <c r="CP182" s="193" t="e">
        <f t="shared" si="86"/>
        <v>#VALUE!</v>
      </c>
      <c r="CQ182" s="158"/>
      <c r="CR182" s="193">
        <f t="shared" si="87"/>
        <v>20</v>
      </c>
      <c r="CS182" s="193" t="e">
        <f t="shared" si="88"/>
        <v>#VALUE!</v>
      </c>
      <c r="CT182" s="193" t="e">
        <f t="shared" si="89"/>
        <v>#VALUE!</v>
      </c>
      <c r="CU182" s="193" t="e">
        <f t="shared" si="90"/>
        <v>#VALUE!</v>
      </c>
      <c r="CV182" s="193" t="e">
        <f t="shared" si="91"/>
        <v>#VALUE!</v>
      </c>
      <c r="CW182" s="193" t="e">
        <f t="shared" si="92"/>
        <v>#VALUE!</v>
      </c>
      <c r="CX182" s="193" t="e">
        <f t="shared" si="93"/>
        <v>#VALUE!</v>
      </c>
      <c r="CY182" s="193" t="e">
        <f t="shared" si="94"/>
        <v>#VALUE!</v>
      </c>
      <c r="CZ182" s="193" t="e">
        <f t="shared" si="95"/>
        <v>#VALUE!</v>
      </c>
      <c r="DA182" s="193" t="e">
        <f t="shared" si="96"/>
        <v>#VALUE!</v>
      </c>
      <c r="DB182" s="193" t="e">
        <f t="shared" si="97"/>
        <v>#VALUE!</v>
      </c>
      <c r="DC182" s="193" t="e">
        <f t="shared" si="98"/>
        <v>#VALUE!</v>
      </c>
      <c r="DD182" s="193" t="e">
        <f t="shared" si="99"/>
        <v>#VALUE!</v>
      </c>
      <c r="DE182" s="159"/>
      <c r="DF182" s="159" t="e">
        <f t="shared" si="100"/>
        <v>#VALUE!</v>
      </c>
      <c r="DG182" s="159"/>
      <c r="DH182" s="159"/>
      <c r="DI182" s="159"/>
      <c r="DJ182" s="159"/>
      <c r="DK182" s="159"/>
      <c r="DL182" s="159"/>
      <c r="DM182" s="159"/>
      <c r="DN182" s="159"/>
      <c r="DO182" s="159"/>
      <c r="DP182" s="159"/>
      <c r="DQ182" s="159"/>
      <c r="DR182" s="159">
        <f t="shared" si="101"/>
        <v>57</v>
      </c>
      <c r="DS182" s="188">
        <f t="shared" si="102"/>
        <v>11</v>
      </c>
      <c r="DT182" s="159">
        <f t="shared" si="103"/>
        <v>8</v>
      </c>
      <c r="DU182" s="159">
        <f t="shared" si="104"/>
        <v>8</v>
      </c>
      <c r="DV182" s="159">
        <f t="shared" si="105"/>
        <v>7</v>
      </c>
      <c r="DW182" s="159">
        <f t="shared" si="106"/>
        <v>8</v>
      </c>
      <c r="DX182" s="159">
        <f t="shared" si="107"/>
        <v>6</v>
      </c>
      <c r="DY182" s="210">
        <f t="shared" si="108"/>
        <v>9</v>
      </c>
      <c r="DZ182" s="159">
        <f t="shared" si="109"/>
        <v>57</v>
      </c>
      <c r="EA182" s="159">
        <f t="shared" si="110"/>
        <v>11</v>
      </c>
      <c r="EB182" s="159">
        <f t="shared" si="111"/>
        <v>8</v>
      </c>
      <c r="EC182" s="159">
        <f t="shared" si="200"/>
        <v>0</v>
      </c>
      <c r="ED182" s="159">
        <f t="shared" si="200"/>
        <v>0</v>
      </c>
      <c r="EE182" s="159">
        <f t="shared" si="201"/>
        <v>8</v>
      </c>
      <c r="EF182" s="159">
        <f t="shared" si="201"/>
        <v>7</v>
      </c>
      <c r="EG182" s="159">
        <f t="shared" si="114"/>
        <v>0</v>
      </c>
      <c r="EH182" s="159">
        <f t="shared" si="115"/>
        <v>8</v>
      </c>
      <c r="EI182" s="159">
        <f t="shared" si="202"/>
        <v>0</v>
      </c>
      <c r="EJ182" s="159">
        <f t="shared" si="202"/>
        <v>0</v>
      </c>
      <c r="EK182" s="159">
        <f t="shared" si="203"/>
        <v>6</v>
      </c>
      <c r="EL182" s="159">
        <f t="shared" si="203"/>
        <v>9</v>
      </c>
      <c r="EM182" s="159">
        <f t="shared" si="118"/>
        <v>0</v>
      </c>
      <c r="EN182" s="159"/>
      <c r="EO182" s="159"/>
      <c r="EP182" s="188">
        <f t="shared" si="119"/>
        <v>11</v>
      </c>
      <c r="EQ182" s="159">
        <f t="shared" si="120"/>
        <v>10</v>
      </c>
      <c r="ER182" s="159">
        <f t="shared" si="121"/>
        <v>10</v>
      </c>
      <c r="ES182" s="159">
        <f t="shared" si="122"/>
        <v>9</v>
      </c>
      <c r="ET182" s="159">
        <f t="shared" si="123"/>
        <v>8</v>
      </c>
      <c r="EU182" s="159">
        <f t="shared" si="124"/>
        <v>9</v>
      </c>
      <c r="EV182" s="159"/>
      <c r="EW182" s="159">
        <f t="shared" si="125"/>
        <v>57</v>
      </c>
      <c r="EX182" s="159">
        <f t="shared" si="126"/>
        <v>11</v>
      </c>
      <c r="EY182" s="159">
        <f t="shared" si="127"/>
        <v>10</v>
      </c>
      <c r="EZ182" s="159">
        <f t="shared" si="204"/>
        <v>0</v>
      </c>
      <c r="FA182" s="159">
        <f t="shared" si="204"/>
        <v>0</v>
      </c>
      <c r="FB182" s="159">
        <f t="shared" si="205"/>
        <v>10</v>
      </c>
      <c r="FC182" s="159">
        <f t="shared" si="205"/>
        <v>9</v>
      </c>
      <c r="FD182" s="159">
        <f t="shared" si="130"/>
        <v>0</v>
      </c>
      <c r="FE182" s="159">
        <f t="shared" si="131"/>
        <v>8</v>
      </c>
      <c r="FF182" s="159">
        <f t="shared" si="206"/>
        <v>0</v>
      </c>
      <c r="FG182" s="159">
        <f t="shared" si="206"/>
        <v>0</v>
      </c>
      <c r="FH182" s="159">
        <f t="shared" si="133"/>
        <v>9</v>
      </c>
      <c r="FI182" s="159">
        <v>0</v>
      </c>
      <c r="FJ182" s="159">
        <v>0</v>
      </c>
      <c r="FK182" s="159"/>
      <c r="FL182" s="159"/>
      <c r="FM182" s="235">
        <v>57</v>
      </c>
    </row>
    <row r="183" spans="1:169" ht="18" x14ac:dyDescent="0.2">
      <c r="A183" s="194">
        <v>170</v>
      </c>
      <c r="B183" s="195">
        <v>211423243170</v>
      </c>
      <c r="C183" s="196" t="s">
        <v>1019</v>
      </c>
      <c r="D183" s="197"/>
      <c r="E183" s="198" t="s">
        <v>1020</v>
      </c>
      <c r="F183" s="199">
        <f t="shared" si="0"/>
        <v>2</v>
      </c>
      <c r="G183" s="199">
        <f t="shared" si="1"/>
        <v>2</v>
      </c>
      <c r="H183" s="199">
        <f t="shared" si="2"/>
        <v>2</v>
      </c>
      <c r="I183" s="199">
        <f t="shared" si="3"/>
        <v>2</v>
      </c>
      <c r="J183" s="199">
        <f t="shared" si="4"/>
        <v>2</v>
      </c>
      <c r="K183" s="199">
        <f t="shared" si="5"/>
        <v>2</v>
      </c>
      <c r="L183" s="199">
        <f t="shared" si="6"/>
        <v>2</v>
      </c>
      <c r="M183" s="199">
        <f t="shared" si="7"/>
        <v>2</v>
      </c>
      <c r="N183" s="199">
        <f t="shared" si="8"/>
        <v>0</v>
      </c>
      <c r="O183" s="200">
        <f t="shared" si="9"/>
        <v>0</v>
      </c>
      <c r="P183" s="199">
        <f t="shared" si="10"/>
        <v>0</v>
      </c>
      <c r="Q183" s="199">
        <f t="shared" si="11"/>
        <v>0</v>
      </c>
      <c r="R183" s="199">
        <f t="shared" si="12"/>
        <v>0</v>
      </c>
      <c r="S183" s="201">
        <f t="shared" si="185"/>
        <v>0</v>
      </c>
      <c r="T183" s="202">
        <f t="shared" si="14"/>
        <v>4</v>
      </c>
      <c r="U183" s="199">
        <f t="shared" si="15"/>
        <v>11</v>
      </c>
      <c r="V183" s="199">
        <f t="shared" si="16"/>
        <v>0</v>
      </c>
      <c r="W183" s="199">
        <f t="shared" si="17"/>
        <v>0</v>
      </c>
      <c r="X183" s="201">
        <f t="shared" si="18"/>
        <v>0</v>
      </c>
      <c r="Y183" s="203">
        <f t="shared" si="19"/>
        <v>3</v>
      </c>
      <c r="Z183" s="199">
        <f t="shared" si="20"/>
        <v>12</v>
      </c>
      <c r="AA183" s="199">
        <f t="shared" si="21"/>
        <v>0</v>
      </c>
      <c r="AB183" s="199">
        <f t="shared" si="22"/>
        <v>0</v>
      </c>
      <c r="AC183" s="201">
        <f t="shared" si="23"/>
        <v>0</v>
      </c>
      <c r="AD183" s="202">
        <f t="shared" si="24"/>
        <v>3</v>
      </c>
      <c r="AE183" s="199">
        <f t="shared" si="25"/>
        <v>0</v>
      </c>
      <c r="AF183" s="199">
        <f t="shared" si="26"/>
        <v>0</v>
      </c>
      <c r="AG183" s="199">
        <f t="shared" si="27"/>
        <v>0</v>
      </c>
      <c r="AH183" s="201">
        <f t="shared" si="28"/>
        <v>0</v>
      </c>
      <c r="AI183" s="204">
        <f t="shared" si="29"/>
        <v>4</v>
      </c>
      <c r="AJ183" s="199">
        <f t="shared" si="30"/>
        <v>0</v>
      </c>
      <c r="AK183" s="199">
        <f t="shared" si="31"/>
        <v>0</v>
      </c>
      <c r="AL183" s="199">
        <f t="shared" si="32"/>
        <v>0</v>
      </c>
      <c r="AM183" s="201">
        <f t="shared" si="33"/>
        <v>0</v>
      </c>
      <c r="AN183" s="204">
        <f t="shared" si="34"/>
        <v>4</v>
      </c>
      <c r="AO183" s="199">
        <f t="shared" si="35"/>
        <v>12</v>
      </c>
      <c r="AP183" s="199">
        <f t="shared" si="36"/>
        <v>0</v>
      </c>
      <c r="AQ183" s="199">
        <f t="shared" si="37"/>
        <v>0</v>
      </c>
      <c r="AR183" s="201">
        <f t="shared" si="38"/>
        <v>0</v>
      </c>
      <c r="AS183" s="204">
        <f t="shared" si="39"/>
        <v>3</v>
      </c>
      <c r="AT183" s="199">
        <f t="shared" si="40"/>
        <v>0</v>
      </c>
      <c r="AU183" s="199">
        <f t="shared" si="41"/>
        <v>0</v>
      </c>
      <c r="AV183" s="199">
        <f t="shared" si="42"/>
        <v>0</v>
      </c>
      <c r="AW183" s="201">
        <f t="shared" si="43"/>
        <v>0</v>
      </c>
      <c r="AX183" s="205">
        <f t="shared" si="44"/>
        <v>4</v>
      </c>
      <c r="AY183" s="199">
        <f t="shared" si="45"/>
        <v>12</v>
      </c>
      <c r="AZ183" s="199">
        <f t="shared" si="46"/>
        <v>0</v>
      </c>
      <c r="BA183" s="199">
        <f t="shared" si="47"/>
        <v>0</v>
      </c>
      <c r="BB183" s="201">
        <f t="shared" si="48"/>
        <v>0</v>
      </c>
      <c r="BC183" s="204">
        <f t="shared" si="49"/>
        <v>3</v>
      </c>
      <c r="BD183" s="199">
        <f t="shared" si="50"/>
        <v>5</v>
      </c>
      <c r="BE183" s="199">
        <f t="shared" si="51"/>
        <v>0</v>
      </c>
      <c r="BF183" s="199">
        <f t="shared" si="52"/>
        <v>0</v>
      </c>
      <c r="BG183" s="201">
        <f t="shared" si="53"/>
        <v>0</v>
      </c>
      <c r="BH183" s="204">
        <f t="shared" si="54"/>
        <v>3</v>
      </c>
      <c r="BI183" s="199">
        <f t="shared" si="55"/>
        <v>0</v>
      </c>
      <c r="BJ183" s="199">
        <f t="shared" si="56"/>
        <v>0</v>
      </c>
      <c r="BK183" s="199">
        <f t="shared" si="57"/>
        <v>0</v>
      </c>
      <c r="BL183" s="201">
        <f t="shared" si="58"/>
        <v>0</v>
      </c>
      <c r="BM183" s="206">
        <f t="shared" si="59"/>
        <v>4</v>
      </c>
      <c r="BN183" s="199">
        <f t="shared" si="60"/>
        <v>0</v>
      </c>
      <c r="BO183" s="199">
        <f t="shared" si="61"/>
        <v>0</v>
      </c>
      <c r="BP183" s="199">
        <f t="shared" si="62"/>
        <v>0</v>
      </c>
      <c r="BQ183" s="201">
        <f t="shared" si="63"/>
        <v>0</v>
      </c>
      <c r="BR183" s="207">
        <f t="shared" si="64"/>
        <v>4</v>
      </c>
      <c r="BS183" s="199">
        <f t="shared" si="65"/>
        <v>12</v>
      </c>
      <c r="BT183" s="199">
        <f t="shared" si="66"/>
        <v>0</v>
      </c>
      <c r="BU183" s="199">
        <f t="shared" si="67"/>
        <v>0</v>
      </c>
      <c r="BV183" s="201">
        <f t="shared" si="68"/>
        <v>0</v>
      </c>
      <c r="BW183" s="207">
        <f t="shared" si="69"/>
        <v>3</v>
      </c>
      <c r="BX183" s="235">
        <v>80</v>
      </c>
      <c r="BY183" s="235">
        <v>80</v>
      </c>
      <c r="BZ183" s="193" t="e">
        <f t="shared" si="70"/>
        <v>#VALUE!</v>
      </c>
      <c r="CA183" s="193">
        <f t="shared" si="71"/>
        <v>14</v>
      </c>
      <c r="CB183" s="193" t="e">
        <f t="shared" si="72"/>
        <v>#VALUE!</v>
      </c>
      <c r="CC183" s="193" t="e">
        <f t="shared" si="73"/>
        <v>#VALUE!</v>
      </c>
      <c r="CD183" s="193" t="e">
        <f t="shared" si="74"/>
        <v>#VALUE!</v>
      </c>
      <c r="CE183" s="193" t="e">
        <f t="shared" si="75"/>
        <v>#VALUE!</v>
      </c>
      <c r="CF183" s="193" t="e">
        <f t="shared" si="76"/>
        <v>#VALUE!</v>
      </c>
      <c r="CG183" s="193" t="e">
        <f t="shared" si="77"/>
        <v>#VALUE!</v>
      </c>
      <c r="CH183" s="193" t="e">
        <f t="shared" si="78"/>
        <v>#VALUE!</v>
      </c>
      <c r="CI183" s="193" t="e">
        <f t="shared" si="79"/>
        <v>#VALUE!</v>
      </c>
      <c r="CJ183" s="193" t="e">
        <f t="shared" si="80"/>
        <v>#VALUE!</v>
      </c>
      <c r="CK183" s="193" t="e">
        <f t="shared" si="81"/>
        <v>#VALUE!</v>
      </c>
      <c r="CL183" s="193" t="e">
        <f t="shared" si="82"/>
        <v>#VALUE!</v>
      </c>
      <c r="CM183" s="193" t="e">
        <f t="shared" si="83"/>
        <v>#VALUE!</v>
      </c>
      <c r="CN183" s="193" t="e">
        <f t="shared" si="84"/>
        <v>#VALUE!</v>
      </c>
      <c r="CO183" s="209" t="str">
        <f t="shared" si="85"/>
        <v>2023PEC AI 508</v>
      </c>
      <c r="CP183" s="193" t="e">
        <f t="shared" si="86"/>
        <v>#VALUE!</v>
      </c>
      <c r="CQ183" s="158"/>
      <c r="CR183" s="193">
        <f t="shared" si="87"/>
        <v>13</v>
      </c>
      <c r="CS183" s="193" t="e">
        <f t="shared" si="88"/>
        <v>#VALUE!</v>
      </c>
      <c r="CT183" s="193" t="e">
        <f t="shared" si="89"/>
        <v>#VALUE!</v>
      </c>
      <c r="CU183" s="193" t="e">
        <f t="shared" si="90"/>
        <v>#VALUE!</v>
      </c>
      <c r="CV183" s="193" t="e">
        <f t="shared" si="91"/>
        <v>#VALUE!</v>
      </c>
      <c r="CW183" s="193" t="e">
        <f t="shared" si="92"/>
        <v>#VALUE!</v>
      </c>
      <c r="CX183" s="193" t="e">
        <f t="shared" si="93"/>
        <v>#VALUE!</v>
      </c>
      <c r="CY183" s="193" t="e">
        <f t="shared" si="94"/>
        <v>#VALUE!</v>
      </c>
      <c r="CZ183" s="193" t="e">
        <f t="shared" si="95"/>
        <v>#VALUE!</v>
      </c>
      <c r="DA183" s="193" t="e">
        <f t="shared" si="96"/>
        <v>#VALUE!</v>
      </c>
      <c r="DB183" s="193" t="e">
        <f t="shared" si="97"/>
        <v>#VALUE!</v>
      </c>
      <c r="DC183" s="193" t="e">
        <f t="shared" si="98"/>
        <v>#VALUE!</v>
      </c>
      <c r="DD183" s="193" t="e">
        <f t="shared" si="99"/>
        <v>#VALUE!</v>
      </c>
      <c r="DE183" s="159"/>
      <c r="DF183" s="159" t="e">
        <f t="shared" si="100"/>
        <v>#VALUE!</v>
      </c>
      <c r="DG183" s="159"/>
      <c r="DH183" s="159"/>
      <c r="DI183" s="159"/>
      <c r="DJ183" s="159"/>
      <c r="DK183" s="159"/>
      <c r="DL183" s="159"/>
      <c r="DM183" s="159"/>
      <c r="DN183" s="159"/>
      <c r="DO183" s="159"/>
      <c r="DP183" s="159"/>
      <c r="DQ183" s="159"/>
      <c r="DR183" s="159">
        <f t="shared" si="101"/>
        <v>80</v>
      </c>
      <c r="DS183" s="188">
        <f t="shared" si="102"/>
        <v>16</v>
      </c>
      <c r="DT183" s="159">
        <f t="shared" si="103"/>
        <v>11</v>
      </c>
      <c r="DU183" s="159">
        <f t="shared" si="104"/>
        <v>12</v>
      </c>
      <c r="DV183" s="159">
        <f t="shared" si="105"/>
        <v>12</v>
      </c>
      <c r="DW183" s="159">
        <f t="shared" si="106"/>
        <v>12</v>
      </c>
      <c r="DX183" s="159">
        <f t="shared" si="107"/>
        <v>5</v>
      </c>
      <c r="DY183" s="210">
        <f t="shared" si="108"/>
        <v>12</v>
      </c>
      <c r="DZ183" s="159">
        <f t="shared" si="109"/>
        <v>80</v>
      </c>
      <c r="EA183" s="159">
        <f t="shared" si="110"/>
        <v>16</v>
      </c>
      <c r="EB183" s="159">
        <f t="shared" si="111"/>
        <v>0</v>
      </c>
      <c r="EC183" s="159">
        <f t="shared" si="200"/>
        <v>11</v>
      </c>
      <c r="ED183" s="159">
        <f t="shared" si="200"/>
        <v>12</v>
      </c>
      <c r="EE183" s="159">
        <f t="shared" si="201"/>
        <v>0</v>
      </c>
      <c r="EF183" s="159">
        <f t="shared" si="201"/>
        <v>0</v>
      </c>
      <c r="EG183" s="159">
        <f t="shared" si="114"/>
        <v>12</v>
      </c>
      <c r="EH183" s="159">
        <f t="shared" si="115"/>
        <v>0</v>
      </c>
      <c r="EI183" s="159">
        <f t="shared" si="202"/>
        <v>12</v>
      </c>
      <c r="EJ183" s="159">
        <f t="shared" si="202"/>
        <v>5</v>
      </c>
      <c r="EK183" s="159">
        <f t="shared" si="203"/>
        <v>0</v>
      </c>
      <c r="EL183" s="159">
        <f t="shared" si="203"/>
        <v>0</v>
      </c>
      <c r="EM183" s="159">
        <f t="shared" si="118"/>
        <v>12</v>
      </c>
      <c r="EN183" s="159"/>
      <c r="EO183" s="159"/>
      <c r="EP183" s="188">
        <f t="shared" si="119"/>
        <v>16</v>
      </c>
      <c r="EQ183" s="159">
        <f t="shared" si="120"/>
        <v>13</v>
      </c>
      <c r="ER183" s="159">
        <f t="shared" si="121"/>
        <v>14</v>
      </c>
      <c r="ES183" s="159">
        <f t="shared" si="122"/>
        <v>14</v>
      </c>
      <c r="ET183" s="159">
        <f t="shared" si="123"/>
        <v>10</v>
      </c>
      <c r="EU183" s="159">
        <f t="shared" si="124"/>
        <v>13</v>
      </c>
      <c r="EV183" s="159"/>
      <c r="EW183" s="159">
        <f t="shared" si="125"/>
        <v>80</v>
      </c>
      <c r="EX183" s="159">
        <f t="shared" si="126"/>
        <v>16</v>
      </c>
      <c r="EY183" s="159">
        <f t="shared" si="127"/>
        <v>0</v>
      </c>
      <c r="EZ183" s="159">
        <f t="shared" si="204"/>
        <v>13</v>
      </c>
      <c r="FA183" s="159">
        <f t="shared" si="204"/>
        <v>14</v>
      </c>
      <c r="FB183" s="159">
        <f t="shared" si="205"/>
        <v>0</v>
      </c>
      <c r="FC183" s="159">
        <f t="shared" si="205"/>
        <v>0</v>
      </c>
      <c r="FD183" s="159">
        <f t="shared" si="130"/>
        <v>14</v>
      </c>
      <c r="FE183" s="159">
        <f t="shared" si="131"/>
        <v>0</v>
      </c>
      <c r="FF183" s="159">
        <f t="shared" si="206"/>
        <v>10</v>
      </c>
      <c r="FG183" s="159">
        <f t="shared" si="206"/>
        <v>13</v>
      </c>
      <c r="FH183" s="159">
        <f t="shared" si="133"/>
        <v>0</v>
      </c>
      <c r="FI183" s="159">
        <v>0</v>
      </c>
      <c r="FJ183" s="159">
        <v>0</v>
      </c>
      <c r="FK183" s="159"/>
      <c r="FL183" s="159"/>
      <c r="FM183" s="235">
        <v>80</v>
      </c>
    </row>
    <row r="184" spans="1:169" ht="18" x14ac:dyDescent="0.2">
      <c r="A184" s="194">
        <v>171</v>
      </c>
      <c r="B184" s="195">
        <v>211423243171</v>
      </c>
      <c r="C184" s="196" t="s">
        <v>1021</v>
      </c>
      <c r="D184" s="197"/>
      <c r="E184" s="198" t="s">
        <v>1022</v>
      </c>
      <c r="F184" s="199">
        <f t="shared" si="0"/>
        <v>2</v>
      </c>
      <c r="G184" s="199">
        <f t="shared" si="1"/>
        <v>2</v>
      </c>
      <c r="H184" s="199">
        <f t="shared" si="2"/>
        <v>2</v>
      </c>
      <c r="I184" s="199">
        <f t="shared" si="3"/>
        <v>2</v>
      </c>
      <c r="J184" s="199">
        <f t="shared" si="4"/>
        <v>2</v>
      </c>
      <c r="K184" s="199">
        <f t="shared" si="5"/>
        <v>2</v>
      </c>
      <c r="L184" s="199">
        <f t="shared" si="6"/>
        <v>2</v>
      </c>
      <c r="M184" s="199">
        <f t="shared" si="7"/>
        <v>2</v>
      </c>
      <c r="N184" s="199">
        <f t="shared" si="8"/>
        <v>0</v>
      </c>
      <c r="O184" s="200">
        <f t="shared" si="9"/>
        <v>0</v>
      </c>
      <c r="P184" s="199">
        <f t="shared" si="10"/>
        <v>12</v>
      </c>
      <c r="Q184" s="199">
        <f t="shared" si="11"/>
        <v>0</v>
      </c>
      <c r="R184" s="199">
        <f t="shared" si="12"/>
        <v>0</v>
      </c>
      <c r="S184" s="201">
        <f t="shared" si="185"/>
        <v>0</v>
      </c>
      <c r="T184" s="202">
        <f t="shared" si="14"/>
        <v>3</v>
      </c>
      <c r="U184" s="199">
        <f t="shared" si="15"/>
        <v>0</v>
      </c>
      <c r="V184" s="199">
        <f t="shared" si="16"/>
        <v>0</v>
      </c>
      <c r="W184" s="199">
        <f t="shared" si="17"/>
        <v>0</v>
      </c>
      <c r="X184" s="201">
        <f t="shared" si="18"/>
        <v>0</v>
      </c>
      <c r="Y184" s="203">
        <f t="shared" si="19"/>
        <v>4</v>
      </c>
      <c r="Z184" s="199">
        <f t="shared" si="20"/>
        <v>0</v>
      </c>
      <c r="AA184" s="199">
        <f t="shared" si="21"/>
        <v>0</v>
      </c>
      <c r="AB184" s="199">
        <f t="shared" si="22"/>
        <v>0</v>
      </c>
      <c r="AC184" s="201">
        <f t="shared" si="23"/>
        <v>0</v>
      </c>
      <c r="AD184" s="202">
        <f t="shared" si="24"/>
        <v>4</v>
      </c>
      <c r="AE184" s="199">
        <f t="shared" si="25"/>
        <v>12</v>
      </c>
      <c r="AF184" s="199">
        <f t="shared" si="26"/>
        <v>0</v>
      </c>
      <c r="AG184" s="199">
        <f t="shared" si="27"/>
        <v>0</v>
      </c>
      <c r="AH184" s="201">
        <f t="shared" si="28"/>
        <v>0</v>
      </c>
      <c r="AI184" s="204">
        <f t="shared" si="29"/>
        <v>3</v>
      </c>
      <c r="AJ184" s="199">
        <f t="shared" si="30"/>
        <v>10</v>
      </c>
      <c r="AK184" s="199">
        <f t="shared" si="31"/>
        <v>0</v>
      </c>
      <c r="AL184" s="199">
        <f t="shared" si="32"/>
        <v>0</v>
      </c>
      <c r="AM184" s="201">
        <f t="shared" si="33"/>
        <v>0</v>
      </c>
      <c r="AN184" s="204">
        <f t="shared" si="34"/>
        <v>3</v>
      </c>
      <c r="AO184" s="199">
        <f t="shared" si="35"/>
        <v>0</v>
      </c>
      <c r="AP184" s="199">
        <f t="shared" si="36"/>
        <v>0</v>
      </c>
      <c r="AQ184" s="199">
        <f t="shared" si="37"/>
        <v>0</v>
      </c>
      <c r="AR184" s="201">
        <f t="shared" si="38"/>
        <v>0</v>
      </c>
      <c r="AS184" s="204">
        <f t="shared" si="39"/>
        <v>4</v>
      </c>
      <c r="AT184" s="199">
        <f t="shared" si="40"/>
        <v>12</v>
      </c>
      <c r="AU184" s="199">
        <f t="shared" si="41"/>
        <v>0</v>
      </c>
      <c r="AV184" s="199">
        <f t="shared" si="42"/>
        <v>0</v>
      </c>
      <c r="AW184" s="201">
        <f t="shared" si="43"/>
        <v>0</v>
      </c>
      <c r="AX184" s="205">
        <f t="shared" si="44"/>
        <v>3</v>
      </c>
      <c r="AY184" s="199">
        <f t="shared" si="45"/>
        <v>0</v>
      </c>
      <c r="AZ184" s="199">
        <f t="shared" si="46"/>
        <v>0</v>
      </c>
      <c r="BA184" s="199">
        <f t="shared" si="47"/>
        <v>0</v>
      </c>
      <c r="BB184" s="201">
        <f t="shared" si="48"/>
        <v>0</v>
      </c>
      <c r="BC184" s="204">
        <f t="shared" si="49"/>
        <v>4</v>
      </c>
      <c r="BD184" s="199">
        <f t="shared" si="50"/>
        <v>0</v>
      </c>
      <c r="BE184" s="199">
        <f t="shared" si="51"/>
        <v>0</v>
      </c>
      <c r="BF184" s="199">
        <f t="shared" si="52"/>
        <v>0</v>
      </c>
      <c r="BG184" s="201">
        <f t="shared" si="53"/>
        <v>0</v>
      </c>
      <c r="BH184" s="204">
        <f t="shared" si="54"/>
        <v>4</v>
      </c>
      <c r="BI184" s="199">
        <f t="shared" si="55"/>
        <v>6</v>
      </c>
      <c r="BJ184" s="199">
        <f t="shared" si="56"/>
        <v>0</v>
      </c>
      <c r="BK184" s="199">
        <f t="shared" si="57"/>
        <v>0</v>
      </c>
      <c r="BL184" s="201">
        <f t="shared" si="58"/>
        <v>0</v>
      </c>
      <c r="BM184" s="206">
        <f t="shared" si="59"/>
        <v>3</v>
      </c>
      <c r="BN184" s="199">
        <f t="shared" si="60"/>
        <v>12</v>
      </c>
      <c r="BO184" s="199">
        <f t="shared" si="61"/>
        <v>0</v>
      </c>
      <c r="BP184" s="199">
        <f t="shared" si="62"/>
        <v>0</v>
      </c>
      <c r="BQ184" s="201">
        <f t="shared" si="63"/>
        <v>0</v>
      </c>
      <c r="BR184" s="207">
        <f t="shared" si="64"/>
        <v>3</v>
      </c>
      <c r="BS184" s="199">
        <f t="shared" si="65"/>
        <v>0</v>
      </c>
      <c r="BT184" s="199">
        <f t="shared" si="66"/>
        <v>0</v>
      </c>
      <c r="BU184" s="199">
        <f t="shared" si="67"/>
        <v>0</v>
      </c>
      <c r="BV184" s="201">
        <f t="shared" si="68"/>
        <v>0</v>
      </c>
      <c r="BW184" s="207">
        <f t="shared" si="69"/>
        <v>4</v>
      </c>
      <c r="BX184" s="235">
        <v>80</v>
      </c>
      <c r="BY184" s="235">
        <v>80</v>
      </c>
      <c r="BZ184" s="193" t="e">
        <f t="shared" si="70"/>
        <v>#VALUE!</v>
      </c>
      <c r="CA184" s="193">
        <f t="shared" si="71"/>
        <v>14</v>
      </c>
      <c r="CB184" s="193" t="e">
        <f t="shared" si="72"/>
        <v>#VALUE!</v>
      </c>
      <c r="CC184" s="193" t="e">
        <f t="shared" si="73"/>
        <v>#VALUE!</v>
      </c>
      <c r="CD184" s="193" t="e">
        <f t="shared" si="74"/>
        <v>#VALUE!</v>
      </c>
      <c r="CE184" s="193" t="e">
        <f t="shared" si="75"/>
        <v>#VALUE!</v>
      </c>
      <c r="CF184" s="193" t="e">
        <f t="shared" si="76"/>
        <v>#VALUE!</v>
      </c>
      <c r="CG184" s="193" t="e">
        <f t="shared" si="77"/>
        <v>#VALUE!</v>
      </c>
      <c r="CH184" s="193" t="e">
        <f t="shared" si="78"/>
        <v>#VALUE!</v>
      </c>
      <c r="CI184" s="193" t="e">
        <f t="shared" si="79"/>
        <v>#VALUE!</v>
      </c>
      <c r="CJ184" s="193" t="e">
        <f t="shared" si="80"/>
        <v>#VALUE!</v>
      </c>
      <c r="CK184" s="193" t="e">
        <f t="shared" si="81"/>
        <v>#VALUE!</v>
      </c>
      <c r="CL184" s="193" t="e">
        <f t="shared" si="82"/>
        <v>#VALUE!</v>
      </c>
      <c r="CM184" s="193" t="e">
        <f t="shared" si="83"/>
        <v>#VALUE!</v>
      </c>
      <c r="CN184" s="193" t="e">
        <f t="shared" si="84"/>
        <v>#VALUE!</v>
      </c>
      <c r="CO184" s="209" t="str">
        <f t="shared" si="85"/>
        <v>2023PEC AI 509</v>
      </c>
      <c r="CP184" s="193" t="e">
        <f t="shared" si="86"/>
        <v>#VALUE!</v>
      </c>
      <c r="CQ184" s="158"/>
      <c r="CR184" s="193">
        <f t="shared" si="87"/>
        <v>13</v>
      </c>
      <c r="CS184" s="193" t="e">
        <f t="shared" si="88"/>
        <v>#VALUE!</v>
      </c>
      <c r="CT184" s="193" t="e">
        <f t="shared" si="89"/>
        <v>#VALUE!</v>
      </c>
      <c r="CU184" s="193" t="e">
        <f t="shared" si="90"/>
        <v>#VALUE!</v>
      </c>
      <c r="CV184" s="193" t="e">
        <f t="shared" si="91"/>
        <v>#VALUE!</v>
      </c>
      <c r="CW184" s="193" t="e">
        <f t="shared" si="92"/>
        <v>#VALUE!</v>
      </c>
      <c r="CX184" s="193" t="e">
        <f t="shared" si="93"/>
        <v>#VALUE!</v>
      </c>
      <c r="CY184" s="193" t="e">
        <f t="shared" si="94"/>
        <v>#VALUE!</v>
      </c>
      <c r="CZ184" s="193" t="e">
        <f t="shared" si="95"/>
        <v>#VALUE!</v>
      </c>
      <c r="DA184" s="193" t="e">
        <f t="shared" si="96"/>
        <v>#VALUE!</v>
      </c>
      <c r="DB184" s="193" t="e">
        <f t="shared" si="97"/>
        <v>#VALUE!</v>
      </c>
      <c r="DC184" s="193" t="e">
        <f t="shared" si="98"/>
        <v>#VALUE!</v>
      </c>
      <c r="DD184" s="193" t="e">
        <f t="shared" si="99"/>
        <v>#VALUE!</v>
      </c>
      <c r="DE184" s="159"/>
      <c r="DF184" s="159" t="e">
        <f t="shared" si="100"/>
        <v>#VALUE!</v>
      </c>
      <c r="DG184" s="159"/>
      <c r="DH184" s="159"/>
      <c r="DI184" s="159"/>
      <c r="DJ184" s="159"/>
      <c r="DK184" s="159"/>
      <c r="DL184" s="159"/>
      <c r="DM184" s="159"/>
      <c r="DN184" s="159"/>
      <c r="DO184" s="159"/>
      <c r="DP184" s="159"/>
      <c r="DQ184" s="159"/>
      <c r="DR184" s="159">
        <f t="shared" si="101"/>
        <v>80</v>
      </c>
      <c r="DS184" s="188">
        <f t="shared" si="102"/>
        <v>16</v>
      </c>
      <c r="DT184" s="159">
        <f t="shared" si="103"/>
        <v>12</v>
      </c>
      <c r="DU184" s="159">
        <f t="shared" si="104"/>
        <v>12</v>
      </c>
      <c r="DV184" s="159">
        <f t="shared" si="105"/>
        <v>10</v>
      </c>
      <c r="DW184" s="159">
        <f t="shared" si="106"/>
        <v>12</v>
      </c>
      <c r="DX184" s="159">
        <f t="shared" si="107"/>
        <v>6</v>
      </c>
      <c r="DY184" s="210">
        <f t="shared" si="108"/>
        <v>12</v>
      </c>
      <c r="DZ184" s="159">
        <f t="shared" si="109"/>
        <v>80</v>
      </c>
      <c r="EA184" s="159">
        <f t="shared" si="110"/>
        <v>16</v>
      </c>
      <c r="EB184" s="159">
        <f t="shared" si="111"/>
        <v>12</v>
      </c>
      <c r="EC184" s="159">
        <f t="shared" si="200"/>
        <v>0</v>
      </c>
      <c r="ED184" s="159">
        <f t="shared" si="200"/>
        <v>0</v>
      </c>
      <c r="EE184" s="159">
        <f t="shared" si="201"/>
        <v>12</v>
      </c>
      <c r="EF184" s="159">
        <f t="shared" si="201"/>
        <v>10</v>
      </c>
      <c r="EG184" s="159">
        <f t="shared" si="114"/>
        <v>0</v>
      </c>
      <c r="EH184" s="159">
        <f t="shared" si="115"/>
        <v>12</v>
      </c>
      <c r="EI184" s="159">
        <f t="shared" si="202"/>
        <v>0</v>
      </c>
      <c r="EJ184" s="159">
        <f t="shared" si="202"/>
        <v>0</v>
      </c>
      <c r="EK184" s="159">
        <f t="shared" si="203"/>
        <v>6</v>
      </c>
      <c r="EL184" s="159">
        <f t="shared" si="203"/>
        <v>12</v>
      </c>
      <c r="EM184" s="159">
        <f t="shared" si="118"/>
        <v>0</v>
      </c>
      <c r="EN184" s="159"/>
      <c r="EO184" s="159"/>
      <c r="EP184" s="188">
        <f t="shared" si="119"/>
        <v>16</v>
      </c>
      <c r="EQ184" s="159">
        <f t="shared" si="120"/>
        <v>14</v>
      </c>
      <c r="ER184" s="159">
        <f t="shared" si="121"/>
        <v>14</v>
      </c>
      <c r="ES184" s="159">
        <f t="shared" si="122"/>
        <v>12</v>
      </c>
      <c r="ET184" s="159">
        <f t="shared" si="123"/>
        <v>11</v>
      </c>
      <c r="EU184" s="159">
        <f t="shared" si="124"/>
        <v>13</v>
      </c>
      <c r="EV184" s="159"/>
      <c r="EW184" s="159">
        <f t="shared" si="125"/>
        <v>80</v>
      </c>
      <c r="EX184" s="159">
        <f t="shared" si="126"/>
        <v>16</v>
      </c>
      <c r="EY184" s="159">
        <f t="shared" si="127"/>
        <v>14</v>
      </c>
      <c r="EZ184" s="159">
        <f t="shared" si="204"/>
        <v>0</v>
      </c>
      <c r="FA184" s="159">
        <f t="shared" si="204"/>
        <v>0</v>
      </c>
      <c r="FB184" s="159">
        <f t="shared" si="205"/>
        <v>14</v>
      </c>
      <c r="FC184" s="159">
        <f t="shared" si="205"/>
        <v>12</v>
      </c>
      <c r="FD184" s="159">
        <f t="shared" si="130"/>
        <v>0</v>
      </c>
      <c r="FE184" s="159">
        <f t="shared" si="131"/>
        <v>11</v>
      </c>
      <c r="FF184" s="159">
        <f t="shared" si="206"/>
        <v>0</v>
      </c>
      <c r="FG184" s="159">
        <f t="shared" si="206"/>
        <v>0</v>
      </c>
      <c r="FH184" s="159">
        <f t="shared" si="133"/>
        <v>13</v>
      </c>
      <c r="FI184" s="159">
        <v>0</v>
      </c>
      <c r="FJ184" s="159">
        <v>0</v>
      </c>
      <c r="FK184" s="159"/>
      <c r="FL184" s="159"/>
      <c r="FM184" s="235">
        <v>80</v>
      </c>
    </row>
    <row r="185" spans="1:169" ht="18" x14ac:dyDescent="0.2">
      <c r="A185" s="194">
        <v>172</v>
      </c>
      <c r="B185" s="195">
        <v>211423243172</v>
      </c>
      <c r="C185" s="196" t="s">
        <v>1023</v>
      </c>
      <c r="D185" s="197"/>
      <c r="E185" s="198" t="s">
        <v>1024</v>
      </c>
      <c r="F185" s="199">
        <f t="shared" si="0"/>
        <v>2</v>
      </c>
      <c r="G185" s="199">
        <f t="shared" si="1"/>
        <v>2</v>
      </c>
      <c r="H185" s="199">
        <f t="shared" si="2"/>
        <v>2</v>
      </c>
      <c r="I185" s="199">
        <f t="shared" si="3"/>
        <v>2</v>
      </c>
      <c r="J185" s="199">
        <f t="shared" si="4"/>
        <v>2</v>
      </c>
      <c r="K185" s="199">
        <f t="shared" si="5"/>
        <v>2</v>
      </c>
      <c r="L185" s="199">
        <f t="shared" si="6"/>
        <v>2</v>
      </c>
      <c r="M185" s="199">
        <f t="shared" si="7"/>
        <v>2</v>
      </c>
      <c r="N185" s="199">
        <f t="shared" si="8"/>
        <v>1</v>
      </c>
      <c r="O185" s="200">
        <f t="shared" si="9"/>
        <v>0</v>
      </c>
      <c r="P185" s="199">
        <f t="shared" si="10"/>
        <v>0</v>
      </c>
      <c r="Q185" s="199">
        <f t="shared" si="11"/>
        <v>0</v>
      </c>
      <c r="R185" s="199">
        <f t="shared" si="12"/>
        <v>0</v>
      </c>
      <c r="S185" s="201">
        <f t="shared" si="185"/>
        <v>0</v>
      </c>
      <c r="T185" s="202">
        <f t="shared" si="14"/>
        <v>4</v>
      </c>
      <c r="U185" s="199">
        <f t="shared" si="15"/>
        <v>11</v>
      </c>
      <c r="V185" s="199">
        <f t="shared" si="16"/>
        <v>0</v>
      </c>
      <c r="W185" s="199">
        <f t="shared" si="17"/>
        <v>0</v>
      </c>
      <c r="X185" s="201">
        <f t="shared" si="18"/>
        <v>0</v>
      </c>
      <c r="Y185" s="203">
        <f t="shared" si="19"/>
        <v>3</v>
      </c>
      <c r="Z185" s="199">
        <f t="shared" si="20"/>
        <v>12</v>
      </c>
      <c r="AA185" s="199">
        <f t="shared" si="21"/>
        <v>0</v>
      </c>
      <c r="AB185" s="199">
        <f t="shared" si="22"/>
        <v>0</v>
      </c>
      <c r="AC185" s="201">
        <f t="shared" si="23"/>
        <v>0</v>
      </c>
      <c r="AD185" s="202">
        <f t="shared" si="24"/>
        <v>3</v>
      </c>
      <c r="AE185" s="199">
        <f t="shared" si="25"/>
        <v>0</v>
      </c>
      <c r="AF185" s="199">
        <f t="shared" si="26"/>
        <v>0</v>
      </c>
      <c r="AG185" s="199">
        <f t="shared" si="27"/>
        <v>0</v>
      </c>
      <c r="AH185" s="201">
        <f t="shared" si="28"/>
        <v>0</v>
      </c>
      <c r="AI185" s="204">
        <f t="shared" si="29"/>
        <v>4</v>
      </c>
      <c r="AJ185" s="199">
        <f t="shared" si="30"/>
        <v>0</v>
      </c>
      <c r="AK185" s="199">
        <f t="shared" si="31"/>
        <v>0</v>
      </c>
      <c r="AL185" s="199">
        <f t="shared" si="32"/>
        <v>0</v>
      </c>
      <c r="AM185" s="201">
        <f t="shared" si="33"/>
        <v>0</v>
      </c>
      <c r="AN185" s="204">
        <f t="shared" si="34"/>
        <v>4</v>
      </c>
      <c r="AO185" s="199">
        <f t="shared" si="35"/>
        <v>12</v>
      </c>
      <c r="AP185" s="199">
        <f t="shared" si="36"/>
        <v>0</v>
      </c>
      <c r="AQ185" s="199">
        <f t="shared" si="37"/>
        <v>0</v>
      </c>
      <c r="AR185" s="201">
        <f t="shared" si="38"/>
        <v>0</v>
      </c>
      <c r="AS185" s="204">
        <f t="shared" si="39"/>
        <v>3</v>
      </c>
      <c r="AT185" s="199">
        <f t="shared" si="40"/>
        <v>0</v>
      </c>
      <c r="AU185" s="199">
        <f t="shared" si="41"/>
        <v>0</v>
      </c>
      <c r="AV185" s="199">
        <f t="shared" si="42"/>
        <v>0</v>
      </c>
      <c r="AW185" s="201">
        <f t="shared" si="43"/>
        <v>0</v>
      </c>
      <c r="AX185" s="205">
        <f t="shared" si="44"/>
        <v>4</v>
      </c>
      <c r="AY185" s="199">
        <f t="shared" si="45"/>
        <v>12</v>
      </c>
      <c r="AZ185" s="199">
        <f t="shared" si="46"/>
        <v>0</v>
      </c>
      <c r="BA185" s="199">
        <f t="shared" si="47"/>
        <v>0</v>
      </c>
      <c r="BB185" s="201">
        <f t="shared" si="48"/>
        <v>0</v>
      </c>
      <c r="BC185" s="204">
        <f t="shared" si="49"/>
        <v>3</v>
      </c>
      <c r="BD185" s="199">
        <f t="shared" si="50"/>
        <v>7</v>
      </c>
      <c r="BE185" s="199">
        <f t="shared" si="51"/>
        <v>0</v>
      </c>
      <c r="BF185" s="199">
        <f t="shared" si="52"/>
        <v>0</v>
      </c>
      <c r="BG185" s="201">
        <f t="shared" si="53"/>
        <v>0</v>
      </c>
      <c r="BH185" s="204">
        <f t="shared" si="54"/>
        <v>3</v>
      </c>
      <c r="BI185" s="199">
        <f t="shared" si="55"/>
        <v>0</v>
      </c>
      <c r="BJ185" s="199">
        <f t="shared" si="56"/>
        <v>0</v>
      </c>
      <c r="BK185" s="199">
        <f t="shared" si="57"/>
        <v>0</v>
      </c>
      <c r="BL185" s="201">
        <f t="shared" si="58"/>
        <v>0</v>
      </c>
      <c r="BM185" s="206">
        <f t="shared" si="59"/>
        <v>4</v>
      </c>
      <c r="BN185" s="199">
        <f t="shared" si="60"/>
        <v>0</v>
      </c>
      <c r="BO185" s="199">
        <f t="shared" si="61"/>
        <v>0</v>
      </c>
      <c r="BP185" s="199">
        <f t="shared" si="62"/>
        <v>0</v>
      </c>
      <c r="BQ185" s="201">
        <f t="shared" si="63"/>
        <v>0</v>
      </c>
      <c r="BR185" s="207">
        <f t="shared" si="64"/>
        <v>4</v>
      </c>
      <c r="BS185" s="199">
        <f t="shared" si="65"/>
        <v>12</v>
      </c>
      <c r="BT185" s="199">
        <f t="shared" si="66"/>
        <v>0</v>
      </c>
      <c r="BU185" s="199">
        <f t="shared" si="67"/>
        <v>0</v>
      </c>
      <c r="BV185" s="201">
        <f t="shared" si="68"/>
        <v>0</v>
      </c>
      <c r="BW185" s="207">
        <f t="shared" si="69"/>
        <v>3</v>
      </c>
      <c r="BX185" s="235">
        <v>83</v>
      </c>
      <c r="BY185" s="235">
        <v>83</v>
      </c>
      <c r="BZ185" s="193" t="e">
        <f t="shared" si="70"/>
        <v>#VALUE!</v>
      </c>
      <c r="CA185" s="193">
        <f t="shared" si="71"/>
        <v>20</v>
      </c>
      <c r="CB185" s="193" t="e">
        <f t="shared" si="72"/>
        <v>#VALUE!</v>
      </c>
      <c r="CC185" s="193" t="e">
        <f t="shared" si="73"/>
        <v>#VALUE!</v>
      </c>
      <c r="CD185" s="193" t="e">
        <f t="shared" si="74"/>
        <v>#VALUE!</v>
      </c>
      <c r="CE185" s="193" t="e">
        <f t="shared" si="75"/>
        <v>#VALUE!</v>
      </c>
      <c r="CF185" s="193" t="e">
        <f t="shared" si="76"/>
        <v>#VALUE!</v>
      </c>
      <c r="CG185" s="193" t="e">
        <f t="shared" si="77"/>
        <v>#VALUE!</v>
      </c>
      <c r="CH185" s="193" t="e">
        <f t="shared" si="78"/>
        <v>#VALUE!</v>
      </c>
      <c r="CI185" s="193" t="e">
        <f t="shared" si="79"/>
        <v>#VALUE!</v>
      </c>
      <c r="CJ185" s="193" t="e">
        <f t="shared" si="80"/>
        <v>#VALUE!</v>
      </c>
      <c r="CK185" s="193" t="e">
        <f t="shared" si="81"/>
        <v>#VALUE!</v>
      </c>
      <c r="CL185" s="193" t="e">
        <f t="shared" si="82"/>
        <v>#VALUE!</v>
      </c>
      <c r="CM185" s="193" t="e">
        <f t="shared" si="83"/>
        <v>#VALUE!</v>
      </c>
      <c r="CN185" s="193" t="e">
        <f t="shared" si="84"/>
        <v>#VALUE!</v>
      </c>
      <c r="CO185" s="209" t="str">
        <f t="shared" si="85"/>
        <v>2023PEC AI 510</v>
      </c>
      <c r="CP185" s="193" t="e">
        <f t="shared" si="86"/>
        <v>#VALUE!</v>
      </c>
      <c r="CQ185" s="158"/>
      <c r="CR185" s="193">
        <f t="shared" si="87"/>
        <v>20</v>
      </c>
      <c r="CS185" s="193" t="e">
        <f t="shared" si="88"/>
        <v>#VALUE!</v>
      </c>
      <c r="CT185" s="193" t="e">
        <f t="shared" si="89"/>
        <v>#VALUE!</v>
      </c>
      <c r="CU185" s="193" t="e">
        <f t="shared" si="90"/>
        <v>#VALUE!</v>
      </c>
      <c r="CV185" s="193" t="e">
        <f t="shared" si="91"/>
        <v>#VALUE!</v>
      </c>
      <c r="CW185" s="193" t="e">
        <f t="shared" si="92"/>
        <v>#VALUE!</v>
      </c>
      <c r="CX185" s="193" t="e">
        <f t="shared" si="93"/>
        <v>#VALUE!</v>
      </c>
      <c r="CY185" s="193" t="e">
        <f t="shared" si="94"/>
        <v>#VALUE!</v>
      </c>
      <c r="CZ185" s="193" t="e">
        <f t="shared" si="95"/>
        <v>#VALUE!</v>
      </c>
      <c r="DA185" s="193" t="e">
        <f t="shared" si="96"/>
        <v>#VALUE!</v>
      </c>
      <c r="DB185" s="193" t="e">
        <f t="shared" si="97"/>
        <v>#VALUE!</v>
      </c>
      <c r="DC185" s="193" t="e">
        <f t="shared" si="98"/>
        <v>#VALUE!</v>
      </c>
      <c r="DD185" s="193" t="e">
        <f t="shared" si="99"/>
        <v>#VALUE!</v>
      </c>
      <c r="DE185" s="159"/>
      <c r="DF185" s="159" t="e">
        <f t="shared" si="100"/>
        <v>#VALUE!</v>
      </c>
      <c r="DG185" s="159"/>
      <c r="DH185" s="159"/>
      <c r="DI185" s="159"/>
      <c r="DJ185" s="159"/>
      <c r="DK185" s="159"/>
      <c r="DL185" s="159"/>
      <c r="DM185" s="159"/>
      <c r="DN185" s="159"/>
      <c r="DO185" s="159"/>
      <c r="DP185" s="159"/>
      <c r="DQ185" s="159"/>
      <c r="DR185" s="159">
        <f t="shared" si="101"/>
        <v>83</v>
      </c>
      <c r="DS185" s="188">
        <f t="shared" si="102"/>
        <v>17</v>
      </c>
      <c r="DT185" s="159">
        <f t="shared" si="103"/>
        <v>11</v>
      </c>
      <c r="DU185" s="159">
        <f t="shared" si="104"/>
        <v>12</v>
      </c>
      <c r="DV185" s="159">
        <f t="shared" si="105"/>
        <v>12</v>
      </c>
      <c r="DW185" s="159">
        <f t="shared" si="106"/>
        <v>12</v>
      </c>
      <c r="DX185" s="159">
        <f t="shared" si="107"/>
        <v>7</v>
      </c>
      <c r="DY185" s="210">
        <f t="shared" si="108"/>
        <v>12</v>
      </c>
      <c r="DZ185" s="159">
        <f t="shared" si="109"/>
        <v>83</v>
      </c>
      <c r="EA185" s="159">
        <f t="shared" si="110"/>
        <v>17</v>
      </c>
      <c r="EB185" s="159">
        <f t="shared" si="111"/>
        <v>0</v>
      </c>
      <c r="EC185" s="159">
        <f t="shared" si="200"/>
        <v>11</v>
      </c>
      <c r="ED185" s="159">
        <f t="shared" si="200"/>
        <v>12</v>
      </c>
      <c r="EE185" s="159">
        <f t="shared" si="201"/>
        <v>0</v>
      </c>
      <c r="EF185" s="159">
        <f t="shared" si="201"/>
        <v>0</v>
      </c>
      <c r="EG185" s="159">
        <f t="shared" si="114"/>
        <v>12</v>
      </c>
      <c r="EH185" s="159">
        <f t="shared" si="115"/>
        <v>0</v>
      </c>
      <c r="EI185" s="159">
        <f t="shared" si="202"/>
        <v>12</v>
      </c>
      <c r="EJ185" s="159">
        <f t="shared" si="202"/>
        <v>7</v>
      </c>
      <c r="EK185" s="159">
        <f t="shared" si="203"/>
        <v>0</v>
      </c>
      <c r="EL185" s="159">
        <f t="shared" si="203"/>
        <v>0</v>
      </c>
      <c r="EM185" s="159">
        <f t="shared" si="118"/>
        <v>12</v>
      </c>
      <c r="EN185" s="159"/>
      <c r="EO185" s="159"/>
      <c r="EP185" s="188">
        <f t="shared" si="119"/>
        <v>17</v>
      </c>
      <c r="EQ185" s="159">
        <f t="shared" si="120"/>
        <v>14</v>
      </c>
      <c r="ER185" s="159">
        <f t="shared" si="121"/>
        <v>15</v>
      </c>
      <c r="ES185" s="159">
        <f t="shared" si="122"/>
        <v>15</v>
      </c>
      <c r="ET185" s="159">
        <f t="shared" si="123"/>
        <v>9</v>
      </c>
      <c r="EU185" s="159">
        <f t="shared" si="124"/>
        <v>13</v>
      </c>
      <c r="EV185" s="159"/>
      <c r="EW185" s="159">
        <f t="shared" si="125"/>
        <v>83</v>
      </c>
      <c r="EX185" s="159">
        <f t="shared" si="126"/>
        <v>17</v>
      </c>
      <c r="EY185" s="159">
        <f t="shared" si="127"/>
        <v>0</v>
      </c>
      <c r="EZ185" s="159">
        <f t="shared" si="204"/>
        <v>14</v>
      </c>
      <c r="FA185" s="159">
        <f t="shared" si="204"/>
        <v>15</v>
      </c>
      <c r="FB185" s="159">
        <f t="shared" si="205"/>
        <v>0</v>
      </c>
      <c r="FC185" s="159">
        <f t="shared" si="205"/>
        <v>0</v>
      </c>
      <c r="FD185" s="159">
        <f t="shared" si="130"/>
        <v>15</v>
      </c>
      <c r="FE185" s="159">
        <f t="shared" si="131"/>
        <v>0</v>
      </c>
      <c r="FF185" s="159">
        <f t="shared" si="206"/>
        <v>9</v>
      </c>
      <c r="FG185" s="159">
        <f t="shared" si="206"/>
        <v>13</v>
      </c>
      <c r="FH185" s="159">
        <f t="shared" si="133"/>
        <v>0</v>
      </c>
      <c r="FI185" s="159">
        <v>0</v>
      </c>
      <c r="FJ185" s="159">
        <v>0</v>
      </c>
      <c r="FK185" s="159"/>
      <c r="FL185" s="159"/>
      <c r="FM185" s="235">
        <v>83</v>
      </c>
    </row>
    <row r="186" spans="1:169" ht="29" x14ac:dyDescent="0.2">
      <c r="A186" s="194">
        <v>173</v>
      </c>
      <c r="B186" s="195">
        <v>211423243173</v>
      </c>
      <c r="C186" s="196" t="s">
        <v>1025</v>
      </c>
      <c r="D186" s="197"/>
      <c r="E186" s="198" t="s">
        <v>1026</v>
      </c>
      <c r="F186" s="199">
        <f t="shared" si="0"/>
        <v>2</v>
      </c>
      <c r="G186" s="199">
        <f t="shared" si="1"/>
        <v>2</v>
      </c>
      <c r="H186" s="199">
        <f t="shared" si="2"/>
        <v>2</v>
      </c>
      <c r="I186" s="199">
        <f t="shared" si="3"/>
        <v>2</v>
      </c>
      <c r="J186" s="199">
        <f t="shared" si="4"/>
        <v>2</v>
      </c>
      <c r="K186" s="199">
        <f t="shared" si="5"/>
        <v>2</v>
      </c>
      <c r="L186" s="199">
        <f t="shared" si="6"/>
        <v>2</v>
      </c>
      <c r="M186" s="199">
        <f t="shared" si="7"/>
        <v>2</v>
      </c>
      <c r="N186" s="199">
        <f t="shared" si="8"/>
        <v>1</v>
      </c>
      <c r="O186" s="200">
        <f t="shared" si="9"/>
        <v>0</v>
      </c>
      <c r="P186" s="199">
        <f t="shared" si="10"/>
        <v>12</v>
      </c>
      <c r="Q186" s="199">
        <f t="shared" si="11"/>
        <v>0</v>
      </c>
      <c r="R186" s="199">
        <f t="shared" si="12"/>
        <v>0</v>
      </c>
      <c r="S186" s="201">
        <f t="shared" si="185"/>
        <v>0</v>
      </c>
      <c r="T186" s="202">
        <f t="shared" si="14"/>
        <v>3</v>
      </c>
      <c r="U186" s="199">
        <f t="shared" si="15"/>
        <v>0</v>
      </c>
      <c r="V186" s="199">
        <f t="shared" si="16"/>
        <v>0</v>
      </c>
      <c r="W186" s="199">
        <f t="shared" si="17"/>
        <v>0</v>
      </c>
      <c r="X186" s="201">
        <f t="shared" si="18"/>
        <v>0</v>
      </c>
      <c r="Y186" s="203">
        <f t="shared" si="19"/>
        <v>4</v>
      </c>
      <c r="Z186" s="199">
        <f t="shared" si="20"/>
        <v>0</v>
      </c>
      <c r="AA186" s="199">
        <f t="shared" si="21"/>
        <v>0</v>
      </c>
      <c r="AB186" s="199">
        <f t="shared" si="22"/>
        <v>0</v>
      </c>
      <c r="AC186" s="201">
        <f t="shared" si="23"/>
        <v>0</v>
      </c>
      <c r="AD186" s="202">
        <f t="shared" si="24"/>
        <v>4</v>
      </c>
      <c r="AE186" s="199">
        <f t="shared" si="25"/>
        <v>12</v>
      </c>
      <c r="AF186" s="199">
        <f t="shared" si="26"/>
        <v>0</v>
      </c>
      <c r="AG186" s="199">
        <f t="shared" si="27"/>
        <v>0</v>
      </c>
      <c r="AH186" s="201">
        <f t="shared" si="28"/>
        <v>0</v>
      </c>
      <c r="AI186" s="204">
        <f t="shared" si="29"/>
        <v>3</v>
      </c>
      <c r="AJ186" s="199">
        <f t="shared" si="30"/>
        <v>10</v>
      </c>
      <c r="AK186" s="199">
        <f t="shared" si="31"/>
        <v>0</v>
      </c>
      <c r="AL186" s="199">
        <f t="shared" si="32"/>
        <v>0</v>
      </c>
      <c r="AM186" s="201">
        <f t="shared" si="33"/>
        <v>0</v>
      </c>
      <c r="AN186" s="204">
        <f t="shared" si="34"/>
        <v>3</v>
      </c>
      <c r="AO186" s="199">
        <f t="shared" si="35"/>
        <v>0</v>
      </c>
      <c r="AP186" s="199">
        <f t="shared" si="36"/>
        <v>0</v>
      </c>
      <c r="AQ186" s="199">
        <f t="shared" si="37"/>
        <v>0</v>
      </c>
      <c r="AR186" s="201">
        <f t="shared" si="38"/>
        <v>0</v>
      </c>
      <c r="AS186" s="204">
        <f t="shared" si="39"/>
        <v>4</v>
      </c>
      <c r="AT186" s="199">
        <f t="shared" si="40"/>
        <v>12</v>
      </c>
      <c r="AU186" s="199">
        <f t="shared" si="41"/>
        <v>0</v>
      </c>
      <c r="AV186" s="199">
        <f t="shared" si="42"/>
        <v>0</v>
      </c>
      <c r="AW186" s="201">
        <f t="shared" si="43"/>
        <v>0</v>
      </c>
      <c r="AX186" s="205">
        <f t="shared" si="44"/>
        <v>3</v>
      </c>
      <c r="AY186" s="199">
        <f t="shared" si="45"/>
        <v>0</v>
      </c>
      <c r="AZ186" s="199">
        <f t="shared" si="46"/>
        <v>0</v>
      </c>
      <c r="BA186" s="199">
        <f t="shared" si="47"/>
        <v>0</v>
      </c>
      <c r="BB186" s="201">
        <f t="shared" si="48"/>
        <v>0</v>
      </c>
      <c r="BC186" s="204">
        <f t="shared" si="49"/>
        <v>4</v>
      </c>
      <c r="BD186" s="199">
        <f t="shared" si="50"/>
        <v>0</v>
      </c>
      <c r="BE186" s="199">
        <f t="shared" si="51"/>
        <v>0</v>
      </c>
      <c r="BF186" s="199">
        <f t="shared" si="52"/>
        <v>0</v>
      </c>
      <c r="BG186" s="201">
        <f t="shared" si="53"/>
        <v>0</v>
      </c>
      <c r="BH186" s="204">
        <f t="shared" si="54"/>
        <v>4</v>
      </c>
      <c r="BI186" s="199">
        <f t="shared" si="55"/>
        <v>8</v>
      </c>
      <c r="BJ186" s="199">
        <f t="shared" si="56"/>
        <v>0</v>
      </c>
      <c r="BK186" s="199">
        <f t="shared" si="57"/>
        <v>0</v>
      </c>
      <c r="BL186" s="201">
        <f t="shared" si="58"/>
        <v>0</v>
      </c>
      <c r="BM186" s="206">
        <f t="shared" si="59"/>
        <v>3</v>
      </c>
      <c r="BN186" s="199">
        <f t="shared" si="60"/>
        <v>12</v>
      </c>
      <c r="BO186" s="199">
        <f t="shared" si="61"/>
        <v>0</v>
      </c>
      <c r="BP186" s="199">
        <f t="shared" si="62"/>
        <v>0</v>
      </c>
      <c r="BQ186" s="201">
        <f t="shared" si="63"/>
        <v>0</v>
      </c>
      <c r="BR186" s="207">
        <f t="shared" si="64"/>
        <v>3</v>
      </c>
      <c r="BS186" s="199">
        <f t="shared" si="65"/>
        <v>0</v>
      </c>
      <c r="BT186" s="199">
        <f t="shared" si="66"/>
        <v>0</v>
      </c>
      <c r="BU186" s="199">
        <f t="shared" si="67"/>
        <v>0</v>
      </c>
      <c r="BV186" s="201">
        <f t="shared" si="68"/>
        <v>0</v>
      </c>
      <c r="BW186" s="207">
        <f t="shared" si="69"/>
        <v>4</v>
      </c>
      <c r="BX186" s="235">
        <v>83</v>
      </c>
      <c r="BY186" s="235">
        <v>83</v>
      </c>
      <c r="BZ186" s="193" t="e">
        <f t="shared" si="70"/>
        <v>#VALUE!</v>
      </c>
      <c r="CA186" s="193">
        <f t="shared" si="71"/>
        <v>20</v>
      </c>
      <c r="CB186" s="193" t="e">
        <f t="shared" si="72"/>
        <v>#VALUE!</v>
      </c>
      <c r="CC186" s="193" t="e">
        <f t="shared" si="73"/>
        <v>#VALUE!</v>
      </c>
      <c r="CD186" s="193" t="e">
        <f t="shared" si="74"/>
        <v>#VALUE!</v>
      </c>
      <c r="CE186" s="193" t="e">
        <f t="shared" si="75"/>
        <v>#VALUE!</v>
      </c>
      <c r="CF186" s="193" t="e">
        <f t="shared" si="76"/>
        <v>#VALUE!</v>
      </c>
      <c r="CG186" s="193" t="e">
        <f t="shared" si="77"/>
        <v>#VALUE!</v>
      </c>
      <c r="CH186" s="193" t="e">
        <f t="shared" si="78"/>
        <v>#VALUE!</v>
      </c>
      <c r="CI186" s="193" t="e">
        <f t="shared" si="79"/>
        <v>#VALUE!</v>
      </c>
      <c r="CJ186" s="193" t="e">
        <f t="shared" si="80"/>
        <v>#VALUE!</v>
      </c>
      <c r="CK186" s="193" t="e">
        <f t="shared" si="81"/>
        <v>#VALUE!</v>
      </c>
      <c r="CL186" s="193" t="e">
        <f t="shared" si="82"/>
        <v>#VALUE!</v>
      </c>
      <c r="CM186" s="193" t="e">
        <f t="shared" si="83"/>
        <v>#VALUE!</v>
      </c>
      <c r="CN186" s="193" t="e">
        <f t="shared" si="84"/>
        <v>#VALUE!</v>
      </c>
      <c r="CO186" s="209" t="str">
        <f t="shared" si="85"/>
        <v>2023PEC AI 511</v>
      </c>
      <c r="CP186" s="193" t="e">
        <f t="shared" si="86"/>
        <v>#VALUE!</v>
      </c>
      <c r="CQ186" s="158"/>
      <c r="CR186" s="193">
        <f t="shared" si="87"/>
        <v>20</v>
      </c>
      <c r="CS186" s="193" t="e">
        <f t="shared" si="88"/>
        <v>#VALUE!</v>
      </c>
      <c r="CT186" s="193" t="e">
        <f t="shared" si="89"/>
        <v>#VALUE!</v>
      </c>
      <c r="CU186" s="193" t="e">
        <f t="shared" si="90"/>
        <v>#VALUE!</v>
      </c>
      <c r="CV186" s="193" t="e">
        <f t="shared" si="91"/>
        <v>#VALUE!</v>
      </c>
      <c r="CW186" s="193" t="e">
        <f t="shared" si="92"/>
        <v>#VALUE!</v>
      </c>
      <c r="CX186" s="193" t="e">
        <f t="shared" si="93"/>
        <v>#VALUE!</v>
      </c>
      <c r="CY186" s="193" t="e">
        <f t="shared" si="94"/>
        <v>#VALUE!</v>
      </c>
      <c r="CZ186" s="193" t="e">
        <f t="shared" si="95"/>
        <v>#VALUE!</v>
      </c>
      <c r="DA186" s="193" t="e">
        <f t="shared" si="96"/>
        <v>#VALUE!</v>
      </c>
      <c r="DB186" s="193" t="e">
        <f t="shared" si="97"/>
        <v>#VALUE!</v>
      </c>
      <c r="DC186" s="193" t="e">
        <f t="shared" si="98"/>
        <v>#VALUE!</v>
      </c>
      <c r="DD186" s="193" t="e">
        <f t="shared" si="99"/>
        <v>#VALUE!</v>
      </c>
      <c r="DE186" s="159"/>
      <c r="DF186" s="159" t="e">
        <f t="shared" si="100"/>
        <v>#VALUE!</v>
      </c>
      <c r="DG186" s="159"/>
      <c r="DH186" s="159"/>
      <c r="DI186" s="159"/>
      <c r="DJ186" s="159"/>
      <c r="DK186" s="159"/>
      <c r="DL186" s="159"/>
      <c r="DM186" s="159"/>
      <c r="DN186" s="159"/>
      <c r="DO186" s="159"/>
      <c r="DP186" s="159"/>
      <c r="DQ186" s="159"/>
      <c r="DR186" s="159">
        <f t="shared" si="101"/>
        <v>83</v>
      </c>
      <c r="DS186" s="188">
        <f t="shared" si="102"/>
        <v>17</v>
      </c>
      <c r="DT186" s="159">
        <f t="shared" si="103"/>
        <v>12</v>
      </c>
      <c r="DU186" s="159">
        <f t="shared" si="104"/>
        <v>12</v>
      </c>
      <c r="DV186" s="159">
        <f t="shared" si="105"/>
        <v>10</v>
      </c>
      <c r="DW186" s="159">
        <f t="shared" si="106"/>
        <v>12</v>
      </c>
      <c r="DX186" s="159">
        <f t="shared" si="107"/>
        <v>8</v>
      </c>
      <c r="DY186" s="210">
        <f t="shared" si="108"/>
        <v>12</v>
      </c>
      <c r="DZ186" s="159">
        <f t="shared" si="109"/>
        <v>83</v>
      </c>
      <c r="EA186" s="159">
        <f t="shared" si="110"/>
        <v>17</v>
      </c>
      <c r="EB186" s="159">
        <f t="shared" si="111"/>
        <v>12</v>
      </c>
      <c r="EC186" s="159">
        <f t="shared" si="200"/>
        <v>0</v>
      </c>
      <c r="ED186" s="159">
        <f t="shared" si="200"/>
        <v>0</v>
      </c>
      <c r="EE186" s="159">
        <f t="shared" si="201"/>
        <v>12</v>
      </c>
      <c r="EF186" s="159">
        <f t="shared" si="201"/>
        <v>10</v>
      </c>
      <c r="EG186" s="159">
        <f t="shared" si="114"/>
        <v>0</v>
      </c>
      <c r="EH186" s="159">
        <f t="shared" si="115"/>
        <v>12</v>
      </c>
      <c r="EI186" s="159">
        <f t="shared" si="202"/>
        <v>0</v>
      </c>
      <c r="EJ186" s="159">
        <f t="shared" si="202"/>
        <v>0</v>
      </c>
      <c r="EK186" s="159">
        <f t="shared" si="203"/>
        <v>8</v>
      </c>
      <c r="EL186" s="159">
        <f t="shared" si="203"/>
        <v>12</v>
      </c>
      <c r="EM186" s="159">
        <f t="shared" si="118"/>
        <v>0</v>
      </c>
      <c r="EN186" s="159"/>
      <c r="EO186" s="159"/>
      <c r="EP186" s="188">
        <f t="shared" si="119"/>
        <v>17</v>
      </c>
      <c r="EQ186" s="159">
        <f t="shared" si="120"/>
        <v>15</v>
      </c>
      <c r="ER186" s="159">
        <f t="shared" si="121"/>
        <v>15</v>
      </c>
      <c r="ES186" s="159">
        <f t="shared" si="122"/>
        <v>13</v>
      </c>
      <c r="ET186" s="159">
        <f t="shared" si="123"/>
        <v>10</v>
      </c>
      <c r="EU186" s="159">
        <f t="shared" si="124"/>
        <v>13</v>
      </c>
      <c r="EV186" s="159"/>
      <c r="EW186" s="159">
        <f t="shared" si="125"/>
        <v>83</v>
      </c>
      <c r="EX186" s="159">
        <f t="shared" si="126"/>
        <v>17</v>
      </c>
      <c r="EY186" s="159">
        <f t="shared" si="127"/>
        <v>15</v>
      </c>
      <c r="EZ186" s="159">
        <f t="shared" si="204"/>
        <v>0</v>
      </c>
      <c r="FA186" s="159">
        <f t="shared" si="204"/>
        <v>0</v>
      </c>
      <c r="FB186" s="159">
        <f t="shared" si="205"/>
        <v>15</v>
      </c>
      <c r="FC186" s="159">
        <f t="shared" si="205"/>
        <v>13</v>
      </c>
      <c r="FD186" s="159">
        <f t="shared" si="130"/>
        <v>0</v>
      </c>
      <c r="FE186" s="159">
        <f t="shared" si="131"/>
        <v>10</v>
      </c>
      <c r="FF186" s="159">
        <f t="shared" si="206"/>
        <v>0</v>
      </c>
      <c r="FG186" s="159">
        <f t="shared" si="206"/>
        <v>0</v>
      </c>
      <c r="FH186" s="159">
        <f t="shared" si="133"/>
        <v>13</v>
      </c>
      <c r="FI186" s="159">
        <v>0</v>
      </c>
      <c r="FJ186" s="159">
        <v>0</v>
      </c>
      <c r="FK186" s="159"/>
      <c r="FL186" s="159"/>
      <c r="FM186" s="235">
        <v>83</v>
      </c>
    </row>
    <row r="187" spans="1:169" ht="18" x14ac:dyDescent="0.2">
      <c r="A187" s="194">
        <v>174</v>
      </c>
      <c r="B187" s="211">
        <v>211423243174</v>
      </c>
      <c r="C187" s="211" t="s">
        <v>1027</v>
      </c>
      <c r="D187" s="197"/>
      <c r="E187" s="212" t="s">
        <v>154</v>
      </c>
      <c r="F187" s="199">
        <f t="shared" si="0"/>
        <v>2</v>
      </c>
      <c r="G187" s="199">
        <f t="shared" si="1"/>
        <v>2</v>
      </c>
      <c r="H187" s="199">
        <f t="shared" si="2"/>
        <v>2</v>
      </c>
      <c r="I187" s="199">
        <f t="shared" si="3"/>
        <v>2</v>
      </c>
      <c r="J187" s="199">
        <f t="shared" si="4"/>
        <v>2</v>
      </c>
      <c r="K187" s="199">
        <f t="shared" si="5"/>
        <v>2</v>
      </c>
      <c r="L187" s="199">
        <f t="shared" si="6"/>
        <v>0</v>
      </c>
      <c r="M187" s="199">
        <f t="shared" si="7"/>
        <v>0</v>
      </c>
      <c r="N187" s="199">
        <f t="shared" si="8"/>
        <v>0</v>
      </c>
      <c r="O187" s="200">
        <f t="shared" si="9"/>
        <v>0</v>
      </c>
      <c r="P187" s="199">
        <f t="shared" si="10"/>
        <v>0</v>
      </c>
      <c r="Q187" s="199">
        <f t="shared" si="11"/>
        <v>0</v>
      </c>
      <c r="R187" s="199">
        <f t="shared" si="12"/>
        <v>0</v>
      </c>
      <c r="S187" s="201">
        <f t="shared" si="185"/>
        <v>0</v>
      </c>
      <c r="T187" s="202">
        <f t="shared" si="14"/>
        <v>4</v>
      </c>
      <c r="U187" s="199">
        <f t="shared" si="15"/>
        <v>8</v>
      </c>
      <c r="V187" s="199">
        <f t="shared" si="16"/>
        <v>0</v>
      </c>
      <c r="W187" s="199">
        <f t="shared" si="17"/>
        <v>0</v>
      </c>
      <c r="X187" s="201">
        <f t="shared" si="18"/>
        <v>0</v>
      </c>
      <c r="Y187" s="203">
        <f t="shared" si="19"/>
        <v>3</v>
      </c>
      <c r="Z187" s="199">
        <f t="shared" si="20"/>
        <v>9</v>
      </c>
      <c r="AA187" s="199">
        <f t="shared" si="21"/>
        <v>0</v>
      </c>
      <c r="AB187" s="199">
        <f t="shared" si="22"/>
        <v>0</v>
      </c>
      <c r="AC187" s="201">
        <f t="shared" si="23"/>
        <v>0</v>
      </c>
      <c r="AD187" s="202">
        <f t="shared" si="24"/>
        <v>3</v>
      </c>
      <c r="AE187" s="199">
        <f t="shared" si="25"/>
        <v>0</v>
      </c>
      <c r="AF187" s="199">
        <f t="shared" si="26"/>
        <v>0</v>
      </c>
      <c r="AG187" s="199">
        <f t="shared" si="27"/>
        <v>0</v>
      </c>
      <c r="AH187" s="201">
        <f t="shared" si="28"/>
        <v>0</v>
      </c>
      <c r="AI187" s="204">
        <f t="shared" si="29"/>
        <v>4</v>
      </c>
      <c r="AJ187" s="199">
        <f t="shared" si="30"/>
        <v>0</v>
      </c>
      <c r="AK187" s="199">
        <f t="shared" si="31"/>
        <v>0</v>
      </c>
      <c r="AL187" s="199">
        <f t="shared" si="32"/>
        <v>0</v>
      </c>
      <c r="AM187" s="201">
        <f t="shared" si="33"/>
        <v>0</v>
      </c>
      <c r="AN187" s="204">
        <f t="shared" si="34"/>
        <v>4</v>
      </c>
      <c r="AO187" s="199">
        <f t="shared" si="35"/>
        <v>9</v>
      </c>
      <c r="AP187" s="199">
        <f t="shared" si="36"/>
        <v>0</v>
      </c>
      <c r="AQ187" s="199">
        <f t="shared" si="37"/>
        <v>0</v>
      </c>
      <c r="AR187" s="201">
        <f t="shared" si="38"/>
        <v>0</v>
      </c>
      <c r="AS187" s="204">
        <f t="shared" si="39"/>
        <v>3</v>
      </c>
      <c r="AT187" s="199">
        <f t="shared" si="40"/>
        <v>0</v>
      </c>
      <c r="AU187" s="199">
        <f t="shared" si="41"/>
        <v>0</v>
      </c>
      <c r="AV187" s="199">
        <f t="shared" si="42"/>
        <v>0</v>
      </c>
      <c r="AW187" s="201">
        <f t="shared" si="43"/>
        <v>0</v>
      </c>
      <c r="AX187" s="205">
        <f t="shared" si="44"/>
        <v>4</v>
      </c>
      <c r="AY187" s="199">
        <f t="shared" si="45"/>
        <v>9</v>
      </c>
      <c r="AZ187" s="199">
        <f t="shared" si="46"/>
        <v>0</v>
      </c>
      <c r="BA187" s="199">
        <f t="shared" si="47"/>
        <v>0</v>
      </c>
      <c r="BB187" s="201">
        <f t="shared" si="48"/>
        <v>0</v>
      </c>
      <c r="BC187" s="204">
        <f t="shared" si="49"/>
        <v>3</v>
      </c>
      <c r="BD187" s="199">
        <f t="shared" si="50"/>
        <v>2</v>
      </c>
      <c r="BE187" s="199">
        <f t="shared" si="51"/>
        <v>0</v>
      </c>
      <c r="BF187" s="199">
        <f t="shared" si="52"/>
        <v>0</v>
      </c>
      <c r="BG187" s="201">
        <f t="shared" si="53"/>
        <v>0</v>
      </c>
      <c r="BH187" s="204">
        <f t="shared" si="54"/>
        <v>3</v>
      </c>
      <c r="BI187" s="199">
        <f t="shared" si="55"/>
        <v>0</v>
      </c>
      <c r="BJ187" s="199">
        <f t="shared" si="56"/>
        <v>0</v>
      </c>
      <c r="BK187" s="199">
        <f t="shared" si="57"/>
        <v>0</v>
      </c>
      <c r="BL187" s="201">
        <f t="shared" si="58"/>
        <v>0</v>
      </c>
      <c r="BM187" s="206">
        <f t="shared" si="59"/>
        <v>4</v>
      </c>
      <c r="BN187" s="199">
        <f t="shared" si="60"/>
        <v>0</v>
      </c>
      <c r="BO187" s="199">
        <f t="shared" si="61"/>
        <v>0</v>
      </c>
      <c r="BP187" s="199">
        <f t="shared" si="62"/>
        <v>0</v>
      </c>
      <c r="BQ187" s="201">
        <f t="shared" si="63"/>
        <v>0</v>
      </c>
      <c r="BR187" s="207">
        <f t="shared" si="64"/>
        <v>4</v>
      </c>
      <c r="BS187" s="199">
        <f t="shared" si="65"/>
        <v>9</v>
      </c>
      <c r="BT187" s="199">
        <f t="shared" si="66"/>
        <v>0</v>
      </c>
      <c r="BU187" s="199">
        <f t="shared" si="67"/>
        <v>0</v>
      </c>
      <c r="BV187" s="201">
        <f t="shared" si="68"/>
        <v>0</v>
      </c>
      <c r="BW187" s="207">
        <f t="shared" si="69"/>
        <v>3</v>
      </c>
      <c r="BX187" s="235">
        <v>58</v>
      </c>
      <c r="BY187" s="235">
        <v>58</v>
      </c>
      <c r="BZ187" s="193" t="e">
        <f t="shared" si="70"/>
        <v>#VALUE!</v>
      </c>
      <c r="CA187" s="193">
        <f t="shared" si="71"/>
        <v>20</v>
      </c>
      <c r="CB187" s="193" t="e">
        <f t="shared" si="72"/>
        <v>#VALUE!</v>
      </c>
      <c r="CC187" s="193" t="e">
        <f t="shared" si="73"/>
        <v>#VALUE!</v>
      </c>
      <c r="CD187" s="193" t="e">
        <f t="shared" si="74"/>
        <v>#VALUE!</v>
      </c>
      <c r="CE187" s="193" t="e">
        <f t="shared" si="75"/>
        <v>#VALUE!</v>
      </c>
      <c r="CF187" s="193" t="e">
        <f t="shared" si="76"/>
        <v>#VALUE!</v>
      </c>
      <c r="CG187" s="193" t="e">
        <f t="shared" si="77"/>
        <v>#VALUE!</v>
      </c>
      <c r="CH187" s="193" t="e">
        <f t="shared" si="78"/>
        <v>#VALUE!</v>
      </c>
      <c r="CI187" s="193" t="e">
        <f t="shared" si="79"/>
        <v>#VALUE!</v>
      </c>
      <c r="CJ187" s="193" t="e">
        <f t="shared" si="80"/>
        <v>#VALUE!</v>
      </c>
      <c r="CK187" s="193" t="e">
        <f t="shared" si="81"/>
        <v>#VALUE!</v>
      </c>
      <c r="CL187" s="193" t="e">
        <f t="shared" si="82"/>
        <v>#VALUE!</v>
      </c>
      <c r="CM187" s="193" t="e">
        <f t="shared" si="83"/>
        <v>#VALUE!</v>
      </c>
      <c r="CN187" s="193" t="e">
        <f t="shared" si="84"/>
        <v>#VALUE!</v>
      </c>
      <c r="CO187" s="209" t="str">
        <f t="shared" si="85"/>
        <v>2023PEC AI 174</v>
      </c>
      <c r="CP187" s="193" t="e">
        <f t="shared" si="86"/>
        <v>#VALUE!</v>
      </c>
      <c r="CQ187" s="158"/>
      <c r="CR187" s="193">
        <f t="shared" si="87"/>
        <v>20</v>
      </c>
      <c r="CS187" s="193" t="e">
        <f t="shared" si="88"/>
        <v>#VALUE!</v>
      </c>
      <c r="CT187" s="193" t="e">
        <f t="shared" si="89"/>
        <v>#VALUE!</v>
      </c>
      <c r="CU187" s="193" t="e">
        <f t="shared" si="90"/>
        <v>#VALUE!</v>
      </c>
      <c r="CV187" s="193" t="e">
        <f t="shared" si="91"/>
        <v>#VALUE!</v>
      </c>
      <c r="CW187" s="193" t="e">
        <f t="shared" si="92"/>
        <v>#VALUE!</v>
      </c>
      <c r="CX187" s="193" t="e">
        <f t="shared" si="93"/>
        <v>#VALUE!</v>
      </c>
      <c r="CY187" s="193" t="e">
        <f t="shared" si="94"/>
        <v>#VALUE!</v>
      </c>
      <c r="CZ187" s="193" t="e">
        <f t="shared" si="95"/>
        <v>#VALUE!</v>
      </c>
      <c r="DA187" s="193" t="e">
        <f t="shared" si="96"/>
        <v>#VALUE!</v>
      </c>
      <c r="DB187" s="193" t="e">
        <f t="shared" si="97"/>
        <v>#VALUE!</v>
      </c>
      <c r="DC187" s="193" t="e">
        <f t="shared" si="98"/>
        <v>#VALUE!</v>
      </c>
      <c r="DD187" s="193" t="e">
        <f t="shared" si="99"/>
        <v>#VALUE!</v>
      </c>
      <c r="DE187" s="159"/>
      <c r="DF187" s="159" t="e">
        <f t="shared" si="100"/>
        <v>#VALUE!</v>
      </c>
      <c r="DG187" s="159"/>
      <c r="DH187" s="159"/>
      <c r="DI187" s="159"/>
      <c r="DJ187" s="159"/>
      <c r="DK187" s="159"/>
      <c r="DL187" s="159"/>
      <c r="DM187" s="159"/>
      <c r="DN187" s="159"/>
      <c r="DO187" s="159"/>
      <c r="DP187" s="159"/>
      <c r="DQ187" s="159"/>
      <c r="DR187" s="159">
        <f t="shared" si="101"/>
        <v>58</v>
      </c>
      <c r="DS187" s="188">
        <f t="shared" si="102"/>
        <v>12</v>
      </c>
      <c r="DT187" s="159">
        <f t="shared" si="103"/>
        <v>8</v>
      </c>
      <c r="DU187" s="159">
        <f t="shared" si="104"/>
        <v>9</v>
      </c>
      <c r="DV187" s="159">
        <f t="shared" si="105"/>
        <v>9</v>
      </c>
      <c r="DW187" s="159">
        <f t="shared" si="106"/>
        <v>9</v>
      </c>
      <c r="DX187" s="159">
        <f t="shared" si="107"/>
        <v>2</v>
      </c>
      <c r="DY187" s="210">
        <f t="shared" si="108"/>
        <v>9</v>
      </c>
      <c r="DZ187" s="159">
        <f t="shared" si="109"/>
        <v>58</v>
      </c>
      <c r="EA187" s="159">
        <f t="shared" si="110"/>
        <v>12</v>
      </c>
      <c r="EB187" s="159">
        <f t="shared" si="111"/>
        <v>0</v>
      </c>
      <c r="EC187" s="159">
        <f t="shared" si="200"/>
        <v>8</v>
      </c>
      <c r="ED187" s="159">
        <f t="shared" si="200"/>
        <v>9</v>
      </c>
      <c r="EE187" s="159">
        <f t="shared" si="201"/>
        <v>0</v>
      </c>
      <c r="EF187" s="159">
        <f t="shared" si="201"/>
        <v>0</v>
      </c>
      <c r="EG187" s="159">
        <f t="shared" si="114"/>
        <v>9</v>
      </c>
      <c r="EH187" s="159">
        <f t="shared" si="115"/>
        <v>0</v>
      </c>
      <c r="EI187" s="159">
        <f t="shared" si="202"/>
        <v>9</v>
      </c>
      <c r="EJ187" s="159">
        <f t="shared" si="202"/>
        <v>2</v>
      </c>
      <c r="EK187" s="159">
        <f t="shared" si="203"/>
        <v>0</v>
      </c>
      <c r="EL187" s="159">
        <f t="shared" si="203"/>
        <v>0</v>
      </c>
      <c r="EM187" s="159">
        <f t="shared" si="118"/>
        <v>9</v>
      </c>
      <c r="EN187" s="159"/>
      <c r="EO187" s="159"/>
      <c r="EP187" s="188">
        <f t="shared" si="119"/>
        <v>12</v>
      </c>
      <c r="EQ187" s="159">
        <f t="shared" si="120"/>
        <v>10</v>
      </c>
      <c r="ER187" s="159">
        <f t="shared" si="121"/>
        <v>10</v>
      </c>
      <c r="ES187" s="159">
        <f t="shared" si="122"/>
        <v>10</v>
      </c>
      <c r="ET187" s="159">
        <f t="shared" si="123"/>
        <v>7</v>
      </c>
      <c r="EU187" s="159">
        <f t="shared" si="124"/>
        <v>9</v>
      </c>
      <c r="EV187" s="159"/>
      <c r="EW187" s="159">
        <f t="shared" si="125"/>
        <v>58</v>
      </c>
      <c r="EX187" s="159">
        <f t="shared" si="126"/>
        <v>12</v>
      </c>
      <c r="EY187" s="159">
        <f t="shared" si="127"/>
        <v>0</v>
      </c>
      <c r="EZ187" s="159">
        <f t="shared" si="204"/>
        <v>10</v>
      </c>
      <c r="FA187" s="159">
        <f t="shared" si="204"/>
        <v>10</v>
      </c>
      <c r="FB187" s="159">
        <f t="shared" si="205"/>
        <v>0</v>
      </c>
      <c r="FC187" s="159">
        <f t="shared" si="205"/>
        <v>0</v>
      </c>
      <c r="FD187" s="159">
        <f t="shared" si="130"/>
        <v>10</v>
      </c>
      <c r="FE187" s="159">
        <f t="shared" si="131"/>
        <v>0</v>
      </c>
      <c r="FF187" s="159">
        <f t="shared" si="206"/>
        <v>7</v>
      </c>
      <c r="FG187" s="159">
        <f t="shared" si="206"/>
        <v>9</v>
      </c>
      <c r="FH187" s="159">
        <f t="shared" si="133"/>
        <v>0</v>
      </c>
      <c r="FI187" s="159">
        <v>0</v>
      </c>
      <c r="FJ187" s="159">
        <v>0</v>
      </c>
      <c r="FK187" s="159"/>
      <c r="FL187" s="159"/>
      <c r="FM187" s="235">
        <v>58</v>
      </c>
    </row>
    <row r="188" spans="1:169" ht="18" x14ac:dyDescent="0.2">
      <c r="A188" s="194">
        <v>175</v>
      </c>
      <c r="B188" s="211">
        <v>211423243175</v>
      </c>
      <c r="C188" s="211" t="s">
        <v>1028</v>
      </c>
      <c r="D188" s="197"/>
      <c r="E188" s="212" t="s">
        <v>154</v>
      </c>
      <c r="F188" s="199">
        <f t="shared" si="0"/>
        <v>2</v>
      </c>
      <c r="G188" s="199">
        <f t="shared" si="1"/>
        <v>2</v>
      </c>
      <c r="H188" s="199">
        <f t="shared" si="2"/>
        <v>2</v>
      </c>
      <c r="I188" s="199">
        <f t="shared" si="3"/>
        <v>2</v>
      </c>
      <c r="J188" s="199">
        <f t="shared" si="4"/>
        <v>2</v>
      </c>
      <c r="K188" s="199">
        <f t="shared" si="5"/>
        <v>2</v>
      </c>
      <c r="L188" s="199">
        <f t="shared" si="6"/>
        <v>2</v>
      </c>
      <c r="M188" s="199">
        <f t="shared" si="7"/>
        <v>0</v>
      </c>
      <c r="N188" s="199">
        <f t="shared" si="8"/>
        <v>0</v>
      </c>
      <c r="O188" s="200">
        <f t="shared" si="9"/>
        <v>0</v>
      </c>
      <c r="P188" s="199">
        <f t="shared" si="10"/>
        <v>10</v>
      </c>
      <c r="Q188" s="199">
        <f t="shared" si="11"/>
        <v>0</v>
      </c>
      <c r="R188" s="199">
        <f t="shared" si="12"/>
        <v>0</v>
      </c>
      <c r="S188" s="201">
        <f t="shared" si="185"/>
        <v>0</v>
      </c>
      <c r="T188" s="202">
        <f t="shared" si="14"/>
        <v>3</v>
      </c>
      <c r="U188" s="199">
        <f t="shared" si="15"/>
        <v>0</v>
      </c>
      <c r="V188" s="199">
        <f t="shared" si="16"/>
        <v>0</v>
      </c>
      <c r="W188" s="199">
        <f t="shared" si="17"/>
        <v>0</v>
      </c>
      <c r="X188" s="201">
        <f t="shared" si="18"/>
        <v>0</v>
      </c>
      <c r="Y188" s="203">
        <f t="shared" si="19"/>
        <v>4</v>
      </c>
      <c r="Z188" s="199">
        <f t="shared" si="20"/>
        <v>0</v>
      </c>
      <c r="AA188" s="199">
        <f t="shared" si="21"/>
        <v>0</v>
      </c>
      <c r="AB188" s="199">
        <f t="shared" si="22"/>
        <v>0</v>
      </c>
      <c r="AC188" s="201">
        <f t="shared" si="23"/>
        <v>0</v>
      </c>
      <c r="AD188" s="202">
        <f t="shared" si="24"/>
        <v>4</v>
      </c>
      <c r="AE188" s="199">
        <f t="shared" si="25"/>
        <v>10</v>
      </c>
      <c r="AF188" s="199">
        <f t="shared" si="26"/>
        <v>0</v>
      </c>
      <c r="AG188" s="199">
        <f t="shared" si="27"/>
        <v>0</v>
      </c>
      <c r="AH188" s="201">
        <f t="shared" si="28"/>
        <v>0</v>
      </c>
      <c r="AI188" s="204">
        <f t="shared" si="29"/>
        <v>3</v>
      </c>
      <c r="AJ188" s="199">
        <f t="shared" si="30"/>
        <v>9</v>
      </c>
      <c r="AK188" s="199">
        <f t="shared" si="31"/>
        <v>0</v>
      </c>
      <c r="AL188" s="199">
        <f t="shared" si="32"/>
        <v>0</v>
      </c>
      <c r="AM188" s="201">
        <f t="shared" si="33"/>
        <v>0</v>
      </c>
      <c r="AN188" s="204">
        <f t="shared" si="34"/>
        <v>3</v>
      </c>
      <c r="AO188" s="199">
        <f t="shared" si="35"/>
        <v>0</v>
      </c>
      <c r="AP188" s="199">
        <f t="shared" si="36"/>
        <v>0</v>
      </c>
      <c r="AQ188" s="199">
        <f t="shared" si="37"/>
        <v>0</v>
      </c>
      <c r="AR188" s="201">
        <f t="shared" si="38"/>
        <v>0</v>
      </c>
      <c r="AS188" s="204">
        <f t="shared" si="39"/>
        <v>4</v>
      </c>
      <c r="AT188" s="199">
        <f t="shared" si="40"/>
        <v>10</v>
      </c>
      <c r="AU188" s="199">
        <f t="shared" si="41"/>
        <v>0</v>
      </c>
      <c r="AV188" s="199">
        <f t="shared" si="42"/>
        <v>0</v>
      </c>
      <c r="AW188" s="201">
        <f t="shared" si="43"/>
        <v>0</v>
      </c>
      <c r="AX188" s="205">
        <f t="shared" si="44"/>
        <v>3</v>
      </c>
      <c r="AY188" s="199">
        <f t="shared" si="45"/>
        <v>0</v>
      </c>
      <c r="AZ188" s="199">
        <f t="shared" si="46"/>
        <v>0</v>
      </c>
      <c r="BA188" s="199">
        <f t="shared" si="47"/>
        <v>0</v>
      </c>
      <c r="BB188" s="201">
        <f t="shared" si="48"/>
        <v>0</v>
      </c>
      <c r="BC188" s="204">
        <f t="shared" si="49"/>
        <v>4</v>
      </c>
      <c r="BD188" s="199">
        <f t="shared" si="50"/>
        <v>0</v>
      </c>
      <c r="BE188" s="199">
        <f t="shared" si="51"/>
        <v>0</v>
      </c>
      <c r="BF188" s="199">
        <f t="shared" si="52"/>
        <v>0</v>
      </c>
      <c r="BG188" s="201">
        <f t="shared" si="53"/>
        <v>0</v>
      </c>
      <c r="BH188" s="204">
        <f t="shared" si="54"/>
        <v>4</v>
      </c>
      <c r="BI188" s="199">
        <f t="shared" si="55"/>
        <v>5</v>
      </c>
      <c r="BJ188" s="199">
        <f t="shared" si="56"/>
        <v>0</v>
      </c>
      <c r="BK188" s="199">
        <f t="shared" si="57"/>
        <v>0</v>
      </c>
      <c r="BL188" s="201">
        <f t="shared" si="58"/>
        <v>0</v>
      </c>
      <c r="BM188" s="206">
        <f t="shared" si="59"/>
        <v>3</v>
      </c>
      <c r="BN188" s="199">
        <f t="shared" si="60"/>
        <v>10</v>
      </c>
      <c r="BO188" s="199">
        <f t="shared" si="61"/>
        <v>0</v>
      </c>
      <c r="BP188" s="199">
        <f t="shared" si="62"/>
        <v>0</v>
      </c>
      <c r="BQ188" s="201">
        <f t="shared" si="63"/>
        <v>0</v>
      </c>
      <c r="BR188" s="207">
        <f t="shared" si="64"/>
        <v>3</v>
      </c>
      <c r="BS188" s="199">
        <f t="shared" si="65"/>
        <v>0</v>
      </c>
      <c r="BT188" s="199">
        <f t="shared" si="66"/>
        <v>0</v>
      </c>
      <c r="BU188" s="199">
        <f t="shared" si="67"/>
        <v>0</v>
      </c>
      <c r="BV188" s="201">
        <f t="shared" si="68"/>
        <v>0</v>
      </c>
      <c r="BW188" s="207">
        <f t="shared" si="69"/>
        <v>4</v>
      </c>
      <c r="BX188" s="235">
        <v>68</v>
      </c>
      <c r="BY188" s="235">
        <v>68</v>
      </c>
      <c r="BZ188" s="193" t="e">
        <f t="shared" si="70"/>
        <v>#VALUE!</v>
      </c>
      <c r="CA188" s="193">
        <f t="shared" si="71"/>
        <v>20</v>
      </c>
      <c r="CB188" s="193" t="e">
        <f t="shared" si="72"/>
        <v>#VALUE!</v>
      </c>
      <c r="CC188" s="193" t="e">
        <f t="shared" si="73"/>
        <v>#VALUE!</v>
      </c>
      <c r="CD188" s="193" t="e">
        <f t="shared" si="74"/>
        <v>#VALUE!</v>
      </c>
      <c r="CE188" s="193" t="e">
        <f t="shared" si="75"/>
        <v>#VALUE!</v>
      </c>
      <c r="CF188" s="193" t="e">
        <f t="shared" si="76"/>
        <v>#VALUE!</v>
      </c>
      <c r="CG188" s="193" t="e">
        <f t="shared" si="77"/>
        <v>#VALUE!</v>
      </c>
      <c r="CH188" s="193" t="e">
        <f t="shared" si="78"/>
        <v>#VALUE!</v>
      </c>
      <c r="CI188" s="193" t="e">
        <f t="shared" si="79"/>
        <v>#VALUE!</v>
      </c>
      <c r="CJ188" s="193" t="e">
        <f t="shared" si="80"/>
        <v>#VALUE!</v>
      </c>
      <c r="CK188" s="193" t="e">
        <f t="shared" si="81"/>
        <v>#VALUE!</v>
      </c>
      <c r="CL188" s="193" t="e">
        <f t="shared" si="82"/>
        <v>#VALUE!</v>
      </c>
      <c r="CM188" s="193" t="e">
        <f t="shared" si="83"/>
        <v>#VALUE!</v>
      </c>
      <c r="CN188" s="193" t="e">
        <f t="shared" si="84"/>
        <v>#VALUE!</v>
      </c>
      <c r="CO188" s="209" t="str">
        <f t="shared" si="85"/>
        <v>2023PEC AI 175</v>
      </c>
      <c r="CP188" s="193" t="e">
        <f t="shared" si="86"/>
        <v>#VALUE!</v>
      </c>
      <c r="CQ188" s="158"/>
      <c r="CR188" s="193">
        <f t="shared" si="87"/>
        <v>20</v>
      </c>
      <c r="CS188" s="193" t="e">
        <f t="shared" si="88"/>
        <v>#VALUE!</v>
      </c>
      <c r="CT188" s="193" t="e">
        <f t="shared" si="89"/>
        <v>#VALUE!</v>
      </c>
      <c r="CU188" s="193" t="e">
        <f t="shared" si="90"/>
        <v>#VALUE!</v>
      </c>
      <c r="CV188" s="193" t="e">
        <f t="shared" si="91"/>
        <v>#VALUE!</v>
      </c>
      <c r="CW188" s="193" t="e">
        <f t="shared" si="92"/>
        <v>#VALUE!</v>
      </c>
      <c r="CX188" s="193" t="e">
        <f t="shared" si="93"/>
        <v>#VALUE!</v>
      </c>
      <c r="CY188" s="193" t="e">
        <f t="shared" si="94"/>
        <v>#VALUE!</v>
      </c>
      <c r="CZ188" s="193" t="e">
        <f t="shared" si="95"/>
        <v>#VALUE!</v>
      </c>
      <c r="DA188" s="193" t="e">
        <f t="shared" si="96"/>
        <v>#VALUE!</v>
      </c>
      <c r="DB188" s="193" t="e">
        <f t="shared" si="97"/>
        <v>#VALUE!</v>
      </c>
      <c r="DC188" s="193" t="e">
        <f t="shared" si="98"/>
        <v>#VALUE!</v>
      </c>
      <c r="DD188" s="193" t="e">
        <f t="shared" si="99"/>
        <v>#VALUE!</v>
      </c>
      <c r="DE188" s="159"/>
      <c r="DF188" s="159" t="e">
        <f t="shared" si="100"/>
        <v>#VALUE!</v>
      </c>
      <c r="DG188" s="159"/>
      <c r="DH188" s="159"/>
      <c r="DI188" s="159"/>
      <c r="DJ188" s="159"/>
      <c r="DK188" s="159"/>
      <c r="DL188" s="159"/>
      <c r="DM188" s="159"/>
      <c r="DN188" s="159"/>
      <c r="DO188" s="159"/>
      <c r="DP188" s="159"/>
      <c r="DQ188" s="159"/>
      <c r="DR188" s="159">
        <f t="shared" si="101"/>
        <v>68</v>
      </c>
      <c r="DS188" s="188">
        <f t="shared" si="102"/>
        <v>14</v>
      </c>
      <c r="DT188" s="159">
        <f t="shared" si="103"/>
        <v>10</v>
      </c>
      <c r="DU188" s="159">
        <f t="shared" si="104"/>
        <v>10</v>
      </c>
      <c r="DV188" s="159">
        <f t="shared" si="105"/>
        <v>9</v>
      </c>
      <c r="DW188" s="159">
        <f t="shared" si="106"/>
        <v>10</v>
      </c>
      <c r="DX188" s="159">
        <f t="shared" si="107"/>
        <v>5</v>
      </c>
      <c r="DY188" s="210">
        <f t="shared" si="108"/>
        <v>10</v>
      </c>
      <c r="DZ188" s="159">
        <f t="shared" si="109"/>
        <v>68</v>
      </c>
      <c r="EA188" s="159">
        <f t="shared" si="110"/>
        <v>14</v>
      </c>
      <c r="EB188" s="159">
        <f t="shared" si="111"/>
        <v>10</v>
      </c>
      <c r="EC188" s="159">
        <f t="shared" si="200"/>
        <v>0</v>
      </c>
      <c r="ED188" s="159">
        <f t="shared" si="200"/>
        <v>0</v>
      </c>
      <c r="EE188" s="159">
        <f t="shared" si="201"/>
        <v>10</v>
      </c>
      <c r="EF188" s="159">
        <f t="shared" si="201"/>
        <v>9</v>
      </c>
      <c r="EG188" s="159">
        <f t="shared" si="114"/>
        <v>0</v>
      </c>
      <c r="EH188" s="159">
        <f t="shared" si="115"/>
        <v>10</v>
      </c>
      <c r="EI188" s="159">
        <f t="shared" si="202"/>
        <v>0</v>
      </c>
      <c r="EJ188" s="159">
        <f t="shared" si="202"/>
        <v>0</v>
      </c>
      <c r="EK188" s="159">
        <f t="shared" si="203"/>
        <v>5</v>
      </c>
      <c r="EL188" s="159">
        <f t="shared" si="203"/>
        <v>10</v>
      </c>
      <c r="EM188" s="159">
        <f t="shared" si="118"/>
        <v>0</v>
      </c>
      <c r="EN188" s="159"/>
      <c r="EO188" s="159"/>
      <c r="EP188" s="188">
        <f t="shared" si="119"/>
        <v>14</v>
      </c>
      <c r="EQ188" s="159">
        <f t="shared" si="120"/>
        <v>12</v>
      </c>
      <c r="ER188" s="159">
        <f t="shared" si="121"/>
        <v>12</v>
      </c>
      <c r="ES188" s="159">
        <f t="shared" si="122"/>
        <v>11</v>
      </c>
      <c r="ET188" s="159">
        <f t="shared" si="123"/>
        <v>8</v>
      </c>
      <c r="EU188" s="159">
        <f t="shared" si="124"/>
        <v>11</v>
      </c>
      <c r="EV188" s="159"/>
      <c r="EW188" s="159">
        <f t="shared" si="125"/>
        <v>68</v>
      </c>
      <c r="EX188" s="159">
        <f t="shared" si="126"/>
        <v>14</v>
      </c>
      <c r="EY188" s="159">
        <f t="shared" si="127"/>
        <v>12</v>
      </c>
      <c r="EZ188" s="159">
        <f t="shared" si="204"/>
        <v>0</v>
      </c>
      <c r="FA188" s="159">
        <f t="shared" si="204"/>
        <v>0</v>
      </c>
      <c r="FB188" s="159">
        <f t="shared" si="205"/>
        <v>12</v>
      </c>
      <c r="FC188" s="159">
        <f t="shared" si="205"/>
        <v>11</v>
      </c>
      <c r="FD188" s="159">
        <f t="shared" si="130"/>
        <v>0</v>
      </c>
      <c r="FE188" s="159">
        <f t="shared" si="131"/>
        <v>8</v>
      </c>
      <c r="FF188" s="159">
        <f t="shared" si="206"/>
        <v>0</v>
      </c>
      <c r="FG188" s="159">
        <f t="shared" si="206"/>
        <v>0</v>
      </c>
      <c r="FH188" s="159">
        <f t="shared" si="133"/>
        <v>11</v>
      </c>
      <c r="FI188" s="159">
        <v>0</v>
      </c>
      <c r="FJ188" s="159">
        <v>0</v>
      </c>
      <c r="FK188" s="159"/>
      <c r="FL188" s="159"/>
      <c r="FM188" s="235">
        <v>68</v>
      </c>
    </row>
    <row r="189" spans="1:169" ht="18" x14ac:dyDescent="0.2">
      <c r="A189" s="194">
        <v>176</v>
      </c>
      <c r="B189" s="195">
        <v>211423243176</v>
      </c>
      <c r="C189" s="196" t="s">
        <v>1029</v>
      </c>
      <c r="D189" s="197"/>
      <c r="E189" s="198" t="s">
        <v>1030</v>
      </c>
      <c r="F189" s="199">
        <f t="shared" si="0"/>
        <v>2</v>
      </c>
      <c r="G189" s="199">
        <f t="shared" si="1"/>
        <v>2</v>
      </c>
      <c r="H189" s="199">
        <f t="shared" si="2"/>
        <v>2</v>
      </c>
      <c r="I189" s="199">
        <f t="shared" si="3"/>
        <v>2</v>
      </c>
      <c r="J189" s="199">
        <f t="shared" si="4"/>
        <v>2</v>
      </c>
      <c r="K189" s="199">
        <f t="shared" si="5"/>
        <v>2</v>
      </c>
      <c r="L189" s="199">
        <f t="shared" si="6"/>
        <v>2</v>
      </c>
      <c r="M189" s="199">
        <f t="shared" si="7"/>
        <v>0</v>
      </c>
      <c r="N189" s="199">
        <f t="shared" si="8"/>
        <v>0</v>
      </c>
      <c r="O189" s="200">
        <f t="shared" si="9"/>
        <v>0</v>
      </c>
      <c r="P189" s="199">
        <f t="shared" si="10"/>
        <v>0</v>
      </c>
      <c r="Q189" s="199">
        <f t="shared" si="11"/>
        <v>0</v>
      </c>
      <c r="R189" s="199">
        <f t="shared" si="12"/>
        <v>0</v>
      </c>
      <c r="S189" s="201">
        <f t="shared" si="185"/>
        <v>0</v>
      </c>
      <c r="T189" s="202">
        <f t="shared" si="14"/>
        <v>4</v>
      </c>
      <c r="U189" s="199">
        <f t="shared" si="15"/>
        <v>10</v>
      </c>
      <c r="V189" s="199">
        <f t="shared" si="16"/>
        <v>0</v>
      </c>
      <c r="W189" s="199">
        <f t="shared" si="17"/>
        <v>0</v>
      </c>
      <c r="X189" s="201">
        <f t="shared" si="18"/>
        <v>0</v>
      </c>
      <c r="Y189" s="203">
        <f t="shared" si="19"/>
        <v>3</v>
      </c>
      <c r="Z189" s="199">
        <f t="shared" si="20"/>
        <v>11</v>
      </c>
      <c r="AA189" s="199">
        <f t="shared" si="21"/>
        <v>0</v>
      </c>
      <c r="AB189" s="199">
        <f t="shared" si="22"/>
        <v>0</v>
      </c>
      <c r="AC189" s="201">
        <f t="shared" si="23"/>
        <v>0</v>
      </c>
      <c r="AD189" s="202">
        <f t="shared" si="24"/>
        <v>3</v>
      </c>
      <c r="AE189" s="199">
        <f t="shared" si="25"/>
        <v>0</v>
      </c>
      <c r="AF189" s="199">
        <f t="shared" si="26"/>
        <v>0</v>
      </c>
      <c r="AG189" s="199">
        <f t="shared" si="27"/>
        <v>0</v>
      </c>
      <c r="AH189" s="201">
        <f t="shared" si="28"/>
        <v>0</v>
      </c>
      <c r="AI189" s="204">
        <f t="shared" si="29"/>
        <v>4</v>
      </c>
      <c r="AJ189" s="199">
        <f t="shared" si="30"/>
        <v>0</v>
      </c>
      <c r="AK189" s="199">
        <f t="shared" si="31"/>
        <v>0</v>
      </c>
      <c r="AL189" s="199">
        <f t="shared" si="32"/>
        <v>0</v>
      </c>
      <c r="AM189" s="201">
        <f t="shared" si="33"/>
        <v>0</v>
      </c>
      <c r="AN189" s="204">
        <f t="shared" si="34"/>
        <v>4</v>
      </c>
      <c r="AO189" s="199">
        <f t="shared" si="35"/>
        <v>11</v>
      </c>
      <c r="AP189" s="199">
        <f t="shared" si="36"/>
        <v>0</v>
      </c>
      <c r="AQ189" s="199">
        <f t="shared" si="37"/>
        <v>0</v>
      </c>
      <c r="AR189" s="201">
        <f t="shared" si="38"/>
        <v>0</v>
      </c>
      <c r="AS189" s="204">
        <f t="shared" si="39"/>
        <v>3</v>
      </c>
      <c r="AT189" s="199">
        <f t="shared" si="40"/>
        <v>0</v>
      </c>
      <c r="AU189" s="199">
        <f t="shared" si="41"/>
        <v>0</v>
      </c>
      <c r="AV189" s="199">
        <f t="shared" si="42"/>
        <v>0</v>
      </c>
      <c r="AW189" s="201">
        <f t="shared" si="43"/>
        <v>0</v>
      </c>
      <c r="AX189" s="205">
        <f t="shared" si="44"/>
        <v>4</v>
      </c>
      <c r="AY189" s="199">
        <f t="shared" si="45"/>
        <v>11</v>
      </c>
      <c r="AZ189" s="199">
        <f t="shared" si="46"/>
        <v>0</v>
      </c>
      <c r="BA189" s="199">
        <f t="shared" si="47"/>
        <v>0</v>
      </c>
      <c r="BB189" s="201">
        <f t="shared" si="48"/>
        <v>0</v>
      </c>
      <c r="BC189" s="204">
        <f t="shared" si="49"/>
        <v>3</v>
      </c>
      <c r="BD189" s="199">
        <f t="shared" si="50"/>
        <v>4</v>
      </c>
      <c r="BE189" s="199">
        <f t="shared" si="51"/>
        <v>0</v>
      </c>
      <c r="BF189" s="199">
        <f t="shared" si="52"/>
        <v>0</v>
      </c>
      <c r="BG189" s="201">
        <f t="shared" si="53"/>
        <v>0</v>
      </c>
      <c r="BH189" s="204">
        <f t="shared" si="54"/>
        <v>3</v>
      </c>
      <c r="BI189" s="199">
        <f t="shared" si="55"/>
        <v>0</v>
      </c>
      <c r="BJ189" s="199">
        <f t="shared" si="56"/>
        <v>0</v>
      </c>
      <c r="BK189" s="199">
        <f t="shared" si="57"/>
        <v>0</v>
      </c>
      <c r="BL189" s="201">
        <f t="shared" si="58"/>
        <v>0</v>
      </c>
      <c r="BM189" s="206">
        <f t="shared" si="59"/>
        <v>4</v>
      </c>
      <c r="BN189" s="199">
        <f t="shared" si="60"/>
        <v>0</v>
      </c>
      <c r="BO189" s="199">
        <f t="shared" si="61"/>
        <v>0</v>
      </c>
      <c r="BP189" s="199">
        <f t="shared" si="62"/>
        <v>0</v>
      </c>
      <c r="BQ189" s="201">
        <f t="shared" si="63"/>
        <v>0</v>
      </c>
      <c r="BR189" s="207">
        <f t="shared" si="64"/>
        <v>4</v>
      </c>
      <c r="BS189" s="199">
        <f t="shared" si="65"/>
        <v>11</v>
      </c>
      <c r="BT189" s="199">
        <f t="shared" si="66"/>
        <v>0</v>
      </c>
      <c r="BU189" s="199">
        <f t="shared" si="67"/>
        <v>0</v>
      </c>
      <c r="BV189" s="201">
        <f t="shared" si="68"/>
        <v>0</v>
      </c>
      <c r="BW189" s="207">
        <f t="shared" si="69"/>
        <v>3</v>
      </c>
      <c r="BX189" s="235">
        <v>72</v>
      </c>
      <c r="BY189" s="235">
        <v>72</v>
      </c>
      <c r="BZ189" s="193" t="e">
        <f t="shared" si="70"/>
        <v>#VALUE!</v>
      </c>
      <c r="CA189" s="193">
        <f t="shared" si="71"/>
        <v>20</v>
      </c>
      <c r="CB189" s="193" t="e">
        <f t="shared" si="72"/>
        <v>#VALUE!</v>
      </c>
      <c r="CC189" s="193" t="e">
        <f t="shared" si="73"/>
        <v>#VALUE!</v>
      </c>
      <c r="CD189" s="193" t="e">
        <f t="shared" si="74"/>
        <v>#VALUE!</v>
      </c>
      <c r="CE189" s="193" t="e">
        <f t="shared" si="75"/>
        <v>#VALUE!</v>
      </c>
      <c r="CF189" s="193" t="e">
        <f t="shared" si="76"/>
        <v>#VALUE!</v>
      </c>
      <c r="CG189" s="193" t="e">
        <f t="shared" si="77"/>
        <v>#VALUE!</v>
      </c>
      <c r="CH189" s="193" t="e">
        <f t="shared" si="78"/>
        <v>#VALUE!</v>
      </c>
      <c r="CI189" s="193" t="e">
        <f t="shared" si="79"/>
        <v>#VALUE!</v>
      </c>
      <c r="CJ189" s="193" t="e">
        <f t="shared" si="80"/>
        <v>#VALUE!</v>
      </c>
      <c r="CK189" s="193" t="e">
        <f t="shared" si="81"/>
        <v>#VALUE!</v>
      </c>
      <c r="CL189" s="193" t="e">
        <f t="shared" si="82"/>
        <v>#VALUE!</v>
      </c>
      <c r="CM189" s="193" t="e">
        <f t="shared" si="83"/>
        <v>#VALUE!</v>
      </c>
      <c r="CN189" s="193" t="e">
        <f t="shared" si="84"/>
        <v>#VALUE!</v>
      </c>
      <c r="CO189" s="209" t="str">
        <f t="shared" si="85"/>
        <v>2023PEC AI 512</v>
      </c>
      <c r="CP189" s="193" t="e">
        <f t="shared" si="86"/>
        <v>#VALUE!</v>
      </c>
      <c r="CQ189" s="158"/>
      <c r="CR189" s="193">
        <f t="shared" si="87"/>
        <v>20</v>
      </c>
      <c r="CS189" s="193" t="e">
        <f t="shared" si="88"/>
        <v>#VALUE!</v>
      </c>
      <c r="CT189" s="193" t="e">
        <f t="shared" si="89"/>
        <v>#VALUE!</v>
      </c>
      <c r="CU189" s="193" t="e">
        <f t="shared" si="90"/>
        <v>#VALUE!</v>
      </c>
      <c r="CV189" s="193" t="e">
        <f t="shared" si="91"/>
        <v>#VALUE!</v>
      </c>
      <c r="CW189" s="193" t="e">
        <f t="shared" si="92"/>
        <v>#VALUE!</v>
      </c>
      <c r="CX189" s="193" t="e">
        <f t="shared" si="93"/>
        <v>#VALUE!</v>
      </c>
      <c r="CY189" s="193" t="e">
        <f t="shared" si="94"/>
        <v>#VALUE!</v>
      </c>
      <c r="CZ189" s="193" t="e">
        <f t="shared" si="95"/>
        <v>#VALUE!</v>
      </c>
      <c r="DA189" s="193" t="e">
        <f t="shared" si="96"/>
        <v>#VALUE!</v>
      </c>
      <c r="DB189" s="193" t="e">
        <f t="shared" si="97"/>
        <v>#VALUE!</v>
      </c>
      <c r="DC189" s="193" t="e">
        <f t="shared" si="98"/>
        <v>#VALUE!</v>
      </c>
      <c r="DD189" s="193" t="e">
        <f t="shared" si="99"/>
        <v>#VALUE!</v>
      </c>
      <c r="DE189" s="159"/>
      <c r="DF189" s="159" t="e">
        <f t="shared" si="100"/>
        <v>#VALUE!</v>
      </c>
      <c r="DG189" s="159"/>
      <c r="DH189" s="159"/>
      <c r="DI189" s="159"/>
      <c r="DJ189" s="159"/>
      <c r="DK189" s="159"/>
      <c r="DL189" s="159"/>
      <c r="DM189" s="159"/>
      <c r="DN189" s="159"/>
      <c r="DO189" s="159"/>
      <c r="DP189" s="159"/>
      <c r="DQ189" s="159"/>
      <c r="DR189" s="159">
        <f t="shared" si="101"/>
        <v>72</v>
      </c>
      <c r="DS189" s="188">
        <f t="shared" si="102"/>
        <v>14</v>
      </c>
      <c r="DT189" s="159">
        <f t="shared" si="103"/>
        <v>10</v>
      </c>
      <c r="DU189" s="159">
        <f t="shared" si="104"/>
        <v>11</v>
      </c>
      <c r="DV189" s="159">
        <f t="shared" si="105"/>
        <v>11</v>
      </c>
      <c r="DW189" s="159">
        <f t="shared" si="106"/>
        <v>11</v>
      </c>
      <c r="DX189" s="159">
        <f t="shared" si="107"/>
        <v>4</v>
      </c>
      <c r="DY189" s="210">
        <f t="shared" si="108"/>
        <v>11</v>
      </c>
      <c r="DZ189" s="159">
        <f t="shared" si="109"/>
        <v>72</v>
      </c>
      <c r="EA189" s="159">
        <f t="shared" si="110"/>
        <v>14</v>
      </c>
      <c r="EB189" s="159">
        <f t="shared" si="111"/>
        <v>0</v>
      </c>
      <c r="EC189" s="159">
        <f t="shared" si="200"/>
        <v>10</v>
      </c>
      <c r="ED189" s="159">
        <f t="shared" si="200"/>
        <v>11</v>
      </c>
      <c r="EE189" s="159">
        <f t="shared" si="201"/>
        <v>0</v>
      </c>
      <c r="EF189" s="159">
        <f t="shared" si="201"/>
        <v>0</v>
      </c>
      <c r="EG189" s="159">
        <f t="shared" si="114"/>
        <v>11</v>
      </c>
      <c r="EH189" s="159">
        <f t="shared" si="115"/>
        <v>0</v>
      </c>
      <c r="EI189" s="159">
        <f t="shared" si="202"/>
        <v>11</v>
      </c>
      <c r="EJ189" s="159">
        <f t="shared" si="202"/>
        <v>4</v>
      </c>
      <c r="EK189" s="159">
        <f t="shared" si="203"/>
        <v>0</v>
      </c>
      <c r="EL189" s="159">
        <f t="shared" si="203"/>
        <v>0</v>
      </c>
      <c r="EM189" s="159">
        <f t="shared" si="118"/>
        <v>11</v>
      </c>
      <c r="EN189" s="159"/>
      <c r="EO189" s="159"/>
      <c r="EP189" s="188">
        <f t="shared" si="119"/>
        <v>14</v>
      </c>
      <c r="EQ189" s="159">
        <f t="shared" si="120"/>
        <v>12</v>
      </c>
      <c r="ER189" s="159">
        <f t="shared" si="121"/>
        <v>13</v>
      </c>
      <c r="ES189" s="159">
        <f t="shared" si="122"/>
        <v>13</v>
      </c>
      <c r="ET189" s="159">
        <f t="shared" si="123"/>
        <v>8</v>
      </c>
      <c r="EU189" s="159">
        <f t="shared" si="124"/>
        <v>12</v>
      </c>
      <c r="EV189" s="159"/>
      <c r="EW189" s="159">
        <f t="shared" si="125"/>
        <v>72</v>
      </c>
      <c r="EX189" s="159">
        <f t="shared" si="126"/>
        <v>14</v>
      </c>
      <c r="EY189" s="159">
        <f t="shared" si="127"/>
        <v>0</v>
      </c>
      <c r="EZ189" s="159">
        <f t="shared" si="204"/>
        <v>12</v>
      </c>
      <c r="FA189" s="159">
        <f t="shared" si="204"/>
        <v>13</v>
      </c>
      <c r="FB189" s="159">
        <f t="shared" si="205"/>
        <v>0</v>
      </c>
      <c r="FC189" s="159">
        <f t="shared" si="205"/>
        <v>0</v>
      </c>
      <c r="FD189" s="159">
        <f t="shared" si="130"/>
        <v>13</v>
      </c>
      <c r="FE189" s="159">
        <f t="shared" si="131"/>
        <v>0</v>
      </c>
      <c r="FF189" s="159">
        <f t="shared" si="206"/>
        <v>8</v>
      </c>
      <c r="FG189" s="159">
        <f t="shared" si="206"/>
        <v>12</v>
      </c>
      <c r="FH189" s="159">
        <f t="shared" si="133"/>
        <v>0</v>
      </c>
      <c r="FI189" s="159">
        <v>0</v>
      </c>
      <c r="FJ189" s="159">
        <v>0</v>
      </c>
      <c r="FK189" s="159"/>
      <c r="FL189" s="159"/>
      <c r="FM189" s="235">
        <v>72</v>
      </c>
    </row>
    <row r="190" spans="1:169" ht="18" x14ac:dyDescent="0.2">
      <c r="A190" s="194">
        <v>177</v>
      </c>
      <c r="B190" s="195">
        <v>211423243177</v>
      </c>
      <c r="C190" s="196" t="s">
        <v>1031</v>
      </c>
      <c r="D190" s="197"/>
      <c r="E190" s="198" t="s">
        <v>1032</v>
      </c>
      <c r="F190" s="199">
        <f t="shared" si="0"/>
        <v>2</v>
      </c>
      <c r="G190" s="199">
        <f t="shared" si="1"/>
        <v>2</v>
      </c>
      <c r="H190" s="199">
        <f t="shared" si="2"/>
        <v>2</v>
      </c>
      <c r="I190" s="199">
        <f t="shared" si="3"/>
        <v>2</v>
      </c>
      <c r="J190" s="199">
        <f t="shared" si="4"/>
        <v>2</v>
      </c>
      <c r="K190" s="199">
        <f t="shared" si="5"/>
        <v>2</v>
      </c>
      <c r="L190" s="199">
        <f t="shared" si="6"/>
        <v>2</v>
      </c>
      <c r="M190" s="199">
        <f t="shared" si="7"/>
        <v>2</v>
      </c>
      <c r="N190" s="199">
        <f t="shared" si="8"/>
        <v>0</v>
      </c>
      <c r="O190" s="200">
        <f t="shared" si="9"/>
        <v>0</v>
      </c>
      <c r="P190" s="199">
        <f t="shared" si="10"/>
        <v>12</v>
      </c>
      <c r="Q190" s="199">
        <f t="shared" si="11"/>
        <v>0</v>
      </c>
      <c r="R190" s="199">
        <f t="shared" si="12"/>
        <v>0</v>
      </c>
      <c r="S190" s="201">
        <f t="shared" si="185"/>
        <v>0</v>
      </c>
      <c r="T190" s="202">
        <f t="shared" si="14"/>
        <v>3</v>
      </c>
      <c r="U190" s="199">
        <f t="shared" si="15"/>
        <v>0</v>
      </c>
      <c r="V190" s="199">
        <f t="shared" si="16"/>
        <v>0</v>
      </c>
      <c r="W190" s="199">
        <f t="shared" si="17"/>
        <v>0</v>
      </c>
      <c r="X190" s="201">
        <f t="shared" si="18"/>
        <v>0</v>
      </c>
      <c r="Y190" s="203">
        <f t="shared" si="19"/>
        <v>4</v>
      </c>
      <c r="Z190" s="199">
        <f t="shared" si="20"/>
        <v>0</v>
      </c>
      <c r="AA190" s="199">
        <f t="shared" si="21"/>
        <v>0</v>
      </c>
      <c r="AB190" s="199">
        <f t="shared" si="22"/>
        <v>0</v>
      </c>
      <c r="AC190" s="201">
        <f t="shared" si="23"/>
        <v>0</v>
      </c>
      <c r="AD190" s="202">
        <f t="shared" si="24"/>
        <v>4</v>
      </c>
      <c r="AE190" s="199">
        <f t="shared" si="25"/>
        <v>12</v>
      </c>
      <c r="AF190" s="199">
        <f t="shared" si="26"/>
        <v>0</v>
      </c>
      <c r="AG190" s="199">
        <f t="shared" si="27"/>
        <v>0</v>
      </c>
      <c r="AH190" s="201">
        <f t="shared" si="28"/>
        <v>0</v>
      </c>
      <c r="AI190" s="204">
        <f t="shared" si="29"/>
        <v>3</v>
      </c>
      <c r="AJ190" s="199">
        <f t="shared" si="30"/>
        <v>10</v>
      </c>
      <c r="AK190" s="199">
        <f t="shared" si="31"/>
        <v>0</v>
      </c>
      <c r="AL190" s="199">
        <f t="shared" si="32"/>
        <v>0</v>
      </c>
      <c r="AM190" s="201">
        <f t="shared" si="33"/>
        <v>0</v>
      </c>
      <c r="AN190" s="204">
        <f t="shared" si="34"/>
        <v>3</v>
      </c>
      <c r="AO190" s="199">
        <f t="shared" si="35"/>
        <v>0</v>
      </c>
      <c r="AP190" s="199">
        <f t="shared" si="36"/>
        <v>0</v>
      </c>
      <c r="AQ190" s="199">
        <f t="shared" si="37"/>
        <v>0</v>
      </c>
      <c r="AR190" s="201">
        <f t="shared" si="38"/>
        <v>0</v>
      </c>
      <c r="AS190" s="204">
        <f t="shared" si="39"/>
        <v>4</v>
      </c>
      <c r="AT190" s="199">
        <f t="shared" si="40"/>
        <v>12</v>
      </c>
      <c r="AU190" s="199">
        <f t="shared" si="41"/>
        <v>0</v>
      </c>
      <c r="AV190" s="199">
        <f t="shared" si="42"/>
        <v>0</v>
      </c>
      <c r="AW190" s="201">
        <f t="shared" si="43"/>
        <v>0</v>
      </c>
      <c r="AX190" s="205">
        <f t="shared" si="44"/>
        <v>3</v>
      </c>
      <c r="AY190" s="199">
        <f t="shared" si="45"/>
        <v>0</v>
      </c>
      <c r="AZ190" s="199">
        <f t="shared" si="46"/>
        <v>0</v>
      </c>
      <c r="BA190" s="199">
        <f t="shared" si="47"/>
        <v>0</v>
      </c>
      <c r="BB190" s="201">
        <f t="shared" si="48"/>
        <v>0</v>
      </c>
      <c r="BC190" s="204">
        <f t="shared" si="49"/>
        <v>4</v>
      </c>
      <c r="BD190" s="199">
        <f t="shared" si="50"/>
        <v>0</v>
      </c>
      <c r="BE190" s="199">
        <f t="shared" si="51"/>
        <v>0</v>
      </c>
      <c r="BF190" s="199">
        <f t="shared" si="52"/>
        <v>0</v>
      </c>
      <c r="BG190" s="201">
        <f t="shared" si="53"/>
        <v>0</v>
      </c>
      <c r="BH190" s="204">
        <f t="shared" si="54"/>
        <v>4</v>
      </c>
      <c r="BI190" s="199">
        <f t="shared" si="55"/>
        <v>5</v>
      </c>
      <c r="BJ190" s="199">
        <f t="shared" si="56"/>
        <v>0</v>
      </c>
      <c r="BK190" s="199">
        <f t="shared" si="57"/>
        <v>0</v>
      </c>
      <c r="BL190" s="201">
        <f t="shared" si="58"/>
        <v>0</v>
      </c>
      <c r="BM190" s="206">
        <f t="shared" si="59"/>
        <v>3</v>
      </c>
      <c r="BN190" s="199">
        <f t="shared" si="60"/>
        <v>12</v>
      </c>
      <c r="BO190" s="199">
        <f t="shared" si="61"/>
        <v>0</v>
      </c>
      <c r="BP190" s="199">
        <f t="shared" si="62"/>
        <v>0</v>
      </c>
      <c r="BQ190" s="201">
        <f t="shared" si="63"/>
        <v>0</v>
      </c>
      <c r="BR190" s="207">
        <f t="shared" si="64"/>
        <v>3</v>
      </c>
      <c r="BS190" s="199">
        <f t="shared" si="65"/>
        <v>0</v>
      </c>
      <c r="BT190" s="199">
        <f t="shared" si="66"/>
        <v>0</v>
      </c>
      <c r="BU190" s="199">
        <f t="shared" si="67"/>
        <v>0</v>
      </c>
      <c r="BV190" s="201">
        <f t="shared" si="68"/>
        <v>0</v>
      </c>
      <c r="BW190" s="207">
        <f t="shared" si="69"/>
        <v>4</v>
      </c>
      <c r="BX190" s="235">
        <v>79</v>
      </c>
      <c r="BY190" s="235">
        <v>79</v>
      </c>
      <c r="BZ190" s="193" t="e">
        <f t="shared" si="70"/>
        <v>#VALUE!</v>
      </c>
      <c r="CA190" s="193">
        <f t="shared" si="71"/>
        <v>20</v>
      </c>
      <c r="CB190" s="193" t="e">
        <f t="shared" si="72"/>
        <v>#VALUE!</v>
      </c>
      <c r="CC190" s="193" t="e">
        <f t="shared" si="73"/>
        <v>#VALUE!</v>
      </c>
      <c r="CD190" s="193" t="e">
        <f t="shared" si="74"/>
        <v>#VALUE!</v>
      </c>
      <c r="CE190" s="193" t="e">
        <f t="shared" si="75"/>
        <v>#VALUE!</v>
      </c>
      <c r="CF190" s="193" t="e">
        <f t="shared" si="76"/>
        <v>#VALUE!</v>
      </c>
      <c r="CG190" s="193" t="e">
        <f t="shared" si="77"/>
        <v>#VALUE!</v>
      </c>
      <c r="CH190" s="193" t="e">
        <f t="shared" si="78"/>
        <v>#VALUE!</v>
      </c>
      <c r="CI190" s="193" t="e">
        <f t="shared" si="79"/>
        <v>#VALUE!</v>
      </c>
      <c r="CJ190" s="193" t="e">
        <f t="shared" si="80"/>
        <v>#VALUE!</v>
      </c>
      <c r="CK190" s="193" t="e">
        <f t="shared" si="81"/>
        <v>#VALUE!</v>
      </c>
      <c r="CL190" s="193" t="e">
        <f t="shared" si="82"/>
        <v>#VALUE!</v>
      </c>
      <c r="CM190" s="193" t="e">
        <f t="shared" si="83"/>
        <v>#VALUE!</v>
      </c>
      <c r="CN190" s="193" t="e">
        <f t="shared" si="84"/>
        <v>#VALUE!</v>
      </c>
      <c r="CO190" s="209" t="str">
        <f t="shared" si="85"/>
        <v>2023PEC AI 513</v>
      </c>
      <c r="CP190" s="193" t="e">
        <f t="shared" si="86"/>
        <v>#VALUE!</v>
      </c>
      <c r="CQ190" s="158"/>
      <c r="CR190" s="193">
        <f t="shared" si="87"/>
        <v>20</v>
      </c>
      <c r="CS190" s="193" t="e">
        <f t="shared" si="88"/>
        <v>#VALUE!</v>
      </c>
      <c r="CT190" s="193" t="e">
        <f t="shared" si="89"/>
        <v>#VALUE!</v>
      </c>
      <c r="CU190" s="193" t="e">
        <f t="shared" si="90"/>
        <v>#VALUE!</v>
      </c>
      <c r="CV190" s="193" t="e">
        <f t="shared" si="91"/>
        <v>#VALUE!</v>
      </c>
      <c r="CW190" s="193" t="e">
        <f t="shared" si="92"/>
        <v>#VALUE!</v>
      </c>
      <c r="CX190" s="193" t="e">
        <f t="shared" si="93"/>
        <v>#VALUE!</v>
      </c>
      <c r="CY190" s="193" t="e">
        <f t="shared" si="94"/>
        <v>#VALUE!</v>
      </c>
      <c r="CZ190" s="193" t="e">
        <f t="shared" si="95"/>
        <v>#VALUE!</v>
      </c>
      <c r="DA190" s="193" t="e">
        <f t="shared" si="96"/>
        <v>#VALUE!</v>
      </c>
      <c r="DB190" s="193" t="e">
        <f t="shared" si="97"/>
        <v>#VALUE!</v>
      </c>
      <c r="DC190" s="193" t="e">
        <f t="shared" si="98"/>
        <v>#VALUE!</v>
      </c>
      <c r="DD190" s="193" t="e">
        <f t="shared" si="99"/>
        <v>#VALUE!</v>
      </c>
      <c r="DE190" s="159"/>
      <c r="DF190" s="159" t="e">
        <f t="shared" si="100"/>
        <v>#VALUE!</v>
      </c>
      <c r="DG190" s="159"/>
      <c r="DH190" s="159"/>
      <c r="DI190" s="159"/>
      <c r="DJ190" s="159"/>
      <c r="DK190" s="159"/>
      <c r="DL190" s="159"/>
      <c r="DM190" s="159"/>
      <c r="DN190" s="159"/>
      <c r="DO190" s="159"/>
      <c r="DP190" s="159"/>
      <c r="DQ190" s="159"/>
      <c r="DR190" s="159">
        <f t="shared" si="101"/>
        <v>79</v>
      </c>
      <c r="DS190" s="188">
        <f t="shared" si="102"/>
        <v>16</v>
      </c>
      <c r="DT190" s="159">
        <f t="shared" si="103"/>
        <v>12</v>
      </c>
      <c r="DU190" s="159">
        <f t="shared" si="104"/>
        <v>12</v>
      </c>
      <c r="DV190" s="159">
        <f t="shared" si="105"/>
        <v>10</v>
      </c>
      <c r="DW190" s="159">
        <f t="shared" si="106"/>
        <v>12</v>
      </c>
      <c r="DX190" s="159">
        <f t="shared" si="107"/>
        <v>5</v>
      </c>
      <c r="DY190" s="210">
        <f t="shared" si="108"/>
        <v>12</v>
      </c>
      <c r="DZ190" s="159">
        <f t="shared" si="109"/>
        <v>79</v>
      </c>
      <c r="EA190" s="159">
        <f t="shared" si="110"/>
        <v>16</v>
      </c>
      <c r="EB190" s="159">
        <f t="shared" si="111"/>
        <v>12</v>
      </c>
      <c r="EC190" s="159">
        <f t="shared" ref="EC190:ED205" si="207">IF(ISEVEN($B190),DT190,0)</f>
        <v>0</v>
      </c>
      <c r="ED190" s="159">
        <f t="shared" si="207"/>
        <v>0</v>
      </c>
      <c r="EE190" s="159">
        <f t="shared" ref="EE190:EF205" si="208">IF(ISODD($B190),DU190,0)</f>
        <v>12</v>
      </c>
      <c r="EF190" s="159">
        <f t="shared" si="208"/>
        <v>10</v>
      </c>
      <c r="EG190" s="159">
        <f t="shared" si="114"/>
        <v>0</v>
      </c>
      <c r="EH190" s="159">
        <f t="shared" si="115"/>
        <v>12</v>
      </c>
      <c r="EI190" s="159">
        <f t="shared" ref="EI190:EJ205" si="209">IF(ISEVEN($B190),DW190,0)</f>
        <v>0</v>
      </c>
      <c r="EJ190" s="159">
        <f t="shared" si="209"/>
        <v>0</v>
      </c>
      <c r="EK190" s="159">
        <f t="shared" ref="EK190:EL205" si="210">IF(ISODD($B190),DX190,0)</f>
        <v>5</v>
      </c>
      <c r="EL190" s="159">
        <f t="shared" si="210"/>
        <v>12</v>
      </c>
      <c r="EM190" s="159">
        <f t="shared" si="118"/>
        <v>0</v>
      </c>
      <c r="EN190" s="159"/>
      <c r="EO190" s="159"/>
      <c r="EP190" s="188">
        <f t="shared" si="119"/>
        <v>16</v>
      </c>
      <c r="EQ190" s="159">
        <f t="shared" si="120"/>
        <v>14</v>
      </c>
      <c r="ER190" s="159">
        <f t="shared" si="121"/>
        <v>14</v>
      </c>
      <c r="ES190" s="159">
        <f t="shared" si="122"/>
        <v>12</v>
      </c>
      <c r="ET190" s="159">
        <f t="shared" si="123"/>
        <v>10</v>
      </c>
      <c r="EU190" s="159">
        <f t="shared" si="124"/>
        <v>13</v>
      </c>
      <c r="EV190" s="159"/>
      <c r="EW190" s="159">
        <f t="shared" si="125"/>
        <v>79</v>
      </c>
      <c r="EX190" s="159">
        <f t="shared" si="126"/>
        <v>16</v>
      </c>
      <c r="EY190" s="159">
        <f t="shared" si="127"/>
        <v>14</v>
      </c>
      <c r="EZ190" s="159">
        <f t="shared" ref="EZ190:FA205" si="211">IF(ISEVEN($B190),EQ190,0)</f>
        <v>0</v>
      </c>
      <c r="FA190" s="159">
        <f t="shared" si="211"/>
        <v>0</v>
      </c>
      <c r="FB190" s="159">
        <f t="shared" ref="FB190:FC205" si="212">IF(ISODD($B190),ER190,0)</f>
        <v>14</v>
      </c>
      <c r="FC190" s="159">
        <f t="shared" si="212"/>
        <v>12</v>
      </c>
      <c r="FD190" s="159">
        <f t="shared" si="130"/>
        <v>0</v>
      </c>
      <c r="FE190" s="159">
        <f t="shared" si="131"/>
        <v>10</v>
      </c>
      <c r="FF190" s="159">
        <f t="shared" ref="FF190:FG205" si="213">IF(ISEVEN($B190),ET190,0)</f>
        <v>0</v>
      </c>
      <c r="FG190" s="159">
        <f t="shared" si="213"/>
        <v>0</v>
      </c>
      <c r="FH190" s="159">
        <f t="shared" si="133"/>
        <v>13</v>
      </c>
      <c r="FI190" s="159">
        <v>0</v>
      </c>
      <c r="FJ190" s="159">
        <v>0</v>
      </c>
      <c r="FK190" s="159"/>
      <c r="FL190" s="159"/>
      <c r="FM190" s="235">
        <v>79</v>
      </c>
    </row>
    <row r="191" spans="1:169" ht="18" x14ac:dyDescent="0.2">
      <c r="A191" s="194">
        <v>178</v>
      </c>
      <c r="B191" s="195">
        <v>211423243178</v>
      </c>
      <c r="C191" s="196" t="s">
        <v>1033</v>
      </c>
      <c r="D191" s="197"/>
      <c r="E191" s="198" t="s">
        <v>1034</v>
      </c>
      <c r="F191" s="199">
        <f t="shared" si="0"/>
        <v>2</v>
      </c>
      <c r="G191" s="199">
        <f t="shared" si="1"/>
        <v>2</v>
      </c>
      <c r="H191" s="199">
        <f t="shared" si="2"/>
        <v>2</v>
      </c>
      <c r="I191" s="199">
        <f t="shared" si="3"/>
        <v>2</v>
      </c>
      <c r="J191" s="199">
        <f t="shared" si="4"/>
        <v>2</v>
      </c>
      <c r="K191" s="199">
        <f t="shared" si="5"/>
        <v>2</v>
      </c>
      <c r="L191" s="199">
        <f t="shared" si="6"/>
        <v>2</v>
      </c>
      <c r="M191" s="199">
        <f t="shared" si="7"/>
        <v>2</v>
      </c>
      <c r="N191" s="199">
        <f t="shared" si="8"/>
        <v>0</v>
      </c>
      <c r="O191" s="200">
        <f t="shared" si="9"/>
        <v>0</v>
      </c>
      <c r="P191" s="199">
        <f t="shared" si="10"/>
        <v>0</v>
      </c>
      <c r="Q191" s="199">
        <f t="shared" si="11"/>
        <v>0</v>
      </c>
      <c r="R191" s="199">
        <f t="shared" si="12"/>
        <v>0</v>
      </c>
      <c r="S191" s="201">
        <f t="shared" si="185"/>
        <v>0</v>
      </c>
      <c r="T191" s="202">
        <f t="shared" si="14"/>
        <v>4</v>
      </c>
      <c r="U191" s="199">
        <f t="shared" si="15"/>
        <v>11</v>
      </c>
      <c r="V191" s="199">
        <f t="shared" si="16"/>
        <v>0</v>
      </c>
      <c r="W191" s="199">
        <f t="shared" si="17"/>
        <v>0</v>
      </c>
      <c r="X191" s="201">
        <f t="shared" si="18"/>
        <v>0</v>
      </c>
      <c r="Y191" s="203">
        <f t="shared" si="19"/>
        <v>3</v>
      </c>
      <c r="Z191" s="199">
        <f t="shared" si="20"/>
        <v>12</v>
      </c>
      <c r="AA191" s="199">
        <f t="shared" si="21"/>
        <v>0</v>
      </c>
      <c r="AB191" s="199">
        <f t="shared" si="22"/>
        <v>0</v>
      </c>
      <c r="AC191" s="201">
        <f t="shared" si="23"/>
        <v>0</v>
      </c>
      <c r="AD191" s="202">
        <f t="shared" si="24"/>
        <v>3</v>
      </c>
      <c r="AE191" s="199">
        <f t="shared" si="25"/>
        <v>0</v>
      </c>
      <c r="AF191" s="199">
        <f t="shared" si="26"/>
        <v>0</v>
      </c>
      <c r="AG191" s="199">
        <f t="shared" si="27"/>
        <v>0</v>
      </c>
      <c r="AH191" s="201">
        <f t="shared" si="28"/>
        <v>0</v>
      </c>
      <c r="AI191" s="204">
        <f t="shared" si="29"/>
        <v>4</v>
      </c>
      <c r="AJ191" s="199">
        <f t="shared" si="30"/>
        <v>0</v>
      </c>
      <c r="AK191" s="199">
        <f t="shared" si="31"/>
        <v>0</v>
      </c>
      <c r="AL191" s="199">
        <f t="shared" si="32"/>
        <v>0</v>
      </c>
      <c r="AM191" s="201">
        <f t="shared" si="33"/>
        <v>0</v>
      </c>
      <c r="AN191" s="204">
        <f t="shared" si="34"/>
        <v>4</v>
      </c>
      <c r="AO191" s="199">
        <f t="shared" si="35"/>
        <v>12</v>
      </c>
      <c r="AP191" s="199">
        <f t="shared" si="36"/>
        <v>0</v>
      </c>
      <c r="AQ191" s="199">
        <f t="shared" si="37"/>
        <v>0</v>
      </c>
      <c r="AR191" s="201">
        <f t="shared" si="38"/>
        <v>0</v>
      </c>
      <c r="AS191" s="204">
        <f t="shared" si="39"/>
        <v>3</v>
      </c>
      <c r="AT191" s="199">
        <f t="shared" si="40"/>
        <v>0</v>
      </c>
      <c r="AU191" s="199">
        <f t="shared" si="41"/>
        <v>0</v>
      </c>
      <c r="AV191" s="199">
        <f t="shared" si="42"/>
        <v>0</v>
      </c>
      <c r="AW191" s="201">
        <f t="shared" si="43"/>
        <v>0</v>
      </c>
      <c r="AX191" s="205">
        <f t="shared" si="44"/>
        <v>4</v>
      </c>
      <c r="AY191" s="199">
        <f t="shared" si="45"/>
        <v>12</v>
      </c>
      <c r="AZ191" s="199">
        <f t="shared" si="46"/>
        <v>0</v>
      </c>
      <c r="BA191" s="199">
        <f t="shared" si="47"/>
        <v>0</v>
      </c>
      <c r="BB191" s="201">
        <f t="shared" si="48"/>
        <v>0</v>
      </c>
      <c r="BC191" s="204">
        <f t="shared" si="49"/>
        <v>3</v>
      </c>
      <c r="BD191" s="199">
        <f t="shared" si="50"/>
        <v>6</v>
      </c>
      <c r="BE191" s="199">
        <f t="shared" si="51"/>
        <v>0</v>
      </c>
      <c r="BF191" s="199">
        <f t="shared" si="52"/>
        <v>0</v>
      </c>
      <c r="BG191" s="201">
        <f t="shared" si="53"/>
        <v>0</v>
      </c>
      <c r="BH191" s="204">
        <f t="shared" si="54"/>
        <v>3</v>
      </c>
      <c r="BI191" s="199">
        <f t="shared" si="55"/>
        <v>0</v>
      </c>
      <c r="BJ191" s="199">
        <f t="shared" si="56"/>
        <v>0</v>
      </c>
      <c r="BK191" s="199">
        <f t="shared" si="57"/>
        <v>0</v>
      </c>
      <c r="BL191" s="201">
        <f t="shared" si="58"/>
        <v>0</v>
      </c>
      <c r="BM191" s="206">
        <f t="shared" si="59"/>
        <v>4</v>
      </c>
      <c r="BN191" s="199">
        <f t="shared" si="60"/>
        <v>0</v>
      </c>
      <c r="BO191" s="199">
        <f t="shared" si="61"/>
        <v>0</v>
      </c>
      <c r="BP191" s="199">
        <f t="shared" si="62"/>
        <v>0</v>
      </c>
      <c r="BQ191" s="201">
        <f t="shared" si="63"/>
        <v>0</v>
      </c>
      <c r="BR191" s="207">
        <f t="shared" si="64"/>
        <v>4</v>
      </c>
      <c r="BS191" s="199">
        <f t="shared" si="65"/>
        <v>12</v>
      </c>
      <c r="BT191" s="199">
        <f t="shared" si="66"/>
        <v>0</v>
      </c>
      <c r="BU191" s="199">
        <f t="shared" si="67"/>
        <v>0</v>
      </c>
      <c r="BV191" s="201">
        <f t="shared" si="68"/>
        <v>0</v>
      </c>
      <c r="BW191" s="207">
        <f t="shared" si="69"/>
        <v>3</v>
      </c>
      <c r="BX191" s="235">
        <v>81</v>
      </c>
      <c r="BY191" s="235">
        <v>81</v>
      </c>
      <c r="BZ191" s="193" t="e">
        <f t="shared" si="70"/>
        <v>#VALUE!</v>
      </c>
      <c r="CA191" s="193">
        <f t="shared" si="71"/>
        <v>20</v>
      </c>
      <c r="CB191" s="193" t="e">
        <f t="shared" si="72"/>
        <v>#VALUE!</v>
      </c>
      <c r="CC191" s="193" t="e">
        <f t="shared" si="73"/>
        <v>#VALUE!</v>
      </c>
      <c r="CD191" s="193" t="e">
        <f t="shared" si="74"/>
        <v>#VALUE!</v>
      </c>
      <c r="CE191" s="193" t="e">
        <f t="shared" si="75"/>
        <v>#VALUE!</v>
      </c>
      <c r="CF191" s="193" t="e">
        <f t="shared" si="76"/>
        <v>#VALUE!</v>
      </c>
      <c r="CG191" s="193" t="e">
        <f t="shared" si="77"/>
        <v>#VALUE!</v>
      </c>
      <c r="CH191" s="193" t="e">
        <f t="shared" si="78"/>
        <v>#VALUE!</v>
      </c>
      <c r="CI191" s="193" t="e">
        <f t="shared" si="79"/>
        <v>#VALUE!</v>
      </c>
      <c r="CJ191" s="193" t="e">
        <f t="shared" si="80"/>
        <v>#VALUE!</v>
      </c>
      <c r="CK191" s="193" t="e">
        <f t="shared" si="81"/>
        <v>#VALUE!</v>
      </c>
      <c r="CL191" s="193" t="e">
        <f t="shared" si="82"/>
        <v>#VALUE!</v>
      </c>
      <c r="CM191" s="193" t="e">
        <f t="shared" si="83"/>
        <v>#VALUE!</v>
      </c>
      <c r="CN191" s="193" t="e">
        <f t="shared" si="84"/>
        <v>#VALUE!</v>
      </c>
      <c r="CO191" s="209" t="str">
        <f t="shared" si="85"/>
        <v>2023PEC AI 514</v>
      </c>
      <c r="CP191" s="193" t="e">
        <f t="shared" si="86"/>
        <v>#VALUE!</v>
      </c>
      <c r="CQ191" s="158"/>
      <c r="CR191" s="193">
        <f t="shared" si="87"/>
        <v>20</v>
      </c>
      <c r="CS191" s="193" t="e">
        <f t="shared" si="88"/>
        <v>#VALUE!</v>
      </c>
      <c r="CT191" s="193" t="e">
        <f t="shared" si="89"/>
        <v>#VALUE!</v>
      </c>
      <c r="CU191" s="193" t="e">
        <f t="shared" si="90"/>
        <v>#VALUE!</v>
      </c>
      <c r="CV191" s="193" t="e">
        <f t="shared" si="91"/>
        <v>#VALUE!</v>
      </c>
      <c r="CW191" s="193" t="e">
        <f t="shared" si="92"/>
        <v>#VALUE!</v>
      </c>
      <c r="CX191" s="193" t="e">
        <f t="shared" si="93"/>
        <v>#VALUE!</v>
      </c>
      <c r="CY191" s="193" t="e">
        <f t="shared" si="94"/>
        <v>#VALUE!</v>
      </c>
      <c r="CZ191" s="193" t="e">
        <f t="shared" si="95"/>
        <v>#VALUE!</v>
      </c>
      <c r="DA191" s="193" t="e">
        <f t="shared" si="96"/>
        <v>#VALUE!</v>
      </c>
      <c r="DB191" s="193" t="e">
        <f t="shared" si="97"/>
        <v>#VALUE!</v>
      </c>
      <c r="DC191" s="193" t="e">
        <f t="shared" si="98"/>
        <v>#VALUE!</v>
      </c>
      <c r="DD191" s="193" t="e">
        <f t="shared" si="99"/>
        <v>#VALUE!</v>
      </c>
      <c r="DE191" s="159"/>
      <c r="DF191" s="159" t="e">
        <f t="shared" si="100"/>
        <v>#VALUE!</v>
      </c>
      <c r="DG191" s="159"/>
      <c r="DH191" s="159"/>
      <c r="DI191" s="159"/>
      <c r="DJ191" s="159"/>
      <c r="DK191" s="159"/>
      <c r="DL191" s="159"/>
      <c r="DM191" s="159"/>
      <c r="DN191" s="159"/>
      <c r="DO191" s="159"/>
      <c r="DP191" s="159"/>
      <c r="DQ191" s="159"/>
      <c r="DR191" s="159">
        <f t="shared" si="101"/>
        <v>81</v>
      </c>
      <c r="DS191" s="188">
        <f t="shared" si="102"/>
        <v>16</v>
      </c>
      <c r="DT191" s="159">
        <f t="shared" si="103"/>
        <v>11</v>
      </c>
      <c r="DU191" s="159">
        <f t="shared" si="104"/>
        <v>12</v>
      </c>
      <c r="DV191" s="159">
        <f t="shared" si="105"/>
        <v>12</v>
      </c>
      <c r="DW191" s="159">
        <f t="shared" si="106"/>
        <v>12</v>
      </c>
      <c r="DX191" s="159">
        <f t="shared" si="107"/>
        <v>6</v>
      </c>
      <c r="DY191" s="210">
        <f t="shared" si="108"/>
        <v>12</v>
      </c>
      <c r="DZ191" s="159">
        <f t="shared" si="109"/>
        <v>81</v>
      </c>
      <c r="EA191" s="159">
        <f t="shared" si="110"/>
        <v>16</v>
      </c>
      <c r="EB191" s="159">
        <f t="shared" si="111"/>
        <v>0</v>
      </c>
      <c r="EC191" s="159">
        <f t="shared" si="207"/>
        <v>11</v>
      </c>
      <c r="ED191" s="159">
        <f t="shared" si="207"/>
        <v>12</v>
      </c>
      <c r="EE191" s="159">
        <f t="shared" si="208"/>
        <v>0</v>
      </c>
      <c r="EF191" s="159">
        <f t="shared" si="208"/>
        <v>0</v>
      </c>
      <c r="EG191" s="159">
        <f t="shared" si="114"/>
        <v>12</v>
      </c>
      <c r="EH191" s="159">
        <f t="shared" si="115"/>
        <v>0</v>
      </c>
      <c r="EI191" s="159">
        <f t="shared" si="209"/>
        <v>12</v>
      </c>
      <c r="EJ191" s="159">
        <f t="shared" si="209"/>
        <v>6</v>
      </c>
      <c r="EK191" s="159">
        <f t="shared" si="210"/>
        <v>0</v>
      </c>
      <c r="EL191" s="159">
        <f t="shared" si="210"/>
        <v>0</v>
      </c>
      <c r="EM191" s="159">
        <f t="shared" si="118"/>
        <v>12</v>
      </c>
      <c r="EN191" s="159"/>
      <c r="EO191" s="159"/>
      <c r="EP191" s="188">
        <f t="shared" si="119"/>
        <v>16</v>
      </c>
      <c r="EQ191" s="159">
        <f t="shared" si="120"/>
        <v>13</v>
      </c>
      <c r="ER191" s="159">
        <f t="shared" si="121"/>
        <v>14</v>
      </c>
      <c r="ES191" s="159">
        <f t="shared" si="122"/>
        <v>14</v>
      </c>
      <c r="ET191" s="159">
        <f t="shared" si="123"/>
        <v>11</v>
      </c>
      <c r="EU191" s="159">
        <f t="shared" si="124"/>
        <v>13</v>
      </c>
      <c r="EV191" s="159"/>
      <c r="EW191" s="159">
        <f t="shared" si="125"/>
        <v>81</v>
      </c>
      <c r="EX191" s="159">
        <f t="shared" si="126"/>
        <v>16</v>
      </c>
      <c r="EY191" s="159">
        <f t="shared" si="127"/>
        <v>0</v>
      </c>
      <c r="EZ191" s="159">
        <f t="shared" si="211"/>
        <v>13</v>
      </c>
      <c r="FA191" s="159">
        <f t="shared" si="211"/>
        <v>14</v>
      </c>
      <c r="FB191" s="159">
        <f t="shared" si="212"/>
        <v>0</v>
      </c>
      <c r="FC191" s="159">
        <f t="shared" si="212"/>
        <v>0</v>
      </c>
      <c r="FD191" s="159">
        <f t="shared" si="130"/>
        <v>14</v>
      </c>
      <c r="FE191" s="159">
        <f t="shared" si="131"/>
        <v>0</v>
      </c>
      <c r="FF191" s="159">
        <f t="shared" si="213"/>
        <v>11</v>
      </c>
      <c r="FG191" s="159">
        <f t="shared" si="213"/>
        <v>13</v>
      </c>
      <c r="FH191" s="159">
        <f t="shared" si="133"/>
        <v>0</v>
      </c>
      <c r="FI191" s="159">
        <v>0</v>
      </c>
      <c r="FJ191" s="159">
        <v>0</v>
      </c>
      <c r="FK191" s="159"/>
      <c r="FL191" s="159"/>
      <c r="FM191" s="235">
        <v>81</v>
      </c>
    </row>
    <row r="192" spans="1:169" ht="18" x14ac:dyDescent="0.2">
      <c r="A192" s="194">
        <v>179</v>
      </c>
      <c r="B192" s="195">
        <v>211423243179</v>
      </c>
      <c r="C192" s="196" t="s">
        <v>1035</v>
      </c>
      <c r="D192" s="197"/>
      <c r="E192" s="198" t="s">
        <v>1036</v>
      </c>
      <c r="F192" s="199">
        <f t="shared" si="0"/>
        <v>2</v>
      </c>
      <c r="G192" s="199">
        <f t="shared" si="1"/>
        <v>2</v>
      </c>
      <c r="H192" s="199">
        <f t="shared" si="2"/>
        <v>2</v>
      </c>
      <c r="I192" s="199">
        <f t="shared" si="3"/>
        <v>2</v>
      </c>
      <c r="J192" s="199">
        <f t="shared" si="4"/>
        <v>2</v>
      </c>
      <c r="K192" s="199">
        <f t="shared" si="5"/>
        <v>2</v>
      </c>
      <c r="L192" s="199">
        <f t="shared" si="6"/>
        <v>2</v>
      </c>
      <c r="M192" s="199">
        <f t="shared" si="7"/>
        <v>2</v>
      </c>
      <c r="N192" s="199">
        <f t="shared" si="8"/>
        <v>0</v>
      </c>
      <c r="O192" s="200">
        <f t="shared" si="9"/>
        <v>0</v>
      </c>
      <c r="P192" s="199">
        <f t="shared" si="10"/>
        <v>12</v>
      </c>
      <c r="Q192" s="199">
        <f t="shared" si="11"/>
        <v>0</v>
      </c>
      <c r="R192" s="199">
        <f t="shared" si="12"/>
        <v>0</v>
      </c>
      <c r="S192" s="201">
        <f t="shared" si="185"/>
        <v>0</v>
      </c>
      <c r="T192" s="202">
        <f t="shared" si="14"/>
        <v>3</v>
      </c>
      <c r="U192" s="199">
        <f t="shared" si="15"/>
        <v>0</v>
      </c>
      <c r="V192" s="199">
        <f t="shared" si="16"/>
        <v>0</v>
      </c>
      <c r="W192" s="199">
        <f t="shared" si="17"/>
        <v>0</v>
      </c>
      <c r="X192" s="201">
        <f t="shared" si="18"/>
        <v>0</v>
      </c>
      <c r="Y192" s="203">
        <f t="shared" si="19"/>
        <v>4</v>
      </c>
      <c r="Z192" s="199">
        <f t="shared" si="20"/>
        <v>0</v>
      </c>
      <c r="AA192" s="199">
        <f t="shared" si="21"/>
        <v>0</v>
      </c>
      <c r="AB192" s="199">
        <f t="shared" si="22"/>
        <v>0</v>
      </c>
      <c r="AC192" s="201">
        <f t="shared" si="23"/>
        <v>0</v>
      </c>
      <c r="AD192" s="202">
        <f t="shared" si="24"/>
        <v>4</v>
      </c>
      <c r="AE192" s="199">
        <f t="shared" si="25"/>
        <v>12</v>
      </c>
      <c r="AF192" s="199">
        <f t="shared" si="26"/>
        <v>0</v>
      </c>
      <c r="AG192" s="199">
        <f t="shared" si="27"/>
        <v>0</v>
      </c>
      <c r="AH192" s="201">
        <f t="shared" si="28"/>
        <v>0</v>
      </c>
      <c r="AI192" s="204">
        <f t="shared" si="29"/>
        <v>3</v>
      </c>
      <c r="AJ192" s="199">
        <f t="shared" si="30"/>
        <v>10</v>
      </c>
      <c r="AK192" s="199">
        <f t="shared" si="31"/>
        <v>0</v>
      </c>
      <c r="AL192" s="199">
        <f t="shared" si="32"/>
        <v>0</v>
      </c>
      <c r="AM192" s="201">
        <f t="shared" si="33"/>
        <v>0</v>
      </c>
      <c r="AN192" s="204">
        <f t="shared" si="34"/>
        <v>3</v>
      </c>
      <c r="AO192" s="199">
        <f t="shared" si="35"/>
        <v>0</v>
      </c>
      <c r="AP192" s="199">
        <f t="shared" si="36"/>
        <v>0</v>
      </c>
      <c r="AQ192" s="199">
        <f t="shared" si="37"/>
        <v>0</v>
      </c>
      <c r="AR192" s="201">
        <f t="shared" si="38"/>
        <v>0</v>
      </c>
      <c r="AS192" s="204">
        <f t="shared" si="39"/>
        <v>4</v>
      </c>
      <c r="AT192" s="199">
        <f t="shared" si="40"/>
        <v>12</v>
      </c>
      <c r="AU192" s="199">
        <f t="shared" si="41"/>
        <v>0</v>
      </c>
      <c r="AV192" s="199">
        <f t="shared" si="42"/>
        <v>0</v>
      </c>
      <c r="AW192" s="201">
        <f t="shared" si="43"/>
        <v>0</v>
      </c>
      <c r="AX192" s="205">
        <f t="shared" si="44"/>
        <v>3</v>
      </c>
      <c r="AY192" s="199">
        <f t="shared" si="45"/>
        <v>0</v>
      </c>
      <c r="AZ192" s="199">
        <f t="shared" si="46"/>
        <v>0</v>
      </c>
      <c r="BA192" s="199">
        <f t="shared" si="47"/>
        <v>0</v>
      </c>
      <c r="BB192" s="201">
        <f t="shared" si="48"/>
        <v>0</v>
      </c>
      <c r="BC192" s="204">
        <f t="shared" si="49"/>
        <v>4</v>
      </c>
      <c r="BD192" s="199">
        <f t="shared" si="50"/>
        <v>0</v>
      </c>
      <c r="BE192" s="199">
        <f t="shared" si="51"/>
        <v>0</v>
      </c>
      <c r="BF192" s="199">
        <f t="shared" si="52"/>
        <v>0</v>
      </c>
      <c r="BG192" s="201">
        <f t="shared" si="53"/>
        <v>0</v>
      </c>
      <c r="BH192" s="204">
        <f t="shared" si="54"/>
        <v>4</v>
      </c>
      <c r="BI192" s="199">
        <f t="shared" si="55"/>
        <v>8</v>
      </c>
      <c r="BJ192" s="199">
        <f t="shared" si="56"/>
        <v>0</v>
      </c>
      <c r="BK192" s="199">
        <f t="shared" si="57"/>
        <v>0</v>
      </c>
      <c r="BL192" s="201">
        <f t="shared" si="58"/>
        <v>0</v>
      </c>
      <c r="BM192" s="206">
        <f t="shared" si="59"/>
        <v>3</v>
      </c>
      <c r="BN192" s="199">
        <f t="shared" si="60"/>
        <v>12</v>
      </c>
      <c r="BO192" s="199">
        <f t="shared" si="61"/>
        <v>0</v>
      </c>
      <c r="BP192" s="199">
        <f t="shared" si="62"/>
        <v>0</v>
      </c>
      <c r="BQ192" s="201">
        <f t="shared" si="63"/>
        <v>0</v>
      </c>
      <c r="BR192" s="207">
        <f t="shared" si="64"/>
        <v>3</v>
      </c>
      <c r="BS192" s="199">
        <f t="shared" si="65"/>
        <v>0</v>
      </c>
      <c r="BT192" s="199">
        <f t="shared" si="66"/>
        <v>0</v>
      </c>
      <c r="BU192" s="199">
        <f t="shared" si="67"/>
        <v>0</v>
      </c>
      <c r="BV192" s="201">
        <f t="shared" si="68"/>
        <v>0</v>
      </c>
      <c r="BW192" s="207">
        <f t="shared" si="69"/>
        <v>4</v>
      </c>
      <c r="BX192" s="235">
        <v>82</v>
      </c>
      <c r="BY192" s="235">
        <v>82</v>
      </c>
      <c r="BZ192" s="193" t="e">
        <f t="shared" si="70"/>
        <v>#VALUE!</v>
      </c>
      <c r="CA192" s="193">
        <f t="shared" si="71"/>
        <v>20</v>
      </c>
      <c r="CB192" s="193" t="e">
        <f t="shared" si="72"/>
        <v>#VALUE!</v>
      </c>
      <c r="CC192" s="193" t="e">
        <f t="shared" si="73"/>
        <v>#VALUE!</v>
      </c>
      <c r="CD192" s="193" t="e">
        <f t="shared" si="74"/>
        <v>#VALUE!</v>
      </c>
      <c r="CE192" s="193" t="e">
        <f t="shared" si="75"/>
        <v>#VALUE!</v>
      </c>
      <c r="CF192" s="193" t="e">
        <f t="shared" si="76"/>
        <v>#VALUE!</v>
      </c>
      <c r="CG192" s="193" t="e">
        <f t="shared" si="77"/>
        <v>#VALUE!</v>
      </c>
      <c r="CH192" s="193" t="e">
        <f t="shared" si="78"/>
        <v>#VALUE!</v>
      </c>
      <c r="CI192" s="193" t="e">
        <f t="shared" si="79"/>
        <v>#VALUE!</v>
      </c>
      <c r="CJ192" s="193" t="e">
        <f t="shared" si="80"/>
        <v>#VALUE!</v>
      </c>
      <c r="CK192" s="193" t="e">
        <f t="shared" si="81"/>
        <v>#VALUE!</v>
      </c>
      <c r="CL192" s="193" t="e">
        <f t="shared" si="82"/>
        <v>#VALUE!</v>
      </c>
      <c r="CM192" s="193" t="e">
        <f t="shared" si="83"/>
        <v>#VALUE!</v>
      </c>
      <c r="CN192" s="193" t="e">
        <f t="shared" si="84"/>
        <v>#VALUE!</v>
      </c>
      <c r="CO192" s="209" t="str">
        <f t="shared" si="85"/>
        <v>2023PEC AI 515</v>
      </c>
      <c r="CP192" s="193" t="e">
        <f t="shared" si="86"/>
        <v>#VALUE!</v>
      </c>
      <c r="CQ192" s="158"/>
      <c r="CR192" s="193">
        <f t="shared" si="87"/>
        <v>20</v>
      </c>
      <c r="CS192" s="193" t="e">
        <f t="shared" si="88"/>
        <v>#VALUE!</v>
      </c>
      <c r="CT192" s="193" t="e">
        <f t="shared" si="89"/>
        <v>#VALUE!</v>
      </c>
      <c r="CU192" s="193" t="e">
        <f t="shared" si="90"/>
        <v>#VALUE!</v>
      </c>
      <c r="CV192" s="193" t="e">
        <f t="shared" si="91"/>
        <v>#VALUE!</v>
      </c>
      <c r="CW192" s="193" t="e">
        <f t="shared" si="92"/>
        <v>#VALUE!</v>
      </c>
      <c r="CX192" s="193" t="e">
        <f t="shared" si="93"/>
        <v>#VALUE!</v>
      </c>
      <c r="CY192" s="193" t="e">
        <f t="shared" si="94"/>
        <v>#VALUE!</v>
      </c>
      <c r="CZ192" s="193" t="e">
        <f t="shared" si="95"/>
        <v>#VALUE!</v>
      </c>
      <c r="DA192" s="193" t="e">
        <f t="shared" si="96"/>
        <v>#VALUE!</v>
      </c>
      <c r="DB192" s="193" t="e">
        <f t="shared" si="97"/>
        <v>#VALUE!</v>
      </c>
      <c r="DC192" s="193" t="e">
        <f t="shared" si="98"/>
        <v>#VALUE!</v>
      </c>
      <c r="DD192" s="193" t="e">
        <f t="shared" si="99"/>
        <v>#VALUE!</v>
      </c>
      <c r="DE192" s="159"/>
      <c r="DF192" s="159" t="e">
        <f t="shared" si="100"/>
        <v>#VALUE!</v>
      </c>
      <c r="DG192" s="159"/>
      <c r="DH192" s="159"/>
      <c r="DI192" s="159"/>
      <c r="DJ192" s="159"/>
      <c r="DK192" s="159"/>
      <c r="DL192" s="159"/>
      <c r="DM192" s="159"/>
      <c r="DN192" s="159"/>
      <c r="DO192" s="159"/>
      <c r="DP192" s="159"/>
      <c r="DQ192" s="159"/>
      <c r="DR192" s="159">
        <f t="shared" si="101"/>
        <v>82</v>
      </c>
      <c r="DS192" s="188">
        <f t="shared" si="102"/>
        <v>16</v>
      </c>
      <c r="DT192" s="159">
        <f t="shared" si="103"/>
        <v>12</v>
      </c>
      <c r="DU192" s="159">
        <f t="shared" si="104"/>
        <v>12</v>
      </c>
      <c r="DV192" s="159">
        <f t="shared" si="105"/>
        <v>10</v>
      </c>
      <c r="DW192" s="159">
        <f t="shared" si="106"/>
        <v>12</v>
      </c>
      <c r="DX192" s="159">
        <f t="shared" si="107"/>
        <v>8</v>
      </c>
      <c r="DY192" s="210">
        <f t="shared" si="108"/>
        <v>12</v>
      </c>
      <c r="DZ192" s="159">
        <f t="shared" si="109"/>
        <v>82</v>
      </c>
      <c r="EA192" s="159">
        <f t="shared" si="110"/>
        <v>16</v>
      </c>
      <c r="EB192" s="159">
        <f t="shared" si="111"/>
        <v>12</v>
      </c>
      <c r="EC192" s="159">
        <f t="shared" si="207"/>
        <v>0</v>
      </c>
      <c r="ED192" s="159">
        <f t="shared" si="207"/>
        <v>0</v>
      </c>
      <c r="EE192" s="159">
        <f t="shared" si="208"/>
        <v>12</v>
      </c>
      <c r="EF192" s="159">
        <f t="shared" si="208"/>
        <v>10</v>
      </c>
      <c r="EG192" s="159">
        <f t="shared" si="114"/>
        <v>0</v>
      </c>
      <c r="EH192" s="159">
        <f t="shared" si="115"/>
        <v>12</v>
      </c>
      <c r="EI192" s="159">
        <f t="shared" si="209"/>
        <v>0</v>
      </c>
      <c r="EJ192" s="159">
        <f t="shared" si="209"/>
        <v>0</v>
      </c>
      <c r="EK192" s="159">
        <f t="shared" si="210"/>
        <v>8</v>
      </c>
      <c r="EL192" s="159">
        <f t="shared" si="210"/>
        <v>12</v>
      </c>
      <c r="EM192" s="159">
        <f t="shared" si="118"/>
        <v>0</v>
      </c>
      <c r="EN192" s="159"/>
      <c r="EO192" s="159"/>
      <c r="EP192" s="188">
        <f t="shared" si="119"/>
        <v>16</v>
      </c>
      <c r="EQ192" s="159">
        <f t="shared" si="120"/>
        <v>14</v>
      </c>
      <c r="ER192" s="159">
        <f t="shared" si="121"/>
        <v>14</v>
      </c>
      <c r="ES192" s="159">
        <f t="shared" si="122"/>
        <v>13</v>
      </c>
      <c r="ET192" s="159">
        <f t="shared" si="123"/>
        <v>12</v>
      </c>
      <c r="EU192" s="159">
        <f t="shared" si="124"/>
        <v>13</v>
      </c>
      <c r="EV192" s="159"/>
      <c r="EW192" s="159">
        <f t="shared" si="125"/>
        <v>82</v>
      </c>
      <c r="EX192" s="159">
        <f t="shared" si="126"/>
        <v>16</v>
      </c>
      <c r="EY192" s="159">
        <f t="shared" si="127"/>
        <v>14</v>
      </c>
      <c r="EZ192" s="159">
        <f t="shared" si="211"/>
        <v>0</v>
      </c>
      <c r="FA192" s="159">
        <f t="shared" si="211"/>
        <v>0</v>
      </c>
      <c r="FB192" s="159">
        <f t="shared" si="212"/>
        <v>14</v>
      </c>
      <c r="FC192" s="159">
        <f t="shared" si="212"/>
        <v>13</v>
      </c>
      <c r="FD192" s="159">
        <f t="shared" si="130"/>
        <v>0</v>
      </c>
      <c r="FE192" s="159">
        <f t="shared" si="131"/>
        <v>12</v>
      </c>
      <c r="FF192" s="159">
        <f t="shared" si="213"/>
        <v>0</v>
      </c>
      <c r="FG192" s="159">
        <f t="shared" si="213"/>
        <v>0</v>
      </c>
      <c r="FH192" s="159">
        <f t="shared" si="133"/>
        <v>13</v>
      </c>
      <c r="FI192" s="159">
        <v>0</v>
      </c>
      <c r="FJ192" s="159">
        <v>0</v>
      </c>
      <c r="FK192" s="159"/>
      <c r="FL192" s="159"/>
      <c r="FM192" s="235">
        <v>82</v>
      </c>
    </row>
    <row r="193" spans="1:169" ht="18" x14ac:dyDescent="0.2">
      <c r="A193" s="194">
        <v>180</v>
      </c>
      <c r="B193" s="195">
        <v>211423243180</v>
      </c>
      <c r="C193" s="196" t="s">
        <v>1739</v>
      </c>
      <c r="D193" s="197"/>
      <c r="E193" s="198" t="s">
        <v>1740</v>
      </c>
      <c r="F193" s="199">
        <f t="shared" si="0"/>
        <v>2</v>
      </c>
      <c r="G193" s="199">
        <f t="shared" si="1"/>
        <v>2</v>
      </c>
      <c r="H193" s="199">
        <f t="shared" si="2"/>
        <v>2</v>
      </c>
      <c r="I193" s="199">
        <f t="shared" si="3"/>
        <v>2</v>
      </c>
      <c r="J193" s="199">
        <f t="shared" si="4"/>
        <v>2</v>
      </c>
      <c r="K193" s="199">
        <f t="shared" si="5"/>
        <v>1</v>
      </c>
      <c r="L193" s="199">
        <f t="shared" si="6"/>
        <v>0</v>
      </c>
      <c r="M193" s="199">
        <f t="shared" si="7"/>
        <v>0</v>
      </c>
      <c r="N193" s="199">
        <f t="shared" si="8"/>
        <v>0</v>
      </c>
      <c r="O193" s="200">
        <f t="shared" si="9"/>
        <v>0</v>
      </c>
      <c r="P193" s="199">
        <f t="shared" si="10"/>
        <v>0</v>
      </c>
      <c r="Q193" s="199">
        <f t="shared" si="11"/>
        <v>0</v>
      </c>
      <c r="R193" s="199">
        <f t="shared" si="12"/>
        <v>0</v>
      </c>
      <c r="S193" s="201">
        <f t="shared" si="185"/>
        <v>0</v>
      </c>
      <c r="T193" s="202">
        <f t="shared" si="14"/>
        <v>4</v>
      </c>
      <c r="U193" s="199">
        <f t="shared" si="15"/>
        <v>8</v>
      </c>
      <c r="V193" s="199">
        <f t="shared" si="16"/>
        <v>0</v>
      </c>
      <c r="W193" s="199">
        <f t="shared" si="17"/>
        <v>0</v>
      </c>
      <c r="X193" s="201">
        <f t="shared" si="18"/>
        <v>0</v>
      </c>
      <c r="Y193" s="203">
        <f t="shared" si="19"/>
        <v>3</v>
      </c>
      <c r="Z193" s="199">
        <f t="shared" si="20"/>
        <v>8</v>
      </c>
      <c r="AA193" s="199">
        <f t="shared" si="21"/>
        <v>0</v>
      </c>
      <c r="AB193" s="199">
        <f t="shared" si="22"/>
        <v>0</v>
      </c>
      <c r="AC193" s="201">
        <f t="shared" si="23"/>
        <v>0</v>
      </c>
      <c r="AD193" s="202">
        <f t="shared" si="24"/>
        <v>3</v>
      </c>
      <c r="AE193" s="199">
        <f t="shared" si="25"/>
        <v>0</v>
      </c>
      <c r="AF193" s="199">
        <f t="shared" si="26"/>
        <v>0</v>
      </c>
      <c r="AG193" s="199">
        <f t="shared" si="27"/>
        <v>0</v>
      </c>
      <c r="AH193" s="201">
        <f t="shared" si="28"/>
        <v>0</v>
      </c>
      <c r="AI193" s="204">
        <f t="shared" si="29"/>
        <v>4</v>
      </c>
      <c r="AJ193" s="199">
        <f t="shared" si="30"/>
        <v>0</v>
      </c>
      <c r="AK193" s="199">
        <f t="shared" si="31"/>
        <v>0</v>
      </c>
      <c r="AL193" s="199">
        <f t="shared" si="32"/>
        <v>0</v>
      </c>
      <c r="AM193" s="201">
        <f t="shared" si="33"/>
        <v>0</v>
      </c>
      <c r="AN193" s="204">
        <f t="shared" si="34"/>
        <v>4</v>
      </c>
      <c r="AO193" s="199">
        <f t="shared" si="35"/>
        <v>8</v>
      </c>
      <c r="AP193" s="199">
        <f t="shared" si="36"/>
        <v>0</v>
      </c>
      <c r="AQ193" s="199">
        <f t="shared" si="37"/>
        <v>0</v>
      </c>
      <c r="AR193" s="201">
        <f t="shared" si="38"/>
        <v>0</v>
      </c>
      <c r="AS193" s="204">
        <f t="shared" si="39"/>
        <v>3</v>
      </c>
      <c r="AT193" s="199">
        <f t="shared" si="40"/>
        <v>0</v>
      </c>
      <c r="AU193" s="199">
        <f t="shared" si="41"/>
        <v>0</v>
      </c>
      <c r="AV193" s="199">
        <f t="shared" si="42"/>
        <v>0</v>
      </c>
      <c r="AW193" s="201">
        <f t="shared" si="43"/>
        <v>0</v>
      </c>
      <c r="AX193" s="205">
        <f t="shared" si="44"/>
        <v>4</v>
      </c>
      <c r="AY193" s="199">
        <f t="shared" si="45"/>
        <v>8</v>
      </c>
      <c r="AZ193" s="199">
        <f t="shared" si="46"/>
        <v>0</v>
      </c>
      <c r="BA193" s="199">
        <f t="shared" si="47"/>
        <v>0</v>
      </c>
      <c r="BB193" s="201">
        <f t="shared" si="48"/>
        <v>0</v>
      </c>
      <c r="BC193" s="204">
        <f t="shared" si="49"/>
        <v>3</v>
      </c>
      <c r="BD193" s="199">
        <f t="shared" si="50"/>
        <v>3</v>
      </c>
      <c r="BE193" s="199">
        <f t="shared" si="51"/>
        <v>0</v>
      </c>
      <c r="BF193" s="199">
        <f t="shared" si="52"/>
        <v>0</v>
      </c>
      <c r="BG193" s="201">
        <f t="shared" si="53"/>
        <v>0</v>
      </c>
      <c r="BH193" s="204">
        <f t="shared" si="54"/>
        <v>3</v>
      </c>
      <c r="BI193" s="199">
        <f t="shared" si="55"/>
        <v>0</v>
      </c>
      <c r="BJ193" s="199">
        <f t="shared" si="56"/>
        <v>0</v>
      </c>
      <c r="BK193" s="199">
        <f t="shared" si="57"/>
        <v>0</v>
      </c>
      <c r="BL193" s="201">
        <f t="shared" si="58"/>
        <v>0</v>
      </c>
      <c r="BM193" s="206">
        <f t="shared" si="59"/>
        <v>4</v>
      </c>
      <c r="BN193" s="199">
        <f t="shared" si="60"/>
        <v>0</v>
      </c>
      <c r="BO193" s="199">
        <f t="shared" si="61"/>
        <v>0</v>
      </c>
      <c r="BP193" s="199">
        <f t="shared" si="62"/>
        <v>0</v>
      </c>
      <c r="BQ193" s="201">
        <f t="shared" si="63"/>
        <v>0</v>
      </c>
      <c r="BR193" s="207">
        <f t="shared" si="64"/>
        <v>4</v>
      </c>
      <c r="BS193" s="199">
        <f t="shared" si="65"/>
        <v>8</v>
      </c>
      <c r="BT193" s="199">
        <f t="shared" si="66"/>
        <v>0</v>
      </c>
      <c r="BU193" s="199">
        <f t="shared" si="67"/>
        <v>0</v>
      </c>
      <c r="BV193" s="201">
        <f t="shared" si="68"/>
        <v>0</v>
      </c>
      <c r="BW193" s="207">
        <f t="shared" si="69"/>
        <v>3</v>
      </c>
      <c r="BX193" s="235">
        <v>54</v>
      </c>
      <c r="BY193" s="235">
        <v>54</v>
      </c>
      <c r="BZ193" s="193" t="e">
        <f t="shared" si="70"/>
        <v>#VALUE!</v>
      </c>
      <c r="CA193" s="193">
        <f t="shared" si="71"/>
        <v>20</v>
      </c>
      <c r="CB193" s="193" t="e">
        <f t="shared" si="72"/>
        <v>#VALUE!</v>
      </c>
      <c r="CC193" s="193" t="e">
        <f t="shared" si="73"/>
        <v>#VALUE!</v>
      </c>
      <c r="CD193" s="193" t="e">
        <f t="shared" si="74"/>
        <v>#VALUE!</v>
      </c>
      <c r="CE193" s="193" t="e">
        <f t="shared" si="75"/>
        <v>#VALUE!</v>
      </c>
      <c r="CF193" s="193" t="e">
        <f t="shared" si="76"/>
        <v>#VALUE!</v>
      </c>
      <c r="CG193" s="193" t="e">
        <f t="shared" si="77"/>
        <v>#VALUE!</v>
      </c>
      <c r="CH193" s="193" t="e">
        <f t="shared" si="78"/>
        <v>#VALUE!</v>
      </c>
      <c r="CI193" s="193" t="e">
        <f t="shared" si="79"/>
        <v>#VALUE!</v>
      </c>
      <c r="CJ193" s="193" t="e">
        <f t="shared" si="80"/>
        <v>#VALUE!</v>
      </c>
      <c r="CK193" s="193" t="e">
        <f t="shared" si="81"/>
        <v>#VALUE!</v>
      </c>
      <c r="CL193" s="193" t="e">
        <f t="shared" si="82"/>
        <v>#VALUE!</v>
      </c>
      <c r="CM193" s="193" t="e">
        <f t="shared" si="83"/>
        <v>#VALUE!</v>
      </c>
      <c r="CN193" s="193" t="e">
        <f t="shared" si="84"/>
        <v>#VALUE!</v>
      </c>
      <c r="CO193" s="209" t="str">
        <f t="shared" si="85"/>
        <v>2023PEC AI 516</v>
      </c>
      <c r="CP193" s="193" t="e">
        <f t="shared" si="86"/>
        <v>#VALUE!</v>
      </c>
      <c r="CQ193" s="158"/>
      <c r="CR193" s="193">
        <f t="shared" si="87"/>
        <v>20</v>
      </c>
      <c r="CS193" s="193" t="e">
        <f t="shared" si="88"/>
        <v>#VALUE!</v>
      </c>
      <c r="CT193" s="193" t="e">
        <f t="shared" si="89"/>
        <v>#VALUE!</v>
      </c>
      <c r="CU193" s="193" t="e">
        <f t="shared" si="90"/>
        <v>#VALUE!</v>
      </c>
      <c r="CV193" s="193" t="e">
        <f t="shared" si="91"/>
        <v>#VALUE!</v>
      </c>
      <c r="CW193" s="193" t="e">
        <f t="shared" si="92"/>
        <v>#VALUE!</v>
      </c>
      <c r="CX193" s="193" t="e">
        <f t="shared" si="93"/>
        <v>#VALUE!</v>
      </c>
      <c r="CY193" s="193" t="e">
        <f t="shared" si="94"/>
        <v>#VALUE!</v>
      </c>
      <c r="CZ193" s="193" t="e">
        <f t="shared" si="95"/>
        <v>#VALUE!</v>
      </c>
      <c r="DA193" s="193" t="e">
        <f t="shared" si="96"/>
        <v>#VALUE!</v>
      </c>
      <c r="DB193" s="193" t="e">
        <f t="shared" si="97"/>
        <v>#VALUE!</v>
      </c>
      <c r="DC193" s="193" t="e">
        <f t="shared" si="98"/>
        <v>#VALUE!</v>
      </c>
      <c r="DD193" s="193" t="e">
        <f t="shared" si="99"/>
        <v>#VALUE!</v>
      </c>
      <c r="DE193" s="159"/>
      <c r="DF193" s="159" t="e">
        <f t="shared" si="100"/>
        <v>#VALUE!</v>
      </c>
      <c r="DG193" s="159"/>
      <c r="DH193" s="159"/>
      <c r="DI193" s="159"/>
      <c r="DJ193" s="159"/>
      <c r="DK193" s="159"/>
      <c r="DL193" s="159"/>
      <c r="DM193" s="159"/>
      <c r="DN193" s="159"/>
      <c r="DO193" s="159"/>
      <c r="DP193" s="159"/>
      <c r="DQ193" s="159"/>
      <c r="DR193" s="159">
        <f t="shared" si="101"/>
        <v>54</v>
      </c>
      <c r="DS193" s="188">
        <f t="shared" si="102"/>
        <v>11</v>
      </c>
      <c r="DT193" s="159">
        <f t="shared" si="103"/>
        <v>8</v>
      </c>
      <c r="DU193" s="159">
        <f t="shared" si="104"/>
        <v>8</v>
      </c>
      <c r="DV193" s="159">
        <f t="shared" si="105"/>
        <v>8</v>
      </c>
      <c r="DW193" s="159">
        <f t="shared" si="106"/>
        <v>8</v>
      </c>
      <c r="DX193" s="159">
        <f t="shared" si="107"/>
        <v>3</v>
      </c>
      <c r="DY193" s="210">
        <f t="shared" si="108"/>
        <v>8</v>
      </c>
      <c r="DZ193" s="159">
        <f t="shared" si="109"/>
        <v>54</v>
      </c>
      <c r="EA193" s="159">
        <f t="shared" si="110"/>
        <v>11</v>
      </c>
      <c r="EB193" s="159">
        <f t="shared" si="111"/>
        <v>0</v>
      </c>
      <c r="EC193" s="159">
        <f t="shared" si="207"/>
        <v>8</v>
      </c>
      <c r="ED193" s="159">
        <f t="shared" si="207"/>
        <v>8</v>
      </c>
      <c r="EE193" s="159">
        <f t="shared" si="208"/>
        <v>0</v>
      </c>
      <c r="EF193" s="159">
        <f t="shared" si="208"/>
        <v>0</v>
      </c>
      <c r="EG193" s="159">
        <f t="shared" si="114"/>
        <v>8</v>
      </c>
      <c r="EH193" s="159">
        <f t="shared" si="115"/>
        <v>0</v>
      </c>
      <c r="EI193" s="159">
        <f t="shared" si="209"/>
        <v>8</v>
      </c>
      <c r="EJ193" s="159">
        <f t="shared" si="209"/>
        <v>3</v>
      </c>
      <c r="EK193" s="159">
        <f t="shared" si="210"/>
        <v>0</v>
      </c>
      <c r="EL193" s="159">
        <f t="shared" si="210"/>
        <v>0</v>
      </c>
      <c r="EM193" s="159">
        <f t="shared" si="118"/>
        <v>8</v>
      </c>
      <c r="EN193" s="159"/>
      <c r="EO193" s="159"/>
      <c r="EP193" s="188">
        <f t="shared" si="119"/>
        <v>11</v>
      </c>
      <c r="EQ193" s="159">
        <f t="shared" si="120"/>
        <v>9</v>
      </c>
      <c r="ER193" s="159">
        <f t="shared" si="121"/>
        <v>10</v>
      </c>
      <c r="ES193" s="159">
        <f t="shared" si="122"/>
        <v>10</v>
      </c>
      <c r="ET193" s="159">
        <f t="shared" si="123"/>
        <v>5</v>
      </c>
      <c r="EU193" s="159">
        <f t="shared" si="124"/>
        <v>9</v>
      </c>
      <c r="EV193" s="159"/>
      <c r="EW193" s="159">
        <f t="shared" si="125"/>
        <v>54</v>
      </c>
      <c r="EX193" s="159">
        <f t="shared" si="126"/>
        <v>11</v>
      </c>
      <c r="EY193" s="159">
        <f t="shared" si="127"/>
        <v>0</v>
      </c>
      <c r="EZ193" s="159">
        <f t="shared" si="211"/>
        <v>9</v>
      </c>
      <c r="FA193" s="159">
        <f t="shared" si="211"/>
        <v>10</v>
      </c>
      <c r="FB193" s="159">
        <f t="shared" si="212"/>
        <v>0</v>
      </c>
      <c r="FC193" s="159">
        <f t="shared" si="212"/>
        <v>0</v>
      </c>
      <c r="FD193" s="159">
        <f t="shared" si="130"/>
        <v>10</v>
      </c>
      <c r="FE193" s="159">
        <f t="shared" si="131"/>
        <v>0</v>
      </c>
      <c r="FF193" s="159">
        <f t="shared" si="213"/>
        <v>5</v>
      </c>
      <c r="FG193" s="159">
        <f t="shared" si="213"/>
        <v>9</v>
      </c>
      <c r="FH193" s="159">
        <f t="shared" si="133"/>
        <v>0</v>
      </c>
      <c r="FI193" s="159">
        <v>0</v>
      </c>
      <c r="FJ193" s="159">
        <v>0</v>
      </c>
      <c r="FK193" s="159"/>
      <c r="FL193" s="159"/>
      <c r="FM193" s="235">
        <v>54</v>
      </c>
    </row>
    <row r="194" spans="1:169" ht="18" x14ac:dyDescent="0.2">
      <c r="A194" s="194">
        <v>181</v>
      </c>
      <c r="B194" s="211">
        <v>211423243181</v>
      </c>
      <c r="C194" s="211" t="s">
        <v>1037</v>
      </c>
      <c r="D194" s="197"/>
      <c r="E194" s="212" t="s">
        <v>1038</v>
      </c>
      <c r="F194" s="199">
        <f t="shared" si="0"/>
        <v>2</v>
      </c>
      <c r="G194" s="199">
        <f t="shared" si="1"/>
        <v>2</v>
      </c>
      <c r="H194" s="199">
        <f t="shared" si="2"/>
        <v>2</v>
      </c>
      <c r="I194" s="199">
        <f t="shared" si="3"/>
        <v>2</v>
      </c>
      <c r="J194" s="199">
        <f t="shared" si="4"/>
        <v>2</v>
      </c>
      <c r="K194" s="199">
        <f t="shared" si="5"/>
        <v>2</v>
      </c>
      <c r="L194" s="199">
        <f t="shared" si="6"/>
        <v>0</v>
      </c>
      <c r="M194" s="199">
        <f t="shared" si="7"/>
        <v>0</v>
      </c>
      <c r="N194" s="199">
        <f t="shared" si="8"/>
        <v>0</v>
      </c>
      <c r="O194" s="200">
        <f t="shared" si="9"/>
        <v>0</v>
      </c>
      <c r="P194" s="199">
        <f t="shared" si="10"/>
        <v>9</v>
      </c>
      <c r="Q194" s="199">
        <f t="shared" si="11"/>
        <v>0</v>
      </c>
      <c r="R194" s="199">
        <f t="shared" si="12"/>
        <v>0</v>
      </c>
      <c r="S194" s="201">
        <f t="shared" si="185"/>
        <v>0</v>
      </c>
      <c r="T194" s="202">
        <f t="shared" si="14"/>
        <v>3</v>
      </c>
      <c r="U194" s="199">
        <f t="shared" si="15"/>
        <v>0</v>
      </c>
      <c r="V194" s="199">
        <f t="shared" si="16"/>
        <v>0</v>
      </c>
      <c r="W194" s="199">
        <f t="shared" si="17"/>
        <v>0</v>
      </c>
      <c r="X194" s="201">
        <f t="shared" si="18"/>
        <v>0</v>
      </c>
      <c r="Y194" s="203">
        <f t="shared" si="19"/>
        <v>4</v>
      </c>
      <c r="Z194" s="199">
        <f t="shared" si="20"/>
        <v>0</v>
      </c>
      <c r="AA194" s="199">
        <f t="shared" si="21"/>
        <v>0</v>
      </c>
      <c r="AB194" s="199">
        <f t="shared" si="22"/>
        <v>0</v>
      </c>
      <c r="AC194" s="201">
        <f t="shared" si="23"/>
        <v>0</v>
      </c>
      <c r="AD194" s="202">
        <f t="shared" si="24"/>
        <v>4</v>
      </c>
      <c r="AE194" s="199">
        <f t="shared" si="25"/>
        <v>9</v>
      </c>
      <c r="AF194" s="199">
        <f t="shared" si="26"/>
        <v>0</v>
      </c>
      <c r="AG194" s="199">
        <f t="shared" si="27"/>
        <v>0</v>
      </c>
      <c r="AH194" s="201">
        <f t="shared" si="28"/>
        <v>0</v>
      </c>
      <c r="AI194" s="204">
        <f t="shared" si="29"/>
        <v>3</v>
      </c>
      <c r="AJ194" s="199">
        <f t="shared" si="30"/>
        <v>7</v>
      </c>
      <c r="AK194" s="199">
        <f t="shared" si="31"/>
        <v>0</v>
      </c>
      <c r="AL194" s="199">
        <f t="shared" si="32"/>
        <v>0</v>
      </c>
      <c r="AM194" s="201">
        <f t="shared" si="33"/>
        <v>0</v>
      </c>
      <c r="AN194" s="204">
        <f t="shared" si="34"/>
        <v>3</v>
      </c>
      <c r="AO194" s="199">
        <f t="shared" si="35"/>
        <v>0</v>
      </c>
      <c r="AP194" s="199">
        <f t="shared" si="36"/>
        <v>0</v>
      </c>
      <c r="AQ194" s="199">
        <f t="shared" si="37"/>
        <v>0</v>
      </c>
      <c r="AR194" s="201">
        <f t="shared" si="38"/>
        <v>0</v>
      </c>
      <c r="AS194" s="204">
        <f t="shared" si="39"/>
        <v>4</v>
      </c>
      <c r="AT194" s="199">
        <f t="shared" si="40"/>
        <v>9</v>
      </c>
      <c r="AU194" s="199">
        <f t="shared" si="41"/>
        <v>0</v>
      </c>
      <c r="AV194" s="199">
        <f t="shared" si="42"/>
        <v>0</v>
      </c>
      <c r="AW194" s="201">
        <f t="shared" si="43"/>
        <v>0</v>
      </c>
      <c r="AX194" s="205">
        <f t="shared" si="44"/>
        <v>3</v>
      </c>
      <c r="AY194" s="199">
        <f t="shared" si="45"/>
        <v>0</v>
      </c>
      <c r="AZ194" s="199">
        <f t="shared" si="46"/>
        <v>0</v>
      </c>
      <c r="BA194" s="199">
        <f t="shared" si="47"/>
        <v>0</v>
      </c>
      <c r="BB194" s="201">
        <f t="shared" si="48"/>
        <v>0</v>
      </c>
      <c r="BC194" s="204">
        <f t="shared" si="49"/>
        <v>4</v>
      </c>
      <c r="BD194" s="199">
        <f t="shared" si="50"/>
        <v>0</v>
      </c>
      <c r="BE194" s="199">
        <f t="shared" si="51"/>
        <v>0</v>
      </c>
      <c r="BF194" s="199">
        <f t="shared" si="52"/>
        <v>0</v>
      </c>
      <c r="BG194" s="201">
        <f t="shared" si="53"/>
        <v>0</v>
      </c>
      <c r="BH194" s="204">
        <f t="shared" si="54"/>
        <v>4</v>
      </c>
      <c r="BI194" s="199">
        <f t="shared" si="55"/>
        <v>3</v>
      </c>
      <c r="BJ194" s="199">
        <f t="shared" si="56"/>
        <v>0</v>
      </c>
      <c r="BK194" s="199">
        <f t="shared" si="57"/>
        <v>0</v>
      </c>
      <c r="BL194" s="201">
        <f t="shared" si="58"/>
        <v>0</v>
      </c>
      <c r="BM194" s="206">
        <f t="shared" si="59"/>
        <v>3</v>
      </c>
      <c r="BN194" s="199">
        <f t="shared" si="60"/>
        <v>9</v>
      </c>
      <c r="BO194" s="199">
        <f t="shared" si="61"/>
        <v>0</v>
      </c>
      <c r="BP194" s="199">
        <f t="shared" si="62"/>
        <v>0</v>
      </c>
      <c r="BQ194" s="201">
        <f t="shared" si="63"/>
        <v>0</v>
      </c>
      <c r="BR194" s="207">
        <f t="shared" si="64"/>
        <v>3</v>
      </c>
      <c r="BS194" s="199">
        <f t="shared" si="65"/>
        <v>0</v>
      </c>
      <c r="BT194" s="199">
        <f t="shared" si="66"/>
        <v>0</v>
      </c>
      <c r="BU194" s="199">
        <f t="shared" si="67"/>
        <v>0</v>
      </c>
      <c r="BV194" s="201">
        <f t="shared" si="68"/>
        <v>0</v>
      </c>
      <c r="BW194" s="207">
        <f t="shared" si="69"/>
        <v>4</v>
      </c>
      <c r="BX194" s="235">
        <v>58</v>
      </c>
      <c r="BY194" s="235">
        <v>58</v>
      </c>
      <c r="BZ194" s="193" t="e">
        <f t="shared" si="70"/>
        <v>#VALUE!</v>
      </c>
      <c r="CA194" s="193">
        <f t="shared" si="71"/>
        <v>20</v>
      </c>
      <c r="CB194" s="193" t="e">
        <f t="shared" si="72"/>
        <v>#VALUE!</v>
      </c>
      <c r="CC194" s="193" t="e">
        <f t="shared" si="73"/>
        <v>#VALUE!</v>
      </c>
      <c r="CD194" s="193" t="e">
        <f t="shared" si="74"/>
        <v>#VALUE!</v>
      </c>
      <c r="CE194" s="193" t="e">
        <f t="shared" si="75"/>
        <v>#VALUE!</v>
      </c>
      <c r="CF194" s="193" t="e">
        <f t="shared" si="76"/>
        <v>#VALUE!</v>
      </c>
      <c r="CG194" s="193" t="e">
        <f t="shared" si="77"/>
        <v>#VALUE!</v>
      </c>
      <c r="CH194" s="193" t="e">
        <f t="shared" si="78"/>
        <v>#VALUE!</v>
      </c>
      <c r="CI194" s="193" t="e">
        <f t="shared" si="79"/>
        <v>#VALUE!</v>
      </c>
      <c r="CJ194" s="193" t="e">
        <f t="shared" si="80"/>
        <v>#VALUE!</v>
      </c>
      <c r="CK194" s="193" t="e">
        <f t="shared" si="81"/>
        <v>#VALUE!</v>
      </c>
      <c r="CL194" s="193" t="e">
        <f t="shared" si="82"/>
        <v>#VALUE!</v>
      </c>
      <c r="CM194" s="193" t="e">
        <f t="shared" si="83"/>
        <v>#VALUE!</v>
      </c>
      <c r="CN194" s="193" t="e">
        <f t="shared" si="84"/>
        <v>#VALUE!</v>
      </c>
      <c r="CO194" s="209" t="str">
        <f t="shared" si="85"/>
        <v>2023PEC AI 177</v>
      </c>
      <c r="CP194" s="193" t="e">
        <f t="shared" si="86"/>
        <v>#VALUE!</v>
      </c>
      <c r="CQ194" s="158"/>
      <c r="CR194" s="193">
        <f t="shared" si="87"/>
        <v>20</v>
      </c>
      <c r="CS194" s="193" t="e">
        <f t="shared" si="88"/>
        <v>#VALUE!</v>
      </c>
      <c r="CT194" s="193" t="e">
        <f t="shared" si="89"/>
        <v>#VALUE!</v>
      </c>
      <c r="CU194" s="193" t="e">
        <f t="shared" si="90"/>
        <v>#VALUE!</v>
      </c>
      <c r="CV194" s="193" t="e">
        <f t="shared" si="91"/>
        <v>#VALUE!</v>
      </c>
      <c r="CW194" s="193" t="e">
        <f t="shared" si="92"/>
        <v>#VALUE!</v>
      </c>
      <c r="CX194" s="193" t="e">
        <f t="shared" si="93"/>
        <v>#VALUE!</v>
      </c>
      <c r="CY194" s="193" t="e">
        <f t="shared" si="94"/>
        <v>#VALUE!</v>
      </c>
      <c r="CZ194" s="193" t="e">
        <f t="shared" si="95"/>
        <v>#VALUE!</v>
      </c>
      <c r="DA194" s="193" t="e">
        <f t="shared" si="96"/>
        <v>#VALUE!</v>
      </c>
      <c r="DB194" s="193" t="e">
        <f t="shared" si="97"/>
        <v>#VALUE!</v>
      </c>
      <c r="DC194" s="193" t="e">
        <f t="shared" si="98"/>
        <v>#VALUE!</v>
      </c>
      <c r="DD194" s="193" t="e">
        <f t="shared" si="99"/>
        <v>#VALUE!</v>
      </c>
      <c r="DE194" s="159"/>
      <c r="DF194" s="159" t="e">
        <f t="shared" si="100"/>
        <v>#VALUE!</v>
      </c>
      <c r="DG194" s="159"/>
      <c r="DH194" s="159"/>
      <c r="DI194" s="159"/>
      <c r="DJ194" s="159"/>
      <c r="DK194" s="159"/>
      <c r="DL194" s="159"/>
      <c r="DM194" s="159"/>
      <c r="DN194" s="159"/>
      <c r="DO194" s="159"/>
      <c r="DP194" s="159"/>
      <c r="DQ194" s="159"/>
      <c r="DR194" s="159">
        <f t="shared" si="101"/>
        <v>58</v>
      </c>
      <c r="DS194" s="188">
        <f t="shared" si="102"/>
        <v>12</v>
      </c>
      <c r="DT194" s="159">
        <f t="shared" si="103"/>
        <v>9</v>
      </c>
      <c r="DU194" s="159">
        <f t="shared" si="104"/>
        <v>9</v>
      </c>
      <c r="DV194" s="159">
        <f t="shared" si="105"/>
        <v>7</v>
      </c>
      <c r="DW194" s="159">
        <f t="shared" si="106"/>
        <v>9</v>
      </c>
      <c r="DX194" s="159">
        <f t="shared" si="107"/>
        <v>3</v>
      </c>
      <c r="DY194" s="210">
        <f t="shared" si="108"/>
        <v>9</v>
      </c>
      <c r="DZ194" s="159">
        <f t="shared" si="109"/>
        <v>58</v>
      </c>
      <c r="EA194" s="159">
        <f t="shared" si="110"/>
        <v>12</v>
      </c>
      <c r="EB194" s="159">
        <f t="shared" si="111"/>
        <v>9</v>
      </c>
      <c r="EC194" s="159">
        <f t="shared" si="207"/>
        <v>0</v>
      </c>
      <c r="ED194" s="159">
        <f t="shared" si="207"/>
        <v>0</v>
      </c>
      <c r="EE194" s="159">
        <f t="shared" si="208"/>
        <v>9</v>
      </c>
      <c r="EF194" s="159">
        <f t="shared" si="208"/>
        <v>7</v>
      </c>
      <c r="EG194" s="159">
        <f t="shared" si="114"/>
        <v>0</v>
      </c>
      <c r="EH194" s="159">
        <f t="shared" si="115"/>
        <v>9</v>
      </c>
      <c r="EI194" s="159">
        <f t="shared" si="209"/>
        <v>0</v>
      </c>
      <c r="EJ194" s="159">
        <f t="shared" si="209"/>
        <v>0</v>
      </c>
      <c r="EK194" s="159">
        <f t="shared" si="210"/>
        <v>3</v>
      </c>
      <c r="EL194" s="159">
        <f t="shared" si="210"/>
        <v>9</v>
      </c>
      <c r="EM194" s="159">
        <f t="shared" si="118"/>
        <v>0</v>
      </c>
      <c r="EN194" s="159"/>
      <c r="EO194" s="159"/>
      <c r="EP194" s="188">
        <f t="shared" si="119"/>
        <v>12</v>
      </c>
      <c r="EQ194" s="159">
        <f t="shared" si="120"/>
        <v>10</v>
      </c>
      <c r="ER194" s="159">
        <f t="shared" si="121"/>
        <v>10</v>
      </c>
      <c r="ES194" s="159">
        <f t="shared" si="122"/>
        <v>9</v>
      </c>
      <c r="ET194" s="159">
        <f t="shared" si="123"/>
        <v>8</v>
      </c>
      <c r="EU194" s="159">
        <f t="shared" si="124"/>
        <v>9</v>
      </c>
      <c r="EV194" s="159"/>
      <c r="EW194" s="159">
        <f t="shared" si="125"/>
        <v>58</v>
      </c>
      <c r="EX194" s="159">
        <f t="shared" si="126"/>
        <v>12</v>
      </c>
      <c r="EY194" s="159">
        <f t="shared" si="127"/>
        <v>10</v>
      </c>
      <c r="EZ194" s="159">
        <f t="shared" si="211"/>
        <v>0</v>
      </c>
      <c r="FA194" s="159">
        <f t="shared" si="211"/>
        <v>0</v>
      </c>
      <c r="FB194" s="159">
        <f t="shared" si="212"/>
        <v>10</v>
      </c>
      <c r="FC194" s="159">
        <f t="shared" si="212"/>
        <v>9</v>
      </c>
      <c r="FD194" s="159">
        <f t="shared" si="130"/>
        <v>0</v>
      </c>
      <c r="FE194" s="159">
        <f t="shared" si="131"/>
        <v>8</v>
      </c>
      <c r="FF194" s="159">
        <f t="shared" si="213"/>
        <v>0</v>
      </c>
      <c r="FG194" s="159">
        <f t="shared" si="213"/>
        <v>0</v>
      </c>
      <c r="FH194" s="159">
        <f t="shared" si="133"/>
        <v>9</v>
      </c>
      <c r="FI194" s="159">
        <v>0</v>
      </c>
      <c r="FJ194" s="159">
        <v>0</v>
      </c>
      <c r="FK194" s="159"/>
      <c r="FL194" s="159"/>
      <c r="FM194" s="235">
        <v>58</v>
      </c>
    </row>
    <row r="195" spans="1:169" ht="18" x14ac:dyDescent="0.2">
      <c r="A195" s="194">
        <v>182</v>
      </c>
      <c r="B195" s="211">
        <v>211423243182</v>
      </c>
      <c r="C195" s="211" t="s">
        <v>1039</v>
      </c>
      <c r="D195" s="197"/>
      <c r="E195" s="212" t="s">
        <v>1038</v>
      </c>
      <c r="F195" s="199">
        <f t="shared" si="0"/>
        <v>2</v>
      </c>
      <c r="G195" s="199">
        <f t="shared" si="1"/>
        <v>2</v>
      </c>
      <c r="H195" s="199">
        <f t="shared" si="2"/>
        <v>2</v>
      </c>
      <c r="I195" s="199">
        <f t="shared" si="3"/>
        <v>2</v>
      </c>
      <c r="J195" s="199">
        <f t="shared" si="4"/>
        <v>2</v>
      </c>
      <c r="K195" s="199">
        <f t="shared" si="5"/>
        <v>2</v>
      </c>
      <c r="L195" s="199">
        <f t="shared" si="6"/>
        <v>0</v>
      </c>
      <c r="M195" s="199">
        <f t="shared" si="7"/>
        <v>0</v>
      </c>
      <c r="N195" s="199">
        <f t="shared" si="8"/>
        <v>0</v>
      </c>
      <c r="O195" s="200">
        <f t="shared" si="9"/>
        <v>0</v>
      </c>
      <c r="P195" s="199">
        <f t="shared" si="10"/>
        <v>0</v>
      </c>
      <c r="Q195" s="199">
        <f t="shared" si="11"/>
        <v>0</v>
      </c>
      <c r="R195" s="199">
        <f t="shared" si="12"/>
        <v>0</v>
      </c>
      <c r="S195" s="201">
        <f t="shared" si="185"/>
        <v>0</v>
      </c>
      <c r="T195" s="202">
        <f t="shared" si="14"/>
        <v>4</v>
      </c>
      <c r="U195" s="199">
        <f t="shared" si="15"/>
        <v>8</v>
      </c>
      <c r="V195" s="199">
        <f t="shared" si="16"/>
        <v>0</v>
      </c>
      <c r="W195" s="199">
        <f t="shared" si="17"/>
        <v>0</v>
      </c>
      <c r="X195" s="201">
        <f t="shared" si="18"/>
        <v>0</v>
      </c>
      <c r="Y195" s="203">
        <f t="shared" si="19"/>
        <v>3</v>
      </c>
      <c r="Z195" s="199">
        <f t="shared" si="20"/>
        <v>9</v>
      </c>
      <c r="AA195" s="199">
        <f t="shared" si="21"/>
        <v>0</v>
      </c>
      <c r="AB195" s="199">
        <f t="shared" si="22"/>
        <v>0</v>
      </c>
      <c r="AC195" s="201">
        <f t="shared" si="23"/>
        <v>0</v>
      </c>
      <c r="AD195" s="202">
        <f t="shared" si="24"/>
        <v>3</v>
      </c>
      <c r="AE195" s="199">
        <f t="shared" si="25"/>
        <v>0</v>
      </c>
      <c r="AF195" s="199">
        <f t="shared" si="26"/>
        <v>0</v>
      </c>
      <c r="AG195" s="199">
        <f t="shared" si="27"/>
        <v>0</v>
      </c>
      <c r="AH195" s="201">
        <f t="shared" si="28"/>
        <v>0</v>
      </c>
      <c r="AI195" s="204">
        <f t="shared" si="29"/>
        <v>4</v>
      </c>
      <c r="AJ195" s="199">
        <f t="shared" si="30"/>
        <v>0</v>
      </c>
      <c r="AK195" s="199">
        <f t="shared" si="31"/>
        <v>0</v>
      </c>
      <c r="AL195" s="199">
        <f t="shared" si="32"/>
        <v>0</v>
      </c>
      <c r="AM195" s="201">
        <f t="shared" si="33"/>
        <v>0</v>
      </c>
      <c r="AN195" s="204">
        <f t="shared" si="34"/>
        <v>4</v>
      </c>
      <c r="AO195" s="199">
        <f t="shared" si="35"/>
        <v>9</v>
      </c>
      <c r="AP195" s="199">
        <f t="shared" si="36"/>
        <v>0</v>
      </c>
      <c r="AQ195" s="199">
        <f t="shared" si="37"/>
        <v>0</v>
      </c>
      <c r="AR195" s="201">
        <f t="shared" si="38"/>
        <v>0</v>
      </c>
      <c r="AS195" s="204">
        <f t="shared" si="39"/>
        <v>3</v>
      </c>
      <c r="AT195" s="199">
        <f t="shared" si="40"/>
        <v>0</v>
      </c>
      <c r="AU195" s="199">
        <f t="shared" si="41"/>
        <v>0</v>
      </c>
      <c r="AV195" s="199">
        <f t="shared" si="42"/>
        <v>0</v>
      </c>
      <c r="AW195" s="201">
        <f t="shared" si="43"/>
        <v>0</v>
      </c>
      <c r="AX195" s="205">
        <f t="shared" si="44"/>
        <v>4</v>
      </c>
      <c r="AY195" s="199">
        <f t="shared" si="45"/>
        <v>9</v>
      </c>
      <c r="AZ195" s="199">
        <f t="shared" si="46"/>
        <v>0</v>
      </c>
      <c r="BA195" s="199">
        <f t="shared" si="47"/>
        <v>0</v>
      </c>
      <c r="BB195" s="201">
        <f t="shared" si="48"/>
        <v>0</v>
      </c>
      <c r="BC195" s="204">
        <f t="shared" si="49"/>
        <v>3</v>
      </c>
      <c r="BD195" s="199">
        <f t="shared" si="50"/>
        <v>2</v>
      </c>
      <c r="BE195" s="199">
        <f t="shared" si="51"/>
        <v>0</v>
      </c>
      <c r="BF195" s="199">
        <f t="shared" si="52"/>
        <v>0</v>
      </c>
      <c r="BG195" s="201">
        <f t="shared" si="53"/>
        <v>0</v>
      </c>
      <c r="BH195" s="204">
        <f t="shared" si="54"/>
        <v>3</v>
      </c>
      <c r="BI195" s="199">
        <f t="shared" si="55"/>
        <v>0</v>
      </c>
      <c r="BJ195" s="199">
        <f t="shared" si="56"/>
        <v>0</v>
      </c>
      <c r="BK195" s="199">
        <f t="shared" si="57"/>
        <v>0</v>
      </c>
      <c r="BL195" s="201">
        <f t="shared" si="58"/>
        <v>0</v>
      </c>
      <c r="BM195" s="206">
        <f t="shared" si="59"/>
        <v>4</v>
      </c>
      <c r="BN195" s="199">
        <f t="shared" si="60"/>
        <v>0</v>
      </c>
      <c r="BO195" s="199">
        <f t="shared" si="61"/>
        <v>0</v>
      </c>
      <c r="BP195" s="199">
        <f t="shared" si="62"/>
        <v>0</v>
      </c>
      <c r="BQ195" s="201">
        <f t="shared" si="63"/>
        <v>0</v>
      </c>
      <c r="BR195" s="207">
        <f t="shared" si="64"/>
        <v>4</v>
      </c>
      <c r="BS195" s="199">
        <f t="shared" si="65"/>
        <v>9</v>
      </c>
      <c r="BT195" s="199">
        <f t="shared" si="66"/>
        <v>0</v>
      </c>
      <c r="BU195" s="199">
        <f t="shared" si="67"/>
        <v>0</v>
      </c>
      <c r="BV195" s="201">
        <f t="shared" si="68"/>
        <v>0</v>
      </c>
      <c r="BW195" s="207">
        <f t="shared" si="69"/>
        <v>3</v>
      </c>
      <c r="BX195" s="235">
        <v>58</v>
      </c>
      <c r="BY195" s="235">
        <v>58</v>
      </c>
      <c r="BZ195" s="193" t="e">
        <f t="shared" si="70"/>
        <v>#VALUE!</v>
      </c>
      <c r="CA195" s="193">
        <f t="shared" si="71"/>
        <v>20</v>
      </c>
      <c r="CB195" s="193" t="e">
        <f t="shared" si="72"/>
        <v>#VALUE!</v>
      </c>
      <c r="CC195" s="193" t="e">
        <f t="shared" si="73"/>
        <v>#VALUE!</v>
      </c>
      <c r="CD195" s="193" t="e">
        <f t="shared" si="74"/>
        <v>#VALUE!</v>
      </c>
      <c r="CE195" s="193" t="e">
        <f t="shared" si="75"/>
        <v>#VALUE!</v>
      </c>
      <c r="CF195" s="193" t="e">
        <f t="shared" si="76"/>
        <v>#VALUE!</v>
      </c>
      <c r="CG195" s="193" t="e">
        <f t="shared" si="77"/>
        <v>#VALUE!</v>
      </c>
      <c r="CH195" s="193" t="e">
        <f t="shared" si="78"/>
        <v>#VALUE!</v>
      </c>
      <c r="CI195" s="193" t="e">
        <f t="shared" si="79"/>
        <v>#VALUE!</v>
      </c>
      <c r="CJ195" s="193" t="e">
        <f t="shared" si="80"/>
        <v>#VALUE!</v>
      </c>
      <c r="CK195" s="193" t="e">
        <f t="shared" si="81"/>
        <v>#VALUE!</v>
      </c>
      <c r="CL195" s="193" t="e">
        <f t="shared" si="82"/>
        <v>#VALUE!</v>
      </c>
      <c r="CM195" s="193" t="e">
        <f t="shared" si="83"/>
        <v>#VALUE!</v>
      </c>
      <c r="CN195" s="193" t="e">
        <f t="shared" si="84"/>
        <v>#VALUE!</v>
      </c>
      <c r="CO195" s="209" t="str">
        <f t="shared" si="85"/>
        <v>2023PEC AI 178</v>
      </c>
      <c r="CP195" s="193" t="e">
        <f t="shared" si="86"/>
        <v>#VALUE!</v>
      </c>
      <c r="CQ195" s="158"/>
      <c r="CR195" s="193">
        <f t="shared" si="87"/>
        <v>20</v>
      </c>
      <c r="CS195" s="193" t="e">
        <f t="shared" si="88"/>
        <v>#VALUE!</v>
      </c>
      <c r="CT195" s="193" t="e">
        <f t="shared" si="89"/>
        <v>#VALUE!</v>
      </c>
      <c r="CU195" s="193" t="e">
        <f t="shared" si="90"/>
        <v>#VALUE!</v>
      </c>
      <c r="CV195" s="193" t="e">
        <f t="shared" si="91"/>
        <v>#VALUE!</v>
      </c>
      <c r="CW195" s="193" t="e">
        <f t="shared" si="92"/>
        <v>#VALUE!</v>
      </c>
      <c r="CX195" s="193" t="e">
        <f t="shared" si="93"/>
        <v>#VALUE!</v>
      </c>
      <c r="CY195" s="193" t="e">
        <f t="shared" si="94"/>
        <v>#VALUE!</v>
      </c>
      <c r="CZ195" s="193" t="e">
        <f t="shared" si="95"/>
        <v>#VALUE!</v>
      </c>
      <c r="DA195" s="193" t="e">
        <f t="shared" si="96"/>
        <v>#VALUE!</v>
      </c>
      <c r="DB195" s="193" t="e">
        <f t="shared" si="97"/>
        <v>#VALUE!</v>
      </c>
      <c r="DC195" s="193" t="e">
        <f t="shared" si="98"/>
        <v>#VALUE!</v>
      </c>
      <c r="DD195" s="193" t="e">
        <f t="shared" si="99"/>
        <v>#VALUE!</v>
      </c>
      <c r="DE195" s="159"/>
      <c r="DF195" s="159" t="e">
        <f t="shared" si="100"/>
        <v>#VALUE!</v>
      </c>
      <c r="DG195" s="159"/>
      <c r="DH195" s="159"/>
      <c r="DI195" s="159"/>
      <c r="DJ195" s="159"/>
      <c r="DK195" s="159"/>
      <c r="DL195" s="159"/>
      <c r="DM195" s="159"/>
      <c r="DN195" s="159"/>
      <c r="DO195" s="159"/>
      <c r="DP195" s="159"/>
      <c r="DQ195" s="159"/>
      <c r="DR195" s="159">
        <f t="shared" si="101"/>
        <v>58</v>
      </c>
      <c r="DS195" s="188">
        <f t="shared" si="102"/>
        <v>12</v>
      </c>
      <c r="DT195" s="159">
        <f t="shared" si="103"/>
        <v>8</v>
      </c>
      <c r="DU195" s="159">
        <f t="shared" si="104"/>
        <v>9</v>
      </c>
      <c r="DV195" s="159">
        <f t="shared" si="105"/>
        <v>9</v>
      </c>
      <c r="DW195" s="159">
        <f t="shared" si="106"/>
        <v>9</v>
      </c>
      <c r="DX195" s="159">
        <f t="shared" si="107"/>
        <v>2</v>
      </c>
      <c r="DY195" s="210">
        <f t="shared" si="108"/>
        <v>9</v>
      </c>
      <c r="DZ195" s="159">
        <f t="shared" si="109"/>
        <v>58</v>
      </c>
      <c r="EA195" s="159">
        <f t="shared" si="110"/>
        <v>12</v>
      </c>
      <c r="EB195" s="159">
        <f t="shared" si="111"/>
        <v>0</v>
      </c>
      <c r="EC195" s="159">
        <f t="shared" si="207"/>
        <v>8</v>
      </c>
      <c r="ED195" s="159">
        <f t="shared" si="207"/>
        <v>9</v>
      </c>
      <c r="EE195" s="159">
        <f t="shared" si="208"/>
        <v>0</v>
      </c>
      <c r="EF195" s="159">
        <f t="shared" si="208"/>
        <v>0</v>
      </c>
      <c r="EG195" s="159">
        <f t="shared" si="114"/>
        <v>9</v>
      </c>
      <c r="EH195" s="159">
        <f t="shared" si="115"/>
        <v>0</v>
      </c>
      <c r="EI195" s="159">
        <f t="shared" si="209"/>
        <v>9</v>
      </c>
      <c r="EJ195" s="159">
        <f t="shared" si="209"/>
        <v>2</v>
      </c>
      <c r="EK195" s="159">
        <f t="shared" si="210"/>
        <v>0</v>
      </c>
      <c r="EL195" s="159">
        <f t="shared" si="210"/>
        <v>0</v>
      </c>
      <c r="EM195" s="159">
        <f t="shared" si="118"/>
        <v>9</v>
      </c>
      <c r="EN195" s="159"/>
      <c r="EO195" s="159"/>
      <c r="EP195" s="188">
        <f t="shared" si="119"/>
        <v>12</v>
      </c>
      <c r="EQ195" s="159">
        <f t="shared" si="120"/>
        <v>10</v>
      </c>
      <c r="ER195" s="159">
        <f t="shared" si="121"/>
        <v>10</v>
      </c>
      <c r="ES195" s="159">
        <f t="shared" si="122"/>
        <v>10</v>
      </c>
      <c r="ET195" s="159">
        <f t="shared" si="123"/>
        <v>7</v>
      </c>
      <c r="EU195" s="159">
        <f t="shared" si="124"/>
        <v>9</v>
      </c>
      <c r="EV195" s="159"/>
      <c r="EW195" s="159">
        <f t="shared" si="125"/>
        <v>58</v>
      </c>
      <c r="EX195" s="159">
        <f t="shared" si="126"/>
        <v>12</v>
      </c>
      <c r="EY195" s="159">
        <f t="shared" si="127"/>
        <v>0</v>
      </c>
      <c r="EZ195" s="159">
        <f t="shared" si="211"/>
        <v>10</v>
      </c>
      <c r="FA195" s="159">
        <f t="shared" si="211"/>
        <v>10</v>
      </c>
      <c r="FB195" s="159">
        <f t="shared" si="212"/>
        <v>0</v>
      </c>
      <c r="FC195" s="159">
        <f t="shared" si="212"/>
        <v>0</v>
      </c>
      <c r="FD195" s="159">
        <f t="shared" si="130"/>
        <v>10</v>
      </c>
      <c r="FE195" s="159">
        <f t="shared" si="131"/>
        <v>0</v>
      </c>
      <c r="FF195" s="159">
        <f t="shared" si="213"/>
        <v>7</v>
      </c>
      <c r="FG195" s="159">
        <f t="shared" si="213"/>
        <v>9</v>
      </c>
      <c r="FH195" s="159">
        <f t="shared" si="133"/>
        <v>0</v>
      </c>
      <c r="FI195" s="159">
        <v>0</v>
      </c>
      <c r="FJ195" s="159">
        <v>0</v>
      </c>
      <c r="FK195" s="159"/>
      <c r="FL195" s="159"/>
      <c r="FM195" s="235">
        <v>58</v>
      </c>
    </row>
    <row r="196" spans="1:169" ht="18" x14ac:dyDescent="0.2">
      <c r="A196" s="194">
        <v>183</v>
      </c>
      <c r="B196" s="211">
        <v>211423243183</v>
      </c>
      <c r="C196" s="211" t="s">
        <v>1040</v>
      </c>
      <c r="D196" s="197"/>
      <c r="E196" s="212" t="s">
        <v>1041</v>
      </c>
      <c r="F196" s="199">
        <f t="shared" si="0"/>
        <v>2</v>
      </c>
      <c r="G196" s="199">
        <f t="shared" si="1"/>
        <v>2</v>
      </c>
      <c r="H196" s="199">
        <f t="shared" si="2"/>
        <v>2</v>
      </c>
      <c r="I196" s="199">
        <f t="shared" si="3"/>
        <v>2</v>
      </c>
      <c r="J196" s="199">
        <f t="shared" si="4"/>
        <v>2</v>
      </c>
      <c r="K196" s="199">
        <f t="shared" si="5"/>
        <v>2</v>
      </c>
      <c r="L196" s="199">
        <f t="shared" si="6"/>
        <v>2</v>
      </c>
      <c r="M196" s="199">
        <f t="shared" si="7"/>
        <v>2</v>
      </c>
      <c r="N196" s="199">
        <f t="shared" si="8"/>
        <v>1</v>
      </c>
      <c r="O196" s="200">
        <f t="shared" si="9"/>
        <v>0</v>
      </c>
      <c r="P196" s="199">
        <f t="shared" si="10"/>
        <v>12</v>
      </c>
      <c r="Q196" s="199">
        <f t="shared" si="11"/>
        <v>0</v>
      </c>
      <c r="R196" s="199">
        <f t="shared" si="12"/>
        <v>0</v>
      </c>
      <c r="S196" s="201">
        <f t="shared" si="185"/>
        <v>0</v>
      </c>
      <c r="T196" s="202">
        <f t="shared" si="14"/>
        <v>3</v>
      </c>
      <c r="U196" s="199">
        <f t="shared" si="15"/>
        <v>0</v>
      </c>
      <c r="V196" s="199">
        <f t="shared" si="16"/>
        <v>0</v>
      </c>
      <c r="W196" s="199">
        <f t="shared" si="17"/>
        <v>0</v>
      </c>
      <c r="X196" s="201">
        <f t="shared" si="18"/>
        <v>0</v>
      </c>
      <c r="Y196" s="203">
        <f t="shared" si="19"/>
        <v>4</v>
      </c>
      <c r="Z196" s="199">
        <f t="shared" si="20"/>
        <v>0</v>
      </c>
      <c r="AA196" s="199">
        <f t="shared" si="21"/>
        <v>0</v>
      </c>
      <c r="AB196" s="199">
        <f t="shared" si="22"/>
        <v>0</v>
      </c>
      <c r="AC196" s="201">
        <f t="shared" si="23"/>
        <v>0</v>
      </c>
      <c r="AD196" s="202">
        <f t="shared" si="24"/>
        <v>4</v>
      </c>
      <c r="AE196" s="199">
        <f t="shared" si="25"/>
        <v>12</v>
      </c>
      <c r="AF196" s="199">
        <f t="shared" si="26"/>
        <v>0</v>
      </c>
      <c r="AG196" s="199">
        <f t="shared" si="27"/>
        <v>0</v>
      </c>
      <c r="AH196" s="201">
        <f t="shared" si="28"/>
        <v>0</v>
      </c>
      <c r="AI196" s="204">
        <f t="shared" si="29"/>
        <v>3</v>
      </c>
      <c r="AJ196" s="199">
        <f t="shared" si="30"/>
        <v>10</v>
      </c>
      <c r="AK196" s="199">
        <f t="shared" si="31"/>
        <v>0</v>
      </c>
      <c r="AL196" s="199">
        <f t="shared" si="32"/>
        <v>0</v>
      </c>
      <c r="AM196" s="201">
        <f t="shared" si="33"/>
        <v>0</v>
      </c>
      <c r="AN196" s="204">
        <f t="shared" si="34"/>
        <v>3</v>
      </c>
      <c r="AO196" s="199">
        <f t="shared" si="35"/>
        <v>0</v>
      </c>
      <c r="AP196" s="199">
        <f t="shared" si="36"/>
        <v>0</v>
      </c>
      <c r="AQ196" s="199">
        <f t="shared" si="37"/>
        <v>0</v>
      </c>
      <c r="AR196" s="201">
        <f t="shared" si="38"/>
        <v>0</v>
      </c>
      <c r="AS196" s="204">
        <f t="shared" si="39"/>
        <v>4</v>
      </c>
      <c r="AT196" s="199">
        <f t="shared" si="40"/>
        <v>12</v>
      </c>
      <c r="AU196" s="199">
        <f t="shared" si="41"/>
        <v>0</v>
      </c>
      <c r="AV196" s="199">
        <f t="shared" si="42"/>
        <v>0</v>
      </c>
      <c r="AW196" s="201">
        <f t="shared" si="43"/>
        <v>0</v>
      </c>
      <c r="AX196" s="205">
        <f t="shared" si="44"/>
        <v>3</v>
      </c>
      <c r="AY196" s="199">
        <f t="shared" si="45"/>
        <v>0</v>
      </c>
      <c r="AZ196" s="199">
        <f t="shared" si="46"/>
        <v>0</v>
      </c>
      <c r="BA196" s="199">
        <f t="shared" si="47"/>
        <v>0</v>
      </c>
      <c r="BB196" s="201">
        <f t="shared" si="48"/>
        <v>0</v>
      </c>
      <c r="BC196" s="204">
        <f t="shared" si="49"/>
        <v>4</v>
      </c>
      <c r="BD196" s="199">
        <f t="shared" si="50"/>
        <v>0</v>
      </c>
      <c r="BE196" s="199">
        <f t="shared" si="51"/>
        <v>0</v>
      </c>
      <c r="BF196" s="199">
        <f t="shared" si="52"/>
        <v>0</v>
      </c>
      <c r="BG196" s="201">
        <f t="shared" si="53"/>
        <v>0</v>
      </c>
      <c r="BH196" s="204">
        <f t="shared" si="54"/>
        <v>4</v>
      </c>
      <c r="BI196" s="199">
        <f t="shared" si="55"/>
        <v>8</v>
      </c>
      <c r="BJ196" s="199">
        <f t="shared" si="56"/>
        <v>0</v>
      </c>
      <c r="BK196" s="199">
        <f t="shared" si="57"/>
        <v>0</v>
      </c>
      <c r="BL196" s="201">
        <f t="shared" si="58"/>
        <v>0</v>
      </c>
      <c r="BM196" s="206">
        <f t="shared" si="59"/>
        <v>3</v>
      </c>
      <c r="BN196" s="199">
        <f t="shared" si="60"/>
        <v>12</v>
      </c>
      <c r="BO196" s="199">
        <f t="shared" si="61"/>
        <v>0</v>
      </c>
      <c r="BP196" s="199">
        <f t="shared" si="62"/>
        <v>0</v>
      </c>
      <c r="BQ196" s="201">
        <f t="shared" si="63"/>
        <v>0</v>
      </c>
      <c r="BR196" s="207">
        <f t="shared" si="64"/>
        <v>3</v>
      </c>
      <c r="BS196" s="199">
        <f t="shared" si="65"/>
        <v>0</v>
      </c>
      <c r="BT196" s="199">
        <f t="shared" si="66"/>
        <v>0</v>
      </c>
      <c r="BU196" s="199">
        <f t="shared" si="67"/>
        <v>0</v>
      </c>
      <c r="BV196" s="201">
        <f t="shared" si="68"/>
        <v>0</v>
      </c>
      <c r="BW196" s="207">
        <f t="shared" si="69"/>
        <v>4</v>
      </c>
      <c r="BX196" s="235">
        <v>83</v>
      </c>
      <c r="BY196" s="235">
        <v>83</v>
      </c>
      <c r="BZ196" s="193" t="e">
        <f t="shared" si="70"/>
        <v>#VALUE!</v>
      </c>
      <c r="CA196" s="193">
        <f t="shared" si="71"/>
        <v>20</v>
      </c>
      <c r="CB196" s="193" t="e">
        <f t="shared" si="72"/>
        <v>#VALUE!</v>
      </c>
      <c r="CC196" s="193" t="e">
        <f t="shared" si="73"/>
        <v>#VALUE!</v>
      </c>
      <c r="CD196" s="193" t="e">
        <f t="shared" si="74"/>
        <v>#VALUE!</v>
      </c>
      <c r="CE196" s="193" t="e">
        <f t="shared" si="75"/>
        <v>#VALUE!</v>
      </c>
      <c r="CF196" s="193" t="e">
        <f t="shared" si="76"/>
        <v>#VALUE!</v>
      </c>
      <c r="CG196" s="193" t="e">
        <f t="shared" si="77"/>
        <v>#VALUE!</v>
      </c>
      <c r="CH196" s="193" t="e">
        <f t="shared" si="78"/>
        <v>#VALUE!</v>
      </c>
      <c r="CI196" s="193" t="e">
        <f t="shared" si="79"/>
        <v>#VALUE!</v>
      </c>
      <c r="CJ196" s="193" t="e">
        <f t="shared" si="80"/>
        <v>#VALUE!</v>
      </c>
      <c r="CK196" s="193" t="e">
        <f t="shared" si="81"/>
        <v>#VALUE!</v>
      </c>
      <c r="CL196" s="193" t="e">
        <f t="shared" si="82"/>
        <v>#VALUE!</v>
      </c>
      <c r="CM196" s="193" t="e">
        <f t="shared" si="83"/>
        <v>#VALUE!</v>
      </c>
      <c r="CN196" s="193" t="e">
        <f t="shared" si="84"/>
        <v>#VALUE!</v>
      </c>
      <c r="CO196" s="209" t="str">
        <f t="shared" si="85"/>
        <v>2023PEC AI 176</v>
      </c>
      <c r="CP196" s="193" t="e">
        <f t="shared" si="86"/>
        <v>#VALUE!</v>
      </c>
      <c r="CQ196" s="158"/>
      <c r="CR196" s="193">
        <f t="shared" si="87"/>
        <v>20</v>
      </c>
      <c r="CS196" s="193" t="e">
        <f t="shared" si="88"/>
        <v>#VALUE!</v>
      </c>
      <c r="CT196" s="193" t="e">
        <f t="shared" si="89"/>
        <v>#VALUE!</v>
      </c>
      <c r="CU196" s="193" t="e">
        <f t="shared" si="90"/>
        <v>#VALUE!</v>
      </c>
      <c r="CV196" s="193" t="e">
        <f t="shared" si="91"/>
        <v>#VALUE!</v>
      </c>
      <c r="CW196" s="193" t="e">
        <f t="shared" si="92"/>
        <v>#VALUE!</v>
      </c>
      <c r="CX196" s="193" t="e">
        <f t="shared" si="93"/>
        <v>#VALUE!</v>
      </c>
      <c r="CY196" s="193" t="e">
        <f t="shared" si="94"/>
        <v>#VALUE!</v>
      </c>
      <c r="CZ196" s="193" t="e">
        <f t="shared" si="95"/>
        <v>#VALUE!</v>
      </c>
      <c r="DA196" s="193" t="e">
        <f t="shared" si="96"/>
        <v>#VALUE!</v>
      </c>
      <c r="DB196" s="193" t="e">
        <f t="shared" si="97"/>
        <v>#VALUE!</v>
      </c>
      <c r="DC196" s="193" t="e">
        <f t="shared" si="98"/>
        <v>#VALUE!</v>
      </c>
      <c r="DD196" s="193" t="e">
        <f t="shared" si="99"/>
        <v>#VALUE!</v>
      </c>
      <c r="DE196" s="159"/>
      <c r="DF196" s="159" t="e">
        <f t="shared" si="100"/>
        <v>#VALUE!</v>
      </c>
      <c r="DG196" s="159"/>
      <c r="DH196" s="159"/>
      <c r="DI196" s="159"/>
      <c r="DJ196" s="159"/>
      <c r="DK196" s="159"/>
      <c r="DL196" s="159"/>
      <c r="DM196" s="159"/>
      <c r="DN196" s="159"/>
      <c r="DO196" s="159"/>
      <c r="DP196" s="159"/>
      <c r="DQ196" s="159"/>
      <c r="DR196" s="159">
        <f t="shared" si="101"/>
        <v>83</v>
      </c>
      <c r="DS196" s="188">
        <f t="shared" si="102"/>
        <v>17</v>
      </c>
      <c r="DT196" s="159">
        <f t="shared" si="103"/>
        <v>12</v>
      </c>
      <c r="DU196" s="159">
        <f t="shared" si="104"/>
        <v>12</v>
      </c>
      <c r="DV196" s="159">
        <f t="shared" si="105"/>
        <v>10</v>
      </c>
      <c r="DW196" s="159">
        <f t="shared" si="106"/>
        <v>12</v>
      </c>
      <c r="DX196" s="159">
        <f t="shared" si="107"/>
        <v>8</v>
      </c>
      <c r="DY196" s="210">
        <f t="shared" si="108"/>
        <v>12</v>
      </c>
      <c r="DZ196" s="159">
        <f t="shared" si="109"/>
        <v>83</v>
      </c>
      <c r="EA196" s="159">
        <f t="shared" si="110"/>
        <v>17</v>
      </c>
      <c r="EB196" s="159">
        <f t="shared" si="111"/>
        <v>12</v>
      </c>
      <c r="EC196" s="159">
        <f t="shared" si="207"/>
        <v>0</v>
      </c>
      <c r="ED196" s="159">
        <f t="shared" si="207"/>
        <v>0</v>
      </c>
      <c r="EE196" s="159">
        <f t="shared" si="208"/>
        <v>12</v>
      </c>
      <c r="EF196" s="159">
        <f t="shared" si="208"/>
        <v>10</v>
      </c>
      <c r="EG196" s="159">
        <f t="shared" si="114"/>
        <v>0</v>
      </c>
      <c r="EH196" s="159">
        <f t="shared" si="115"/>
        <v>12</v>
      </c>
      <c r="EI196" s="159">
        <f t="shared" si="209"/>
        <v>0</v>
      </c>
      <c r="EJ196" s="159">
        <f t="shared" si="209"/>
        <v>0</v>
      </c>
      <c r="EK196" s="159">
        <f t="shared" si="210"/>
        <v>8</v>
      </c>
      <c r="EL196" s="159">
        <f t="shared" si="210"/>
        <v>12</v>
      </c>
      <c r="EM196" s="159">
        <f t="shared" si="118"/>
        <v>0</v>
      </c>
      <c r="EN196" s="159"/>
      <c r="EO196" s="159"/>
      <c r="EP196" s="188">
        <f t="shared" si="119"/>
        <v>17</v>
      </c>
      <c r="EQ196" s="159">
        <f t="shared" si="120"/>
        <v>15</v>
      </c>
      <c r="ER196" s="159">
        <f t="shared" si="121"/>
        <v>15</v>
      </c>
      <c r="ES196" s="159">
        <f t="shared" si="122"/>
        <v>13</v>
      </c>
      <c r="ET196" s="159">
        <f t="shared" si="123"/>
        <v>10</v>
      </c>
      <c r="EU196" s="159">
        <f t="shared" si="124"/>
        <v>13</v>
      </c>
      <c r="EV196" s="159"/>
      <c r="EW196" s="159">
        <f t="shared" si="125"/>
        <v>83</v>
      </c>
      <c r="EX196" s="159">
        <f t="shared" si="126"/>
        <v>17</v>
      </c>
      <c r="EY196" s="159">
        <f t="shared" si="127"/>
        <v>15</v>
      </c>
      <c r="EZ196" s="159">
        <f t="shared" si="211"/>
        <v>0</v>
      </c>
      <c r="FA196" s="159">
        <f t="shared" si="211"/>
        <v>0</v>
      </c>
      <c r="FB196" s="159">
        <f t="shared" si="212"/>
        <v>15</v>
      </c>
      <c r="FC196" s="159">
        <f t="shared" si="212"/>
        <v>13</v>
      </c>
      <c r="FD196" s="159">
        <f t="shared" si="130"/>
        <v>0</v>
      </c>
      <c r="FE196" s="159">
        <f t="shared" si="131"/>
        <v>10</v>
      </c>
      <c r="FF196" s="159">
        <f t="shared" si="213"/>
        <v>0</v>
      </c>
      <c r="FG196" s="159">
        <f t="shared" si="213"/>
        <v>0</v>
      </c>
      <c r="FH196" s="159">
        <f t="shared" si="133"/>
        <v>13</v>
      </c>
      <c r="FI196" s="159">
        <v>0</v>
      </c>
      <c r="FJ196" s="159">
        <v>0</v>
      </c>
      <c r="FK196" s="159"/>
      <c r="FL196" s="159"/>
      <c r="FM196" s="235">
        <v>83</v>
      </c>
    </row>
    <row r="197" spans="1:169" ht="18" x14ac:dyDescent="0.2">
      <c r="A197" s="194">
        <v>184</v>
      </c>
      <c r="B197" s="195">
        <v>211423243184</v>
      </c>
      <c r="C197" s="196" t="s">
        <v>1042</v>
      </c>
      <c r="D197" s="197"/>
      <c r="E197" s="198" t="s">
        <v>1043</v>
      </c>
      <c r="F197" s="199">
        <f t="shared" si="0"/>
        <v>2</v>
      </c>
      <c r="G197" s="199">
        <f t="shared" si="1"/>
        <v>2</v>
      </c>
      <c r="H197" s="199">
        <f t="shared" si="2"/>
        <v>2</v>
      </c>
      <c r="I197" s="199">
        <f t="shared" si="3"/>
        <v>2</v>
      </c>
      <c r="J197" s="199">
        <f t="shared" si="4"/>
        <v>2</v>
      </c>
      <c r="K197" s="199">
        <f t="shared" si="5"/>
        <v>2</v>
      </c>
      <c r="L197" s="199">
        <f t="shared" si="6"/>
        <v>2</v>
      </c>
      <c r="M197" s="199">
        <f t="shared" si="7"/>
        <v>1</v>
      </c>
      <c r="N197" s="199">
        <f t="shared" si="8"/>
        <v>0</v>
      </c>
      <c r="O197" s="200">
        <f t="shared" si="9"/>
        <v>0</v>
      </c>
      <c r="P197" s="199">
        <f t="shared" si="10"/>
        <v>0</v>
      </c>
      <c r="Q197" s="199">
        <f t="shared" si="11"/>
        <v>0</v>
      </c>
      <c r="R197" s="199">
        <f t="shared" si="12"/>
        <v>0</v>
      </c>
      <c r="S197" s="201">
        <f t="shared" si="185"/>
        <v>0</v>
      </c>
      <c r="T197" s="202">
        <f t="shared" si="14"/>
        <v>4</v>
      </c>
      <c r="U197" s="199">
        <f t="shared" si="15"/>
        <v>10</v>
      </c>
      <c r="V197" s="199">
        <f t="shared" si="16"/>
        <v>0</v>
      </c>
      <c r="W197" s="199">
        <f t="shared" si="17"/>
        <v>0</v>
      </c>
      <c r="X197" s="201">
        <f t="shared" si="18"/>
        <v>0</v>
      </c>
      <c r="Y197" s="203">
        <f t="shared" si="19"/>
        <v>3</v>
      </c>
      <c r="Z197" s="199">
        <f t="shared" si="20"/>
        <v>11</v>
      </c>
      <c r="AA197" s="199">
        <f t="shared" si="21"/>
        <v>0</v>
      </c>
      <c r="AB197" s="199">
        <f t="shared" si="22"/>
        <v>0</v>
      </c>
      <c r="AC197" s="201">
        <f t="shared" si="23"/>
        <v>0</v>
      </c>
      <c r="AD197" s="202">
        <f t="shared" si="24"/>
        <v>3</v>
      </c>
      <c r="AE197" s="199">
        <f t="shared" si="25"/>
        <v>0</v>
      </c>
      <c r="AF197" s="199">
        <f t="shared" si="26"/>
        <v>0</v>
      </c>
      <c r="AG197" s="199">
        <f t="shared" si="27"/>
        <v>0</v>
      </c>
      <c r="AH197" s="201">
        <f t="shared" si="28"/>
        <v>0</v>
      </c>
      <c r="AI197" s="204">
        <f t="shared" si="29"/>
        <v>4</v>
      </c>
      <c r="AJ197" s="199">
        <f t="shared" si="30"/>
        <v>0</v>
      </c>
      <c r="AK197" s="199">
        <f t="shared" si="31"/>
        <v>0</v>
      </c>
      <c r="AL197" s="199">
        <f t="shared" si="32"/>
        <v>0</v>
      </c>
      <c r="AM197" s="201">
        <f t="shared" si="33"/>
        <v>0</v>
      </c>
      <c r="AN197" s="204">
        <f t="shared" si="34"/>
        <v>4</v>
      </c>
      <c r="AO197" s="199">
        <f t="shared" si="35"/>
        <v>11</v>
      </c>
      <c r="AP197" s="199">
        <f t="shared" si="36"/>
        <v>0</v>
      </c>
      <c r="AQ197" s="199">
        <f t="shared" si="37"/>
        <v>0</v>
      </c>
      <c r="AR197" s="201">
        <f t="shared" si="38"/>
        <v>0</v>
      </c>
      <c r="AS197" s="204">
        <f t="shared" si="39"/>
        <v>3</v>
      </c>
      <c r="AT197" s="199">
        <f t="shared" si="40"/>
        <v>0</v>
      </c>
      <c r="AU197" s="199">
        <f t="shared" si="41"/>
        <v>0</v>
      </c>
      <c r="AV197" s="199">
        <f t="shared" si="42"/>
        <v>0</v>
      </c>
      <c r="AW197" s="201">
        <f t="shared" si="43"/>
        <v>0</v>
      </c>
      <c r="AX197" s="205">
        <f t="shared" si="44"/>
        <v>4</v>
      </c>
      <c r="AY197" s="199">
        <f t="shared" si="45"/>
        <v>11</v>
      </c>
      <c r="AZ197" s="199">
        <f t="shared" si="46"/>
        <v>0</v>
      </c>
      <c r="BA197" s="199">
        <f t="shared" si="47"/>
        <v>0</v>
      </c>
      <c r="BB197" s="201">
        <f t="shared" si="48"/>
        <v>0</v>
      </c>
      <c r="BC197" s="204">
        <f t="shared" si="49"/>
        <v>3</v>
      </c>
      <c r="BD197" s="199">
        <f t="shared" si="50"/>
        <v>4</v>
      </c>
      <c r="BE197" s="199">
        <f t="shared" si="51"/>
        <v>0</v>
      </c>
      <c r="BF197" s="199">
        <f t="shared" si="52"/>
        <v>0</v>
      </c>
      <c r="BG197" s="201">
        <f t="shared" si="53"/>
        <v>0</v>
      </c>
      <c r="BH197" s="204">
        <f t="shared" si="54"/>
        <v>3</v>
      </c>
      <c r="BI197" s="199">
        <f t="shared" si="55"/>
        <v>0</v>
      </c>
      <c r="BJ197" s="199">
        <f t="shared" si="56"/>
        <v>0</v>
      </c>
      <c r="BK197" s="199">
        <f t="shared" si="57"/>
        <v>0</v>
      </c>
      <c r="BL197" s="201">
        <f t="shared" si="58"/>
        <v>0</v>
      </c>
      <c r="BM197" s="206">
        <f t="shared" si="59"/>
        <v>4</v>
      </c>
      <c r="BN197" s="199">
        <f t="shared" si="60"/>
        <v>0</v>
      </c>
      <c r="BO197" s="199">
        <f t="shared" si="61"/>
        <v>0</v>
      </c>
      <c r="BP197" s="199">
        <f t="shared" si="62"/>
        <v>0</v>
      </c>
      <c r="BQ197" s="201">
        <f t="shared" si="63"/>
        <v>0</v>
      </c>
      <c r="BR197" s="207">
        <f t="shared" si="64"/>
        <v>4</v>
      </c>
      <c r="BS197" s="199">
        <f t="shared" si="65"/>
        <v>11</v>
      </c>
      <c r="BT197" s="199">
        <f t="shared" si="66"/>
        <v>0</v>
      </c>
      <c r="BU197" s="199">
        <f t="shared" si="67"/>
        <v>0</v>
      </c>
      <c r="BV197" s="201">
        <f t="shared" si="68"/>
        <v>0</v>
      </c>
      <c r="BW197" s="207">
        <f t="shared" si="69"/>
        <v>3</v>
      </c>
      <c r="BX197" s="235">
        <v>73</v>
      </c>
      <c r="BY197" s="235">
        <v>73</v>
      </c>
      <c r="BZ197" s="193" t="e">
        <f t="shared" si="70"/>
        <v>#VALUE!</v>
      </c>
      <c r="CA197" s="193">
        <f t="shared" si="71"/>
        <v>20</v>
      </c>
      <c r="CB197" s="193" t="e">
        <f t="shared" si="72"/>
        <v>#VALUE!</v>
      </c>
      <c r="CC197" s="193" t="e">
        <f t="shared" si="73"/>
        <v>#VALUE!</v>
      </c>
      <c r="CD197" s="193" t="e">
        <f t="shared" si="74"/>
        <v>#VALUE!</v>
      </c>
      <c r="CE197" s="193" t="e">
        <f t="shared" si="75"/>
        <v>#VALUE!</v>
      </c>
      <c r="CF197" s="193" t="e">
        <f t="shared" si="76"/>
        <v>#VALUE!</v>
      </c>
      <c r="CG197" s="193" t="e">
        <f t="shared" si="77"/>
        <v>#VALUE!</v>
      </c>
      <c r="CH197" s="193" t="e">
        <f t="shared" si="78"/>
        <v>#VALUE!</v>
      </c>
      <c r="CI197" s="193" t="e">
        <f t="shared" si="79"/>
        <v>#VALUE!</v>
      </c>
      <c r="CJ197" s="193" t="e">
        <f t="shared" si="80"/>
        <v>#VALUE!</v>
      </c>
      <c r="CK197" s="193" t="e">
        <f t="shared" si="81"/>
        <v>#VALUE!</v>
      </c>
      <c r="CL197" s="193" t="e">
        <f t="shared" si="82"/>
        <v>#VALUE!</v>
      </c>
      <c r="CM197" s="193" t="e">
        <f t="shared" si="83"/>
        <v>#VALUE!</v>
      </c>
      <c r="CN197" s="193" t="e">
        <f t="shared" si="84"/>
        <v>#VALUE!</v>
      </c>
      <c r="CO197" s="209" t="str">
        <f t="shared" si="85"/>
        <v>2023PEC AI 517</v>
      </c>
      <c r="CP197" s="193" t="e">
        <f t="shared" si="86"/>
        <v>#VALUE!</v>
      </c>
      <c r="CQ197" s="158"/>
      <c r="CR197" s="193">
        <f t="shared" si="87"/>
        <v>20</v>
      </c>
      <c r="CS197" s="193" t="e">
        <f t="shared" si="88"/>
        <v>#VALUE!</v>
      </c>
      <c r="CT197" s="193" t="e">
        <f t="shared" si="89"/>
        <v>#VALUE!</v>
      </c>
      <c r="CU197" s="193" t="e">
        <f t="shared" si="90"/>
        <v>#VALUE!</v>
      </c>
      <c r="CV197" s="193" t="e">
        <f t="shared" si="91"/>
        <v>#VALUE!</v>
      </c>
      <c r="CW197" s="193" t="e">
        <f t="shared" si="92"/>
        <v>#VALUE!</v>
      </c>
      <c r="CX197" s="193" t="e">
        <f t="shared" si="93"/>
        <v>#VALUE!</v>
      </c>
      <c r="CY197" s="193" t="e">
        <f t="shared" si="94"/>
        <v>#VALUE!</v>
      </c>
      <c r="CZ197" s="193" t="e">
        <f t="shared" si="95"/>
        <v>#VALUE!</v>
      </c>
      <c r="DA197" s="193" t="e">
        <f t="shared" si="96"/>
        <v>#VALUE!</v>
      </c>
      <c r="DB197" s="193" t="e">
        <f t="shared" si="97"/>
        <v>#VALUE!</v>
      </c>
      <c r="DC197" s="193" t="e">
        <f t="shared" si="98"/>
        <v>#VALUE!</v>
      </c>
      <c r="DD197" s="193" t="e">
        <f t="shared" si="99"/>
        <v>#VALUE!</v>
      </c>
      <c r="DE197" s="159"/>
      <c r="DF197" s="159" t="e">
        <f t="shared" si="100"/>
        <v>#VALUE!</v>
      </c>
      <c r="DG197" s="159"/>
      <c r="DH197" s="159"/>
      <c r="DI197" s="159"/>
      <c r="DJ197" s="159"/>
      <c r="DK197" s="159"/>
      <c r="DL197" s="159"/>
      <c r="DM197" s="159"/>
      <c r="DN197" s="159"/>
      <c r="DO197" s="159"/>
      <c r="DP197" s="159"/>
      <c r="DQ197" s="159"/>
      <c r="DR197" s="159">
        <f t="shared" si="101"/>
        <v>73</v>
      </c>
      <c r="DS197" s="188">
        <f t="shared" si="102"/>
        <v>15</v>
      </c>
      <c r="DT197" s="159">
        <f t="shared" si="103"/>
        <v>10</v>
      </c>
      <c r="DU197" s="159">
        <f t="shared" si="104"/>
        <v>11</v>
      </c>
      <c r="DV197" s="159">
        <f t="shared" si="105"/>
        <v>11</v>
      </c>
      <c r="DW197" s="159">
        <f t="shared" si="106"/>
        <v>11</v>
      </c>
      <c r="DX197" s="159">
        <f t="shared" si="107"/>
        <v>4</v>
      </c>
      <c r="DY197" s="210">
        <f t="shared" si="108"/>
        <v>11</v>
      </c>
      <c r="DZ197" s="159">
        <f t="shared" si="109"/>
        <v>73</v>
      </c>
      <c r="EA197" s="159">
        <f t="shared" si="110"/>
        <v>15</v>
      </c>
      <c r="EB197" s="159">
        <f t="shared" si="111"/>
        <v>0</v>
      </c>
      <c r="EC197" s="159">
        <f t="shared" si="207"/>
        <v>10</v>
      </c>
      <c r="ED197" s="159">
        <f t="shared" si="207"/>
        <v>11</v>
      </c>
      <c r="EE197" s="159">
        <f t="shared" si="208"/>
        <v>0</v>
      </c>
      <c r="EF197" s="159">
        <f t="shared" si="208"/>
        <v>0</v>
      </c>
      <c r="EG197" s="159">
        <f t="shared" si="114"/>
        <v>11</v>
      </c>
      <c r="EH197" s="159">
        <f t="shared" si="115"/>
        <v>0</v>
      </c>
      <c r="EI197" s="159">
        <f t="shared" si="209"/>
        <v>11</v>
      </c>
      <c r="EJ197" s="159">
        <f t="shared" si="209"/>
        <v>4</v>
      </c>
      <c r="EK197" s="159">
        <f t="shared" si="210"/>
        <v>0</v>
      </c>
      <c r="EL197" s="159">
        <f t="shared" si="210"/>
        <v>0</v>
      </c>
      <c r="EM197" s="159">
        <f t="shared" si="118"/>
        <v>11</v>
      </c>
      <c r="EN197" s="159"/>
      <c r="EO197" s="159"/>
      <c r="EP197" s="188">
        <f t="shared" si="119"/>
        <v>15</v>
      </c>
      <c r="EQ197" s="159">
        <f t="shared" si="120"/>
        <v>12</v>
      </c>
      <c r="ER197" s="159">
        <f t="shared" si="121"/>
        <v>13</v>
      </c>
      <c r="ES197" s="159">
        <f t="shared" si="122"/>
        <v>13</v>
      </c>
      <c r="ET197" s="159">
        <f t="shared" si="123"/>
        <v>8</v>
      </c>
      <c r="EU197" s="159">
        <f t="shared" si="124"/>
        <v>12</v>
      </c>
      <c r="EV197" s="159"/>
      <c r="EW197" s="159">
        <f t="shared" si="125"/>
        <v>73</v>
      </c>
      <c r="EX197" s="159">
        <f t="shared" si="126"/>
        <v>15</v>
      </c>
      <c r="EY197" s="159">
        <f t="shared" si="127"/>
        <v>0</v>
      </c>
      <c r="EZ197" s="159">
        <f t="shared" si="211"/>
        <v>12</v>
      </c>
      <c r="FA197" s="159">
        <f t="shared" si="211"/>
        <v>13</v>
      </c>
      <c r="FB197" s="159">
        <f t="shared" si="212"/>
        <v>0</v>
      </c>
      <c r="FC197" s="159">
        <f t="shared" si="212"/>
        <v>0</v>
      </c>
      <c r="FD197" s="159">
        <f t="shared" si="130"/>
        <v>13</v>
      </c>
      <c r="FE197" s="159">
        <f t="shared" si="131"/>
        <v>0</v>
      </c>
      <c r="FF197" s="159">
        <f t="shared" si="213"/>
        <v>8</v>
      </c>
      <c r="FG197" s="159">
        <f t="shared" si="213"/>
        <v>12</v>
      </c>
      <c r="FH197" s="159">
        <f t="shared" si="133"/>
        <v>0</v>
      </c>
      <c r="FI197" s="159">
        <v>0</v>
      </c>
      <c r="FJ197" s="159">
        <v>0</v>
      </c>
      <c r="FK197" s="159"/>
      <c r="FL197" s="159"/>
      <c r="FM197" s="235">
        <v>73</v>
      </c>
    </row>
    <row r="198" spans="1:169" ht="18" x14ac:dyDescent="0.2">
      <c r="A198" s="194">
        <v>185</v>
      </c>
      <c r="B198" s="195">
        <v>211423243185</v>
      </c>
      <c r="C198" s="196" t="s">
        <v>1044</v>
      </c>
      <c r="D198" s="197"/>
      <c r="E198" s="198" t="s">
        <v>1045</v>
      </c>
      <c r="F198" s="199">
        <f t="shared" si="0"/>
        <v>2</v>
      </c>
      <c r="G198" s="199">
        <f t="shared" si="1"/>
        <v>2</v>
      </c>
      <c r="H198" s="199">
        <f t="shared" si="2"/>
        <v>2</v>
      </c>
      <c r="I198" s="199">
        <f t="shared" si="3"/>
        <v>2</v>
      </c>
      <c r="J198" s="199">
        <f t="shared" si="4"/>
        <v>2</v>
      </c>
      <c r="K198" s="199">
        <f t="shared" si="5"/>
        <v>2</v>
      </c>
      <c r="L198" s="199">
        <f t="shared" si="6"/>
        <v>2</v>
      </c>
      <c r="M198" s="199">
        <f t="shared" si="7"/>
        <v>1</v>
      </c>
      <c r="N198" s="199">
        <f t="shared" si="8"/>
        <v>0</v>
      </c>
      <c r="O198" s="200">
        <f t="shared" si="9"/>
        <v>0</v>
      </c>
      <c r="P198" s="199">
        <f t="shared" si="10"/>
        <v>11</v>
      </c>
      <c r="Q198" s="199">
        <f t="shared" si="11"/>
        <v>0</v>
      </c>
      <c r="R198" s="199">
        <f t="shared" si="12"/>
        <v>0</v>
      </c>
      <c r="S198" s="201">
        <f t="shared" si="185"/>
        <v>0</v>
      </c>
      <c r="T198" s="202">
        <f t="shared" si="14"/>
        <v>3</v>
      </c>
      <c r="U198" s="199">
        <f t="shared" si="15"/>
        <v>0</v>
      </c>
      <c r="V198" s="199">
        <f t="shared" si="16"/>
        <v>0</v>
      </c>
      <c r="W198" s="199">
        <f t="shared" si="17"/>
        <v>0</v>
      </c>
      <c r="X198" s="201">
        <f t="shared" si="18"/>
        <v>0</v>
      </c>
      <c r="Y198" s="203">
        <f t="shared" si="19"/>
        <v>4</v>
      </c>
      <c r="Z198" s="199">
        <f t="shared" si="20"/>
        <v>0</v>
      </c>
      <c r="AA198" s="199">
        <f t="shared" si="21"/>
        <v>0</v>
      </c>
      <c r="AB198" s="199">
        <f t="shared" si="22"/>
        <v>0</v>
      </c>
      <c r="AC198" s="201">
        <f t="shared" si="23"/>
        <v>0</v>
      </c>
      <c r="AD198" s="202">
        <f t="shared" si="24"/>
        <v>4</v>
      </c>
      <c r="AE198" s="199">
        <f t="shared" si="25"/>
        <v>11</v>
      </c>
      <c r="AF198" s="199">
        <f t="shared" si="26"/>
        <v>0</v>
      </c>
      <c r="AG198" s="199">
        <f t="shared" si="27"/>
        <v>0</v>
      </c>
      <c r="AH198" s="201">
        <f t="shared" si="28"/>
        <v>0</v>
      </c>
      <c r="AI198" s="204">
        <f t="shared" si="29"/>
        <v>3</v>
      </c>
      <c r="AJ198" s="199">
        <f t="shared" si="30"/>
        <v>10</v>
      </c>
      <c r="AK198" s="199">
        <f t="shared" si="31"/>
        <v>0</v>
      </c>
      <c r="AL198" s="199">
        <f t="shared" si="32"/>
        <v>0</v>
      </c>
      <c r="AM198" s="201">
        <f t="shared" si="33"/>
        <v>0</v>
      </c>
      <c r="AN198" s="204">
        <f t="shared" si="34"/>
        <v>3</v>
      </c>
      <c r="AO198" s="199">
        <f t="shared" si="35"/>
        <v>0</v>
      </c>
      <c r="AP198" s="199">
        <f t="shared" si="36"/>
        <v>0</v>
      </c>
      <c r="AQ198" s="199">
        <f t="shared" si="37"/>
        <v>0</v>
      </c>
      <c r="AR198" s="201">
        <f t="shared" si="38"/>
        <v>0</v>
      </c>
      <c r="AS198" s="204">
        <f t="shared" si="39"/>
        <v>4</v>
      </c>
      <c r="AT198" s="199">
        <f t="shared" si="40"/>
        <v>11</v>
      </c>
      <c r="AU198" s="199">
        <f t="shared" si="41"/>
        <v>0</v>
      </c>
      <c r="AV198" s="199">
        <f t="shared" si="42"/>
        <v>0</v>
      </c>
      <c r="AW198" s="201">
        <f t="shared" si="43"/>
        <v>0</v>
      </c>
      <c r="AX198" s="205">
        <f t="shared" si="44"/>
        <v>3</v>
      </c>
      <c r="AY198" s="199">
        <f t="shared" si="45"/>
        <v>0</v>
      </c>
      <c r="AZ198" s="199">
        <f t="shared" si="46"/>
        <v>0</v>
      </c>
      <c r="BA198" s="199">
        <f t="shared" si="47"/>
        <v>0</v>
      </c>
      <c r="BB198" s="201">
        <f t="shared" si="48"/>
        <v>0</v>
      </c>
      <c r="BC198" s="204">
        <f t="shared" si="49"/>
        <v>4</v>
      </c>
      <c r="BD198" s="199">
        <f t="shared" si="50"/>
        <v>0</v>
      </c>
      <c r="BE198" s="199">
        <f t="shared" si="51"/>
        <v>0</v>
      </c>
      <c r="BF198" s="199">
        <f t="shared" si="52"/>
        <v>0</v>
      </c>
      <c r="BG198" s="201">
        <f t="shared" si="53"/>
        <v>0</v>
      </c>
      <c r="BH198" s="204">
        <f t="shared" si="54"/>
        <v>4</v>
      </c>
      <c r="BI198" s="199">
        <f t="shared" si="55"/>
        <v>7</v>
      </c>
      <c r="BJ198" s="199">
        <f t="shared" si="56"/>
        <v>0</v>
      </c>
      <c r="BK198" s="199">
        <f t="shared" si="57"/>
        <v>0</v>
      </c>
      <c r="BL198" s="201">
        <f t="shared" si="58"/>
        <v>0</v>
      </c>
      <c r="BM198" s="206">
        <f t="shared" si="59"/>
        <v>3</v>
      </c>
      <c r="BN198" s="199">
        <f t="shared" si="60"/>
        <v>12</v>
      </c>
      <c r="BO198" s="199">
        <f t="shared" si="61"/>
        <v>0</v>
      </c>
      <c r="BP198" s="199">
        <f t="shared" si="62"/>
        <v>0</v>
      </c>
      <c r="BQ198" s="201">
        <f t="shared" si="63"/>
        <v>0</v>
      </c>
      <c r="BR198" s="207">
        <f t="shared" si="64"/>
        <v>3</v>
      </c>
      <c r="BS198" s="199">
        <f t="shared" si="65"/>
        <v>0</v>
      </c>
      <c r="BT198" s="199">
        <f t="shared" si="66"/>
        <v>0</v>
      </c>
      <c r="BU198" s="199">
        <f t="shared" si="67"/>
        <v>0</v>
      </c>
      <c r="BV198" s="201">
        <f t="shared" si="68"/>
        <v>0</v>
      </c>
      <c r="BW198" s="207">
        <f t="shared" si="69"/>
        <v>4</v>
      </c>
      <c r="BX198" s="235">
        <v>77</v>
      </c>
      <c r="BY198" s="235">
        <v>77</v>
      </c>
      <c r="BZ198" s="193" t="e">
        <f t="shared" si="70"/>
        <v>#VALUE!</v>
      </c>
      <c r="CA198" s="193">
        <f t="shared" si="71"/>
        <v>20</v>
      </c>
      <c r="CB198" s="193" t="e">
        <f t="shared" si="72"/>
        <v>#VALUE!</v>
      </c>
      <c r="CC198" s="193" t="e">
        <f t="shared" si="73"/>
        <v>#VALUE!</v>
      </c>
      <c r="CD198" s="193" t="e">
        <f t="shared" si="74"/>
        <v>#VALUE!</v>
      </c>
      <c r="CE198" s="193" t="e">
        <f t="shared" si="75"/>
        <v>#VALUE!</v>
      </c>
      <c r="CF198" s="193" t="e">
        <f t="shared" si="76"/>
        <v>#VALUE!</v>
      </c>
      <c r="CG198" s="193" t="e">
        <f t="shared" si="77"/>
        <v>#VALUE!</v>
      </c>
      <c r="CH198" s="193" t="e">
        <f t="shared" si="78"/>
        <v>#VALUE!</v>
      </c>
      <c r="CI198" s="193" t="e">
        <f t="shared" si="79"/>
        <v>#VALUE!</v>
      </c>
      <c r="CJ198" s="193" t="e">
        <f t="shared" si="80"/>
        <v>#VALUE!</v>
      </c>
      <c r="CK198" s="193" t="e">
        <f t="shared" si="81"/>
        <v>#VALUE!</v>
      </c>
      <c r="CL198" s="193" t="e">
        <f t="shared" si="82"/>
        <v>#VALUE!</v>
      </c>
      <c r="CM198" s="193" t="e">
        <f t="shared" si="83"/>
        <v>#VALUE!</v>
      </c>
      <c r="CN198" s="193" t="e">
        <f t="shared" si="84"/>
        <v>#VALUE!</v>
      </c>
      <c r="CO198" s="209" t="str">
        <f t="shared" si="85"/>
        <v>2023PEC AI 518</v>
      </c>
      <c r="CP198" s="193" t="e">
        <f t="shared" si="86"/>
        <v>#VALUE!</v>
      </c>
      <c r="CQ198" s="158"/>
      <c r="CR198" s="193">
        <f t="shared" si="87"/>
        <v>20</v>
      </c>
      <c r="CS198" s="193" t="e">
        <f t="shared" si="88"/>
        <v>#VALUE!</v>
      </c>
      <c r="CT198" s="193" t="e">
        <f t="shared" si="89"/>
        <v>#VALUE!</v>
      </c>
      <c r="CU198" s="193" t="e">
        <f t="shared" si="90"/>
        <v>#VALUE!</v>
      </c>
      <c r="CV198" s="193" t="e">
        <f t="shared" si="91"/>
        <v>#VALUE!</v>
      </c>
      <c r="CW198" s="193" t="e">
        <f t="shared" si="92"/>
        <v>#VALUE!</v>
      </c>
      <c r="CX198" s="193" t="e">
        <f t="shared" si="93"/>
        <v>#VALUE!</v>
      </c>
      <c r="CY198" s="193" t="e">
        <f t="shared" si="94"/>
        <v>#VALUE!</v>
      </c>
      <c r="CZ198" s="193" t="e">
        <f t="shared" si="95"/>
        <v>#VALUE!</v>
      </c>
      <c r="DA198" s="193" t="e">
        <f t="shared" si="96"/>
        <v>#VALUE!</v>
      </c>
      <c r="DB198" s="193" t="e">
        <f t="shared" si="97"/>
        <v>#VALUE!</v>
      </c>
      <c r="DC198" s="193" t="e">
        <f t="shared" si="98"/>
        <v>#VALUE!</v>
      </c>
      <c r="DD198" s="193" t="e">
        <f t="shared" si="99"/>
        <v>#VALUE!</v>
      </c>
      <c r="DE198" s="159"/>
      <c r="DF198" s="159" t="e">
        <f t="shared" si="100"/>
        <v>#VALUE!</v>
      </c>
      <c r="DG198" s="159"/>
      <c r="DH198" s="159"/>
      <c r="DI198" s="159"/>
      <c r="DJ198" s="159"/>
      <c r="DK198" s="159"/>
      <c r="DL198" s="159"/>
      <c r="DM198" s="159"/>
      <c r="DN198" s="159"/>
      <c r="DO198" s="159"/>
      <c r="DP198" s="159"/>
      <c r="DQ198" s="159"/>
      <c r="DR198" s="159">
        <f t="shared" si="101"/>
        <v>77</v>
      </c>
      <c r="DS198" s="188">
        <f t="shared" si="102"/>
        <v>15</v>
      </c>
      <c r="DT198" s="159">
        <f t="shared" si="103"/>
        <v>11</v>
      </c>
      <c r="DU198" s="159">
        <f t="shared" si="104"/>
        <v>11</v>
      </c>
      <c r="DV198" s="159">
        <f t="shared" si="105"/>
        <v>10</v>
      </c>
      <c r="DW198" s="159">
        <f t="shared" si="106"/>
        <v>11</v>
      </c>
      <c r="DX198" s="159">
        <f t="shared" si="107"/>
        <v>7</v>
      </c>
      <c r="DY198" s="210">
        <f t="shared" si="108"/>
        <v>12</v>
      </c>
      <c r="DZ198" s="159">
        <f t="shared" si="109"/>
        <v>77</v>
      </c>
      <c r="EA198" s="159">
        <f t="shared" si="110"/>
        <v>15</v>
      </c>
      <c r="EB198" s="159">
        <f t="shared" si="111"/>
        <v>11</v>
      </c>
      <c r="EC198" s="159">
        <f t="shared" si="207"/>
        <v>0</v>
      </c>
      <c r="ED198" s="159">
        <f t="shared" si="207"/>
        <v>0</v>
      </c>
      <c r="EE198" s="159">
        <f t="shared" si="208"/>
        <v>11</v>
      </c>
      <c r="EF198" s="159">
        <f t="shared" si="208"/>
        <v>10</v>
      </c>
      <c r="EG198" s="159">
        <f t="shared" si="114"/>
        <v>0</v>
      </c>
      <c r="EH198" s="159">
        <f t="shared" si="115"/>
        <v>11</v>
      </c>
      <c r="EI198" s="159">
        <f t="shared" si="209"/>
        <v>0</v>
      </c>
      <c r="EJ198" s="159">
        <f t="shared" si="209"/>
        <v>0</v>
      </c>
      <c r="EK198" s="159">
        <f t="shared" si="210"/>
        <v>7</v>
      </c>
      <c r="EL198" s="159">
        <f t="shared" si="210"/>
        <v>12</v>
      </c>
      <c r="EM198" s="159">
        <f t="shared" si="118"/>
        <v>0</v>
      </c>
      <c r="EN198" s="159"/>
      <c r="EO198" s="159"/>
      <c r="EP198" s="188">
        <f t="shared" si="119"/>
        <v>15</v>
      </c>
      <c r="EQ198" s="159">
        <f t="shared" si="120"/>
        <v>14</v>
      </c>
      <c r="ER198" s="159">
        <f t="shared" si="121"/>
        <v>14</v>
      </c>
      <c r="ES198" s="159">
        <f t="shared" si="122"/>
        <v>12</v>
      </c>
      <c r="ET198" s="159">
        <f t="shared" si="123"/>
        <v>10</v>
      </c>
      <c r="EU198" s="159">
        <f t="shared" si="124"/>
        <v>12</v>
      </c>
      <c r="EV198" s="159"/>
      <c r="EW198" s="159">
        <f t="shared" si="125"/>
        <v>77</v>
      </c>
      <c r="EX198" s="159">
        <f t="shared" si="126"/>
        <v>15</v>
      </c>
      <c r="EY198" s="159">
        <f t="shared" si="127"/>
        <v>14</v>
      </c>
      <c r="EZ198" s="159">
        <f t="shared" si="211"/>
        <v>0</v>
      </c>
      <c r="FA198" s="159">
        <f t="shared" si="211"/>
        <v>0</v>
      </c>
      <c r="FB198" s="159">
        <f t="shared" si="212"/>
        <v>14</v>
      </c>
      <c r="FC198" s="159">
        <f t="shared" si="212"/>
        <v>12</v>
      </c>
      <c r="FD198" s="159">
        <f t="shared" si="130"/>
        <v>0</v>
      </c>
      <c r="FE198" s="159">
        <f t="shared" si="131"/>
        <v>10</v>
      </c>
      <c r="FF198" s="159">
        <f t="shared" si="213"/>
        <v>0</v>
      </c>
      <c r="FG198" s="159">
        <f t="shared" si="213"/>
        <v>0</v>
      </c>
      <c r="FH198" s="159">
        <f t="shared" si="133"/>
        <v>12</v>
      </c>
      <c r="FI198" s="159">
        <v>0</v>
      </c>
      <c r="FJ198" s="159">
        <v>0</v>
      </c>
      <c r="FK198" s="159"/>
      <c r="FL198" s="159"/>
      <c r="FM198" s="235">
        <v>77</v>
      </c>
    </row>
    <row r="199" spans="1:169" ht="18" x14ac:dyDescent="0.2">
      <c r="A199" s="194">
        <v>186</v>
      </c>
      <c r="B199" s="195">
        <v>211423243186</v>
      </c>
      <c r="C199" s="196" t="s">
        <v>1046</v>
      </c>
      <c r="D199" s="197"/>
      <c r="E199" s="198" t="s">
        <v>1047</v>
      </c>
      <c r="F199" s="199">
        <f t="shared" si="0"/>
        <v>2</v>
      </c>
      <c r="G199" s="199">
        <f t="shared" si="1"/>
        <v>2</v>
      </c>
      <c r="H199" s="199">
        <f t="shared" si="2"/>
        <v>2</v>
      </c>
      <c r="I199" s="199">
        <f t="shared" si="3"/>
        <v>2</v>
      </c>
      <c r="J199" s="199">
        <f t="shared" si="4"/>
        <v>2</v>
      </c>
      <c r="K199" s="199">
        <f t="shared" si="5"/>
        <v>1</v>
      </c>
      <c r="L199" s="199">
        <f t="shared" si="6"/>
        <v>0</v>
      </c>
      <c r="M199" s="199">
        <f t="shared" si="7"/>
        <v>0</v>
      </c>
      <c r="N199" s="199">
        <f t="shared" si="8"/>
        <v>0</v>
      </c>
      <c r="O199" s="200">
        <f t="shared" si="9"/>
        <v>0</v>
      </c>
      <c r="P199" s="199">
        <f t="shared" si="10"/>
        <v>0</v>
      </c>
      <c r="Q199" s="199">
        <f t="shared" si="11"/>
        <v>0</v>
      </c>
      <c r="R199" s="199">
        <f t="shared" si="12"/>
        <v>0</v>
      </c>
      <c r="S199" s="201">
        <f t="shared" si="185"/>
        <v>0</v>
      </c>
      <c r="T199" s="202">
        <f t="shared" si="14"/>
        <v>4</v>
      </c>
      <c r="U199" s="199">
        <f t="shared" si="15"/>
        <v>7</v>
      </c>
      <c r="V199" s="199">
        <f t="shared" si="16"/>
        <v>0</v>
      </c>
      <c r="W199" s="199">
        <f t="shared" si="17"/>
        <v>0</v>
      </c>
      <c r="X199" s="201">
        <f t="shared" si="18"/>
        <v>0</v>
      </c>
      <c r="Y199" s="203">
        <f t="shared" si="19"/>
        <v>3</v>
      </c>
      <c r="Z199" s="199">
        <f t="shared" si="20"/>
        <v>8</v>
      </c>
      <c r="AA199" s="199">
        <f t="shared" si="21"/>
        <v>0</v>
      </c>
      <c r="AB199" s="199">
        <f t="shared" si="22"/>
        <v>0</v>
      </c>
      <c r="AC199" s="201">
        <f t="shared" si="23"/>
        <v>0</v>
      </c>
      <c r="AD199" s="202">
        <f t="shared" si="24"/>
        <v>3</v>
      </c>
      <c r="AE199" s="199">
        <f t="shared" si="25"/>
        <v>0</v>
      </c>
      <c r="AF199" s="199">
        <f t="shared" si="26"/>
        <v>0</v>
      </c>
      <c r="AG199" s="199">
        <f t="shared" si="27"/>
        <v>0</v>
      </c>
      <c r="AH199" s="201">
        <f t="shared" si="28"/>
        <v>0</v>
      </c>
      <c r="AI199" s="204">
        <f t="shared" si="29"/>
        <v>4</v>
      </c>
      <c r="AJ199" s="199">
        <f t="shared" si="30"/>
        <v>0</v>
      </c>
      <c r="AK199" s="199">
        <f t="shared" si="31"/>
        <v>0</v>
      </c>
      <c r="AL199" s="199">
        <f t="shared" si="32"/>
        <v>0</v>
      </c>
      <c r="AM199" s="201">
        <f t="shared" si="33"/>
        <v>0</v>
      </c>
      <c r="AN199" s="204">
        <f t="shared" si="34"/>
        <v>4</v>
      </c>
      <c r="AO199" s="199">
        <f t="shared" si="35"/>
        <v>8</v>
      </c>
      <c r="AP199" s="199">
        <f t="shared" si="36"/>
        <v>0</v>
      </c>
      <c r="AQ199" s="199">
        <f t="shared" si="37"/>
        <v>0</v>
      </c>
      <c r="AR199" s="201">
        <f t="shared" si="38"/>
        <v>0</v>
      </c>
      <c r="AS199" s="204">
        <f t="shared" si="39"/>
        <v>3</v>
      </c>
      <c r="AT199" s="199">
        <f t="shared" si="40"/>
        <v>0</v>
      </c>
      <c r="AU199" s="199">
        <f t="shared" si="41"/>
        <v>0</v>
      </c>
      <c r="AV199" s="199">
        <f t="shared" si="42"/>
        <v>0</v>
      </c>
      <c r="AW199" s="201">
        <f t="shared" si="43"/>
        <v>0</v>
      </c>
      <c r="AX199" s="205">
        <f t="shared" si="44"/>
        <v>4</v>
      </c>
      <c r="AY199" s="199">
        <f t="shared" si="45"/>
        <v>8</v>
      </c>
      <c r="AZ199" s="199">
        <f t="shared" si="46"/>
        <v>0</v>
      </c>
      <c r="BA199" s="199">
        <f t="shared" si="47"/>
        <v>0</v>
      </c>
      <c r="BB199" s="201">
        <f t="shared" si="48"/>
        <v>0</v>
      </c>
      <c r="BC199" s="204">
        <f t="shared" si="49"/>
        <v>3</v>
      </c>
      <c r="BD199" s="199">
        <f t="shared" si="50"/>
        <v>3</v>
      </c>
      <c r="BE199" s="199">
        <f t="shared" si="51"/>
        <v>0</v>
      </c>
      <c r="BF199" s="199">
        <f t="shared" si="52"/>
        <v>0</v>
      </c>
      <c r="BG199" s="201">
        <f t="shared" si="53"/>
        <v>0</v>
      </c>
      <c r="BH199" s="204">
        <f t="shared" si="54"/>
        <v>3</v>
      </c>
      <c r="BI199" s="199">
        <f t="shared" si="55"/>
        <v>0</v>
      </c>
      <c r="BJ199" s="199">
        <f t="shared" si="56"/>
        <v>0</v>
      </c>
      <c r="BK199" s="199">
        <f t="shared" si="57"/>
        <v>0</v>
      </c>
      <c r="BL199" s="201">
        <f t="shared" si="58"/>
        <v>0</v>
      </c>
      <c r="BM199" s="206">
        <f t="shared" si="59"/>
        <v>4</v>
      </c>
      <c r="BN199" s="199">
        <f t="shared" si="60"/>
        <v>0</v>
      </c>
      <c r="BO199" s="199">
        <f t="shared" si="61"/>
        <v>0</v>
      </c>
      <c r="BP199" s="199">
        <f t="shared" si="62"/>
        <v>0</v>
      </c>
      <c r="BQ199" s="201">
        <f t="shared" si="63"/>
        <v>0</v>
      </c>
      <c r="BR199" s="207">
        <f t="shared" si="64"/>
        <v>4</v>
      </c>
      <c r="BS199" s="199">
        <f t="shared" si="65"/>
        <v>8</v>
      </c>
      <c r="BT199" s="199">
        <f t="shared" si="66"/>
        <v>0</v>
      </c>
      <c r="BU199" s="199">
        <f t="shared" si="67"/>
        <v>0</v>
      </c>
      <c r="BV199" s="201">
        <f t="shared" si="68"/>
        <v>0</v>
      </c>
      <c r="BW199" s="207">
        <f t="shared" si="69"/>
        <v>3</v>
      </c>
      <c r="BX199" s="235">
        <v>53</v>
      </c>
      <c r="BY199" s="235">
        <v>53</v>
      </c>
      <c r="BZ199" s="193" t="e">
        <f t="shared" si="70"/>
        <v>#VALUE!</v>
      </c>
      <c r="CA199" s="193">
        <f t="shared" si="71"/>
        <v>20</v>
      </c>
      <c r="CB199" s="193" t="e">
        <f t="shared" si="72"/>
        <v>#VALUE!</v>
      </c>
      <c r="CC199" s="193" t="e">
        <f t="shared" si="73"/>
        <v>#VALUE!</v>
      </c>
      <c r="CD199" s="193" t="e">
        <f t="shared" si="74"/>
        <v>#VALUE!</v>
      </c>
      <c r="CE199" s="193" t="e">
        <f t="shared" si="75"/>
        <v>#VALUE!</v>
      </c>
      <c r="CF199" s="193" t="e">
        <f t="shared" si="76"/>
        <v>#VALUE!</v>
      </c>
      <c r="CG199" s="193" t="e">
        <f t="shared" si="77"/>
        <v>#VALUE!</v>
      </c>
      <c r="CH199" s="193" t="e">
        <f t="shared" si="78"/>
        <v>#VALUE!</v>
      </c>
      <c r="CI199" s="193" t="e">
        <f t="shared" si="79"/>
        <v>#VALUE!</v>
      </c>
      <c r="CJ199" s="193" t="e">
        <f t="shared" si="80"/>
        <v>#VALUE!</v>
      </c>
      <c r="CK199" s="193" t="e">
        <f t="shared" si="81"/>
        <v>#VALUE!</v>
      </c>
      <c r="CL199" s="193" t="e">
        <f t="shared" si="82"/>
        <v>#VALUE!</v>
      </c>
      <c r="CM199" s="193" t="e">
        <f t="shared" si="83"/>
        <v>#VALUE!</v>
      </c>
      <c r="CN199" s="193" t="e">
        <f t="shared" si="84"/>
        <v>#VALUE!</v>
      </c>
      <c r="CO199" s="209" t="str">
        <f t="shared" si="85"/>
        <v>2023PEC AI 519</v>
      </c>
      <c r="CP199" s="193" t="e">
        <f t="shared" si="86"/>
        <v>#VALUE!</v>
      </c>
      <c r="CQ199" s="158"/>
      <c r="CR199" s="193">
        <f t="shared" si="87"/>
        <v>20</v>
      </c>
      <c r="CS199" s="193" t="e">
        <f t="shared" si="88"/>
        <v>#VALUE!</v>
      </c>
      <c r="CT199" s="193" t="e">
        <f t="shared" si="89"/>
        <v>#VALUE!</v>
      </c>
      <c r="CU199" s="193" t="e">
        <f t="shared" si="90"/>
        <v>#VALUE!</v>
      </c>
      <c r="CV199" s="193" t="e">
        <f t="shared" si="91"/>
        <v>#VALUE!</v>
      </c>
      <c r="CW199" s="193" t="e">
        <f t="shared" si="92"/>
        <v>#VALUE!</v>
      </c>
      <c r="CX199" s="193" t="e">
        <f t="shared" si="93"/>
        <v>#VALUE!</v>
      </c>
      <c r="CY199" s="193" t="e">
        <f t="shared" si="94"/>
        <v>#VALUE!</v>
      </c>
      <c r="CZ199" s="193" t="e">
        <f t="shared" si="95"/>
        <v>#VALUE!</v>
      </c>
      <c r="DA199" s="193" t="e">
        <f t="shared" si="96"/>
        <v>#VALUE!</v>
      </c>
      <c r="DB199" s="193" t="e">
        <f t="shared" si="97"/>
        <v>#VALUE!</v>
      </c>
      <c r="DC199" s="193" t="e">
        <f t="shared" si="98"/>
        <v>#VALUE!</v>
      </c>
      <c r="DD199" s="193" t="e">
        <f t="shared" si="99"/>
        <v>#VALUE!</v>
      </c>
      <c r="DE199" s="159"/>
      <c r="DF199" s="159" t="e">
        <f t="shared" si="100"/>
        <v>#VALUE!</v>
      </c>
      <c r="DG199" s="159"/>
      <c r="DH199" s="159"/>
      <c r="DI199" s="159"/>
      <c r="DJ199" s="159"/>
      <c r="DK199" s="159"/>
      <c r="DL199" s="159"/>
      <c r="DM199" s="159"/>
      <c r="DN199" s="159"/>
      <c r="DO199" s="159"/>
      <c r="DP199" s="159"/>
      <c r="DQ199" s="159"/>
      <c r="DR199" s="159">
        <f t="shared" si="101"/>
        <v>53</v>
      </c>
      <c r="DS199" s="188">
        <f t="shared" si="102"/>
        <v>11</v>
      </c>
      <c r="DT199" s="159">
        <f t="shared" si="103"/>
        <v>7</v>
      </c>
      <c r="DU199" s="159">
        <f t="shared" si="104"/>
        <v>8</v>
      </c>
      <c r="DV199" s="159">
        <f t="shared" si="105"/>
        <v>8</v>
      </c>
      <c r="DW199" s="159">
        <f t="shared" si="106"/>
        <v>8</v>
      </c>
      <c r="DX199" s="159">
        <f t="shared" si="107"/>
        <v>3</v>
      </c>
      <c r="DY199" s="210">
        <f t="shared" si="108"/>
        <v>8</v>
      </c>
      <c r="DZ199" s="159">
        <f t="shared" si="109"/>
        <v>53</v>
      </c>
      <c r="EA199" s="159">
        <f t="shared" si="110"/>
        <v>11</v>
      </c>
      <c r="EB199" s="159">
        <f t="shared" si="111"/>
        <v>0</v>
      </c>
      <c r="EC199" s="159">
        <f t="shared" si="207"/>
        <v>7</v>
      </c>
      <c r="ED199" s="159">
        <f t="shared" si="207"/>
        <v>8</v>
      </c>
      <c r="EE199" s="159">
        <f t="shared" si="208"/>
        <v>0</v>
      </c>
      <c r="EF199" s="159">
        <f t="shared" si="208"/>
        <v>0</v>
      </c>
      <c r="EG199" s="159">
        <f t="shared" si="114"/>
        <v>8</v>
      </c>
      <c r="EH199" s="159">
        <f t="shared" si="115"/>
        <v>0</v>
      </c>
      <c r="EI199" s="159">
        <f t="shared" si="209"/>
        <v>8</v>
      </c>
      <c r="EJ199" s="159">
        <f t="shared" si="209"/>
        <v>3</v>
      </c>
      <c r="EK199" s="159">
        <f t="shared" si="210"/>
        <v>0</v>
      </c>
      <c r="EL199" s="159">
        <f t="shared" si="210"/>
        <v>0</v>
      </c>
      <c r="EM199" s="159">
        <f t="shared" si="118"/>
        <v>8</v>
      </c>
      <c r="EN199" s="159"/>
      <c r="EO199" s="159"/>
      <c r="EP199" s="188">
        <f t="shared" si="119"/>
        <v>11</v>
      </c>
      <c r="EQ199" s="159">
        <f t="shared" si="120"/>
        <v>9</v>
      </c>
      <c r="ER199" s="159">
        <f t="shared" si="121"/>
        <v>10</v>
      </c>
      <c r="ES199" s="159">
        <f t="shared" si="122"/>
        <v>10</v>
      </c>
      <c r="ET199" s="159">
        <f t="shared" si="123"/>
        <v>5</v>
      </c>
      <c r="EU199" s="159">
        <f t="shared" si="124"/>
        <v>8</v>
      </c>
      <c r="EV199" s="159"/>
      <c r="EW199" s="159">
        <f t="shared" si="125"/>
        <v>53</v>
      </c>
      <c r="EX199" s="159">
        <f t="shared" si="126"/>
        <v>11</v>
      </c>
      <c r="EY199" s="159">
        <f t="shared" si="127"/>
        <v>0</v>
      </c>
      <c r="EZ199" s="159">
        <f t="shared" si="211"/>
        <v>9</v>
      </c>
      <c r="FA199" s="159">
        <f t="shared" si="211"/>
        <v>10</v>
      </c>
      <c r="FB199" s="159">
        <f t="shared" si="212"/>
        <v>0</v>
      </c>
      <c r="FC199" s="159">
        <f t="shared" si="212"/>
        <v>0</v>
      </c>
      <c r="FD199" s="159">
        <f t="shared" si="130"/>
        <v>10</v>
      </c>
      <c r="FE199" s="159">
        <f t="shared" si="131"/>
        <v>0</v>
      </c>
      <c r="FF199" s="159">
        <f t="shared" si="213"/>
        <v>5</v>
      </c>
      <c r="FG199" s="159">
        <f t="shared" si="213"/>
        <v>8</v>
      </c>
      <c r="FH199" s="159">
        <f t="shared" si="133"/>
        <v>0</v>
      </c>
      <c r="FI199" s="159">
        <v>0</v>
      </c>
      <c r="FJ199" s="159">
        <v>0</v>
      </c>
      <c r="FK199" s="159"/>
      <c r="FL199" s="159"/>
      <c r="FM199" s="235">
        <v>53</v>
      </c>
    </row>
    <row r="200" spans="1:169" ht="18" x14ac:dyDescent="0.2">
      <c r="A200" s="194">
        <v>187</v>
      </c>
      <c r="B200" s="195">
        <v>211423243187</v>
      </c>
      <c r="C200" s="196" t="s">
        <v>1048</v>
      </c>
      <c r="D200" s="197"/>
      <c r="E200" s="198" t="s">
        <v>1049</v>
      </c>
      <c r="F200" s="199">
        <f t="shared" si="0"/>
        <v>2</v>
      </c>
      <c r="G200" s="199">
        <f t="shared" si="1"/>
        <v>2</v>
      </c>
      <c r="H200" s="199">
        <f t="shared" si="2"/>
        <v>2</v>
      </c>
      <c r="I200" s="199">
        <f t="shared" si="3"/>
        <v>2</v>
      </c>
      <c r="J200" s="199">
        <f t="shared" si="4"/>
        <v>0</v>
      </c>
      <c r="K200" s="199">
        <f t="shared" si="5"/>
        <v>0</v>
      </c>
      <c r="L200" s="199">
        <f t="shared" si="6"/>
        <v>0</v>
      </c>
      <c r="M200" s="199">
        <f t="shared" si="7"/>
        <v>0</v>
      </c>
      <c r="N200" s="199">
        <f t="shared" si="8"/>
        <v>0</v>
      </c>
      <c r="O200" s="200">
        <f t="shared" si="9"/>
        <v>0</v>
      </c>
      <c r="P200" s="199">
        <f t="shared" si="10"/>
        <v>6</v>
      </c>
      <c r="Q200" s="199">
        <f t="shared" si="11"/>
        <v>0</v>
      </c>
      <c r="R200" s="199">
        <f t="shared" si="12"/>
        <v>0</v>
      </c>
      <c r="S200" s="201">
        <f t="shared" si="185"/>
        <v>0</v>
      </c>
      <c r="T200" s="202">
        <f t="shared" si="14"/>
        <v>3</v>
      </c>
      <c r="U200" s="199">
        <f t="shared" si="15"/>
        <v>0</v>
      </c>
      <c r="V200" s="199">
        <f t="shared" si="16"/>
        <v>0</v>
      </c>
      <c r="W200" s="199">
        <f t="shared" si="17"/>
        <v>0</v>
      </c>
      <c r="X200" s="201">
        <f t="shared" si="18"/>
        <v>0</v>
      </c>
      <c r="Y200" s="203">
        <f t="shared" si="19"/>
        <v>4</v>
      </c>
      <c r="Z200" s="199">
        <f t="shared" si="20"/>
        <v>0</v>
      </c>
      <c r="AA200" s="199">
        <f t="shared" si="21"/>
        <v>0</v>
      </c>
      <c r="AB200" s="199">
        <f t="shared" si="22"/>
        <v>0</v>
      </c>
      <c r="AC200" s="201">
        <f t="shared" si="23"/>
        <v>0</v>
      </c>
      <c r="AD200" s="202">
        <f t="shared" si="24"/>
        <v>4</v>
      </c>
      <c r="AE200" s="199">
        <f t="shared" si="25"/>
        <v>6</v>
      </c>
      <c r="AF200" s="199">
        <f t="shared" si="26"/>
        <v>0</v>
      </c>
      <c r="AG200" s="199">
        <f t="shared" si="27"/>
        <v>0</v>
      </c>
      <c r="AH200" s="201">
        <f t="shared" si="28"/>
        <v>0</v>
      </c>
      <c r="AI200" s="204">
        <f t="shared" si="29"/>
        <v>3</v>
      </c>
      <c r="AJ200" s="199">
        <f t="shared" si="30"/>
        <v>5</v>
      </c>
      <c r="AK200" s="199">
        <f t="shared" si="31"/>
        <v>0</v>
      </c>
      <c r="AL200" s="199">
        <f t="shared" si="32"/>
        <v>0</v>
      </c>
      <c r="AM200" s="201">
        <f t="shared" si="33"/>
        <v>0</v>
      </c>
      <c r="AN200" s="204">
        <f t="shared" si="34"/>
        <v>3</v>
      </c>
      <c r="AO200" s="199">
        <f t="shared" si="35"/>
        <v>0</v>
      </c>
      <c r="AP200" s="199">
        <f t="shared" si="36"/>
        <v>0</v>
      </c>
      <c r="AQ200" s="199">
        <f t="shared" si="37"/>
        <v>0</v>
      </c>
      <c r="AR200" s="201">
        <f t="shared" si="38"/>
        <v>0</v>
      </c>
      <c r="AS200" s="204">
        <f t="shared" si="39"/>
        <v>4</v>
      </c>
      <c r="AT200" s="199">
        <f t="shared" si="40"/>
        <v>6</v>
      </c>
      <c r="AU200" s="199">
        <f t="shared" si="41"/>
        <v>0</v>
      </c>
      <c r="AV200" s="199">
        <f t="shared" si="42"/>
        <v>0</v>
      </c>
      <c r="AW200" s="201">
        <f t="shared" si="43"/>
        <v>0</v>
      </c>
      <c r="AX200" s="205">
        <f t="shared" si="44"/>
        <v>3</v>
      </c>
      <c r="AY200" s="199">
        <f t="shared" si="45"/>
        <v>0</v>
      </c>
      <c r="AZ200" s="199">
        <f t="shared" si="46"/>
        <v>0</v>
      </c>
      <c r="BA200" s="199">
        <f t="shared" si="47"/>
        <v>0</v>
      </c>
      <c r="BB200" s="201">
        <f t="shared" si="48"/>
        <v>0</v>
      </c>
      <c r="BC200" s="204">
        <f t="shared" si="49"/>
        <v>4</v>
      </c>
      <c r="BD200" s="199">
        <f t="shared" si="50"/>
        <v>0</v>
      </c>
      <c r="BE200" s="199">
        <f t="shared" si="51"/>
        <v>0</v>
      </c>
      <c r="BF200" s="199">
        <f t="shared" si="52"/>
        <v>0</v>
      </c>
      <c r="BG200" s="201">
        <f t="shared" si="53"/>
        <v>0</v>
      </c>
      <c r="BH200" s="204">
        <f t="shared" si="54"/>
        <v>4</v>
      </c>
      <c r="BI200" s="199">
        <f t="shared" si="55"/>
        <v>4</v>
      </c>
      <c r="BJ200" s="199">
        <f t="shared" si="56"/>
        <v>0</v>
      </c>
      <c r="BK200" s="199">
        <f t="shared" si="57"/>
        <v>0</v>
      </c>
      <c r="BL200" s="201">
        <f t="shared" si="58"/>
        <v>0</v>
      </c>
      <c r="BM200" s="206">
        <f t="shared" si="59"/>
        <v>3</v>
      </c>
      <c r="BN200" s="199">
        <f t="shared" si="60"/>
        <v>6</v>
      </c>
      <c r="BO200" s="199">
        <f t="shared" si="61"/>
        <v>0</v>
      </c>
      <c r="BP200" s="199">
        <f t="shared" si="62"/>
        <v>0</v>
      </c>
      <c r="BQ200" s="201">
        <f t="shared" si="63"/>
        <v>0</v>
      </c>
      <c r="BR200" s="207">
        <f t="shared" si="64"/>
        <v>3</v>
      </c>
      <c r="BS200" s="199">
        <f t="shared" si="65"/>
        <v>0</v>
      </c>
      <c r="BT200" s="199">
        <f t="shared" si="66"/>
        <v>0</v>
      </c>
      <c r="BU200" s="199">
        <f t="shared" si="67"/>
        <v>0</v>
      </c>
      <c r="BV200" s="201">
        <f t="shared" si="68"/>
        <v>0</v>
      </c>
      <c r="BW200" s="207">
        <f t="shared" si="69"/>
        <v>4</v>
      </c>
      <c r="BX200" s="235">
        <v>41</v>
      </c>
      <c r="BY200" s="235">
        <v>41</v>
      </c>
      <c r="BZ200" s="193" t="e">
        <f t="shared" si="70"/>
        <v>#VALUE!</v>
      </c>
      <c r="CA200" s="193">
        <f t="shared" si="71"/>
        <v>20</v>
      </c>
      <c r="CB200" s="193" t="e">
        <f t="shared" si="72"/>
        <v>#VALUE!</v>
      </c>
      <c r="CC200" s="193" t="e">
        <f t="shared" si="73"/>
        <v>#VALUE!</v>
      </c>
      <c r="CD200" s="193" t="e">
        <f t="shared" si="74"/>
        <v>#VALUE!</v>
      </c>
      <c r="CE200" s="193" t="e">
        <f t="shared" si="75"/>
        <v>#VALUE!</v>
      </c>
      <c r="CF200" s="193" t="e">
        <f t="shared" si="76"/>
        <v>#VALUE!</v>
      </c>
      <c r="CG200" s="193" t="e">
        <f t="shared" si="77"/>
        <v>#VALUE!</v>
      </c>
      <c r="CH200" s="193" t="e">
        <f t="shared" si="78"/>
        <v>#VALUE!</v>
      </c>
      <c r="CI200" s="193" t="e">
        <f t="shared" si="79"/>
        <v>#VALUE!</v>
      </c>
      <c r="CJ200" s="193" t="e">
        <f t="shared" si="80"/>
        <v>#VALUE!</v>
      </c>
      <c r="CK200" s="193" t="e">
        <f t="shared" si="81"/>
        <v>#VALUE!</v>
      </c>
      <c r="CL200" s="193" t="e">
        <f t="shared" si="82"/>
        <v>#VALUE!</v>
      </c>
      <c r="CM200" s="193" t="e">
        <f t="shared" si="83"/>
        <v>#VALUE!</v>
      </c>
      <c r="CN200" s="193" t="e">
        <f t="shared" si="84"/>
        <v>#VALUE!</v>
      </c>
      <c r="CO200" s="209" t="str">
        <f t="shared" si="85"/>
        <v>2023PEC AI 520</v>
      </c>
      <c r="CP200" s="193" t="e">
        <f t="shared" si="86"/>
        <v>#VALUE!</v>
      </c>
      <c r="CQ200" s="158"/>
      <c r="CR200" s="193">
        <f t="shared" si="87"/>
        <v>20</v>
      </c>
      <c r="CS200" s="193" t="e">
        <f t="shared" si="88"/>
        <v>#VALUE!</v>
      </c>
      <c r="CT200" s="193" t="e">
        <f t="shared" si="89"/>
        <v>#VALUE!</v>
      </c>
      <c r="CU200" s="193" t="e">
        <f t="shared" si="90"/>
        <v>#VALUE!</v>
      </c>
      <c r="CV200" s="193" t="e">
        <f t="shared" si="91"/>
        <v>#VALUE!</v>
      </c>
      <c r="CW200" s="193" t="e">
        <f t="shared" si="92"/>
        <v>#VALUE!</v>
      </c>
      <c r="CX200" s="193" t="e">
        <f t="shared" si="93"/>
        <v>#VALUE!</v>
      </c>
      <c r="CY200" s="193" t="e">
        <f t="shared" si="94"/>
        <v>#VALUE!</v>
      </c>
      <c r="CZ200" s="193" t="e">
        <f t="shared" si="95"/>
        <v>#VALUE!</v>
      </c>
      <c r="DA200" s="193" t="e">
        <f t="shared" si="96"/>
        <v>#VALUE!</v>
      </c>
      <c r="DB200" s="193" t="e">
        <f t="shared" si="97"/>
        <v>#VALUE!</v>
      </c>
      <c r="DC200" s="193" t="e">
        <f t="shared" si="98"/>
        <v>#VALUE!</v>
      </c>
      <c r="DD200" s="193" t="e">
        <f t="shared" si="99"/>
        <v>#VALUE!</v>
      </c>
      <c r="DE200" s="159"/>
      <c r="DF200" s="159" t="e">
        <f t="shared" si="100"/>
        <v>#VALUE!</v>
      </c>
      <c r="DG200" s="159"/>
      <c r="DH200" s="159"/>
      <c r="DI200" s="159"/>
      <c r="DJ200" s="159"/>
      <c r="DK200" s="159"/>
      <c r="DL200" s="159"/>
      <c r="DM200" s="159"/>
      <c r="DN200" s="159"/>
      <c r="DO200" s="159"/>
      <c r="DP200" s="159"/>
      <c r="DQ200" s="159"/>
      <c r="DR200" s="159">
        <f t="shared" si="101"/>
        <v>41</v>
      </c>
      <c r="DS200" s="188">
        <f t="shared" si="102"/>
        <v>8</v>
      </c>
      <c r="DT200" s="159">
        <f t="shared" si="103"/>
        <v>6</v>
      </c>
      <c r="DU200" s="159">
        <f t="shared" si="104"/>
        <v>6</v>
      </c>
      <c r="DV200" s="159">
        <f t="shared" si="105"/>
        <v>5</v>
      </c>
      <c r="DW200" s="159">
        <f t="shared" si="106"/>
        <v>6</v>
      </c>
      <c r="DX200" s="159">
        <f t="shared" si="107"/>
        <v>4</v>
      </c>
      <c r="DY200" s="210">
        <f t="shared" si="108"/>
        <v>6</v>
      </c>
      <c r="DZ200" s="159">
        <f t="shared" si="109"/>
        <v>41</v>
      </c>
      <c r="EA200" s="159">
        <f t="shared" si="110"/>
        <v>8</v>
      </c>
      <c r="EB200" s="159">
        <f t="shared" si="111"/>
        <v>6</v>
      </c>
      <c r="EC200" s="159">
        <f t="shared" si="207"/>
        <v>0</v>
      </c>
      <c r="ED200" s="159">
        <f t="shared" si="207"/>
        <v>0</v>
      </c>
      <c r="EE200" s="159">
        <f t="shared" si="208"/>
        <v>6</v>
      </c>
      <c r="EF200" s="159">
        <f t="shared" si="208"/>
        <v>5</v>
      </c>
      <c r="EG200" s="159">
        <f t="shared" si="114"/>
        <v>0</v>
      </c>
      <c r="EH200" s="159">
        <f t="shared" si="115"/>
        <v>6</v>
      </c>
      <c r="EI200" s="159">
        <f t="shared" si="209"/>
        <v>0</v>
      </c>
      <c r="EJ200" s="159">
        <f t="shared" si="209"/>
        <v>0</v>
      </c>
      <c r="EK200" s="159">
        <f t="shared" si="210"/>
        <v>4</v>
      </c>
      <c r="EL200" s="159">
        <f t="shared" si="210"/>
        <v>6</v>
      </c>
      <c r="EM200" s="159">
        <f t="shared" si="118"/>
        <v>0</v>
      </c>
      <c r="EN200" s="159"/>
      <c r="EO200" s="159"/>
      <c r="EP200" s="188">
        <f t="shared" si="119"/>
        <v>8</v>
      </c>
      <c r="EQ200" s="159">
        <f t="shared" si="120"/>
        <v>7</v>
      </c>
      <c r="ER200" s="159">
        <f t="shared" si="121"/>
        <v>7</v>
      </c>
      <c r="ES200" s="159">
        <f t="shared" si="122"/>
        <v>7</v>
      </c>
      <c r="ET200" s="159">
        <f t="shared" si="123"/>
        <v>5</v>
      </c>
      <c r="EU200" s="159">
        <f t="shared" si="124"/>
        <v>7</v>
      </c>
      <c r="EV200" s="159"/>
      <c r="EW200" s="159">
        <f t="shared" si="125"/>
        <v>41</v>
      </c>
      <c r="EX200" s="159">
        <f t="shared" si="126"/>
        <v>8</v>
      </c>
      <c r="EY200" s="159">
        <f t="shared" si="127"/>
        <v>7</v>
      </c>
      <c r="EZ200" s="159">
        <f t="shared" si="211"/>
        <v>0</v>
      </c>
      <c r="FA200" s="159">
        <f t="shared" si="211"/>
        <v>0</v>
      </c>
      <c r="FB200" s="159">
        <f t="shared" si="212"/>
        <v>7</v>
      </c>
      <c r="FC200" s="159">
        <f t="shared" si="212"/>
        <v>7</v>
      </c>
      <c r="FD200" s="159">
        <f t="shared" si="130"/>
        <v>0</v>
      </c>
      <c r="FE200" s="159">
        <f t="shared" si="131"/>
        <v>5</v>
      </c>
      <c r="FF200" s="159">
        <f t="shared" si="213"/>
        <v>0</v>
      </c>
      <c r="FG200" s="159">
        <f t="shared" si="213"/>
        <v>0</v>
      </c>
      <c r="FH200" s="159">
        <f t="shared" si="133"/>
        <v>7</v>
      </c>
      <c r="FI200" s="159">
        <v>0</v>
      </c>
      <c r="FJ200" s="159">
        <v>0</v>
      </c>
      <c r="FK200" s="159"/>
      <c r="FL200" s="159"/>
      <c r="FM200" s="235">
        <v>41</v>
      </c>
    </row>
    <row r="201" spans="1:169" ht="18" x14ac:dyDescent="0.2">
      <c r="A201" s="194">
        <v>188</v>
      </c>
      <c r="B201" s="195">
        <v>211423243188</v>
      </c>
      <c r="C201" s="196" t="s">
        <v>1050</v>
      </c>
      <c r="D201" s="197"/>
      <c r="E201" s="198" t="s">
        <v>1051</v>
      </c>
      <c r="F201" s="199">
        <f t="shared" si="0"/>
        <v>2</v>
      </c>
      <c r="G201" s="199">
        <f t="shared" si="1"/>
        <v>2</v>
      </c>
      <c r="H201" s="199">
        <f t="shared" si="2"/>
        <v>2</v>
      </c>
      <c r="I201" s="199">
        <f t="shared" si="3"/>
        <v>2</v>
      </c>
      <c r="J201" s="199">
        <f t="shared" si="4"/>
        <v>0</v>
      </c>
      <c r="K201" s="199">
        <f t="shared" si="5"/>
        <v>0</v>
      </c>
      <c r="L201" s="199">
        <f t="shared" si="6"/>
        <v>0</v>
      </c>
      <c r="M201" s="199">
        <f t="shared" si="7"/>
        <v>0</v>
      </c>
      <c r="N201" s="199">
        <f t="shared" si="8"/>
        <v>0</v>
      </c>
      <c r="O201" s="200">
        <f t="shared" si="9"/>
        <v>0</v>
      </c>
      <c r="P201" s="199">
        <f t="shared" si="10"/>
        <v>0</v>
      </c>
      <c r="Q201" s="199">
        <f t="shared" si="11"/>
        <v>0</v>
      </c>
      <c r="R201" s="199">
        <f t="shared" si="12"/>
        <v>0</v>
      </c>
      <c r="S201" s="201">
        <f t="shared" si="185"/>
        <v>0</v>
      </c>
      <c r="T201" s="202">
        <f t="shared" si="14"/>
        <v>4</v>
      </c>
      <c r="U201" s="199">
        <f t="shared" si="15"/>
        <v>6</v>
      </c>
      <c r="V201" s="199">
        <f t="shared" si="16"/>
        <v>0</v>
      </c>
      <c r="W201" s="199">
        <f t="shared" si="17"/>
        <v>0</v>
      </c>
      <c r="X201" s="201">
        <f t="shared" si="18"/>
        <v>0</v>
      </c>
      <c r="Y201" s="203">
        <f t="shared" si="19"/>
        <v>3</v>
      </c>
      <c r="Z201" s="199">
        <f t="shared" si="20"/>
        <v>6</v>
      </c>
      <c r="AA201" s="199">
        <f t="shared" si="21"/>
        <v>0</v>
      </c>
      <c r="AB201" s="199">
        <f t="shared" si="22"/>
        <v>0</v>
      </c>
      <c r="AC201" s="201">
        <f t="shared" si="23"/>
        <v>0</v>
      </c>
      <c r="AD201" s="202">
        <f t="shared" si="24"/>
        <v>3</v>
      </c>
      <c r="AE201" s="199">
        <f t="shared" si="25"/>
        <v>0</v>
      </c>
      <c r="AF201" s="199">
        <f t="shared" si="26"/>
        <v>0</v>
      </c>
      <c r="AG201" s="199">
        <f t="shared" si="27"/>
        <v>0</v>
      </c>
      <c r="AH201" s="201">
        <f t="shared" si="28"/>
        <v>0</v>
      </c>
      <c r="AI201" s="204">
        <f t="shared" si="29"/>
        <v>4</v>
      </c>
      <c r="AJ201" s="199">
        <f t="shared" si="30"/>
        <v>0</v>
      </c>
      <c r="AK201" s="199">
        <f t="shared" si="31"/>
        <v>0</v>
      </c>
      <c r="AL201" s="199">
        <f t="shared" si="32"/>
        <v>0</v>
      </c>
      <c r="AM201" s="201">
        <f t="shared" si="33"/>
        <v>0</v>
      </c>
      <c r="AN201" s="204">
        <f t="shared" si="34"/>
        <v>4</v>
      </c>
      <c r="AO201" s="199">
        <f t="shared" si="35"/>
        <v>6</v>
      </c>
      <c r="AP201" s="199">
        <f t="shared" si="36"/>
        <v>0</v>
      </c>
      <c r="AQ201" s="199">
        <f t="shared" si="37"/>
        <v>0</v>
      </c>
      <c r="AR201" s="201">
        <f t="shared" si="38"/>
        <v>0</v>
      </c>
      <c r="AS201" s="204">
        <f t="shared" si="39"/>
        <v>3</v>
      </c>
      <c r="AT201" s="199">
        <f t="shared" si="40"/>
        <v>0</v>
      </c>
      <c r="AU201" s="199">
        <f t="shared" si="41"/>
        <v>0</v>
      </c>
      <c r="AV201" s="199">
        <f t="shared" si="42"/>
        <v>0</v>
      </c>
      <c r="AW201" s="201">
        <f t="shared" si="43"/>
        <v>0</v>
      </c>
      <c r="AX201" s="205">
        <f t="shared" si="44"/>
        <v>4</v>
      </c>
      <c r="AY201" s="199">
        <f t="shared" si="45"/>
        <v>6</v>
      </c>
      <c r="AZ201" s="199">
        <f t="shared" si="46"/>
        <v>0</v>
      </c>
      <c r="BA201" s="199">
        <f t="shared" si="47"/>
        <v>0</v>
      </c>
      <c r="BB201" s="201">
        <f t="shared" si="48"/>
        <v>0</v>
      </c>
      <c r="BC201" s="204">
        <f t="shared" si="49"/>
        <v>3</v>
      </c>
      <c r="BD201" s="199">
        <f t="shared" si="50"/>
        <v>1</v>
      </c>
      <c r="BE201" s="199">
        <f t="shared" si="51"/>
        <v>0</v>
      </c>
      <c r="BF201" s="199">
        <f t="shared" si="52"/>
        <v>0</v>
      </c>
      <c r="BG201" s="201">
        <f t="shared" si="53"/>
        <v>0</v>
      </c>
      <c r="BH201" s="204">
        <f t="shared" si="54"/>
        <v>3</v>
      </c>
      <c r="BI201" s="199">
        <f t="shared" si="55"/>
        <v>0</v>
      </c>
      <c r="BJ201" s="199">
        <f t="shared" si="56"/>
        <v>0</v>
      </c>
      <c r="BK201" s="199">
        <f t="shared" si="57"/>
        <v>0</v>
      </c>
      <c r="BL201" s="201">
        <f t="shared" si="58"/>
        <v>0</v>
      </c>
      <c r="BM201" s="206">
        <f t="shared" si="59"/>
        <v>4</v>
      </c>
      <c r="BN201" s="199">
        <f t="shared" si="60"/>
        <v>0</v>
      </c>
      <c r="BO201" s="199">
        <f t="shared" si="61"/>
        <v>0</v>
      </c>
      <c r="BP201" s="199">
        <f t="shared" si="62"/>
        <v>0</v>
      </c>
      <c r="BQ201" s="201">
        <f t="shared" si="63"/>
        <v>0</v>
      </c>
      <c r="BR201" s="207">
        <f t="shared" si="64"/>
        <v>4</v>
      </c>
      <c r="BS201" s="199">
        <f t="shared" si="65"/>
        <v>6</v>
      </c>
      <c r="BT201" s="199">
        <f t="shared" si="66"/>
        <v>0</v>
      </c>
      <c r="BU201" s="199">
        <f t="shared" si="67"/>
        <v>0</v>
      </c>
      <c r="BV201" s="201">
        <f t="shared" si="68"/>
        <v>0</v>
      </c>
      <c r="BW201" s="207">
        <f t="shared" si="69"/>
        <v>3</v>
      </c>
      <c r="BX201" s="235">
        <v>39</v>
      </c>
      <c r="BY201" s="235">
        <v>39</v>
      </c>
      <c r="BZ201" s="193" t="e">
        <f t="shared" si="70"/>
        <v>#VALUE!</v>
      </c>
      <c r="CA201" s="193">
        <f t="shared" si="71"/>
        <v>20</v>
      </c>
      <c r="CB201" s="193" t="e">
        <f t="shared" si="72"/>
        <v>#VALUE!</v>
      </c>
      <c r="CC201" s="193" t="e">
        <f t="shared" si="73"/>
        <v>#VALUE!</v>
      </c>
      <c r="CD201" s="193" t="e">
        <f t="shared" si="74"/>
        <v>#VALUE!</v>
      </c>
      <c r="CE201" s="193" t="e">
        <f t="shared" si="75"/>
        <v>#VALUE!</v>
      </c>
      <c r="CF201" s="193" t="e">
        <f t="shared" si="76"/>
        <v>#VALUE!</v>
      </c>
      <c r="CG201" s="193" t="e">
        <f t="shared" si="77"/>
        <v>#VALUE!</v>
      </c>
      <c r="CH201" s="193" t="e">
        <f t="shared" si="78"/>
        <v>#VALUE!</v>
      </c>
      <c r="CI201" s="193" t="e">
        <f t="shared" si="79"/>
        <v>#VALUE!</v>
      </c>
      <c r="CJ201" s="193" t="e">
        <f t="shared" si="80"/>
        <v>#VALUE!</v>
      </c>
      <c r="CK201" s="193" t="e">
        <f t="shared" si="81"/>
        <v>#VALUE!</v>
      </c>
      <c r="CL201" s="193" t="e">
        <f t="shared" si="82"/>
        <v>#VALUE!</v>
      </c>
      <c r="CM201" s="193" t="e">
        <f t="shared" si="83"/>
        <v>#VALUE!</v>
      </c>
      <c r="CN201" s="193" t="e">
        <f t="shared" si="84"/>
        <v>#VALUE!</v>
      </c>
      <c r="CO201" s="209" t="str">
        <f t="shared" si="85"/>
        <v>2023PEC AI 521</v>
      </c>
      <c r="CP201" s="193" t="e">
        <f t="shared" si="86"/>
        <v>#VALUE!</v>
      </c>
      <c r="CQ201" s="158"/>
      <c r="CR201" s="193">
        <f t="shared" si="87"/>
        <v>20</v>
      </c>
      <c r="CS201" s="193" t="e">
        <f t="shared" si="88"/>
        <v>#VALUE!</v>
      </c>
      <c r="CT201" s="193" t="e">
        <f t="shared" si="89"/>
        <v>#VALUE!</v>
      </c>
      <c r="CU201" s="193" t="e">
        <f t="shared" si="90"/>
        <v>#VALUE!</v>
      </c>
      <c r="CV201" s="193" t="e">
        <f t="shared" si="91"/>
        <v>#VALUE!</v>
      </c>
      <c r="CW201" s="193" t="e">
        <f t="shared" si="92"/>
        <v>#VALUE!</v>
      </c>
      <c r="CX201" s="193" t="e">
        <f t="shared" si="93"/>
        <v>#VALUE!</v>
      </c>
      <c r="CY201" s="193" t="e">
        <f t="shared" si="94"/>
        <v>#VALUE!</v>
      </c>
      <c r="CZ201" s="193" t="e">
        <f t="shared" si="95"/>
        <v>#VALUE!</v>
      </c>
      <c r="DA201" s="193" t="e">
        <f t="shared" si="96"/>
        <v>#VALUE!</v>
      </c>
      <c r="DB201" s="193" t="e">
        <f t="shared" si="97"/>
        <v>#VALUE!</v>
      </c>
      <c r="DC201" s="193" t="e">
        <f t="shared" si="98"/>
        <v>#VALUE!</v>
      </c>
      <c r="DD201" s="193" t="e">
        <f t="shared" si="99"/>
        <v>#VALUE!</v>
      </c>
      <c r="DE201" s="159"/>
      <c r="DF201" s="159" t="e">
        <f t="shared" si="100"/>
        <v>#VALUE!</v>
      </c>
      <c r="DG201" s="159"/>
      <c r="DH201" s="159"/>
      <c r="DI201" s="159"/>
      <c r="DJ201" s="159"/>
      <c r="DK201" s="159"/>
      <c r="DL201" s="159"/>
      <c r="DM201" s="159"/>
      <c r="DN201" s="159"/>
      <c r="DO201" s="159"/>
      <c r="DP201" s="159"/>
      <c r="DQ201" s="159"/>
      <c r="DR201" s="159">
        <f t="shared" si="101"/>
        <v>39</v>
      </c>
      <c r="DS201" s="188">
        <f t="shared" si="102"/>
        <v>8</v>
      </c>
      <c r="DT201" s="159">
        <f t="shared" si="103"/>
        <v>6</v>
      </c>
      <c r="DU201" s="159">
        <f t="shared" si="104"/>
        <v>6</v>
      </c>
      <c r="DV201" s="159">
        <f t="shared" si="105"/>
        <v>6</v>
      </c>
      <c r="DW201" s="159">
        <f t="shared" si="106"/>
        <v>6</v>
      </c>
      <c r="DX201" s="159">
        <f t="shared" si="107"/>
        <v>1</v>
      </c>
      <c r="DY201" s="210">
        <f t="shared" si="108"/>
        <v>6</v>
      </c>
      <c r="DZ201" s="159">
        <f t="shared" si="109"/>
        <v>39</v>
      </c>
      <c r="EA201" s="159">
        <f t="shared" si="110"/>
        <v>8</v>
      </c>
      <c r="EB201" s="159">
        <f t="shared" si="111"/>
        <v>0</v>
      </c>
      <c r="EC201" s="159">
        <f t="shared" si="207"/>
        <v>6</v>
      </c>
      <c r="ED201" s="159">
        <f t="shared" si="207"/>
        <v>6</v>
      </c>
      <c r="EE201" s="159">
        <f t="shared" si="208"/>
        <v>0</v>
      </c>
      <c r="EF201" s="159">
        <f t="shared" si="208"/>
        <v>0</v>
      </c>
      <c r="EG201" s="159">
        <f t="shared" si="114"/>
        <v>6</v>
      </c>
      <c r="EH201" s="159">
        <f t="shared" si="115"/>
        <v>0</v>
      </c>
      <c r="EI201" s="159">
        <f t="shared" si="209"/>
        <v>6</v>
      </c>
      <c r="EJ201" s="159">
        <f t="shared" si="209"/>
        <v>1</v>
      </c>
      <c r="EK201" s="159">
        <f t="shared" si="210"/>
        <v>0</v>
      </c>
      <c r="EL201" s="159">
        <f t="shared" si="210"/>
        <v>0</v>
      </c>
      <c r="EM201" s="159">
        <f t="shared" si="118"/>
        <v>6</v>
      </c>
      <c r="EN201" s="159"/>
      <c r="EO201" s="159"/>
      <c r="EP201" s="188">
        <f t="shared" si="119"/>
        <v>8</v>
      </c>
      <c r="EQ201" s="159">
        <f t="shared" si="120"/>
        <v>7</v>
      </c>
      <c r="ER201" s="159">
        <f t="shared" si="121"/>
        <v>7</v>
      </c>
      <c r="ES201" s="159">
        <f t="shared" si="122"/>
        <v>7</v>
      </c>
      <c r="ET201" s="159">
        <f t="shared" si="123"/>
        <v>4</v>
      </c>
      <c r="EU201" s="159">
        <f t="shared" si="124"/>
        <v>6</v>
      </c>
      <c r="EV201" s="159"/>
      <c r="EW201" s="159">
        <f t="shared" si="125"/>
        <v>39</v>
      </c>
      <c r="EX201" s="159">
        <f t="shared" si="126"/>
        <v>8</v>
      </c>
      <c r="EY201" s="159">
        <f t="shared" si="127"/>
        <v>0</v>
      </c>
      <c r="EZ201" s="159">
        <f t="shared" si="211"/>
        <v>7</v>
      </c>
      <c r="FA201" s="159">
        <f t="shared" si="211"/>
        <v>7</v>
      </c>
      <c r="FB201" s="159">
        <f t="shared" si="212"/>
        <v>0</v>
      </c>
      <c r="FC201" s="159">
        <f t="shared" si="212"/>
        <v>0</v>
      </c>
      <c r="FD201" s="159">
        <f t="shared" si="130"/>
        <v>7</v>
      </c>
      <c r="FE201" s="159">
        <f t="shared" si="131"/>
        <v>0</v>
      </c>
      <c r="FF201" s="159">
        <f t="shared" si="213"/>
        <v>4</v>
      </c>
      <c r="FG201" s="159">
        <f t="shared" si="213"/>
        <v>6</v>
      </c>
      <c r="FH201" s="159">
        <f t="shared" si="133"/>
        <v>0</v>
      </c>
      <c r="FI201" s="159">
        <v>0</v>
      </c>
      <c r="FJ201" s="159">
        <v>0</v>
      </c>
      <c r="FK201" s="159"/>
      <c r="FL201" s="159"/>
      <c r="FM201" s="235">
        <v>39</v>
      </c>
    </row>
    <row r="202" spans="1:169" ht="18" x14ac:dyDescent="0.2">
      <c r="A202" s="194">
        <v>189</v>
      </c>
      <c r="B202" s="195">
        <v>211423243189</v>
      </c>
      <c r="C202" s="196" t="s">
        <v>1052</v>
      </c>
      <c r="D202" s="197"/>
      <c r="E202" s="198" t="s">
        <v>1053</v>
      </c>
      <c r="F202" s="199">
        <f t="shared" si="0"/>
        <v>2</v>
      </c>
      <c r="G202" s="199">
        <f t="shared" si="1"/>
        <v>2</v>
      </c>
      <c r="H202" s="199">
        <f t="shared" si="2"/>
        <v>2</v>
      </c>
      <c r="I202" s="199">
        <f t="shared" si="3"/>
        <v>0</v>
      </c>
      <c r="J202" s="199">
        <f t="shared" si="4"/>
        <v>0</v>
      </c>
      <c r="K202" s="199">
        <f t="shared" si="5"/>
        <v>0</v>
      </c>
      <c r="L202" s="199">
        <f t="shared" si="6"/>
        <v>0</v>
      </c>
      <c r="M202" s="199">
        <f t="shared" si="7"/>
        <v>0</v>
      </c>
      <c r="N202" s="199">
        <f t="shared" si="8"/>
        <v>0</v>
      </c>
      <c r="O202" s="200">
        <f t="shared" si="9"/>
        <v>0</v>
      </c>
      <c r="P202" s="199">
        <f t="shared" si="10"/>
        <v>5</v>
      </c>
      <c r="Q202" s="199">
        <f t="shared" si="11"/>
        <v>0</v>
      </c>
      <c r="R202" s="199">
        <f t="shared" si="12"/>
        <v>0</v>
      </c>
      <c r="S202" s="201">
        <f t="shared" si="185"/>
        <v>0</v>
      </c>
      <c r="T202" s="202">
        <f t="shared" si="14"/>
        <v>3</v>
      </c>
      <c r="U202" s="199">
        <f t="shared" si="15"/>
        <v>0</v>
      </c>
      <c r="V202" s="199">
        <f t="shared" si="16"/>
        <v>0</v>
      </c>
      <c r="W202" s="199">
        <f t="shared" si="17"/>
        <v>0</v>
      </c>
      <c r="X202" s="201">
        <f t="shared" si="18"/>
        <v>0</v>
      </c>
      <c r="Y202" s="203">
        <f t="shared" si="19"/>
        <v>4</v>
      </c>
      <c r="Z202" s="199">
        <f t="shared" si="20"/>
        <v>0</v>
      </c>
      <c r="AA202" s="199">
        <f t="shared" si="21"/>
        <v>0</v>
      </c>
      <c r="AB202" s="199">
        <f t="shared" si="22"/>
        <v>0</v>
      </c>
      <c r="AC202" s="201">
        <f t="shared" si="23"/>
        <v>0</v>
      </c>
      <c r="AD202" s="202">
        <f t="shared" si="24"/>
        <v>4</v>
      </c>
      <c r="AE202" s="199">
        <f t="shared" si="25"/>
        <v>5</v>
      </c>
      <c r="AF202" s="199">
        <f t="shared" si="26"/>
        <v>0</v>
      </c>
      <c r="AG202" s="199">
        <f t="shared" si="27"/>
        <v>0</v>
      </c>
      <c r="AH202" s="201">
        <f t="shared" si="28"/>
        <v>0</v>
      </c>
      <c r="AI202" s="204">
        <f t="shared" si="29"/>
        <v>3</v>
      </c>
      <c r="AJ202" s="199">
        <f t="shared" si="30"/>
        <v>4</v>
      </c>
      <c r="AK202" s="199">
        <f t="shared" si="31"/>
        <v>0</v>
      </c>
      <c r="AL202" s="199">
        <f t="shared" si="32"/>
        <v>0</v>
      </c>
      <c r="AM202" s="201">
        <f t="shared" si="33"/>
        <v>0</v>
      </c>
      <c r="AN202" s="204">
        <f t="shared" si="34"/>
        <v>3</v>
      </c>
      <c r="AO202" s="199">
        <f t="shared" si="35"/>
        <v>0</v>
      </c>
      <c r="AP202" s="199">
        <f t="shared" si="36"/>
        <v>0</v>
      </c>
      <c r="AQ202" s="199">
        <f t="shared" si="37"/>
        <v>0</v>
      </c>
      <c r="AR202" s="201">
        <f t="shared" si="38"/>
        <v>0</v>
      </c>
      <c r="AS202" s="204">
        <f t="shared" si="39"/>
        <v>4</v>
      </c>
      <c r="AT202" s="199">
        <f t="shared" si="40"/>
        <v>5</v>
      </c>
      <c r="AU202" s="199">
        <f t="shared" si="41"/>
        <v>0</v>
      </c>
      <c r="AV202" s="199">
        <f t="shared" si="42"/>
        <v>0</v>
      </c>
      <c r="AW202" s="201">
        <f t="shared" si="43"/>
        <v>0</v>
      </c>
      <c r="AX202" s="205">
        <f t="shared" si="44"/>
        <v>3</v>
      </c>
      <c r="AY202" s="199">
        <f t="shared" si="45"/>
        <v>0</v>
      </c>
      <c r="AZ202" s="199">
        <f t="shared" si="46"/>
        <v>0</v>
      </c>
      <c r="BA202" s="199">
        <f t="shared" si="47"/>
        <v>0</v>
      </c>
      <c r="BB202" s="201">
        <f t="shared" si="48"/>
        <v>0</v>
      </c>
      <c r="BC202" s="204">
        <f t="shared" si="49"/>
        <v>4</v>
      </c>
      <c r="BD202" s="199">
        <f t="shared" si="50"/>
        <v>0</v>
      </c>
      <c r="BE202" s="199">
        <f t="shared" si="51"/>
        <v>0</v>
      </c>
      <c r="BF202" s="199">
        <f t="shared" si="52"/>
        <v>0</v>
      </c>
      <c r="BG202" s="201">
        <f t="shared" si="53"/>
        <v>0</v>
      </c>
      <c r="BH202" s="204">
        <f t="shared" si="54"/>
        <v>4</v>
      </c>
      <c r="BI202" s="199">
        <f t="shared" si="55"/>
        <v>0</v>
      </c>
      <c r="BJ202" s="199">
        <f t="shared" si="56"/>
        <v>0</v>
      </c>
      <c r="BK202" s="199">
        <f t="shared" si="57"/>
        <v>0</v>
      </c>
      <c r="BL202" s="201">
        <f t="shared" si="58"/>
        <v>0</v>
      </c>
      <c r="BM202" s="206">
        <f t="shared" si="59"/>
        <v>4</v>
      </c>
      <c r="BN202" s="199">
        <f t="shared" si="60"/>
        <v>5</v>
      </c>
      <c r="BO202" s="199">
        <f t="shared" si="61"/>
        <v>0</v>
      </c>
      <c r="BP202" s="199">
        <f t="shared" si="62"/>
        <v>0</v>
      </c>
      <c r="BQ202" s="201">
        <f t="shared" si="63"/>
        <v>0</v>
      </c>
      <c r="BR202" s="207">
        <f t="shared" si="64"/>
        <v>3</v>
      </c>
      <c r="BS202" s="199">
        <f t="shared" si="65"/>
        <v>0</v>
      </c>
      <c r="BT202" s="199">
        <f t="shared" si="66"/>
        <v>0</v>
      </c>
      <c r="BU202" s="199">
        <f t="shared" si="67"/>
        <v>0</v>
      </c>
      <c r="BV202" s="201">
        <f t="shared" si="68"/>
        <v>0</v>
      </c>
      <c r="BW202" s="207">
        <f t="shared" si="69"/>
        <v>4</v>
      </c>
      <c r="BX202" s="235">
        <v>30</v>
      </c>
      <c r="BY202" s="235">
        <v>30</v>
      </c>
      <c r="BZ202" s="193" t="e">
        <f t="shared" si="70"/>
        <v>#VALUE!</v>
      </c>
      <c r="CA202" s="193">
        <f t="shared" si="71"/>
        <v>20</v>
      </c>
      <c r="CB202" s="193" t="e">
        <f t="shared" si="72"/>
        <v>#VALUE!</v>
      </c>
      <c r="CC202" s="193" t="e">
        <f t="shared" si="73"/>
        <v>#VALUE!</v>
      </c>
      <c r="CD202" s="193" t="e">
        <f t="shared" si="74"/>
        <v>#VALUE!</v>
      </c>
      <c r="CE202" s="193" t="e">
        <f t="shared" si="75"/>
        <v>#VALUE!</v>
      </c>
      <c r="CF202" s="193" t="e">
        <f t="shared" si="76"/>
        <v>#VALUE!</v>
      </c>
      <c r="CG202" s="193" t="e">
        <f t="shared" si="77"/>
        <v>#VALUE!</v>
      </c>
      <c r="CH202" s="193" t="e">
        <f t="shared" si="78"/>
        <v>#VALUE!</v>
      </c>
      <c r="CI202" s="193" t="e">
        <f t="shared" si="79"/>
        <v>#VALUE!</v>
      </c>
      <c r="CJ202" s="193" t="e">
        <f t="shared" si="80"/>
        <v>#VALUE!</v>
      </c>
      <c r="CK202" s="193" t="e">
        <f t="shared" si="81"/>
        <v>#VALUE!</v>
      </c>
      <c r="CL202" s="193" t="e">
        <f t="shared" si="82"/>
        <v>#VALUE!</v>
      </c>
      <c r="CM202" s="193" t="e">
        <f t="shared" si="83"/>
        <v>#VALUE!</v>
      </c>
      <c r="CN202" s="193" t="e">
        <f t="shared" si="84"/>
        <v>#VALUE!</v>
      </c>
      <c r="CO202" s="209" t="str">
        <f t="shared" si="85"/>
        <v>2023PEC AI 522</v>
      </c>
      <c r="CP202" s="193" t="e">
        <f t="shared" si="86"/>
        <v>#VALUE!</v>
      </c>
      <c r="CQ202" s="158"/>
      <c r="CR202" s="193">
        <f t="shared" si="87"/>
        <v>20</v>
      </c>
      <c r="CS202" s="193" t="e">
        <f t="shared" si="88"/>
        <v>#VALUE!</v>
      </c>
      <c r="CT202" s="193" t="e">
        <f t="shared" si="89"/>
        <v>#VALUE!</v>
      </c>
      <c r="CU202" s="193" t="e">
        <f t="shared" si="90"/>
        <v>#VALUE!</v>
      </c>
      <c r="CV202" s="193" t="e">
        <f t="shared" si="91"/>
        <v>#VALUE!</v>
      </c>
      <c r="CW202" s="193" t="e">
        <f t="shared" si="92"/>
        <v>#VALUE!</v>
      </c>
      <c r="CX202" s="193" t="e">
        <f t="shared" si="93"/>
        <v>#VALUE!</v>
      </c>
      <c r="CY202" s="193" t="e">
        <f t="shared" si="94"/>
        <v>#VALUE!</v>
      </c>
      <c r="CZ202" s="193" t="e">
        <f t="shared" si="95"/>
        <v>#VALUE!</v>
      </c>
      <c r="DA202" s="193" t="e">
        <f t="shared" si="96"/>
        <v>#VALUE!</v>
      </c>
      <c r="DB202" s="193" t="e">
        <f t="shared" si="97"/>
        <v>#VALUE!</v>
      </c>
      <c r="DC202" s="193" t="e">
        <f t="shared" si="98"/>
        <v>#VALUE!</v>
      </c>
      <c r="DD202" s="193" t="e">
        <f t="shared" si="99"/>
        <v>#VALUE!</v>
      </c>
      <c r="DE202" s="159"/>
      <c r="DF202" s="159" t="e">
        <f t="shared" si="100"/>
        <v>#VALUE!</v>
      </c>
      <c r="DG202" s="159"/>
      <c r="DH202" s="159"/>
      <c r="DI202" s="159"/>
      <c r="DJ202" s="159"/>
      <c r="DK202" s="159"/>
      <c r="DL202" s="159"/>
      <c r="DM202" s="159"/>
      <c r="DN202" s="159"/>
      <c r="DO202" s="159"/>
      <c r="DP202" s="159"/>
      <c r="DQ202" s="159"/>
      <c r="DR202" s="159">
        <f t="shared" si="101"/>
        <v>30</v>
      </c>
      <c r="DS202" s="188">
        <f t="shared" si="102"/>
        <v>6</v>
      </c>
      <c r="DT202" s="159">
        <f t="shared" si="103"/>
        <v>5</v>
      </c>
      <c r="DU202" s="159">
        <f t="shared" si="104"/>
        <v>5</v>
      </c>
      <c r="DV202" s="159">
        <f t="shared" si="105"/>
        <v>4</v>
      </c>
      <c r="DW202" s="159">
        <f t="shared" si="106"/>
        <v>5</v>
      </c>
      <c r="DX202" s="159">
        <f t="shared" si="107"/>
        <v>0</v>
      </c>
      <c r="DY202" s="210">
        <f t="shared" si="108"/>
        <v>5</v>
      </c>
      <c r="DZ202" s="159">
        <f t="shared" si="109"/>
        <v>30</v>
      </c>
      <c r="EA202" s="159">
        <f t="shared" si="110"/>
        <v>6</v>
      </c>
      <c r="EB202" s="159">
        <f t="shared" si="111"/>
        <v>5</v>
      </c>
      <c r="EC202" s="159">
        <f t="shared" si="207"/>
        <v>0</v>
      </c>
      <c r="ED202" s="159">
        <f t="shared" si="207"/>
        <v>0</v>
      </c>
      <c r="EE202" s="159">
        <f t="shared" si="208"/>
        <v>5</v>
      </c>
      <c r="EF202" s="159">
        <f t="shared" si="208"/>
        <v>4</v>
      </c>
      <c r="EG202" s="159">
        <f t="shared" si="114"/>
        <v>0</v>
      </c>
      <c r="EH202" s="159">
        <f t="shared" si="115"/>
        <v>5</v>
      </c>
      <c r="EI202" s="159">
        <f t="shared" si="209"/>
        <v>0</v>
      </c>
      <c r="EJ202" s="159">
        <f t="shared" si="209"/>
        <v>0</v>
      </c>
      <c r="EK202" s="159">
        <f t="shared" si="210"/>
        <v>0</v>
      </c>
      <c r="EL202" s="159">
        <f t="shared" si="210"/>
        <v>5</v>
      </c>
      <c r="EM202" s="159">
        <f t="shared" si="118"/>
        <v>0</v>
      </c>
      <c r="EN202" s="159"/>
      <c r="EO202" s="159"/>
      <c r="EP202" s="188">
        <f t="shared" si="119"/>
        <v>6</v>
      </c>
      <c r="EQ202" s="159">
        <f t="shared" si="120"/>
        <v>6</v>
      </c>
      <c r="ER202" s="159">
        <f t="shared" si="121"/>
        <v>6</v>
      </c>
      <c r="ES202" s="159">
        <f t="shared" si="122"/>
        <v>5</v>
      </c>
      <c r="ET202" s="159">
        <f t="shared" si="123"/>
        <v>2</v>
      </c>
      <c r="EU202" s="159">
        <f t="shared" si="124"/>
        <v>5</v>
      </c>
      <c r="EV202" s="159"/>
      <c r="EW202" s="159">
        <f t="shared" si="125"/>
        <v>30</v>
      </c>
      <c r="EX202" s="159">
        <f t="shared" si="126"/>
        <v>6</v>
      </c>
      <c r="EY202" s="159">
        <f t="shared" si="127"/>
        <v>6</v>
      </c>
      <c r="EZ202" s="159">
        <f t="shared" si="211"/>
        <v>0</v>
      </c>
      <c r="FA202" s="159">
        <f t="shared" si="211"/>
        <v>0</v>
      </c>
      <c r="FB202" s="159">
        <f t="shared" si="212"/>
        <v>6</v>
      </c>
      <c r="FC202" s="159">
        <f t="shared" si="212"/>
        <v>5</v>
      </c>
      <c r="FD202" s="159">
        <f t="shared" si="130"/>
        <v>0</v>
      </c>
      <c r="FE202" s="159">
        <f t="shared" si="131"/>
        <v>2</v>
      </c>
      <c r="FF202" s="159">
        <f t="shared" si="213"/>
        <v>0</v>
      </c>
      <c r="FG202" s="159">
        <f t="shared" si="213"/>
        <v>0</v>
      </c>
      <c r="FH202" s="159">
        <f t="shared" si="133"/>
        <v>5</v>
      </c>
      <c r="FI202" s="159">
        <v>0</v>
      </c>
      <c r="FJ202" s="159">
        <v>0</v>
      </c>
      <c r="FK202" s="159"/>
      <c r="FL202" s="159"/>
      <c r="FM202" s="235">
        <v>30</v>
      </c>
    </row>
    <row r="203" spans="1:169" ht="18" x14ac:dyDescent="0.2">
      <c r="A203" s="194">
        <v>190</v>
      </c>
      <c r="B203" s="211">
        <v>211423243190</v>
      </c>
      <c r="C203" s="211" t="s">
        <v>1054</v>
      </c>
      <c r="D203" s="197"/>
      <c r="E203" s="212" t="s">
        <v>1055</v>
      </c>
      <c r="F203" s="199">
        <f t="shared" si="0"/>
        <v>2</v>
      </c>
      <c r="G203" s="199">
        <f t="shared" si="1"/>
        <v>2</v>
      </c>
      <c r="H203" s="199">
        <f t="shared" si="2"/>
        <v>2</v>
      </c>
      <c r="I203" s="199">
        <f t="shared" si="3"/>
        <v>2</v>
      </c>
      <c r="J203" s="199">
        <f t="shared" si="4"/>
        <v>2</v>
      </c>
      <c r="K203" s="199">
        <f t="shared" si="5"/>
        <v>2</v>
      </c>
      <c r="L203" s="199">
        <f t="shared" si="6"/>
        <v>0</v>
      </c>
      <c r="M203" s="199">
        <f t="shared" si="7"/>
        <v>0</v>
      </c>
      <c r="N203" s="199">
        <f t="shared" si="8"/>
        <v>0</v>
      </c>
      <c r="O203" s="200">
        <f t="shared" si="9"/>
        <v>0</v>
      </c>
      <c r="P203" s="199">
        <f t="shared" si="10"/>
        <v>0</v>
      </c>
      <c r="Q203" s="199">
        <f t="shared" si="11"/>
        <v>0</v>
      </c>
      <c r="R203" s="199">
        <f t="shared" si="12"/>
        <v>0</v>
      </c>
      <c r="S203" s="201">
        <f t="shared" si="185"/>
        <v>0</v>
      </c>
      <c r="T203" s="202">
        <f t="shared" si="14"/>
        <v>4</v>
      </c>
      <c r="U203" s="199">
        <f t="shared" si="15"/>
        <v>8</v>
      </c>
      <c r="V203" s="199">
        <f t="shared" si="16"/>
        <v>0</v>
      </c>
      <c r="W203" s="199">
        <f t="shared" si="17"/>
        <v>0</v>
      </c>
      <c r="X203" s="201">
        <f t="shared" si="18"/>
        <v>0</v>
      </c>
      <c r="Y203" s="203">
        <f t="shared" si="19"/>
        <v>3</v>
      </c>
      <c r="Z203" s="199">
        <f t="shared" si="20"/>
        <v>9</v>
      </c>
      <c r="AA203" s="199">
        <f t="shared" si="21"/>
        <v>0</v>
      </c>
      <c r="AB203" s="199">
        <f t="shared" si="22"/>
        <v>0</v>
      </c>
      <c r="AC203" s="201">
        <f t="shared" si="23"/>
        <v>0</v>
      </c>
      <c r="AD203" s="202">
        <f t="shared" si="24"/>
        <v>3</v>
      </c>
      <c r="AE203" s="199">
        <f t="shared" si="25"/>
        <v>0</v>
      </c>
      <c r="AF203" s="199">
        <f t="shared" si="26"/>
        <v>0</v>
      </c>
      <c r="AG203" s="199">
        <f t="shared" si="27"/>
        <v>0</v>
      </c>
      <c r="AH203" s="201">
        <f t="shared" si="28"/>
        <v>0</v>
      </c>
      <c r="AI203" s="204">
        <f t="shared" si="29"/>
        <v>4</v>
      </c>
      <c r="AJ203" s="199">
        <f t="shared" si="30"/>
        <v>0</v>
      </c>
      <c r="AK203" s="199">
        <f t="shared" si="31"/>
        <v>0</v>
      </c>
      <c r="AL203" s="199">
        <f t="shared" si="32"/>
        <v>0</v>
      </c>
      <c r="AM203" s="201">
        <f t="shared" si="33"/>
        <v>0</v>
      </c>
      <c r="AN203" s="204">
        <f t="shared" si="34"/>
        <v>4</v>
      </c>
      <c r="AO203" s="199">
        <f t="shared" si="35"/>
        <v>9</v>
      </c>
      <c r="AP203" s="199">
        <f t="shared" si="36"/>
        <v>0</v>
      </c>
      <c r="AQ203" s="199">
        <f t="shared" si="37"/>
        <v>0</v>
      </c>
      <c r="AR203" s="201">
        <f t="shared" si="38"/>
        <v>0</v>
      </c>
      <c r="AS203" s="204">
        <f t="shared" si="39"/>
        <v>3</v>
      </c>
      <c r="AT203" s="199">
        <f t="shared" si="40"/>
        <v>0</v>
      </c>
      <c r="AU203" s="199">
        <f t="shared" si="41"/>
        <v>0</v>
      </c>
      <c r="AV203" s="199">
        <f t="shared" si="42"/>
        <v>0</v>
      </c>
      <c r="AW203" s="201">
        <f t="shared" si="43"/>
        <v>0</v>
      </c>
      <c r="AX203" s="205">
        <f t="shared" si="44"/>
        <v>4</v>
      </c>
      <c r="AY203" s="199">
        <f t="shared" si="45"/>
        <v>9</v>
      </c>
      <c r="AZ203" s="199">
        <f t="shared" si="46"/>
        <v>0</v>
      </c>
      <c r="BA203" s="199">
        <f t="shared" si="47"/>
        <v>0</v>
      </c>
      <c r="BB203" s="201">
        <f t="shared" si="48"/>
        <v>0</v>
      </c>
      <c r="BC203" s="204">
        <f t="shared" si="49"/>
        <v>3</v>
      </c>
      <c r="BD203" s="199">
        <f t="shared" si="50"/>
        <v>5</v>
      </c>
      <c r="BE203" s="199">
        <f t="shared" si="51"/>
        <v>0</v>
      </c>
      <c r="BF203" s="199">
        <f t="shared" si="52"/>
        <v>0</v>
      </c>
      <c r="BG203" s="201">
        <f t="shared" si="53"/>
        <v>0</v>
      </c>
      <c r="BH203" s="204">
        <f t="shared" si="54"/>
        <v>3</v>
      </c>
      <c r="BI203" s="199">
        <f t="shared" si="55"/>
        <v>0</v>
      </c>
      <c r="BJ203" s="199">
        <f t="shared" si="56"/>
        <v>0</v>
      </c>
      <c r="BK203" s="199">
        <f t="shared" si="57"/>
        <v>0</v>
      </c>
      <c r="BL203" s="201">
        <f t="shared" si="58"/>
        <v>0</v>
      </c>
      <c r="BM203" s="206">
        <f t="shared" si="59"/>
        <v>4</v>
      </c>
      <c r="BN203" s="199">
        <f t="shared" si="60"/>
        <v>0</v>
      </c>
      <c r="BO203" s="199">
        <f t="shared" si="61"/>
        <v>0</v>
      </c>
      <c r="BP203" s="199">
        <f t="shared" si="62"/>
        <v>0</v>
      </c>
      <c r="BQ203" s="201">
        <f t="shared" si="63"/>
        <v>0</v>
      </c>
      <c r="BR203" s="207">
        <f t="shared" si="64"/>
        <v>4</v>
      </c>
      <c r="BS203" s="199">
        <f t="shared" si="65"/>
        <v>9</v>
      </c>
      <c r="BT203" s="199">
        <f t="shared" si="66"/>
        <v>0</v>
      </c>
      <c r="BU203" s="199">
        <f t="shared" si="67"/>
        <v>0</v>
      </c>
      <c r="BV203" s="201">
        <f t="shared" si="68"/>
        <v>0</v>
      </c>
      <c r="BW203" s="207">
        <f t="shared" si="69"/>
        <v>3</v>
      </c>
      <c r="BX203" s="235">
        <v>61</v>
      </c>
      <c r="BY203" s="235">
        <v>61</v>
      </c>
      <c r="BZ203" s="193" t="e">
        <f t="shared" si="70"/>
        <v>#VALUE!</v>
      </c>
      <c r="CA203" s="193">
        <f t="shared" si="71"/>
        <v>20</v>
      </c>
      <c r="CB203" s="193" t="e">
        <f t="shared" si="72"/>
        <v>#VALUE!</v>
      </c>
      <c r="CC203" s="193" t="e">
        <f t="shared" si="73"/>
        <v>#VALUE!</v>
      </c>
      <c r="CD203" s="193" t="e">
        <f t="shared" si="74"/>
        <v>#VALUE!</v>
      </c>
      <c r="CE203" s="193" t="e">
        <f t="shared" si="75"/>
        <v>#VALUE!</v>
      </c>
      <c r="CF203" s="193" t="e">
        <f t="shared" si="76"/>
        <v>#VALUE!</v>
      </c>
      <c r="CG203" s="193" t="e">
        <f t="shared" si="77"/>
        <v>#VALUE!</v>
      </c>
      <c r="CH203" s="193" t="e">
        <f t="shared" si="78"/>
        <v>#VALUE!</v>
      </c>
      <c r="CI203" s="193" t="e">
        <f t="shared" si="79"/>
        <v>#VALUE!</v>
      </c>
      <c r="CJ203" s="193" t="e">
        <f t="shared" si="80"/>
        <v>#VALUE!</v>
      </c>
      <c r="CK203" s="193" t="e">
        <f t="shared" si="81"/>
        <v>#VALUE!</v>
      </c>
      <c r="CL203" s="193" t="e">
        <f t="shared" si="82"/>
        <v>#VALUE!</v>
      </c>
      <c r="CM203" s="193" t="e">
        <f t="shared" si="83"/>
        <v>#VALUE!</v>
      </c>
      <c r="CN203" s="193" t="e">
        <f t="shared" si="84"/>
        <v>#VALUE!</v>
      </c>
      <c r="CO203" s="209" t="str">
        <f t="shared" si="85"/>
        <v>2023PEC AI 286</v>
      </c>
      <c r="CP203" s="193" t="e">
        <f t="shared" si="86"/>
        <v>#VALUE!</v>
      </c>
      <c r="CQ203" s="158"/>
      <c r="CR203" s="193">
        <f t="shared" si="87"/>
        <v>20</v>
      </c>
      <c r="CS203" s="193" t="e">
        <f t="shared" si="88"/>
        <v>#VALUE!</v>
      </c>
      <c r="CT203" s="193" t="e">
        <f t="shared" si="89"/>
        <v>#VALUE!</v>
      </c>
      <c r="CU203" s="193" t="e">
        <f t="shared" si="90"/>
        <v>#VALUE!</v>
      </c>
      <c r="CV203" s="193" t="e">
        <f t="shared" si="91"/>
        <v>#VALUE!</v>
      </c>
      <c r="CW203" s="193" t="e">
        <f t="shared" si="92"/>
        <v>#VALUE!</v>
      </c>
      <c r="CX203" s="193" t="e">
        <f t="shared" si="93"/>
        <v>#VALUE!</v>
      </c>
      <c r="CY203" s="193" t="e">
        <f t="shared" si="94"/>
        <v>#VALUE!</v>
      </c>
      <c r="CZ203" s="193" t="e">
        <f t="shared" si="95"/>
        <v>#VALUE!</v>
      </c>
      <c r="DA203" s="193" t="e">
        <f t="shared" si="96"/>
        <v>#VALUE!</v>
      </c>
      <c r="DB203" s="193" t="e">
        <f t="shared" si="97"/>
        <v>#VALUE!</v>
      </c>
      <c r="DC203" s="193" t="e">
        <f t="shared" si="98"/>
        <v>#VALUE!</v>
      </c>
      <c r="DD203" s="193" t="e">
        <f t="shared" si="99"/>
        <v>#VALUE!</v>
      </c>
      <c r="DE203" s="159"/>
      <c r="DF203" s="159" t="e">
        <f t="shared" si="100"/>
        <v>#VALUE!</v>
      </c>
      <c r="DG203" s="159"/>
      <c r="DH203" s="159"/>
      <c r="DI203" s="159"/>
      <c r="DJ203" s="159"/>
      <c r="DK203" s="159"/>
      <c r="DL203" s="159"/>
      <c r="DM203" s="159"/>
      <c r="DN203" s="159"/>
      <c r="DO203" s="159"/>
      <c r="DP203" s="159"/>
      <c r="DQ203" s="159"/>
      <c r="DR203" s="159">
        <f t="shared" si="101"/>
        <v>61</v>
      </c>
      <c r="DS203" s="188">
        <f t="shared" si="102"/>
        <v>12</v>
      </c>
      <c r="DT203" s="159">
        <f t="shared" si="103"/>
        <v>8</v>
      </c>
      <c r="DU203" s="159">
        <f t="shared" si="104"/>
        <v>9</v>
      </c>
      <c r="DV203" s="159">
        <f t="shared" si="105"/>
        <v>9</v>
      </c>
      <c r="DW203" s="159">
        <f t="shared" si="106"/>
        <v>9</v>
      </c>
      <c r="DX203" s="159">
        <f t="shared" si="107"/>
        <v>5</v>
      </c>
      <c r="DY203" s="210">
        <f t="shared" si="108"/>
        <v>9</v>
      </c>
      <c r="DZ203" s="159">
        <f t="shared" si="109"/>
        <v>61</v>
      </c>
      <c r="EA203" s="159">
        <f t="shared" si="110"/>
        <v>12</v>
      </c>
      <c r="EB203" s="159">
        <f t="shared" si="111"/>
        <v>0</v>
      </c>
      <c r="EC203" s="159">
        <f t="shared" si="207"/>
        <v>8</v>
      </c>
      <c r="ED203" s="159">
        <f t="shared" si="207"/>
        <v>9</v>
      </c>
      <c r="EE203" s="159">
        <f t="shared" si="208"/>
        <v>0</v>
      </c>
      <c r="EF203" s="159">
        <f t="shared" si="208"/>
        <v>0</v>
      </c>
      <c r="EG203" s="159">
        <f t="shared" si="114"/>
        <v>9</v>
      </c>
      <c r="EH203" s="159">
        <f t="shared" si="115"/>
        <v>0</v>
      </c>
      <c r="EI203" s="159">
        <f t="shared" si="209"/>
        <v>9</v>
      </c>
      <c r="EJ203" s="159">
        <f t="shared" si="209"/>
        <v>5</v>
      </c>
      <c r="EK203" s="159">
        <f t="shared" si="210"/>
        <v>0</v>
      </c>
      <c r="EL203" s="159">
        <f t="shared" si="210"/>
        <v>0</v>
      </c>
      <c r="EM203" s="159">
        <f t="shared" si="118"/>
        <v>9</v>
      </c>
      <c r="EN203" s="159"/>
      <c r="EO203" s="159"/>
      <c r="EP203" s="188">
        <f t="shared" si="119"/>
        <v>12</v>
      </c>
      <c r="EQ203" s="159">
        <f t="shared" si="120"/>
        <v>10</v>
      </c>
      <c r="ER203" s="159">
        <f t="shared" si="121"/>
        <v>11</v>
      </c>
      <c r="ES203" s="159">
        <f t="shared" si="122"/>
        <v>11</v>
      </c>
      <c r="ET203" s="159">
        <f t="shared" si="123"/>
        <v>7</v>
      </c>
      <c r="EU203" s="159">
        <f t="shared" si="124"/>
        <v>10</v>
      </c>
      <c r="EV203" s="159"/>
      <c r="EW203" s="159">
        <f t="shared" si="125"/>
        <v>61</v>
      </c>
      <c r="EX203" s="159">
        <f t="shared" si="126"/>
        <v>12</v>
      </c>
      <c r="EY203" s="159">
        <f t="shared" si="127"/>
        <v>0</v>
      </c>
      <c r="EZ203" s="159">
        <f t="shared" si="211"/>
        <v>10</v>
      </c>
      <c r="FA203" s="159">
        <f t="shared" si="211"/>
        <v>11</v>
      </c>
      <c r="FB203" s="159">
        <f t="shared" si="212"/>
        <v>0</v>
      </c>
      <c r="FC203" s="159">
        <f t="shared" si="212"/>
        <v>0</v>
      </c>
      <c r="FD203" s="159">
        <f t="shared" si="130"/>
        <v>11</v>
      </c>
      <c r="FE203" s="159">
        <f t="shared" si="131"/>
        <v>0</v>
      </c>
      <c r="FF203" s="159">
        <f t="shared" si="213"/>
        <v>7</v>
      </c>
      <c r="FG203" s="159">
        <f t="shared" si="213"/>
        <v>10</v>
      </c>
      <c r="FH203" s="159">
        <f t="shared" si="133"/>
        <v>0</v>
      </c>
      <c r="FI203" s="159">
        <v>0</v>
      </c>
      <c r="FJ203" s="159">
        <v>0</v>
      </c>
      <c r="FK203" s="159"/>
      <c r="FL203" s="159"/>
      <c r="FM203" s="235">
        <v>61</v>
      </c>
    </row>
    <row r="204" spans="1:169" ht="18" x14ac:dyDescent="0.2">
      <c r="A204" s="194">
        <v>191</v>
      </c>
      <c r="B204" s="211">
        <v>211423243191</v>
      </c>
      <c r="C204" s="211" t="s">
        <v>1056</v>
      </c>
      <c r="D204" s="197"/>
      <c r="E204" s="212" t="s">
        <v>1057</v>
      </c>
      <c r="F204" s="199">
        <f t="shared" si="0"/>
        <v>2</v>
      </c>
      <c r="G204" s="199">
        <f t="shared" si="1"/>
        <v>2</v>
      </c>
      <c r="H204" s="199">
        <f t="shared" si="2"/>
        <v>2</v>
      </c>
      <c r="I204" s="199">
        <f t="shared" si="3"/>
        <v>2</v>
      </c>
      <c r="J204" s="199">
        <f t="shared" si="4"/>
        <v>2</v>
      </c>
      <c r="K204" s="199">
        <f t="shared" si="5"/>
        <v>2</v>
      </c>
      <c r="L204" s="199">
        <f t="shared" si="6"/>
        <v>2</v>
      </c>
      <c r="M204" s="199">
        <f t="shared" si="7"/>
        <v>2</v>
      </c>
      <c r="N204" s="199">
        <f t="shared" si="8"/>
        <v>0</v>
      </c>
      <c r="O204" s="200">
        <f t="shared" si="9"/>
        <v>0</v>
      </c>
      <c r="P204" s="199">
        <f t="shared" si="10"/>
        <v>12</v>
      </c>
      <c r="Q204" s="199">
        <f t="shared" si="11"/>
        <v>0</v>
      </c>
      <c r="R204" s="199">
        <f t="shared" si="12"/>
        <v>0</v>
      </c>
      <c r="S204" s="201">
        <f t="shared" si="185"/>
        <v>0</v>
      </c>
      <c r="T204" s="202">
        <f t="shared" si="14"/>
        <v>3</v>
      </c>
      <c r="U204" s="199">
        <f t="shared" si="15"/>
        <v>0</v>
      </c>
      <c r="V204" s="199">
        <f t="shared" si="16"/>
        <v>0</v>
      </c>
      <c r="W204" s="199">
        <f t="shared" si="17"/>
        <v>0</v>
      </c>
      <c r="X204" s="201">
        <f t="shared" si="18"/>
        <v>0</v>
      </c>
      <c r="Y204" s="203">
        <f t="shared" si="19"/>
        <v>4</v>
      </c>
      <c r="Z204" s="199">
        <f t="shared" si="20"/>
        <v>0</v>
      </c>
      <c r="AA204" s="199">
        <f t="shared" si="21"/>
        <v>0</v>
      </c>
      <c r="AB204" s="199">
        <f t="shared" si="22"/>
        <v>0</v>
      </c>
      <c r="AC204" s="201">
        <f t="shared" si="23"/>
        <v>0</v>
      </c>
      <c r="AD204" s="202">
        <f t="shared" si="24"/>
        <v>4</v>
      </c>
      <c r="AE204" s="199">
        <f t="shared" si="25"/>
        <v>12</v>
      </c>
      <c r="AF204" s="199">
        <f t="shared" si="26"/>
        <v>0</v>
      </c>
      <c r="AG204" s="199">
        <f t="shared" si="27"/>
        <v>0</v>
      </c>
      <c r="AH204" s="201">
        <f t="shared" si="28"/>
        <v>0</v>
      </c>
      <c r="AI204" s="204">
        <f t="shared" si="29"/>
        <v>3</v>
      </c>
      <c r="AJ204" s="199">
        <f t="shared" si="30"/>
        <v>10</v>
      </c>
      <c r="AK204" s="199">
        <f t="shared" si="31"/>
        <v>0</v>
      </c>
      <c r="AL204" s="199">
        <f t="shared" si="32"/>
        <v>0</v>
      </c>
      <c r="AM204" s="201">
        <f t="shared" si="33"/>
        <v>0</v>
      </c>
      <c r="AN204" s="204">
        <f t="shared" si="34"/>
        <v>3</v>
      </c>
      <c r="AO204" s="199">
        <f t="shared" si="35"/>
        <v>0</v>
      </c>
      <c r="AP204" s="199">
        <f t="shared" si="36"/>
        <v>0</v>
      </c>
      <c r="AQ204" s="199">
        <f t="shared" si="37"/>
        <v>0</v>
      </c>
      <c r="AR204" s="201">
        <f t="shared" si="38"/>
        <v>0</v>
      </c>
      <c r="AS204" s="204">
        <f t="shared" si="39"/>
        <v>4</v>
      </c>
      <c r="AT204" s="199">
        <f t="shared" si="40"/>
        <v>12</v>
      </c>
      <c r="AU204" s="199">
        <f t="shared" si="41"/>
        <v>0</v>
      </c>
      <c r="AV204" s="199">
        <f t="shared" si="42"/>
        <v>0</v>
      </c>
      <c r="AW204" s="201">
        <f t="shared" si="43"/>
        <v>0</v>
      </c>
      <c r="AX204" s="205">
        <f t="shared" si="44"/>
        <v>3</v>
      </c>
      <c r="AY204" s="199">
        <f t="shared" si="45"/>
        <v>0</v>
      </c>
      <c r="AZ204" s="199">
        <f t="shared" si="46"/>
        <v>0</v>
      </c>
      <c r="BA204" s="199">
        <f t="shared" si="47"/>
        <v>0</v>
      </c>
      <c r="BB204" s="201">
        <f t="shared" si="48"/>
        <v>0</v>
      </c>
      <c r="BC204" s="204">
        <f t="shared" si="49"/>
        <v>4</v>
      </c>
      <c r="BD204" s="199">
        <f t="shared" si="50"/>
        <v>0</v>
      </c>
      <c r="BE204" s="199">
        <f t="shared" si="51"/>
        <v>0</v>
      </c>
      <c r="BF204" s="199">
        <f t="shared" si="52"/>
        <v>0</v>
      </c>
      <c r="BG204" s="201">
        <f t="shared" si="53"/>
        <v>0</v>
      </c>
      <c r="BH204" s="204">
        <f t="shared" si="54"/>
        <v>4</v>
      </c>
      <c r="BI204" s="199">
        <f t="shared" si="55"/>
        <v>7</v>
      </c>
      <c r="BJ204" s="199">
        <f t="shared" si="56"/>
        <v>0</v>
      </c>
      <c r="BK204" s="199">
        <f t="shared" si="57"/>
        <v>0</v>
      </c>
      <c r="BL204" s="201">
        <f t="shared" si="58"/>
        <v>0</v>
      </c>
      <c r="BM204" s="206">
        <f t="shared" si="59"/>
        <v>3</v>
      </c>
      <c r="BN204" s="199">
        <f t="shared" si="60"/>
        <v>12</v>
      </c>
      <c r="BO204" s="199">
        <f t="shared" si="61"/>
        <v>0</v>
      </c>
      <c r="BP204" s="199">
        <f t="shared" si="62"/>
        <v>0</v>
      </c>
      <c r="BQ204" s="201">
        <f t="shared" si="63"/>
        <v>0</v>
      </c>
      <c r="BR204" s="207">
        <f t="shared" si="64"/>
        <v>3</v>
      </c>
      <c r="BS204" s="199">
        <f t="shared" si="65"/>
        <v>0</v>
      </c>
      <c r="BT204" s="199">
        <f t="shared" si="66"/>
        <v>0</v>
      </c>
      <c r="BU204" s="199">
        <f t="shared" si="67"/>
        <v>0</v>
      </c>
      <c r="BV204" s="201">
        <f t="shared" si="68"/>
        <v>0</v>
      </c>
      <c r="BW204" s="207">
        <f t="shared" si="69"/>
        <v>4</v>
      </c>
      <c r="BX204" s="235">
        <v>81</v>
      </c>
      <c r="BY204" s="235">
        <v>81</v>
      </c>
      <c r="BZ204" s="193" t="e">
        <f t="shared" si="70"/>
        <v>#VALUE!</v>
      </c>
      <c r="CA204" s="193">
        <f t="shared" si="71"/>
        <v>20</v>
      </c>
      <c r="CB204" s="193" t="e">
        <f t="shared" si="72"/>
        <v>#VALUE!</v>
      </c>
      <c r="CC204" s="193" t="e">
        <f t="shared" si="73"/>
        <v>#VALUE!</v>
      </c>
      <c r="CD204" s="193" t="e">
        <f t="shared" si="74"/>
        <v>#VALUE!</v>
      </c>
      <c r="CE204" s="193" t="e">
        <f t="shared" si="75"/>
        <v>#VALUE!</v>
      </c>
      <c r="CF204" s="193" t="e">
        <f t="shared" si="76"/>
        <v>#VALUE!</v>
      </c>
      <c r="CG204" s="193" t="e">
        <f t="shared" si="77"/>
        <v>#VALUE!</v>
      </c>
      <c r="CH204" s="193" t="e">
        <f t="shared" si="78"/>
        <v>#VALUE!</v>
      </c>
      <c r="CI204" s="193" t="e">
        <f t="shared" si="79"/>
        <v>#VALUE!</v>
      </c>
      <c r="CJ204" s="193" t="e">
        <f t="shared" si="80"/>
        <v>#VALUE!</v>
      </c>
      <c r="CK204" s="193" t="e">
        <f t="shared" si="81"/>
        <v>#VALUE!</v>
      </c>
      <c r="CL204" s="193" t="e">
        <f t="shared" si="82"/>
        <v>#VALUE!</v>
      </c>
      <c r="CM204" s="193" t="e">
        <f t="shared" si="83"/>
        <v>#VALUE!</v>
      </c>
      <c r="CN204" s="193" t="e">
        <f t="shared" si="84"/>
        <v>#VALUE!</v>
      </c>
      <c r="CO204" s="209" t="str">
        <f t="shared" si="85"/>
        <v>2023PEC AI 179</v>
      </c>
      <c r="CP204" s="193" t="e">
        <f t="shared" si="86"/>
        <v>#VALUE!</v>
      </c>
      <c r="CQ204" s="158"/>
      <c r="CR204" s="193">
        <f t="shared" si="87"/>
        <v>20</v>
      </c>
      <c r="CS204" s="193" t="e">
        <f t="shared" si="88"/>
        <v>#VALUE!</v>
      </c>
      <c r="CT204" s="193" t="e">
        <f t="shared" si="89"/>
        <v>#VALUE!</v>
      </c>
      <c r="CU204" s="193" t="e">
        <f t="shared" si="90"/>
        <v>#VALUE!</v>
      </c>
      <c r="CV204" s="193" t="e">
        <f t="shared" si="91"/>
        <v>#VALUE!</v>
      </c>
      <c r="CW204" s="193" t="e">
        <f t="shared" si="92"/>
        <v>#VALUE!</v>
      </c>
      <c r="CX204" s="193" t="e">
        <f t="shared" si="93"/>
        <v>#VALUE!</v>
      </c>
      <c r="CY204" s="193" t="e">
        <f t="shared" si="94"/>
        <v>#VALUE!</v>
      </c>
      <c r="CZ204" s="193" t="e">
        <f t="shared" si="95"/>
        <v>#VALUE!</v>
      </c>
      <c r="DA204" s="193" t="e">
        <f t="shared" si="96"/>
        <v>#VALUE!</v>
      </c>
      <c r="DB204" s="193" t="e">
        <f t="shared" si="97"/>
        <v>#VALUE!</v>
      </c>
      <c r="DC204" s="193" t="e">
        <f t="shared" si="98"/>
        <v>#VALUE!</v>
      </c>
      <c r="DD204" s="193" t="e">
        <f t="shared" si="99"/>
        <v>#VALUE!</v>
      </c>
      <c r="DE204" s="159"/>
      <c r="DF204" s="159" t="e">
        <f t="shared" si="100"/>
        <v>#VALUE!</v>
      </c>
      <c r="DG204" s="159"/>
      <c r="DH204" s="159"/>
      <c r="DI204" s="159"/>
      <c r="DJ204" s="159"/>
      <c r="DK204" s="159"/>
      <c r="DL204" s="159"/>
      <c r="DM204" s="159"/>
      <c r="DN204" s="159"/>
      <c r="DO204" s="159"/>
      <c r="DP204" s="159"/>
      <c r="DQ204" s="159"/>
      <c r="DR204" s="159">
        <f t="shared" si="101"/>
        <v>81</v>
      </c>
      <c r="DS204" s="188">
        <f t="shared" si="102"/>
        <v>16</v>
      </c>
      <c r="DT204" s="159">
        <f t="shared" si="103"/>
        <v>12</v>
      </c>
      <c r="DU204" s="159">
        <f t="shared" si="104"/>
        <v>12</v>
      </c>
      <c r="DV204" s="159">
        <f t="shared" si="105"/>
        <v>10</v>
      </c>
      <c r="DW204" s="159">
        <f t="shared" si="106"/>
        <v>12</v>
      </c>
      <c r="DX204" s="159">
        <f t="shared" si="107"/>
        <v>7</v>
      </c>
      <c r="DY204" s="210">
        <f t="shared" si="108"/>
        <v>12</v>
      </c>
      <c r="DZ204" s="159">
        <f t="shared" si="109"/>
        <v>81</v>
      </c>
      <c r="EA204" s="159">
        <f t="shared" si="110"/>
        <v>16</v>
      </c>
      <c r="EB204" s="159">
        <f t="shared" si="111"/>
        <v>12</v>
      </c>
      <c r="EC204" s="159">
        <f t="shared" si="207"/>
        <v>0</v>
      </c>
      <c r="ED204" s="159">
        <f t="shared" si="207"/>
        <v>0</v>
      </c>
      <c r="EE204" s="159">
        <f t="shared" si="208"/>
        <v>12</v>
      </c>
      <c r="EF204" s="159">
        <f t="shared" si="208"/>
        <v>10</v>
      </c>
      <c r="EG204" s="159">
        <f t="shared" si="114"/>
        <v>0</v>
      </c>
      <c r="EH204" s="159">
        <f t="shared" si="115"/>
        <v>12</v>
      </c>
      <c r="EI204" s="159">
        <f t="shared" si="209"/>
        <v>0</v>
      </c>
      <c r="EJ204" s="159">
        <f t="shared" si="209"/>
        <v>0</v>
      </c>
      <c r="EK204" s="159">
        <f t="shared" si="210"/>
        <v>7</v>
      </c>
      <c r="EL204" s="159">
        <f t="shared" si="210"/>
        <v>12</v>
      </c>
      <c r="EM204" s="159">
        <f t="shared" si="118"/>
        <v>0</v>
      </c>
      <c r="EN204" s="159"/>
      <c r="EO204" s="159"/>
      <c r="EP204" s="188">
        <f t="shared" si="119"/>
        <v>16</v>
      </c>
      <c r="EQ204" s="159">
        <f t="shared" si="120"/>
        <v>14</v>
      </c>
      <c r="ER204" s="159">
        <f t="shared" si="121"/>
        <v>14</v>
      </c>
      <c r="ES204" s="159">
        <f t="shared" si="122"/>
        <v>13</v>
      </c>
      <c r="ET204" s="159">
        <f t="shared" si="123"/>
        <v>11</v>
      </c>
      <c r="EU204" s="159">
        <f t="shared" si="124"/>
        <v>13</v>
      </c>
      <c r="EV204" s="159"/>
      <c r="EW204" s="159">
        <f t="shared" si="125"/>
        <v>81</v>
      </c>
      <c r="EX204" s="159">
        <f t="shared" si="126"/>
        <v>16</v>
      </c>
      <c r="EY204" s="159">
        <f t="shared" si="127"/>
        <v>14</v>
      </c>
      <c r="EZ204" s="159">
        <f t="shared" si="211"/>
        <v>0</v>
      </c>
      <c r="FA204" s="159">
        <f t="shared" si="211"/>
        <v>0</v>
      </c>
      <c r="FB204" s="159">
        <f t="shared" si="212"/>
        <v>14</v>
      </c>
      <c r="FC204" s="159">
        <f t="shared" si="212"/>
        <v>13</v>
      </c>
      <c r="FD204" s="159">
        <f t="shared" si="130"/>
        <v>0</v>
      </c>
      <c r="FE204" s="159">
        <f t="shared" si="131"/>
        <v>11</v>
      </c>
      <c r="FF204" s="159">
        <f t="shared" si="213"/>
        <v>0</v>
      </c>
      <c r="FG204" s="159">
        <f t="shared" si="213"/>
        <v>0</v>
      </c>
      <c r="FH204" s="159">
        <f t="shared" si="133"/>
        <v>13</v>
      </c>
      <c r="FI204" s="159">
        <v>0</v>
      </c>
      <c r="FJ204" s="159">
        <v>0</v>
      </c>
      <c r="FK204" s="159"/>
      <c r="FL204" s="159"/>
      <c r="FM204" s="235">
        <v>81</v>
      </c>
    </row>
    <row r="205" spans="1:169" ht="29" x14ac:dyDescent="0.2">
      <c r="A205" s="194">
        <v>192</v>
      </c>
      <c r="B205" s="195">
        <v>211423243192</v>
      </c>
      <c r="C205" s="196" t="s">
        <v>1058</v>
      </c>
      <c r="D205" s="197"/>
      <c r="E205" s="198" t="s">
        <v>1059</v>
      </c>
      <c r="F205" s="199">
        <f t="shared" si="0"/>
        <v>2</v>
      </c>
      <c r="G205" s="199">
        <f t="shared" si="1"/>
        <v>2</v>
      </c>
      <c r="H205" s="199">
        <f t="shared" si="2"/>
        <v>2</v>
      </c>
      <c r="I205" s="199">
        <f t="shared" si="3"/>
        <v>2</v>
      </c>
      <c r="J205" s="199">
        <f t="shared" si="4"/>
        <v>2</v>
      </c>
      <c r="K205" s="199">
        <f t="shared" si="5"/>
        <v>2</v>
      </c>
      <c r="L205" s="199">
        <f t="shared" si="6"/>
        <v>2</v>
      </c>
      <c r="M205" s="199">
        <f t="shared" si="7"/>
        <v>2</v>
      </c>
      <c r="N205" s="199">
        <f t="shared" si="8"/>
        <v>0</v>
      </c>
      <c r="O205" s="200">
        <f t="shared" si="9"/>
        <v>0</v>
      </c>
      <c r="P205" s="199">
        <f t="shared" si="10"/>
        <v>0</v>
      </c>
      <c r="Q205" s="199">
        <f t="shared" si="11"/>
        <v>0</v>
      </c>
      <c r="R205" s="199">
        <f t="shared" si="12"/>
        <v>0</v>
      </c>
      <c r="S205" s="201">
        <f t="shared" si="185"/>
        <v>0</v>
      </c>
      <c r="T205" s="202">
        <f t="shared" si="14"/>
        <v>4</v>
      </c>
      <c r="U205" s="199">
        <f t="shared" si="15"/>
        <v>11</v>
      </c>
      <c r="V205" s="199">
        <f t="shared" si="16"/>
        <v>0</v>
      </c>
      <c r="W205" s="199">
        <f t="shared" si="17"/>
        <v>0</v>
      </c>
      <c r="X205" s="201">
        <f t="shared" si="18"/>
        <v>0</v>
      </c>
      <c r="Y205" s="203">
        <f t="shared" si="19"/>
        <v>3</v>
      </c>
      <c r="Z205" s="199">
        <f t="shared" si="20"/>
        <v>12</v>
      </c>
      <c r="AA205" s="199">
        <f t="shared" si="21"/>
        <v>0</v>
      </c>
      <c r="AB205" s="199">
        <f t="shared" si="22"/>
        <v>0</v>
      </c>
      <c r="AC205" s="201">
        <f t="shared" si="23"/>
        <v>0</v>
      </c>
      <c r="AD205" s="202">
        <f t="shared" si="24"/>
        <v>3</v>
      </c>
      <c r="AE205" s="199">
        <f t="shared" si="25"/>
        <v>0</v>
      </c>
      <c r="AF205" s="199">
        <f t="shared" si="26"/>
        <v>0</v>
      </c>
      <c r="AG205" s="199">
        <f t="shared" si="27"/>
        <v>0</v>
      </c>
      <c r="AH205" s="201">
        <f t="shared" si="28"/>
        <v>0</v>
      </c>
      <c r="AI205" s="204">
        <f t="shared" si="29"/>
        <v>4</v>
      </c>
      <c r="AJ205" s="199">
        <f t="shared" si="30"/>
        <v>0</v>
      </c>
      <c r="AK205" s="199">
        <f t="shared" si="31"/>
        <v>0</v>
      </c>
      <c r="AL205" s="199">
        <f t="shared" si="32"/>
        <v>0</v>
      </c>
      <c r="AM205" s="201">
        <f t="shared" si="33"/>
        <v>0</v>
      </c>
      <c r="AN205" s="204">
        <f t="shared" si="34"/>
        <v>4</v>
      </c>
      <c r="AO205" s="199">
        <f t="shared" si="35"/>
        <v>12</v>
      </c>
      <c r="AP205" s="199">
        <f t="shared" si="36"/>
        <v>0</v>
      </c>
      <c r="AQ205" s="199">
        <f t="shared" si="37"/>
        <v>0</v>
      </c>
      <c r="AR205" s="201">
        <f t="shared" si="38"/>
        <v>0</v>
      </c>
      <c r="AS205" s="204">
        <f t="shared" si="39"/>
        <v>3</v>
      </c>
      <c r="AT205" s="199">
        <f t="shared" si="40"/>
        <v>0</v>
      </c>
      <c r="AU205" s="199">
        <f t="shared" si="41"/>
        <v>0</v>
      </c>
      <c r="AV205" s="199">
        <f t="shared" si="42"/>
        <v>0</v>
      </c>
      <c r="AW205" s="201">
        <f t="shared" si="43"/>
        <v>0</v>
      </c>
      <c r="AX205" s="205">
        <f t="shared" si="44"/>
        <v>4</v>
      </c>
      <c r="AY205" s="199">
        <f t="shared" si="45"/>
        <v>12</v>
      </c>
      <c r="AZ205" s="199">
        <f t="shared" si="46"/>
        <v>0</v>
      </c>
      <c r="BA205" s="199">
        <f t="shared" si="47"/>
        <v>0</v>
      </c>
      <c r="BB205" s="201">
        <f t="shared" si="48"/>
        <v>0</v>
      </c>
      <c r="BC205" s="204">
        <f t="shared" si="49"/>
        <v>3</v>
      </c>
      <c r="BD205" s="199">
        <f t="shared" si="50"/>
        <v>7</v>
      </c>
      <c r="BE205" s="199">
        <f t="shared" si="51"/>
        <v>0</v>
      </c>
      <c r="BF205" s="199">
        <f t="shared" si="52"/>
        <v>0</v>
      </c>
      <c r="BG205" s="201">
        <f t="shared" si="53"/>
        <v>0</v>
      </c>
      <c r="BH205" s="204">
        <f t="shared" si="54"/>
        <v>3</v>
      </c>
      <c r="BI205" s="199">
        <f t="shared" si="55"/>
        <v>0</v>
      </c>
      <c r="BJ205" s="199">
        <f t="shared" si="56"/>
        <v>0</v>
      </c>
      <c r="BK205" s="199">
        <f t="shared" si="57"/>
        <v>0</v>
      </c>
      <c r="BL205" s="201">
        <f t="shared" si="58"/>
        <v>0</v>
      </c>
      <c r="BM205" s="206">
        <f t="shared" si="59"/>
        <v>4</v>
      </c>
      <c r="BN205" s="199">
        <f t="shared" si="60"/>
        <v>0</v>
      </c>
      <c r="BO205" s="199">
        <f t="shared" si="61"/>
        <v>0</v>
      </c>
      <c r="BP205" s="199">
        <f t="shared" si="62"/>
        <v>0</v>
      </c>
      <c r="BQ205" s="201">
        <f t="shared" si="63"/>
        <v>0</v>
      </c>
      <c r="BR205" s="207">
        <f t="shared" si="64"/>
        <v>4</v>
      </c>
      <c r="BS205" s="199">
        <f t="shared" si="65"/>
        <v>12</v>
      </c>
      <c r="BT205" s="199">
        <f t="shared" si="66"/>
        <v>0</v>
      </c>
      <c r="BU205" s="199">
        <f t="shared" si="67"/>
        <v>0</v>
      </c>
      <c r="BV205" s="201">
        <f t="shared" si="68"/>
        <v>0</v>
      </c>
      <c r="BW205" s="207">
        <f t="shared" si="69"/>
        <v>3</v>
      </c>
      <c r="BX205" s="235">
        <v>82</v>
      </c>
      <c r="BY205" s="235">
        <v>82</v>
      </c>
      <c r="BZ205" s="193" t="e">
        <f t="shared" si="70"/>
        <v>#VALUE!</v>
      </c>
      <c r="CA205" s="193">
        <f t="shared" si="71"/>
        <v>20</v>
      </c>
      <c r="CB205" s="193" t="e">
        <f t="shared" si="72"/>
        <v>#VALUE!</v>
      </c>
      <c r="CC205" s="193" t="e">
        <f t="shared" si="73"/>
        <v>#VALUE!</v>
      </c>
      <c r="CD205" s="193" t="e">
        <f t="shared" si="74"/>
        <v>#VALUE!</v>
      </c>
      <c r="CE205" s="193" t="e">
        <f t="shared" si="75"/>
        <v>#VALUE!</v>
      </c>
      <c r="CF205" s="193" t="e">
        <f t="shared" si="76"/>
        <v>#VALUE!</v>
      </c>
      <c r="CG205" s="193" t="e">
        <f t="shared" si="77"/>
        <v>#VALUE!</v>
      </c>
      <c r="CH205" s="193" t="e">
        <f t="shared" si="78"/>
        <v>#VALUE!</v>
      </c>
      <c r="CI205" s="193" t="e">
        <f t="shared" si="79"/>
        <v>#VALUE!</v>
      </c>
      <c r="CJ205" s="193" t="e">
        <f t="shared" si="80"/>
        <v>#VALUE!</v>
      </c>
      <c r="CK205" s="193" t="e">
        <f t="shared" si="81"/>
        <v>#VALUE!</v>
      </c>
      <c r="CL205" s="193" t="e">
        <f t="shared" si="82"/>
        <v>#VALUE!</v>
      </c>
      <c r="CM205" s="193" t="e">
        <f t="shared" si="83"/>
        <v>#VALUE!</v>
      </c>
      <c r="CN205" s="193" t="e">
        <f t="shared" si="84"/>
        <v>#VALUE!</v>
      </c>
      <c r="CO205" s="209" t="str">
        <f t="shared" si="85"/>
        <v>2023PEC AI 523</v>
      </c>
      <c r="CP205" s="193" t="e">
        <f t="shared" si="86"/>
        <v>#VALUE!</v>
      </c>
      <c r="CQ205" s="158"/>
      <c r="CR205" s="193">
        <f t="shared" si="87"/>
        <v>20</v>
      </c>
      <c r="CS205" s="193" t="e">
        <f t="shared" si="88"/>
        <v>#VALUE!</v>
      </c>
      <c r="CT205" s="193" t="e">
        <f t="shared" si="89"/>
        <v>#VALUE!</v>
      </c>
      <c r="CU205" s="193" t="e">
        <f t="shared" si="90"/>
        <v>#VALUE!</v>
      </c>
      <c r="CV205" s="193" t="e">
        <f t="shared" si="91"/>
        <v>#VALUE!</v>
      </c>
      <c r="CW205" s="193" t="e">
        <f t="shared" si="92"/>
        <v>#VALUE!</v>
      </c>
      <c r="CX205" s="193" t="e">
        <f t="shared" si="93"/>
        <v>#VALUE!</v>
      </c>
      <c r="CY205" s="193" t="e">
        <f t="shared" si="94"/>
        <v>#VALUE!</v>
      </c>
      <c r="CZ205" s="193" t="e">
        <f t="shared" si="95"/>
        <v>#VALUE!</v>
      </c>
      <c r="DA205" s="193" t="e">
        <f t="shared" si="96"/>
        <v>#VALUE!</v>
      </c>
      <c r="DB205" s="193" t="e">
        <f t="shared" si="97"/>
        <v>#VALUE!</v>
      </c>
      <c r="DC205" s="193" t="e">
        <f t="shared" si="98"/>
        <v>#VALUE!</v>
      </c>
      <c r="DD205" s="193" t="e">
        <f t="shared" si="99"/>
        <v>#VALUE!</v>
      </c>
      <c r="DE205" s="159"/>
      <c r="DF205" s="159" t="e">
        <f t="shared" si="100"/>
        <v>#VALUE!</v>
      </c>
      <c r="DG205" s="159"/>
      <c r="DH205" s="159"/>
      <c r="DI205" s="159"/>
      <c r="DJ205" s="159"/>
      <c r="DK205" s="159"/>
      <c r="DL205" s="159"/>
      <c r="DM205" s="159"/>
      <c r="DN205" s="159"/>
      <c r="DO205" s="159"/>
      <c r="DP205" s="159"/>
      <c r="DQ205" s="159"/>
      <c r="DR205" s="159">
        <f t="shared" si="101"/>
        <v>82</v>
      </c>
      <c r="DS205" s="188">
        <f t="shared" si="102"/>
        <v>16</v>
      </c>
      <c r="DT205" s="159">
        <f t="shared" si="103"/>
        <v>11</v>
      </c>
      <c r="DU205" s="159">
        <f t="shared" si="104"/>
        <v>12</v>
      </c>
      <c r="DV205" s="159">
        <f t="shared" si="105"/>
        <v>12</v>
      </c>
      <c r="DW205" s="159">
        <f t="shared" si="106"/>
        <v>12</v>
      </c>
      <c r="DX205" s="159">
        <f t="shared" si="107"/>
        <v>7</v>
      </c>
      <c r="DY205" s="210">
        <f t="shared" si="108"/>
        <v>12</v>
      </c>
      <c r="DZ205" s="159">
        <f t="shared" si="109"/>
        <v>82</v>
      </c>
      <c r="EA205" s="159">
        <f t="shared" si="110"/>
        <v>16</v>
      </c>
      <c r="EB205" s="159">
        <f t="shared" si="111"/>
        <v>0</v>
      </c>
      <c r="EC205" s="159">
        <f t="shared" si="207"/>
        <v>11</v>
      </c>
      <c r="ED205" s="159">
        <f t="shared" si="207"/>
        <v>12</v>
      </c>
      <c r="EE205" s="159">
        <f t="shared" si="208"/>
        <v>0</v>
      </c>
      <c r="EF205" s="159">
        <f t="shared" si="208"/>
        <v>0</v>
      </c>
      <c r="EG205" s="159">
        <f t="shared" si="114"/>
        <v>12</v>
      </c>
      <c r="EH205" s="159">
        <f t="shared" si="115"/>
        <v>0</v>
      </c>
      <c r="EI205" s="159">
        <f t="shared" si="209"/>
        <v>12</v>
      </c>
      <c r="EJ205" s="159">
        <f t="shared" si="209"/>
        <v>7</v>
      </c>
      <c r="EK205" s="159">
        <f t="shared" si="210"/>
        <v>0</v>
      </c>
      <c r="EL205" s="159">
        <f t="shared" si="210"/>
        <v>0</v>
      </c>
      <c r="EM205" s="159">
        <f t="shared" si="118"/>
        <v>12</v>
      </c>
      <c r="EN205" s="159"/>
      <c r="EO205" s="159"/>
      <c r="EP205" s="188">
        <f t="shared" si="119"/>
        <v>16</v>
      </c>
      <c r="EQ205" s="159">
        <f t="shared" si="120"/>
        <v>14</v>
      </c>
      <c r="ER205" s="159">
        <f t="shared" si="121"/>
        <v>14</v>
      </c>
      <c r="ES205" s="159">
        <f t="shared" si="122"/>
        <v>14</v>
      </c>
      <c r="ET205" s="159">
        <f t="shared" si="123"/>
        <v>11</v>
      </c>
      <c r="EU205" s="159">
        <f t="shared" si="124"/>
        <v>13</v>
      </c>
      <c r="EV205" s="159"/>
      <c r="EW205" s="159">
        <f t="shared" si="125"/>
        <v>82</v>
      </c>
      <c r="EX205" s="159">
        <f t="shared" si="126"/>
        <v>16</v>
      </c>
      <c r="EY205" s="159">
        <f t="shared" si="127"/>
        <v>0</v>
      </c>
      <c r="EZ205" s="159">
        <f t="shared" si="211"/>
        <v>14</v>
      </c>
      <c r="FA205" s="159">
        <f t="shared" si="211"/>
        <v>14</v>
      </c>
      <c r="FB205" s="159">
        <f t="shared" si="212"/>
        <v>0</v>
      </c>
      <c r="FC205" s="159">
        <f t="shared" si="212"/>
        <v>0</v>
      </c>
      <c r="FD205" s="159">
        <f t="shared" si="130"/>
        <v>14</v>
      </c>
      <c r="FE205" s="159">
        <f t="shared" si="131"/>
        <v>0</v>
      </c>
      <c r="FF205" s="159">
        <f t="shared" si="213"/>
        <v>11</v>
      </c>
      <c r="FG205" s="159">
        <f t="shared" si="213"/>
        <v>13</v>
      </c>
      <c r="FH205" s="159">
        <f t="shared" si="133"/>
        <v>0</v>
      </c>
      <c r="FI205" s="159">
        <v>0</v>
      </c>
      <c r="FJ205" s="159">
        <v>0</v>
      </c>
      <c r="FK205" s="159"/>
      <c r="FL205" s="159"/>
      <c r="FM205" s="235">
        <v>82</v>
      </c>
    </row>
    <row r="206" spans="1:169" ht="18" x14ac:dyDescent="0.2">
      <c r="A206" s="194">
        <v>193</v>
      </c>
      <c r="B206" s="195">
        <v>211423243193</v>
      </c>
      <c r="C206" s="196" t="s">
        <v>1060</v>
      </c>
      <c r="D206" s="197"/>
      <c r="E206" s="198" t="s">
        <v>1061</v>
      </c>
      <c r="F206" s="199">
        <f t="shared" si="0"/>
        <v>2</v>
      </c>
      <c r="G206" s="199">
        <f t="shared" si="1"/>
        <v>2</v>
      </c>
      <c r="H206" s="199">
        <f t="shared" si="2"/>
        <v>2</v>
      </c>
      <c r="I206" s="199">
        <f t="shared" si="3"/>
        <v>2</v>
      </c>
      <c r="J206" s="199">
        <f t="shared" si="4"/>
        <v>2</v>
      </c>
      <c r="K206" s="199">
        <f t="shared" si="5"/>
        <v>0</v>
      </c>
      <c r="L206" s="199">
        <f t="shared" si="6"/>
        <v>0</v>
      </c>
      <c r="M206" s="199">
        <f t="shared" si="7"/>
        <v>0</v>
      </c>
      <c r="N206" s="199">
        <f t="shared" si="8"/>
        <v>0</v>
      </c>
      <c r="O206" s="200">
        <f t="shared" si="9"/>
        <v>0</v>
      </c>
      <c r="P206" s="199">
        <f t="shared" si="10"/>
        <v>7</v>
      </c>
      <c r="Q206" s="199">
        <f t="shared" si="11"/>
        <v>0</v>
      </c>
      <c r="R206" s="199">
        <f t="shared" si="12"/>
        <v>0</v>
      </c>
      <c r="S206" s="201">
        <f t="shared" ref="S206:S269" si="214">IF(S204=0,0,IF(C$6=2008,$EY206-$P206-$Q206-$R206,$EB206-$P206-$Q206-$R206))</f>
        <v>0</v>
      </c>
      <c r="T206" s="202">
        <f t="shared" si="14"/>
        <v>3</v>
      </c>
      <c r="U206" s="199">
        <f t="shared" si="15"/>
        <v>0</v>
      </c>
      <c r="V206" s="199">
        <f t="shared" si="16"/>
        <v>0</v>
      </c>
      <c r="W206" s="199">
        <f t="shared" si="17"/>
        <v>0</v>
      </c>
      <c r="X206" s="201">
        <f t="shared" si="18"/>
        <v>0</v>
      </c>
      <c r="Y206" s="203">
        <f t="shared" si="19"/>
        <v>4</v>
      </c>
      <c r="Z206" s="199">
        <f t="shared" si="20"/>
        <v>0</v>
      </c>
      <c r="AA206" s="199">
        <f t="shared" si="21"/>
        <v>0</v>
      </c>
      <c r="AB206" s="199">
        <f t="shared" si="22"/>
        <v>0</v>
      </c>
      <c r="AC206" s="201">
        <f t="shared" si="23"/>
        <v>0</v>
      </c>
      <c r="AD206" s="202">
        <f t="shared" si="24"/>
        <v>4</v>
      </c>
      <c r="AE206" s="199">
        <f t="shared" si="25"/>
        <v>7</v>
      </c>
      <c r="AF206" s="199">
        <f t="shared" si="26"/>
        <v>0</v>
      </c>
      <c r="AG206" s="199">
        <f t="shared" si="27"/>
        <v>0</v>
      </c>
      <c r="AH206" s="201">
        <f t="shared" si="28"/>
        <v>0</v>
      </c>
      <c r="AI206" s="204">
        <f t="shared" si="29"/>
        <v>3</v>
      </c>
      <c r="AJ206" s="199">
        <f t="shared" si="30"/>
        <v>6</v>
      </c>
      <c r="AK206" s="199">
        <f t="shared" si="31"/>
        <v>0</v>
      </c>
      <c r="AL206" s="199">
        <f t="shared" si="32"/>
        <v>0</v>
      </c>
      <c r="AM206" s="201">
        <f t="shared" si="33"/>
        <v>0</v>
      </c>
      <c r="AN206" s="204">
        <f t="shared" si="34"/>
        <v>3</v>
      </c>
      <c r="AO206" s="199">
        <f t="shared" si="35"/>
        <v>0</v>
      </c>
      <c r="AP206" s="199">
        <f t="shared" si="36"/>
        <v>0</v>
      </c>
      <c r="AQ206" s="199">
        <f t="shared" si="37"/>
        <v>0</v>
      </c>
      <c r="AR206" s="201">
        <f t="shared" si="38"/>
        <v>0</v>
      </c>
      <c r="AS206" s="204">
        <f t="shared" si="39"/>
        <v>4</v>
      </c>
      <c r="AT206" s="199">
        <f t="shared" si="40"/>
        <v>7</v>
      </c>
      <c r="AU206" s="199">
        <f t="shared" si="41"/>
        <v>0</v>
      </c>
      <c r="AV206" s="199">
        <f t="shared" si="42"/>
        <v>0</v>
      </c>
      <c r="AW206" s="201">
        <f t="shared" si="43"/>
        <v>0</v>
      </c>
      <c r="AX206" s="205">
        <f t="shared" si="44"/>
        <v>3</v>
      </c>
      <c r="AY206" s="199">
        <f t="shared" si="45"/>
        <v>0</v>
      </c>
      <c r="AZ206" s="199">
        <f t="shared" si="46"/>
        <v>0</v>
      </c>
      <c r="BA206" s="199">
        <f t="shared" si="47"/>
        <v>0</v>
      </c>
      <c r="BB206" s="201">
        <f t="shared" si="48"/>
        <v>0</v>
      </c>
      <c r="BC206" s="204">
        <f t="shared" si="49"/>
        <v>4</v>
      </c>
      <c r="BD206" s="199">
        <f t="shared" si="50"/>
        <v>0</v>
      </c>
      <c r="BE206" s="199">
        <f t="shared" si="51"/>
        <v>0</v>
      </c>
      <c r="BF206" s="199">
        <f t="shared" si="52"/>
        <v>0</v>
      </c>
      <c r="BG206" s="201">
        <f t="shared" si="53"/>
        <v>0</v>
      </c>
      <c r="BH206" s="204">
        <f t="shared" si="54"/>
        <v>4</v>
      </c>
      <c r="BI206" s="199">
        <f t="shared" si="55"/>
        <v>5</v>
      </c>
      <c r="BJ206" s="199">
        <f t="shared" si="56"/>
        <v>0</v>
      </c>
      <c r="BK206" s="199">
        <f t="shared" si="57"/>
        <v>0</v>
      </c>
      <c r="BL206" s="201">
        <f t="shared" si="58"/>
        <v>0</v>
      </c>
      <c r="BM206" s="206">
        <f t="shared" si="59"/>
        <v>3</v>
      </c>
      <c r="BN206" s="199">
        <f t="shared" si="60"/>
        <v>8</v>
      </c>
      <c r="BO206" s="199">
        <f t="shared" si="61"/>
        <v>0</v>
      </c>
      <c r="BP206" s="199">
        <f t="shared" si="62"/>
        <v>0</v>
      </c>
      <c r="BQ206" s="201">
        <f t="shared" si="63"/>
        <v>0</v>
      </c>
      <c r="BR206" s="207">
        <f t="shared" si="64"/>
        <v>3</v>
      </c>
      <c r="BS206" s="199">
        <f t="shared" si="65"/>
        <v>0</v>
      </c>
      <c r="BT206" s="199">
        <f t="shared" si="66"/>
        <v>0</v>
      </c>
      <c r="BU206" s="199">
        <f t="shared" si="67"/>
        <v>0</v>
      </c>
      <c r="BV206" s="201">
        <f t="shared" si="68"/>
        <v>0</v>
      </c>
      <c r="BW206" s="207">
        <f t="shared" si="69"/>
        <v>4</v>
      </c>
      <c r="BX206" s="235">
        <v>50</v>
      </c>
      <c r="BY206" s="235">
        <v>50</v>
      </c>
      <c r="BZ206" s="193" t="e">
        <f t="shared" si="70"/>
        <v>#VALUE!</v>
      </c>
      <c r="CA206" s="193">
        <f t="shared" si="71"/>
        <v>20</v>
      </c>
      <c r="CB206" s="193" t="e">
        <f t="shared" si="72"/>
        <v>#VALUE!</v>
      </c>
      <c r="CC206" s="193" t="e">
        <f t="shared" si="73"/>
        <v>#VALUE!</v>
      </c>
      <c r="CD206" s="193" t="e">
        <f t="shared" si="74"/>
        <v>#VALUE!</v>
      </c>
      <c r="CE206" s="193" t="e">
        <f t="shared" si="75"/>
        <v>#VALUE!</v>
      </c>
      <c r="CF206" s="193" t="e">
        <f t="shared" si="76"/>
        <v>#VALUE!</v>
      </c>
      <c r="CG206" s="193" t="e">
        <f t="shared" si="77"/>
        <v>#VALUE!</v>
      </c>
      <c r="CH206" s="193" t="e">
        <f t="shared" si="78"/>
        <v>#VALUE!</v>
      </c>
      <c r="CI206" s="193" t="e">
        <f t="shared" si="79"/>
        <v>#VALUE!</v>
      </c>
      <c r="CJ206" s="193" t="e">
        <f t="shared" si="80"/>
        <v>#VALUE!</v>
      </c>
      <c r="CK206" s="193" t="e">
        <f t="shared" si="81"/>
        <v>#VALUE!</v>
      </c>
      <c r="CL206" s="193" t="e">
        <f t="shared" si="82"/>
        <v>#VALUE!</v>
      </c>
      <c r="CM206" s="193" t="e">
        <f t="shared" si="83"/>
        <v>#VALUE!</v>
      </c>
      <c r="CN206" s="193" t="e">
        <f t="shared" si="84"/>
        <v>#VALUE!</v>
      </c>
      <c r="CO206" s="209" t="str">
        <f t="shared" si="85"/>
        <v>2023PEC AI 524</v>
      </c>
      <c r="CP206" s="193" t="e">
        <f t="shared" si="86"/>
        <v>#VALUE!</v>
      </c>
      <c r="CQ206" s="158"/>
      <c r="CR206" s="193">
        <f t="shared" si="87"/>
        <v>20</v>
      </c>
      <c r="CS206" s="193" t="e">
        <f t="shared" si="88"/>
        <v>#VALUE!</v>
      </c>
      <c r="CT206" s="193" t="e">
        <f t="shared" si="89"/>
        <v>#VALUE!</v>
      </c>
      <c r="CU206" s="193" t="e">
        <f t="shared" si="90"/>
        <v>#VALUE!</v>
      </c>
      <c r="CV206" s="193" t="e">
        <f t="shared" si="91"/>
        <v>#VALUE!</v>
      </c>
      <c r="CW206" s="193" t="e">
        <f t="shared" si="92"/>
        <v>#VALUE!</v>
      </c>
      <c r="CX206" s="193" t="e">
        <f t="shared" si="93"/>
        <v>#VALUE!</v>
      </c>
      <c r="CY206" s="193" t="e">
        <f t="shared" si="94"/>
        <v>#VALUE!</v>
      </c>
      <c r="CZ206" s="193" t="e">
        <f t="shared" si="95"/>
        <v>#VALUE!</v>
      </c>
      <c r="DA206" s="193" t="e">
        <f t="shared" si="96"/>
        <v>#VALUE!</v>
      </c>
      <c r="DB206" s="193" t="e">
        <f t="shared" si="97"/>
        <v>#VALUE!</v>
      </c>
      <c r="DC206" s="193" t="e">
        <f t="shared" si="98"/>
        <v>#VALUE!</v>
      </c>
      <c r="DD206" s="193" t="e">
        <f t="shared" si="99"/>
        <v>#VALUE!</v>
      </c>
      <c r="DE206" s="159"/>
      <c r="DF206" s="159" t="e">
        <f t="shared" si="100"/>
        <v>#VALUE!</v>
      </c>
      <c r="DG206" s="159"/>
      <c r="DH206" s="159"/>
      <c r="DI206" s="159"/>
      <c r="DJ206" s="159"/>
      <c r="DK206" s="159"/>
      <c r="DL206" s="159"/>
      <c r="DM206" s="159"/>
      <c r="DN206" s="159"/>
      <c r="DO206" s="159"/>
      <c r="DP206" s="159"/>
      <c r="DQ206" s="159"/>
      <c r="DR206" s="159">
        <f t="shared" si="101"/>
        <v>50</v>
      </c>
      <c r="DS206" s="188">
        <f t="shared" si="102"/>
        <v>10</v>
      </c>
      <c r="DT206" s="159">
        <f t="shared" si="103"/>
        <v>7</v>
      </c>
      <c r="DU206" s="159">
        <f t="shared" si="104"/>
        <v>7</v>
      </c>
      <c r="DV206" s="159">
        <f t="shared" si="105"/>
        <v>6</v>
      </c>
      <c r="DW206" s="159">
        <f t="shared" si="106"/>
        <v>7</v>
      </c>
      <c r="DX206" s="159">
        <f t="shared" si="107"/>
        <v>5</v>
      </c>
      <c r="DY206" s="210">
        <f t="shared" si="108"/>
        <v>8</v>
      </c>
      <c r="DZ206" s="159">
        <f t="shared" si="109"/>
        <v>50</v>
      </c>
      <c r="EA206" s="159">
        <f t="shared" si="110"/>
        <v>10</v>
      </c>
      <c r="EB206" s="159">
        <f t="shared" si="111"/>
        <v>7</v>
      </c>
      <c r="EC206" s="159">
        <f t="shared" ref="EC206:ED221" si="215">IF(ISEVEN($B206),DT206,0)</f>
        <v>0</v>
      </c>
      <c r="ED206" s="159">
        <f t="shared" si="215"/>
        <v>0</v>
      </c>
      <c r="EE206" s="159">
        <f t="shared" ref="EE206:EF221" si="216">IF(ISODD($B206),DU206,0)</f>
        <v>7</v>
      </c>
      <c r="EF206" s="159">
        <f t="shared" si="216"/>
        <v>6</v>
      </c>
      <c r="EG206" s="159">
        <f t="shared" si="114"/>
        <v>0</v>
      </c>
      <c r="EH206" s="159">
        <f t="shared" si="115"/>
        <v>7</v>
      </c>
      <c r="EI206" s="159">
        <f t="shared" ref="EI206:EJ221" si="217">IF(ISEVEN($B206),DW206,0)</f>
        <v>0</v>
      </c>
      <c r="EJ206" s="159">
        <f t="shared" si="217"/>
        <v>0</v>
      </c>
      <c r="EK206" s="159">
        <f t="shared" ref="EK206:EL221" si="218">IF(ISODD($B206),DX206,0)</f>
        <v>5</v>
      </c>
      <c r="EL206" s="159">
        <f t="shared" si="218"/>
        <v>8</v>
      </c>
      <c r="EM206" s="159">
        <f t="shared" si="118"/>
        <v>0</v>
      </c>
      <c r="EN206" s="159"/>
      <c r="EO206" s="159"/>
      <c r="EP206" s="188">
        <f t="shared" si="119"/>
        <v>10</v>
      </c>
      <c r="EQ206" s="159">
        <f t="shared" si="120"/>
        <v>9</v>
      </c>
      <c r="ER206" s="159">
        <f t="shared" si="121"/>
        <v>9</v>
      </c>
      <c r="ES206" s="159">
        <f t="shared" si="122"/>
        <v>8</v>
      </c>
      <c r="ET206" s="159">
        <f t="shared" si="123"/>
        <v>6</v>
      </c>
      <c r="EU206" s="159">
        <f t="shared" si="124"/>
        <v>8</v>
      </c>
      <c r="EV206" s="159"/>
      <c r="EW206" s="159">
        <f t="shared" si="125"/>
        <v>50</v>
      </c>
      <c r="EX206" s="159">
        <f t="shared" si="126"/>
        <v>10</v>
      </c>
      <c r="EY206" s="159">
        <f t="shared" si="127"/>
        <v>9</v>
      </c>
      <c r="EZ206" s="159">
        <f t="shared" ref="EZ206:FA221" si="219">IF(ISEVEN($B206),EQ206,0)</f>
        <v>0</v>
      </c>
      <c r="FA206" s="159">
        <f t="shared" si="219"/>
        <v>0</v>
      </c>
      <c r="FB206" s="159">
        <f t="shared" ref="FB206:FC221" si="220">IF(ISODD($B206),ER206,0)</f>
        <v>9</v>
      </c>
      <c r="FC206" s="159">
        <f t="shared" si="220"/>
        <v>8</v>
      </c>
      <c r="FD206" s="159">
        <f t="shared" si="130"/>
        <v>0</v>
      </c>
      <c r="FE206" s="159">
        <f t="shared" si="131"/>
        <v>6</v>
      </c>
      <c r="FF206" s="159">
        <f t="shared" ref="FF206:FG221" si="221">IF(ISEVEN($B206),ET206,0)</f>
        <v>0</v>
      </c>
      <c r="FG206" s="159">
        <f t="shared" si="221"/>
        <v>0</v>
      </c>
      <c r="FH206" s="159">
        <f t="shared" si="133"/>
        <v>8</v>
      </c>
      <c r="FI206" s="159">
        <v>0</v>
      </c>
      <c r="FJ206" s="159">
        <v>0</v>
      </c>
      <c r="FK206" s="159"/>
      <c r="FL206" s="159"/>
      <c r="FM206" s="235">
        <v>50</v>
      </c>
    </row>
    <row r="207" spans="1:169" ht="18" x14ac:dyDescent="0.2">
      <c r="A207" s="194">
        <v>194</v>
      </c>
      <c r="B207" s="211">
        <v>211423243194</v>
      </c>
      <c r="C207" s="211" t="s">
        <v>1062</v>
      </c>
      <c r="D207" s="197"/>
      <c r="E207" s="212" t="s">
        <v>1063</v>
      </c>
      <c r="F207" s="199">
        <f t="shared" si="0"/>
        <v>2</v>
      </c>
      <c r="G207" s="199">
        <f t="shared" si="1"/>
        <v>2</v>
      </c>
      <c r="H207" s="199">
        <f t="shared" si="2"/>
        <v>2</v>
      </c>
      <c r="I207" s="199">
        <f t="shared" si="3"/>
        <v>2</v>
      </c>
      <c r="J207" s="199">
        <f t="shared" si="4"/>
        <v>2</v>
      </c>
      <c r="K207" s="199">
        <f t="shared" si="5"/>
        <v>2</v>
      </c>
      <c r="L207" s="199">
        <f t="shared" si="6"/>
        <v>1</v>
      </c>
      <c r="M207" s="199">
        <f t="shared" si="7"/>
        <v>0</v>
      </c>
      <c r="N207" s="199">
        <f t="shared" si="8"/>
        <v>0</v>
      </c>
      <c r="O207" s="200">
        <f t="shared" si="9"/>
        <v>0</v>
      </c>
      <c r="P207" s="199">
        <f t="shared" si="10"/>
        <v>0</v>
      </c>
      <c r="Q207" s="199">
        <f t="shared" si="11"/>
        <v>0</v>
      </c>
      <c r="R207" s="199">
        <f t="shared" si="12"/>
        <v>0</v>
      </c>
      <c r="S207" s="201">
        <f t="shared" si="214"/>
        <v>0</v>
      </c>
      <c r="T207" s="202">
        <f t="shared" si="14"/>
        <v>4</v>
      </c>
      <c r="U207" s="199">
        <f t="shared" si="15"/>
        <v>9</v>
      </c>
      <c r="V207" s="199">
        <f t="shared" si="16"/>
        <v>0</v>
      </c>
      <c r="W207" s="199">
        <f t="shared" si="17"/>
        <v>0</v>
      </c>
      <c r="X207" s="201">
        <f t="shared" si="18"/>
        <v>0</v>
      </c>
      <c r="Y207" s="203">
        <f t="shared" si="19"/>
        <v>3</v>
      </c>
      <c r="Z207" s="199">
        <f t="shared" si="20"/>
        <v>9</v>
      </c>
      <c r="AA207" s="199">
        <f t="shared" si="21"/>
        <v>0</v>
      </c>
      <c r="AB207" s="199">
        <f t="shared" si="22"/>
        <v>0</v>
      </c>
      <c r="AC207" s="201">
        <f t="shared" si="23"/>
        <v>0</v>
      </c>
      <c r="AD207" s="202">
        <f t="shared" si="24"/>
        <v>3</v>
      </c>
      <c r="AE207" s="199">
        <f t="shared" si="25"/>
        <v>0</v>
      </c>
      <c r="AF207" s="199">
        <f t="shared" si="26"/>
        <v>0</v>
      </c>
      <c r="AG207" s="199">
        <f t="shared" si="27"/>
        <v>0</v>
      </c>
      <c r="AH207" s="201">
        <f t="shared" si="28"/>
        <v>0</v>
      </c>
      <c r="AI207" s="204">
        <f t="shared" si="29"/>
        <v>4</v>
      </c>
      <c r="AJ207" s="199">
        <f t="shared" si="30"/>
        <v>0</v>
      </c>
      <c r="AK207" s="199">
        <f t="shared" si="31"/>
        <v>0</v>
      </c>
      <c r="AL207" s="199">
        <f t="shared" si="32"/>
        <v>0</v>
      </c>
      <c r="AM207" s="201">
        <f t="shared" si="33"/>
        <v>0</v>
      </c>
      <c r="AN207" s="204">
        <f t="shared" si="34"/>
        <v>4</v>
      </c>
      <c r="AO207" s="199">
        <f t="shared" si="35"/>
        <v>9</v>
      </c>
      <c r="AP207" s="199">
        <f t="shared" si="36"/>
        <v>0</v>
      </c>
      <c r="AQ207" s="199">
        <f t="shared" si="37"/>
        <v>0</v>
      </c>
      <c r="AR207" s="201">
        <f t="shared" si="38"/>
        <v>0</v>
      </c>
      <c r="AS207" s="204">
        <f t="shared" si="39"/>
        <v>3</v>
      </c>
      <c r="AT207" s="199">
        <f t="shared" si="40"/>
        <v>0</v>
      </c>
      <c r="AU207" s="199">
        <f t="shared" si="41"/>
        <v>0</v>
      </c>
      <c r="AV207" s="199">
        <f t="shared" si="42"/>
        <v>0</v>
      </c>
      <c r="AW207" s="201">
        <f t="shared" si="43"/>
        <v>0</v>
      </c>
      <c r="AX207" s="205">
        <f t="shared" si="44"/>
        <v>4</v>
      </c>
      <c r="AY207" s="199">
        <f t="shared" si="45"/>
        <v>9</v>
      </c>
      <c r="AZ207" s="199">
        <f t="shared" si="46"/>
        <v>0</v>
      </c>
      <c r="BA207" s="199">
        <f t="shared" si="47"/>
        <v>0</v>
      </c>
      <c r="BB207" s="201">
        <f t="shared" si="48"/>
        <v>0</v>
      </c>
      <c r="BC207" s="204">
        <f t="shared" si="49"/>
        <v>3</v>
      </c>
      <c r="BD207" s="199">
        <f t="shared" si="50"/>
        <v>5</v>
      </c>
      <c r="BE207" s="199">
        <f t="shared" si="51"/>
        <v>0</v>
      </c>
      <c r="BF207" s="199">
        <f t="shared" si="52"/>
        <v>0</v>
      </c>
      <c r="BG207" s="201">
        <f t="shared" si="53"/>
        <v>0</v>
      </c>
      <c r="BH207" s="204">
        <f t="shared" si="54"/>
        <v>3</v>
      </c>
      <c r="BI207" s="199">
        <f t="shared" si="55"/>
        <v>0</v>
      </c>
      <c r="BJ207" s="199">
        <f t="shared" si="56"/>
        <v>0</v>
      </c>
      <c r="BK207" s="199">
        <f t="shared" si="57"/>
        <v>0</v>
      </c>
      <c r="BL207" s="201">
        <f t="shared" si="58"/>
        <v>0</v>
      </c>
      <c r="BM207" s="206">
        <f t="shared" si="59"/>
        <v>4</v>
      </c>
      <c r="BN207" s="199">
        <f t="shared" si="60"/>
        <v>0</v>
      </c>
      <c r="BO207" s="199">
        <f t="shared" si="61"/>
        <v>0</v>
      </c>
      <c r="BP207" s="199">
        <f t="shared" si="62"/>
        <v>0</v>
      </c>
      <c r="BQ207" s="201">
        <f t="shared" si="63"/>
        <v>0</v>
      </c>
      <c r="BR207" s="207">
        <f t="shared" si="64"/>
        <v>4</v>
      </c>
      <c r="BS207" s="199">
        <f t="shared" si="65"/>
        <v>10</v>
      </c>
      <c r="BT207" s="199">
        <f t="shared" si="66"/>
        <v>0</v>
      </c>
      <c r="BU207" s="199">
        <f t="shared" si="67"/>
        <v>0</v>
      </c>
      <c r="BV207" s="201">
        <f t="shared" si="68"/>
        <v>0</v>
      </c>
      <c r="BW207" s="207">
        <f t="shared" si="69"/>
        <v>3</v>
      </c>
      <c r="BX207" s="235">
        <v>64</v>
      </c>
      <c r="BY207" s="235">
        <v>64</v>
      </c>
      <c r="BZ207" s="193" t="e">
        <f t="shared" si="70"/>
        <v>#VALUE!</v>
      </c>
      <c r="CA207" s="193">
        <f t="shared" si="71"/>
        <v>20</v>
      </c>
      <c r="CB207" s="193" t="e">
        <f t="shared" si="72"/>
        <v>#VALUE!</v>
      </c>
      <c r="CC207" s="193" t="e">
        <f t="shared" si="73"/>
        <v>#VALUE!</v>
      </c>
      <c r="CD207" s="193" t="e">
        <f t="shared" si="74"/>
        <v>#VALUE!</v>
      </c>
      <c r="CE207" s="193" t="e">
        <f t="shared" si="75"/>
        <v>#VALUE!</v>
      </c>
      <c r="CF207" s="193" t="e">
        <f t="shared" si="76"/>
        <v>#VALUE!</v>
      </c>
      <c r="CG207" s="193" t="e">
        <f t="shared" si="77"/>
        <v>#VALUE!</v>
      </c>
      <c r="CH207" s="193" t="e">
        <f t="shared" si="78"/>
        <v>#VALUE!</v>
      </c>
      <c r="CI207" s="193" t="e">
        <f t="shared" si="79"/>
        <v>#VALUE!</v>
      </c>
      <c r="CJ207" s="193" t="e">
        <f t="shared" si="80"/>
        <v>#VALUE!</v>
      </c>
      <c r="CK207" s="193" t="e">
        <f t="shared" si="81"/>
        <v>#VALUE!</v>
      </c>
      <c r="CL207" s="193" t="e">
        <f t="shared" si="82"/>
        <v>#VALUE!</v>
      </c>
      <c r="CM207" s="193" t="e">
        <f t="shared" si="83"/>
        <v>#VALUE!</v>
      </c>
      <c r="CN207" s="193" t="e">
        <f t="shared" si="84"/>
        <v>#VALUE!</v>
      </c>
      <c r="CO207" s="209" t="str">
        <f t="shared" si="85"/>
        <v>2023PEC AI 285</v>
      </c>
      <c r="CP207" s="193" t="e">
        <f t="shared" si="86"/>
        <v>#VALUE!</v>
      </c>
      <c r="CQ207" s="158"/>
      <c r="CR207" s="193">
        <f t="shared" si="87"/>
        <v>20</v>
      </c>
      <c r="CS207" s="193" t="e">
        <f t="shared" si="88"/>
        <v>#VALUE!</v>
      </c>
      <c r="CT207" s="193" t="e">
        <f t="shared" si="89"/>
        <v>#VALUE!</v>
      </c>
      <c r="CU207" s="193" t="e">
        <f t="shared" si="90"/>
        <v>#VALUE!</v>
      </c>
      <c r="CV207" s="193" t="e">
        <f t="shared" si="91"/>
        <v>#VALUE!</v>
      </c>
      <c r="CW207" s="193" t="e">
        <f t="shared" si="92"/>
        <v>#VALUE!</v>
      </c>
      <c r="CX207" s="193" t="e">
        <f t="shared" si="93"/>
        <v>#VALUE!</v>
      </c>
      <c r="CY207" s="193" t="e">
        <f t="shared" si="94"/>
        <v>#VALUE!</v>
      </c>
      <c r="CZ207" s="193" t="e">
        <f t="shared" si="95"/>
        <v>#VALUE!</v>
      </c>
      <c r="DA207" s="193" t="e">
        <f t="shared" si="96"/>
        <v>#VALUE!</v>
      </c>
      <c r="DB207" s="193" t="e">
        <f t="shared" si="97"/>
        <v>#VALUE!</v>
      </c>
      <c r="DC207" s="193" t="e">
        <f t="shared" si="98"/>
        <v>#VALUE!</v>
      </c>
      <c r="DD207" s="193" t="e">
        <f t="shared" si="99"/>
        <v>#VALUE!</v>
      </c>
      <c r="DE207" s="159"/>
      <c r="DF207" s="159" t="e">
        <f t="shared" si="100"/>
        <v>#VALUE!</v>
      </c>
      <c r="DG207" s="159"/>
      <c r="DH207" s="159"/>
      <c r="DI207" s="159"/>
      <c r="DJ207" s="159"/>
      <c r="DK207" s="159"/>
      <c r="DL207" s="159"/>
      <c r="DM207" s="159"/>
      <c r="DN207" s="159"/>
      <c r="DO207" s="159"/>
      <c r="DP207" s="159"/>
      <c r="DQ207" s="159"/>
      <c r="DR207" s="159">
        <f t="shared" si="101"/>
        <v>64</v>
      </c>
      <c r="DS207" s="188">
        <f t="shared" si="102"/>
        <v>13</v>
      </c>
      <c r="DT207" s="159">
        <f t="shared" si="103"/>
        <v>9</v>
      </c>
      <c r="DU207" s="159">
        <f t="shared" si="104"/>
        <v>9</v>
      </c>
      <c r="DV207" s="159">
        <f t="shared" si="105"/>
        <v>9</v>
      </c>
      <c r="DW207" s="159">
        <f t="shared" si="106"/>
        <v>9</v>
      </c>
      <c r="DX207" s="159">
        <f t="shared" si="107"/>
        <v>5</v>
      </c>
      <c r="DY207" s="210">
        <f t="shared" si="108"/>
        <v>10</v>
      </c>
      <c r="DZ207" s="159">
        <f t="shared" si="109"/>
        <v>64</v>
      </c>
      <c r="EA207" s="159">
        <f t="shared" si="110"/>
        <v>13</v>
      </c>
      <c r="EB207" s="159">
        <f t="shared" si="111"/>
        <v>0</v>
      </c>
      <c r="EC207" s="159">
        <f t="shared" si="215"/>
        <v>9</v>
      </c>
      <c r="ED207" s="159">
        <f t="shared" si="215"/>
        <v>9</v>
      </c>
      <c r="EE207" s="159">
        <f t="shared" si="216"/>
        <v>0</v>
      </c>
      <c r="EF207" s="159">
        <f t="shared" si="216"/>
        <v>0</v>
      </c>
      <c r="EG207" s="159">
        <f t="shared" si="114"/>
        <v>9</v>
      </c>
      <c r="EH207" s="159">
        <f t="shared" si="115"/>
        <v>0</v>
      </c>
      <c r="EI207" s="159">
        <f t="shared" si="217"/>
        <v>9</v>
      </c>
      <c r="EJ207" s="159">
        <f t="shared" si="217"/>
        <v>5</v>
      </c>
      <c r="EK207" s="159">
        <f t="shared" si="218"/>
        <v>0</v>
      </c>
      <c r="EL207" s="159">
        <f t="shared" si="218"/>
        <v>0</v>
      </c>
      <c r="EM207" s="159">
        <f t="shared" si="118"/>
        <v>10</v>
      </c>
      <c r="EN207" s="159"/>
      <c r="EO207" s="159"/>
      <c r="EP207" s="188">
        <f t="shared" si="119"/>
        <v>13</v>
      </c>
      <c r="EQ207" s="159">
        <f t="shared" si="120"/>
        <v>11</v>
      </c>
      <c r="ER207" s="159">
        <f t="shared" si="121"/>
        <v>11</v>
      </c>
      <c r="ES207" s="159">
        <f t="shared" si="122"/>
        <v>11</v>
      </c>
      <c r="ET207" s="159">
        <f t="shared" si="123"/>
        <v>8</v>
      </c>
      <c r="EU207" s="159">
        <f t="shared" si="124"/>
        <v>10</v>
      </c>
      <c r="EV207" s="159"/>
      <c r="EW207" s="159">
        <f t="shared" si="125"/>
        <v>64</v>
      </c>
      <c r="EX207" s="159">
        <f t="shared" si="126"/>
        <v>13</v>
      </c>
      <c r="EY207" s="159">
        <f t="shared" si="127"/>
        <v>0</v>
      </c>
      <c r="EZ207" s="159">
        <f t="shared" si="219"/>
        <v>11</v>
      </c>
      <c r="FA207" s="159">
        <f t="shared" si="219"/>
        <v>11</v>
      </c>
      <c r="FB207" s="159">
        <f t="shared" si="220"/>
        <v>0</v>
      </c>
      <c r="FC207" s="159">
        <f t="shared" si="220"/>
        <v>0</v>
      </c>
      <c r="FD207" s="159">
        <f t="shared" si="130"/>
        <v>11</v>
      </c>
      <c r="FE207" s="159">
        <f t="shared" si="131"/>
        <v>0</v>
      </c>
      <c r="FF207" s="159">
        <f t="shared" si="221"/>
        <v>8</v>
      </c>
      <c r="FG207" s="159">
        <f t="shared" si="221"/>
        <v>10</v>
      </c>
      <c r="FH207" s="159">
        <f t="shared" si="133"/>
        <v>0</v>
      </c>
      <c r="FI207" s="159">
        <v>0</v>
      </c>
      <c r="FJ207" s="159">
        <v>0</v>
      </c>
      <c r="FK207" s="159"/>
      <c r="FL207" s="159"/>
      <c r="FM207" s="235">
        <v>64</v>
      </c>
    </row>
    <row r="208" spans="1:169" ht="18" x14ac:dyDescent="0.2">
      <c r="A208" s="194">
        <v>195</v>
      </c>
      <c r="B208" s="211">
        <v>211423243195</v>
      </c>
      <c r="C208" s="211" t="s">
        <v>1064</v>
      </c>
      <c r="D208" s="197"/>
      <c r="E208" s="212" t="s">
        <v>1065</v>
      </c>
      <c r="F208" s="199">
        <f t="shared" si="0"/>
        <v>2</v>
      </c>
      <c r="G208" s="199">
        <f t="shared" si="1"/>
        <v>2</v>
      </c>
      <c r="H208" s="199">
        <f t="shared" si="2"/>
        <v>2</v>
      </c>
      <c r="I208" s="199">
        <f t="shared" si="3"/>
        <v>2</v>
      </c>
      <c r="J208" s="199">
        <f t="shared" si="4"/>
        <v>2</v>
      </c>
      <c r="K208" s="199">
        <f t="shared" si="5"/>
        <v>2</v>
      </c>
      <c r="L208" s="199">
        <f t="shared" si="6"/>
        <v>2</v>
      </c>
      <c r="M208" s="199">
        <f t="shared" si="7"/>
        <v>1</v>
      </c>
      <c r="N208" s="199">
        <f t="shared" si="8"/>
        <v>0</v>
      </c>
      <c r="O208" s="200">
        <f t="shared" si="9"/>
        <v>0</v>
      </c>
      <c r="P208" s="199">
        <f t="shared" si="10"/>
        <v>11</v>
      </c>
      <c r="Q208" s="199">
        <f t="shared" si="11"/>
        <v>0</v>
      </c>
      <c r="R208" s="199">
        <f t="shared" si="12"/>
        <v>0</v>
      </c>
      <c r="S208" s="201">
        <f t="shared" si="214"/>
        <v>0</v>
      </c>
      <c r="T208" s="202">
        <f t="shared" si="14"/>
        <v>3</v>
      </c>
      <c r="U208" s="199">
        <f t="shared" si="15"/>
        <v>0</v>
      </c>
      <c r="V208" s="199">
        <f t="shared" si="16"/>
        <v>0</v>
      </c>
      <c r="W208" s="199">
        <f t="shared" si="17"/>
        <v>0</v>
      </c>
      <c r="X208" s="201">
        <f t="shared" si="18"/>
        <v>0</v>
      </c>
      <c r="Y208" s="203">
        <f t="shared" si="19"/>
        <v>4</v>
      </c>
      <c r="Z208" s="199">
        <f t="shared" si="20"/>
        <v>0</v>
      </c>
      <c r="AA208" s="199">
        <f t="shared" si="21"/>
        <v>0</v>
      </c>
      <c r="AB208" s="199">
        <f t="shared" si="22"/>
        <v>0</v>
      </c>
      <c r="AC208" s="201">
        <f t="shared" si="23"/>
        <v>0</v>
      </c>
      <c r="AD208" s="202">
        <f t="shared" si="24"/>
        <v>4</v>
      </c>
      <c r="AE208" s="199">
        <f t="shared" si="25"/>
        <v>11</v>
      </c>
      <c r="AF208" s="199">
        <f t="shared" si="26"/>
        <v>0</v>
      </c>
      <c r="AG208" s="199">
        <f t="shared" si="27"/>
        <v>0</v>
      </c>
      <c r="AH208" s="201">
        <f t="shared" si="28"/>
        <v>0</v>
      </c>
      <c r="AI208" s="204">
        <f t="shared" si="29"/>
        <v>3</v>
      </c>
      <c r="AJ208" s="199">
        <f t="shared" si="30"/>
        <v>9</v>
      </c>
      <c r="AK208" s="199">
        <f t="shared" si="31"/>
        <v>0</v>
      </c>
      <c r="AL208" s="199">
        <f t="shared" si="32"/>
        <v>0</v>
      </c>
      <c r="AM208" s="201">
        <f t="shared" si="33"/>
        <v>0</v>
      </c>
      <c r="AN208" s="204">
        <f t="shared" si="34"/>
        <v>3</v>
      </c>
      <c r="AO208" s="199">
        <f t="shared" si="35"/>
        <v>0</v>
      </c>
      <c r="AP208" s="199">
        <f t="shared" si="36"/>
        <v>0</v>
      </c>
      <c r="AQ208" s="199">
        <f t="shared" si="37"/>
        <v>0</v>
      </c>
      <c r="AR208" s="201">
        <f t="shared" si="38"/>
        <v>0</v>
      </c>
      <c r="AS208" s="204">
        <f t="shared" si="39"/>
        <v>4</v>
      </c>
      <c r="AT208" s="199">
        <f t="shared" si="40"/>
        <v>11</v>
      </c>
      <c r="AU208" s="199">
        <f t="shared" si="41"/>
        <v>0</v>
      </c>
      <c r="AV208" s="199">
        <f t="shared" si="42"/>
        <v>0</v>
      </c>
      <c r="AW208" s="201">
        <f t="shared" si="43"/>
        <v>0</v>
      </c>
      <c r="AX208" s="205">
        <f t="shared" si="44"/>
        <v>3</v>
      </c>
      <c r="AY208" s="199">
        <f t="shared" si="45"/>
        <v>0</v>
      </c>
      <c r="AZ208" s="199">
        <f t="shared" si="46"/>
        <v>0</v>
      </c>
      <c r="BA208" s="199">
        <f t="shared" si="47"/>
        <v>0</v>
      </c>
      <c r="BB208" s="201">
        <f t="shared" si="48"/>
        <v>0</v>
      </c>
      <c r="BC208" s="204">
        <f t="shared" si="49"/>
        <v>4</v>
      </c>
      <c r="BD208" s="199">
        <f t="shared" si="50"/>
        <v>0</v>
      </c>
      <c r="BE208" s="199">
        <f t="shared" si="51"/>
        <v>0</v>
      </c>
      <c r="BF208" s="199">
        <f t="shared" si="52"/>
        <v>0</v>
      </c>
      <c r="BG208" s="201">
        <f t="shared" si="53"/>
        <v>0</v>
      </c>
      <c r="BH208" s="204">
        <f t="shared" si="54"/>
        <v>4</v>
      </c>
      <c r="BI208" s="199">
        <f t="shared" si="55"/>
        <v>7</v>
      </c>
      <c r="BJ208" s="199">
        <f t="shared" si="56"/>
        <v>0</v>
      </c>
      <c r="BK208" s="199">
        <f t="shared" si="57"/>
        <v>0</v>
      </c>
      <c r="BL208" s="201">
        <f t="shared" si="58"/>
        <v>0</v>
      </c>
      <c r="BM208" s="206">
        <f t="shared" si="59"/>
        <v>3</v>
      </c>
      <c r="BN208" s="199">
        <f t="shared" si="60"/>
        <v>11</v>
      </c>
      <c r="BO208" s="199">
        <f t="shared" si="61"/>
        <v>0</v>
      </c>
      <c r="BP208" s="199">
        <f t="shared" si="62"/>
        <v>0</v>
      </c>
      <c r="BQ208" s="201">
        <f t="shared" si="63"/>
        <v>0</v>
      </c>
      <c r="BR208" s="207">
        <f t="shared" si="64"/>
        <v>3</v>
      </c>
      <c r="BS208" s="199">
        <f t="shared" si="65"/>
        <v>0</v>
      </c>
      <c r="BT208" s="199">
        <f t="shared" si="66"/>
        <v>0</v>
      </c>
      <c r="BU208" s="199">
        <f t="shared" si="67"/>
        <v>0</v>
      </c>
      <c r="BV208" s="201">
        <f t="shared" si="68"/>
        <v>0</v>
      </c>
      <c r="BW208" s="207">
        <f t="shared" si="69"/>
        <v>4</v>
      </c>
      <c r="BX208" s="235">
        <v>75</v>
      </c>
      <c r="BY208" s="235">
        <v>75</v>
      </c>
      <c r="BZ208" s="193" t="e">
        <f t="shared" si="70"/>
        <v>#VALUE!</v>
      </c>
      <c r="CA208" s="193">
        <f t="shared" si="71"/>
        <v>12</v>
      </c>
      <c r="CB208" s="193" t="e">
        <f t="shared" si="72"/>
        <v>#VALUE!</v>
      </c>
      <c r="CC208" s="193" t="e">
        <f t="shared" si="73"/>
        <v>#VALUE!</v>
      </c>
      <c r="CD208" s="193" t="e">
        <f t="shared" si="74"/>
        <v>#VALUE!</v>
      </c>
      <c r="CE208" s="193" t="e">
        <f t="shared" si="75"/>
        <v>#VALUE!</v>
      </c>
      <c r="CF208" s="193" t="e">
        <f t="shared" si="76"/>
        <v>#VALUE!</v>
      </c>
      <c r="CG208" s="193" t="e">
        <f t="shared" si="77"/>
        <v>#VALUE!</v>
      </c>
      <c r="CH208" s="193" t="e">
        <f t="shared" si="78"/>
        <v>#VALUE!</v>
      </c>
      <c r="CI208" s="193" t="e">
        <f t="shared" si="79"/>
        <v>#VALUE!</v>
      </c>
      <c r="CJ208" s="193" t="e">
        <f t="shared" si="80"/>
        <v>#VALUE!</v>
      </c>
      <c r="CK208" s="193" t="e">
        <f t="shared" si="81"/>
        <v>#VALUE!</v>
      </c>
      <c r="CL208" s="193" t="e">
        <f t="shared" si="82"/>
        <v>#VALUE!</v>
      </c>
      <c r="CM208" s="193" t="e">
        <f t="shared" si="83"/>
        <v>#VALUE!</v>
      </c>
      <c r="CN208" s="193" t="e">
        <f t="shared" si="84"/>
        <v>#VALUE!</v>
      </c>
      <c r="CO208" s="209" t="str">
        <f t="shared" si="85"/>
        <v>2023PEC AI 180</v>
      </c>
      <c r="CP208" s="193" t="e">
        <f t="shared" si="86"/>
        <v>#VALUE!</v>
      </c>
      <c r="CQ208" s="158"/>
      <c r="CR208" s="193">
        <f t="shared" si="87"/>
        <v>12</v>
      </c>
      <c r="CS208" s="193" t="e">
        <f t="shared" si="88"/>
        <v>#VALUE!</v>
      </c>
      <c r="CT208" s="193" t="e">
        <f t="shared" si="89"/>
        <v>#VALUE!</v>
      </c>
      <c r="CU208" s="193" t="e">
        <f t="shared" si="90"/>
        <v>#VALUE!</v>
      </c>
      <c r="CV208" s="193" t="e">
        <f t="shared" si="91"/>
        <v>#VALUE!</v>
      </c>
      <c r="CW208" s="193" t="e">
        <f t="shared" si="92"/>
        <v>#VALUE!</v>
      </c>
      <c r="CX208" s="193" t="e">
        <f t="shared" si="93"/>
        <v>#VALUE!</v>
      </c>
      <c r="CY208" s="193" t="e">
        <f t="shared" si="94"/>
        <v>#VALUE!</v>
      </c>
      <c r="CZ208" s="193" t="e">
        <f t="shared" si="95"/>
        <v>#VALUE!</v>
      </c>
      <c r="DA208" s="193" t="e">
        <f t="shared" si="96"/>
        <v>#VALUE!</v>
      </c>
      <c r="DB208" s="193" t="e">
        <f t="shared" si="97"/>
        <v>#VALUE!</v>
      </c>
      <c r="DC208" s="193" t="e">
        <f t="shared" si="98"/>
        <v>#VALUE!</v>
      </c>
      <c r="DD208" s="193" t="e">
        <f t="shared" si="99"/>
        <v>#VALUE!</v>
      </c>
      <c r="DE208" s="159"/>
      <c r="DF208" s="159" t="e">
        <f t="shared" si="100"/>
        <v>#VALUE!</v>
      </c>
      <c r="DG208" s="159"/>
      <c r="DH208" s="159"/>
      <c r="DI208" s="159"/>
      <c r="DJ208" s="159"/>
      <c r="DK208" s="159"/>
      <c r="DL208" s="159"/>
      <c r="DM208" s="159"/>
      <c r="DN208" s="159"/>
      <c r="DO208" s="159"/>
      <c r="DP208" s="159"/>
      <c r="DQ208" s="159"/>
      <c r="DR208" s="159">
        <f t="shared" si="101"/>
        <v>75</v>
      </c>
      <c r="DS208" s="188">
        <f t="shared" si="102"/>
        <v>15</v>
      </c>
      <c r="DT208" s="159">
        <f t="shared" si="103"/>
        <v>11</v>
      </c>
      <c r="DU208" s="159">
        <f t="shared" si="104"/>
        <v>11</v>
      </c>
      <c r="DV208" s="159">
        <f t="shared" si="105"/>
        <v>9</v>
      </c>
      <c r="DW208" s="159">
        <f t="shared" si="106"/>
        <v>11</v>
      </c>
      <c r="DX208" s="159">
        <f t="shared" si="107"/>
        <v>7</v>
      </c>
      <c r="DY208" s="210">
        <f t="shared" si="108"/>
        <v>11</v>
      </c>
      <c r="DZ208" s="159">
        <f t="shared" si="109"/>
        <v>75</v>
      </c>
      <c r="EA208" s="159">
        <f t="shared" si="110"/>
        <v>15</v>
      </c>
      <c r="EB208" s="159">
        <f t="shared" si="111"/>
        <v>11</v>
      </c>
      <c r="EC208" s="159">
        <f t="shared" si="215"/>
        <v>0</v>
      </c>
      <c r="ED208" s="159">
        <f t="shared" si="215"/>
        <v>0</v>
      </c>
      <c r="EE208" s="159">
        <f t="shared" si="216"/>
        <v>11</v>
      </c>
      <c r="EF208" s="159">
        <f t="shared" si="216"/>
        <v>9</v>
      </c>
      <c r="EG208" s="159">
        <f t="shared" si="114"/>
        <v>0</v>
      </c>
      <c r="EH208" s="159">
        <f t="shared" si="115"/>
        <v>11</v>
      </c>
      <c r="EI208" s="159">
        <f t="shared" si="217"/>
        <v>0</v>
      </c>
      <c r="EJ208" s="159">
        <f t="shared" si="217"/>
        <v>0</v>
      </c>
      <c r="EK208" s="159">
        <f t="shared" si="218"/>
        <v>7</v>
      </c>
      <c r="EL208" s="159">
        <f t="shared" si="218"/>
        <v>11</v>
      </c>
      <c r="EM208" s="159">
        <f t="shared" si="118"/>
        <v>0</v>
      </c>
      <c r="EN208" s="159"/>
      <c r="EO208" s="159"/>
      <c r="EP208" s="188">
        <f t="shared" si="119"/>
        <v>15</v>
      </c>
      <c r="EQ208" s="159">
        <f t="shared" si="120"/>
        <v>13</v>
      </c>
      <c r="ER208" s="159">
        <f t="shared" si="121"/>
        <v>13</v>
      </c>
      <c r="ES208" s="159">
        <f t="shared" si="122"/>
        <v>12</v>
      </c>
      <c r="ET208" s="159">
        <f t="shared" si="123"/>
        <v>10</v>
      </c>
      <c r="EU208" s="159">
        <f t="shared" si="124"/>
        <v>12</v>
      </c>
      <c r="EV208" s="159"/>
      <c r="EW208" s="159">
        <f t="shared" si="125"/>
        <v>75</v>
      </c>
      <c r="EX208" s="159">
        <f t="shared" si="126"/>
        <v>15</v>
      </c>
      <c r="EY208" s="159">
        <f t="shared" si="127"/>
        <v>13</v>
      </c>
      <c r="EZ208" s="159">
        <f t="shared" si="219"/>
        <v>0</v>
      </c>
      <c r="FA208" s="159">
        <f t="shared" si="219"/>
        <v>0</v>
      </c>
      <c r="FB208" s="159">
        <f t="shared" si="220"/>
        <v>13</v>
      </c>
      <c r="FC208" s="159">
        <f t="shared" si="220"/>
        <v>12</v>
      </c>
      <c r="FD208" s="159">
        <f t="shared" si="130"/>
        <v>0</v>
      </c>
      <c r="FE208" s="159">
        <f t="shared" si="131"/>
        <v>10</v>
      </c>
      <c r="FF208" s="159">
        <f t="shared" si="221"/>
        <v>0</v>
      </c>
      <c r="FG208" s="159">
        <f t="shared" si="221"/>
        <v>0</v>
      </c>
      <c r="FH208" s="159">
        <f t="shared" si="133"/>
        <v>12</v>
      </c>
      <c r="FI208" s="159">
        <v>0</v>
      </c>
      <c r="FJ208" s="159">
        <v>0</v>
      </c>
      <c r="FK208" s="159"/>
      <c r="FL208" s="159"/>
      <c r="FM208" s="235">
        <v>75</v>
      </c>
    </row>
    <row r="209" spans="1:169" ht="18" x14ac:dyDescent="0.2">
      <c r="A209" s="194">
        <v>196</v>
      </c>
      <c r="B209" s="211">
        <v>211423243196</v>
      </c>
      <c r="C209" s="211" t="s">
        <v>1066</v>
      </c>
      <c r="D209" s="197"/>
      <c r="E209" s="212" t="s">
        <v>1067</v>
      </c>
      <c r="F209" s="199">
        <f t="shared" si="0"/>
        <v>2</v>
      </c>
      <c r="G209" s="199">
        <f t="shared" si="1"/>
        <v>2</v>
      </c>
      <c r="H209" s="199">
        <f t="shared" si="2"/>
        <v>2</v>
      </c>
      <c r="I209" s="199">
        <f t="shared" si="3"/>
        <v>2</v>
      </c>
      <c r="J209" s="199">
        <f t="shared" si="4"/>
        <v>2</v>
      </c>
      <c r="K209" s="199">
        <f t="shared" si="5"/>
        <v>2</v>
      </c>
      <c r="L209" s="199">
        <f t="shared" si="6"/>
        <v>2</v>
      </c>
      <c r="M209" s="199">
        <f t="shared" si="7"/>
        <v>2</v>
      </c>
      <c r="N209" s="199">
        <f t="shared" si="8"/>
        <v>0</v>
      </c>
      <c r="O209" s="200">
        <f t="shared" si="9"/>
        <v>0</v>
      </c>
      <c r="P209" s="199">
        <f t="shared" si="10"/>
        <v>0</v>
      </c>
      <c r="Q209" s="199">
        <f t="shared" si="11"/>
        <v>0</v>
      </c>
      <c r="R209" s="199">
        <f t="shared" si="12"/>
        <v>0</v>
      </c>
      <c r="S209" s="201">
        <f t="shared" si="214"/>
        <v>0</v>
      </c>
      <c r="T209" s="202">
        <f t="shared" si="14"/>
        <v>4</v>
      </c>
      <c r="U209" s="199">
        <f t="shared" si="15"/>
        <v>11</v>
      </c>
      <c r="V209" s="199">
        <f t="shared" si="16"/>
        <v>0</v>
      </c>
      <c r="W209" s="199">
        <f t="shared" si="17"/>
        <v>0</v>
      </c>
      <c r="X209" s="201">
        <f t="shared" si="18"/>
        <v>0</v>
      </c>
      <c r="Y209" s="203">
        <f t="shared" si="19"/>
        <v>3</v>
      </c>
      <c r="Z209" s="199">
        <f t="shared" si="20"/>
        <v>12</v>
      </c>
      <c r="AA209" s="199">
        <f t="shared" si="21"/>
        <v>0</v>
      </c>
      <c r="AB209" s="199">
        <f t="shared" si="22"/>
        <v>0</v>
      </c>
      <c r="AC209" s="201">
        <f t="shared" si="23"/>
        <v>0</v>
      </c>
      <c r="AD209" s="202">
        <f t="shared" si="24"/>
        <v>3</v>
      </c>
      <c r="AE209" s="199">
        <f t="shared" si="25"/>
        <v>0</v>
      </c>
      <c r="AF209" s="199">
        <f t="shared" si="26"/>
        <v>0</v>
      </c>
      <c r="AG209" s="199">
        <f t="shared" si="27"/>
        <v>0</v>
      </c>
      <c r="AH209" s="201">
        <f t="shared" si="28"/>
        <v>0</v>
      </c>
      <c r="AI209" s="204">
        <f t="shared" si="29"/>
        <v>4</v>
      </c>
      <c r="AJ209" s="199">
        <f t="shared" si="30"/>
        <v>0</v>
      </c>
      <c r="AK209" s="199">
        <f t="shared" si="31"/>
        <v>0</v>
      </c>
      <c r="AL209" s="199">
        <f t="shared" si="32"/>
        <v>0</v>
      </c>
      <c r="AM209" s="201">
        <f t="shared" si="33"/>
        <v>0</v>
      </c>
      <c r="AN209" s="204">
        <f t="shared" si="34"/>
        <v>4</v>
      </c>
      <c r="AO209" s="199">
        <f t="shared" si="35"/>
        <v>12</v>
      </c>
      <c r="AP209" s="199">
        <f t="shared" si="36"/>
        <v>0</v>
      </c>
      <c r="AQ209" s="199">
        <f t="shared" si="37"/>
        <v>0</v>
      </c>
      <c r="AR209" s="201">
        <f t="shared" si="38"/>
        <v>0</v>
      </c>
      <c r="AS209" s="204">
        <f t="shared" si="39"/>
        <v>3</v>
      </c>
      <c r="AT209" s="199">
        <f t="shared" si="40"/>
        <v>0</v>
      </c>
      <c r="AU209" s="199">
        <f t="shared" si="41"/>
        <v>0</v>
      </c>
      <c r="AV209" s="199">
        <f t="shared" si="42"/>
        <v>0</v>
      </c>
      <c r="AW209" s="201">
        <f t="shared" si="43"/>
        <v>0</v>
      </c>
      <c r="AX209" s="205">
        <f t="shared" si="44"/>
        <v>4</v>
      </c>
      <c r="AY209" s="199">
        <f t="shared" si="45"/>
        <v>12</v>
      </c>
      <c r="AZ209" s="199">
        <f t="shared" si="46"/>
        <v>0</v>
      </c>
      <c r="BA209" s="199">
        <f t="shared" si="47"/>
        <v>0</v>
      </c>
      <c r="BB209" s="201">
        <f t="shared" si="48"/>
        <v>0</v>
      </c>
      <c r="BC209" s="204">
        <f t="shared" si="49"/>
        <v>3</v>
      </c>
      <c r="BD209" s="199">
        <f t="shared" si="50"/>
        <v>5</v>
      </c>
      <c r="BE209" s="199">
        <f t="shared" si="51"/>
        <v>0</v>
      </c>
      <c r="BF209" s="199">
        <f t="shared" si="52"/>
        <v>0</v>
      </c>
      <c r="BG209" s="201">
        <f t="shared" si="53"/>
        <v>0</v>
      </c>
      <c r="BH209" s="204">
        <f t="shared" si="54"/>
        <v>3</v>
      </c>
      <c r="BI209" s="199">
        <f t="shared" si="55"/>
        <v>0</v>
      </c>
      <c r="BJ209" s="199">
        <f t="shared" si="56"/>
        <v>0</v>
      </c>
      <c r="BK209" s="199">
        <f t="shared" si="57"/>
        <v>0</v>
      </c>
      <c r="BL209" s="201">
        <f t="shared" si="58"/>
        <v>0</v>
      </c>
      <c r="BM209" s="206">
        <f t="shared" si="59"/>
        <v>4</v>
      </c>
      <c r="BN209" s="199">
        <f t="shared" si="60"/>
        <v>0</v>
      </c>
      <c r="BO209" s="199">
        <f t="shared" si="61"/>
        <v>0</v>
      </c>
      <c r="BP209" s="199">
        <f t="shared" si="62"/>
        <v>0</v>
      </c>
      <c r="BQ209" s="201">
        <f t="shared" si="63"/>
        <v>0</v>
      </c>
      <c r="BR209" s="207">
        <f t="shared" si="64"/>
        <v>4</v>
      </c>
      <c r="BS209" s="199">
        <f t="shared" si="65"/>
        <v>12</v>
      </c>
      <c r="BT209" s="199">
        <f t="shared" si="66"/>
        <v>0</v>
      </c>
      <c r="BU209" s="199">
        <f t="shared" si="67"/>
        <v>0</v>
      </c>
      <c r="BV209" s="201">
        <f t="shared" si="68"/>
        <v>0</v>
      </c>
      <c r="BW209" s="207">
        <f t="shared" si="69"/>
        <v>3</v>
      </c>
      <c r="BX209" s="235">
        <v>80</v>
      </c>
      <c r="BY209" s="235">
        <v>80</v>
      </c>
      <c r="BZ209" s="193" t="e">
        <f t="shared" si="70"/>
        <v>#VALUE!</v>
      </c>
      <c r="CA209" s="193">
        <f t="shared" si="71"/>
        <v>14</v>
      </c>
      <c r="CB209" s="193" t="e">
        <f t="shared" si="72"/>
        <v>#VALUE!</v>
      </c>
      <c r="CC209" s="193" t="e">
        <f t="shared" si="73"/>
        <v>#VALUE!</v>
      </c>
      <c r="CD209" s="193" t="e">
        <f t="shared" si="74"/>
        <v>#VALUE!</v>
      </c>
      <c r="CE209" s="193" t="e">
        <f t="shared" si="75"/>
        <v>#VALUE!</v>
      </c>
      <c r="CF209" s="193" t="e">
        <f t="shared" si="76"/>
        <v>#VALUE!</v>
      </c>
      <c r="CG209" s="193" t="e">
        <f t="shared" si="77"/>
        <v>#VALUE!</v>
      </c>
      <c r="CH209" s="193" t="e">
        <f t="shared" si="78"/>
        <v>#VALUE!</v>
      </c>
      <c r="CI209" s="193" t="e">
        <f t="shared" si="79"/>
        <v>#VALUE!</v>
      </c>
      <c r="CJ209" s="193" t="e">
        <f t="shared" si="80"/>
        <v>#VALUE!</v>
      </c>
      <c r="CK209" s="193" t="e">
        <f t="shared" si="81"/>
        <v>#VALUE!</v>
      </c>
      <c r="CL209" s="193" t="e">
        <f t="shared" si="82"/>
        <v>#VALUE!</v>
      </c>
      <c r="CM209" s="193" t="e">
        <f t="shared" si="83"/>
        <v>#VALUE!</v>
      </c>
      <c r="CN209" s="193" t="e">
        <f t="shared" si="84"/>
        <v>#VALUE!</v>
      </c>
      <c r="CO209" s="209" t="str">
        <f t="shared" si="85"/>
        <v>2023PEC AI 181</v>
      </c>
      <c r="CP209" s="193" t="e">
        <f t="shared" si="86"/>
        <v>#VALUE!</v>
      </c>
      <c r="CQ209" s="158"/>
      <c r="CR209" s="193">
        <f t="shared" si="87"/>
        <v>13</v>
      </c>
      <c r="CS209" s="193" t="e">
        <f t="shared" si="88"/>
        <v>#VALUE!</v>
      </c>
      <c r="CT209" s="193" t="e">
        <f t="shared" si="89"/>
        <v>#VALUE!</v>
      </c>
      <c r="CU209" s="193" t="e">
        <f t="shared" si="90"/>
        <v>#VALUE!</v>
      </c>
      <c r="CV209" s="193" t="e">
        <f t="shared" si="91"/>
        <v>#VALUE!</v>
      </c>
      <c r="CW209" s="193" t="e">
        <f t="shared" si="92"/>
        <v>#VALUE!</v>
      </c>
      <c r="CX209" s="193" t="e">
        <f t="shared" si="93"/>
        <v>#VALUE!</v>
      </c>
      <c r="CY209" s="193" t="e">
        <f t="shared" si="94"/>
        <v>#VALUE!</v>
      </c>
      <c r="CZ209" s="193" t="e">
        <f t="shared" si="95"/>
        <v>#VALUE!</v>
      </c>
      <c r="DA209" s="193" t="e">
        <f t="shared" si="96"/>
        <v>#VALUE!</v>
      </c>
      <c r="DB209" s="193" t="e">
        <f t="shared" si="97"/>
        <v>#VALUE!</v>
      </c>
      <c r="DC209" s="193" t="e">
        <f t="shared" si="98"/>
        <v>#VALUE!</v>
      </c>
      <c r="DD209" s="193" t="e">
        <f t="shared" si="99"/>
        <v>#VALUE!</v>
      </c>
      <c r="DE209" s="159"/>
      <c r="DF209" s="159" t="e">
        <f t="shared" si="100"/>
        <v>#VALUE!</v>
      </c>
      <c r="DG209" s="159"/>
      <c r="DH209" s="159"/>
      <c r="DI209" s="159"/>
      <c r="DJ209" s="159"/>
      <c r="DK209" s="159"/>
      <c r="DL209" s="159"/>
      <c r="DM209" s="159"/>
      <c r="DN209" s="159"/>
      <c r="DO209" s="159"/>
      <c r="DP209" s="159"/>
      <c r="DQ209" s="159"/>
      <c r="DR209" s="159">
        <f t="shared" si="101"/>
        <v>80</v>
      </c>
      <c r="DS209" s="188">
        <f t="shared" si="102"/>
        <v>16</v>
      </c>
      <c r="DT209" s="159">
        <f t="shared" si="103"/>
        <v>11</v>
      </c>
      <c r="DU209" s="159">
        <f t="shared" si="104"/>
        <v>12</v>
      </c>
      <c r="DV209" s="159">
        <f t="shared" si="105"/>
        <v>12</v>
      </c>
      <c r="DW209" s="159">
        <f t="shared" si="106"/>
        <v>12</v>
      </c>
      <c r="DX209" s="159">
        <f t="shared" si="107"/>
        <v>5</v>
      </c>
      <c r="DY209" s="210">
        <f t="shared" si="108"/>
        <v>12</v>
      </c>
      <c r="DZ209" s="159">
        <f t="shared" si="109"/>
        <v>80</v>
      </c>
      <c r="EA209" s="159">
        <f t="shared" si="110"/>
        <v>16</v>
      </c>
      <c r="EB209" s="159">
        <f t="shared" si="111"/>
        <v>0</v>
      </c>
      <c r="EC209" s="159">
        <f t="shared" si="215"/>
        <v>11</v>
      </c>
      <c r="ED209" s="159">
        <f t="shared" si="215"/>
        <v>12</v>
      </c>
      <c r="EE209" s="159">
        <f t="shared" si="216"/>
        <v>0</v>
      </c>
      <c r="EF209" s="159">
        <f t="shared" si="216"/>
        <v>0</v>
      </c>
      <c r="EG209" s="159">
        <f t="shared" si="114"/>
        <v>12</v>
      </c>
      <c r="EH209" s="159">
        <f t="shared" si="115"/>
        <v>0</v>
      </c>
      <c r="EI209" s="159">
        <f t="shared" si="217"/>
        <v>12</v>
      </c>
      <c r="EJ209" s="159">
        <f t="shared" si="217"/>
        <v>5</v>
      </c>
      <c r="EK209" s="159">
        <f t="shared" si="218"/>
        <v>0</v>
      </c>
      <c r="EL209" s="159">
        <f t="shared" si="218"/>
        <v>0</v>
      </c>
      <c r="EM209" s="159">
        <f t="shared" si="118"/>
        <v>12</v>
      </c>
      <c r="EN209" s="159"/>
      <c r="EO209" s="159"/>
      <c r="EP209" s="188">
        <f t="shared" si="119"/>
        <v>16</v>
      </c>
      <c r="EQ209" s="159">
        <f t="shared" si="120"/>
        <v>13</v>
      </c>
      <c r="ER209" s="159">
        <f t="shared" si="121"/>
        <v>14</v>
      </c>
      <c r="ES209" s="159">
        <f t="shared" si="122"/>
        <v>14</v>
      </c>
      <c r="ET209" s="159">
        <f t="shared" si="123"/>
        <v>10</v>
      </c>
      <c r="EU209" s="159">
        <f t="shared" si="124"/>
        <v>13</v>
      </c>
      <c r="EV209" s="159"/>
      <c r="EW209" s="159">
        <f t="shared" si="125"/>
        <v>80</v>
      </c>
      <c r="EX209" s="159">
        <f t="shared" si="126"/>
        <v>16</v>
      </c>
      <c r="EY209" s="159">
        <f t="shared" si="127"/>
        <v>0</v>
      </c>
      <c r="EZ209" s="159">
        <f t="shared" si="219"/>
        <v>13</v>
      </c>
      <c r="FA209" s="159">
        <f t="shared" si="219"/>
        <v>14</v>
      </c>
      <c r="FB209" s="159">
        <f t="shared" si="220"/>
        <v>0</v>
      </c>
      <c r="FC209" s="159">
        <f t="shared" si="220"/>
        <v>0</v>
      </c>
      <c r="FD209" s="159">
        <f t="shared" si="130"/>
        <v>14</v>
      </c>
      <c r="FE209" s="159">
        <f t="shared" si="131"/>
        <v>0</v>
      </c>
      <c r="FF209" s="159">
        <f t="shared" si="221"/>
        <v>10</v>
      </c>
      <c r="FG209" s="159">
        <f t="shared" si="221"/>
        <v>13</v>
      </c>
      <c r="FH209" s="159">
        <f t="shared" si="133"/>
        <v>0</v>
      </c>
      <c r="FI209" s="159">
        <v>0</v>
      </c>
      <c r="FJ209" s="159">
        <v>0</v>
      </c>
      <c r="FK209" s="159"/>
      <c r="FL209" s="159"/>
      <c r="FM209" s="235">
        <v>80</v>
      </c>
    </row>
    <row r="210" spans="1:169" ht="29" x14ac:dyDescent="0.2">
      <c r="A210" s="194">
        <v>197</v>
      </c>
      <c r="B210" s="195">
        <v>211423243197</v>
      </c>
      <c r="C210" s="196" t="s">
        <v>1068</v>
      </c>
      <c r="D210" s="197"/>
      <c r="E210" s="198" t="s">
        <v>1069</v>
      </c>
      <c r="F210" s="199">
        <f t="shared" si="0"/>
        <v>2</v>
      </c>
      <c r="G210" s="199">
        <f t="shared" si="1"/>
        <v>2</v>
      </c>
      <c r="H210" s="199">
        <f t="shared" si="2"/>
        <v>2</v>
      </c>
      <c r="I210" s="199">
        <f t="shared" si="3"/>
        <v>2</v>
      </c>
      <c r="J210" s="199">
        <f t="shared" si="4"/>
        <v>2</v>
      </c>
      <c r="K210" s="199">
        <f t="shared" si="5"/>
        <v>2</v>
      </c>
      <c r="L210" s="199">
        <f t="shared" si="6"/>
        <v>2</v>
      </c>
      <c r="M210" s="199">
        <f t="shared" si="7"/>
        <v>2</v>
      </c>
      <c r="N210" s="199">
        <f t="shared" si="8"/>
        <v>0</v>
      </c>
      <c r="O210" s="200">
        <f t="shared" si="9"/>
        <v>0</v>
      </c>
      <c r="P210" s="199">
        <f t="shared" si="10"/>
        <v>12</v>
      </c>
      <c r="Q210" s="199">
        <f t="shared" si="11"/>
        <v>0</v>
      </c>
      <c r="R210" s="199">
        <f t="shared" si="12"/>
        <v>0</v>
      </c>
      <c r="S210" s="201">
        <f t="shared" si="214"/>
        <v>0</v>
      </c>
      <c r="T210" s="202">
        <f t="shared" si="14"/>
        <v>3</v>
      </c>
      <c r="U210" s="199">
        <f t="shared" si="15"/>
        <v>0</v>
      </c>
      <c r="V210" s="199">
        <f t="shared" si="16"/>
        <v>0</v>
      </c>
      <c r="W210" s="199">
        <f t="shared" si="17"/>
        <v>0</v>
      </c>
      <c r="X210" s="201">
        <f t="shared" si="18"/>
        <v>0</v>
      </c>
      <c r="Y210" s="203">
        <f t="shared" si="19"/>
        <v>4</v>
      </c>
      <c r="Z210" s="199">
        <f t="shared" si="20"/>
        <v>0</v>
      </c>
      <c r="AA210" s="199">
        <f t="shared" si="21"/>
        <v>0</v>
      </c>
      <c r="AB210" s="199">
        <f t="shared" si="22"/>
        <v>0</v>
      </c>
      <c r="AC210" s="201">
        <f t="shared" si="23"/>
        <v>0</v>
      </c>
      <c r="AD210" s="202">
        <f t="shared" si="24"/>
        <v>4</v>
      </c>
      <c r="AE210" s="199">
        <f t="shared" si="25"/>
        <v>12</v>
      </c>
      <c r="AF210" s="199">
        <f t="shared" si="26"/>
        <v>0</v>
      </c>
      <c r="AG210" s="199">
        <f t="shared" si="27"/>
        <v>0</v>
      </c>
      <c r="AH210" s="201">
        <f t="shared" si="28"/>
        <v>0</v>
      </c>
      <c r="AI210" s="204">
        <f t="shared" si="29"/>
        <v>3</v>
      </c>
      <c r="AJ210" s="199">
        <f t="shared" si="30"/>
        <v>10</v>
      </c>
      <c r="AK210" s="199">
        <f t="shared" si="31"/>
        <v>0</v>
      </c>
      <c r="AL210" s="199">
        <f t="shared" si="32"/>
        <v>0</v>
      </c>
      <c r="AM210" s="201">
        <f t="shared" si="33"/>
        <v>0</v>
      </c>
      <c r="AN210" s="204">
        <f t="shared" si="34"/>
        <v>3</v>
      </c>
      <c r="AO210" s="199">
        <f t="shared" si="35"/>
        <v>0</v>
      </c>
      <c r="AP210" s="199">
        <f t="shared" si="36"/>
        <v>0</v>
      </c>
      <c r="AQ210" s="199">
        <f t="shared" si="37"/>
        <v>0</v>
      </c>
      <c r="AR210" s="201">
        <f t="shared" si="38"/>
        <v>0</v>
      </c>
      <c r="AS210" s="204">
        <f t="shared" si="39"/>
        <v>4</v>
      </c>
      <c r="AT210" s="199">
        <f t="shared" si="40"/>
        <v>12</v>
      </c>
      <c r="AU210" s="199">
        <f t="shared" si="41"/>
        <v>0</v>
      </c>
      <c r="AV210" s="199">
        <f t="shared" si="42"/>
        <v>0</v>
      </c>
      <c r="AW210" s="201">
        <f t="shared" si="43"/>
        <v>0</v>
      </c>
      <c r="AX210" s="205">
        <f t="shared" si="44"/>
        <v>3</v>
      </c>
      <c r="AY210" s="199">
        <f t="shared" si="45"/>
        <v>0</v>
      </c>
      <c r="AZ210" s="199">
        <f t="shared" si="46"/>
        <v>0</v>
      </c>
      <c r="BA210" s="199">
        <f t="shared" si="47"/>
        <v>0</v>
      </c>
      <c r="BB210" s="201">
        <f t="shared" si="48"/>
        <v>0</v>
      </c>
      <c r="BC210" s="204">
        <f t="shared" si="49"/>
        <v>4</v>
      </c>
      <c r="BD210" s="199">
        <f t="shared" si="50"/>
        <v>0</v>
      </c>
      <c r="BE210" s="199">
        <f t="shared" si="51"/>
        <v>0</v>
      </c>
      <c r="BF210" s="199">
        <f t="shared" si="52"/>
        <v>0</v>
      </c>
      <c r="BG210" s="201">
        <f t="shared" si="53"/>
        <v>0</v>
      </c>
      <c r="BH210" s="204">
        <f t="shared" si="54"/>
        <v>4</v>
      </c>
      <c r="BI210" s="199">
        <f t="shared" si="55"/>
        <v>8</v>
      </c>
      <c r="BJ210" s="199">
        <f t="shared" si="56"/>
        <v>0</v>
      </c>
      <c r="BK210" s="199">
        <f t="shared" si="57"/>
        <v>0</v>
      </c>
      <c r="BL210" s="201">
        <f t="shared" si="58"/>
        <v>0</v>
      </c>
      <c r="BM210" s="206">
        <f t="shared" si="59"/>
        <v>3</v>
      </c>
      <c r="BN210" s="199">
        <f t="shared" si="60"/>
        <v>12</v>
      </c>
      <c r="BO210" s="199">
        <f t="shared" si="61"/>
        <v>0</v>
      </c>
      <c r="BP210" s="199">
        <f t="shared" si="62"/>
        <v>0</v>
      </c>
      <c r="BQ210" s="201">
        <f t="shared" si="63"/>
        <v>0</v>
      </c>
      <c r="BR210" s="207">
        <f t="shared" si="64"/>
        <v>3</v>
      </c>
      <c r="BS210" s="199">
        <f t="shared" si="65"/>
        <v>0</v>
      </c>
      <c r="BT210" s="199">
        <f t="shared" si="66"/>
        <v>0</v>
      </c>
      <c r="BU210" s="199">
        <f t="shared" si="67"/>
        <v>0</v>
      </c>
      <c r="BV210" s="201">
        <f t="shared" si="68"/>
        <v>0</v>
      </c>
      <c r="BW210" s="207">
        <f t="shared" si="69"/>
        <v>4</v>
      </c>
      <c r="BX210" s="235">
        <v>82</v>
      </c>
      <c r="BY210" s="235">
        <v>82</v>
      </c>
      <c r="BZ210" s="193" t="e">
        <f t="shared" si="70"/>
        <v>#VALUE!</v>
      </c>
      <c r="CA210" s="193">
        <f t="shared" si="71"/>
        <v>20</v>
      </c>
      <c r="CB210" s="193" t="e">
        <f t="shared" si="72"/>
        <v>#VALUE!</v>
      </c>
      <c r="CC210" s="193" t="e">
        <f t="shared" si="73"/>
        <v>#VALUE!</v>
      </c>
      <c r="CD210" s="193" t="e">
        <f t="shared" si="74"/>
        <v>#VALUE!</v>
      </c>
      <c r="CE210" s="193" t="e">
        <f t="shared" si="75"/>
        <v>#VALUE!</v>
      </c>
      <c r="CF210" s="193" t="e">
        <f t="shared" si="76"/>
        <v>#VALUE!</v>
      </c>
      <c r="CG210" s="193" t="e">
        <f t="shared" si="77"/>
        <v>#VALUE!</v>
      </c>
      <c r="CH210" s="193" t="e">
        <f t="shared" si="78"/>
        <v>#VALUE!</v>
      </c>
      <c r="CI210" s="193" t="e">
        <f t="shared" si="79"/>
        <v>#VALUE!</v>
      </c>
      <c r="CJ210" s="193" t="e">
        <f t="shared" si="80"/>
        <v>#VALUE!</v>
      </c>
      <c r="CK210" s="193" t="e">
        <f t="shared" si="81"/>
        <v>#VALUE!</v>
      </c>
      <c r="CL210" s="193" t="e">
        <f t="shared" si="82"/>
        <v>#VALUE!</v>
      </c>
      <c r="CM210" s="193" t="e">
        <f t="shared" si="83"/>
        <v>#VALUE!</v>
      </c>
      <c r="CN210" s="193" t="e">
        <f t="shared" si="84"/>
        <v>#VALUE!</v>
      </c>
      <c r="CO210" s="209" t="str">
        <f t="shared" si="85"/>
        <v>2023PEC AI 525</v>
      </c>
      <c r="CP210" s="193" t="e">
        <f t="shared" si="86"/>
        <v>#VALUE!</v>
      </c>
      <c r="CQ210" s="158"/>
      <c r="CR210" s="193">
        <f t="shared" si="87"/>
        <v>20</v>
      </c>
      <c r="CS210" s="193" t="e">
        <f t="shared" si="88"/>
        <v>#VALUE!</v>
      </c>
      <c r="CT210" s="193" t="e">
        <f t="shared" si="89"/>
        <v>#VALUE!</v>
      </c>
      <c r="CU210" s="193" t="e">
        <f t="shared" si="90"/>
        <v>#VALUE!</v>
      </c>
      <c r="CV210" s="193" t="e">
        <f t="shared" si="91"/>
        <v>#VALUE!</v>
      </c>
      <c r="CW210" s="193" t="e">
        <f t="shared" si="92"/>
        <v>#VALUE!</v>
      </c>
      <c r="CX210" s="193" t="e">
        <f t="shared" si="93"/>
        <v>#VALUE!</v>
      </c>
      <c r="CY210" s="193" t="e">
        <f t="shared" si="94"/>
        <v>#VALUE!</v>
      </c>
      <c r="CZ210" s="193" t="e">
        <f t="shared" si="95"/>
        <v>#VALUE!</v>
      </c>
      <c r="DA210" s="193" t="e">
        <f t="shared" si="96"/>
        <v>#VALUE!</v>
      </c>
      <c r="DB210" s="193" t="e">
        <f t="shared" si="97"/>
        <v>#VALUE!</v>
      </c>
      <c r="DC210" s="193" t="e">
        <f t="shared" si="98"/>
        <v>#VALUE!</v>
      </c>
      <c r="DD210" s="193" t="e">
        <f t="shared" si="99"/>
        <v>#VALUE!</v>
      </c>
      <c r="DE210" s="159"/>
      <c r="DF210" s="159" t="e">
        <f t="shared" si="100"/>
        <v>#VALUE!</v>
      </c>
      <c r="DG210" s="159"/>
      <c r="DH210" s="159"/>
      <c r="DI210" s="159"/>
      <c r="DJ210" s="159"/>
      <c r="DK210" s="159"/>
      <c r="DL210" s="159"/>
      <c r="DM210" s="159"/>
      <c r="DN210" s="159"/>
      <c r="DO210" s="159"/>
      <c r="DP210" s="159"/>
      <c r="DQ210" s="159"/>
      <c r="DR210" s="159">
        <f t="shared" si="101"/>
        <v>82</v>
      </c>
      <c r="DS210" s="188">
        <f t="shared" si="102"/>
        <v>16</v>
      </c>
      <c r="DT210" s="159">
        <f t="shared" si="103"/>
        <v>12</v>
      </c>
      <c r="DU210" s="159">
        <f t="shared" si="104"/>
        <v>12</v>
      </c>
      <c r="DV210" s="159">
        <f t="shared" si="105"/>
        <v>10</v>
      </c>
      <c r="DW210" s="159">
        <f t="shared" si="106"/>
        <v>12</v>
      </c>
      <c r="DX210" s="159">
        <f t="shared" si="107"/>
        <v>8</v>
      </c>
      <c r="DY210" s="210">
        <f t="shared" si="108"/>
        <v>12</v>
      </c>
      <c r="DZ210" s="159">
        <f t="shared" si="109"/>
        <v>82</v>
      </c>
      <c r="EA210" s="159">
        <f t="shared" si="110"/>
        <v>16</v>
      </c>
      <c r="EB210" s="159">
        <f t="shared" si="111"/>
        <v>12</v>
      </c>
      <c r="EC210" s="159">
        <f t="shared" si="215"/>
        <v>0</v>
      </c>
      <c r="ED210" s="159">
        <f t="shared" si="215"/>
        <v>0</v>
      </c>
      <c r="EE210" s="159">
        <f t="shared" si="216"/>
        <v>12</v>
      </c>
      <c r="EF210" s="159">
        <f t="shared" si="216"/>
        <v>10</v>
      </c>
      <c r="EG210" s="159">
        <f t="shared" si="114"/>
        <v>0</v>
      </c>
      <c r="EH210" s="159">
        <f t="shared" si="115"/>
        <v>12</v>
      </c>
      <c r="EI210" s="159">
        <f t="shared" si="217"/>
        <v>0</v>
      </c>
      <c r="EJ210" s="159">
        <f t="shared" si="217"/>
        <v>0</v>
      </c>
      <c r="EK210" s="159">
        <f t="shared" si="218"/>
        <v>8</v>
      </c>
      <c r="EL210" s="159">
        <f t="shared" si="218"/>
        <v>12</v>
      </c>
      <c r="EM210" s="159">
        <f t="shared" si="118"/>
        <v>0</v>
      </c>
      <c r="EN210" s="159"/>
      <c r="EO210" s="159"/>
      <c r="EP210" s="188">
        <f t="shared" si="119"/>
        <v>16</v>
      </c>
      <c r="EQ210" s="159">
        <f t="shared" si="120"/>
        <v>14</v>
      </c>
      <c r="ER210" s="159">
        <f t="shared" si="121"/>
        <v>14</v>
      </c>
      <c r="ES210" s="159">
        <f t="shared" si="122"/>
        <v>13</v>
      </c>
      <c r="ET210" s="159">
        <f t="shared" si="123"/>
        <v>12</v>
      </c>
      <c r="EU210" s="159">
        <f t="shared" si="124"/>
        <v>13</v>
      </c>
      <c r="EV210" s="159"/>
      <c r="EW210" s="159">
        <f t="shared" si="125"/>
        <v>82</v>
      </c>
      <c r="EX210" s="159">
        <f t="shared" si="126"/>
        <v>16</v>
      </c>
      <c r="EY210" s="159">
        <f t="shared" si="127"/>
        <v>14</v>
      </c>
      <c r="EZ210" s="159">
        <f t="shared" si="219"/>
        <v>0</v>
      </c>
      <c r="FA210" s="159">
        <f t="shared" si="219"/>
        <v>0</v>
      </c>
      <c r="FB210" s="159">
        <f t="shared" si="220"/>
        <v>14</v>
      </c>
      <c r="FC210" s="159">
        <f t="shared" si="220"/>
        <v>13</v>
      </c>
      <c r="FD210" s="159">
        <f t="shared" si="130"/>
        <v>0</v>
      </c>
      <c r="FE210" s="159">
        <f t="shared" si="131"/>
        <v>12</v>
      </c>
      <c r="FF210" s="159">
        <f t="shared" si="221"/>
        <v>0</v>
      </c>
      <c r="FG210" s="159">
        <f t="shared" si="221"/>
        <v>0</v>
      </c>
      <c r="FH210" s="159">
        <f t="shared" si="133"/>
        <v>13</v>
      </c>
      <c r="FI210" s="159">
        <v>0</v>
      </c>
      <c r="FJ210" s="159">
        <v>0</v>
      </c>
      <c r="FK210" s="159"/>
      <c r="FL210" s="159"/>
      <c r="FM210" s="235">
        <v>82</v>
      </c>
    </row>
    <row r="211" spans="1:169" ht="29" x14ac:dyDescent="0.2">
      <c r="A211" s="194">
        <v>198</v>
      </c>
      <c r="B211" s="195">
        <v>211423243198</v>
      </c>
      <c r="C211" s="196" t="s">
        <v>1070</v>
      </c>
      <c r="D211" s="197"/>
      <c r="E211" s="198" t="s">
        <v>1071</v>
      </c>
      <c r="F211" s="199">
        <f t="shared" si="0"/>
        <v>2</v>
      </c>
      <c r="G211" s="199">
        <f t="shared" si="1"/>
        <v>2</v>
      </c>
      <c r="H211" s="199">
        <f t="shared" si="2"/>
        <v>2</v>
      </c>
      <c r="I211" s="199">
        <f t="shared" si="3"/>
        <v>2</v>
      </c>
      <c r="J211" s="199">
        <f t="shared" si="4"/>
        <v>2</v>
      </c>
      <c r="K211" s="199">
        <f t="shared" si="5"/>
        <v>1</v>
      </c>
      <c r="L211" s="199">
        <f t="shared" si="6"/>
        <v>0</v>
      </c>
      <c r="M211" s="199">
        <f t="shared" si="7"/>
        <v>0</v>
      </c>
      <c r="N211" s="199">
        <f t="shared" si="8"/>
        <v>0</v>
      </c>
      <c r="O211" s="200">
        <f t="shared" si="9"/>
        <v>0</v>
      </c>
      <c r="P211" s="199">
        <f t="shared" si="10"/>
        <v>0</v>
      </c>
      <c r="Q211" s="199">
        <f t="shared" si="11"/>
        <v>0</v>
      </c>
      <c r="R211" s="199">
        <f t="shared" si="12"/>
        <v>0</v>
      </c>
      <c r="S211" s="201">
        <f t="shared" si="214"/>
        <v>0</v>
      </c>
      <c r="T211" s="202">
        <f t="shared" si="14"/>
        <v>4</v>
      </c>
      <c r="U211" s="199">
        <f t="shared" si="15"/>
        <v>8</v>
      </c>
      <c r="V211" s="199">
        <f t="shared" si="16"/>
        <v>0</v>
      </c>
      <c r="W211" s="199">
        <f t="shared" si="17"/>
        <v>0</v>
      </c>
      <c r="X211" s="201">
        <f t="shared" si="18"/>
        <v>0</v>
      </c>
      <c r="Y211" s="203">
        <f t="shared" si="19"/>
        <v>3</v>
      </c>
      <c r="Z211" s="199">
        <f t="shared" si="20"/>
        <v>8</v>
      </c>
      <c r="AA211" s="199">
        <f t="shared" si="21"/>
        <v>0</v>
      </c>
      <c r="AB211" s="199">
        <f t="shared" si="22"/>
        <v>0</v>
      </c>
      <c r="AC211" s="201">
        <f t="shared" si="23"/>
        <v>0</v>
      </c>
      <c r="AD211" s="202">
        <f t="shared" si="24"/>
        <v>3</v>
      </c>
      <c r="AE211" s="199">
        <f t="shared" si="25"/>
        <v>0</v>
      </c>
      <c r="AF211" s="199">
        <f t="shared" si="26"/>
        <v>0</v>
      </c>
      <c r="AG211" s="199">
        <f t="shared" si="27"/>
        <v>0</v>
      </c>
      <c r="AH211" s="201">
        <f t="shared" si="28"/>
        <v>0</v>
      </c>
      <c r="AI211" s="204">
        <f t="shared" si="29"/>
        <v>4</v>
      </c>
      <c r="AJ211" s="199">
        <f t="shared" si="30"/>
        <v>0</v>
      </c>
      <c r="AK211" s="199">
        <f t="shared" si="31"/>
        <v>0</v>
      </c>
      <c r="AL211" s="199">
        <f t="shared" si="32"/>
        <v>0</v>
      </c>
      <c r="AM211" s="201">
        <f t="shared" si="33"/>
        <v>0</v>
      </c>
      <c r="AN211" s="204">
        <f t="shared" si="34"/>
        <v>4</v>
      </c>
      <c r="AO211" s="199">
        <f t="shared" si="35"/>
        <v>8</v>
      </c>
      <c r="AP211" s="199">
        <f t="shared" si="36"/>
        <v>0</v>
      </c>
      <c r="AQ211" s="199">
        <f t="shared" si="37"/>
        <v>0</v>
      </c>
      <c r="AR211" s="201">
        <f t="shared" si="38"/>
        <v>0</v>
      </c>
      <c r="AS211" s="204">
        <f t="shared" si="39"/>
        <v>3</v>
      </c>
      <c r="AT211" s="199">
        <f t="shared" si="40"/>
        <v>0</v>
      </c>
      <c r="AU211" s="199">
        <f t="shared" si="41"/>
        <v>0</v>
      </c>
      <c r="AV211" s="199">
        <f t="shared" si="42"/>
        <v>0</v>
      </c>
      <c r="AW211" s="201">
        <f t="shared" si="43"/>
        <v>0</v>
      </c>
      <c r="AX211" s="205">
        <f t="shared" si="44"/>
        <v>4</v>
      </c>
      <c r="AY211" s="199">
        <f t="shared" si="45"/>
        <v>8</v>
      </c>
      <c r="AZ211" s="199">
        <f t="shared" si="46"/>
        <v>0</v>
      </c>
      <c r="BA211" s="199">
        <f t="shared" si="47"/>
        <v>0</v>
      </c>
      <c r="BB211" s="201">
        <f t="shared" si="48"/>
        <v>0</v>
      </c>
      <c r="BC211" s="204">
        <f t="shared" si="49"/>
        <v>3</v>
      </c>
      <c r="BD211" s="199">
        <f t="shared" si="50"/>
        <v>3</v>
      </c>
      <c r="BE211" s="199">
        <f t="shared" si="51"/>
        <v>0</v>
      </c>
      <c r="BF211" s="199">
        <f t="shared" si="52"/>
        <v>0</v>
      </c>
      <c r="BG211" s="201">
        <f t="shared" si="53"/>
        <v>0</v>
      </c>
      <c r="BH211" s="204">
        <f t="shared" si="54"/>
        <v>3</v>
      </c>
      <c r="BI211" s="199">
        <f t="shared" si="55"/>
        <v>0</v>
      </c>
      <c r="BJ211" s="199">
        <f t="shared" si="56"/>
        <v>0</v>
      </c>
      <c r="BK211" s="199">
        <f t="shared" si="57"/>
        <v>0</v>
      </c>
      <c r="BL211" s="201">
        <f t="shared" si="58"/>
        <v>0</v>
      </c>
      <c r="BM211" s="206">
        <f t="shared" si="59"/>
        <v>4</v>
      </c>
      <c r="BN211" s="199">
        <f t="shared" si="60"/>
        <v>0</v>
      </c>
      <c r="BO211" s="199">
        <f t="shared" si="61"/>
        <v>0</v>
      </c>
      <c r="BP211" s="199">
        <f t="shared" si="62"/>
        <v>0</v>
      </c>
      <c r="BQ211" s="201">
        <f t="shared" si="63"/>
        <v>0</v>
      </c>
      <c r="BR211" s="207">
        <f t="shared" si="64"/>
        <v>4</v>
      </c>
      <c r="BS211" s="199">
        <f t="shared" si="65"/>
        <v>8</v>
      </c>
      <c r="BT211" s="199">
        <f t="shared" si="66"/>
        <v>0</v>
      </c>
      <c r="BU211" s="199">
        <f t="shared" si="67"/>
        <v>0</v>
      </c>
      <c r="BV211" s="201">
        <f t="shared" si="68"/>
        <v>0</v>
      </c>
      <c r="BW211" s="207">
        <f t="shared" si="69"/>
        <v>3</v>
      </c>
      <c r="BX211" s="235">
        <v>54</v>
      </c>
      <c r="BY211" s="235">
        <v>54</v>
      </c>
      <c r="BZ211" s="193" t="e">
        <f t="shared" si="70"/>
        <v>#VALUE!</v>
      </c>
      <c r="CA211" s="193">
        <f t="shared" si="71"/>
        <v>20</v>
      </c>
      <c r="CB211" s="193" t="e">
        <f t="shared" si="72"/>
        <v>#VALUE!</v>
      </c>
      <c r="CC211" s="193" t="e">
        <f t="shared" si="73"/>
        <v>#VALUE!</v>
      </c>
      <c r="CD211" s="193" t="e">
        <f t="shared" si="74"/>
        <v>#VALUE!</v>
      </c>
      <c r="CE211" s="193" t="e">
        <f t="shared" si="75"/>
        <v>#VALUE!</v>
      </c>
      <c r="CF211" s="193" t="e">
        <f t="shared" si="76"/>
        <v>#VALUE!</v>
      </c>
      <c r="CG211" s="193" t="e">
        <f t="shared" si="77"/>
        <v>#VALUE!</v>
      </c>
      <c r="CH211" s="193" t="e">
        <f t="shared" si="78"/>
        <v>#VALUE!</v>
      </c>
      <c r="CI211" s="193" t="e">
        <f t="shared" si="79"/>
        <v>#VALUE!</v>
      </c>
      <c r="CJ211" s="193" t="e">
        <f t="shared" si="80"/>
        <v>#VALUE!</v>
      </c>
      <c r="CK211" s="193" t="e">
        <f t="shared" si="81"/>
        <v>#VALUE!</v>
      </c>
      <c r="CL211" s="193" t="e">
        <f t="shared" si="82"/>
        <v>#VALUE!</v>
      </c>
      <c r="CM211" s="193" t="e">
        <f t="shared" si="83"/>
        <v>#VALUE!</v>
      </c>
      <c r="CN211" s="193" t="e">
        <f t="shared" si="84"/>
        <v>#VALUE!</v>
      </c>
      <c r="CO211" s="209" t="str">
        <f t="shared" si="85"/>
        <v>2023PEC AI 526</v>
      </c>
      <c r="CP211" s="193" t="e">
        <f t="shared" si="86"/>
        <v>#VALUE!</v>
      </c>
      <c r="CQ211" s="158"/>
      <c r="CR211" s="193">
        <f t="shared" si="87"/>
        <v>20</v>
      </c>
      <c r="CS211" s="193" t="e">
        <f t="shared" si="88"/>
        <v>#VALUE!</v>
      </c>
      <c r="CT211" s="193" t="e">
        <f t="shared" si="89"/>
        <v>#VALUE!</v>
      </c>
      <c r="CU211" s="193" t="e">
        <f t="shared" si="90"/>
        <v>#VALUE!</v>
      </c>
      <c r="CV211" s="193" t="e">
        <f t="shared" si="91"/>
        <v>#VALUE!</v>
      </c>
      <c r="CW211" s="193" t="e">
        <f t="shared" si="92"/>
        <v>#VALUE!</v>
      </c>
      <c r="CX211" s="193" t="e">
        <f t="shared" si="93"/>
        <v>#VALUE!</v>
      </c>
      <c r="CY211" s="193" t="e">
        <f t="shared" si="94"/>
        <v>#VALUE!</v>
      </c>
      <c r="CZ211" s="193" t="e">
        <f t="shared" si="95"/>
        <v>#VALUE!</v>
      </c>
      <c r="DA211" s="193" t="e">
        <f t="shared" si="96"/>
        <v>#VALUE!</v>
      </c>
      <c r="DB211" s="193" t="e">
        <f t="shared" si="97"/>
        <v>#VALUE!</v>
      </c>
      <c r="DC211" s="193" t="e">
        <f t="shared" si="98"/>
        <v>#VALUE!</v>
      </c>
      <c r="DD211" s="193" t="e">
        <f t="shared" si="99"/>
        <v>#VALUE!</v>
      </c>
      <c r="DE211" s="159"/>
      <c r="DF211" s="159" t="e">
        <f t="shared" si="100"/>
        <v>#VALUE!</v>
      </c>
      <c r="DG211" s="159"/>
      <c r="DH211" s="159"/>
      <c r="DI211" s="159"/>
      <c r="DJ211" s="159"/>
      <c r="DK211" s="159"/>
      <c r="DL211" s="159"/>
      <c r="DM211" s="159"/>
      <c r="DN211" s="159"/>
      <c r="DO211" s="159"/>
      <c r="DP211" s="159"/>
      <c r="DQ211" s="159"/>
      <c r="DR211" s="159">
        <f t="shared" si="101"/>
        <v>54</v>
      </c>
      <c r="DS211" s="188">
        <f t="shared" si="102"/>
        <v>11</v>
      </c>
      <c r="DT211" s="159">
        <f t="shared" si="103"/>
        <v>8</v>
      </c>
      <c r="DU211" s="159">
        <f t="shared" si="104"/>
        <v>8</v>
      </c>
      <c r="DV211" s="159">
        <f t="shared" si="105"/>
        <v>8</v>
      </c>
      <c r="DW211" s="159">
        <f t="shared" si="106"/>
        <v>8</v>
      </c>
      <c r="DX211" s="159">
        <f t="shared" si="107"/>
        <v>3</v>
      </c>
      <c r="DY211" s="210">
        <f t="shared" si="108"/>
        <v>8</v>
      </c>
      <c r="DZ211" s="159">
        <f t="shared" si="109"/>
        <v>54</v>
      </c>
      <c r="EA211" s="159">
        <f t="shared" si="110"/>
        <v>11</v>
      </c>
      <c r="EB211" s="159">
        <f t="shared" si="111"/>
        <v>0</v>
      </c>
      <c r="EC211" s="159">
        <f t="shared" si="215"/>
        <v>8</v>
      </c>
      <c r="ED211" s="159">
        <f t="shared" si="215"/>
        <v>8</v>
      </c>
      <c r="EE211" s="159">
        <f t="shared" si="216"/>
        <v>0</v>
      </c>
      <c r="EF211" s="159">
        <f t="shared" si="216"/>
        <v>0</v>
      </c>
      <c r="EG211" s="159">
        <f t="shared" si="114"/>
        <v>8</v>
      </c>
      <c r="EH211" s="159">
        <f t="shared" si="115"/>
        <v>0</v>
      </c>
      <c r="EI211" s="159">
        <f t="shared" si="217"/>
        <v>8</v>
      </c>
      <c r="EJ211" s="159">
        <f t="shared" si="217"/>
        <v>3</v>
      </c>
      <c r="EK211" s="159">
        <f t="shared" si="218"/>
        <v>0</v>
      </c>
      <c r="EL211" s="159">
        <f t="shared" si="218"/>
        <v>0</v>
      </c>
      <c r="EM211" s="159">
        <f t="shared" si="118"/>
        <v>8</v>
      </c>
      <c r="EN211" s="159"/>
      <c r="EO211" s="159"/>
      <c r="EP211" s="188">
        <f t="shared" si="119"/>
        <v>11</v>
      </c>
      <c r="EQ211" s="159">
        <f t="shared" si="120"/>
        <v>9</v>
      </c>
      <c r="ER211" s="159">
        <f t="shared" si="121"/>
        <v>10</v>
      </c>
      <c r="ES211" s="159">
        <f t="shared" si="122"/>
        <v>10</v>
      </c>
      <c r="ET211" s="159">
        <f t="shared" si="123"/>
        <v>5</v>
      </c>
      <c r="EU211" s="159">
        <f t="shared" si="124"/>
        <v>9</v>
      </c>
      <c r="EV211" s="159"/>
      <c r="EW211" s="159">
        <f t="shared" si="125"/>
        <v>54</v>
      </c>
      <c r="EX211" s="159">
        <f t="shared" si="126"/>
        <v>11</v>
      </c>
      <c r="EY211" s="159">
        <f t="shared" si="127"/>
        <v>0</v>
      </c>
      <c r="EZ211" s="159">
        <f t="shared" si="219"/>
        <v>9</v>
      </c>
      <c r="FA211" s="159">
        <f t="shared" si="219"/>
        <v>10</v>
      </c>
      <c r="FB211" s="159">
        <f t="shared" si="220"/>
        <v>0</v>
      </c>
      <c r="FC211" s="159">
        <f t="shared" si="220"/>
        <v>0</v>
      </c>
      <c r="FD211" s="159">
        <f t="shared" si="130"/>
        <v>10</v>
      </c>
      <c r="FE211" s="159">
        <f t="shared" si="131"/>
        <v>0</v>
      </c>
      <c r="FF211" s="159">
        <f t="shared" si="221"/>
        <v>5</v>
      </c>
      <c r="FG211" s="159">
        <f t="shared" si="221"/>
        <v>9</v>
      </c>
      <c r="FH211" s="159">
        <f t="shared" si="133"/>
        <v>0</v>
      </c>
      <c r="FI211" s="159">
        <v>0</v>
      </c>
      <c r="FJ211" s="159">
        <v>0</v>
      </c>
      <c r="FK211" s="159"/>
      <c r="FL211" s="159"/>
      <c r="FM211" s="235">
        <v>54</v>
      </c>
    </row>
    <row r="212" spans="1:169" ht="29" x14ac:dyDescent="0.2">
      <c r="A212" s="194">
        <v>199</v>
      </c>
      <c r="B212" s="195">
        <v>211423243199</v>
      </c>
      <c r="C212" s="196" t="s">
        <v>1072</v>
      </c>
      <c r="D212" s="197"/>
      <c r="E212" s="198" t="s">
        <v>1073</v>
      </c>
      <c r="F212" s="199">
        <f t="shared" si="0"/>
        <v>2</v>
      </c>
      <c r="G212" s="199">
        <f t="shared" si="1"/>
        <v>2</v>
      </c>
      <c r="H212" s="199">
        <f t="shared" si="2"/>
        <v>2</v>
      </c>
      <c r="I212" s="199">
        <f t="shared" si="3"/>
        <v>2</v>
      </c>
      <c r="J212" s="199">
        <f t="shared" si="4"/>
        <v>2</v>
      </c>
      <c r="K212" s="199">
        <f t="shared" si="5"/>
        <v>2</v>
      </c>
      <c r="L212" s="199">
        <f t="shared" si="6"/>
        <v>2</v>
      </c>
      <c r="M212" s="199">
        <f t="shared" si="7"/>
        <v>0</v>
      </c>
      <c r="N212" s="199">
        <f t="shared" si="8"/>
        <v>0</v>
      </c>
      <c r="O212" s="200">
        <f t="shared" si="9"/>
        <v>0</v>
      </c>
      <c r="P212" s="199">
        <f t="shared" si="10"/>
        <v>10</v>
      </c>
      <c r="Q212" s="199">
        <f t="shared" si="11"/>
        <v>0</v>
      </c>
      <c r="R212" s="199">
        <f t="shared" si="12"/>
        <v>0</v>
      </c>
      <c r="S212" s="201">
        <f t="shared" si="214"/>
        <v>0</v>
      </c>
      <c r="T212" s="202">
        <f t="shared" si="14"/>
        <v>3</v>
      </c>
      <c r="U212" s="199">
        <f t="shared" si="15"/>
        <v>0</v>
      </c>
      <c r="V212" s="199">
        <f t="shared" si="16"/>
        <v>0</v>
      </c>
      <c r="W212" s="199">
        <f t="shared" si="17"/>
        <v>0</v>
      </c>
      <c r="X212" s="201">
        <f t="shared" si="18"/>
        <v>0</v>
      </c>
      <c r="Y212" s="203">
        <f t="shared" si="19"/>
        <v>4</v>
      </c>
      <c r="Z212" s="199">
        <f t="shared" si="20"/>
        <v>0</v>
      </c>
      <c r="AA212" s="199">
        <f t="shared" si="21"/>
        <v>0</v>
      </c>
      <c r="AB212" s="199">
        <f t="shared" si="22"/>
        <v>0</v>
      </c>
      <c r="AC212" s="201">
        <f t="shared" si="23"/>
        <v>0</v>
      </c>
      <c r="AD212" s="202">
        <f t="shared" si="24"/>
        <v>4</v>
      </c>
      <c r="AE212" s="199">
        <f t="shared" si="25"/>
        <v>10</v>
      </c>
      <c r="AF212" s="199">
        <f t="shared" si="26"/>
        <v>0</v>
      </c>
      <c r="AG212" s="199">
        <f t="shared" si="27"/>
        <v>0</v>
      </c>
      <c r="AH212" s="201">
        <f t="shared" si="28"/>
        <v>0</v>
      </c>
      <c r="AI212" s="204">
        <f t="shared" si="29"/>
        <v>3</v>
      </c>
      <c r="AJ212" s="199">
        <f t="shared" si="30"/>
        <v>9</v>
      </c>
      <c r="AK212" s="199">
        <f t="shared" si="31"/>
        <v>0</v>
      </c>
      <c r="AL212" s="199">
        <f t="shared" si="32"/>
        <v>0</v>
      </c>
      <c r="AM212" s="201">
        <f t="shared" si="33"/>
        <v>0</v>
      </c>
      <c r="AN212" s="204">
        <f t="shared" si="34"/>
        <v>3</v>
      </c>
      <c r="AO212" s="199">
        <f t="shared" si="35"/>
        <v>0</v>
      </c>
      <c r="AP212" s="199">
        <f t="shared" si="36"/>
        <v>0</v>
      </c>
      <c r="AQ212" s="199">
        <f t="shared" si="37"/>
        <v>0</v>
      </c>
      <c r="AR212" s="201">
        <f t="shared" si="38"/>
        <v>0</v>
      </c>
      <c r="AS212" s="204">
        <f t="shared" si="39"/>
        <v>4</v>
      </c>
      <c r="AT212" s="199">
        <f t="shared" si="40"/>
        <v>10</v>
      </c>
      <c r="AU212" s="199">
        <f t="shared" si="41"/>
        <v>0</v>
      </c>
      <c r="AV212" s="199">
        <f t="shared" si="42"/>
        <v>0</v>
      </c>
      <c r="AW212" s="201">
        <f t="shared" si="43"/>
        <v>0</v>
      </c>
      <c r="AX212" s="205">
        <f t="shared" si="44"/>
        <v>3</v>
      </c>
      <c r="AY212" s="199">
        <f t="shared" si="45"/>
        <v>0</v>
      </c>
      <c r="AZ212" s="199">
        <f t="shared" si="46"/>
        <v>0</v>
      </c>
      <c r="BA212" s="199">
        <f t="shared" si="47"/>
        <v>0</v>
      </c>
      <c r="BB212" s="201">
        <f t="shared" si="48"/>
        <v>0</v>
      </c>
      <c r="BC212" s="204">
        <f t="shared" si="49"/>
        <v>4</v>
      </c>
      <c r="BD212" s="199">
        <f t="shared" si="50"/>
        <v>0</v>
      </c>
      <c r="BE212" s="199">
        <f t="shared" si="51"/>
        <v>0</v>
      </c>
      <c r="BF212" s="199">
        <f t="shared" si="52"/>
        <v>0</v>
      </c>
      <c r="BG212" s="201">
        <f t="shared" si="53"/>
        <v>0</v>
      </c>
      <c r="BH212" s="204">
        <f t="shared" si="54"/>
        <v>4</v>
      </c>
      <c r="BI212" s="199">
        <f t="shared" si="55"/>
        <v>5</v>
      </c>
      <c r="BJ212" s="199">
        <f t="shared" si="56"/>
        <v>0</v>
      </c>
      <c r="BK212" s="199">
        <f t="shared" si="57"/>
        <v>0</v>
      </c>
      <c r="BL212" s="201">
        <f t="shared" si="58"/>
        <v>0</v>
      </c>
      <c r="BM212" s="206">
        <f t="shared" si="59"/>
        <v>3</v>
      </c>
      <c r="BN212" s="199">
        <f t="shared" si="60"/>
        <v>10</v>
      </c>
      <c r="BO212" s="199">
        <f t="shared" si="61"/>
        <v>0</v>
      </c>
      <c r="BP212" s="199">
        <f t="shared" si="62"/>
        <v>0</v>
      </c>
      <c r="BQ212" s="201">
        <f t="shared" si="63"/>
        <v>0</v>
      </c>
      <c r="BR212" s="207">
        <f t="shared" si="64"/>
        <v>3</v>
      </c>
      <c r="BS212" s="199">
        <f t="shared" si="65"/>
        <v>0</v>
      </c>
      <c r="BT212" s="199">
        <f t="shared" si="66"/>
        <v>0</v>
      </c>
      <c r="BU212" s="199">
        <f t="shared" si="67"/>
        <v>0</v>
      </c>
      <c r="BV212" s="201">
        <f t="shared" si="68"/>
        <v>0</v>
      </c>
      <c r="BW212" s="207">
        <f t="shared" si="69"/>
        <v>4</v>
      </c>
      <c r="BX212" s="235">
        <v>68</v>
      </c>
      <c r="BY212" s="235">
        <v>68</v>
      </c>
      <c r="BZ212" s="193" t="e">
        <f t="shared" si="70"/>
        <v>#VALUE!</v>
      </c>
      <c r="CA212" s="193">
        <f t="shared" si="71"/>
        <v>20</v>
      </c>
      <c r="CB212" s="193" t="e">
        <f t="shared" si="72"/>
        <v>#VALUE!</v>
      </c>
      <c r="CC212" s="193" t="e">
        <f t="shared" si="73"/>
        <v>#VALUE!</v>
      </c>
      <c r="CD212" s="193" t="e">
        <f t="shared" si="74"/>
        <v>#VALUE!</v>
      </c>
      <c r="CE212" s="193" t="e">
        <f t="shared" si="75"/>
        <v>#VALUE!</v>
      </c>
      <c r="CF212" s="193" t="e">
        <f t="shared" si="76"/>
        <v>#VALUE!</v>
      </c>
      <c r="CG212" s="193" t="e">
        <f t="shared" si="77"/>
        <v>#VALUE!</v>
      </c>
      <c r="CH212" s="193" t="e">
        <f t="shared" si="78"/>
        <v>#VALUE!</v>
      </c>
      <c r="CI212" s="193" t="e">
        <f t="shared" si="79"/>
        <v>#VALUE!</v>
      </c>
      <c r="CJ212" s="193" t="e">
        <f t="shared" si="80"/>
        <v>#VALUE!</v>
      </c>
      <c r="CK212" s="193" t="e">
        <f t="shared" si="81"/>
        <v>#VALUE!</v>
      </c>
      <c r="CL212" s="193" t="e">
        <f t="shared" si="82"/>
        <v>#VALUE!</v>
      </c>
      <c r="CM212" s="193" t="e">
        <f t="shared" si="83"/>
        <v>#VALUE!</v>
      </c>
      <c r="CN212" s="193" t="e">
        <f t="shared" si="84"/>
        <v>#VALUE!</v>
      </c>
      <c r="CO212" s="209" t="str">
        <f t="shared" si="85"/>
        <v>2023PEC AI 527</v>
      </c>
      <c r="CP212" s="193" t="e">
        <f t="shared" si="86"/>
        <v>#VALUE!</v>
      </c>
      <c r="CQ212" s="158"/>
      <c r="CR212" s="193">
        <f t="shared" si="87"/>
        <v>20</v>
      </c>
      <c r="CS212" s="193" t="e">
        <f t="shared" si="88"/>
        <v>#VALUE!</v>
      </c>
      <c r="CT212" s="193" t="e">
        <f t="shared" si="89"/>
        <v>#VALUE!</v>
      </c>
      <c r="CU212" s="193" t="e">
        <f t="shared" si="90"/>
        <v>#VALUE!</v>
      </c>
      <c r="CV212" s="193" t="e">
        <f t="shared" si="91"/>
        <v>#VALUE!</v>
      </c>
      <c r="CW212" s="193" t="e">
        <f t="shared" si="92"/>
        <v>#VALUE!</v>
      </c>
      <c r="CX212" s="193" t="e">
        <f t="shared" si="93"/>
        <v>#VALUE!</v>
      </c>
      <c r="CY212" s="193" t="e">
        <f t="shared" si="94"/>
        <v>#VALUE!</v>
      </c>
      <c r="CZ212" s="193" t="e">
        <f t="shared" si="95"/>
        <v>#VALUE!</v>
      </c>
      <c r="DA212" s="193" t="e">
        <f t="shared" si="96"/>
        <v>#VALUE!</v>
      </c>
      <c r="DB212" s="193" t="e">
        <f t="shared" si="97"/>
        <v>#VALUE!</v>
      </c>
      <c r="DC212" s="193" t="e">
        <f t="shared" si="98"/>
        <v>#VALUE!</v>
      </c>
      <c r="DD212" s="193" t="e">
        <f t="shared" si="99"/>
        <v>#VALUE!</v>
      </c>
      <c r="DE212" s="159"/>
      <c r="DF212" s="159" t="e">
        <f t="shared" si="100"/>
        <v>#VALUE!</v>
      </c>
      <c r="DG212" s="159"/>
      <c r="DH212" s="159"/>
      <c r="DI212" s="159"/>
      <c r="DJ212" s="159"/>
      <c r="DK212" s="159"/>
      <c r="DL212" s="159"/>
      <c r="DM212" s="159"/>
      <c r="DN212" s="159"/>
      <c r="DO212" s="159"/>
      <c r="DP212" s="159"/>
      <c r="DQ212" s="159"/>
      <c r="DR212" s="159">
        <f t="shared" si="101"/>
        <v>68</v>
      </c>
      <c r="DS212" s="188">
        <f t="shared" si="102"/>
        <v>14</v>
      </c>
      <c r="DT212" s="159">
        <f t="shared" si="103"/>
        <v>10</v>
      </c>
      <c r="DU212" s="159">
        <f t="shared" si="104"/>
        <v>10</v>
      </c>
      <c r="DV212" s="159">
        <f t="shared" si="105"/>
        <v>9</v>
      </c>
      <c r="DW212" s="159">
        <f t="shared" si="106"/>
        <v>10</v>
      </c>
      <c r="DX212" s="159">
        <f t="shared" si="107"/>
        <v>5</v>
      </c>
      <c r="DY212" s="210">
        <f t="shared" si="108"/>
        <v>10</v>
      </c>
      <c r="DZ212" s="159">
        <f t="shared" si="109"/>
        <v>68</v>
      </c>
      <c r="EA212" s="159">
        <f t="shared" si="110"/>
        <v>14</v>
      </c>
      <c r="EB212" s="159">
        <f t="shared" si="111"/>
        <v>10</v>
      </c>
      <c r="EC212" s="159">
        <f t="shared" si="215"/>
        <v>0</v>
      </c>
      <c r="ED212" s="159">
        <f t="shared" si="215"/>
        <v>0</v>
      </c>
      <c r="EE212" s="159">
        <f t="shared" si="216"/>
        <v>10</v>
      </c>
      <c r="EF212" s="159">
        <f t="shared" si="216"/>
        <v>9</v>
      </c>
      <c r="EG212" s="159">
        <f t="shared" si="114"/>
        <v>0</v>
      </c>
      <c r="EH212" s="159">
        <f t="shared" si="115"/>
        <v>10</v>
      </c>
      <c r="EI212" s="159">
        <f t="shared" si="217"/>
        <v>0</v>
      </c>
      <c r="EJ212" s="159">
        <f t="shared" si="217"/>
        <v>0</v>
      </c>
      <c r="EK212" s="159">
        <f t="shared" si="218"/>
        <v>5</v>
      </c>
      <c r="EL212" s="159">
        <f t="shared" si="218"/>
        <v>10</v>
      </c>
      <c r="EM212" s="159">
        <f t="shared" si="118"/>
        <v>0</v>
      </c>
      <c r="EN212" s="159"/>
      <c r="EO212" s="159"/>
      <c r="EP212" s="188">
        <f t="shared" si="119"/>
        <v>14</v>
      </c>
      <c r="EQ212" s="159">
        <f t="shared" si="120"/>
        <v>12</v>
      </c>
      <c r="ER212" s="159">
        <f t="shared" si="121"/>
        <v>12</v>
      </c>
      <c r="ES212" s="159">
        <f t="shared" si="122"/>
        <v>11</v>
      </c>
      <c r="ET212" s="159">
        <f t="shared" si="123"/>
        <v>8</v>
      </c>
      <c r="EU212" s="159">
        <f t="shared" si="124"/>
        <v>11</v>
      </c>
      <c r="EV212" s="159"/>
      <c r="EW212" s="159">
        <f t="shared" si="125"/>
        <v>68</v>
      </c>
      <c r="EX212" s="159">
        <f t="shared" si="126"/>
        <v>14</v>
      </c>
      <c r="EY212" s="159">
        <f t="shared" si="127"/>
        <v>12</v>
      </c>
      <c r="EZ212" s="159">
        <f t="shared" si="219"/>
        <v>0</v>
      </c>
      <c r="FA212" s="159">
        <f t="shared" si="219"/>
        <v>0</v>
      </c>
      <c r="FB212" s="159">
        <f t="shared" si="220"/>
        <v>12</v>
      </c>
      <c r="FC212" s="159">
        <f t="shared" si="220"/>
        <v>11</v>
      </c>
      <c r="FD212" s="159">
        <f t="shared" si="130"/>
        <v>0</v>
      </c>
      <c r="FE212" s="159">
        <f t="shared" si="131"/>
        <v>8</v>
      </c>
      <c r="FF212" s="159">
        <f t="shared" si="221"/>
        <v>0</v>
      </c>
      <c r="FG212" s="159">
        <f t="shared" si="221"/>
        <v>0</v>
      </c>
      <c r="FH212" s="159">
        <f t="shared" si="133"/>
        <v>11</v>
      </c>
      <c r="FI212" s="159">
        <v>0</v>
      </c>
      <c r="FJ212" s="159">
        <v>0</v>
      </c>
      <c r="FK212" s="159"/>
      <c r="FL212" s="159"/>
      <c r="FM212" s="235">
        <v>68</v>
      </c>
    </row>
    <row r="213" spans="1:169" ht="18" x14ac:dyDescent="0.2">
      <c r="A213" s="194">
        <v>200</v>
      </c>
      <c r="B213" s="195">
        <v>211423243200</v>
      </c>
      <c r="C213" s="196" t="s">
        <v>1074</v>
      </c>
      <c r="D213" s="197"/>
      <c r="E213" s="198" t="s">
        <v>1075</v>
      </c>
      <c r="F213" s="199">
        <f t="shared" si="0"/>
        <v>2</v>
      </c>
      <c r="G213" s="199">
        <f t="shared" si="1"/>
        <v>2</v>
      </c>
      <c r="H213" s="199">
        <f t="shared" si="2"/>
        <v>2</v>
      </c>
      <c r="I213" s="199">
        <f t="shared" si="3"/>
        <v>2</v>
      </c>
      <c r="J213" s="199">
        <f t="shared" si="4"/>
        <v>2</v>
      </c>
      <c r="K213" s="199">
        <f t="shared" si="5"/>
        <v>0</v>
      </c>
      <c r="L213" s="199">
        <f t="shared" si="6"/>
        <v>0</v>
      </c>
      <c r="M213" s="199">
        <f t="shared" si="7"/>
        <v>0</v>
      </c>
      <c r="N213" s="199">
        <f t="shared" si="8"/>
        <v>0</v>
      </c>
      <c r="O213" s="200">
        <f t="shared" si="9"/>
        <v>0</v>
      </c>
      <c r="P213" s="199">
        <f t="shared" si="10"/>
        <v>0</v>
      </c>
      <c r="Q213" s="199">
        <f t="shared" si="11"/>
        <v>0</v>
      </c>
      <c r="R213" s="199">
        <f t="shared" si="12"/>
        <v>0</v>
      </c>
      <c r="S213" s="201">
        <f t="shared" si="214"/>
        <v>0</v>
      </c>
      <c r="T213" s="202">
        <f t="shared" si="14"/>
        <v>4</v>
      </c>
      <c r="U213" s="199">
        <f t="shared" si="15"/>
        <v>7</v>
      </c>
      <c r="V213" s="199">
        <f t="shared" si="16"/>
        <v>0</v>
      </c>
      <c r="W213" s="199">
        <f t="shared" si="17"/>
        <v>0</v>
      </c>
      <c r="X213" s="201">
        <f t="shared" si="18"/>
        <v>0</v>
      </c>
      <c r="Y213" s="203">
        <f t="shared" si="19"/>
        <v>3</v>
      </c>
      <c r="Z213" s="199">
        <f t="shared" si="20"/>
        <v>8</v>
      </c>
      <c r="AA213" s="199">
        <f t="shared" si="21"/>
        <v>0</v>
      </c>
      <c r="AB213" s="199">
        <f t="shared" si="22"/>
        <v>0</v>
      </c>
      <c r="AC213" s="201">
        <f t="shared" si="23"/>
        <v>0</v>
      </c>
      <c r="AD213" s="202">
        <f t="shared" si="24"/>
        <v>3</v>
      </c>
      <c r="AE213" s="199">
        <f t="shared" si="25"/>
        <v>0</v>
      </c>
      <c r="AF213" s="199">
        <f t="shared" si="26"/>
        <v>0</v>
      </c>
      <c r="AG213" s="199">
        <f t="shared" si="27"/>
        <v>0</v>
      </c>
      <c r="AH213" s="201">
        <f t="shared" si="28"/>
        <v>0</v>
      </c>
      <c r="AI213" s="204">
        <f t="shared" si="29"/>
        <v>4</v>
      </c>
      <c r="AJ213" s="199">
        <f t="shared" si="30"/>
        <v>0</v>
      </c>
      <c r="AK213" s="199">
        <f t="shared" si="31"/>
        <v>0</v>
      </c>
      <c r="AL213" s="199">
        <f t="shared" si="32"/>
        <v>0</v>
      </c>
      <c r="AM213" s="201">
        <f t="shared" si="33"/>
        <v>0</v>
      </c>
      <c r="AN213" s="204">
        <f t="shared" si="34"/>
        <v>4</v>
      </c>
      <c r="AO213" s="199">
        <f t="shared" si="35"/>
        <v>8</v>
      </c>
      <c r="AP213" s="199">
        <f t="shared" si="36"/>
        <v>0</v>
      </c>
      <c r="AQ213" s="199">
        <f t="shared" si="37"/>
        <v>0</v>
      </c>
      <c r="AR213" s="201">
        <f t="shared" si="38"/>
        <v>0</v>
      </c>
      <c r="AS213" s="204">
        <f t="shared" si="39"/>
        <v>3</v>
      </c>
      <c r="AT213" s="199">
        <f t="shared" si="40"/>
        <v>0</v>
      </c>
      <c r="AU213" s="199">
        <f t="shared" si="41"/>
        <v>0</v>
      </c>
      <c r="AV213" s="199">
        <f t="shared" si="42"/>
        <v>0</v>
      </c>
      <c r="AW213" s="201">
        <f t="shared" si="43"/>
        <v>0</v>
      </c>
      <c r="AX213" s="205">
        <f t="shared" si="44"/>
        <v>4</v>
      </c>
      <c r="AY213" s="199">
        <f t="shared" si="45"/>
        <v>8</v>
      </c>
      <c r="AZ213" s="199">
        <f t="shared" si="46"/>
        <v>0</v>
      </c>
      <c r="BA213" s="199">
        <f t="shared" si="47"/>
        <v>0</v>
      </c>
      <c r="BB213" s="201">
        <f t="shared" si="48"/>
        <v>0</v>
      </c>
      <c r="BC213" s="204">
        <f t="shared" si="49"/>
        <v>3</v>
      </c>
      <c r="BD213" s="199">
        <f t="shared" si="50"/>
        <v>2</v>
      </c>
      <c r="BE213" s="199">
        <f t="shared" si="51"/>
        <v>0</v>
      </c>
      <c r="BF213" s="199">
        <f t="shared" si="52"/>
        <v>0</v>
      </c>
      <c r="BG213" s="201">
        <f t="shared" si="53"/>
        <v>0</v>
      </c>
      <c r="BH213" s="204">
        <f t="shared" si="54"/>
        <v>3</v>
      </c>
      <c r="BI213" s="199">
        <f t="shared" si="55"/>
        <v>0</v>
      </c>
      <c r="BJ213" s="199">
        <f t="shared" si="56"/>
        <v>0</v>
      </c>
      <c r="BK213" s="199">
        <f t="shared" si="57"/>
        <v>0</v>
      </c>
      <c r="BL213" s="201">
        <f t="shared" si="58"/>
        <v>0</v>
      </c>
      <c r="BM213" s="206">
        <f t="shared" si="59"/>
        <v>4</v>
      </c>
      <c r="BN213" s="199">
        <f t="shared" si="60"/>
        <v>0</v>
      </c>
      <c r="BO213" s="199">
        <f t="shared" si="61"/>
        <v>0</v>
      </c>
      <c r="BP213" s="199">
        <f t="shared" si="62"/>
        <v>0</v>
      </c>
      <c r="BQ213" s="201">
        <f t="shared" si="63"/>
        <v>0</v>
      </c>
      <c r="BR213" s="207">
        <f t="shared" si="64"/>
        <v>4</v>
      </c>
      <c r="BS213" s="199">
        <f t="shared" si="65"/>
        <v>8</v>
      </c>
      <c r="BT213" s="199">
        <f t="shared" si="66"/>
        <v>0</v>
      </c>
      <c r="BU213" s="199">
        <f t="shared" si="67"/>
        <v>0</v>
      </c>
      <c r="BV213" s="201">
        <f t="shared" si="68"/>
        <v>0</v>
      </c>
      <c r="BW213" s="207">
        <f t="shared" si="69"/>
        <v>3</v>
      </c>
      <c r="BX213" s="235">
        <v>51</v>
      </c>
      <c r="BY213" s="235">
        <v>51</v>
      </c>
      <c r="BZ213" s="193" t="e">
        <f t="shared" si="70"/>
        <v>#VALUE!</v>
      </c>
      <c r="CA213" s="193">
        <f t="shared" si="71"/>
        <v>20</v>
      </c>
      <c r="CB213" s="193" t="e">
        <f t="shared" si="72"/>
        <v>#VALUE!</v>
      </c>
      <c r="CC213" s="193" t="e">
        <f t="shared" si="73"/>
        <v>#VALUE!</v>
      </c>
      <c r="CD213" s="193" t="e">
        <f t="shared" si="74"/>
        <v>#VALUE!</v>
      </c>
      <c r="CE213" s="193" t="e">
        <f t="shared" si="75"/>
        <v>#VALUE!</v>
      </c>
      <c r="CF213" s="193" t="e">
        <f t="shared" si="76"/>
        <v>#VALUE!</v>
      </c>
      <c r="CG213" s="193" t="e">
        <f t="shared" si="77"/>
        <v>#VALUE!</v>
      </c>
      <c r="CH213" s="193" t="e">
        <f t="shared" si="78"/>
        <v>#VALUE!</v>
      </c>
      <c r="CI213" s="193" t="e">
        <f t="shared" si="79"/>
        <v>#VALUE!</v>
      </c>
      <c r="CJ213" s="193" t="e">
        <f t="shared" si="80"/>
        <v>#VALUE!</v>
      </c>
      <c r="CK213" s="193" t="e">
        <f t="shared" si="81"/>
        <v>#VALUE!</v>
      </c>
      <c r="CL213" s="193" t="e">
        <f t="shared" si="82"/>
        <v>#VALUE!</v>
      </c>
      <c r="CM213" s="193" t="e">
        <f t="shared" si="83"/>
        <v>#VALUE!</v>
      </c>
      <c r="CN213" s="193" t="e">
        <f t="shared" si="84"/>
        <v>#VALUE!</v>
      </c>
      <c r="CO213" s="209" t="str">
        <f t="shared" si="85"/>
        <v>2023PEC AI 528</v>
      </c>
      <c r="CP213" s="193" t="e">
        <f t="shared" si="86"/>
        <v>#VALUE!</v>
      </c>
      <c r="CQ213" s="158"/>
      <c r="CR213" s="193">
        <f t="shared" si="87"/>
        <v>20</v>
      </c>
      <c r="CS213" s="193" t="e">
        <f t="shared" si="88"/>
        <v>#VALUE!</v>
      </c>
      <c r="CT213" s="193" t="e">
        <f t="shared" si="89"/>
        <v>#VALUE!</v>
      </c>
      <c r="CU213" s="193" t="e">
        <f t="shared" si="90"/>
        <v>#VALUE!</v>
      </c>
      <c r="CV213" s="193" t="e">
        <f t="shared" si="91"/>
        <v>#VALUE!</v>
      </c>
      <c r="CW213" s="193" t="e">
        <f t="shared" si="92"/>
        <v>#VALUE!</v>
      </c>
      <c r="CX213" s="193" t="e">
        <f t="shared" si="93"/>
        <v>#VALUE!</v>
      </c>
      <c r="CY213" s="193" t="e">
        <f t="shared" si="94"/>
        <v>#VALUE!</v>
      </c>
      <c r="CZ213" s="193" t="e">
        <f t="shared" si="95"/>
        <v>#VALUE!</v>
      </c>
      <c r="DA213" s="193" t="e">
        <f t="shared" si="96"/>
        <v>#VALUE!</v>
      </c>
      <c r="DB213" s="193" t="e">
        <f t="shared" si="97"/>
        <v>#VALUE!</v>
      </c>
      <c r="DC213" s="193" t="e">
        <f t="shared" si="98"/>
        <v>#VALUE!</v>
      </c>
      <c r="DD213" s="193" t="e">
        <f t="shared" si="99"/>
        <v>#VALUE!</v>
      </c>
      <c r="DE213" s="159"/>
      <c r="DF213" s="159" t="e">
        <f t="shared" si="100"/>
        <v>#VALUE!</v>
      </c>
      <c r="DG213" s="159"/>
      <c r="DH213" s="159"/>
      <c r="DI213" s="159"/>
      <c r="DJ213" s="159"/>
      <c r="DK213" s="159"/>
      <c r="DL213" s="159"/>
      <c r="DM213" s="159"/>
      <c r="DN213" s="159"/>
      <c r="DO213" s="159"/>
      <c r="DP213" s="159"/>
      <c r="DQ213" s="159"/>
      <c r="DR213" s="159">
        <f t="shared" si="101"/>
        <v>51</v>
      </c>
      <c r="DS213" s="188">
        <f t="shared" si="102"/>
        <v>10</v>
      </c>
      <c r="DT213" s="159">
        <f t="shared" si="103"/>
        <v>7</v>
      </c>
      <c r="DU213" s="159">
        <f t="shared" si="104"/>
        <v>8</v>
      </c>
      <c r="DV213" s="159">
        <f t="shared" si="105"/>
        <v>8</v>
      </c>
      <c r="DW213" s="159">
        <f t="shared" si="106"/>
        <v>8</v>
      </c>
      <c r="DX213" s="159">
        <f t="shared" si="107"/>
        <v>2</v>
      </c>
      <c r="DY213" s="210">
        <f t="shared" si="108"/>
        <v>8</v>
      </c>
      <c r="DZ213" s="159">
        <f t="shared" si="109"/>
        <v>51</v>
      </c>
      <c r="EA213" s="159">
        <f t="shared" si="110"/>
        <v>10</v>
      </c>
      <c r="EB213" s="159">
        <f t="shared" si="111"/>
        <v>0</v>
      </c>
      <c r="EC213" s="159">
        <f t="shared" si="215"/>
        <v>7</v>
      </c>
      <c r="ED213" s="159">
        <f t="shared" si="215"/>
        <v>8</v>
      </c>
      <c r="EE213" s="159">
        <f t="shared" si="216"/>
        <v>0</v>
      </c>
      <c r="EF213" s="159">
        <f t="shared" si="216"/>
        <v>0</v>
      </c>
      <c r="EG213" s="159">
        <f t="shared" si="114"/>
        <v>8</v>
      </c>
      <c r="EH213" s="159">
        <f t="shared" si="115"/>
        <v>0</v>
      </c>
      <c r="EI213" s="159">
        <f t="shared" si="217"/>
        <v>8</v>
      </c>
      <c r="EJ213" s="159">
        <f t="shared" si="217"/>
        <v>2</v>
      </c>
      <c r="EK213" s="159">
        <f t="shared" si="218"/>
        <v>0</v>
      </c>
      <c r="EL213" s="159">
        <f t="shared" si="218"/>
        <v>0</v>
      </c>
      <c r="EM213" s="159">
        <f t="shared" si="118"/>
        <v>8</v>
      </c>
      <c r="EN213" s="159"/>
      <c r="EO213" s="159"/>
      <c r="EP213" s="188">
        <f t="shared" si="119"/>
        <v>10</v>
      </c>
      <c r="EQ213" s="159">
        <f t="shared" si="120"/>
        <v>9</v>
      </c>
      <c r="ER213" s="159">
        <f t="shared" si="121"/>
        <v>9</v>
      </c>
      <c r="ES213" s="159">
        <f t="shared" si="122"/>
        <v>9</v>
      </c>
      <c r="ET213" s="159">
        <f t="shared" si="123"/>
        <v>6</v>
      </c>
      <c r="EU213" s="159">
        <f t="shared" si="124"/>
        <v>8</v>
      </c>
      <c r="EV213" s="159"/>
      <c r="EW213" s="159">
        <f t="shared" si="125"/>
        <v>51</v>
      </c>
      <c r="EX213" s="159">
        <f t="shared" si="126"/>
        <v>10</v>
      </c>
      <c r="EY213" s="159">
        <f t="shared" si="127"/>
        <v>0</v>
      </c>
      <c r="EZ213" s="159">
        <f t="shared" si="219"/>
        <v>9</v>
      </c>
      <c r="FA213" s="159">
        <f t="shared" si="219"/>
        <v>9</v>
      </c>
      <c r="FB213" s="159">
        <f t="shared" si="220"/>
        <v>0</v>
      </c>
      <c r="FC213" s="159">
        <f t="shared" si="220"/>
        <v>0</v>
      </c>
      <c r="FD213" s="159">
        <f t="shared" si="130"/>
        <v>9</v>
      </c>
      <c r="FE213" s="159">
        <f t="shared" si="131"/>
        <v>0</v>
      </c>
      <c r="FF213" s="159">
        <f t="shared" si="221"/>
        <v>6</v>
      </c>
      <c r="FG213" s="159">
        <f t="shared" si="221"/>
        <v>8</v>
      </c>
      <c r="FH213" s="159">
        <f t="shared" si="133"/>
        <v>0</v>
      </c>
      <c r="FI213" s="159">
        <v>0</v>
      </c>
      <c r="FJ213" s="159">
        <v>0</v>
      </c>
      <c r="FK213" s="159"/>
      <c r="FL213" s="159"/>
      <c r="FM213" s="235">
        <v>51</v>
      </c>
    </row>
    <row r="214" spans="1:169" ht="28" x14ac:dyDescent="0.2">
      <c r="A214" s="194">
        <v>201</v>
      </c>
      <c r="B214" s="211">
        <v>211423243201</v>
      </c>
      <c r="C214" s="211" t="s">
        <v>1076</v>
      </c>
      <c r="D214" s="197"/>
      <c r="E214" s="212" t="s">
        <v>1077</v>
      </c>
      <c r="F214" s="199">
        <f t="shared" si="0"/>
        <v>2</v>
      </c>
      <c r="G214" s="199">
        <f t="shared" si="1"/>
        <v>2</v>
      </c>
      <c r="H214" s="199">
        <f t="shared" si="2"/>
        <v>2</v>
      </c>
      <c r="I214" s="199">
        <f t="shared" si="3"/>
        <v>2</v>
      </c>
      <c r="J214" s="199">
        <f t="shared" si="4"/>
        <v>2</v>
      </c>
      <c r="K214" s="199">
        <f t="shared" si="5"/>
        <v>2</v>
      </c>
      <c r="L214" s="199">
        <f t="shared" si="6"/>
        <v>2</v>
      </c>
      <c r="M214" s="199">
        <f t="shared" si="7"/>
        <v>0</v>
      </c>
      <c r="N214" s="199">
        <f t="shared" si="8"/>
        <v>0</v>
      </c>
      <c r="O214" s="200">
        <f t="shared" si="9"/>
        <v>0</v>
      </c>
      <c r="P214" s="199">
        <f t="shared" si="10"/>
        <v>10</v>
      </c>
      <c r="Q214" s="199">
        <f t="shared" si="11"/>
        <v>0</v>
      </c>
      <c r="R214" s="199">
        <f t="shared" si="12"/>
        <v>0</v>
      </c>
      <c r="S214" s="201">
        <f t="shared" si="214"/>
        <v>0</v>
      </c>
      <c r="T214" s="202">
        <f t="shared" si="14"/>
        <v>3</v>
      </c>
      <c r="U214" s="199">
        <f t="shared" si="15"/>
        <v>0</v>
      </c>
      <c r="V214" s="199">
        <f t="shared" si="16"/>
        <v>0</v>
      </c>
      <c r="W214" s="199">
        <f t="shared" si="17"/>
        <v>0</v>
      </c>
      <c r="X214" s="201">
        <f t="shared" si="18"/>
        <v>0</v>
      </c>
      <c r="Y214" s="203">
        <f t="shared" si="19"/>
        <v>4</v>
      </c>
      <c r="Z214" s="199">
        <f t="shared" si="20"/>
        <v>0</v>
      </c>
      <c r="AA214" s="199">
        <f t="shared" si="21"/>
        <v>0</v>
      </c>
      <c r="AB214" s="199">
        <f t="shared" si="22"/>
        <v>0</v>
      </c>
      <c r="AC214" s="201">
        <f t="shared" si="23"/>
        <v>0</v>
      </c>
      <c r="AD214" s="202">
        <f t="shared" si="24"/>
        <v>4</v>
      </c>
      <c r="AE214" s="199">
        <f t="shared" si="25"/>
        <v>10</v>
      </c>
      <c r="AF214" s="199">
        <f t="shared" si="26"/>
        <v>0</v>
      </c>
      <c r="AG214" s="199">
        <f t="shared" si="27"/>
        <v>0</v>
      </c>
      <c r="AH214" s="201">
        <f t="shared" si="28"/>
        <v>0</v>
      </c>
      <c r="AI214" s="204">
        <f t="shared" si="29"/>
        <v>3</v>
      </c>
      <c r="AJ214" s="199">
        <f t="shared" si="30"/>
        <v>9</v>
      </c>
      <c r="AK214" s="199">
        <f t="shared" si="31"/>
        <v>0</v>
      </c>
      <c r="AL214" s="199">
        <f t="shared" si="32"/>
        <v>0</v>
      </c>
      <c r="AM214" s="201">
        <f t="shared" si="33"/>
        <v>0</v>
      </c>
      <c r="AN214" s="204">
        <f t="shared" si="34"/>
        <v>3</v>
      </c>
      <c r="AO214" s="199">
        <f t="shared" si="35"/>
        <v>0</v>
      </c>
      <c r="AP214" s="199">
        <f t="shared" si="36"/>
        <v>0</v>
      </c>
      <c r="AQ214" s="199">
        <f t="shared" si="37"/>
        <v>0</v>
      </c>
      <c r="AR214" s="201">
        <f t="shared" si="38"/>
        <v>0</v>
      </c>
      <c r="AS214" s="204">
        <f t="shared" si="39"/>
        <v>4</v>
      </c>
      <c r="AT214" s="199">
        <f t="shared" si="40"/>
        <v>10</v>
      </c>
      <c r="AU214" s="199">
        <f t="shared" si="41"/>
        <v>0</v>
      </c>
      <c r="AV214" s="199">
        <f t="shared" si="42"/>
        <v>0</v>
      </c>
      <c r="AW214" s="201">
        <f t="shared" si="43"/>
        <v>0</v>
      </c>
      <c r="AX214" s="205">
        <f t="shared" si="44"/>
        <v>3</v>
      </c>
      <c r="AY214" s="199">
        <f t="shared" si="45"/>
        <v>0</v>
      </c>
      <c r="AZ214" s="199">
        <f t="shared" si="46"/>
        <v>0</v>
      </c>
      <c r="BA214" s="199">
        <f t="shared" si="47"/>
        <v>0</v>
      </c>
      <c r="BB214" s="201">
        <f t="shared" si="48"/>
        <v>0</v>
      </c>
      <c r="BC214" s="204">
        <f t="shared" si="49"/>
        <v>4</v>
      </c>
      <c r="BD214" s="199">
        <f t="shared" si="50"/>
        <v>0</v>
      </c>
      <c r="BE214" s="199">
        <f t="shared" si="51"/>
        <v>0</v>
      </c>
      <c r="BF214" s="199">
        <f t="shared" si="52"/>
        <v>0</v>
      </c>
      <c r="BG214" s="201">
        <f t="shared" si="53"/>
        <v>0</v>
      </c>
      <c r="BH214" s="204">
        <f t="shared" si="54"/>
        <v>4</v>
      </c>
      <c r="BI214" s="199">
        <f t="shared" si="55"/>
        <v>7</v>
      </c>
      <c r="BJ214" s="199">
        <f t="shared" si="56"/>
        <v>0</v>
      </c>
      <c r="BK214" s="199">
        <f t="shared" si="57"/>
        <v>0</v>
      </c>
      <c r="BL214" s="201">
        <f t="shared" si="58"/>
        <v>0</v>
      </c>
      <c r="BM214" s="206">
        <f t="shared" si="59"/>
        <v>3</v>
      </c>
      <c r="BN214" s="199">
        <f t="shared" si="60"/>
        <v>11</v>
      </c>
      <c r="BO214" s="199">
        <f t="shared" si="61"/>
        <v>0</v>
      </c>
      <c r="BP214" s="199">
        <f t="shared" si="62"/>
        <v>0</v>
      </c>
      <c r="BQ214" s="201">
        <f t="shared" si="63"/>
        <v>0</v>
      </c>
      <c r="BR214" s="207">
        <f t="shared" si="64"/>
        <v>3</v>
      </c>
      <c r="BS214" s="199">
        <f t="shared" si="65"/>
        <v>0</v>
      </c>
      <c r="BT214" s="199">
        <f t="shared" si="66"/>
        <v>0</v>
      </c>
      <c r="BU214" s="199">
        <f t="shared" si="67"/>
        <v>0</v>
      </c>
      <c r="BV214" s="201">
        <f t="shared" si="68"/>
        <v>0</v>
      </c>
      <c r="BW214" s="207">
        <f t="shared" si="69"/>
        <v>4</v>
      </c>
      <c r="BX214" s="235">
        <v>71</v>
      </c>
      <c r="BY214" s="235">
        <v>71</v>
      </c>
      <c r="BZ214" s="193" t="e">
        <f t="shared" si="70"/>
        <v>#VALUE!</v>
      </c>
      <c r="CA214" s="193">
        <f t="shared" si="71"/>
        <v>20</v>
      </c>
      <c r="CB214" s="193" t="e">
        <f t="shared" si="72"/>
        <v>#VALUE!</v>
      </c>
      <c r="CC214" s="193" t="e">
        <f t="shared" si="73"/>
        <v>#VALUE!</v>
      </c>
      <c r="CD214" s="193" t="e">
        <f t="shared" si="74"/>
        <v>#VALUE!</v>
      </c>
      <c r="CE214" s="193" t="e">
        <f t="shared" si="75"/>
        <v>#VALUE!</v>
      </c>
      <c r="CF214" s="193" t="e">
        <f t="shared" si="76"/>
        <v>#VALUE!</v>
      </c>
      <c r="CG214" s="193" t="e">
        <f t="shared" si="77"/>
        <v>#VALUE!</v>
      </c>
      <c r="CH214" s="193" t="e">
        <f t="shared" si="78"/>
        <v>#VALUE!</v>
      </c>
      <c r="CI214" s="193" t="e">
        <f t="shared" si="79"/>
        <v>#VALUE!</v>
      </c>
      <c r="CJ214" s="193" t="e">
        <f t="shared" si="80"/>
        <v>#VALUE!</v>
      </c>
      <c r="CK214" s="193" t="e">
        <f t="shared" si="81"/>
        <v>#VALUE!</v>
      </c>
      <c r="CL214" s="193" t="e">
        <f t="shared" si="82"/>
        <v>#VALUE!</v>
      </c>
      <c r="CM214" s="193" t="e">
        <f t="shared" si="83"/>
        <v>#VALUE!</v>
      </c>
      <c r="CN214" s="193" t="e">
        <f t="shared" si="84"/>
        <v>#VALUE!</v>
      </c>
      <c r="CO214" s="209" t="str">
        <f t="shared" si="85"/>
        <v>2023PEC AI 182</v>
      </c>
      <c r="CP214" s="193" t="e">
        <f t="shared" si="86"/>
        <v>#VALUE!</v>
      </c>
      <c r="CQ214" s="158"/>
      <c r="CR214" s="193">
        <f t="shared" si="87"/>
        <v>20</v>
      </c>
      <c r="CS214" s="193" t="e">
        <f t="shared" si="88"/>
        <v>#VALUE!</v>
      </c>
      <c r="CT214" s="193" t="e">
        <f t="shared" si="89"/>
        <v>#VALUE!</v>
      </c>
      <c r="CU214" s="193" t="e">
        <f t="shared" si="90"/>
        <v>#VALUE!</v>
      </c>
      <c r="CV214" s="193" t="e">
        <f t="shared" si="91"/>
        <v>#VALUE!</v>
      </c>
      <c r="CW214" s="193" t="e">
        <f t="shared" si="92"/>
        <v>#VALUE!</v>
      </c>
      <c r="CX214" s="193" t="e">
        <f t="shared" si="93"/>
        <v>#VALUE!</v>
      </c>
      <c r="CY214" s="193" t="e">
        <f t="shared" si="94"/>
        <v>#VALUE!</v>
      </c>
      <c r="CZ214" s="193" t="e">
        <f t="shared" si="95"/>
        <v>#VALUE!</v>
      </c>
      <c r="DA214" s="193" t="e">
        <f t="shared" si="96"/>
        <v>#VALUE!</v>
      </c>
      <c r="DB214" s="193" t="e">
        <f t="shared" si="97"/>
        <v>#VALUE!</v>
      </c>
      <c r="DC214" s="193" t="e">
        <f t="shared" si="98"/>
        <v>#VALUE!</v>
      </c>
      <c r="DD214" s="193" t="e">
        <f t="shared" si="99"/>
        <v>#VALUE!</v>
      </c>
      <c r="DE214" s="159"/>
      <c r="DF214" s="159" t="e">
        <f t="shared" si="100"/>
        <v>#VALUE!</v>
      </c>
      <c r="DG214" s="159"/>
      <c r="DH214" s="159"/>
      <c r="DI214" s="159"/>
      <c r="DJ214" s="159"/>
      <c r="DK214" s="159"/>
      <c r="DL214" s="159"/>
      <c r="DM214" s="159"/>
      <c r="DN214" s="159"/>
      <c r="DO214" s="159"/>
      <c r="DP214" s="159"/>
      <c r="DQ214" s="159"/>
      <c r="DR214" s="159">
        <f t="shared" si="101"/>
        <v>71</v>
      </c>
      <c r="DS214" s="188">
        <f t="shared" si="102"/>
        <v>14</v>
      </c>
      <c r="DT214" s="159">
        <f t="shared" si="103"/>
        <v>10</v>
      </c>
      <c r="DU214" s="159">
        <f t="shared" si="104"/>
        <v>10</v>
      </c>
      <c r="DV214" s="159">
        <f t="shared" si="105"/>
        <v>9</v>
      </c>
      <c r="DW214" s="159">
        <f t="shared" si="106"/>
        <v>10</v>
      </c>
      <c r="DX214" s="159">
        <f t="shared" si="107"/>
        <v>7</v>
      </c>
      <c r="DY214" s="210">
        <f t="shared" si="108"/>
        <v>11</v>
      </c>
      <c r="DZ214" s="159">
        <f t="shared" si="109"/>
        <v>71</v>
      </c>
      <c r="EA214" s="159">
        <f t="shared" si="110"/>
        <v>14</v>
      </c>
      <c r="EB214" s="159">
        <f t="shared" si="111"/>
        <v>10</v>
      </c>
      <c r="EC214" s="159">
        <f t="shared" si="215"/>
        <v>0</v>
      </c>
      <c r="ED214" s="159">
        <f t="shared" si="215"/>
        <v>0</v>
      </c>
      <c r="EE214" s="159">
        <f t="shared" si="216"/>
        <v>10</v>
      </c>
      <c r="EF214" s="159">
        <f t="shared" si="216"/>
        <v>9</v>
      </c>
      <c r="EG214" s="159">
        <f t="shared" si="114"/>
        <v>0</v>
      </c>
      <c r="EH214" s="159">
        <f t="shared" si="115"/>
        <v>10</v>
      </c>
      <c r="EI214" s="159">
        <f t="shared" si="217"/>
        <v>0</v>
      </c>
      <c r="EJ214" s="159">
        <f t="shared" si="217"/>
        <v>0</v>
      </c>
      <c r="EK214" s="159">
        <f t="shared" si="218"/>
        <v>7</v>
      </c>
      <c r="EL214" s="159">
        <f t="shared" si="218"/>
        <v>11</v>
      </c>
      <c r="EM214" s="159">
        <f t="shared" si="118"/>
        <v>0</v>
      </c>
      <c r="EN214" s="159"/>
      <c r="EO214" s="159"/>
      <c r="EP214" s="188">
        <f t="shared" si="119"/>
        <v>14</v>
      </c>
      <c r="EQ214" s="159">
        <f t="shared" si="120"/>
        <v>13</v>
      </c>
      <c r="ER214" s="159">
        <f t="shared" si="121"/>
        <v>13</v>
      </c>
      <c r="ES214" s="159">
        <f t="shared" si="122"/>
        <v>11</v>
      </c>
      <c r="ET214" s="159">
        <f t="shared" si="123"/>
        <v>9</v>
      </c>
      <c r="EU214" s="159">
        <f t="shared" si="124"/>
        <v>11</v>
      </c>
      <c r="EV214" s="159"/>
      <c r="EW214" s="159">
        <f t="shared" si="125"/>
        <v>71</v>
      </c>
      <c r="EX214" s="159">
        <f t="shared" si="126"/>
        <v>14</v>
      </c>
      <c r="EY214" s="159">
        <f t="shared" si="127"/>
        <v>13</v>
      </c>
      <c r="EZ214" s="159">
        <f t="shared" si="219"/>
        <v>0</v>
      </c>
      <c r="FA214" s="159">
        <f t="shared" si="219"/>
        <v>0</v>
      </c>
      <c r="FB214" s="159">
        <f t="shared" si="220"/>
        <v>13</v>
      </c>
      <c r="FC214" s="159">
        <f t="shared" si="220"/>
        <v>11</v>
      </c>
      <c r="FD214" s="159">
        <f t="shared" si="130"/>
        <v>0</v>
      </c>
      <c r="FE214" s="159">
        <f t="shared" si="131"/>
        <v>9</v>
      </c>
      <c r="FF214" s="159">
        <f t="shared" si="221"/>
        <v>0</v>
      </c>
      <c r="FG214" s="159">
        <f t="shared" si="221"/>
        <v>0</v>
      </c>
      <c r="FH214" s="159">
        <f t="shared" si="133"/>
        <v>11</v>
      </c>
      <c r="FI214" s="159">
        <v>0</v>
      </c>
      <c r="FJ214" s="159">
        <v>0</v>
      </c>
      <c r="FK214" s="159"/>
      <c r="FL214" s="159"/>
      <c r="FM214" s="235">
        <v>71</v>
      </c>
    </row>
    <row r="215" spans="1:169" ht="18" x14ac:dyDescent="0.2">
      <c r="A215" s="194">
        <v>202</v>
      </c>
      <c r="B215" s="195">
        <v>211423243202</v>
      </c>
      <c r="C215" s="196" t="s">
        <v>1078</v>
      </c>
      <c r="D215" s="197"/>
      <c r="E215" s="198" t="s">
        <v>1079</v>
      </c>
      <c r="F215" s="199">
        <f t="shared" si="0"/>
        <v>2</v>
      </c>
      <c r="G215" s="199">
        <f t="shared" si="1"/>
        <v>2</v>
      </c>
      <c r="H215" s="199">
        <f t="shared" si="2"/>
        <v>2</v>
      </c>
      <c r="I215" s="199">
        <f t="shared" si="3"/>
        <v>2</v>
      </c>
      <c r="J215" s="199">
        <f t="shared" si="4"/>
        <v>2</v>
      </c>
      <c r="K215" s="199">
        <f t="shared" si="5"/>
        <v>2</v>
      </c>
      <c r="L215" s="199">
        <f t="shared" si="6"/>
        <v>1</v>
      </c>
      <c r="M215" s="199">
        <f t="shared" si="7"/>
        <v>0</v>
      </c>
      <c r="N215" s="199">
        <f t="shared" si="8"/>
        <v>0</v>
      </c>
      <c r="O215" s="200">
        <f t="shared" si="9"/>
        <v>0</v>
      </c>
      <c r="P215" s="199">
        <f t="shared" si="10"/>
        <v>0</v>
      </c>
      <c r="Q215" s="199">
        <f t="shared" si="11"/>
        <v>0</v>
      </c>
      <c r="R215" s="199">
        <f t="shared" si="12"/>
        <v>0</v>
      </c>
      <c r="S215" s="201">
        <f t="shared" si="214"/>
        <v>0</v>
      </c>
      <c r="T215" s="202">
        <f t="shared" si="14"/>
        <v>4</v>
      </c>
      <c r="U215" s="199">
        <f t="shared" si="15"/>
        <v>9</v>
      </c>
      <c r="V215" s="199">
        <f t="shared" si="16"/>
        <v>0</v>
      </c>
      <c r="W215" s="199">
        <f t="shared" si="17"/>
        <v>0</v>
      </c>
      <c r="X215" s="201">
        <f t="shared" si="18"/>
        <v>0</v>
      </c>
      <c r="Y215" s="203">
        <f t="shared" si="19"/>
        <v>3</v>
      </c>
      <c r="Z215" s="199">
        <f t="shared" si="20"/>
        <v>9</v>
      </c>
      <c r="AA215" s="199">
        <f t="shared" si="21"/>
        <v>0</v>
      </c>
      <c r="AB215" s="199">
        <f t="shared" si="22"/>
        <v>0</v>
      </c>
      <c r="AC215" s="201">
        <f t="shared" si="23"/>
        <v>0</v>
      </c>
      <c r="AD215" s="202">
        <f t="shared" si="24"/>
        <v>3</v>
      </c>
      <c r="AE215" s="199">
        <f t="shared" si="25"/>
        <v>0</v>
      </c>
      <c r="AF215" s="199">
        <f t="shared" si="26"/>
        <v>0</v>
      </c>
      <c r="AG215" s="199">
        <f t="shared" si="27"/>
        <v>0</v>
      </c>
      <c r="AH215" s="201">
        <f t="shared" si="28"/>
        <v>0</v>
      </c>
      <c r="AI215" s="204">
        <f t="shared" si="29"/>
        <v>4</v>
      </c>
      <c r="AJ215" s="199">
        <f t="shared" si="30"/>
        <v>0</v>
      </c>
      <c r="AK215" s="199">
        <f t="shared" si="31"/>
        <v>0</v>
      </c>
      <c r="AL215" s="199">
        <f t="shared" si="32"/>
        <v>0</v>
      </c>
      <c r="AM215" s="201">
        <f t="shared" si="33"/>
        <v>0</v>
      </c>
      <c r="AN215" s="204">
        <f t="shared" si="34"/>
        <v>4</v>
      </c>
      <c r="AO215" s="199">
        <f t="shared" si="35"/>
        <v>9</v>
      </c>
      <c r="AP215" s="199">
        <f t="shared" si="36"/>
        <v>0</v>
      </c>
      <c r="AQ215" s="199">
        <f t="shared" si="37"/>
        <v>0</v>
      </c>
      <c r="AR215" s="201">
        <f t="shared" si="38"/>
        <v>0</v>
      </c>
      <c r="AS215" s="204">
        <f t="shared" si="39"/>
        <v>3</v>
      </c>
      <c r="AT215" s="199">
        <f t="shared" si="40"/>
        <v>0</v>
      </c>
      <c r="AU215" s="199">
        <f t="shared" si="41"/>
        <v>0</v>
      </c>
      <c r="AV215" s="199">
        <f t="shared" si="42"/>
        <v>0</v>
      </c>
      <c r="AW215" s="201">
        <f t="shared" si="43"/>
        <v>0</v>
      </c>
      <c r="AX215" s="205">
        <f t="shared" si="44"/>
        <v>4</v>
      </c>
      <c r="AY215" s="199">
        <f t="shared" si="45"/>
        <v>9</v>
      </c>
      <c r="AZ215" s="199">
        <f t="shared" si="46"/>
        <v>0</v>
      </c>
      <c r="BA215" s="199">
        <f t="shared" si="47"/>
        <v>0</v>
      </c>
      <c r="BB215" s="201">
        <f t="shared" si="48"/>
        <v>0</v>
      </c>
      <c r="BC215" s="204">
        <f t="shared" si="49"/>
        <v>3</v>
      </c>
      <c r="BD215" s="199">
        <f t="shared" si="50"/>
        <v>5</v>
      </c>
      <c r="BE215" s="199">
        <f t="shared" si="51"/>
        <v>0</v>
      </c>
      <c r="BF215" s="199">
        <f t="shared" si="52"/>
        <v>0</v>
      </c>
      <c r="BG215" s="201">
        <f t="shared" si="53"/>
        <v>0</v>
      </c>
      <c r="BH215" s="204">
        <f t="shared" si="54"/>
        <v>3</v>
      </c>
      <c r="BI215" s="199">
        <f t="shared" si="55"/>
        <v>0</v>
      </c>
      <c r="BJ215" s="199">
        <f t="shared" si="56"/>
        <v>0</v>
      </c>
      <c r="BK215" s="199">
        <f t="shared" si="57"/>
        <v>0</v>
      </c>
      <c r="BL215" s="201">
        <f t="shared" si="58"/>
        <v>0</v>
      </c>
      <c r="BM215" s="206">
        <f t="shared" si="59"/>
        <v>4</v>
      </c>
      <c r="BN215" s="199">
        <f t="shared" si="60"/>
        <v>0</v>
      </c>
      <c r="BO215" s="199">
        <f t="shared" si="61"/>
        <v>0</v>
      </c>
      <c r="BP215" s="199">
        <f t="shared" si="62"/>
        <v>0</v>
      </c>
      <c r="BQ215" s="201">
        <f t="shared" si="63"/>
        <v>0</v>
      </c>
      <c r="BR215" s="207">
        <f t="shared" si="64"/>
        <v>4</v>
      </c>
      <c r="BS215" s="199">
        <f t="shared" si="65"/>
        <v>10</v>
      </c>
      <c r="BT215" s="199">
        <f t="shared" si="66"/>
        <v>0</v>
      </c>
      <c r="BU215" s="199">
        <f t="shared" si="67"/>
        <v>0</v>
      </c>
      <c r="BV215" s="201">
        <f t="shared" si="68"/>
        <v>0</v>
      </c>
      <c r="BW215" s="207">
        <f t="shared" si="69"/>
        <v>3</v>
      </c>
      <c r="BX215" s="235">
        <v>64</v>
      </c>
      <c r="BY215" s="235">
        <v>64</v>
      </c>
      <c r="BZ215" s="193" t="e">
        <f t="shared" si="70"/>
        <v>#VALUE!</v>
      </c>
      <c r="CA215" s="193">
        <f t="shared" si="71"/>
        <v>20</v>
      </c>
      <c r="CB215" s="193" t="e">
        <f t="shared" si="72"/>
        <v>#VALUE!</v>
      </c>
      <c r="CC215" s="193" t="e">
        <f t="shared" si="73"/>
        <v>#VALUE!</v>
      </c>
      <c r="CD215" s="193" t="e">
        <f t="shared" si="74"/>
        <v>#VALUE!</v>
      </c>
      <c r="CE215" s="193" t="e">
        <f t="shared" si="75"/>
        <v>#VALUE!</v>
      </c>
      <c r="CF215" s="193" t="e">
        <f t="shared" si="76"/>
        <v>#VALUE!</v>
      </c>
      <c r="CG215" s="193" t="e">
        <f t="shared" si="77"/>
        <v>#VALUE!</v>
      </c>
      <c r="CH215" s="193" t="e">
        <f t="shared" si="78"/>
        <v>#VALUE!</v>
      </c>
      <c r="CI215" s="193" t="e">
        <f t="shared" si="79"/>
        <v>#VALUE!</v>
      </c>
      <c r="CJ215" s="193" t="e">
        <f t="shared" si="80"/>
        <v>#VALUE!</v>
      </c>
      <c r="CK215" s="193" t="e">
        <f t="shared" si="81"/>
        <v>#VALUE!</v>
      </c>
      <c r="CL215" s="193" t="e">
        <f t="shared" si="82"/>
        <v>#VALUE!</v>
      </c>
      <c r="CM215" s="193" t="e">
        <f t="shared" si="83"/>
        <v>#VALUE!</v>
      </c>
      <c r="CN215" s="193" t="e">
        <f t="shared" si="84"/>
        <v>#VALUE!</v>
      </c>
      <c r="CO215" s="209" t="str">
        <f t="shared" si="85"/>
        <v>2023PEC AI 529</v>
      </c>
      <c r="CP215" s="193" t="e">
        <f t="shared" si="86"/>
        <v>#VALUE!</v>
      </c>
      <c r="CQ215" s="158"/>
      <c r="CR215" s="193">
        <f t="shared" si="87"/>
        <v>20</v>
      </c>
      <c r="CS215" s="193" t="e">
        <f t="shared" si="88"/>
        <v>#VALUE!</v>
      </c>
      <c r="CT215" s="193" t="e">
        <f t="shared" si="89"/>
        <v>#VALUE!</v>
      </c>
      <c r="CU215" s="193" t="e">
        <f t="shared" si="90"/>
        <v>#VALUE!</v>
      </c>
      <c r="CV215" s="193" t="e">
        <f t="shared" si="91"/>
        <v>#VALUE!</v>
      </c>
      <c r="CW215" s="193" t="e">
        <f t="shared" si="92"/>
        <v>#VALUE!</v>
      </c>
      <c r="CX215" s="193" t="e">
        <f t="shared" si="93"/>
        <v>#VALUE!</v>
      </c>
      <c r="CY215" s="193" t="e">
        <f t="shared" si="94"/>
        <v>#VALUE!</v>
      </c>
      <c r="CZ215" s="193" t="e">
        <f t="shared" si="95"/>
        <v>#VALUE!</v>
      </c>
      <c r="DA215" s="193" t="e">
        <f t="shared" si="96"/>
        <v>#VALUE!</v>
      </c>
      <c r="DB215" s="193" t="e">
        <f t="shared" si="97"/>
        <v>#VALUE!</v>
      </c>
      <c r="DC215" s="193" t="e">
        <f t="shared" si="98"/>
        <v>#VALUE!</v>
      </c>
      <c r="DD215" s="193" t="e">
        <f t="shared" si="99"/>
        <v>#VALUE!</v>
      </c>
      <c r="DE215" s="159"/>
      <c r="DF215" s="159" t="e">
        <f t="shared" si="100"/>
        <v>#VALUE!</v>
      </c>
      <c r="DG215" s="159"/>
      <c r="DH215" s="159"/>
      <c r="DI215" s="159"/>
      <c r="DJ215" s="159"/>
      <c r="DK215" s="159"/>
      <c r="DL215" s="159"/>
      <c r="DM215" s="159"/>
      <c r="DN215" s="159"/>
      <c r="DO215" s="159"/>
      <c r="DP215" s="159"/>
      <c r="DQ215" s="159"/>
      <c r="DR215" s="159">
        <f t="shared" si="101"/>
        <v>64</v>
      </c>
      <c r="DS215" s="188">
        <f t="shared" si="102"/>
        <v>13</v>
      </c>
      <c r="DT215" s="159">
        <f t="shared" si="103"/>
        <v>9</v>
      </c>
      <c r="DU215" s="159">
        <f t="shared" si="104"/>
        <v>9</v>
      </c>
      <c r="DV215" s="159">
        <f t="shared" si="105"/>
        <v>9</v>
      </c>
      <c r="DW215" s="159">
        <f t="shared" si="106"/>
        <v>9</v>
      </c>
      <c r="DX215" s="159">
        <f t="shared" si="107"/>
        <v>5</v>
      </c>
      <c r="DY215" s="210">
        <f t="shared" si="108"/>
        <v>10</v>
      </c>
      <c r="DZ215" s="159">
        <f t="shared" si="109"/>
        <v>64</v>
      </c>
      <c r="EA215" s="159">
        <f t="shared" si="110"/>
        <v>13</v>
      </c>
      <c r="EB215" s="159">
        <f t="shared" si="111"/>
        <v>0</v>
      </c>
      <c r="EC215" s="159">
        <f t="shared" si="215"/>
        <v>9</v>
      </c>
      <c r="ED215" s="159">
        <f t="shared" si="215"/>
        <v>9</v>
      </c>
      <c r="EE215" s="159">
        <f t="shared" si="216"/>
        <v>0</v>
      </c>
      <c r="EF215" s="159">
        <f t="shared" si="216"/>
        <v>0</v>
      </c>
      <c r="EG215" s="159">
        <f t="shared" si="114"/>
        <v>9</v>
      </c>
      <c r="EH215" s="159">
        <f t="shared" si="115"/>
        <v>0</v>
      </c>
      <c r="EI215" s="159">
        <f t="shared" si="217"/>
        <v>9</v>
      </c>
      <c r="EJ215" s="159">
        <f t="shared" si="217"/>
        <v>5</v>
      </c>
      <c r="EK215" s="159">
        <f t="shared" si="218"/>
        <v>0</v>
      </c>
      <c r="EL215" s="159">
        <f t="shared" si="218"/>
        <v>0</v>
      </c>
      <c r="EM215" s="159">
        <f t="shared" si="118"/>
        <v>10</v>
      </c>
      <c r="EN215" s="159"/>
      <c r="EO215" s="159"/>
      <c r="EP215" s="188">
        <f t="shared" si="119"/>
        <v>13</v>
      </c>
      <c r="EQ215" s="159">
        <f t="shared" si="120"/>
        <v>11</v>
      </c>
      <c r="ER215" s="159">
        <f t="shared" si="121"/>
        <v>11</v>
      </c>
      <c r="ES215" s="159">
        <f t="shared" si="122"/>
        <v>11</v>
      </c>
      <c r="ET215" s="159">
        <f t="shared" si="123"/>
        <v>8</v>
      </c>
      <c r="EU215" s="159">
        <f t="shared" si="124"/>
        <v>10</v>
      </c>
      <c r="EV215" s="159"/>
      <c r="EW215" s="159">
        <f t="shared" si="125"/>
        <v>64</v>
      </c>
      <c r="EX215" s="159">
        <f t="shared" si="126"/>
        <v>13</v>
      </c>
      <c r="EY215" s="159">
        <f t="shared" si="127"/>
        <v>0</v>
      </c>
      <c r="EZ215" s="159">
        <f t="shared" si="219"/>
        <v>11</v>
      </c>
      <c r="FA215" s="159">
        <f t="shared" si="219"/>
        <v>11</v>
      </c>
      <c r="FB215" s="159">
        <f t="shared" si="220"/>
        <v>0</v>
      </c>
      <c r="FC215" s="159">
        <f t="shared" si="220"/>
        <v>0</v>
      </c>
      <c r="FD215" s="159">
        <f t="shared" si="130"/>
        <v>11</v>
      </c>
      <c r="FE215" s="159">
        <f t="shared" si="131"/>
        <v>0</v>
      </c>
      <c r="FF215" s="159">
        <f t="shared" si="221"/>
        <v>8</v>
      </c>
      <c r="FG215" s="159">
        <f t="shared" si="221"/>
        <v>10</v>
      </c>
      <c r="FH215" s="159">
        <f t="shared" si="133"/>
        <v>0</v>
      </c>
      <c r="FI215" s="159">
        <v>0</v>
      </c>
      <c r="FJ215" s="159">
        <v>0</v>
      </c>
      <c r="FK215" s="159"/>
      <c r="FL215" s="159"/>
      <c r="FM215" s="235">
        <v>64</v>
      </c>
    </row>
    <row r="216" spans="1:169" ht="18" x14ac:dyDescent="0.2">
      <c r="A216" s="194">
        <v>203</v>
      </c>
      <c r="B216" s="211">
        <v>211423243203</v>
      </c>
      <c r="C216" s="211" t="s">
        <v>1080</v>
      </c>
      <c r="D216" s="197"/>
      <c r="E216" s="212" t="s">
        <v>1081</v>
      </c>
      <c r="F216" s="199">
        <f t="shared" si="0"/>
        <v>2</v>
      </c>
      <c r="G216" s="199">
        <f t="shared" si="1"/>
        <v>2</v>
      </c>
      <c r="H216" s="199">
        <f t="shared" si="2"/>
        <v>2</v>
      </c>
      <c r="I216" s="199">
        <f t="shared" si="3"/>
        <v>0</v>
      </c>
      <c r="J216" s="199">
        <f t="shared" si="4"/>
        <v>0</v>
      </c>
      <c r="K216" s="199">
        <f t="shared" si="5"/>
        <v>0</v>
      </c>
      <c r="L216" s="199">
        <f t="shared" si="6"/>
        <v>0</v>
      </c>
      <c r="M216" s="199">
        <f t="shared" si="7"/>
        <v>0</v>
      </c>
      <c r="N216" s="199">
        <f t="shared" si="8"/>
        <v>0</v>
      </c>
      <c r="O216" s="200">
        <f t="shared" si="9"/>
        <v>0</v>
      </c>
      <c r="P216" s="199">
        <f t="shared" si="10"/>
        <v>5</v>
      </c>
      <c r="Q216" s="199">
        <f t="shared" si="11"/>
        <v>0</v>
      </c>
      <c r="R216" s="199">
        <f t="shared" si="12"/>
        <v>0</v>
      </c>
      <c r="S216" s="201">
        <f t="shared" si="214"/>
        <v>0</v>
      </c>
      <c r="T216" s="202">
        <f t="shared" si="14"/>
        <v>3</v>
      </c>
      <c r="U216" s="199">
        <f t="shared" si="15"/>
        <v>0</v>
      </c>
      <c r="V216" s="199">
        <f t="shared" si="16"/>
        <v>0</v>
      </c>
      <c r="W216" s="199">
        <f t="shared" si="17"/>
        <v>0</v>
      </c>
      <c r="X216" s="201">
        <f t="shared" si="18"/>
        <v>0</v>
      </c>
      <c r="Y216" s="203">
        <f t="shared" si="19"/>
        <v>4</v>
      </c>
      <c r="Z216" s="199">
        <f t="shared" si="20"/>
        <v>0</v>
      </c>
      <c r="AA216" s="199">
        <f t="shared" si="21"/>
        <v>0</v>
      </c>
      <c r="AB216" s="199">
        <f t="shared" si="22"/>
        <v>0</v>
      </c>
      <c r="AC216" s="201">
        <f t="shared" si="23"/>
        <v>0</v>
      </c>
      <c r="AD216" s="202">
        <f t="shared" si="24"/>
        <v>4</v>
      </c>
      <c r="AE216" s="199">
        <f t="shared" si="25"/>
        <v>5</v>
      </c>
      <c r="AF216" s="199">
        <f t="shared" si="26"/>
        <v>0</v>
      </c>
      <c r="AG216" s="199">
        <f t="shared" si="27"/>
        <v>0</v>
      </c>
      <c r="AH216" s="201">
        <f t="shared" si="28"/>
        <v>0</v>
      </c>
      <c r="AI216" s="204">
        <f t="shared" si="29"/>
        <v>3</v>
      </c>
      <c r="AJ216" s="199">
        <f t="shared" si="30"/>
        <v>4</v>
      </c>
      <c r="AK216" s="199">
        <f t="shared" si="31"/>
        <v>0</v>
      </c>
      <c r="AL216" s="199">
        <f t="shared" si="32"/>
        <v>0</v>
      </c>
      <c r="AM216" s="201">
        <f t="shared" si="33"/>
        <v>0</v>
      </c>
      <c r="AN216" s="204">
        <f t="shared" si="34"/>
        <v>3</v>
      </c>
      <c r="AO216" s="199">
        <f t="shared" si="35"/>
        <v>0</v>
      </c>
      <c r="AP216" s="199">
        <f t="shared" si="36"/>
        <v>0</v>
      </c>
      <c r="AQ216" s="199">
        <f t="shared" si="37"/>
        <v>0</v>
      </c>
      <c r="AR216" s="201">
        <f t="shared" si="38"/>
        <v>0</v>
      </c>
      <c r="AS216" s="204">
        <f t="shared" si="39"/>
        <v>4</v>
      </c>
      <c r="AT216" s="199">
        <f t="shared" si="40"/>
        <v>5</v>
      </c>
      <c r="AU216" s="199">
        <f t="shared" si="41"/>
        <v>0</v>
      </c>
      <c r="AV216" s="199">
        <f t="shared" si="42"/>
        <v>0</v>
      </c>
      <c r="AW216" s="201">
        <f t="shared" si="43"/>
        <v>0</v>
      </c>
      <c r="AX216" s="205">
        <f t="shared" si="44"/>
        <v>3</v>
      </c>
      <c r="AY216" s="199">
        <f t="shared" si="45"/>
        <v>0</v>
      </c>
      <c r="AZ216" s="199">
        <f t="shared" si="46"/>
        <v>0</v>
      </c>
      <c r="BA216" s="199">
        <f t="shared" si="47"/>
        <v>0</v>
      </c>
      <c r="BB216" s="201">
        <f t="shared" si="48"/>
        <v>0</v>
      </c>
      <c r="BC216" s="204">
        <f t="shared" si="49"/>
        <v>4</v>
      </c>
      <c r="BD216" s="199">
        <f t="shared" si="50"/>
        <v>0</v>
      </c>
      <c r="BE216" s="199">
        <f t="shared" si="51"/>
        <v>0</v>
      </c>
      <c r="BF216" s="199">
        <f t="shared" si="52"/>
        <v>0</v>
      </c>
      <c r="BG216" s="201">
        <f t="shared" si="53"/>
        <v>0</v>
      </c>
      <c r="BH216" s="204">
        <f t="shared" si="54"/>
        <v>4</v>
      </c>
      <c r="BI216" s="199">
        <f t="shared" si="55"/>
        <v>0</v>
      </c>
      <c r="BJ216" s="199">
        <f t="shared" si="56"/>
        <v>0</v>
      </c>
      <c r="BK216" s="199">
        <f t="shared" si="57"/>
        <v>0</v>
      </c>
      <c r="BL216" s="201">
        <f t="shared" si="58"/>
        <v>0</v>
      </c>
      <c r="BM216" s="206">
        <f t="shared" si="59"/>
        <v>4</v>
      </c>
      <c r="BN216" s="199">
        <f t="shared" si="60"/>
        <v>5</v>
      </c>
      <c r="BO216" s="199">
        <f t="shared" si="61"/>
        <v>0</v>
      </c>
      <c r="BP216" s="199">
        <f t="shared" si="62"/>
        <v>0</v>
      </c>
      <c r="BQ216" s="201">
        <f t="shared" si="63"/>
        <v>0</v>
      </c>
      <c r="BR216" s="207">
        <f t="shared" si="64"/>
        <v>3</v>
      </c>
      <c r="BS216" s="199">
        <f t="shared" si="65"/>
        <v>0</v>
      </c>
      <c r="BT216" s="199">
        <f t="shared" si="66"/>
        <v>0</v>
      </c>
      <c r="BU216" s="199">
        <f t="shared" si="67"/>
        <v>0</v>
      </c>
      <c r="BV216" s="201">
        <f t="shared" si="68"/>
        <v>0</v>
      </c>
      <c r="BW216" s="207">
        <f t="shared" si="69"/>
        <v>4</v>
      </c>
      <c r="BX216" s="235">
        <v>30</v>
      </c>
      <c r="BY216" s="235">
        <v>30</v>
      </c>
      <c r="BZ216" s="193" t="e">
        <f t="shared" si="70"/>
        <v>#VALUE!</v>
      </c>
      <c r="CA216" s="193">
        <f t="shared" si="71"/>
        <v>20</v>
      </c>
      <c r="CB216" s="193" t="e">
        <f t="shared" si="72"/>
        <v>#VALUE!</v>
      </c>
      <c r="CC216" s="193" t="e">
        <f t="shared" si="73"/>
        <v>#VALUE!</v>
      </c>
      <c r="CD216" s="193" t="e">
        <f t="shared" si="74"/>
        <v>#VALUE!</v>
      </c>
      <c r="CE216" s="193" t="e">
        <f t="shared" si="75"/>
        <v>#VALUE!</v>
      </c>
      <c r="CF216" s="193" t="e">
        <f t="shared" si="76"/>
        <v>#VALUE!</v>
      </c>
      <c r="CG216" s="193" t="e">
        <f t="shared" si="77"/>
        <v>#VALUE!</v>
      </c>
      <c r="CH216" s="193" t="e">
        <f t="shared" si="78"/>
        <v>#VALUE!</v>
      </c>
      <c r="CI216" s="193" t="e">
        <f t="shared" si="79"/>
        <v>#VALUE!</v>
      </c>
      <c r="CJ216" s="193" t="e">
        <f t="shared" si="80"/>
        <v>#VALUE!</v>
      </c>
      <c r="CK216" s="193" t="e">
        <f t="shared" si="81"/>
        <v>#VALUE!</v>
      </c>
      <c r="CL216" s="193" t="e">
        <f t="shared" si="82"/>
        <v>#VALUE!</v>
      </c>
      <c r="CM216" s="193" t="e">
        <f t="shared" si="83"/>
        <v>#VALUE!</v>
      </c>
      <c r="CN216" s="193" t="e">
        <f t="shared" si="84"/>
        <v>#VALUE!</v>
      </c>
      <c r="CO216" s="209" t="str">
        <f t="shared" si="85"/>
        <v>2023PEC AI 183</v>
      </c>
      <c r="CP216" s="193" t="e">
        <f t="shared" si="86"/>
        <v>#VALUE!</v>
      </c>
      <c r="CQ216" s="158"/>
      <c r="CR216" s="193">
        <f t="shared" si="87"/>
        <v>20</v>
      </c>
      <c r="CS216" s="193" t="e">
        <f t="shared" si="88"/>
        <v>#VALUE!</v>
      </c>
      <c r="CT216" s="193" t="e">
        <f t="shared" si="89"/>
        <v>#VALUE!</v>
      </c>
      <c r="CU216" s="193" t="e">
        <f t="shared" si="90"/>
        <v>#VALUE!</v>
      </c>
      <c r="CV216" s="193" t="e">
        <f t="shared" si="91"/>
        <v>#VALUE!</v>
      </c>
      <c r="CW216" s="193" t="e">
        <f t="shared" si="92"/>
        <v>#VALUE!</v>
      </c>
      <c r="CX216" s="193" t="e">
        <f t="shared" si="93"/>
        <v>#VALUE!</v>
      </c>
      <c r="CY216" s="193" t="e">
        <f t="shared" si="94"/>
        <v>#VALUE!</v>
      </c>
      <c r="CZ216" s="193" t="e">
        <f t="shared" si="95"/>
        <v>#VALUE!</v>
      </c>
      <c r="DA216" s="193" t="e">
        <f t="shared" si="96"/>
        <v>#VALUE!</v>
      </c>
      <c r="DB216" s="193" t="e">
        <f t="shared" si="97"/>
        <v>#VALUE!</v>
      </c>
      <c r="DC216" s="193" t="e">
        <f t="shared" si="98"/>
        <v>#VALUE!</v>
      </c>
      <c r="DD216" s="193" t="e">
        <f t="shared" si="99"/>
        <v>#VALUE!</v>
      </c>
      <c r="DE216" s="159"/>
      <c r="DF216" s="159" t="e">
        <f t="shared" si="100"/>
        <v>#VALUE!</v>
      </c>
      <c r="DG216" s="159"/>
      <c r="DH216" s="159"/>
      <c r="DI216" s="159"/>
      <c r="DJ216" s="159"/>
      <c r="DK216" s="159"/>
      <c r="DL216" s="159"/>
      <c r="DM216" s="159"/>
      <c r="DN216" s="159"/>
      <c r="DO216" s="159"/>
      <c r="DP216" s="159"/>
      <c r="DQ216" s="159"/>
      <c r="DR216" s="159">
        <f t="shared" si="101"/>
        <v>30</v>
      </c>
      <c r="DS216" s="188">
        <f t="shared" si="102"/>
        <v>6</v>
      </c>
      <c r="DT216" s="159">
        <f t="shared" si="103"/>
        <v>5</v>
      </c>
      <c r="DU216" s="159">
        <f t="shared" si="104"/>
        <v>5</v>
      </c>
      <c r="DV216" s="159">
        <f t="shared" si="105"/>
        <v>4</v>
      </c>
      <c r="DW216" s="159">
        <f t="shared" si="106"/>
        <v>5</v>
      </c>
      <c r="DX216" s="159">
        <f t="shared" si="107"/>
        <v>0</v>
      </c>
      <c r="DY216" s="210">
        <f t="shared" si="108"/>
        <v>5</v>
      </c>
      <c r="DZ216" s="159">
        <f t="shared" si="109"/>
        <v>30</v>
      </c>
      <c r="EA216" s="159">
        <f t="shared" si="110"/>
        <v>6</v>
      </c>
      <c r="EB216" s="159">
        <f t="shared" si="111"/>
        <v>5</v>
      </c>
      <c r="EC216" s="159">
        <f t="shared" si="215"/>
        <v>0</v>
      </c>
      <c r="ED216" s="159">
        <f t="shared" si="215"/>
        <v>0</v>
      </c>
      <c r="EE216" s="159">
        <f t="shared" si="216"/>
        <v>5</v>
      </c>
      <c r="EF216" s="159">
        <f t="shared" si="216"/>
        <v>4</v>
      </c>
      <c r="EG216" s="159">
        <f t="shared" si="114"/>
        <v>0</v>
      </c>
      <c r="EH216" s="159">
        <f t="shared" si="115"/>
        <v>5</v>
      </c>
      <c r="EI216" s="159">
        <f t="shared" si="217"/>
        <v>0</v>
      </c>
      <c r="EJ216" s="159">
        <f t="shared" si="217"/>
        <v>0</v>
      </c>
      <c r="EK216" s="159">
        <f t="shared" si="218"/>
        <v>0</v>
      </c>
      <c r="EL216" s="159">
        <f t="shared" si="218"/>
        <v>5</v>
      </c>
      <c r="EM216" s="159">
        <f t="shared" si="118"/>
        <v>0</v>
      </c>
      <c r="EN216" s="159"/>
      <c r="EO216" s="159"/>
      <c r="EP216" s="188">
        <f t="shared" si="119"/>
        <v>6</v>
      </c>
      <c r="EQ216" s="159">
        <f t="shared" si="120"/>
        <v>6</v>
      </c>
      <c r="ER216" s="159">
        <f t="shared" si="121"/>
        <v>6</v>
      </c>
      <c r="ES216" s="159">
        <f t="shared" si="122"/>
        <v>5</v>
      </c>
      <c r="ET216" s="159">
        <f t="shared" si="123"/>
        <v>2</v>
      </c>
      <c r="EU216" s="159">
        <f t="shared" si="124"/>
        <v>5</v>
      </c>
      <c r="EV216" s="159"/>
      <c r="EW216" s="159">
        <f t="shared" si="125"/>
        <v>30</v>
      </c>
      <c r="EX216" s="159">
        <f t="shared" si="126"/>
        <v>6</v>
      </c>
      <c r="EY216" s="159">
        <f t="shared" si="127"/>
        <v>6</v>
      </c>
      <c r="EZ216" s="159">
        <f t="shared" si="219"/>
        <v>0</v>
      </c>
      <c r="FA216" s="159">
        <f t="shared" si="219"/>
        <v>0</v>
      </c>
      <c r="FB216" s="159">
        <f t="shared" si="220"/>
        <v>6</v>
      </c>
      <c r="FC216" s="159">
        <f t="shared" si="220"/>
        <v>5</v>
      </c>
      <c r="FD216" s="159">
        <f t="shared" si="130"/>
        <v>0</v>
      </c>
      <c r="FE216" s="159">
        <f t="shared" si="131"/>
        <v>2</v>
      </c>
      <c r="FF216" s="159">
        <f t="shared" si="221"/>
        <v>0</v>
      </c>
      <c r="FG216" s="159">
        <f t="shared" si="221"/>
        <v>0</v>
      </c>
      <c r="FH216" s="159">
        <f t="shared" si="133"/>
        <v>5</v>
      </c>
      <c r="FI216" s="159">
        <v>0</v>
      </c>
      <c r="FJ216" s="159">
        <v>0</v>
      </c>
      <c r="FK216" s="159"/>
      <c r="FL216" s="159"/>
      <c r="FM216" s="235">
        <v>30</v>
      </c>
    </row>
    <row r="217" spans="1:169" ht="18" x14ac:dyDescent="0.2">
      <c r="A217" s="194">
        <v>204</v>
      </c>
      <c r="B217" s="211">
        <v>211423243204</v>
      </c>
      <c r="C217" s="211" t="s">
        <v>1082</v>
      </c>
      <c r="D217" s="197"/>
      <c r="E217" s="212" t="s">
        <v>1083</v>
      </c>
      <c r="F217" s="199">
        <f t="shared" si="0"/>
        <v>2</v>
      </c>
      <c r="G217" s="199">
        <f t="shared" si="1"/>
        <v>2</v>
      </c>
      <c r="H217" s="199">
        <f t="shared" si="2"/>
        <v>2</v>
      </c>
      <c r="I217" s="199">
        <f t="shared" si="3"/>
        <v>2</v>
      </c>
      <c r="J217" s="199">
        <f t="shared" si="4"/>
        <v>2</v>
      </c>
      <c r="K217" s="199">
        <f t="shared" si="5"/>
        <v>2</v>
      </c>
      <c r="L217" s="199">
        <f t="shared" si="6"/>
        <v>0</v>
      </c>
      <c r="M217" s="199">
        <f t="shared" si="7"/>
        <v>0</v>
      </c>
      <c r="N217" s="199">
        <f t="shared" si="8"/>
        <v>0</v>
      </c>
      <c r="O217" s="200">
        <f t="shared" si="9"/>
        <v>0</v>
      </c>
      <c r="P217" s="199">
        <f t="shared" si="10"/>
        <v>0</v>
      </c>
      <c r="Q217" s="199">
        <f t="shared" si="11"/>
        <v>0</v>
      </c>
      <c r="R217" s="199">
        <f t="shared" si="12"/>
        <v>0</v>
      </c>
      <c r="S217" s="201">
        <f t="shared" si="214"/>
        <v>0</v>
      </c>
      <c r="T217" s="202">
        <f t="shared" si="14"/>
        <v>4</v>
      </c>
      <c r="U217" s="199">
        <f t="shared" si="15"/>
        <v>8</v>
      </c>
      <c r="V217" s="199">
        <f t="shared" si="16"/>
        <v>0</v>
      </c>
      <c r="W217" s="199">
        <f t="shared" si="17"/>
        <v>0</v>
      </c>
      <c r="X217" s="201">
        <f t="shared" si="18"/>
        <v>0</v>
      </c>
      <c r="Y217" s="203">
        <f t="shared" si="19"/>
        <v>3</v>
      </c>
      <c r="Z217" s="199">
        <f t="shared" si="20"/>
        <v>9</v>
      </c>
      <c r="AA217" s="199">
        <f t="shared" si="21"/>
        <v>0</v>
      </c>
      <c r="AB217" s="199">
        <f t="shared" si="22"/>
        <v>0</v>
      </c>
      <c r="AC217" s="201">
        <f t="shared" si="23"/>
        <v>0</v>
      </c>
      <c r="AD217" s="202">
        <f t="shared" si="24"/>
        <v>3</v>
      </c>
      <c r="AE217" s="199">
        <f t="shared" si="25"/>
        <v>0</v>
      </c>
      <c r="AF217" s="199">
        <f t="shared" si="26"/>
        <v>0</v>
      </c>
      <c r="AG217" s="199">
        <f t="shared" si="27"/>
        <v>0</v>
      </c>
      <c r="AH217" s="201">
        <f t="shared" si="28"/>
        <v>0</v>
      </c>
      <c r="AI217" s="204">
        <f t="shared" si="29"/>
        <v>4</v>
      </c>
      <c r="AJ217" s="199">
        <f t="shared" si="30"/>
        <v>0</v>
      </c>
      <c r="AK217" s="199">
        <f t="shared" si="31"/>
        <v>0</v>
      </c>
      <c r="AL217" s="199">
        <f t="shared" si="32"/>
        <v>0</v>
      </c>
      <c r="AM217" s="201">
        <f t="shared" si="33"/>
        <v>0</v>
      </c>
      <c r="AN217" s="204">
        <f t="shared" si="34"/>
        <v>4</v>
      </c>
      <c r="AO217" s="199">
        <f t="shared" si="35"/>
        <v>9</v>
      </c>
      <c r="AP217" s="199">
        <f t="shared" si="36"/>
        <v>0</v>
      </c>
      <c r="AQ217" s="199">
        <f t="shared" si="37"/>
        <v>0</v>
      </c>
      <c r="AR217" s="201">
        <f t="shared" si="38"/>
        <v>0</v>
      </c>
      <c r="AS217" s="204">
        <f t="shared" si="39"/>
        <v>3</v>
      </c>
      <c r="AT217" s="199">
        <f t="shared" si="40"/>
        <v>0</v>
      </c>
      <c r="AU217" s="199">
        <f t="shared" si="41"/>
        <v>0</v>
      </c>
      <c r="AV217" s="199">
        <f t="shared" si="42"/>
        <v>0</v>
      </c>
      <c r="AW217" s="201">
        <f t="shared" si="43"/>
        <v>0</v>
      </c>
      <c r="AX217" s="205">
        <f t="shared" si="44"/>
        <v>4</v>
      </c>
      <c r="AY217" s="199">
        <f t="shared" si="45"/>
        <v>9</v>
      </c>
      <c r="AZ217" s="199">
        <f t="shared" si="46"/>
        <v>0</v>
      </c>
      <c r="BA217" s="199">
        <f t="shared" si="47"/>
        <v>0</v>
      </c>
      <c r="BB217" s="201">
        <f t="shared" si="48"/>
        <v>0</v>
      </c>
      <c r="BC217" s="204">
        <f t="shared" si="49"/>
        <v>3</v>
      </c>
      <c r="BD217" s="199">
        <f t="shared" si="50"/>
        <v>3</v>
      </c>
      <c r="BE217" s="199">
        <f t="shared" si="51"/>
        <v>0</v>
      </c>
      <c r="BF217" s="199">
        <f t="shared" si="52"/>
        <v>0</v>
      </c>
      <c r="BG217" s="201">
        <f t="shared" si="53"/>
        <v>0</v>
      </c>
      <c r="BH217" s="204">
        <f t="shared" si="54"/>
        <v>3</v>
      </c>
      <c r="BI217" s="199">
        <f t="shared" si="55"/>
        <v>0</v>
      </c>
      <c r="BJ217" s="199">
        <f t="shared" si="56"/>
        <v>0</v>
      </c>
      <c r="BK217" s="199">
        <f t="shared" si="57"/>
        <v>0</v>
      </c>
      <c r="BL217" s="201">
        <f t="shared" si="58"/>
        <v>0</v>
      </c>
      <c r="BM217" s="206">
        <f t="shared" si="59"/>
        <v>4</v>
      </c>
      <c r="BN217" s="199">
        <f t="shared" si="60"/>
        <v>0</v>
      </c>
      <c r="BO217" s="199">
        <f t="shared" si="61"/>
        <v>0</v>
      </c>
      <c r="BP217" s="199">
        <f t="shared" si="62"/>
        <v>0</v>
      </c>
      <c r="BQ217" s="201">
        <f t="shared" si="63"/>
        <v>0</v>
      </c>
      <c r="BR217" s="207">
        <f t="shared" si="64"/>
        <v>4</v>
      </c>
      <c r="BS217" s="199">
        <f t="shared" si="65"/>
        <v>9</v>
      </c>
      <c r="BT217" s="199">
        <f t="shared" si="66"/>
        <v>0</v>
      </c>
      <c r="BU217" s="199">
        <f t="shared" si="67"/>
        <v>0</v>
      </c>
      <c r="BV217" s="201">
        <f t="shared" si="68"/>
        <v>0</v>
      </c>
      <c r="BW217" s="207">
        <f t="shared" si="69"/>
        <v>3</v>
      </c>
      <c r="BX217" s="235">
        <v>59</v>
      </c>
      <c r="BY217" s="235">
        <v>59</v>
      </c>
      <c r="BZ217" s="193" t="e">
        <f t="shared" si="70"/>
        <v>#VALUE!</v>
      </c>
      <c r="CA217" s="193">
        <f t="shared" si="71"/>
        <v>20</v>
      </c>
      <c r="CB217" s="193" t="e">
        <f t="shared" si="72"/>
        <v>#VALUE!</v>
      </c>
      <c r="CC217" s="193" t="e">
        <f t="shared" si="73"/>
        <v>#VALUE!</v>
      </c>
      <c r="CD217" s="193" t="e">
        <f t="shared" si="74"/>
        <v>#VALUE!</v>
      </c>
      <c r="CE217" s="193" t="e">
        <f t="shared" si="75"/>
        <v>#VALUE!</v>
      </c>
      <c r="CF217" s="193" t="e">
        <f t="shared" si="76"/>
        <v>#VALUE!</v>
      </c>
      <c r="CG217" s="193" t="e">
        <f t="shared" si="77"/>
        <v>#VALUE!</v>
      </c>
      <c r="CH217" s="193" t="e">
        <f t="shared" si="78"/>
        <v>#VALUE!</v>
      </c>
      <c r="CI217" s="193" t="e">
        <f t="shared" si="79"/>
        <v>#VALUE!</v>
      </c>
      <c r="CJ217" s="193" t="e">
        <f t="shared" si="80"/>
        <v>#VALUE!</v>
      </c>
      <c r="CK217" s="193" t="e">
        <f t="shared" si="81"/>
        <v>#VALUE!</v>
      </c>
      <c r="CL217" s="193" t="e">
        <f t="shared" si="82"/>
        <v>#VALUE!</v>
      </c>
      <c r="CM217" s="193" t="e">
        <f t="shared" si="83"/>
        <v>#VALUE!</v>
      </c>
      <c r="CN217" s="193" t="e">
        <f t="shared" si="84"/>
        <v>#VALUE!</v>
      </c>
      <c r="CO217" s="209" t="str">
        <f t="shared" si="85"/>
        <v>2023PEC AI 184</v>
      </c>
      <c r="CP217" s="193" t="e">
        <f t="shared" si="86"/>
        <v>#VALUE!</v>
      </c>
      <c r="CQ217" s="158"/>
      <c r="CR217" s="193">
        <f t="shared" si="87"/>
        <v>20</v>
      </c>
      <c r="CS217" s="193" t="e">
        <f t="shared" si="88"/>
        <v>#VALUE!</v>
      </c>
      <c r="CT217" s="193" t="e">
        <f t="shared" si="89"/>
        <v>#VALUE!</v>
      </c>
      <c r="CU217" s="193" t="e">
        <f t="shared" si="90"/>
        <v>#VALUE!</v>
      </c>
      <c r="CV217" s="193" t="e">
        <f t="shared" si="91"/>
        <v>#VALUE!</v>
      </c>
      <c r="CW217" s="193" t="e">
        <f t="shared" si="92"/>
        <v>#VALUE!</v>
      </c>
      <c r="CX217" s="193" t="e">
        <f t="shared" si="93"/>
        <v>#VALUE!</v>
      </c>
      <c r="CY217" s="193" t="e">
        <f t="shared" si="94"/>
        <v>#VALUE!</v>
      </c>
      <c r="CZ217" s="193" t="e">
        <f t="shared" si="95"/>
        <v>#VALUE!</v>
      </c>
      <c r="DA217" s="193" t="e">
        <f t="shared" si="96"/>
        <v>#VALUE!</v>
      </c>
      <c r="DB217" s="193" t="e">
        <f t="shared" si="97"/>
        <v>#VALUE!</v>
      </c>
      <c r="DC217" s="193" t="e">
        <f t="shared" si="98"/>
        <v>#VALUE!</v>
      </c>
      <c r="DD217" s="193" t="e">
        <f t="shared" si="99"/>
        <v>#VALUE!</v>
      </c>
      <c r="DE217" s="159"/>
      <c r="DF217" s="159" t="e">
        <f t="shared" si="100"/>
        <v>#VALUE!</v>
      </c>
      <c r="DG217" s="159"/>
      <c r="DH217" s="159"/>
      <c r="DI217" s="159"/>
      <c r="DJ217" s="159"/>
      <c r="DK217" s="159"/>
      <c r="DL217" s="159"/>
      <c r="DM217" s="159"/>
      <c r="DN217" s="159"/>
      <c r="DO217" s="159"/>
      <c r="DP217" s="159"/>
      <c r="DQ217" s="159"/>
      <c r="DR217" s="159">
        <f t="shared" si="101"/>
        <v>59</v>
      </c>
      <c r="DS217" s="188">
        <f t="shared" si="102"/>
        <v>12</v>
      </c>
      <c r="DT217" s="159">
        <f t="shared" si="103"/>
        <v>8</v>
      </c>
      <c r="DU217" s="159">
        <f t="shared" si="104"/>
        <v>9</v>
      </c>
      <c r="DV217" s="159">
        <f t="shared" si="105"/>
        <v>9</v>
      </c>
      <c r="DW217" s="159">
        <f t="shared" si="106"/>
        <v>9</v>
      </c>
      <c r="DX217" s="159">
        <f t="shared" si="107"/>
        <v>3</v>
      </c>
      <c r="DY217" s="210">
        <f t="shared" si="108"/>
        <v>9</v>
      </c>
      <c r="DZ217" s="159">
        <f t="shared" si="109"/>
        <v>59</v>
      </c>
      <c r="EA217" s="159">
        <f t="shared" si="110"/>
        <v>12</v>
      </c>
      <c r="EB217" s="159">
        <f t="shared" si="111"/>
        <v>0</v>
      </c>
      <c r="EC217" s="159">
        <f t="shared" si="215"/>
        <v>8</v>
      </c>
      <c r="ED217" s="159">
        <f t="shared" si="215"/>
        <v>9</v>
      </c>
      <c r="EE217" s="159">
        <f t="shared" si="216"/>
        <v>0</v>
      </c>
      <c r="EF217" s="159">
        <f t="shared" si="216"/>
        <v>0</v>
      </c>
      <c r="EG217" s="159">
        <f t="shared" si="114"/>
        <v>9</v>
      </c>
      <c r="EH217" s="159">
        <f t="shared" si="115"/>
        <v>0</v>
      </c>
      <c r="EI217" s="159">
        <f t="shared" si="217"/>
        <v>9</v>
      </c>
      <c r="EJ217" s="159">
        <f t="shared" si="217"/>
        <v>3</v>
      </c>
      <c r="EK217" s="159">
        <f t="shared" si="218"/>
        <v>0</v>
      </c>
      <c r="EL217" s="159">
        <f t="shared" si="218"/>
        <v>0</v>
      </c>
      <c r="EM217" s="159">
        <f t="shared" si="118"/>
        <v>9</v>
      </c>
      <c r="EN217" s="159"/>
      <c r="EO217" s="159"/>
      <c r="EP217" s="188">
        <f t="shared" si="119"/>
        <v>12</v>
      </c>
      <c r="EQ217" s="159">
        <f t="shared" si="120"/>
        <v>10</v>
      </c>
      <c r="ER217" s="159">
        <f t="shared" si="121"/>
        <v>11</v>
      </c>
      <c r="ES217" s="159">
        <f t="shared" si="122"/>
        <v>11</v>
      </c>
      <c r="ET217" s="159">
        <f t="shared" si="123"/>
        <v>6</v>
      </c>
      <c r="EU217" s="159">
        <f t="shared" si="124"/>
        <v>9</v>
      </c>
      <c r="EV217" s="159"/>
      <c r="EW217" s="159">
        <f t="shared" si="125"/>
        <v>59</v>
      </c>
      <c r="EX217" s="159">
        <f t="shared" si="126"/>
        <v>12</v>
      </c>
      <c r="EY217" s="159">
        <f t="shared" si="127"/>
        <v>0</v>
      </c>
      <c r="EZ217" s="159">
        <f t="shared" si="219"/>
        <v>10</v>
      </c>
      <c r="FA217" s="159">
        <f t="shared" si="219"/>
        <v>11</v>
      </c>
      <c r="FB217" s="159">
        <f t="shared" si="220"/>
        <v>0</v>
      </c>
      <c r="FC217" s="159">
        <f t="shared" si="220"/>
        <v>0</v>
      </c>
      <c r="FD217" s="159">
        <f t="shared" si="130"/>
        <v>11</v>
      </c>
      <c r="FE217" s="159">
        <f t="shared" si="131"/>
        <v>0</v>
      </c>
      <c r="FF217" s="159">
        <f t="shared" si="221"/>
        <v>6</v>
      </c>
      <c r="FG217" s="159">
        <f t="shared" si="221"/>
        <v>9</v>
      </c>
      <c r="FH217" s="159">
        <f t="shared" si="133"/>
        <v>0</v>
      </c>
      <c r="FI217" s="159">
        <v>0</v>
      </c>
      <c r="FJ217" s="159">
        <v>0</v>
      </c>
      <c r="FK217" s="159"/>
      <c r="FL217" s="159"/>
      <c r="FM217" s="235">
        <v>59</v>
      </c>
    </row>
    <row r="218" spans="1:169" ht="29" x14ac:dyDescent="0.2">
      <c r="A218" s="194">
        <v>205</v>
      </c>
      <c r="B218" s="195">
        <v>211423243205</v>
      </c>
      <c r="C218" s="196" t="s">
        <v>1084</v>
      </c>
      <c r="D218" s="197"/>
      <c r="E218" s="198" t="s">
        <v>1085</v>
      </c>
      <c r="F218" s="199">
        <f t="shared" si="0"/>
        <v>2</v>
      </c>
      <c r="G218" s="199">
        <f t="shared" si="1"/>
        <v>2</v>
      </c>
      <c r="H218" s="199">
        <f t="shared" si="2"/>
        <v>2</v>
      </c>
      <c r="I218" s="199">
        <f t="shared" si="3"/>
        <v>2</v>
      </c>
      <c r="J218" s="199">
        <f t="shared" si="4"/>
        <v>2</v>
      </c>
      <c r="K218" s="199">
        <f t="shared" si="5"/>
        <v>2</v>
      </c>
      <c r="L218" s="199">
        <f t="shared" si="6"/>
        <v>0</v>
      </c>
      <c r="M218" s="199">
        <f t="shared" si="7"/>
        <v>0</v>
      </c>
      <c r="N218" s="199">
        <f t="shared" si="8"/>
        <v>0</v>
      </c>
      <c r="O218" s="200">
        <f t="shared" si="9"/>
        <v>0</v>
      </c>
      <c r="P218" s="199">
        <f t="shared" si="10"/>
        <v>9</v>
      </c>
      <c r="Q218" s="199">
        <f t="shared" si="11"/>
        <v>0</v>
      </c>
      <c r="R218" s="199">
        <f t="shared" si="12"/>
        <v>0</v>
      </c>
      <c r="S218" s="201">
        <f t="shared" si="214"/>
        <v>0</v>
      </c>
      <c r="T218" s="202">
        <f t="shared" si="14"/>
        <v>3</v>
      </c>
      <c r="U218" s="199">
        <f t="shared" si="15"/>
        <v>0</v>
      </c>
      <c r="V218" s="199">
        <f t="shared" si="16"/>
        <v>0</v>
      </c>
      <c r="W218" s="199">
        <f t="shared" si="17"/>
        <v>0</v>
      </c>
      <c r="X218" s="201">
        <f t="shared" si="18"/>
        <v>0</v>
      </c>
      <c r="Y218" s="203">
        <f t="shared" si="19"/>
        <v>4</v>
      </c>
      <c r="Z218" s="199">
        <f t="shared" si="20"/>
        <v>0</v>
      </c>
      <c r="AA218" s="199">
        <f t="shared" si="21"/>
        <v>0</v>
      </c>
      <c r="AB218" s="199">
        <f t="shared" si="22"/>
        <v>0</v>
      </c>
      <c r="AC218" s="201">
        <f t="shared" si="23"/>
        <v>0</v>
      </c>
      <c r="AD218" s="202">
        <f t="shared" si="24"/>
        <v>4</v>
      </c>
      <c r="AE218" s="199">
        <f t="shared" si="25"/>
        <v>9</v>
      </c>
      <c r="AF218" s="199">
        <f t="shared" si="26"/>
        <v>0</v>
      </c>
      <c r="AG218" s="199">
        <f t="shared" si="27"/>
        <v>0</v>
      </c>
      <c r="AH218" s="201">
        <f t="shared" si="28"/>
        <v>0</v>
      </c>
      <c r="AI218" s="204">
        <f t="shared" si="29"/>
        <v>3</v>
      </c>
      <c r="AJ218" s="199">
        <f t="shared" si="30"/>
        <v>8</v>
      </c>
      <c r="AK218" s="199">
        <f t="shared" si="31"/>
        <v>0</v>
      </c>
      <c r="AL218" s="199">
        <f t="shared" si="32"/>
        <v>0</v>
      </c>
      <c r="AM218" s="201">
        <f t="shared" si="33"/>
        <v>0</v>
      </c>
      <c r="AN218" s="204">
        <f t="shared" si="34"/>
        <v>3</v>
      </c>
      <c r="AO218" s="199">
        <f t="shared" si="35"/>
        <v>0</v>
      </c>
      <c r="AP218" s="199">
        <f t="shared" si="36"/>
        <v>0</v>
      </c>
      <c r="AQ218" s="199">
        <f t="shared" si="37"/>
        <v>0</v>
      </c>
      <c r="AR218" s="201">
        <f t="shared" si="38"/>
        <v>0</v>
      </c>
      <c r="AS218" s="204">
        <f t="shared" si="39"/>
        <v>4</v>
      </c>
      <c r="AT218" s="199">
        <f t="shared" si="40"/>
        <v>9</v>
      </c>
      <c r="AU218" s="199">
        <f t="shared" si="41"/>
        <v>0</v>
      </c>
      <c r="AV218" s="199">
        <f t="shared" si="42"/>
        <v>0</v>
      </c>
      <c r="AW218" s="201">
        <f t="shared" si="43"/>
        <v>0</v>
      </c>
      <c r="AX218" s="205">
        <f t="shared" si="44"/>
        <v>3</v>
      </c>
      <c r="AY218" s="199">
        <f t="shared" si="45"/>
        <v>0</v>
      </c>
      <c r="AZ218" s="199">
        <f t="shared" si="46"/>
        <v>0</v>
      </c>
      <c r="BA218" s="199">
        <f t="shared" si="47"/>
        <v>0</v>
      </c>
      <c r="BB218" s="201">
        <f t="shared" si="48"/>
        <v>0</v>
      </c>
      <c r="BC218" s="204">
        <f t="shared" si="49"/>
        <v>4</v>
      </c>
      <c r="BD218" s="199">
        <f t="shared" si="50"/>
        <v>0</v>
      </c>
      <c r="BE218" s="199">
        <f t="shared" si="51"/>
        <v>0</v>
      </c>
      <c r="BF218" s="199">
        <f t="shared" si="52"/>
        <v>0</v>
      </c>
      <c r="BG218" s="201">
        <f t="shared" si="53"/>
        <v>0</v>
      </c>
      <c r="BH218" s="204">
        <f t="shared" si="54"/>
        <v>4</v>
      </c>
      <c r="BI218" s="199">
        <f t="shared" si="55"/>
        <v>3</v>
      </c>
      <c r="BJ218" s="199">
        <f t="shared" si="56"/>
        <v>0</v>
      </c>
      <c r="BK218" s="199">
        <f t="shared" si="57"/>
        <v>0</v>
      </c>
      <c r="BL218" s="201">
        <f t="shared" si="58"/>
        <v>0</v>
      </c>
      <c r="BM218" s="206">
        <f t="shared" si="59"/>
        <v>3</v>
      </c>
      <c r="BN218" s="199">
        <f t="shared" si="60"/>
        <v>9</v>
      </c>
      <c r="BO218" s="199">
        <f t="shared" si="61"/>
        <v>0</v>
      </c>
      <c r="BP218" s="199">
        <f t="shared" si="62"/>
        <v>0</v>
      </c>
      <c r="BQ218" s="201">
        <f t="shared" si="63"/>
        <v>0</v>
      </c>
      <c r="BR218" s="207">
        <f t="shared" si="64"/>
        <v>3</v>
      </c>
      <c r="BS218" s="199">
        <f t="shared" si="65"/>
        <v>0</v>
      </c>
      <c r="BT218" s="199">
        <f t="shared" si="66"/>
        <v>0</v>
      </c>
      <c r="BU218" s="199">
        <f t="shared" si="67"/>
        <v>0</v>
      </c>
      <c r="BV218" s="201">
        <f t="shared" si="68"/>
        <v>0</v>
      </c>
      <c r="BW218" s="207">
        <f t="shared" si="69"/>
        <v>4</v>
      </c>
      <c r="BX218" s="235">
        <v>59</v>
      </c>
      <c r="BY218" s="235">
        <v>59</v>
      </c>
      <c r="BZ218" s="193" t="e">
        <f t="shared" si="70"/>
        <v>#VALUE!</v>
      </c>
      <c r="CA218" s="193">
        <f t="shared" si="71"/>
        <v>20</v>
      </c>
      <c r="CB218" s="193" t="e">
        <f t="shared" si="72"/>
        <v>#VALUE!</v>
      </c>
      <c r="CC218" s="193" t="e">
        <f t="shared" si="73"/>
        <v>#VALUE!</v>
      </c>
      <c r="CD218" s="193" t="e">
        <f t="shared" si="74"/>
        <v>#VALUE!</v>
      </c>
      <c r="CE218" s="193" t="e">
        <f t="shared" si="75"/>
        <v>#VALUE!</v>
      </c>
      <c r="CF218" s="193" t="e">
        <f t="shared" si="76"/>
        <v>#VALUE!</v>
      </c>
      <c r="CG218" s="193" t="e">
        <f t="shared" si="77"/>
        <v>#VALUE!</v>
      </c>
      <c r="CH218" s="193" t="e">
        <f t="shared" si="78"/>
        <v>#VALUE!</v>
      </c>
      <c r="CI218" s="193" t="e">
        <f t="shared" si="79"/>
        <v>#VALUE!</v>
      </c>
      <c r="CJ218" s="193" t="e">
        <f t="shared" si="80"/>
        <v>#VALUE!</v>
      </c>
      <c r="CK218" s="193" t="e">
        <f t="shared" si="81"/>
        <v>#VALUE!</v>
      </c>
      <c r="CL218" s="193" t="e">
        <f t="shared" si="82"/>
        <v>#VALUE!</v>
      </c>
      <c r="CM218" s="193" t="e">
        <f t="shared" si="83"/>
        <v>#VALUE!</v>
      </c>
      <c r="CN218" s="193" t="e">
        <f t="shared" si="84"/>
        <v>#VALUE!</v>
      </c>
      <c r="CO218" s="209" t="str">
        <f t="shared" si="85"/>
        <v>2023PEC AI 530</v>
      </c>
      <c r="CP218" s="193" t="e">
        <f t="shared" si="86"/>
        <v>#VALUE!</v>
      </c>
      <c r="CQ218" s="158"/>
      <c r="CR218" s="193">
        <f t="shared" si="87"/>
        <v>20</v>
      </c>
      <c r="CS218" s="193" t="e">
        <f t="shared" si="88"/>
        <v>#VALUE!</v>
      </c>
      <c r="CT218" s="193" t="e">
        <f t="shared" si="89"/>
        <v>#VALUE!</v>
      </c>
      <c r="CU218" s="193" t="e">
        <f t="shared" si="90"/>
        <v>#VALUE!</v>
      </c>
      <c r="CV218" s="193" t="e">
        <f t="shared" si="91"/>
        <v>#VALUE!</v>
      </c>
      <c r="CW218" s="193" t="e">
        <f t="shared" si="92"/>
        <v>#VALUE!</v>
      </c>
      <c r="CX218" s="193" t="e">
        <f t="shared" si="93"/>
        <v>#VALUE!</v>
      </c>
      <c r="CY218" s="193" t="e">
        <f t="shared" si="94"/>
        <v>#VALUE!</v>
      </c>
      <c r="CZ218" s="193" t="e">
        <f t="shared" si="95"/>
        <v>#VALUE!</v>
      </c>
      <c r="DA218" s="193" t="e">
        <f t="shared" si="96"/>
        <v>#VALUE!</v>
      </c>
      <c r="DB218" s="193" t="e">
        <f t="shared" si="97"/>
        <v>#VALUE!</v>
      </c>
      <c r="DC218" s="193" t="e">
        <f t="shared" si="98"/>
        <v>#VALUE!</v>
      </c>
      <c r="DD218" s="193" t="e">
        <f t="shared" si="99"/>
        <v>#VALUE!</v>
      </c>
      <c r="DE218" s="159"/>
      <c r="DF218" s="159" t="e">
        <f t="shared" si="100"/>
        <v>#VALUE!</v>
      </c>
      <c r="DG218" s="159"/>
      <c r="DH218" s="159"/>
      <c r="DI218" s="159"/>
      <c r="DJ218" s="159"/>
      <c r="DK218" s="159"/>
      <c r="DL218" s="159"/>
      <c r="DM218" s="159"/>
      <c r="DN218" s="159"/>
      <c r="DO218" s="159"/>
      <c r="DP218" s="159"/>
      <c r="DQ218" s="159"/>
      <c r="DR218" s="159">
        <f t="shared" si="101"/>
        <v>59</v>
      </c>
      <c r="DS218" s="188">
        <f t="shared" si="102"/>
        <v>12</v>
      </c>
      <c r="DT218" s="159">
        <f t="shared" si="103"/>
        <v>9</v>
      </c>
      <c r="DU218" s="159">
        <f t="shared" si="104"/>
        <v>9</v>
      </c>
      <c r="DV218" s="159">
        <f t="shared" si="105"/>
        <v>8</v>
      </c>
      <c r="DW218" s="159">
        <f t="shared" si="106"/>
        <v>9</v>
      </c>
      <c r="DX218" s="159">
        <f t="shared" si="107"/>
        <v>3</v>
      </c>
      <c r="DY218" s="210">
        <f t="shared" si="108"/>
        <v>9</v>
      </c>
      <c r="DZ218" s="159">
        <f t="shared" si="109"/>
        <v>59</v>
      </c>
      <c r="EA218" s="159">
        <f t="shared" si="110"/>
        <v>12</v>
      </c>
      <c r="EB218" s="159">
        <f t="shared" si="111"/>
        <v>9</v>
      </c>
      <c r="EC218" s="159">
        <f t="shared" si="215"/>
        <v>0</v>
      </c>
      <c r="ED218" s="159">
        <f t="shared" si="215"/>
        <v>0</v>
      </c>
      <c r="EE218" s="159">
        <f t="shared" si="216"/>
        <v>9</v>
      </c>
      <c r="EF218" s="159">
        <f t="shared" si="216"/>
        <v>8</v>
      </c>
      <c r="EG218" s="159">
        <f t="shared" si="114"/>
        <v>0</v>
      </c>
      <c r="EH218" s="159">
        <f t="shared" si="115"/>
        <v>9</v>
      </c>
      <c r="EI218" s="159">
        <f t="shared" si="217"/>
        <v>0</v>
      </c>
      <c r="EJ218" s="159">
        <f t="shared" si="217"/>
        <v>0</v>
      </c>
      <c r="EK218" s="159">
        <f t="shared" si="218"/>
        <v>3</v>
      </c>
      <c r="EL218" s="159">
        <f t="shared" si="218"/>
        <v>9</v>
      </c>
      <c r="EM218" s="159">
        <f t="shared" si="118"/>
        <v>0</v>
      </c>
      <c r="EN218" s="159"/>
      <c r="EO218" s="159"/>
      <c r="EP218" s="188">
        <f t="shared" si="119"/>
        <v>12</v>
      </c>
      <c r="EQ218" s="159">
        <f t="shared" si="120"/>
        <v>11</v>
      </c>
      <c r="ER218" s="159">
        <f t="shared" si="121"/>
        <v>11</v>
      </c>
      <c r="ES218" s="159">
        <f t="shared" si="122"/>
        <v>9</v>
      </c>
      <c r="ET218" s="159">
        <f t="shared" si="123"/>
        <v>7</v>
      </c>
      <c r="EU218" s="159">
        <f t="shared" si="124"/>
        <v>9</v>
      </c>
      <c r="EV218" s="159"/>
      <c r="EW218" s="159">
        <f t="shared" si="125"/>
        <v>59</v>
      </c>
      <c r="EX218" s="159">
        <f t="shared" si="126"/>
        <v>12</v>
      </c>
      <c r="EY218" s="159">
        <f t="shared" si="127"/>
        <v>11</v>
      </c>
      <c r="EZ218" s="159">
        <f t="shared" si="219"/>
        <v>0</v>
      </c>
      <c r="FA218" s="159">
        <f t="shared" si="219"/>
        <v>0</v>
      </c>
      <c r="FB218" s="159">
        <f t="shared" si="220"/>
        <v>11</v>
      </c>
      <c r="FC218" s="159">
        <f t="shared" si="220"/>
        <v>9</v>
      </c>
      <c r="FD218" s="159">
        <f t="shared" si="130"/>
        <v>0</v>
      </c>
      <c r="FE218" s="159">
        <f t="shared" si="131"/>
        <v>7</v>
      </c>
      <c r="FF218" s="159">
        <f t="shared" si="221"/>
        <v>0</v>
      </c>
      <c r="FG218" s="159">
        <f t="shared" si="221"/>
        <v>0</v>
      </c>
      <c r="FH218" s="159">
        <f t="shared" si="133"/>
        <v>9</v>
      </c>
      <c r="FI218" s="159">
        <v>0</v>
      </c>
      <c r="FJ218" s="159">
        <v>0</v>
      </c>
      <c r="FK218" s="159"/>
      <c r="FL218" s="159"/>
      <c r="FM218" s="235">
        <v>59</v>
      </c>
    </row>
    <row r="219" spans="1:169" ht="18" x14ac:dyDescent="0.2">
      <c r="A219" s="194">
        <v>206</v>
      </c>
      <c r="B219" s="211">
        <v>211423243206</v>
      </c>
      <c r="C219" s="211" t="s">
        <v>1086</v>
      </c>
      <c r="D219" s="197"/>
      <c r="E219" s="212" t="s">
        <v>1087</v>
      </c>
      <c r="F219" s="199">
        <f t="shared" si="0"/>
        <v>2</v>
      </c>
      <c r="G219" s="199">
        <f t="shared" si="1"/>
        <v>2</v>
      </c>
      <c r="H219" s="199">
        <f t="shared" si="2"/>
        <v>2</v>
      </c>
      <c r="I219" s="199">
        <f t="shared" si="3"/>
        <v>2</v>
      </c>
      <c r="J219" s="199">
        <f t="shared" si="4"/>
        <v>2</v>
      </c>
      <c r="K219" s="199">
        <f t="shared" si="5"/>
        <v>2</v>
      </c>
      <c r="L219" s="199">
        <f t="shared" si="6"/>
        <v>2</v>
      </c>
      <c r="M219" s="199">
        <f t="shared" si="7"/>
        <v>2</v>
      </c>
      <c r="N219" s="199">
        <f t="shared" si="8"/>
        <v>2</v>
      </c>
      <c r="O219" s="200">
        <f t="shared" si="9"/>
        <v>0</v>
      </c>
      <c r="P219" s="199">
        <f t="shared" si="10"/>
        <v>0</v>
      </c>
      <c r="Q219" s="199">
        <f t="shared" si="11"/>
        <v>0</v>
      </c>
      <c r="R219" s="199">
        <f t="shared" si="12"/>
        <v>0</v>
      </c>
      <c r="S219" s="201">
        <f t="shared" si="214"/>
        <v>0</v>
      </c>
      <c r="T219" s="202">
        <f t="shared" si="14"/>
        <v>4</v>
      </c>
      <c r="U219" s="199">
        <f t="shared" si="15"/>
        <v>12</v>
      </c>
      <c r="V219" s="199">
        <f t="shared" si="16"/>
        <v>0</v>
      </c>
      <c r="W219" s="199">
        <f t="shared" si="17"/>
        <v>0</v>
      </c>
      <c r="X219" s="201">
        <f t="shared" si="18"/>
        <v>0</v>
      </c>
      <c r="Y219" s="203">
        <f t="shared" si="19"/>
        <v>3</v>
      </c>
      <c r="Z219" s="199">
        <f t="shared" si="20"/>
        <v>13</v>
      </c>
      <c r="AA219" s="199">
        <f t="shared" si="21"/>
        <v>0</v>
      </c>
      <c r="AB219" s="199">
        <f t="shared" si="22"/>
        <v>0</v>
      </c>
      <c r="AC219" s="201">
        <f t="shared" si="23"/>
        <v>0</v>
      </c>
      <c r="AD219" s="202">
        <f t="shared" si="24"/>
        <v>3</v>
      </c>
      <c r="AE219" s="199">
        <f t="shared" si="25"/>
        <v>0</v>
      </c>
      <c r="AF219" s="199">
        <f t="shared" si="26"/>
        <v>0</v>
      </c>
      <c r="AG219" s="199">
        <f t="shared" si="27"/>
        <v>0</v>
      </c>
      <c r="AH219" s="201">
        <f t="shared" si="28"/>
        <v>0</v>
      </c>
      <c r="AI219" s="204">
        <f t="shared" si="29"/>
        <v>4</v>
      </c>
      <c r="AJ219" s="199">
        <f t="shared" si="30"/>
        <v>0</v>
      </c>
      <c r="AK219" s="199">
        <f t="shared" si="31"/>
        <v>0</v>
      </c>
      <c r="AL219" s="199">
        <f t="shared" si="32"/>
        <v>0</v>
      </c>
      <c r="AM219" s="201">
        <f t="shared" si="33"/>
        <v>0</v>
      </c>
      <c r="AN219" s="204">
        <f t="shared" si="34"/>
        <v>4</v>
      </c>
      <c r="AO219" s="199">
        <f t="shared" si="35"/>
        <v>13</v>
      </c>
      <c r="AP219" s="199">
        <f t="shared" si="36"/>
        <v>0</v>
      </c>
      <c r="AQ219" s="199">
        <f t="shared" si="37"/>
        <v>0</v>
      </c>
      <c r="AR219" s="201">
        <f t="shared" si="38"/>
        <v>0</v>
      </c>
      <c r="AS219" s="204">
        <f t="shared" si="39"/>
        <v>3</v>
      </c>
      <c r="AT219" s="199">
        <f t="shared" si="40"/>
        <v>0</v>
      </c>
      <c r="AU219" s="199">
        <f t="shared" si="41"/>
        <v>0</v>
      </c>
      <c r="AV219" s="199">
        <f t="shared" si="42"/>
        <v>0</v>
      </c>
      <c r="AW219" s="201">
        <f t="shared" si="43"/>
        <v>0</v>
      </c>
      <c r="AX219" s="205">
        <f t="shared" si="44"/>
        <v>4</v>
      </c>
      <c r="AY219" s="199">
        <f t="shared" si="45"/>
        <v>13</v>
      </c>
      <c r="AZ219" s="199">
        <f t="shared" si="46"/>
        <v>0</v>
      </c>
      <c r="BA219" s="199">
        <f t="shared" si="47"/>
        <v>0</v>
      </c>
      <c r="BB219" s="201">
        <f t="shared" si="48"/>
        <v>0</v>
      </c>
      <c r="BC219" s="204">
        <f t="shared" si="49"/>
        <v>3</v>
      </c>
      <c r="BD219" s="199">
        <f t="shared" si="50"/>
        <v>7</v>
      </c>
      <c r="BE219" s="199">
        <f t="shared" si="51"/>
        <v>0</v>
      </c>
      <c r="BF219" s="199">
        <f t="shared" si="52"/>
        <v>0</v>
      </c>
      <c r="BG219" s="201">
        <f t="shared" si="53"/>
        <v>0</v>
      </c>
      <c r="BH219" s="204">
        <f t="shared" si="54"/>
        <v>3</v>
      </c>
      <c r="BI219" s="199">
        <f t="shared" si="55"/>
        <v>0</v>
      </c>
      <c r="BJ219" s="199">
        <f t="shared" si="56"/>
        <v>0</v>
      </c>
      <c r="BK219" s="199">
        <f t="shared" si="57"/>
        <v>0</v>
      </c>
      <c r="BL219" s="201">
        <f t="shared" si="58"/>
        <v>0</v>
      </c>
      <c r="BM219" s="206">
        <f t="shared" si="59"/>
        <v>4</v>
      </c>
      <c r="BN219" s="199">
        <f t="shared" si="60"/>
        <v>0</v>
      </c>
      <c r="BO219" s="199">
        <f t="shared" si="61"/>
        <v>0</v>
      </c>
      <c r="BP219" s="199">
        <f t="shared" si="62"/>
        <v>0</v>
      </c>
      <c r="BQ219" s="201">
        <f t="shared" si="63"/>
        <v>0</v>
      </c>
      <c r="BR219" s="207">
        <f t="shared" si="64"/>
        <v>4</v>
      </c>
      <c r="BS219" s="199">
        <f t="shared" si="65"/>
        <v>13</v>
      </c>
      <c r="BT219" s="199">
        <f t="shared" si="66"/>
        <v>0</v>
      </c>
      <c r="BU219" s="199">
        <f t="shared" si="67"/>
        <v>0</v>
      </c>
      <c r="BV219" s="201">
        <f t="shared" si="68"/>
        <v>0</v>
      </c>
      <c r="BW219" s="207">
        <f t="shared" si="69"/>
        <v>3</v>
      </c>
      <c r="BX219" s="235">
        <v>89</v>
      </c>
      <c r="BY219" s="235">
        <v>89</v>
      </c>
      <c r="BZ219" s="193" t="e">
        <f t="shared" si="70"/>
        <v>#VALUE!</v>
      </c>
      <c r="CA219" s="193">
        <f t="shared" si="71"/>
        <v>20</v>
      </c>
      <c r="CB219" s="193" t="e">
        <f t="shared" si="72"/>
        <v>#VALUE!</v>
      </c>
      <c r="CC219" s="193" t="e">
        <f t="shared" si="73"/>
        <v>#VALUE!</v>
      </c>
      <c r="CD219" s="193" t="e">
        <f t="shared" si="74"/>
        <v>#VALUE!</v>
      </c>
      <c r="CE219" s="193" t="e">
        <f t="shared" si="75"/>
        <v>#VALUE!</v>
      </c>
      <c r="CF219" s="193" t="e">
        <f t="shared" si="76"/>
        <v>#VALUE!</v>
      </c>
      <c r="CG219" s="193" t="e">
        <f t="shared" si="77"/>
        <v>#VALUE!</v>
      </c>
      <c r="CH219" s="193" t="e">
        <f t="shared" si="78"/>
        <v>#VALUE!</v>
      </c>
      <c r="CI219" s="193" t="e">
        <f t="shared" si="79"/>
        <v>#VALUE!</v>
      </c>
      <c r="CJ219" s="193" t="e">
        <f t="shared" si="80"/>
        <v>#VALUE!</v>
      </c>
      <c r="CK219" s="193" t="e">
        <f t="shared" si="81"/>
        <v>#VALUE!</v>
      </c>
      <c r="CL219" s="193" t="e">
        <f t="shared" si="82"/>
        <v>#VALUE!</v>
      </c>
      <c r="CM219" s="193" t="e">
        <f t="shared" si="83"/>
        <v>#VALUE!</v>
      </c>
      <c r="CN219" s="193" t="e">
        <f t="shared" si="84"/>
        <v>#VALUE!</v>
      </c>
      <c r="CO219" s="209" t="str">
        <f t="shared" si="85"/>
        <v>2023PEC AI 185</v>
      </c>
      <c r="CP219" s="193" t="e">
        <f t="shared" si="86"/>
        <v>#VALUE!</v>
      </c>
      <c r="CQ219" s="158"/>
      <c r="CR219" s="193">
        <f t="shared" si="87"/>
        <v>20</v>
      </c>
      <c r="CS219" s="193" t="e">
        <f t="shared" si="88"/>
        <v>#VALUE!</v>
      </c>
      <c r="CT219" s="193" t="e">
        <f t="shared" si="89"/>
        <v>#VALUE!</v>
      </c>
      <c r="CU219" s="193" t="e">
        <f t="shared" si="90"/>
        <v>#VALUE!</v>
      </c>
      <c r="CV219" s="193" t="e">
        <f t="shared" si="91"/>
        <v>#VALUE!</v>
      </c>
      <c r="CW219" s="193" t="e">
        <f t="shared" si="92"/>
        <v>#VALUE!</v>
      </c>
      <c r="CX219" s="193" t="e">
        <f t="shared" si="93"/>
        <v>#VALUE!</v>
      </c>
      <c r="CY219" s="193" t="e">
        <f t="shared" si="94"/>
        <v>#VALUE!</v>
      </c>
      <c r="CZ219" s="193" t="e">
        <f t="shared" si="95"/>
        <v>#VALUE!</v>
      </c>
      <c r="DA219" s="193" t="e">
        <f t="shared" si="96"/>
        <v>#VALUE!</v>
      </c>
      <c r="DB219" s="193" t="e">
        <f t="shared" si="97"/>
        <v>#VALUE!</v>
      </c>
      <c r="DC219" s="193" t="e">
        <f t="shared" si="98"/>
        <v>#VALUE!</v>
      </c>
      <c r="DD219" s="193" t="e">
        <f t="shared" si="99"/>
        <v>#VALUE!</v>
      </c>
      <c r="DE219" s="159"/>
      <c r="DF219" s="159" t="e">
        <f t="shared" si="100"/>
        <v>#VALUE!</v>
      </c>
      <c r="DG219" s="159"/>
      <c r="DH219" s="159"/>
      <c r="DI219" s="159"/>
      <c r="DJ219" s="159"/>
      <c r="DK219" s="159"/>
      <c r="DL219" s="159"/>
      <c r="DM219" s="159"/>
      <c r="DN219" s="159"/>
      <c r="DO219" s="159"/>
      <c r="DP219" s="159"/>
      <c r="DQ219" s="159"/>
      <c r="DR219" s="159">
        <f t="shared" si="101"/>
        <v>89</v>
      </c>
      <c r="DS219" s="188">
        <f t="shared" si="102"/>
        <v>18</v>
      </c>
      <c r="DT219" s="159">
        <f t="shared" si="103"/>
        <v>12</v>
      </c>
      <c r="DU219" s="159">
        <f t="shared" si="104"/>
        <v>13</v>
      </c>
      <c r="DV219" s="159">
        <f t="shared" si="105"/>
        <v>13</v>
      </c>
      <c r="DW219" s="159">
        <f t="shared" si="106"/>
        <v>13</v>
      </c>
      <c r="DX219" s="159">
        <f t="shared" si="107"/>
        <v>7</v>
      </c>
      <c r="DY219" s="210">
        <f t="shared" si="108"/>
        <v>13</v>
      </c>
      <c r="DZ219" s="159">
        <f t="shared" si="109"/>
        <v>89</v>
      </c>
      <c r="EA219" s="159">
        <f t="shared" si="110"/>
        <v>18</v>
      </c>
      <c r="EB219" s="159">
        <f t="shared" si="111"/>
        <v>0</v>
      </c>
      <c r="EC219" s="159">
        <f t="shared" si="215"/>
        <v>12</v>
      </c>
      <c r="ED219" s="159">
        <f t="shared" si="215"/>
        <v>13</v>
      </c>
      <c r="EE219" s="159">
        <f t="shared" si="216"/>
        <v>0</v>
      </c>
      <c r="EF219" s="159">
        <f t="shared" si="216"/>
        <v>0</v>
      </c>
      <c r="EG219" s="159">
        <f t="shared" si="114"/>
        <v>13</v>
      </c>
      <c r="EH219" s="159">
        <f t="shared" si="115"/>
        <v>0</v>
      </c>
      <c r="EI219" s="159">
        <f t="shared" si="217"/>
        <v>13</v>
      </c>
      <c r="EJ219" s="159">
        <f t="shared" si="217"/>
        <v>7</v>
      </c>
      <c r="EK219" s="159">
        <f t="shared" si="218"/>
        <v>0</v>
      </c>
      <c r="EL219" s="159">
        <f t="shared" si="218"/>
        <v>0</v>
      </c>
      <c r="EM219" s="159">
        <f t="shared" si="118"/>
        <v>13</v>
      </c>
      <c r="EN219" s="159"/>
      <c r="EO219" s="159"/>
      <c r="EP219" s="188">
        <f t="shared" si="119"/>
        <v>18</v>
      </c>
      <c r="EQ219" s="159">
        <f t="shared" si="120"/>
        <v>15</v>
      </c>
      <c r="ER219" s="159">
        <f t="shared" si="121"/>
        <v>16</v>
      </c>
      <c r="ES219" s="159">
        <f t="shared" si="122"/>
        <v>16</v>
      </c>
      <c r="ET219" s="159">
        <f t="shared" si="123"/>
        <v>10</v>
      </c>
      <c r="EU219" s="159">
        <f t="shared" si="124"/>
        <v>14</v>
      </c>
      <c r="EV219" s="159"/>
      <c r="EW219" s="159">
        <f t="shared" si="125"/>
        <v>89</v>
      </c>
      <c r="EX219" s="159">
        <f t="shared" si="126"/>
        <v>18</v>
      </c>
      <c r="EY219" s="159">
        <f t="shared" si="127"/>
        <v>0</v>
      </c>
      <c r="EZ219" s="159">
        <f t="shared" si="219"/>
        <v>15</v>
      </c>
      <c r="FA219" s="159">
        <f t="shared" si="219"/>
        <v>16</v>
      </c>
      <c r="FB219" s="159">
        <f t="shared" si="220"/>
        <v>0</v>
      </c>
      <c r="FC219" s="159">
        <f t="shared" si="220"/>
        <v>0</v>
      </c>
      <c r="FD219" s="159">
        <f t="shared" si="130"/>
        <v>16</v>
      </c>
      <c r="FE219" s="159">
        <f t="shared" si="131"/>
        <v>0</v>
      </c>
      <c r="FF219" s="159">
        <f t="shared" si="221"/>
        <v>10</v>
      </c>
      <c r="FG219" s="159">
        <f t="shared" si="221"/>
        <v>14</v>
      </c>
      <c r="FH219" s="159">
        <f t="shared" si="133"/>
        <v>0</v>
      </c>
      <c r="FI219" s="159">
        <v>0</v>
      </c>
      <c r="FJ219" s="159">
        <v>0</v>
      </c>
      <c r="FK219" s="159"/>
      <c r="FL219" s="159"/>
      <c r="FM219" s="235">
        <v>89</v>
      </c>
    </row>
    <row r="220" spans="1:169" ht="18" x14ac:dyDescent="0.2">
      <c r="A220" s="194">
        <v>207</v>
      </c>
      <c r="B220" s="211">
        <v>211423243207</v>
      </c>
      <c r="C220" s="211" t="s">
        <v>1088</v>
      </c>
      <c r="D220" s="197"/>
      <c r="E220" s="212" t="s">
        <v>1089</v>
      </c>
      <c r="F220" s="199">
        <f t="shared" si="0"/>
        <v>2</v>
      </c>
      <c r="G220" s="199">
        <f t="shared" si="1"/>
        <v>2</v>
      </c>
      <c r="H220" s="199">
        <f t="shared" si="2"/>
        <v>2</v>
      </c>
      <c r="I220" s="199">
        <f t="shared" si="3"/>
        <v>2</v>
      </c>
      <c r="J220" s="199">
        <f t="shared" si="4"/>
        <v>2</v>
      </c>
      <c r="K220" s="199">
        <f t="shared" si="5"/>
        <v>2</v>
      </c>
      <c r="L220" s="199">
        <f t="shared" si="6"/>
        <v>2</v>
      </c>
      <c r="M220" s="199">
        <f t="shared" si="7"/>
        <v>2</v>
      </c>
      <c r="N220" s="199">
        <f t="shared" si="8"/>
        <v>0</v>
      </c>
      <c r="O220" s="200">
        <f t="shared" si="9"/>
        <v>0</v>
      </c>
      <c r="P220" s="199">
        <f t="shared" si="10"/>
        <v>12</v>
      </c>
      <c r="Q220" s="199">
        <f t="shared" si="11"/>
        <v>0</v>
      </c>
      <c r="R220" s="199">
        <f t="shared" si="12"/>
        <v>0</v>
      </c>
      <c r="S220" s="201">
        <f t="shared" si="214"/>
        <v>0</v>
      </c>
      <c r="T220" s="202">
        <f t="shared" si="14"/>
        <v>3</v>
      </c>
      <c r="U220" s="199">
        <f t="shared" si="15"/>
        <v>0</v>
      </c>
      <c r="V220" s="199">
        <f t="shared" si="16"/>
        <v>0</v>
      </c>
      <c r="W220" s="199">
        <f t="shared" si="17"/>
        <v>0</v>
      </c>
      <c r="X220" s="201">
        <f t="shared" si="18"/>
        <v>0</v>
      </c>
      <c r="Y220" s="203">
        <f t="shared" si="19"/>
        <v>4</v>
      </c>
      <c r="Z220" s="199">
        <f t="shared" si="20"/>
        <v>0</v>
      </c>
      <c r="AA220" s="199">
        <f t="shared" si="21"/>
        <v>0</v>
      </c>
      <c r="AB220" s="199">
        <f t="shared" si="22"/>
        <v>0</v>
      </c>
      <c r="AC220" s="201">
        <f t="shared" si="23"/>
        <v>0</v>
      </c>
      <c r="AD220" s="202">
        <f t="shared" si="24"/>
        <v>4</v>
      </c>
      <c r="AE220" s="199">
        <f t="shared" si="25"/>
        <v>12</v>
      </c>
      <c r="AF220" s="199">
        <f t="shared" si="26"/>
        <v>0</v>
      </c>
      <c r="AG220" s="199">
        <f t="shared" si="27"/>
        <v>0</v>
      </c>
      <c r="AH220" s="201">
        <f t="shared" si="28"/>
        <v>0</v>
      </c>
      <c r="AI220" s="204">
        <f t="shared" si="29"/>
        <v>3</v>
      </c>
      <c r="AJ220" s="199">
        <f t="shared" si="30"/>
        <v>10</v>
      </c>
      <c r="AK220" s="199">
        <f t="shared" si="31"/>
        <v>0</v>
      </c>
      <c r="AL220" s="199">
        <f t="shared" si="32"/>
        <v>0</v>
      </c>
      <c r="AM220" s="201">
        <f t="shared" si="33"/>
        <v>0</v>
      </c>
      <c r="AN220" s="204">
        <f t="shared" si="34"/>
        <v>3</v>
      </c>
      <c r="AO220" s="199">
        <f t="shared" si="35"/>
        <v>0</v>
      </c>
      <c r="AP220" s="199">
        <f t="shared" si="36"/>
        <v>0</v>
      </c>
      <c r="AQ220" s="199">
        <f t="shared" si="37"/>
        <v>0</v>
      </c>
      <c r="AR220" s="201">
        <f t="shared" si="38"/>
        <v>0</v>
      </c>
      <c r="AS220" s="204">
        <f t="shared" si="39"/>
        <v>4</v>
      </c>
      <c r="AT220" s="199">
        <f t="shared" si="40"/>
        <v>12</v>
      </c>
      <c r="AU220" s="199">
        <f t="shared" si="41"/>
        <v>0</v>
      </c>
      <c r="AV220" s="199">
        <f t="shared" si="42"/>
        <v>0</v>
      </c>
      <c r="AW220" s="201">
        <f t="shared" si="43"/>
        <v>0</v>
      </c>
      <c r="AX220" s="205">
        <f t="shared" si="44"/>
        <v>3</v>
      </c>
      <c r="AY220" s="199">
        <f t="shared" si="45"/>
        <v>0</v>
      </c>
      <c r="AZ220" s="199">
        <f t="shared" si="46"/>
        <v>0</v>
      </c>
      <c r="BA220" s="199">
        <f t="shared" si="47"/>
        <v>0</v>
      </c>
      <c r="BB220" s="201">
        <f t="shared" si="48"/>
        <v>0</v>
      </c>
      <c r="BC220" s="204">
        <f t="shared" si="49"/>
        <v>4</v>
      </c>
      <c r="BD220" s="199">
        <f t="shared" si="50"/>
        <v>0</v>
      </c>
      <c r="BE220" s="199">
        <f t="shared" si="51"/>
        <v>0</v>
      </c>
      <c r="BF220" s="199">
        <f t="shared" si="52"/>
        <v>0</v>
      </c>
      <c r="BG220" s="201">
        <f t="shared" si="53"/>
        <v>0</v>
      </c>
      <c r="BH220" s="204">
        <f t="shared" si="54"/>
        <v>4</v>
      </c>
      <c r="BI220" s="199">
        <f t="shared" si="55"/>
        <v>8</v>
      </c>
      <c r="BJ220" s="199">
        <f t="shared" si="56"/>
        <v>0</v>
      </c>
      <c r="BK220" s="199">
        <f t="shared" si="57"/>
        <v>0</v>
      </c>
      <c r="BL220" s="201">
        <f t="shared" si="58"/>
        <v>0</v>
      </c>
      <c r="BM220" s="206">
        <f t="shared" si="59"/>
        <v>3</v>
      </c>
      <c r="BN220" s="199">
        <f t="shared" si="60"/>
        <v>12</v>
      </c>
      <c r="BO220" s="199">
        <f t="shared" si="61"/>
        <v>0</v>
      </c>
      <c r="BP220" s="199">
        <f t="shared" si="62"/>
        <v>0</v>
      </c>
      <c r="BQ220" s="201">
        <f t="shared" si="63"/>
        <v>0</v>
      </c>
      <c r="BR220" s="207">
        <f t="shared" si="64"/>
        <v>3</v>
      </c>
      <c r="BS220" s="199">
        <f t="shared" si="65"/>
        <v>0</v>
      </c>
      <c r="BT220" s="199">
        <f t="shared" si="66"/>
        <v>0</v>
      </c>
      <c r="BU220" s="199">
        <f t="shared" si="67"/>
        <v>0</v>
      </c>
      <c r="BV220" s="201">
        <f t="shared" si="68"/>
        <v>0</v>
      </c>
      <c r="BW220" s="207">
        <f t="shared" si="69"/>
        <v>4</v>
      </c>
      <c r="BX220" s="235">
        <v>82</v>
      </c>
      <c r="BY220" s="235">
        <v>82</v>
      </c>
      <c r="BZ220" s="193" t="e">
        <f t="shared" si="70"/>
        <v>#VALUE!</v>
      </c>
      <c r="CA220" s="193">
        <f t="shared" si="71"/>
        <v>20</v>
      </c>
      <c r="CB220" s="193" t="e">
        <f t="shared" si="72"/>
        <v>#VALUE!</v>
      </c>
      <c r="CC220" s="193" t="e">
        <f t="shared" si="73"/>
        <v>#VALUE!</v>
      </c>
      <c r="CD220" s="193" t="e">
        <f t="shared" si="74"/>
        <v>#VALUE!</v>
      </c>
      <c r="CE220" s="193" t="e">
        <f t="shared" si="75"/>
        <v>#VALUE!</v>
      </c>
      <c r="CF220" s="193" t="e">
        <f t="shared" si="76"/>
        <v>#VALUE!</v>
      </c>
      <c r="CG220" s="193" t="e">
        <f t="shared" si="77"/>
        <v>#VALUE!</v>
      </c>
      <c r="CH220" s="193" t="e">
        <f t="shared" si="78"/>
        <v>#VALUE!</v>
      </c>
      <c r="CI220" s="193" t="e">
        <f t="shared" si="79"/>
        <v>#VALUE!</v>
      </c>
      <c r="CJ220" s="193" t="e">
        <f t="shared" si="80"/>
        <v>#VALUE!</v>
      </c>
      <c r="CK220" s="193" t="e">
        <f t="shared" si="81"/>
        <v>#VALUE!</v>
      </c>
      <c r="CL220" s="193" t="e">
        <f t="shared" si="82"/>
        <v>#VALUE!</v>
      </c>
      <c r="CM220" s="193" t="e">
        <f t="shared" si="83"/>
        <v>#VALUE!</v>
      </c>
      <c r="CN220" s="193" t="e">
        <f t="shared" si="84"/>
        <v>#VALUE!</v>
      </c>
      <c r="CO220" s="209" t="str">
        <f t="shared" si="85"/>
        <v>2023PEC AI 186</v>
      </c>
      <c r="CP220" s="193" t="e">
        <f t="shared" si="86"/>
        <v>#VALUE!</v>
      </c>
      <c r="CQ220" s="158"/>
      <c r="CR220" s="193">
        <f t="shared" si="87"/>
        <v>20</v>
      </c>
      <c r="CS220" s="193" t="e">
        <f t="shared" si="88"/>
        <v>#VALUE!</v>
      </c>
      <c r="CT220" s="193" t="e">
        <f t="shared" si="89"/>
        <v>#VALUE!</v>
      </c>
      <c r="CU220" s="193" t="e">
        <f t="shared" si="90"/>
        <v>#VALUE!</v>
      </c>
      <c r="CV220" s="193" t="e">
        <f t="shared" si="91"/>
        <v>#VALUE!</v>
      </c>
      <c r="CW220" s="193" t="e">
        <f t="shared" si="92"/>
        <v>#VALUE!</v>
      </c>
      <c r="CX220" s="193" t="e">
        <f t="shared" si="93"/>
        <v>#VALUE!</v>
      </c>
      <c r="CY220" s="193" t="e">
        <f t="shared" si="94"/>
        <v>#VALUE!</v>
      </c>
      <c r="CZ220" s="193" t="e">
        <f t="shared" si="95"/>
        <v>#VALUE!</v>
      </c>
      <c r="DA220" s="193" t="e">
        <f t="shared" si="96"/>
        <v>#VALUE!</v>
      </c>
      <c r="DB220" s="193" t="e">
        <f t="shared" si="97"/>
        <v>#VALUE!</v>
      </c>
      <c r="DC220" s="193" t="e">
        <f t="shared" si="98"/>
        <v>#VALUE!</v>
      </c>
      <c r="DD220" s="193" t="e">
        <f t="shared" si="99"/>
        <v>#VALUE!</v>
      </c>
      <c r="DE220" s="159"/>
      <c r="DF220" s="159" t="e">
        <f t="shared" si="100"/>
        <v>#VALUE!</v>
      </c>
      <c r="DG220" s="159"/>
      <c r="DH220" s="159"/>
      <c r="DI220" s="159"/>
      <c r="DJ220" s="159"/>
      <c r="DK220" s="159"/>
      <c r="DL220" s="159"/>
      <c r="DM220" s="159"/>
      <c r="DN220" s="159"/>
      <c r="DO220" s="159"/>
      <c r="DP220" s="159"/>
      <c r="DQ220" s="159"/>
      <c r="DR220" s="159">
        <f t="shared" si="101"/>
        <v>82</v>
      </c>
      <c r="DS220" s="188">
        <f t="shared" si="102"/>
        <v>16</v>
      </c>
      <c r="DT220" s="159">
        <f t="shared" si="103"/>
        <v>12</v>
      </c>
      <c r="DU220" s="159">
        <f t="shared" si="104"/>
        <v>12</v>
      </c>
      <c r="DV220" s="159">
        <f t="shared" si="105"/>
        <v>10</v>
      </c>
      <c r="DW220" s="159">
        <f t="shared" si="106"/>
        <v>12</v>
      </c>
      <c r="DX220" s="159">
        <f t="shared" si="107"/>
        <v>8</v>
      </c>
      <c r="DY220" s="210">
        <f t="shared" si="108"/>
        <v>12</v>
      </c>
      <c r="DZ220" s="159">
        <f t="shared" si="109"/>
        <v>82</v>
      </c>
      <c r="EA220" s="159">
        <f t="shared" si="110"/>
        <v>16</v>
      </c>
      <c r="EB220" s="159">
        <f t="shared" si="111"/>
        <v>12</v>
      </c>
      <c r="EC220" s="159">
        <f t="shared" si="215"/>
        <v>0</v>
      </c>
      <c r="ED220" s="159">
        <f t="shared" si="215"/>
        <v>0</v>
      </c>
      <c r="EE220" s="159">
        <f t="shared" si="216"/>
        <v>12</v>
      </c>
      <c r="EF220" s="159">
        <f t="shared" si="216"/>
        <v>10</v>
      </c>
      <c r="EG220" s="159">
        <f t="shared" si="114"/>
        <v>0</v>
      </c>
      <c r="EH220" s="159">
        <f t="shared" si="115"/>
        <v>12</v>
      </c>
      <c r="EI220" s="159">
        <f t="shared" si="217"/>
        <v>0</v>
      </c>
      <c r="EJ220" s="159">
        <f t="shared" si="217"/>
        <v>0</v>
      </c>
      <c r="EK220" s="159">
        <f t="shared" si="218"/>
        <v>8</v>
      </c>
      <c r="EL220" s="159">
        <f t="shared" si="218"/>
        <v>12</v>
      </c>
      <c r="EM220" s="159">
        <f t="shared" si="118"/>
        <v>0</v>
      </c>
      <c r="EN220" s="159"/>
      <c r="EO220" s="159"/>
      <c r="EP220" s="188">
        <f t="shared" si="119"/>
        <v>16</v>
      </c>
      <c r="EQ220" s="159">
        <f t="shared" si="120"/>
        <v>14</v>
      </c>
      <c r="ER220" s="159">
        <f t="shared" si="121"/>
        <v>14</v>
      </c>
      <c r="ES220" s="159">
        <f t="shared" si="122"/>
        <v>13</v>
      </c>
      <c r="ET220" s="159">
        <f t="shared" si="123"/>
        <v>12</v>
      </c>
      <c r="EU220" s="159">
        <f t="shared" si="124"/>
        <v>13</v>
      </c>
      <c r="EV220" s="159"/>
      <c r="EW220" s="159">
        <f t="shared" si="125"/>
        <v>82</v>
      </c>
      <c r="EX220" s="159">
        <f t="shared" si="126"/>
        <v>16</v>
      </c>
      <c r="EY220" s="159">
        <f t="shared" si="127"/>
        <v>14</v>
      </c>
      <c r="EZ220" s="159">
        <f t="shared" si="219"/>
        <v>0</v>
      </c>
      <c r="FA220" s="159">
        <f t="shared" si="219"/>
        <v>0</v>
      </c>
      <c r="FB220" s="159">
        <f t="shared" si="220"/>
        <v>14</v>
      </c>
      <c r="FC220" s="159">
        <f t="shared" si="220"/>
        <v>13</v>
      </c>
      <c r="FD220" s="159">
        <f t="shared" si="130"/>
        <v>0</v>
      </c>
      <c r="FE220" s="159">
        <f t="shared" si="131"/>
        <v>12</v>
      </c>
      <c r="FF220" s="159">
        <f t="shared" si="221"/>
        <v>0</v>
      </c>
      <c r="FG220" s="159">
        <f t="shared" si="221"/>
        <v>0</v>
      </c>
      <c r="FH220" s="159">
        <f t="shared" si="133"/>
        <v>13</v>
      </c>
      <c r="FI220" s="159">
        <v>0</v>
      </c>
      <c r="FJ220" s="159">
        <v>0</v>
      </c>
      <c r="FK220" s="159"/>
      <c r="FL220" s="159"/>
      <c r="FM220" s="235">
        <v>82</v>
      </c>
    </row>
    <row r="221" spans="1:169" ht="18" x14ac:dyDescent="0.2">
      <c r="A221" s="194">
        <v>208</v>
      </c>
      <c r="B221" s="211">
        <v>211423243208</v>
      </c>
      <c r="C221" s="211" t="s">
        <v>1090</v>
      </c>
      <c r="D221" s="197"/>
      <c r="E221" s="212" t="s">
        <v>1091</v>
      </c>
      <c r="F221" s="199">
        <f t="shared" si="0"/>
        <v>2</v>
      </c>
      <c r="G221" s="199">
        <f t="shared" si="1"/>
        <v>2</v>
      </c>
      <c r="H221" s="199">
        <f t="shared" si="2"/>
        <v>2</v>
      </c>
      <c r="I221" s="199">
        <f t="shared" si="3"/>
        <v>2</v>
      </c>
      <c r="J221" s="199">
        <f t="shared" si="4"/>
        <v>2</v>
      </c>
      <c r="K221" s="199">
        <f t="shared" si="5"/>
        <v>2</v>
      </c>
      <c r="L221" s="199">
        <f t="shared" si="6"/>
        <v>2</v>
      </c>
      <c r="M221" s="199">
        <f t="shared" si="7"/>
        <v>2</v>
      </c>
      <c r="N221" s="199">
        <f t="shared" si="8"/>
        <v>0</v>
      </c>
      <c r="O221" s="200">
        <f t="shared" si="9"/>
        <v>0</v>
      </c>
      <c r="P221" s="199">
        <f t="shared" si="10"/>
        <v>0</v>
      </c>
      <c r="Q221" s="199">
        <f t="shared" si="11"/>
        <v>0</v>
      </c>
      <c r="R221" s="199">
        <f t="shared" si="12"/>
        <v>0</v>
      </c>
      <c r="S221" s="201">
        <f t="shared" si="214"/>
        <v>0</v>
      </c>
      <c r="T221" s="202">
        <f t="shared" si="14"/>
        <v>4</v>
      </c>
      <c r="U221" s="199">
        <f t="shared" si="15"/>
        <v>11</v>
      </c>
      <c r="V221" s="199">
        <f t="shared" si="16"/>
        <v>0</v>
      </c>
      <c r="W221" s="199">
        <f t="shared" si="17"/>
        <v>0</v>
      </c>
      <c r="X221" s="201">
        <f t="shared" si="18"/>
        <v>0</v>
      </c>
      <c r="Y221" s="203">
        <f t="shared" si="19"/>
        <v>3</v>
      </c>
      <c r="Z221" s="199">
        <f t="shared" si="20"/>
        <v>12</v>
      </c>
      <c r="AA221" s="199">
        <f t="shared" si="21"/>
        <v>0</v>
      </c>
      <c r="AB221" s="199">
        <f t="shared" si="22"/>
        <v>0</v>
      </c>
      <c r="AC221" s="201">
        <f t="shared" si="23"/>
        <v>0</v>
      </c>
      <c r="AD221" s="202">
        <f t="shared" si="24"/>
        <v>3</v>
      </c>
      <c r="AE221" s="199">
        <f t="shared" si="25"/>
        <v>0</v>
      </c>
      <c r="AF221" s="199">
        <f t="shared" si="26"/>
        <v>0</v>
      </c>
      <c r="AG221" s="199">
        <f t="shared" si="27"/>
        <v>0</v>
      </c>
      <c r="AH221" s="201">
        <f t="shared" si="28"/>
        <v>0</v>
      </c>
      <c r="AI221" s="204">
        <f t="shared" si="29"/>
        <v>4</v>
      </c>
      <c r="AJ221" s="199">
        <f t="shared" si="30"/>
        <v>0</v>
      </c>
      <c r="AK221" s="199">
        <f t="shared" si="31"/>
        <v>0</v>
      </c>
      <c r="AL221" s="199">
        <f t="shared" si="32"/>
        <v>0</v>
      </c>
      <c r="AM221" s="201">
        <f t="shared" si="33"/>
        <v>0</v>
      </c>
      <c r="AN221" s="204">
        <f t="shared" si="34"/>
        <v>4</v>
      </c>
      <c r="AO221" s="199">
        <f t="shared" si="35"/>
        <v>12</v>
      </c>
      <c r="AP221" s="199">
        <f t="shared" si="36"/>
        <v>0</v>
      </c>
      <c r="AQ221" s="199">
        <f t="shared" si="37"/>
        <v>0</v>
      </c>
      <c r="AR221" s="201">
        <f t="shared" si="38"/>
        <v>0</v>
      </c>
      <c r="AS221" s="204">
        <f t="shared" si="39"/>
        <v>3</v>
      </c>
      <c r="AT221" s="199">
        <f t="shared" si="40"/>
        <v>0</v>
      </c>
      <c r="AU221" s="199">
        <f t="shared" si="41"/>
        <v>0</v>
      </c>
      <c r="AV221" s="199">
        <f t="shared" si="42"/>
        <v>0</v>
      </c>
      <c r="AW221" s="201">
        <f t="shared" si="43"/>
        <v>0</v>
      </c>
      <c r="AX221" s="205">
        <f t="shared" si="44"/>
        <v>4</v>
      </c>
      <c r="AY221" s="199">
        <f t="shared" si="45"/>
        <v>12</v>
      </c>
      <c r="AZ221" s="199">
        <f t="shared" si="46"/>
        <v>0</v>
      </c>
      <c r="BA221" s="199">
        <f t="shared" si="47"/>
        <v>0</v>
      </c>
      <c r="BB221" s="201">
        <f t="shared" si="48"/>
        <v>0</v>
      </c>
      <c r="BC221" s="204">
        <f t="shared" si="49"/>
        <v>3</v>
      </c>
      <c r="BD221" s="199">
        <f t="shared" si="50"/>
        <v>7</v>
      </c>
      <c r="BE221" s="199">
        <f t="shared" si="51"/>
        <v>0</v>
      </c>
      <c r="BF221" s="199">
        <f t="shared" si="52"/>
        <v>0</v>
      </c>
      <c r="BG221" s="201">
        <f t="shared" si="53"/>
        <v>0</v>
      </c>
      <c r="BH221" s="204">
        <f t="shared" si="54"/>
        <v>3</v>
      </c>
      <c r="BI221" s="199">
        <f t="shared" si="55"/>
        <v>0</v>
      </c>
      <c r="BJ221" s="199">
        <f t="shared" si="56"/>
        <v>0</v>
      </c>
      <c r="BK221" s="199">
        <f t="shared" si="57"/>
        <v>0</v>
      </c>
      <c r="BL221" s="201">
        <f t="shared" si="58"/>
        <v>0</v>
      </c>
      <c r="BM221" s="206">
        <f t="shared" si="59"/>
        <v>4</v>
      </c>
      <c r="BN221" s="199">
        <f t="shared" si="60"/>
        <v>0</v>
      </c>
      <c r="BO221" s="199">
        <f t="shared" si="61"/>
        <v>0</v>
      </c>
      <c r="BP221" s="199">
        <f t="shared" si="62"/>
        <v>0</v>
      </c>
      <c r="BQ221" s="201">
        <f t="shared" si="63"/>
        <v>0</v>
      </c>
      <c r="BR221" s="207">
        <f t="shared" si="64"/>
        <v>4</v>
      </c>
      <c r="BS221" s="199">
        <f t="shared" si="65"/>
        <v>12</v>
      </c>
      <c r="BT221" s="199">
        <f t="shared" si="66"/>
        <v>0</v>
      </c>
      <c r="BU221" s="199">
        <f t="shared" si="67"/>
        <v>0</v>
      </c>
      <c r="BV221" s="201">
        <f t="shared" si="68"/>
        <v>0</v>
      </c>
      <c r="BW221" s="207">
        <f t="shared" si="69"/>
        <v>3</v>
      </c>
      <c r="BX221" s="235">
        <v>82</v>
      </c>
      <c r="BY221" s="235">
        <v>82</v>
      </c>
      <c r="BZ221" s="193" t="e">
        <f t="shared" si="70"/>
        <v>#VALUE!</v>
      </c>
      <c r="CA221" s="193">
        <f t="shared" si="71"/>
        <v>20</v>
      </c>
      <c r="CB221" s="193" t="e">
        <f t="shared" si="72"/>
        <v>#VALUE!</v>
      </c>
      <c r="CC221" s="193" t="e">
        <f t="shared" si="73"/>
        <v>#VALUE!</v>
      </c>
      <c r="CD221" s="193" t="e">
        <f t="shared" si="74"/>
        <v>#VALUE!</v>
      </c>
      <c r="CE221" s="193" t="e">
        <f t="shared" si="75"/>
        <v>#VALUE!</v>
      </c>
      <c r="CF221" s="193" t="e">
        <f t="shared" si="76"/>
        <v>#VALUE!</v>
      </c>
      <c r="CG221" s="193" t="e">
        <f t="shared" si="77"/>
        <v>#VALUE!</v>
      </c>
      <c r="CH221" s="193" t="e">
        <f t="shared" si="78"/>
        <v>#VALUE!</v>
      </c>
      <c r="CI221" s="193" t="e">
        <f t="shared" si="79"/>
        <v>#VALUE!</v>
      </c>
      <c r="CJ221" s="193" t="e">
        <f t="shared" si="80"/>
        <v>#VALUE!</v>
      </c>
      <c r="CK221" s="193" t="e">
        <f t="shared" si="81"/>
        <v>#VALUE!</v>
      </c>
      <c r="CL221" s="193" t="e">
        <f t="shared" si="82"/>
        <v>#VALUE!</v>
      </c>
      <c r="CM221" s="193" t="e">
        <f t="shared" si="83"/>
        <v>#VALUE!</v>
      </c>
      <c r="CN221" s="193" t="e">
        <f t="shared" si="84"/>
        <v>#VALUE!</v>
      </c>
      <c r="CO221" s="209" t="str">
        <f t="shared" si="85"/>
        <v>2023PEC AI 187</v>
      </c>
      <c r="CP221" s="193" t="e">
        <f t="shared" si="86"/>
        <v>#VALUE!</v>
      </c>
      <c r="CQ221" s="158"/>
      <c r="CR221" s="193">
        <f t="shared" si="87"/>
        <v>20</v>
      </c>
      <c r="CS221" s="193" t="e">
        <f t="shared" si="88"/>
        <v>#VALUE!</v>
      </c>
      <c r="CT221" s="193" t="e">
        <f t="shared" si="89"/>
        <v>#VALUE!</v>
      </c>
      <c r="CU221" s="193" t="e">
        <f t="shared" si="90"/>
        <v>#VALUE!</v>
      </c>
      <c r="CV221" s="193" t="e">
        <f t="shared" si="91"/>
        <v>#VALUE!</v>
      </c>
      <c r="CW221" s="193" t="e">
        <f t="shared" si="92"/>
        <v>#VALUE!</v>
      </c>
      <c r="CX221" s="193" t="e">
        <f t="shared" si="93"/>
        <v>#VALUE!</v>
      </c>
      <c r="CY221" s="193" t="e">
        <f t="shared" si="94"/>
        <v>#VALUE!</v>
      </c>
      <c r="CZ221" s="193" t="e">
        <f t="shared" si="95"/>
        <v>#VALUE!</v>
      </c>
      <c r="DA221" s="193" t="e">
        <f t="shared" si="96"/>
        <v>#VALUE!</v>
      </c>
      <c r="DB221" s="193" t="e">
        <f t="shared" si="97"/>
        <v>#VALUE!</v>
      </c>
      <c r="DC221" s="193" t="e">
        <f t="shared" si="98"/>
        <v>#VALUE!</v>
      </c>
      <c r="DD221" s="193" t="e">
        <f t="shared" si="99"/>
        <v>#VALUE!</v>
      </c>
      <c r="DE221" s="159"/>
      <c r="DF221" s="159" t="e">
        <f t="shared" si="100"/>
        <v>#VALUE!</v>
      </c>
      <c r="DG221" s="159"/>
      <c r="DH221" s="159"/>
      <c r="DI221" s="159"/>
      <c r="DJ221" s="159"/>
      <c r="DK221" s="159"/>
      <c r="DL221" s="159"/>
      <c r="DM221" s="159"/>
      <c r="DN221" s="159"/>
      <c r="DO221" s="159"/>
      <c r="DP221" s="159"/>
      <c r="DQ221" s="159"/>
      <c r="DR221" s="159">
        <f t="shared" si="101"/>
        <v>82</v>
      </c>
      <c r="DS221" s="188">
        <f t="shared" si="102"/>
        <v>16</v>
      </c>
      <c r="DT221" s="159">
        <f t="shared" si="103"/>
        <v>11</v>
      </c>
      <c r="DU221" s="159">
        <f t="shared" si="104"/>
        <v>12</v>
      </c>
      <c r="DV221" s="159">
        <f t="shared" si="105"/>
        <v>12</v>
      </c>
      <c r="DW221" s="159">
        <f t="shared" si="106"/>
        <v>12</v>
      </c>
      <c r="DX221" s="159">
        <f t="shared" si="107"/>
        <v>7</v>
      </c>
      <c r="DY221" s="210">
        <f t="shared" si="108"/>
        <v>12</v>
      </c>
      <c r="DZ221" s="159">
        <f t="shared" si="109"/>
        <v>82</v>
      </c>
      <c r="EA221" s="159">
        <f t="shared" si="110"/>
        <v>16</v>
      </c>
      <c r="EB221" s="159">
        <f t="shared" si="111"/>
        <v>0</v>
      </c>
      <c r="EC221" s="159">
        <f t="shared" si="215"/>
        <v>11</v>
      </c>
      <c r="ED221" s="159">
        <f t="shared" si="215"/>
        <v>12</v>
      </c>
      <c r="EE221" s="159">
        <f t="shared" si="216"/>
        <v>0</v>
      </c>
      <c r="EF221" s="159">
        <f t="shared" si="216"/>
        <v>0</v>
      </c>
      <c r="EG221" s="159">
        <f t="shared" si="114"/>
        <v>12</v>
      </c>
      <c r="EH221" s="159">
        <f t="shared" si="115"/>
        <v>0</v>
      </c>
      <c r="EI221" s="159">
        <f t="shared" si="217"/>
        <v>12</v>
      </c>
      <c r="EJ221" s="159">
        <f t="shared" si="217"/>
        <v>7</v>
      </c>
      <c r="EK221" s="159">
        <f t="shared" si="218"/>
        <v>0</v>
      </c>
      <c r="EL221" s="159">
        <f t="shared" si="218"/>
        <v>0</v>
      </c>
      <c r="EM221" s="159">
        <f t="shared" si="118"/>
        <v>12</v>
      </c>
      <c r="EN221" s="159"/>
      <c r="EO221" s="159"/>
      <c r="EP221" s="188">
        <f t="shared" si="119"/>
        <v>16</v>
      </c>
      <c r="EQ221" s="159">
        <f t="shared" si="120"/>
        <v>14</v>
      </c>
      <c r="ER221" s="159">
        <f t="shared" si="121"/>
        <v>14</v>
      </c>
      <c r="ES221" s="159">
        <f t="shared" si="122"/>
        <v>14</v>
      </c>
      <c r="ET221" s="159">
        <f t="shared" si="123"/>
        <v>11</v>
      </c>
      <c r="EU221" s="159">
        <f t="shared" si="124"/>
        <v>13</v>
      </c>
      <c r="EV221" s="159"/>
      <c r="EW221" s="159">
        <f t="shared" si="125"/>
        <v>82</v>
      </c>
      <c r="EX221" s="159">
        <f t="shared" si="126"/>
        <v>16</v>
      </c>
      <c r="EY221" s="159">
        <f t="shared" si="127"/>
        <v>0</v>
      </c>
      <c r="EZ221" s="159">
        <f t="shared" si="219"/>
        <v>14</v>
      </c>
      <c r="FA221" s="159">
        <f t="shared" si="219"/>
        <v>14</v>
      </c>
      <c r="FB221" s="159">
        <f t="shared" si="220"/>
        <v>0</v>
      </c>
      <c r="FC221" s="159">
        <f t="shared" si="220"/>
        <v>0</v>
      </c>
      <c r="FD221" s="159">
        <f t="shared" si="130"/>
        <v>14</v>
      </c>
      <c r="FE221" s="159">
        <f t="shared" si="131"/>
        <v>0</v>
      </c>
      <c r="FF221" s="159">
        <f t="shared" si="221"/>
        <v>11</v>
      </c>
      <c r="FG221" s="159">
        <f t="shared" si="221"/>
        <v>13</v>
      </c>
      <c r="FH221" s="159">
        <f t="shared" si="133"/>
        <v>0</v>
      </c>
      <c r="FI221" s="159">
        <v>0</v>
      </c>
      <c r="FJ221" s="159">
        <v>0</v>
      </c>
      <c r="FK221" s="159"/>
      <c r="FL221" s="159"/>
      <c r="FM221" s="235">
        <v>82</v>
      </c>
    </row>
    <row r="222" spans="1:169" ht="29" x14ac:dyDescent="0.2">
      <c r="A222" s="194">
        <v>209</v>
      </c>
      <c r="B222" s="195">
        <v>211423243209</v>
      </c>
      <c r="C222" s="196" t="s">
        <v>1092</v>
      </c>
      <c r="D222" s="197"/>
      <c r="E222" s="198" t="s">
        <v>1093</v>
      </c>
      <c r="F222" s="199">
        <f t="shared" si="0"/>
        <v>2</v>
      </c>
      <c r="G222" s="199">
        <f t="shared" si="1"/>
        <v>2</v>
      </c>
      <c r="H222" s="199">
        <f t="shared" si="2"/>
        <v>2</v>
      </c>
      <c r="I222" s="199">
        <f t="shared" si="3"/>
        <v>2</v>
      </c>
      <c r="J222" s="199">
        <f t="shared" si="4"/>
        <v>2</v>
      </c>
      <c r="K222" s="199">
        <f t="shared" si="5"/>
        <v>2</v>
      </c>
      <c r="L222" s="199">
        <f t="shared" si="6"/>
        <v>2</v>
      </c>
      <c r="M222" s="199">
        <f t="shared" si="7"/>
        <v>1</v>
      </c>
      <c r="N222" s="199">
        <f t="shared" si="8"/>
        <v>0</v>
      </c>
      <c r="O222" s="200">
        <f t="shared" si="9"/>
        <v>0</v>
      </c>
      <c r="P222" s="199">
        <f t="shared" si="10"/>
        <v>11</v>
      </c>
      <c r="Q222" s="199">
        <f t="shared" si="11"/>
        <v>0</v>
      </c>
      <c r="R222" s="199">
        <f t="shared" si="12"/>
        <v>0</v>
      </c>
      <c r="S222" s="201">
        <f t="shared" si="214"/>
        <v>0</v>
      </c>
      <c r="T222" s="202">
        <f t="shared" si="14"/>
        <v>3</v>
      </c>
      <c r="U222" s="199">
        <f t="shared" si="15"/>
        <v>0</v>
      </c>
      <c r="V222" s="199">
        <f t="shared" si="16"/>
        <v>0</v>
      </c>
      <c r="W222" s="199">
        <f t="shared" si="17"/>
        <v>0</v>
      </c>
      <c r="X222" s="201">
        <f t="shared" si="18"/>
        <v>0</v>
      </c>
      <c r="Y222" s="203">
        <f t="shared" si="19"/>
        <v>4</v>
      </c>
      <c r="Z222" s="199">
        <f t="shared" si="20"/>
        <v>0</v>
      </c>
      <c r="AA222" s="199">
        <f t="shared" si="21"/>
        <v>0</v>
      </c>
      <c r="AB222" s="199">
        <f t="shared" si="22"/>
        <v>0</v>
      </c>
      <c r="AC222" s="201">
        <f t="shared" si="23"/>
        <v>0</v>
      </c>
      <c r="AD222" s="202">
        <f t="shared" si="24"/>
        <v>4</v>
      </c>
      <c r="AE222" s="199">
        <f t="shared" si="25"/>
        <v>11</v>
      </c>
      <c r="AF222" s="199">
        <f t="shared" si="26"/>
        <v>0</v>
      </c>
      <c r="AG222" s="199">
        <f t="shared" si="27"/>
        <v>0</v>
      </c>
      <c r="AH222" s="201">
        <f t="shared" si="28"/>
        <v>0</v>
      </c>
      <c r="AI222" s="204">
        <f t="shared" si="29"/>
        <v>3</v>
      </c>
      <c r="AJ222" s="199">
        <f t="shared" si="30"/>
        <v>9</v>
      </c>
      <c r="AK222" s="199">
        <f t="shared" si="31"/>
        <v>0</v>
      </c>
      <c r="AL222" s="199">
        <f t="shared" si="32"/>
        <v>0</v>
      </c>
      <c r="AM222" s="201">
        <f t="shared" si="33"/>
        <v>0</v>
      </c>
      <c r="AN222" s="204">
        <f t="shared" si="34"/>
        <v>3</v>
      </c>
      <c r="AO222" s="199">
        <f t="shared" si="35"/>
        <v>0</v>
      </c>
      <c r="AP222" s="199">
        <f t="shared" si="36"/>
        <v>0</v>
      </c>
      <c r="AQ222" s="199">
        <f t="shared" si="37"/>
        <v>0</v>
      </c>
      <c r="AR222" s="201">
        <f t="shared" si="38"/>
        <v>0</v>
      </c>
      <c r="AS222" s="204">
        <f t="shared" si="39"/>
        <v>4</v>
      </c>
      <c r="AT222" s="199">
        <f t="shared" si="40"/>
        <v>11</v>
      </c>
      <c r="AU222" s="199">
        <f t="shared" si="41"/>
        <v>0</v>
      </c>
      <c r="AV222" s="199">
        <f t="shared" si="42"/>
        <v>0</v>
      </c>
      <c r="AW222" s="201">
        <f t="shared" si="43"/>
        <v>0</v>
      </c>
      <c r="AX222" s="205">
        <f t="shared" si="44"/>
        <v>3</v>
      </c>
      <c r="AY222" s="199">
        <f t="shared" si="45"/>
        <v>0</v>
      </c>
      <c r="AZ222" s="199">
        <f t="shared" si="46"/>
        <v>0</v>
      </c>
      <c r="BA222" s="199">
        <f t="shared" si="47"/>
        <v>0</v>
      </c>
      <c r="BB222" s="201">
        <f t="shared" si="48"/>
        <v>0</v>
      </c>
      <c r="BC222" s="204">
        <f t="shared" si="49"/>
        <v>4</v>
      </c>
      <c r="BD222" s="199">
        <f t="shared" si="50"/>
        <v>0</v>
      </c>
      <c r="BE222" s="199">
        <f t="shared" si="51"/>
        <v>0</v>
      </c>
      <c r="BF222" s="199">
        <f t="shared" si="52"/>
        <v>0</v>
      </c>
      <c r="BG222" s="201">
        <f t="shared" si="53"/>
        <v>0</v>
      </c>
      <c r="BH222" s="204">
        <f t="shared" si="54"/>
        <v>4</v>
      </c>
      <c r="BI222" s="199">
        <f t="shared" si="55"/>
        <v>7</v>
      </c>
      <c r="BJ222" s="199">
        <f t="shared" si="56"/>
        <v>0</v>
      </c>
      <c r="BK222" s="199">
        <f t="shared" si="57"/>
        <v>0</v>
      </c>
      <c r="BL222" s="201">
        <f t="shared" si="58"/>
        <v>0</v>
      </c>
      <c r="BM222" s="206">
        <f t="shared" si="59"/>
        <v>3</v>
      </c>
      <c r="BN222" s="199">
        <f t="shared" si="60"/>
        <v>11</v>
      </c>
      <c r="BO222" s="199">
        <f t="shared" si="61"/>
        <v>0</v>
      </c>
      <c r="BP222" s="199">
        <f t="shared" si="62"/>
        <v>0</v>
      </c>
      <c r="BQ222" s="201">
        <f t="shared" si="63"/>
        <v>0</v>
      </c>
      <c r="BR222" s="207">
        <f t="shared" si="64"/>
        <v>3</v>
      </c>
      <c r="BS222" s="199">
        <f t="shared" si="65"/>
        <v>0</v>
      </c>
      <c r="BT222" s="199">
        <f t="shared" si="66"/>
        <v>0</v>
      </c>
      <c r="BU222" s="199">
        <f t="shared" si="67"/>
        <v>0</v>
      </c>
      <c r="BV222" s="201">
        <f t="shared" si="68"/>
        <v>0</v>
      </c>
      <c r="BW222" s="207">
        <f t="shared" si="69"/>
        <v>4</v>
      </c>
      <c r="BX222" s="235">
        <v>75</v>
      </c>
      <c r="BY222" s="235">
        <v>75</v>
      </c>
      <c r="BZ222" s="193" t="e">
        <f t="shared" si="70"/>
        <v>#VALUE!</v>
      </c>
      <c r="CA222" s="193">
        <f t="shared" si="71"/>
        <v>12</v>
      </c>
      <c r="CB222" s="193" t="e">
        <f t="shared" si="72"/>
        <v>#VALUE!</v>
      </c>
      <c r="CC222" s="193" t="e">
        <f t="shared" si="73"/>
        <v>#VALUE!</v>
      </c>
      <c r="CD222" s="193" t="e">
        <f t="shared" si="74"/>
        <v>#VALUE!</v>
      </c>
      <c r="CE222" s="193" t="e">
        <f t="shared" si="75"/>
        <v>#VALUE!</v>
      </c>
      <c r="CF222" s="193" t="e">
        <f t="shared" si="76"/>
        <v>#VALUE!</v>
      </c>
      <c r="CG222" s="193" t="e">
        <f t="shared" si="77"/>
        <v>#VALUE!</v>
      </c>
      <c r="CH222" s="193" t="e">
        <f t="shared" si="78"/>
        <v>#VALUE!</v>
      </c>
      <c r="CI222" s="193" t="e">
        <f t="shared" si="79"/>
        <v>#VALUE!</v>
      </c>
      <c r="CJ222" s="193" t="e">
        <f t="shared" si="80"/>
        <v>#VALUE!</v>
      </c>
      <c r="CK222" s="193" t="e">
        <f t="shared" si="81"/>
        <v>#VALUE!</v>
      </c>
      <c r="CL222" s="193" t="e">
        <f t="shared" si="82"/>
        <v>#VALUE!</v>
      </c>
      <c r="CM222" s="193" t="e">
        <f t="shared" si="83"/>
        <v>#VALUE!</v>
      </c>
      <c r="CN222" s="193" t="e">
        <f t="shared" si="84"/>
        <v>#VALUE!</v>
      </c>
      <c r="CO222" s="209" t="str">
        <f t="shared" si="85"/>
        <v>2023PEC AI 531</v>
      </c>
      <c r="CP222" s="193" t="e">
        <f t="shared" si="86"/>
        <v>#VALUE!</v>
      </c>
      <c r="CQ222" s="158"/>
      <c r="CR222" s="193">
        <f t="shared" si="87"/>
        <v>12</v>
      </c>
      <c r="CS222" s="193" t="e">
        <f t="shared" si="88"/>
        <v>#VALUE!</v>
      </c>
      <c r="CT222" s="193" t="e">
        <f t="shared" si="89"/>
        <v>#VALUE!</v>
      </c>
      <c r="CU222" s="193" t="e">
        <f t="shared" si="90"/>
        <v>#VALUE!</v>
      </c>
      <c r="CV222" s="193" t="e">
        <f t="shared" si="91"/>
        <v>#VALUE!</v>
      </c>
      <c r="CW222" s="193" t="e">
        <f t="shared" si="92"/>
        <v>#VALUE!</v>
      </c>
      <c r="CX222" s="193" t="e">
        <f t="shared" si="93"/>
        <v>#VALUE!</v>
      </c>
      <c r="CY222" s="193" t="e">
        <f t="shared" si="94"/>
        <v>#VALUE!</v>
      </c>
      <c r="CZ222" s="193" t="e">
        <f t="shared" si="95"/>
        <v>#VALUE!</v>
      </c>
      <c r="DA222" s="193" t="e">
        <f t="shared" si="96"/>
        <v>#VALUE!</v>
      </c>
      <c r="DB222" s="193" t="e">
        <f t="shared" si="97"/>
        <v>#VALUE!</v>
      </c>
      <c r="DC222" s="193" t="e">
        <f t="shared" si="98"/>
        <v>#VALUE!</v>
      </c>
      <c r="DD222" s="193" t="e">
        <f t="shared" si="99"/>
        <v>#VALUE!</v>
      </c>
      <c r="DE222" s="159"/>
      <c r="DF222" s="159" t="e">
        <f t="shared" si="100"/>
        <v>#VALUE!</v>
      </c>
      <c r="DG222" s="159"/>
      <c r="DH222" s="159"/>
      <c r="DI222" s="159"/>
      <c r="DJ222" s="159"/>
      <c r="DK222" s="159"/>
      <c r="DL222" s="159"/>
      <c r="DM222" s="159"/>
      <c r="DN222" s="159"/>
      <c r="DO222" s="159"/>
      <c r="DP222" s="159"/>
      <c r="DQ222" s="159"/>
      <c r="DR222" s="159">
        <f t="shared" si="101"/>
        <v>75</v>
      </c>
      <c r="DS222" s="188">
        <f t="shared" si="102"/>
        <v>15</v>
      </c>
      <c r="DT222" s="159">
        <f t="shared" si="103"/>
        <v>11</v>
      </c>
      <c r="DU222" s="159">
        <f t="shared" si="104"/>
        <v>11</v>
      </c>
      <c r="DV222" s="159">
        <f t="shared" si="105"/>
        <v>9</v>
      </c>
      <c r="DW222" s="159">
        <f t="shared" si="106"/>
        <v>11</v>
      </c>
      <c r="DX222" s="159">
        <f t="shared" si="107"/>
        <v>7</v>
      </c>
      <c r="DY222" s="210">
        <f t="shared" si="108"/>
        <v>11</v>
      </c>
      <c r="DZ222" s="159">
        <f t="shared" si="109"/>
        <v>75</v>
      </c>
      <c r="EA222" s="159">
        <f t="shared" si="110"/>
        <v>15</v>
      </c>
      <c r="EB222" s="159">
        <f t="shared" si="111"/>
        <v>11</v>
      </c>
      <c r="EC222" s="159">
        <f t="shared" ref="EC222:ED237" si="222">IF(ISEVEN($B222),DT222,0)</f>
        <v>0</v>
      </c>
      <c r="ED222" s="159">
        <f t="shared" si="222"/>
        <v>0</v>
      </c>
      <c r="EE222" s="159">
        <f t="shared" ref="EE222:EF237" si="223">IF(ISODD($B222),DU222,0)</f>
        <v>11</v>
      </c>
      <c r="EF222" s="159">
        <f t="shared" si="223"/>
        <v>9</v>
      </c>
      <c r="EG222" s="159">
        <f t="shared" si="114"/>
        <v>0</v>
      </c>
      <c r="EH222" s="159">
        <f t="shared" si="115"/>
        <v>11</v>
      </c>
      <c r="EI222" s="159">
        <f t="shared" ref="EI222:EJ237" si="224">IF(ISEVEN($B222),DW222,0)</f>
        <v>0</v>
      </c>
      <c r="EJ222" s="159">
        <f t="shared" si="224"/>
        <v>0</v>
      </c>
      <c r="EK222" s="159">
        <f t="shared" ref="EK222:EL237" si="225">IF(ISODD($B222),DX222,0)</f>
        <v>7</v>
      </c>
      <c r="EL222" s="159">
        <f t="shared" si="225"/>
        <v>11</v>
      </c>
      <c r="EM222" s="159">
        <f t="shared" si="118"/>
        <v>0</v>
      </c>
      <c r="EN222" s="159"/>
      <c r="EO222" s="159"/>
      <c r="EP222" s="188">
        <f t="shared" si="119"/>
        <v>15</v>
      </c>
      <c r="EQ222" s="159">
        <f t="shared" si="120"/>
        <v>13</v>
      </c>
      <c r="ER222" s="159">
        <f t="shared" si="121"/>
        <v>13</v>
      </c>
      <c r="ES222" s="159">
        <f t="shared" si="122"/>
        <v>12</v>
      </c>
      <c r="ET222" s="159">
        <f t="shared" si="123"/>
        <v>10</v>
      </c>
      <c r="EU222" s="159">
        <f t="shared" si="124"/>
        <v>12</v>
      </c>
      <c r="EV222" s="159"/>
      <c r="EW222" s="159">
        <f t="shared" si="125"/>
        <v>75</v>
      </c>
      <c r="EX222" s="159">
        <f t="shared" si="126"/>
        <v>15</v>
      </c>
      <c r="EY222" s="159">
        <f t="shared" si="127"/>
        <v>13</v>
      </c>
      <c r="EZ222" s="159">
        <f t="shared" ref="EZ222:FA237" si="226">IF(ISEVEN($B222),EQ222,0)</f>
        <v>0</v>
      </c>
      <c r="FA222" s="159">
        <f t="shared" si="226"/>
        <v>0</v>
      </c>
      <c r="FB222" s="159">
        <f t="shared" ref="FB222:FC237" si="227">IF(ISODD($B222),ER222,0)</f>
        <v>13</v>
      </c>
      <c r="FC222" s="159">
        <f t="shared" si="227"/>
        <v>12</v>
      </c>
      <c r="FD222" s="159">
        <f t="shared" si="130"/>
        <v>0</v>
      </c>
      <c r="FE222" s="159">
        <f t="shared" si="131"/>
        <v>10</v>
      </c>
      <c r="FF222" s="159">
        <f t="shared" ref="FF222:FG237" si="228">IF(ISEVEN($B222),ET222,0)</f>
        <v>0</v>
      </c>
      <c r="FG222" s="159">
        <f t="shared" si="228"/>
        <v>0</v>
      </c>
      <c r="FH222" s="159">
        <f t="shared" si="133"/>
        <v>12</v>
      </c>
      <c r="FI222" s="159">
        <v>0</v>
      </c>
      <c r="FJ222" s="159">
        <v>0</v>
      </c>
      <c r="FK222" s="159"/>
      <c r="FL222" s="159"/>
      <c r="FM222" s="235">
        <v>75</v>
      </c>
    </row>
    <row r="223" spans="1:169" ht="18" x14ac:dyDescent="0.2">
      <c r="A223" s="194">
        <v>210</v>
      </c>
      <c r="B223" s="195">
        <v>211423243210</v>
      </c>
      <c r="C223" s="196" t="s">
        <v>1094</v>
      </c>
      <c r="D223" s="197"/>
      <c r="E223" s="198" t="s">
        <v>1095</v>
      </c>
      <c r="F223" s="199">
        <f t="shared" si="0"/>
        <v>2</v>
      </c>
      <c r="G223" s="199">
        <f t="shared" si="1"/>
        <v>2</v>
      </c>
      <c r="H223" s="199">
        <f t="shared" si="2"/>
        <v>2</v>
      </c>
      <c r="I223" s="199">
        <f t="shared" si="3"/>
        <v>2</v>
      </c>
      <c r="J223" s="199">
        <f t="shared" si="4"/>
        <v>2</v>
      </c>
      <c r="K223" s="199">
        <f t="shared" si="5"/>
        <v>2</v>
      </c>
      <c r="L223" s="199">
        <f t="shared" si="6"/>
        <v>1</v>
      </c>
      <c r="M223" s="199">
        <f t="shared" si="7"/>
        <v>0</v>
      </c>
      <c r="N223" s="199">
        <f t="shared" si="8"/>
        <v>0</v>
      </c>
      <c r="O223" s="200">
        <f t="shared" si="9"/>
        <v>0</v>
      </c>
      <c r="P223" s="199">
        <f t="shared" si="10"/>
        <v>0</v>
      </c>
      <c r="Q223" s="199">
        <f t="shared" si="11"/>
        <v>0</v>
      </c>
      <c r="R223" s="199">
        <f t="shared" si="12"/>
        <v>0</v>
      </c>
      <c r="S223" s="201">
        <f t="shared" si="214"/>
        <v>0</v>
      </c>
      <c r="T223" s="202">
        <f t="shared" si="14"/>
        <v>4</v>
      </c>
      <c r="U223" s="199">
        <f t="shared" si="15"/>
        <v>9</v>
      </c>
      <c r="V223" s="199">
        <f t="shared" si="16"/>
        <v>0</v>
      </c>
      <c r="W223" s="199">
        <f t="shared" si="17"/>
        <v>0</v>
      </c>
      <c r="X223" s="201">
        <f t="shared" si="18"/>
        <v>0</v>
      </c>
      <c r="Y223" s="203">
        <f t="shared" si="19"/>
        <v>3</v>
      </c>
      <c r="Z223" s="199">
        <f t="shared" si="20"/>
        <v>10</v>
      </c>
      <c r="AA223" s="199">
        <f t="shared" si="21"/>
        <v>0</v>
      </c>
      <c r="AB223" s="199">
        <f t="shared" si="22"/>
        <v>0</v>
      </c>
      <c r="AC223" s="201">
        <f t="shared" si="23"/>
        <v>0</v>
      </c>
      <c r="AD223" s="202">
        <f t="shared" si="24"/>
        <v>3</v>
      </c>
      <c r="AE223" s="199">
        <f t="shared" si="25"/>
        <v>0</v>
      </c>
      <c r="AF223" s="199">
        <f t="shared" si="26"/>
        <v>0</v>
      </c>
      <c r="AG223" s="199">
        <f t="shared" si="27"/>
        <v>0</v>
      </c>
      <c r="AH223" s="201">
        <f t="shared" si="28"/>
        <v>0</v>
      </c>
      <c r="AI223" s="204">
        <f t="shared" si="29"/>
        <v>4</v>
      </c>
      <c r="AJ223" s="199">
        <f t="shared" si="30"/>
        <v>0</v>
      </c>
      <c r="AK223" s="199">
        <f t="shared" si="31"/>
        <v>0</v>
      </c>
      <c r="AL223" s="199">
        <f t="shared" si="32"/>
        <v>0</v>
      </c>
      <c r="AM223" s="201">
        <f t="shared" si="33"/>
        <v>0</v>
      </c>
      <c r="AN223" s="204">
        <f t="shared" si="34"/>
        <v>4</v>
      </c>
      <c r="AO223" s="199">
        <f t="shared" si="35"/>
        <v>10</v>
      </c>
      <c r="AP223" s="199">
        <f t="shared" si="36"/>
        <v>0</v>
      </c>
      <c r="AQ223" s="199">
        <f t="shared" si="37"/>
        <v>0</v>
      </c>
      <c r="AR223" s="201">
        <f t="shared" si="38"/>
        <v>0</v>
      </c>
      <c r="AS223" s="204">
        <f t="shared" si="39"/>
        <v>3</v>
      </c>
      <c r="AT223" s="199">
        <f t="shared" si="40"/>
        <v>0</v>
      </c>
      <c r="AU223" s="199">
        <f t="shared" si="41"/>
        <v>0</v>
      </c>
      <c r="AV223" s="199">
        <f t="shared" si="42"/>
        <v>0</v>
      </c>
      <c r="AW223" s="201">
        <f t="shared" si="43"/>
        <v>0</v>
      </c>
      <c r="AX223" s="205">
        <f t="shared" si="44"/>
        <v>4</v>
      </c>
      <c r="AY223" s="199">
        <f t="shared" si="45"/>
        <v>10</v>
      </c>
      <c r="AZ223" s="199">
        <f t="shared" si="46"/>
        <v>0</v>
      </c>
      <c r="BA223" s="199">
        <f t="shared" si="47"/>
        <v>0</v>
      </c>
      <c r="BB223" s="201">
        <f t="shared" si="48"/>
        <v>0</v>
      </c>
      <c r="BC223" s="204">
        <f t="shared" si="49"/>
        <v>3</v>
      </c>
      <c r="BD223" s="199">
        <f t="shared" si="50"/>
        <v>3</v>
      </c>
      <c r="BE223" s="199">
        <f t="shared" si="51"/>
        <v>0</v>
      </c>
      <c r="BF223" s="199">
        <f t="shared" si="52"/>
        <v>0</v>
      </c>
      <c r="BG223" s="201">
        <f t="shared" si="53"/>
        <v>0</v>
      </c>
      <c r="BH223" s="204">
        <f t="shared" si="54"/>
        <v>3</v>
      </c>
      <c r="BI223" s="199">
        <f t="shared" si="55"/>
        <v>0</v>
      </c>
      <c r="BJ223" s="199">
        <f t="shared" si="56"/>
        <v>0</v>
      </c>
      <c r="BK223" s="199">
        <f t="shared" si="57"/>
        <v>0</v>
      </c>
      <c r="BL223" s="201">
        <f t="shared" si="58"/>
        <v>0</v>
      </c>
      <c r="BM223" s="206">
        <f t="shared" si="59"/>
        <v>4</v>
      </c>
      <c r="BN223" s="199">
        <f t="shared" si="60"/>
        <v>0</v>
      </c>
      <c r="BO223" s="199">
        <f t="shared" si="61"/>
        <v>0</v>
      </c>
      <c r="BP223" s="199">
        <f t="shared" si="62"/>
        <v>0</v>
      </c>
      <c r="BQ223" s="201">
        <f t="shared" si="63"/>
        <v>0</v>
      </c>
      <c r="BR223" s="207">
        <f t="shared" si="64"/>
        <v>4</v>
      </c>
      <c r="BS223" s="199">
        <f t="shared" si="65"/>
        <v>10</v>
      </c>
      <c r="BT223" s="199">
        <f t="shared" si="66"/>
        <v>0</v>
      </c>
      <c r="BU223" s="199">
        <f t="shared" si="67"/>
        <v>0</v>
      </c>
      <c r="BV223" s="201">
        <f t="shared" si="68"/>
        <v>0</v>
      </c>
      <c r="BW223" s="207">
        <f t="shared" si="69"/>
        <v>3</v>
      </c>
      <c r="BX223" s="235">
        <v>65</v>
      </c>
      <c r="BY223" s="235">
        <v>65</v>
      </c>
      <c r="BZ223" s="193" t="e">
        <f t="shared" si="70"/>
        <v>#VALUE!</v>
      </c>
      <c r="CA223" s="193">
        <f t="shared" si="71"/>
        <v>20</v>
      </c>
      <c r="CB223" s="193" t="e">
        <f t="shared" si="72"/>
        <v>#VALUE!</v>
      </c>
      <c r="CC223" s="193" t="e">
        <f t="shared" si="73"/>
        <v>#VALUE!</v>
      </c>
      <c r="CD223" s="193" t="e">
        <f t="shared" si="74"/>
        <v>#VALUE!</v>
      </c>
      <c r="CE223" s="193" t="e">
        <f t="shared" si="75"/>
        <v>#VALUE!</v>
      </c>
      <c r="CF223" s="193" t="e">
        <f t="shared" si="76"/>
        <v>#VALUE!</v>
      </c>
      <c r="CG223" s="193" t="e">
        <f t="shared" si="77"/>
        <v>#VALUE!</v>
      </c>
      <c r="CH223" s="193" t="e">
        <f t="shared" si="78"/>
        <v>#VALUE!</v>
      </c>
      <c r="CI223" s="193" t="e">
        <f t="shared" si="79"/>
        <v>#VALUE!</v>
      </c>
      <c r="CJ223" s="193" t="e">
        <f t="shared" si="80"/>
        <v>#VALUE!</v>
      </c>
      <c r="CK223" s="193" t="e">
        <f t="shared" si="81"/>
        <v>#VALUE!</v>
      </c>
      <c r="CL223" s="193" t="e">
        <f t="shared" si="82"/>
        <v>#VALUE!</v>
      </c>
      <c r="CM223" s="193" t="e">
        <f t="shared" si="83"/>
        <v>#VALUE!</v>
      </c>
      <c r="CN223" s="193" t="e">
        <f t="shared" si="84"/>
        <v>#VALUE!</v>
      </c>
      <c r="CO223" s="209" t="str">
        <f t="shared" si="85"/>
        <v>2023PEC AI 532</v>
      </c>
      <c r="CP223" s="193" t="e">
        <f t="shared" si="86"/>
        <v>#VALUE!</v>
      </c>
      <c r="CQ223" s="158"/>
      <c r="CR223" s="193">
        <f t="shared" si="87"/>
        <v>20</v>
      </c>
      <c r="CS223" s="193" t="e">
        <f t="shared" si="88"/>
        <v>#VALUE!</v>
      </c>
      <c r="CT223" s="193" t="e">
        <f t="shared" si="89"/>
        <v>#VALUE!</v>
      </c>
      <c r="CU223" s="193" t="e">
        <f t="shared" si="90"/>
        <v>#VALUE!</v>
      </c>
      <c r="CV223" s="193" t="e">
        <f t="shared" si="91"/>
        <v>#VALUE!</v>
      </c>
      <c r="CW223" s="193" t="e">
        <f t="shared" si="92"/>
        <v>#VALUE!</v>
      </c>
      <c r="CX223" s="193" t="e">
        <f t="shared" si="93"/>
        <v>#VALUE!</v>
      </c>
      <c r="CY223" s="193" t="e">
        <f t="shared" si="94"/>
        <v>#VALUE!</v>
      </c>
      <c r="CZ223" s="193" t="e">
        <f t="shared" si="95"/>
        <v>#VALUE!</v>
      </c>
      <c r="DA223" s="193" t="e">
        <f t="shared" si="96"/>
        <v>#VALUE!</v>
      </c>
      <c r="DB223" s="193" t="e">
        <f t="shared" si="97"/>
        <v>#VALUE!</v>
      </c>
      <c r="DC223" s="193" t="e">
        <f t="shared" si="98"/>
        <v>#VALUE!</v>
      </c>
      <c r="DD223" s="193" t="e">
        <f t="shared" si="99"/>
        <v>#VALUE!</v>
      </c>
      <c r="DE223" s="159"/>
      <c r="DF223" s="159" t="e">
        <f t="shared" si="100"/>
        <v>#VALUE!</v>
      </c>
      <c r="DG223" s="159"/>
      <c r="DH223" s="159"/>
      <c r="DI223" s="159"/>
      <c r="DJ223" s="159"/>
      <c r="DK223" s="159"/>
      <c r="DL223" s="159"/>
      <c r="DM223" s="159"/>
      <c r="DN223" s="159"/>
      <c r="DO223" s="159"/>
      <c r="DP223" s="159"/>
      <c r="DQ223" s="159"/>
      <c r="DR223" s="159">
        <f t="shared" si="101"/>
        <v>65</v>
      </c>
      <c r="DS223" s="188">
        <f t="shared" si="102"/>
        <v>13</v>
      </c>
      <c r="DT223" s="159">
        <f t="shared" si="103"/>
        <v>9</v>
      </c>
      <c r="DU223" s="159">
        <f t="shared" si="104"/>
        <v>10</v>
      </c>
      <c r="DV223" s="159">
        <f t="shared" si="105"/>
        <v>10</v>
      </c>
      <c r="DW223" s="159">
        <f t="shared" si="106"/>
        <v>10</v>
      </c>
      <c r="DX223" s="159">
        <f t="shared" si="107"/>
        <v>3</v>
      </c>
      <c r="DY223" s="210">
        <f t="shared" si="108"/>
        <v>10</v>
      </c>
      <c r="DZ223" s="159">
        <f t="shared" si="109"/>
        <v>65</v>
      </c>
      <c r="EA223" s="159">
        <f t="shared" si="110"/>
        <v>13</v>
      </c>
      <c r="EB223" s="159">
        <f t="shared" si="111"/>
        <v>0</v>
      </c>
      <c r="EC223" s="159">
        <f t="shared" si="222"/>
        <v>9</v>
      </c>
      <c r="ED223" s="159">
        <f t="shared" si="222"/>
        <v>10</v>
      </c>
      <c r="EE223" s="159">
        <f t="shared" si="223"/>
        <v>0</v>
      </c>
      <c r="EF223" s="159">
        <f t="shared" si="223"/>
        <v>0</v>
      </c>
      <c r="EG223" s="159">
        <f t="shared" si="114"/>
        <v>10</v>
      </c>
      <c r="EH223" s="159">
        <f t="shared" si="115"/>
        <v>0</v>
      </c>
      <c r="EI223" s="159">
        <f t="shared" si="224"/>
        <v>10</v>
      </c>
      <c r="EJ223" s="159">
        <f t="shared" si="224"/>
        <v>3</v>
      </c>
      <c r="EK223" s="159">
        <f t="shared" si="225"/>
        <v>0</v>
      </c>
      <c r="EL223" s="159">
        <f t="shared" si="225"/>
        <v>0</v>
      </c>
      <c r="EM223" s="159">
        <f t="shared" si="118"/>
        <v>10</v>
      </c>
      <c r="EN223" s="159"/>
      <c r="EO223" s="159"/>
      <c r="EP223" s="188">
        <f t="shared" si="119"/>
        <v>13</v>
      </c>
      <c r="EQ223" s="159">
        <f t="shared" si="120"/>
        <v>11</v>
      </c>
      <c r="ER223" s="159">
        <f t="shared" si="121"/>
        <v>12</v>
      </c>
      <c r="ES223" s="159">
        <f t="shared" si="122"/>
        <v>12</v>
      </c>
      <c r="ET223" s="159">
        <f t="shared" si="123"/>
        <v>7</v>
      </c>
      <c r="EU223" s="159">
        <f t="shared" si="124"/>
        <v>10</v>
      </c>
      <c r="EV223" s="159"/>
      <c r="EW223" s="159">
        <f t="shared" si="125"/>
        <v>65</v>
      </c>
      <c r="EX223" s="159">
        <f t="shared" si="126"/>
        <v>13</v>
      </c>
      <c r="EY223" s="159">
        <f t="shared" si="127"/>
        <v>0</v>
      </c>
      <c r="EZ223" s="159">
        <f t="shared" si="226"/>
        <v>11</v>
      </c>
      <c r="FA223" s="159">
        <f t="shared" si="226"/>
        <v>12</v>
      </c>
      <c r="FB223" s="159">
        <f t="shared" si="227"/>
        <v>0</v>
      </c>
      <c r="FC223" s="159">
        <f t="shared" si="227"/>
        <v>0</v>
      </c>
      <c r="FD223" s="159">
        <f t="shared" si="130"/>
        <v>12</v>
      </c>
      <c r="FE223" s="159">
        <f t="shared" si="131"/>
        <v>0</v>
      </c>
      <c r="FF223" s="159">
        <f t="shared" si="228"/>
        <v>7</v>
      </c>
      <c r="FG223" s="159">
        <f t="shared" si="228"/>
        <v>10</v>
      </c>
      <c r="FH223" s="159">
        <f t="shared" si="133"/>
        <v>0</v>
      </c>
      <c r="FI223" s="159">
        <v>0</v>
      </c>
      <c r="FJ223" s="159">
        <v>0</v>
      </c>
      <c r="FK223" s="159"/>
      <c r="FL223" s="159"/>
      <c r="FM223" s="235">
        <v>65</v>
      </c>
    </row>
    <row r="224" spans="1:169" ht="18" x14ac:dyDescent="0.2">
      <c r="A224" s="194">
        <v>211</v>
      </c>
      <c r="B224" s="211">
        <v>211423243211</v>
      </c>
      <c r="C224" s="211" t="s">
        <v>1096</v>
      </c>
      <c r="D224" s="197"/>
      <c r="E224" s="212" t="s">
        <v>1097</v>
      </c>
      <c r="F224" s="199">
        <f t="shared" si="0"/>
        <v>2</v>
      </c>
      <c r="G224" s="199">
        <f t="shared" si="1"/>
        <v>2</v>
      </c>
      <c r="H224" s="199">
        <f t="shared" si="2"/>
        <v>2</v>
      </c>
      <c r="I224" s="199">
        <f t="shared" si="3"/>
        <v>1</v>
      </c>
      <c r="J224" s="199">
        <f t="shared" si="4"/>
        <v>0</v>
      </c>
      <c r="K224" s="199">
        <f t="shared" si="5"/>
        <v>0</v>
      </c>
      <c r="L224" s="199">
        <f t="shared" si="6"/>
        <v>0</v>
      </c>
      <c r="M224" s="199">
        <f t="shared" si="7"/>
        <v>0</v>
      </c>
      <c r="N224" s="199">
        <f t="shared" si="8"/>
        <v>0</v>
      </c>
      <c r="O224" s="200">
        <f t="shared" si="9"/>
        <v>0</v>
      </c>
      <c r="P224" s="199">
        <f t="shared" si="10"/>
        <v>5</v>
      </c>
      <c r="Q224" s="199">
        <f t="shared" si="11"/>
        <v>0</v>
      </c>
      <c r="R224" s="199">
        <f t="shared" si="12"/>
        <v>0</v>
      </c>
      <c r="S224" s="201">
        <f t="shared" si="214"/>
        <v>0</v>
      </c>
      <c r="T224" s="202">
        <f t="shared" si="14"/>
        <v>3</v>
      </c>
      <c r="U224" s="199">
        <f t="shared" si="15"/>
        <v>0</v>
      </c>
      <c r="V224" s="199">
        <f t="shared" si="16"/>
        <v>0</v>
      </c>
      <c r="W224" s="199">
        <f t="shared" si="17"/>
        <v>0</v>
      </c>
      <c r="X224" s="201">
        <f t="shared" si="18"/>
        <v>0</v>
      </c>
      <c r="Y224" s="203">
        <f t="shared" si="19"/>
        <v>4</v>
      </c>
      <c r="Z224" s="199">
        <f t="shared" si="20"/>
        <v>0</v>
      </c>
      <c r="AA224" s="199">
        <f t="shared" si="21"/>
        <v>0</v>
      </c>
      <c r="AB224" s="199">
        <f t="shared" si="22"/>
        <v>0</v>
      </c>
      <c r="AC224" s="201">
        <f t="shared" si="23"/>
        <v>0</v>
      </c>
      <c r="AD224" s="202">
        <f t="shared" si="24"/>
        <v>4</v>
      </c>
      <c r="AE224" s="199">
        <f t="shared" si="25"/>
        <v>5</v>
      </c>
      <c r="AF224" s="199">
        <f t="shared" si="26"/>
        <v>0</v>
      </c>
      <c r="AG224" s="199">
        <f t="shared" si="27"/>
        <v>0</v>
      </c>
      <c r="AH224" s="201">
        <f t="shared" si="28"/>
        <v>0</v>
      </c>
      <c r="AI224" s="204">
        <f t="shared" si="29"/>
        <v>3</v>
      </c>
      <c r="AJ224" s="199">
        <f t="shared" si="30"/>
        <v>5</v>
      </c>
      <c r="AK224" s="199">
        <f t="shared" si="31"/>
        <v>0</v>
      </c>
      <c r="AL224" s="199">
        <f t="shared" si="32"/>
        <v>0</v>
      </c>
      <c r="AM224" s="201">
        <f t="shared" si="33"/>
        <v>0</v>
      </c>
      <c r="AN224" s="204">
        <f t="shared" si="34"/>
        <v>3</v>
      </c>
      <c r="AO224" s="199">
        <f t="shared" si="35"/>
        <v>0</v>
      </c>
      <c r="AP224" s="199">
        <f t="shared" si="36"/>
        <v>0</v>
      </c>
      <c r="AQ224" s="199">
        <f t="shared" si="37"/>
        <v>0</v>
      </c>
      <c r="AR224" s="201">
        <f t="shared" si="38"/>
        <v>0</v>
      </c>
      <c r="AS224" s="204">
        <f t="shared" si="39"/>
        <v>4</v>
      </c>
      <c r="AT224" s="199">
        <f t="shared" si="40"/>
        <v>5</v>
      </c>
      <c r="AU224" s="199">
        <f t="shared" si="41"/>
        <v>0</v>
      </c>
      <c r="AV224" s="199">
        <f t="shared" si="42"/>
        <v>0</v>
      </c>
      <c r="AW224" s="201">
        <f t="shared" si="43"/>
        <v>0</v>
      </c>
      <c r="AX224" s="205">
        <f t="shared" si="44"/>
        <v>3</v>
      </c>
      <c r="AY224" s="199">
        <f t="shared" si="45"/>
        <v>0</v>
      </c>
      <c r="AZ224" s="199">
        <f t="shared" si="46"/>
        <v>0</v>
      </c>
      <c r="BA224" s="199">
        <f t="shared" si="47"/>
        <v>0</v>
      </c>
      <c r="BB224" s="201">
        <f t="shared" si="48"/>
        <v>0</v>
      </c>
      <c r="BC224" s="204">
        <f t="shared" si="49"/>
        <v>4</v>
      </c>
      <c r="BD224" s="199">
        <f t="shared" si="50"/>
        <v>0</v>
      </c>
      <c r="BE224" s="199">
        <f t="shared" si="51"/>
        <v>0</v>
      </c>
      <c r="BF224" s="199">
        <f t="shared" si="52"/>
        <v>0</v>
      </c>
      <c r="BG224" s="201">
        <f t="shared" si="53"/>
        <v>0</v>
      </c>
      <c r="BH224" s="204">
        <f t="shared" si="54"/>
        <v>4</v>
      </c>
      <c r="BI224" s="199">
        <f t="shared" si="55"/>
        <v>2</v>
      </c>
      <c r="BJ224" s="199">
        <f t="shared" si="56"/>
        <v>0</v>
      </c>
      <c r="BK224" s="199">
        <f t="shared" si="57"/>
        <v>0</v>
      </c>
      <c r="BL224" s="201">
        <f t="shared" si="58"/>
        <v>0</v>
      </c>
      <c r="BM224" s="206">
        <f t="shared" si="59"/>
        <v>3</v>
      </c>
      <c r="BN224" s="199">
        <f t="shared" si="60"/>
        <v>5</v>
      </c>
      <c r="BO224" s="199">
        <f t="shared" si="61"/>
        <v>0</v>
      </c>
      <c r="BP224" s="199">
        <f t="shared" si="62"/>
        <v>0</v>
      </c>
      <c r="BQ224" s="201">
        <f t="shared" si="63"/>
        <v>0</v>
      </c>
      <c r="BR224" s="207">
        <f t="shared" si="64"/>
        <v>3</v>
      </c>
      <c r="BS224" s="199">
        <f t="shared" si="65"/>
        <v>0</v>
      </c>
      <c r="BT224" s="199">
        <f t="shared" si="66"/>
        <v>0</v>
      </c>
      <c r="BU224" s="199">
        <f t="shared" si="67"/>
        <v>0</v>
      </c>
      <c r="BV224" s="201">
        <f t="shared" si="68"/>
        <v>0</v>
      </c>
      <c r="BW224" s="207">
        <f t="shared" si="69"/>
        <v>4</v>
      </c>
      <c r="BX224" s="235">
        <v>34</v>
      </c>
      <c r="BY224" s="235">
        <v>34</v>
      </c>
      <c r="BZ224" s="193" t="e">
        <f t="shared" si="70"/>
        <v>#VALUE!</v>
      </c>
      <c r="CA224" s="193">
        <f t="shared" si="71"/>
        <v>20</v>
      </c>
      <c r="CB224" s="193" t="e">
        <f t="shared" si="72"/>
        <v>#VALUE!</v>
      </c>
      <c r="CC224" s="193" t="e">
        <f t="shared" si="73"/>
        <v>#VALUE!</v>
      </c>
      <c r="CD224" s="193" t="e">
        <f t="shared" si="74"/>
        <v>#VALUE!</v>
      </c>
      <c r="CE224" s="193" t="e">
        <f t="shared" si="75"/>
        <v>#VALUE!</v>
      </c>
      <c r="CF224" s="193" t="e">
        <f t="shared" si="76"/>
        <v>#VALUE!</v>
      </c>
      <c r="CG224" s="193" t="e">
        <f t="shared" si="77"/>
        <v>#VALUE!</v>
      </c>
      <c r="CH224" s="193" t="e">
        <f t="shared" si="78"/>
        <v>#VALUE!</v>
      </c>
      <c r="CI224" s="193" t="e">
        <f t="shared" si="79"/>
        <v>#VALUE!</v>
      </c>
      <c r="CJ224" s="193" t="e">
        <f t="shared" si="80"/>
        <v>#VALUE!</v>
      </c>
      <c r="CK224" s="193" t="e">
        <f t="shared" si="81"/>
        <v>#VALUE!</v>
      </c>
      <c r="CL224" s="193" t="e">
        <f t="shared" si="82"/>
        <v>#VALUE!</v>
      </c>
      <c r="CM224" s="193" t="e">
        <f t="shared" si="83"/>
        <v>#VALUE!</v>
      </c>
      <c r="CN224" s="193" t="e">
        <f t="shared" si="84"/>
        <v>#VALUE!</v>
      </c>
      <c r="CO224" s="209" t="str">
        <f t="shared" si="85"/>
        <v>2023PEC AI 188</v>
      </c>
      <c r="CP224" s="193" t="e">
        <f t="shared" si="86"/>
        <v>#VALUE!</v>
      </c>
      <c r="CQ224" s="158"/>
      <c r="CR224" s="193">
        <f t="shared" si="87"/>
        <v>20</v>
      </c>
      <c r="CS224" s="193" t="e">
        <f t="shared" si="88"/>
        <v>#VALUE!</v>
      </c>
      <c r="CT224" s="193" t="e">
        <f t="shared" si="89"/>
        <v>#VALUE!</v>
      </c>
      <c r="CU224" s="193" t="e">
        <f t="shared" si="90"/>
        <v>#VALUE!</v>
      </c>
      <c r="CV224" s="193" t="e">
        <f t="shared" si="91"/>
        <v>#VALUE!</v>
      </c>
      <c r="CW224" s="193" t="e">
        <f t="shared" si="92"/>
        <v>#VALUE!</v>
      </c>
      <c r="CX224" s="193" t="e">
        <f t="shared" si="93"/>
        <v>#VALUE!</v>
      </c>
      <c r="CY224" s="193" t="e">
        <f t="shared" si="94"/>
        <v>#VALUE!</v>
      </c>
      <c r="CZ224" s="193" t="e">
        <f t="shared" si="95"/>
        <v>#VALUE!</v>
      </c>
      <c r="DA224" s="193" t="e">
        <f t="shared" si="96"/>
        <v>#VALUE!</v>
      </c>
      <c r="DB224" s="193" t="e">
        <f t="shared" si="97"/>
        <v>#VALUE!</v>
      </c>
      <c r="DC224" s="193" t="e">
        <f t="shared" si="98"/>
        <v>#VALUE!</v>
      </c>
      <c r="DD224" s="193" t="e">
        <f t="shared" si="99"/>
        <v>#VALUE!</v>
      </c>
      <c r="DE224" s="159"/>
      <c r="DF224" s="159" t="e">
        <f t="shared" si="100"/>
        <v>#VALUE!</v>
      </c>
      <c r="DG224" s="159"/>
      <c r="DH224" s="159"/>
      <c r="DI224" s="159"/>
      <c r="DJ224" s="159"/>
      <c r="DK224" s="159"/>
      <c r="DL224" s="159"/>
      <c r="DM224" s="159"/>
      <c r="DN224" s="159"/>
      <c r="DO224" s="159"/>
      <c r="DP224" s="159"/>
      <c r="DQ224" s="159"/>
      <c r="DR224" s="159">
        <f t="shared" si="101"/>
        <v>34</v>
      </c>
      <c r="DS224" s="188">
        <f t="shared" si="102"/>
        <v>7</v>
      </c>
      <c r="DT224" s="159">
        <f t="shared" si="103"/>
        <v>5</v>
      </c>
      <c r="DU224" s="159">
        <f t="shared" si="104"/>
        <v>5</v>
      </c>
      <c r="DV224" s="159">
        <f t="shared" si="105"/>
        <v>5</v>
      </c>
      <c r="DW224" s="159">
        <f t="shared" si="106"/>
        <v>5</v>
      </c>
      <c r="DX224" s="159">
        <f t="shared" si="107"/>
        <v>2</v>
      </c>
      <c r="DY224" s="210">
        <f t="shared" si="108"/>
        <v>5</v>
      </c>
      <c r="DZ224" s="159">
        <f t="shared" si="109"/>
        <v>34</v>
      </c>
      <c r="EA224" s="159">
        <f t="shared" si="110"/>
        <v>7</v>
      </c>
      <c r="EB224" s="159">
        <f t="shared" si="111"/>
        <v>5</v>
      </c>
      <c r="EC224" s="159">
        <f t="shared" si="222"/>
        <v>0</v>
      </c>
      <c r="ED224" s="159">
        <f t="shared" si="222"/>
        <v>0</v>
      </c>
      <c r="EE224" s="159">
        <f t="shared" si="223"/>
        <v>5</v>
      </c>
      <c r="EF224" s="159">
        <f t="shared" si="223"/>
        <v>5</v>
      </c>
      <c r="EG224" s="159">
        <f t="shared" si="114"/>
        <v>0</v>
      </c>
      <c r="EH224" s="159">
        <f t="shared" si="115"/>
        <v>5</v>
      </c>
      <c r="EI224" s="159">
        <f t="shared" si="224"/>
        <v>0</v>
      </c>
      <c r="EJ224" s="159">
        <f t="shared" si="224"/>
        <v>0</v>
      </c>
      <c r="EK224" s="159">
        <f t="shared" si="225"/>
        <v>2</v>
      </c>
      <c r="EL224" s="159">
        <f t="shared" si="225"/>
        <v>5</v>
      </c>
      <c r="EM224" s="159">
        <f t="shared" si="118"/>
        <v>0</v>
      </c>
      <c r="EN224" s="159"/>
      <c r="EO224" s="159"/>
      <c r="EP224" s="188">
        <f t="shared" si="119"/>
        <v>7</v>
      </c>
      <c r="EQ224" s="159">
        <f t="shared" si="120"/>
        <v>6</v>
      </c>
      <c r="ER224" s="159">
        <f t="shared" si="121"/>
        <v>6</v>
      </c>
      <c r="ES224" s="159">
        <f t="shared" si="122"/>
        <v>6</v>
      </c>
      <c r="ET224" s="159">
        <f t="shared" si="123"/>
        <v>4</v>
      </c>
      <c r="EU224" s="159">
        <f t="shared" si="124"/>
        <v>5</v>
      </c>
      <c r="EV224" s="159"/>
      <c r="EW224" s="159">
        <f t="shared" si="125"/>
        <v>34</v>
      </c>
      <c r="EX224" s="159">
        <f t="shared" si="126"/>
        <v>7</v>
      </c>
      <c r="EY224" s="159">
        <f t="shared" si="127"/>
        <v>6</v>
      </c>
      <c r="EZ224" s="159">
        <f t="shared" si="226"/>
        <v>0</v>
      </c>
      <c r="FA224" s="159">
        <f t="shared" si="226"/>
        <v>0</v>
      </c>
      <c r="FB224" s="159">
        <f t="shared" si="227"/>
        <v>6</v>
      </c>
      <c r="FC224" s="159">
        <f t="shared" si="227"/>
        <v>6</v>
      </c>
      <c r="FD224" s="159">
        <f t="shared" si="130"/>
        <v>0</v>
      </c>
      <c r="FE224" s="159">
        <f t="shared" si="131"/>
        <v>4</v>
      </c>
      <c r="FF224" s="159">
        <f t="shared" si="228"/>
        <v>0</v>
      </c>
      <c r="FG224" s="159">
        <f t="shared" si="228"/>
        <v>0</v>
      </c>
      <c r="FH224" s="159">
        <f t="shared" si="133"/>
        <v>5</v>
      </c>
      <c r="FI224" s="159">
        <v>0</v>
      </c>
      <c r="FJ224" s="159">
        <v>0</v>
      </c>
      <c r="FK224" s="159"/>
      <c r="FL224" s="159"/>
      <c r="FM224" s="235">
        <v>34</v>
      </c>
    </row>
    <row r="225" spans="1:169" ht="18" x14ac:dyDescent="0.2">
      <c r="A225" s="194">
        <v>212</v>
      </c>
      <c r="B225" s="211">
        <v>211423243212</v>
      </c>
      <c r="C225" s="211" t="s">
        <v>1098</v>
      </c>
      <c r="D225" s="197"/>
      <c r="E225" s="212" t="s">
        <v>1099</v>
      </c>
      <c r="F225" s="199">
        <f t="shared" si="0"/>
        <v>2</v>
      </c>
      <c r="G225" s="199">
        <f t="shared" si="1"/>
        <v>2</v>
      </c>
      <c r="H225" s="199">
        <f t="shared" si="2"/>
        <v>2</v>
      </c>
      <c r="I225" s="199">
        <f t="shared" si="3"/>
        <v>2</v>
      </c>
      <c r="J225" s="199">
        <f t="shared" si="4"/>
        <v>2</v>
      </c>
      <c r="K225" s="199">
        <f t="shared" si="5"/>
        <v>1</v>
      </c>
      <c r="L225" s="199">
        <f t="shared" si="6"/>
        <v>0</v>
      </c>
      <c r="M225" s="199">
        <f t="shared" si="7"/>
        <v>0</v>
      </c>
      <c r="N225" s="199">
        <f t="shared" si="8"/>
        <v>0</v>
      </c>
      <c r="O225" s="200">
        <f t="shared" si="9"/>
        <v>0</v>
      </c>
      <c r="P225" s="199">
        <f t="shared" si="10"/>
        <v>0</v>
      </c>
      <c r="Q225" s="199">
        <f t="shared" si="11"/>
        <v>0</v>
      </c>
      <c r="R225" s="199">
        <f t="shared" si="12"/>
        <v>0</v>
      </c>
      <c r="S225" s="201">
        <f t="shared" si="214"/>
        <v>0</v>
      </c>
      <c r="T225" s="202">
        <f t="shared" si="14"/>
        <v>4</v>
      </c>
      <c r="U225" s="199">
        <f t="shared" si="15"/>
        <v>8</v>
      </c>
      <c r="V225" s="199">
        <f t="shared" si="16"/>
        <v>0</v>
      </c>
      <c r="W225" s="199">
        <f t="shared" si="17"/>
        <v>0</v>
      </c>
      <c r="X225" s="201">
        <f t="shared" si="18"/>
        <v>0</v>
      </c>
      <c r="Y225" s="203">
        <f t="shared" si="19"/>
        <v>3</v>
      </c>
      <c r="Z225" s="199">
        <f t="shared" si="20"/>
        <v>8</v>
      </c>
      <c r="AA225" s="199">
        <f t="shared" si="21"/>
        <v>0</v>
      </c>
      <c r="AB225" s="199">
        <f t="shared" si="22"/>
        <v>0</v>
      </c>
      <c r="AC225" s="201">
        <f t="shared" si="23"/>
        <v>0</v>
      </c>
      <c r="AD225" s="202">
        <f t="shared" si="24"/>
        <v>3</v>
      </c>
      <c r="AE225" s="199">
        <f t="shared" si="25"/>
        <v>0</v>
      </c>
      <c r="AF225" s="199">
        <f t="shared" si="26"/>
        <v>0</v>
      </c>
      <c r="AG225" s="199">
        <f t="shared" si="27"/>
        <v>0</v>
      </c>
      <c r="AH225" s="201">
        <f t="shared" si="28"/>
        <v>0</v>
      </c>
      <c r="AI225" s="204">
        <f t="shared" si="29"/>
        <v>4</v>
      </c>
      <c r="AJ225" s="199">
        <f t="shared" si="30"/>
        <v>0</v>
      </c>
      <c r="AK225" s="199">
        <f t="shared" si="31"/>
        <v>0</v>
      </c>
      <c r="AL225" s="199">
        <f t="shared" si="32"/>
        <v>0</v>
      </c>
      <c r="AM225" s="201">
        <f t="shared" si="33"/>
        <v>0</v>
      </c>
      <c r="AN225" s="204">
        <f t="shared" si="34"/>
        <v>4</v>
      </c>
      <c r="AO225" s="199">
        <f t="shared" si="35"/>
        <v>8</v>
      </c>
      <c r="AP225" s="199">
        <f t="shared" si="36"/>
        <v>0</v>
      </c>
      <c r="AQ225" s="199">
        <f t="shared" si="37"/>
        <v>0</v>
      </c>
      <c r="AR225" s="201">
        <f t="shared" si="38"/>
        <v>0</v>
      </c>
      <c r="AS225" s="204">
        <f t="shared" si="39"/>
        <v>3</v>
      </c>
      <c r="AT225" s="199">
        <f t="shared" si="40"/>
        <v>0</v>
      </c>
      <c r="AU225" s="199">
        <f t="shared" si="41"/>
        <v>0</v>
      </c>
      <c r="AV225" s="199">
        <f t="shared" si="42"/>
        <v>0</v>
      </c>
      <c r="AW225" s="201">
        <f t="shared" si="43"/>
        <v>0</v>
      </c>
      <c r="AX225" s="205">
        <f t="shared" si="44"/>
        <v>4</v>
      </c>
      <c r="AY225" s="199">
        <f t="shared" si="45"/>
        <v>8</v>
      </c>
      <c r="AZ225" s="199">
        <f t="shared" si="46"/>
        <v>0</v>
      </c>
      <c r="BA225" s="199">
        <f t="shared" si="47"/>
        <v>0</v>
      </c>
      <c r="BB225" s="201">
        <f t="shared" si="48"/>
        <v>0</v>
      </c>
      <c r="BC225" s="204">
        <f t="shared" si="49"/>
        <v>3</v>
      </c>
      <c r="BD225" s="199">
        <f t="shared" si="50"/>
        <v>3</v>
      </c>
      <c r="BE225" s="199">
        <f t="shared" si="51"/>
        <v>0</v>
      </c>
      <c r="BF225" s="199">
        <f t="shared" si="52"/>
        <v>0</v>
      </c>
      <c r="BG225" s="201">
        <f t="shared" si="53"/>
        <v>0</v>
      </c>
      <c r="BH225" s="204">
        <f t="shared" si="54"/>
        <v>3</v>
      </c>
      <c r="BI225" s="199">
        <f t="shared" si="55"/>
        <v>0</v>
      </c>
      <c r="BJ225" s="199">
        <f t="shared" si="56"/>
        <v>0</v>
      </c>
      <c r="BK225" s="199">
        <f t="shared" si="57"/>
        <v>0</v>
      </c>
      <c r="BL225" s="201">
        <f t="shared" si="58"/>
        <v>0</v>
      </c>
      <c r="BM225" s="206">
        <f t="shared" si="59"/>
        <v>4</v>
      </c>
      <c r="BN225" s="199">
        <f t="shared" si="60"/>
        <v>0</v>
      </c>
      <c r="BO225" s="199">
        <f t="shared" si="61"/>
        <v>0</v>
      </c>
      <c r="BP225" s="199">
        <f t="shared" si="62"/>
        <v>0</v>
      </c>
      <c r="BQ225" s="201">
        <f t="shared" si="63"/>
        <v>0</v>
      </c>
      <c r="BR225" s="207">
        <f t="shared" si="64"/>
        <v>4</v>
      </c>
      <c r="BS225" s="199">
        <f t="shared" si="65"/>
        <v>8</v>
      </c>
      <c r="BT225" s="199">
        <f t="shared" si="66"/>
        <v>0</v>
      </c>
      <c r="BU225" s="199">
        <f t="shared" si="67"/>
        <v>0</v>
      </c>
      <c r="BV225" s="201">
        <f t="shared" si="68"/>
        <v>0</v>
      </c>
      <c r="BW225" s="207">
        <f t="shared" si="69"/>
        <v>3</v>
      </c>
      <c r="BX225" s="235">
        <v>54</v>
      </c>
      <c r="BY225" s="235">
        <v>54</v>
      </c>
      <c r="BZ225" s="193" t="e">
        <f t="shared" si="70"/>
        <v>#VALUE!</v>
      </c>
      <c r="CA225" s="193">
        <f t="shared" si="71"/>
        <v>20</v>
      </c>
      <c r="CB225" s="193" t="e">
        <f t="shared" si="72"/>
        <v>#VALUE!</v>
      </c>
      <c r="CC225" s="193" t="e">
        <f t="shared" si="73"/>
        <v>#VALUE!</v>
      </c>
      <c r="CD225" s="193" t="e">
        <f t="shared" si="74"/>
        <v>#VALUE!</v>
      </c>
      <c r="CE225" s="193" t="e">
        <f t="shared" si="75"/>
        <v>#VALUE!</v>
      </c>
      <c r="CF225" s="193" t="e">
        <f t="shared" si="76"/>
        <v>#VALUE!</v>
      </c>
      <c r="CG225" s="193" t="e">
        <f t="shared" si="77"/>
        <v>#VALUE!</v>
      </c>
      <c r="CH225" s="193" t="e">
        <f t="shared" si="78"/>
        <v>#VALUE!</v>
      </c>
      <c r="CI225" s="193" t="e">
        <f t="shared" si="79"/>
        <v>#VALUE!</v>
      </c>
      <c r="CJ225" s="193" t="e">
        <f t="shared" si="80"/>
        <v>#VALUE!</v>
      </c>
      <c r="CK225" s="193" t="e">
        <f t="shared" si="81"/>
        <v>#VALUE!</v>
      </c>
      <c r="CL225" s="193" t="e">
        <f t="shared" si="82"/>
        <v>#VALUE!</v>
      </c>
      <c r="CM225" s="193" t="e">
        <f t="shared" si="83"/>
        <v>#VALUE!</v>
      </c>
      <c r="CN225" s="193" t="e">
        <f t="shared" si="84"/>
        <v>#VALUE!</v>
      </c>
      <c r="CO225" s="209" t="str">
        <f t="shared" si="85"/>
        <v>2023PEC AI 189</v>
      </c>
      <c r="CP225" s="193" t="e">
        <f t="shared" si="86"/>
        <v>#VALUE!</v>
      </c>
      <c r="CQ225" s="158"/>
      <c r="CR225" s="193">
        <f t="shared" si="87"/>
        <v>20</v>
      </c>
      <c r="CS225" s="193" t="e">
        <f t="shared" si="88"/>
        <v>#VALUE!</v>
      </c>
      <c r="CT225" s="193" t="e">
        <f t="shared" si="89"/>
        <v>#VALUE!</v>
      </c>
      <c r="CU225" s="193" t="e">
        <f t="shared" si="90"/>
        <v>#VALUE!</v>
      </c>
      <c r="CV225" s="193" t="e">
        <f t="shared" si="91"/>
        <v>#VALUE!</v>
      </c>
      <c r="CW225" s="193" t="e">
        <f t="shared" si="92"/>
        <v>#VALUE!</v>
      </c>
      <c r="CX225" s="193" t="e">
        <f t="shared" si="93"/>
        <v>#VALUE!</v>
      </c>
      <c r="CY225" s="193" t="e">
        <f t="shared" si="94"/>
        <v>#VALUE!</v>
      </c>
      <c r="CZ225" s="193" t="e">
        <f t="shared" si="95"/>
        <v>#VALUE!</v>
      </c>
      <c r="DA225" s="193" t="e">
        <f t="shared" si="96"/>
        <v>#VALUE!</v>
      </c>
      <c r="DB225" s="193" t="e">
        <f t="shared" si="97"/>
        <v>#VALUE!</v>
      </c>
      <c r="DC225" s="193" t="e">
        <f t="shared" si="98"/>
        <v>#VALUE!</v>
      </c>
      <c r="DD225" s="193" t="e">
        <f t="shared" si="99"/>
        <v>#VALUE!</v>
      </c>
      <c r="DE225" s="159"/>
      <c r="DF225" s="159" t="e">
        <f t="shared" si="100"/>
        <v>#VALUE!</v>
      </c>
      <c r="DG225" s="159"/>
      <c r="DH225" s="159"/>
      <c r="DI225" s="159"/>
      <c r="DJ225" s="159"/>
      <c r="DK225" s="159"/>
      <c r="DL225" s="159"/>
      <c r="DM225" s="159"/>
      <c r="DN225" s="159"/>
      <c r="DO225" s="159"/>
      <c r="DP225" s="159"/>
      <c r="DQ225" s="159"/>
      <c r="DR225" s="159">
        <f t="shared" si="101"/>
        <v>54</v>
      </c>
      <c r="DS225" s="188">
        <f t="shared" si="102"/>
        <v>11</v>
      </c>
      <c r="DT225" s="159">
        <f t="shared" si="103"/>
        <v>8</v>
      </c>
      <c r="DU225" s="159">
        <f t="shared" si="104"/>
        <v>8</v>
      </c>
      <c r="DV225" s="159">
        <f t="shared" si="105"/>
        <v>8</v>
      </c>
      <c r="DW225" s="159">
        <f t="shared" si="106"/>
        <v>8</v>
      </c>
      <c r="DX225" s="159">
        <f t="shared" si="107"/>
        <v>3</v>
      </c>
      <c r="DY225" s="210">
        <f t="shared" si="108"/>
        <v>8</v>
      </c>
      <c r="DZ225" s="159">
        <f t="shared" si="109"/>
        <v>54</v>
      </c>
      <c r="EA225" s="159">
        <f t="shared" si="110"/>
        <v>11</v>
      </c>
      <c r="EB225" s="159">
        <f t="shared" si="111"/>
        <v>0</v>
      </c>
      <c r="EC225" s="159">
        <f t="shared" si="222"/>
        <v>8</v>
      </c>
      <c r="ED225" s="159">
        <f t="shared" si="222"/>
        <v>8</v>
      </c>
      <c r="EE225" s="159">
        <f t="shared" si="223"/>
        <v>0</v>
      </c>
      <c r="EF225" s="159">
        <f t="shared" si="223"/>
        <v>0</v>
      </c>
      <c r="EG225" s="159">
        <f t="shared" si="114"/>
        <v>8</v>
      </c>
      <c r="EH225" s="159">
        <f t="shared" si="115"/>
        <v>0</v>
      </c>
      <c r="EI225" s="159">
        <f t="shared" si="224"/>
        <v>8</v>
      </c>
      <c r="EJ225" s="159">
        <f t="shared" si="224"/>
        <v>3</v>
      </c>
      <c r="EK225" s="159">
        <f t="shared" si="225"/>
        <v>0</v>
      </c>
      <c r="EL225" s="159">
        <f t="shared" si="225"/>
        <v>0</v>
      </c>
      <c r="EM225" s="159">
        <f t="shared" si="118"/>
        <v>8</v>
      </c>
      <c r="EN225" s="159"/>
      <c r="EO225" s="159"/>
      <c r="EP225" s="188">
        <f t="shared" si="119"/>
        <v>11</v>
      </c>
      <c r="EQ225" s="159">
        <f t="shared" si="120"/>
        <v>9</v>
      </c>
      <c r="ER225" s="159">
        <f t="shared" si="121"/>
        <v>10</v>
      </c>
      <c r="ES225" s="159">
        <f t="shared" si="122"/>
        <v>10</v>
      </c>
      <c r="ET225" s="159">
        <f t="shared" si="123"/>
        <v>5</v>
      </c>
      <c r="EU225" s="159">
        <f t="shared" si="124"/>
        <v>9</v>
      </c>
      <c r="EV225" s="159"/>
      <c r="EW225" s="159">
        <f t="shared" si="125"/>
        <v>54</v>
      </c>
      <c r="EX225" s="159">
        <f t="shared" si="126"/>
        <v>11</v>
      </c>
      <c r="EY225" s="159">
        <f t="shared" si="127"/>
        <v>0</v>
      </c>
      <c r="EZ225" s="159">
        <f t="shared" si="226"/>
        <v>9</v>
      </c>
      <c r="FA225" s="159">
        <f t="shared" si="226"/>
        <v>10</v>
      </c>
      <c r="FB225" s="159">
        <f t="shared" si="227"/>
        <v>0</v>
      </c>
      <c r="FC225" s="159">
        <f t="shared" si="227"/>
        <v>0</v>
      </c>
      <c r="FD225" s="159">
        <f t="shared" si="130"/>
        <v>10</v>
      </c>
      <c r="FE225" s="159">
        <f t="shared" si="131"/>
        <v>0</v>
      </c>
      <c r="FF225" s="159">
        <f t="shared" si="228"/>
        <v>5</v>
      </c>
      <c r="FG225" s="159">
        <f t="shared" si="228"/>
        <v>9</v>
      </c>
      <c r="FH225" s="159">
        <f t="shared" si="133"/>
        <v>0</v>
      </c>
      <c r="FI225" s="159">
        <v>0</v>
      </c>
      <c r="FJ225" s="159">
        <v>0</v>
      </c>
      <c r="FK225" s="159"/>
      <c r="FL225" s="159"/>
      <c r="FM225" s="235">
        <v>54</v>
      </c>
    </row>
    <row r="226" spans="1:169" ht="18" x14ac:dyDescent="0.2">
      <c r="A226" s="194">
        <v>213</v>
      </c>
      <c r="B226" s="195">
        <v>211423243213</v>
      </c>
      <c r="C226" s="196" t="s">
        <v>1100</v>
      </c>
      <c r="D226" s="197"/>
      <c r="E226" s="198" t="s">
        <v>1101</v>
      </c>
      <c r="F226" s="199">
        <f t="shared" si="0"/>
        <v>2</v>
      </c>
      <c r="G226" s="199">
        <f t="shared" si="1"/>
        <v>2</v>
      </c>
      <c r="H226" s="199">
        <f t="shared" si="2"/>
        <v>2</v>
      </c>
      <c r="I226" s="199">
        <f t="shared" si="3"/>
        <v>2</v>
      </c>
      <c r="J226" s="199">
        <f t="shared" si="4"/>
        <v>2</v>
      </c>
      <c r="K226" s="199">
        <f t="shared" si="5"/>
        <v>2</v>
      </c>
      <c r="L226" s="199">
        <f t="shared" si="6"/>
        <v>2</v>
      </c>
      <c r="M226" s="199">
        <f t="shared" si="7"/>
        <v>1</v>
      </c>
      <c r="N226" s="199">
        <f t="shared" si="8"/>
        <v>0</v>
      </c>
      <c r="O226" s="200">
        <f t="shared" si="9"/>
        <v>0</v>
      </c>
      <c r="P226" s="199">
        <f t="shared" si="10"/>
        <v>11</v>
      </c>
      <c r="Q226" s="199">
        <f t="shared" si="11"/>
        <v>0</v>
      </c>
      <c r="R226" s="199">
        <f t="shared" si="12"/>
        <v>0</v>
      </c>
      <c r="S226" s="201">
        <f t="shared" si="214"/>
        <v>0</v>
      </c>
      <c r="T226" s="202">
        <f t="shared" si="14"/>
        <v>3</v>
      </c>
      <c r="U226" s="199">
        <f t="shared" si="15"/>
        <v>0</v>
      </c>
      <c r="V226" s="199">
        <f t="shared" si="16"/>
        <v>0</v>
      </c>
      <c r="W226" s="199">
        <f t="shared" si="17"/>
        <v>0</v>
      </c>
      <c r="X226" s="201">
        <f t="shared" si="18"/>
        <v>0</v>
      </c>
      <c r="Y226" s="203">
        <f t="shared" si="19"/>
        <v>4</v>
      </c>
      <c r="Z226" s="199">
        <f t="shared" si="20"/>
        <v>0</v>
      </c>
      <c r="AA226" s="199">
        <f t="shared" si="21"/>
        <v>0</v>
      </c>
      <c r="AB226" s="199">
        <f t="shared" si="22"/>
        <v>0</v>
      </c>
      <c r="AC226" s="201">
        <f t="shared" si="23"/>
        <v>0</v>
      </c>
      <c r="AD226" s="202">
        <f t="shared" si="24"/>
        <v>4</v>
      </c>
      <c r="AE226" s="199">
        <f t="shared" si="25"/>
        <v>11</v>
      </c>
      <c r="AF226" s="199">
        <f t="shared" si="26"/>
        <v>0</v>
      </c>
      <c r="AG226" s="199">
        <f t="shared" si="27"/>
        <v>0</v>
      </c>
      <c r="AH226" s="201">
        <f t="shared" si="28"/>
        <v>0</v>
      </c>
      <c r="AI226" s="204">
        <f t="shared" si="29"/>
        <v>3</v>
      </c>
      <c r="AJ226" s="199">
        <f t="shared" si="30"/>
        <v>10</v>
      </c>
      <c r="AK226" s="199">
        <f t="shared" si="31"/>
        <v>0</v>
      </c>
      <c r="AL226" s="199">
        <f t="shared" si="32"/>
        <v>0</v>
      </c>
      <c r="AM226" s="201">
        <f t="shared" si="33"/>
        <v>0</v>
      </c>
      <c r="AN226" s="204">
        <f t="shared" si="34"/>
        <v>3</v>
      </c>
      <c r="AO226" s="199">
        <f t="shared" si="35"/>
        <v>0</v>
      </c>
      <c r="AP226" s="199">
        <f t="shared" si="36"/>
        <v>0</v>
      </c>
      <c r="AQ226" s="199">
        <f t="shared" si="37"/>
        <v>0</v>
      </c>
      <c r="AR226" s="201">
        <f t="shared" si="38"/>
        <v>0</v>
      </c>
      <c r="AS226" s="204">
        <f t="shared" si="39"/>
        <v>4</v>
      </c>
      <c r="AT226" s="199">
        <f t="shared" si="40"/>
        <v>11</v>
      </c>
      <c r="AU226" s="199">
        <f t="shared" si="41"/>
        <v>0</v>
      </c>
      <c r="AV226" s="199">
        <f t="shared" si="42"/>
        <v>0</v>
      </c>
      <c r="AW226" s="201">
        <f t="shared" si="43"/>
        <v>0</v>
      </c>
      <c r="AX226" s="205">
        <f t="shared" si="44"/>
        <v>3</v>
      </c>
      <c r="AY226" s="199">
        <f t="shared" si="45"/>
        <v>0</v>
      </c>
      <c r="AZ226" s="199">
        <f t="shared" si="46"/>
        <v>0</v>
      </c>
      <c r="BA226" s="199">
        <f t="shared" si="47"/>
        <v>0</v>
      </c>
      <c r="BB226" s="201">
        <f t="shared" si="48"/>
        <v>0</v>
      </c>
      <c r="BC226" s="204">
        <f t="shared" si="49"/>
        <v>4</v>
      </c>
      <c r="BD226" s="199">
        <f t="shared" si="50"/>
        <v>0</v>
      </c>
      <c r="BE226" s="199">
        <f t="shared" si="51"/>
        <v>0</v>
      </c>
      <c r="BF226" s="199">
        <f t="shared" si="52"/>
        <v>0</v>
      </c>
      <c r="BG226" s="201">
        <f t="shared" si="53"/>
        <v>0</v>
      </c>
      <c r="BH226" s="204">
        <f t="shared" si="54"/>
        <v>4</v>
      </c>
      <c r="BI226" s="199">
        <f t="shared" si="55"/>
        <v>7</v>
      </c>
      <c r="BJ226" s="199">
        <f t="shared" si="56"/>
        <v>0</v>
      </c>
      <c r="BK226" s="199">
        <f t="shared" si="57"/>
        <v>0</v>
      </c>
      <c r="BL226" s="201">
        <f t="shared" si="58"/>
        <v>0</v>
      </c>
      <c r="BM226" s="206">
        <f t="shared" si="59"/>
        <v>3</v>
      </c>
      <c r="BN226" s="199">
        <f t="shared" si="60"/>
        <v>12</v>
      </c>
      <c r="BO226" s="199">
        <f t="shared" si="61"/>
        <v>0</v>
      </c>
      <c r="BP226" s="199">
        <f t="shared" si="62"/>
        <v>0</v>
      </c>
      <c r="BQ226" s="201">
        <f t="shared" si="63"/>
        <v>0</v>
      </c>
      <c r="BR226" s="207">
        <f t="shared" si="64"/>
        <v>3</v>
      </c>
      <c r="BS226" s="199">
        <f t="shared" si="65"/>
        <v>0</v>
      </c>
      <c r="BT226" s="199">
        <f t="shared" si="66"/>
        <v>0</v>
      </c>
      <c r="BU226" s="199">
        <f t="shared" si="67"/>
        <v>0</v>
      </c>
      <c r="BV226" s="201">
        <f t="shared" si="68"/>
        <v>0</v>
      </c>
      <c r="BW226" s="207">
        <f t="shared" si="69"/>
        <v>4</v>
      </c>
      <c r="BX226" s="235">
        <v>77</v>
      </c>
      <c r="BY226" s="235">
        <v>77</v>
      </c>
      <c r="BZ226" s="193" t="e">
        <f t="shared" si="70"/>
        <v>#VALUE!</v>
      </c>
      <c r="CA226" s="193">
        <f t="shared" si="71"/>
        <v>20</v>
      </c>
      <c r="CB226" s="193" t="e">
        <f t="shared" si="72"/>
        <v>#VALUE!</v>
      </c>
      <c r="CC226" s="193" t="e">
        <f t="shared" si="73"/>
        <v>#VALUE!</v>
      </c>
      <c r="CD226" s="193" t="e">
        <f t="shared" si="74"/>
        <v>#VALUE!</v>
      </c>
      <c r="CE226" s="193" t="e">
        <f t="shared" si="75"/>
        <v>#VALUE!</v>
      </c>
      <c r="CF226" s="193" t="e">
        <f t="shared" si="76"/>
        <v>#VALUE!</v>
      </c>
      <c r="CG226" s="193" t="e">
        <f t="shared" si="77"/>
        <v>#VALUE!</v>
      </c>
      <c r="CH226" s="193" t="e">
        <f t="shared" si="78"/>
        <v>#VALUE!</v>
      </c>
      <c r="CI226" s="193" t="e">
        <f t="shared" si="79"/>
        <v>#VALUE!</v>
      </c>
      <c r="CJ226" s="193" t="e">
        <f t="shared" si="80"/>
        <v>#VALUE!</v>
      </c>
      <c r="CK226" s="193" t="e">
        <f t="shared" si="81"/>
        <v>#VALUE!</v>
      </c>
      <c r="CL226" s="193" t="e">
        <f t="shared" si="82"/>
        <v>#VALUE!</v>
      </c>
      <c r="CM226" s="193" t="e">
        <f t="shared" si="83"/>
        <v>#VALUE!</v>
      </c>
      <c r="CN226" s="193" t="e">
        <f t="shared" si="84"/>
        <v>#VALUE!</v>
      </c>
      <c r="CO226" s="209" t="str">
        <f t="shared" si="85"/>
        <v>2023PEC AI 533</v>
      </c>
      <c r="CP226" s="193" t="e">
        <f t="shared" si="86"/>
        <v>#VALUE!</v>
      </c>
      <c r="CQ226" s="158"/>
      <c r="CR226" s="193">
        <f t="shared" si="87"/>
        <v>20</v>
      </c>
      <c r="CS226" s="193" t="e">
        <f t="shared" si="88"/>
        <v>#VALUE!</v>
      </c>
      <c r="CT226" s="193" t="e">
        <f t="shared" si="89"/>
        <v>#VALUE!</v>
      </c>
      <c r="CU226" s="193" t="e">
        <f t="shared" si="90"/>
        <v>#VALUE!</v>
      </c>
      <c r="CV226" s="193" t="e">
        <f t="shared" si="91"/>
        <v>#VALUE!</v>
      </c>
      <c r="CW226" s="193" t="e">
        <f t="shared" si="92"/>
        <v>#VALUE!</v>
      </c>
      <c r="CX226" s="193" t="e">
        <f t="shared" si="93"/>
        <v>#VALUE!</v>
      </c>
      <c r="CY226" s="193" t="e">
        <f t="shared" si="94"/>
        <v>#VALUE!</v>
      </c>
      <c r="CZ226" s="193" t="e">
        <f t="shared" si="95"/>
        <v>#VALUE!</v>
      </c>
      <c r="DA226" s="193" t="e">
        <f t="shared" si="96"/>
        <v>#VALUE!</v>
      </c>
      <c r="DB226" s="193" t="e">
        <f t="shared" si="97"/>
        <v>#VALUE!</v>
      </c>
      <c r="DC226" s="193" t="e">
        <f t="shared" si="98"/>
        <v>#VALUE!</v>
      </c>
      <c r="DD226" s="193" t="e">
        <f t="shared" si="99"/>
        <v>#VALUE!</v>
      </c>
      <c r="DE226" s="159"/>
      <c r="DF226" s="159" t="e">
        <f t="shared" si="100"/>
        <v>#VALUE!</v>
      </c>
      <c r="DG226" s="159"/>
      <c r="DH226" s="159"/>
      <c r="DI226" s="159"/>
      <c r="DJ226" s="159"/>
      <c r="DK226" s="159"/>
      <c r="DL226" s="159"/>
      <c r="DM226" s="159"/>
      <c r="DN226" s="159"/>
      <c r="DO226" s="159"/>
      <c r="DP226" s="159"/>
      <c r="DQ226" s="159"/>
      <c r="DR226" s="159">
        <f t="shared" si="101"/>
        <v>77</v>
      </c>
      <c r="DS226" s="188">
        <f t="shared" si="102"/>
        <v>15</v>
      </c>
      <c r="DT226" s="159">
        <f t="shared" si="103"/>
        <v>11</v>
      </c>
      <c r="DU226" s="159">
        <f t="shared" si="104"/>
        <v>11</v>
      </c>
      <c r="DV226" s="159">
        <f t="shared" si="105"/>
        <v>10</v>
      </c>
      <c r="DW226" s="159">
        <f t="shared" si="106"/>
        <v>11</v>
      </c>
      <c r="DX226" s="159">
        <f t="shared" si="107"/>
        <v>7</v>
      </c>
      <c r="DY226" s="210">
        <f t="shared" si="108"/>
        <v>12</v>
      </c>
      <c r="DZ226" s="159">
        <f t="shared" si="109"/>
        <v>77</v>
      </c>
      <c r="EA226" s="159">
        <f t="shared" si="110"/>
        <v>15</v>
      </c>
      <c r="EB226" s="159">
        <f t="shared" si="111"/>
        <v>11</v>
      </c>
      <c r="EC226" s="159">
        <f t="shared" si="222"/>
        <v>0</v>
      </c>
      <c r="ED226" s="159">
        <f t="shared" si="222"/>
        <v>0</v>
      </c>
      <c r="EE226" s="159">
        <f t="shared" si="223"/>
        <v>11</v>
      </c>
      <c r="EF226" s="159">
        <f t="shared" si="223"/>
        <v>10</v>
      </c>
      <c r="EG226" s="159">
        <f t="shared" si="114"/>
        <v>0</v>
      </c>
      <c r="EH226" s="159">
        <f t="shared" si="115"/>
        <v>11</v>
      </c>
      <c r="EI226" s="159">
        <f t="shared" si="224"/>
        <v>0</v>
      </c>
      <c r="EJ226" s="159">
        <f t="shared" si="224"/>
        <v>0</v>
      </c>
      <c r="EK226" s="159">
        <f t="shared" si="225"/>
        <v>7</v>
      </c>
      <c r="EL226" s="159">
        <f t="shared" si="225"/>
        <v>12</v>
      </c>
      <c r="EM226" s="159">
        <f t="shared" si="118"/>
        <v>0</v>
      </c>
      <c r="EN226" s="159"/>
      <c r="EO226" s="159"/>
      <c r="EP226" s="188">
        <f t="shared" si="119"/>
        <v>15</v>
      </c>
      <c r="EQ226" s="159">
        <f t="shared" si="120"/>
        <v>14</v>
      </c>
      <c r="ER226" s="159">
        <f t="shared" si="121"/>
        <v>14</v>
      </c>
      <c r="ES226" s="159">
        <f t="shared" si="122"/>
        <v>12</v>
      </c>
      <c r="ET226" s="159">
        <f t="shared" si="123"/>
        <v>10</v>
      </c>
      <c r="EU226" s="159">
        <f t="shared" si="124"/>
        <v>12</v>
      </c>
      <c r="EV226" s="159"/>
      <c r="EW226" s="159">
        <f t="shared" si="125"/>
        <v>77</v>
      </c>
      <c r="EX226" s="159">
        <f t="shared" si="126"/>
        <v>15</v>
      </c>
      <c r="EY226" s="159">
        <f t="shared" si="127"/>
        <v>14</v>
      </c>
      <c r="EZ226" s="159">
        <f t="shared" si="226"/>
        <v>0</v>
      </c>
      <c r="FA226" s="159">
        <f t="shared" si="226"/>
        <v>0</v>
      </c>
      <c r="FB226" s="159">
        <f t="shared" si="227"/>
        <v>14</v>
      </c>
      <c r="FC226" s="159">
        <f t="shared" si="227"/>
        <v>12</v>
      </c>
      <c r="FD226" s="159">
        <f t="shared" si="130"/>
        <v>0</v>
      </c>
      <c r="FE226" s="159">
        <f t="shared" si="131"/>
        <v>10</v>
      </c>
      <c r="FF226" s="159">
        <f t="shared" si="228"/>
        <v>0</v>
      </c>
      <c r="FG226" s="159">
        <f t="shared" si="228"/>
        <v>0</v>
      </c>
      <c r="FH226" s="159">
        <f t="shared" si="133"/>
        <v>12</v>
      </c>
      <c r="FI226" s="159">
        <v>0</v>
      </c>
      <c r="FJ226" s="159">
        <v>0</v>
      </c>
      <c r="FK226" s="159"/>
      <c r="FL226" s="159"/>
      <c r="FM226" s="235">
        <v>77</v>
      </c>
    </row>
    <row r="227" spans="1:169" ht="18" x14ac:dyDescent="0.2">
      <c r="A227" s="194">
        <v>214</v>
      </c>
      <c r="B227" s="211">
        <v>211423243214</v>
      </c>
      <c r="C227" s="211" t="s">
        <v>1102</v>
      </c>
      <c r="D227" s="197"/>
      <c r="E227" s="212" t="s">
        <v>1103</v>
      </c>
      <c r="F227" s="199">
        <f t="shared" si="0"/>
        <v>2</v>
      </c>
      <c r="G227" s="199">
        <f t="shared" si="1"/>
        <v>2</v>
      </c>
      <c r="H227" s="199">
        <f t="shared" si="2"/>
        <v>2</v>
      </c>
      <c r="I227" s="199">
        <f t="shared" si="3"/>
        <v>2</v>
      </c>
      <c r="J227" s="199">
        <f t="shared" si="4"/>
        <v>2</v>
      </c>
      <c r="K227" s="199">
        <f t="shared" si="5"/>
        <v>2</v>
      </c>
      <c r="L227" s="199">
        <f t="shared" si="6"/>
        <v>2</v>
      </c>
      <c r="M227" s="199">
        <f t="shared" si="7"/>
        <v>1</v>
      </c>
      <c r="N227" s="199">
        <f t="shared" si="8"/>
        <v>0</v>
      </c>
      <c r="O227" s="200">
        <f t="shared" si="9"/>
        <v>0</v>
      </c>
      <c r="P227" s="199">
        <f t="shared" si="10"/>
        <v>0</v>
      </c>
      <c r="Q227" s="199">
        <f t="shared" si="11"/>
        <v>0</v>
      </c>
      <c r="R227" s="199">
        <f t="shared" si="12"/>
        <v>0</v>
      </c>
      <c r="S227" s="201">
        <f t="shared" si="214"/>
        <v>0</v>
      </c>
      <c r="T227" s="202">
        <f t="shared" si="14"/>
        <v>4</v>
      </c>
      <c r="U227" s="199">
        <f t="shared" si="15"/>
        <v>10</v>
      </c>
      <c r="V227" s="199">
        <f t="shared" si="16"/>
        <v>0</v>
      </c>
      <c r="W227" s="199">
        <f t="shared" si="17"/>
        <v>0</v>
      </c>
      <c r="X227" s="201">
        <f t="shared" si="18"/>
        <v>0</v>
      </c>
      <c r="Y227" s="203">
        <f t="shared" si="19"/>
        <v>3</v>
      </c>
      <c r="Z227" s="199">
        <f t="shared" si="20"/>
        <v>11</v>
      </c>
      <c r="AA227" s="199">
        <f t="shared" si="21"/>
        <v>0</v>
      </c>
      <c r="AB227" s="199">
        <f t="shared" si="22"/>
        <v>0</v>
      </c>
      <c r="AC227" s="201">
        <f t="shared" si="23"/>
        <v>0</v>
      </c>
      <c r="AD227" s="202">
        <f t="shared" si="24"/>
        <v>3</v>
      </c>
      <c r="AE227" s="199">
        <f t="shared" si="25"/>
        <v>0</v>
      </c>
      <c r="AF227" s="199">
        <f t="shared" si="26"/>
        <v>0</v>
      </c>
      <c r="AG227" s="199">
        <f t="shared" si="27"/>
        <v>0</v>
      </c>
      <c r="AH227" s="201">
        <f t="shared" si="28"/>
        <v>0</v>
      </c>
      <c r="AI227" s="204">
        <f t="shared" si="29"/>
        <v>4</v>
      </c>
      <c r="AJ227" s="199">
        <f t="shared" si="30"/>
        <v>0</v>
      </c>
      <c r="AK227" s="199">
        <f t="shared" si="31"/>
        <v>0</v>
      </c>
      <c r="AL227" s="199">
        <f t="shared" si="32"/>
        <v>0</v>
      </c>
      <c r="AM227" s="201">
        <f t="shared" si="33"/>
        <v>0</v>
      </c>
      <c r="AN227" s="204">
        <f t="shared" si="34"/>
        <v>4</v>
      </c>
      <c r="AO227" s="199">
        <f t="shared" si="35"/>
        <v>11</v>
      </c>
      <c r="AP227" s="199">
        <f t="shared" si="36"/>
        <v>0</v>
      </c>
      <c r="AQ227" s="199">
        <f t="shared" si="37"/>
        <v>0</v>
      </c>
      <c r="AR227" s="201">
        <f t="shared" si="38"/>
        <v>0</v>
      </c>
      <c r="AS227" s="204">
        <f t="shared" si="39"/>
        <v>3</v>
      </c>
      <c r="AT227" s="199">
        <f t="shared" si="40"/>
        <v>0</v>
      </c>
      <c r="AU227" s="199">
        <f t="shared" si="41"/>
        <v>0</v>
      </c>
      <c r="AV227" s="199">
        <f t="shared" si="42"/>
        <v>0</v>
      </c>
      <c r="AW227" s="201">
        <f t="shared" si="43"/>
        <v>0</v>
      </c>
      <c r="AX227" s="205">
        <f t="shared" si="44"/>
        <v>4</v>
      </c>
      <c r="AY227" s="199">
        <f t="shared" si="45"/>
        <v>11</v>
      </c>
      <c r="AZ227" s="199">
        <f t="shared" si="46"/>
        <v>0</v>
      </c>
      <c r="BA227" s="199">
        <f t="shared" si="47"/>
        <v>0</v>
      </c>
      <c r="BB227" s="201">
        <f t="shared" si="48"/>
        <v>0</v>
      </c>
      <c r="BC227" s="204">
        <f t="shared" si="49"/>
        <v>3</v>
      </c>
      <c r="BD227" s="199">
        <f t="shared" si="50"/>
        <v>7</v>
      </c>
      <c r="BE227" s="199">
        <f t="shared" si="51"/>
        <v>0</v>
      </c>
      <c r="BF227" s="199">
        <f t="shared" si="52"/>
        <v>0</v>
      </c>
      <c r="BG227" s="201">
        <f t="shared" si="53"/>
        <v>0</v>
      </c>
      <c r="BH227" s="204">
        <f t="shared" si="54"/>
        <v>3</v>
      </c>
      <c r="BI227" s="199">
        <f t="shared" si="55"/>
        <v>0</v>
      </c>
      <c r="BJ227" s="199">
        <f t="shared" si="56"/>
        <v>0</v>
      </c>
      <c r="BK227" s="199">
        <f t="shared" si="57"/>
        <v>0</v>
      </c>
      <c r="BL227" s="201">
        <f t="shared" si="58"/>
        <v>0</v>
      </c>
      <c r="BM227" s="206">
        <f t="shared" si="59"/>
        <v>4</v>
      </c>
      <c r="BN227" s="199">
        <f t="shared" si="60"/>
        <v>0</v>
      </c>
      <c r="BO227" s="199">
        <f t="shared" si="61"/>
        <v>0</v>
      </c>
      <c r="BP227" s="199">
        <f t="shared" si="62"/>
        <v>0</v>
      </c>
      <c r="BQ227" s="201">
        <f t="shared" si="63"/>
        <v>0</v>
      </c>
      <c r="BR227" s="207">
        <f t="shared" si="64"/>
        <v>4</v>
      </c>
      <c r="BS227" s="199">
        <f t="shared" si="65"/>
        <v>11</v>
      </c>
      <c r="BT227" s="199">
        <f t="shared" si="66"/>
        <v>0</v>
      </c>
      <c r="BU227" s="199">
        <f t="shared" si="67"/>
        <v>0</v>
      </c>
      <c r="BV227" s="201">
        <f t="shared" si="68"/>
        <v>0</v>
      </c>
      <c r="BW227" s="207">
        <f t="shared" si="69"/>
        <v>3</v>
      </c>
      <c r="BX227" s="235">
        <v>76</v>
      </c>
      <c r="BY227" s="235">
        <v>76</v>
      </c>
      <c r="BZ227" s="193" t="e">
        <f t="shared" si="70"/>
        <v>#VALUE!</v>
      </c>
      <c r="CA227" s="193">
        <f t="shared" si="71"/>
        <v>20</v>
      </c>
      <c r="CB227" s="193" t="e">
        <f t="shared" si="72"/>
        <v>#VALUE!</v>
      </c>
      <c r="CC227" s="193" t="e">
        <f t="shared" si="73"/>
        <v>#VALUE!</v>
      </c>
      <c r="CD227" s="193" t="e">
        <f t="shared" si="74"/>
        <v>#VALUE!</v>
      </c>
      <c r="CE227" s="193" t="e">
        <f t="shared" si="75"/>
        <v>#VALUE!</v>
      </c>
      <c r="CF227" s="193" t="e">
        <f t="shared" si="76"/>
        <v>#VALUE!</v>
      </c>
      <c r="CG227" s="193" t="e">
        <f t="shared" si="77"/>
        <v>#VALUE!</v>
      </c>
      <c r="CH227" s="193" t="e">
        <f t="shared" si="78"/>
        <v>#VALUE!</v>
      </c>
      <c r="CI227" s="193" t="e">
        <f t="shared" si="79"/>
        <v>#VALUE!</v>
      </c>
      <c r="CJ227" s="193" t="e">
        <f t="shared" si="80"/>
        <v>#VALUE!</v>
      </c>
      <c r="CK227" s="193" t="e">
        <f t="shared" si="81"/>
        <v>#VALUE!</v>
      </c>
      <c r="CL227" s="193" t="e">
        <f t="shared" si="82"/>
        <v>#VALUE!</v>
      </c>
      <c r="CM227" s="193" t="e">
        <f t="shared" si="83"/>
        <v>#VALUE!</v>
      </c>
      <c r="CN227" s="193" t="e">
        <f t="shared" si="84"/>
        <v>#VALUE!</v>
      </c>
      <c r="CO227" s="209" t="str">
        <f t="shared" si="85"/>
        <v>2023PEC AI 190</v>
      </c>
      <c r="CP227" s="193" t="e">
        <f t="shared" si="86"/>
        <v>#VALUE!</v>
      </c>
      <c r="CQ227" s="158"/>
      <c r="CR227" s="193">
        <f t="shared" si="87"/>
        <v>20</v>
      </c>
      <c r="CS227" s="193" t="e">
        <f t="shared" si="88"/>
        <v>#VALUE!</v>
      </c>
      <c r="CT227" s="193" t="e">
        <f t="shared" si="89"/>
        <v>#VALUE!</v>
      </c>
      <c r="CU227" s="193" t="e">
        <f t="shared" si="90"/>
        <v>#VALUE!</v>
      </c>
      <c r="CV227" s="193" t="e">
        <f t="shared" si="91"/>
        <v>#VALUE!</v>
      </c>
      <c r="CW227" s="193" t="e">
        <f t="shared" si="92"/>
        <v>#VALUE!</v>
      </c>
      <c r="CX227" s="193" t="e">
        <f t="shared" si="93"/>
        <v>#VALUE!</v>
      </c>
      <c r="CY227" s="193" t="e">
        <f t="shared" si="94"/>
        <v>#VALUE!</v>
      </c>
      <c r="CZ227" s="193" t="e">
        <f t="shared" si="95"/>
        <v>#VALUE!</v>
      </c>
      <c r="DA227" s="193" t="e">
        <f t="shared" si="96"/>
        <v>#VALUE!</v>
      </c>
      <c r="DB227" s="193" t="e">
        <f t="shared" si="97"/>
        <v>#VALUE!</v>
      </c>
      <c r="DC227" s="193" t="e">
        <f t="shared" si="98"/>
        <v>#VALUE!</v>
      </c>
      <c r="DD227" s="193" t="e">
        <f t="shared" si="99"/>
        <v>#VALUE!</v>
      </c>
      <c r="DE227" s="159"/>
      <c r="DF227" s="159" t="e">
        <f t="shared" si="100"/>
        <v>#VALUE!</v>
      </c>
      <c r="DG227" s="159"/>
      <c r="DH227" s="159"/>
      <c r="DI227" s="159"/>
      <c r="DJ227" s="159"/>
      <c r="DK227" s="159"/>
      <c r="DL227" s="159"/>
      <c r="DM227" s="159"/>
      <c r="DN227" s="159"/>
      <c r="DO227" s="159"/>
      <c r="DP227" s="159"/>
      <c r="DQ227" s="159"/>
      <c r="DR227" s="159">
        <f t="shared" si="101"/>
        <v>76</v>
      </c>
      <c r="DS227" s="188">
        <f t="shared" si="102"/>
        <v>15</v>
      </c>
      <c r="DT227" s="159">
        <f t="shared" si="103"/>
        <v>10</v>
      </c>
      <c r="DU227" s="159">
        <f t="shared" si="104"/>
        <v>11</v>
      </c>
      <c r="DV227" s="159">
        <f t="shared" si="105"/>
        <v>11</v>
      </c>
      <c r="DW227" s="159">
        <f t="shared" si="106"/>
        <v>11</v>
      </c>
      <c r="DX227" s="159">
        <f t="shared" si="107"/>
        <v>7</v>
      </c>
      <c r="DY227" s="210">
        <f t="shared" si="108"/>
        <v>11</v>
      </c>
      <c r="DZ227" s="159">
        <f t="shared" si="109"/>
        <v>76</v>
      </c>
      <c r="EA227" s="159">
        <f t="shared" si="110"/>
        <v>15</v>
      </c>
      <c r="EB227" s="159">
        <f t="shared" si="111"/>
        <v>0</v>
      </c>
      <c r="EC227" s="159">
        <f t="shared" si="222"/>
        <v>10</v>
      </c>
      <c r="ED227" s="159">
        <f t="shared" si="222"/>
        <v>11</v>
      </c>
      <c r="EE227" s="159">
        <f t="shared" si="223"/>
        <v>0</v>
      </c>
      <c r="EF227" s="159">
        <f t="shared" si="223"/>
        <v>0</v>
      </c>
      <c r="EG227" s="159">
        <f t="shared" si="114"/>
        <v>11</v>
      </c>
      <c r="EH227" s="159">
        <f t="shared" si="115"/>
        <v>0</v>
      </c>
      <c r="EI227" s="159">
        <f t="shared" si="224"/>
        <v>11</v>
      </c>
      <c r="EJ227" s="159">
        <f t="shared" si="224"/>
        <v>7</v>
      </c>
      <c r="EK227" s="159">
        <f t="shared" si="225"/>
        <v>0</v>
      </c>
      <c r="EL227" s="159">
        <f t="shared" si="225"/>
        <v>0</v>
      </c>
      <c r="EM227" s="159">
        <f t="shared" si="118"/>
        <v>11</v>
      </c>
      <c r="EN227" s="159"/>
      <c r="EO227" s="159"/>
      <c r="EP227" s="188">
        <f t="shared" si="119"/>
        <v>15</v>
      </c>
      <c r="EQ227" s="159">
        <f t="shared" si="120"/>
        <v>13</v>
      </c>
      <c r="ER227" s="159">
        <f t="shared" si="121"/>
        <v>13</v>
      </c>
      <c r="ES227" s="159">
        <f t="shared" si="122"/>
        <v>13</v>
      </c>
      <c r="ET227" s="159">
        <f t="shared" si="123"/>
        <v>10</v>
      </c>
      <c r="EU227" s="159">
        <f t="shared" si="124"/>
        <v>12</v>
      </c>
      <c r="EV227" s="159"/>
      <c r="EW227" s="159">
        <f t="shared" si="125"/>
        <v>76</v>
      </c>
      <c r="EX227" s="159">
        <f t="shared" si="126"/>
        <v>15</v>
      </c>
      <c r="EY227" s="159">
        <f t="shared" si="127"/>
        <v>0</v>
      </c>
      <c r="EZ227" s="159">
        <f t="shared" si="226"/>
        <v>13</v>
      </c>
      <c r="FA227" s="159">
        <f t="shared" si="226"/>
        <v>13</v>
      </c>
      <c r="FB227" s="159">
        <f t="shared" si="227"/>
        <v>0</v>
      </c>
      <c r="FC227" s="159">
        <f t="shared" si="227"/>
        <v>0</v>
      </c>
      <c r="FD227" s="159">
        <f t="shared" si="130"/>
        <v>13</v>
      </c>
      <c r="FE227" s="159">
        <f t="shared" si="131"/>
        <v>0</v>
      </c>
      <c r="FF227" s="159">
        <f t="shared" si="228"/>
        <v>10</v>
      </c>
      <c r="FG227" s="159">
        <f t="shared" si="228"/>
        <v>12</v>
      </c>
      <c r="FH227" s="159">
        <f t="shared" si="133"/>
        <v>0</v>
      </c>
      <c r="FI227" s="159">
        <v>0</v>
      </c>
      <c r="FJ227" s="159">
        <v>0</v>
      </c>
      <c r="FK227" s="159"/>
      <c r="FL227" s="159"/>
      <c r="FM227" s="235">
        <v>76</v>
      </c>
    </row>
    <row r="228" spans="1:169" ht="18" x14ac:dyDescent="0.2">
      <c r="A228" s="194">
        <v>215</v>
      </c>
      <c r="B228" s="195">
        <v>211423243215</v>
      </c>
      <c r="C228" s="196" t="s">
        <v>1104</v>
      </c>
      <c r="D228" s="197"/>
      <c r="E228" s="198" t="s">
        <v>1105</v>
      </c>
      <c r="F228" s="199">
        <f t="shared" si="0"/>
        <v>2</v>
      </c>
      <c r="G228" s="199">
        <f t="shared" si="1"/>
        <v>2</v>
      </c>
      <c r="H228" s="199">
        <f t="shared" si="2"/>
        <v>2</v>
      </c>
      <c r="I228" s="199">
        <f t="shared" si="3"/>
        <v>2</v>
      </c>
      <c r="J228" s="199">
        <f t="shared" si="4"/>
        <v>2</v>
      </c>
      <c r="K228" s="199">
        <f t="shared" si="5"/>
        <v>2</v>
      </c>
      <c r="L228" s="199">
        <f t="shared" si="6"/>
        <v>2</v>
      </c>
      <c r="M228" s="199">
        <f t="shared" si="7"/>
        <v>2</v>
      </c>
      <c r="N228" s="199">
        <f t="shared" si="8"/>
        <v>0</v>
      </c>
      <c r="O228" s="200">
        <f t="shared" si="9"/>
        <v>0</v>
      </c>
      <c r="P228" s="199">
        <f t="shared" si="10"/>
        <v>12</v>
      </c>
      <c r="Q228" s="199">
        <f t="shared" si="11"/>
        <v>0</v>
      </c>
      <c r="R228" s="199">
        <f t="shared" si="12"/>
        <v>0</v>
      </c>
      <c r="S228" s="201">
        <f t="shared" si="214"/>
        <v>0</v>
      </c>
      <c r="T228" s="202">
        <f t="shared" si="14"/>
        <v>3</v>
      </c>
      <c r="U228" s="199">
        <f t="shared" si="15"/>
        <v>0</v>
      </c>
      <c r="V228" s="199">
        <f t="shared" si="16"/>
        <v>0</v>
      </c>
      <c r="W228" s="199">
        <f t="shared" si="17"/>
        <v>0</v>
      </c>
      <c r="X228" s="201">
        <f t="shared" si="18"/>
        <v>0</v>
      </c>
      <c r="Y228" s="203">
        <f t="shared" si="19"/>
        <v>4</v>
      </c>
      <c r="Z228" s="199">
        <f t="shared" si="20"/>
        <v>0</v>
      </c>
      <c r="AA228" s="199">
        <f t="shared" si="21"/>
        <v>0</v>
      </c>
      <c r="AB228" s="199">
        <f t="shared" si="22"/>
        <v>0</v>
      </c>
      <c r="AC228" s="201">
        <f t="shared" si="23"/>
        <v>0</v>
      </c>
      <c r="AD228" s="202">
        <f t="shared" si="24"/>
        <v>4</v>
      </c>
      <c r="AE228" s="199">
        <f t="shared" si="25"/>
        <v>12</v>
      </c>
      <c r="AF228" s="199">
        <f t="shared" si="26"/>
        <v>0</v>
      </c>
      <c r="AG228" s="199">
        <f t="shared" si="27"/>
        <v>0</v>
      </c>
      <c r="AH228" s="201">
        <f t="shared" si="28"/>
        <v>0</v>
      </c>
      <c r="AI228" s="204">
        <f t="shared" si="29"/>
        <v>3</v>
      </c>
      <c r="AJ228" s="199">
        <f t="shared" si="30"/>
        <v>10</v>
      </c>
      <c r="AK228" s="199">
        <f t="shared" si="31"/>
        <v>0</v>
      </c>
      <c r="AL228" s="199">
        <f t="shared" si="32"/>
        <v>0</v>
      </c>
      <c r="AM228" s="201">
        <f t="shared" si="33"/>
        <v>0</v>
      </c>
      <c r="AN228" s="204">
        <f t="shared" si="34"/>
        <v>3</v>
      </c>
      <c r="AO228" s="199">
        <f t="shared" si="35"/>
        <v>0</v>
      </c>
      <c r="AP228" s="199">
        <f t="shared" si="36"/>
        <v>0</v>
      </c>
      <c r="AQ228" s="199">
        <f t="shared" si="37"/>
        <v>0</v>
      </c>
      <c r="AR228" s="201">
        <f t="shared" si="38"/>
        <v>0</v>
      </c>
      <c r="AS228" s="204">
        <f t="shared" si="39"/>
        <v>4</v>
      </c>
      <c r="AT228" s="199">
        <f t="shared" si="40"/>
        <v>12</v>
      </c>
      <c r="AU228" s="199">
        <f t="shared" si="41"/>
        <v>0</v>
      </c>
      <c r="AV228" s="199">
        <f t="shared" si="42"/>
        <v>0</v>
      </c>
      <c r="AW228" s="201">
        <f t="shared" si="43"/>
        <v>0</v>
      </c>
      <c r="AX228" s="205">
        <f t="shared" si="44"/>
        <v>3</v>
      </c>
      <c r="AY228" s="199">
        <f t="shared" si="45"/>
        <v>0</v>
      </c>
      <c r="AZ228" s="199">
        <f t="shared" si="46"/>
        <v>0</v>
      </c>
      <c r="BA228" s="199">
        <f t="shared" si="47"/>
        <v>0</v>
      </c>
      <c r="BB228" s="201">
        <f t="shared" si="48"/>
        <v>0</v>
      </c>
      <c r="BC228" s="204">
        <f t="shared" si="49"/>
        <v>4</v>
      </c>
      <c r="BD228" s="199">
        <f t="shared" si="50"/>
        <v>0</v>
      </c>
      <c r="BE228" s="199">
        <f t="shared" si="51"/>
        <v>0</v>
      </c>
      <c r="BF228" s="199">
        <f t="shared" si="52"/>
        <v>0</v>
      </c>
      <c r="BG228" s="201">
        <f t="shared" si="53"/>
        <v>0</v>
      </c>
      <c r="BH228" s="204">
        <f t="shared" si="54"/>
        <v>4</v>
      </c>
      <c r="BI228" s="199">
        <f t="shared" si="55"/>
        <v>7</v>
      </c>
      <c r="BJ228" s="199">
        <f t="shared" si="56"/>
        <v>0</v>
      </c>
      <c r="BK228" s="199">
        <f t="shared" si="57"/>
        <v>0</v>
      </c>
      <c r="BL228" s="201">
        <f t="shared" si="58"/>
        <v>0</v>
      </c>
      <c r="BM228" s="206">
        <f t="shared" si="59"/>
        <v>3</v>
      </c>
      <c r="BN228" s="199">
        <f t="shared" si="60"/>
        <v>12</v>
      </c>
      <c r="BO228" s="199">
        <f t="shared" si="61"/>
        <v>0</v>
      </c>
      <c r="BP228" s="199">
        <f t="shared" si="62"/>
        <v>0</v>
      </c>
      <c r="BQ228" s="201">
        <f t="shared" si="63"/>
        <v>0</v>
      </c>
      <c r="BR228" s="207">
        <f t="shared" si="64"/>
        <v>3</v>
      </c>
      <c r="BS228" s="199">
        <f t="shared" si="65"/>
        <v>0</v>
      </c>
      <c r="BT228" s="199">
        <f t="shared" si="66"/>
        <v>0</v>
      </c>
      <c r="BU228" s="199">
        <f t="shared" si="67"/>
        <v>0</v>
      </c>
      <c r="BV228" s="201">
        <f t="shared" si="68"/>
        <v>0</v>
      </c>
      <c r="BW228" s="207">
        <f t="shared" si="69"/>
        <v>4</v>
      </c>
      <c r="BX228" s="235">
        <v>81</v>
      </c>
      <c r="BY228" s="235">
        <v>81</v>
      </c>
      <c r="BZ228" s="193" t="e">
        <f t="shared" si="70"/>
        <v>#VALUE!</v>
      </c>
      <c r="CA228" s="193">
        <f t="shared" si="71"/>
        <v>20</v>
      </c>
      <c r="CB228" s="193" t="e">
        <f t="shared" si="72"/>
        <v>#VALUE!</v>
      </c>
      <c r="CC228" s="193" t="e">
        <f t="shared" si="73"/>
        <v>#VALUE!</v>
      </c>
      <c r="CD228" s="193" t="e">
        <f t="shared" si="74"/>
        <v>#VALUE!</v>
      </c>
      <c r="CE228" s="193" t="e">
        <f t="shared" si="75"/>
        <v>#VALUE!</v>
      </c>
      <c r="CF228" s="193" t="e">
        <f t="shared" si="76"/>
        <v>#VALUE!</v>
      </c>
      <c r="CG228" s="193" t="e">
        <f t="shared" si="77"/>
        <v>#VALUE!</v>
      </c>
      <c r="CH228" s="193" t="e">
        <f t="shared" si="78"/>
        <v>#VALUE!</v>
      </c>
      <c r="CI228" s="193" t="e">
        <f t="shared" si="79"/>
        <v>#VALUE!</v>
      </c>
      <c r="CJ228" s="193" t="e">
        <f t="shared" si="80"/>
        <v>#VALUE!</v>
      </c>
      <c r="CK228" s="193" t="e">
        <f t="shared" si="81"/>
        <v>#VALUE!</v>
      </c>
      <c r="CL228" s="193" t="e">
        <f t="shared" si="82"/>
        <v>#VALUE!</v>
      </c>
      <c r="CM228" s="193" t="e">
        <f t="shared" si="83"/>
        <v>#VALUE!</v>
      </c>
      <c r="CN228" s="193" t="e">
        <f t="shared" si="84"/>
        <v>#VALUE!</v>
      </c>
      <c r="CO228" s="209" t="str">
        <f t="shared" si="85"/>
        <v>2023PEC AI 534</v>
      </c>
      <c r="CP228" s="193" t="e">
        <f t="shared" si="86"/>
        <v>#VALUE!</v>
      </c>
      <c r="CQ228" s="158"/>
      <c r="CR228" s="193">
        <f t="shared" si="87"/>
        <v>20</v>
      </c>
      <c r="CS228" s="193" t="e">
        <f t="shared" si="88"/>
        <v>#VALUE!</v>
      </c>
      <c r="CT228" s="193" t="e">
        <f t="shared" si="89"/>
        <v>#VALUE!</v>
      </c>
      <c r="CU228" s="193" t="e">
        <f t="shared" si="90"/>
        <v>#VALUE!</v>
      </c>
      <c r="CV228" s="193" t="e">
        <f t="shared" si="91"/>
        <v>#VALUE!</v>
      </c>
      <c r="CW228" s="193" t="e">
        <f t="shared" si="92"/>
        <v>#VALUE!</v>
      </c>
      <c r="CX228" s="193" t="e">
        <f t="shared" si="93"/>
        <v>#VALUE!</v>
      </c>
      <c r="CY228" s="193" t="e">
        <f t="shared" si="94"/>
        <v>#VALUE!</v>
      </c>
      <c r="CZ228" s="193" t="e">
        <f t="shared" si="95"/>
        <v>#VALUE!</v>
      </c>
      <c r="DA228" s="193" t="e">
        <f t="shared" si="96"/>
        <v>#VALUE!</v>
      </c>
      <c r="DB228" s="193" t="e">
        <f t="shared" si="97"/>
        <v>#VALUE!</v>
      </c>
      <c r="DC228" s="193" t="e">
        <f t="shared" si="98"/>
        <v>#VALUE!</v>
      </c>
      <c r="DD228" s="193" t="e">
        <f t="shared" si="99"/>
        <v>#VALUE!</v>
      </c>
      <c r="DE228" s="159"/>
      <c r="DF228" s="159" t="e">
        <f t="shared" si="100"/>
        <v>#VALUE!</v>
      </c>
      <c r="DG228" s="159"/>
      <c r="DH228" s="159"/>
      <c r="DI228" s="159"/>
      <c r="DJ228" s="159"/>
      <c r="DK228" s="159"/>
      <c r="DL228" s="159"/>
      <c r="DM228" s="159"/>
      <c r="DN228" s="159"/>
      <c r="DO228" s="159"/>
      <c r="DP228" s="159"/>
      <c r="DQ228" s="159"/>
      <c r="DR228" s="159">
        <f t="shared" si="101"/>
        <v>81</v>
      </c>
      <c r="DS228" s="188">
        <f t="shared" si="102"/>
        <v>16</v>
      </c>
      <c r="DT228" s="159">
        <f t="shared" si="103"/>
        <v>12</v>
      </c>
      <c r="DU228" s="159">
        <f t="shared" si="104"/>
        <v>12</v>
      </c>
      <c r="DV228" s="159">
        <f t="shared" si="105"/>
        <v>10</v>
      </c>
      <c r="DW228" s="159">
        <f t="shared" si="106"/>
        <v>12</v>
      </c>
      <c r="DX228" s="159">
        <f t="shared" si="107"/>
        <v>7</v>
      </c>
      <c r="DY228" s="210">
        <f t="shared" si="108"/>
        <v>12</v>
      </c>
      <c r="DZ228" s="159">
        <f t="shared" si="109"/>
        <v>81</v>
      </c>
      <c r="EA228" s="159">
        <f t="shared" si="110"/>
        <v>16</v>
      </c>
      <c r="EB228" s="159">
        <f t="shared" si="111"/>
        <v>12</v>
      </c>
      <c r="EC228" s="159">
        <f t="shared" si="222"/>
        <v>0</v>
      </c>
      <c r="ED228" s="159">
        <f t="shared" si="222"/>
        <v>0</v>
      </c>
      <c r="EE228" s="159">
        <f t="shared" si="223"/>
        <v>12</v>
      </c>
      <c r="EF228" s="159">
        <f t="shared" si="223"/>
        <v>10</v>
      </c>
      <c r="EG228" s="159">
        <f t="shared" si="114"/>
        <v>0</v>
      </c>
      <c r="EH228" s="159">
        <f t="shared" si="115"/>
        <v>12</v>
      </c>
      <c r="EI228" s="159">
        <f t="shared" si="224"/>
        <v>0</v>
      </c>
      <c r="EJ228" s="159">
        <f t="shared" si="224"/>
        <v>0</v>
      </c>
      <c r="EK228" s="159">
        <f t="shared" si="225"/>
        <v>7</v>
      </c>
      <c r="EL228" s="159">
        <f t="shared" si="225"/>
        <v>12</v>
      </c>
      <c r="EM228" s="159">
        <f t="shared" si="118"/>
        <v>0</v>
      </c>
      <c r="EN228" s="159"/>
      <c r="EO228" s="159"/>
      <c r="EP228" s="188">
        <f t="shared" si="119"/>
        <v>16</v>
      </c>
      <c r="EQ228" s="159">
        <f t="shared" si="120"/>
        <v>14</v>
      </c>
      <c r="ER228" s="159">
        <f t="shared" si="121"/>
        <v>14</v>
      </c>
      <c r="ES228" s="159">
        <f t="shared" si="122"/>
        <v>13</v>
      </c>
      <c r="ET228" s="159">
        <f t="shared" si="123"/>
        <v>11</v>
      </c>
      <c r="EU228" s="159">
        <f t="shared" si="124"/>
        <v>13</v>
      </c>
      <c r="EV228" s="159"/>
      <c r="EW228" s="159">
        <f t="shared" si="125"/>
        <v>81</v>
      </c>
      <c r="EX228" s="159">
        <f t="shared" si="126"/>
        <v>16</v>
      </c>
      <c r="EY228" s="159">
        <f t="shared" si="127"/>
        <v>14</v>
      </c>
      <c r="EZ228" s="159">
        <f t="shared" si="226"/>
        <v>0</v>
      </c>
      <c r="FA228" s="159">
        <f t="shared" si="226"/>
        <v>0</v>
      </c>
      <c r="FB228" s="159">
        <f t="shared" si="227"/>
        <v>14</v>
      </c>
      <c r="FC228" s="159">
        <f t="shared" si="227"/>
        <v>13</v>
      </c>
      <c r="FD228" s="159">
        <f t="shared" si="130"/>
        <v>0</v>
      </c>
      <c r="FE228" s="159">
        <f t="shared" si="131"/>
        <v>11</v>
      </c>
      <c r="FF228" s="159">
        <f t="shared" si="228"/>
        <v>0</v>
      </c>
      <c r="FG228" s="159">
        <f t="shared" si="228"/>
        <v>0</v>
      </c>
      <c r="FH228" s="159">
        <f t="shared" si="133"/>
        <v>13</v>
      </c>
      <c r="FI228" s="159">
        <v>0</v>
      </c>
      <c r="FJ228" s="159">
        <v>0</v>
      </c>
      <c r="FK228" s="159"/>
      <c r="FL228" s="159"/>
      <c r="FM228" s="235">
        <v>81</v>
      </c>
    </row>
    <row r="229" spans="1:169" ht="18" x14ac:dyDescent="0.2">
      <c r="A229" s="194">
        <v>216</v>
      </c>
      <c r="B229" s="195">
        <v>211423243216</v>
      </c>
      <c r="C229" s="196" t="s">
        <v>1106</v>
      </c>
      <c r="D229" s="197"/>
      <c r="E229" s="198" t="s">
        <v>1107</v>
      </c>
      <c r="F229" s="199">
        <f t="shared" si="0"/>
        <v>2</v>
      </c>
      <c r="G229" s="199">
        <f t="shared" si="1"/>
        <v>2</v>
      </c>
      <c r="H229" s="199">
        <f t="shared" si="2"/>
        <v>2</v>
      </c>
      <c r="I229" s="199">
        <f t="shared" si="3"/>
        <v>2</v>
      </c>
      <c r="J229" s="199">
        <f t="shared" si="4"/>
        <v>2</v>
      </c>
      <c r="K229" s="199">
        <f t="shared" si="5"/>
        <v>2</v>
      </c>
      <c r="L229" s="199">
        <f t="shared" si="6"/>
        <v>2</v>
      </c>
      <c r="M229" s="199">
        <f t="shared" si="7"/>
        <v>0</v>
      </c>
      <c r="N229" s="199">
        <f t="shared" si="8"/>
        <v>0</v>
      </c>
      <c r="O229" s="200">
        <f t="shared" si="9"/>
        <v>0</v>
      </c>
      <c r="P229" s="199">
        <f t="shared" si="10"/>
        <v>0</v>
      </c>
      <c r="Q229" s="199">
        <f t="shared" si="11"/>
        <v>0</v>
      </c>
      <c r="R229" s="199">
        <f t="shared" si="12"/>
        <v>0</v>
      </c>
      <c r="S229" s="201">
        <f t="shared" si="214"/>
        <v>0</v>
      </c>
      <c r="T229" s="202">
        <f t="shared" si="14"/>
        <v>4</v>
      </c>
      <c r="U229" s="199">
        <f t="shared" si="15"/>
        <v>10</v>
      </c>
      <c r="V229" s="199">
        <f t="shared" si="16"/>
        <v>0</v>
      </c>
      <c r="W229" s="199">
        <f t="shared" si="17"/>
        <v>0</v>
      </c>
      <c r="X229" s="201">
        <f t="shared" si="18"/>
        <v>0</v>
      </c>
      <c r="Y229" s="203">
        <f t="shared" si="19"/>
        <v>3</v>
      </c>
      <c r="Z229" s="199">
        <f t="shared" si="20"/>
        <v>10</v>
      </c>
      <c r="AA229" s="199">
        <f t="shared" si="21"/>
        <v>0</v>
      </c>
      <c r="AB229" s="199">
        <f t="shared" si="22"/>
        <v>0</v>
      </c>
      <c r="AC229" s="201">
        <f t="shared" si="23"/>
        <v>0</v>
      </c>
      <c r="AD229" s="202">
        <f t="shared" si="24"/>
        <v>3</v>
      </c>
      <c r="AE229" s="199">
        <f t="shared" si="25"/>
        <v>0</v>
      </c>
      <c r="AF229" s="199">
        <f t="shared" si="26"/>
        <v>0</v>
      </c>
      <c r="AG229" s="199">
        <f t="shared" si="27"/>
        <v>0</v>
      </c>
      <c r="AH229" s="201">
        <f t="shared" si="28"/>
        <v>0</v>
      </c>
      <c r="AI229" s="204">
        <f t="shared" si="29"/>
        <v>4</v>
      </c>
      <c r="AJ229" s="199">
        <f t="shared" si="30"/>
        <v>0</v>
      </c>
      <c r="AK229" s="199">
        <f t="shared" si="31"/>
        <v>0</v>
      </c>
      <c r="AL229" s="199">
        <f t="shared" si="32"/>
        <v>0</v>
      </c>
      <c r="AM229" s="201">
        <f t="shared" si="33"/>
        <v>0</v>
      </c>
      <c r="AN229" s="204">
        <f t="shared" si="34"/>
        <v>4</v>
      </c>
      <c r="AO229" s="199">
        <f t="shared" si="35"/>
        <v>10</v>
      </c>
      <c r="AP229" s="199">
        <f t="shared" si="36"/>
        <v>0</v>
      </c>
      <c r="AQ229" s="199">
        <f t="shared" si="37"/>
        <v>0</v>
      </c>
      <c r="AR229" s="201">
        <f t="shared" si="38"/>
        <v>0</v>
      </c>
      <c r="AS229" s="204">
        <f t="shared" si="39"/>
        <v>3</v>
      </c>
      <c r="AT229" s="199">
        <f t="shared" si="40"/>
        <v>0</v>
      </c>
      <c r="AU229" s="199">
        <f t="shared" si="41"/>
        <v>0</v>
      </c>
      <c r="AV229" s="199">
        <f t="shared" si="42"/>
        <v>0</v>
      </c>
      <c r="AW229" s="201">
        <f t="shared" si="43"/>
        <v>0</v>
      </c>
      <c r="AX229" s="205">
        <f t="shared" si="44"/>
        <v>4</v>
      </c>
      <c r="AY229" s="199">
        <f t="shared" si="45"/>
        <v>10</v>
      </c>
      <c r="AZ229" s="199">
        <f t="shared" si="46"/>
        <v>0</v>
      </c>
      <c r="BA229" s="199">
        <f t="shared" si="47"/>
        <v>0</v>
      </c>
      <c r="BB229" s="201">
        <f t="shared" si="48"/>
        <v>0</v>
      </c>
      <c r="BC229" s="204">
        <f t="shared" si="49"/>
        <v>3</v>
      </c>
      <c r="BD229" s="199">
        <f t="shared" si="50"/>
        <v>6</v>
      </c>
      <c r="BE229" s="199">
        <f t="shared" si="51"/>
        <v>0</v>
      </c>
      <c r="BF229" s="199">
        <f t="shared" si="52"/>
        <v>0</v>
      </c>
      <c r="BG229" s="201">
        <f t="shared" si="53"/>
        <v>0</v>
      </c>
      <c r="BH229" s="204">
        <f t="shared" si="54"/>
        <v>3</v>
      </c>
      <c r="BI229" s="199">
        <f t="shared" si="55"/>
        <v>0</v>
      </c>
      <c r="BJ229" s="199">
        <f t="shared" si="56"/>
        <v>0</v>
      </c>
      <c r="BK229" s="199">
        <f t="shared" si="57"/>
        <v>0</v>
      </c>
      <c r="BL229" s="201">
        <f t="shared" si="58"/>
        <v>0</v>
      </c>
      <c r="BM229" s="206">
        <f t="shared" si="59"/>
        <v>4</v>
      </c>
      <c r="BN229" s="199">
        <f t="shared" si="60"/>
        <v>0</v>
      </c>
      <c r="BO229" s="199">
        <f t="shared" si="61"/>
        <v>0</v>
      </c>
      <c r="BP229" s="199">
        <f t="shared" si="62"/>
        <v>0</v>
      </c>
      <c r="BQ229" s="201">
        <f t="shared" si="63"/>
        <v>0</v>
      </c>
      <c r="BR229" s="207">
        <f t="shared" si="64"/>
        <v>4</v>
      </c>
      <c r="BS229" s="199">
        <f t="shared" si="65"/>
        <v>11</v>
      </c>
      <c r="BT229" s="199">
        <f t="shared" si="66"/>
        <v>0</v>
      </c>
      <c r="BU229" s="199">
        <f t="shared" si="67"/>
        <v>0</v>
      </c>
      <c r="BV229" s="201">
        <f t="shared" si="68"/>
        <v>0</v>
      </c>
      <c r="BW229" s="207">
        <f t="shared" si="69"/>
        <v>3</v>
      </c>
      <c r="BX229" s="235">
        <v>71</v>
      </c>
      <c r="BY229" s="235">
        <v>71</v>
      </c>
      <c r="BZ229" s="193" t="e">
        <f t="shared" si="70"/>
        <v>#VALUE!</v>
      </c>
      <c r="CA229" s="193">
        <f t="shared" si="71"/>
        <v>20</v>
      </c>
      <c r="CB229" s="193" t="e">
        <f t="shared" si="72"/>
        <v>#VALUE!</v>
      </c>
      <c r="CC229" s="193" t="e">
        <f t="shared" si="73"/>
        <v>#VALUE!</v>
      </c>
      <c r="CD229" s="193" t="e">
        <f t="shared" si="74"/>
        <v>#VALUE!</v>
      </c>
      <c r="CE229" s="193" t="e">
        <f t="shared" si="75"/>
        <v>#VALUE!</v>
      </c>
      <c r="CF229" s="193" t="e">
        <f t="shared" si="76"/>
        <v>#VALUE!</v>
      </c>
      <c r="CG229" s="193" t="e">
        <f t="shared" si="77"/>
        <v>#VALUE!</v>
      </c>
      <c r="CH229" s="193" t="e">
        <f t="shared" si="78"/>
        <v>#VALUE!</v>
      </c>
      <c r="CI229" s="193" t="e">
        <f t="shared" si="79"/>
        <v>#VALUE!</v>
      </c>
      <c r="CJ229" s="193" t="e">
        <f t="shared" si="80"/>
        <v>#VALUE!</v>
      </c>
      <c r="CK229" s="193" t="e">
        <f t="shared" si="81"/>
        <v>#VALUE!</v>
      </c>
      <c r="CL229" s="193" t="e">
        <f t="shared" si="82"/>
        <v>#VALUE!</v>
      </c>
      <c r="CM229" s="193" t="e">
        <f t="shared" si="83"/>
        <v>#VALUE!</v>
      </c>
      <c r="CN229" s="193" t="e">
        <f t="shared" si="84"/>
        <v>#VALUE!</v>
      </c>
      <c r="CO229" s="209" t="str">
        <f t="shared" si="85"/>
        <v>2023PEC AI 535</v>
      </c>
      <c r="CP229" s="193" t="e">
        <f t="shared" si="86"/>
        <v>#VALUE!</v>
      </c>
      <c r="CQ229" s="158"/>
      <c r="CR229" s="193">
        <f t="shared" si="87"/>
        <v>20</v>
      </c>
      <c r="CS229" s="193" t="e">
        <f t="shared" si="88"/>
        <v>#VALUE!</v>
      </c>
      <c r="CT229" s="193" t="e">
        <f t="shared" si="89"/>
        <v>#VALUE!</v>
      </c>
      <c r="CU229" s="193" t="e">
        <f t="shared" si="90"/>
        <v>#VALUE!</v>
      </c>
      <c r="CV229" s="193" t="e">
        <f t="shared" si="91"/>
        <v>#VALUE!</v>
      </c>
      <c r="CW229" s="193" t="e">
        <f t="shared" si="92"/>
        <v>#VALUE!</v>
      </c>
      <c r="CX229" s="193" t="e">
        <f t="shared" si="93"/>
        <v>#VALUE!</v>
      </c>
      <c r="CY229" s="193" t="e">
        <f t="shared" si="94"/>
        <v>#VALUE!</v>
      </c>
      <c r="CZ229" s="193" t="e">
        <f t="shared" si="95"/>
        <v>#VALUE!</v>
      </c>
      <c r="DA229" s="193" t="e">
        <f t="shared" si="96"/>
        <v>#VALUE!</v>
      </c>
      <c r="DB229" s="193" t="e">
        <f t="shared" si="97"/>
        <v>#VALUE!</v>
      </c>
      <c r="DC229" s="193" t="e">
        <f t="shared" si="98"/>
        <v>#VALUE!</v>
      </c>
      <c r="DD229" s="193" t="e">
        <f t="shared" si="99"/>
        <v>#VALUE!</v>
      </c>
      <c r="DE229" s="159"/>
      <c r="DF229" s="159" t="e">
        <f t="shared" si="100"/>
        <v>#VALUE!</v>
      </c>
      <c r="DG229" s="159"/>
      <c r="DH229" s="159"/>
      <c r="DI229" s="159"/>
      <c r="DJ229" s="159"/>
      <c r="DK229" s="159"/>
      <c r="DL229" s="159"/>
      <c r="DM229" s="159"/>
      <c r="DN229" s="159"/>
      <c r="DO229" s="159"/>
      <c r="DP229" s="159"/>
      <c r="DQ229" s="159"/>
      <c r="DR229" s="159">
        <f t="shared" si="101"/>
        <v>71</v>
      </c>
      <c r="DS229" s="188">
        <f t="shared" si="102"/>
        <v>14</v>
      </c>
      <c r="DT229" s="159">
        <f t="shared" si="103"/>
        <v>10</v>
      </c>
      <c r="DU229" s="159">
        <f t="shared" si="104"/>
        <v>10</v>
      </c>
      <c r="DV229" s="159">
        <f t="shared" si="105"/>
        <v>10</v>
      </c>
      <c r="DW229" s="159">
        <f t="shared" si="106"/>
        <v>10</v>
      </c>
      <c r="DX229" s="159">
        <f t="shared" si="107"/>
        <v>6</v>
      </c>
      <c r="DY229" s="210">
        <f t="shared" si="108"/>
        <v>11</v>
      </c>
      <c r="DZ229" s="159">
        <f t="shared" si="109"/>
        <v>71</v>
      </c>
      <c r="EA229" s="159">
        <f t="shared" si="110"/>
        <v>14</v>
      </c>
      <c r="EB229" s="159">
        <f t="shared" si="111"/>
        <v>0</v>
      </c>
      <c r="EC229" s="159">
        <f t="shared" si="222"/>
        <v>10</v>
      </c>
      <c r="ED229" s="159">
        <f t="shared" si="222"/>
        <v>10</v>
      </c>
      <c r="EE229" s="159">
        <f t="shared" si="223"/>
        <v>0</v>
      </c>
      <c r="EF229" s="159">
        <f t="shared" si="223"/>
        <v>0</v>
      </c>
      <c r="EG229" s="159">
        <f t="shared" si="114"/>
        <v>10</v>
      </c>
      <c r="EH229" s="159">
        <f t="shared" si="115"/>
        <v>0</v>
      </c>
      <c r="EI229" s="159">
        <f t="shared" si="224"/>
        <v>10</v>
      </c>
      <c r="EJ229" s="159">
        <f t="shared" si="224"/>
        <v>6</v>
      </c>
      <c r="EK229" s="159">
        <f t="shared" si="225"/>
        <v>0</v>
      </c>
      <c r="EL229" s="159">
        <f t="shared" si="225"/>
        <v>0</v>
      </c>
      <c r="EM229" s="159">
        <f t="shared" si="118"/>
        <v>11</v>
      </c>
      <c r="EN229" s="159"/>
      <c r="EO229" s="159"/>
      <c r="EP229" s="188">
        <f t="shared" si="119"/>
        <v>14</v>
      </c>
      <c r="EQ229" s="159">
        <f t="shared" si="120"/>
        <v>12</v>
      </c>
      <c r="ER229" s="159">
        <f t="shared" si="121"/>
        <v>13</v>
      </c>
      <c r="ES229" s="159">
        <f t="shared" si="122"/>
        <v>13</v>
      </c>
      <c r="ET229" s="159">
        <f t="shared" si="123"/>
        <v>8</v>
      </c>
      <c r="EU229" s="159">
        <f t="shared" si="124"/>
        <v>11</v>
      </c>
      <c r="EV229" s="159"/>
      <c r="EW229" s="159">
        <f t="shared" si="125"/>
        <v>71</v>
      </c>
      <c r="EX229" s="159">
        <f t="shared" si="126"/>
        <v>14</v>
      </c>
      <c r="EY229" s="159">
        <f t="shared" si="127"/>
        <v>0</v>
      </c>
      <c r="EZ229" s="159">
        <f t="shared" si="226"/>
        <v>12</v>
      </c>
      <c r="FA229" s="159">
        <f t="shared" si="226"/>
        <v>13</v>
      </c>
      <c r="FB229" s="159">
        <f t="shared" si="227"/>
        <v>0</v>
      </c>
      <c r="FC229" s="159">
        <f t="shared" si="227"/>
        <v>0</v>
      </c>
      <c r="FD229" s="159">
        <f t="shared" si="130"/>
        <v>13</v>
      </c>
      <c r="FE229" s="159">
        <f t="shared" si="131"/>
        <v>0</v>
      </c>
      <c r="FF229" s="159">
        <f t="shared" si="228"/>
        <v>8</v>
      </c>
      <c r="FG229" s="159">
        <f t="shared" si="228"/>
        <v>11</v>
      </c>
      <c r="FH229" s="159">
        <f t="shared" si="133"/>
        <v>0</v>
      </c>
      <c r="FI229" s="159">
        <v>0</v>
      </c>
      <c r="FJ229" s="159">
        <v>0</v>
      </c>
      <c r="FK229" s="159"/>
      <c r="FL229" s="159"/>
      <c r="FM229" s="235">
        <v>71</v>
      </c>
    </row>
    <row r="230" spans="1:169" ht="18" x14ac:dyDescent="0.2">
      <c r="A230" s="194">
        <v>217</v>
      </c>
      <c r="B230" s="195">
        <v>211423243217</v>
      </c>
      <c r="C230" s="196" t="s">
        <v>1108</v>
      </c>
      <c r="D230" s="197"/>
      <c r="E230" s="198" t="s">
        <v>1109</v>
      </c>
      <c r="F230" s="199">
        <f t="shared" si="0"/>
        <v>2</v>
      </c>
      <c r="G230" s="199">
        <f t="shared" si="1"/>
        <v>2</v>
      </c>
      <c r="H230" s="199">
        <f t="shared" si="2"/>
        <v>2</v>
      </c>
      <c r="I230" s="199">
        <f t="shared" si="3"/>
        <v>2</v>
      </c>
      <c r="J230" s="199">
        <f t="shared" si="4"/>
        <v>2</v>
      </c>
      <c r="K230" s="199">
        <f t="shared" si="5"/>
        <v>2</v>
      </c>
      <c r="L230" s="199">
        <f t="shared" si="6"/>
        <v>2</v>
      </c>
      <c r="M230" s="199">
        <f t="shared" si="7"/>
        <v>2</v>
      </c>
      <c r="N230" s="199">
        <f t="shared" si="8"/>
        <v>2</v>
      </c>
      <c r="O230" s="200">
        <f t="shared" si="9"/>
        <v>0</v>
      </c>
      <c r="P230" s="199">
        <f t="shared" si="10"/>
        <v>13</v>
      </c>
      <c r="Q230" s="199">
        <f t="shared" si="11"/>
        <v>0</v>
      </c>
      <c r="R230" s="199">
        <f t="shared" si="12"/>
        <v>0</v>
      </c>
      <c r="S230" s="201">
        <f t="shared" si="214"/>
        <v>0</v>
      </c>
      <c r="T230" s="202">
        <f t="shared" si="14"/>
        <v>3</v>
      </c>
      <c r="U230" s="199">
        <f t="shared" si="15"/>
        <v>0</v>
      </c>
      <c r="V230" s="199">
        <f t="shared" si="16"/>
        <v>0</v>
      </c>
      <c r="W230" s="199">
        <f t="shared" si="17"/>
        <v>0</v>
      </c>
      <c r="X230" s="201">
        <f t="shared" si="18"/>
        <v>0</v>
      </c>
      <c r="Y230" s="203">
        <f t="shared" si="19"/>
        <v>4</v>
      </c>
      <c r="Z230" s="199">
        <f t="shared" si="20"/>
        <v>0</v>
      </c>
      <c r="AA230" s="199">
        <f t="shared" si="21"/>
        <v>0</v>
      </c>
      <c r="AB230" s="199">
        <f t="shared" si="22"/>
        <v>0</v>
      </c>
      <c r="AC230" s="201">
        <f t="shared" si="23"/>
        <v>0</v>
      </c>
      <c r="AD230" s="202">
        <f t="shared" si="24"/>
        <v>4</v>
      </c>
      <c r="AE230" s="199">
        <f t="shared" si="25"/>
        <v>13</v>
      </c>
      <c r="AF230" s="199">
        <f t="shared" si="26"/>
        <v>0</v>
      </c>
      <c r="AG230" s="199">
        <f t="shared" si="27"/>
        <v>0</v>
      </c>
      <c r="AH230" s="201">
        <f t="shared" si="28"/>
        <v>0</v>
      </c>
      <c r="AI230" s="204">
        <f t="shared" si="29"/>
        <v>3</v>
      </c>
      <c r="AJ230" s="199">
        <f t="shared" si="30"/>
        <v>11</v>
      </c>
      <c r="AK230" s="199">
        <f t="shared" si="31"/>
        <v>0</v>
      </c>
      <c r="AL230" s="199">
        <f t="shared" si="32"/>
        <v>0</v>
      </c>
      <c r="AM230" s="201">
        <f t="shared" si="33"/>
        <v>0</v>
      </c>
      <c r="AN230" s="204">
        <f t="shared" si="34"/>
        <v>3</v>
      </c>
      <c r="AO230" s="199">
        <f t="shared" si="35"/>
        <v>0</v>
      </c>
      <c r="AP230" s="199">
        <f t="shared" si="36"/>
        <v>0</v>
      </c>
      <c r="AQ230" s="199">
        <f t="shared" si="37"/>
        <v>0</v>
      </c>
      <c r="AR230" s="201">
        <f t="shared" si="38"/>
        <v>0</v>
      </c>
      <c r="AS230" s="204">
        <f t="shared" si="39"/>
        <v>4</v>
      </c>
      <c r="AT230" s="199">
        <f t="shared" si="40"/>
        <v>13</v>
      </c>
      <c r="AU230" s="199">
        <f t="shared" si="41"/>
        <v>0</v>
      </c>
      <c r="AV230" s="199">
        <f t="shared" si="42"/>
        <v>0</v>
      </c>
      <c r="AW230" s="201">
        <f t="shared" si="43"/>
        <v>0</v>
      </c>
      <c r="AX230" s="205">
        <f t="shared" si="44"/>
        <v>3</v>
      </c>
      <c r="AY230" s="199">
        <f t="shared" si="45"/>
        <v>0</v>
      </c>
      <c r="AZ230" s="199">
        <f t="shared" si="46"/>
        <v>0</v>
      </c>
      <c r="BA230" s="199">
        <f t="shared" si="47"/>
        <v>0</v>
      </c>
      <c r="BB230" s="201">
        <f t="shared" si="48"/>
        <v>0</v>
      </c>
      <c r="BC230" s="204">
        <f t="shared" si="49"/>
        <v>4</v>
      </c>
      <c r="BD230" s="199">
        <f t="shared" si="50"/>
        <v>0</v>
      </c>
      <c r="BE230" s="199">
        <f t="shared" si="51"/>
        <v>0</v>
      </c>
      <c r="BF230" s="199">
        <f t="shared" si="52"/>
        <v>0</v>
      </c>
      <c r="BG230" s="201">
        <f t="shared" si="53"/>
        <v>0</v>
      </c>
      <c r="BH230" s="204">
        <f t="shared" si="54"/>
        <v>4</v>
      </c>
      <c r="BI230" s="199">
        <f t="shared" si="55"/>
        <v>7</v>
      </c>
      <c r="BJ230" s="199">
        <f t="shared" si="56"/>
        <v>0</v>
      </c>
      <c r="BK230" s="199">
        <f t="shared" si="57"/>
        <v>0</v>
      </c>
      <c r="BL230" s="201">
        <f t="shared" si="58"/>
        <v>0</v>
      </c>
      <c r="BM230" s="206">
        <f t="shared" si="59"/>
        <v>3</v>
      </c>
      <c r="BN230" s="199">
        <f t="shared" si="60"/>
        <v>13</v>
      </c>
      <c r="BO230" s="199">
        <f t="shared" si="61"/>
        <v>0</v>
      </c>
      <c r="BP230" s="199">
        <f t="shared" si="62"/>
        <v>0</v>
      </c>
      <c r="BQ230" s="201">
        <f t="shared" si="63"/>
        <v>0</v>
      </c>
      <c r="BR230" s="207">
        <f t="shared" si="64"/>
        <v>3</v>
      </c>
      <c r="BS230" s="199">
        <f t="shared" si="65"/>
        <v>0</v>
      </c>
      <c r="BT230" s="199">
        <f t="shared" si="66"/>
        <v>0</v>
      </c>
      <c r="BU230" s="199">
        <f t="shared" si="67"/>
        <v>0</v>
      </c>
      <c r="BV230" s="201">
        <f t="shared" si="68"/>
        <v>0</v>
      </c>
      <c r="BW230" s="207">
        <f t="shared" si="69"/>
        <v>4</v>
      </c>
      <c r="BX230" s="235">
        <v>88</v>
      </c>
      <c r="BY230" s="235">
        <v>88</v>
      </c>
      <c r="BZ230" s="193" t="e">
        <f t="shared" si="70"/>
        <v>#VALUE!</v>
      </c>
      <c r="CA230" s="193">
        <f t="shared" si="71"/>
        <v>20</v>
      </c>
      <c r="CB230" s="193" t="e">
        <f t="shared" si="72"/>
        <v>#VALUE!</v>
      </c>
      <c r="CC230" s="193" t="e">
        <f t="shared" si="73"/>
        <v>#VALUE!</v>
      </c>
      <c r="CD230" s="193" t="e">
        <f t="shared" si="74"/>
        <v>#VALUE!</v>
      </c>
      <c r="CE230" s="193" t="e">
        <f t="shared" si="75"/>
        <v>#VALUE!</v>
      </c>
      <c r="CF230" s="193" t="e">
        <f t="shared" si="76"/>
        <v>#VALUE!</v>
      </c>
      <c r="CG230" s="193" t="e">
        <f t="shared" si="77"/>
        <v>#VALUE!</v>
      </c>
      <c r="CH230" s="193" t="e">
        <f t="shared" si="78"/>
        <v>#VALUE!</v>
      </c>
      <c r="CI230" s="193" t="e">
        <f t="shared" si="79"/>
        <v>#VALUE!</v>
      </c>
      <c r="CJ230" s="193" t="e">
        <f t="shared" si="80"/>
        <v>#VALUE!</v>
      </c>
      <c r="CK230" s="193" t="e">
        <f t="shared" si="81"/>
        <v>#VALUE!</v>
      </c>
      <c r="CL230" s="193" t="e">
        <f t="shared" si="82"/>
        <v>#VALUE!</v>
      </c>
      <c r="CM230" s="193" t="e">
        <f t="shared" si="83"/>
        <v>#VALUE!</v>
      </c>
      <c r="CN230" s="193" t="e">
        <f t="shared" si="84"/>
        <v>#VALUE!</v>
      </c>
      <c r="CO230" s="209" t="str">
        <f t="shared" si="85"/>
        <v>2023PEC AI 536</v>
      </c>
      <c r="CP230" s="193" t="e">
        <f t="shared" si="86"/>
        <v>#VALUE!</v>
      </c>
      <c r="CQ230" s="158"/>
      <c r="CR230" s="193">
        <f t="shared" si="87"/>
        <v>20</v>
      </c>
      <c r="CS230" s="193" t="e">
        <f t="shared" si="88"/>
        <v>#VALUE!</v>
      </c>
      <c r="CT230" s="193" t="e">
        <f t="shared" si="89"/>
        <v>#VALUE!</v>
      </c>
      <c r="CU230" s="193" t="e">
        <f t="shared" si="90"/>
        <v>#VALUE!</v>
      </c>
      <c r="CV230" s="193" t="e">
        <f t="shared" si="91"/>
        <v>#VALUE!</v>
      </c>
      <c r="CW230" s="193" t="e">
        <f t="shared" si="92"/>
        <v>#VALUE!</v>
      </c>
      <c r="CX230" s="193" t="e">
        <f t="shared" si="93"/>
        <v>#VALUE!</v>
      </c>
      <c r="CY230" s="193" t="e">
        <f t="shared" si="94"/>
        <v>#VALUE!</v>
      </c>
      <c r="CZ230" s="193" t="e">
        <f t="shared" si="95"/>
        <v>#VALUE!</v>
      </c>
      <c r="DA230" s="193" t="e">
        <f t="shared" si="96"/>
        <v>#VALUE!</v>
      </c>
      <c r="DB230" s="193" t="e">
        <f t="shared" si="97"/>
        <v>#VALUE!</v>
      </c>
      <c r="DC230" s="193" t="e">
        <f t="shared" si="98"/>
        <v>#VALUE!</v>
      </c>
      <c r="DD230" s="193" t="e">
        <f t="shared" si="99"/>
        <v>#VALUE!</v>
      </c>
      <c r="DE230" s="159"/>
      <c r="DF230" s="159" t="e">
        <f t="shared" si="100"/>
        <v>#VALUE!</v>
      </c>
      <c r="DG230" s="159"/>
      <c r="DH230" s="159"/>
      <c r="DI230" s="159"/>
      <c r="DJ230" s="159"/>
      <c r="DK230" s="159"/>
      <c r="DL230" s="159"/>
      <c r="DM230" s="159"/>
      <c r="DN230" s="159"/>
      <c r="DO230" s="159"/>
      <c r="DP230" s="159"/>
      <c r="DQ230" s="159"/>
      <c r="DR230" s="159">
        <f t="shared" si="101"/>
        <v>88</v>
      </c>
      <c r="DS230" s="188">
        <f t="shared" si="102"/>
        <v>18</v>
      </c>
      <c r="DT230" s="159">
        <f t="shared" si="103"/>
        <v>13</v>
      </c>
      <c r="DU230" s="159">
        <f t="shared" si="104"/>
        <v>13</v>
      </c>
      <c r="DV230" s="159">
        <f t="shared" si="105"/>
        <v>11</v>
      </c>
      <c r="DW230" s="159">
        <f t="shared" si="106"/>
        <v>13</v>
      </c>
      <c r="DX230" s="159">
        <f t="shared" si="107"/>
        <v>7</v>
      </c>
      <c r="DY230" s="210">
        <f t="shared" si="108"/>
        <v>13</v>
      </c>
      <c r="DZ230" s="159">
        <f t="shared" si="109"/>
        <v>88</v>
      </c>
      <c r="EA230" s="159">
        <f t="shared" si="110"/>
        <v>18</v>
      </c>
      <c r="EB230" s="159">
        <f t="shared" si="111"/>
        <v>13</v>
      </c>
      <c r="EC230" s="159">
        <f t="shared" si="222"/>
        <v>0</v>
      </c>
      <c r="ED230" s="159">
        <f t="shared" si="222"/>
        <v>0</v>
      </c>
      <c r="EE230" s="159">
        <f t="shared" si="223"/>
        <v>13</v>
      </c>
      <c r="EF230" s="159">
        <f t="shared" si="223"/>
        <v>11</v>
      </c>
      <c r="EG230" s="159">
        <f t="shared" si="114"/>
        <v>0</v>
      </c>
      <c r="EH230" s="159">
        <f t="shared" si="115"/>
        <v>13</v>
      </c>
      <c r="EI230" s="159">
        <f t="shared" si="224"/>
        <v>0</v>
      </c>
      <c r="EJ230" s="159">
        <f t="shared" si="224"/>
        <v>0</v>
      </c>
      <c r="EK230" s="159">
        <f t="shared" si="225"/>
        <v>7</v>
      </c>
      <c r="EL230" s="159">
        <f t="shared" si="225"/>
        <v>13</v>
      </c>
      <c r="EM230" s="159">
        <f t="shared" si="118"/>
        <v>0</v>
      </c>
      <c r="EN230" s="159"/>
      <c r="EO230" s="159"/>
      <c r="EP230" s="188">
        <f t="shared" si="119"/>
        <v>18</v>
      </c>
      <c r="EQ230" s="159">
        <f t="shared" si="120"/>
        <v>15</v>
      </c>
      <c r="ER230" s="159">
        <f t="shared" si="121"/>
        <v>15</v>
      </c>
      <c r="ES230" s="159">
        <f t="shared" si="122"/>
        <v>14</v>
      </c>
      <c r="ET230" s="159">
        <f t="shared" si="123"/>
        <v>12</v>
      </c>
      <c r="EU230" s="159">
        <f t="shared" si="124"/>
        <v>14</v>
      </c>
      <c r="EV230" s="159"/>
      <c r="EW230" s="159">
        <f t="shared" si="125"/>
        <v>88</v>
      </c>
      <c r="EX230" s="159">
        <f t="shared" si="126"/>
        <v>18</v>
      </c>
      <c r="EY230" s="159">
        <f t="shared" si="127"/>
        <v>15</v>
      </c>
      <c r="EZ230" s="159">
        <f t="shared" si="226"/>
        <v>0</v>
      </c>
      <c r="FA230" s="159">
        <f t="shared" si="226"/>
        <v>0</v>
      </c>
      <c r="FB230" s="159">
        <f t="shared" si="227"/>
        <v>15</v>
      </c>
      <c r="FC230" s="159">
        <f t="shared" si="227"/>
        <v>14</v>
      </c>
      <c r="FD230" s="159">
        <f t="shared" si="130"/>
        <v>0</v>
      </c>
      <c r="FE230" s="159">
        <f t="shared" si="131"/>
        <v>12</v>
      </c>
      <c r="FF230" s="159">
        <f t="shared" si="228"/>
        <v>0</v>
      </c>
      <c r="FG230" s="159">
        <f t="shared" si="228"/>
        <v>0</v>
      </c>
      <c r="FH230" s="159">
        <f t="shared" si="133"/>
        <v>14</v>
      </c>
      <c r="FI230" s="159">
        <v>0</v>
      </c>
      <c r="FJ230" s="159">
        <v>0</v>
      </c>
      <c r="FK230" s="159"/>
      <c r="FL230" s="159"/>
      <c r="FM230" s="235">
        <v>88</v>
      </c>
    </row>
    <row r="231" spans="1:169" ht="18" x14ac:dyDescent="0.2">
      <c r="A231" s="194">
        <v>218</v>
      </c>
      <c r="B231" s="211">
        <v>211423243218</v>
      </c>
      <c r="C231" s="211" t="s">
        <v>1110</v>
      </c>
      <c r="D231" s="197"/>
      <c r="E231" s="212" t="s">
        <v>1111</v>
      </c>
      <c r="F231" s="199">
        <f t="shared" si="0"/>
        <v>2</v>
      </c>
      <c r="G231" s="199">
        <f t="shared" si="1"/>
        <v>2</v>
      </c>
      <c r="H231" s="199">
        <f t="shared" si="2"/>
        <v>2</v>
      </c>
      <c r="I231" s="199">
        <f t="shared" si="3"/>
        <v>2</v>
      </c>
      <c r="J231" s="199">
        <f t="shared" si="4"/>
        <v>2</v>
      </c>
      <c r="K231" s="199">
        <f t="shared" si="5"/>
        <v>2</v>
      </c>
      <c r="L231" s="199">
        <f t="shared" si="6"/>
        <v>2</v>
      </c>
      <c r="M231" s="199">
        <f t="shared" si="7"/>
        <v>1</v>
      </c>
      <c r="N231" s="199">
        <f t="shared" si="8"/>
        <v>0</v>
      </c>
      <c r="O231" s="200">
        <f t="shared" si="9"/>
        <v>0</v>
      </c>
      <c r="P231" s="199">
        <f t="shared" si="10"/>
        <v>0</v>
      </c>
      <c r="Q231" s="199">
        <f t="shared" si="11"/>
        <v>0</v>
      </c>
      <c r="R231" s="199">
        <f t="shared" si="12"/>
        <v>0</v>
      </c>
      <c r="S231" s="201">
        <f t="shared" si="214"/>
        <v>0</v>
      </c>
      <c r="T231" s="202">
        <f t="shared" si="14"/>
        <v>4</v>
      </c>
      <c r="U231" s="199">
        <f t="shared" si="15"/>
        <v>10</v>
      </c>
      <c r="V231" s="199">
        <f t="shared" si="16"/>
        <v>0</v>
      </c>
      <c r="W231" s="199">
        <f t="shared" si="17"/>
        <v>0</v>
      </c>
      <c r="X231" s="201">
        <f t="shared" si="18"/>
        <v>0</v>
      </c>
      <c r="Y231" s="203">
        <f t="shared" si="19"/>
        <v>3</v>
      </c>
      <c r="Z231" s="199">
        <f t="shared" si="20"/>
        <v>11</v>
      </c>
      <c r="AA231" s="199">
        <f t="shared" si="21"/>
        <v>0</v>
      </c>
      <c r="AB231" s="199">
        <f t="shared" si="22"/>
        <v>0</v>
      </c>
      <c r="AC231" s="201">
        <f t="shared" si="23"/>
        <v>0</v>
      </c>
      <c r="AD231" s="202">
        <f t="shared" si="24"/>
        <v>3</v>
      </c>
      <c r="AE231" s="199">
        <f t="shared" si="25"/>
        <v>0</v>
      </c>
      <c r="AF231" s="199">
        <f t="shared" si="26"/>
        <v>0</v>
      </c>
      <c r="AG231" s="199">
        <f t="shared" si="27"/>
        <v>0</v>
      </c>
      <c r="AH231" s="201">
        <f t="shared" si="28"/>
        <v>0</v>
      </c>
      <c r="AI231" s="204">
        <f t="shared" si="29"/>
        <v>4</v>
      </c>
      <c r="AJ231" s="199">
        <f t="shared" si="30"/>
        <v>0</v>
      </c>
      <c r="AK231" s="199">
        <f t="shared" si="31"/>
        <v>0</v>
      </c>
      <c r="AL231" s="199">
        <f t="shared" si="32"/>
        <v>0</v>
      </c>
      <c r="AM231" s="201">
        <f t="shared" si="33"/>
        <v>0</v>
      </c>
      <c r="AN231" s="204">
        <f t="shared" si="34"/>
        <v>4</v>
      </c>
      <c r="AO231" s="199">
        <f t="shared" si="35"/>
        <v>11</v>
      </c>
      <c r="AP231" s="199">
        <f t="shared" si="36"/>
        <v>0</v>
      </c>
      <c r="AQ231" s="199">
        <f t="shared" si="37"/>
        <v>0</v>
      </c>
      <c r="AR231" s="201">
        <f t="shared" si="38"/>
        <v>0</v>
      </c>
      <c r="AS231" s="204">
        <f t="shared" si="39"/>
        <v>3</v>
      </c>
      <c r="AT231" s="199">
        <f t="shared" si="40"/>
        <v>0</v>
      </c>
      <c r="AU231" s="199">
        <f t="shared" si="41"/>
        <v>0</v>
      </c>
      <c r="AV231" s="199">
        <f t="shared" si="42"/>
        <v>0</v>
      </c>
      <c r="AW231" s="201">
        <f t="shared" si="43"/>
        <v>0</v>
      </c>
      <c r="AX231" s="205">
        <f t="shared" si="44"/>
        <v>4</v>
      </c>
      <c r="AY231" s="199">
        <f t="shared" si="45"/>
        <v>11</v>
      </c>
      <c r="AZ231" s="199">
        <f t="shared" si="46"/>
        <v>0</v>
      </c>
      <c r="BA231" s="199">
        <f t="shared" si="47"/>
        <v>0</v>
      </c>
      <c r="BB231" s="201">
        <f t="shared" si="48"/>
        <v>0</v>
      </c>
      <c r="BC231" s="204">
        <f t="shared" si="49"/>
        <v>3</v>
      </c>
      <c r="BD231" s="199">
        <f t="shared" si="50"/>
        <v>7</v>
      </c>
      <c r="BE231" s="199">
        <f t="shared" si="51"/>
        <v>0</v>
      </c>
      <c r="BF231" s="199">
        <f t="shared" si="52"/>
        <v>0</v>
      </c>
      <c r="BG231" s="201">
        <f t="shared" si="53"/>
        <v>0</v>
      </c>
      <c r="BH231" s="204">
        <f t="shared" si="54"/>
        <v>3</v>
      </c>
      <c r="BI231" s="199">
        <f t="shared" si="55"/>
        <v>0</v>
      </c>
      <c r="BJ231" s="199">
        <f t="shared" si="56"/>
        <v>0</v>
      </c>
      <c r="BK231" s="199">
        <f t="shared" si="57"/>
        <v>0</v>
      </c>
      <c r="BL231" s="201">
        <f t="shared" si="58"/>
        <v>0</v>
      </c>
      <c r="BM231" s="206">
        <f t="shared" si="59"/>
        <v>4</v>
      </c>
      <c r="BN231" s="199">
        <f t="shared" si="60"/>
        <v>0</v>
      </c>
      <c r="BO231" s="199">
        <f t="shared" si="61"/>
        <v>0</v>
      </c>
      <c r="BP231" s="199">
        <f t="shared" si="62"/>
        <v>0</v>
      </c>
      <c r="BQ231" s="201">
        <f t="shared" si="63"/>
        <v>0</v>
      </c>
      <c r="BR231" s="207">
        <f t="shared" si="64"/>
        <v>4</v>
      </c>
      <c r="BS231" s="199">
        <f t="shared" si="65"/>
        <v>11</v>
      </c>
      <c r="BT231" s="199">
        <f t="shared" si="66"/>
        <v>0</v>
      </c>
      <c r="BU231" s="199">
        <f t="shared" si="67"/>
        <v>0</v>
      </c>
      <c r="BV231" s="201">
        <f t="shared" si="68"/>
        <v>0</v>
      </c>
      <c r="BW231" s="207">
        <f t="shared" si="69"/>
        <v>3</v>
      </c>
      <c r="BX231" s="235">
        <v>76</v>
      </c>
      <c r="BY231" s="235">
        <v>76</v>
      </c>
      <c r="BZ231" s="193" t="e">
        <f t="shared" si="70"/>
        <v>#VALUE!</v>
      </c>
      <c r="CA231" s="193">
        <f t="shared" si="71"/>
        <v>20</v>
      </c>
      <c r="CB231" s="193" t="e">
        <f t="shared" si="72"/>
        <v>#VALUE!</v>
      </c>
      <c r="CC231" s="193" t="e">
        <f t="shared" si="73"/>
        <v>#VALUE!</v>
      </c>
      <c r="CD231" s="193" t="e">
        <f t="shared" si="74"/>
        <v>#VALUE!</v>
      </c>
      <c r="CE231" s="193" t="e">
        <f t="shared" si="75"/>
        <v>#VALUE!</v>
      </c>
      <c r="CF231" s="193" t="e">
        <f t="shared" si="76"/>
        <v>#VALUE!</v>
      </c>
      <c r="CG231" s="193" t="e">
        <f t="shared" si="77"/>
        <v>#VALUE!</v>
      </c>
      <c r="CH231" s="193" t="e">
        <f t="shared" si="78"/>
        <v>#VALUE!</v>
      </c>
      <c r="CI231" s="193" t="e">
        <f t="shared" si="79"/>
        <v>#VALUE!</v>
      </c>
      <c r="CJ231" s="193" t="e">
        <f t="shared" si="80"/>
        <v>#VALUE!</v>
      </c>
      <c r="CK231" s="193" t="e">
        <f t="shared" si="81"/>
        <v>#VALUE!</v>
      </c>
      <c r="CL231" s="193" t="e">
        <f t="shared" si="82"/>
        <v>#VALUE!</v>
      </c>
      <c r="CM231" s="193" t="e">
        <f t="shared" si="83"/>
        <v>#VALUE!</v>
      </c>
      <c r="CN231" s="193" t="e">
        <f t="shared" si="84"/>
        <v>#VALUE!</v>
      </c>
      <c r="CO231" s="209" t="str">
        <f t="shared" si="85"/>
        <v>2023PEC AI 192</v>
      </c>
      <c r="CP231" s="193" t="e">
        <f t="shared" si="86"/>
        <v>#VALUE!</v>
      </c>
      <c r="CQ231" s="158"/>
      <c r="CR231" s="193">
        <f t="shared" si="87"/>
        <v>20</v>
      </c>
      <c r="CS231" s="193" t="e">
        <f t="shared" si="88"/>
        <v>#VALUE!</v>
      </c>
      <c r="CT231" s="193" t="e">
        <f t="shared" si="89"/>
        <v>#VALUE!</v>
      </c>
      <c r="CU231" s="193" t="e">
        <f t="shared" si="90"/>
        <v>#VALUE!</v>
      </c>
      <c r="CV231" s="193" t="e">
        <f t="shared" si="91"/>
        <v>#VALUE!</v>
      </c>
      <c r="CW231" s="193" t="e">
        <f t="shared" si="92"/>
        <v>#VALUE!</v>
      </c>
      <c r="CX231" s="193" t="e">
        <f t="shared" si="93"/>
        <v>#VALUE!</v>
      </c>
      <c r="CY231" s="193" t="e">
        <f t="shared" si="94"/>
        <v>#VALUE!</v>
      </c>
      <c r="CZ231" s="193" t="e">
        <f t="shared" si="95"/>
        <v>#VALUE!</v>
      </c>
      <c r="DA231" s="193" t="e">
        <f t="shared" si="96"/>
        <v>#VALUE!</v>
      </c>
      <c r="DB231" s="193" t="e">
        <f t="shared" si="97"/>
        <v>#VALUE!</v>
      </c>
      <c r="DC231" s="193" t="e">
        <f t="shared" si="98"/>
        <v>#VALUE!</v>
      </c>
      <c r="DD231" s="193" t="e">
        <f t="shared" si="99"/>
        <v>#VALUE!</v>
      </c>
      <c r="DE231" s="159"/>
      <c r="DF231" s="159" t="e">
        <f t="shared" si="100"/>
        <v>#VALUE!</v>
      </c>
      <c r="DG231" s="159"/>
      <c r="DH231" s="159"/>
      <c r="DI231" s="159"/>
      <c r="DJ231" s="159"/>
      <c r="DK231" s="159"/>
      <c r="DL231" s="159"/>
      <c r="DM231" s="159"/>
      <c r="DN231" s="159"/>
      <c r="DO231" s="159"/>
      <c r="DP231" s="159"/>
      <c r="DQ231" s="159"/>
      <c r="DR231" s="159">
        <f t="shared" si="101"/>
        <v>76</v>
      </c>
      <c r="DS231" s="188">
        <f t="shared" si="102"/>
        <v>15</v>
      </c>
      <c r="DT231" s="159">
        <f t="shared" si="103"/>
        <v>10</v>
      </c>
      <c r="DU231" s="159">
        <f t="shared" si="104"/>
        <v>11</v>
      </c>
      <c r="DV231" s="159">
        <f t="shared" si="105"/>
        <v>11</v>
      </c>
      <c r="DW231" s="159">
        <f t="shared" si="106"/>
        <v>11</v>
      </c>
      <c r="DX231" s="159">
        <f t="shared" si="107"/>
        <v>7</v>
      </c>
      <c r="DY231" s="210">
        <f t="shared" si="108"/>
        <v>11</v>
      </c>
      <c r="DZ231" s="159">
        <f t="shared" si="109"/>
        <v>76</v>
      </c>
      <c r="EA231" s="159">
        <f t="shared" si="110"/>
        <v>15</v>
      </c>
      <c r="EB231" s="159">
        <f t="shared" si="111"/>
        <v>0</v>
      </c>
      <c r="EC231" s="159">
        <f t="shared" si="222"/>
        <v>10</v>
      </c>
      <c r="ED231" s="159">
        <f t="shared" si="222"/>
        <v>11</v>
      </c>
      <c r="EE231" s="159">
        <f t="shared" si="223"/>
        <v>0</v>
      </c>
      <c r="EF231" s="159">
        <f t="shared" si="223"/>
        <v>0</v>
      </c>
      <c r="EG231" s="159">
        <f t="shared" si="114"/>
        <v>11</v>
      </c>
      <c r="EH231" s="159">
        <f t="shared" si="115"/>
        <v>0</v>
      </c>
      <c r="EI231" s="159">
        <f t="shared" si="224"/>
        <v>11</v>
      </c>
      <c r="EJ231" s="159">
        <f t="shared" si="224"/>
        <v>7</v>
      </c>
      <c r="EK231" s="159">
        <f t="shared" si="225"/>
        <v>0</v>
      </c>
      <c r="EL231" s="159">
        <f t="shared" si="225"/>
        <v>0</v>
      </c>
      <c r="EM231" s="159">
        <f t="shared" si="118"/>
        <v>11</v>
      </c>
      <c r="EN231" s="159"/>
      <c r="EO231" s="159"/>
      <c r="EP231" s="188">
        <f t="shared" si="119"/>
        <v>15</v>
      </c>
      <c r="EQ231" s="159">
        <f t="shared" si="120"/>
        <v>13</v>
      </c>
      <c r="ER231" s="159">
        <f t="shared" si="121"/>
        <v>13</v>
      </c>
      <c r="ES231" s="159">
        <f t="shared" si="122"/>
        <v>13</v>
      </c>
      <c r="ET231" s="159">
        <f t="shared" si="123"/>
        <v>10</v>
      </c>
      <c r="EU231" s="159">
        <f t="shared" si="124"/>
        <v>12</v>
      </c>
      <c r="EV231" s="159"/>
      <c r="EW231" s="159">
        <f t="shared" si="125"/>
        <v>76</v>
      </c>
      <c r="EX231" s="159">
        <f t="shared" si="126"/>
        <v>15</v>
      </c>
      <c r="EY231" s="159">
        <f t="shared" si="127"/>
        <v>0</v>
      </c>
      <c r="EZ231" s="159">
        <f t="shared" si="226"/>
        <v>13</v>
      </c>
      <c r="FA231" s="159">
        <f t="shared" si="226"/>
        <v>13</v>
      </c>
      <c r="FB231" s="159">
        <f t="shared" si="227"/>
        <v>0</v>
      </c>
      <c r="FC231" s="159">
        <f t="shared" si="227"/>
        <v>0</v>
      </c>
      <c r="FD231" s="159">
        <f t="shared" si="130"/>
        <v>13</v>
      </c>
      <c r="FE231" s="159">
        <f t="shared" si="131"/>
        <v>0</v>
      </c>
      <c r="FF231" s="159">
        <f t="shared" si="228"/>
        <v>10</v>
      </c>
      <c r="FG231" s="159">
        <f t="shared" si="228"/>
        <v>12</v>
      </c>
      <c r="FH231" s="159">
        <f t="shared" si="133"/>
        <v>0</v>
      </c>
      <c r="FI231" s="159">
        <v>0</v>
      </c>
      <c r="FJ231" s="159">
        <v>0</v>
      </c>
      <c r="FK231" s="159"/>
      <c r="FL231" s="159"/>
      <c r="FM231" s="235">
        <v>76</v>
      </c>
    </row>
    <row r="232" spans="1:169" ht="18" x14ac:dyDescent="0.2">
      <c r="A232" s="194">
        <v>219</v>
      </c>
      <c r="B232" s="211">
        <v>211423243219</v>
      </c>
      <c r="C232" s="211" t="s">
        <v>1112</v>
      </c>
      <c r="D232" s="197"/>
      <c r="E232" s="212" t="s">
        <v>1113</v>
      </c>
      <c r="F232" s="199">
        <f t="shared" si="0"/>
        <v>2</v>
      </c>
      <c r="G232" s="199">
        <f t="shared" si="1"/>
        <v>2</v>
      </c>
      <c r="H232" s="199">
        <f t="shared" si="2"/>
        <v>2</v>
      </c>
      <c r="I232" s="199">
        <f t="shared" si="3"/>
        <v>2</v>
      </c>
      <c r="J232" s="199">
        <f t="shared" si="4"/>
        <v>2</v>
      </c>
      <c r="K232" s="199">
        <f t="shared" si="5"/>
        <v>2</v>
      </c>
      <c r="L232" s="199">
        <f t="shared" si="6"/>
        <v>1</v>
      </c>
      <c r="M232" s="199">
        <f t="shared" si="7"/>
        <v>0</v>
      </c>
      <c r="N232" s="199">
        <f t="shared" si="8"/>
        <v>0</v>
      </c>
      <c r="O232" s="200">
        <f t="shared" si="9"/>
        <v>0</v>
      </c>
      <c r="P232" s="199">
        <f t="shared" si="10"/>
        <v>9</v>
      </c>
      <c r="Q232" s="199">
        <f t="shared" si="11"/>
        <v>0</v>
      </c>
      <c r="R232" s="199">
        <f t="shared" si="12"/>
        <v>0</v>
      </c>
      <c r="S232" s="201">
        <f t="shared" si="214"/>
        <v>0</v>
      </c>
      <c r="T232" s="202">
        <f t="shared" si="14"/>
        <v>3</v>
      </c>
      <c r="U232" s="199">
        <f t="shared" si="15"/>
        <v>0</v>
      </c>
      <c r="V232" s="199">
        <f t="shared" si="16"/>
        <v>0</v>
      </c>
      <c r="W232" s="199">
        <f t="shared" si="17"/>
        <v>0</v>
      </c>
      <c r="X232" s="201">
        <f t="shared" si="18"/>
        <v>0</v>
      </c>
      <c r="Y232" s="203">
        <f t="shared" si="19"/>
        <v>4</v>
      </c>
      <c r="Z232" s="199">
        <f t="shared" si="20"/>
        <v>0</v>
      </c>
      <c r="AA232" s="199">
        <f t="shared" si="21"/>
        <v>0</v>
      </c>
      <c r="AB232" s="199">
        <f t="shared" si="22"/>
        <v>0</v>
      </c>
      <c r="AC232" s="201">
        <f t="shared" si="23"/>
        <v>0</v>
      </c>
      <c r="AD232" s="202">
        <f t="shared" si="24"/>
        <v>4</v>
      </c>
      <c r="AE232" s="199">
        <f t="shared" si="25"/>
        <v>9</v>
      </c>
      <c r="AF232" s="199">
        <f t="shared" si="26"/>
        <v>0</v>
      </c>
      <c r="AG232" s="199">
        <f t="shared" si="27"/>
        <v>0</v>
      </c>
      <c r="AH232" s="201">
        <f t="shared" si="28"/>
        <v>0</v>
      </c>
      <c r="AI232" s="204">
        <f t="shared" si="29"/>
        <v>3</v>
      </c>
      <c r="AJ232" s="199">
        <f t="shared" si="30"/>
        <v>8</v>
      </c>
      <c r="AK232" s="199">
        <f t="shared" si="31"/>
        <v>0</v>
      </c>
      <c r="AL232" s="199">
        <f t="shared" si="32"/>
        <v>0</v>
      </c>
      <c r="AM232" s="201">
        <f t="shared" si="33"/>
        <v>0</v>
      </c>
      <c r="AN232" s="204">
        <f t="shared" si="34"/>
        <v>3</v>
      </c>
      <c r="AO232" s="199">
        <f t="shared" si="35"/>
        <v>0</v>
      </c>
      <c r="AP232" s="199">
        <f t="shared" si="36"/>
        <v>0</v>
      </c>
      <c r="AQ232" s="199">
        <f t="shared" si="37"/>
        <v>0</v>
      </c>
      <c r="AR232" s="201">
        <f t="shared" si="38"/>
        <v>0</v>
      </c>
      <c r="AS232" s="204">
        <f t="shared" si="39"/>
        <v>4</v>
      </c>
      <c r="AT232" s="199">
        <f t="shared" si="40"/>
        <v>9</v>
      </c>
      <c r="AU232" s="199">
        <f t="shared" si="41"/>
        <v>0</v>
      </c>
      <c r="AV232" s="199">
        <f t="shared" si="42"/>
        <v>0</v>
      </c>
      <c r="AW232" s="201">
        <f t="shared" si="43"/>
        <v>0</v>
      </c>
      <c r="AX232" s="205">
        <f t="shared" si="44"/>
        <v>3</v>
      </c>
      <c r="AY232" s="199">
        <f t="shared" si="45"/>
        <v>0</v>
      </c>
      <c r="AZ232" s="199">
        <f t="shared" si="46"/>
        <v>0</v>
      </c>
      <c r="BA232" s="199">
        <f t="shared" si="47"/>
        <v>0</v>
      </c>
      <c r="BB232" s="201">
        <f t="shared" si="48"/>
        <v>0</v>
      </c>
      <c r="BC232" s="204">
        <f t="shared" si="49"/>
        <v>4</v>
      </c>
      <c r="BD232" s="199">
        <f t="shared" si="50"/>
        <v>0</v>
      </c>
      <c r="BE232" s="199">
        <f t="shared" si="51"/>
        <v>0</v>
      </c>
      <c r="BF232" s="199">
        <f t="shared" si="52"/>
        <v>0</v>
      </c>
      <c r="BG232" s="201">
        <f t="shared" si="53"/>
        <v>0</v>
      </c>
      <c r="BH232" s="204">
        <f t="shared" si="54"/>
        <v>4</v>
      </c>
      <c r="BI232" s="199">
        <f t="shared" si="55"/>
        <v>6</v>
      </c>
      <c r="BJ232" s="199">
        <f t="shared" si="56"/>
        <v>0</v>
      </c>
      <c r="BK232" s="199">
        <f t="shared" si="57"/>
        <v>0</v>
      </c>
      <c r="BL232" s="201">
        <f t="shared" si="58"/>
        <v>0</v>
      </c>
      <c r="BM232" s="206">
        <f t="shared" si="59"/>
        <v>3</v>
      </c>
      <c r="BN232" s="199">
        <f t="shared" si="60"/>
        <v>10</v>
      </c>
      <c r="BO232" s="199">
        <f t="shared" si="61"/>
        <v>0</v>
      </c>
      <c r="BP232" s="199">
        <f t="shared" si="62"/>
        <v>0</v>
      </c>
      <c r="BQ232" s="201">
        <f t="shared" si="63"/>
        <v>0</v>
      </c>
      <c r="BR232" s="207">
        <f t="shared" si="64"/>
        <v>3</v>
      </c>
      <c r="BS232" s="199">
        <f t="shared" si="65"/>
        <v>0</v>
      </c>
      <c r="BT232" s="199">
        <f t="shared" si="66"/>
        <v>0</v>
      </c>
      <c r="BU232" s="199">
        <f t="shared" si="67"/>
        <v>0</v>
      </c>
      <c r="BV232" s="201">
        <f t="shared" si="68"/>
        <v>0</v>
      </c>
      <c r="BW232" s="207">
        <f t="shared" si="69"/>
        <v>4</v>
      </c>
      <c r="BX232" s="235">
        <v>64</v>
      </c>
      <c r="BY232" s="235">
        <v>64</v>
      </c>
      <c r="BZ232" s="193" t="e">
        <f t="shared" si="70"/>
        <v>#VALUE!</v>
      </c>
      <c r="CA232" s="193">
        <f t="shared" si="71"/>
        <v>20</v>
      </c>
      <c r="CB232" s="193" t="e">
        <f t="shared" si="72"/>
        <v>#VALUE!</v>
      </c>
      <c r="CC232" s="193" t="e">
        <f t="shared" si="73"/>
        <v>#VALUE!</v>
      </c>
      <c r="CD232" s="193" t="e">
        <f t="shared" si="74"/>
        <v>#VALUE!</v>
      </c>
      <c r="CE232" s="193" t="e">
        <f t="shared" si="75"/>
        <v>#VALUE!</v>
      </c>
      <c r="CF232" s="193" t="e">
        <f t="shared" si="76"/>
        <v>#VALUE!</v>
      </c>
      <c r="CG232" s="193" t="e">
        <f t="shared" si="77"/>
        <v>#VALUE!</v>
      </c>
      <c r="CH232" s="193" t="e">
        <f t="shared" si="78"/>
        <v>#VALUE!</v>
      </c>
      <c r="CI232" s="193" t="e">
        <f t="shared" si="79"/>
        <v>#VALUE!</v>
      </c>
      <c r="CJ232" s="193" t="e">
        <f t="shared" si="80"/>
        <v>#VALUE!</v>
      </c>
      <c r="CK232" s="193" t="e">
        <f t="shared" si="81"/>
        <v>#VALUE!</v>
      </c>
      <c r="CL232" s="193" t="e">
        <f t="shared" si="82"/>
        <v>#VALUE!</v>
      </c>
      <c r="CM232" s="193" t="e">
        <f t="shared" si="83"/>
        <v>#VALUE!</v>
      </c>
      <c r="CN232" s="193" t="e">
        <f t="shared" si="84"/>
        <v>#VALUE!</v>
      </c>
      <c r="CO232" s="209" t="str">
        <f t="shared" si="85"/>
        <v>2023PEC AI 193</v>
      </c>
      <c r="CP232" s="193" t="e">
        <f t="shared" si="86"/>
        <v>#VALUE!</v>
      </c>
      <c r="CQ232" s="158"/>
      <c r="CR232" s="193">
        <f t="shared" si="87"/>
        <v>20</v>
      </c>
      <c r="CS232" s="193" t="e">
        <f t="shared" si="88"/>
        <v>#VALUE!</v>
      </c>
      <c r="CT232" s="193" t="e">
        <f t="shared" si="89"/>
        <v>#VALUE!</v>
      </c>
      <c r="CU232" s="193" t="e">
        <f t="shared" si="90"/>
        <v>#VALUE!</v>
      </c>
      <c r="CV232" s="193" t="e">
        <f t="shared" si="91"/>
        <v>#VALUE!</v>
      </c>
      <c r="CW232" s="193" t="e">
        <f t="shared" si="92"/>
        <v>#VALUE!</v>
      </c>
      <c r="CX232" s="193" t="e">
        <f t="shared" si="93"/>
        <v>#VALUE!</v>
      </c>
      <c r="CY232" s="193" t="e">
        <f t="shared" si="94"/>
        <v>#VALUE!</v>
      </c>
      <c r="CZ232" s="193" t="e">
        <f t="shared" si="95"/>
        <v>#VALUE!</v>
      </c>
      <c r="DA232" s="193" t="e">
        <f t="shared" si="96"/>
        <v>#VALUE!</v>
      </c>
      <c r="DB232" s="193" t="e">
        <f t="shared" si="97"/>
        <v>#VALUE!</v>
      </c>
      <c r="DC232" s="193" t="e">
        <f t="shared" si="98"/>
        <v>#VALUE!</v>
      </c>
      <c r="DD232" s="193" t="e">
        <f t="shared" si="99"/>
        <v>#VALUE!</v>
      </c>
      <c r="DE232" s="159"/>
      <c r="DF232" s="159" t="e">
        <f t="shared" si="100"/>
        <v>#VALUE!</v>
      </c>
      <c r="DG232" s="159"/>
      <c r="DH232" s="159"/>
      <c r="DI232" s="159"/>
      <c r="DJ232" s="159"/>
      <c r="DK232" s="159"/>
      <c r="DL232" s="159"/>
      <c r="DM232" s="159"/>
      <c r="DN232" s="159"/>
      <c r="DO232" s="159"/>
      <c r="DP232" s="159"/>
      <c r="DQ232" s="159"/>
      <c r="DR232" s="159">
        <f t="shared" si="101"/>
        <v>64</v>
      </c>
      <c r="DS232" s="188">
        <f t="shared" si="102"/>
        <v>13</v>
      </c>
      <c r="DT232" s="159">
        <f t="shared" si="103"/>
        <v>9</v>
      </c>
      <c r="DU232" s="159">
        <f t="shared" si="104"/>
        <v>9</v>
      </c>
      <c r="DV232" s="159">
        <f t="shared" si="105"/>
        <v>8</v>
      </c>
      <c r="DW232" s="159">
        <f t="shared" si="106"/>
        <v>9</v>
      </c>
      <c r="DX232" s="159">
        <f t="shared" si="107"/>
        <v>6</v>
      </c>
      <c r="DY232" s="210">
        <f t="shared" si="108"/>
        <v>10</v>
      </c>
      <c r="DZ232" s="159">
        <f t="shared" si="109"/>
        <v>64</v>
      </c>
      <c r="EA232" s="159">
        <f t="shared" si="110"/>
        <v>13</v>
      </c>
      <c r="EB232" s="159">
        <f t="shared" si="111"/>
        <v>9</v>
      </c>
      <c r="EC232" s="159">
        <f t="shared" si="222"/>
        <v>0</v>
      </c>
      <c r="ED232" s="159">
        <f t="shared" si="222"/>
        <v>0</v>
      </c>
      <c r="EE232" s="159">
        <f t="shared" si="223"/>
        <v>9</v>
      </c>
      <c r="EF232" s="159">
        <f t="shared" si="223"/>
        <v>8</v>
      </c>
      <c r="EG232" s="159">
        <f t="shared" si="114"/>
        <v>0</v>
      </c>
      <c r="EH232" s="159">
        <f t="shared" si="115"/>
        <v>9</v>
      </c>
      <c r="EI232" s="159">
        <f t="shared" si="224"/>
        <v>0</v>
      </c>
      <c r="EJ232" s="159">
        <f t="shared" si="224"/>
        <v>0</v>
      </c>
      <c r="EK232" s="159">
        <f t="shared" si="225"/>
        <v>6</v>
      </c>
      <c r="EL232" s="159">
        <f t="shared" si="225"/>
        <v>10</v>
      </c>
      <c r="EM232" s="159">
        <f t="shared" si="118"/>
        <v>0</v>
      </c>
      <c r="EN232" s="159"/>
      <c r="EO232" s="159"/>
      <c r="EP232" s="188">
        <f t="shared" si="119"/>
        <v>13</v>
      </c>
      <c r="EQ232" s="159">
        <f t="shared" si="120"/>
        <v>11</v>
      </c>
      <c r="ER232" s="159">
        <f t="shared" si="121"/>
        <v>11</v>
      </c>
      <c r="ES232" s="159">
        <f t="shared" si="122"/>
        <v>10</v>
      </c>
      <c r="ET232" s="159">
        <f t="shared" si="123"/>
        <v>9</v>
      </c>
      <c r="EU232" s="159">
        <f t="shared" si="124"/>
        <v>10</v>
      </c>
      <c r="EV232" s="159"/>
      <c r="EW232" s="159">
        <f t="shared" si="125"/>
        <v>64</v>
      </c>
      <c r="EX232" s="159">
        <f t="shared" si="126"/>
        <v>13</v>
      </c>
      <c r="EY232" s="159">
        <f t="shared" si="127"/>
        <v>11</v>
      </c>
      <c r="EZ232" s="159">
        <f t="shared" si="226"/>
        <v>0</v>
      </c>
      <c r="FA232" s="159">
        <f t="shared" si="226"/>
        <v>0</v>
      </c>
      <c r="FB232" s="159">
        <f t="shared" si="227"/>
        <v>11</v>
      </c>
      <c r="FC232" s="159">
        <f t="shared" si="227"/>
        <v>10</v>
      </c>
      <c r="FD232" s="159">
        <f t="shared" si="130"/>
        <v>0</v>
      </c>
      <c r="FE232" s="159">
        <f t="shared" si="131"/>
        <v>9</v>
      </c>
      <c r="FF232" s="159">
        <f t="shared" si="228"/>
        <v>0</v>
      </c>
      <c r="FG232" s="159">
        <f t="shared" si="228"/>
        <v>0</v>
      </c>
      <c r="FH232" s="159">
        <f t="shared" si="133"/>
        <v>10</v>
      </c>
      <c r="FI232" s="159">
        <v>0</v>
      </c>
      <c r="FJ232" s="159">
        <v>0</v>
      </c>
      <c r="FK232" s="159"/>
      <c r="FL232" s="159"/>
      <c r="FM232" s="235">
        <v>64</v>
      </c>
    </row>
    <row r="233" spans="1:169" ht="18" x14ac:dyDescent="0.2">
      <c r="A233" s="194">
        <v>220</v>
      </c>
      <c r="B233" s="211">
        <v>211423243220</v>
      </c>
      <c r="C233" s="211" t="s">
        <v>1114</v>
      </c>
      <c r="D233" s="197"/>
      <c r="E233" s="212" t="s">
        <v>1115</v>
      </c>
      <c r="F233" s="199">
        <f t="shared" si="0"/>
        <v>2</v>
      </c>
      <c r="G233" s="199">
        <f t="shared" si="1"/>
        <v>2</v>
      </c>
      <c r="H233" s="199">
        <f t="shared" si="2"/>
        <v>2</v>
      </c>
      <c r="I233" s="199">
        <f t="shared" si="3"/>
        <v>2</v>
      </c>
      <c r="J233" s="199">
        <f t="shared" si="4"/>
        <v>2</v>
      </c>
      <c r="K233" s="199">
        <f t="shared" si="5"/>
        <v>0</v>
      </c>
      <c r="L233" s="199">
        <f t="shared" si="6"/>
        <v>0</v>
      </c>
      <c r="M233" s="199">
        <f t="shared" si="7"/>
        <v>0</v>
      </c>
      <c r="N233" s="199">
        <f t="shared" si="8"/>
        <v>0</v>
      </c>
      <c r="O233" s="200">
        <f t="shared" si="9"/>
        <v>0</v>
      </c>
      <c r="P233" s="199">
        <f t="shared" si="10"/>
        <v>0</v>
      </c>
      <c r="Q233" s="199">
        <f t="shared" si="11"/>
        <v>0</v>
      </c>
      <c r="R233" s="199">
        <f t="shared" si="12"/>
        <v>0</v>
      </c>
      <c r="S233" s="201">
        <f t="shared" si="214"/>
        <v>0</v>
      </c>
      <c r="T233" s="202">
        <f t="shared" si="14"/>
        <v>4</v>
      </c>
      <c r="U233" s="199">
        <f t="shared" si="15"/>
        <v>7</v>
      </c>
      <c r="V233" s="199">
        <f t="shared" si="16"/>
        <v>0</v>
      </c>
      <c r="W233" s="199">
        <f t="shared" si="17"/>
        <v>0</v>
      </c>
      <c r="X233" s="201">
        <f t="shared" si="18"/>
        <v>0</v>
      </c>
      <c r="Y233" s="203">
        <f t="shared" si="19"/>
        <v>3</v>
      </c>
      <c r="Z233" s="199">
        <f t="shared" si="20"/>
        <v>7</v>
      </c>
      <c r="AA233" s="199">
        <f t="shared" si="21"/>
        <v>0</v>
      </c>
      <c r="AB233" s="199">
        <f t="shared" si="22"/>
        <v>0</v>
      </c>
      <c r="AC233" s="201">
        <f t="shared" si="23"/>
        <v>0</v>
      </c>
      <c r="AD233" s="202">
        <f t="shared" si="24"/>
        <v>3</v>
      </c>
      <c r="AE233" s="199">
        <f t="shared" si="25"/>
        <v>0</v>
      </c>
      <c r="AF233" s="199">
        <f t="shared" si="26"/>
        <v>0</v>
      </c>
      <c r="AG233" s="199">
        <f t="shared" si="27"/>
        <v>0</v>
      </c>
      <c r="AH233" s="201">
        <f t="shared" si="28"/>
        <v>0</v>
      </c>
      <c r="AI233" s="204">
        <f t="shared" si="29"/>
        <v>4</v>
      </c>
      <c r="AJ233" s="199">
        <f t="shared" si="30"/>
        <v>0</v>
      </c>
      <c r="AK233" s="199">
        <f t="shared" si="31"/>
        <v>0</v>
      </c>
      <c r="AL233" s="199">
        <f t="shared" si="32"/>
        <v>0</v>
      </c>
      <c r="AM233" s="201">
        <f t="shared" si="33"/>
        <v>0</v>
      </c>
      <c r="AN233" s="204">
        <f t="shared" si="34"/>
        <v>4</v>
      </c>
      <c r="AO233" s="199">
        <f t="shared" si="35"/>
        <v>7</v>
      </c>
      <c r="AP233" s="199">
        <f t="shared" si="36"/>
        <v>0</v>
      </c>
      <c r="AQ233" s="199">
        <f t="shared" si="37"/>
        <v>0</v>
      </c>
      <c r="AR233" s="201">
        <f t="shared" si="38"/>
        <v>0</v>
      </c>
      <c r="AS233" s="204">
        <f t="shared" si="39"/>
        <v>3</v>
      </c>
      <c r="AT233" s="199">
        <f t="shared" si="40"/>
        <v>0</v>
      </c>
      <c r="AU233" s="199">
        <f t="shared" si="41"/>
        <v>0</v>
      </c>
      <c r="AV233" s="199">
        <f t="shared" si="42"/>
        <v>0</v>
      </c>
      <c r="AW233" s="201">
        <f t="shared" si="43"/>
        <v>0</v>
      </c>
      <c r="AX233" s="205">
        <f t="shared" si="44"/>
        <v>4</v>
      </c>
      <c r="AY233" s="199">
        <f t="shared" si="45"/>
        <v>7</v>
      </c>
      <c r="AZ233" s="199">
        <f t="shared" si="46"/>
        <v>0</v>
      </c>
      <c r="BA233" s="199">
        <f t="shared" si="47"/>
        <v>0</v>
      </c>
      <c r="BB233" s="201">
        <f t="shared" si="48"/>
        <v>0</v>
      </c>
      <c r="BC233" s="204">
        <f t="shared" si="49"/>
        <v>3</v>
      </c>
      <c r="BD233" s="199">
        <f t="shared" si="50"/>
        <v>4</v>
      </c>
      <c r="BE233" s="199">
        <f t="shared" si="51"/>
        <v>0</v>
      </c>
      <c r="BF233" s="199">
        <f t="shared" si="52"/>
        <v>0</v>
      </c>
      <c r="BG233" s="201">
        <f t="shared" si="53"/>
        <v>0</v>
      </c>
      <c r="BH233" s="204">
        <f t="shared" si="54"/>
        <v>3</v>
      </c>
      <c r="BI233" s="199">
        <f t="shared" si="55"/>
        <v>0</v>
      </c>
      <c r="BJ233" s="199">
        <f t="shared" si="56"/>
        <v>0</v>
      </c>
      <c r="BK233" s="199">
        <f t="shared" si="57"/>
        <v>0</v>
      </c>
      <c r="BL233" s="201">
        <f t="shared" si="58"/>
        <v>0</v>
      </c>
      <c r="BM233" s="206">
        <f t="shared" si="59"/>
        <v>4</v>
      </c>
      <c r="BN233" s="199">
        <f t="shared" si="60"/>
        <v>0</v>
      </c>
      <c r="BO233" s="199">
        <f t="shared" si="61"/>
        <v>0</v>
      </c>
      <c r="BP233" s="199">
        <f t="shared" si="62"/>
        <v>0</v>
      </c>
      <c r="BQ233" s="201">
        <f t="shared" si="63"/>
        <v>0</v>
      </c>
      <c r="BR233" s="207">
        <f t="shared" si="64"/>
        <v>4</v>
      </c>
      <c r="BS233" s="199">
        <f t="shared" si="65"/>
        <v>8</v>
      </c>
      <c r="BT233" s="199">
        <f t="shared" si="66"/>
        <v>0</v>
      </c>
      <c r="BU233" s="199">
        <f t="shared" si="67"/>
        <v>0</v>
      </c>
      <c r="BV233" s="201">
        <f t="shared" si="68"/>
        <v>0</v>
      </c>
      <c r="BW233" s="207">
        <f t="shared" si="69"/>
        <v>3</v>
      </c>
      <c r="BX233" s="235">
        <v>50</v>
      </c>
      <c r="BY233" s="235">
        <v>50</v>
      </c>
      <c r="BZ233" s="193" t="e">
        <f t="shared" si="70"/>
        <v>#VALUE!</v>
      </c>
      <c r="CA233" s="193">
        <f t="shared" si="71"/>
        <v>20</v>
      </c>
      <c r="CB233" s="193" t="e">
        <f t="shared" si="72"/>
        <v>#VALUE!</v>
      </c>
      <c r="CC233" s="193" t="e">
        <f t="shared" si="73"/>
        <v>#VALUE!</v>
      </c>
      <c r="CD233" s="193" t="e">
        <f t="shared" si="74"/>
        <v>#VALUE!</v>
      </c>
      <c r="CE233" s="193" t="e">
        <f t="shared" si="75"/>
        <v>#VALUE!</v>
      </c>
      <c r="CF233" s="193" t="e">
        <f t="shared" si="76"/>
        <v>#VALUE!</v>
      </c>
      <c r="CG233" s="193" t="e">
        <f t="shared" si="77"/>
        <v>#VALUE!</v>
      </c>
      <c r="CH233" s="193" t="e">
        <f t="shared" si="78"/>
        <v>#VALUE!</v>
      </c>
      <c r="CI233" s="193" t="e">
        <f t="shared" si="79"/>
        <v>#VALUE!</v>
      </c>
      <c r="CJ233" s="193" t="e">
        <f t="shared" si="80"/>
        <v>#VALUE!</v>
      </c>
      <c r="CK233" s="193" t="e">
        <f t="shared" si="81"/>
        <v>#VALUE!</v>
      </c>
      <c r="CL233" s="193" t="e">
        <f t="shared" si="82"/>
        <v>#VALUE!</v>
      </c>
      <c r="CM233" s="193" t="e">
        <f t="shared" si="83"/>
        <v>#VALUE!</v>
      </c>
      <c r="CN233" s="193" t="e">
        <f t="shared" si="84"/>
        <v>#VALUE!</v>
      </c>
      <c r="CO233" s="209" t="str">
        <f t="shared" si="85"/>
        <v>2023PEC AI 194</v>
      </c>
      <c r="CP233" s="193" t="e">
        <f t="shared" si="86"/>
        <v>#VALUE!</v>
      </c>
      <c r="CQ233" s="158"/>
      <c r="CR233" s="193">
        <f t="shared" si="87"/>
        <v>20</v>
      </c>
      <c r="CS233" s="193" t="e">
        <f t="shared" si="88"/>
        <v>#VALUE!</v>
      </c>
      <c r="CT233" s="193" t="e">
        <f t="shared" si="89"/>
        <v>#VALUE!</v>
      </c>
      <c r="CU233" s="193" t="e">
        <f t="shared" si="90"/>
        <v>#VALUE!</v>
      </c>
      <c r="CV233" s="193" t="e">
        <f t="shared" si="91"/>
        <v>#VALUE!</v>
      </c>
      <c r="CW233" s="193" t="e">
        <f t="shared" si="92"/>
        <v>#VALUE!</v>
      </c>
      <c r="CX233" s="193" t="e">
        <f t="shared" si="93"/>
        <v>#VALUE!</v>
      </c>
      <c r="CY233" s="193" t="e">
        <f t="shared" si="94"/>
        <v>#VALUE!</v>
      </c>
      <c r="CZ233" s="193" t="e">
        <f t="shared" si="95"/>
        <v>#VALUE!</v>
      </c>
      <c r="DA233" s="193" t="e">
        <f t="shared" si="96"/>
        <v>#VALUE!</v>
      </c>
      <c r="DB233" s="193" t="e">
        <f t="shared" si="97"/>
        <v>#VALUE!</v>
      </c>
      <c r="DC233" s="193" t="e">
        <f t="shared" si="98"/>
        <v>#VALUE!</v>
      </c>
      <c r="DD233" s="193" t="e">
        <f t="shared" si="99"/>
        <v>#VALUE!</v>
      </c>
      <c r="DE233" s="159"/>
      <c r="DF233" s="159" t="e">
        <f t="shared" si="100"/>
        <v>#VALUE!</v>
      </c>
      <c r="DG233" s="159"/>
      <c r="DH233" s="159"/>
      <c r="DI233" s="159"/>
      <c r="DJ233" s="159"/>
      <c r="DK233" s="159"/>
      <c r="DL233" s="159"/>
      <c r="DM233" s="159"/>
      <c r="DN233" s="159"/>
      <c r="DO233" s="159"/>
      <c r="DP233" s="159"/>
      <c r="DQ233" s="159"/>
      <c r="DR233" s="159">
        <f t="shared" si="101"/>
        <v>50</v>
      </c>
      <c r="DS233" s="188">
        <f t="shared" si="102"/>
        <v>10</v>
      </c>
      <c r="DT233" s="159">
        <f t="shared" si="103"/>
        <v>7</v>
      </c>
      <c r="DU233" s="159">
        <f t="shared" si="104"/>
        <v>7</v>
      </c>
      <c r="DV233" s="159">
        <f t="shared" si="105"/>
        <v>7</v>
      </c>
      <c r="DW233" s="159">
        <f t="shared" si="106"/>
        <v>7</v>
      </c>
      <c r="DX233" s="159">
        <f t="shared" si="107"/>
        <v>4</v>
      </c>
      <c r="DY233" s="210">
        <f t="shared" si="108"/>
        <v>8</v>
      </c>
      <c r="DZ233" s="159">
        <f t="shared" si="109"/>
        <v>50</v>
      </c>
      <c r="EA233" s="159">
        <f t="shared" si="110"/>
        <v>10</v>
      </c>
      <c r="EB233" s="159">
        <f t="shared" si="111"/>
        <v>0</v>
      </c>
      <c r="EC233" s="159">
        <f t="shared" si="222"/>
        <v>7</v>
      </c>
      <c r="ED233" s="159">
        <f t="shared" si="222"/>
        <v>7</v>
      </c>
      <c r="EE233" s="159">
        <f t="shared" si="223"/>
        <v>0</v>
      </c>
      <c r="EF233" s="159">
        <f t="shared" si="223"/>
        <v>0</v>
      </c>
      <c r="EG233" s="159">
        <f t="shared" si="114"/>
        <v>7</v>
      </c>
      <c r="EH233" s="159">
        <f t="shared" si="115"/>
        <v>0</v>
      </c>
      <c r="EI233" s="159">
        <f t="shared" si="224"/>
        <v>7</v>
      </c>
      <c r="EJ233" s="159">
        <f t="shared" si="224"/>
        <v>4</v>
      </c>
      <c r="EK233" s="159">
        <f t="shared" si="225"/>
        <v>0</v>
      </c>
      <c r="EL233" s="159">
        <f t="shared" si="225"/>
        <v>0</v>
      </c>
      <c r="EM233" s="159">
        <f t="shared" si="118"/>
        <v>8</v>
      </c>
      <c r="EN233" s="159"/>
      <c r="EO233" s="159"/>
      <c r="EP233" s="188">
        <f t="shared" si="119"/>
        <v>10</v>
      </c>
      <c r="EQ233" s="159">
        <f t="shared" si="120"/>
        <v>8</v>
      </c>
      <c r="ER233" s="159">
        <f t="shared" si="121"/>
        <v>9</v>
      </c>
      <c r="ES233" s="159">
        <f t="shared" si="122"/>
        <v>9</v>
      </c>
      <c r="ET233" s="159">
        <f t="shared" si="123"/>
        <v>6</v>
      </c>
      <c r="EU233" s="159">
        <f t="shared" si="124"/>
        <v>8</v>
      </c>
      <c r="EV233" s="159"/>
      <c r="EW233" s="159">
        <f t="shared" si="125"/>
        <v>50</v>
      </c>
      <c r="EX233" s="159">
        <f t="shared" si="126"/>
        <v>10</v>
      </c>
      <c r="EY233" s="159">
        <f t="shared" si="127"/>
        <v>0</v>
      </c>
      <c r="EZ233" s="159">
        <f t="shared" si="226"/>
        <v>8</v>
      </c>
      <c r="FA233" s="159">
        <f t="shared" si="226"/>
        <v>9</v>
      </c>
      <c r="FB233" s="159">
        <f t="shared" si="227"/>
        <v>0</v>
      </c>
      <c r="FC233" s="159">
        <f t="shared" si="227"/>
        <v>0</v>
      </c>
      <c r="FD233" s="159">
        <f t="shared" si="130"/>
        <v>9</v>
      </c>
      <c r="FE233" s="159">
        <f t="shared" si="131"/>
        <v>0</v>
      </c>
      <c r="FF233" s="159">
        <f t="shared" si="228"/>
        <v>6</v>
      </c>
      <c r="FG233" s="159">
        <f t="shared" si="228"/>
        <v>8</v>
      </c>
      <c r="FH233" s="159">
        <f t="shared" si="133"/>
        <v>0</v>
      </c>
      <c r="FI233" s="159">
        <v>0</v>
      </c>
      <c r="FJ233" s="159">
        <v>0</v>
      </c>
      <c r="FK233" s="159"/>
      <c r="FL233" s="159"/>
      <c r="FM233" s="235">
        <v>50</v>
      </c>
    </row>
    <row r="234" spans="1:169" ht="18" x14ac:dyDescent="0.2">
      <c r="A234" s="194">
        <v>221</v>
      </c>
      <c r="B234" s="211">
        <v>211423243221</v>
      </c>
      <c r="C234" s="211" t="s">
        <v>1116</v>
      </c>
      <c r="D234" s="197"/>
      <c r="E234" s="212" t="s">
        <v>1117</v>
      </c>
      <c r="F234" s="199">
        <f t="shared" si="0"/>
        <v>2</v>
      </c>
      <c r="G234" s="199">
        <f t="shared" si="1"/>
        <v>2</v>
      </c>
      <c r="H234" s="199">
        <f t="shared" si="2"/>
        <v>2</v>
      </c>
      <c r="I234" s="199">
        <f t="shared" si="3"/>
        <v>2</v>
      </c>
      <c r="J234" s="199">
        <f t="shared" si="4"/>
        <v>2</v>
      </c>
      <c r="K234" s="199">
        <f t="shared" si="5"/>
        <v>2</v>
      </c>
      <c r="L234" s="199">
        <f t="shared" si="6"/>
        <v>2</v>
      </c>
      <c r="M234" s="199">
        <f t="shared" si="7"/>
        <v>1</v>
      </c>
      <c r="N234" s="199">
        <f t="shared" si="8"/>
        <v>0</v>
      </c>
      <c r="O234" s="200">
        <f t="shared" si="9"/>
        <v>0</v>
      </c>
      <c r="P234" s="199">
        <f t="shared" si="10"/>
        <v>11</v>
      </c>
      <c r="Q234" s="199">
        <f t="shared" si="11"/>
        <v>0</v>
      </c>
      <c r="R234" s="199">
        <f t="shared" si="12"/>
        <v>0</v>
      </c>
      <c r="S234" s="201">
        <f t="shared" si="214"/>
        <v>0</v>
      </c>
      <c r="T234" s="202">
        <f t="shared" si="14"/>
        <v>3</v>
      </c>
      <c r="U234" s="199">
        <f t="shared" si="15"/>
        <v>0</v>
      </c>
      <c r="V234" s="199">
        <f t="shared" si="16"/>
        <v>0</v>
      </c>
      <c r="W234" s="199">
        <f t="shared" si="17"/>
        <v>0</v>
      </c>
      <c r="X234" s="201">
        <f t="shared" si="18"/>
        <v>0</v>
      </c>
      <c r="Y234" s="203">
        <f t="shared" si="19"/>
        <v>4</v>
      </c>
      <c r="Z234" s="199">
        <f t="shared" si="20"/>
        <v>0</v>
      </c>
      <c r="AA234" s="199">
        <f t="shared" si="21"/>
        <v>0</v>
      </c>
      <c r="AB234" s="199">
        <f t="shared" si="22"/>
        <v>0</v>
      </c>
      <c r="AC234" s="201">
        <f t="shared" si="23"/>
        <v>0</v>
      </c>
      <c r="AD234" s="202">
        <f t="shared" si="24"/>
        <v>4</v>
      </c>
      <c r="AE234" s="199">
        <f t="shared" si="25"/>
        <v>11</v>
      </c>
      <c r="AF234" s="199">
        <f t="shared" si="26"/>
        <v>0</v>
      </c>
      <c r="AG234" s="199">
        <f t="shared" si="27"/>
        <v>0</v>
      </c>
      <c r="AH234" s="201">
        <f t="shared" si="28"/>
        <v>0</v>
      </c>
      <c r="AI234" s="204">
        <f t="shared" si="29"/>
        <v>3</v>
      </c>
      <c r="AJ234" s="199">
        <f t="shared" si="30"/>
        <v>9</v>
      </c>
      <c r="AK234" s="199">
        <f t="shared" si="31"/>
        <v>0</v>
      </c>
      <c r="AL234" s="199">
        <f t="shared" si="32"/>
        <v>0</v>
      </c>
      <c r="AM234" s="201">
        <f t="shared" si="33"/>
        <v>0</v>
      </c>
      <c r="AN234" s="204">
        <f t="shared" si="34"/>
        <v>3</v>
      </c>
      <c r="AO234" s="199">
        <f t="shared" si="35"/>
        <v>0</v>
      </c>
      <c r="AP234" s="199">
        <f t="shared" si="36"/>
        <v>0</v>
      </c>
      <c r="AQ234" s="199">
        <f t="shared" si="37"/>
        <v>0</v>
      </c>
      <c r="AR234" s="201">
        <f t="shared" si="38"/>
        <v>0</v>
      </c>
      <c r="AS234" s="204">
        <f t="shared" si="39"/>
        <v>4</v>
      </c>
      <c r="AT234" s="199">
        <f t="shared" si="40"/>
        <v>11</v>
      </c>
      <c r="AU234" s="199">
        <f t="shared" si="41"/>
        <v>0</v>
      </c>
      <c r="AV234" s="199">
        <f t="shared" si="42"/>
        <v>0</v>
      </c>
      <c r="AW234" s="201">
        <f t="shared" si="43"/>
        <v>0</v>
      </c>
      <c r="AX234" s="205">
        <f t="shared" si="44"/>
        <v>3</v>
      </c>
      <c r="AY234" s="199">
        <f t="shared" si="45"/>
        <v>0</v>
      </c>
      <c r="AZ234" s="199">
        <f t="shared" si="46"/>
        <v>0</v>
      </c>
      <c r="BA234" s="199">
        <f t="shared" si="47"/>
        <v>0</v>
      </c>
      <c r="BB234" s="201">
        <f t="shared" si="48"/>
        <v>0</v>
      </c>
      <c r="BC234" s="204">
        <f t="shared" si="49"/>
        <v>4</v>
      </c>
      <c r="BD234" s="199">
        <f t="shared" si="50"/>
        <v>0</v>
      </c>
      <c r="BE234" s="199">
        <f t="shared" si="51"/>
        <v>0</v>
      </c>
      <c r="BF234" s="199">
        <f t="shared" si="52"/>
        <v>0</v>
      </c>
      <c r="BG234" s="201">
        <f t="shared" si="53"/>
        <v>0</v>
      </c>
      <c r="BH234" s="204">
        <f t="shared" si="54"/>
        <v>4</v>
      </c>
      <c r="BI234" s="199">
        <f t="shared" si="55"/>
        <v>7</v>
      </c>
      <c r="BJ234" s="199">
        <f t="shared" si="56"/>
        <v>0</v>
      </c>
      <c r="BK234" s="199">
        <f t="shared" si="57"/>
        <v>0</v>
      </c>
      <c r="BL234" s="201">
        <f t="shared" si="58"/>
        <v>0</v>
      </c>
      <c r="BM234" s="206">
        <f t="shared" si="59"/>
        <v>3</v>
      </c>
      <c r="BN234" s="199">
        <f t="shared" si="60"/>
        <v>11</v>
      </c>
      <c r="BO234" s="199">
        <f t="shared" si="61"/>
        <v>0</v>
      </c>
      <c r="BP234" s="199">
        <f t="shared" si="62"/>
        <v>0</v>
      </c>
      <c r="BQ234" s="201">
        <f t="shared" si="63"/>
        <v>0</v>
      </c>
      <c r="BR234" s="207">
        <f t="shared" si="64"/>
        <v>3</v>
      </c>
      <c r="BS234" s="199">
        <f t="shared" si="65"/>
        <v>0</v>
      </c>
      <c r="BT234" s="199">
        <f t="shared" si="66"/>
        <v>0</v>
      </c>
      <c r="BU234" s="199">
        <f t="shared" si="67"/>
        <v>0</v>
      </c>
      <c r="BV234" s="201">
        <f t="shared" si="68"/>
        <v>0</v>
      </c>
      <c r="BW234" s="207">
        <f t="shared" si="69"/>
        <v>4</v>
      </c>
      <c r="BX234" s="235">
        <v>75</v>
      </c>
      <c r="BY234" s="235">
        <v>75</v>
      </c>
      <c r="BZ234" s="193" t="e">
        <f t="shared" si="70"/>
        <v>#VALUE!</v>
      </c>
      <c r="CA234" s="193">
        <f t="shared" si="71"/>
        <v>12</v>
      </c>
      <c r="CB234" s="193" t="e">
        <f t="shared" si="72"/>
        <v>#VALUE!</v>
      </c>
      <c r="CC234" s="193" t="e">
        <f t="shared" si="73"/>
        <v>#VALUE!</v>
      </c>
      <c r="CD234" s="193" t="e">
        <f t="shared" si="74"/>
        <v>#VALUE!</v>
      </c>
      <c r="CE234" s="193" t="e">
        <f t="shared" si="75"/>
        <v>#VALUE!</v>
      </c>
      <c r="CF234" s="193" t="e">
        <f t="shared" si="76"/>
        <v>#VALUE!</v>
      </c>
      <c r="CG234" s="193" t="e">
        <f t="shared" si="77"/>
        <v>#VALUE!</v>
      </c>
      <c r="CH234" s="193" t="e">
        <f t="shared" si="78"/>
        <v>#VALUE!</v>
      </c>
      <c r="CI234" s="193" t="e">
        <f t="shared" si="79"/>
        <v>#VALUE!</v>
      </c>
      <c r="CJ234" s="193" t="e">
        <f t="shared" si="80"/>
        <v>#VALUE!</v>
      </c>
      <c r="CK234" s="193" t="e">
        <f t="shared" si="81"/>
        <v>#VALUE!</v>
      </c>
      <c r="CL234" s="193" t="e">
        <f t="shared" si="82"/>
        <v>#VALUE!</v>
      </c>
      <c r="CM234" s="193" t="e">
        <f t="shared" si="83"/>
        <v>#VALUE!</v>
      </c>
      <c r="CN234" s="193" t="e">
        <f t="shared" si="84"/>
        <v>#VALUE!</v>
      </c>
      <c r="CO234" s="209" t="str">
        <f t="shared" si="85"/>
        <v>2023PEC AI 195</v>
      </c>
      <c r="CP234" s="193" t="e">
        <f t="shared" si="86"/>
        <v>#VALUE!</v>
      </c>
      <c r="CQ234" s="158"/>
      <c r="CR234" s="193">
        <f t="shared" si="87"/>
        <v>12</v>
      </c>
      <c r="CS234" s="193" t="e">
        <f t="shared" si="88"/>
        <v>#VALUE!</v>
      </c>
      <c r="CT234" s="193" t="e">
        <f t="shared" si="89"/>
        <v>#VALUE!</v>
      </c>
      <c r="CU234" s="193" t="e">
        <f t="shared" si="90"/>
        <v>#VALUE!</v>
      </c>
      <c r="CV234" s="193" t="e">
        <f t="shared" si="91"/>
        <v>#VALUE!</v>
      </c>
      <c r="CW234" s="193" t="e">
        <f t="shared" si="92"/>
        <v>#VALUE!</v>
      </c>
      <c r="CX234" s="193" t="e">
        <f t="shared" si="93"/>
        <v>#VALUE!</v>
      </c>
      <c r="CY234" s="193" t="e">
        <f t="shared" si="94"/>
        <v>#VALUE!</v>
      </c>
      <c r="CZ234" s="193" t="e">
        <f t="shared" si="95"/>
        <v>#VALUE!</v>
      </c>
      <c r="DA234" s="193" t="e">
        <f t="shared" si="96"/>
        <v>#VALUE!</v>
      </c>
      <c r="DB234" s="193" t="e">
        <f t="shared" si="97"/>
        <v>#VALUE!</v>
      </c>
      <c r="DC234" s="193" t="e">
        <f t="shared" si="98"/>
        <v>#VALUE!</v>
      </c>
      <c r="DD234" s="193" t="e">
        <f t="shared" si="99"/>
        <v>#VALUE!</v>
      </c>
      <c r="DE234" s="159"/>
      <c r="DF234" s="159" t="e">
        <f t="shared" si="100"/>
        <v>#VALUE!</v>
      </c>
      <c r="DG234" s="159"/>
      <c r="DH234" s="159"/>
      <c r="DI234" s="159"/>
      <c r="DJ234" s="159"/>
      <c r="DK234" s="159"/>
      <c r="DL234" s="159"/>
      <c r="DM234" s="159"/>
      <c r="DN234" s="159"/>
      <c r="DO234" s="159"/>
      <c r="DP234" s="159"/>
      <c r="DQ234" s="159"/>
      <c r="DR234" s="159">
        <f t="shared" si="101"/>
        <v>75</v>
      </c>
      <c r="DS234" s="188">
        <f t="shared" si="102"/>
        <v>15</v>
      </c>
      <c r="DT234" s="159">
        <f t="shared" si="103"/>
        <v>11</v>
      </c>
      <c r="DU234" s="159">
        <f t="shared" si="104"/>
        <v>11</v>
      </c>
      <c r="DV234" s="159">
        <f t="shared" si="105"/>
        <v>9</v>
      </c>
      <c r="DW234" s="159">
        <f t="shared" si="106"/>
        <v>11</v>
      </c>
      <c r="DX234" s="159">
        <f t="shared" si="107"/>
        <v>7</v>
      </c>
      <c r="DY234" s="210">
        <f t="shared" si="108"/>
        <v>11</v>
      </c>
      <c r="DZ234" s="159">
        <f t="shared" si="109"/>
        <v>75</v>
      </c>
      <c r="EA234" s="159">
        <f t="shared" si="110"/>
        <v>15</v>
      </c>
      <c r="EB234" s="159">
        <f t="shared" si="111"/>
        <v>11</v>
      </c>
      <c r="EC234" s="159">
        <f t="shared" si="222"/>
        <v>0</v>
      </c>
      <c r="ED234" s="159">
        <f t="shared" si="222"/>
        <v>0</v>
      </c>
      <c r="EE234" s="159">
        <f t="shared" si="223"/>
        <v>11</v>
      </c>
      <c r="EF234" s="159">
        <f t="shared" si="223"/>
        <v>9</v>
      </c>
      <c r="EG234" s="159">
        <f t="shared" si="114"/>
        <v>0</v>
      </c>
      <c r="EH234" s="159">
        <f t="shared" si="115"/>
        <v>11</v>
      </c>
      <c r="EI234" s="159">
        <f t="shared" si="224"/>
        <v>0</v>
      </c>
      <c r="EJ234" s="159">
        <f t="shared" si="224"/>
        <v>0</v>
      </c>
      <c r="EK234" s="159">
        <f t="shared" si="225"/>
        <v>7</v>
      </c>
      <c r="EL234" s="159">
        <f t="shared" si="225"/>
        <v>11</v>
      </c>
      <c r="EM234" s="159">
        <f t="shared" si="118"/>
        <v>0</v>
      </c>
      <c r="EN234" s="159"/>
      <c r="EO234" s="159"/>
      <c r="EP234" s="188">
        <f t="shared" si="119"/>
        <v>15</v>
      </c>
      <c r="EQ234" s="159">
        <f t="shared" si="120"/>
        <v>13</v>
      </c>
      <c r="ER234" s="159">
        <f t="shared" si="121"/>
        <v>13</v>
      </c>
      <c r="ES234" s="159">
        <f t="shared" si="122"/>
        <v>12</v>
      </c>
      <c r="ET234" s="159">
        <f t="shared" si="123"/>
        <v>10</v>
      </c>
      <c r="EU234" s="159">
        <f t="shared" si="124"/>
        <v>12</v>
      </c>
      <c r="EV234" s="159"/>
      <c r="EW234" s="159">
        <f t="shared" si="125"/>
        <v>75</v>
      </c>
      <c r="EX234" s="159">
        <f t="shared" si="126"/>
        <v>15</v>
      </c>
      <c r="EY234" s="159">
        <f t="shared" si="127"/>
        <v>13</v>
      </c>
      <c r="EZ234" s="159">
        <f t="shared" si="226"/>
        <v>0</v>
      </c>
      <c r="FA234" s="159">
        <f t="shared" si="226"/>
        <v>0</v>
      </c>
      <c r="FB234" s="159">
        <f t="shared" si="227"/>
        <v>13</v>
      </c>
      <c r="FC234" s="159">
        <f t="shared" si="227"/>
        <v>12</v>
      </c>
      <c r="FD234" s="159">
        <f t="shared" si="130"/>
        <v>0</v>
      </c>
      <c r="FE234" s="159">
        <f t="shared" si="131"/>
        <v>10</v>
      </c>
      <c r="FF234" s="159">
        <f t="shared" si="228"/>
        <v>0</v>
      </c>
      <c r="FG234" s="159">
        <f t="shared" si="228"/>
        <v>0</v>
      </c>
      <c r="FH234" s="159">
        <f t="shared" si="133"/>
        <v>12</v>
      </c>
      <c r="FI234" s="159">
        <v>0</v>
      </c>
      <c r="FJ234" s="159">
        <v>0</v>
      </c>
      <c r="FK234" s="159"/>
      <c r="FL234" s="159"/>
      <c r="FM234" s="235">
        <v>75</v>
      </c>
    </row>
    <row r="235" spans="1:169" ht="18" x14ac:dyDescent="0.2">
      <c r="A235" s="194">
        <v>222</v>
      </c>
      <c r="B235" s="195">
        <v>211423243222</v>
      </c>
      <c r="C235" s="196" t="s">
        <v>1118</v>
      </c>
      <c r="D235" s="197"/>
      <c r="E235" s="198" t="s">
        <v>1119</v>
      </c>
      <c r="F235" s="199">
        <f t="shared" si="0"/>
        <v>2</v>
      </c>
      <c r="G235" s="199">
        <f t="shared" si="1"/>
        <v>2</v>
      </c>
      <c r="H235" s="199">
        <f t="shared" si="2"/>
        <v>2</v>
      </c>
      <c r="I235" s="199">
        <f t="shared" si="3"/>
        <v>2</v>
      </c>
      <c r="J235" s="199">
        <f t="shared" si="4"/>
        <v>2</v>
      </c>
      <c r="K235" s="199">
        <f t="shared" si="5"/>
        <v>2</v>
      </c>
      <c r="L235" s="199">
        <f t="shared" si="6"/>
        <v>2</v>
      </c>
      <c r="M235" s="199">
        <f t="shared" si="7"/>
        <v>2</v>
      </c>
      <c r="N235" s="199">
        <f t="shared" si="8"/>
        <v>0</v>
      </c>
      <c r="O235" s="200">
        <f t="shared" si="9"/>
        <v>0</v>
      </c>
      <c r="P235" s="199">
        <f t="shared" si="10"/>
        <v>0</v>
      </c>
      <c r="Q235" s="199">
        <f t="shared" si="11"/>
        <v>0</v>
      </c>
      <c r="R235" s="199">
        <f t="shared" si="12"/>
        <v>0</v>
      </c>
      <c r="S235" s="201">
        <f t="shared" si="214"/>
        <v>0</v>
      </c>
      <c r="T235" s="202">
        <f t="shared" si="14"/>
        <v>4</v>
      </c>
      <c r="U235" s="199">
        <f t="shared" si="15"/>
        <v>11</v>
      </c>
      <c r="V235" s="199">
        <f t="shared" si="16"/>
        <v>0</v>
      </c>
      <c r="W235" s="199">
        <f t="shared" si="17"/>
        <v>0</v>
      </c>
      <c r="X235" s="201">
        <f t="shared" si="18"/>
        <v>0</v>
      </c>
      <c r="Y235" s="203">
        <f t="shared" si="19"/>
        <v>3</v>
      </c>
      <c r="Z235" s="199">
        <f t="shared" si="20"/>
        <v>11</v>
      </c>
      <c r="AA235" s="199">
        <f t="shared" si="21"/>
        <v>0</v>
      </c>
      <c r="AB235" s="199">
        <f t="shared" si="22"/>
        <v>0</v>
      </c>
      <c r="AC235" s="201">
        <f t="shared" si="23"/>
        <v>0</v>
      </c>
      <c r="AD235" s="202">
        <f t="shared" si="24"/>
        <v>3</v>
      </c>
      <c r="AE235" s="199">
        <f t="shared" si="25"/>
        <v>0</v>
      </c>
      <c r="AF235" s="199">
        <f t="shared" si="26"/>
        <v>0</v>
      </c>
      <c r="AG235" s="199">
        <f t="shared" si="27"/>
        <v>0</v>
      </c>
      <c r="AH235" s="201">
        <f t="shared" si="28"/>
        <v>0</v>
      </c>
      <c r="AI235" s="204">
        <f t="shared" si="29"/>
        <v>4</v>
      </c>
      <c r="AJ235" s="199">
        <f t="shared" si="30"/>
        <v>0</v>
      </c>
      <c r="AK235" s="199">
        <f t="shared" si="31"/>
        <v>0</v>
      </c>
      <c r="AL235" s="199">
        <f t="shared" si="32"/>
        <v>0</v>
      </c>
      <c r="AM235" s="201">
        <f t="shared" si="33"/>
        <v>0</v>
      </c>
      <c r="AN235" s="204">
        <f t="shared" si="34"/>
        <v>4</v>
      </c>
      <c r="AO235" s="199">
        <f t="shared" si="35"/>
        <v>11</v>
      </c>
      <c r="AP235" s="199">
        <f t="shared" si="36"/>
        <v>0</v>
      </c>
      <c r="AQ235" s="199">
        <f t="shared" si="37"/>
        <v>0</v>
      </c>
      <c r="AR235" s="201">
        <f t="shared" si="38"/>
        <v>0</v>
      </c>
      <c r="AS235" s="204">
        <f t="shared" si="39"/>
        <v>3</v>
      </c>
      <c r="AT235" s="199">
        <f t="shared" si="40"/>
        <v>0</v>
      </c>
      <c r="AU235" s="199">
        <f t="shared" si="41"/>
        <v>0</v>
      </c>
      <c r="AV235" s="199">
        <f t="shared" si="42"/>
        <v>0</v>
      </c>
      <c r="AW235" s="201">
        <f t="shared" si="43"/>
        <v>0</v>
      </c>
      <c r="AX235" s="205">
        <f t="shared" si="44"/>
        <v>4</v>
      </c>
      <c r="AY235" s="199">
        <f t="shared" si="45"/>
        <v>11</v>
      </c>
      <c r="AZ235" s="199">
        <f t="shared" si="46"/>
        <v>0</v>
      </c>
      <c r="BA235" s="199">
        <f t="shared" si="47"/>
        <v>0</v>
      </c>
      <c r="BB235" s="201">
        <f t="shared" si="48"/>
        <v>0</v>
      </c>
      <c r="BC235" s="204">
        <f t="shared" si="49"/>
        <v>3</v>
      </c>
      <c r="BD235" s="199">
        <f t="shared" si="50"/>
        <v>6</v>
      </c>
      <c r="BE235" s="199">
        <f t="shared" si="51"/>
        <v>0</v>
      </c>
      <c r="BF235" s="199">
        <f t="shared" si="52"/>
        <v>0</v>
      </c>
      <c r="BG235" s="201">
        <f t="shared" si="53"/>
        <v>0</v>
      </c>
      <c r="BH235" s="204">
        <f t="shared" si="54"/>
        <v>3</v>
      </c>
      <c r="BI235" s="199">
        <f t="shared" si="55"/>
        <v>0</v>
      </c>
      <c r="BJ235" s="199">
        <f t="shared" si="56"/>
        <v>0</v>
      </c>
      <c r="BK235" s="199">
        <f t="shared" si="57"/>
        <v>0</v>
      </c>
      <c r="BL235" s="201">
        <f t="shared" si="58"/>
        <v>0</v>
      </c>
      <c r="BM235" s="206">
        <f t="shared" si="59"/>
        <v>4</v>
      </c>
      <c r="BN235" s="199">
        <f t="shared" si="60"/>
        <v>0</v>
      </c>
      <c r="BO235" s="199">
        <f t="shared" si="61"/>
        <v>0</v>
      </c>
      <c r="BP235" s="199">
        <f t="shared" si="62"/>
        <v>0</v>
      </c>
      <c r="BQ235" s="201">
        <f t="shared" si="63"/>
        <v>0</v>
      </c>
      <c r="BR235" s="207">
        <f t="shared" si="64"/>
        <v>4</v>
      </c>
      <c r="BS235" s="199">
        <f t="shared" si="65"/>
        <v>12</v>
      </c>
      <c r="BT235" s="199">
        <f t="shared" si="66"/>
        <v>0</v>
      </c>
      <c r="BU235" s="199">
        <f t="shared" si="67"/>
        <v>0</v>
      </c>
      <c r="BV235" s="201">
        <f t="shared" si="68"/>
        <v>0</v>
      </c>
      <c r="BW235" s="207">
        <f t="shared" si="69"/>
        <v>3</v>
      </c>
      <c r="BX235" s="235">
        <v>78</v>
      </c>
      <c r="BY235" s="235">
        <v>78</v>
      </c>
      <c r="BZ235" s="193" t="e">
        <f t="shared" si="70"/>
        <v>#VALUE!</v>
      </c>
      <c r="CA235" s="193">
        <f t="shared" si="71"/>
        <v>20</v>
      </c>
      <c r="CB235" s="193" t="e">
        <f t="shared" si="72"/>
        <v>#VALUE!</v>
      </c>
      <c r="CC235" s="193" t="e">
        <f t="shared" si="73"/>
        <v>#VALUE!</v>
      </c>
      <c r="CD235" s="193" t="e">
        <f t="shared" si="74"/>
        <v>#VALUE!</v>
      </c>
      <c r="CE235" s="193" t="e">
        <f t="shared" si="75"/>
        <v>#VALUE!</v>
      </c>
      <c r="CF235" s="193" t="e">
        <f t="shared" si="76"/>
        <v>#VALUE!</v>
      </c>
      <c r="CG235" s="193" t="e">
        <f t="shared" si="77"/>
        <v>#VALUE!</v>
      </c>
      <c r="CH235" s="193" t="e">
        <f t="shared" si="78"/>
        <v>#VALUE!</v>
      </c>
      <c r="CI235" s="193" t="e">
        <f t="shared" si="79"/>
        <v>#VALUE!</v>
      </c>
      <c r="CJ235" s="193" t="e">
        <f t="shared" si="80"/>
        <v>#VALUE!</v>
      </c>
      <c r="CK235" s="193" t="e">
        <f t="shared" si="81"/>
        <v>#VALUE!</v>
      </c>
      <c r="CL235" s="193" t="e">
        <f t="shared" si="82"/>
        <v>#VALUE!</v>
      </c>
      <c r="CM235" s="193" t="e">
        <f t="shared" si="83"/>
        <v>#VALUE!</v>
      </c>
      <c r="CN235" s="193" t="e">
        <f t="shared" si="84"/>
        <v>#VALUE!</v>
      </c>
      <c r="CO235" s="209" t="str">
        <f t="shared" si="85"/>
        <v>2023PEC AI 537</v>
      </c>
      <c r="CP235" s="193" t="e">
        <f t="shared" si="86"/>
        <v>#VALUE!</v>
      </c>
      <c r="CQ235" s="158"/>
      <c r="CR235" s="193">
        <f t="shared" si="87"/>
        <v>20</v>
      </c>
      <c r="CS235" s="193" t="e">
        <f t="shared" si="88"/>
        <v>#VALUE!</v>
      </c>
      <c r="CT235" s="193" t="e">
        <f t="shared" si="89"/>
        <v>#VALUE!</v>
      </c>
      <c r="CU235" s="193" t="e">
        <f t="shared" si="90"/>
        <v>#VALUE!</v>
      </c>
      <c r="CV235" s="193" t="e">
        <f t="shared" si="91"/>
        <v>#VALUE!</v>
      </c>
      <c r="CW235" s="193" t="e">
        <f t="shared" si="92"/>
        <v>#VALUE!</v>
      </c>
      <c r="CX235" s="193" t="e">
        <f t="shared" si="93"/>
        <v>#VALUE!</v>
      </c>
      <c r="CY235" s="193" t="e">
        <f t="shared" si="94"/>
        <v>#VALUE!</v>
      </c>
      <c r="CZ235" s="193" t="e">
        <f t="shared" si="95"/>
        <v>#VALUE!</v>
      </c>
      <c r="DA235" s="193" t="e">
        <f t="shared" si="96"/>
        <v>#VALUE!</v>
      </c>
      <c r="DB235" s="193" t="e">
        <f t="shared" si="97"/>
        <v>#VALUE!</v>
      </c>
      <c r="DC235" s="193" t="e">
        <f t="shared" si="98"/>
        <v>#VALUE!</v>
      </c>
      <c r="DD235" s="193" t="e">
        <f t="shared" si="99"/>
        <v>#VALUE!</v>
      </c>
      <c r="DE235" s="159"/>
      <c r="DF235" s="159" t="e">
        <f t="shared" si="100"/>
        <v>#VALUE!</v>
      </c>
      <c r="DG235" s="159"/>
      <c r="DH235" s="159"/>
      <c r="DI235" s="159"/>
      <c r="DJ235" s="159"/>
      <c r="DK235" s="159"/>
      <c r="DL235" s="159"/>
      <c r="DM235" s="159"/>
      <c r="DN235" s="159"/>
      <c r="DO235" s="159"/>
      <c r="DP235" s="159"/>
      <c r="DQ235" s="159"/>
      <c r="DR235" s="159">
        <f t="shared" si="101"/>
        <v>78</v>
      </c>
      <c r="DS235" s="188">
        <f t="shared" si="102"/>
        <v>16</v>
      </c>
      <c r="DT235" s="159">
        <f t="shared" si="103"/>
        <v>11</v>
      </c>
      <c r="DU235" s="159">
        <f t="shared" si="104"/>
        <v>11</v>
      </c>
      <c r="DV235" s="159">
        <f t="shared" si="105"/>
        <v>11</v>
      </c>
      <c r="DW235" s="159">
        <f t="shared" si="106"/>
        <v>11</v>
      </c>
      <c r="DX235" s="159">
        <f t="shared" si="107"/>
        <v>6</v>
      </c>
      <c r="DY235" s="210">
        <f t="shared" si="108"/>
        <v>12</v>
      </c>
      <c r="DZ235" s="159">
        <f t="shared" si="109"/>
        <v>78</v>
      </c>
      <c r="EA235" s="159">
        <f t="shared" si="110"/>
        <v>16</v>
      </c>
      <c r="EB235" s="159">
        <f t="shared" si="111"/>
        <v>0</v>
      </c>
      <c r="EC235" s="159">
        <f t="shared" si="222"/>
        <v>11</v>
      </c>
      <c r="ED235" s="159">
        <f t="shared" si="222"/>
        <v>11</v>
      </c>
      <c r="EE235" s="159">
        <f t="shared" si="223"/>
        <v>0</v>
      </c>
      <c r="EF235" s="159">
        <f t="shared" si="223"/>
        <v>0</v>
      </c>
      <c r="EG235" s="159">
        <f t="shared" si="114"/>
        <v>11</v>
      </c>
      <c r="EH235" s="159">
        <f t="shared" si="115"/>
        <v>0</v>
      </c>
      <c r="EI235" s="159">
        <f t="shared" si="224"/>
        <v>11</v>
      </c>
      <c r="EJ235" s="159">
        <f t="shared" si="224"/>
        <v>6</v>
      </c>
      <c r="EK235" s="159">
        <f t="shared" si="225"/>
        <v>0</v>
      </c>
      <c r="EL235" s="159">
        <f t="shared" si="225"/>
        <v>0</v>
      </c>
      <c r="EM235" s="159">
        <f t="shared" si="118"/>
        <v>12</v>
      </c>
      <c r="EN235" s="159"/>
      <c r="EO235" s="159"/>
      <c r="EP235" s="188">
        <f t="shared" si="119"/>
        <v>16</v>
      </c>
      <c r="EQ235" s="159">
        <f t="shared" si="120"/>
        <v>13</v>
      </c>
      <c r="ER235" s="159">
        <f t="shared" si="121"/>
        <v>14</v>
      </c>
      <c r="ES235" s="159">
        <f t="shared" si="122"/>
        <v>14</v>
      </c>
      <c r="ET235" s="159">
        <f t="shared" si="123"/>
        <v>9</v>
      </c>
      <c r="EU235" s="159">
        <f t="shared" si="124"/>
        <v>12</v>
      </c>
      <c r="EV235" s="159"/>
      <c r="EW235" s="159">
        <f t="shared" si="125"/>
        <v>78</v>
      </c>
      <c r="EX235" s="159">
        <f t="shared" si="126"/>
        <v>16</v>
      </c>
      <c r="EY235" s="159">
        <f t="shared" si="127"/>
        <v>0</v>
      </c>
      <c r="EZ235" s="159">
        <f t="shared" si="226"/>
        <v>13</v>
      </c>
      <c r="FA235" s="159">
        <f t="shared" si="226"/>
        <v>14</v>
      </c>
      <c r="FB235" s="159">
        <f t="shared" si="227"/>
        <v>0</v>
      </c>
      <c r="FC235" s="159">
        <f t="shared" si="227"/>
        <v>0</v>
      </c>
      <c r="FD235" s="159">
        <f t="shared" si="130"/>
        <v>14</v>
      </c>
      <c r="FE235" s="159">
        <f t="shared" si="131"/>
        <v>0</v>
      </c>
      <c r="FF235" s="159">
        <f t="shared" si="228"/>
        <v>9</v>
      </c>
      <c r="FG235" s="159">
        <f t="shared" si="228"/>
        <v>12</v>
      </c>
      <c r="FH235" s="159">
        <f t="shared" si="133"/>
        <v>0</v>
      </c>
      <c r="FI235" s="159">
        <v>0</v>
      </c>
      <c r="FJ235" s="159">
        <v>0</v>
      </c>
      <c r="FK235" s="159"/>
      <c r="FL235" s="159"/>
      <c r="FM235" s="235">
        <v>78</v>
      </c>
    </row>
    <row r="236" spans="1:169" ht="18" x14ac:dyDescent="0.2">
      <c r="A236" s="194">
        <v>223</v>
      </c>
      <c r="B236" s="195">
        <v>211423243223</v>
      </c>
      <c r="C236" s="196" t="s">
        <v>1120</v>
      </c>
      <c r="D236" s="197"/>
      <c r="E236" s="198" t="s">
        <v>1121</v>
      </c>
      <c r="F236" s="199">
        <f t="shared" si="0"/>
        <v>2</v>
      </c>
      <c r="G236" s="199">
        <f t="shared" si="1"/>
        <v>2</v>
      </c>
      <c r="H236" s="199">
        <f t="shared" si="2"/>
        <v>2</v>
      </c>
      <c r="I236" s="199">
        <f t="shared" si="3"/>
        <v>2</v>
      </c>
      <c r="J236" s="199">
        <f t="shared" si="4"/>
        <v>2</v>
      </c>
      <c r="K236" s="199">
        <f t="shared" si="5"/>
        <v>1</v>
      </c>
      <c r="L236" s="199">
        <f t="shared" si="6"/>
        <v>0</v>
      </c>
      <c r="M236" s="199">
        <f t="shared" si="7"/>
        <v>0</v>
      </c>
      <c r="N236" s="199">
        <f t="shared" si="8"/>
        <v>0</v>
      </c>
      <c r="O236" s="200">
        <f t="shared" si="9"/>
        <v>0</v>
      </c>
      <c r="P236" s="199">
        <f t="shared" si="10"/>
        <v>8</v>
      </c>
      <c r="Q236" s="199">
        <f t="shared" si="11"/>
        <v>0</v>
      </c>
      <c r="R236" s="199">
        <f t="shared" si="12"/>
        <v>0</v>
      </c>
      <c r="S236" s="201">
        <f t="shared" si="214"/>
        <v>0</v>
      </c>
      <c r="T236" s="202">
        <f t="shared" si="14"/>
        <v>3</v>
      </c>
      <c r="U236" s="199">
        <f t="shared" si="15"/>
        <v>0</v>
      </c>
      <c r="V236" s="199">
        <f t="shared" si="16"/>
        <v>0</v>
      </c>
      <c r="W236" s="199">
        <f t="shared" si="17"/>
        <v>0</v>
      </c>
      <c r="X236" s="201">
        <f t="shared" si="18"/>
        <v>0</v>
      </c>
      <c r="Y236" s="203">
        <f t="shared" si="19"/>
        <v>4</v>
      </c>
      <c r="Z236" s="199">
        <f t="shared" si="20"/>
        <v>0</v>
      </c>
      <c r="AA236" s="199">
        <f t="shared" si="21"/>
        <v>0</v>
      </c>
      <c r="AB236" s="199">
        <f t="shared" si="22"/>
        <v>0</v>
      </c>
      <c r="AC236" s="201">
        <f t="shared" si="23"/>
        <v>0</v>
      </c>
      <c r="AD236" s="202">
        <f t="shared" si="24"/>
        <v>4</v>
      </c>
      <c r="AE236" s="199">
        <f t="shared" si="25"/>
        <v>8</v>
      </c>
      <c r="AF236" s="199">
        <f t="shared" si="26"/>
        <v>0</v>
      </c>
      <c r="AG236" s="199">
        <f t="shared" si="27"/>
        <v>0</v>
      </c>
      <c r="AH236" s="201">
        <f t="shared" si="28"/>
        <v>0</v>
      </c>
      <c r="AI236" s="204">
        <f t="shared" si="29"/>
        <v>3</v>
      </c>
      <c r="AJ236" s="199">
        <f t="shared" si="30"/>
        <v>7</v>
      </c>
      <c r="AK236" s="199">
        <f t="shared" si="31"/>
        <v>0</v>
      </c>
      <c r="AL236" s="199">
        <f t="shared" si="32"/>
        <v>0</v>
      </c>
      <c r="AM236" s="201">
        <f t="shared" si="33"/>
        <v>0</v>
      </c>
      <c r="AN236" s="204">
        <f t="shared" si="34"/>
        <v>3</v>
      </c>
      <c r="AO236" s="199">
        <f t="shared" si="35"/>
        <v>0</v>
      </c>
      <c r="AP236" s="199">
        <f t="shared" si="36"/>
        <v>0</v>
      </c>
      <c r="AQ236" s="199">
        <f t="shared" si="37"/>
        <v>0</v>
      </c>
      <c r="AR236" s="201">
        <f t="shared" si="38"/>
        <v>0</v>
      </c>
      <c r="AS236" s="204">
        <f t="shared" si="39"/>
        <v>4</v>
      </c>
      <c r="AT236" s="199">
        <f t="shared" si="40"/>
        <v>8</v>
      </c>
      <c r="AU236" s="199">
        <f t="shared" si="41"/>
        <v>0</v>
      </c>
      <c r="AV236" s="199">
        <f t="shared" si="42"/>
        <v>0</v>
      </c>
      <c r="AW236" s="201">
        <f t="shared" si="43"/>
        <v>0</v>
      </c>
      <c r="AX236" s="205">
        <f t="shared" si="44"/>
        <v>3</v>
      </c>
      <c r="AY236" s="199">
        <f t="shared" si="45"/>
        <v>0</v>
      </c>
      <c r="AZ236" s="199">
        <f t="shared" si="46"/>
        <v>0</v>
      </c>
      <c r="BA236" s="199">
        <f t="shared" si="47"/>
        <v>0</v>
      </c>
      <c r="BB236" s="201">
        <f t="shared" si="48"/>
        <v>0</v>
      </c>
      <c r="BC236" s="204">
        <f t="shared" si="49"/>
        <v>4</v>
      </c>
      <c r="BD236" s="199">
        <f t="shared" si="50"/>
        <v>0</v>
      </c>
      <c r="BE236" s="199">
        <f t="shared" si="51"/>
        <v>0</v>
      </c>
      <c r="BF236" s="199">
        <f t="shared" si="52"/>
        <v>0</v>
      </c>
      <c r="BG236" s="201">
        <f t="shared" si="53"/>
        <v>0</v>
      </c>
      <c r="BH236" s="204">
        <f t="shared" si="54"/>
        <v>4</v>
      </c>
      <c r="BI236" s="199">
        <f t="shared" si="55"/>
        <v>6</v>
      </c>
      <c r="BJ236" s="199">
        <f t="shared" si="56"/>
        <v>0</v>
      </c>
      <c r="BK236" s="199">
        <f t="shared" si="57"/>
        <v>0</v>
      </c>
      <c r="BL236" s="201">
        <f t="shared" si="58"/>
        <v>0</v>
      </c>
      <c r="BM236" s="206">
        <f t="shared" si="59"/>
        <v>3</v>
      </c>
      <c r="BN236" s="199">
        <f t="shared" si="60"/>
        <v>8</v>
      </c>
      <c r="BO236" s="199">
        <f t="shared" si="61"/>
        <v>0</v>
      </c>
      <c r="BP236" s="199">
        <f t="shared" si="62"/>
        <v>0</v>
      </c>
      <c r="BQ236" s="201">
        <f t="shared" si="63"/>
        <v>0</v>
      </c>
      <c r="BR236" s="207">
        <f t="shared" si="64"/>
        <v>3</v>
      </c>
      <c r="BS236" s="199">
        <f t="shared" si="65"/>
        <v>0</v>
      </c>
      <c r="BT236" s="199">
        <f t="shared" si="66"/>
        <v>0</v>
      </c>
      <c r="BU236" s="199">
        <f t="shared" si="67"/>
        <v>0</v>
      </c>
      <c r="BV236" s="201">
        <f t="shared" si="68"/>
        <v>0</v>
      </c>
      <c r="BW236" s="207">
        <f t="shared" si="69"/>
        <v>4</v>
      </c>
      <c r="BX236" s="235">
        <v>56</v>
      </c>
      <c r="BY236" s="235">
        <v>56</v>
      </c>
      <c r="BZ236" s="193" t="e">
        <f t="shared" si="70"/>
        <v>#VALUE!</v>
      </c>
      <c r="CA236" s="193">
        <f t="shared" si="71"/>
        <v>20</v>
      </c>
      <c r="CB236" s="193" t="e">
        <f t="shared" si="72"/>
        <v>#VALUE!</v>
      </c>
      <c r="CC236" s="193" t="e">
        <f t="shared" si="73"/>
        <v>#VALUE!</v>
      </c>
      <c r="CD236" s="193" t="e">
        <f t="shared" si="74"/>
        <v>#VALUE!</v>
      </c>
      <c r="CE236" s="193" t="e">
        <f t="shared" si="75"/>
        <v>#VALUE!</v>
      </c>
      <c r="CF236" s="193" t="e">
        <f t="shared" si="76"/>
        <v>#VALUE!</v>
      </c>
      <c r="CG236" s="193" t="e">
        <f t="shared" si="77"/>
        <v>#VALUE!</v>
      </c>
      <c r="CH236" s="193" t="e">
        <f t="shared" si="78"/>
        <v>#VALUE!</v>
      </c>
      <c r="CI236" s="193" t="e">
        <f t="shared" si="79"/>
        <v>#VALUE!</v>
      </c>
      <c r="CJ236" s="193" t="e">
        <f t="shared" si="80"/>
        <v>#VALUE!</v>
      </c>
      <c r="CK236" s="193" t="e">
        <f t="shared" si="81"/>
        <v>#VALUE!</v>
      </c>
      <c r="CL236" s="193" t="e">
        <f t="shared" si="82"/>
        <v>#VALUE!</v>
      </c>
      <c r="CM236" s="193" t="e">
        <f t="shared" si="83"/>
        <v>#VALUE!</v>
      </c>
      <c r="CN236" s="193" t="e">
        <f t="shared" si="84"/>
        <v>#VALUE!</v>
      </c>
      <c r="CO236" s="209" t="str">
        <f t="shared" si="85"/>
        <v>2023PEC AI 538</v>
      </c>
      <c r="CP236" s="193" t="e">
        <f t="shared" si="86"/>
        <v>#VALUE!</v>
      </c>
      <c r="CQ236" s="158"/>
      <c r="CR236" s="193">
        <f t="shared" si="87"/>
        <v>20</v>
      </c>
      <c r="CS236" s="193" t="e">
        <f t="shared" si="88"/>
        <v>#VALUE!</v>
      </c>
      <c r="CT236" s="193" t="e">
        <f t="shared" si="89"/>
        <v>#VALUE!</v>
      </c>
      <c r="CU236" s="193" t="e">
        <f t="shared" si="90"/>
        <v>#VALUE!</v>
      </c>
      <c r="CV236" s="193" t="e">
        <f t="shared" si="91"/>
        <v>#VALUE!</v>
      </c>
      <c r="CW236" s="193" t="e">
        <f t="shared" si="92"/>
        <v>#VALUE!</v>
      </c>
      <c r="CX236" s="193" t="e">
        <f t="shared" si="93"/>
        <v>#VALUE!</v>
      </c>
      <c r="CY236" s="193" t="e">
        <f t="shared" si="94"/>
        <v>#VALUE!</v>
      </c>
      <c r="CZ236" s="193" t="e">
        <f t="shared" si="95"/>
        <v>#VALUE!</v>
      </c>
      <c r="DA236" s="193" t="e">
        <f t="shared" si="96"/>
        <v>#VALUE!</v>
      </c>
      <c r="DB236" s="193" t="e">
        <f t="shared" si="97"/>
        <v>#VALUE!</v>
      </c>
      <c r="DC236" s="193" t="e">
        <f t="shared" si="98"/>
        <v>#VALUE!</v>
      </c>
      <c r="DD236" s="193" t="e">
        <f t="shared" si="99"/>
        <v>#VALUE!</v>
      </c>
      <c r="DE236" s="159"/>
      <c r="DF236" s="159" t="e">
        <f t="shared" si="100"/>
        <v>#VALUE!</v>
      </c>
      <c r="DG236" s="159"/>
      <c r="DH236" s="159"/>
      <c r="DI236" s="159"/>
      <c r="DJ236" s="159"/>
      <c r="DK236" s="159"/>
      <c r="DL236" s="159"/>
      <c r="DM236" s="159"/>
      <c r="DN236" s="159"/>
      <c r="DO236" s="159"/>
      <c r="DP236" s="159"/>
      <c r="DQ236" s="159"/>
      <c r="DR236" s="159">
        <f t="shared" si="101"/>
        <v>56</v>
      </c>
      <c r="DS236" s="188">
        <f t="shared" si="102"/>
        <v>11</v>
      </c>
      <c r="DT236" s="159">
        <f t="shared" si="103"/>
        <v>8</v>
      </c>
      <c r="DU236" s="159">
        <f t="shared" si="104"/>
        <v>8</v>
      </c>
      <c r="DV236" s="159">
        <f t="shared" si="105"/>
        <v>7</v>
      </c>
      <c r="DW236" s="159">
        <f t="shared" si="106"/>
        <v>8</v>
      </c>
      <c r="DX236" s="159">
        <f t="shared" si="107"/>
        <v>6</v>
      </c>
      <c r="DY236" s="210">
        <f t="shared" si="108"/>
        <v>8</v>
      </c>
      <c r="DZ236" s="159">
        <f t="shared" si="109"/>
        <v>56</v>
      </c>
      <c r="EA236" s="159">
        <f t="shared" si="110"/>
        <v>11</v>
      </c>
      <c r="EB236" s="159">
        <f t="shared" si="111"/>
        <v>8</v>
      </c>
      <c r="EC236" s="159">
        <f t="shared" si="222"/>
        <v>0</v>
      </c>
      <c r="ED236" s="159">
        <f t="shared" si="222"/>
        <v>0</v>
      </c>
      <c r="EE236" s="159">
        <f t="shared" si="223"/>
        <v>8</v>
      </c>
      <c r="EF236" s="159">
        <f t="shared" si="223"/>
        <v>7</v>
      </c>
      <c r="EG236" s="159">
        <f t="shared" si="114"/>
        <v>0</v>
      </c>
      <c r="EH236" s="159">
        <f t="shared" si="115"/>
        <v>8</v>
      </c>
      <c r="EI236" s="159">
        <f t="shared" si="224"/>
        <v>0</v>
      </c>
      <c r="EJ236" s="159">
        <f t="shared" si="224"/>
        <v>0</v>
      </c>
      <c r="EK236" s="159">
        <f t="shared" si="225"/>
        <v>6</v>
      </c>
      <c r="EL236" s="159">
        <f t="shared" si="225"/>
        <v>8</v>
      </c>
      <c r="EM236" s="159">
        <f t="shared" si="118"/>
        <v>0</v>
      </c>
      <c r="EN236" s="159"/>
      <c r="EO236" s="159"/>
      <c r="EP236" s="188">
        <f t="shared" si="119"/>
        <v>11</v>
      </c>
      <c r="EQ236" s="159">
        <f t="shared" si="120"/>
        <v>10</v>
      </c>
      <c r="ER236" s="159">
        <f t="shared" si="121"/>
        <v>10</v>
      </c>
      <c r="ES236" s="159">
        <f t="shared" si="122"/>
        <v>9</v>
      </c>
      <c r="ET236" s="159">
        <f t="shared" si="123"/>
        <v>7</v>
      </c>
      <c r="EU236" s="159">
        <f t="shared" si="124"/>
        <v>9</v>
      </c>
      <c r="EV236" s="159"/>
      <c r="EW236" s="159">
        <f t="shared" si="125"/>
        <v>56</v>
      </c>
      <c r="EX236" s="159">
        <f t="shared" si="126"/>
        <v>11</v>
      </c>
      <c r="EY236" s="159">
        <f t="shared" si="127"/>
        <v>10</v>
      </c>
      <c r="EZ236" s="159">
        <f t="shared" si="226"/>
        <v>0</v>
      </c>
      <c r="FA236" s="159">
        <f t="shared" si="226"/>
        <v>0</v>
      </c>
      <c r="FB236" s="159">
        <f t="shared" si="227"/>
        <v>10</v>
      </c>
      <c r="FC236" s="159">
        <f t="shared" si="227"/>
        <v>9</v>
      </c>
      <c r="FD236" s="159">
        <f t="shared" si="130"/>
        <v>0</v>
      </c>
      <c r="FE236" s="159">
        <f t="shared" si="131"/>
        <v>7</v>
      </c>
      <c r="FF236" s="159">
        <f t="shared" si="228"/>
        <v>0</v>
      </c>
      <c r="FG236" s="159">
        <f t="shared" si="228"/>
        <v>0</v>
      </c>
      <c r="FH236" s="159">
        <f t="shared" si="133"/>
        <v>9</v>
      </c>
      <c r="FI236" s="159">
        <v>0</v>
      </c>
      <c r="FJ236" s="159">
        <v>0</v>
      </c>
      <c r="FK236" s="159"/>
      <c r="FL236" s="159"/>
      <c r="FM236" s="235">
        <v>56</v>
      </c>
    </row>
    <row r="237" spans="1:169" ht="18" x14ac:dyDescent="0.2">
      <c r="A237" s="194">
        <v>224</v>
      </c>
      <c r="B237" s="195">
        <v>211423243224</v>
      </c>
      <c r="C237" s="196" t="s">
        <v>1122</v>
      </c>
      <c r="D237" s="197"/>
      <c r="E237" s="198" t="s">
        <v>1123</v>
      </c>
      <c r="F237" s="199">
        <f t="shared" si="0"/>
        <v>2</v>
      </c>
      <c r="G237" s="199">
        <f t="shared" si="1"/>
        <v>2</v>
      </c>
      <c r="H237" s="199">
        <f t="shared" si="2"/>
        <v>2</v>
      </c>
      <c r="I237" s="199">
        <f t="shared" si="3"/>
        <v>2</v>
      </c>
      <c r="J237" s="199">
        <f t="shared" si="4"/>
        <v>2</v>
      </c>
      <c r="K237" s="199">
        <f t="shared" si="5"/>
        <v>2</v>
      </c>
      <c r="L237" s="199">
        <f t="shared" si="6"/>
        <v>0</v>
      </c>
      <c r="M237" s="199">
        <f t="shared" si="7"/>
        <v>0</v>
      </c>
      <c r="N237" s="199">
        <f t="shared" si="8"/>
        <v>0</v>
      </c>
      <c r="O237" s="200">
        <f t="shared" si="9"/>
        <v>0</v>
      </c>
      <c r="P237" s="199">
        <f t="shared" si="10"/>
        <v>0</v>
      </c>
      <c r="Q237" s="199">
        <f t="shared" si="11"/>
        <v>0</v>
      </c>
      <c r="R237" s="199">
        <f t="shared" si="12"/>
        <v>0</v>
      </c>
      <c r="S237" s="201">
        <f t="shared" si="214"/>
        <v>0</v>
      </c>
      <c r="T237" s="202">
        <f t="shared" si="14"/>
        <v>4</v>
      </c>
      <c r="U237" s="199">
        <f t="shared" si="15"/>
        <v>8</v>
      </c>
      <c r="V237" s="199">
        <f t="shared" si="16"/>
        <v>0</v>
      </c>
      <c r="W237" s="199">
        <f t="shared" si="17"/>
        <v>0</v>
      </c>
      <c r="X237" s="201">
        <f t="shared" si="18"/>
        <v>0</v>
      </c>
      <c r="Y237" s="203">
        <f t="shared" si="19"/>
        <v>3</v>
      </c>
      <c r="Z237" s="199">
        <f t="shared" si="20"/>
        <v>9</v>
      </c>
      <c r="AA237" s="199">
        <f t="shared" si="21"/>
        <v>0</v>
      </c>
      <c r="AB237" s="199">
        <f t="shared" si="22"/>
        <v>0</v>
      </c>
      <c r="AC237" s="201">
        <f t="shared" si="23"/>
        <v>0</v>
      </c>
      <c r="AD237" s="202">
        <f t="shared" si="24"/>
        <v>3</v>
      </c>
      <c r="AE237" s="199">
        <f t="shared" si="25"/>
        <v>0</v>
      </c>
      <c r="AF237" s="199">
        <f t="shared" si="26"/>
        <v>0</v>
      </c>
      <c r="AG237" s="199">
        <f t="shared" si="27"/>
        <v>0</v>
      </c>
      <c r="AH237" s="201">
        <f t="shared" si="28"/>
        <v>0</v>
      </c>
      <c r="AI237" s="204">
        <f t="shared" si="29"/>
        <v>4</v>
      </c>
      <c r="AJ237" s="199">
        <f t="shared" si="30"/>
        <v>0</v>
      </c>
      <c r="AK237" s="199">
        <f t="shared" si="31"/>
        <v>0</v>
      </c>
      <c r="AL237" s="199">
        <f t="shared" si="32"/>
        <v>0</v>
      </c>
      <c r="AM237" s="201">
        <f t="shared" si="33"/>
        <v>0</v>
      </c>
      <c r="AN237" s="204">
        <f t="shared" si="34"/>
        <v>4</v>
      </c>
      <c r="AO237" s="199">
        <f t="shared" si="35"/>
        <v>9</v>
      </c>
      <c r="AP237" s="199">
        <f t="shared" si="36"/>
        <v>0</v>
      </c>
      <c r="AQ237" s="199">
        <f t="shared" si="37"/>
        <v>0</v>
      </c>
      <c r="AR237" s="201">
        <f t="shared" si="38"/>
        <v>0</v>
      </c>
      <c r="AS237" s="204">
        <f t="shared" si="39"/>
        <v>3</v>
      </c>
      <c r="AT237" s="199">
        <f t="shared" si="40"/>
        <v>0</v>
      </c>
      <c r="AU237" s="199">
        <f t="shared" si="41"/>
        <v>0</v>
      </c>
      <c r="AV237" s="199">
        <f t="shared" si="42"/>
        <v>0</v>
      </c>
      <c r="AW237" s="201">
        <f t="shared" si="43"/>
        <v>0</v>
      </c>
      <c r="AX237" s="205">
        <f t="shared" si="44"/>
        <v>4</v>
      </c>
      <c r="AY237" s="199">
        <f t="shared" si="45"/>
        <v>9</v>
      </c>
      <c r="AZ237" s="199">
        <f t="shared" si="46"/>
        <v>0</v>
      </c>
      <c r="BA237" s="199">
        <f t="shared" si="47"/>
        <v>0</v>
      </c>
      <c r="BB237" s="201">
        <f t="shared" si="48"/>
        <v>0</v>
      </c>
      <c r="BC237" s="204">
        <f t="shared" si="49"/>
        <v>3</v>
      </c>
      <c r="BD237" s="199">
        <f t="shared" si="50"/>
        <v>2</v>
      </c>
      <c r="BE237" s="199">
        <f t="shared" si="51"/>
        <v>0</v>
      </c>
      <c r="BF237" s="199">
        <f t="shared" si="52"/>
        <v>0</v>
      </c>
      <c r="BG237" s="201">
        <f t="shared" si="53"/>
        <v>0</v>
      </c>
      <c r="BH237" s="204">
        <f t="shared" si="54"/>
        <v>3</v>
      </c>
      <c r="BI237" s="199">
        <f t="shared" si="55"/>
        <v>0</v>
      </c>
      <c r="BJ237" s="199">
        <f t="shared" si="56"/>
        <v>0</v>
      </c>
      <c r="BK237" s="199">
        <f t="shared" si="57"/>
        <v>0</v>
      </c>
      <c r="BL237" s="201">
        <f t="shared" si="58"/>
        <v>0</v>
      </c>
      <c r="BM237" s="206">
        <f t="shared" si="59"/>
        <v>4</v>
      </c>
      <c r="BN237" s="199">
        <f t="shared" si="60"/>
        <v>0</v>
      </c>
      <c r="BO237" s="199">
        <f t="shared" si="61"/>
        <v>0</v>
      </c>
      <c r="BP237" s="199">
        <f t="shared" si="62"/>
        <v>0</v>
      </c>
      <c r="BQ237" s="201">
        <f t="shared" si="63"/>
        <v>0</v>
      </c>
      <c r="BR237" s="207">
        <f t="shared" si="64"/>
        <v>4</v>
      </c>
      <c r="BS237" s="199">
        <f t="shared" si="65"/>
        <v>9</v>
      </c>
      <c r="BT237" s="199">
        <f t="shared" si="66"/>
        <v>0</v>
      </c>
      <c r="BU237" s="199">
        <f t="shared" si="67"/>
        <v>0</v>
      </c>
      <c r="BV237" s="201">
        <f t="shared" si="68"/>
        <v>0</v>
      </c>
      <c r="BW237" s="207">
        <f t="shared" si="69"/>
        <v>3</v>
      </c>
      <c r="BX237" s="235">
        <v>58</v>
      </c>
      <c r="BY237" s="235">
        <v>58</v>
      </c>
      <c r="BZ237" s="193" t="e">
        <f t="shared" si="70"/>
        <v>#VALUE!</v>
      </c>
      <c r="CA237" s="193">
        <f t="shared" si="71"/>
        <v>20</v>
      </c>
      <c r="CB237" s="193" t="e">
        <f t="shared" si="72"/>
        <v>#VALUE!</v>
      </c>
      <c r="CC237" s="193" t="e">
        <f t="shared" si="73"/>
        <v>#VALUE!</v>
      </c>
      <c r="CD237" s="193" t="e">
        <f t="shared" si="74"/>
        <v>#VALUE!</v>
      </c>
      <c r="CE237" s="193" t="e">
        <f t="shared" si="75"/>
        <v>#VALUE!</v>
      </c>
      <c r="CF237" s="193" t="e">
        <f t="shared" si="76"/>
        <v>#VALUE!</v>
      </c>
      <c r="CG237" s="193" t="e">
        <f t="shared" si="77"/>
        <v>#VALUE!</v>
      </c>
      <c r="CH237" s="193" t="e">
        <f t="shared" si="78"/>
        <v>#VALUE!</v>
      </c>
      <c r="CI237" s="193" t="e">
        <f t="shared" si="79"/>
        <v>#VALUE!</v>
      </c>
      <c r="CJ237" s="193" t="e">
        <f t="shared" si="80"/>
        <v>#VALUE!</v>
      </c>
      <c r="CK237" s="193" t="e">
        <f t="shared" si="81"/>
        <v>#VALUE!</v>
      </c>
      <c r="CL237" s="193" t="e">
        <f t="shared" si="82"/>
        <v>#VALUE!</v>
      </c>
      <c r="CM237" s="193" t="e">
        <f t="shared" si="83"/>
        <v>#VALUE!</v>
      </c>
      <c r="CN237" s="193" t="e">
        <f t="shared" si="84"/>
        <v>#VALUE!</v>
      </c>
      <c r="CO237" s="209" t="str">
        <f t="shared" si="85"/>
        <v>2023PEC AI 539</v>
      </c>
      <c r="CP237" s="193" t="e">
        <f t="shared" si="86"/>
        <v>#VALUE!</v>
      </c>
      <c r="CQ237" s="158"/>
      <c r="CR237" s="193">
        <f t="shared" si="87"/>
        <v>20</v>
      </c>
      <c r="CS237" s="193" t="e">
        <f t="shared" si="88"/>
        <v>#VALUE!</v>
      </c>
      <c r="CT237" s="193" t="e">
        <f t="shared" si="89"/>
        <v>#VALUE!</v>
      </c>
      <c r="CU237" s="193" t="e">
        <f t="shared" si="90"/>
        <v>#VALUE!</v>
      </c>
      <c r="CV237" s="193" t="e">
        <f t="shared" si="91"/>
        <v>#VALUE!</v>
      </c>
      <c r="CW237" s="193" t="e">
        <f t="shared" si="92"/>
        <v>#VALUE!</v>
      </c>
      <c r="CX237" s="193" t="e">
        <f t="shared" si="93"/>
        <v>#VALUE!</v>
      </c>
      <c r="CY237" s="193" t="e">
        <f t="shared" si="94"/>
        <v>#VALUE!</v>
      </c>
      <c r="CZ237" s="193" t="e">
        <f t="shared" si="95"/>
        <v>#VALUE!</v>
      </c>
      <c r="DA237" s="193" t="e">
        <f t="shared" si="96"/>
        <v>#VALUE!</v>
      </c>
      <c r="DB237" s="193" t="e">
        <f t="shared" si="97"/>
        <v>#VALUE!</v>
      </c>
      <c r="DC237" s="193" t="e">
        <f t="shared" si="98"/>
        <v>#VALUE!</v>
      </c>
      <c r="DD237" s="193" t="e">
        <f t="shared" si="99"/>
        <v>#VALUE!</v>
      </c>
      <c r="DE237" s="159"/>
      <c r="DF237" s="159" t="e">
        <f t="shared" si="100"/>
        <v>#VALUE!</v>
      </c>
      <c r="DG237" s="159"/>
      <c r="DH237" s="159"/>
      <c r="DI237" s="159"/>
      <c r="DJ237" s="159"/>
      <c r="DK237" s="159"/>
      <c r="DL237" s="159"/>
      <c r="DM237" s="159"/>
      <c r="DN237" s="159"/>
      <c r="DO237" s="159"/>
      <c r="DP237" s="159"/>
      <c r="DQ237" s="159"/>
      <c r="DR237" s="159">
        <f t="shared" si="101"/>
        <v>58</v>
      </c>
      <c r="DS237" s="188">
        <f t="shared" si="102"/>
        <v>12</v>
      </c>
      <c r="DT237" s="159">
        <f t="shared" si="103"/>
        <v>8</v>
      </c>
      <c r="DU237" s="159">
        <f t="shared" si="104"/>
        <v>9</v>
      </c>
      <c r="DV237" s="159">
        <f t="shared" si="105"/>
        <v>9</v>
      </c>
      <c r="DW237" s="159">
        <f t="shared" si="106"/>
        <v>9</v>
      </c>
      <c r="DX237" s="159">
        <f t="shared" si="107"/>
        <v>2</v>
      </c>
      <c r="DY237" s="210">
        <f t="shared" si="108"/>
        <v>9</v>
      </c>
      <c r="DZ237" s="159">
        <f t="shared" si="109"/>
        <v>58</v>
      </c>
      <c r="EA237" s="159">
        <f t="shared" si="110"/>
        <v>12</v>
      </c>
      <c r="EB237" s="159">
        <f t="shared" si="111"/>
        <v>0</v>
      </c>
      <c r="EC237" s="159">
        <f t="shared" si="222"/>
        <v>8</v>
      </c>
      <c r="ED237" s="159">
        <f t="shared" si="222"/>
        <v>9</v>
      </c>
      <c r="EE237" s="159">
        <f t="shared" si="223"/>
        <v>0</v>
      </c>
      <c r="EF237" s="159">
        <f t="shared" si="223"/>
        <v>0</v>
      </c>
      <c r="EG237" s="159">
        <f t="shared" si="114"/>
        <v>9</v>
      </c>
      <c r="EH237" s="159">
        <f t="shared" si="115"/>
        <v>0</v>
      </c>
      <c r="EI237" s="159">
        <f t="shared" si="224"/>
        <v>9</v>
      </c>
      <c r="EJ237" s="159">
        <f t="shared" si="224"/>
        <v>2</v>
      </c>
      <c r="EK237" s="159">
        <f t="shared" si="225"/>
        <v>0</v>
      </c>
      <c r="EL237" s="159">
        <f t="shared" si="225"/>
        <v>0</v>
      </c>
      <c r="EM237" s="159">
        <f t="shared" si="118"/>
        <v>9</v>
      </c>
      <c r="EN237" s="159"/>
      <c r="EO237" s="159"/>
      <c r="EP237" s="188">
        <f t="shared" si="119"/>
        <v>12</v>
      </c>
      <c r="EQ237" s="159">
        <f t="shared" si="120"/>
        <v>10</v>
      </c>
      <c r="ER237" s="159">
        <f t="shared" si="121"/>
        <v>10</v>
      </c>
      <c r="ES237" s="159">
        <f t="shared" si="122"/>
        <v>10</v>
      </c>
      <c r="ET237" s="159">
        <f t="shared" si="123"/>
        <v>7</v>
      </c>
      <c r="EU237" s="159">
        <f t="shared" si="124"/>
        <v>9</v>
      </c>
      <c r="EV237" s="159"/>
      <c r="EW237" s="159">
        <f t="shared" si="125"/>
        <v>58</v>
      </c>
      <c r="EX237" s="159">
        <f t="shared" si="126"/>
        <v>12</v>
      </c>
      <c r="EY237" s="159">
        <f t="shared" si="127"/>
        <v>0</v>
      </c>
      <c r="EZ237" s="159">
        <f t="shared" si="226"/>
        <v>10</v>
      </c>
      <c r="FA237" s="159">
        <f t="shared" si="226"/>
        <v>10</v>
      </c>
      <c r="FB237" s="159">
        <f t="shared" si="227"/>
        <v>0</v>
      </c>
      <c r="FC237" s="159">
        <f t="shared" si="227"/>
        <v>0</v>
      </c>
      <c r="FD237" s="159">
        <f t="shared" si="130"/>
        <v>10</v>
      </c>
      <c r="FE237" s="159">
        <f t="shared" si="131"/>
        <v>0</v>
      </c>
      <c r="FF237" s="159">
        <f t="shared" si="228"/>
        <v>7</v>
      </c>
      <c r="FG237" s="159">
        <f t="shared" si="228"/>
        <v>9</v>
      </c>
      <c r="FH237" s="159">
        <f t="shared" si="133"/>
        <v>0</v>
      </c>
      <c r="FI237" s="159">
        <v>0</v>
      </c>
      <c r="FJ237" s="159">
        <v>0</v>
      </c>
      <c r="FK237" s="159"/>
      <c r="FL237" s="159"/>
      <c r="FM237" s="235">
        <v>58</v>
      </c>
    </row>
    <row r="238" spans="1:169" ht="18" x14ac:dyDescent="0.2">
      <c r="A238" s="194">
        <v>225</v>
      </c>
      <c r="B238" s="195">
        <v>211423243225</v>
      </c>
      <c r="C238" s="196" t="s">
        <v>1124</v>
      </c>
      <c r="D238" s="197"/>
      <c r="E238" s="198" t="s">
        <v>1125</v>
      </c>
      <c r="F238" s="199">
        <f t="shared" si="0"/>
        <v>2</v>
      </c>
      <c r="G238" s="199">
        <f t="shared" si="1"/>
        <v>2</v>
      </c>
      <c r="H238" s="199">
        <f t="shared" si="2"/>
        <v>2</v>
      </c>
      <c r="I238" s="199">
        <f t="shared" si="3"/>
        <v>2</v>
      </c>
      <c r="J238" s="199">
        <f t="shared" si="4"/>
        <v>2</v>
      </c>
      <c r="K238" s="199">
        <f t="shared" si="5"/>
        <v>2</v>
      </c>
      <c r="L238" s="199">
        <f t="shared" si="6"/>
        <v>2</v>
      </c>
      <c r="M238" s="199">
        <f t="shared" si="7"/>
        <v>0</v>
      </c>
      <c r="N238" s="199">
        <f t="shared" si="8"/>
        <v>0</v>
      </c>
      <c r="O238" s="200">
        <f t="shared" si="9"/>
        <v>0</v>
      </c>
      <c r="P238" s="199">
        <f t="shared" si="10"/>
        <v>11</v>
      </c>
      <c r="Q238" s="199">
        <f t="shared" si="11"/>
        <v>0</v>
      </c>
      <c r="R238" s="199">
        <f t="shared" si="12"/>
        <v>0</v>
      </c>
      <c r="S238" s="201">
        <f t="shared" si="214"/>
        <v>0</v>
      </c>
      <c r="T238" s="202">
        <f t="shared" si="14"/>
        <v>3</v>
      </c>
      <c r="U238" s="199">
        <f t="shared" si="15"/>
        <v>0</v>
      </c>
      <c r="V238" s="199">
        <f t="shared" si="16"/>
        <v>0</v>
      </c>
      <c r="W238" s="199">
        <f t="shared" si="17"/>
        <v>0</v>
      </c>
      <c r="X238" s="201">
        <f t="shared" si="18"/>
        <v>0</v>
      </c>
      <c r="Y238" s="203">
        <f t="shared" si="19"/>
        <v>4</v>
      </c>
      <c r="Z238" s="199">
        <f t="shared" si="20"/>
        <v>0</v>
      </c>
      <c r="AA238" s="199">
        <f t="shared" si="21"/>
        <v>0</v>
      </c>
      <c r="AB238" s="199">
        <f t="shared" si="22"/>
        <v>0</v>
      </c>
      <c r="AC238" s="201">
        <f t="shared" si="23"/>
        <v>0</v>
      </c>
      <c r="AD238" s="202">
        <f t="shared" si="24"/>
        <v>4</v>
      </c>
      <c r="AE238" s="199">
        <f t="shared" si="25"/>
        <v>11</v>
      </c>
      <c r="AF238" s="199">
        <f t="shared" si="26"/>
        <v>0</v>
      </c>
      <c r="AG238" s="199">
        <f t="shared" si="27"/>
        <v>0</v>
      </c>
      <c r="AH238" s="201">
        <f t="shared" si="28"/>
        <v>0</v>
      </c>
      <c r="AI238" s="204">
        <f t="shared" si="29"/>
        <v>3</v>
      </c>
      <c r="AJ238" s="199">
        <f t="shared" si="30"/>
        <v>9</v>
      </c>
      <c r="AK238" s="199">
        <f t="shared" si="31"/>
        <v>0</v>
      </c>
      <c r="AL238" s="199">
        <f t="shared" si="32"/>
        <v>0</v>
      </c>
      <c r="AM238" s="201">
        <f t="shared" si="33"/>
        <v>0</v>
      </c>
      <c r="AN238" s="204">
        <f t="shared" si="34"/>
        <v>3</v>
      </c>
      <c r="AO238" s="199">
        <f t="shared" si="35"/>
        <v>0</v>
      </c>
      <c r="AP238" s="199">
        <f t="shared" si="36"/>
        <v>0</v>
      </c>
      <c r="AQ238" s="199">
        <f t="shared" si="37"/>
        <v>0</v>
      </c>
      <c r="AR238" s="201">
        <f t="shared" si="38"/>
        <v>0</v>
      </c>
      <c r="AS238" s="204">
        <f t="shared" si="39"/>
        <v>4</v>
      </c>
      <c r="AT238" s="199">
        <f t="shared" si="40"/>
        <v>11</v>
      </c>
      <c r="AU238" s="199">
        <f t="shared" si="41"/>
        <v>0</v>
      </c>
      <c r="AV238" s="199">
        <f t="shared" si="42"/>
        <v>0</v>
      </c>
      <c r="AW238" s="201">
        <f t="shared" si="43"/>
        <v>0</v>
      </c>
      <c r="AX238" s="205">
        <f t="shared" si="44"/>
        <v>3</v>
      </c>
      <c r="AY238" s="199">
        <f t="shared" si="45"/>
        <v>0</v>
      </c>
      <c r="AZ238" s="199">
        <f t="shared" si="46"/>
        <v>0</v>
      </c>
      <c r="BA238" s="199">
        <f t="shared" si="47"/>
        <v>0</v>
      </c>
      <c r="BB238" s="201">
        <f t="shared" si="48"/>
        <v>0</v>
      </c>
      <c r="BC238" s="204">
        <f t="shared" si="49"/>
        <v>4</v>
      </c>
      <c r="BD238" s="199">
        <f t="shared" si="50"/>
        <v>0</v>
      </c>
      <c r="BE238" s="199">
        <f t="shared" si="51"/>
        <v>0</v>
      </c>
      <c r="BF238" s="199">
        <f t="shared" si="52"/>
        <v>0</v>
      </c>
      <c r="BG238" s="201">
        <f t="shared" si="53"/>
        <v>0</v>
      </c>
      <c r="BH238" s="204">
        <f t="shared" si="54"/>
        <v>4</v>
      </c>
      <c r="BI238" s="199">
        <f t="shared" si="55"/>
        <v>5</v>
      </c>
      <c r="BJ238" s="199">
        <f t="shared" si="56"/>
        <v>0</v>
      </c>
      <c r="BK238" s="199">
        <f t="shared" si="57"/>
        <v>0</v>
      </c>
      <c r="BL238" s="201">
        <f t="shared" si="58"/>
        <v>0</v>
      </c>
      <c r="BM238" s="206">
        <f t="shared" si="59"/>
        <v>3</v>
      </c>
      <c r="BN238" s="199">
        <f t="shared" si="60"/>
        <v>11</v>
      </c>
      <c r="BO238" s="199">
        <f t="shared" si="61"/>
        <v>0</v>
      </c>
      <c r="BP238" s="199">
        <f t="shared" si="62"/>
        <v>0</v>
      </c>
      <c r="BQ238" s="201">
        <f t="shared" si="63"/>
        <v>0</v>
      </c>
      <c r="BR238" s="207">
        <f t="shared" si="64"/>
        <v>3</v>
      </c>
      <c r="BS238" s="199">
        <f t="shared" si="65"/>
        <v>0</v>
      </c>
      <c r="BT238" s="199">
        <f t="shared" si="66"/>
        <v>0</v>
      </c>
      <c r="BU238" s="199">
        <f t="shared" si="67"/>
        <v>0</v>
      </c>
      <c r="BV238" s="201">
        <f t="shared" si="68"/>
        <v>0</v>
      </c>
      <c r="BW238" s="207">
        <f t="shared" si="69"/>
        <v>4</v>
      </c>
      <c r="BX238" s="235">
        <v>72</v>
      </c>
      <c r="BY238" s="235">
        <v>72</v>
      </c>
      <c r="BZ238" s="193" t="e">
        <f t="shared" si="70"/>
        <v>#VALUE!</v>
      </c>
      <c r="CA238" s="193">
        <f t="shared" si="71"/>
        <v>20</v>
      </c>
      <c r="CB238" s="193" t="e">
        <f t="shared" si="72"/>
        <v>#VALUE!</v>
      </c>
      <c r="CC238" s="193" t="e">
        <f t="shared" si="73"/>
        <v>#VALUE!</v>
      </c>
      <c r="CD238" s="193" t="e">
        <f t="shared" si="74"/>
        <v>#VALUE!</v>
      </c>
      <c r="CE238" s="193" t="e">
        <f t="shared" si="75"/>
        <v>#VALUE!</v>
      </c>
      <c r="CF238" s="193" t="e">
        <f t="shared" si="76"/>
        <v>#VALUE!</v>
      </c>
      <c r="CG238" s="193" t="e">
        <f t="shared" si="77"/>
        <v>#VALUE!</v>
      </c>
      <c r="CH238" s="193" t="e">
        <f t="shared" si="78"/>
        <v>#VALUE!</v>
      </c>
      <c r="CI238" s="193" t="e">
        <f t="shared" si="79"/>
        <v>#VALUE!</v>
      </c>
      <c r="CJ238" s="193" t="e">
        <f t="shared" si="80"/>
        <v>#VALUE!</v>
      </c>
      <c r="CK238" s="193" t="e">
        <f t="shared" si="81"/>
        <v>#VALUE!</v>
      </c>
      <c r="CL238" s="193" t="e">
        <f t="shared" si="82"/>
        <v>#VALUE!</v>
      </c>
      <c r="CM238" s="193" t="e">
        <f t="shared" si="83"/>
        <v>#VALUE!</v>
      </c>
      <c r="CN238" s="193" t="e">
        <f t="shared" si="84"/>
        <v>#VALUE!</v>
      </c>
      <c r="CO238" s="209" t="str">
        <f t="shared" si="85"/>
        <v>2023PEC AI 540</v>
      </c>
      <c r="CP238" s="193" t="e">
        <f t="shared" si="86"/>
        <v>#VALUE!</v>
      </c>
      <c r="CQ238" s="158"/>
      <c r="CR238" s="193">
        <f t="shared" si="87"/>
        <v>20</v>
      </c>
      <c r="CS238" s="193" t="e">
        <f t="shared" si="88"/>
        <v>#VALUE!</v>
      </c>
      <c r="CT238" s="193" t="e">
        <f t="shared" si="89"/>
        <v>#VALUE!</v>
      </c>
      <c r="CU238" s="193" t="e">
        <f t="shared" si="90"/>
        <v>#VALUE!</v>
      </c>
      <c r="CV238" s="193" t="e">
        <f t="shared" si="91"/>
        <v>#VALUE!</v>
      </c>
      <c r="CW238" s="193" t="e">
        <f t="shared" si="92"/>
        <v>#VALUE!</v>
      </c>
      <c r="CX238" s="193" t="e">
        <f t="shared" si="93"/>
        <v>#VALUE!</v>
      </c>
      <c r="CY238" s="193" t="e">
        <f t="shared" si="94"/>
        <v>#VALUE!</v>
      </c>
      <c r="CZ238" s="193" t="e">
        <f t="shared" si="95"/>
        <v>#VALUE!</v>
      </c>
      <c r="DA238" s="193" t="e">
        <f t="shared" si="96"/>
        <v>#VALUE!</v>
      </c>
      <c r="DB238" s="193" t="e">
        <f t="shared" si="97"/>
        <v>#VALUE!</v>
      </c>
      <c r="DC238" s="193" t="e">
        <f t="shared" si="98"/>
        <v>#VALUE!</v>
      </c>
      <c r="DD238" s="193" t="e">
        <f t="shared" si="99"/>
        <v>#VALUE!</v>
      </c>
      <c r="DE238" s="159"/>
      <c r="DF238" s="159" t="e">
        <f t="shared" si="100"/>
        <v>#VALUE!</v>
      </c>
      <c r="DG238" s="159"/>
      <c r="DH238" s="159"/>
      <c r="DI238" s="159"/>
      <c r="DJ238" s="159"/>
      <c r="DK238" s="159"/>
      <c r="DL238" s="159"/>
      <c r="DM238" s="159"/>
      <c r="DN238" s="159"/>
      <c r="DO238" s="159"/>
      <c r="DP238" s="159"/>
      <c r="DQ238" s="159"/>
      <c r="DR238" s="159">
        <f t="shared" si="101"/>
        <v>72</v>
      </c>
      <c r="DS238" s="188">
        <f t="shared" si="102"/>
        <v>14</v>
      </c>
      <c r="DT238" s="159">
        <f t="shared" si="103"/>
        <v>11</v>
      </c>
      <c r="DU238" s="159">
        <f t="shared" si="104"/>
        <v>11</v>
      </c>
      <c r="DV238" s="159">
        <f t="shared" si="105"/>
        <v>9</v>
      </c>
      <c r="DW238" s="159">
        <f t="shared" si="106"/>
        <v>11</v>
      </c>
      <c r="DX238" s="159">
        <f t="shared" si="107"/>
        <v>5</v>
      </c>
      <c r="DY238" s="210">
        <f t="shared" si="108"/>
        <v>11</v>
      </c>
      <c r="DZ238" s="159">
        <f t="shared" si="109"/>
        <v>72</v>
      </c>
      <c r="EA238" s="159">
        <f t="shared" si="110"/>
        <v>14</v>
      </c>
      <c r="EB238" s="159">
        <f t="shared" si="111"/>
        <v>11</v>
      </c>
      <c r="EC238" s="159">
        <f t="shared" ref="EC238:ED253" si="229">IF(ISEVEN($B238),DT238,0)</f>
        <v>0</v>
      </c>
      <c r="ED238" s="159">
        <f t="shared" si="229"/>
        <v>0</v>
      </c>
      <c r="EE238" s="159">
        <f t="shared" ref="EE238:EF253" si="230">IF(ISODD($B238),DU238,0)</f>
        <v>11</v>
      </c>
      <c r="EF238" s="159">
        <f t="shared" si="230"/>
        <v>9</v>
      </c>
      <c r="EG238" s="159">
        <f t="shared" si="114"/>
        <v>0</v>
      </c>
      <c r="EH238" s="159">
        <f t="shared" si="115"/>
        <v>11</v>
      </c>
      <c r="EI238" s="159">
        <f t="shared" ref="EI238:EJ253" si="231">IF(ISEVEN($B238),DW238,0)</f>
        <v>0</v>
      </c>
      <c r="EJ238" s="159">
        <f t="shared" si="231"/>
        <v>0</v>
      </c>
      <c r="EK238" s="159">
        <f t="shared" ref="EK238:EL253" si="232">IF(ISODD($B238),DX238,0)</f>
        <v>5</v>
      </c>
      <c r="EL238" s="159">
        <f t="shared" si="232"/>
        <v>11</v>
      </c>
      <c r="EM238" s="159">
        <f t="shared" si="118"/>
        <v>0</v>
      </c>
      <c r="EN238" s="159"/>
      <c r="EO238" s="159"/>
      <c r="EP238" s="188">
        <f t="shared" si="119"/>
        <v>14</v>
      </c>
      <c r="EQ238" s="159">
        <f t="shared" si="120"/>
        <v>13</v>
      </c>
      <c r="ER238" s="159">
        <f t="shared" si="121"/>
        <v>13</v>
      </c>
      <c r="ES238" s="159">
        <f t="shared" si="122"/>
        <v>11</v>
      </c>
      <c r="ET238" s="159">
        <f t="shared" si="123"/>
        <v>9</v>
      </c>
      <c r="EU238" s="159">
        <f t="shared" si="124"/>
        <v>12</v>
      </c>
      <c r="EV238" s="159"/>
      <c r="EW238" s="159">
        <f t="shared" si="125"/>
        <v>72</v>
      </c>
      <c r="EX238" s="159">
        <f t="shared" si="126"/>
        <v>14</v>
      </c>
      <c r="EY238" s="159">
        <f t="shared" si="127"/>
        <v>13</v>
      </c>
      <c r="EZ238" s="159">
        <f t="shared" ref="EZ238:FA253" si="233">IF(ISEVEN($B238),EQ238,0)</f>
        <v>0</v>
      </c>
      <c r="FA238" s="159">
        <f t="shared" si="233"/>
        <v>0</v>
      </c>
      <c r="FB238" s="159">
        <f t="shared" ref="FB238:FC253" si="234">IF(ISODD($B238),ER238,0)</f>
        <v>13</v>
      </c>
      <c r="FC238" s="159">
        <f t="shared" si="234"/>
        <v>11</v>
      </c>
      <c r="FD238" s="159">
        <f t="shared" si="130"/>
        <v>0</v>
      </c>
      <c r="FE238" s="159">
        <f t="shared" si="131"/>
        <v>9</v>
      </c>
      <c r="FF238" s="159">
        <f t="shared" ref="FF238:FG253" si="235">IF(ISEVEN($B238),ET238,0)</f>
        <v>0</v>
      </c>
      <c r="FG238" s="159">
        <f t="shared" si="235"/>
        <v>0</v>
      </c>
      <c r="FH238" s="159">
        <f t="shared" si="133"/>
        <v>12</v>
      </c>
      <c r="FI238" s="159">
        <v>0</v>
      </c>
      <c r="FJ238" s="159">
        <v>0</v>
      </c>
      <c r="FK238" s="159"/>
      <c r="FL238" s="159"/>
      <c r="FM238" s="235">
        <v>72</v>
      </c>
    </row>
    <row r="239" spans="1:169" ht="18" x14ac:dyDescent="0.2">
      <c r="A239" s="194">
        <v>226</v>
      </c>
      <c r="B239" s="195">
        <v>211423243226</v>
      </c>
      <c r="C239" s="196" t="s">
        <v>1126</v>
      </c>
      <c r="D239" s="197"/>
      <c r="E239" s="198" t="s">
        <v>1127</v>
      </c>
      <c r="F239" s="199">
        <f t="shared" si="0"/>
        <v>2</v>
      </c>
      <c r="G239" s="199">
        <f t="shared" si="1"/>
        <v>2</v>
      </c>
      <c r="H239" s="199">
        <f t="shared" si="2"/>
        <v>2</v>
      </c>
      <c r="I239" s="199">
        <f t="shared" si="3"/>
        <v>2</v>
      </c>
      <c r="J239" s="199">
        <f t="shared" si="4"/>
        <v>2</v>
      </c>
      <c r="K239" s="199">
        <f t="shared" si="5"/>
        <v>0</v>
      </c>
      <c r="L239" s="199">
        <f t="shared" si="6"/>
        <v>0</v>
      </c>
      <c r="M239" s="199">
        <f t="shared" si="7"/>
        <v>0</v>
      </c>
      <c r="N239" s="199">
        <f t="shared" si="8"/>
        <v>0</v>
      </c>
      <c r="O239" s="200">
        <f t="shared" si="9"/>
        <v>0</v>
      </c>
      <c r="P239" s="199">
        <f t="shared" si="10"/>
        <v>0</v>
      </c>
      <c r="Q239" s="199">
        <f t="shared" si="11"/>
        <v>0</v>
      </c>
      <c r="R239" s="199">
        <f t="shared" si="12"/>
        <v>0</v>
      </c>
      <c r="S239" s="201">
        <f t="shared" si="214"/>
        <v>0</v>
      </c>
      <c r="T239" s="202">
        <f t="shared" si="14"/>
        <v>4</v>
      </c>
      <c r="U239" s="199">
        <f t="shared" si="15"/>
        <v>7</v>
      </c>
      <c r="V239" s="199">
        <f t="shared" si="16"/>
        <v>0</v>
      </c>
      <c r="W239" s="199">
        <f t="shared" si="17"/>
        <v>0</v>
      </c>
      <c r="X239" s="201">
        <f t="shared" si="18"/>
        <v>0</v>
      </c>
      <c r="Y239" s="203">
        <f t="shared" si="19"/>
        <v>3</v>
      </c>
      <c r="Z239" s="199">
        <f t="shared" si="20"/>
        <v>8</v>
      </c>
      <c r="AA239" s="199">
        <f t="shared" si="21"/>
        <v>0</v>
      </c>
      <c r="AB239" s="199">
        <f t="shared" si="22"/>
        <v>0</v>
      </c>
      <c r="AC239" s="201">
        <f t="shared" si="23"/>
        <v>0</v>
      </c>
      <c r="AD239" s="202">
        <f t="shared" si="24"/>
        <v>3</v>
      </c>
      <c r="AE239" s="199">
        <f t="shared" si="25"/>
        <v>0</v>
      </c>
      <c r="AF239" s="199">
        <f t="shared" si="26"/>
        <v>0</v>
      </c>
      <c r="AG239" s="199">
        <f t="shared" si="27"/>
        <v>0</v>
      </c>
      <c r="AH239" s="201">
        <f t="shared" si="28"/>
        <v>0</v>
      </c>
      <c r="AI239" s="204">
        <f t="shared" si="29"/>
        <v>4</v>
      </c>
      <c r="AJ239" s="199">
        <f t="shared" si="30"/>
        <v>0</v>
      </c>
      <c r="AK239" s="199">
        <f t="shared" si="31"/>
        <v>0</v>
      </c>
      <c r="AL239" s="199">
        <f t="shared" si="32"/>
        <v>0</v>
      </c>
      <c r="AM239" s="201">
        <f t="shared" si="33"/>
        <v>0</v>
      </c>
      <c r="AN239" s="204">
        <f t="shared" si="34"/>
        <v>4</v>
      </c>
      <c r="AO239" s="199">
        <f t="shared" si="35"/>
        <v>8</v>
      </c>
      <c r="AP239" s="199">
        <f t="shared" si="36"/>
        <v>0</v>
      </c>
      <c r="AQ239" s="199">
        <f t="shared" si="37"/>
        <v>0</v>
      </c>
      <c r="AR239" s="201">
        <f t="shared" si="38"/>
        <v>0</v>
      </c>
      <c r="AS239" s="204">
        <f t="shared" si="39"/>
        <v>3</v>
      </c>
      <c r="AT239" s="199">
        <f t="shared" si="40"/>
        <v>0</v>
      </c>
      <c r="AU239" s="199">
        <f t="shared" si="41"/>
        <v>0</v>
      </c>
      <c r="AV239" s="199">
        <f t="shared" si="42"/>
        <v>0</v>
      </c>
      <c r="AW239" s="201">
        <f t="shared" si="43"/>
        <v>0</v>
      </c>
      <c r="AX239" s="205">
        <f t="shared" si="44"/>
        <v>4</v>
      </c>
      <c r="AY239" s="199">
        <f t="shared" si="45"/>
        <v>8</v>
      </c>
      <c r="AZ239" s="199">
        <f t="shared" si="46"/>
        <v>0</v>
      </c>
      <c r="BA239" s="199">
        <f t="shared" si="47"/>
        <v>0</v>
      </c>
      <c r="BB239" s="201">
        <f t="shared" si="48"/>
        <v>0</v>
      </c>
      <c r="BC239" s="204">
        <f t="shared" si="49"/>
        <v>3</v>
      </c>
      <c r="BD239" s="199">
        <f t="shared" si="50"/>
        <v>3</v>
      </c>
      <c r="BE239" s="199">
        <f t="shared" si="51"/>
        <v>0</v>
      </c>
      <c r="BF239" s="199">
        <f t="shared" si="52"/>
        <v>0</v>
      </c>
      <c r="BG239" s="201">
        <f t="shared" si="53"/>
        <v>0</v>
      </c>
      <c r="BH239" s="204">
        <f t="shared" si="54"/>
        <v>3</v>
      </c>
      <c r="BI239" s="199">
        <f t="shared" si="55"/>
        <v>0</v>
      </c>
      <c r="BJ239" s="199">
        <f t="shared" si="56"/>
        <v>0</v>
      </c>
      <c r="BK239" s="199">
        <f t="shared" si="57"/>
        <v>0</v>
      </c>
      <c r="BL239" s="201">
        <f t="shared" si="58"/>
        <v>0</v>
      </c>
      <c r="BM239" s="206">
        <f t="shared" si="59"/>
        <v>4</v>
      </c>
      <c r="BN239" s="199">
        <f t="shared" si="60"/>
        <v>0</v>
      </c>
      <c r="BO239" s="199">
        <f t="shared" si="61"/>
        <v>0</v>
      </c>
      <c r="BP239" s="199">
        <f t="shared" si="62"/>
        <v>0</v>
      </c>
      <c r="BQ239" s="201">
        <f t="shared" si="63"/>
        <v>0</v>
      </c>
      <c r="BR239" s="207">
        <f t="shared" si="64"/>
        <v>4</v>
      </c>
      <c r="BS239" s="199">
        <f t="shared" si="65"/>
        <v>8</v>
      </c>
      <c r="BT239" s="199">
        <f t="shared" si="66"/>
        <v>0</v>
      </c>
      <c r="BU239" s="199">
        <f t="shared" si="67"/>
        <v>0</v>
      </c>
      <c r="BV239" s="201">
        <f t="shared" si="68"/>
        <v>0</v>
      </c>
      <c r="BW239" s="207">
        <f t="shared" si="69"/>
        <v>3</v>
      </c>
      <c r="BX239" s="235">
        <v>52</v>
      </c>
      <c r="BY239" s="235">
        <v>52</v>
      </c>
      <c r="BZ239" s="193" t="e">
        <f t="shared" si="70"/>
        <v>#VALUE!</v>
      </c>
      <c r="CA239" s="193">
        <f t="shared" si="71"/>
        <v>20</v>
      </c>
      <c r="CB239" s="193" t="e">
        <f t="shared" si="72"/>
        <v>#VALUE!</v>
      </c>
      <c r="CC239" s="193" t="e">
        <f t="shared" si="73"/>
        <v>#VALUE!</v>
      </c>
      <c r="CD239" s="193" t="e">
        <f t="shared" si="74"/>
        <v>#VALUE!</v>
      </c>
      <c r="CE239" s="193" t="e">
        <f t="shared" si="75"/>
        <v>#VALUE!</v>
      </c>
      <c r="CF239" s="193" t="e">
        <f t="shared" si="76"/>
        <v>#VALUE!</v>
      </c>
      <c r="CG239" s="193" t="e">
        <f t="shared" si="77"/>
        <v>#VALUE!</v>
      </c>
      <c r="CH239" s="193" t="e">
        <f t="shared" si="78"/>
        <v>#VALUE!</v>
      </c>
      <c r="CI239" s="193" t="e">
        <f t="shared" si="79"/>
        <v>#VALUE!</v>
      </c>
      <c r="CJ239" s="193" t="e">
        <f t="shared" si="80"/>
        <v>#VALUE!</v>
      </c>
      <c r="CK239" s="193" t="e">
        <f t="shared" si="81"/>
        <v>#VALUE!</v>
      </c>
      <c r="CL239" s="193" t="e">
        <f t="shared" si="82"/>
        <v>#VALUE!</v>
      </c>
      <c r="CM239" s="193" t="e">
        <f t="shared" si="83"/>
        <v>#VALUE!</v>
      </c>
      <c r="CN239" s="193" t="e">
        <f t="shared" si="84"/>
        <v>#VALUE!</v>
      </c>
      <c r="CO239" s="209" t="str">
        <f t="shared" si="85"/>
        <v>2023PEC AI 414</v>
      </c>
      <c r="CP239" s="193" t="e">
        <f t="shared" si="86"/>
        <v>#VALUE!</v>
      </c>
      <c r="CQ239" s="158"/>
      <c r="CR239" s="193">
        <f t="shared" si="87"/>
        <v>20</v>
      </c>
      <c r="CS239" s="193" t="e">
        <f t="shared" si="88"/>
        <v>#VALUE!</v>
      </c>
      <c r="CT239" s="193" t="e">
        <f t="shared" si="89"/>
        <v>#VALUE!</v>
      </c>
      <c r="CU239" s="193" t="e">
        <f t="shared" si="90"/>
        <v>#VALUE!</v>
      </c>
      <c r="CV239" s="193" t="e">
        <f t="shared" si="91"/>
        <v>#VALUE!</v>
      </c>
      <c r="CW239" s="193" t="e">
        <f t="shared" si="92"/>
        <v>#VALUE!</v>
      </c>
      <c r="CX239" s="193" t="e">
        <f t="shared" si="93"/>
        <v>#VALUE!</v>
      </c>
      <c r="CY239" s="193" t="e">
        <f t="shared" si="94"/>
        <v>#VALUE!</v>
      </c>
      <c r="CZ239" s="193" t="e">
        <f t="shared" si="95"/>
        <v>#VALUE!</v>
      </c>
      <c r="DA239" s="193" t="e">
        <f t="shared" si="96"/>
        <v>#VALUE!</v>
      </c>
      <c r="DB239" s="193" t="e">
        <f t="shared" si="97"/>
        <v>#VALUE!</v>
      </c>
      <c r="DC239" s="193" t="e">
        <f t="shared" si="98"/>
        <v>#VALUE!</v>
      </c>
      <c r="DD239" s="193" t="e">
        <f t="shared" si="99"/>
        <v>#VALUE!</v>
      </c>
      <c r="DE239" s="159"/>
      <c r="DF239" s="159" t="e">
        <f t="shared" si="100"/>
        <v>#VALUE!</v>
      </c>
      <c r="DG239" s="159"/>
      <c r="DH239" s="159"/>
      <c r="DI239" s="159"/>
      <c r="DJ239" s="159"/>
      <c r="DK239" s="159"/>
      <c r="DL239" s="159"/>
      <c r="DM239" s="159"/>
      <c r="DN239" s="159"/>
      <c r="DO239" s="159"/>
      <c r="DP239" s="159"/>
      <c r="DQ239" s="159"/>
      <c r="DR239" s="159">
        <f t="shared" si="101"/>
        <v>52</v>
      </c>
      <c r="DS239" s="188">
        <f t="shared" si="102"/>
        <v>10</v>
      </c>
      <c r="DT239" s="159">
        <f t="shared" si="103"/>
        <v>7</v>
      </c>
      <c r="DU239" s="159">
        <f t="shared" si="104"/>
        <v>8</v>
      </c>
      <c r="DV239" s="159">
        <f t="shared" si="105"/>
        <v>8</v>
      </c>
      <c r="DW239" s="159">
        <f t="shared" si="106"/>
        <v>8</v>
      </c>
      <c r="DX239" s="159">
        <f t="shared" si="107"/>
        <v>3</v>
      </c>
      <c r="DY239" s="210">
        <f t="shared" si="108"/>
        <v>8</v>
      </c>
      <c r="DZ239" s="159">
        <f t="shared" si="109"/>
        <v>52</v>
      </c>
      <c r="EA239" s="159">
        <f t="shared" si="110"/>
        <v>10</v>
      </c>
      <c r="EB239" s="159">
        <f t="shared" si="111"/>
        <v>0</v>
      </c>
      <c r="EC239" s="159">
        <f t="shared" si="229"/>
        <v>7</v>
      </c>
      <c r="ED239" s="159">
        <f t="shared" si="229"/>
        <v>8</v>
      </c>
      <c r="EE239" s="159">
        <f t="shared" si="230"/>
        <v>0</v>
      </c>
      <c r="EF239" s="159">
        <f t="shared" si="230"/>
        <v>0</v>
      </c>
      <c r="EG239" s="159">
        <f t="shared" si="114"/>
        <v>8</v>
      </c>
      <c r="EH239" s="159">
        <f t="shared" si="115"/>
        <v>0</v>
      </c>
      <c r="EI239" s="159">
        <f t="shared" si="231"/>
        <v>8</v>
      </c>
      <c r="EJ239" s="159">
        <f t="shared" si="231"/>
        <v>3</v>
      </c>
      <c r="EK239" s="159">
        <f t="shared" si="232"/>
        <v>0</v>
      </c>
      <c r="EL239" s="159">
        <f t="shared" si="232"/>
        <v>0</v>
      </c>
      <c r="EM239" s="159">
        <f t="shared" si="118"/>
        <v>8</v>
      </c>
      <c r="EN239" s="159"/>
      <c r="EO239" s="159"/>
      <c r="EP239" s="188">
        <f t="shared" si="119"/>
        <v>10</v>
      </c>
      <c r="EQ239" s="159">
        <f t="shared" si="120"/>
        <v>9</v>
      </c>
      <c r="ER239" s="159">
        <f t="shared" si="121"/>
        <v>9</v>
      </c>
      <c r="ES239" s="159">
        <f t="shared" si="122"/>
        <v>9</v>
      </c>
      <c r="ET239" s="159">
        <f t="shared" si="123"/>
        <v>7</v>
      </c>
      <c r="EU239" s="159">
        <f t="shared" si="124"/>
        <v>8</v>
      </c>
      <c r="EV239" s="159"/>
      <c r="EW239" s="159">
        <f t="shared" si="125"/>
        <v>52</v>
      </c>
      <c r="EX239" s="159">
        <f t="shared" si="126"/>
        <v>10</v>
      </c>
      <c r="EY239" s="159">
        <f t="shared" si="127"/>
        <v>0</v>
      </c>
      <c r="EZ239" s="159">
        <f t="shared" si="233"/>
        <v>9</v>
      </c>
      <c r="FA239" s="159">
        <f t="shared" si="233"/>
        <v>9</v>
      </c>
      <c r="FB239" s="159">
        <f t="shared" si="234"/>
        <v>0</v>
      </c>
      <c r="FC239" s="159">
        <f t="shared" si="234"/>
        <v>0</v>
      </c>
      <c r="FD239" s="159">
        <f t="shared" si="130"/>
        <v>9</v>
      </c>
      <c r="FE239" s="159">
        <f t="shared" si="131"/>
        <v>0</v>
      </c>
      <c r="FF239" s="159">
        <f t="shared" si="235"/>
        <v>7</v>
      </c>
      <c r="FG239" s="159">
        <f t="shared" si="235"/>
        <v>8</v>
      </c>
      <c r="FH239" s="159">
        <f t="shared" si="133"/>
        <v>0</v>
      </c>
      <c r="FI239" s="159">
        <v>0</v>
      </c>
      <c r="FJ239" s="159">
        <v>0</v>
      </c>
      <c r="FK239" s="159"/>
      <c r="FL239" s="159"/>
      <c r="FM239" s="235">
        <v>52</v>
      </c>
    </row>
    <row r="240" spans="1:169" ht="18" x14ac:dyDescent="0.2">
      <c r="A240" s="194">
        <v>227</v>
      </c>
      <c r="B240" s="195">
        <v>211423243227</v>
      </c>
      <c r="C240" s="211" t="s">
        <v>1128</v>
      </c>
      <c r="D240" s="197"/>
      <c r="E240" s="212" t="s">
        <v>1129</v>
      </c>
      <c r="F240" s="199">
        <f t="shared" si="0"/>
        <v>2</v>
      </c>
      <c r="G240" s="199">
        <f t="shared" si="1"/>
        <v>2</v>
      </c>
      <c r="H240" s="199">
        <f t="shared" si="2"/>
        <v>2</v>
      </c>
      <c r="I240" s="199">
        <f t="shared" si="3"/>
        <v>2</v>
      </c>
      <c r="J240" s="199">
        <f t="shared" si="4"/>
        <v>2</v>
      </c>
      <c r="K240" s="199">
        <f t="shared" si="5"/>
        <v>2</v>
      </c>
      <c r="L240" s="199">
        <f t="shared" si="6"/>
        <v>2</v>
      </c>
      <c r="M240" s="199">
        <f t="shared" si="7"/>
        <v>1</v>
      </c>
      <c r="N240" s="199">
        <f t="shared" si="8"/>
        <v>0</v>
      </c>
      <c r="O240" s="200">
        <f t="shared" si="9"/>
        <v>0</v>
      </c>
      <c r="P240" s="199">
        <f t="shared" si="10"/>
        <v>11</v>
      </c>
      <c r="Q240" s="199">
        <f t="shared" si="11"/>
        <v>0</v>
      </c>
      <c r="R240" s="199">
        <f t="shared" si="12"/>
        <v>0</v>
      </c>
      <c r="S240" s="201">
        <f t="shared" si="214"/>
        <v>0</v>
      </c>
      <c r="T240" s="202">
        <f t="shared" si="14"/>
        <v>3</v>
      </c>
      <c r="U240" s="199">
        <f t="shared" si="15"/>
        <v>0</v>
      </c>
      <c r="V240" s="199">
        <f t="shared" si="16"/>
        <v>0</v>
      </c>
      <c r="W240" s="199">
        <f t="shared" si="17"/>
        <v>0</v>
      </c>
      <c r="X240" s="201">
        <f t="shared" si="18"/>
        <v>0</v>
      </c>
      <c r="Y240" s="203">
        <f t="shared" si="19"/>
        <v>4</v>
      </c>
      <c r="Z240" s="199">
        <f t="shared" si="20"/>
        <v>0</v>
      </c>
      <c r="AA240" s="199">
        <f t="shared" si="21"/>
        <v>0</v>
      </c>
      <c r="AB240" s="199">
        <f t="shared" si="22"/>
        <v>0</v>
      </c>
      <c r="AC240" s="201">
        <f t="shared" si="23"/>
        <v>0</v>
      </c>
      <c r="AD240" s="202">
        <f t="shared" si="24"/>
        <v>4</v>
      </c>
      <c r="AE240" s="199">
        <f t="shared" si="25"/>
        <v>11</v>
      </c>
      <c r="AF240" s="199">
        <f t="shared" si="26"/>
        <v>0</v>
      </c>
      <c r="AG240" s="199">
        <f t="shared" si="27"/>
        <v>0</v>
      </c>
      <c r="AH240" s="201">
        <f t="shared" si="28"/>
        <v>0</v>
      </c>
      <c r="AI240" s="204">
        <f t="shared" si="29"/>
        <v>3</v>
      </c>
      <c r="AJ240" s="199">
        <f t="shared" si="30"/>
        <v>10</v>
      </c>
      <c r="AK240" s="199">
        <f t="shared" si="31"/>
        <v>0</v>
      </c>
      <c r="AL240" s="199">
        <f t="shared" si="32"/>
        <v>0</v>
      </c>
      <c r="AM240" s="201">
        <f t="shared" si="33"/>
        <v>0</v>
      </c>
      <c r="AN240" s="204">
        <f t="shared" si="34"/>
        <v>3</v>
      </c>
      <c r="AO240" s="199">
        <f t="shared" si="35"/>
        <v>0</v>
      </c>
      <c r="AP240" s="199">
        <f t="shared" si="36"/>
        <v>0</v>
      </c>
      <c r="AQ240" s="199">
        <f t="shared" si="37"/>
        <v>0</v>
      </c>
      <c r="AR240" s="201">
        <f t="shared" si="38"/>
        <v>0</v>
      </c>
      <c r="AS240" s="204">
        <f t="shared" si="39"/>
        <v>4</v>
      </c>
      <c r="AT240" s="199">
        <f t="shared" si="40"/>
        <v>11</v>
      </c>
      <c r="AU240" s="199">
        <f t="shared" si="41"/>
        <v>0</v>
      </c>
      <c r="AV240" s="199">
        <f t="shared" si="42"/>
        <v>0</v>
      </c>
      <c r="AW240" s="201">
        <f t="shared" si="43"/>
        <v>0</v>
      </c>
      <c r="AX240" s="205">
        <f t="shared" si="44"/>
        <v>3</v>
      </c>
      <c r="AY240" s="199">
        <f t="shared" si="45"/>
        <v>0</v>
      </c>
      <c r="AZ240" s="199">
        <f t="shared" si="46"/>
        <v>0</v>
      </c>
      <c r="BA240" s="199">
        <f t="shared" si="47"/>
        <v>0</v>
      </c>
      <c r="BB240" s="201">
        <f t="shared" si="48"/>
        <v>0</v>
      </c>
      <c r="BC240" s="204">
        <f t="shared" si="49"/>
        <v>4</v>
      </c>
      <c r="BD240" s="199">
        <f t="shared" si="50"/>
        <v>0</v>
      </c>
      <c r="BE240" s="199">
        <f t="shared" si="51"/>
        <v>0</v>
      </c>
      <c r="BF240" s="199">
        <f t="shared" si="52"/>
        <v>0</v>
      </c>
      <c r="BG240" s="201">
        <f t="shared" si="53"/>
        <v>0</v>
      </c>
      <c r="BH240" s="204">
        <f t="shared" si="54"/>
        <v>4</v>
      </c>
      <c r="BI240" s="199">
        <f t="shared" si="55"/>
        <v>7</v>
      </c>
      <c r="BJ240" s="199">
        <f t="shared" si="56"/>
        <v>0</v>
      </c>
      <c r="BK240" s="199">
        <f t="shared" si="57"/>
        <v>0</v>
      </c>
      <c r="BL240" s="201">
        <f t="shared" si="58"/>
        <v>0</v>
      </c>
      <c r="BM240" s="206">
        <f t="shared" si="59"/>
        <v>3</v>
      </c>
      <c r="BN240" s="199">
        <f t="shared" si="60"/>
        <v>12</v>
      </c>
      <c r="BO240" s="199">
        <f t="shared" si="61"/>
        <v>0</v>
      </c>
      <c r="BP240" s="199">
        <f t="shared" si="62"/>
        <v>0</v>
      </c>
      <c r="BQ240" s="201">
        <f t="shared" si="63"/>
        <v>0</v>
      </c>
      <c r="BR240" s="207">
        <f t="shared" si="64"/>
        <v>3</v>
      </c>
      <c r="BS240" s="199">
        <f t="shared" si="65"/>
        <v>0</v>
      </c>
      <c r="BT240" s="199">
        <f t="shared" si="66"/>
        <v>0</v>
      </c>
      <c r="BU240" s="199">
        <f t="shared" si="67"/>
        <v>0</v>
      </c>
      <c r="BV240" s="201">
        <f t="shared" si="68"/>
        <v>0</v>
      </c>
      <c r="BW240" s="207">
        <f t="shared" si="69"/>
        <v>4</v>
      </c>
      <c r="BX240" s="235">
        <v>77</v>
      </c>
      <c r="BY240" s="235">
        <v>77</v>
      </c>
      <c r="BZ240" s="193" t="e">
        <f t="shared" si="70"/>
        <v>#VALUE!</v>
      </c>
      <c r="CA240" s="193">
        <f t="shared" si="71"/>
        <v>20</v>
      </c>
      <c r="CB240" s="193" t="e">
        <f t="shared" si="72"/>
        <v>#VALUE!</v>
      </c>
      <c r="CC240" s="193" t="e">
        <f t="shared" si="73"/>
        <v>#VALUE!</v>
      </c>
      <c r="CD240" s="193" t="e">
        <f t="shared" si="74"/>
        <v>#VALUE!</v>
      </c>
      <c r="CE240" s="193" t="e">
        <f t="shared" si="75"/>
        <v>#VALUE!</v>
      </c>
      <c r="CF240" s="193" t="e">
        <f t="shared" si="76"/>
        <v>#VALUE!</v>
      </c>
      <c r="CG240" s="193" t="e">
        <f t="shared" si="77"/>
        <v>#VALUE!</v>
      </c>
      <c r="CH240" s="193" t="e">
        <f t="shared" si="78"/>
        <v>#VALUE!</v>
      </c>
      <c r="CI240" s="193" t="e">
        <f t="shared" si="79"/>
        <v>#VALUE!</v>
      </c>
      <c r="CJ240" s="193" t="e">
        <f t="shared" si="80"/>
        <v>#VALUE!</v>
      </c>
      <c r="CK240" s="193" t="e">
        <f t="shared" si="81"/>
        <v>#VALUE!</v>
      </c>
      <c r="CL240" s="193" t="e">
        <f t="shared" si="82"/>
        <v>#VALUE!</v>
      </c>
      <c r="CM240" s="193" t="e">
        <f t="shared" si="83"/>
        <v>#VALUE!</v>
      </c>
      <c r="CN240" s="193" t="e">
        <f t="shared" si="84"/>
        <v>#VALUE!</v>
      </c>
      <c r="CO240" s="209" t="str">
        <f t="shared" si="85"/>
        <v>2023PEC AI 288</v>
      </c>
      <c r="CP240" s="193" t="e">
        <f t="shared" si="86"/>
        <v>#VALUE!</v>
      </c>
      <c r="CQ240" s="158"/>
      <c r="CR240" s="193">
        <f t="shared" si="87"/>
        <v>20</v>
      </c>
      <c r="CS240" s="193" t="e">
        <f t="shared" si="88"/>
        <v>#VALUE!</v>
      </c>
      <c r="CT240" s="193" t="e">
        <f t="shared" si="89"/>
        <v>#VALUE!</v>
      </c>
      <c r="CU240" s="193" t="e">
        <f t="shared" si="90"/>
        <v>#VALUE!</v>
      </c>
      <c r="CV240" s="193" t="e">
        <f t="shared" si="91"/>
        <v>#VALUE!</v>
      </c>
      <c r="CW240" s="193" t="e">
        <f t="shared" si="92"/>
        <v>#VALUE!</v>
      </c>
      <c r="CX240" s="193" t="e">
        <f t="shared" si="93"/>
        <v>#VALUE!</v>
      </c>
      <c r="CY240" s="193" t="e">
        <f t="shared" si="94"/>
        <v>#VALUE!</v>
      </c>
      <c r="CZ240" s="193" t="e">
        <f t="shared" si="95"/>
        <v>#VALUE!</v>
      </c>
      <c r="DA240" s="193" t="e">
        <f t="shared" si="96"/>
        <v>#VALUE!</v>
      </c>
      <c r="DB240" s="193" t="e">
        <f t="shared" si="97"/>
        <v>#VALUE!</v>
      </c>
      <c r="DC240" s="193" t="e">
        <f t="shared" si="98"/>
        <v>#VALUE!</v>
      </c>
      <c r="DD240" s="193" t="e">
        <f t="shared" si="99"/>
        <v>#VALUE!</v>
      </c>
      <c r="DE240" s="159"/>
      <c r="DF240" s="159" t="e">
        <f t="shared" si="100"/>
        <v>#VALUE!</v>
      </c>
      <c r="DG240" s="159"/>
      <c r="DH240" s="159"/>
      <c r="DI240" s="159"/>
      <c r="DJ240" s="159"/>
      <c r="DK240" s="159"/>
      <c r="DL240" s="159"/>
      <c r="DM240" s="159"/>
      <c r="DN240" s="159"/>
      <c r="DO240" s="159"/>
      <c r="DP240" s="159"/>
      <c r="DQ240" s="159"/>
      <c r="DR240" s="159">
        <f t="shared" si="101"/>
        <v>77</v>
      </c>
      <c r="DS240" s="188">
        <f t="shared" si="102"/>
        <v>15</v>
      </c>
      <c r="DT240" s="159">
        <f t="shared" si="103"/>
        <v>11</v>
      </c>
      <c r="DU240" s="159">
        <f t="shared" si="104"/>
        <v>11</v>
      </c>
      <c r="DV240" s="159">
        <f t="shared" si="105"/>
        <v>10</v>
      </c>
      <c r="DW240" s="159">
        <f t="shared" si="106"/>
        <v>11</v>
      </c>
      <c r="DX240" s="159">
        <f t="shared" si="107"/>
        <v>7</v>
      </c>
      <c r="DY240" s="210">
        <f t="shared" si="108"/>
        <v>12</v>
      </c>
      <c r="DZ240" s="159">
        <f t="shared" si="109"/>
        <v>77</v>
      </c>
      <c r="EA240" s="159">
        <f t="shared" si="110"/>
        <v>15</v>
      </c>
      <c r="EB240" s="159">
        <f t="shared" si="111"/>
        <v>11</v>
      </c>
      <c r="EC240" s="159">
        <f t="shared" si="229"/>
        <v>0</v>
      </c>
      <c r="ED240" s="159">
        <f t="shared" si="229"/>
        <v>0</v>
      </c>
      <c r="EE240" s="159">
        <f t="shared" si="230"/>
        <v>11</v>
      </c>
      <c r="EF240" s="159">
        <f t="shared" si="230"/>
        <v>10</v>
      </c>
      <c r="EG240" s="159">
        <f t="shared" si="114"/>
        <v>0</v>
      </c>
      <c r="EH240" s="159">
        <f t="shared" si="115"/>
        <v>11</v>
      </c>
      <c r="EI240" s="159">
        <f t="shared" si="231"/>
        <v>0</v>
      </c>
      <c r="EJ240" s="159">
        <f t="shared" si="231"/>
        <v>0</v>
      </c>
      <c r="EK240" s="159">
        <f t="shared" si="232"/>
        <v>7</v>
      </c>
      <c r="EL240" s="159">
        <f t="shared" si="232"/>
        <v>12</v>
      </c>
      <c r="EM240" s="159">
        <f t="shared" si="118"/>
        <v>0</v>
      </c>
      <c r="EN240" s="159"/>
      <c r="EO240" s="159"/>
      <c r="EP240" s="188">
        <f t="shared" si="119"/>
        <v>15</v>
      </c>
      <c r="EQ240" s="159">
        <f t="shared" si="120"/>
        <v>14</v>
      </c>
      <c r="ER240" s="159">
        <f t="shared" si="121"/>
        <v>14</v>
      </c>
      <c r="ES240" s="159">
        <f t="shared" si="122"/>
        <v>12</v>
      </c>
      <c r="ET240" s="159">
        <f t="shared" si="123"/>
        <v>10</v>
      </c>
      <c r="EU240" s="159">
        <f t="shared" si="124"/>
        <v>12</v>
      </c>
      <c r="EV240" s="159"/>
      <c r="EW240" s="159">
        <f t="shared" si="125"/>
        <v>77</v>
      </c>
      <c r="EX240" s="159">
        <f t="shared" si="126"/>
        <v>15</v>
      </c>
      <c r="EY240" s="159">
        <f t="shared" si="127"/>
        <v>14</v>
      </c>
      <c r="EZ240" s="159">
        <f t="shared" si="233"/>
        <v>0</v>
      </c>
      <c r="FA240" s="159">
        <f t="shared" si="233"/>
        <v>0</v>
      </c>
      <c r="FB240" s="159">
        <f t="shared" si="234"/>
        <v>14</v>
      </c>
      <c r="FC240" s="159">
        <f t="shared" si="234"/>
        <v>12</v>
      </c>
      <c r="FD240" s="159">
        <f t="shared" si="130"/>
        <v>0</v>
      </c>
      <c r="FE240" s="159">
        <f t="shared" si="131"/>
        <v>10</v>
      </c>
      <c r="FF240" s="159">
        <f t="shared" si="235"/>
        <v>0</v>
      </c>
      <c r="FG240" s="159">
        <f t="shared" si="235"/>
        <v>0</v>
      </c>
      <c r="FH240" s="159">
        <f t="shared" si="133"/>
        <v>12</v>
      </c>
      <c r="FI240" s="159">
        <v>0</v>
      </c>
      <c r="FJ240" s="159">
        <v>0</v>
      </c>
      <c r="FK240" s="159"/>
      <c r="FL240" s="159"/>
      <c r="FM240" s="235">
        <v>77</v>
      </c>
    </row>
    <row r="241" spans="1:169" ht="18" x14ac:dyDescent="0.2">
      <c r="A241" s="194">
        <v>228</v>
      </c>
      <c r="B241" s="195">
        <v>211423243228</v>
      </c>
      <c r="C241" s="196" t="s">
        <v>1130</v>
      </c>
      <c r="D241" s="197"/>
      <c r="E241" s="198" t="s">
        <v>1131</v>
      </c>
      <c r="F241" s="199">
        <f t="shared" si="0"/>
        <v>2</v>
      </c>
      <c r="G241" s="199">
        <f t="shared" si="1"/>
        <v>2</v>
      </c>
      <c r="H241" s="199">
        <f t="shared" si="2"/>
        <v>2</v>
      </c>
      <c r="I241" s="199">
        <f t="shared" si="3"/>
        <v>2</v>
      </c>
      <c r="J241" s="199">
        <f t="shared" si="4"/>
        <v>2</v>
      </c>
      <c r="K241" s="199">
        <f t="shared" si="5"/>
        <v>2</v>
      </c>
      <c r="L241" s="199">
        <f t="shared" si="6"/>
        <v>2</v>
      </c>
      <c r="M241" s="199">
        <f t="shared" si="7"/>
        <v>2</v>
      </c>
      <c r="N241" s="199">
        <f t="shared" si="8"/>
        <v>2</v>
      </c>
      <c r="O241" s="200">
        <f t="shared" si="9"/>
        <v>0</v>
      </c>
      <c r="P241" s="199">
        <f t="shared" si="10"/>
        <v>0</v>
      </c>
      <c r="Q241" s="199">
        <f t="shared" si="11"/>
        <v>0</v>
      </c>
      <c r="R241" s="199">
        <f t="shared" si="12"/>
        <v>0</v>
      </c>
      <c r="S241" s="201">
        <f t="shared" si="214"/>
        <v>0</v>
      </c>
      <c r="T241" s="202">
        <f t="shared" si="14"/>
        <v>4</v>
      </c>
      <c r="U241" s="199">
        <f t="shared" si="15"/>
        <v>12</v>
      </c>
      <c r="V241" s="199">
        <f t="shared" si="16"/>
        <v>0</v>
      </c>
      <c r="W241" s="199">
        <f t="shared" si="17"/>
        <v>0</v>
      </c>
      <c r="X241" s="201">
        <f t="shared" si="18"/>
        <v>0</v>
      </c>
      <c r="Y241" s="203">
        <f t="shared" si="19"/>
        <v>3</v>
      </c>
      <c r="Z241" s="199">
        <f t="shared" si="20"/>
        <v>13</v>
      </c>
      <c r="AA241" s="199">
        <f t="shared" si="21"/>
        <v>0</v>
      </c>
      <c r="AB241" s="199">
        <f t="shared" si="22"/>
        <v>0</v>
      </c>
      <c r="AC241" s="201">
        <f t="shared" si="23"/>
        <v>0</v>
      </c>
      <c r="AD241" s="202">
        <f t="shared" si="24"/>
        <v>3</v>
      </c>
      <c r="AE241" s="199">
        <f t="shared" si="25"/>
        <v>0</v>
      </c>
      <c r="AF241" s="199">
        <f t="shared" si="26"/>
        <v>0</v>
      </c>
      <c r="AG241" s="199">
        <f t="shared" si="27"/>
        <v>0</v>
      </c>
      <c r="AH241" s="201">
        <f t="shared" si="28"/>
        <v>0</v>
      </c>
      <c r="AI241" s="204">
        <f t="shared" si="29"/>
        <v>4</v>
      </c>
      <c r="AJ241" s="199">
        <f t="shared" si="30"/>
        <v>0</v>
      </c>
      <c r="AK241" s="199">
        <f t="shared" si="31"/>
        <v>0</v>
      </c>
      <c r="AL241" s="199">
        <f t="shared" si="32"/>
        <v>0</v>
      </c>
      <c r="AM241" s="201">
        <f t="shared" si="33"/>
        <v>0</v>
      </c>
      <c r="AN241" s="204">
        <f t="shared" si="34"/>
        <v>4</v>
      </c>
      <c r="AO241" s="199">
        <f t="shared" si="35"/>
        <v>13</v>
      </c>
      <c r="AP241" s="199">
        <f t="shared" si="36"/>
        <v>0</v>
      </c>
      <c r="AQ241" s="199">
        <f t="shared" si="37"/>
        <v>0</v>
      </c>
      <c r="AR241" s="201">
        <f t="shared" si="38"/>
        <v>0</v>
      </c>
      <c r="AS241" s="204">
        <f t="shared" si="39"/>
        <v>3</v>
      </c>
      <c r="AT241" s="199">
        <f t="shared" si="40"/>
        <v>0</v>
      </c>
      <c r="AU241" s="199">
        <f t="shared" si="41"/>
        <v>0</v>
      </c>
      <c r="AV241" s="199">
        <f t="shared" si="42"/>
        <v>0</v>
      </c>
      <c r="AW241" s="201">
        <f t="shared" si="43"/>
        <v>0</v>
      </c>
      <c r="AX241" s="205">
        <f t="shared" si="44"/>
        <v>4</v>
      </c>
      <c r="AY241" s="199">
        <f t="shared" si="45"/>
        <v>13</v>
      </c>
      <c r="AZ241" s="199">
        <f t="shared" si="46"/>
        <v>0</v>
      </c>
      <c r="BA241" s="199">
        <f t="shared" si="47"/>
        <v>0</v>
      </c>
      <c r="BB241" s="201">
        <f t="shared" si="48"/>
        <v>0</v>
      </c>
      <c r="BC241" s="204">
        <f t="shared" si="49"/>
        <v>3</v>
      </c>
      <c r="BD241" s="199">
        <f t="shared" si="50"/>
        <v>7</v>
      </c>
      <c r="BE241" s="199">
        <f t="shared" si="51"/>
        <v>0</v>
      </c>
      <c r="BF241" s="199">
        <f t="shared" si="52"/>
        <v>0</v>
      </c>
      <c r="BG241" s="201">
        <f t="shared" si="53"/>
        <v>0</v>
      </c>
      <c r="BH241" s="204">
        <f t="shared" si="54"/>
        <v>3</v>
      </c>
      <c r="BI241" s="199">
        <f t="shared" si="55"/>
        <v>0</v>
      </c>
      <c r="BJ241" s="199">
        <f t="shared" si="56"/>
        <v>0</v>
      </c>
      <c r="BK241" s="199">
        <f t="shared" si="57"/>
        <v>0</v>
      </c>
      <c r="BL241" s="201">
        <f t="shared" si="58"/>
        <v>0</v>
      </c>
      <c r="BM241" s="206">
        <f t="shared" si="59"/>
        <v>4</v>
      </c>
      <c r="BN241" s="199">
        <f t="shared" si="60"/>
        <v>0</v>
      </c>
      <c r="BO241" s="199">
        <f t="shared" si="61"/>
        <v>0</v>
      </c>
      <c r="BP241" s="199">
        <f t="shared" si="62"/>
        <v>0</v>
      </c>
      <c r="BQ241" s="201">
        <f t="shared" si="63"/>
        <v>0</v>
      </c>
      <c r="BR241" s="207">
        <f t="shared" si="64"/>
        <v>4</v>
      </c>
      <c r="BS241" s="199">
        <f t="shared" si="65"/>
        <v>14</v>
      </c>
      <c r="BT241" s="199">
        <f t="shared" si="66"/>
        <v>0</v>
      </c>
      <c r="BU241" s="199">
        <f t="shared" si="67"/>
        <v>0</v>
      </c>
      <c r="BV241" s="201">
        <f t="shared" si="68"/>
        <v>0</v>
      </c>
      <c r="BW241" s="207">
        <f t="shared" si="69"/>
        <v>3</v>
      </c>
      <c r="BX241" s="235">
        <v>90</v>
      </c>
      <c r="BY241" s="235">
        <v>90</v>
      </c>
      <c r="BZ241" s="193" t="e">
        <f t="shared" si="70"/>
        <v>#VALUE!</v>
      </c>
      <c r="CA241" s="193">
        <f t="shared" si="71"/>
        <v>18</v>
      </c>
      <c r="CB241" s="193" t="e">
        <f t="shared" si="72"/>
        <v>#VALUE!</v>
      </c>
      <c r="CC241" s="193" t="e">
        <f t="shared" si="73"/>
        <v>#VALUE!</v>
      </c>
      <c r="CD241" s="193" t="e">
        <f t="shared" si="74"/>
        <v>#VALUE!</v>
      </c>
      <c r="CE241" s="193" t="e">
        <f t="shared" si="75"/>
        <v>#VALUE!</v>
      </c>
      <c r="CF241" s="193" t="e">
        <f t="shared" si="76"/>
        <v>#VALUE!</v>
      </c>
      <c r="CG241" s="193" t="e">
        <f t="shared" si="77"/>
        <v>#VALUE!</v>
      </c>
      <c r="CH241" s="193" t="e">
        <f t="shared" si="78"/>
        <v>#VALUE!</v>
      </c>
      <c r="CI241" s="193" t="e">
        <f t="shared" si="79"/>
        <v>#VALUE!</v>
      </c>
      <c r="CJ241" s="193" t="e">
        <f t="shared" si="80"/>
        <v>#VALUE!</v>
      </c>
      <c r="CK241" s="193" t="e">
        <f t="shared" si="81"/>
        <v>#VALUE!</v>
      </c>
      <c r="CL241" s="193" t="e">
        <f t="shared" si="82"/>
        <v>#VALUE!</v>
      </c>
      <c r="CM241" s="193" t="e">
        <f t="shared" si="83"/>
        <v>#VALUE!</v>
      </c>
      <c r="CN241" s="193" t="e">
        <f t="shared" si="84"/>
        <v>#VALUE!</v>
      </c>
      <c r="CO241" s="209" t="str">
        <f t="shared" si="85"/>
        <v>2023PEC AI 415</v>
      </c>
      <c r="CP241" s="193" t="e">
        <f t="shared" si="86"/>
        <v>#VALUE!</v>
      </c>
      <c r="CQ241" s="158"/>
      <c r="CR241" s="193">
        <f t="shared" si="87"/>
        <v>17</v>
      </c>
      <c r="CS241" s="193" t="e">
        <f t="shared" si="88"/>
        <v>#VALUE!</v>
      </c>
      <c r="CT241" s="193" t="e">
        <f t="shared" si="89"/>
        <v>#VALUE!</v>
      </c>
      <c r="CU241" s="193" t="e">
        <f t="shared" si="90"/>
        <v>#VALUE!</v>
      </c>
      <c r="CV241" s="193" t="e">
        <f t="shared" si="91"/>
        <v>#VALUE!</v>
      </c>
      <c r="CW241" s="193" t="e">
        <f t="shared" si="92"/>
        <v>#VALUE!</v>
      </c>
      <c r="CX241" s="193" t="e">
        <f t="shared" si="93"/>
        <v>#VALUE!</v>
      </c>
      <c r="CY241" s="193" t="e">
        <f t="shared" si="94"/>
        <v>#VALUE!</v>
      </c>
      <c r="CZ241" s="193" t="e">
        <f t="shared" si="95"/>
        <v>#VALUE!</v>
      </c>
      <c r="DA241" s="193" t="e">
        <f t="shared" si="96"/>
        <v>#VALUE!</v>
      </c>
      <c r="DB241" s="193" t="e">
        <f t="shared" si="97"/>
        <v>#VALUE!</v>
      </c>
      <c r="DC241" s="193" t="e">
        <f t="shared" si="98"/>
        <v>#VALUE!</v>
      </c>
      <c r="DD241" s="193" t="e">
        <f t="shared" si="99"/>
        <v>#VALUE!</v>
      </c>
      <c r="DE241" s="159"/>
      <c r="DF241" s="159" t="e">
        <f t="shared" si="100"/>
        <v>#VALUE!</v>
      </c>
      <c r="DG241" s="159"/>
      <c r="DH241" s="159"/>
      <c r="DI241" s="159"/>
      <c r="DJ241" s="159"/>
      <c r="DK241" s="159"/>
      <c r="DL241" s="159"/>
      <c r="DM241" s="159"/>
      <c r="DN241" s="159"/>
      <c r="DO241" s="159"/>
      <c r="DP241" s="159"/>
      <c r="DQ241" s="159"/>
      <c r="DR241" s="159">
        <f t="shared" si="101"/>
        <v>90</v>
      </c>
      <c r="DS241" s="188">
        <f t="shared" si="102"/>
        <v>18</v>
      </c>
      <c r="DT241" s="159">
        <f t="shared" si="103"/>
        <v>12</v>
      </c>
      <c r="DU241" s="159">
        <f t="shared" si="104"/>
        <v>13</v>
      </c>
      <c r="DV241" s="159">
        <f t="shared" si="105"/>
        <v>13</v>
      </c>
      <c r="DW241" s="159">
        <f t="shared" si="106"/>
        <v>13</v>
      </c>
      <c r="DX241" s="159">
        <f t="shared" si="107"/>
        <v>7</v>
      </c>
      <c r="DY241" s="210">
        <f t="shared" si="108"/>
        <v>14</v>
      </c>
      <c r="DZ241" s="159">
        <f t="shared" si="109"/>
        <v>90</v>
      </c>
      <c r="EA241" s="159">
        <f t="shared" si="110"/>
        <v>18</v>
      </c>
      <c r="EB241" s="159">
        <f t="shared" si="111"/>
        <v>0</v>
      </c>
      <c r="EC241" s="159">
        <f t="shared" si="229"/>
        <v>12</v>
      </c>
      <c r="ED241" s="159">
        <f t="shared" si="229"/>
        <v>13</v>
      </c>
      <c r="EE241" s="159">
        <f t="shared" si="230"/>
        <v>0</v>
      </c>
      <c r="EF241" s="159">
        <f t="shared" si="230"/>
        <v>0</v>
      </c>
      <c r="EG241" s="159">
        <f t="shared" si="114"/>
        <v>13</v>
      </c>
      <c r="EH241" s="159">
        <f t="shared" si="115"/>
        <v>0</v>
      </c>
      <c r="EI241" s="159">
        <f t="shared" si="231"/>
        <v>13</v>
      </c>
      <c r="EJ241" s="159">
        <f t="shared" si="231"/>
        <v>7</v>
      </c>
      <c r="EK241" s="159">
        <f t="shared" si="232"/>
        <v>0</v>
      </c>
      <c r="EL241" s="159">
        <f t="shared" si="232"/>
        <v>0</v>
      </c>
      <c r="EM241" s="159">
        <f t="shared" si="118"/>
        <v>14</v>
      </c>
      <c r="EN241" s="159"/>
      <c r="EO241" s="159"/>
      <c r="EP241" s="188">
        <f t="shared" si="119"/>
        <v>18</v>
      </c>
      <c r="EQ241" s="159">
        <f t="shared" si="120"/>
        <v>15</v>
      </c>
      <c r="ER241" s="159">
        <f t="shared" si="121"/>
        <v>16</v>
      </c>
      <c r="ES241" s="159">
        <f t="shared" si="122"/>
        <v>16</v>
      </c>
      <c r="ET241" s="159">
        <f t="shared" si="123"/>
        <v>11</v>
      </c>
      <c r="EU241" s="159">
        <f t="shared" si="124"/>
        <v>14</v>
      </c>
      <c r="EV241" s="159"/>
      <c r="EW241" s="159">
        <f t="shared" si="125"/>
        <v>90</v>
      </c>
      <c r="EX241" s="159">
        <f t="shared" si="126"/>
        <v>18</v>
      </c>
      <c r="EY241" s="159">
        <f t="shared" si="127"/>
        <v>0</v>
      </c>
      <c r="EZ241" s="159">
        <f t="shared" si="233"/>
        <v>15</v>
      </c>
      <c r="FA241" s="159">
        <f t="shared" si="233"/>
        <v>16</v>
      </c>
      <c r="FB241" s="159">
        <f t="shared" si="234"/>
        <v>0</v>
      </c>
      <c r="FC241" s="159">
        <f t="shared" si="234"/>
        <v>0</v>
      </c>
      <c r="FD241" s="159">
        <f t="shared" si="130"/>
        <v>16</v>
      </c>
      <c r="FE241" s="159">
        <f t="shared" si="131"/>
        <v>0</v>
      </c>
      <c r="FF241" s="159">
        <f t="shared" si="235"/>
        <v>11</v>
      </c>
      <c r="FG241" s="159">
        <f t="shared" si="235"/>
        <v>14</v>
      </c>
      <c r="FH241" s="159">
        <f t="shared" si="133"/>
        <v>0</v>
      </c>
      <c r="FI241" s="159">
        <v>0</v>
      </c>
      <c r="FJ241" s="159">
        <v>0</v>
      </c>
      <c r="FK241" s="159"/>
      <c r="FL241" s="159"/>
      <c r="FM241" s="235">
        <v>90</v>
      </c>
    </row>
    <row r="242" spans="1:169" ht="18" x14ac:dyDescent="0.2">
      <c r="A242" s="194">
        <v>229</v>
      </c>
      <c r="B242" s="195">
        <v>211423243229</v>
      </c>
      <c r="C242" s="196" t="s">
        <v>1132</v>
      </c>
      <c r="D242" s="197"/>
      <c r="E242" s="198" t="s">
        <v>1133</v>
      </c>
      <c r="F242" s="199">
        <f t="shared" si="0"/>
        <v>2</v>
      </c>
      <c r="G242" s="199">
        <f t="shared" si="1"/>
        <v>2</v>
      </c>
      <c r="H242" s="199">
        <f t="shared" si="2"/>
        <v>2</v>
      </c>
      <c r="I242" s="199">
        <f t="shared" si="3"/>
        <v>2</v>
      </c>
      <c r="J242" s="199">
        <f t="shared" si="4"/>
        <v>2</v>
      </c>
      <c r="K242" s="199">
        <f t="shared" si="5"/>
        <v>0</v>
      </c>
      <c r="L242" s="199">
        <f t="shared" si="6"/>
        <v>0</v>
      </c>
      <c r="M242" s="199">
        <f t="shared" si="7"/>
        <v>0</v>
      </c>
      <c r="N242" s="199">
        <f t="shared" si="8"/>
        <v>0</v>
      </c>
      <c r="O242" s="200">
        <f t="shared" si="9"/>
        <v>0</v>
      </c>
      <c r="P242" s="199">
        <f t="shared" si="10"/>
        <v>8</v>
      </c>
      <c r="Q242" s="199">
        <f t="shared" si="11"/>
        <v>0</v>
      </c>
      <c r="R242" s="199">
        <f t="shared" si="12"/>
        <v>0</v>
      </c>
      <c r="S242" s="201">
        <f t="shared" si="214"/>
        <v>0</v>
      </c>
      <c r="T242" s="202">
        <f t="shared" si="14"/>
        <v>3</v>
      </c>
      <c r="U242" s="199">
        <f t="shared" si="15"/>
        <v>0</v>
      </c>
      <c r="V242" s="199">
        <f t="shared" si="16"/>
        <v>0</v>
      </c>
      <c r="W242" s="199">
        <f t="shared" si="17"/>
        <v>0</v>
      </c>
      <c r="X242" s="201">
        <f t="shared" si="18"/>
        <v>0</v>
      </c>
      <c r="Y242" s="203">
        <f t="shared" si="19"/>
        <v>4</v>
      </c>
      <c r="Z242" s="199">
        <f t="shared" si="20"/>
        <v>0</v>
      </c>
      <c r="AA242" s="199">
        <f t="shared" si="21"/>
        <v>0</v>
      </c>
      <c r="AB242" s="199">
        <f t="shared" si="22"/>
        <v>0</v>
      </c>
      <c r="AC242" s="201">
        <f t="shared" si="23"/>
        <v>0</v>
      </c>
      <c r="AD242" s="202">
        <f t="shared" si="24"/>
        <v>4</v>
      </c>
      <c r="AE242" s="199">
        <f t="shared" si="25"/>
        <v>8</v>
      </c>
      <c r="AF242" s="199">
        <f t="shared" si="26"/>
        <v>0</v>
      </c>
      <c r="AG242" s="199">
        <f t="shared" si="27"/>
        <v>0</v>
      </c>
      <c r="AH242" s="201">
        <f t="shared" si="28"/>
        <v>0</v>
      </c>
      <c r="AI242" s="204">
        <f t="shared" si="29"/>
        <v>3</v>
      </c>
      <c r="AJ242" s="199">
        <f t="shared" si="30"/>
        <v>7</v>
      </c>
      <c r="AK242" s="199">
        <f t="shared" si="31"/>
        <v>0</v>
      </c>
      <c r="AL242" s="199">
        <f t="shared" si="32"/>
        <v>0</v>
      </c>
      <c r="AM242" s="201">
        <f t="shared" si="33"/>
        <v>0</v>
      </c>
      <c r="AN242" s="204">
        <f t="shared" si="34"/>
        <v>3</v>
      </c>
      <c r="AO242" s="199">
        <f t="shared" si="35"/>
        <v>0</v>
      </c>
      <c r="AP242" s="199">
        <f t="shared" si="36"/>
        <v>0</v>
      </c>
      <c r="AQ242" s="199">
        <f t="shared" si="37"/>
        <v>0</v>
      </c>
      <c r="AR242" s="201">
        <f t="shared" si="38"/>
        <v>0</v>
      </c>
      <c r="AS242" s="204">
        <f t="shared" si="39"/>
        <v>4</v>
      </c>
      <c r="AT242" s="199">
        <f t="shared" si="40"/>
        <v>8</v>
      </c>
      <c r="AU242" s="199">
        <f t="shared" si="41"/>
        <v>0</v>
      </c>
      <c r="AV242" s="199">
        <f t="shared" si="42"/>
        <v>0</v>
      </c>
      <c r="AW242" s="201">
        <f t="shared" si="43"/>
        <v>0</v>
      </c>
      <c r="AX242" s="205">
        <f t="shared" si="44"/>
        <v>3</v>
      </c>
      <c r="AY242" s="199">
        <f t="shared" si="45"/>
        <v>0</v>
      </c>
      <c r="AZ242" s="199">
        <f t="shared" si="46"/>
        <v>0</v>
      </c>
      <c r="BA242" s="199">
        <f t="shared" si="47"/>
        <v>0</v>
      </c>
      <c r="BB242" s="201">
        <f t="shared" si="48"/>
        <v>0</v>
      </c>
      <c r="BC242" s="204">
        <f t="shared" si="49"/>
        <v>4</v>
      </c>
      <c r="BD242" s="199">
        <f t="shared" si="50"/>
        <v>0</v>
      </c>
      <c r="BE242" s="199">
        <f t="shared" si="51"/>
        <v>0</v>
      </c>
      <c r="BF242" s="199">
        <f t="shared" si="52"/>
        <v>0</v>
      </c>
      <c r="BG242" s="201">
        <f t="shared" si="53"/>
        <v>0</v>
      </c>
      <c r="BH242" s="204">
        <f t="shared" si="54"/>
        <v>4</v>
      </c>
      <c r="BI242" s="199">
        <f t="shared" si="55"/>
        <v>2</v>
      </c>
      <c r="BJ242" s="199">
        <f t="shared" si="56"/>
        <v>0</v>
      </c>
      <c r="BK242" s="199">
        <f t="shared" si="57"/>
        <v>0</v>
      </c>
      <c r="BL242" s="201">
        <f t="shared" si="58"/>
        <v>0</v>
      </c>
      <c r="BM242" s="206">
        <f t="shared" si="59"/>
        <v>3</v>
      </c>
      <c r="BN242" s="199">
        <f t="shared" si="60"/>
        <v>8</v>
      </c>
      <c r="BO242" s="199">
        <f t="shared" si="61"/>
        <v>0</v>
      </c>
      <c r="BP242" s="199">
        <f t="shared" si="62"/>
        <v>0</v>
      </c>
      <c r="BQ242" s="201">
        <f t="shared" si="63"/>
        <v>0</v>
      </c>
      <c r="BR242" s="207">
        <f t="shared" si="64"/>
        <v>3</v>
      </c>
      <c r="BS242" s="199">
        <f t="shared" si="65"/>
        <v>0</v>
      </c>
      <c r="BT242" s="199">
        <f t="shared" si="66"/>
        <v>0</v>
      </c>
      <c r="BU242" s="199">
        <f t="shared" si="67"/>
        <v>0</v>
      </c>
      <c r="BV242" s="201">
        <f t="shared" si="68"/>
        <v>0</v>
      </c>
      <c r="BW242" s="207">
        <f t="shared" si="69"/>
        <v>4</v>
      </c>
      <c r="BX242" s="235">
        <v>51</v>
      </c>
      <c r="BY242" s="235">
        <v>51</v>
      </c>
      <c r="BZ242" s="193" t="e">
        <f t="shared" si="70"/>
        <v>#VALUE!</v>
      </c>
      <c r="CA242" s="193">
        <f t="shared" si="71"/>
        <v>20</v>
      </c>
      <c r="CB242" s="193" t="e">
        <f t="shared" si="72"/>
        <v>#VALUE!</v>
      </c>
      <c r="CC242" s="193" t="e">
        <f t="shared" si="73"/>
        <v>#VALUE!</v>
      </c>
      <c r="CD242" s="193" t="e">
        <f t="shared" si="74"/>
        <v>#VALUE!</v>
      </c>
      <c r="CE242" s="193" t="e">
        <f t="shared" si="75"/>
        <v>#VALUE!</v>
      </c>
      <c r="CF242" s="193" t="e">
        <f t="shared" si="76"/>
        <v>#VALUE!</v>
      </c>
      <c r="CG242" s="193" t="e">
        <f t="shared" si="77"/>
        <v>#VALUE!</v>
      </c>
      <c r="CH242" s="193" t="e">
        <f t="shared" si="78"/>
        <v>#VALUE!</v>
      </c>
      <c r="CI242" s="193" t="e">
        <f t="shared" si="79"/>
        <v>#VALUE!</v>
      </c>
      <c r="CJ242" s="193" t="e">
        <f t="shared" si="80"/>
        <v>#VALUE!</v>
      </c>
      <c r="CK242" s="193" t="e">
        <f t="shared" si="81"/>
        <v>#VALUE!</v>
      </c>
      <c r="CL242" s="193" t="e">
        <f t="shared" si="82"/>
        <v>#VALUE!</v>
      </c>
      <c r="CM242" s="193" t="e">
        <f t="shared" si="83"/>
        <v>#VALUE!</v>
      </c>
      <c r="CN242" s="193" t="e">
        <f t="shared" si="84"/>
        <v>#VALUE!</v>
      </c>
      <c r="CO242" s="209" t="str">
        <f t="shared" si="85"/>
        <v>2023PEC AI 416</v>
      </c>
      <c r="CP242" s="193" t="e">
        <f t="shared" si="86"/>
        <v>#VALUE!</v>
      </c>
      <c r="CQ242" s="158"/>
      <c r="CR242" s="193">
        <f t="shared" si="87"/>
        <v>20</v>
      </c>
      <c r="CS242" s="193" t="e">
        <f t="shared" si="88"/>
        <v>#VALUE!</v>
      </c>
      <c r="CT242" s="193" t="e">
        <f t="shared" si="89"/>
        <v>#VALUE!</v>
      </c>
      <c r="CU242" s="193" t="e">
        <f t="shared" si="90"/>
        <v>#VALUE!</v>
      </c>
      <c r="CV242" s="193" t="e">
        <f t="shared" si="91"/>
        <v>#VALUE!</v>
      </c>
      <c r="CW242" s="193" t="e">
        <f t="shared" si="92"/>
        <v>#VALUE!</v>
      </c>
      <c r="CX242" s="193" t="e">
        <f t="shared" si="93"/>
        <v>#VALUE!</v>
      </c>
      <c r="CY242" s="193" t="e">
        <f t="shared" si="94"/>
        <v>#VALUE!</v>
      </c>
      <c r="CZ242" s="193" t="e">
        <f t="shared" si="95"/>
        <v>#VALUE!</v>
      </c>
      <c r="DA242" s="193" t="e">
        <f t="shared" si="96"/>
        <v>#VALUE!</v>
      </c>
      <c r="DB242" s="193" t="e">
        <f t="shared" si="97"/>
        <v>#VALUE!</v>
      </c>
      <c r="DC242" s="193" t="e">
        <f t="shared" si="98"/>
        <v>#VALUE!</v>
      </c>
      <c r="DD242" s="193" t="e">
        <f t="shared" si="99"/>
        <v>#VALUE!</v>
      </c>
      <c r="DE242" s="159"/>
      <c r="DF242" s="159" t="e">
        <f t="shared" si="100"/>
        <v>#VALUE!</v>
      </c>
      <c r="DG242" s="159"/>
      <c r="DH242" s="159"/>
      <c r="DI242" s="159"/>
      <c r="DJ242" s="159"/>
      <c r="DK242" s="159"/>
      <c r="DL242" s="159"/>
      <c r="DM242" s="159"/>
      <c r="DN242" s="159"/>
      <c r="DO242" s="159"/>
      <c r="DP242" s="159"/>
      <c r="DQ242" s="159"/>
      <c r="DR242" s="159">
        <f t="shared" si="101"/>
        <v>51</v>
      </c>
      <c r="DS242" s="188">
        <f t="shared" si="102"/>
        <v>10</v>
      </c>
      <c r="DT242" s="159">
        <f t="shared" si="103"/>
        <v>8</v>
      </c>
      <c r="DU242" s="159">
        <f t="shared" si="104"/>
        <v>8</v>
      </c>
      <c r="DV242" s="159">
        <f t="shared" si="105"/>
        <v>7</v>
      </c>
      <c r="DW242" s="159">
        <f t="shared" si="106"/>
        <v>8</v>
      </c>
      <c r="DX242" s="159">
        <f t="shared" si="107"/>
        <v>2</v>
      </c>
      <c r="DY242" s="210">
        <f t="shared" si="108"/>
        <v>8</v>
      </c>
      <c r="DZ242" s="159">
        <f t="shared" si="109"/>
        <v>51</v>
      </c>
      <c r="EA242" s="159">
        <f t="shared" si="110"/>
        <v>10</v>
      </c>
      <c r="EB242" s="159">
        <f t="shared" si="111"/>
        <v>8</v>
      </c>
      <c r="EC242" s="159">
        <f t="shared" si="229"/>
        <v>0</v>
      </c>
      <c r="ED242" s="159">
        <f t="shared" si="229"/>
        <v>0</v>
      </c>
      <c r="EE242" s="159">
        <f t="shared" si="230"/>
        <v>8</v>
      </c>
      <c r="EF242" s="159">
        <f t="shared" si="230"/>
        <v>7</v>
      </c>
      <c r="EG242" s="159">
        <f t="shared" si="114"/>
        <v>0</v>
      </c>
      <c r="EH242" s="159">
        <f t="shared" si="115"/>
        <v>8</v>
      </c>
      <c r="EI242" s="159">
        <f t="shared" si="231"/>
        <v>0</v>
      </c>
      <c r="EJ242" s="159">
        <f t="shared" si="231"/>
        <v>0</v>
      </c>
      <c r="EK242" s="159">
        <f t="shared" si="232"/>
        <v>2</v>
      </c>
      <c r="EL242" s="159">
        <f t="shared" si="232"/>
        <v>8</v>
      </c>
      <c r="EM242" s="159">
        <f t="shared" si="118"/>
        <v>0</v>
      </c>
      <c r="EN242" s="159"/>
      <c r="EO242" s="159"/>
      <c r="EP242" s="188">
        <f t="shared" si="119"/>
        <v>10</v>
      </c>
      <c r="EQ242" s="159">
        <f t="shared" si="120"/>
        <v>9</v>
      </c>
      <c r="ER242" s="159">
        <f t="shared" si="121"/>
        <v>9</v>
      </c>
      <c r="ES242" s="159">
        <f t="shared" si="122"/>
        <v>8</v>
      </c>
      <c r="ET242" s="159">
        <f t="shared" si="123"/>
        <v>7</v>
      </c>
      <c r="EU242" s="159">
        <f t="shared" si="124"/>
        <v>8</v>
      </c>
      <c r="EV242" s="159"/>
      <c r="EW242" s="159">
        <f t="shared" si="125"/>
        <v>51</v>
      </c>
      <c r="EX242" s="159">
        <f t="shared" si="126"/>
        <v>10</v>
      </c>
      <c r="EY242" s="159">
        <f t="shared" si="127"/>
        <v>9</v>
      </c>
      <c r="EZ242" s="159">
        <f t="shared" si="233"/>
        <v>0</v>
      </c>
      <c r="FA242" s="159">
        <f t="shared" si="233"/>
        <v>0</v>
      </c>
      <c r="FB242" s="159">
        <f t="shared" si="234"/>
        <v>9</v>
      </c>
      <c r="FC242" s="159">
        <f t="shared" si="234"/>
        <v>8</v>
      </c>
      <c r="FD242" s="159">
        <f t="shared" si="130"/>
        <v>0</v>
      </c>
      <c r="FE242" s="159">
        <f t="shared" si="131"/>
        <v>7</v>
      </c>
      <c r="FF242" s="159">
        <f t="shared" si="235"/>
        <v>0</v>
      </c>
      <c r="FG242" s="159">
        <f t="shared" si="235"/>
        <v>0</v>
      </c>
      <c r="FH242" s="159">
        <f t="shared" si="133"/>
        <v>8</v>
      </c>
      <c r="FI242" s="159">
        <v>0</v>
      </c>
      <c r="FJ242" s="159">
        <v>0</v>
      </c>
      <c r="FK242" s="159"/>
      <c r="FL242" s="159"/>
      <c r="FM242" s="235">
        <v>51</v>
      </c>
    </row>
    <row r="243" spans="1:169" ht="18" x14ac:dyDescent="0.2">
      <c r="A243" s="194">
        <v>230</v>
      </c>
      <c r="B243" s="211">
        <v>211423243230</v>
      </c>
      <c r="C243" s="211" t="s">
        <v>1134</v>
      </c>
      <c r="D243" s="197"/>
      <c r="E243" s="212" t="s">
        <v>1135</v>
      </c>
      <c r="F243" s="199">
        <f t="shared" si="0"/>
        <v>2</v>
      </c>
      <c r="G243" s="199">
        <f t="shared" si="1"/>
        <v>2</v>
      </c>
      <c r="H243" s="199">
        <f t="shared" si="2"/>
        <v>2</v>
      </c>
      <c r="I243" s="199">
        <f t="shared" si="3"/>
        <v>2</v>
      </c>
      <c r="J243" s="199">
        <f t="shared" si="4"/>
        <v>2</v>
      </c>
      <c r="K243" s="199">
        <f t="shared" si="5"/>
        <v>2</v>
      </c>
      <c r="L243" s="199">
        <f t="shared" si="6"/>
        <v>2</v>
      </c>
      <c r="M243" s="199">
        <f t="shared" si="7"/>
        <v>1</v>
      </c>
      <c r="N243" s="199">
        <f t="shared" si="8"/>
        <v>0</v>
      </c>
      <c r="O243" s="200">
        <f t="shared" si="9"/>
        <v>0</v>
      </c>
      <c r="P243" s="199">
        <f t="shared" si="10"/>
        <v>0</v>
      </c>
      <c r="Q243" s="199">
        <f t="shared" si="11"/>
        <v>0</v>
      </c>
      <c r="R243" s="199">
        <f t="shared" si="12"/>
        <v>0</v>
      </c>
      <c r="S243" s="201">
        <f t="shared" si="214"/>
        <v>0</v>
      </c>
      <c r="T243" s="202">
        <f t="shared" si="14"/>
        <v>4</v>
      </c>
      <c r="U243" s="199">
        <f t="shared" si="15"/>
        <v>10</v>
      </c>
      <c r="V243" s="199">
        <f t="shared" si="16"/>
        <v>0</v>
      </c>
      <c r="W243" s="199">
        <f t="shared" si="17"/>
        <v>0</v>
      </c>
      <c r="X243" s="201">
        <f t="shared" si="18"/>
        <v>0</v>
      </c>
      <c r="Y243" s="203">
        <f t="shared" si="19"/>
        <v>3</v>
      </c>
      <c r="Z243" s="199">
        <f t="shared" si="20"/>
        <v>11</v>
      </c>
      <c r="AA243" s="199">
        <f t="shared" si="21"/>
        <v>0</v>
      </c>
      <c r="AB243" s="199">
        <f t="shared" si="22"/>
        <v>0</v>
      </c>
      <c r="AC243" s="201">
        <f t="shared" si="23"/>
        <v>0</v>
      </c>
      <c r="AD243" s="202">
        <f t="shared" si="24"/>
        <v>3</v>
      </c>
      <c r="AE243" s="199">
        <f t="shared" si="25"/>
        <v>0</v>
      </c>
      <c r="AF243" s="199">
        <f t="shared" si="26"/>
        <v>0</v>
      </c>
      <c r="AG243" s="199">
        <f t="shared" si="27"/>
        <v>0</v>
      </c>
      <c r="AH243" s="201">
        <f t="shared" si="28"/>
        <v>0</v>
      </c>
      <c r="AI243" s="204">
        <f t="shared" si="29"/>
        <v>4</v>
      </c>
      <c r="AJ243" s="199">
        <f t="shared" si="30"/>
        <v>0</v>
      </c>
      <c r="AK243" s="199">
        <f t="shared" si="31"/>
        <v>0</v>
      </c>
      <c r="AL243" s="199">
        <f t="shared" si="32"/>
        <v>0</v>
      </c>
      <c r="AM243" s="201">
        <f t="shared" si="33"/>
        <v>0</v>
      </c>
      <c r="AN243" s="204">
        <f t="shared" si="34"/>
        <v>4</v>
      </c>
      <c r="AO243" s="199">
        <f t="shared" si="35"/>
        <v>11</v>
      </c>
      <c r="AP243" s="199">
        <f t="shared" si="36"/>
        <v>0</v>
      </c>
      <c r="AQ243" s="199">
        <f t="shared" si="37"/>
        <v>0</v>
      </c>
      <c r="AR243" s="201">
        <f t="shared" si="38"/>
        <v>0</v>
      </c>
      <c r="AS243" s="204">
        <f t="shared" si="39"/>
        <v>3</v>
      </c>
      <c r="AT243" s="199">
        <f t="shared" si="40"/>
        <v>0</v>
      </c>
      <c r="AU243" s="199">
        <f t="shared" si="41"/>
        <v>0</v>
      </c>
      <c r="AV243" s="199">
        <f t="shared" si="42"/>
        <v>0</v>
      </c>
      <c r="AW243" s="201">
        <f t="shared" si="43"/>
        <v>0</v>
      </c>
      <c r="AX243" s="205">
        <f t="shared" si="44"/>
        <v>4</v>
      </c>
      <c r="AY243" s="199">
        <f t="shared" si="45"/>
        <v>11</v>
      </c>
      <c r="AZ243" s="199">
        <f t="shared" si="46"/>
        <v>0</v>
      </c>
      <c r="BA243" s="199">
        <f t="shared" si="47"/>
        <v>0</v>
      </c>
      <c r="BB243" s="201">
        <f t="shared" si="48"/>
        <v>0</v>
      </c>
      <c r="BC243" s="204">
        <f t="shared" si="49"/>
        <v>3</v>
      </c>
      <c r="BD243" s="199">
        <f t="shared" si="50"/>
        <v>7</v>
      </c>
      <c r="BE243" s="199">
        <f t="shared" si="51"/>
        <v>0</v>
      </c>
      <c r="BF243" s="199">
        <f t="shared" si="52"/>
        <v>0</v>
      </c>
      <c r="BG243" s="201">
        <f t="shared" si="53"/>
        <v>0</v>
      </c>
      <c r="BH243" s="204">
        <f t="shared" si="54"/>
        <v>3</v>
      </c>
      <c r="BI243" s="199">
        <f t="shared" si="55"/>
        <v>0</v>
      </c>
      <c r="BJ243" s="199">
        <f t="shared" si="56"/>
        <v>0</v>
      </c>
      <c r="BK243" s="199">
        <f t="shared" si="57"/>
        <v>0</v>
      </c>
      <c r="BL243" s="201">
        <f t="shared" si="58"/>
        <v>0</v>
      </c>
      <c r="BM243" s="206">
        <f t="shared" si="59"/>
        <v>4</v>
      </c>
      <c r="BN243" s="199">
        <f t="shared" si="60"/>
        <v>0</v>
      </c>
      <c r="BO243" s="199">
        <f t="shared" si="61"/>
        <v>0</v>
      </c>
      <c r="BP243" s="199">
        <f t="shared" si="62"/>
        <v>0</v>
      </c>
      <c r="BQ243" s="201">
        <f t="shared" si="63"/>
        <v>0</v>
      </c>
      <c r="BR243" s="207">
        <f t="shared" si="64"/>
        <v>4</v>
      </c>
      <c r="BS243" s="199">
        <f t="shared" si="65"/>
        <v>11</v>
      </c>
      <c r="BT243" s="199">
        <f t="shared" si="66"/>
        <v>0</v>
      </c>
      <c r="BU243" s="199">
        <f t="shared" si="67"/>
        <v>0</v>
      </c>
      <c r="BV243" s="201">
        <f t="shared" si="68"/>
        <v>0</v>
      </c>
      <c r="BW243" s="207">
        <f t="shared" si="69"/>
        <v>3</v>
      </c>
      <c r="BX243" s="235">
        <v>76</v>
      </c>
      <c r="BY243" s="235">
        <v>76</v>
      </c>
      <c r="BZ243" s="193" t="e">
        <f t="shared" si="70"/>
        <v>#VALUE!</v>
      </c>
      <c r="CA243" s="193">
        <f t="shared" si="71"/>
        <v>20</v>
      </c>
      <c r="CB243" s="193" t="e">
        <f t="shared" si="72"/>
        <v>#VALUE!</v>
      </c>
      <c r="CC243" s="193" t="e">
        <f t="shared" si="73"/>
        <v>#VALUE!</v>
      </c>
      <c r="CD243" s="193" t="e">
        <f t="shared" si="74"/>
        <v>#VALUE!</v>
      </c>
      <c r="CE243" s="193" t="e">
        <f t="shared" si="75"/>
        <v>#VALUE!</v>
      </c>
      <c r="CF243" s="193" t="e">
        <f t="shared" si="76"/>
        <v>#VALUE!</v>
      </c>
      <c r="CG243" s="193" t="e">
        <f t="shared" si="77"/>
        <v>#VALUE!</v>
      </c>
      <c r="CH243" s="193" t="e">
        <f t="shared" si="78"/>
        <v>#VALUE!</v>
      </c>
      <c r="CI243" s="193" t="e">
        <f t="shared" si="79"/>
        <v>#VALUE!</v>
      </c>
      <c r="CJ243" s="193" t="e">
        <f t="shared" si="80"/>
        <v>#VALUE!</v>
      </c>
      <c r="CK243" s="193" t="e">
        <f t="shared" si="81"/>
        <v>#VALUE!</v>
      </c>
      <c r="CL243" s="193" t="e">
        <f t="shared" si="82"/>
        <v>#VALUE!</v>
      </c>
      <c r="CM243" s="193" t="e">
        <f t="shared" si="83"/>
        <v>#VALUE!</v>
      </c>
      <c r="CN243" s="193" t="e">
        <f t="shared" si="84"/>
        <v>#VALUE!</v>
      </c>
      <c r="CO243" s="209" t="str">
        <f t="shared" si="85"/>
        <v>2023PEC AI 196</v>
      </c>
      <c r="CP243" s="193" t="e">
        <f t="shared" si="86"/>
        <v>#VALUE!</v>
      </c>
      <c r="CQ243" s="158"/>
      <c r="CR243" s="193">
        <f t="shared" si="87"/>
        <v>20</v>
      </c>
      <c r="CS243" s="193" t="e">
        <f t="shared" si="88"/>
        <v>#VALUE!</v>
      </c>
      <c r="CT243" s="193" t="e">
        <f t="shared" si="89"/>
        <v>#VALUE!</v>
      </c>
      <c r="CU243" s="193" t="e">
        <f t="shared" si="90"/>
        <v>#VALUE!</v>
      </c>
      <c r="CV243" s="193" t="e">
        <f t="shared" si="91"/>
        <v>#VALUE!</v>
      </c>
      <c r="CW243" s="193" t="e">
        <f t="shared" si="92"/>
        <v>#VALUE!</v>
      </c>
      <c r="CX243" s="193" t="e">
        <f t="shared" si="93"/>
        <v>#VALUE!</v>
      </c>
      <c r="CY243" s="193" t="e">
        <f t="shared" si="94"/>
        <v>#VALUE!</v>
      </c>
      <c r="CZ243" s="193" t="e">
        <f t="shared" si="95"/>
        <v>#VALUE!</v>
      </c>
      <c r="DA243" s="193" t="e">
        <f t="shared" si="96"/>
        <v>#VALUE!</v>
      </c>
      <c r="DB243" s="193" t="e">
        <f t="shared" si="97"/>
        <v>#VALUE!</v>
      </c>
      <c r="DC243" s="193" t="e">
        <f t="shared" si="98"/>
        <v>#VALUE!</v>
      </c>
      <c r="DD243" s="193" t="e">
        <f t="shared" si="99"/>
        <v>#VALUE!</v>
      </c>
      <c r="DE243" s="159"/>
      <c r="DF243" s="159" t="e">
        <f t="shared" si="100"/>
        <v>#VALUE!</v>
      </c>
      <c r="DG243" s="159"/>
      <c r="DH243" s="159"/>
      <c r="DI243" s="159"/>
      <c r="DJ243" s="159"/>
      <c r="DK243" s="159"/>
      <c r="DL243" s="159"/>
      <c r="DM243" s="159"/>
      <c r="DN243" s="159"/>
      <c r="DO243" s="159"/>
      <c r="DP243" s="159"/>
      <c r="DQ243" s="159"/>
      <c r="DR243" s="159">
        <f t="shared" si="101"/>
        <v>76</v>
      </c>
      <c r="DS243" s="188">
        <f t="shared" si="102"/>
        <v>15</v>
      </c>
      <c r="DT243" s="159">
        <f t="shared" si="103"/>
        <v>10</v>
      </c>
      <c r="DU243" s="159">
        <f t="shared" si="104"/>
        <v>11</v>
      </c>
      <c r="DV243" s="159">
        <f t="shared" si="105"/>
        <v>11</v>
      </c>
      <c r="DW243" s="159">
        <f t="shared" si="106"/>
        <v>11</v>
      </c>
      <c r="DX243" s="159">
        <f t="shared" si="107"/>
        <v>7</v>
      </c>
      <c r="DY243" s="210">
        <f t="shared" si="108"/>
        <v>11</v>
      </c>
      <c r="DZ243" s="159">
        <f t="shared" si="109"/>
        <v>76</v>
      </c>
      <c r="EA243" s="159">
        <f t="shared" si="110"/>
        <v>15</v>
      </c>
      <c r="EB243" s="159">
        <f t="shared" si="111"/>
        <v>0</v>
      </c>
      <c r="EC243" s="159">
        <f t="shared" si="229"/>
        <v>10</v>
      </c>
      <c r="ED243" s="159">
        <f t="shared" si="229"/>
        <v>11</v>
      </c>
      <c r="EE243" s="159">
        <f t="shared" si="230"/>
        <v>0</v>
      </c>
      <c r="EF243" s="159">
        <f t="shared" si="230"/>
        <v>0</v>
      </c>
      <c r="EG243" s="159">
        <f t="shared" si="114"/>
        <v>11</v>
      </c>
      <c r="EH243" s="159">
        <f t="shared" si="115"/>
        <v>0</v>
      </c>
      <c r="EI243" s="159">
        <f t="shared" si="231"/>
        <v>11</v>
      </c>
      <c r="EJ243" s="159">
        <f t="shared" si="231"/>
        <v>7</v>
      </c>
      <c r="EK243" s="159">
        <f t="shared" si="232"/>
        <v>0</v>
      </c>
      <c r="EL243" s="159">
        <f t="shared" si="232"/>
        <v>0</v>
      </c>
      <c r="EM243" s="159">
        <f t="shared" si="118"/>
        <v>11</v>
      </c>
      <c r="EN243" s="159"/>
      <c r="EO243" s="159"/>
      <c r="EP243" s="188">
        <f t="shared" si="119"/>
        <v>15</v>
      </c>
      <c r="EQ243" s="159">
        <f t="shared" si="120"/>
        <v>13</v>
      </c>
      <c r="ER243" s="159">
        <f t="shared" si="121"/>
        <v>13</v>
      </c>
      <c r="ES243" s="159">
        <f t="shared" si="122"/>
        <v>13</v>
      </c>
      <c r="ET243" s="159">
        <f t="shared" si="123"/>
        <v>10</v>
      </c>
      <c r="EU243" s="159">
        <f t="shared" si="124"/>
        <v>12</v>
      </c>
      <c r="EV243" s="159"/>
      <c r="EW243" s="159">
        <f t="shared" si="125"/>
        <v>76</v>
      </c>
      <c r="EX243" s="159">
        <f t="shared" si="126"/>
        <v>15</v>
      </c>
      <c r="EY243" s="159">
        <f t="shared" si="127"/>
        <v>0</v>
      </c>
      <c r="EZ243" s="159">
        <f t="shared" si="233"/>
        <v>13</v>
      </c>
      <c r="FA243" s="159">
        <f t="shared" si="233"/>
        <v>13</v>
      </c>
      <c r="FB243" s="159">
        <f t="shared" si="234"/>
        <v>0</v>
      </c>
      <c r="FC243" s="159">
        <f t="shared" si="234"/>
        <v>0</v>
      </c>
      <c r="FD243" s="159">
        <f t="shared" si="130"/>
        <v>13</v>
      </c>
      <c r="FE243" s="159">
        <f t="shared" si="131"/>
        <v>0</v>
      </c>
      <c r="FF243" s="159">
        <f t="shared" si="235"/>
        <v>10</v>
      </c>
      <c r="FG243" s="159">
        <f t="shared" si="235"/>
        <v>12</v>
      </c>
      <c r="FH243" s="159">
        <f t="shared" si="133"/>
        <v>0</v>
      </c>
      <c r="FI243" s="159">
        <v>0</v>
      </c>
      <c r="FJ243" s="159">
        <v>0</v>
      </c>
      <c r="FK243" s="159"/>
      <c r="FL243" s="159"/>
      <c r="FM243" s="235">
        <v>76</v>
      </c>
    </row>
    <row r="244" spans="1:169" ht="18" x14ac:dyDescent="0.2">
      <c r="A244" s="194">
        <v>231</v>
      </c>
      <c r="B244" s="195">
        <v>211423243231</v>
      </c>
      <c r="C244" s="196" t="s">
        <v>1741</v>
      </c>
      <c r="D244" s="197"/>
      <c r="E244" s="198" t="s">
        <v>1742</v>
      </c>
      <c r="F244" s="199">
        <f t="shared" si="0"/>
        <v>2</v>
      </c>
      <c r="G244" s="199">
        <f t="shared" si="1"/>
        <v>2</v>
      </c>
      <c r="H244" s="199">
        <f t="shared" si="2"/>
        <v>2</v>
      </c>
      <c r="I244" s="199">
        <f t="shared" si="3"/>
        <v>2</v>
      </c>
      <c r="J244" s="199">
        <f t="shared" si="4"/>
        <v>2</v>
      </c>
      <c r="K244" s="199">
        <f t="shared" si="5"/>
        <v>2</v>
      </c>
      <c r="L244" s="199">
        <f t="shared" si="6"/>
        <v>2</v>
      </c>
      <c r="M244" s="199">
        <f t="shared" si="7"/>
        <v>1</v>
      </c>
      <c r="N244" s="199">
        <f t="shared" si="8"/>
        <v>0</v>
      </c>
      <c r="O244" s="200">
        <f t="shared" si="9"/>
        <v>0</v>
      </c>
      <c r="P244" s="199">
        <f t="shared" si="10"/>
        <v>11</v>
      </c>
      <c r="Q244" s="199">
        <f t="shared" si="11"/>
        <v>0</v>
      </c>
      <c r="R244" s="199">
        <f t="shared" si="12"/>
        <v>0</v>
      </c>
      <c r="S244" s="201">
        <f t="shared" si="214"/>
        <v>0</v>
      </c>
      <c r="T244" s="202">
        <f t="shared" si="14"/>
        <v>3</v>
      </c>
      <c r="U244" s="199">
        <f t="shared" si="15"/>
        <v>0</v>
      </c>
      <c r="V244" s="199">
        <f t="shared" si="16"/>
        <v>0</v>
      </c>
      <c r="W244" s="199">
        <f t="shared" si="17"/>
        <v>0</v>
      </c>
      <c r="X244" s="201">
        <f t="shared" si="18"/>
        <v>0</v>
      </c>
      <c r="Y244" s="203">
        <f t="shared" si="19"/>
        <v>4</v>
      </c>
      <c r="Z244" s="199">
        <f t="shared" si="20"/>
        <v>0</v>
      </c>
      <c r="AA244" s="199">
        <f t="shared" si="21"/>
        <v>0</v>
      </c>
      <c r="AB244" s="199">
        <f t="shared" si="22"/>
        <v>0</v>
      </c>
      <c r="AC244" s="201">
        <f t="shared" si="23"/>
        <v>0</v>
      </c>
      <c r="AD244" s="202">
        <f t="shared" si="24"/>
        <v>4</v>
      </c>
      <c r="AE244" s="199">
        <f t="shared" si="25"/>
        <v>11</v>
      </c>
      <c r="AF244" s="199">
        <f t="shared" si="26"/>
        <v>0</v>
      </c>
      <c r="AG244" s="199">
        <f t="shared" si="27"/>
        <v>0</v>
      </c>
      <c r="AH244" s="201">
        <f t="shared" si="28"/>
        <v>0</v>
      </c>
      <c r="AI244" s="204">
        <f t="shared" si="29"/>
        <v>3</v>
      </c>
      <c r="AJ244" s="199">
        <f t="shared" si="30"/>
        <v>9</v>
      </c>
      <c r="AK244" s="199">
        <f t="shared" si="31"/>
        <v>0</v>
      </c>
      <c r="AL244" s="199">
        <f t="shared" si="32"/>
        <v>0</v>
      </c>
      <c r="AM244" s="201">
        <f t="shared" si="33"/>
        <v>0</v>
      </c>
      <c r="AN244" s="204">
        <f t="shared" si="34"/>
        <v>3</v>
      </c>
      <c r="AO244" s="199">
        <f t="shared" si="35"/>
        <v>0</v>
      </c>
      <c r="AP244" s="199">
        <f t="shared" si="36"/>
        <v>0</v>
      </c>
      <c r="AQ244" s="199">
        <f t="shared" si="37"/>
        <v>0</v>
      </c>
      <c r="AR244" s="201">
        <f t="shared" si="38"/>
        <v>0</v>
      </c>
      <c r="AS244" s="204">
        <f t="shared" si="39"/>
        <v>4</v>
      </c>
      <c r="AT244" s="199">
        <f t="shared" si="40"/>
        <v>11</v>
      </c>
      <c r="AU244" s="199">
        <f t="shared" si="41"/>
        <v>0</v>
      </c>
      <c r="AV244" s="199">
        <f t="shared" si="42"/>
        <v>0</v>
      </c>
      <c r="AW244" s="201">
        <f t="shared" si="43"/>
        <v>0</v>
      </c>
      <c r="AX244" s="205">
        <f t="shared" si="44"/>
        <v>3</v>
      </c>
      <c r="AY244" s="199">
        <f t="shared" si="45"/>
        <v>0</v>
      </c>
      <c r="AZ244" s="199">
        <f t="shared" si="46"/>
        <v>0</v>
      </c>
      <c r="BA244" s="199">
        <f t="shared" si="47"/>
        <v>0</v>
      </c>
      <c r="BB244" s="201">
        <f t="shared" si="48"/>
        <v>0</v>
      </c>
      <c r="BC244" s="204">
        <f t="shared" si="49"/>
        <v>4</v>
      </c>
      <c r="BD244" s="199">
        <f t="shared" si="50"/>
        <v>0</v>
      </c>
      <c r="BE244" s="199">
        <f t="shared" si="51"/>
        <v>0</v>
      </c>
      <c r="BF244" s="199">
        <f t="shared" si="52"/>
        <v>0</v>
      </c>
      <c r="BG244" s="201">
        <f t="shared" si="53"/>
        <v>0</v>
      </c>
      <c r="BH244" s="204">
        <f t="shared" si="54"/>
        <v>4</v>
      </c>
      <c r="BI244" s="199">
        <f t="shared" si="55"/>
        <v>7</v>
      </c>
      <c r="BJ244" s="199">
        <f t="shared" si="56"/>
        <v>0</v>
      </c>
      <c r="BK244" s="199">
        <f t="shared" si="57"/>
        <v>0</v>
      </c>
      <c r="BL244" s="201">
        <f t="shared" si="58"/>
        <v>0</v>
      </c>
      <c r="BM244" s="206">
        <f t="shared" si="59"/>
        <v>3</v>
      </c>
      <c r="BN244" s="199">
        <f t="shared" si="60"/>
        <v>11</v>
      </c>
      <c r="BO244" s="199">
        <f t="shared" si="61"/>
        <v>0</v>
      </c>
      <c r="BP244" s="199">
        <f t="shared" si="62"/>
        <v>0</v>
      </c>
      <c r="BQ244" s="201">
        <f t="shared" si="63"/>
        <v>0</v>
      </c>
      <c r="BR244" s="207">
        <f t="shared" si="64"/>
        <v>3</v>
      </c>
      <c r="BS244" s="199">
        <f t="shared" si="65"/>
        <v>0</v>
      </c>
      <c r="BT244" s="199">
        <f t="shared" si="66"/>
        <v>0</v>
      </c>
      <c r="BU244" s="199">
        <f t="shared" si="67"/>
        <v>0</v>
      </c>
      <c r="BV244" s="201">
        <f t="shared" si="68"/>
        <v>0</v>
      </c>
      <c r="BW244" s="207">
        <f t="shared" si="69"/>
        <v>4</v>
      </c>
      <c r="BX244" s="235">
        <v>75</v>
      </c>
      <c r="BY244" s="235">
        <v>75</v>
      </c>
      <c r="BZ244" s="193" t="e">
        <f t="shared" si="70"/>
        <v>#VALUE!</v>
      </c>
      <c r="CA244" s="193">
        <f t="shared" si="71"/>
        <v>12</v>
      </c>
      <c r="CB244" s="193" t="e">
        <f t="shared" si="72"/>
        <v>#VALUE!</v>
      </c>
      <c r="CC244" s="193" t="e">
        <f t="shared" si="73"/>
        <v>#VALUE!</v>
      </c>
      <c r="CD244" s="193" t="e">
        <f t="shared" si="74"/>
        <v>#VALUE!</v>
      </c>
      <c r="CE244" s="193" t="e">
        <f t="shared" si="75"/>
        <v>#VALUE!</v>
      </c>
      <c r="CF244" s="193" t="e">
        <f t="shared" si="76"/>
        <v>#VALUE!</v>
      </c>
      <c r="CG244" s="193" t="e">
        <f t="shared" si="77"/>
        <v>#VALUE!</v>
      </c>
      <c r="CH244" s="193" t="e">
        <f t="shared" si="78"/>
        <v>#VALUE!</v>
      </c>
      <c r="CI244" s="193" t="e">
        <f t="shared" si="79"/>
        <v>#VALUE!</v>
      </c>
      <c r="CJ244" s="193" t="e">
        <f t="shared" si="80"/>
        <v>#VALUE!</v>
      </c>
      <c r="CK244" s="193" t="e">
        <f t="shared" si="81"/>
        <v>#VALUE!</v>
      </c>
      <c r="CL244" s="193" t="e">
        <f t="shared" si="82"/>
        <v>#VALUE!</v>
      </c>
      <c r="CM244" s="193" t="e">
        <f t="shared" si="83"/>
        <v>#VALUE!</v>
      </c>
      <c r="CN244" s="193" t="e">
        <f t="shared" si="84"/>
        <v>#VALUE!</v>
      </c>
      <c r="CO244" s="209" t="str">
        <f t="shared" si="85"/>
        <v>2023PEC AI 418</v>
      </c>
      <c r="CP244" s="193" t="e">
        <f t="shared" si="86"/>
        <v>#VALUE!</v>
      </c>
      <c r="CQ244" s="158"/>
      <c r="CR244" s="193">
        <f t="shared" si="87"/>
        <v>12</v>
      </c>
      <c r="CS244" s="193" t="e">
        <f t="shared" si="88"/>
        <v>#VALUE!</v>
      </c>
      <c r="CT244" s="193" t="e">
        <f t="shared" si="89"/>
        <v>#VALUE!</v>
      </c>
      <c r="CU244" s="193" t="e">
        <f t="shared" si="90"/>
        <v>#VALUE!</v>
      </c>
      <c r="CV244" s="193" t="e">
        <f t="shared" si="91"/>
        <v>#VALUE!</v>
      </c>
      <c r="CW244" s="193" t="e">
        <f t="shared" si="92"/>
        <v>#VALUE!</v>
      </c>
      <c r="CX244" s="193" t="e">
        <f t="shared" si="93"/>
        <v>#VALUE!</v>
      </c>
      <c r="CY244" s="193" t="e">
        <f t="shared" si="94"/>
        <v>#VALUE!</v>
      </c>
      <c r="CZ244" s="193" t="e">
        <f t="shared" si="95"/>
        <v>#VALUE!</v>
      </c>
      <c r="DA244" s="193" t="e">
        <f t="shared" si="96"/>
        <v>#VALUE!</v>
      </c>
      <c r="DB244" s="193" t="e">
        <f t="shared" si="97"/>
        <v>#VALUE!</v>
      </c>
      <c r="DC244" s="193" t="e">
        <f t="shared" si="98"/>
        <v>#VALUE!</v>
      </c>
      <c r="DD244" s="193" t="e">
        <f t="shared" si="99"/>
        <v>#VALUE!</v>
      </c>
      <c r="DE244" s="159"/>
      <c r="DF244" s="159" t="e">
        <f t="shared" si="100"/>
        <v>#VALUE!</v>
      </c>
      <c r="DG244" s="159"/>
      <c r="DH244" s="159"/>
      <c r="DI244" s="159"/>
      <c r="DJ244" s="159"/>
      <c r="DK244" s="159"/>
      <c r="DL244" s="159"/>
      <c r="DM244" s="159"/>
      <c r="DN244" s="159"/>
      <c r="DO244" s="159"/>
      <c r="DP244" s="159"/>
      <c r="DQ244" s="159"/>
      <c r="DR244" s="159">
        <f t="shared" si="101"/>
        <v>75</v>
      </c>
      <c r="DS244" s="188">
        <f t="shared" si="102"/>
        <v>15</v>
      </c>
      <c r="DT244" s="159">
        <f t="shared" si="103"/>
        <v>11</v>
      </c>
      <c r="DU244" s="159">
        <f t="shared" si="104"/>
        <v>11</v>
      </c>
      <c r="DV244" s="159">
        <f t="shared" si="105"/>
        <v>9</v>
      </c>
      <c r="DW244" s="159">
        <f t="shared" si="106"/>
        <v>11</v>
      </c>
      <c r="DX244" s="159">
        <f t="shared" si="107"/>
        <v>7</v>
      </c>
      <c r="DY244" s="210">
        <f t="shared" si="108"/>
        <v>11</v>
      </c>
      <c r="DZ244" s="159">
        <f t="shared" si="109"/>
        <v>75</v>
      </c>
      <c r="EA244" s="159">
        <f t="shared" si="110"/>
        <v>15</v>
      </c>
      <c r="EB244" s="159">
        <f t="shared" si="111"/>
        <v>11</v>
      </c>
      <c r="EC244" s="159">
        <f t="shared" si="229"/>
        <v>0</v>
      </c>
      <c r="ED244" s="159">
        <f t="shared" si="229"/>
        <v>0</v>
      </c>
      <c r="EE244" s="159">
        <f t="shared" si="230"/>
        <v>11</v>
      </c>
      <c r="EF244" s="159">
        <f t="shared" si="230"/>
        <v>9</v>
      </c>
      <c r="EG244" s="159">
        <f t="shared" si="114"/>
        <v>0</v>
      </c>
      <c r="EH244" s="159">
        <f t="shared" si="115"/>
        <v>11</v>
      </c>
      <c r="EI244" s="159">
        <f t="shared" si="231"/>
        <v>0</v>
      </c>
      <c r="EJ244" s="159">
        <f t="shared" si="231"/>
        <v>0</v>
      </c>
      <c r="EK244" s="159">
        <f t="shared" si="232"/>
        <v>7</v>
      </c>
      <c r="EL244" s="159">
        <f t="shared" si="232"/>
        <v>11</v>
      </c>
      <c r="EM244" s="159">
        <f t="shared" si="118"/>
        <v>0</v>
      </c>
      <c r="EN244" s="159"/>
      <c r="EO244" s="159"/>
      <c r="EP244" s="188">
        <f t="shared" si="119"/>
        <v>15</v>
      </c>
      <c r="EQ244" s="159">
        <f t="shared" si="120"/>
        <v>13</v>
      </c>
      <c r="ER244" s="159">
        <f t="shared" si="121"/>
        <v>13</v>
      </c>
      <c r="ES244" s="159">
        <f t="shared" si="122"/>
        <v>12</v>
      </c>
      <c r="ET244" s="159">
        <f t="shared" si="123"/>
        <v>10</v>
      </c>
      <c r="EU244" s="159">
        <f t="shared" si="124"/>
        <v>12</v>
      </c>
      <c r="EV244" s="159"/>
      <c r="EW244" s="159">
        <f t="shared" si="125"/>
        <v>75</v>
      </c>
      <c r="EX244" s="159">
        <f t="shared" si="126"/>
        <v>15</v>
      </c>
      <c r="EY244" s="159">
        <f t="shared" si="127"/>
        <v>13</v>
      </c>
      <c r="EZ244" s="159">
        <f t="shared" si="233"/>
        <v>0</v>
      </c>
      <c r="FA244" s="159">
        <f t="shared" si="233"/>
        <v>0</v>
      </c>
      <c r="FB244" s="159">
        <f t="shared" si="234"/>
        <v>13</v>
      </c>
      <c r="FC244" s="159">
        <f t="shared" si="234"/>
        <v>12</v>
      </c>
      <c r="FD244" s="159">
        <f t="shared" si="130"/>
        <v>0</v>
      </c>
      <c r="FE244" s="159">
        <f t="shared" si="131"/>
        <v>10</v>
      </c>
      <c r="FF244" s="159">
        <f t="shared" si="235"/>
        <v>0</v>
      </c>
      <c r="FG244" s="159">
        <f t="shared" si="235"/>
        <v>0</v>
      </c>
      <c r="FH244" s="159">
        <f t="shared" si="133"/>
        <v>12</v>
      </c>
      <c r="FI244" s="159">
        <v>0</v>
      </c>
      <c r="FJ244" s="159">
        <v>0</v>
      </c>
      <c r="FK244" s="159"/>
      <c r="FL244" s="159"/>
      <c r="FM244" s="235">
        <v>75</v>
      </c>
    </row>
    <row r="245" spans="1:169" ht="18" x14ac:dyDescent="0.2">
      <c r="A245" s="194">
        <v>232</v>
      </c>
      <c r="B245" s="195">
        <v>211423243232</v>
      </c>
      <c r="C245" s="196" t="s">
        <v>1136</v>
      </c>
      <c r="D245" s="197"/>
      <c r="E245" s="198" t="s">
        <v>1137</v>
      </c>
      <c r="F245" s="199">
        <f t="shared" si="0"/>
        <v>2</v>
      </c>
      <c r="G245" s="199">
        <f t="shared" si="1"/>
        <v>2</v>
      </c>
      <c r="H245" s="199">
        <f t="shared" si="2"/>
        <v>2</v>
      </c>
      <c r="I245" s="199">
        <f t="shared" si="3"/>
        <v>2</v>
      </c>
      <c r="J245" s="199">
        <f t="shared" si="4"/>
        <v>2</v>
      </c>
      <c r="K245" s="199">
        <f t="shared" si="5"/>
        <v>2</v>
      </c>
      <c r="L245" s="199">
        <f t="shared" si="6"/>
        <v>2</v>
      </c>
      <c r="M245" s="199">
        <f t="shared" si="7"/>
        <v>2</v>
      </c>
      <c r="N245" s="199">
        <f t="shared" si="8"/>
        <v>2</v>
      </c>
      <c r="O245" s="200">
        <f t="shared" si="9"/>
        <v>0</v>
      </c>
      <c r="P245" s="199">
        <f t="shared" si="10"/>
        <v>0</v>
      </c>
      <c r="Q245" s="199">
        <f t="shared" si="11"/>
        <v>0</v>
      </c>
      <c r="R245" s="199">
        <f t="shared" si="12"/>
        <v>0</v>
      </c>
      <c r="S245" s="201">
        <f t="shared" si="214"/>
        <v>0</v>
      </c>
      <c r="T245" s="202">
        <f t="shared" si="14"/>
        <v>4</v>
      </c>
      <c r="U245" s="199">
        <f t="shared" si="15"/>
        <v>12</v>
      </c>
      <c r="V245" s="199">
        <f t="shared" si="16"/>
        <v>0</v>
      </c>
      <c r="W245" s="199">
        <f t="shared" si="17"/>
        <v>0</v>
      </c>
      <c r="X245" s="201">
        <f t="shared" si="18"/>
        <v>0</v>
      </c>
      <c r="Y245" s="203">
        <f t="shared" si="19"/>
        <v>3</v>
      </c>
      <c r="Z245" s="199">
        <f t="shared" si="20"/>
        <v>13</v>
      </c>
      <c r="AA245" s="199">
        <f t="shared" si="21"/>
        <v>0</v>
      </c>
      <c r="AB245" s="199">
        <f t="shared" si="22"/>
        <v>0</v>
      </c>
      <c r="AC245" s="201">
        <f t="shared" si="23"/>
        <v>0</v>
      </c>
      <c r="AD245" s="202">
        <f t="shared" si="24"/>
        <v>3</v>
      </c>
      <c r="AE245" s="199">
        <f t="shared" si="25"/>
        <v>0</v>
      </c>
      <c r="AF245" s="199">
        <f t="shared" si="26"/>
        <v>0</v>
      </c>
      <c r="AG245" s="199">
        <f t="shared" si="27"/>
        <v>0</v>
      </c>
      <c r="AH245" s="201">
        <f t="shared" si="28"/>
        <v>0</v>
      </c>
      <c r="AI245" s="204">
        <f t="shared" si="29"/>
        <v>4</v>
      </c>
      <c r="AJ245" s="199">
        <f t="shared" si="30"/>
        <v>0</v>
      </c>
      <c r="AK245" s="199">
        <f t="shared" si="31"/>
        <v>0</v>
      </c>
      <c r="AL245" s="199">
        <f t="shared" si="32"/>
        <v>0</v>
      </c>
      <c r="AM245" s="201">
        <f t="shared" si="33"/>
        <v>0</v>
      </c>
      <c r="AN245" s="204">
        <f t="shared" si="34"/>
        <v>4</v>
      </c>
      <c r="AO245" s="199">
        <f t="shared" si="35"/>
        <v>13</v>
      </c>
      <c r="AP245" s="199">
        <f t="shared" si="36"/>
        <v>0</v>
      </c>
      <c r="AQ245" s="199">
        <f t="shared" si="37"/>
        <v>0</v>
      </c>
      <c r="AR245" s="201">
        <f t="shared" si="38"/>
        <v>0</v>
      </c>
      <c r="AS245" s="204">
        <f t="shared" si="39"/>
        <v>3</v>
      </c>
      <c r="AT245" s="199">
        <f t="shared" si="40"/>
        <v>0</v>
      </c>
      <c r="AU245" s="199">
        <f t="shared" si="41"/>
        <v>0</v>
      </c>
      <c r="AV245" s="199">
        <f t="shared" si="42"/>
        <v>0</v>
      </c>
      <c r="AW245" s="201">
        <f t="shared" si="43"/>
        <v>0</v>
      </c>
      <c r="AX245" s="205">
        <f t="shared" si="44"/>
        <v>4</v>
      </c>
      <c r="AY245" s="199">
        <f t="shared" si="45"/>
        <v>13</v>
      </c>
      <c r="AZ245" s="199">
        <f t="shared" si="46"/>
        <v>0</v>
      </c>
      <c r="BA245" s="199">
        <f t="shared" si="47"/>
        <v>0</v>
      </c>
      <c r="BB245" s="201">
        <f t="shared" si="48"/>
        <v>0</v>
      </c>
      <c r="BC245" s="204">
        <f t="shared" si="49"/>
        <v>3</v>
      </c>
      <c r="BD245" s="199">
        <f t="shared" si="50"/>
        <v>8</v>
      </c>
      <c r="BE245" s="199">
        <f t="shared" si="51"/>
        <v>0</v>
      </c>
      <c r="BF245" s="199">
        <f t="shared" si="52"/>
        <v>0</v>
      </c>
      <c r="BG245" s="201">
        <f t="shared" si="53"/>
        <v>0</v>
      </c>
      <c r="BH245" s="204">
        <f t="shared" si="54"/>
        <v>3</v>
      </c>
      <c r="BI245" s="199">
        <f t="shared" si="55"/>
        <v>0</v>
      </c>
      <c r="BJ245" s="199">
        <f t="shared" si="56"/>
        <v>0</v>
      </c>
      <c r="BK245" s="199">
        <f t="shared" si="57"/>
        <v>0</v>
      </c>
      <c r="BL245" s="201">
        <f t="shared" si="58"/>
        <v>0</v>
      </c>
      <c r="BM245" s="206">
        <f t="shared" si="59"/>
        <v>4</v>
      </c>
      <c r="BN245" s="199">
        <f t="shared" si="60"/>
        <v>0</v>
      </c>
      <c r="BO245" s="199">
        <f t="shared" si="61"/>
        <v>0</v>
      </c>
      <c r="BP245" s="199">
        <f t="shared" si="62"/>
        <v>0</v>
      </c>
      <c r="BQ245" s="201">
        <f t="shared" si="63"/>
        <v>0</v>
      </c>
      <c r="BR245" s="207">
        <f t="shared" si="64"/>
        <v>4</v>
      </c>
      <c r="BS245" s="199">
        <f t="shared" si="65"/>
        <v>14</v>
      </c>
      <c r="BT245" s="199">
        <f t="shared" si="66"/>
        <v>0</v>
      </c>
      <c r="BU245" s="199">
        <f t="shared" si="67"/>
        <v>0</v>
      </c>
      <c r="BV245" s="201">
        <f t="shared" si="68"/>
        <v>0</v>
      </c>
      <c r="BW245" s="207">
        <f t="shared" si="69"/>
        <v>3</v>
      </c>
      <c r="BX245" s="235">
        <v>91</v>
      </c>
      <c r="BY245" s="235">
        <v>91</v>
      </c>
      <c r="BZ245" s="193" t="e">
        <f t="shared" si="70"/>
        <v>#VALUE!</v>
      </c>
      <c r="CA245" s="193">
        <f t="shared" si="71"/>
        <v>20</v>
      </c>
      <c r="CB245" s="193" t="e">
        <f t="shared" si="72"/>
        <v>#VALUE!</v>
      </c>
      <c r="CC245" s="193" t="e">
        <f t="shared" si="73"/>
        <v>#VALUE!</v>
      </c>
      <c r="CD245" s="193" t="e">
        <f t="shared" si="74"/>
        <v>#VALUE!</v>
      </c>
      <c r="CE245" s="193" t="e">
        <f t="shared" si="75"/>
        <v>#VALUE!</v>
      </c>
      <c r="CF245" s="193" t="e">
        <f t="shared" si="76"/>
        <v>#VALUE!</v>
      </c>
      <c r="CG245" s="193" t="e">
        <f t="shared" si="77"/>
        <v>#VALUE!</v>
      </c>
      <c r="CH245" s="193" t="e">
        <f t="shared" si="78"/>
        <v>#VALUE!</v>
      </c>
      <c r="CI245" s="193" t="e">
        <f t="shared" si="79"/>
        <v>#VALUE!</v>
      </c>
      <c r="CJ245" s="193" t="e">
        <f t="shared" si="80"/>
        <v>#VALUE!</v>
      </c>
      <c r="CK245" s="193" t="e">
        <f t="shared" si="81"/>
        <v>#VALUE!</v>
      </c>
      <c r="CL245" s="193" t="e">
        <f t="shared" si="82"/>
        <v>#VALUE!</v>
      </c>
      <c r="CM245" s="193" t="e">
        <f t="shared" si="83"/>
        <v>#VALUE!</v>
      </c>
      <c r="CN245" s="193" t="e">
        <f t="shared" si="84"/>
        <v>#VALUE!</v>
      </c>
      <c r="CO245" s="209" t="str">
        <f t="shared" si="85"/>
        <v>2023PEC AI 419</v>
      </c>
      <c r="CP245" s="193" t="e">
        <f t="shared" si="86"/>
        <v>#VALUE!</v>
      </c>
      <c r="CQ245" s="158"/>
      <c r="CR245" s="193">
        <f t="shared" si="87"/>
        <v>20</v>
      </c>
      <c r="CS245" s="193" t="e">
        <f t="shared" si="88"/>
        <v>#VALUE!</v>
      </c>
      <c r="CT245" s="193" t="e">
        <f t="shared" si="89"/>
        <v>#VALUE!</v>
      </c>
      <c r="CU245" s="193" t="e">
        <f t="shared" si="90"/>
        <v>#VALUE!</v>
      </c>
      <c r="CV245" s="193" t="e">
        <f t="shared" si="91"/>
        <v>#VALUE!</v>
      </c>
      <c r="CW245" s="193" t="e">
        <f t="shared" si="92"/>
        <v>#VALUE!</v>
      </c>
      <c r="CX245" s="193" t="e">
        <f t="shared" si="93"/>
        <v>#VALUE!</v>
      </c>
      <c r="CY245" s="193" t="e">
        <f t="shared" si="94"/>
        <v>#VALUE!</v>
      </c>
      <c r="CZ245" s="193" t="e">
        <f t="shared" si="95"/>
        <v>#VALUE!</v>
      </c>
      <c r="DA245" s="193" t="e">
        <f t="shared" si="96"/>
        <v>#VALUE!</v>
      </c>
      <c r="DB245" s="193" t="e">
        <f t="shared" si="97"/>
        <v>#VALUE!</v>
      </c>
      <c r="DC245" s="193" t="e">
        <f t="shared" si="98"/>
        <v>#VALUE!</v>
      </c>
      <c r="DD245" s="193" t="e">
        <f t="shared" si="99"/>
        <v>#VALUE!</v>
      </c>
      <c r="DE245" s="159"/>
      <c r="DF245" s="159" t="e">
        <f t="shared" si="100"/>
        <v>#VALUE!</v>
      </c>
      <c r="DG245" s="159"/>
      <c r="DH245" s="159"/>
      <c r="DI245" s="159"/>
      <c r="DJ245" s="159"/>
      <c r="DK245" s="159"/>
      <c r="DL245" s="159"/>
      <c r="DM245" s="159"/>
      <c r="DN245" s="159"/>
      <c r="DO245" s="159"/>
      <c r="DP245" s="159"/>
      <c r="DQ245" s="159"/>
      <c r="DR245" s="159">
        <f t="shared" si="101"/>
        <v>91</v>
      </c>
      <c r="DS245" s="188">
        <f t="shared" si="102"/>
        <v>18</v>
      </c>
      <c r="DT245" s="159">
        <f t="shared" si="103"/>
        <v>12</v>
      </c>
      <c r="DU245" s="159">
        <f t="shared" si="104"/>
        <v>13</v>
      </c>
      <c r="DV245" s="159">
        <f t="shared" si="105"/>
        <v>13</v>
      </c>
      <c r="DW245" s="159">
        <f t="shared" si="106"/>
        <v>13</v>
      </c>
      <c r="DX245" s="159">
        <f t="shared" si="107"/>
        <v>8</v>
      </c>
      <c r="DY245" s="210">
        <f t="shared" si="108"/>
        <v>14</v>
      </c>
      <c r="DZ245" s="159">
        <f t="shared" si="109"/>
        <v>91</v>
      </c>
      <c r="EA245" s="159">
        <f t="shared" si="110"/>
        <v>18</v>
      </c>
      <c r="EB245" s="159">
        <f t="shared" si="111"/>
        <v>0</v>
      </c>
      <c r="EC245" s="159">
        <f t="shared" si="229"/>
        <v>12</v>
      </c>
      <c r="ED245" s="159">
        <f t="shared" si="229"/>
        <v>13</v>
      </c>
      <c r="EE245" s="159">
        <f t="shared" si="230"/>
        <v>0</v>
      </c>
      <c r="EF245" s="159">
        <f t="shared" si="230"/>
        <v>0</v>
      </c>
      <c r="EG245" s="159">
        <f t="shared" si="114"/>
        <v>13</v>
      </c>
      <c r="EH245" s="159">
        <f t="shared" si="115"/>
        <v>0</v>
      </c>
      <c r="EI245" s="159">
        <f t="shared" si="231"/>
        <v>13</v>
      </c>
      <c r="EJ245" s="159">
        <f t="shared" si="231"/>
        <v>8</v>
      </c>
      <c r="EK245" s="159">
        <f t="shared" si="232"/>
        <v>0</v>
      </c>
      <c r="EL245" s="159">
        <f t="shared" si="232"/>
        <v>0</v>
      </c>
      <c r="EM245" s="159">
        <f t="shared" si="118"/>
        <v>14</v>
      </c>
      <c r="EN245" s="159"/>
      <c r="EO245" s="159"/>
      <c r="EP245" s="188">
        <f t="shared" si="119"/>
        <v>18</v>
      </c>
      <c r="EQ245" s="159">
        <f t="shared" si="120"/>
        <v>15</v>
      </c>
      <c r="ER245" s="159">
        <f t="shared" si="121"/>
        <v>16</v>
      </c>
      <c r="ES245" s="159">
        <f t="shared" si="122"/>
        <v>16</v>
      </c>
      <c r="ET245" s="159">
        <f t="shared" si="123"/>
        <v>11</v>
      </c>
      <c r="EU245" s="159">
        <f t="shared" si="124"/>
        <v>15</v>
      </c>
      <c r="EV245" s="159"/>
      <c r="EW245" s="159">
        <f t="shared" si="125"/>
        <v>91</v>
      </c>
      <c r="EX245" s="159">
        <f t="shared" si="126"/>
        <v>18</v>
      </c>
      <c r="EY245" s="159">
        <f t="shared" si="127"/>
        <v>0</v>
      </c>
      <c r="EZ245" s="159">
        <f t="shared" si="233"/>
        <v>15</v>
      </c>
      <c r="FA245" s="159">
        <f t="shared" si="233"/>
        <v>16</v>
      </c>
      <c r="FB245" s="159">
        <f t="shared" si="234"/>
        <v>0</v>
      </c>
      <c r="FC245" s="159">
        <f t="shared" si="234"/>
        <v>0</v>
      </c>
      <c r="FD245" s="159">
        <f t="shared" si="130"/>
        <v>16</v>
      </c>
      <c r="FE245" s="159">
        <f t="shared" si="131"/>
        <v>0</v>
      </c>
      <c r="FF245" s="159">
        <f t="shared" si="235"/>
        <v>11</v>
      </c>
      <c r="FG245" s="159">
        <f t="shared" si="235"/>
        <v>15</v>
      </c>
      <c r="FH245" s="159">
        <f t="shared" si="133"/>
        <v>0</v>
      </c>
      <c r="FI245" s="159">
        <v>0</v>
      </c>
      <c r="FJ245" s="159">
        <v>0</v>
      </c>
      <c r="FK245" s="159"/>
      <c r="FL245" s="159"/>
      <c r="FM245" s="235">
        <v>91</v>
      </c>
    </row>
    <row r="246" spans="1:169" ht="18" x14ac:dyDescent="0.2">
      <c r="A246" s="194">
        <v>233</v>
      </c>
      <c r="B246" s="195">
        <v>211423243233</v>
      </c>
      <c r="C246" s="196" t="s">
        <v>1138</v>
      </c>
      <c r="D246" s="197"/>
      <c r="E246" s="198" t="s">
        <v>155</v>
      </c>
      <c r="F246" s="199">
        <f t="shared" si="0"/>
        <v>2</v>
      </c>
      <c r="G246" s="199">
        <f t="shared" si="1"/>
        <v>2</v>
      </c>
      <c r="H246" s="199">
        <f t="shared" si="2"/>
        <v>2</v>
      </c>
      <c r="I246" s="199">
        <f t="shared" si="3"/>
        <v>2</v>
      </c>
      <c r="J246" s="199">
        <f t="shared" si="4"/>
        <v>2</v>
      </c>
      <c r="K246" s="199">
        <f t="shared" si="5"/>
        <v>0</v>
      </c>
      <c r="L246" s="199">
        <f t="shared" si="6"/>
        <v>0</v>
      </c>
      <c r="M246" s="199">
        <f t="shared" si="7"/>
        <v>0</v>
      </c>
      <c r="N246" s="199">
        <f t="shared" si="8"/>
        <v>0</v>
      </c>
      <c r="O246" s="200">
        <f t="shared" si="9"/>
        <v>0</v>
      </c>
      <c r="P246" s="199">
        <f t="shared" si="10"/>
        <v>7</v>
      </c>
      <c r="Q246" s="199">
        <f t="shared" si="11"/>
        <v>0</v>
      </c>
      <c r="R246" s="199">
        <f t="shared" si="12"/>
        <v>0</v>
      </c>
      <c r="S246" s="201">
        <f t="shared" si="214"/>
        <v>0</v>
      </c>
      <c r="T246" s="202">
        <f t="shared" si="14"/>
        <v>3</v>
      </c>
      <c r="U246" s="199">
        <f t="shared" si="15"/>
        <v>0</v>
      </c>
      <c r="V246" s="199">
        <f t="shared" si="16"/>
        <v>0</v>
      </c>
      <c r="W246" s="199">
        <f t="shared" si="17"/>
        <v>0</v>
      </c>
      <c r="X246" s="201">
        <f t="shared" si="18"/>
        <v>0</v>
      </c>
      <c r="Y246" s="203">
        <f t="shared" si="19"/>
        <v>4</v>
      </c>
      <c r="Z246" s="199">
        <f t="shared" si="20"/>
        <v>0</v>
      </c>
      <c r="AA246" s="199">
        <f t="shared" si="21"/>
        <v>0</v>
      </c>
      <c r="AB246" s="199">
        <f t="shared" si="22"/>
        <v>0</v>
      </c>
      <c r="AC246" s="201">
        <f t="shared" si="23"/>
        <v>0</v>
      </c>
      <c r="AD246" s="202">
        <f t="shared" si="24"/>
        <v>4</v>
      </c>
      <c r="AE246" s="199">
        <f t="shared" si="25"/>
        <v>7</v>
      </c>
      <c r="AF246" s="199">
        <f t="shared" si="26"/>
        <v>0</v>
      </c>
      <c r="AG246" s="199">
        <f t="shared" si="27"/>
        <v>0</v>
      </c>
      <c r="AH246" s="201">
        <f t="shared" si="28"/>
        <v>0</v>
      </c>
      <c r="AI246" s="204">
        <f t="shared" si="29"/>
        <v>3</v>
      </c>
      <c r="AJ246" s="199">
        <f t="shared" si="30"/>
        <v>6</v>
      </c>
      <c r="AK246" s="199">
        <f t="shared" si="31"/>
        <v>0</v>
      </c>
      <c r="AL246" s="199">
        <f t="shared" si="32"/>
        <v>0</v>
      </c>
      <c r="AM246" s="201">
        <f t="shared" si="33"/>
        <v>0</v>
      </c>
      <c r="AN246" s="204">
        <f t="shared" si="34"/>
        <v>3</v>
      </c>
      <c r="AO246" s="199">
        <f t="shared" si="35"/>
        <v>0</v>
      </c>
      <c r="AP246" s="199">
        <f t="shared" si="36"/>
        <v>0</v>
      </c>
      <c r="AQ246" s="199">
        <f t="shared" si="37"/>
        <v>0</v>
      </c>
      <c r="AR246" s="201">
        <f t="shared" si="38"/>
        <v>0</v>
      </c>
      <c r="AS246" s="204">
        <f t="shared" si="39"/>
        <v>4</v>
      </c>
      <c r="AT246" s="199">
        <f t="shared" si="40"/>
        <v>7</v>
      </c>
      <c r="AU246" s="199">
        <f t="shared" si="41"/>
        <v>0</v>
      </c>
      <c r="AV246" s="199">
        <f t="shared" si="42"/>
        <v>0</v>
      </c>
      <c r="AW246" s="201">
        <f t="shared" si="43"/>
        <v>0</v>
      </c>
      <c r="AX246" s="205">
        <f t="shared" si="44"/>
        <v>3</v>
      </c>
      <c r="AY246" s="199">
        <f t="shared" si="45"/>
        <v>0</v>
      </c>
      <c r="AZ246" s="199">
        <f t="shared" si="46"/>
        <v>0</v>
      </c>
      <c r="BA246" s="199">
        <f t="shared" si="47"/>
        <v>0</v>
      </c>
      <c r="BB246" s="201">
        <f t="shared" si="48"/>
        <v>0</v>
      </c>
      <c r="BC246" s="204">
        <f t="shared" si="49"/>
        <v>4</v>
      </c>
      <c r="BD246" s="199">
        <f t="shared" si="50"/>
        <v>0</v>
      </c>
      <c r="BE246" s="199">
        <f t="shared" si="51"/>
        <v>0</v>
      </c>
      <c r="BF246" s="199">
        <f t="shared" si="52"/>
        <v>0</v>
      </c>
      <c r="BG246" s="201">
        <f t="shared" si="53"/>
        <v>0</v>
      </c>
      <c r="BH246" s="204">
        <f t="shared" si="54"/>
        <v>4</v>
      </c>
      <c r="BI246" s="199">
        <f t="shared" si="55"/>
        <v>5</v>
      </c>
      <c r="BJ246" s="199">
        <f t="shared" si="56"/>
        <v>0</v>
      </c>
      <c r="BK246" s="199">
        <f t="shared" si="57"/>
        <v>0</v>
      </c>
      <c r="BL246" s="201">
        <f t="shared" si="58"/>
        <v>0</v>
      </c>
      <c r="BM246" s="206">
        <f t="shared" si="59"/>
        <v>3</v>
      </c>
      <c r="BN246" s="199">
        <f t="shared" si="60"/>
        <v>7</v>
      </c>
      <c r="BO246" s="199">
        <f t="shared" si="61"/>
        <v>0</v>
      </c>
      <c r="BP246" s="199">
        <f t="shared" si="62"/>
        <v>0</v>
      </c>
      <c r="BQ246" s="201">
        <f t="shared" si="63"/>
        <v>0</v>
      </c>
      <c r="BR246" s="207">
        <f t="shared" si="64"/>
        <v>3</v>
      </c>
      <c r="BS246" s="199">
        <f t="shared" si="65"/>
        <v>0</v>
      </c>
      <c r="BT246" s="199">
        <f t="shared" si="66"/>
        <v>0</v>
      </c>
      <c r="BU246" s="199">
        <f t="shared" si="67"/>
        <v>0</v>
      </c>
      <c r="BV246" s="201">
        <f t="shared" si="68"/>
        <v>0</v>
      </c>
      <c r="BW246" s="207">
        <f t="shared" si="69"/>
        <v>4</v>
      </c>
      <c r="BX246" s="235">
        <v>49</v>
      </c>
      <c r="BY246" s="235">
        <v>49</v>
      </c>
      <c r="BZ246" s="193" t="e">
        <f t="shared" si="70"/>
        <v>#VALUE!</v>
      </c>
      <c r="CA246" s="193">
        <f t="shared" si="71"/>
        <v>20</v>
      </c>
      <c r="CB246" s="193" t="e">
        <f t="shared" si="72"/>
        <v>#VALUE!</v>
      </c>
      <c r="CC246" s="193" t="e">
        <f t="shared" si="73"/>
        <v>#VALUE!</v>
      </c>
      <c r="CD246" s="193" t="e">
        <f t="shared" si="74"/>
        <v>#VALUE!</v>
      </c>
      <c r="CE246" s="193" t="e">
        <f t="shared" si="75"/>
        <v>#VALUE!</v>
      </c>
      <c r="CF246" s="193" t="e">
        <f t="shared" si="76"/>
        <v>#VALUE!</v>
      </c>
      <c r="CG246" s="193" t="e">
        <f t="shared" si="77"/>
        <v>#VALUE!</v>
      </c>
      <c r="CH246" s="193" t="e">
        <f t="shared" si="78"/>
        <v>#VALUE!</v>
      </c>
      <c r="CI246" s="193" t="e">
        <f t="shared" si="79"/>
        <v>#VALUE!</v>
      </c>
      <c r="CJ246" s="193" t="e">
        <f t="shared" si="80"/>
        <v>#VALUE!</v>
      </c>
      <c r="CK246" s="193" t="e">
        <f t="shared" si="81"/>
        <v>#VALUE!</v>
      </c>
      <c r="CL246" s="193" t="e">
        <f t="shared" si="82"/>
        <v>#VALUE!</v>
      </c>
      <c r="CM246" s="193" t="e">
        <f t="shared" si="83"/>
        <v>#VALUE!</v>
      </c>
      <c r="CN246" s="193" t="e">
        <f t="shared" si="84"/>
        <v>#VALUE!</v>
      </c>
      <c r="CO246" s="209" t="str">
        <f t="shared" si="85"/>
        <v>2023PEC AI 417</v>
      </c>
      <c r="CP246" s="193" t="e">
        <f t="shared" si="86"/>
        <v>#VALUE!</v>
      </c>
      <c r="CQ246" s="158"/>
      <c r="CR246" s="193">
        <f t="shared" si="87"/>
        <v>20</v>
      </c>
      <c r="CS246" s="193" t="e">
        <f t="shared" si="88"/>
        <v>#VALUE!</v>
      </c>
      <c r="CT246" s="193" t="e">
        <f t="shared" si="89"/>
        <v>#VALUE!</v>
      </c>
      <c r="CU246" s="193" t="e">
        <f t="shared" si="90"/>
        <v>#VALUE!</v>
      </c>
      <c r="CV246" s="193" t="e">
        <f t="shared" si="91"/>
        <v>#VALUE!</v>
      </c>
      <c r="CW246" s="193" t="e">
        <f t="shared" si="92"/>
        <v>#VALUE!</v>
      </c>
      <c r="CX246" s="193" t="e">
        <f t="shared" si="93"/>
        <v>#VALUE!</v>
      </c>
      <c r="CY246" s="193" t="e">
        <f t="shared" si="94"/>
        <v>#VALUE!</v>
      </c>
      <c r="CZ246" s="193" t="e">
        <f t="shared" si="95"/>
        <v>#VALUE!</v>
      </c>
      <c r="DA246" s="193" t="e">
        <f t="shared" si="96"/>
        <v>#VALUE!</v>
      </c>
      <c r="DB246" s="193" t="e">
        <f t="shared" si="97"/>
        <v>#VALUE!</v>
      </c>
      <c r="DC246" s="193" t="e">
        <f t="shared" si="98"/>
        <v>#VALUE!</v>
      </c>
      <c r="DD246" s="193" t="e">
        <f t="shared" si="99"/>
        <v>#VALUE!</v>
      </c>
      <c r="DE246" s="159"/>
      <c r="DF246" s="159" t="e">
        <f t="shared" si="100"/>
        <v>#VALUE!</v>
      </c>
      <c r="DG246" s="159"/>
      <c r="DH246" s="159"/>
      <c r="DI246" s="159"/>
      <c r="DJ246" s="159"/>
      <c r="DK246" s="159"/>
      <c r="DL246" s="159"/>
      <c r="DM246" s="159"/>
      <c r="DN246" s="159"/>
      <c r="DO246" s="159"/>
      <c r="DP246" s="159"/>
      <c r="DQ246" s="159"/>
      <c r="DR246" s="159">
        <f t="shared" si="101"/>
        <v>49</v>
      </c>
      <c r="DS246" s="188">
        <f t="shared" si="102"/>
        <v>10</v>
      </c>
      <c r="DT246" s="159">
        <f t="shared" si="103"/>
        <v>7</v>
      </c>
      <c r="DU246" s="159">
        <f t="shared" si="104"/>
        <v>7</v>
      </c>
      <c r="DV246" s="159">
        <f t="shared" si="105"/>
        <v>6</v>
      </c>
      <c r="DW246" s="159">
        <f t="shared" si="106"/>
        <v>7</v>
      </c>
      <c r="DX246" s="159">
        <f t="shared" si="107"/>
        <v>5</v>
      </c>
      <c r="DY246" s="210">
        <f t="shared" si="108"/>
        <v>7</v>
      </c>
      <c r="DZ246" s="159">
        <f t="shared" si="109"/>
        <v>49</v>
      </c>
      <c r="EA246" s="159">
        <f t="shared" si="110"/>
        <v>10</v>
      </c>
      <c r="EB246" s="159">
        <f t="shared" si="111"/>
        <v>7</v>
      </c>
      <c r="EC246" s="159">
        <f t="shared" si="229"/>
        <v>0</v>
      </c>
      <c r="ED246" s="159">
        <f t="shared" si="229"/>
        <v>0</v>
      </c>
      <c r="EE246" s="159">
        <f t="shared" si="230"/>
        <v>7</v>
      </c>
      <c r="EF246" s="159">
        <f t="shared" si="230"/>
        <v>6</v>
      </c>
      <c r="EG246" s="159">
        <f t="shared" si="114"/>
        <v>0</v>
      </c>
      <c r="EH246" s="159">
        <f t="shared" si="115"/>
        <v>7</v>
      </c>
      <c r="EI246" s="159">
        <f t="shared" si="231"/>
        <v>0</v>
      </c>
      <c r="EJ246" s="159">
        <f t="shared" si="231"/>
        <v>0</v>
      </c>
      <c r="EK246" s="159">
        <f t="shared" si="232"/>
        <v>5</v>
      </c>
      <c r="EL246" s="159">
        <f t="shared" si="232"/>
        <v>7</v>
      </c>
      <c r="EM246" s="159">
        <f t="shared" si="118"/>
        <v>0</v>
      </c>
      <c r="EN246" s="159"/>
      <c r="EO246" s="159"/>
      <c r="EP246" s="188">
        <f t="shared" si="119"/>
        <v>10</v>
      </c>
      <c r="EQ246" s="159">
        <f t="shared" si="120"/>
        <v>9</v>
      </c>
      <c r="ER246" s="159">
        <f t="shared" si="121"/>
        <v>9</v>
      </c>
      <c r="ES246" s="159">
        <f t="shared" si="122"/>
        <v>8</v>
      </c>
      <c r="ET246" s="159">
        <f t="shared" si="123"/>
        <v>5</v>
      </c>
      <c r="EU246" s="159">
        <f t="shared" si="124"/>
        <v>8</v>
      </c>
      <c r="EV246" s="159"/>
      <c r="EW246" s="159">
        <f t="shared" si="125"/>
        <v>49</v>
      </c>
      <c r="EX246" s="159">
        <f t="shared" si="126"/>
        <v>10</v>
      </c>
      <c r="EY246" s="159">
        <f t="shared" si="127"/>
        <v>9</v>
      </c>
      <c r="EZ246" s="159">
        <f t="shared" si="233"/>
        <v>0</v>
      </c>
      <c r="FA246" s="159">
        <f t="shared" si="233"/>
        <v>0</v>
      </c>
      <c r="FB246" s="159">
        <f t="shared" si="234"/>
        <v>9</v>
      </c>
      <c r="FC246" s="159">
        <f t="shared" si="234"/>
        <v>8</v>
      </c>
      <c r="FD246" s="159">
        <f t="shared" si="130"/>
        <v>0</v>
      </c>
      <c r="FE246" s="159">
        <f t="shared" si="131"/>
        <v>5</v>
      </c>
      <c r="FF246" s="159">
        <f t="shared" si="235"/>
        <v>0</v>
      </c>
      <c r="FG246" s="159">
        <f t="shared" si="235"/>
        <v>0</v>
      </c>
      <c r="FH246" s="159">
        <f t="shared" si="133"/>
        <v>8</v>
      </c>
      <c r="FI246" s="159">
        <v>0</v>
      </c>
      <c r="FJ246" s="159">
        <v>0</v>
      </c>
      <c r="FK246" s="159"/>
      <c r="FL246" s="159"/>
      <c r="FM246" s="235">
        <v>49</v>
      </c>
    </row>
    <row r="247" spans="1:169" ht="18" x14ac:dyDescent="0.2">
      <c r="A247" s="194">
        <v>234</v>
      </c>
      <c r="B247" s="211">
        <v>211423243234</v>
      </c>
      <c r="C247" s="211" t="s">
        <v>1139</v>
      </c>
      <c r="D247" s="197"/>
      <c r="E247" s="212" t="s">
        <v>1140</v>
      </c>
      <c r="F247" s="199">
        <f t="shared" si="0"/>
        <v>2</v>
      </c>
      <c r="G247" s="199">
        <f t="shared" si="1"/>
        <v>2</v>
      </c>
      <c r="H247" s="199">
        <f t="shared" si="2"/>
        <v>2</v>
      </c>
      <c r="I247" s="199">
        <f t="shared" si="3"/>
        <v>2</v>
      </c>
      <c r="J247" s="199">
        <f t="shared" si="4"/>
        <v>2</v>
      </c>
      <c r="K247" s="199">
        <f t="shared" si="5"/>
        <v>2</v>
      </c>
      <c r="L247" s="199">
        <f t="shared" si="6"/>
        <v>1</v>
      </c>
      <c r="M247" s="199">
        <f t="shared" si="7"/>
        <v>0</v>
      </c>
      <c r="N247" s="199">
        <f t="shared" si="8"/>
        <v>0</v>
      </c>
      <c r="O247" s="200">
        <f t="shared" si="9"/>
        <v>0</v>
      </c>
      <c r="P247" s="199">
        <f t="shared" si="10"/>
        <v>0</v>
      </c>
      <c r="Q247" s="199">
        <f t="shared" si="11"/>
        <v>0</v>
      </c>
      <c r="R247" s="199">
        <f t="shared" si="12"/>
        <v>0</v>
      </c>
      <c r="S247" s="201">
        <f t="shared" si="214"/>
        <v>0</v>
      </c>
      <c r="T247" s="202">
        <f t="shared" si="14"/>
        <v>4</v>
      </c>
      <c r="U247" s="199">
        <f t="shared" si="15"/>
        <v>9</v>
      </c>
      <c r="V247" s="199">
        <f t="shared" si="16"/>
        <v>0</v>
      </c>
      <c r="W247" s="199">
        <f t="shared" si="17"/>
        <v>0</v>
      </c>
      <c r="X247" s="201">
        <f t="shared" si="18"/>
        <v>0</v>
      </c>
      <c r="Y247" s="203">
        <f t="shared" si="19"/>
        <v>3</v>
      </c>
      <c r="Z247" s="199">
        <f t="shared" si="20"/>
        <v>10</v>
      </c>
      <c r="AA247" s="199">
        <f t="shared" si="21"/>
        <v>0</v>
      </c>
      <c r="AB247" s="199">
        <f t="shared" si="22"/>
        <v>0</v>
      </c>
      <c r="AC247" s="201">
        <f t="shared" si="23"/>
        <v>0</v>
      </c>
      <c r="AD247" s="202">
        <f t="shared" si="24"/>
        <v>3</v>
      </c>
      <c r="AE247" s="199">
        <f t="shared" si="25"/>
        <v>0</v>
      </c>
      <c r="AF247" s="199">
        <f t="shared" si="26"/>
        <v>0</v>
      </c>
      <c r="AG247" s="199">
        <f t="shared" si="27"/>
        <v>0</v>
      </c>
      <c r="AH247" s="201">
        <f t="shared" si="28"/>
        <v>0</v>
      </c>
      <c r="AI247" s="204">
        <f t="shared" si="29"/>
        <v>4</v>
      </c>
      <c r="AJ247" s="199">
        <f t="shared" si="30"/>
        <v>0</v>
      </c>
      <c r="AK247" s="199">
        <f t="shared" si="31"/>
        <v>0</v>
      </c>
      <c r="AL247" s="199">
        <f t="shared" si="32"/>
        <v>0</v>
      </c>
      <c r="AM247" s="201">
        <f t="shared" si="33"/>
        <v>0</v>
      </c>
      <c r="AN247" s="204">
        <f t="shared" si="34"/>
        <v>4</v>
      </c>
      <c r="AO247" s="199">
        <f t="shared" si="35"/>
        <v>10</v>
      </c>
      <c r="AP247" s="199">
        <f t="shared" si="36"/>
        <v>0</v>
      </c>
      <c r="AQ247" s="199">
        <f t="shared" si="37"/>
        <v>0</v>
      </c>
      <c r="AR247" s="201">
        <f t="shared" si="38"/>
        <v>0</v>
      </c>
      <c r="AS247" s="204">
        <f t="shared" si="39"/>
        <v>3</v>
      </c>
      <c r="AT247" s="199">
        <f t="shared" si="40"/>
        <v>0</v>
      </c>
      <c r="AU247" s="199">
        <f t="shared" si="41"/>
        <v>0</v>
      </c>
      <c r="AV247" s="199">
        <f t="shared" si="42"/>
        <v>0</v>
      </c>
      <c r="AW247" s="201">
        <f t="shared" si="43"/>
        <v>0</v>
      </c>
      <c r="AX247" s="205">
        <f t="shared" si="44"/>
        <v>4</v>
      </c>
      <c r="AY247" s="199">
        <f t="shared" si="45"/>
        <v>10</v>
      </c>
      <c r="AZ247" s="199">
        <f t="shared" si="46"/>
        <v>0</v>
      </c>
      <c r="BA247" s="199">
        <f t="shared" si="47"/>
        <v>0</v>
      </c>
      <c r="BB247" s="201">
        <f t="shared" si="48"/>
        <v>0</v>
      </c>
      <c r="BC247" s="204">
        <f t="shared" si="49"/>
        <v>3</v>
      </c>
      <c r="BD247" s="199">
        <f t="shared" si="50"/>
        <v>3</v>
      </c>
      <c r="BE247" s="199">
        <f t="shared" si="51"/>
        <v>0</v>
      </c>
      <c r="BF247" s="199">
        <f t="shared" si="52"/>
        <v>0</v>
      </c>
      <c r="BG247" s="201">
        <f t="shared" si="53"/>
        <v>0</v>
      </c>
      <c r="BH247" s="204">
        <f t="shared" si="54"/>
        <v>3</v>
      </c>
      <c r="BI247" s="199">
        <f t="shared" si="55"/>
        <v>0</v>
      </c>
      <c r="BJ247" s="199">
        <f t="shared" si="56"/>
        <v>0</v>
      </c>
      <c r="BK247" s="199">
        <f t="shared" si="57"/>
        <v>0</v>
      </c>
      <c r="BL247" s="201">
        <f t="shared" si="58"/>
        <v>0</v>
      </c>
      <c r="BM247" s="206">
        <f t="shared" si="59"/>
        <v>4</v>
      </c>
      <c r="BN247" s="199">
        <f t="shared" si="60"/>
        <v>0</v>
      </c>
      <c r="BO247" s="199">
        <f t="shared" si="61"/>
        <v>0</v>
      </c>
      <c r="BP247" s="199">
        <f t="shared" si="62"/>
        <v>0</v>
      </c>
      <c r="BQ247" s="201">
        <f t="shared" si="63"/>
        <v>0</v>
      </c>
      <c r="BR247" s="207">
        <f t="shared" si="64"/>
        <v>4</v>
      </c>
      <c r="BS247" s="199">
        <f t="shared" si="65"/>
        <v>10</v>
      </c>
      <c r="BT247" s="199">
        <f t="shared" si="66"/>
        <v>0</v>
      </c>
      <c r="BU247" s="199">
        <f t="shared" si="67"/>
        <v>0</v>
      </c>
      <c r="BV247" s="201">
        <f t="shared" si="68"/>
        <v>0</v>
      </c>
      <c r="BW247" s="207">
        <f t="shared" si="69"/>
        <v>3</v>
      </c>
      <c r="BX247" s="235">
        <v>65</v>
      </c>
      <c r="BY247" s="235">
        <v>65</v>
      </c>
      <c r="BZ247" s="193" t="e">
        <f t="shared" si="70"/>
        <v>#VALUE!</v>
      </c>
      <c r="CA247" s="193">
        <f t="shared" si="71"/>
        <v>20</v>
      </c>
      <c r="CB247" s="193" t="e">
        <f t="shared" si="72"/>
        <v>#VALUE!</v>
      </c>
      <c r="CC247" s="193" t="e">
        <f t="shared" si="73"/>
        <v>#VALUE!</v>
      </c>
      <c r="CD247" s="193" t="e">
        <f t="shared" si="74"/>
        <v>#VALUE!</v>
      </c>
      <c r="CE247" s="193" t="e">
        <f t="shared" si="75"/>
        <v>#VALUE!</v>
      </c>
      <c r="CF247" s="193" t="e">
        <f t="shared" si="76"/>
        <v>#VALUE!</v>
      </c>
      <c r="CG247" s="193" t="e">
        <f t="shared" si="77"/>
        <v>#VALUE!</v>
      </c>
      <c r="CH247" s="193" t="e">
        <f t="shared" si="78"/>
        <v>#VALUE!</v>
      </c>
      <c r="CI247" s="193" t="e">
        <f t="shared" si="79"/>
        <v>#VALUE!</v>
      </c>
      <c r="CJ247" s="193" t="e">
        <f t="shared" si="80"/>
        <v>#VALUE!</v>
      </c>
      <c r="CK247" s="193" t="e">
        <f t="shared" si="81"/>
        <v>#VALUE!</v>
      </c>
      <c r="CL247" s="193" t="e">
        <f t="shared" si="82"/>
        <v>#VALUE!</v>
      </c>
      <c r="CM247" s="193" t="e">
        <f t="shared" si="83"/>
        <v>#VALUE!</v>
      </c>
      <c r="CN247" s="193" t="e">
        <f t="shared" si="84"/>
        <v>#VALUE!</v>
      </c>
      <c r="CO247" s="209" t="str">
        <f t="shared" si="85"/>
        <v>2023PEC AI 197</v>
      </c>
      <c r="CP247" s="193" t="e">
        <f t="shared" si="86"/>
        <v>#VALUE!</v>
      </c>
      <c r="CQ247" s="158"/>
      <c r="CR247" s="193">
        <f t="shared" si="87"/>
        <v>20</v>
      </c>
      <c r="CS247" s="193" t="e">
        <f t="shared" si="88"/>
        <v>#VALUE!</v>
      </c>
      <c r="CT247" s="193" t="e">
        <f t="shared" si="89"/>
        <v>#VALUE!</v>
      </c>
      <c r="CU247" s="193" t="e">
        <f t="shared" si="90"/>
        <v>#VALUE!</v>
      </c>
      <c r="CV247" s="193" t="e">
        <f t="shared" si="91"/>
        <v>#VALUE!</v>
      </c>
      <c r="CW247" s="193" t="e">
        <f t="shared" si="92"/>
        <v>#VALUE!</v>
      </c>
      <c r="CX247" s="193" t="e">
        <f t="shared" si="93"/>
        <v>#VALUE!</v>
      </c>
      <c r="CY247" s="193" t="e">
        <f t="shared" si="94"/>
        <v>#VALUE!</v>
      </c>
      <c r="CZ247" s="193" t="e">
        <f t="shared" si="95"/>
        <v>#VALUE!</v>
      </c>
      <c r="DA247" s="193" t="e">
        <f t="shared" si="96"/>
        <v>#VALUE!</v>
      </c>
      <c r="DB247" s="193" t="e">
        <f t="shared" si="97"/>
        <v>#VALUE!</v>
      </c>
      <c r="DC247" s="193" t="e">
        <f t="shared" si="98"/>
        <v>#VALUE!</v>
      </c>
      <c r="DD247" s="193" t="e">
        <f t="shared" si="99"/>
        <v>#VALUE!</v>
      </c>
      <c r="DE247" s="159"/>
      <c r="DF247" s="159" t="e">
        <f t="shared" si="100"/>
        <v>#VALUE!</v>
      </c>
      <c r="DG247" s="159"/>
      <c r="DH247" s="159"/>
      <c r="DI247" s="159"/>
      <c r="DJ247" s="159"/>
      <c r="DK247" s="159"/>
      <c r="DL247" s="159"/>
      <c r="DM247" s="159"/>
      <c r="DN247" s="159"/>
      <c r="DO247" s="159"/>
      <c r="DP247" s="159"/>
      <c r="DQ247" s="159"/>
      <c r="DR247" s="159">
        <f t="shared" si="101"/>
        <v>65</v>
      </c>
      <c r="DS247" s="188">
        <f t="shared" si="102"/>
        <v>13</v>
      </c>
      <c r="DT247" s="159">
        <f t="shared" si="103"/>
        <v>9</v>
      </c>
      <c r="DU247" s="159">
        <f t="shared" si="104"/>
        <v>10</v>
      </c>
      <c r="DV247" s="159">
        <f t="shared" si="105"/>
        <v>10</v>
      </c>
      <c r="DW247" s="159">
        <f t="shared" si="106"/>
        <v>10</v>
      </c>
      <c r="DX247" s="159">
        <f t="shared" si="107"/>
        <v>3</v>
      </c>
      <c r="DY247" s="210">
        <f t="shared" si="108"/>
        <v>10</v>
      </c>
      <c r="DZ247" s="159">
        <f t="shared" si="109"/>
        <v>65</v>
      </c>
      <c r="EA247" s="159">
        <f t="shared" si="110"/>
        <v>13</v>
      </c>
      <c r="EB247" s="159">
        <f t="shared" si="111"/>
        <v>0</v>
      </c>
      <c r="EC247" s="159">
        <f t="shared" si="229"/>
        <v>9</v>
      </c>
      <c r="ED247" s="159">
        <f t="shared" si="229"/>
        <v>10</v>
      </c>
      <c r="EE247" s="159">
        <f t="shared" si="230"/>
        <v>0</v>
      </c>
      <c r="EF247" s="159">
        <f t="shared" si="230"/>
        <v>0</v>
      </c>
      <c r="EG247" s="159">
        <f t="shared" si="114"/>
        <v>10</v>
      </c>
      <c r="EH247" s="159">
        <f t="shared" si="115"/>
        <v>0</v>
      </c>
      <c r="EI247" s="159">
        <f t="shared" si="231"/>
        <v>10</v>
      </c>
      <c r="EJ247" s="159">
        <f t="shared" si="231"/>
        <v>3</v>
      </c>
      <c r="EK247" s="159">
        <f t="shared" si="232"/>
        <v>0</v>
      </c>
      <c r="EL247" s="159">
        <f t="shared" si="232"/>
        <v>0</v>
      </c>
      <c r="EM247" s="159">
        <f t="shared" si="118"/>
        <v>10</v>
      </c>
      <c r="EN247" s="159"/>
      <c r="EO247" s="159"/>
      <c r="EP247" s="188">
        <f t="shared" si="119"/>
        <v>13</v>
      </c>
      <c r="EQ247" s="159">
        <f t="shared" si="120"/>
        <v>11</v>
      </c>
      <c r="ER247" s="159">
        <f t="shared" si="121"/>
        <v>12</v>
      </c>
      <c r="ES247" s="159">
        <f t="shared" si="122"/>
        <v>12</v>
      </c>
      <c r="ET247" s="159">
        <f t="shared" si="123"/>
        <v>7</v>
      </c>
      <c r="EU247" s="159">
        <f t="shared" si="124"/>
        <v>10</v>
      </c>
      <c r="EV247" s="159"/>
      <c r="EW247" s="159">
        <f t="shared" si="125"/>
        <v>65</v>
      </c>
      <c r="EX247" s="159">
        <f t="shared" si="126"/>
        <v>13</v>
      </c>
      <c r="EY247" s="159">
        <f t="shared" si="127"/>
        <v>0</v>
      </c>
      <c r="EZ247" s="159">
        <f t="shared" si="233"/>
        <v>11</v>
      </c>
      <c r="FA247" s="159">
        <f t="shared" si="233"/>
        <v>12</v>
      </c>
      <c r="FB247" s="159">
        <f t="shared" si="234"/>
        <v>0</v>
      </c>
      <c r="FC247" s="159">
        <f t="shared" si="234"/>
        <v>0</v>
      </c>
      <c r="FD247" s="159">
        <f t="shared" si="130"/>
        <v>12</v>
      </c>
      <c r="FE247" s="159">
        <f t="shared" si="131"/>
        <v>0</v>
      </c>
      <c r="FF247" s="159">
        <f t="shared" si="235"/>
        <v>7</v>
      </c>
      <c r="FG247" s="159">
        <f t="shared" si="235"/>
        <v>10</v>
      </c>
      <c r="FH247" s="159">
        <f t="shared" si="133"/>
        <v>0</v>
      </c>
      <c r="FI247" s="159">
        <v>0</v>
      </c>
      <c r="FJ247" s="159">
        <v>0</v>
      </c>
      <c r="FK247" s="159"/>
      <c r="FL247" s="159"/>
      <c r="FM247" s="235">
        <v>65</v>
      </c>
    </row>
    <row r="248" spans="1:169" ht="18" x14ac:dyDescent="0.2">
      <c r="A248" s="194">
        <v>235</v>
      </c>
      <c r="B248" s="211">
        <v>211423243235</v>
      </c>
      <c r="C248" s="211" t="s">
        <v>1141</v>
      </c>
      <c r="D248" s="197"/>
      <c r="E248" s="212" t="s">
        <v>1142</v>
      </c>
      <c r="F248" s="199">
        <f t="shared" si="0"/>
        <v>2</v>
      </c>
      <c r="G248" s="199">
        <f t="shared" si="1"/>
        <v>2</v>
      </c>
      <c r="H248" s="199">
        <f t="shared" si="2"/>
        <v>2</v>
      </c>
      <c r="I248" s="199">
        <f t="shared" si="3"/>
        <v>2</v>
      </c>
      <c r="J248" s="199">
        <f t="shared" si="4"/>
        <v>2</v>
      </c>
      <c r="K248" s="199">
        <f t="shared" si="5"/>
        <v>2</v>
      </c>
      <c r="L248" s="199">
        <f t="shared" si="6"/>
        <v>2</v>
      </c>
      <c r="M248" s="199">
        <f t="shared" si="7"/>
        <v>1</v>
      </c>
      <c r="N248" s="199">
        <f t="shared" si="8"/>
        <v>0</v>
      </c>
      <c r="O248" s="200">
        <f t="shared" si="9"/>
        <v>0</v>
      </c>
      <c r="P248" s="199">
        <f t="shared" si="10"/>
        <v>11</v>
      </c>
      <c r="Q248" s="199">
        <f t="shared" si="11"/>
        <v>0</v>
      </c>
      <c r="R248" s="199">
        <f t="shared" si="12"/>
        <v>0</v>
      </c>
      <c r="S248" s="201">
        <f t="shared" si="214"/>
        <v>0</v>
      </c>
      <c r="T248" s="202">
        <f t="shared" si="14"/>
        <v>3</v>
      </c>
      <c r="U248" s="199">
        <f t="shared" si="15"/>
        <v>0</v>
      </c>
      <c r="V248" s="199">
        <f t="shared" si="16"/>
        <v>0</v>
      </c>
      <c r="W248" s="199">
        <f t="shared" si="17"/>
        <v>0</v>
      </c>
      <c r="X248" s="201">
        <f t="shared" si="18"/>
        <v>0</v>
      </c>
      <c r="Y248" s="203">
        <f t="shared" si="19"/>
        <v>4</v>
      </c>
      <c r="Z248" s="199">
        <f t="shared" si="20"/>
        <v>0</v>
      </c>
      <c r="AA248" s="199">
        <f t="shared" si="21"/>
        <v>0</v>
      </c>
      <c r="AB248" s="199">
        <f t="shared" si="22"/>
        <v>0</v>
      </c>
      <c r="AC248" s="201">
        <f t="shared" si="23"/>
        <v>0</v>
      </c>
      <c r="AD248" s="202">
        <f t="shared" si="24"/>
        <v>4</v>
      </c>
      <c r="AE248" s="199">
        <f t="shared" si="25"/>
        <v>11</v>
      </c>
      <c r="AF248" s="199">
        <f t="shared" si="26"/>
        <v>0</v>
      </c>
      <c r="AG248" s="199">
        <f t="shared" si="27"/>
        <v>0</v>
      </c>
      <c r="AH248" s="201">
        <f t="shared" si="28"/>
        <v>0</v>
      </c>
      <c r="AI248" s="204">
        <f t="shared" si="29"/>
        <v>3</v>
      </c>
      <c r="AJ248" s="199">
        <f t="shared" si="30"/>
        <v>9</v>
      </c>
      <c r="AK248" s="199">
        <f t="shared" si="31"/>
        <v>0</v>
      </c>
      <c r="AL248" s="199">
        <f t="shared" si="32"/>
        <v>0</v>
      </c>
      <c r="AM248" s="201">
        <f t="shared" si="33"/>
        <v>0</v>
      </c>
      <c r="AN248" s="204">
        <f t="shared" si="34"/>
        <v>3</v>
      </c>
      <c r="AO248" s="199">
        <f t="shared" si="35"/>
        <v>0</v>
      </c>
      <c r="AP248" s="199">
        <f t="shared" si="36"/>
        <v>0</v>
      </c>
      <c r="AQ248" s="199">
        <f t="shared" si="37"/>
        <v>0</v>
      </c>
      <c r="AR248" s="201">
        <f t="shared" si="38"/>
        <v>0</v>
      </c>
      <c r="AS248" s="204">
        <f t="shared" si="39"/>
        <v>4</v>
      </c>
      <c r="AT248" s="199">
        <f t="shared" si="40"/>
        <v>11</v>
      </c>
      <c r="AU248" s="199">
        <f t="shared" si="41"/>
        <v>0</v>
      </c>
      <c r="AV248" s="199">
        <f t="shared" si="42"/>
        <v>0</v>
      </c>
      <c r="AW248" s="201">
        <f t="shared" si="43"/>
        <v>0</v>
      </c>
      <c r="AX248" s="205">
        <f t="shared" si="44"/>
        <v>3</v>
      </c>
      <c r="AY248" s="199">
        <f t="shared" si="45"/>
        <v>0</v>
      </c>
      <c r="AZ248" s="199">
        <f t="shared" si="46"/>
        <v>0</v>
      </c>
      <c r="BA248" s="199">
        <f t="shared" si="47"/>
        <v>0</v>
      </c>
      <c r="BB248" s="201">
        <f t="shared" si="48"/>
        <v>0</v>
      </c>
      <c r="BC248" s="204">
        <f t="shared" si="49"/>
        <v>4</v>
      </c>
      <c r="BD248" s="199">
        <f t="shared" si="50"/>
        <v>0</v>
      </c>
      <c r="BE248" s="199">
        <f t="shared" si="51"/>
        <v>0</v>
      </c>
      <c r="BF248" s="199">
        <f t="shared" si="52"/>
        <v>0</v>
      </c>
      <c r="BG248" s="201">
        <f t="shared" si="53"/>
        <v>0</v>
      </c>
      <c r="BH248" s="204">
        <f t="shared" si="54"/>
        <v>4</v>
      </c>
      <c r="BI248" s="199">
        <f t="shared" si="55"/>
        <v>7</v>
      </c>
      <c r="BJ248" s="199">
        <f t="shared" si="56"/>
        <v>0</v>
      </c>
      <c r="BK248" s="199">
        <f t="shared" si="57"/>
        <v>0</v>
      </c>
      <c r="BL248" s="201">
        <f t="shared" si="58"/>
        <v>0</v>
      </c>
      <c r="BM248" s="206">
        <f t="shared" si="59"/>
        <v>3</v>
      </c>
      <c r="BN248" s="199">
        <f t="shared" si="60"/>
        <v>11</v>
      </c>
      <c r="BO248" s="199">
        <f t="shared" si="61"/>
        <v>0</v>
      </c>
      <c r="BP248" s="199">
        <f t="shared" si="62"/>
        <v>0</v>
      </c>
      <c r="BQ248" s="201">
        <f t="shared" si="63"/>
        <v>0</v>
      </c>
      <c r="BR248" s="207">
        <f t="shared" si="64"/>
        <v>3</v>
      </c>
      <c r="BS248" s="199">
        <f t="shared" si="65"/>
        <v>0</v>
      </c>
      <c r="BT248" s="199">
        <f t="shared" si="66"/>
        <v>0</v>
      </c>
      <c r="BU248" s="199">
        <f t="shared" si="67"/>
        <v>0</v>
      </c>
      <c r="BV248" s="201">
        <f t="shared" si="68"/>
        <v>0</v>
      </c>
      <c r="BW248" s="207">
        <f t="shared" si="69"/>
        <v>4</v>
      </c>
      <c r="BX248" s="235">
        <v>75</v>
      </c>
      <c r="BY248" s="235">
        <v>75</v>
      </c>
      <c r="BZ248" s="193" t="e">
        <f t="shared" si="70"/>
        <v>#VALUE!</v>
      </c>
      <c r="CA248" s="193">
        <f t="shared" si="71"/>
        <v>12</v>
      </c>
      <c r="CB248" s="193" t="e">
        <f t="shared" si="72"/>
        <v>#VALUE!</v>
      </c>
      <c r="CC248" s="193" t="e">
        <f t="shared" si="73"/>
        <v>#VALUE!</v>
      </c>
      <c r="CD248" s="193" t="e">
        <f t="shared" si="74"/>
        <v>#VALUE!</v>
      </c>
      <c r="CE248" s="193" t="e">
        <f t="shared" si="75"/>
        <v>#VALUE!</v>
      </c>
      <c r="CF248" s="193" t="e">
        <f t="shared" si="76"/>
        <v>#VALUE!</v>
      </c>
      <c r="CG248" s="193" t="e">
        <f t="shared" si="77"/>
        <v>#VALUE!</v>
      </c>
      <c r="CH248" s="193" t="e">
        <f t="shared" si="78"/>
        <v>#VALUE!</v>
      </c>
      <c r="CI248" s="193" t="e">
        <f t="shared" si="79"/>
        <v>#VALUE!</v>
      </c>
      <c r="CJ248" s="193" t="e">
        <f t="shared" si="80"/>
        <v>#VALUE!</v>
      </c>
      <c r="CK248" s="193" t="e">
        <f t="shared" si="81"/>
        <v>#VALUE!</v>
      </c>
      <c r="CL248" s="193" t="e">
        <f t="shared" si="82"/>
        <v>#VALUE!</v>
      </c>
      <c r="CM248" s="193" t="e">
        <f t="shared" si="83"/>
        <v>#VALUE!</v>
      </c>
      <c r="CN248" s="193" t="e">
        <f t="shared" si="84"/>
        <v>#VALUE!</v>
      </c>
      <c r="CO248" s="209" t="str">
        <f t="shared" si="85"/>
        <v>2023PEC AI 198</v>
      </c>
      <c r="CP248" s="193" t="e">
        <f t="shared" si="86"/>
        <v>#VALUE!</v>
      </c>
      <c r="CQ248" s="158"/>
      <c r="CR248" s="193">
        <f t="shared" si="87"/>
        <v>12</v>
      </c>
      <c r="CS248" s="193" t="e">
        <f t="shared" si="88"/>
        <v>#VALUE!</v>
      </c>
      <c r="CT248" s="193" t="e">
        <f t="shared" si="89"/>
        <v>#VALUE!</v>
      </c>
      <c r="CU248" s="193" t="e">
        <f t="shared" si="90"/>
        <v>#VALUE!</v>
      </c>
      <c r="CV248" s="193" t="e">
        <f t="shared" si="91"/>
        <v>#VALUE!</v>
      </c>
      <c r="CW248" s="193" t="e">
        <f t="shared" si="92"/>
        <v>#VALUE!</v>
      </c>
      <c r="CX248" s="193" t="e">
        <f t="shared" si="93"/>
        <v>#VALUE!</v>
      </c>
      <c r="CY248" s="193" t="e">
        <f t="shared" si="94"/>
        <v>#VALUE!</v>
      </c>
      <c r="CZ248" s="193" t="e">
        <f t="shared" si="95"/>
        <v>#VALUE!</v>
      </c>
      <c r="DA248" s="193" t="e">
        <f t="shared" si="96"/>
        <v>#VALUE!</v>
      </c>
      <c r="DB248" s="193" t="e">
        <f t="shared" si="97"/>
        <v>#VALUE!</v>
      </c>
      <c r="DC248" s="193" t="e">
        <f t="shared" si="98"/>
        <v>#VALUE!</v>
      </c>
      <c r="DD248" s="193" t="e">
        <f t="shared" si="99"/>
        <v>#VALUE!</v>
      </c>
      <c r="DE248" s="159"/>
      <c r="DF248" s="159" t="e">
        <f t="shared" si="100"/>
        <v>#VALUE!</v>
      </c>
      <c r="DG248" s="159"/>
      <c r="DH248" s="159"/>
      <c r="DI248" s="159"/>
      <c r="DJ248" s="159"/>
      <c r="DK248" s="159"/>
      <c r="DL248" s="159"/>
      <c r="DM248" s="159"/>
      <c r="DN248" s="159"/>
      <c r="DO248" s="159"/>
      <c r="DP248" s="159"/>
      <c r="DQ248" s="159"/>
      <c r="DR248" s="159">
        <f t="shared" si="101"/>
        <v>75</v>
      </c>
      <c r="DS248" s="188">
        <f t="shared" si="102"/>
        <v>15</v>
      </c>
      <c r="DT248" s="159">
        <f t="shared" si="103"/>
        <v>11</v>
      </c>
      <c r="DU248" s="159">
        <f t="shared" si="104"/>
        <v>11</v>
      </c>
      <c r="DV248" s="159">
        <f t="shared" si="105"/>
        <v>9</v>
      </c>
      <c r="DW248" s="159">
        <f t="shared" si="106"/>
        <v>11</v>
      </c>
      <c r="DX248" s="159">
        <f t="shared" si="107"/>
        <v>7</v>
      </c>
      <c r="DY248" s="210">
        <f t="shared" si="108"/>
        <v>11</v>
      </c>
      <c r="DZ248" s="159">
        <f t="shared" si="109"/>
        <v>75</v>
      </c>
      <c r="EA248" s="159">
        <f t="shared" si="110"/>
        <v>15</v>
      </c>
      <c r="EB248" s="159">
        <f t="shared" si="111"/>
        <v>11</v>
      </c>
      <c r="EC248" s="159">
        <f t="shared" si="229"/>
        <v>0</v>
      </c>
      <c r="ED248" s="159">
        <f t="shared" si="229"/>
        <v>0</v>
      </c>
      <c r="EE248" s="159">
        <f t="shared" si="230"/>
        <v>11</v>
      </c>
      <c r="EF248" s="159">
        <f t="shared" si="230"/>
        <v>9</v>
      </c>
      <c r="EG248" s="159">
        <f t="shared" si="114"/>
        <v>0</v>
      </c>
      <c r="EH248" s="159">
        <f t="shared" si="115"/>
        <v>11</v>
      </c>
      <c r="EI248" s="159">
        <f t="shared" si="231"/>
        <v>0</v>
      </c>
      <c r="EJ248" s="159">
        <f t="shared" si="231"/>
        <v>0</v>
      </c>
      <c r="EK248" s="159">
        <f t="shared" si="232"/>
        <v>7</v>
      </c>
      <c r="EL248" s="159">
        <f t="shared" si="232"/>
        <v>11</v>
      </c>
      <c r="EM248" s="159">
        <f t="shared" si="118"/>
        <v>0</v>
      </c>
      <c r="EN248" s="159"/>
      <c r="EO248" s="159"/>
      <c r="EP248" s="188">
        <f t="shared" si="119"/>
        <v>15</v>
      </c>
      <c r="EQ248" s="159">
        <f t="shared" si="120"/>
        <v>13</v>
      </c>
      <c r="ER248" s="159">
        <f t="shared" si="121"/>
        <v>13</v>
      </c>
      <c r="ES248" s="159">
        <f t="shared" si="122"/>
        <v>12</v>
      </c>
      <c r="ET248" s="159">
        <f t="shared" si="123"/>
        <v>10</v>
      </c>
      <c r="EU248" s="159">
        <f t="shared" si="124"/>
        <v>12</v>
      </c>
      <c r="EV248" s="159"/>
      <c r="EW248" s="159">
        <f t="shared" si="125"/>
        <v>75</v>
      </c>
      <c r="EX248" s="159">
        <f t="shared" si="126"/>
        <v>15</v>
      </c>
      <c r="EY248" s="159">
        <f t="shared" si="127"/>
        <v>13</v>
      </c>
      <c r="EZ248" s="159">
        <f t="shared" si="233"/>
        <v>0</v>
      </c>
      <c r="FA248" s="159">
        <f t="shared" si="233"/>
        <v>0</v>
      </c>
      <c r="FB248" s="159">
        <f t="shared" si="234"/>
        <v>13</v>
      </c>
      <c r="FC248" s="159">
        <f t="shared" si="234"/>
        <v>12</v>
      </c>
      <c r="FD248" s="159">
        <f t="shared" si="130"/>
        <v>0</v>
      </c>
      <c r="FE248" s="159">
        <f t="shared" si="131"/>
        <v>10</v>
      </c>
      <c r="FF248" s="159">
        <f t="shared" si="235"/>
        <v>0</v>
      </c>
      <c r="FG248" s="159">
        <f t="shared" si="235"/>
        <v>0</v>
      </c>
      <c r="FH248" s="159">
        <f t="shared" si="133"/>
        <v>12</v>
      </c>
      <c r="FI248" s="159">
        <v>0</v>
      </c>
      <c r="FJ248" s="159">
        <v>0</v>
      </c>
      <c r="FK248" s="159"/>
      <c r="FL248" s="159"/>
      <c r="FM248" s="235">
        <v>75</v>
      </c>
    </row>
    <row r="249" spans="1:169" ht="18" x14ac:dyDescent="0.2">
      <c r="A249" s="194">
        <v>236</v>
      </c>
      <c r="B249" s="195">
        <v>211423243236</v>
      </c>
      <c r="C249" s="196" t="s">
        <v>1143</v>
      </c>
      <c r="D249" s="197"/>
      <c r="E249" s="198" t="s">
        <v>1144</v>
      </c>
      <c r="F249" s="199">
        <f t="shared" si="0"/>
        <v>2</v>
      </c>
      <c r="G249" s="199">
        <f t="shared" si="1"/>
        <v>2</v>
      </c>
      <c r="H249" s="199">
        <f t="shared" si="2"/>
        <v>2</v>
      </c>
      <c r="I249" s="199">
        <f t="shared" si="3"/>
        <v>2</v>
      </c>
      <c r="J249" s="199">
        <f t="shared" si="4"/>
        <v>2</v>
      </c>
      <c r="K249" s="199">
        <f t="shared" si="5"/>
        <v>0</v>
      </c>
      <c r="L249" s="199">
        <f t="shared" si="6"/>
        <v>0</v>
      </c>
      <c r="M249" s="199">
        <f t="shared" si="7"/>
        <v>0</v>
      </c>
      <c r="N249" s="199">
        <f t="shared" si="8"/>
        <v>0</v>
      </c>
      <c r="O249" s="200">
        <f t="shared" si="9"/>
        <v>0</v>
      </c>
      <c r="P249" s="199">
        <f t="shared" si="10"/>
        <v>0</v>
      </c>
      <c r="Q249" s="199">
        <f t="shared" si="11"/>
        <v>0</v>
      </c>
      <c r="R249" s="199">
        <f t="shared" si="12"/>
        <v>0</v>
      </c>
      <c r="S249" s="201">
        <f t="shared" si="214"/>
        <v>0</v>
      </c>
      <c r="T249" s="202">
        <f t="shared" si="14"/>
        <v>4</v>
      </c>
      <c r="U249" s="199">
        <f t="shared" si="15"/>
        <v>7</v>
      </c>
      <c r="V249" s="199">
        <f t="shared" si="16"/>
        <v>0</v>
      </c>
      <c r="W249" s="199">
        <f t="shared" si="17"/>
        <v>0</v>
      </c>
      <c r="X249" s="201">
        <f t="shared" si="18"/>
        <v>0</v>
      </c>
      <c r="Y249" s="203">
        <f t="shared" si="19"/>
        <v>3</v>
      </c>
      <c r="Z249" s="199">
        <f t="shared" si="20"/>
        <v>8</v>
      </c>
      <c r="AA249" s="199">
        <f t="shared" si="21"/>
        <v>0</v>
      </c>
      <c r="AB249" s="199">
        <f t="shared" si="22"/>
        <v>0</v>
      </c>
      <c r="AC249" s="201">
        <f t="shared" si="23"/>
        <v>0</v>
      </c>
      <c r="AD249" s="202">
        <f t="shared" si="24"/>
        <v>3</v>
      </c>
      <c r="AE249" s="199">
        <f t="shared" si="25"/>
        <v>0</v>
      </c>
      <c r="AF249" s="199">
        <f t="shared" si="26"/>
        <v>0</v>
      </c>
      <c r="AG249" s="199">
        <f t="shared" si="27"/>
        <v>0</v>
      </c>
      <c r="AH249" s="201">
        <f t="shared" si="28"/>
        <v>0</v>
      </c>
      <c r="AI249" s="204">
        <f t="shared" si="29"/>
        <v>4</v>
      </c>
      <c r="AJ249" s="199">
        <f t="shared" si="30"/>
        <v>0</v>
      </c>
      <c r="AK249" s="199">
        <f t="shared" si="31"/>
        <v>0</v>
      </c>
      <c r="AL249" s="199">
        <f t="shared" si="32"/>
        <v>0</v>
      </c>
      <c r="AM249" s="201">
        <f t="shared" si="33"/>
        <v>0</v>
      </c>
      <c r="AN249" s="204">
        <f t="shared" si="34"/>
        <v>4</v>
      </c>
      <c r="AO249" s="199">
        <f t="shared" si="35"/>
        <v>8</v>
      </c>
      <c r="AP249" s="199">
        <f t="shared" si="36"/>
        <v>0</v>
      </c>
      <c r="AQ249" s="199">
        <f t="shared" si="37"/>
        <v>0</v>
      </c>
      <c r="AR249" s="201">
        <f t="shared" si="38"/>
        <v>0</v>
      </c>
      <c r="AS249" s="204">
        <f t="shared" si="39"/>
        <v>3</v>
      </c>
      <c r="AT249" s="199">
        <f t="shared" si="40"/>
        <v>0</v>
      </c>
      <c r="AU249" s="199">
        <f t="shared" si="41"/>
        <v>0</v>
      </c>
      <c r="AV249" s="199">
        <f t="shared" si="42"/>
        <v>0</v>
      </c>
      <c r="AW249" s="201">
        <f t="shared" si="43"/>
        <v>0</v>
      </c>
      <c r="AX249" s="205">
        <f t="shared" si="44"/>
        <v>4</v>
      </c>
      <c r="AY249" s="199">
        <f t="shared" si="45"/>
        <v>8</v>
      </c>
      <c r="AZ249" s="199">
        <f t="shared" si="46"/>
        <v>0</v>
      </c>
      <c r="BA249" s="199">
        <f t="shared" si="47"/>
        <v>0</v>
      </c>
      <c r="BB249" s="201">
        <f t="shared" si="48"/>
        <v>0</v>
      </c>
      <c r="BC249" s="204">
        <f t="shared" si="49"/>
        <v>3</v>
      </c>
      <c r="BD249" s="199">
        <f t="shared" si="50"/>
        <v>2</v>
      </c>
      <c r="BE249" s="199">
        <f t="shared" si="51"/>
        <v>0</v>
      </c>
      <c r="BF249" s="199">
        <f t="shared" si="52"/>
        <v>0</v>
      </c>
      <c r="BG249" s="201">
        <f t="shared" si="53"/>
        <v>0</v>
      </c>
      <c r="BH249" s="204">
        <f t="shared" si="54"/>
        <v>3</v>
      </c>
      <c r="BI249" s="199">
        <f t="shared" si="55"/>
        <v>0</v>
      </c>
      <c r="BJ249" s="199">
        <f t="shared" si="56"/>
        <v>0</v>
      </c>
      <c r="BK249" s="199">
        <f t="shared" si="57"/>
        <v>0</v>
      </c>
      <c r="BL249" s="201">
        <f t="shared" si="58"/>
        <v>0</v>
      </c>
      <c r="BM249" s="206">
        <f t="shared" si="59"/>
        <v>4</v>
      </c>
      <c r="BN249" s="199">
        <f t="shared" si="60"/>
        <v>0</v>
      </c>
      <c r="BO249" s="199">
        <f t="shared" si="61"/>
        <v>0</v>
      </c>
      <c r="BP249" s="199">
        <f t="shared" si="62"/>
        <v>0</v>
      </c>
      <c r="BQ249" s="201">
        <f t="shared" si="63"/>
        <v>0</v>
      </c>
      <c r="BR249" s="207">
        <f t="shared" si="64"/>
        <v>4</v>
      </c>
      <c r="BS249" s="199">
        <f t="shared" si="65"/>
        <v>8</v>
      </c>
      <c r="BT249" s="199">
        <f t="shared" si="66"/>
        <v>0</v>
      </c>
      <c r="BU249" s="199">
        <f t="shared" si="67"/>
        <v>0</v>
      </c>
      <c r="BV249" s="201">
        <f t="shared" si="68"/>
        <v>0</v>
      </c>
      <c r="BW249" s="207">
        <f t="shared" si="69"/>
        <v>3</v>
      </c>
      <c r="BX249" s="235">
        <v>51</v>
      </c>
      <c r="BY249" s="235">
        <v>51</v>
      </c>
      <c r="BZ249" s="193" t="e">
        <f t="shared" si="70"/>
        <v>#VALUE!</v>
      </c>
      <c r="CA249" s="193">
        <f t="shared" si="71"/>
        <v>20</v>
      </c>
      <c r="CB249" s="193" t="e">
        <f t="shared" si="72"/>
        <v>#VALUE!</v>
      </c>
      <c r="CC249" s="193" t="e">
        <f t="shared" si="73"/>
        <v>#VALUE!</v>
      </c>
      <c r="CD249" s="193" t="e">
        <f t="shared" si="74"/>
        <v>#VALUE!</v>
      </c>
      <c r="CE249" s="193" t="e">
        <f t="shared" si="75"/>
        <v>#VALUE!</v>
      </c>
      <c r="CF249" s="193" t="e">
        <f t="shared" si="76"/>
        <v>#VALUE!</v>
      </c>
      <c r="CG249" s="193" t="e">
        <f t="shared" si="77"/>
        <v>#VALUE!</v>
      </c>
      <c r="CH249" s="193" t="e">
        <f t="shared" si="78"/>
        <v>#VALUE!</v>
      </c>
      <c r="CI249" s="193" t="e">
        <f t="shared" si="79"/>
        <v>#VALUE!</v>
      </c>
      <c r="CJ249" s="193" t="e">
        <f t="shared" si="80"/>
        <v>#VALUE!</v>
      </c>
      <c r="CK249" s="193" t="e">
        <f t="shared" si="81"/>
        <v>#VALUE!</v>
      </c>
      <c r="CL249" s="193" t="e">
        <f t="shared" si="82"/>
        <v>#VALUE!</v>
      </c>
      <c r="CM249" s="193" t="e">
        <f t="shared" si="83"/>
        <v>#VALUE!</v>
      </c>
      <c r="CN249" s="193" t="e">
        <f t="shared" si="84"/>
        <v>#VALUE!</v>
      </c>
      <c r="CO249" s="209" t="str">
        <f t="shared" si="85"/>
        <v>2023PEC AI 420</v>
      </c>
      <c r="CP249" s="193" t="e">
        <f t="shared" si="86"/>
        <v>#VALUE!</v>
      </c>
      <c r="CQ249" s="158"/>
      <c r="CR249" s="193">
        <f t="shared" si="87"/>
        <v>20</v>
      </c>
      <c r="CS249" s="193" t="e">
        <f t="shared" si="88"/>
        <v>#VALUE!</v>
      </c>
      <c r="CT249" s="193" t="e">
        <f t="shared" si="89"/>
        <v>#VALUE!</v>
      </c>
      <c r="CU249" s="193" t="e">
        <f t="shared" si="90"/>
        <v>#VALUE!</v>
      </c>
      <c r="CV249" s="193" t="e">
        <f t="shared" si="91"/>
        <v>#VALUE!</v>
      </c>
      <c r="CW249" s="193" t="e">
        <f t="shared" si="92"/>
        <v>#VALUE!</v>
      </c>
      <c r="CX249" s="193" t="e">
        <f t="shared" si="93"/>
        <v>#VALUE!</v>
      </c>
      <c r="CY249" s="193" t="e">
        <f t="shared" si="94"/>
        <v>#VALUE!</v>
      </c>
      <c r="CZ249" s="193" t="e">
        <f t="shared" si="95"/>
        <v>#VALUE!</v>
      </c>
      <c r="DA249" s="193" t="e">
        <f t="shared" si="96"/>
        <v>#VALUE!</v>
      </c>
      <c r="DB249" s="193" t="e">
        <f t="shared" si="97"/>
        <v>#VALUE!</v>
      </c>
      <c r="DC249" s="193" t="e">
        <f t="shared" si="98"/>
        <v>#VALUE!</v>
      </c>
      <c r="DD249" s="193" t="e">
        <f t="shared" si="99"/>
        <v>#VALUE!</v>
      </c>
      <c r="DE249" s="159"/>
      <c r="DF249" s="159" t="e">
        <f t="shared" si="100"/>
        <v>#VALUE!</v>
      </c>
      <c r="DG249" s="159"/>
      <c r="DH249" s="159"/>
      <c r="DI249" s="159"/>
      <c r="DJ249" s="159"/>
      <c r="DK249" s="159"/>
      <c r="DL249" s="159"/>
      <c r="DM249" s="159"/>
      <c r="DN249" s="159"/>
      <c r="DO249" s="159"/>
      <c r="DP249" s="159"/>
      <c r="DQ249" s="159"/>
      <c r="DR249" s="159">
        <f t="shared" si="101"/>
        <v>51</v>
      </c>
      <c r="DS249" s="188">
        <f t="shared" si="102"/>
        <v>10</v>
      </c>
      <c r="DT249" s="159">
        <f t="shared" si="103"/>
        <v>7</v>
      </c>
      <c r="DU249" s="159">
        <f t="shared" si="104"/>
        <v>8</v>
      </c>
      <c r="DV249" s="159">
        <f t="shared" si="105"/>
        <v>8</v>
      </c>
      <c r="DW249" s="159">
        <f t="shared" si="106"/>
        <v>8</v>
      </c>
      <c r="DX249" s="159">
        <f t="shared" si="107"/>
        <v>2</v>
      </c>
      <c r="DY249" s="210">
        <f t="shared" si="108"/>
        <v>8</v>
      </c>
      <c r="DZ249" s="159">
        <f t="shared" si="109"/>
        <v>51</v>
      </c>
      <c r="EA249" s="159">
        <f t="shared" si="110"/>
        <v>10</v>
      </c>
      <c r="EB249" s="159">
        <f t="shared" si="111"/>
        <v>0</v>
      </c>
      <c r="EC249" s="159">
        <f t="shared" si="229"/>
        <v>7</v>
      </c>
      <c r="ED249" s="159">
        <f t="shared" si="229"/>
        <v>8</v>
      </c>
      <c r="EE249" s="159">
        <f t="shared" si="230"/>
        <v>0</v>
      </c>
      <c r="EF249" s="159">
        <f t="shared" si="230"/>
        <v>0</v>
      </c>
      <c r="EG249" s="159">
        <f t="shared" si="114"/>
        <v>8</v>
      </c>
      <c r="EH249" s="159">
        <f t="shared" si="115"/>
        <v>0</v>
      </c>
      <c r="EI249" s="159">
        <f t="shared" si="231"/>
        <v>8</v>
      </c>
      <c r="EJ249" s="159">
        <f t="shared" si="231"/>
        <v>2</v>
      </c>
      <c r="EK249" s="159">
        <f t="shared" si="232"/>
        <v>0</v>
      </c>
      <c r="EL249" s="159">
        <f t="shared" si="232"/>
        <v>0</v>
      </c>
      <c r="EM249" s="159">
        <f t="shared" si="118"/>
        <v>8</v>
      </c>
      <c r="EN249" s="159"/>
      <c r="EO249" s="159"/>
      <c r="EP249" s="188">
        <f t="shared" si="119"/>
        <v>10</v>
      </c>
      <c r="EQ249" s="159">
        <f t="shared" si="120"/>
        <v>9</v>
      </c>
      <c r="ER249" s="159">
        <f t="shared" si="121"/>
        <v>9</v>
      </c>
      <c r="ES249" s="159">
        <f t="shared" si="122"/>
        <v>9</v>
      </c>
      <c r="ET249" s="159">
        <f t="shared" si="123"/>
        <v>6</v>
      </c>
      <c r="EU249" s="159">
        <f t="shared" si="124"/>
        <v>8</v>
      </c>
      <c r="EV249" s="159"/>
      <c r="EW249" s="159">
        <f t="shared" si="125"/>
        <v>51</v>
      </c>
      <c r="EX249" s="159">
        <f t="shared" si="126"/>
        <v>10</v>
      </c>
      <c r="EY249" s="159">
        <f t="shared" si="127"/>
        <v>0</v>
      </c>
      <c r="EZ249" s="159">
        <f t="shared" si="233"/>
        <v>9</v>
      </c>
      <c r="FA249" s="159">
        <f t="shared" si="233"/>
        <v>9</v>
      </c>
      <c r="FB249" s="159">
        <f t="shared" si="234"/>
        <v>0</v>
      </c>
      <c r="FC249" s="159">
        <f t="shared" si="234"/>
        <v>0</v>
      </c>
      <c r="FD249" s="159">
        <f t="shared" si="130"/>
        <v>9</v>
      </c>
      <c r="FE249" s="159">
        <f t="shared" si="131"/>
        <v>0</v>
      </c>
      <c r="FF249" s="159">
        <f t="shared" si="235"/>
        <v>6</v>
      </c>
      <c r="FG249" s="159">
        <f t="shared" si="235"/>
        <v>8</v>
      </c>
      <c r="FH249" s="159">
        <f t="shared" si="133"/>
        <v>0</v>
      </c>
      <c r="FI249" s="159">
        <v>0</v>
      </c>
      <c r="FJ249" s="159">
        <v>0</v>
      </c>
      <c r="FK249" s="159"/>
      <c r="FL249" s="159"/>
      <c r="FM249" s="235">
        <v>51</v>
      </c>
    </row>
    <row r="250" spans="1:169" ht="18" x14ac:dyDescent="0.2">
      <c r="A250" s="194">
        <v>237</v>
      </c>
      <c r="B250" s="195">
        <v>211423243237</v>
      </c>
      <c r="C250" s="196" t="s">
        <v>1145</v>
      </c>
      <c r="D250" s="197"/>
      <c r="E250" s="198" t="s">
        <v>1146</v>
      </c>
      <c r="F250" s="199">
        <f t="shared" si="0"/>
        <v>2</v>
      </c>
      <c r="G250" s="199">
        <f t="shared" si="1"/>
        <v>2</v>
      </c>
      <c r="H250" s="199">
        <f t="shared" si="2"/>
        <v>2</v>
      </c>
      <c r="I250" s="199">
        <f t="shared" si="3"/>
        <v>2</v>
      </c>
      <c r="J250" s="199">
        <f t="shared" si="4"/>
        <v>2</v>
      </c>
      <c r="K250" s="199">
        <f t="shared" si="5"/>
        <v>2</v>
      </c>
      <c r="L250" s="199">
        <f t="shared" si="6"/>
        <v>2</v>
      </c>
      <c r="M250" s="199">
        <f t="shared" si="7"/>
        <v>1</v>
      </c>
      <c r="N250" s="199">
        <f t="shared" si="8"/>
        <v>0</v>
      </c>
      <c r="O250" s="200">
        <f t="shared" si="9"/>
        <v>0</v>
      </c>
      <c r="P250" s="199">
        <f t="shared" si="10"/>
        <v>11</v>
      </c>
      <c r="Q250" s="199">
        <f t="shared" si="11"/>
        <v>0</v>
      </c>
      <c r="R250" s="199">
        <f t="shared" si="12"/>
        <v>0</v>
      </c>
      <c r="S250" s="201">
        <f t="shared" si="214"/>
        <v>0</v>
      </c>
      <c r="T250" s="202">
        <f t="shared" si="14"/>
        <v>3</v>
      </c>
      <c r="U250" s="199">
        <f t="shared" si="15"/>
        <v>0</v>
      </c>
      <c r="V250" s="199">
        <f t="shared" si="16"/>
        <v>0</v>
      </c>
      <c r="W250" s="199">
        <f t="shared" si="17"/>
        <v>0</v>
      </c>
      <c r="X250" s="201">
        <f t="shared" si="18"/>
        <v>0</v>
      </c>
      <c r="Y250" s="203">
        <f t="shared" si="19"/>
        <v>4</v>
      </c>
      <c r="Z250" s="199">
        <f t="shared" si="20"/>
        <v>0</v>
      </c>
      <c r="AA250" s="199">
        <f t="shared" si="21"/>
        <v>0</v>
      </c>
      <c r="AB250" s="199">
        <f t="shared" si="22"/>
        <v>0</v>
      </c>
      <c r="AC250" s="201">
        <f t="shared" si="23"/>
        <v>0</v>
      </c>
      <c r="AD250" s="202">
        <f t="shared" si="24"/>
        <v>4</v>
      </c>
      <c r="AE250" s="199">
        <f t="shared" si="25"/>
        <v>11</v>
      </c>
      <c r="AF250" s="199">
        <f t="shared" si="26"/>
        <v>0</v>
      </c>
      <c r="AG250" s="199">
        <f t="shared" si="27"/>
        <v>0</v>
      </c>
      <c r="AH250" s="201">
        <f t="shared" si="28"/>
        <v>0</v>
      </c>
      <c r="AI250" s="204">
        <f t="shared" si="29"/>
        <v>3</v>
      </c>
      <c r="AJ250" s="199">
        <f t="shared" si="30"/>
        <v>10</v>
      </c>
      <c r="AK250" s="199">
        <f t="shared" si="31"/>
        <v>0</v>
      </c>
      <c r="AL250" s="199">
        <f t="shared" si="32"/>
        <v>0</v>
      </c>
      <c r="AM250" s="201">
        <f t="shared" si="33"/>
        <v>0</v>
      </c>
      <c r="AN250" s="204">
        <f t="shared" si="34"/>
        <v>3</v>
      </c>
      <c r="AO250" s="199">
        <f t="shared" si="35"/>
        <v>0</v>
      </c>
      <c r="AP250" s="199">
        <f t="shared" si="36"/>
        <v>0</v>
      </c>
      <c r="AQ250" s="199">
        <f t="shared" si="37"/>
        <v>0</v>
      </c>
      <c r="AR250" s="201">
        <f t="shared" si="38"/>
        <v>0</v>
      </c>
      <c r="AS250" s="204">
        <f t="shared" si="39"/>
        <v>4</v>
      </c>
      <c r="AT250" s="199">
        <f t="shared" si="40"/>
        <v>11</v>
      </c>
      <c r="AU250" s="199">
        <f t="shared" si="41"/>
        <v>0</v>
      </c>
      <c r="AV250" s="199">
        <f t="shared" si="42"/>
        <v>0</v>
      </c>
      <c r="AW250" s="201">
        <f t="shared" si="43"/>
        <v>0</v>
      </c>
      <c r="AX250" s="205">
        <f t="shared" si="44"/>
        <v>3</v>
      </c>
      <c r="AY250" s="199">
        <f t="shared" si="45"/>
        <v>0</v>
      </c>
      <c r="AZ250" s="199">
        <f t="shared" si="46"/>
        <v>0</v>
      </c>
      <c r="BA250" s="199">
        <f t="shared" si="47"/>
        <v>0</v>
      </c>
      <c r="BB250" s="201">
        <f t="shared" si="48"/>
        <v>0</v>
      </c>
      <c r="BC250" s="204">
        <f t="shared" si="49"/>
        <v>4</v>
      </c>
      <c r="BD250" s="199">
        <f t="shared" si="50"/>
        <v>0</v>
      </c>
      <c r="BE250" s="199">
        <f t="shared" si="51"/>
        <v>0</v>
      </c>
      <c r="BF250" s="199">
        <f t="shared" si="52"/>
        <v>0</v>
      </c>
      <c r="BG250" s="201">
        <f t="shared" si="53"/>
        <v>0</v>
      </c>
      <c r="BH250" s="204">
        <f t="shared" si="54"/>
        <v>4</v>
      </c>
      <c r="BI250" s="199">
        <f t="shared" si="55"/>
        <v>7</v>
      </c>
      <c r="BJ250" s="199">
        <f t="shared" si="56"/>
        <v>0</v>
      </c>
      <c r="BK250" s="199">
        <f t="shared" si="57"/>
        <v>0</v>
      </c>
      <c r="BL250" s="201">
        <f t="shared" si="58"/>
        <v>0</v>
      </c>
      <c r="BM250" s="206">
        <f t="shared" si="59"/>
        <v>3</v>
      </c>
      <c r="BN250" s="199">
        <f t="shared" si="60"/>
        <v>11</v>
      </c>
      <c r="BO250" s="199">
        <f t="shared" si="61"/>
        <v>0</v>
      </c>
      <c r="BP250" s="199">
        <f t="shared" si="62"/>
        <v>0</v>
      </c>
      <c r="BQ250" s="201">
        <f t="shared" si="63"/>
        <v>0</v>
      </c>
      <c r="BR250" s="207">
        <f t="shared" si="64"/>
        <v>3</v>
      </c>
      <c r="BS250" s="199">
        <f t="shared" si="65"/>
        <v>0</v>
      </c>
      <c r="BT250" s="199">
        <f t="shared" si="66"/>
        <v>0</v>
      </c>
      <c r="BU250" s="199">
        <f t="shared" si="67"/>
        <v>0</v>
      </c>
      <c r="BV250" s="201">
        <f t="shared" si="68"/>
        <v>0</v>
      </c>
      <c r="BW250" s="207">
        <f t="shared" si="69"/>
        <v>4</v>
      </c>
      <c r="BX250" s="235">
        <v>76</v>
      </c>
      <c r="BY250" s="235">
        <v>76</v>
      </c>
      <c r="BZ250" s="193" t="e">
        <f t="shared" si="70"/>
        <v>#VALUE!</v>
      </c>
      <c r="CA250" s="193">
        <f t="shared" si="71"/>
        <v>20</v>
      </c>
      <c r="CB250" s="193" t="e">
        <f t="shared" si="72"/>
        <v>#VALUE!</v>
      </c>
      <c r="CC250" s="193" t="e">
        <f t="shared" si="73"/>
        <v>#VALUE!</v>
      </c>
      <c r="CD250" s="193" t="e">
        <f t="shared" si="74"/>
        <v>#VALUE!</v>
      </c>
      <c r="CE250" s="193" t="e">
        <f t="shared" si="75"/>
        <v>#VALUE!</v>
      </c>
      <c r="CF250" s="193" t="e">
        <f t="shared" si="76"/>
        <v>#VALUE!</v>
      </c>
      <c r="CG250" s="193" t="e">
        <f t="shared" si="77"/>
        <v>#VALUE!</v>
      </c>
      <c r="CH250" s="193" t="e">
        <f t="shared" si="78"/>
        <v>#VALUE!</v>
      </c>
      <c r="CI250" s="193" t="e">
        <f t="shared" si="79"/>
        <v>#VALUE!</v>
      </c>
      <c r="CJ250" s="193" t="e">
        <f t="shared" si="80"/>
        <v>#VALUE!</v>
      </c>
      <c r="CK250" s="193" t="e">
        <f t="shared" si="81"/>
        <v>#VALUE!</v>
      </c>
      <c r="CL250" s="193" t="e">
        <f t="shared" si="82"/>
        <v>#VALUE!</v>
      </c>
      <c r="CM250" s="193" t="e">
        <f t="shared" si="83"/>
        <v>#VALUE!</v>
      </c>
      <c r="CN250" s="193" t="e">
        <f t="shared" si="84"/>
        <v>#VALUE!</v>
      </c>
      <c r="CO250" s="209" t="str">
        <f t="shared" si="85"/>
        <v>2023PEC AI 421</v>
      </c>
      <c r="CP250" s="193" t="e">
        <f t="shared" si="86"/>
        <v>#VALUE!</v>
      </c>
      <c r="CQ250" s="158"/>
      <c r="CR250" s="193">
        <f t="shared" si="87"/>
        <v>20</v>
      </c>
      <c r="CS250" s="193" t="e">
        <f t="shared" si="88"/>
        <v>#VALUE!</v>
      </c>
      <c r="CT250" s="193" t="e">
        <f t="shared" si="89"/>
        <v>#VALUE!</v>
      </c>
      <c r="CU250" s="193" t="e">
        <f t="shared" si="90"/>
        <v>#VALUE!</v>
      </c>
      <c r="CV250" s="193" t="e">
        <f t="shared" si="91"/>
        <v>#VALUE!</v>
      </c>
      <c r="CW250" s="193" t="e">
        <f t="shared" si="92"/>
        <v>#VALUE!</v>
      </c>
      <c r="CX250" s="193" t="e">
        <f t="shared" si="93"/>
        <v>#VALUE!</v>
      </c>
      <c r="CY250" s="193" t="e">
        <f t="shared" si="94"/>
        <v>#VALUE!</v>
      </c>
      <c r="CZ250" s="193" t="e">
        <f t="shared" si="95"/>
        <v>#VALUE!</v>
      </c>
      <c r="DA250" s="193" t="e">
        <f t="shared" si="96"/>
        <v>#VALUE!</v>
      </c>
      <c r="DB250" s="193" t="e">
        <f t="shared" si="97"/>
        <v>#VALUE!</v>
      </c>
      <c r="DC250" s="193" t="e">
        <f t="shared" si="98"/>
        <v>#VALUE!</v>
      </c>
      <c r="DD250" s="193" t="e">
        <f t="shared" si="99"/>
        <v>#VALUE!</v>
      </c>
      <c r="DE250" s="159"/>
      <c r="DF250" s="159" t="e">
        <f t="shared" si="100"/>
        <v>#VALUE!</v>
      </c>
      <c r="DG250" s="159"/>
      <c r="DH250" s="159"/>
      <c r="DI250" s="159"/>
      <c r="DJ250" s="159"/>
      <c r="DK250" s="159"/>
      <c r="DL250" s="159"/>
      <c r="DM250" s="159"/>
      <c r="DN250" s="159"/>
      <c r="DO250" s="159"/>
      <c r="DP250" s="159"/>
      <c r="DQ250" s="159"/>
      <c r="DR250" s="159">
        <f t="shared" si="101"/>
        <v>76</v>
      </c>
      <c r="DS250" s="188">
        <f t="shared" si="102"/>
        <v>15</v>
      </c>
      <c r="DT250" s="159">
        <f t="shared" si="103"/>
        <v>11</v>
      </c>
      <c r="DU250" s="159">
        <f t="shared" si="104"/>
        <v>11</v>
      </c>
      <c r="DV250" s="159">
        <f t="shared" si="105"/>
        <v>10</v>
      </c>
      <c r="DW250" s="159">
        <f t="shared" si="106"/>
        <v>11</v>
      </c>
      <c r="DX250" s="159">
        <f t="shared" si="107"/>
        <v>7</v>
      </c>
      <c r="DY250" s="210">
        <f t="shared" si="108"/>
        <v>11</v>
      </c>
      <c r="DZ250" s="159">
        <f t="shared" si="109"/>
        <v>76</v>
      </c>
      <c r="EA250" s="159">
        <f t="shared" si="110"/>
        <v>15</v>
      </c>
      <c r="EB250" s="159">
        <f t="shared" si="111"/>
        <v>11</v>
      </c>
      <c r="EC250" s="159">
        <f t="shared" si="229"/>
        <v>0</v>
      </c>
      <c r="ED250" s="159">
        <f t="shared" si="229"/>
        <v>0</v>
      </c>
      <c r="EE250" s="159">
        <f t="shared" si="230"/>
        <v>11</v>
      </c>
      <c r="EF250" s="159">
        <f t="shared" si="230"/>
        <v>10</v>
      </c>
      <c r="EG250" s="159">
        <f t="shared" si="114"/>
        <v>0</v>
      </c>
      <c r="EH250" s="159">
        <f t="shared" si="115"/>
        <v>11</v>
      </c>
      <c r="EI250" s="159">
        <f t="shared" si="231"/>
        <v>0</v>
      </c>
      <c r="EJ250" s="159">
        <f t="shared" si="231"/>
        <v>0</v>
      </c>
      <c r="EK250" s="159">
        <f t="shared" si="232"/>
        <v>7</v>
      </c>
      <c r="EL250" s="159">
        <f t="shared" si="232"/>
        <v>11</v>
      </c>
      <c r="EM250" s="159">
        <f t="shared" si="118"/>
        <v>0</v>
      </c>
      <c r="EN250" s="159"/>
      <c r="EO250" s="159"/>
      <c r="EP250" s="188">
        <f t="shared" si="119"/>
        <v>15</v>
      </c>
      <c r="EQ250" s="159">
        <f t="shared" si="120"/>
        <v>13</v>
      </c>
      <c r="ER250" s="159">
        <f t="shared" si="121"/>
        <v>13</v>
      </c>
      <c r="ES250" s="159">
        <f t="shared" si="122"/>
        <v>12</v>
      </c>
      <c r="ET250" s="159">
        <f t="shared" si="123"/>
        <v>11</v>
      </c>
      <c r="EU250" s="159">
        <f t="shared" si="124"/>
        <v>12</v>
      </c>
      <c r="EV250" s="159"/>
      <c r="EW250" s="159">
        <f t="shared" si="125"/>
        <v>76</v>
      </c>
      <c r="EX250" s="159">
        <f t="shared" si="126"/>
        <v>15</v>
      </c>
      <c r="EY250" s="159">
        <f t="shared" si="127"/>
        <v>13</v>
      </c>
      <c r="EZ250" s="159">
        <f t="shared" si="233"/>
        <v>0</v>
      </c>
      <c r="FA250" s="159">
        <f t="shared" si="233"/>
        <v>0</v>
      </c>
      <c r="FB250" s="159">
        <f t="shared" si="234"/>
        <v>13</v>
      </c>
      <c r="FC250" s="159">
        <f t="shared" si="234"/>
        <v>12</v>
      </c>
      <c r="FD250" s="159">
        <f t="shared" si="130"/>
        <v>0</v>
      </c>
      <c r="FE250" s="159">
        <f t="shared" si="131"/>
        <v>11</v>
      </c>
      <c r="FF250" s="159">
        <f t="shared" si="235"/>
        <v>0</v>
      </c>
      <c r="FG250" s="159">
        <f t="shared" si="235"/>
        <v>0</v>
      </c>
      <c r="FH250" s="159">
        <f t="shared" si="133"/>
        <v>12</v>
      </c>
      <c r="FI250" s="159">
        <v>0</v>
      </c>
      <c r="FJ250" s="159">
        <v>0</v>
      </c>
      <c r="FK250" s="159"/>
      <c r="FL250" s="159"/>
      <c r="FM250" s="235">
        <v>76</v>
      </c>
    </row>
    <row r="251" spans="1:169" ht="18" x14ac:dyDescent="0.2">
      <c r="A251" s="194">
        <v>238</v>
      </c>
      <c r="B251" s="211">
        <v>211423243238</v>
      </c>
      <c r="C251" s="211" t="s">
        <v>1147</v>
      </c>
      <c r="D251" s="197"/>
      <c r="E251" s="212" t="s">
        <v>1148</v>
      </c>
      <c r="F251" s="199">
        <f t="shared" si="0"/>
        <v>2</v>
      </c>
      <c r="G251" s="199">
        <f t="shared" si="1"/>
        <v>2</v>
      </c>
      <c r="H251" s="199">
        <f t="shared" si="2"/>
        <v>2</v>
      </c>
      <c r="I251" s="199">
        <f t="shared" si="3"/>
        <v>2</v>
      </c>
      <c r="J251" s="199">
        <f t="shared" si="4"/>
        <v>2</v>
      </c>
      <c r="K251" s="199">
        <f t="shared" si="5"/>
        <v>2</v>
      </c>
      <c r="L251" s="199">
        <f t="shared" si="6"/>
        <v>2</v>
      </c>
      <c r="M251" s="199">
        <f t="shared" si="7"/>
        <v>1</v>
      </c>
      <c r="N251" s="199">
        <f t="shared" si="8"/>
        <v>0</v>
      </c>
      <c r="O251" s="200">
        <f t="shared" si="9"/>
        <v>0</v>
      </c>
      <c r="P251" s="199">
        <f t="shared" si="10"/>
        <v>0</v>
      </c>
      <c r="Q251" s="199">
        <f t="shared" si="11"/>
        <v>0</v>
      </c>
      <c r="R251" s="199">
        <f t="shared" si="12"/>
        <v>0</v>
      </c>
      <c r="S251" s="201">
        <f t="shared" si="214"/>
        <v>0</v>
      </c>
      <c r="T251" s="202">
        <f t="shared" si="14"/>
        <v>4</v>
      </c>
      <c r="U251" s="199">
        <f t="shared" si="15"/>
        <v>10</v>
      </c>
      <c r="V251" s="199">
        <f t="shared" si="16"/>
        <v>0</v>
      </c>
      <c r="W251" s="199">
        <f t="shared" si="17"/>
        <v>0</v>
      </c>
      <c r="X251" s="201">
        <f t="shared" si="18"/>
        <v>0</v>
      </c>
      <c r="Y251" s="203">
        <f t="shared" si="19"/>
        <v>3</v>
      </c>
      <c r="Z251" s="199">
        <f t="shared" si="20"/>
        <v>11</v>
      </c>
      <c r="AA251" s="199">
        <f t="shared" si="21"/>
        <v>0</v>
      </c>
      <c r="AB251" s="199">
        <f t="shared" si="22"/>
        <v>0</v>
      </c>
      <c r="AC251" s="201">
        <f t="shared" si="23"/>
        <v>0</v>
      </c>
      <c r="AD251" s="202">
        <f t="shared" si="24"/>
        <v>3</v>
      </c>
      <c r="AE251" s="199">
        <f t="shared" si="25"/>
        <v>0</v>
      </c>
      <c r="AF251" s="199">
        <f t="shared" si="26"/>
        <v>0</v>
      </c>
      <c r="AG251" s="199">
        <f t="shared" si="27"/>
        <v>0</v>
      </c>
      <c r="AH251" s="201">
        <f t="shared" si="28"/>
        <v>0</v>
      </c>
      <c r="AI251" s="204">
        <f t="shared" si="29"/>
        <v>4</v>
      </c>
      <c r="AJ251" s="199">
        <f t="shared" si="30"/>
        <v>0</v>
      </c>
      <c r="AK251" s="199">
        <f t="shared" si="31"/>
        <v>0</v>
      </c>
      <c r="AL251" s="199">
        <f t="shared" si="32"/>
        <v>0</v>
      </c>
      <c r="AM251" s="201">
        <f t="shared" si="33"/>
        <v>0</v>
      </c>
      <c r="AN251" s="204">
        <f t="shared" si="34"/>
        <v>4</v>
      </c>
      <c r="AO251" s="199">
        <f t="shared" si="35"/>
        <v>11</v>
      </c>
      <c r="AP251" s="199">
        <f t="shared" si="36"/>
        <v>0</v>
      </c>
      <c r="AQ251" s="199">
        <f t="shared" si="37"/>
        <v>0</v>
      </c>
      <c r="AR251" s="201">
        <f t="shared" si="38"/>
        <v>0</v>
      </c>
      <c r="AS251" s="204">
        <f t="shared" si="39"/>
        <v>3</v>
      </c>
      <c r="AT251" s="199">
        <f t="shared" si="40"/>
        <v>0</v>
      </c>
      <c r="AU251" s="199">
        <f t="shared" si="41"/>
        <v>0</v>
      </c>
      <c r="AV251" s="199">
        <f t="shared" si="42"/>
        <v>0</v>
      </c>
      <c r="AW251" s="201">
        <f t="shared" si="43"/>
        <v>0</v>
      </c>
      <c r="AX251" s="205">
        <f t="shared" si="44"/>
        <v>4</v>
      </c>
      <c r="AY251" s="199">
        <f t="shared" si="45"/>
        <v>11</v>
      </c>
      <c r="AZ251" s="199">
        <f t="shared" si="46"/>
        <v>0</v>
      </c>
      <c r="BA251" s="199">
        <f t="shared" si="47"/>
        <v>0</v>
      </c>
      <c r="BB251" s="201">
        <f t="shared" si="48"/>
        <v>0</v>
      </c>
      <c r="BC251" s="204">
        <f t="shared" si="49"/>
        <v>3</v>
      </c>
      <c r="BD251" s="199">
        <f t="shared" si="50"/>
        <v>6</v>
      </c>
      <c r="BE251" s="199">
        <f t="shared" si="51"/>
        <v>0</v>
      </c>
      <c r="BF251" s="199">
        <f t="shared" si="52"/>
        <v>0</v>
      </c>
      <c r="BG251" s="201">
        <f t="shared" si="53"/>
        <v>0</v>
      </c>
      <c r="BH251" s="204">
        <f t="shared" si="54"/>
        <v>3</v>
      </c>
      <c r="BI251" s="199">
        <f t="shared" si="55"/>
        <v>0</v>
      </c>
      <c r="BJ251" s="199">
        <f t="shared" si="56"/>
        <v>0</v>
      </c>
      <c r="BK251" s="199">
        <f t="shared" si="57"/>
        <v>0</v>
      </c>
      <c r="BL251" s="201">
        <f t="shared" si="58"/>
        <v>0</v>
      </c>
      <c r="BM251" s="206">
        <f t="shared" si="59"/>
        <v>4</v>
      </c>
      <c r="BN251" s="199">
        <f t="shared" si="60"/>
        <v>0</v>
      </c>
      <c r="BO251" s="199">
        <f t="shared" si="61"/>
        <v>0</v>
      </c>
      <c r="BP251" s="199">
        <f t="shared" si="62"/>
        <v>0</v>
      </c>
      <c r="BQ251" s="201">
        <f t="shared" si="63"/>
        <v>0</v>
      </c>
      <c r="BR251" s="207">
        <f t="shared" si="64"/>
        <v>4</v>
      </c>
      <c r="BS251" s="199">
        <f t="shared" si="65"/>
        <v>11</v>
      </c>
      <c r="BT251" s="199">
        <f t="shared" si="66"/>
        <v>0</v>
      </c>
      <c r="BU251" s="199">
        <f t="shared" si="67"/>
        <v>0</v>
      </c>
      <c r="BV251" s="201">
        <f t="shared" si="68"/>
        <v>0</v>
      </c>
      <c r="BW251" s="207">
        <f t="shared" si="69"/>
        <v>3</v>
      </c>
      <c r="BX251" s="235">
        <v>75</v>
      </c>
      <c r="BY251" s="235">
        <v>75</v>
      </c>
      <c r="BZ251" s="193" t="e">
        <f t="shared" si="70"/>
        <v>#VALUE!</v>
      </c>
      <c r="CA251" s="193">
        <f t="shared" si="71"/>
        <v>12</v>
      </c>
      <c r="CB251" s="193" t="e">
        <f t="shared" si="72"/>
        <v>#VALUE!</v>
      </c>
      <c r="CC251" s="193" t="e">
        <f t="shared" si="73"/>
        <v>#VALUE!</v>
      </c>
      <c r="CD251" s="193" t="e">
        <f t="shared" si="74"/>
        <v>#VALUE!</v>
      </c>
      <c r="CE251" s="193" t="e">
        <f t="shared" si="75"/>
        <v>#VALUE!</v>
      </c>
      <c r="CF251" s="193" t="e">
        <f t="shared" si="76"/>
        <v>#VALUE!</v>
      </c>
      <c r="CG251" s="193" t="e">
        <f t="shared" si="77"/>
        <v>#VALUE!</v>
      </c>
      <c r="CH251" s="193" t="e">
        <f t="shared" si="78"/>
        <v>#VALUE!</v>
      </c>
      <c r="CI251" s="193" t="e">
        <f t="shared" si="79"/>
        <v>#VALUE!</v>
      </c>
      <c r="CJ251" s="193" t="e">
        <f t="shared" si="80"/>
        <v>#VALUE!</v>
      </c>
      <c r="CK251" s="193" t="e">
        <f t="shared" si="81"/>
        <v>#VALUE!</v>
      </c>
      <c r="CL251" s="193" t="e">
        <f t="shared" si="82"/>
        <v>#VALUE!</v>
      </c>
      <c r="CM251" s="193" t="e">
        <f t="shared" si="83"/>
        <v>#VALUE!</v>
      </c>
      <c r="CN251" s="193" t="e">
        <f t="shared" si="84"/>
        <v>#VALUE!</v>
      </c>
      <c r="CO251" s="209" t="str">
        <f t="shared" si="85"/>
        <v>2023PEC AI 199</v>
      </c>
      <c r="CP251" s="193" t="e">
        <f t="shared" si="86"/>
        <v>#VALUE!</v>
      </c>
      <c r="CQ251" s="158"/>
      <c r="CR251" s="193">
        <f t="shared" si="87"/>
        <v>12</v>
      </c>
      <c r="CS251" s="193" t="e">
        <f t="shared" si="88"/>
        <v>#VALUE!</v>
      </c>
      <c r="CT251" s="193" t="e">
        <f t="shared" si="89"/>
        <v>#VALUE!</v>
      </c>
      <c r="CU251" s="193" t="e">
        <f t="shared" si="90"/>
        <v>#VALUE!</v>
      </c>
      <c r="CV251" s="193" t="e">
        <f t="shared" si="91"/>
        <v>#VALUE!</v>
      </c>
      <c r="CW251" s="193" t="e">
        <f t="shared" si="92"/>
        <v>#VALUE!</v>
      </c>
      <c r="CX251" s="193" t="e">
        <f t="shared" si="93"/>
        <v>#VALUE!</v>
      </c>
      <c r="CY251" s="193" t="e">
        <f t="shared" si="94"/>
        <v>#VALUE!</v>
      </c>
      <c r="CZ251" s="193" t="e">
        <f t="shared" si="95"/>
        <v>#VALUE!</v>
      </c>
      <c r="DA251" s="193" t="e">
        <f t="shared" si="96"/>
        <v>#VALUE!</v>
      </c>
      <c r="DB251" s="193" t="e">
        <f t="shared" si="97"/>
        <v>#VALUE!</v>
      </c>
      <c r="DC251" s="193" t="e">
        <f t="shared" si="98"/>
        <v>#VALUE!</v>
      </c>
      <c r="DD251" s="193" t="e">
        <f t="shared" si="99"/>
        <v>#VALUE!</v>
      </c>
      <c r="DE251" s="159"/>
      <c r="DF251" s="159" t="e">
        <f t="shared" si="100"/>
        <v>#VALUE!</v>
      </c>
      <c r="DG251" s="159"/>
      <c r="DH251" s="159"/>
      <c r="DI251" s="159"/>
      <c r="DJ251" s="159"/>
      <c r="DK251" s="159"/>
      <c r="DL251" s="159"/>
      <c r="DM251" s="159"/>
      <c r="DN251" s="159"/>
      <c r="DO251" s="159"/>
      <c r="DP251" s="159"/>
      <c r="DQ251" s="159"/>
      <c r="DR251" s="159">
        <f t="shared" si="101"/>
        <v>75</v>
      </c>
      <c r="DS251" s="188">
        <f t="shared" si="102"/>
        <v>15</v>
      </c>
      <c r="DT251" s="159">
        <f t="shared" si="103"/>
        <v>10</v>
      </c>
      <c r="DU251" s="159">
        <f t="shared" si="104"/>
        <v>11</v>
      </c>
      <c r="DV251" s="159">
        <f t="shared" si="105"/>
        <v>11</v>
      </c>
      <c r="DW251" s="159">
        <f t="shared" si="106"/>
        <v>11</v>
      </c>
      <c r="DX251" s="159">
        <f t="shared" si="107"/>
        <v>6</v>
      </c>
      <c r="DY251" s="210">
        <f t="shared" si="108"/>
        <v>11</v>
      </c>
      <c r="DZ251" s="159">
        <f t="shared" si="109"/>
        <v>75</v>
      </c>
      <c r="EA251" s="159">
        <f t="shared" si="110"/>
        <v>15</v>
      </c>
      <c r="EB251" s="159">
        <f t="shared" si="111"/>
        <v>0</v>
      </c>
      <c r="EC251" s="159">
        <f t="shared" si="229"/>
        <v>10</v>
      </c>
      <c r="ED251" s="159">
        <f t="shared" si="229"/>
        <v>11</v>
      </c>
      <c r="EE251" s="159">
        <f t="shared" si="230"/>
        <v>0</v>
      </c>
      <c r="EF251" s="159">
        <f t="shared" si="230"/>
        <v>0</v>
      </c>
      <c r="EG251" s="159">
        <f t="shared" si="114"/>
        <v>11</v>
      </c>
      <c r="EH251" s="159">
        <f t="shared" si="115"/>
        <v>0</v>
      </c>
      <c r="EI251" s="159">
        <f t="shared" si="231"/>
        <v>11</v>
      </c>
      <c r="EJ251" s="159">
        <f t="shared" si="231"/>
        <v>6</v>
      </c>
      <c r="EK251" s="159">
        <f t="shared" si="232"/>
        <v>0</v>
      </c>
      <c r="EL251" s="159">
        <f t="shared" si="232"/>
        <v>0</v>
      </c>
      <c r="EM251" s="159">
        <f t="shared" si="118"/>
        <v>11</v>
      </c>
      <c r="EN251" s="159"/>
      <c r="EO251" s="159"/>
      <c r="EP251" s="188">
        <f t="shared" si="119"/>
        <v>15</v>
      </c>
      <c r="EQ251" s="159">
        <f t="shared" si="120"/>
        <v>12</v>
      </c>
      <c r="ER251" s="159">
        <f t="shared" si="121"/>
        <v>13</v>
      </c>
      <c r="ES251" s="159">
        <f t="shared" si="122"/>
        <v>13</v>
      </c>
      <c r="ET251" s="159">
        <f t="shared" si="123"/>
        <v>10</v>
      </c>
      <c r="EU251" s="159">
        <f t="shared" si="124"/>
        <v>12</v>
      </c>
      <c r="EV251" s="159"/>
      <c r="EW251" s="159">
        <f t="shared" si="125"/>
        <v>75</v>
      </c>
      <c r="EX251" s="159">
        <f t="shared" si="126"/>
        <v>15</v>
      </c>
      <c r="EY251" s="159">
        <f t="shared" si="127"/>
        <v>0</v>
      </c>
      <c r="EZ251" s="159">
        <f t="shared" si="233"/>
        <v>12</v>
      </c>
      <c r="FA251" s="159">
        <f t="shared" si="233"/>
        <v>13</v>
      </c>
      <c r="FB251" s="159">
        <f t="shared" si="234"/>
        <v>0</v>
      </c>
      <c r="FC251" s="159">
        <f t="shared" si="234"/>
        <v>0</v>
      </c>
      <c r="FD251" s="159">
        <f t="shared" si="130"/>
        <v>13</v>
      </c>
      <c r="FE251" s="159">
        <f t="shared" si="131"/>
        <v>0</v>
      </c>
      <c r="FF251" s="159">
        <f t="shared" si="235"/>
        <v>10</v>
      </c>
      <c r="FG251" s="159">
        <f t="shared" si="235"/>
        <v>12</v>
      </c>
      <c r="FH251" s="159">
        <f t="shared" si="133"/>
        <v>0</v>
      </c>
      <c r="FI251" s="159">
        <v>0</v>
      </c>
      <c r="FJ251" s="159">
        <v>0</v>
      </c>
      <c r="FK251" s="159"/>
      <c r="FL251" s="159"/>
      <c r="FM251" s="235">
        <v>75</v>
      </c>
    </row>
    <row r="252" spans="1:169" ht="18" x14ac:dyDescent="0.2">
      <c r="A252" s="194">
        <v>239</v>
      </c>
      <c r="B252" s="195">
        <v>211423243239</v>
      </c>
      <c r="C252" s="196" t="s">
        <v>1149</v>
      </c>
      <c r="D252" s="197"/>
      <c r="E252" s="198" t="s">
        <v>1150</v>
      </c>
      <c r="F252" s="199">
        <f t="shared" si="0"/>
        <v>2</v>
      </c>
      <c r="G252" s="199">
        <f t="shared" si="1"/>
        <v>2</v>
      </c>
      <c r="H252" s="199">
        <f t="shared" si="2"/>
        <v>2</v>
      </c>
      <c r="I252" s="199">
        <f t="shared" si="3"/>
        <v>2</v>
      </c>
      <c r="J252" s="199">
        <f t="shared" si="4"/>
        <v>2</v>
      </c>
      <c r="K252" s="199">
        <f t="shared" si="5"/>
        <v>0</v>
      </c>
      <c r="L252" s="199">
        <f t="shared" si="6"/>
        <v>0</v>
      </c>
      <c r="M252" s="199">
        <f t="shared" si="7"/>
        <v>0</v>
      </c>
      <c r="N252" s="199">
        <f t="shared" si="8"/>
        <v>0</v>
      </c>
      <c r="O252" s="200">
        <f t="shared" si="9"/>
        <v>0</v>
      </c>
      <c r="P252" s="199">
        <f t="shared" si="10"/>
        <v>7</v>
      </c>
      <c r="Q252" s="199">
        <f t="shared" si="11"/>
        <v>0</v>
      </c>
      <c r="R252" s="199">
        <f t="shared" si="12"/>
        <v>0</v>
      </c>
      <c r="S252" s="201">
        <f t="shared" si="214"/>
        <v>0</v>
      </c>
      <c r="T252" s="202">
        <f t="shared" si="14"/>
        <v>3</v>
      </c>
      <c r="U252" s="199">
        <f t="shared" si="15"/>
        <v>0</v>
      </c>
      <c r="V252" s="199">
        <f t="shared" si="16"/>
        <v>0</v>
      </c>
      <c r="W252" s="199">
        <f t="shared" si="17"/>
        <v>0</v>
      </c>
      <c r="X252" s="201">
        <f t="shared" si="18"/>
        <v>0</v>
      </c>
      <c r="Y252" s="203">
        <f t="shared" si="19"/>
        <v>4</v>
      </c>
      <c r="Z252" s="199">
        <f t="shared" si="20"/>
        <v>0</v>
      </c>
      <c r="AA252" s="199">
        <f t="shared" si="21"/>
        <v>0</v>
      </c>
      <c r="AB252" s="199">
        <f t="shared" si="22"/>
        <v>0</v>
      </c>
      <c r="AC252" s="201">
        <f t="shared" si="23"/>
        <v>0</v>
      </c>
      <c r="AD252" s="202">
        <f t="shared" si="24"/>
        <v>4</v>
      </c>
      <c r="AE252" s="199">
        <f t="shared" si="25"/>
        <v>7</v>
      </c>
      <c r="AF252" s="199">
        <f t="shared" si="26"/>
        <v>0</v>
      </c>
      <c r="AG252" s="199">
        <f t="shared" si="27"/>
        <v>0</v>
      </c>
      <c r="AH252" s="201">
        <f t="shared" si="28"/>
        <v>0</v>
      </c>
      <c r="AI252" s="204">
        <f t="shared" si="29"/>
        <v>3</v>
      </c>
      <c r="AJ252" s="199">
        <f t="shared" si="30"/>
        <v>6</v>
      </c>
      <c r="AK252" s="199">
        <f t="shared" si="31"/>
        <v>0</v>
      </c>
      <c r="AL252" s="199">
        <f t="shared" si="32"/>
        <v>0</v>
      </c>
      <c r="AM252" s="201">
        <f t="shared" si="33"/>
        <v>0</v>
      </c>
      <c r="AN252" s="204">
        <f t="shared" si="34"/>
        <v>3</v>
      </c>
      <c r="AO252" s="199">
        <f t="shared" si="35"/>
        <v>0</v>
      </c>
      <c r="AP252" s="199">
        <f t="shared" si="36"/>
        <v>0</v>
      </c>
      <c r="AQ252" s="199">
        <f t="shared" si="37"/>
        <v>0</v>
      </c>
      <c r="AR252" s="201">
        <f t="shared" si="38"/>
        <v>0</v>
      </c>
      <c r="AS252" s="204">
        <f t="shared" si="39"/>
        <v>4</v>
      </c>
      <c r="AT252" s="199">
        <f t="shared" si="40"/>
        <v>7</v>
      </c>
      <c r="AU252" s="199">
        <f t="shared" si="41"/>
        <v>0</v>
      </c>
      <c r="AV252" s="199">
        <f t="shared" si="42"/>
        <v>0</v>
      </c>
      <c r="AW252" s="201">
        <f t="shared" si="43"/>
        <v>0</v>
      </c>
      <c r="AX252" s="205">
        <f t="shared" si="44"/>
        <v>3</v>
      </c>
      <c r="AY252" s="199">
        <f t="shared" si="45"/>
        <v>0</v>
      </c>
      <c r="AZ252" s="199">
        <f t="shared" si="46"/>
        <v>0</v>
      </c>
      <c r="BA252" s="199">
        <f t="shared" si="47"/>
        <v>0</v>
      </c>
      <c r="BB252" s="201">
        <f t="shared" si="48"/>
        <v>0</v>
      </c>
      <c r="BC252" s="204">
        <f t="shared" si="49"/>
        <v>4</v>
      </c>
      <c r="BD252" s="199">
        <f t="shared" si="50"/>
        <v>0</v>
      </c>
      <c r="BE252" s="199">
        <f t="shared" si="51"/>
        <v>0</v>
      </c>
      <c r="BF252" s="199">
        <f t="shared" si="52"/>
        <v>0</v>
      </c>
      <c r="BG252" s="201">
        <f t="shared" si="53"/>
        <v>0</v>
      </c>
      <c r="BH252" s="204">
        <f t="shared" si="54"/>
        <v>4</v>
      </c>
      <c r="BI252" s="199">
        <f t="shared" si="55"/>
        <v>4</v>
      </c>
      <c r="BJ252" s="199">
        <f t="shared" si="56"/>
        <v>0</v>
      </c>
      <c r="BK252" s="199">
        <f t="shared" si="57"/>
        <v>0</v>
      </c>
      <c r="BL252" s="201">
        <f t="shared" si="58"/>
        <v>0</v>
      </c>
      <c r="BM252" s="206">
        <f t="shared" si="59"/>
        <v>3</v>
      </c>
      <c r="BN252" s="199">
        <f t="shared" si="60"/>
        <v>7</v>
      </c>
      <c r="BO252" s="199">
        <f t="shared" si="61"/>
        <v>0</v>
      </c>
      <c r="BP252" s="199">
        <f t="shared" si="62"/>
        <v>0</v>
      </c>
      <c r="BQ252" s="201">
        <f t="shared" si="63"/>
        <v>0</v>
      </c>
      <c r="BR252" s="207">
        <f t="shared" si="64"/>
        <v>3</v>
      </c>
      <c r="BS252" s="199">
        <f t="shared" si="65"/>
        <v>0</v>
      </c>
      <c r="BT252" s="199">
        <f t="shared" si="66"/>
        <v>0</v>
      </c>
      <c r="BU252" s="199">
        <f t="shared" si="67"/>
        <v>0</v>
      </c>
      <c r="BV252" s="201">
        <f t="shared" si="68"/>
        <v>0</v>
      </c>
      <c r="BW252" s="207">
        <f t="shared" si="69"/>
        <v>4</v>
      </c>
      <c r="BX252" s="235">
        <v>48</v>
      </c>
      <c r="BY252" s="235">
        <v>48</v>
      </c>
      <c r="BZ252" s="193" t="e">
        <f t="shared" si="70"/>
        <v>#VALUE!</v>
      </c>
      <c r="CA252" s="193">
        <f t="shared" si="71"/>
        <v>20</v>
      </c>
      <c r="CB252" s="193" t="e">
        <f t="shared" si="72"/>
        <v>#VALUE!</v>
      </c>
      <c r="CC252" s="193" t="e">
        <f t="shared" si="73"/>
        <v>#VALUE!</v>
      </c>
      <c r="CD252" s="193" t="e">
        <f t="shared" si="74"/>
        <v>#VALUE!</v>
      </c>
      <c r="CE252" s="193" t="e">
        <f t="shared" si="75"/>
        <v>#VALUE!</v>
      </c>
      <c r="CF252" s="193" t="e">
        <f t="shared" si="76"/>
        <v>#VALUE!</v>
      </c>
      <c r="CG252" s="193" t="e">
        <f t="shared" si="77"/>
        <v>#VALUE!</v>
      </c>
      <c r="CH252" s="193" t="e">
        <f t="shared" si="78"/>
        <v>#VALUE!</v>
      </c>
      <c r="CI252" s="193" t="e">
        <f t="shared" si="79"/>
        <v>#VALUE!</v>
      </c>
      <c r="CJ252" s="193" t="e">
        <f t="shared" si="80"/>
        <v>#VALUE!</v>
      </c>
      <c r="CK252" s="193" t="e">
        <f t="shared" si="81"/>
        <v>#VALUE!</v>
      </c>
      <c r="CL252" s="193" t="e">
        <f t="shared" si="82"/>
        <v>#VALUE!</v>
      </c>
      <c r="CM252" s="193" t="e">
        <f t="shared" si="83"/>
        <v>#VALUE!</v>
      </c>
      <c r="CN252" s="193" t="e">
        <f t="shared" si="84"/>
        <v>#VALUE!</v>
      </c>
      <c r="CO252" s="209" t="str">
        <f t="shared" si="85"/>
        <v>2023PEC AI 422</v>
      </c>
      <c r="CP252" s="193" t="e">
        <f t="shared" si="86"/>
        <v>#VALUE!</v>
      </c>
      <c r="CQ252" s="158"/>
      <c r="CR252" s="193">
        <f t="shared" si="87"/>
        <v>20</v>
      </c>
      <c r="CS252" s="193" t="e">
        <f t="shared" si="88"/>
        <v>#VALUE!</v>
      </c>
      <c r="CT252" s="193" t="e">
        <f t="shared" si="89"/>
        <v>#VALUE!</v>
      </c>
      <c r="CU252" s="193" t="e">
        <f t="shared" si="90"/>
        <v>#VALUE!</v>
      </c>
      <c r="CV252" s="193" t="e">
        <f t="shared" si="91"/>
        <v>#VALUE!</v>
      </c>
      <c r="CW252" s="193" t="e">
        <f t="shared" si="92"/>
        <v>#VALUE!</v>
      </c>
      <c r="CX252" s="193" t="e">
        <f t="shared" si="93"/>
        <v>#VALUE!</v>
      </c>
      <c r="CY252" s="193" t="e">
        <f t="shared" si="94"/>
        <v>#VALUE!</v>
      </c>
      <c r="CZ252" s="193" t="e">
        <f t="shared" si="95"/>
        <v>#VALUE!</v>
      </c>
      <c r="DA252" s="193" t="e">
        <f t="shared" si="96"/>
        <v>#VALUE!</v>
      </c>
      <c r="DB252" s="193" t="e">
        <f t="shared" si="97"/>
        <v>#VALUE!</v>
      </c>
      <c r="DC252" s="193" t="e">
        <f t="shared" si="98"/>
        <v>#VALUE!</v>
      </c>
      <c r="DD252" s="193" t="e">
        <f t="shared" si="99"/>
        <v>#VALUE!</v>
      </c>
      <c r="DE252" s="159"/>
      <c r="DF252" s="159" t="e">
        <f t="shared" si="100"/>
        <v>#VALUE!</v>
      </c>
      <c r="DG252" s="159"/>
      <c r="DH252" s="159"/>
      <c r="DI252" s="159"/>
      <c r="DJ252" s="159"/>
      <c r="DK252" s="159"/>
      <c r="DL252" s="159"/>
      <c r="DM252" s="159"/>
      <c r="DN252" s="159"/>
      <c r="DO252" s="159"/>
      <c r="DP252" s="159"/>
      <c r="DQ252" s="159"/>
      <c r="DR252" s="159">
        <f t="shared" si="101"/>
        <v>48</v>
      </c>
      <c r="DS252" s="188">
        <f t="shared" si="102"/>
        <v>10</v>
      </c>
      <c r="DT252" s="159">
        <f t="shared" si="103"/>
        <v>7</v>
      </c>
      <c r="DU252" s="159">
        <f t="shared" si="104"/>
        <v>7</v>
      </c>
      <c r="DV252" s="159">
        <f t="shared" si="105"/>
        <v>6</v>
      </c>
      <c r="DW252" s="159">
        <f t="shared" si="106"/>
        <v>7</v>
      </c>
      <c r="DX252" s="159">
        <f t="shared" si="107"/>
        <v>4</v>
      </c>
      <c r="DY252" s="210">
        <f t="shared" si="108"/>
        <v>7</v>
      </c>
      <c r="DZ252" s="159">
        <f t="shared" si="109"/>
        <v>48</v>
      </c>
      <c r="EA252" s="159">
        <f t="shared" si="110"/>
        <v>10</v>
      </c>
      <c r="EB252" s="159">
        <f t="shared" si="111"/>
        <v>7</v>
      </c>
      <c r="EC252" s="159">
        <f t="shared" si="229"/>
        <v>0</v>
      </c>
      <c r="ED252" s="159">
        <f t="shared" si="229"/>
        <v>0</v>
      </c>
      <c r="EE252" s="159">
        <f t="shared" si="230"/>
        <v>7</v>
      </c>
      <c r="EF252" s="159">
        <f t="shared" si="230"/>
        <v>6</v>
      </c>
      <c r="EG252" s="159">
        <f t="shared" si="114"/>
        <v>0</v>
      </c>
      <c r="EH252" s="159">
        <f t="shared" si="115"/>
        <v>7</v>
      </c>
      <c r="EI252" s="159">
        <f t="shared" si="231"/>
        <v>0</v>
      </c>
      <c r="EJ252" s="159">
        <f t="shared" si="231"/>
        <v>0</v>
      </c>
      <c r="EK252" s="159">
        <f t="shared" si="232"/>
        <v>4</v>
      </c>
      <c r="EL252" s="159">
        <f t="shared" si="232"/>
        <v>7</v>
      </c>
      <c r="EM252" s="159">
        <f t="shared" si="118"/>
        <v>0</v>
      </c>
      <c r="EN252" s="159"/>
      <c r="EO252" s="159"/>
      <c r="EP252" s="188">
        <f t="shared" si="119"/>
        <v>10</v>
      </c>
      <c r="EQ252" s="159">
        <f t="shared" si="120"/>
        <v>9</v>
      </c>
      <c r="ER252" s="159">
        <f t="shared" si="121"/>
        <v>9</v>
      </c>
      <c r="ES252" s="159">
        <f t="shared" si="122"/>
        <v>8</v>
      </c>
      <c r="ET252" s="159">
        <f t="shared" si="123"/>
        <v>4</v>
      </c>
      <c r="EU252" s="159">
        <f t="shared" si="124"/>
        <v>8</v>
      </c>
      <c r="EV252" s="159"/>
      <c r="EW252" s="159">
        <f t="shared" si="125"/>
        <v>48</v>
      </c>
      <c r="EX252" s="159">
        <f t="shared" si="126"/>
        <v>10</v>
      </c>
      <c r="EY252" s="159">
        <f t="shared" si="127"/>
        <v>9</v>
      </c>
      <c r="EZ252" s="159">
        <f t="shared" si="233"/>
        <v>0</v>
      </c>
      <c r="FA252" s="159">
        <f t="shared" si="233"/>
        <v>0</v>
      </c>
      <c r="FB252" s="159">
        <f t="shared" si="234"/>
        <v>9</v>
      </c>
      <c r="FC252" s="159">
        <f t="shared" si="234"/>
        <v>8</v>
      </c>
      <c r="FD252" s="159">
        <f t="shared" si="130"/>
        <v>0</v>
      </c>
      <c r="FE252" s="159">
        <f t="shared" si="131"/>
        <v>4</v>
      </c>
      <c r="FF252" s="159">
        <f t="shared" si="235"/>
        <v>0</v>
      </c>
      <c r="FG252" s="159">
        <f t="shared" si="235"/>
        <v>0</v>
      </c>
      <c r="FH252" s="159">
        <f t="shared" si="133"/>
        <v>8</v>
      </c>
      <c r="FI252" s="159">
        <v>0</v>
      </c>
      <c r="FJ252" s="159">
        <v>0</v>
      </c>
      <c r="FK252" s="159"/>
      <c r="FL252" s="159"/>
      <c r="FM252" s="235">
        <v>48</v>
      </c>
    </row>
    <row r="253" spans="1:169" ht="18" x14ac:dyDescent="0.2">
      <c r="A253" s="194">
        <v>240</v>
      </c>
      <c r="B253" s="195">
        <v>211423243240</v>
      </c>
      <c r="C253" s="196" t="s">
        <v>1151</v>
      </c>
      <c r="D253" s="197"/>
      <c r="E253" s="198" t="s">
        <v>1152</v>
      </c>
      <c r="F253" s="199">
        <f t="shared" si="0"/>
        <v>2</v>
      </c>
      <c r="G253" s="199">
        <f t="shared" si="1"/>
        <v>2</v>
      </c>
      <c r="H253" s="199">
        <f t="shared" si="2"/>
        <v>2</v>
      </c>
      <c r="I253" s="199">
        <f t="shared" si="3"/>
        <v>2</v>
      </c>
      <c r="J253" s="199">
        <f t="shared" si="4"/>
        <v>2</v>
      </c>
      <c r="K253" s="199">
        <f t="shared" si="5"/>
        <v>2</v>
      </c>
      <c r="L253" s="199">
        <f t="shared" si="6"/>
        <v>2</v>
      </c>
      <c r="M253" s="199">
        <f t="shared" si="7"/>
        <v>2</v>
      </c>
      <c r="N253" s="199">
        <f t="shared" si="8"/>
        <v>1</v>
      </c>
      <c r="O253" s="200">
        <f t="shared" si="9"/>
        <v>0</v>
      </c>
      <c r="P253" s="199">
        <f t="shared" si="10"/>
        <v>0</v>
      </c>
      <c r="Q253" s="199">
        <f t="shared" si="11"/>
        <v>0</v>
      </c>
      <c r="R253" s="199">
        <f t="shared" si="12"/>
        <v>0</v>
      </c>
      <c r="S253" s="201">
        <f t="shared" si="214"/>
        <v>0</v>
      </c>
      <c r="T253" s="202">
        <f t="shared" si="14"/>
        <v>4</v>
      </c>
      <c r="U253" s="199">
        <f t="shared" si="15"/>
        <v>12</v>
      </c>
      <c r="V253" s="199">
        <f t="shared" si="16"/>
        <v>0</v>
      </c>
      <c r="W253" s="199">
        <f t="shared" si="17"/>
        <v>0</v>
      </c>
      <c r="X253" s="201">
        <f t="shared" si="18"/>
        <v>0</v>
      </c>
      <c r="Y253" s="203">
        <f t="shared" si="19"/>
        <v>3</v>
      </c>
      <c r="Z253" s="199">
        <f t="shared" si="20"/>
        <v>13</v>
      </c>
      <c r="AA253" s="199">
        <f t="shared" si="21"/>
        <v>0</v>
      </c>
      <c r="AB253" s="199">
        <f t="shared" si="22"/>
        <v>0</v>
      </c>
      <c r="AC253" s="201">
        <f t="shared" si="23"/>
        <v>0</v>
      </c>
      <c r="AD253" s="202">
        <f t="shared" si="24"/>
        <v>3</v>
      </c>
      <c r="AE253" s="199">
        <f t="shared" si="25"/>
        <v>0</v>
      </c>
      <c r="AF253" s="199">
        <f t="shared" si="26"/>
        <v>0</v>
      </c>
      <c r="AG253" s="199">
        <f t="shared" si="27"/>
        <v>0</v>
      </c>
      <c r="AH253" s="201">
        <f t="shared" si="28"/>
        <v>0</v>
      </c>
      <c r="AI253" s="204">
        <f t="shared" si="29"/>
        <v>4</v>
      </c>
      <c r="AJ253" s="199">
        <f t="shared" si="30"/>
        <v>0</v>
      </c>
      <c r="AK253" s="199">
        <f t="shared" si="31"/>
        <v>0</v>
      </c>
      <c r="AL253" s="199">
        <f t="shared" si="32"/>
        <v>0</v>
      </c>
      <c r="AM253" s="201">
        <f t="shared" si="33"/>
        <v>0</v>
      </c>
      <c r="AN253" s="204">
        <f t="shared" si="34"/>
        <v>4</v>
      </c>
      <c r="AO253" s="199">
        <f t="shared" si="35"/>
        <v>13</v>
      </c>
      <c r="AP253" s="199">
        <f t="shared" si="36"/>
        <v>0</v>
      </c>
      <c r="AQ253" s="199">
        <f t="shared" si="37"/>
        <v>0</v>
      </c>
      <c r="AR253" s="201">
        <f t="shared" si="38"/>
        <v>0</v>
      </c>
      <c r="AS253" s="204">
        <f t="shared" si="39"/>
        <v>3</v>
      </c>
      <c r="AT253" s="199">
        <f t="shared" si="40"/>
        <v>0</v>
      </c>
      <c r="AU253" s="199">
        <f t="shared" si="41"/>
        <v>0</v>
      </c>
      <c r="AV253" s="199">
        <f t="shared" si="42"/>
        <v>0</v>
      </c>
      <c r="AW253" s="201">
        <f t="shared" si="43"/>
        <v>0</v>
      </c>
      <c r="AX253" s="205">
        <f t="shared" si="44"/>
        <v>4</v>
      </c>
      <c r="AY253" s="199">
        <f t="shared" si="45"/>
        <v>13</v>
      </c>
      <c r="AZ253" s="199">
        <f t="shared" si="46"/>
        <v>0</v>
      </c>
      <c r="BA253" s="199">
        <f t="shared" si="47"/>
        <v>0</v>
      </c>
      <c r="BB253" s="201">
        <f t="shared" si="48"/>
        <v>0</v>
      </c>
      <c r="BC253" s="204">
        <f t="shared" si="49"/>
        <v>3</v>
      </c>
      <c r="BD253" s="199">
        <f t="shared" si="50"/>
        <v>6</v>
      </c>
      <c r="BE253" s="199">
        <f t="shared" si="51"/>
        <v>0</v>
      </c>
      <c r="BF253" s="199">
        <f t="shared" si="52"/>
        <v>0</v>
      </c>
      <c r="BG253" s="201">
        <f t="shared" si="53"/>
        <v>0</v>
      </c>
      <c r="BH253" s="204">
        <f t="shared" si="54"/>
        <v>3</v>
      </c>
      <c r="BI253" s="199">
        <f t="shared" si="55"/>
        <v>0</v>
      </c>
      <c r="BJ253" s="199">
        <f t="shared" si="56"/>
        <v>0</v>
      </c>
      <c r="BK253" s="199">
        <f t="shared" si="57"/>
        <v>0</v>
      </c>
      <c r="BL253" s="201">
        <f t="shared" si="58"/>
        <v>0</v>
      </c>
      <c r="BM253" s="206">
        <f t="shared" si="59"/>
        <v>4</v>
      </c>
      <c r="BN253" s="199">
        <f t="shared" si="60"/>
        <v>0</v>
      </c>
      <c r="BO253" s="199">
        <f t="shared" si="61"/>
        <v>0</v>
      </c>
      <c r="BP253" s="199">
        <f t="shared" si="62"/>
        <v>0</v>
      </c>
      <c r="BQ253" s="201">
        <f t="shared" si="63"/>
        <v>0</v>
      </c>
      <c r="BR253" s="207">
        <f t="shared" si="64"/>
        <v>4</v>
      </c>
      <c r="BS253" s="199">
        <f t="shared" si="65"/>
        <v>13</v>
      </c>
      <c r="BT253" s="199">
        <f t="shared" si="66"/>
        <v>0</v>
      </c>
      <c r="BU253" s="199">
        <f t="shared" si="67"/>
        <v>0</v>
      </c>
      <c r="BV253" s="201">
        <f t="shared" si="68"/>
        <v>0</v>
      </c>
      <c r="BW253" s="207">
        <f t="shared" si="69"/>
        <v>3</v>
      </c>
      <c r="BX253" s="235">
        <v>87</v>
      </c>
      <c r="BY253" s="235">
        <v>87</v>
      </c>
      <c r="BZ253" s="193" t="e">
        <f t="shared" si="70"/>
        <v>#VALUE!</v>
      </c>
      <c r="CA253" s="193">
        <f t="shared" si="71"/>
        <v>20</v>
      </c>
      <c r="CB253" s="193" t="e">
        <f t="shared" si="72"/>
        <v>#VALUE!</v>
      </c>
      <c r="CC253" s="193" t="e">
        <f t="shared" si="73"/>
        <v>#VALUE!</v>
      </c>
      <c r="CD253" s="193" t="e">
        <f t="shared" si="74"/>
        <v>#VALUE!</v>
      </c>
      <c r="CE253" s="193" t="e">
        <f t="shared" si="75"/>
        <v>#VALUE!</v>
      </c>
      <c r="CF253" s="193" t="e">
        <f t="shared" si="76"/>
        <v>#VALUE!</v>
      </c>
      <c r="CG253" s="193" t="e">
        <f t="shared" si="77"/>
        <v>#VALUE!</v>
      </c>
      <c r="CH253" s="193" t="e">
        <f t="shared" si="78"/>
        <v>#VALUE!</v>
      </c>
      <c r="CI253" s="193" t="e">
        <f t="shared" si="79"/>
        <v>#VALUE!</v>
      </c>
      <c r="CJ253" s="193" t="e">
        <f t="shared" si="80"/>
        <v>#VALUE!</v>
      </c>
      <c r="CK253" s="193" t="e">
        <f t="shared" si="81"/>
        <v>#VALUE!</v>
      </c>
      <c r="CL253" s="193" t="e">
        <f t="shared" si="82"/>
        <v>#VALUE!</v>
      </c>
      <c r="CM253" s="193" t="e">
        <f t="shared" si="83"/>
        <v>#VALUE!</v>
      </c>
      <c r="CN253" s="193" t="e">
        <f t="shared" si="84"/>
        <v>#VALUE!</v>
      </c>
      <c r="CO253" s="209" t="str">
        <f t="shared" si="85"/>
        <v>2023PEC AI 423</v>
      </c>
      <c r="CP253" s="193" t="e">
        <f t="shared" si="86"/>
        <v>#VALUE!</v>
      </c>
      <c r="CQ253" s="158"/>
      <c r="CR253" s="193">
        <f t="shared" si="87"/>
        <v>20</v>
      </c>
      <c r="CS253" s="193" t="e">
        <f t="shared" si="88"/>
        <v>#VALUE!</v>
      </c>
      <c r="CT253" s="193" t="e">
        <f t="shared" si="89"/>
        <v>#VALUE!</v>
      </c>
      <c r="CU253" s="193" t="e">
        <f t="shared" si="90"/>
        <v>#VALUE!</v>
      </c>
      <c r="CV253" s="193" t="e">
        <f t="shared" si="91"/>
        <v>#VALUE!</v>
      </c>
      <c r="CW253" s="193" t="e">
        <f t="shared" si="92"/>
        <v>#VALUE!</v>
      </c>
      <c r="CX253" s="193" t="e">
        <f t="shared" si="93"/>
        <v>#VALUE!</v>
      </c>
      <c r="CY253" s="193" t="e">
        <f t="shared" si="94"/>
        <v>#VALUE!</v>
      </c>
      <c r="CZ253" s="193" t="e">
        <f t="shared" si="95"/>
        <v>#VALUE!</v>
      </c>
      <c r="DA253" s="193" t="e">
        <f t="shared" si="96"/>
        <v>#VALUE!</v>
      </c>
      <c r="DB253" s="193" t="e">
        <f t="shared" si="97"/>
        <v>#VALUE!</v>
      </c>
      <c r="DC253" s="193" t="e">
        <f t="shared" si="98"/>
        <v>#VALUE!</v>
      </c>
      <c r="DD253" s="193" t="e">
        <f t="shared" si="99"/>
        <v>#VALUE!</v>
      </c>
      <c r="DE253" s="159"/>
      <c r="DF253" s="159" t="e">
        <f t="shared" si="100"/>
        <v>#VALUE!</v>
      </c>
      <c r="DG253" s="159"/>
      <c r="DH253" s="159"/>
      <c r="DI253" s="159"/>
      <c r="DJ253" s="159"/>
      <c r="DK253" s="159"/>
      <c r="DL253" s="159"/>
      <c r="DM253" s="159"/>
      <c r="DN253" s="159"/>
      <c r="DO253" s="159"/>
      <c r="DP253" s="159"/>
      <c r="DQ253" s="159"/>
      <c r="DR253" s="159">
        <f t="shared" si="101"/>
        <v>87</v>
      </c>
      <c r="DS253" s="188">
        <f t="shared" si="102"/>
        <v>17</v>
      </c>
      <c r="DT253" s="159">
        <f t="shared" si="103"/>
        <v>12</v>
      </c>
      <c r="DU253" s="159">
        <f t="shared" si="104"/>
        <v>13</v>
      </c>
      <c r="DV253" s="159">
        <f t="shared" si="105"/>
        <v>13</v>
      </c>
      <c r="DW253" s="159">
        <f t="shared" si="106"/>
        <v>13</v>
      </c>
      <c r="DX253" s="159">
        <f t="shared" si="107"/>
        <v>6</v>
      </c>
      <c r="DY253" s="210">
        <f t="shared" si="108"/>
        <v>13</v>
      </c>
      <c r="DZ253" s="159">
        <f t="shared" si="109"/>
        <v>87</v>
      </c>
      <c r="EA253" s="159">
        <f t="shared" si="110"/>
        <v>17</v>
      </c>
      <c r="EB253" s="159">
        <f t="shared" si="111"/>
        <v>0</v>
      </c>
      <c r="EC253" s="159">
        <f t="shared" si="229"/>
        <v>12</v>
      </c>
      <c r="ED253" s="159">
        <f t="shared" si="229"/>
        <v>13</v>
      </c>
      <c r="EE253" s="159">
        <f t="shared" si="230"/>
        <v>0</v>
      </c>
      <c r="EF253" s="159">
        <f t="shared" si="230"/>
        <v>0</v>
      </c>
      <c r="EG253" s="159">
        <f t="shared" si="114"/>
        <v>13</v>
      </c>
      <c r="EH253" s="159">
        <f t="shared" si="115"/>
        <v>0</v>
      </c>
      <c r="EI253" s="159">
        <f t="shared" si="231"/>
        <v>13</v>
      </c>
      <c r="EJ253" s="159">
        <f t="shared" si="231"/>
        <v>6</v>
      </c>
      <c r="EK253" s="159">
        <f t="shared" si="232"/>
        <v>0</v>
      </c>
      <c r="EL253" s="159">
        <f t="shared" si="232"/>
        <v>0</v>
      </c>
      <c r="EM253" s="159">
        <f t="shared" si="118"/>
        <v>13</v>
      </c>
      <c r="EN253" s="159"/>
      <c r="EO253" s="159"/>
      <c r="EP253" s="188">
        <f t="shared" si="119"/>
        <v>17</v>
      </c>
      <c r="EQ253" s="159">
        <f t="shared" si="120"/>
        <v>14</v>
      </c>
      <c r="ER253" s="159">
        <f t="shared" si="121"/>
        <v>15</v>
      </c>
      <c r="ES253" s="159">
        <f t="shared" si="122"/>
        <v>15</v>
      </c>
      <c r="ET253" s="159">
        <f t="shared" si="123"/>
        <v>12</v>
      </c>
      <c r="EU253" s="159">
        <f t="shared" si="124"/>
        <v>14</v>
      </c>
      <c r="EV253" s="159"/>
      <c r="EW253" s="159">
        <f t="shared" si="125"/>
        <v>87</v>
      </c>
      <c r="EX253" s="159">
        <f t="shared" si="126"/>
        <v>17</v>
      </c>
      <c r="EY253" s="159">
        <f t="shared" si="127"/>
        <v>0</v>
      </c>
      <c r="EZ253" s="159">
        <f t="shared" si="233"/>
        <v>14</v>
      </c>
      <c r="FA253" s="159">
        <f t="shared" si="233"/>
        <v>15</v>
      </c>
      <c r="FB253" s="159">
        <f t="shared" si="234"/>
        <v>0</v>
      </c>
      <c r="FC253" s="159">
        <f t="shared" si="234"/>
        <v>0</v>
      </c>
      <c r="FD253" s="159">
        <f t="shared" si="130"/>
        <v>15</v>
      </c>
      <c r="FE253" s="159">
        <f t="shared" si="131"/>
        <v>0</v>
      </c>
      <c r="FF253" s="159">
        <f t="shared" si="235"/>
        <v>12</v>
      </c>
      <c r="FG253" s="159">
        <f t="shared" si="235"/>
        <v>14</v>
      </c>
      <c r="FH253" s="159">
        <f t="shared" si="133"/>
        <v>0</v>
      </c>
      <c r="FI253" s="159">
        <v>0</v>
      </c>
      <c r="FJ253" s="159">
        <v>0</v>
      </c>
      <c r="FK253" s="159"/>
      <c r="FL253" s="159"/>
      <c r="FM253" s="235">
        <v>87</v>
      </c>
    </row>
    <row r="254" spans="1:169" ht="18" x14ac:dyDescent="0.2">
      <c r="A254" s="194">
        <v>241</v>
      </c>
      <c r="B254" s="211">
        <v>211423243241</v>
      </c>
      <c r="C254" s="211" t="s">
        <v>1153</v>
      </c>
      <c r="D254" s="197"/>
      <c r="E254" s="212" t="s">
        <v>1154</v>
      </c>
      <c r="F254" s="199">
        <f t="shared" si="0"/>
        <v>2</v>
      </c>
      <c r="G254" s="199">
        <f t="shared" si="1"/>
        <v>2</v>
      </c>
      <c r="H254" s="199">
        <f t="shared" si="2"/>
        <v>2</v>
      </c>
      <c r="I254" s="199">
        <f t="shared" si="3"/>
        <v>2</v>
      </c>
      <c r="J254" s="199">
        <f t="shared" si="4"/>
        <v>2</v>
      </c>
      <c r="K254" s="199">
        <f t="shared" si="5"/>
        <v>2</v>
      </c>
      <c r="L254" s="199">
        <f t="shared" si="6"/>
        <v>2</v>
      </c>
      <c r="M254" s="199">
        <f t="shared" si="7"/>
        <v>2</v>
      </c>
      <c r="N254" s="199">
        <f t="shared" si="8"/>
        <v>0</v>
      </c>
      <c r="O254" s="200">
        <f t="shared" si="9"/>
        <v>0</v>
      </c>
      <c r="P254" s="199">
        <f t="shared" si="10"/>
        <v>12</v>
      </c>
      <c r="Q254" s="199">
        <f t="shared" si="11"/>
        <v>0</v>
      </c>
      <c r="R254" s="199">
        <f t="shared" si="12"/>
        <v>0</v>
      </c>
      <c r="S254" s="201">
        <f t="shared" si="214"/>
        <v>0</v>
      </c>
      <c r="T254" s="202">
        <f t="shared" si="14"/>
        <v>3</v>
      </c>
      <c r="U254" s="199">
        <f t="shared" si="15"/>
        <v>0</v>
      </c>
      <c r="V254" s="199">
        <f t="shared" si="16"/>
        <v>0</v>
      </c>
      <c r="W254" s="199">
        <f t="shared" si="17"/>
        <v>0</v>
      </c>
      <c r="X254" s="201">
        <f t="shared" si="18"/>
        <v>0</v>
      </c>
      <c r="Y254" s="203">
        <f t="shared" si="19"/>
        <v>4</v>
      </c>
      <c r="Z254" s="199">
        <f t="shared" si="20"/>
        <v>0</v>
      </c>
      <c r="AA254" s="199">
        <f t="shared" si="21"/>
        <v>0</v>
      </c>
      <c r="AB254" s="199">
        <f t="shared" si="22"/>
        <v>0</v>
      </c>
      <c r="AC254" s="201">
        <f t="shared" si="23"/>
        <v>0</v>
      </c>
      <c r="AD254" s="202">
        <f t="shared" si="24"/>
        <v>4</v>
      </c>
      <c r="AE254" s="199">
        <f t="shared" si="25"/>
        <v>12</v>
      </c>
      <c r="AF254" s="199">
        <f t="shared" si="26"/>
        <v>0</v>
      </c>
      <c r="AG254" s="199">
        <f t="shared" si="27"/>
        <v>0</v>
      </c>
      <c r="AH254" s="201">
        <f t="shared" si="28"/>
        <v>0</v>
      </c>
      <c r="AI254" s="204">
        <f t="shared" si="29"/>
        <v>3</v>
      </c>
      <c r="AJ254" s="199">
        <f t="shared" si="30"/>
        <v>10</v>
      </c>
      <c r="AK254" s="199">
        <f t="shared" si="31"/>
        <v>0</v>
      </c>
      <c r="AL254" s="199">
        <f t="shared" si="32"/>
        <v>0</v>
      </c>
      <c r="AM254" s="201">
        <f t="shared" si="33"/>
        <v>0</v>
      </c>
      <c r="AN254" s="204">
        <f t="shared" si="34"/>
        <v>3</v>
      </c>
      <c r="AO254" s="199">
        <f t="shared" si="35"/>
        <v>0</v>
      </c>
      <c r="AP254" s="199">
        <f t="shared" si="36"/>
        <v>0</v>
      </c>
      <c r="AQ254" s="199">
        <f t="shared" si="37"/>
        <v>0</v>
      </c>
      <c r="AR254" s="201">
        <f t="shared" si="38"/>
        <v>0</v>
      </c>
      <c r="AS254" s="204">
        <f t="shared" si="39"/>
        <v>4</v>
      </c>
      <c r="AT254" s="199">
        <f t="shared" si="40"/>
        <v>12</v>
      </c>
      <c r="AU254" s="199">
        <f t="shared" si="41"/>
        <v>0</v>
      </c>
      <c r="AV254" s="199">
        <f t="shared" si="42"/>
        <v>0</v>
      </c>
      <c r="AW254" s="201">
        <f t="shared" si="43"/>
        <v>0</v>
      </c>
      <c r="AX254" s="205">
        <f t="shared" si="44"/>
        <v>3</v>
      </c>
      <c r="AY254" s="199">
        <f t="shared" si="45"/>
        <v>0</v>
      </c>
      <c r="AZ254" s="199">
        <f t="shared" si="46"/>
        <v>0</v>
      </c>
      <c r="BA254" s="199">
        <f t="shared" si="47"/>
        <v>0</v>
      </c>
      <c r="BB254" s="201">
        <f t="shared" si="48"/>
        <v>0</v>
      </c>
      <c r="BC254" s="204">
        <f t="shared" si="49"/>
        <v>4</v>
      </c>
      <c r="BD254" s="199">
        <f t="shared" si="50"/>
        <v>0</v>
      </c>
      <c r="BE254" s="199">
        <f t="shared" si="51"/>
        <v>0</v>
      </c>
      <c r="BF254" s="199">
        <f t="shared" si="52"/>
        <v>0</v>
      </c>
      <c r="BG254" s="201">
        <f t="shared" si="53"/>
        <v>0</v>
      </c>
      <c r="BH254" s="204">
        <f t="shared" si="54"/>
        <v>4</v>
      </c>
      <c r="BI254" s="199">
        <f t="shared" si="55"/>
        <v>6</v>
      </c>
      <c r="BJ254" s="199">
        <f t="shared" si="56"/>
        <v>0</v>
      </c>
      <c r="BK254" s="199">
        <f t="shared" si="57"/>
        <v>0</v>
      </c>
      <c r="BL254" s="201">
        <f t="shared" si="58"/>
        <v>0</v>
      </c>
      <c r="BM254" s="206">
        <f t="shared" si="59"/>
        <v>3</v>
      </c>
      <c r="BN254" s="199">
        <f t="shared" si="60"/>
        <v>12</v>
      </c>
      <c r="BO254" s="199">
        <f t="shared" si="61"/>
        <v>0</v>
      </c>
      <c r="BP254" s="199">
        <f t="shared" si="62"/>
        <v>0</v>
      </c>
      <c r="BQ254" s="201">
        <f t="shared" si="63"/>
        <v>0</v>
      </c>
      <c r="BR254" s="207">
        <f t="shared" si="64"/>
        <v>3</v>
      </c>
      <c r="BS254" s="199">
        <f t="shared" si="65"/>
        <v>0</v>
      </c>
      <c r="BT254" s="199">
        <f t="shared" si="66"/>
        <v>0</v>
      </c>
      <c r="BU254" s="199">
        <f t="shared" si="67"/>
        <v>0</v>
      </c>
      <c r="BV254" s="201">
        <f t="shared" si="68"/>
        <v>0</v>
      </c>
      <c r="BW254" s="207">
        <f t="shared" si="69"/>
        <v>4</v>
      </c>
      <c r="BX254" s="235">
        <v>80</v>
      </c>
      <c r="BY254" s="235">
        <v>80</v>
      </c>
      <c r="BZ254" s="193" t="e">
        <f t="shared" si="70"/>
        <v>#VALUE!</v>
      </c>
      <c r="CA254" s="193">
        <f t="shared" si="71"/>
        <v>14</v>
      </c>
      <c r="CB254" s="193" t="e">
        <f t="shared" si="72"/>
        <v>#VALUE!</v>
      </c>
      <c r="CC254" s="193" t="e">
        <f t="shared" si="73"/>
        <v>#VALUE!</v>
      </c>
      <c r="CD254" s="193" t="e">
        <f t="shared" si="74"/>
        <v>#VALUE!</v>
      </c>
      <c r="CE254" s="193" t="e">
        <f t="shared" si="75"/>
        <v>#VALUE!</v>
      </c>
      <c r="CF254" s="193" t="e">
        <f t="shared" si="76"/>
        <v>#VALUE!</v>
      </c>
      <c r="CG254" s="193" t="e">
        <f t="shared" si="77"/>
        <v>#VALUE!</v>
      </c>
      <c r="CH254" s="193" t="e">
        <f t="shared" si="78"/>
        <v>#VALUE!</v>
      </c>
      <c r="CI254" s="193" t="e">
        <f t="shared" si="79"/>
        <v>#VALUE!</v>
      </c>
      <c r="CJ254" s="193" t="e">
        <f t="shared" si="80"/>
        <v>#VALUE!</v>
      </c>
      <c r="CK254" s="193" t="e">
        <f t="shared" si="81"/>
        <v>#VALUE!</v>
      </c>
      <c r="CL254" s="193" t="e">
        <f t="shared" si="82"/>
        <v>#VALUE!</v>
      </c>
      <c r="CM254" s="193" t="e">
        <f t="shared" si="83"/>
        <v>#VALUE!</v>
      </c>
      <c r="CN254" s="193" t="e">
        <f t="shared" si="84"/>
        <v>#VALUE!</v>
      </c>
      <c r="CO254" s="209" t="str">
        <f t="shared" si="85"/>
        <v>2023PEC AI 200</v>
      </c>
      <c r="CP254" s="193" t="e">
        <f t="shared" si="86"/>
        <v>#VALUE!</v>
      </c>
      <c r="CQ254" s="158"/>
      <c r="CR254" s="193">
        <f t="shared" si="87"/>
        <v>13</v>
      </c>
      <c r="CS254" s="193" t="e">
        <f t="shared" si="88"/>
        <v>#VALUE!</v>
      </c>
      <c r="CT254" s="193" t="e">
        <f t="shared" si="89"/>
        <v>#VALUE!</v>
      </c>
      <c r="CU254" s="193" t="e">
        <f t="shared" si="90"/>
        <v>#VALUE!</v>
      </c>
      <c r="CV254" s="193" t="e">
        <f t="shared" si="91"/>
        <v>#VALUE!</v>
      </c>
      <c r="CW254" s="193" t="e">
        <f t="shared" si="92"/>
        <v>#VALUE!</v>
      </c>
      <c r="CX254" s="193" t="e">
        <f t="shared" si="93"/>
        <v>#VALUE!</v>
      </c>
      <c r="CY254" s="193" t="e">
        <f t="shared" si="94"/>
        <v>#VALUE!</v>
      </c>
      <c r="CZ254" s="193" t="e">
        <f t="shared" si="95"/>
        <v>#VALUE!</v>
      </c>
      <c r="DA254" s="193" t="e">
        <f t="shared" si="96"/>
        <v>#VALUE!</v>
      </c>
      <c r="DB254" s="193" t="e">
        <f t="shared" si="97"/>
        <v>#VALUE!</v>
      </c>
      <c r="DC254" s="193" t="e">
        <f t="shared" si="98"/>
        <v>#VALUE!</v>
      </c>
      <c r="DD254" s="193" t="e">
        <f t="shared" si="99"/>
        <v>#VALUE!</v>
      </c>
      <c r="DE254" s="159"/>
      <c r="DF254" s="159" t="e">
        <f t="shared" si="100"/>
        <v>#VALUE!</v>
      </c>
      <c r="DG254" s="159"/>
      <c r="DH254" s="159"/>
      <c r="DI254" s="159"/>
      <c r="DJ254" s="159"/>
      <c r="DK254" s="159"/>
      <c r="DL254" s="159"/>
      <c r="DM254" s="159"/>
      <c r="DN254" s="159"/>
      <c r="DO254" s="159"/>
      <c r="DP254" s="159"/>
      <c r="DQ254" s="159"/>
      <c r="DR254" s="159">
        <f t="shared" si="101"/>
        <v>80</v>
      </c>
      <c r="DS254" s="188">
        <f t="shared" si="102"/>
        <v>16</v>
      </c>
      <c r="DT254" s="159">
        <f t="shared" si="103"/>
        <v>12</v>
      </c>
      <c r="DU254" s="159">
        <f t="shared" si="104"/>
        <v>12</v>
      </c>
      <c r="DV254" s="159">
        <f t="shared" si="105"/>
        <v>10</v>
      </c>
      <c r="DW254" s="159">
        <f t="shared" si="106"/>
        <v>12</v>
      </c>
      <c r="DX254" s="159">
        <f t="shared" si="107"/>
        <v>6</v>
      </c>
      <c r="DY254" s="210">
        <f t="shared" si="108"/>
        <v>12</v>
      </c>
      <c r="DZ254" s="159">
        <f t="shared" si="109"/>
        <v>80</v>
      </c>
      <c r="EA254" s="159">
        <f t="shared" si="110"/>
        <v>16</v>
      </c>
      <c r="EB254" s="159">
        <f t="shared" si="111"/>
        <v>12</v>
      </c>
      <c r="EC254" s="159">
        <f t="shared" ref="EC254:ED269" si="236">IF(ISEVEN($B254),DT254,0)</f>
        <v>0</v>
      </c>
      <c r="ED254" s="159">
        <f t="shared" si="236"/>
        <v>0</v>
      </c>
      <c r="EE254" s="159">
        <f t="shared" ref="EE254:EF269" si="237">IF(ISODD($B254),DU254,0)</f>
        <v>12</v>
      </c>
      <c r="EF254" s="159">
        <f t="shared" si="237"/>
        <v>10</v>
      </c>
      <c r="EG254" s="159">
        <f t="shared" si="114"/>
        <v>0</v>
      </c>
      <c r="EH254" s="159">
        <f t="shared" si="115"/>
        <v>12</v>
      </c>
      <c r="EI254" s="159">
        <f t="shared" ref="EI254:EJ269" si="238">IF(ISEVEN($B254),DW254,0)</f>
        <v>0</v>
      </c>
      <c r="EJ254" s="159">
        <f t="shared" si="238"/>
        <v>0</v>
      </c>
      <c r="EK254" s="159">
        <f t="shared" ref="EK254:EL269" si="239">IF(ISODD($B254),DX254,0)</f>
        <v>6</v>
      </c>
      <c r="EL254" s="159">
        <f t="shared" si="239"/>
        <v>12</v>
      </c>
      <c r="EM254" s="159">
        <f t="shared" si="118"/>
        <v>0</v>
      </c>
      <c r="EN254" s="159"/>
      <c r="EO254" s="159"/>
      <c r="EP254" s="188">
        <f t="shared" si="119"/>
        <v>16</v>
      </c>
      <c r="EQ254" s="159">
        <f t="shared" si="120"/>
        <v>14</v>
      </c>
      <c r="ER254" s="159">
        <f t="shared" si="121"/>
        <v>14</v>
      </c>
      <c r="ES254" s="159">
        <f t="shared" si="122"/>
        <v>12</v>
      </c>
      <c r="ET254" s="159">
        <f t="shared" si="123"/>
        <v>11</v>
      </c>
      <c r="EU254" s="159">
        <f t="shared" si="124"/>
        <v>13</v>
      </c>
      <c r="EV254" s="159"/>
      <c r="EW254" s="159">
        <f t="shared" si="125"/>
        <v>80</v>
      </c>
      <c r="EX254" s="159">
        <f t="shared" si="126"/>
        <v>16</v>
      </c>
      <c r="EY254" s="159">
        <f t="shared" si="127"/>
        <v>14</v>
      </c>
      <c r="EZ254" s="159">
        <f t="shared" ref="EZ254:FA269" si="240">IF(ISEVEN($B254),EQ254,0)</f>
        <v>0</v>
      </c>
      <c r="FA254" s="159">
        <f t="shared" si="240"/>
        <v>0</v>
      </c>
      <c r="FB254" s="159">
        <f t="shared" ref="FB254:FC269" si="241">IF(ISODD($B254),ER254,0)</f>
        <v>14</v>
      </c>
      <c r="FC254" s="159">
        <f t="shared" si="241"/>
        <v>12</v>
      </c>
      <c r="FD254" s="159">
        <f t="shared" si="130"/>
        <v>0</v>
      </c>
      <c r="FE254" s="159">
        <f t="shared" si="131"/>
        <v>11</v>
      </c>
      <c r="FF254" s="159">
        <f t="shared" ref="FF254:FG269" si="242">IF(ISEVEN($B254),ET254,0)</f>
        <v>0</v>
      </c>
      <c r="FG254" s="159">
        <f t="shared" si="242"/>
        <v>0</v>
      </c>
      <c r="FH254" s="159">
        <f t="shared" si="133"/>
        <v>13</v>
      </c>
      <c r="FI254" s="159">
        <v>0</v>
      </c>
      <c r="FJ254" s="159">
        <v>0</v>
      </c>
      <c r="FK254" s="159"/>
      <c r="FL254" s="159"/>
      <c r="FM254" s="235">
        <v>80</v>
      </c>
    </row>
    <row r="255" spans="1:169" ht="18" x14ac:dyDescent="0.2">
      <c r="A255" s="194">
        <v>242</v>
      </c>
      <c r="B255" s="211">
        <v>211423243242</v>
      </c>
      <c r="C255" s="211" t="s">
        <v>1155</v>
      </c>
      <c r="D255" s="197"/>
      <c r="E255" s="212" t="s">
        <v>1156</v>
      </c>
      <c r="F255" s="199">
        <f t="shared" si="0"/>
        <v>2</v>
      </c>
      <c r="G255" s="199">
        <f t="shared" si="1"/>
        <v>2</v>
      </c>
      <c r="H255" s="199">
        <f t="shared" si="2"/>
        <v>2</v>
      </c>
      <c r="I255" s="199">
        <f t="shared" si="3"/>
        <v>2</v>
      </c>
      <c r="J255" s="199">
        <f t="shared" si="4"/>
        <v>2</v>
      </c>
      <c r="K255" s="199">
        <f t="shared" si="5"/>
        <v>2</v>
      </c>
      <c r="L255" s="199">
        <f t="shared" si="6"/>
        <v>2</v>
      </c>
      <c r="M255" s="199">
        <f t="shared" si="7"/>
        <v>1</v>
      </c>
      <c r="N255" s="199">
        <f t="shared" si="8"/>
        <v>0</v>
      </c>
      <c r="O255" s="200">
        <f t="shared" si="9"/>
        <v>0</v>
      </c>
      <c r="P255" s="199">
        <f t="shared" si="10"/>
        <v>0</v>
      </c>
      <c r="Q255" s="199">
        <f t="shared" si="11"/>
        <v>0</v>
      </c>
      <c r="R255" s="199">
        <f t="shared" si="12"/>
        <v>0</v>
      </c>
      <c r="S255" s="201">
        <f t="shared" si="214"/>
        <v>0</v>
      </c>
      <c r="T255" s="202">
        <f t="shared" si="14"/>
        <v>4</v>
      </c>
      <c r="U255" s="199">
        <f t="shared" si="15"/>
        <v>10</v>
      </c>
      <c r="V255" s="199">
        <f t="shared" si="16"/>
        <v>0</v>
      </c>
      <c r="W255" s="199">
        <f t="shared" si="17"/>
        <v>0</v>
      </c>
      <c r="X255" s="201">
        <f t="shared" si="18"/>
        <v>0</v>
      </c>
      <c r="Y255" s="203">
        <f t="shared" si="19"/>
        <v>3</v>
      </c>
      <c r="Z255" s="199">
        <f t="shared" si="20"/>
        <v>11</v>
      </c>
      <c r="AA255" s="199">
        <f t="shared" si="21"/>
        <v>0</v>
      </c>
      <c r="AB255" s="199">
        <f t="shared" si="22"/>
        <v>0</v>
      </c>
      <c r="AC255" s="201">
        <f t="shared" si="23"/>
        <v>0</v>
      </c>
      <c r="AD255" s="202">
        <f t="shared" si="24"/>
        <v>3</v>
      </c>
      <c r="AE255" s="199">
        <f t="shared" si="25"/>
        <v>0</v>
      </c>
      <c r="AF255" s="199">
        <f t="shared" si="26"/>
        <v>0</v>
      </c>
      <c r="AG255" s="199">
        <f t="shared" si="27"/>
        <v>0</v>
      </c>
      <c r="AH255" s="201">
        <f t="shared" si="28"/>
        <v>0</v>
      </c>
      <c r="AI255" s="204">
        <f t="shared" si="29"/>
        <v>4</v>
      </c>
      <c r="AJ255" s="199">
        <f t="shared" si="30"/>
        <v>0</v>
      </c>
      <c r="AK255" s="199">
        <f t="shared" si="31"/>
        <v>0</v>
      </c>
      <c r="AL255" s="199">
        <f t="shared" si="32"/>
        <v>0</v>
      </c>
      <c r="AM255" s="201">
        <f t="shared" si="33"/>
        <v>0</v>
      </c>
      <c r="AN255" s="204">
        <f t="shared" si="34"/>
        <v>4</v>
      </c>
      <c r="AO255" s="199">
        <f t="shared" si="35"/>
        <v>11</v>
      </c>
      <c r="AP255" s="199">
        <f t="shared" si="36"/>
        <v>0</v>
      </c>
      <c r="AQ255" s="199">
        <f t="shared" si="37"/>
        <v>0</v>
      </c>
      <c r="AR255" s="201">
        <f t="shared" si="38"/>
        <v>0</v>
      </c>
      <c r="AS255" s="204">
        <f t="shared" si="39"/>
        <v>3</v>
      </c>
      <c r="AT255" s="199">
        <f t="shared" si="40"/>
        <v>0</v>
      </c>
      <c r="AU255" s="199">
        <f t="shared" si="41"/>
        <v>0</v>
      </c>
      <c r="AV255" s="199">
        <f t="shared" si="42"/>
        <v>0</v>
      </c>
      <c r="AW255" s="201">
        <f t="shared" si="43"/>
        <v>0</v>
      </c>
      <c r="AX255" s="205">
        <f t="shared" si="44"/>
        <v>4</v>
      </c>
      <c r="AY255" s="199">
        <f t="shared" si="45"/>
        <v>11</v>
      </c>
      <c r="AZ255" s="199">
        <f t="shared" si="46"/>
        <v>0</v>
      </c>
      <c r="BA255" s="199">
        <f t="shared" si="47"/>
        <v>0</v>
      </c>
      <c r="BB255" s="201">
        <f t="shared" si="48"/>
        <v>0</v>
      </c>
      <c r="BC255" s="204">
        <f t="shared" si="49"/>
        <v>3</v>
      </c>
      <c r="BD255" s="199">
        <f t="shared" si="50"/>
        <v>7</v>
      </c>
      <c r="BE255" s="199">
        <f t="shared" si="51"/>
        <v>0</v>
      </c>
      <c r="BF255" s="199">
        <f t="shared" si="52"/>
        <v>0</v>
      </c>
      <c r="BG255" s="201">
        <f t="shared" si="53"/>
        <v>0</v>
      </c>
      <c r="BH255" s="204">
        <f t="shared" si="54"/>
        <v>3</v>
      </c>
      <c r="BI255" s="199">
        <f t="shared" si="55"/>
        <v>0</v>
      </c>
      <c r="BJ255" s="199">
        <f t="shared" si="56"/>
        <v>0</v>
      </c>
      <c r="BK255" s="199">
        <f t="shared" si="57"/>
        <v>0</v>
      </c>
      <c r="BL255" s="201">
        <f t="shared" si="58"/>
        <v>0</v>
      </c>
      <c r="BM255" s="206">
        <f t="shared" si="59"/>
        <v>4</v>
      </c>
      <c r="BN255" s="199">
        <f t="shared" si="60"/>
        <v>0</v>
      </c>
      <c r="BO255" s="199">
        <f t="shared" si="61"/>
        <v>0</v>
      </c>
      <c r="BP255" s="199">
        <f t="shared" si="62"/>
        <v>0</v>
      </c>
      <c r="BQ255" s="201">
        <f t="shared" si="63"/>
        <v>0</v>
      </c>
      <c r="BR255" s="207">
        <f t="shared" si="64"/>
        <v>4</v>
      </c>
      <c r="BS255" s="199">
        <f t="shared" si="65"/>
        <v>11</v>
      </c>
      <c r="BT255" s="199">
        <f t="shared" si="66"/>
        <v>0</v>
      </c>
      <c r="BU255" s="199">
        <f t="shared" si="67"/>
        <v>0</v>
      </c>
      <c r="BV255" s="201">
        <f t="shared" si="68"/>
        <v>0</v>
      </c>
      <c r="BW255" s="207">
        <f t="shared" si="69"/>
        <v>3</v>
      </c>
      <c r="BX255" s="235">
        <v>76</v>
      </c>
      <c r="BY255" s="235">
        <v>76</v>
      </c>
      <c r="BZ255" s="193" t="e">
        <f t="shared" si="70"/>
        <v>#VALUE!</v>
      </c>
      <c r="CA255" s="193">
        <f t="shared" si="71"/>
        <v>20</v>
      </c>
      <c r="CB255" s="193" t="e">
        <f t="shared" si="72"/>
        <v>#VALUE!</v>
      </c>
      <c r="CC255" s="193" t="e">
        <f t="shared" si="73"/>
        <v>#VALUE!</v>
      </c>
      <c r="CD255" s="193" t="e">
        <f t="shared" si="74"/>
        <v>#VALUE!</v>
      </c>
      <c r="CE255" s="193" t="e">
        <f t="shared" si="75"/>
        <v>#VALUE!</v>
      </c>
      <c r="CF255" s="193" t="e">
        <f t="shared" si="76"/>
        <v>#VALUE!</v>
      </c>
      <c r="CG255" s="193" t="e">
        <f t="shared" si="77"/>
        <v>#VALUE!</v>
      </c>
      <c r="CH255" s="193" t="e">
        <f t="shared" si="78"/>
        <v>#VALUE!</v>
      </c>
      <c r="CI255" s="193" t="e">
        <f t="shared" si="79"/>
        <v>#VALUE!</v>
      </c>
      <c r="CJ255" s="193" t="e">
        <f t="shared" si="80"/>
        <v>#VALUE!</v>
      </c>
      <c r="CK255" s="193" t="e">
        <f t="shared" si="81"/>
        <v>#VALUE!</v>
      </c>
      <c r="CL255" s="193" t="e">
        <f t="shared" si="82"/>
        <v>#VALUE!</v>
      </c>
      <c r="CM255" s="193" t="e">
        <f t="shared" si="83"/>
        <v>#VALUE!</v>
      </c>
      <c r="CN255" s="193" t="e">
        <f t="shared" si="84"/>
        <v>#VALUE!</v>
      </c>
      <c r="CO255" s="209" t="str">
        <f t="shared" si="85"/>
        <v>2023PEC AI 201</v>
      </c>
      <c r="CP255" s="193" t="e">
        <f t="shared" si="86"/>
        <v>#VALUE!</v>
      </c>
      <c r="CQ255" s="158"/>
      <c r="CR255" s="193">
        <f t="shared" si="87"/>
        <v>20</v>
      </c>
      <c r="CS255" s="193" t="e">
        <f t="shared" si="88"/>
        <v>#VALUE!</v>
      </c>
      <c r="CT255" s="193" t="e">
        <f t="shared" si="89"/>
        <v>#VALUE!</v>
      </c>
      <c r="CU255" s="193" t="e">
        <f t="shared" si="90"/>
        <v>#VALUE!</v>
      </c>
      <c r="CV255" s="193" t="e">
        <f t="shared" si="91"/>
        <v>#VALUE!</v>
      </c>
      <c r="CW255" s="193" t="e">
        <f t="shared" si="92"/>
        <v>#VALUE!</v>
      </c>
      <c r="CX255" s="193" t="e">
        <f t="shared" si="93"/>
        <v>#VALUE!</v>
      </c>
      <c r="CY255" s="193" t="e">
        <f t="shared" si="94"/>
        <v>#VALUE!</v>
      </c>
      <c r="CZ255" s="193" t="e">
        <f t="shared" si="95"/>
        <v>#VALUE!</v>
      </c>
      <c r="DA255" s="193" t="e">
        <f t="shared" si="96"/>
        <v>#VALUE!</v>
      </c>
      <c r="DB255" s="193" t="e">
        <f t="shared" si="97"/>
        <v>#VALUE!</v>
      </c>
      <c r="DC255" s="193" t="e">
        <f t="shared" si="98"/>
        <v>#VALUE!</v>
      </c>
      <c r="DD255" s="193" t="e">
        <f t="shared" si="99"/>
        <v>#VALUE!</v>
      </c>
      <c r="DE255" s="159"/>
      <c r="DF255" s="159" t="e">
        <f t="shared" si="100"/>
        <v>#VALUE!</v>
      </c>
      <c r="DG255" s="159"/>
      <c r="DH255" s="159"/>
      <c r="DI255" s="159"/>
      <c r="DJ255" s="159"/>
      <c r="DK255" s="159"/>
      <c r="DL255" s="159"/>
      <c r="DM255" s="159"/>
      <c r="DN255" s="159"/>
      <c r="DO255" s="159"/>
      <c r="DP255" s="159"/>
      <c r="DQ255" s="159"/>
      <c r="DR255" s="159">
        <f t="shared" si="101"/>
        <v>76</v>
      </c>
      <c r="DS255" s="188">
        <f t="shared" si="102"/>
        <v>15</v>
      </c>
      <c r="DT255" s="159">
        <f t="shared" si="103"/>
        <v>10</v>
      </c>
      <c r="DU255" s="159">
        <f t="shared" si="104"/>
        <v>11</v>
      </c>
      <c r="DV255" s="159">
        <f t="shared" si="105"/>
        <v>11</v>
      </c>
      <c r="DW255" s="159">
        <f t="shared" si="106"/>
        <v>11</v>
      </c>
      <c r="DX255" s="159">
        <f t="shared" si="107"/>
        <v>7</v>
      </c>
      <c r="DY255" s="210">
        <f t="shared" si="108"/>
        <v>11</v>
      </c>
      <c r="DZ255" s="159">
        <f t="shared" si="109"/>
        <v>76</v>
      </c>
      <c r="EA255" s="159">
        <f t="shared" si="110"/>
        <v>15</v>
      </c>
      <c r="EB255" s="159">
        <f t="shared" si="111"/>
        <v>0</v>
      </c>
      <c r="EC255" s="159">
        <f t="shared" si="236"/>
        <v>10</v>
      </c>
      <c r="ED255" s="159">
        <f t="shared" si="236"/>
        <v>11</v>
      </c>
      <c r="EE255" s="159">
        <f t="shared" si="237"/>
        <v>0</v>
      </c>
      <c r="EF255" s="159">
        <f t="shared" si="237"/>
        <v>0</v>
      </c>
      <c r="EG255" s="159">
        <f t="shared" si="114"/>
        <v>11</v>
      </c>
      <c r="EH255" s="159">
        <f t="shared" si="115"/>
        <v>0</v>
      </c>
      <c r="EI255" s="159">
        <f t="shared" si="238"/>
        <v>11</v>
      </c>
      <c r="EJ255" s="159">
        <f t="shared" si="238"/>
        <v>7</v>
      </c>
      <c r="EK255" s="159">
        <f t="shared" si="239"/>
        <v>0</v>
      </c>
      <c r="EL255" s="159">
        <f t="shared" si="239"/>
        <v>0</v>
      </c>
      <c r="EM255" s="159">
        <f t="shared" si="118"/>
        <v>11</v>
      </c>
      <c r="EN255" s="159"/>
      <c r="EO255" s="159"/>
      <c r="EP255" s="188">
        <f t="shared" si="119"/>
        <v>15</v>
      </c>
      <c r="EQ255" s="159">
        <f t="shared" si="120"/>
        <v>13</v>
      </c>
      <c r="ER255" s="159">
        <f t="shared" si="121"/>
        <v>13</v>
      </c>
      <c r="ES255" s="159">
        <f t="shared" si="122"/>
        <v>13</v>
      </c>
      <c r="ET255" s="159">
        <f t="shared" si="123"/>
        <v>10</v>
      </c>
      <c r="EU255" s="159">
        <f t="shared" si="124"/>
        <v>12</v>
      </c>
      <c r="EV255" s="159"/>
      <c r="EW255" s="159">
        <f t="shared" si="125"/>
        <v>76</v>
      </c>
      <c r="EX255" s="159">
        <f t="shared" si="126"/>
        <v>15</v>
      </c>
      <c r="EY255" s="159">
        <f t="shared" si="127"/>
        <v>0</v>
      </c>
      <c r="EZ255" s="159">
        <f t="shared" si="240"/>
        <v>13</v>
      </c>
      <c r="FA255" s="159">
        <f t="shared" si="240"/>
        <v>13</v>
      </c>
      <c r="FB255" s="159">
        <f t="shared" si="241"/>
        <v>0</v>
      </c>
      <c r="FC255" s="159">
        <f t="shared" si="241"/>
        <v>0</v>
      </c>
      <c r="FD255" s="159">
        <f t="shared" si="130"/>
        <v>13</v>
      </c>
      <c r="FE255" s="159">
        <f t="shared" si="131"/>
        <v>0</v>
      </c>
      <c r="FF255" s="159">
        <f t="shared" si="242"/>
        <v>10</v>
      </c>
      <c r="FG255" s="159">
        <f t="shared" si="242"/>
        <v>12</v>
      </c>
      <c r="FH255" s="159">
        <f t="shared" si="133"/>
        <v>0</v>
      </c>
      <c r="FI255" s="159">
        <v>0</v>
      </c>
      <c r="FJ255" s="159">
        <v>0</v>
      </c>
      <c r="FK255" s="159"/>
      <c r="FL255" s="159"/>
      <c r="FM255" s="235">
        <v>76</v>
      </c>
    </row>
    <row r="256" spans="1:169" ht="18" x14ac:dyDescent="0.2">
      <c r="A256" s="194">
        <v>243</v>
      </c>
      <c r="B256" s="195">
        <v>211423243243</v>
      </c>
      <c r="C256" s="196" t="s">
        <v>1157</v>
      </c>
      <c r="D256" s="197"/>
      <c r="E256" s="198" t="s">
        <v>1158</v>
      </c>
      <c r="F256" s="199">
        <f t="shared" si="0"/>
        <v>2</v>
      </c>
      <c r="G256" s="199">
        <f t="shared" si="1"/>
        <v>2</v>
      </c>
      <c r="H256" s="199">
        <f t="shared" si="2"/>
        <v>2</v>
      </c>
      <c r="I256" s="199">
        <f t="shared" si="3"/>
        <v>2</v>
      </c>
      <c r="J256" s="199">
        <f t="shared" si="4"/>
        <v>2</v>
      </c>
      <c r="K256" s="199">
        <f t="shared" si="5"/>
        <v>2</v>
      </c>
      <c r="L256" s="199">
        <f t="shared" si="6"/>
        <v>1</v>
      </c>
      <c r="M256" s="199">
        <f t="shared" si="7"/>
        <v>0</v>
      </c>
      <c r="N256" s="199">
        <f t="shared" si="8"/>
        <v>0</v>
      </c>
      <c r="O256" s="200">
        <f t="shared" si="9"/>
        <v>0</v>
      </c>
      <c r="P256" s="199">
        <f t="shared" si="10"/>
        <v>9</v>
      </c>
      <c r="Q256" s="199">
        <f t="shared" si="11"/>
        <v>0</v>
      </c>
      <c r="R256" s="199">
        <f t="shared" si="12"/>
        <v>0</v>
      </c>
      <c r="S256" s="201">
        <f t="shared" si="214"/>
        <v>0</v>
      </c>
      <c r="T256" s="202">
        <f t="shared" si="14"/>
        <v>3</v>
      </c>
      <c r="U256" s="199">
        <f t="shared" si="15"/>
        <v>0</v>
      </c>
      <c r="V256" s="199">
        <f t="shared" si="16"/>
        <v>0</v>
      </c>
      <c r="W256" s="199">
        <f t="shared" si="17"/>
        <v>0</v>
      </c>
      <c r="X256" s="201">
        <f t="shared" si="18"/>
        <v>0</v>
      </c>
      <c r="Y256" s="203">
        <f t="shared" si="19"/>
        <v>4</v>
      </c>
      <c r="Z256" s="199">
        <f t="shared" si="20"/>
        <v>0</v>
      </c>
      <c r="AA256" s="199">
        <f t="shared" si="21"/>
        <v>0</v>
      </c>
      <c r="AB256" s="199">
        <f t="shared" si="22"/>
        <v>0</v>
      </c>
      <c r="AC256" s="201">
        <f t="shared" si="23"/>
        <v>0</v>
      </c>
      <c r="AD256" s="202">
        <f t="shared" si="24"/>
        <v>4</v>
      </c>
      <c r="AE256" s="199">
        <f t="shared" si="25"/>
        <v>9</v>
      </c>
      <c r="AF256" s="199">
        <f t="shared" si="26"/>
        <v>0</v>
      </c>
      <c r="AG256" s="199">
        <f t="shared" si="27"/>
        <v>0</v>
      </c>
      <c r="AH256" s="201">
        <f t="shared" si="28"/>
        <v>0</v>
      </c>
      <c r="AI256" s="204">
        <f t="shared" si="29"/>
        <v>3</v>
      </c>
      <c r="AJ256" s="199">
        <f t="shared" si="30"/>
        <v>8</v>
      </c>
      <c r="AK256" s="199">
        <f t="shared" si="31"/>
        <v>0</v>
      </c>
      <c r="AL256" s="199">
        <f t="shared" si="32"/>
        <v>0</v>
      </c>
      <c r="AM256" s="201">
        <f t="shared" si="33"/>
        <v>0</v>
      </c>
      <c r="AN256" s="204">
        <f t="shared" si="34"/>
        <v>3</v>
      </c>
      <c r="AO256" s="199">
        <f t="shared" si="35"/>
        <v>0</v>
      </c>
      <c r="AP256" s="199">
        <f t="shared" si="36"/>
        <v>0</v>
      </c>
      <c r="AQ256" s="199">
        <f t="shared" si="37"/>
        <v>0</v>
      </c>
      <c r="AR256" s="201">
        <f t="shared" si="38"/>
        <v>0</v>
      </c>
      <c r="AS256" s="204">
        <f t="shared" si="39"/>
        <v>4</v>
      </c>
      <c r="AT256" s="199">
        <f t="shared" si="40"/>
        <v>9</v>
      </c>
      <c r="AU256" s="199">
        <f t="shared" si="41"/>
        <v>0</v>
      </c>
      <c r="AV256" s="199">
        <f t="shared" si="42"/>
        <v>0</v>
      </c>
      <c r="AW256" s="201">
        <f t="shared" si="43"/>
        <v>0</v>
      </c>
      <c r="AX256" s="205">
        <f t="shared" si="44"/>
        <v>3</v>
      </c>
      <c r="AY256" s="199">
        <f t="shared" si="45"/>
        <v>0</v>
      </c>
      <c r="AZ256" s="199">
        <f t="shared" si="46"/>
        <v>0</v>
      </c>
      <c r="BA256" s="199">
        <f t="shared" si="47"/>
        <v>0</v>
      </c>
      <c r="BB256" s="201">
        <f t="shared" si="48"/>
        <v>0</v>
      </c>
      <c r="BC256" s="204">
        <f t="shared" si="49"/>
        <v>4</v>
      </c>
      <c r="BD256" s="199">
        <f t="shared" si="50"/>
        <v>0</v>
      </c>
      <c r="BE256" s="199">
        <f t="shared" si="51"/>
        <v>0</v>
      </c>
      <c r="BF256" s="199">
        <f t="shared" si="52"/>
        <v>0</v>
      </c>
      <c r="BG256" s="201">
        <f t="shared" si="53"/>
        <v>0</v>
      </c>
      <c r="BH256" s="204">
        <f t="shared" si="54"/>
        <v>4</v>
      </c>
      <c r="BI256" s="199">
        <f t="shared" si="55"/>
        <v>6</v>
      </c>
      <c r="BJ256" s="199">
        <f t="shared" si="56"/>
        <v>0</v>
      </c>
      <c r="BK256" s="199">
        <f t="shared" si="57"/>
        <v>0</v>
      </c>
      <c r="BL256" s="201">
        <f t="shared" si="58"/>
        <v>0</v>
      </c>
      <c r="BM256" s="206">
        <f t="shared" si="59"/>
        <v>3</v>
      </c>
      <c r="BN256" s="199">
        <f t="shared" si="60"/>
        <v>9</v>
      </c>
      <c r="BO256" s="199">
        <f t="shared" si="61"/>
        <v>0</v>
      </c>
      <c r="BP256" s="199">
        <f t="shared" si="62"/>
        <v>0</v>
      </c>
      <c r="BQ256" s="201">
        <f t="shared" si="63"/>
        <v>0</v>
      </c>
      <c r="BR256" s="207">
        <f t="shared" si="64"/>
        <v>3</v>
      </c>
      <c r="BS256" s="199">
        <f t="shared" si="65"/>
        <v>0</v>
      </c>
      <c r="BT256" s="199">
        <f t="shared" si="66"/>
        <v>0</v>
      </c>
      <c r="BU256" s="199">
        <f t="shared" si="67"/>
        <v>0</v>
      </c>
      <c r="BV256" s="201">
        <f t="shared" si="68"/>
        <v>0</v>
      </c>
      <c r="BW256" s="207">
        <f t="shared" si="69"/>
        <v>4</v>
      </c>
      <c r="BX256" s="235">
        <v>63</v>
      </c>
      <c r="BY256" s="235">
        <v>63</v>
      </c>
      <c r="BZ256" s="193" t="e">
        <f t="shared" si="70"/>
        <v>#VALUE!</v>
      </c>
      <c r="CA256" s="193">
        <f t="shared" si="71"/>
        <v>20</v>
      </c>
      <c r="CB256" s="193" t="e">
        <f t="shared" si="72"/>
        <v>#VALUE!</v>
      </c>
      <c r="CC256" s="193" t="e">
        <f t="shared" si="73"/>
        <v>#VALUE!</v>
      </c>
      <c r="CD256" s="193" t="e">
        <f t="shared" si="74"/>
        <v>#VALUE!</v>
      </c>
      <c r="CE256" s="193" t="e">
        <f t="shared" si="75"/>
        <v>#VALUE!</v>
      </c>
      <c r="CF256" s="193" t="e">
        <f t="shared" si="76"/>
        <v>#VALUE!</v>
      </c>
      <c r="CG256" s="193" t="e">
        <f t="shared" si="77"/>
        <v>#VALUE!</v>
      </c>
      <c r="CH256" s="193" t="e">
        <f t="shared" si="78"/>
        <v>#VALUE!</v>
      </c>
      <c r="CI256" s="193" t="e">
        <f t="shared" si="79"/>
        <v>#VALUE!</v>
      </c>
      <c r="CJ256" s="193" t="e">
        <f t="shared" si="80"/>
        <v>#VALUE!</v>
      </c>
      <c r="CK256" s="193" t="e">
        <f t="shared" si="81"/>
        <v>#VALUE!</v>
      </c>
      <c r="CL256" s="193" t="e">
        <f t="shared" si="82"/>
        <v>#VALUE!</v>
      </c>
      <c r="CM256" s="193" t="e">
        <f t="shared" si="83"/>
        <v>#VALUE!</v>
      </c>
      <c r="CN256" s="193" t="e">
        <f t="shared" si="84"/>
        <v>#VALUE!</v>
      </c>
      <c r="CO256" s="209" t="str">
        <f t="shared" si="85"/>
        <v>2023PEC AI 424</v>
      </c>
      <c r="CP256" s="193" t="e">
        <f t="shared" si="86"/>
        <v>#VALUE!</v>
      </c>
      <c r="CQ256" s="158"/>
      <c r="CR256" s="193">
        <f t="shared" si="87"/>
        <v>20</v>
      </c>
      <c r="CS256" s="193" t="e">
        <f t="shared" si="88"/>
        <v>#VALUE!</v>
      </c>
      <c r="CT256" s="193" t="e">
        <f t="shared" si="89"/>
        <v>#VALUE!</v>
      </c>
      <c r="CU256" s="193" t="e">
        <f t="shared" si="90"/>
        <v>#VALUE!</v>
      </c>
      <c r="CV256" s="193" t="e">
        <f t="shared" si="91"/>
        <v>#VALUE!</v>
      </c>
      <c r="CW256" s="193" t="e">
        <f t="shared" si="92"/>
        <v>#VALUE!</v>
      </c>
      <c r="CX256" s="193" t="e">
        <f t="shared" si="93"/>
        <v>#VALUE!</v>
      </c>
      <c r="CY256" s="193" t="e">
        <f t="shared" si="94"/>
        <v>#VALUE!</v>
      </c>
      <c r="CZ256" s="193" t="e">
        <f t="shared" si="95"/>
        <v>#VALUE!</v>
      </c>
      <c r="DA256" s="193" t="e">
        <f t="shared" si="96"/>
        <v>#VALUE!</v>
      </c>
      <c r="DB256" s="193" t="e">
        <f t="shared" si="97"/>
        <v>#VALUE!</v>
      </c>
      <c r="DC256" s="193" t="e">
        <f t="shared" si="98"/>
        <v>#VALUE!</v>
      </c>
      <c r="DD256" s="193" t="e">
        <f t="shared" si="99"/>
        <v>#VALUE!</v>
      </c>
      <c r="DE256" s="159"/>
      <c r="DF256" s="159" t="e">
        <f t="shared" si="100"/>
        <v>#VALUE!</v>
      </c>
      <c r="DG256" s="159"/>
      <c r="DH256" s="159"/>
      <c r="DI256" s="159"/>
      <c r="DJ256" s="159"/>
      <c r="DK256" s="159"/>
      <c r="DL256" s="159"/>
      <c r="DM256" s="159"/>
      <c r="DN256" s="159"/>
      <c r="DO256" s="159"/>
      <c r="DP256" s="159"/>
      <c r="DQ256" s="159"/>
      <c r="DR256" s="159">
        <f t="shared" si="101"/>
        <v>63</v>
      </c>
      <c r="DS256" s="188">
        <f t="shared" si="102"/>
        <v>13</v>
      </c>
      <c r="DT256" s="159">
        <f t="shared" si="103"/>
        <v>9</v>
      </c>
      <c r="DU256" s="159">
        <f t="shared" si="104"/>
        <v>9</v>
      </c>
      <c r="DV256" s="159">
        <f t="shared" si="105"/>
        <v>8</v>
      </c>
      <c r="DW256" s="159">
        <f t="shared" si="106"/>
        <v>9</v>
      </c>
      <c r="DX256" s="159">
        <f t="shared" si="107"/>
        <v>6</v>
      </c>
      <c r="DY256" s="210">
        <f t="shared" si="108"/>
        <v>9</v>
      </c>
      <c r="DZ256" s="159">
        <f t="shared" si="109"/>
        <v>63</v>
      </c>
      <c r="EA256" s="159">
        <f t="shared" si="110"/>
        <v>13</v>
      </c>
      <c r="EB256" s="159">
        <f t="shared" si="111"/>
        <v>9</v>
      </c>
      <c r="EC256" s="159">
        <f t="shared" si="236"/>
        <v>0</v>
      </c>
      <c r="ED256" s="159">
        <f t="shared" si="236"/>
        <v>0</v>
      </c>
      <c r="EE256" s="159">
        <f t="shared" si="237"/>
        <v>9</v>
      </c>
      <c r="EF256" s="159">
        <f t="shared" si="237"/>
        <v>8</v>
      </c>
      <c r="EG256" s="159">
        <f t="shared" si="114"/>
        <v>0</v>
      </c>
      <c r="EH256" s="159">
        <f t="shared" si="115"/>
        <v>9</v>
      </c>
      <c r="EI256" s="159">
        <f t="shared" si="238"/>
        <v>0</v>
      </c>
      <c r="EJ256" s="159">
        <f t="shared" si="238"/>
        <v>0</v>
      </c>
      <c r="EK256" s="159">
        <f t="shared" si="239"/>
        <v>6</v>
      </c>
      <c r="EL256" s="159">
        <f t="shared" si="239"/>
        <v>9</v>
      </c>
      <c r="EM256" s="159">
        <f t="shared" si="118"/>
        <v>0</v>
      </c>
      <c r="EN256" s="159"/>
      <c r="EO256" s="159"/>
      <c r="EP256" s="188">
        <f t="shared" si="119"/>
        <v>13</v>
      </c>
      <c r="EQ256" s="159">
        <f t="shared" si="120"/>
        <v>11</v>
      </c>
      <c r="ER256" s="159">
        <f t="shared" si="121"/>
        <v>11</v>
      </c>
      <c r="ES256" s="159">
        <f t="shared" si="122"/>
        <v>10</v>
      </c>
      <c r="ET256" s="159">
        <f t="shared" si="123"/>
        <v>8</v>
      </c>
      <c r="EU256" s="159">
        <f t="shared" si="124"/>
        <v>10</v>
      </c>
      <c r="EV256" s="159"/>
      <c r="EW256" s="159">
        <f t="shared" si="125"/>
        <v>63</v>
      </c>
      <c r="EX256" s="159">
        <f t="shared" si="126"/>
        <v>13</v>
      </c>
      <c r="EY256" s="159">
        <f t="shared" si="127"/>
        <v>11</v>
      </c>
      <c r="EZ256" s="159">
        <f t="shared" si="240"/>
        <v>0</v>
      </c>
      <c r="FA256" s="159">
        <f t="shared" si="240"/>
        <v>0</v>
      </c>
      <c r="FB256" s="159">
        <f t="shared" si="241"/>
        <v>11</v>
      </c>
      <c r="FC256" s="159">
        <f t="shared" si="241"/>
        <v>10</v>
      </c>
      <c r="FD256" s="159">
        <f t="shared" si="130"/>
        <v>0</v>
      </c>
      <c r="FE256" s="159">
        <f t="shared" si="131"/>
        <v>8</v>
      </c>
      <c r="FF256" s="159">
        <f t="shared" si="242"/>
        <v>0</v>
      </c>
      <c r="FG256" s="159">
        <f t="shared" si="242"/>
        <v>0</v>
      </c>
      <c r="FH256" s="159">
        <f t="shared" si="133"/>
        <v>10</v>
      </c>
      <c r="FI256" s="159">
        <v>0</v>
      </c>
      <c r="FJ256" s="159">
        <v>0</v>
      </c>
      <c r="FK256" s="159"/>
      <c r="FL256" s="159"/>
      <c r="FM256" s="235">
        <v>63</v>
      </c>
    </row>
    <row r="257" spans="1:169" ht="18" x14ac:dyDescent="0.2">
      <c r="A257" s="194">
        <v>244</v>
      </c>
      <c r="B257" s="195">
        <v>211423243244</v>
      </c>
      <c r="C257" s="196" t="s">
        <v>1159</v>
      </c>
      <c r="D257" s="197"/>
      <c r="E257" s="198" t="s">
        <v>1160</v>
      </c>
      <c r="F257" s="199">
        <f t="shared" si="0"/>
        <v>2</v>
      </c>
      <c r="G257" s="199">
        <f t="shared" si="1"/>
        <v>2</v>
      </c>
      <c r="H257" s="199">
        <f t="shared" si="2"/>
        <v>2</v>
      </c>
      <c r="I257" s="199">
        <f t="shared" si="3"/>
        <v>2</v>
      </c>
      <c r="J257" s="199">
        <f t="shared" si="4"/>
        <v>2</v>
      </c>
      <c r="K257" s="199">
        <f t="shared" si="5"/>
        <v>2</v>
      </c>
      <c r="L257" s="199">
        <f t="shared" si="6"/>
        <v>2</v>
      </c>
      <c r="M257" s="199">
        <f t="shared" si="7"/>
        <v>2</v>
      </c>
      <c r="N257" s="199">
        <f t="shared" si="8"/>
        <v>0</v>
      </c>
      <c r="O257" s="200">
        <f t="shared" si="9"/>
        <v>0</v>
      </c>
      <c r="P257" s="199">
        <f t="shared" si="10"/>
        <v>0</v>
      </c>
      <c r="Q257" s="199">
        <f t="shared" si="11"/>
        <v>0</v>
      </c>
      <c r="R257" s="199">
        <f t="shared" si="12"/>
        <v>0</v>
      </c>
      <c r="S257" s="201">
        <f t="shared" si="214"/>
        <v>0</v>
      </c>
      <c r="T257" s="202">
        <f t="shared" si="14"/>
        <v>4</v>
      </c>
      <c r="U257" s="199">
        <f t="shared" si="15"/>
        <v>11</v>
      </c>
      <c r="V257" s="199">
        <f t="shared" si="16"/>
        <v>0</v>
      </c>
      <c r="W257" s="199">
        <f t="shared" si="17"/>
        <v>0</v>
      </c>
      <c r="X257" s="201">
        <f t="shared" si="18"/>
        <v>0</v>
      </c>
      <c r="Y257" s="203">
        <f t="shared" si="19"/>
        <v>3</v>
      </c>
      <c r="Z257" s="199">
        <f t="shared" si="20"/>
        <v>12</v>
      </c>
      <c r="AA257" s="199">
        <f t="shared" si="21"/>
        <v>0</v>
      </c>
      <c r="AB257" s="199">
        <f t="shared" si="22"/>
        <v>0</v>
      </c>
      <c r="AC257" s="201">
        <f t="shared" si="23"/>
        <v>0</v>
      </c>
      <c r="AD257" s="202">
        <f t="shared" si="24"/>
        <v>3</v>
      </c>
      <c r="AE257" s="199">
        <f t="shared" si="25"/>
        <v>0</v>
      </c>
      <c r="AF257" s="199">
        <f t="shared" si="26"/>
        <v>0</v>
      </c>
      <c r="AG257" s="199">
        <f t="shared" si="27"/>
        <v>0</v>
      </c>
      <c r="AH257" s="201">
        <f t="shared" si="28"/>
        <v>0</v>
      </c>
      <c r="AI257" s="204">
        <f t="shared" si="29"/>
        <v>4</v>
      </c>
      <c r="AJ257" s="199">
        <f t="shared" si="30"/>
        <v>0</v>
      </c>
      <c r="AK257" s="199">
        <f t="shared" si="31"/>
        <v>0</v>
      </c>
      <c r="AL257" s="199">
        <f t="shared" si="32"/>
        <v>0</v>
      </c>
      <c r="AM257" s="201">
        <f t="shared" si="33"/>
        <v>0</v>
      </c>
      <c r="AN257" s="204">
        <f t="shared" si="34"/>
        <v>4</v>
      </c>
      <c r="AO257" s="199">
        <f t="shared" si="35"/>
        <v>12</v>
      </c>
      <c r="AP257" s="199">
        <f t="shared" si="36"/>
        <v>0</v>
      </c>
      <c r="AQ257" s="199">
        <f t="shared" si="37"/>
        <v>0</v>
      </c>
      <c r="AR257" s="201">
        <f t="shared" si="38"/>
        <v>0</v>
      </c>
      <c r="AS257" s="204">
        <f t="shared" si="39"/>
        <v>3</v>
      </c>
      <c r="AT257" s="199">
        <f t="shared" si="40"/>
        <v>0</v>
      </c>
      <c r="AU257" s="199">
        <f t="shared" si="41"/>
        <v>0</v>
      </c>
      <c r="AV257" s="199">
        <f t="shared" si="42"/>
        <v>0</v>
      </c>
      <c r="AW257" s="201">
        <f t="shared" si="43"/>
        <v>0</v>
      </c>
      <c r="AX257" s="205">
        <f t="shared" si="44"/>
        <v>4</v>
      </c>
      <c r="AY257" s="199">
        <f t="shared" si="45"/>
        <v>12</v>
      </c>
      <c r="AZ257" s="199">
        <f t="shared" si="46"/>
        <v>0</v>
      </c>
      <c r="BA257" s="199">
        <f t="shared" si="47"/>
        <v>0</v>
      </c>
      <c r="BB257" s="201">
        <f t="shared" si="48"/>
        <v>0</v>
      </c>
      <c r="BC257" s="204">
        <f t="shared" si="49"/>
        <v>3</v>
      </c>
      <c r="BD257" s="199">
        <f t="shared" si="50"/>
        <v>5</v>
      </c>
      <c r="BE257" s="199">
        <f t="shared" si="51"/>
        <v>0</v>
      </c>
      <c r="BF257" s="199">
        <f t="shared" si="52"/>
        <v>0</v>
      </c>
      <c r="BG257" s="201">
        <f t="shared" si="53"/>
        <v>0</v>
      </c>
      <c r="BH257" s="204">
        <f t="shared" si="54"/>
        <v>3</v>
      </c>
      <c r="BI257" s="199">
        <f t="shared" si="55"/>
        <v>0</v>
      </c>
      <c r="BJ257" s="199">
        <f t="shared" si="56"/>
        <v>0</v>
      </c>
      <c r="BK257" s="199">
        <f t="shared" si="57"/>
        <v>0</v>
      </c>
      <c r="BL257" s="201">
        <f t="shared" si="58"/>
        <v>0</v>
      </c>
      <c r="BM257" s="206">
        <f t="shared" si="59"/>
        <v>4</v>
      </c>
      <c r="BN257" s="199">
        <f t="shared" si="60"/>
        <v>0</v>
      </c>
      <c r="BO257" s="199">
        <f t="shared" si="61"/>
        <v>0</v>
      </c>
      <c r="BP257" s="199">
        <f t="shared" si="62"/>
        <v>0</v>
      </c>
      <c r="BQ257" s="201">
        <f t="shared" si="63"/>
        <v>0</v>
      </c>
      <c r="BR257" s="207">
        <f t="shared" si="64"/>
        <v>4</v>
      </c>
      <c r="BS257" s="199">
        <f t="shared" si="65"/>
        <v>12</v>
      </c>
      <c r="BT257" s="199">
        <f t="shared" si="66"/>
        <v>0</v>
      </c>
      <c r="BU257" s="199">
        <f t="shared" si="67"/>
        <v>0</v>
      </c>
      <c r="BV257" s="201">
        <f t="shared" si="68"/>
        <v>0</v>
      </c>
      <c r="BW257" s="207">
        <f t="shared" si="69"/>
        <v>3</v>
      </c>
      <c r="BX257" s="235">
        <v>80</v>
      </c>
      <c r="BY257" s="235">
        <v>80</v>
      </c>
      <c r="BZ257" s="193" t="e">
        <f t="shared" si="70"/>
        <v>#VALUE!</v>
      </c>
      <c r="CA257" s="193">
        <f t="shared" si="71"/>
        <v>14</v>
      </c>
      <c r="CB257" s="193" t="e">
        <f t="shared" si="72"/>
        <v>#VALUE!</v>
      </c>
      <c r="CC257" s="193" t="e">
        <f t="shared" si="73"/>
        <v>#VALUE!</v>
      </c>
      <c r="CD257" s="193" t="e">
        <f t="shared" si="74"/>
        <v>#VALUE!</v>
      </c>
      <c r="CE257" s="193" t="e">
        <f t="shared" si="75"/>
        <v>#VALUE!</v>
      </c>
      <c r="CF257" s="193" t="e">
        <f t="shared" si="76"/>
        <v>#VALUE!</v>
      </c>
      <c r="CG257" s="193" t="e">
        <f t="shared" si="77"/>
        <v>#VALUE!</v>
      </c>
      <c r="CH257" s="193" t="e">
        <f t="shared" si="78"/>
        <v>#VALUE!</v>
      </c>
      <c r="CI257" s="193" t="e">
        <f t="shared" si="79"/>
        <v>#VALUE!</v>
      </c>
      <c r="CJ257" s="193" t="e">
        <f t="shared" si="80"/>
        <v>#VALUE!</v>
      </c>
      <c r="CK257" s="193" t="e">
        <f t="shared" si="81"/>
        <v>#VALUE!</v>
      </c>
      <c r="CL257" s="193" t="e">
        <f t="shared" si="82"/>
        <v>#VALUE!</v>
      </c>
      <c r="CM257" s="193" t="e">
        <f t="shared" si="83"/>
        <v>#VALUE!</v>
      </c>
      <c r="CN257" s="193" t="e">
        <f t="shared" si="84"/>
        <v>#VALUE!</v>
      </c>
      <c r="CO257" s="209" t="str">
        <f t="shared" si="85"/>
        <v>2023PEC AI 425</v>
      </c>
      <c r="CP257" s="193" t="e">
        <f t="shared" si="86"/>
        <v>#VALUE!</v>
      </c>
      <c r="CQ257" s="158"/>
      <c r="CR257" s="193">
        <f t="shared" si="87"/>
        <v>13</v>
      </c>
      <c r="CS257" s="193" t="e">
        <f t="shared" si="88"/>
        <v>#VALUE!</v>
      </c>
      <c r="CT257" s="193" t="e">
        <f t="shared" si="89"/>
        <v>#VALUE!</v>
      </c>
      <c r="CU257" s="193" t="e">
        <f t="shared" si="90"/>
        <v>#VALUE!</v>
      </c>
      <c r="CV257" s="193" t="e">
        <f t="shared" si="91"/>
        <v>#VALUE!</v>
      </c>
      <c r="CW257" s="193" t="e">
        <f t="shared" si="92"/>
        <v>#VALUE!</v>
      </c>
      <c r="CX257" s="193" t="e">
        <f t="shared" si="93"/>
        <v>#VALUE!</v>
      </c>
      <c r="CY257" s="193" t="e">
        <f t="shared" si="94"/>
        <v>#VALUE!</v>
      </c>
      <c r="CZ257" s="193" t="e">
        <f t="shared" si="95"/>
        <v>#VALUE!</v>
      </c>
      <c r="DA257" s="193" t="e">
        <f t="shared" si="96"/>
        <v>#VALUE!</v>
      </c>
      <c r="DB257" s="193" t="e">
        <f t="shared" si="97"/>
        <v>#VALUE!</v>
      </c>
      <c r="DC257" s="193" t="e">
        <f t="shared" si="98"/>
        <v>#VALUE!</v>
      </c>
      <c r="DD257" s="193" t="e">
        <f t="shared" si="99"/>
        <v>#VALUE!</v>
      </c>
      <c r="DE257" s="159"/>
      <c r="DF257" s="159" t="e">
        <f t="shared" si="100"/>
        <v>#VALUE!</v>
      </c>
      <c r="DG257" s="159"/>
      <c r="DH257" s="159"/>
      <c r="DI257" s="159"/>
      <c r="DJ257" s="159"/>
      <c r="DK257" s="159"/>
      <c r="DL257" s="159"/>
      <c r="DM257" s="159"/>
      <c r="DN257" s="159"/>
      <c r="DO257" s="159"/>
      <c r="DP257" s="159"/>
      <c r="DQ257" s="159"/>
      <c r="DR257" s="159">
        <f t="shared" si="101"/>
        <v>80</v>
      </c>
      <c r="DS257" s="188">
        <f t="shared" si="102"/>
        <v>16</v>
      </c>
      <c r="DT257" s="159">
        <f t="shared" si="103"/>
        <v>11</v>
      </c>
      <c r="DU257" s="159">
        <f t="shared" si="104"/>
        <v>12</v>
      </c>
      <c r="DV257" s="159">
        <f t="shared" si="105"/>
        <v>12</v>
      </c>
      <c r="DW257" s="159">
        <f t="shared" si="106"/>
        <v>12</v>
      </c>
      <c r="DX257" s="159">
        <f t="shared" si="107"/>
        <v>5</v>
      </c>
      <c r="DY257" s="210">
        <f t="shared" si="108"/>
        <v>12</v>
      </c>
      <c r="DZ257" s="159">
        <f t="shared" si="109"/>
        <v>80</v>
      </c>
      <c r="EA257" s="159">
        <f t="shared" si="110"/>
        <v>16</v>
      </c>
      <c r="EB257" s="159">
        <f t="shared" si="111"/>
        <v>0</v>
      </c>
      <c r="EC257" s="159">
        <f t="shared" si="236"/>
        <v>11</v>
      </c>
      <c r="ED257" s="159">
        <f t="shared" si="236"/>
        <v>12</v>
      </c>
      <c r="EE257" s="159">
        <f t="shared" si="237"/>
        <v>0</v>
      </c>
      <c r="EF257" s="159">
        <f t="shared" si="237"/>
        <v>0</v>
      </c>
      <c r="EG257" s="159">
        <f t="shared" si="114"/>
        <v>12</v>
      </c>
      <c r="EH257" s="159">
        <f t="shared" si="115"/>
        <v>0</v>
      </c>
      <c r="EI257" s="159">
        <f t="shared" si="238"/>
        <v>12</v>
      </c>
      <c r="EJ257" s="159">
        <f t="shared" si="238"/>
        <v>5</v>
      </c>
      <c r="EK257" s="159">
        <f t="shared" si="239"/>
        <v>0</v>
      </c>
      <c r="EL257" s="159">
        <f t="shared" si="239"/>
        <v>0</v>
      </c>
      <c r="EM257" s="159">
        <f t="shared" si="118"/>
        <v>12</v>
      </c>
      <c r="EN257" s="159"/>
      <c r="EO257" s="159"/>
      <c r="EP257" s="188">
        <f t="shared" si="119"/>
        <v>16</v>
      </c>
      <c r="EQ257" s="159">
        <f t="shared" si="120"/>
        <v>13</v>
      </c>
      <c r="ER257" s="159">
        <f t="shared" si="121"/>
        <v>14</v>
      </c>
      <c r="ES257" s="159">
        <f t="shared" si="122"/>
        <v>14</v>
      </c>
      <c r="ET257" s="159">
        <f t="shared" si="123"/>
        <v>10</v>
      </c>
      <c r="EU257" s="159">
        <f t="shared" si="124"/>
        <v>13</v>
      </c>
      <c r="EV257" s="159"/>
      <c r="EW257" s="159">
        <f t="shared" si="125"/>
        <v>80</v>
      </c>
      <c r="EX257" s="159">
        <f t="shared" si="126"/>
        <v>16</v>
      </c>
      <c r="EY257" s="159">
        <f t="shared" si="127"/>
        <v>0</v>
      </c>
      <c r="EZ257" s="159">
        <f t="shared" si="240"/>
        <v>13</v>
      </c>
      <c r="FA257" s="159">
        <f t="shared" si="240"/>
        <v>14</v>
      </c>
      <c r="FB257" s="159">
        <f t="shared" si="241"/>
        <v>0</v>
      </c>
      <c r="FC257" s="159">
        <f t="shared" si="241"/>
        <v>0</v>
      </c>
      <c r="FD257" s="159">
        <f t="shared" si="130"/>
        <v>14</v>
      </c>
      <c r="FE257" s="159">
        <f t="shared" si="131"/>
        <v>0</v>
      </c>
      <c r="FF257" s="159">
        <f t="shared" si="242"/>
        <v>10</v>
      </c>
      <c r="FG257" s="159">
        <f t="shared" si="242"/>
        <v>13</v>
      </c>
      <c r="FH257" s="159">
        <f t="shared" si="133"/>
        <v>0</v>
      </c>
      <c r="FI257" s="159">
        <v>0</v>
      </c>
      <c r="FJ257" s="159">
        <v>0</v>
      </c>
      <c r="FK257" s="159"/>
      <c r="FL257" s="159"/>
      <c r="FM257" s="235">
        <v>80</v>
      </c>
    </row>
    <row r="258" spans="1:169" ht="18" x14ac:dyDescent="0.2">
      <c r="A258" s="194">
        <v>245</v>
      </c>
      <c r="B258" s="195">
        <v>211423243245</v>
      </c>
      <c r="C258" s="196" t="s">
        <v>1161</v>
      </c>
      <c r="D258" s="197"/>
      <c r="E258" s="198" t="s">
        <v>1162</v>
      </c>
      <c r="F258" s="199">
        <f t="shared" si="0"/>
        <v>2</v>
      </c>
      <c r="G258" s="199">
        <f t="shared" si="1"/>
        <v>2</v>
      </c>
      <c r="H258" s="199">
        <f t="shared" si="2"/>
        <v>2</v>
      </c>
      <c r="I258" s="199">
        <f t="shared" si="3"/>
        <v>2</v>
      </c>
      <c r="J258" s="199">
        <f t="shared" si="4"/>
        <v>2</v>
      </c>
      <c r="K258" s="199">
        <f t="shared" si="5"/>
        <v>2</v>
      </c>
      <c r="L258" s="199">
        <f t="shared" si="6"/>
        <v>2</v>
      </c>
      <c r="M258" s="199">
        <f t="shared" si="7"/>
        <v>1</v>
      </c>
      <c r="N258" s="199">
        <f t="shared" si="8"/>
        <v>0</v>
      </c>
      <c r="O258" s="200">
        <f t="shared" si="9"/>
        <v>0</v>
      </c>
      <c r="P258" s="199">
        <f t="shared" si="10"/>
        <v>11</v>
      </c>
      <c r="Q258" s="199">
        <f t="shared" si="11"/>
        <v>0</v>
      </c>
      <c r="R258" s="199">
        <f t="shared" si="12"/>
        <v>0</v>
      </c>
      <c r="S258" s="201">
        <f t="shared" si="214"/>
        <v>0</v>
      </c>
      <c r="T258" s="202">
        <f t="shared" si="14"/>
        <v>3</v>
      </c>
      <c r="U258" s="199">
        <f t="shared" si="15"/>
        <v>0</v>
      </c>
      <c r="V258" s="199">
        <f t="shared" si="16"/>
        <v>0</v>
      </c>
      <c r="W258" s="199">
        <f t="shared" si="17"/>
        <v>0</v>
      </c>
      <c r="X258" s="201">
        <f t="shared" si="18"/>
        <v>0</v>
      </c>
      <c r="Y258" s="203">
        <f t="shared" si="19"/>
        <v>4</v>
      </c>
      <c r="Z258" s="199">
        <f t="shared" si="20"/>
        <v>0</v>
      </c>
      <c r="AA258" s="199">
        <f t="shared" si="21"/>
        <v>0</v>
      </c>
      <c r="AB258" s="199">
        <f t="shared" si="22"/>
        <v>0</v>
      </c>
      <c r="AC258" s="201">
        <f t="shared" si="23"/>
        <v>0</v>
      </c>
      <c r="AD258" s="202">
        <f t="shared" si="24"/>
        <v>4</v>
      </c>
      <c r="AE258" s="199">
        <f t="shared" si="25"/>
        <v>11</v>
      </c>
      <c r="AF258" s="199">
        <f t="shared" si="26"/>
        <v>0</v>
      </c>
      <c r="AG258" s="199">
        <f t="shared" si="27"/>
        <v>0</v>
      </c>
      <c r="AH258" s="201">
        <f t="shared" si="28"/>
        <v>0</v>
      </c>
      <c r="AI258" s="204">
        <f t="shared" si="29"/>
        <v>3</v>
      </c>
      <c r="AJ258" s="199">
        <f t="shared" si="30"/>
        <v>10</v>
      </c>
      <c r="AK258" s="199">
        <f t="shared" si="31"/>
        <v>0</v>
      </c>
      <c r="AL258" s="199">
        <f t="shared" si="32"/>
        <v>0</v>
      </c>
      <c r="AM258" s="201">
        <f t="shared" si="33"/>
        <v>0</v>
      </c>
      <c r="AN258" s="204">
        <f t="shared" si="34"/>
        <v>3</v>
      </c>
      <c r="AO258" s="199">
        <f t="shared" si="35"/>
        <v>0</v>
      </c>
      <c r="AP258" s="199">
        <f t="shared" si="36"/>
        <v>0</v>
      </c>
      <c r="AQ258" s="199">
        <f t="shared" si="37"/>
        <v>0</v>
      </c>
      <c r="AR258" s="201">
        <f t="shared" si="38"/>
        <v>0</v>
      </c>
      <c r="AS258" s="204">
        <f t="shared" si="39"/>
        <v>4</v>
      </c>
      <c r="AT258" s="199">
        <f t="shared" si="40"/>
        <v>11</v>
      </c>
      <c r="AU258" s="199">
        <f t="shared" si="41"/>
        <v>0</v>
      </c>
      <c r="AV258" s="199">
        <f t="shared" si="42"/>
        <v>0</v>
      </c>
      <c r="AW258" s="201">
        <f t="shared" si="43"/>
        <v>0</v>
      </c>
      <c r="AX258" s="205">
        <f t="shared" si="44"/>
        <v>3</v>
      </c>
      <c r="AY258" s="199">
        <f t="shared" si="45"/>
        <v>0</v>
      </c>
      <c r="AZ258" s="199">
        <f t="shared" si="46"/>
        <v>0</v>
      </c>
      <c r="BA258" s="199">
        <f t="shared" si="47"/>
        <v>0</v>
      </c>
      <c r="BB258" s="201">
        <f t="shared" si="48"/>
        <v>0</v>
      </c>
      <c r="BC258" s="204">
        <f t="shared" si="49"/>
        <v>4</v>
      </c>
      <c r="BD258" s="199">
        <f t="shared" si="50"/>
        <v>0</v>
      </c>
      <c r="BE258" s="199">
        <f t="shared" si="51"/>
        <v>0</v>
      </c>
      <c r="BF258" s="199">
        <f t="shared" si="52"/>
        <v>0</v>
      </c>
      <c r="BG258" s="201">
        <f t="shared" si="53"/>
        <v>0</v>
      </c>
      <c r="BH258" s="204">
        <f t="shared" si="54"/>
        <v>4</v>
      </c>
      <c r="BI258" s="199">
        <f t="shared" si="55"/>
        <v>7</v>
      </c>
      <c r="BJ258" s="199">
        <f t="shared" si="56"/>
        <v>0</v>
      </c>
      <c r="BK258" s="199">
        <f t="shared" si="57"/>
        <v>0</v>
      </c>
      <c r="BL258" s="201">
        <f t="shared" si="58"/>
        <v>0</v>
      </c>
      <c r="BM258" s="206">
        <f t="shared" si="59"/>
        <v>3</v>
      </c>
      <c r="BN258" s="199">
        <f t="shared" si="60"/>
        <v>12</v>
      </c>
      <c r="BO258" s="199">
        <f t="shared" si="61"/>
        <v>0</v>
      </c>
      <c r="BP258" s="199">
        <f t="shared" si="62"/>
        <v>0</v>
      </c>
      <c r="BQ258" s="201">
        <f t="shared" si="63"/>
        <v>0</v>
      </c>
      <c r="BR258" s="207">
        <f t="shared" si="64"/>
        <v>3</v>
      </c>
      <c r="BS258" s="199">
        <f t="shared" si="65"/>
        <v>0</v>
      </c>
      <c r="BT258" s="199">
        <f t="shared" si="66"/>
        <v>0</v>
      </c>
      <c r="BU258" s="199">
        <f t="shared" si="67"/>
        <v>0</v>
      </c>
      <c r="BV258" s="201">
        <f t="shared" si="68"/>
        <v>0</v>
      </c>
      <c r="BW258" s="207">
        <f t="shared" si="69"/>
        <v>4</v>
      </c>
      <c r="BX258" s="235">
        <v>77</v>
      </c>
      <c r="BY258" s="235">
        <v>77</v>
      </c>
      <c r="BZ258" s="193" t="e">
        <f t="shared" si="70"/>
        <v>#VALUE!</v>
      </c>
      <c r="CA258" s="193">
        <f t="shared" si="71"/>
        <v>20</v>
      </c>
      <c r="CB258" s="193" t="e">
        <f t="shared" si="72"/>
        <v>#VALUE!</v>
      </c>
      <c r="CC258" s="193" t="e">
        <f t="shared" si="73"/>
        <v>#VALUE!</v>
      </c>
      <c r="CD258" s="193" t="e">
        <f t="shared" si="74"/>
        <v>#VALUE!</v>
      </c>
      <c r="CE258" s="193" t="e">
        <f t="shared" si="75"/>
        <v>#VALUE!</v>
      </c>
      <c r="CF258" s="193" t="e">
        <f t="shared" si="76"/>
        <v>#VALUE!</v>
      </c>
      <c r="CG258" s="193" t="e">
        <f t="shared" si="77"/>
        <v>#VALUE!</v>
      </c>
      <c r="CH258" s="193" t="e">
        <f t="shared" si="78"/>
        <v>#VALUE!</v>
      </c>
      <c r="CI258" s="193" t="e">
        <f t="shared" si="79"/>
        <v>#VALUE!</v>
      </c>
      <c r="CJ258" s="193" t="e">
        <f t="shared" si="80"/>
        <v>#VALUE!</v>
      </c>
      <c r="CK258" s="193" t="e">
        <f t="shared" si="81"/>
        <v>#VALUE!</v>
      </c>
      <c r="CL258" s="193" t="e">
        <f t="shared" si="82"/>
        <v>#VALUE!</v>
      </c>
      <c r="CM258" s="193" t="e">
        <f t="shared" si="83"/>
        <v>#VALUE!</v>
      </c>
      <c r="CN258" s="193" t="e">
        <f t="shared" si="84"/>
        <v>#VALUE!</v>
      </c>
      <c r="CO258" s="209" t="str">
        <f t="shared" si="85"/>
        <v>2023PEC AI 426</v>
      </c>
      <c r="CP258" s="193" t="e">
        <f t="shared" si="86"/>
        <v>#VALUE!</v>
      </c>
      <c r="CQ258" s="158"/>
      <c r="CR258" s="193">
        <f t="shared" si="87"/>
        <v>20</v>
      </c>
      <c r="CS258" s="193" t="e">
        <f t="shared" si="88"/>
        <v>#VALUE!</v>
      </c>
      <c r="CT258" s="193" t="e">
        <f t="shared" si="89"/>
        <v>#VALUE!</v>
      </c>
      <c r="CU258" s="193" t="e">
        <f t="shared" si="90"/>
        <v>#VALUE!</v>
      </c>
      <c r="CV258" s="193" t="e">
        <f t="shared" si="91"/>
        <v>#VALUE!</v>
      </c>
      <c r="CW258" s="193" t="e">
        <f t="shared" si="92"/>
        <v>#VALUE!</v>
      </c>
      <c r="CX258" s="193" t="e">
        <f t="shared" si="93"/>
        <v>#VALUE!</v>
      </c>
      <c r="CY258" s="193" t="e">
        <f t="shared" si="94"/>
        <v>#VALUE!</v>
      </c>
      <c r="CZ258" s="193" t="e">
        <f t="shared" si="95"/>
        <v>#VALUE!</v>
      </c>
      <c r="DA258" s="193" t="e">
        <f t="shared" si="96"/>
        <v>#VALUE!</v>
      </c>
      <c r="DB258" s="193" t="e">
        <f t="shared" si="97"/>
        <v>#VALUE!</v>
      </c>
      <c r="DC258" s="193" t="e">
        <f t="shared" si="98"/>
        <v>#VALUE!</v>
      </c>
      <c r="DD258" s="193" t="e">
        <f t="shared" si="99"/>
        <v>#VALUE!</v>
      </c>
      <c r="DE258" s="159"/>
      <c r="DF258" s="159" t="e">
        <f t="shared" si="100"/>
        <v>#VALUE!</v>
      </c>
      <c r="DG258" s="159"/>
      <c r="DH258" s="159"/>
      <c r="DI258" s="159"/>
      <c r="DJ258" s="159"/>
      <c r="DK258" s="159"/>
      <c r="DL258" s="159"/>
      <c r="DM258" s="159"/>
      <c r="DN258" s="159"/>
      <c r="DO258" s="159"/>
      <c r="DP258" s="159"/>
      <c r="DQ258" s="159"/>
      <c r="DR258" s="159">
        <f t="shared" si="101"/>
        <v>77</v>
      </c>
      <c r="DS258" s="188">
        <f t="shared" si="102"/>
        <v>15</v>
      </c>
      <c r="DT258" s="159">
        <f t="shared" si="103"/>
        <v>11</v>
      </c>
      <c r="DU258" s="159">
        <f t="shared" si="104"/>
        <v>11</v>
      </c>
      <c r="DV258" s="159">
        <f t="shared" si="105"/>
        <v>10</v>
      </c>
      <c r="DW258" s="159">
        <f t="shared" si="106"/>
        <v>11</v>
      </c>
      <c r="DX258" s="159">
        <f t="shared" si="107"/>
        <v>7</v>
      </c>
      <c r="DY258" s="210">
        <f t="shared" si="108"/>
        <v>12</v>
      </c>
      <c r="DZ258" s="159">
        <f t="shared" si="109"/>
        <v>77</v>
      </c>
      <c r="EA258" s="159">
        <f t="shared" si="110"/>
        <v>15</v>
      </c>
      <c r="EB258" s="159">
        <f t="shared" si="111"/>
        <v>11</v>
      </c>
      <c r="EC258" s="159">
        <f t="shared" si="236"/>
        <v>0</v>
      </c>
      <c r="ED258" s="159">
        <f t="shared" si="236"/>
        <v>0</v>
      </c>
      <c r="EE258" s="159">
        <f t="shared" si="237"/>
        <v>11</v>
      </c>
      <c r="EF258" s="159">
        <f t="shared" si="237"/>
        <v>10</v>
      </c>
      <c r="EG258" s="159">
        <f t="shared" si="114"/>
        <v>0</v>
      </c>
      <c r="EH258" s="159">
        <f t="shared" si="115"/>
        <v>11</v>
      </c>
      <c r="EI258" s="159">
        <f t="shared" si="238"/>
        <v>0</v>
      </c>
      <c r="EJ258" s="159">
        <f t="shared" si="238"/>
        <v>0</v>
      </c>
      <c r="EK258" s="159">
        <f t="shared" si="239"/>
        <v>7</v>
      </c>
      <c r="EL258" s="159">
        <f t="shared" si="239"/>
        <v>12</v>
      </c>
      <c r="EM258" s="159">
        <f t="shared" si="118"/>
        <v>0</v>
      </c>
      <c r="EN258" s="159"/>
      <c r="EO258" s="159"/>
      <c r="EP258" s="188">
        <f t="shared" si="119"/>
        <v>15</v>
      </c>
      <c r="EQ258" s="159">
        <f t="shared" si="120"/>
        <v>14</v>
      </c>
      <c r="ER258" s="159">
        <f t="shared" si="121"/>
        <v>14</v>
      </c>
      <c r="ES258" s="159">
        <f t="shared" si="122"/>
        <v>12</v>
      </c>
      <c r="ET258" s="159">
        <f t="shared" si="123"/>
        <v>10</v>
      </c>
      <c r="EU258" s="159">
        <f t="shared" si="124"/>
        <v>12</v>
      </c>
      <c r="EV258" s="159"/>
      <c r="EW258" s="159">
        <f t="shared" si="125"/>
        <v>77</v>
      </c>
      <c r="EX258" s="159">
        <f t="shared" si="126"/>
        <v>15</v>
      </c>
      <c r="EY258" s="159">
        <f t="shared" si="127"/>
        <v>14</v>
      </c>
      <c r="EZ258" s="159">
        <f t="shared" si="240"/>
        <v>0</v>
      </c>
      <c r="FA258" s="159">
        <f t="shared" si="240"/>
        <v>0</v>
      </c>
      <c r="FB258" s="159">
        <f t="shared" si="241"/>
        <v>14</v>
      </c>
      <c r="FC258" s="159">
        <f t="shared" si="241"/>
        <v>12</v>
      </c>
      <c r="FD258" s="159">
        <f t="shared" si="130"/>
        <v>0</v>
      </c>
      <c r="FE258" s="159">
        <f t="shared" si="131"/>
        <v>10</v>
      </c>
      <c r="FF258" s="159">
        <f t="shared" si="242"/>
        <v>0</v>
      </c>
      <c r="FG258" s="159">
        <f t="shared" si="242"/>
        <v>0</v>
      </c>
      <c r="FH258" s="159">
        <f t="shared" si="133"/>
        <v>12</v>
      </c>
      <c r="FI258" s="159">
        <v>0</v>
      </c>
      <c r="FJ258" s="159">
        <v>0</v>
      </c>
      <c r="FK258" s="159"/>
      <c r="FL258" s="159"/>
      <c r="FM258" s="235">
        <v>77</v>
      </c>
    </row>
    <row r="259" spans="1:169" ht="18" x14ac:dyDescent="0.2">
      <c r="A259" s="194">
        <v>246</v>
      </c>
      <c r="B259" s="195">
        <v>211423243246</v>
      </c>
      <c r="C259" s="196" t="s">
        <v>1163</v>
      </c>
      <c r="D259" s="197"/>
      <c r="E259" s="198" t="s">
        <v>1164</v>
      </c>
      <c r="F259" s="199">
        <f t="shared" si="0"/>
        <v>2</v>
      </c>
      <c r="G259" s="199">
        <f t="shared" si="1"/>
        <v>2</v>
      </c>
      <c r="H259" s="199">
        <f t="shared" si="2"/>
        <v>2</v>
      </c>
      <c r="I259" s="199">
        <f t="shared" si="3"/>
        <v>2</v>
      </c>
      <c r="J259" s="199">
        <f t="shared" si="4"/>
        <v>2</v>
      </c>
      <c r="K259" s="199">
        <f t="shared" si="5"/>
        <v>2</v>
      </c>
      <c r="L259" s="199">
        <f t="shared" si="6"/>
        <v>2</v>
      </c>
      <c r="M259" s="199">
        <f t="shared" si="7"/>
        <v>1</v>
      </c>
      <c r="N259" s="199">
        <f t="shared" si="8"/>
        <v>0</v>
      </c>
      <c r="O259" s="200">
        <f t="shared" si="9"/>
        <v>0</v>
      </c>
      <c r="P259" s="199">
        <f t="shared" si="10"/>
        <v>0</v>
      </c>
      <c r="Q259" s="199">
        <f t="shared" si="11"/>
        <v>0</v>
      </c>
      <c r="R259" s="199">
        <f t="shared" si="12"/>
        <v>0</v>
      </c>
      <c r="S259" s="201">
        <f t="shared" si="214"/>
        <v>0</v>
      </c>
      <c r="T259" s="202">
        <f t="shared" si="14"/>
        <v>4</v>
      </c>
      <c r="U259" s="199">
        <f t="shared" si="15"/>
        <v>10</v>
      </c>
      <c r="V259" s="199">
        <f t="shared" si="16"/>
        <v>0</v>
      </c>
      <c r="W259" s="199">
        <f t="shared" si="17"/>
        <v>0</v>
      </c>
      <c r="X259" s="201">
        <f t="shared" si="18"/>
        <v>0</v>
      </c>
      <c r="Y259" s="203">
        <f t="shared" si="19"/>
        <v>3</v>
      </c>
      <c r="Z259" s="199">
        <f t="shared" si="20"/>
        <v>11</v>
      </c>
      <c r="AA259" s="199">
        <f t="shared" si="21"/>
        <v>0</v>
      </c>
      <c r="AB259" s="199">
        <f t="shared" si="22"/>
        <v>0</v>
      </c>
      <c r="AC259" s="201">
        <f t="shared" si="23"/>
        <v>0</v>
      </c>
      <c r="AD259" s="202">
        <f t="shared" si="24"/>
        <v>3</v>
      </c>
      <c r="AE259" s="199">
        <f t="shared" si="25"/>
        <v>0</v>
      </c>
      <c r="AF259" s="199">
        <f t="shared" si="26"/>
        <v>0</v>
      </c>
      <c r="AG259" s="199">
        <f t="shared" si="27"/>
        <v>0</v>
      </c>
      <c r="AH259" s="201">
        <f t="shared" si="28"/>
        <v>0</v>
      </c>
      <c r="AI259" s="204">
        <f t="shared" si="29"/>
        <v>4</v>
      </c>
      <c r="AJ259" s="199">
        <f t="shared" si="30"/>
        <v>0</v>
      </c>
      <c r="AK259" s="199">
        <f t="shared" si="31"/>
        <v>0</v>
      </c>
      <c r="AL259" s="199">
        <f t="shared" si="32"/>
        <v>0</v>
      </c>
      <c r="AM259" s="201">
        <f t="shared" si="33"/>
        <v>0</v>
      </c>
      <c r="AN259" s="204">
        <f t="shared" si="34"/>
        <v>4</v>
      </c>
      <c r="AO259" s="199">
        <f t="shared" si="35"/>
        <v>11</v>
      </c>
      <c r="AP259" s="199">
        <f t="shared" si="36"/>
        <v>0</v>
      </c>
      <c r="AQ259" s="199">
        <f t="shared" si="37"/>
        <v>0</v>
      </c>
      <c r="AR259" s="201">
        <f t="shared" si="38"/>
        <v>0</v>
      </c>
      <c r="AS259" s="204">
        <f t="shared" si="39"/>
        <v>3</v>
      </c>
      <c r="AT259" s="199">
        <f t="shared" si="40"/>
        <v>0</v>
      </c>
      <c r="AU259" s="199">
        <f t="shared" si="41"/>
        <v>0</v>
      </c>
      <c r="AV259" s="199">
        <f t="shared" si="42"/>
        <v>0</v>
      </c>
      <c r="AW259" s="201">
        <f t="shared" si="43"/>
        <v>0</v>
      </c>
      <c r="AX259" s="205">
        <f t="shared" si="44"/>
        <v>4</v>
      </c>
      <c r="AY259" s="199">
        <f t="shared" si="45"/>
        <v>11</v>
      </c>
      <c r="AZ259" s="199">
        <f t="shared" si="46"/>
        <v>0</v>
      </c>
      <c r="BA259" s="199">
        <f t="shared" si="47"/>
        <v>0</v>
      </c>
      <c r="BB259" s="201">
        <f t="shared" si="48"/>
        <v>0</v>
      </c>
      <c r="BC259" s="204">
        <f t="shared" si="49"/>
        <v>3</v>
      </c>
      <c r="BD259" s="199">
        <f t="shared" si="50"/>
        <v>4</v>
      </c>
      <c r="BE259" s="199">
        <f t="shared" si="51"/>
        <v>0</v>
      </c>
      <c r="BF259" s="199">
        <f t="shared" si="52"/>
        <v>0</v>
      </c>
      <c r="BG259" s="201">
        <f t="shared" si="53"/>
        <v>0</v>
      </c>
      <c r="BH259" s="204">
        <f t="shared" si="54"/>
        <v>3</v>
      </c>
      <c r="BI259" s="199">
        <f t="shared" si="55"/>
        <v>0</v>
      </c>
      <c r="BJ259" s="199">
        <f t="shared" si="56"/>
        <v>0</v>
      </c>
      <c r="BK259" s="199">
        <f t="shared" si="57"/>
        <v>0</v>
      </c>
      <c r="BL259" s="201">
        <f t="shared" si="58"/>
        <v>0</v>
      </c>
      <c r="BM259" s="206">
        <f t="shared" si="59"/>
        <v>4</v>
      </c>
      <c r="BN259" s="199">
        <f t="shared" si="60"/>
        <v>0</v>
      </c>
      <c r="BO259" s="199">
        <f t="shared" si="61"/>
        <v>0</v>
      </c>
      <c r="BP259" s="199">
        <f t="shared" si="62"/>
        <v>0</v>
      </c>
      <c r="BQ259" s="201">
        <f t="shared" si="63"/>
        <v>0</v>
      </c>
      <c r="BR259" s="207">
        <f t="shared" si="64"/>
        <v>4</v>
      </c>
      <c r="BS259" s="199">
        <f t="shared" si="65"/>
        <v>11</v>
      </c>
      <c r="BT259" s="199">
        <f t="shared" si="66"/>
        <v>0</v>
      </c>
      <c r="BU259" s="199">
        <f t="shared" si="67"/>
        <v>0</v>
      </c>
      <c r="BV259" s="201">
        <f t="shared" si="68"/>
        <v>0</v>
      </c>
      <c r="BW259" s="207">
        <f t="shared" si="69"/>
        <v>3</v>
      </c>
      <c r="BX259" s="235">
        <v>73</v>
      </c>
      <c r="BY259" s="235">
        <v>73</v>
      </c>
      <c r="BZ259" s="193" t="e">
        <f t="shared" si="70"/>
        <v>#VALUE!</v>
      </c>
      <c r="CA259" s="193">
        <f t="shared" si="71"/>
        <v>20</v>
      </c>
      <c r="CB259" s="193" t="e">
        <f t="shared" si="72"/>
        <v>#VALUE!</v>
      </c>
      <c r="CC259" s="193" t="e">
        <f t="shared" si="73"/>
        <v>#VALUE!</v>
      </c>
      <c r="CD259" s="193" t="e">
        <f t="shared" si="74"/>
        <v>#VALUE!</v>
      </c>
      <c r="CE259" s="193" t="e">
        <f t="shared" si="75"/>
        <v>#VALUE!</v>
      </c>
      <c r="CF259" s="193" t="e">
        <f t="shared" si="76"/>
        <v>#VALUE!</v>
      </c>
      <c r="CG259" s="193" t="e">
        <f t="shared" si="77"/>
        <v>#VALUE!</v>
      </c>
      <c r="CH259" s="193" t="e">
        <f t="shared" si="78"/>
        <v>#VALUE!</v>
      </c>
      <c r="CI259" s="193" t="e">
        <f t="shared" si="79"/>
        <v>#VALUE!</v>
      </c>
      <c r="CJ259" s="193" t="e">
        <f t="shared" si="80"/>
        <v>#VALUE!</v>
      </c>
      <c r="CK259" s="193" t="e">
        <f t="shared" si="81"/>
        <v>#VALUE!</v>
      </c>
      <c r="CL259" s="193" t="e">
        <f t="shared" si="82"/>
        <v>#VALUE!</v>
      </c>
      <c r="CM259" s="193" t="e">
        <f t="shared" si="83"/>
        <v>#VALUE!</v>
      </c>
      <c r="CN259" s="193" t="e">
        <f t="shared" si="84"/>
        <v>#VALUE!</v>
      </c>
      <c r="CO259" s="209" t="str">
        <f t="shared" si="85"/>
        <v>2023PEC AI 427</v>
      </c>
      <c r="CP259" s="193" t="e">
        <f t="shared" si="86"/>
        <v>#VALUE!</v>
      </c>
      <c r="CQ259" s="158"/>
      <c r="CR259" s="193">
        <f t="shared" si="87"/>
        <v>20</v>
      </c>
      <c r="CS259" s="193" t="e">
        <f t="shared" si="88"/>
        <v>#VALUE!</v>
      </c>
      <c r="CT259" s="193" t="e">
        <f t="shared" si="89"/>
        <v>#VALUE!</v>
      </c>
      <c r="CU259" s="193" t="e">
        <f t="shared" si="90"/>
        <v>#VALUE!</v>
      </c>
      <c r="CV259" s="193" t="e">
        <f t="shared" si="91"/>
        <v>#VALUE!</v>
      </c>
      <c r="CW259" s="193" t="e">
        <f t="shared" si="92"/>
        <v>#VALUE!</v>
      </c>
      <c r="CX259" s="193" t="e">
        <f t="shared" si="93"/>
        <v>#VALUE!</v>
      </c>
      <c r="CY259" s="193" t="e">
        <f t="shared" si="94"/>
        <v>#VALUE!</v>
      </c>
      <c r="CZ259" s="193" t="e">
        <f t="shared" si="95"/>
        <v>#VALUE!</v>
      </c>
      <c r="DA259" s="193" t="e">
        <f t="shared" si="96"/>
        <v>#VALUE!</v>
      </c>
      <c r="DB259" s="193" t="e">
        <f t="shared" si="97"/>
        <v>#VALUE!</v>
      </c>
      <c r="DC259" s="193" t="e">
        <f t="shared" si="98"/>
        <v>#VALUE!</v>
      </c>
      <c r="DD259" s="193" t="e">
        <f t="shared" si="99"/>
        <v>#VALUE!</v>
      </c>
      <c r="DE259" s="159"/>
      <c r="DF259" s="159" t="e">
        <f t="shared" si="100"/>
        <v>#VALUE!</v>
      </c>
      <c r="DG259" s="159"/>
      <c r="DH259" s="159"/>
      <c r="DI259" s="159"/>
      <c r="DJ259" s="159"/>
      <c r="DK259" s="159"/>
      <c r="DL259" s="159"/>
      <c r="DM259" s="159"/>
      <c r="DN259" s="159"/>
      <c r="DO259" s="159"/>
      <c r="DP259" s="159"/>
      <c r="DQ259" s="159"/>
      <c r="DR259" s="159">
        <f t="shared" si="101"/>
        <v>73</v>
      </c>
      <c r="DS259" s="188">
        <f t="shared" si="102"/>
        <v>15</v>
      </c>
      <c r="DT259" s="159">
        <f t="shared" si="103"/>
        <v>10</v>
      </c>
      <c r="DU259" s="159">
        <f t="shared" si="104"/>
        <v>11</v>
      </c>
      <c r="DV259" s="159">
        <f t="shared" si="105"/>
        <v>11</v>
      </c>
      <c r="DW259" s="159">
        <f t="shared" si="106"/>
        <v>11</v>
      </c>
      <c r="DX259" s="159">
        <f t="shared" si="107"/>
        <v>4</v>
      </c>
      <c r="DY259" s="210">
        <f t="shared" si="108"/>
        <v>11</v>
      </c>
      <c r="DZ259" s="159">
        <f t="shared" si="109"/>
        <v>73</v>
      </c>
      <c r="EA259" s="159">
        <f t="shared" si="110"/>
        <v>15</v>
      </c>
      <c r="EB259" s="159">
        <f t="shared" si="111"/>
        <v>0</v>
      </c>
      <c r="EC259" s="159">
        <f t="shared" si="236"/>
        <v>10</v>
      </c>
      <c r="ED259" s="159">
        <f t="shared" si="236"/>
        <v>11</v>
      </c>
      <c r="EE259" s="159">
        <f t="shared" si="237"/>
        <v>0</v>
      </c>
      <c r="EF259" s="159">
        <f t="shared" si="237"/>
        <v>0</v>
      </c>
      <c r="EG259" s="159">
        <f t="shared" si="114"/>
        <v>11</v>
      </c>
      <c r="EH259" s="159">
        <f t="shared" si="115"/>
        <v>0</v>
      </c>
      <c r="EI259" s="159">
        <f t="shared" si="238"/>
        <v>11</v>
      </c>
      <c r="EJ259" s="159">
        <f t="shared" si="238"/>
        <v>4</v>
      </c>
      <c r="EK259" s="159">
        <f t="shared" si="239"/>
        <v>0</v>
      </c>
      <c r="EL259" s="159">
        <f t="shared" si="239"/>
        <v>0</v>
      </c>
      <c r="EM259" s="159">
        <f t="shared" si="118"/>
        <v>11</v>
      </c>
      <c r="EN259" s="159"/>
      <c r="EO259" s="159"/>
      <c r="EP259" s="188">
        <f t="shared" si="119"/>
        <v>15</v>
      </c>
      <c r="EQ259" s="159">
        <f t="shared" si="120"/>
        <v>12</v>
      </c>
      <c r="ER259" s="159">
        <f t="shared" si="121"/>
        <v>13</v>
      </c>
      <c r="ES259" s="159">
        <f t="shared" si="122"/>
        <v>13</v>
      </c>
      <c r="ET259" s="159">
        <f t="shared" si="123"/>
        <v>8</v>
      </c>
      <c r="EU259" s="159">
        <f t="shared" si="124"/>
        <v>12</v>
      </c>
      <c r="EV259" s="159"/>
      <c r="EW259" s="159">
        <f t="shared" si="125"/>
        <v>73</v>
      </c>
      <c r="EX259" s="159">
        <f t="shared" si="126"/>
        <v>15</v>
      </c>
      <c r="EY259" s="159">
        <f t="shared" si="127"/>
        <v>0</v>
      </c>
      <c r="EZ259" s="159">
        <f t="shared" si="240"/>
        <v>12</v>
      </c>
      <c r="FA259" s="159">
        <f t="shared" si="240"/>
        <v>13</v>
      </c>
      <c r="FB259" s="159">
        <f t="shared" si="241"/>
        <v>0</v>
      </c>
      <c r="FC259" s="159">
        <f t="shared" si="241"/>
        <v>0</v>
      </c>
      <c r="FD259" s="159">
        <f t="shared" si="130"/>
        <v>13</v>
      </c>
      <c r="FE259" s="159">
        <f t="shared" si="131"/>
        <v>0</v>
      </c>
      <c r="FF259" s="159">
        <f t="shared" si="242"/>
        <v>8</v>
      </c>
      <c r="FG259" s="159">
        <f t="shared" si="242"/>
        <v>12</v>
      </c>
      <c r="FH259" s="159">
        <f t="shared" si="133"/>
        <v>0</v>
      </c>
      <c r="FI259" s="159">
        <v>0</v>
      </c>
      <c r="FJ259" s="159">
        <v>0</v>
      </c>
      <c r="FK259" s="159"/>
      <c r="FL259" s="159"/>
      <c r="FM259" s="235">
        <v>73</v>
      </c>
    </row>
    <row r="260" spans="1:169" ht="18" x14ac:dyDescent="0.2">
      <c r="A260" s="194">
        <v>247</v>
      </c>
      <c r="B260" s="195">
        <v>211423243247</v>
      </c>
      <c r="C260" s="196" t="s">
        <v>1165</v>
      </c>
      <c r="D260" s="197"/>
      <c r="E260" s="198" t="s">
        <v>1166</v>
      </c>
      <c r="F260" s="199">
        <f t="shared" si="0"/>
        <v>2</v>
      </c>
      <c r="G260" s="199">
        <f t="shared" si="1"/>
        <v>2</v>
      </c>
      <c r="H260" s="199">
        <f t="shared" si="2"/>
        <v>2</v>
      </c>
      <c r="I260" s="199">
        <f t="shared" si="3"/>
        <v>2</v>
      </c>
      <c r="J260" s="199">
        <f t="shared" si="4"/>
        <v>2</v>
      </c>
      <c r="K260" s="199">
        <f t="shared" si="5"/>
        <v>2</v>
      </c>
      <c r="L260" s="199">
        <f t="shared" si="6"/>
        <v>2</v>
      </c>
      <c r="M260" s="199">
        <f t="shared" si="7"/>
        <v>2</v>
      </c>
      <c r="N260" s="199">
        <f t="shared" si="8"/>
        <v>2</v>
      </c>
      <c r="O260" s="200">
        <f t="shared" si="9"/>
        <v>0</v>
      </c>
      <c r="P260" s="199">
        <f t="shared" si="10"/>
        <v>13</v>
      </c>
      <c r="Q260" s="199">
        <f t="shared" si="11"/>
        <v>0</v>
      </c>
      <c r="R260" s="199">
        <f t="shared" si="12"/>
        <v>0</v>
      </c>
      <c r="S260" s="201">
        <f t="shared" si="214"/>
        <v>0</v>
      </c>
      <c r="T260" s="202">
        <f t="shared" si="14"/>
        <v>3</v>
      </c>
      <c r="U260" s="199">
        <f t="shared" si="15"/>
        <v>0</v>
      </c>
      <c r="V260" s="199">
        <f t="shared" si="16"/>
        <v>0</v>
      </c>
      <c r="W260" s="199">
        <f t="shared" si="17"/>
        <v>0</v>
      </c>
      <c r="X260" s="201">
        <f t="shared" si="18"/>
        <v>0</v>
      </c>
      <c r="Y260" s="203">
        <f t="shared" si="19"/>
        <v>4</v>
      </c>
      <c r="Z260" s="199">
        <f t="shared" si="20"/>
        <v>0</v>
      </c>
      <c r="AA260" s="199">
        <f t="shared" si="21"/>
        <v>0</v>
      </c>
      <c r="AB260" s="199">
        <f t="shared" si="22"/>
        <v>0</v>
      </c>
      <c r="AC260" s="201">
        <f t="shared" si="23"/>
        <v>0</v>
      </c>
      <c r="AD260" s="202">
        <f t="shared" si="24"/>
        <v>4</v>
      </c>
      <c r="AE260" s="199">
        <f t="shared" si="25"/>
        <v>13</v>
      </c>
      <c r="AF260" s="199">
        <f t="shared" si="26"/>
        <v>0</v>
      </c>
      <c r="AG260" s="199">
        <f t="shared" si="27"/>
        <v>0</v>
      </c>
      <c r="AH260" s="201">
        <f t="shared" si="28"/>
        <v>0</v>
      </c>
      <c r="AI260" s="204">
        <f t="shared" si="29"/>
        <v>3</v>
      </c>
      <c r="AJ260" s="199">
        <f t="shared" si="30"/>
        <v>11</v>
      </c>
      <c r="AK260" s="199">
        <f t="shared" si="31"/>
        <v>0</v>
      </c>
      <c r="AL260" s="199">
        <f t="shared" si="32"/>
        <v>0</v>
      </c>
      <c r="AM260" s="201">
        <f t="shared" si="33"/>
        <v>0</v>
      </c>
      <c r="AN260" s="204">
        <f t="shared" si="34"/>
        <v>3</v>
      </c>
      <c r="AO260" s="199">
        <f t="shared" si="35"/>
        <v>0</v>
      </c>
      <c r="AP260" s="199">
        <f t="shared" si="36"/>
        <v>0</v>
      </c>
      <c r="AQ260" s="199">
        <f t="shared" si="37"/>
        <v>0</v>
      </c>
      <c r="AR260" s="201">
        <f t="shared" si="38"/>
        <v>0</v>
      </c>
      <c r="AS260" s="204">
        <f t="shared" si="39"/>
        <v>4</v>
      </c>
      <c r="AT260" s="199">
        <f t="shared" si="40"/>
        <v>13</v>
      </c>
      <c r="AU260" s="199">
        <f t="shared" si="41"/>
        <v>0</v>
      </c>
      <c r="AV260" s="199">
        <f t="shared" si="42"/>
        <v>0</v>
      </c>
      <c r="AW260" s="201">
        <f t="shared" si="43"/>
        <v>0</v>
      </c>
      <c r="AX260" s="205">
        <f t="shared" si="44"/>
        <v>3</v>
      </c>
      <c r="AY260" s="199">
        <f t="shared" si="45"/>
        <v>0</v>
      </c>
      <c r="AZ260" s="199">
        <f t="shared" si="46"/>
        <v>0</v>
      </c>
      <c r="BA260" s="199">
        <f t="shared" si="47"/>
        <v>0</v>
      </c>
      <c r="BB260" s="201">
        <f t="shared" si="48"/>
        <v>0</v>
      </c>
      <c r="BC260" s="204">
        <f t="shared" si="49"/>
        <v>4</v>
      </c>
      <c r="BD260" s="199">
        <f t="shared" si="50"/>
        <v>0</v>
      </c>
      <c r="BE260" s="199">
        <f t="shared" si="51"/>
        <v>0</v>
      </c>
      <c r="BF260" s="199">
        <f t="shared" si="52"/>
        <v>0</v>
      </c>
      <c r="BG260" s="201">
        <f t="shared" si="53"/>
        <v>0</v>
      </c>
      <c r="BH260" s="204">
        <f t="shared" si="54"/>
        <v>4</v>
      </c>
      <c r="BI260" s="199">
        <f t="shared" si="55"/>
        <v>7</v>
      </c>
      <c r="BJ260" s="199">
        <f t="shared" si="56"/>
        <v>0</v>
      </c>
      <c r="BK260" s="199">
        <f t="shared" si="57"/>
        <v>0</v>
      </c>
      <c r="BL260" s="201">
        <f t="shared" si="58"/>
        <v>0</v>
      </c>
      <c r="BM260" s="206">
        <f t="shared" si="59"/>
        <v>3</v>
      </c>
      <c r="BN260" s="199">
        <f t="shared" si="60"/>
        <v>13</v>
      </c>
      <c r="BO260" s="199">
        <f t="shared" si="61"/>
        <v>0</v>
      </c>
      <c r="BP260" s="199">
        <f t="shared" si="62"/>
        <v>0</v>
      </c>
      <c r="BQ260" s="201">
        <f t="shared" si="63"/>
        <v>0</v>
      </c>
      <c r="BR260" s="207">
        <f t="shared" si="64"/>
        <v>3</v>
      </c>
      <c r="BS260" s="199">
        <f t="shared" si="65"/>
        <v>0</v>
      </c>
      <c r="BT260" s="199">
        <f t="shared" si="66"/>
        <v>0</v>
      </c>
      <c r="BU260" s="199">
        <f t="shared" si="67"/>
        <v>0</v>
      </c>
      <c r="BV260" s="201">
        <f t="shared" si="68"/>
        <v>0</v>
      </c>
      <c r="BW260" s="207">
        <f t="shared" si="69"/>
        <v>4</v>
      </c>
      <c r="BX260" s="235">
        <v>88</v>
      </c>
      <c r="BY260" s="235">
        <v>88</v>
      </c>
      <c r="BZ260" s="193" t="e">
        <f t="shared" si="70"/>
        <v>#VALUE!</v>
      </c>
      <c r="CA260" s="193">
        <f t="shared" si="71"/>
        <v>20</v>
      </c>
      <c r="CB260" s="193" t="e">
        <f t="shared" si="72"/>
        <v>#VALUE!</v>
      </c>
      <c r="CC260" s="193" t="e">
        <f t="shared" si="73"/>
        <v>#VALUE!</v>
      </c>
      <c r="CD260" s="193" t="e">
        <f t="shared" si="74"/>
        <v>#VALUE!</v>
      </c>
      <c r="CE260" s="193" t="e">
        <f t="shared" si="75"/>
        <v>#VALUE!</v>
      </c>
      <c r="CF260" s="193" t="e">
        <f t="shared" si="76"/>
        <v>#VALUE!</v>
      </c>
      <c r="CG260" s="193" t="e">
        <f t="shared" si="77"/>
        <v>#VALUE!</v>
      </c>
      <c r="CH260" s="193" t="e">
        <f t="shared" si="78"/>
        <v>#VALUE!</v>
      </c>
      <c r="CI260" s="193" t="e">
        <f t="shared" si="79"/>
        <v>#VALUE!</v>
      </c>
      <c r="CJ260" s="193" t="e">
        <f t="shared" si="80"/>
        <v>#VALUE!</v>
      </c>
      <c r="CK260" s="193" t="e">
        <f t="shared" si="81"/>
        <v>#VALUE!</v>
      </c>
      <c r="CL260" s="193" t="e">
        <f t="shared" si="82"/>
        <v>#VALUE!</v>
      </c>
      <c r="CM260" s="193" t="e">
        <f t="shared" si="83"/>
        <v>#VALUE!</v>
      </c>
      <c r="CN260" s="193" t="e">
        <f t="shared" si="84"/>
        <v>#VALUE!</v>
      </c>
      <c r="CO260" s="209" t="str">
        <f t="shared" si="85"/>
        <v>2023PEC AI 428</v>
      </c>
      <c r="CP260" s="193" t="e">
        <f t="shared" si="86"/>
        <v>#VALUE!</v>
      </c>
      <c r="CQ260" s="158"/>
      <c r="CR260" s="193">
        <f t="shared" si="87"/>
        <v>20</v>
      </c>
      <c r="CS260" s="193" t="e">
        <f t="shared" si="88"/>
        <v>#VALUE!</v>
      </c>
      <c r="CT260" s="193" t="e">
        <f t="shared" si="89"/>
        <v>#VALUE!</v>
      </c>
      <c r="CU260" s="193" t="e">
        <f t="shared" si="90"/>
        <v>#VALUE!</v>
      </c>
      <c r="CV260" s="193" t="e">
        <f t="shared" si="91"/>
        <v>#VALUE!</v>
      </c>
      <c r="CW260" s="193" t="e">
        <f t="shared" si="92"/>
        <v>#VALUE!</v>
      </c>
      <c r="CX260" s="193" t="e">
        <f t="shared" si="93"/>
        <v>#VALUE!</v>
      </c>
      <c r="CY260" s="193" t="e">
        <f t="shared" si="94"/>
        <v>#VALUE!</v>
      </c>
      <c r="CZ260" s="193" t="e">
        <f t="shared" si="95"/>
        <v>#VALUE!</v>
      </c>
      <c r="DA260" s="193" t="e">
        <f t="shared" si="96"/>
        <v>#VALUE!</v>
      </c>
      <c r="DB260" s="193" t="e">
        <f t="shared" si="97"/>
        <v>#VALUE!</v>
      </c>
      <c r="DC260" s="193" t="e">
        <f t="shared" si="98"/>
        <v>#VALUE!</v>
      </c>
      <c r="DD260" s="193" t="e">
        <f t="shared" si="99"/>
        <v>#VALUE!</v>
      </c>
      <c r="DE260" s="159"/>
      <c r="DF260" s="159" t="e">
        <f t="shared" si="100"/>
        <v>#VALUE!</v>
      </c>
      <c r="DG260" s="159"/>
      <c r="DH260" s="159"/>
      <c r="DI260" s="159"/>
      <c r="DJ260" s="159"/>
      <c r="DK260" s="159"/>
      <c r="DL260" s="159"/>
      <c r="DM260" s="159"/>
      <c r="DN260" s="159"/>
      <c r="DO260" s="159"/>
      <c r="DP260" s="159"/>
      <c r="DQ260" s="159"/>
      <c r="DR260" s="159">
        <f t="shared" si="101"/>
        <v>88</v>
      </c>
      <c r="DS260" s="188">
        <f t="shared" si="102"/>
        <v>18</v>
      </c>
      <c r="DT260" s="159">
        <f t="shared" si="103"/>
        <v>13</v>
      </c>
      <c r="DU260" s="159">
        <f t="shared" si="104"/>
        <v>13</v>
      </c>
      <c r="DV260" s="159">
        <f t="shared" si="105"/>
        <v>11</v>
      </c>
      <c r="DW260" s="159">
        <f t="shared" si="106"/>
        <v>13</v>
      </c>
      <c r="DX260" s="159">
        <f t="shared" si="107"/>
        <v>7</v>
      </c>
      <c r="DY260" s="210">
        <f t="shared" si="108"/>
        <v>13</v>
      </c>
      <c r="DZ260" s="159">
        <f t="shared" si="109"/>
        <v>88</v>
      </c>
      <c r="EA260" s="159">
        <f t="shared" si="110"/>
        <v>18</v>
      </c>
      <c r="EB260" s="159">
        <f t="shared" si="111"/>
        <v>13</v>
      </c>
      <c r="EC260" s="159">
        <f t="shared" si="236"/>
        <v>0</v>
      </c>
      <c r="ED260" s="159">
        <f t="shared" si="236"/>
        <v>0</v>
      </c>
      <c r="EE260" s="159">
        <f t="shared" si="237"/>
        <v>13</v>
      </c>
      <c r="EF260" s="159">
        <f t="shared" si="237"/>
        <v>11</v>
      </c>
      <c r="EG260" s="159">
        <f t="shared" si="114"/>
        <v>0</v>
      </c>
      <c r="EH260" s="159">
        <f t="shared" si="115"/>
        <v>13</v>
      </c>
      <c r="EI260" s="159">
        <f t="shared" si="238"/>
        <v>0</v>
      </c>
      <c r="EJ260" s="159">
        <f t="shared" si="238"/>
        <v>0</v>
      </c>
      <c r="EK260" s="159">
        <f t="shared" si="239"/>
        <v>7</v>
      </c>
      <c r="EL260" s="159">
        <f t="shared" si="239"/>
        <v>13</v>
      </c>
      <c r="EM260" s="159">
        <f t="shared" si="118"/>
        <v>0</v>
      </c>
      <c r="EN260" s="159"/>
      <c r="EO260" s="159"/>
      <c r="EP260" s="188">
        <f t="shared" si="119"/>
        <v>18</v>
      </c>
      <c r="EQ260" s="159">
        <f t="shared" si="120"/>
        <v>15</v>
      </c>
      <c r="ER260" s="159">
        <f t="shared" si="121"/>
        <v>15</v>
      </c>
      <c r="ES260" s="159">
        <f t="shared" si="122"/>
        <v>14</v>
      </c>
      <c r="ET260" s="159">
        <f t="shared" si="123"/>
        <v>12</v>
      </c>
      <c r="EU260" s="159">
        <f t="shared" si="124"/>
        <v>14</v>
      </c>
      <c r="EV260" s="159"/>
      <c r="EW260" s="159">
        <f t="shared" si="125"/>
        <v>88</v>
      </c>
      <c r="EX260" s="159">
        <f t="shared" si="126"/>
        <v>18</v>
      </c>
      <c r="EY260" s="159">
        <f t="shared" si="127"/>
        <v>15</v>
      </c>
      <c r="EZ260" s="159">
        <f t="shared" si="240"/>
        <v>0</v>
      </c>
      <c r="FA260" s="159">
        <f t="shared" si="240"/>
        <v>0</v>
      </c>
      <c r="FB260" s="159">
        <f t="shared" si="241"/>
        <v>15</v>
      </c>
      <c r="FC260" s="159">
        <f t="shared" si="241"/>
        <v>14</v>
      </c>
      <c r="FD260" s="159">
        <f t="shared" si="130"/>
        <v>0</v>
      </c>
      <c r="FE260" s="159">
        <f t="shared" si="131"/>
        <v>12</v>
      </c>
      <c r="FF260" s="159">
        <f t="shared" si="242"/>
        <v>0</v>
      </c>
      <c r="FG260" s="159">
        <f t="shared" si="242"/>
        <v>0</v>
      </c>
      <c r="FH260" s="159">
        <f t="shared" si="133"/>
        <v>14</v>
      </c>
      <c r="FI260" s="159">
        <v>0</v>
      </c>
      <c r="FJ260" s="159">
        <v>0</v>
      </c>
      <c r="FK260" s="159"/>
      <c r="FL260" s="159"/>
      <c r="FM260" s="235">
        <v>88</v>
      </c>
    </row>
    <row r="261" spans="1:169" ht="18" x14ac:dyDescent="0.2">
      <c r="A261" s="194">
        <v>248</v>
      </c>
      <c r="B261" s="195">
        <v>211423243248</v>
      </c>
      <c r="C261" s="196" t="s">
        <v>1167</v>
      </c>
      <c r="D261" s="197"/>
      <c r="E261" s="198" t="s">
        <v>1168</v>
      </c>
      <c r="F261" s="199">
        <f t="shared" si="0"/>
        <v>2</v>
      </c>
      <c r="G261" s="199">
        <f t="shared" si="1"/>
        <v>2</v>
      </c>
      <c r="H261" s="199">
        <f t="shared" si="2"/>
        <v>2</v>
      </c>
      <c r="I261" s="199">
        <f t="shared" si="3"/>
        <v>2</v>
      </c>
      <c r="J261" s="199">
        <f t="shared" si="4"/>
        <v>1</v>
      </c>
      <c r="K261" s="199">
        <f t="shared" si="5"/>
        <v>0</v>
      </c>
      <c r="L261" s="199">
        <f t="shared" si="6"/>
        <v>0</v>
      </c>
      <c r="M261" s="199">
        <f t="shared" si="7"/>
        <v>0</v>
      </c>
      <c r="N261" s="199">
        <f t="shared" si="8"/>
        <v>0</v>
      </c>
      <c r="O261" s="200">
        <f t="shared" si="9"/>
        <v>0</v>
      </c>
      <c r="P261" s="199">
        <f t="shared" si="10"/>
        <v>0</v>
      </c>
      <c r="Q261" s="199">
        <f t="shared" si="11"/>
        <v>0</v>
      </c>
      <c r="R261" s="199">
        <f t="shared" si="12"/>
        <v>0</v>
      </c>
      <c r="S261" s="201">
        <f t="shared" si="214"/>
        <v>0</v>
      </c>
      <c r="T261" s="202">
        <f t="shared" si="14"/>
        <v>4</v>
      </c>
      <c r="U261" s="199">
        <f t="shared" si="15"/>
        <v>7</v>
      </c>
      <c r="V261" s="199">
        <f t="shared" si="16"/>
        <v>0</v>
      </c>
      <c r="W261" s="199">
        <f t="shared" si="17"/>
        <v>0</v>
      </c>
      <c r="X261" s="201">
        <f t="shared" si="18"/>
        <v>0</v>
      </c>
      <c r="Y261" s="203">
        <f t="shared" si="19"/>
        <v>3</v>
      </c>
      <c r="Z261" s="199">
        <f t="shared" si="20"/>
        <v>7</v>
      </c>
      <c r="AA261" s="199">
        <f t="shared" si="21"/>
        <v>0</v>
      </c>
      <c r="AB261" s="199">
        <f t="shared" si="22"/>
        <v>0</v>
      </c>
      <c r="AC261" s="201">
        <f t="shared" si="23"/>
        <v>0</v>
      </c>
      <c r="AD261" s="202">
        <f t="shared" si="24"/>
        <v>3</v>
      </c>
      <c r="AE261" s="199">
        <f t="shared" si="25"/>
        <v>0</v>
      </c>
      <c r="AF261" s="199">
        <f t="shared" si="26"/>
        <v>0</v>
      </c>
      <c r="AG261" s="199">
        <f t="shared" si="27"/>
        <v>0</v>
      </c>
      <c r="AH261" s="201">
        <f t="shared" si="28"/>
        <v>0</v>
      </c>
      <c r="AI261" s="204">
        <f t="shared" si="29"/>
        <v>4</v>
      </c>
      <c r="AJ261" s="199">
        <f t="shared" si="30"/>
        <v>0</v>
      </c>
      <c r="AK261" s="199">
        <f t="shared" si="31"/>
        <v>0</v>
      </c>
      <c r="AL261" s="199">
        <f t="shared" si="32"/>
        <v>0</v>
      </c>
      <c r="AM261" s="201">
        <f t="shared" si="33"/>
        <v>0</v>
      </c>
      <c r="AN261" s="204">
        <f t="shared" si="34"/>
        <v>4</v>
      </c>
      <c r="AO261" s="199">
        <f t="shared" si="35"/>
        <v>7</v>
      </c>
      <c r="AP261" s="199">
        <f t="shared" si="36"/>
        <v>0</v>
      </c>
      <c r="AQ261" s="199">
        <f t="shared" si="37"/>
        <v>0</v>
      </c>
      <c r="AR261" s="201">
        <f t="shared" si="38"/>
        <v>0</v>
      </c>
      <c r="AS261" s="204">
        <f t="shared" si="39"/>
        <v>3</v>
      </c>
      <c r="AT261" s="199">
        <f t="shared" si="40"/>
        <v>0</v>
      </c>
      <c r="AU261" s="199">
        <f t="shared" si="41"/>
        <v>0</v>
      </c>
      <c r="AV261" s="199">
        <f t="shared" si="42"/>
        <v>0</v>
      </c>
      <c r="AW261" s="201">
        <f t="shared" si="43"/>
        <v>0</v>
      </c>
      <c r="AX261" s="205">
        <f t="shared" si="44"/>
        <v>4</v>
      </c>
      <c r="AY261" s="199">
        <f t="shared" si="45"/>
        <v>7</v>
      </c>
      <c r="AZ261" s="199">
        <f t="shared" si="46"/>
        <v>0</v>
      </c>
      <c r="BA261" s="199">
        <f t="shared" si="47"/>
        <v>0</v>
      </c>
      <c r="BB261" s="201">
        <f t="shared" si="48"/>
        <v>0</v>
      </c>
      <c r="BC261" s="204">
        <f t="shared" si="49"/>
        <v>3</v>
      </c>
      <c r="BD261" s="199">
        <f t="shared" si="50"/>
        <v>3</v>
      </c>
      <c r="BE261" s="199">
        <f t="shared" si="51"/>
        <v>0</v>
      </c>
      <c r="BF261" s="199">
        <f t="shared" si="52"/>
        <v>0</v>
      </c>
      <c r="BG261" s="201">
        <f t="shared" si="53"/>
        <v>0</v>
      </c>
      <c r="BH261" s="204">
        <f t="shared" si="54"/>
        <v>3</v>
      </c>
      <c r="BI261" s="199">
        <f t="shared" si="55"/>
        <v>0</v>
      </c>
      <c r="BJ261" s="199">
        <f t="shared" si="56"/>
        <v>0</v>
      </c>
      <c r="BK261" s="199">
        <f t="shared" si="57"/>
        <v>0</v>
      </c>
      <c r="BL261" s="201">
        <f t="shared" si="58"/>
        <v>0</v>
      </c>
      <c r="BM261" s="206">
        <f t="shared" si="59"/>
        <v>4</v>
      </c>
      <c r="BN261" s="199">
        <f t="shared" si="60"/>
        <v>0</v>
      </c>
      <c r="BO261" s="199">
        <f t="shared" si="61"/>
        <v>0</v>
      </c>
      <c r="BP261" s="199">
        <f t="shared" si="62"/>
        <v>0</v>
      </c>
      <c r="BQ261" s="201">
        <f t="shared" si="63"/>
        <v>0</v>
      </c>
      <c r="BR261" s="207">
        <f t="shared" si="64"/>
        <v>4</v>
      </c>
      <c r="BS261" s="199">
        <f t="shared" si="65"/>
        <v>7</v>
      </c>
      <c r="BT261" s="199">
        <f t="shared" si="66"/>
        <v>0</v>
      </c>
      <c r="BU261" s="199">
        <f t="shared" si="67"/>
        <v>0</v>
      </c>
      <c r="BV261" s="201">
        <f t="shared" si="68"/>
        <v>0</v>
      </c>
      <c r="BW261" s="207">
        <f t="shared" si="69"/>
        <v>3</v>
      </c>
      <c r="BX261" s="235">
        <v>47</v>
      </c>
      <c r="BY261" s="235">
        <v>47</v>
      </c>
      <c r="BZ261" s="193" t="e">
        <f t="shared" si="70"/>
        <v>#VALUE!</v>
      </c>
      <c r="CA261" s="193">
        <f t="shared" si="71"/>
        <v>20</v>
      </c>
      <c r="CB261" s="193" t="e">
        <f t="shared" si="72"/>
        <v>#VALUE!</v>
      </c>
      <c r="CC261" s="193" t="e">
        <f t="shared" si="73"/>
        <v>#VALUE!</v>
      </c>
      <c r="CD261" s="193" t="e">
        <f t="shared" si="74"/>
        <v>#VALUE!</v>
      </c>
      <c r="CE261" s="193" t="e">
        <f t="shared" si="75"/>
        <v>#VALUE!</v>
      </c>
      <c r="CF261" s="193" t="e">
        <f t="shared" si="76"/>
        <v>#VALUE!</v>
      </c>
      <c r="CG261" s="193" t="e">
        <f t="shared" si="77"/>
        <v>#VALUE!</v>
      </c>
      <c r="CH261" s="193" t="e">
        <f t="shared" si="78"/>
        <v>#VALUE!</v>
      </c>
      <c r="CI261" s="193" t="e">
        <f t="shared" si="79"/>
        <v>#VALUE!</v>
      </c>
      <c r="CJ261" s="193" t="e">
        <f t="shared" si="80"/>
        <v>#VALUE!</v>
      </c>
      <c r="CK261" s="193" t="e">
        <f t="shared" si="81"/>
        <v>#VALUE!</v>
      </c>
      <c r="CL261" s="193" t="e">
        <f t="shared" si="82"/>
        <v>#VALUE!</v>
      </c>
      <c r="CM261" s="193" t="e">
        <f t="shared" si="83"/>
        <v>#VALUE!</v>
      </c>
      <c r="CN261" s="193" t="e">
        <f t="shared" si="84"/>
        <v>#VALUE!</v>
      </c>
      <c r="CO261" s="209" t="str">
        <f t="shared" si="85"/>
        <v>2023PEC AI 429</v>
      </c>
      <c r="CP261" s="193" t="e">
        <f t="shared" si="86"/>
        <v>#VALUE!</v>
      </c>
      <c r="CQ261" s="158"/>
      <c r="CR261" s="193">
        <f t="shared" si="87"/>
        <v>20</v>
      </c>
      <c r="CS261" s="193" t="e">
        <f t="shared" si="88"/>
        <v>#VALUE!</v>
      </c>
      <c r="CT261" s="193" t="e">
        <f t="shared" si="89"/>
        <v>#VALUE!</v>
      </c>
      <c r="CU261" s="193" t="e">
        <f t="shared" si="90"/>
        <v>#VALUE!</v>
      </c>
      <c r="CV261" s="193" t="e">
        <f t="shared" si="91"/>
        <v>#VALUE!</v>
      </c>
      <c r="CW261" s="193" t="e">
        <f t="shared" si="92"/>
        <v>#VALUE!</v>
      </c>
      <c r="CX261" s="193" t="e">
        <f t="shared" si="93"/>
        <v>#VALUE!</v>
      </c>
      <c r="CY261" s="193" t="e">
        <f t="shared" si="94"/>
        <v>#VALUE!</v>
      </c>
      <c r="CZ261" s="193" t="e">
        <f t="shared" si="95"/>
        <v>#VALUE!</v>
      </c>
      <c r="DA261" s="193" t="e">
        <f t="shared" si="96"/>
        <v>#VALUE!</v>
      </c>
      <c r="DB261" s="193" t="e">
        <f t="shared" si="97"/>
        <v>#VALUE!</v>
      </c>
      <c r="DC261" s="193" t="e">
        <f t="shared" si="98"/>
        <v>#VALUE!</v>
      </c>
      <c r="DD261" s="193" t="e">
        <f t="shared" si="99"/>
        <v>#VALUE!</v>
      </c>
      <c r="DE261" s="159"/>
      <c r="DF261" s="159" t="e">
        <f t="shared" si="100"/>
        <v>#VALUE!</v>
      </c>
      <c r="DG261" s="159"/>
      <c r="DH261" s="159"/>
      <c r="DI261" s="159"/>
      <c r="DJ261" s="159"/>
      <c r="DK261" s="159"/>
      <c r="DL261" s="159"/>
      <c r="DM261" s="159"/>
      <c r="DN261" s="159"/>
      <c r="DO261" s="159"/>
      <c r="DP261" s="159"/>
      <c r="DQ261" s="159"/>
      <c r="DR261" s="159">
        <f t="shared" si="101"/>
        <v>47</v>
      </c>
      <c r="DS261" s="188">
        <f t="shared" si="102"/>
        <v>9</v>
      </c>
      <c r="DT261" s="159">
        <f t="shared" si="103"/>
        <v>7</v>
      </c>
      <c r="DU261" s="159">
        <f t="shared" si="104"/>
        <v>7</v>
      </c>
      <c r="DV261" s="159">
        <f t="shared" si="105"/>
        <v>7</v>
      </c>
      <c r="DW261" s="159">
        <f t="shared" si="106"/>
        <v>7</v>
      </c>
      <c r="DX261" s="159">
        <f t="shared" si="107"/>
        <v>3</v>
      </c>
      <c r="DY261" s="210">
        <f t="shared" si="108"/>
        <v>7</v>
      </c>
      <c r="DZ261" s="159">
        <f t="shared" si="109"/>
        <v>47</v>
      </c>
      <c r="EA261" s="159">
        <f t="shared" si="110"/>
        <v>9</v>
      </c>
      <c r="EB261" s="159">
        <f t="shared" si="111"/>
        <v>0</v>
      </c>
      <c r="EC261" s="159">
        <f t="shared" si="236"/>
        <v>7</v>
      </c>
      <c r="ED261" s="159">
        <f t="shared" si="236"/>
        <v>7</v>
      </c>
      <c r="EE261" s="159">
        <f t="shared" si="237"/>
        <v>0</v>
      </c>
      <c r="EF261" s="159">
        <f t="shared" si="237"/>
        <v>0</v>
      </c>
      <c r="EG261" s="159">
        <f t="shared" si="114"/>
        <v>7</v>
      </c>
      <c r="EH261" s="159">
        <f t="shared" si="115"/>
        <v>0</v>
      </c>
      <c r="EI261" s="159">
        <f t="shared" si="238"/>
        <v>7</v>
      </c>
      <c r="EJ261" s="159">
        <f t="shared" si="238"/>
        <v>3</v>
      </c>
      <c r="EK261" s="159">
        <f t="shared" si="239"/>
        <v>0</v>
      </c>
      <c r="EL261" s="159">
        <f t="shared" si="239"/>
        <v>0</v>
      </c>
      <c r="EM261" s="159">
        <f t="shared" si="118"/>
        <v>7</v>
      </c>
      <c r="EN261" s="159"/>
      <c r="EO261" s="159"/>
      <c r="EP261" s="188">
        <f t="shared" si="119"/>
        <v>9</v>
      </c>
      <c r="EQ261" s="159">
        <f t="shared" si="120"/>
        <v>8</v>
      </c>
      <c r="ER261" s="159">
        <f t="shared" si="121"/>
        <v>8</v>
      </c>
      <c r="ES261" s="159">
        <f t="shared" si="122"/>
        <v>8</v>
      </c>
      <c r="ET261" s="159">
        <f t="shared" si="123"/>
        <v>6</v>
      </c>
      <c r="EU261" s="159">
        <f t="shared" si="124"/>
        <v>8</v>
      </c>
      <c r="EV261" s="159"/>
      <c r="EW261" s="159">
        <f t="shared" si="125"/>
        <v>47</v>
      </c>
      <c r="EX261" s="159">
        <f t="shared" si="126"/>
        <v>9</v>
      </c>
      <c r="EY261" s="159">
        <f t="shared" si="127"/>
        <v>0</v>
      </c>
      <c r="EZ261" s="159">
        <f t="shared" si="240"/>
        <v>8</v>
      </c>
      <c r="FA261" s="159">
        <f t="shared" si="240"/>
        <v>8</v>
      </c>
      <c r="FB261" s="159">
        <f t="shared" si="241"/>
        <v>0</v>
      </c>
      <c r="FC261" s="159">
        <f t="shared" si="241"/>
        <v>0</v>
      </c>
      <c r="FD261" s="159">
        <f t="shared" si="130"/>
        <v>8</v>
      </c>
      <c r="FE261" s="159">
        <f t="shared" si="131"/>
        <v>0</v>
      </c>
      <c r="FF261" s="159">
        <f t="shared" si="242"/>
        <v>6</v>
      </c>
      <c r="FG261" s="159">
        <f t="shared" si="242"/>
        <v>8</v>
      </c>
      <c r="FH261" s="159">
        <f t="shared" si="133"/>
        <v>0</v>
      </c>
      <c r="FI261" s="159">
        <v>0</v>
      </c>
      <c r="FJ261" s="159">
        <v>0</v>
      </c>
      <c r="FK261" s="159"/>
      <c r="FL261" s="159"/>
      <c r="FM261" s="235">
        <v>47</v>
      </c>
    </row>
    <row r="262" spans="1:169" ht="18" x14ac:dyDescent="0.2">
      <c r="A262" s="194">
        <v>249</v>
      </c>
      <c r="B262" s="211">
        <v>211423243249</v>
      </c>
      <c r="C262" s="211" t="s">
        <v>1169</v>
      </c>
      <c r="D262" s="197"/>
      <c r="E262" s="212" t="s">
        <v>1170</v>
      </c>
      <c r="F262" s="199">
        <f t="shared" si="0"/>
        <v>2</v>
      </c>
      <c r="G262" s="199">
        <f t="shared" si="1"/>
        <v>2</v>
      </c>
      <c r="H262" s="199">
        <f t="shared" si="2"/>
        <v>2</v>
      </c>
      <c r="I262" s="199">
        <f t="shared" si="3"/>
        <v>2</v>
      </c>
      <c r="J262" s="199">
        <f t="shared" si="4"/>
        <v>2</v>
      </c>
      <c r="K262" s="199">
        <f t="shared" si="5"/>
        <v>2</v>
      </c>
      <c r="L262" s="199">
        <f t="shared" si="6"/>
        <v>2</v>
      </c>
      <c r="M262" s="199">
        <f t="shared" si="7"/>
        <v>0</v>
      </c>
      <c r="N262" s="199">
        <f t="shared" si="8"/>
        <v>0</v>
      </c>
      <c r="O262" s="200">
        <f t="shared" si="9"/>
        <v>0</v>
      </c>
      <c r="P262" s="199">
        <f t="shared" si="10"/>
        <v>10</v>
      </c>
      <c r="Q262" s="199">
        <f t="shared" si="11"/>
        <v>0</v>
      </c>
      <c r="R262" s="199">
        <f t="shared" si="12"/>
        <v>0</v>
      </c>
      <c r="S262" s="201">
        <f t="shared" si="214"/>
        <v>0</v>
      </c>
      <c r="T262" s="202">
        <f t="shared" si="14"/>
        <v>3</v>
      </c>
      <c r="U262" s="199">
        <f t="shared" si="15"/>
        <v>0</v>
      </c>
      <c r="V262" s="199">
        <f t="shared" si="16"/>
        <v>0</v>
      </c>
      <c r="W262" s="199">
        <f t="shared" si="17"/>
        <v>0</v>
      </c>
      <c r="X262" s="201">
        <f t="shared" si="18"/>
        <v>0</v>
      </c>
      <c r="Y262" s="203">
        <f t="shared" si="19"/>
        <v>4</v>
      </c>
      <c r="Z262" s="199">
        <f t="shared" si="20"/>
        <v>0</v>
      </c>
      <c r="AA262" s="199">
        <f t="shared" si="21"/>
        <v>0</v>
      </c>
      <c r="AB262" s="199">
        <f t="shared" si="22"/>
        <v>0</v>
      </c>
      <c r="AC262" s="201">
        <f t="shared" si="23"/>
        <v>0</v>
      </c>
      <c r="AD262" s="202">
        <f t="shared" si="24"/>
        <v>4</v>
      </c>
      <c r="AE262" s="199">
        <f t="shared" si="25"/>
        <v>10</v>
      </c>
      <c r="AF262" s="199">
        <f t="shared" si="26"/>
        <v>0</v>
      </c>
      <c r="AG262" s="199">
        <f t="shared" si="27"/>
        <v>0</v>
      </c>
      <c r="AH262" s="201">
        <f t="shared" si="28"/>
        <v>0</v>
      </c>
      <c r="AI262" s="204">
        <f t="shared" si="29"/>
        <v>3</v>
      </c>
      <c r="AJ262" s="199">
        <f t="shared" si="30"/>
        <v>9</v>
      </c>
      <c r="AK262" s="199">
        <f t="shared" si="31"/>
        <v>0</v>
      </c>
      <c r="AL262" s="199">
        <f t="shared" si="32"/>
        <v>0</v>
      </c>
      <c r="AM262" s="201">
        <f t="shared" si="33"/>
        <v>0</v>
      </c>
      <c r="AN262" s="204">
        <f t="shared" si="34"/>
        <v>3</v>
      </c>
      <c r="AO262" s="199">
        <f t="shared" si="35"/>
        <v>0</v>
      </c>
      <c r="AP262" s="199">
        <f t="shared" si="36"/>
        <v>0</v>
      </c>
      <c r="AQ262" s="199">
        <f t="shared" si="37"/>
        <v>0</v>
      </c>
      <c r="AR262" s="201">
        <f t="shared" si="38"/>
        <v>0</v>
      </c>
      <c r="AS262" s="204">
        <f t="shared" si="39"/>
        <v>4</v>
      </c>
      <c r="AT262" s="199">
        <f t="shared" si="40"/>
        <v>10</v>
      </c>
      <c r="AU262" s="199">
        <f t="shared" si="41"/>
        <v>0</v>
      </c>
      <c r="AV262" s="199">
        <f t="shared" si="42"/>
        <v>0</v>
      </c>
      <c r="AW262" s="201">
        <f t="shared" si="43"/>
        <v>0</v>
      </c>
      <c r="AX262" s="205">
        <f t="shared" si="44"/>
        <v>3</v>
      </c>
      <c r="AY262" s="199">
        <f t="shared" si="45"/>
        <v>0</v>
      </c>
      <c r="AZ262" s="199">
        <f t="shared" si="46"/>
        <v>0</v>
      </c>
      <c r="BA262" s="199">
        <f t="shared" si="47"/>
        <v>0</v>
      </c>
      <c r="BB262" s="201">
        <f t="shared" si="48"/>
        <v>0</v>
      </c>
      <c r="BC262" s="204">
        <f t="shared" si="49"/>
        <v>4</v>
      </c>
      <c r="BD262" s="199">
        <f t="shared" si="50"/>
        <v>0</v>
      </c>
      <c r="BE262" s="199">
        <f t="shared" si="51"/>
        <v>0</v>
      </c>
      <c r="BF262" s="199">
        <f t="shared" si="52"/>
        <v>0</v>
      </c>
      <c r="BG262" s="201">
        <f t="shared" si="53"/>
        <v>0</v>
      </c>
      <c r="BH262" s="204">
        <f t="shared" si="54"/>
        <v>4</v>
      </c>
      <c r="BI262" s="199">
        <f t="shared" si="55"/>
        <v>5</v>
      </c>
      <c r="BJ262" s="199">
        <f t="shared" si="56"/>
        <v>0</v>
      </c>
      <c r="BK262" s="199">
        <f t="shared" si="57"/>
        <v>0</v>
      </c>
      <c r="BL262" s="201">
        <f t="shared" si="58"/>
        <v>0</v>
      </c>
      <c r="BM262" s="206">
        <f t="shared" si="59"/>
        <v>3</v>
      </c>
      <c r="BN262" s="199">
        <f t="shared" si="60"/>
        <v>10</v>
      </c>
      <c r="BO262" s="199">
        <f t="shared" si="61"/>
        <v>0</v>
      </c>
      <c r="BP262" s="199">
        <f t="shared" si="62"/>
        <v>0</v>
      </c>
      <c r="BQ262" s="201">
        <f t="shared" si="63"/>
        <v>0</v>
      </c>
      <c r="BR262" s="207">
        <f t="shared" si="64"/>
        <v>3</v>
      </c>
      <c r="BS262" s="199">
        <f t="shared" si="65"/>
        <v>0</v>
      </c>
      <c r="BT262" s="199">
        <f t="shared" si="66"/>
        <v>0</v>
      </c>
      <c r="BU262" s="199">
        <f t="shared" si="67"/>
        <v>0</v>
      </c>
      <c r="BV262" s="201">
        <f t="shared" si="68"/>
        <v>0</v>
      </c>
      <c r="BW262" s="207">
        <f t="shared" si="69"/>
        <v>4</v>
      </c>
      <c r="BX262" s="235">
        <v>68</v>
      </c>
      <c r="BY262" s="235">
        <v>68</v>
      </c>
      <c r="BZ262" s="193" t="e">
        <f t="shared" si="70"/>
        <v>#VALUE!</v>
      </c>
      <c r="CA262" s="193">
        <f t="shared" si="71"/>
        <v>20</v>
      </c>
      <c r="CB262" s="193" t="e">
        <f t="shared" si="72"/>
        <v>#VALUE!</v>
      </c>
      <c r="CC262" s="193" t="e">
        <f t="shared" si="73"/>
        <v>#VALUE!</v>
      </c>
      <c r="CD262" s="193" t="e">
        <f t="shared" si="74"/>
        <v>#VALUE!</v>
      </c>
      <c r="CE262" s="193" t="e">
        <f t="shared" si="75"/>
        <v>#VALUE!</v>
      </c>
      <c r="CF262" s="193" t="e">
        <f t="shared" si="76"/>
        <v>#VALUE!</v>
      </c>
      <c r="CG262" s="193" t="e">
        <f t="shared" si="77"/>
        <v>#VALUE!</v>
      </c>
      <c r="CH262" s="193" t="e">
        <f t="shared" si="78"/>
        <v>#VALUE!</v>
      </c>
      <c r="CI262" s="193" t="e">
        <f t="shared" si="79"/>
        <v>#VALUE!</v>
      </c>
      <c r="CJ262" s="193" t="e">
        <f t="shared" si="80"/>
        <v>#VALUE!</v>
      </c>
      <c r="CK262" s="193" t="e">
        <f t="shared" si="81"/>
        <v>#VALUE!</v>
      </c>
      <c r="CL262" s="193" t="e">
        <f t="shared" si="82"/>
        <v>#VALUE!</v>
      </c>
      <c r="CM262" s="193" t="e">
        <f t="shared" si="83"/>
        <v>#VALUE!</v>
      </c>
      <c r="CN262" s="193" t="e">
        <f t="shared" si="84"/>
        <v>#VALUE!</v>
      </c>
      <c r="CO262" s="209" t="str">
        <f t="shared" si="85"/>
        <v>2023PEC AI 202</v>
      </c>
      <c r="CP262" s="193" t="e">
        <f t="shared" si="86"/>
        <v>#VALUE!</v>
      </c>
      <c r="CQ262" s="158"/>
      <c r="CR262" s="193">
        <f t="shared" si="87"/>
        <v>20</v>
      </c>
      <c r="CS262" s="193" t="e">
        <f t="shared" si="88"/>
        <v>#VALUE!</v>
      </c>
      <c r="CT262" s="193" t="e">
        <f t="shared" si="89"/>
        <v>#VALUE!</v>
      </c>
      <c r="CU262" s="193" t="e">
        <f t="shared" si="90"/>
        <v>#VALUE!</v>
      </c>
      <c r="CV262" s="193" t="e">
        <f t="shared" si="91"/>
        <v>#VALUE!</v>
      </c>
      <c r="CW262" s="193" t="e">
        <f t="shared" si="92"/>
        <v>#VALUE!</v>
      </c>
      <c r="CX262" s="193" t="e">
        <f t="shared" si="93"/>
        <v>#VALUE!</v>
      </c>
      <c r="CY262" s="193" t="e">
        <f t="shared" si="94"/>
        <v>#VALUE!</v>
      </c>
      <c r="CZ262" s="193" t="e">
        <f t="shared" si="95"/>
        <v>#VALUE!</v>
      </c>
      <c r="DA262" s="193" t="e">
        <f t="shared" si="96"/>
        <v>#VALUE!</v>
      </c>
      <c r="DB262" s="193" t="e">
        <f t="shared" si="97"/>
        <v>#VALUE!</v>
      </c>
      <c r="DC262" s="193" t="e">
        <f t="shared" si="98"/>
        <v>#VALUE!</v>
      </c>
      <c r="DD262" s="193" t="e">
        <f t="shared" si="99"/>
        <v>#VALUE!</v>
      </c>
      <c r="DE262" s="159"/>
      <c r="DF262" s="159" t="e">
        <f t="shared" si="100"/>
        <v>#VALUE!</v>
      </c>
      <c r="DG262" s="159"/>
      <c r="DH262" s="159"/>
      <c r="DI262" s="159"/>
      <c r="DJ262" s="159"/>
      <c r="DK262" s="159"/>
      <c r="DL262" s="159"/>
      <c r="DM262" s="159"/>
      <c r="DN262" s="159"/>
      <c r="DO262" s="159"/>
      <c r="DP262" s="159"/>
      <c r="DQ262" s="159"/>
      <c r="DR262" s="159">
        <f t="shared" si="101"/>
        <v>68</v>
      </c>
      <c r="DS262" s="188">
        <f t="shared" si="102"/>
        <v>14</v>
      </c>
      <c r="DT262" s="159">
        <f t="shared" si="103"/>
        <v>10</v>
      </c>
      <c r="DU262" s="159">
        <f t="shared" si="104"/>
        <v>10</v>
      </c>
      <c r="DV262" s="159">
        <f t="shared" si="105"/>
        <v>9</v>
      </c>
      <c r="DW262" s="159">
        <f t="shared" si="106"/>
        <v>10</v>
      </c>
      <c r="DX262" s="159">
        <f t="shared" si="107"/>
        <v>5</v>
      </c>
      <c r="DY262" s="210">
        <f t="shared" si="108"/>
        <v>10</v>
      </c>
      <c r="DZ262" s="159">
        <f t="shared" si="109"/>
        <v>68</v>
      </c>
      <c r="EA262" s="159">
        <f t="shared" si="110"/>
        <v>14</v>
      </c>
      <c r="EB262" s="159">
        <f t="shared" si="111"/>
        <v>10</v>
      </c>
      <c r="EC262" s="159">
        <f t="shared" si="236"/>
        <v>0</v>
      </c>
      <c r="ED262" s="159">
        <f t="shared" si="236"/>
        <v>0</v>
      </c>
      <c r="EE262" s="159">
        <f t="shared" si="237"/>
        <v>10</v>
      </c>
      <c r="EF262" s="159">
        <f t="shared" si="237"/>
        <v>9</v>
      </c>
      <c r="EG262" s="159">
        <f t="shared" si="114"/>
        <v>0</v>
      </c>
      <c r="EH262" s="159">
        <f t="shared" si="115"/>
        <v>10</v>
      </c>
      <c r="EI262" s="159">
        <f t="shared" si="238"/>
        <v>0</v>
      </c>
      <c r="EJ262" s="159">
        <f t="shared" si="238"/>
        <v>0</v>
      </c>
      <c r="EK262" s="159">
        <f t="shared" si="239"/>
        <v>5</v>
      </c>
      <c r="EL262" s="159">
        <f t="shared" si="239"/>
        <v>10</v>
      </c>
      <c r="EM262" s="159">
        <f t="shared" si="118"/>
        <v>0</v>
      </c>
      <c r="EN262" s="159"/>
      <c r="EO262" s="159"/>
      <c r="EP262" s="188">
        <f t="shared" si="119"/>
        <v>14</v>
      </c>
      <c r="EQ262" s="159">
        <f t="shared" si="120"/>
        <v>12</v>
      </c>
      <c r="ER262" s="159">
        <f t="shared" si="121"/>
        <v>12</v>
      </c>
      <c r="ES262" s="159">
        <f t="shared" si="122"/>
        <v>11</v>
      </c>
      <c r="ET262" s="159">
        <f t="shared" si="123"/>
        <v>8</v>
      </c>
      <c r="EU262" s="159">
        <f t="shared" si="124"/>
        <v>11</v>
      </c>
      <c r="EV262" s="159"/>
      <c r="EW262" s="159">
        <f t="shared" si="125"/>
        <v>68</v>
      </c>
      <c r="EX262" s="159">
        <f t="shared" si="126"/>
        <v>14</v>
      </c>
      <c r="EY262" s="159">
        <f t="shared" si="127"/>
        <v>12</v>
      </c>
      <c r="EZ262" s="159">
        <f t="shared" si="240"/>
        <v>0</v>
      </c>
      <c r="FA262" s="159">
        <f t="shared" si="240"/>
        <v>0</v>
      </c>
      <c r="FB262" s="159">
        <f t="shared" si="241"/>
        <v>12</v>
      </c>
      <c r="FC262" s="159">
        <f t="shared" si="241"/>
        <v>11</v>
      </c>
      <c r="FD262" s="159">
        <f t="shared" si="130"/>
        <v>0</v>
      </c>
      <c r="FE262" s="159">
        <f t="shared" si="131"/>
        <v>8</v>
      </c>
      <c r="FF262" s="159">
        <f t="shared" si="242"/>
        <v>0</v>
      </c>
      <c r="FG262" s="159">
        <f t="shared" si="242"/>
        <v>0</v>
      </c>
      <c r="FH262" s="159">
        <f t="shared" si="133"/>
        <v>11</v>
      </c>
      <c r="FI262" s="159">
        <v>0</v>
      </c>
      <c r="FJ262" s="159">
        <v>0</v>
      </c>
      <c r="FK262" s="159"/>
      <c r="FL262" s="159"/>
      <c r="FM262" s="235">
        <v>68</v>
      </c>
    </row>
    <row r="263" spans="1:169" ht="18" x14ac:dyDescent="0.2">
      <c r="A263" s="194">
        <v>250</v>
      </c>
      <c r="B263" s="211">
        <v>211423243250</v>
      </c>
      <c r="C263" s="211" t="s">
        <v>1171</v>
      </c>
      <c r="D263" s="197"/>
      <c r="E263" s="212" t="s">
        <v>1172</v>
      </c>
      <c r="F263" s="199">
        <f t="shared" si="0"/>
        <v>2</v>
      </c>
      <c r="G263" s="199">
        <f t="shared" si="1"/>
        <v>2</v>
      </c>
      <c r="H263" s="199">
        <f t="shared" si="2"/>
        <v>2</v>
      </c>
      <c r="I263" s="199">
        <f t="shared" si="3"/>
        <v>2</v>
      </c>
      <c r="J263" s="199">
        <f t="shared" si="4"/>
        <v>2</v>
      </c>
      <c r="K263" s="199">
        <f t="shared" si="5"/>
        <v>2</v>
      </c>
      <c r="L263" s="199">
        <f t="shared" si="6"/>
        <v>2</v>
      </c>
      <c r="M263" s="199">
        <f t="shared" si="7"/>
        <v>2</v>
      </c>
      <c r="N263" s="199">
        <f t="shared" si="8"/>
        <v>0</v>
      </c>
      <c r="O263" s="200">
        <f t="shared" si="9"/>
        <v>0</v>
      </c>
      <c r="P263" s="199">
        <f t="shared" si="10"/>
        <v>0</v>
      </c>
      <c r="Q263" s="199">
        <f t="shared" si="11"/>
        <v>0</v>
      </c>
      <c r="R263" s="199">
        <f t="shared" si="12"/>
        <v>0</v>
      </c>
      <c r="S263" s="201">
        <f t="shared" si="214"/>
        <v>0</v>
      </c>
      <c r="T263" s="202">
        <f t="shared" si="14"/>
        <v>4</v>
      </c>
      <c r="U263" s="199">
        <f t="shared" si="15"/>
        <v>11</v>
      </c>
      <c r="V263" s="199">
        <f t="shared" si="16"/>
        <v>0</v>
      </c>
      <c r="W263" s="199">
        <f t="shared" si="17"/>
        <v>0</v>
      </c>
      <c r="X263" s="201">
        <f t="shared" si="18"/>
        <v>0</v>
      </c>
      <c r="Y263" s="203">
        <f t="shared" si="19"/>
        <v>3</v>
      </c>
      <c r="Z263" s="199">
        <f t="shared" si="20"/>
        <v>12</v>
      </c>
      <c r="AA263" s="199">
        <f t="shared" si="21"/>
        <v>0</v>
      </c>
      <c r="AB263" s="199">
        <f t="shared" si="22"/>
        <v>0</v>
      </c>
      <c r="AC263" s="201">
        <f t="shared" si="23"/>
        <v>0</v>
      </c>
      <c r="AD263" s="202">
        <f t="shared" si="24"/>
        <v>3</v>
      </c>
      <c r="AE263" s="199">
        <f t="shared" si="25"/>
        <v>0</v>
      </c>
      <c r="AF263" s="199">
        <f t="shared" si="26"/>
        <v>0</v>
      </c>
      <c r="AG263" s="199">
        <f t="shared" si="27"/>
        <v>0</v>
      </c>
      <c r="AH263" s="201">
        <f t="shared" si="28"/>
        <v>0</v>
      </c>
      <c r="AI263" s="204">
        <f t="shared" si="29"/>
        <v>4</v>
      </c>
      <c r="AJ263" s="199">
        <f t="shared" si="30"/>
        <v>0</v>
      </c>
      <c r="AK263" s="199">
        <f t="shared" si="31"/>
        <v>0</v>
      </c>
      <c r="AL263" s="199">
        <f t="shared" si="32"/>
        <v>0</v>
      </c>
      <c r="AM263" s="201">
        <f t="shared" si="33"/>
        <v>0</v>
      </c>
      <c r="AN263" s="204">
        <f t="shared" si="34"/>
        <v>4</v>
      </c>
      <c r="AO263" s="199">
        <f t="shared" si="35"/>
        <v>12</v>
      </c>
      <c r="AP263" s="199">
        <f t="shared" si="36"/>
        <v>0</v>
      </c>
      <c r="AQ263" s="199">
        <f t="shared" si="37"/>
        <v>0</v>
      </c>
      <c r="AR263" s="201">
        <f t="shared" si="38"/>
        <v>0</v>
      </c>
      <c r="AS263" s="204">
        <f t="shared" si="39"/>
        <v>3</v>
      </c>
      <c r="AT263" s="199">
        <f t="shared" si="40"/>
        <v>0</v>
      </c>
      <c r="AU263" s="199">
        <f t="shared" si="41"/>
        <v>0</v>
      </c>
      <c r="AV263" s="199">
        <f t="shared" si="42"/>
        <v>0</v>
      </c>
      <c r="AW263" s="201">
        <f t="shared" si="43"/>
        <v>0</v>
      </c>
      <c r="AX263" s="205">
        <f t="shared" si="44"/>
        <v>4</v>
      </c>
      <c r="AY263" s="199">
        <f t="shared" si="45"/>
        <v>12</v>
      </c>
      <c r="AZ263" s="199">
        <f t="shared" si="46"/>
        <v>0</v>
      </c>
      <c r="BA263" s="199">
        <f t="shared" si="47"/>
        <v>0</v>
      </c>
      <c r="BB263" s="201">
        <f t="shared" si="48"/>
        <v>0</v>
      </c>
      <c r="BC263" s="204">
        <f t="shared" si="49"/>
        <v>3</v>
      </c>
      <c r="BD263" s="199">
        <f t="shared" si="50"/>
        <v>5</v>
      </c>
      <c r="BE263" s="199">
        <f t="shared" si="51"/>
        <v>0</v>
      </c>
      <c r="BF263" s="199">
        <f t="shared" si="52"/>
        <v>0</v>
      </c>
      <c r="BG263" s="201">
        <f t="shared" si="53"/>
        <v>0</v>
      </c>
      <c r="BH263" s="204">
        <f t="shared" si="54"/>
        <v>3</v>
      </c>
      <c r="BI263" s="199">
        <f t="shared" si="55"/>
        <v>0</v>
      </c>
      <c r="BJ263" s="199">
        <f t="shared" si="56"/>
        <v>0</v>
      </c>
      <c r="BK263" s="199">
        <f t="shared" si="57"/>
        <v>0</v>
      </c>
      <c r="BL263" s="201">
        <f t="shared" si="58"/>
        <v>0</v>
      </c>
      <c r="BM263" s="206">
        <f t="shared" si="59"/>
        <v>4</v>
      </c>
      <c r="BN263" s="199">
        <f t="shared" si="60"/>
        <v>0</v>
      </c>
      <c r="BO263" s="199">
        <f t="shared" si="61"/>
        <v>0</v>
      </c>
      <c r="BP263" s="199">
        <f t="shared" si="62"/>
        <v>0</v>
      </c>
      <c r="BQ263" s="201">
        <f t="shared" si="63"/>
        <v>0</v>
      </c>
      <c r="BR263" s="207">
        <f t="shared" si="64"/>
        <v>4</v>
      </c>
      <c r="BS263" s="199">
        <f t="shared" si="65"/>
        <v>12</v>
      </c>
      <c r="BT263" s="199">
        <f t="shared" si="66"/>
        <v>0</v>
      </c>
      <c r="BU263" s="199">
        <f t="shared" si="67"/>
        <v>0</v>
      </c>
      <c r="BV263" s="201">
        <f t="shared" si="68"/>
        <v>0</v>
      </c>
      <c r="BW263" s="207">
        <f t="shared" si="69"/>
        <v>3</v>
      </c>
      <c r="BX263" s="235">
        <v>80</v>
      </c>
      <c r="BY263" s="235">
        <v>80</v>
      </c>
      <c r="BZ263" s="193" t="e">
        <f t="shared" si="70"/>
        <v>#VALUE!</v>
      </c>
      <c r="CA263" s="193">
        <f t="shared" si="71"/>
        <v>14</v>
      </c>
      <c r="CB263" s="193" t="e">
        <f t="shared" si="72"/>
        <v>#VALUE!</v>
      </c>
      <c r="CC263" s="193" t="e">
        <f t="shared" si="73"/>
        <v>#VALUE!</v>
      </c>
      <c r="CD263" s="193" t="e">
        <f t="shared" si="74"/>
        <v>#VALUE!</v>
      </c>
      <c r="CE263" s="193" t="e">
        <f t="shared" si="75"/>
        <v>#VALUE!</v>
      </c>
      <c r="CF263" s="193" t="e">
        <f t="shared" si="76"/>
        <v>#VALUE!</v>
      </c>
      <c r="CG263" s="193" t="e">
        <f t="shared" si="77"/>
        <v>#VALUE!</v>
      </c>
      <c r="CH263" s="193" t="e">
        <f t="shared" si="78"/>
        <v>#VALUE!</v>
      </c>
      <c r="CI263" s="193" t="e">
        <f t="shared" si="79"/>
        <v>#VALUE!</v>
      </c>
      <c r="CJ263" s="193" t="e">
        <f t="shared" si="80"/>
        <v>#VALUE!</v>
      </c>
      <c r="CK263" s="193" t="e">
        <f t="shared" si="81"/>
        <v>#VALUE!</v>
      </c>
      <c r="CL263" s="193" t="e">
        <f t="shared" si="82"/>
        <v>#VALUE!</v>
      </c>
      <c r="CM263" s="193" t="e">
        <f t="shared" si="83"/>
        <v>#VALUE!</v>
      </c>
      <c r="CN263" s="193" t="e">
        <f t="shared" si="84"/>
        <v>#VALUE!</v>
      </c>
      <c r="CO263" s="209" t="str">
        <f t="shared" si="85"/>
        <v>2023PEC AI 203</v>
      </c>
      <c r="CP263" s="193" t="e">
        <f t="shared" si="86"/>
        <v>#VALUE!</v>
      </c>
      <c r="CQ263" s="158"/>
      <c r="CR263" s="193">
        <f t="shared" si="87"/>
        <v>13</v>
      </c>
      <c r="CS263" s="193" t="e">
        <f t="shared" si="88"/>
        <v>#VALUE!</v>
      </c>
      <c r="CT263" s="193" t="e">
        <f t="shared" si="89"/>
        <v>#VALUE!</v>
      </c>
      <c r="CU263" s="193" t="e">
        <f t="shared" si="90"/>
        <v>#VALUE!</v>
      </c>
      <c r="CV263" s="193" t="e">
        <f t="shared" si="91"/>
        <v>#VALUE!</v>
      </c>
      <c r="CW263" s="193" t="e">
        <f t="shared" si="92"/>
        <v>#VALUE!</v>
      </c>
      <c r="CX263" s="193" t="e">
        <f t="shared" si="93"/>
        <v>#VALUE!</v>
      </c>
      <c r="CY263" s="193" t="e">
        <f t="shared" si="94"/>
        <v>#VALUE!</v>
      </c>
      <c r="CZ263" s="193" t="e">
        <f t="shared" si="95"/>
        <v>#VALUE!</v>
      </c>
      <c r="DA263" s="193" t="e">
        <f t="shared" si="96"/>
        <v>#VALUE!</v>
      </c>
      <c r="DB263" s="193" t="e">
        <f t="shared" si="97"/>
        <v>#VALUE!</v>
      </c>
      <c r="DC263" s="193" t="e">
        <f t="shared" si="98"/>
        <v>#VALUE!</v>
      </c>
      <c r="DD263" s="193" t="e">
        <f t="shared" si="99"/>
        <v>#VALUE!</v>
      </c>
      <c r="DE263" s="159"/>
      <c r="DF263" s="159" t="e">
        <f t="shared" si="100"/>
        <v>#VALUE!</v>
      </c>
      <c r="DG263" s="159"/>
      <c r="DH263" s="159"/>
      <c r="DI263" s="159"/>
      <c r="DJ263" s="159"/>
      <c r="DK263" s="159"/>
      <c r="DL263" s="159"/>
      <c r="DM263" s="159"/>
      <c r="DN263" s="159"/>
      <c r="DO263" s="159"/>
      <c r="DP263" s="159"/>
      <c r="DQ263" s="159"/>
      <c r="DR263" s="159">
        <f t="shared" si="101"/>
        <v>80</v>
      </c>
      <c r="DS263" s="188">
        <f t="shared" si="102"/>
        <v>16</v>
      </c>
      <c r="DT263" s="159">
        <f t="shared" si="103"/>
        <v>11</v>
      </c>
      <c r="DU263" s="159">
        <f t="shared" si="104"/>
        <v>12</v>
      </c>
      <c r="DV263" s="159">
        <f t="shared" si="105"/>
        <v>12</v>
      </c>
      <c r="DW263" s="159">
        <f t="shared" si="106"/>
        <v>12</v>
      </c>
      <c r="DX263" s="159">
        <f t="shared" si="107"/>
        <v>5</v>
      </c>
      <c r="DY263" s="210">
        <f t="shared" si="108"/>
        <v>12</v>
      </c>
      <c r="DZ263" s="159">
        <f t="shared" si="109"/>
        <v>80</v>
      </c>
      <c r="EA263" s="159">
        <f t="shared" si="110"/>
        <v>16</v>
      </c>
      <c r="EB263" s="159">
        <f t="shared" si="111"/>
        <v>0</v>
      </c>
      <c r="EC263" s="159">
        <f t="shared" si="236"/>
        <v>11</v>
      </c>
      <c r="ED263" s="159">
        <f t="shared" si="236"/>
        <v>12</v>
      </c>
      <c r="EE263" s="159">
        <f t="shared" si="237"/>
        <v>0</v>
      </c>
      <c r="EF263" s="159">
        <f t="shared" si="237"/>
        <v>0</v>
      </c>
      <c r="EG263" s="159">
        <f t="shared" si="114"/>
        <v>12</v>
      </c>
      <c r="EH263" s="159">
        <f t="shared" si="115"/>
        <v>0</v>
      </c>
      <c r="EI263" s="159">
        <f t="shared" si="238"/>
        <v>12</v>
      </c>
      <c r="EJ263" s="159">
        <f t="shared" si="238"/>
        <v>5</v>
      </c>
      <c r="EK263" s="159">
        <f t="shared" si="239"/>
        <v>0</v>
      </c>
      <c r="EL263" s="159">
        <f t="shared" si="239"/>
        <v>0</v>
      </c>
      <c r="EM263" s="159">
        <f t="shared" si="118"/>
        <v>12</v>
      </c>
      <c r="EN263" s="159"/>
      <c r="EO263" s="159"/>
      <c r="EP263" s="188">
        <f t="shared" si="119"/>
        <v>16</v>
      </c>
      <c r="EQ263" s="159">
        <f t="shared" si="120"/>
        <v>13</v>
      </c>
      <c r="ER263" s="159">
        <f t="shared" si="121"/>
        <v>14</v>
      </c>
      <c r="ES263" s="159">
        <f t="shared" si="122"/>
        <v>14</v>
      </c>
      <c r="ET263" s="159">
        <f t="shared" si="123"/>
        <v>10</v>
      </c>
      <c r="EU263" s="159">
        <f t="shared" si="124"/>
        <v>13</v>
      </c>
      <c r="EV263" s="159"/>
      <c r="EW263" s="159">
        <f t="shared" si="125"/>
        <v>80</v>
      </c>
      <c r="EX263" s="159">
        <f t="shared" si="126"/>
        <v>16</v>
      </c>
      <c r="EY263" s="159">
        <f t="shared" si="127"/>
        <v>0</v>
      </c>
      <c r="EZ263" s="159">
        <f t="shared" si="240"/>
        <v>13</v>
      </c>
      <c r="FA263" s="159">
        <f t="shared" si="240"/>
        <v>14</v>
      </c>
      <c r="FB263" s="159">
        <f t="shared" si="241"/>
        <v>0</v>
      </c>
      <c r="FC263" s="159">
        <f t="shared" si="241"/>
        <v>0</v>
      </c>
      <c r="FD263" s="159">
        <f t="shared" si="130"/>
        <v>14</v>
      </c>
      <c r="FE263" s="159">
        <f t="shared" si="131"/>
        <v>0</v>
      </c>
      <c r="FF263" s="159">
        <f t="shared" si="242"/>
        <v>10</v>
      </c>
      <c r="FG263" s="159">
        <f t="shared" si="242"/>
        <v>13</v>
      </c>
      <c r="FH263" s="159">
        <f t="shared" si="133"/>
        <v>0</v>
      </c>
      <c r="FI263" s="159">
        <v>0</v>
      </c>
      <c r="FJ263" s="159">
        <v>0</v>
      </c>
      <c r="FK263" s="159"/>
      <c r="FL263" s="159"/>
      <c r="FM263" s="235">
        <v>80</v>
      </c>
    </row>
    <row r="264" spans="1:169" ht="18" x14ac:dyDescent="0.2">
      <c r="A264" s="194">
        <v>251</v>
      </c>
      <c r="B264" s="195">
        <v>211423243251</v>
      </c>
      <c r="C264" s="196" t="s">
        <v>1173</v>
      </c>
      <c r="D264" s="197"/>
      <c r="E264" s="198" t="s">
        <v>156</v>
      </c>
      <c r="F264" s="199">
        <f t="shared" si="0"/>
        <v>2</v>
      </c>
      <c r="G264" s="199">
        <f t="shared" si="1"/>
        <v>2</v>
      </c>
      <c r="H264" s="199">
        <f t="shared" si="2"/>
        <v>2</v>
      </c>
      <c r="I264" s="199">
        <f t="shared" si="3"/>
        <v>2</v>
      </c>
      <c r="J264" s="199">
        <f t="shared" si="4"/>
        <v>2</v>
      </c>
      <c r="K264" s="199">
        <f t="shared" si="5"/>
        <v>2</v>
      </c>
      <c r="L264" s="199">
        <f t="shared" si="6"/>
        <v>2</v>
      </c>
      <c r="M264" s="199">
        <f t="shared" si="7"/>
        <v>2</v>
      </c>
      <c r="N264" s="199">
        <f t="shared" si="8"/>
        <v>1</v>
      </c>
      <c r="O264" s="200">
        <f t="shared" si="9"/>
        <v>0</v>
      </c>
      <c r="P264" s="199">
        <f t="shared" si="10"/>
        <v>12</v>
      </c>
      <c r="Q264" s="199">
        <f t="shared" si="11"/>
        <v>0</v>
      </c>
      <c r="R264" s="199">
        <f t="shared" si="12"/>
        <v>0</v>
      </c>
      <c r="S264" s="201">
        <f t="shared" si="214"/>
        <v>0</v>
      </c>
      <c r="T264" s="202">
        <f t="shared" si="14"/>
        <v>3</v>
      </c>
      <c r="U264" s="199">
        <f t="shared" si="15"/>
        <v>0</v>
      </c>
      <c r="V264" s="199">
        <f t="shared" si="16"/>
        <v>0</v>
      </c>
      <c r="W264" s="199">
        <f t="shared" si="17"/>
        <v>0</v>
      </c>
      <c r="X264" s="201">
        <f t="shared" si="18"/>
        <v>0</v>
      </c>
      <c r="Y264" s="203">
        <f t="shared" si="19"/>
        <v>4</v>
      </c>
      <c r="Z264" s="199">
        <f t="shared" si="20"/>
        <v>0</v>
      </c>
      <c r="AA264" s="199">
        <f t="shared" si="21"/>
        <v>0</v>
      </c>
      <c r="AB264" s="199">
        <f t="shared" si="22"/>
        <v>0</v>
      </c>
      <c r="AC264" s="201">
        <f t="shared" si="23"/>
        <v>0</v>
      </c>
      <c r="AD264" s="202">
        <f t="shared" si="24"/>
        <v>4</v>
      </c>
      <c r="AE264" s="199">
        <f t="shared" si="25"/>
        <v>12</v>
      </c>
      <c r="AF264" s="199">
        <f t="shared" si="26"/>
        <v>0</v>
      </c>
      <c r="AG264" s="199">
        <f t="shared" si="27"/>
        <v>0</v>
      </c>
      <c r="AH264" s="201">
        <f t="shared" si="28"/>
        <v>0</v>
      </c>
      <c r="AI264" s="204">
        <f t="shared" si="29"/>
        <v>3</v>
      </c>
      <c r="AJ264" s="199">
        <f t="shared" si="30"/>
        <v>11</v>
      </c>
      <c r="AK264" s="199">
        <f t="shared" si="31"/>
        <v>0</v>
      </c>
      <c r="AL264" s="199">
        <f t="shared" si="32"/>
        <v>0</v>
      </c>
      <c r="AM264" s="201">
        <f t="shared" si="33"/>
        <v>0</v>
      </c>
      <c r="AN264" s="204">
        <f t="shared" si="34"/>
        <v>3</v>
      </c>
      <c r="AO264" s="199">
        <f t="shared" si="35"/>
        <v>0</v>
      </c>
      <c r="AP264" s="199">
        <f t="shared" si="36"/>
        <v>0</v>
      </c>
      <c r="AQ264" s="199">
        <f t="shared" si="37"/>
        <v>0</v>
      </c>
      <c r="AR264" s="201">
        <f t="shared" si="38"/>
        <v>0</v>
      </c>
      <c r="AS264" s="204">
        <f t="shared" si="39"/>
        <v>4</v>
      </c>
      <c r="AT264" s="199">
        <f t="shared" si="40"/>
        <v>12</v>
      </c>
      <c r="AU264" s="199">
        <f t="shared" si="41"/>
        <v>0</v>
      </c>
      <c r="AV264" s="199">
        <f t="shared" si="42"/>
        <v>0</v>
      </c>
      <c r="AW264" s="201">
        <f t="shared" si="43"/>
        <v>0</v>
      </c>
      <c r="AX264" s="205">
        <f t="shared" si="44"/>
        <v>3</v>
      </c>
      <c r="AY264" s="199">
        <f t="shared" si="45"/>
        <v>0</v>
      </c>
      <c r="AZ264" s="199">
        <f t="shared" si="46"/>
        <v>0</v>
      </c>
      <c r="BA264" s="199">
        <f t="shared" si="47"/>
        <v>0</v>
      </c>
      <c r="BB264" s="201">
        <f t="shared" si="48"/>
        <v>0</v>
      </c>
      <c r="BC264" s="204">
        <f t="shared" si="49"/>
        <v>4</v>
      </c>
      <c r="BD264" s="199">
        <f t="shared" si="50"/>
        <v>0</v>
      </c>
      <c r="BE264" s="199">
        <f t="shared" si="51"/>
        <v>0</v>
      </c>
      <c r="BF264" s="199">
        <f t="shared" si="52"/>
        <v>0</v>
      </c>
      <c r="BG264" s="201">
        <f t="shared" si="53"/>
        <v>0</v>
      </c>
      <c r="BH264" s="204">
        <f t="shared" si="54"/>
        <v>4</v>
      </c>
      <c r="BI264" s="199">
        <f t="shared" si="55"/>
        <v>7</v>
      </c>
      <c r="BJ264" s="199">
        <f t="shared" si="56"/>
        <v>0</v>
      </c>
      <c r="BK264" s="199">
        <f t="shared" si="57"/>
        <v>0</v>
      </c>
      <c r="BL264" s="201">
        <f t="shared" si="58"/>
        <v>0</v>
      </c>
      <c r="BM264" s="206">
        <f t="shared" si="59"/>
        <v>3</v>
      </c>
      <c r="BN264" s="199">
        <f t="shared" si="60"/>
        <v>13</v>
      </c>
      <c r="BO264" s="199">
        <f t="shared" si="61"/>
        <v>0</v>
      </c>
      <c r="BP264" s="199">
        <f t="shared" si="62"/>
        <v>0</v>
      </c>
      <c r="BQ264" s="201">
        <f t="shared" si="63"/>
        <v>0</v>
      </c>
      <c r="BR264" s="207">
        <f t="shared" si="64"/>
        <v>3</v>
      </c>
      <c r="BS264" s="199">
        <f t="shared" si="65"/>
        <v>0</v>
      </c>
      <c r="BT264" s="199">
        <f t="shared" si="66"/>
        <v>0</v>
      </c>
      <c r="BU264" s="199">
        <f t="shared" si="67"/>
        <v>0</v>
      </c>
      <c r="BV264" s="201">
        <f t="shared" si="68"/>
        <v>0</v>
      </c>
      <c r="BW264" s="207">
        <f t="shared" si="69"/>
        <v>4</v>
      </c>
      <c r="BX264" s="235">
        <v>84</v>
      </c>
      <c r="BY264" s="235">
        <v>84</v>
      </c>
      <c r="BZ264" s="193" t="e">
        <f t="shared" si="70"/>
        <v>#VALUE!</v>
      </c>
      <c r="CA264" s="193">
        <f t="shared" si="71"/>
        <v>20</v>
      </c>
      <c r="CB264" s="193" t="e">
        <f t="shared" si="72"/>
        <v>#VALUE!</v>
      </c>
      <c r="CC264" s="193" t="e">
        <f t="shared" si="73"/>
        <v>#VALUE!</v>
      </c>
      <c r="CD264" s="193" t="e">
        <f t="shared" si="74"/>
        <v>#VALUE!</v>
      </c>
      <c r="CE264" s="193" t="e">
        <f t="shared" si="75"/>
        <v>#VALUE!</v>
      </c>
      <c r="CF264" s="193" t="e">
        <f t="shared" si="76"/>
        <v>#VALUE!</v>
      </c>
      <c r="CG264" s="193" t="e">
        <f t="shared" si="77"/>
        <v>#VALUE!</v>
      </c>
      <c r="CH264" s="193" t="e">
        <f t="shared" si="78"/>
        <v>#VALUE!</v>
      </c>
      <c r="CI264" s="193" t="e">
        <f t="shared" si="79"/>
        <v>#VALUE!</v>
      </c>
      <c r="CJ264" s="193" t="e">
        <f t="shared" si="80"/>
        <v>#VALUE!</v>
      </c>
      <c r="CK264" s="193" t="e">
        <f t="shared" si="81"/>
        <v>#VALUE!</v>
      </c>
      <c r="CL264" s="193" t="e">
        <f t="shared" si="82"/>
        <v>#VALUE!</v>
      </c>
      <c r="CM264" s="193" t="e">
        <f t="shared" si="83"/>
        <v>#VALUE!</v>
      </c>
      <c r="CN264" s="193" t="e">
        <f t="shared" si="84"/>
        <v>#VALUE!</v>
      </c>
      <c r="CO264" s="209" t="str">
        <f t="shared" si="85"/>
        <v>2023PEC AI 430</v>
      </c>
      <c r="CP264" s="193" t="e">
        <f t="shared" si="86"/>
        <v>#VALUE!</v>
      </c>
      <c r="CQ264" s="158"/>
      <c r="CR264" s="193">
        <f t="shared" si="87"/>
        <v>20</v>
      </c>
      <c r="CS264" s="193" t="e">
        <f t="shared" si="88"/>
        <v>#VALUE!</v>
      </c>
      <c r="CT264" s="193" t="e">
        <f t="shared" si="89"/>
        <v>#VALUE!</v>
      </c>
      <c r="CU264" s="193" t="e">
        <f t="shared" si="90"/>
        <v>#VALUE!</v>
      </c>
      <c r="CV264" s="193" t="e">
        <f t="shared" si="91"/>
        <v>#VALUE!</v>
      </c>
      <c r="CW264" s="193" t="e">
        <f t="shared" si="92"/>
        <v>#VALUE!</v>
      </c>
      <c r="CX264" s="193" t="e">
        <f t="shared" si="93"/>
        <v>#VALUE!</v>
      </c>
      <c r="CY264" s="193" t="e">
        <f t="shared" si="94"/>
        <v>#VALUE!</v>
      </c>
      <c r="CZ264" s="193" t="e">
        <f t="shared" si="95"/>
        <v>#VALUE!</v>
      </c>
      <c r="DA264" s="193" t="e">
        <f t="shared" si="96"/>
        <v>#VALUE!</v>
      </c>
      <c r="DB264" s="193" t="e">
        <f t="shared" si="97"/>
        <v>#VALUE!</v>
      </c>
      <c r="DC264" s="193" t="e">
        <f t="shared" si="98"/>
        <v>#VALUE!</v>
      </c>
      <c r="DD264" s="193" t="e">
        <f t="shared" si="99"/>
        <v>#VALUE!</v>
      </c>
      <c r="DE264" s="159"/>
      <c r="DF264" s="159" t="e">
        <f t="shared" si="100"/>
        <v>#VALUE!</v>
      </c>
      <c r="DG264" s="159"/>
      <c r="DH264" s="159"/>
      <c r="DI264" s="159"/>
      <c r="DJ264" s="159"/>
      <c r="DK264" s="159"/>
      <c r="DL264" s="159"/>
      <c r="DM264" s="159"/>
      <c r="DN264" s="159"/>
      <c r="DO264" s="159"/>
      <c r="DP264" s="159"/>
      <c r="DQ264" s="159"/>
      <c r="DR264" s="159">
        <f t="shared" si="101"/>
        <v>84</v>
      </c>
      <c r="DS264" s="188">
        <f t="shared" si="102"/>
        <v>17</v>
      </c>
      <c r="DT264" s="159">
        <f t="shared" si="103"/>
        <v>12</v>
      </c>
      <c r="DU264" s="159">
        <f t="shared" si="104"/>
        <v>12</v>
      </c>
      <c r="DV264" s="159">
        <f t="shared" si="105"/>
        <v>11</v>
      </c>
      <c r="DW264" s="159">
        <f t="shared" si="106"/>
        <v>12</v>
      </c>
      <c r="DX264" s="159">
        <f t="shared" si="107"/>
        <v>7</v>
      </c>
      <c r="DY264" s="210">
        <f t="shared" si="108"/>
        <v>13</v>
      </c>
      <c r="DZ264" s="159">
        <f t="shared" si="109"/>
        <v>84</v>
      </c>
      <c r="EA264" s="159">
        <f t="shared" si="110"/>
        <v>17</v>
      </c>
      <c r="EB264" s="159">
        <f t="shared" si="111"/>
        <v>12</v>
      </c>
      <c r="EC264" s="159">
        <f t="shared" si="236"/>
        <v>0</v>
      </c>
      <c r="ED264" s="159">
        <f t="shared" si="236"/>
        <v>0</v>
      </c>
      <c r="EE264" s="159">
        <f t="shared" si="237"/>
        <v>12</v>
      </c>
      <c r="EF264" s="159">
        <f t="shared" si="237"/>
        <v>11</v>
      </c>
      <c r="EG264" s="159">
        <f t="shared" si="114"/>
        <v>0</v>
      </c>
      <c r="EH264" s="159">
        <f t="shared" si="115"/>
        <v>12</v>
      </c>
      <c r="EI264" s="159">
        <f t="shared" si="238"/>
        <v>0</v>
      </c>
      <c r="EJ264" s="159">
        <f t="shared" si="238"/>
        <v>0</v>
      </c>
      <c r="EK264" s="159">
        <f t="shared" si="239"/>
        <v>7</v>
      </c>
      <c r="EL264" s="159">
        <f t="shared" si="239"/>
        <v>13</v>
      </c>
      <c r="EM264" s="159">
        <f t="shared" si="118"/>
        <v>0</v>
      </c>
      <c r="EN264" s="159"/>
      <c r="EO264" s="159"/>
      <c r="EP264" s="188">
        <f t="shared" si="119"/>
        <v>17</v>
      </c>
      <c r="EQ264" s="159">
        <f t="shared" si="120"/>
        <v>15</v>
      </c>
      <c r="ER264" s="159">
        <f t="shared" si="121"/>
        <v>15</v>
      </c>
      <c r="ES264" s="159">
        <f t="shared" si="122"/>
        <v>13</v>
      </c>
      <c r="ET264" s="159">
        <f t="shared" si="123"/>
        <v>11</v>
      </c>
      <c r="EU264" s="159">
        <f t="shared" si="124"/>
        <v>13</v>
      </c>
      <c r="EV264" s="159"/>
      <c r="EW264" s="159">
        <f t="shared" si="125"/>
        <v>84</v>
      </c>
      <c r="EX264" s="159">
        <f t="shared" si="126"/>
        <v>17</v>
      </c>
      <c r="EY264" s="159">
        <f t="shared" si="127"/>
        <v>15</v>
      </c>
      <c r="EZ264" s="159">
        <f t="shared" si="240"/>
        <v>0</v>
      </c>
      <c r="FA264" s="159">
        <f t="shared" si="240"/>
        <v>0</v>
      </c>
      <c r="FB264" s="159">
        <f t="shared" si="241"/>
        <v>15</v>
      </c>
      <c r="FC264" s="159">
        <f t="shared" si="241"/>
        <v>13</v>
      </c>
      <c r="FD264" s="159">
        <f t="shared" si="130"/>
        <v>0</v>
      </c>
      <c r="FE264" s="159">
        <f t="shared" si="131"/>
        <v>11</v>
      </c>
      <c r="FF264" s="159">
        <f t="shared" si="242"/>
        <v>0</v>
      </c>
      <c r="FG264" s="159">
        <f t="shared" si="242"/>
        <v>0</v>
      </c>
      <c r="FH264" s="159">
        <f t="shared" si="133"/>
        <v>13</v>
      </c>
      <c r="FI264" s="159">
        <v>0</v>
      </c>
      <c r="FJ264" s="159">
        <v>0</v>
      </c>
      <c r="FK264" s="159"/>
      <c r="FL264" s="159"/>
      <c r="FM264" s="235">
        <v>84</v>
      </c>
    </row>
    <row r="265" spans="1:169" ht="18" x14ac:dyDescent="0.2">
      <c r="A265" s="194">
        <v>252</v>
      </c>
      <c r="B265" s="195">
        <v>211423243252</v>
      </c>
      <c r="C265" s="196" t="s">
        <v>1174</v>
      </c>
      <c r="D265" s="197"/>
      <c r="E265" s="198" t="s">
        <v>1175</v>
      </c>
      <c r="F265" s="199">
        <f t="shared" si="0"/>
        <v>2</v>
      </c>
      <c r="G265" s="199">
        <f t="shared" si="1"/>
        <v>2</v>
      </c>
      <c r="H265" s="199">
        <f t="shared" si="2"/>
        <v>2</v>
      </c>
      <c r="I265" s="199">
        <f t="shared" si="3"/>
        <v>2</v>
      </c>
      <c r="J265" s="199">
        <f t="shared" si="4"/>
        <v>2</v>
      </c>
      <c r="K265" s="199">
        <f t="shared" si="5"/>
        <v>2</v>
      </c>
      <c r="L265" s="199">
        <f t="shared" si="6"/>
        <v>2</v>
      </c>
      <c r="M265" s="199">
        <f t="shared" si="7"/>
        <v>2</v>
      </c>
      <c r="N265" s="199">
        <f t="shared" si="8"/>
        <v>0</v>
      </c>
      <c r="O265" s="200">
        <f t="shared" si="9"/>
        <v>0</v>
      </c>
      <c r="P265" s="199">
        <f t="shared" si="10"/>
        <v>0</v>
      </c>
      <c r="Q265" s="199">
        <f t="shared" si="11"/>
        <v>0</v>
      </c>
      <c r="R265" s="199">
        <f t="shared" si="12"/>
        <v>0</v>
      </c>
      <c r="S265" s="201">
        <f t="shared" si="214"/>
        <v>0</v>
      </c>
      <c r="T265" s="202">
        <f t="shared" si="14"/>
        <v>4</v>
      </c>
      <c r="U265" s="199">
        <f t="shared" si="15"/>
        <v>11</v>
      </c>
      <c r="V265" s="199">
        <f t="shared" si="16"/>
        <v>0</v>
      </c>
      <c r="W265" s="199">
        <f t="shared" si="17"/>
        <v>0</v>
      </c>
      <c r="X265" s="201">
        <f t="shared" si="18"/>
        <v>0</v>
      </c>
      <c r="Y265" s="203">
        <f t="shared" si="19"/>
        <v>3</v>
      </c>
      <c r="Z265" s="199">
        <f t="shared" si="20"/>
        <v>11</v>
      </c>
      <c r="AA265" s="199">
        <f t="shared" si="21"/>
        <v>0</v>
      </c>
      <c r="AB265" s="199">
        <f t="shared" si="22"/>
        <v>0</v>
      </c>
      <c r="AC265" s="201">
        <f t="shared" si="23"/>
        <v>0</v>
      </c>
      <c r="AD265" s="202">
        <f t="shared" si="24"/>
        <v>3</v>
      </c>
      <c r="AE265" s="199">
        <f t="shared" si="25"/>
        <v>0</v>
      </c>
      <c r="AF265" s="199">
        <f t="shared" si="26"/>
        <v>0</v>
      </c>
      <c r="AG265" s="199">
        <f t="shared" si="27"/>
        <v>0</v>
      </c>
      <c r="AH265" s="201">
        <f t="shared" si="28"/>
        <v>0</v>
      </c>
      <c r="AI265" s="204">
        <f t="shared" si="29"/>
        <v>4</v>
      </c>
      <c r="AJ265" s="199">
        <f t="shared" si="30"/>
        <v>0</v>
      </c>
      <c r="AK265" s="199">
        <f t="shared" si="31"/>
        <v>0</v>
      </c>
      <c r="AL265" s="199">
        <f t="shared" si="32"/>
        <v>0</v>
      </c>
      <c r="AM265" s="201">
        <f t="shared" si="33"/>
        <v>0</v>
      </c>
      <c r="AN265" s="204">
        <f t="shared" si="34"/>
        <v>4</v>
      </c>
      <c r="AO265" s="199">
        <f t="shared" si="35"/>
        <v>11</v>
      </c>
      <c r="AP265" s="199">
        <f t="shared" si="36"/>
        <v>0</v>
      </c>
      <c r="AQ265" s="199">
        <f t="shared" si="37"/>
        <v>0</v>
      </c>
      <c r="AR265" s="201">
        <f t="shared" si="38"/>
        <v>0</v>
      </c>
      <c r="AS265" s="204">
        <f t="shared" si="39"/>
        <v>3</v>
      </c>
      <c r="AT265" s="199">
        <f t="shared" si="40"/>
        <v>0</v>
      </c>
      <c r="AU265" s="199">
        <f t="shared" si="41"/>
        <v>0</v>
      </c>
      <c r="AV265" s="199">
        <f t="shared" si="42"/>
        <v>0</v>
      </c>
      <c r="AW265" s="201">
        <f t="shared" si="43"/>
        <v>0</v>
      </c>
      <c r="AX265" s="205">
        <f t="shared" si="44"/>
        <v>4</v>
      </c>
      <c r="AY265" s="199">
        <f t="shared" si="45"/>
        <v>11</v>
      </c>
      <c r="AZ265" s="199">
        <f t="shared" si="46"/>
        <v>0</v>
      </c>
      <c r="BA265" s="199">
        <f t="shared" si="47"/>
        <v>0</v>
      </c>
      <c r="BB265" s="201">
        <f t="shared" si="48"/>
        <v>0</v>
      </c>
      <c r="BC265" s="204">
        <f t="shared" si="49"/>
        <v>3</v>
      </c>
      <c r="BD265" s="199">
        <f t="shared" si="50"/>
        <v>6</v>
      </c>
      <c r="BE265" s="199">
        <f t="shared" si="51"/>
        <v>0</v>
      </c>
      <c r="BF265" s="199">
        <f t="shared" si="52"/>
        <v>0</v>
      </c>
      <c r="BG265" s="201">
        <f t="shared" si="53"/>
        <v>0</v>
      </c>
      <c r="BH265" s="204">
        <f t="shared" si="54"/>
        <v>3</v>
      </c>
      <c r="BI265" s="199">
        <f t="shared" si="55"/>
        <v>0</v>
      </c>
      <c r="BJ265" s="199">
        <f t="shared" si="56"/>
        <v>0</v>
      </c>
      <c r="BK265" s="199">
        <f t="shared" si="57"/>
        <v>0</v>
      </c>
      <c r="BL265" s="201">
        <f t="shared" si="58"/>
        <v>0</v>
      </c>
      <c r="BM265" s="206">
        <f t="shared" si="59"/>
        <v>4</v>
      </c>
      <c r="BN265" s="199">
        <f t="shared" si="60"/>
        <v>0</v>
      </c>
      <c r="BO265" s="199">
        <f t="shared" si="61"/>
        <v>0</v>
      </c>
      <c r="BP265" s="199">
        <f t="shared" si="62"/>
        <v>0</v>
      </c>
      <c r="BQ265" s="201">
        <f t="shared" si="63"/>
        <v>0</v>
      </c>
      <c r="BR265" s="207">
        <f t="shared" si="64"/>
        <v>4</v>
      </c>
      <c r="BS265" s="199">
        <f t="shared" si="65"/>
        <v>12</v>
      </c>
      <c r="BT265" s="199">
        <f t="shared" si="66"/>
        <v>0</v>
      </c>
      <c r="BU265" s="199">
        <f t="shared" si="67"/>
        <v>0</v>
      </c>
      <c r="BV265" s="201">
        <f t="shared" si="68"/>
        <v>0</v>
      </c>
      <c r="BW265" s="207">
        <f t="shared" si="69"/>
        <v>3</v>
      </c>
      <c r="BX265" s="235">
        <v>78</v>
      </c>
      <c r="BY265" s="235">
        <v>78</v>
      </c>
      <c r="BZ265" s="193" t="e">
        <f t="shared" si="70"/>
        <v>#VALUE!</v>
      </c>
      <c r="CA265" s="193">
        <f t="shared" si="71"/>
        <v>20</v>
      </c>
      <c r="CB265" s="193" t="e">
        <f t="shared" si="72"/>
        <v>#VALUE!</v>
      </c>
      <c r="CC265" s="193" t="e">
        <f t="shared" si="73"/>
        <v>#VALUE!</v>
      </c>
      <c r="CD265" s="193" t="e">
        <f t="shared" si="74"/>
        <v>#VALUE!</v>
      </c>
      <c r="CE265" s="193" t="e">
        <f t="shared" si="75"/>
        <v>#VALUE!</v>
      </c>
      <c r="CF265" s="193" t="e">
        <f t="shared" si="76"/>
        <v>#VALUE!</v>
      </c>
      <c r="CG265" s="193" t="e">
        <f t="shared" si="77"/>
        <v>#VALUE!</v>
      </c>
      <c r="CH265" s="193" t="e">
        <f t="shared" si="78"/>
        <v>#VALUE!</v>
      </c>
      <c r="CI265" s="193" t="e">
        <f t="shared" si="79"/>
        <v>#VALUE!</v>
      </c>
      <c r="CJ265" s="193" t="e">
        <f t="shared" si="80"/>
        <v>#VALUE!</v>
      </c>
      <c r="CK265" s="193" t="e">
        <f t="shared" si="81"/>
        <v>#VALUE!</v>
      </c>
      <c r="CL265" s="193" t="e">
        <f t="shared" si="82"/>
        <v>#VALUE!</v>
      </c>
      <c r="CM265" s="193" t="e">
        <f t="shared" si="83"/>
        <v>#VALUE!</v>
      </c>
      <c r="CN265" s="193" t="e">
        <f t="shared" si="84"/>
        <v>#VALUE!</v>
      </c>
      <c r="CO265" s="209" t="str">
        <f t="shared" si="85"/>
        <v>2023PEC AI 431</v>
      </c>
      <c r="CP265" s="193" t="e">
        <f t="shared" si="86"/>
        <v>#VALUE!</v>
      </c>
      <c r="CQ265" s="158"/>
      <c r="CR265" s="193">
        <f t="shared" si="87"/>
        <v>20</v>
      </c>
      <c r="CS265" s="193" t="e">
        <f t="shared" si="88"/>
        <v>#VALUE!</v>
      </c>
      <c r="CT265" s="193" t="e">
        <f t="shared" si="89"/>
        <v>#VALUE!</v>
      </c>
      <c r="CU265" s="193" t="e">
        <f t="shared" si="90"/>
        <v>#VALUE!</v>
      </c>
      <c r="CV265" s="193" t="e">
        <f t="shared" si="91"/>
        <v>#VALUE!</v>
      </c>
      <c r="CW265" s="193" t="e">
        <f t="shared" si="92"/>
        <v>#VALUE!</v>
      </c>
      <c r="CX265" s="193" t="e">
        <f t="shared" si="93"/>
        <v>#VALUE!</v>
      </c>
      <c r="CY265" s="193" t="e">
        <f t="shared" si="94"/>
        <v>#VALUE!</v>
      </c>
      <c r="CZ265" s="193" t="e">
        <f t="shared" si="95"/>
        <v>#VALUE!</v>
      </c>
      <c r="DA265" s="193" t="e">
        <f t="shared" si="96"/>
        <v>#VALUE!</v>
      </c>
      <c r="DB265" s="193" t="e">
        <f t="shared" si="97"/>
        <v>#VALUE!</v>
      </c>
      <c r="DC265" s="193" t="e">
        <f t="shared" si="98"/>
        <v>#VALUE!</v>
      </c>
      <c r="DD265" s="193" t="e">
        <f t="shared" si="99"/>
        <v>#VALUE!</v>
      </c>
      <c r="DE265" s="159"/>
      <c r="DF265" s="159" t="e">
        <f t="shared" si="100"/>
        <v>#VALUE!</v>
      </c>
      <c r="DG265" s="159"/>
      <c r="DH265" s="159"/>
      <c r="DI265" s="159"/>
      <c r="DJ265" s="159"/>
      <c r="DK265" s="159"/>
      <c r="DL265" s="159"/>
      <c r="DM265" s="159"/>
      <c r="DN265" s="159"/>
      <c r="DO265" s="159"/>
      <c r="DP265" s="159"/>
      <c r="DQ265" s="159"/>
      <c r="DR265" s="159">
        <f t="shared" si="101"/>
        <v>78</v>
      </c>
      <c r="DS265" s="188">
        <f t="shared" si="102"/>
        <v>16</v>
      </c>
      <c r="DT265" s="159">
        <f t="shared" si="103"/>
        <v>11</v>
      </c>
      <c r="DU265" s="159">
        <f t="shared" si="104"/>
        <v>11</v>
      </c>
      <c r="DV265" s="159">
        <f t="shared" si="105"/>
        <v>11</v>
      </c>
      <c r="DW265" s="159">
        <f t="shared" si="106"/>
        <v>11</v>
      </c>
      <c r="DX265" s="159">
        <f t="shared" si="107"/>
        <v>6</v>
      </c>
      <c r="DY265" s="210">
        <f t="shared" si="108"/>
        <v>12</v>
      </c>
      <c r="DZ265" s="159">
        <f t="shared" si="109"/>
        <v>78</v>
      </c>
      <c r="EA265" s="159">
        <f t="shared" si="110"/>
        <v>16</v>
      </c>
      <c r="EB265" s="159">
        <f t="shared" si="111"/>
        <v>0</v>
      </c>
      <c r="EC265" s="159">
        <f t="shared" si="236"/>
        <v>11</v>
      </c>
      <c r="ED265" s="159">
        <f t="shared" si="236"/>
        <v>11</v>
      </c>
      <c r="EE265" s="159">
        <f t="shared" si="237"/>
        <v>0</v>
      </c>
      <c r="EF265" s="159">
        <f t="shared" si="237"/>
        <v>0</v>
      </c>
      <c r="EG265" s="159">
        <f t="shared" si="114"/>
        <v>11</v>
      </c>
      <c r="EH265" s="159">
        <f t="shared" si="115"/>
        <v>0</v>
      </c>
      <c r="EI265" s="159">
        <f t="shared" si="238"/>
        <v>11</v>
      </c>
      <c r="EJ265" s="159">
        <f t="shared" si="238"/>
        <v>6</v>
      </c>
      <c r="EK265" s="159">
        <f t="shared" si="239"/>
        <v>0</v>
      </c>
      <c r="EL265" s="159">
        <f t="shared" si="239"/>
        <v>0</v>
      </c>
      <c r="EM265" s="159">
        <f t="shared" si="118"/>
        <v>12</v>
      </c>
      <c r="EN265" s="159"/>
      <c r="EO265" s="159"/>
      <c r="EP265" s="188">
        <f t="shared" si="119"/>
        <v>16</v>
      </c>
      <c r="EQ265" s="159">
        <f t="shared" si="120"/>
        <v>13</v>
      </c>
      <c r="ER265" s="159">
        <f t="shared" si="121"/>
        <v>14</v>
      </c>
      <c r="ES265" s="159">
        <f t="shared" si="122"/>
        <v>14</v>
      </c>
      <c r="ET265" s="159">
        <f t="shared" si="123"/>
        <v>9</v>
      </c>
      <c r="EU265" s="159">
        <f t="shared" si="124"/>
        <v>12</v>
      </c>
      <c r="EV265" s="159"/>
      <c r="EW265" s="159">
        <f t="shared" si="125"/>
        <v>78</v>
      </c>
      <c r="EX265" s="159">
        <f t="shared" si="126"/>
        <v>16</v>
      </c>
      <c r="EY265" s="159">
        <f t="shared" si="127"/>
        <v>0</v>
      </c>
      <c r="EZ265" s="159">
        <f t="shared" si="240"/>
        <v>13</v>
      </c>
      <c r="FA265" s="159">
        <f t="shared" si="240"/>
        <v>14</v>
      </c>
      <c r="FB265" s="159">
        <f t="shared" si="241"/>
        <v>0</v>
      </c>
      <c r="FC265" s="159">
        <f t="shared" si="241"/>
        <v>0</v>
      </c>
      <c r="FD265" s="159">
        <f t="shared" si="130"/>
        <v>14</v>
      </c>
      <c r="FE265" s="159">
        <f t="shared" si="131"/>
        <v>0</v>
      </c>
      <c r="FF265" s="159">
        <f t="shared" si="242"/>
        <v>9</v>
      </c>
      <c r="FG265" s="159">
        <f t="shared" si="242"/>
        <v>12</v>
      </c>
      <c r="FH265" s="159">
        <f t="shared" si="133"/>
        <v>0</v>
      </c>
      <c r="FI265" s="159">
        <v>0</v>
      </c>
      <c r="FJ265" s="159">
        <v>0</v>
      </c>
      <c r="FK265" s="159"/>
      <c r="FL265" s="159"/>
      <c r="FM265" s="235">
        <v>78</v>
      </c>
    </row>
    <row r="266" spans="1:169" ht="18" x14ac:dyDescent="0.2">
      <c r="A266" s="194">
        <v>253</v>
      </c>
      <c r="B266" s="195">
        <v>211423243253</v>
      </c>
      <c r="C266" s="196" t="s">
        <v>1176</v>
      </c>
      <c r="D266" s="197"/>
      <c r="E266" s="198" t="s">
        <v>1177</v>
      </c>
      <c r="F266" s="199">
        <f t="shared" si="0"/>
        <v>2</v>
      </c>
      <c r="G266" s="199">
        <f t="shared" si="1"/>
        <v>2</v>
      </c>
      <c r="H266" s="199">
        <f t="shared" si="2"/>
        <v>2</v>
      </c>
      <c r="I266" s="199">
        <f t="shared" si="3"/>
        <v>2</v>
      </c>
      <c r="J266" s="199">
        <f t="shared" si="4"/>
        <v>2</v>
      </c>
      <c r="K266" s="199">
        <f t="shared" si="5"/>
        <v>2</v>
      </c>
      <c r="L266" s="199">
        <f t="shared" si="6"/>
        <v>2</v>
      </c>
      <c r="M266" s="199">
        <f t="shared" si="7"/>
        <v>2</v>
      </c>
      <c r="N266" s="199">
        <f t="shared" si="8"/>
        <v>0</v>
      </c>
      <c r="O266" s="200">
        <f t="shared" si="9"/>
        <v>0</v>
      </c>
      <c r="P266" s="199">
        <f t="shared" si="10"/>
        <v>12</v>
      </c>
      <c r="Q266" s="199">
        <f t="shared" si="11"/>
        <v>0</v>
      </c>
      <c r="R266" s="199">
        <f t="shared" si="12"/>
        <v>0</v>
      </c>
      <c r="S266" s="201">
        <f t="shared" si="214"/>
        <v>0</v>
      </c>
      <c r="T266" s="202">
        <f t="shared" si="14"/>
        <v>3</v>
      </c>
      <c r="U266" s="199">
        <f t="shared" si="15"/>
        <v>0</v>
      </c>
      <c r="V266" s="199">
        <f t="shared" si="16"/>
        <v>0</v>
      </c>
      <c r="W266" s="199">
        <f t="shared" si="17"/>
        <v>0</v>
      </c>
      <c r="X266" s="201">
        <f t="shared" si="18"/>
        <v>0</v>
      </c>
      <c r="Y266" s="203">
        <f t="shared" si="19"/>
        <v>4</v>
      </c>
      <c r="Z266" s="199">
        <f t="shared" si="20"/>
        <v>0</v>
      </c>
      <c r="AA266" s="199">
        <f t="shared" si="21"/>
        <v>0</v>
      </c>
      <c r="AB266" s="199">
        <f t="shared" si="22"/>
        <v>0</v>
      </c>
      <c r="AC266" s="201">
        <f t="shared" si="23"/>
        <v>0</v>
      </c>
      <c r="AD266" s="202">
        <f t="shared" si="24"/>
        <v>4</v>
      </c>
      <c r="AE266" s="199">
        <f t="shared" si="25"/>
        <v>12</v>
      </c>
      <c r="AF266" s="199">
        <f t="shared" si="26"/>
        <v>0</v>
      </c>
      <c r="AG266" s="199">
        <f t="shared" si="27"/>
        <v>0</v>
      </c>
      <c r="AH266" s="201">
        <f t="shared" si="28"/>
        <v>0</v>
      </c>
      <c r="AI266" s="204">
        <f t="shared" si="29"/>
        <v>3</v>
      </c>
      <c r="AJ266" s="199">
        <f t="shared" si="30"/>
        <v>10</v>
      </c>
      <c r="AK266" s="199">
        <f t="shared" si="31"/>
        <v>0</v>
      </c>
      <c r="AL266" s="199">
        <f t="shared" si="32"/>
        <v>0</v>
      </c>
      <c r="AM266" s="201">
        <f t="shared" si="33"/>
        <v>0</v>
      </c>
      <c r="AN266" s="204">
        <f t="shared" si="34"/>
        <v>3</v>
      </c>
      <c r="AO266" s="199">
        <f t="shared" si="35"/>
        <v>0</v>
      </c>
      <c r="AP266" s="199">
        <f t="shared" si="36"/>
        <v>0</v>
      </c>
      <c r="AQ266" s="199">
        <f t="shared" si="37"/>
        <v>0</v>
      </c>
      <c r="AR266" s="201">
        <f t="shared" si="38"/>
        <v>0</v>
      </c>
      <c r="AS266" s="204">
        <f t="shared" si="39"/>
        <v>4</v>
      </c>
      <c r="AT266" s="199">
        <f t="shared" si="40"/>
        <v>12</v>
      </c>
      <c r="AU266" s="199">
        <f t="shared" si="41"/>
        <v>0</v>
      </c>
      <c r="AV266" s="199">
        <f t="shared" si="42"/>
        <v>0</v>
      </c>
      <c r="AW266" s="201">
        <f t="shared" si="43"/>
        <v>0</v>
      </c>
      <c r="AX266" s="205">
        <f t="shared" si="44"/>
        <v>3</v>
      </c>
      <c r="AY266" s="199">
        <f t="shared" si="45"/>
        <v>0</v>
      </c>
      <c r="AZ266" s="199">
        <f t="shared" si="46"/>
        <v>0</v>
      </c>
      <c r="BA266" s="199">
        <f t="shared" si="47"/>
        <v>0</v>
      </c>
      <c r="BB266" s="201">
        <f t="shared" si="48"/>
        <v>0</v>
      </c>
      <c r="BC266" s="204">
        <f t="shared" si="49"/>
        <v>4</v>
      </c>
      <c r="BD266" s="199">
        <f t="shared" si="50"/>
        <v>0</v>
      </c>
      <c r="BE266" s="199">
        <f t="shared" si="51"/>
        <v>0</v>
      </c>
      <c r="BF266" s="199">
        <f t="shared" si="52"/>
        <v>0</v>
      </c>
      <c r="BG266" s="201">
        <f t="shared" si="53"/>
        <v>0</v>
      </c>
      <c r="BH266" s="204">
        <f t="shared" si="54"/>
        <v>4</v>
      </c>
      <c r="BI266" s="199">
        <f t="shared" si="55"/>
        <v>6</v>
      </c>
      <c r="BJ266" s="199">
        <f t="shared" si="56"/>
        <v>0</v>
      </c>
      <c r="BK266" s="199">
        <f t="shared" si="57"/>
        <v>0</v>
      </c>
      <c r="BL266" s="201">
        <f t="shared" si="58"/>
        <v>0</v>
      </c>
      <c r="BM266" s="206">
        <f t="shared" si="59"/>
        <v>3</v>
      </c>
      <c r="BN266" s="199">
        <f t="shared" si="60"/>
        <v>12</v>
      </c>
      <c r="BO266" s="199">
        <f t="shared" si="61"/>
        <v>0</v>
      </c>
      <c r="BP266" s="199">
        <f t="shared" si="62"/>
        <v>0</v>
      </c>
      <c r="BQ266" s="201">
        <f t="shared" si="63"/>
        <v>0</v>
      </c>
      <c r="BR266" s="207">
        <f t="shared" si="64"/>
        <v>3</v>
      </c>
      <c r="BS266" s="199">
        <f t="shared" si="65"/>
        <v>0</v>
      </c>
      <c r="BT266" s="199">
        <f t="shared" si="66"/>
        <v>0</v>
      </c>
      <c r="BU266" s="199">
        <f t="shared" si="67"/>
        <v>0</v>
      </c>
      <c r="BV266" s="201">
        <f t="shared" si="68"/>
        <v>0</v>
      </c>
      <c r="BW266" s="207">
        <f t="shared" si="69"/>
        <v>4</v>
      </c>
      <c r="BX266" s="235">
        <v>80</v>
      </c>
      <c r="BY266" s="235">
        <v>80</v>
      </c>
      <c r="BZ266" s="193" t="e">
        <f t="shared" si="70"/>
        <v>#VALUE!</v>
      </c>
      <c r="CA266" s="193">
        <f t="shared" si="71"/>
        <v>14</v>
      </c>
      <c r="CB266" s="193" t="e">
        <f t="shared" si="72"/>
        <v>#VALUE!</v>
      </c>
      <c r="CC266" s="193" t="e">
        <f t="shared" si="73"/>
        <v>#VALUE!</v>
      </c>
      <c r="CD266" s="193" t="e">
        <f t="shared" si="74"/>
        <v>#VALUE!</v>
      </c>
      <c r="CE266" s="193" t="e">
        <f t="shared" si="75"/>
        <v>#VALUE!</v>
      </c>
      <c r="CF266" s="193" t="e">
        <f t="shared" si="76"/>
        <v>#VALUE!</v>
      </c>
      <c r="CG266" s="193" t="e">
        <f t="shared" si="77"/>
        <v>#VALUE!</v>
      </c>
      <c r="CH266" s="193" t="e">
        <f t="shared" si="78"/>
        <v>#VALUE!</v>
      </c>
      <c r="CI266" s="193" t="e">
        <f t="shared" si="79"/>
        <v>#VALUE!</v>
      </c>
      <c r="CJ266" s="193" t="e">
        <f t="shared" si="80"/>
        <v>#VALUE!</v>
      </c>
      <c r="CK266" s="193" t="e">
        <f t="shared" si="81"/>
        <v>#VALUE!</v>
      </c>
      <c r="CL266" s="193" t="e">
        <f t="shared" si="82"/>
        <v>#VALUE!</v>
      </c>
      <c r="CM266" s="193" t="e">
        <f t="shared" si="83"/>
        <v>#VALUE!</v>
      </c>
      <c r="CN266" s="193" t="e">
        <f t="shared" si="84"/>
        <v>#VALUE!</v>
      </c>
      <c r="CO266" s="209" t="str">
        <f t="shared" si="85"/>
        <v>2023PEC AI 432</v>
      </c>
      <c r="CP266" s="193" t="e">
        <f t="shared" si="86"/>
        <v>#VALUE!</v>
      </c>
      <c r="CQ266" s="158"/>
      <c r="CR266" s="193">
        <f t="shared" si="87"/>
        <v>13</v>
      </c>
      <c r="CS266" s="193" t="e">
        <f t="shared" si="88"/>
        <v>#VALUE!</v>
      </c>
      <c r="CT266" s="193" t="e">
        <f t="shared" si="89"/>
        <v>#VALUE!</v>
      </c>
      <c r="CU266" s="193" t="e">
        <f t="shared" si="90"/>
        <v>#VALUE!</v>
      </c>
      <c r="CV266" s="193" t="e">
        <f t="shared" si="91"/>
        <v>#VALUE!</v>
      </c>
      <c r="CW266" s="193" t="e">
        <f t="shared" si="92"/>
        <v>#VALUE!</v>
      </c>
      <c r="CX266" s="193" t="e">
        <f t="shared" si="93"/>
        <v>#VALUE!</v>
      </c>
      <c r="CY266" s="193" t="e">
        <f t="shared" si="94"/>
        <v>#VALUE!</v>
      </c>
      <c r="CZ266" s="193" t="e">
        <f t="shared" si="95"/>
        <v>#VALUE!</v>
      </c>
      <c r="DA266" s="193" t="e">
        <f t="shared" si="96"/>
        <v>#VALUE!</v>
      </c>
      <c r="DB266" s="193" t="e">
        <f t="shared" si="97"/>
        <v>#VALUE!</v>
      </c>
      <c r="DC266" s="193" t="e">
        <f t="shared" si="98"/>
        <v>#VALUE!</v>
      </c>
      <c r="DD266" s="193" t="e">
        <f t="shared" si="99"/>
        <v>#VALUE!</v>
      </c>
      <c r="DE266" s="159"/>
      <c r="DF266" s="159" t="e">
        <f t="shared" si="100"/>
        <v>#VALUE!</v>
      </c>
      <c r="DG266" s="159"/>
      <c r="DH266" s="159"/>
      <c r="DI266" s="159"/>
      <c r="DJ266" s="159"/>
      <c r="DK266" s="159"/>
      <c r="DL266" s="159"/>
      <c r="DM266" s="159"/>
      <c r="DN266" s="159"/>
      <c r="DO266" s="159"/>
      <c r="DP266" s="159"/>
      <c r="DQ266" s="159"/>
      <c r="DR266" s="159">
        <f t="shared" si="101"/>
        <v>80</v>
      </c>
      <c r="DS266" s="188">
        <f t="shared" si="102"/>
        <v>16</v>
      </c>
      <c r="DT266" s="159">
        <f t="shared" si="103"/>
        <v>12</v>
      </c>
      <c r="DU266" s="159">
        <f t="shared" si="104"/>
        <v>12</v>
      </c>
      <c r="DV266" s="159">
        <f t="shared" si="105"/>
        <v>10</v>
      </c>
      <c r="DW266" s="159">
        <f t="shared" si="106"/>
        <v>12</v>
      </c>
      <c r="DX266" s="159">
        <f t="shared" si="107"/>
        <v>6</v>
      </c>
      <c r="DY266" s="210">
        <f t="shared" si="108"/>
        <v>12</v>
      </c>
      <c r="DZ266" s="159">
        <f t="shared" si="109"/>
        <v>80</v>
      </c>
      <c r="EA266" s="159">
        <f t="shared" si="110"/>
        <v>16</v>
      </c>
      <c r="EB266" s="159">
        <f t="shared" si="111"/>
        <v>12</v>
      </c>
      <c r="EC266" s="159">
        <f t="shared" si="236"/>
        <v>0</v>
      </c>
      <c r="ED266" s="159">
        <f t="shared" si="236"/>
        <v>0</v>
      </c>
      <c r="EE266" s="159">
        <f t="shared" si="237"/>
        <v>12</v>
      </c>
      <c r="EF266" s="159">
        <f t="shared" si="237"/>
        <v>10</v>
      </c>
      <c r="EG266" s="159">
        <f t="shared" si="114"/>
        <v>0</v>
      </c>
      <c r="EH266" s="159">
        <f t="shared" si="115"/>
        <v>12</v>
      </c>
      <c r="EI266" s="159">
        <f t="shared" si="238"/>
        <v>0</v>
      </c>
      <c r="EJ266" s="159">
        <f t="shared" si="238"/>
        <v>0</v>
      </c>
      <c r="EK266" s="159">
        <f t="shared" si="239"/>
        <v>6</v>
      </c>
      <c r="EL266" s="159">
        <f t="shared" si="239"/>
        <v>12</v>
      </c>
      <c r="EM266" s="159">
        <f t="shared" si="118"/>
        <v>0</v>
      </c>
      <c r="EN266" s="159"/>
      <c r="EO266" s="159"/>
      <c r="EP266" s="188">
        <f t="shared" si="119"/>
        <v>16</v>
      </c>
      <c r="EQ266" s="159">
        <f t="shared" si="120"/>
        <v>14</v>
      </c>
      <c r="ER266" s="159">
        <f t="shared" si="121"/>
        <v>14</v>
      </c>
      <c r="ES266" s="159">
        <f t="shared" si="122"/>
        <v>12</v>
      </c>
      <c r="ET266" s="159">
        <f t="shared" si="123"/>
        <v>11</v>
      </c>
      <c r="EU266" s="159">
        <f t="shared" si="124"/>
        <v>13</v>
      </c>
      <c r="EV266" s="159"/>
      <c r="EW266" s="159">
        <f t="shared" si="125"/>
        <v>80</v>
      </c>
      <c r="EX266" s="159">
        <f t="shared" si="126"/>
        <v>16</v>
      </c>
      <c r="EY266" s="159">
        <f t="shared" si="127"/>
        <v>14</v>
      </c>
      <c r="EZ266" s="159">
        <f t="shared" si="240"/>
        <v>0</v>
      </c>
      <c r="FA266" s="159">
        <f t="shared" si="240"/>
        <v>0</v>
      </c>
      <c r="FB266" s="159">
        <f t="shared" si="241"/>
        <v>14</v>
      </c>
      <c r="FC266" s="159">
        <f t="shared" si="241"/>
        <v>12</v>
      </c>
      <c r="FD266" s="159">
        <f t="shared" si="130"/>
        <v>0</v>
      </c>
      <c r="FE266" s="159">
        <f t="shared" si="131"/>
        <v>11</v>
      </c>
      <c r="FF266" s="159">
        <f t="shared" si="242"/>
        <v>0</v>
      </c>
      <c r="FG266" s="159">
        <f t="shared" si="242"/>
        <v>0</v>
      </c>
      <c r="FH266" s="159">
        <f t="shared" si="133"/>
        <v>13</v>
      </c>
      <c r="FI266" s="159">
        <v>0</v>
      </c>
      <c r="FJ266" s="159">
        <v>0</v>
      </c>
      <c r="FK266" s="159"/>
      <c r="FL266" s="159"/>
      <c r="FM266" s="235">
        <v>80</v>
      </c>
    </row>
    <row r="267" spans="1:169" ht="18" x14ac:dyDescent="0.2">
      <c r="A267" s="194">
        <v>254</v>
      </c>
      <c r="B267" s="195">
        <v>211423243254</v>
      </c>
      <c r="C267" s="196" t="s">
        <v>1178</v>
      </c>
      <c r="D267" s="197"/>
      <c r="E267" s="198" t="s">
        <v>1179</v>
      </c>
      <c r="F267" s="199">
        <f t="shared" si="0"/>
        <v>2</v>
      </c>
      <c r="G267" s="199">
        <f t="shared" si="1"/>
        <v>2</v>
      </c>
      <c r="H267" s="199">
        <f t="shared" si="2"/>
        <v>2</v>
      </c>
      <c r="I267" s="199">
        <f t="shared" si="3"/>
        <v>2</v>
      </c>
      <c r="J267" s="199">
        <f t="shared" si="4"/>
        <v>2</v>
      </c>
      <c r="K267" s="199">
        <f t="shared" si="5"/>
        <v>2</v>
      </c>
      <c r="L267" s="199">
        <f t="shared" si="6"/>
        <v>2</v>
      </c>
      <c r="M267" s="199">
        <f t="shared" si="7"/>
        <v>2</v>
      </c>
      <c r="N267" s="199">
        <f t="shared" si="8"/>
        <v>0</v>
      </c>
      <c r="O267" s="200">
        <f t="shared" si="9"/>
        <v>0</v>
      </c>
      <c r="P267" s="199">
        <f t="shared" si="10"/>
        <v>0</v>
      </c>
      <c r="Q267" s="199">
        <f t="shared" si="11"/>
        <v>0</v>
      </c>
      <c r="R267" s="199">
        <f t="shared" si="12"/>
        <v>0</v>
      </c>
      <c r="S267" s="201">
        <f t="shared" si="214"/>
        <v>0</v>
      </c>
      <c r="T267" s="202">
        <f t="shared" si="14"/>
        <v>4</v>
      </c>
      <c r="U267" s="199">
        <f t="shared" si="15"/>
        <v>11</v>
      </c>
      <c r="V267" s="199">
        <f t="shared" si="16"/>
        <v>0</v>
      </c>
      <c r="W267" s="199">
        <f t="shared" si="17"/>
        <v>0</v>
      </c>
      <c r="X267" s="201">
        <f t="shared" si="18"/>
        <v>0</v>
      </c>
      <c r="Y267" s="203">
        <f t="shared" si="19"/>
        <v>3</v>
      </c>
      <c r="Z267" s="199">
        <f t="shared" si="20"/>
        <v>11</v>
      </c>
      <c r="AA267" s="199">
        <f t="shared" si="21"/>
        <v>0</v>
      </c>
      <c r="AB267" s="199">
        <f t="shared" si="22"/>
        <v>0</v>
      </c>
      <c r="AC267" s="201">
        <f t="shared" si="23"/>
        <v>0</v>
      </c>
      <c r="AD267" s="202">
        <f t="shared" si="24"/>
        <v>3</v>
      </c>
      <c r="AE267" s="199">
        <f t="shared" si="25"/>
        <v>0</v>
      </c>
      <c r="AF267" s="199">
        <f t="shared" si="26"/>
        <v>0</v>
      </c>
      <c r="AG267" s="199">
        <f t="shared" si="27"/>
        <v>0</v>
      </c>
      <c r="AH267" s="201">
        <f t="shared" si="28"/>
        <v>0</v>
      </c>
      <c r="AI267" s="204">
        <f t="shared" si="29"/>
        <v>4</v>
      </c>
      <c r="AJ267" s="199">
        <f t="shared" si="30"/>
        <v>0</v>
      </c>
      <c r="AK267" s="199">
        <f t="shared" si="31"/>
        <v>0</v>
      </c>
      <c r="AL267" s="199">
        <f t="shared" si="32"/>
        <v>0</v>
      </c>
      <c r="AM267" s="201">
        <f t="shared" si="33"/>
        <v>0</v>
      </c>
      <c r="AN267" s="204">
        <f t="shared" si="34"/>
        <v>4</v>
      </c>
      <c r="AO267" s="199">
        <f t="shared" si="35"/>
        <v>11</v>
      </c>
      <c r="AP267" s="199">
        <f t="shared" si="36"/>
        <v>0</v>
      </c>
      <c r="AQ267" s="199">
        <f t="shared" si="37"/>
        <v>0</v>
      </c>
      <c r="AR267" s="201">
        <f t="shared" si="38"/>
        <v>0</v>
      </c>
      <c r="AS267" s="204">
        <f t="shared" si="39"/>
        <v>3</v>
      </c>
      <c r="AT267" s="199">
        <f t="shared" si="40"/>
        <v>0</v>
      </c>
      <c r="AU267" s="199">
        <f t="shared" si="41"/>
        <v>0</v>
      </c>
      <c r="AV267" s="199">
        <f t="shared" si="42"/>
        <v>0</v>
      </c>
      <c r="AW267" s="201">
        <f t="shared" si="43"/>
        <v>0</v>
      </c>
      <c r="AX267" s="205">
        <f t="shared" si="44"/>
        <v>4</v>
      </c>
      <c r="AY267" s="199">
        <f t="shared" si="45"/>
        <v>11</v>
      </c>
      <c r="AZ267" s="199">
        <f t="shared" si="46"/>
        <v>0</v>
      </c>
      <c r="BA267" s="199">
        <f t="shared" si="47"/>
        <v>0</v>
      </c>
      <c r="BB267" s="201">
        <f t="shared" si="48"/>
        <v>0</v>
      </c>
      <c r="BC267" s="204">
        <f t="shared" si="49"/>
        <v>3</v>
      </c>
      <c r="BD267" s="199">
        <f t="shared" si="50"/>
        <v>6</v>
      </c>
      <c r="BE267" s="199">
        <f t="shared" si="51"/>
        <v>0</v>
      </c>
      <c r="BF267" s="199">
        <f t="shared" si="52"/>
        <v>0</v>
      </c>
      <c r="BG267" s="201">
        <f t="shared" si="53"/>
        <v>0</v>
      </c>
      <c r="BH267" s="204">
        <f t="shared" si="54"/>
        <v>3</v>
      </c>
      <c r="BI267" s="199">
        <f t="shared" si="55"/>
        <v>0</v>
      </c>
      <c r="BJ267" s="199">
        <f t="shared" si="56"/>
        <v>0</v>
      </c>
      <c r="BK267" s="199">
        <f t="shared" si="57"/>
        <v>0</v>
      </c>
      <c r="BL267" s="201">
        <f t="shared" si="58"/>
        <v>0</v>
      </c>
      <c r="BM267" s="206">
        <f t="shared" si="59"/>
        <v>4</v>
      </c>
      <c r="BN267" s="199">
        <f t="shared" si="60"/>
        <v>0</v>
      </c>
      <c r="BO267" s="199">
        <f t="shared" si="61"/>
        <v>0</v>
      </c>
      <c r="BP267" s="199">
        <f t="shared" si="62"/>
        <v>0</v>
      </c>
      <c r="BQ267" s="201">
        <f t="shared" si="63"/>
        <v>0</v>
      </c>
      <c r="BR267" s="207">
        <f t="shared" si="64"/>
        <v>4</v>
      </c>
      <c r="BS267" s="199">
        <f t="shared" si="65"/>
        <v>12</v>
      </c>
      <c r="BT267" s="199">
        <f t="shared" si="66"/>
        <v>0</v>
      </c>
      <c r="BU267" s="199">
        <f t="shared" si="67"/>
        <v>0</v>
      </c>
      <c r="BV267" s="201">
        <f t="shared" si="68"/>
        <v>0</v>
      </c>
      <c r="BW267" s="207">
        <f t="shared" si="69"/>
        <v>3</v>
      </c>
      <c r="BX267" s="235">
        <v>78</v>
      </c>
      <c r="BY267" s="235">
        <v>78</v>
      </c>
      <c r="BZ267" s="193" t="e">
        <f t="shared" si="70"/>
        <v>#VALUE!</v>
      </c>
      <c r="CA267" s="193">
        <f t="shared" si="71"/>
        <v>20</v>
      </c>
      <c r="CB267" s="193" t="e">
        <f t="shared" si="72"/>
        <v>#VALUE!</v>
      </c>
      <c r="CC267" s="193" t="e">
        <f t="shared" si="73"/>
        <v>#VALUE!</v>
      </c>
      <c r="CD267" s="193" t="e">
        <f t="shared" si="74"/>
        <v>#VALUE!</v>
      </c>
      <c r="CE267" s="193" t="e">
        <f t="shared" si="75"/>
        <v>#VALUE!</v>
      </c>
      <c r="CF267" s="193" t="e">
        <f t="shared" si="76"/>
        <v>#VALUE!</v>
      </c>
      <c r="CG267" s="193" t="e">
        <f t="shared" si="77"/>
        <v>#VALUE!</v>
      </c>
      <c r="CH267" s="193" t="e">
        <f t="shared" si="78"/>
        <v>#VALUE!</v>
      </c>
      <c r="CI267" s="193" t="e">
        <f t="shared" si="79"/>
        <v>#VALUE!</v>
      </c>
      <c r="CJ267" s="193" t="e">
        <f t="shared" si="80"/>
        <v>#VALUE!</v>
      </c>
      <c r="CK267" s="193" t="e">
        <f t="shared" si="81"/>
        <v>#VALUE!</v>
      </c>
      <c r="CL267" s="193" t="e">
        <f t="shared" si="82"/>
        <v>#VALUE!</v>
      </c>
      <c r="CM267" s="193" t="e">
        <f t="shared" si="83"/>
        <v>#VALUE!</v>
      </c>
      <c r="CN267" s="193" t="e">
        <f t="shared" si="84"/>
        <v>#VALUE!</v>
      </c>
      <c r="CO267" s="209" t="str">
        <f t="shared" si="85"/>
        <v>2023PEC AI 439</v>
      </c>
      <c r="CP267" s="193" t="e">
        <f t="shared" si="86"/>
        <v>#VALUE!</v>
      </c>
      <c r="CQ267" s="158"/>
      <c r="CR267" s="193">
        <f t="shared" si="87"/>
        <v>20</v>
      </c>
      <c r="CS267" s="193" t="e">
        <f t="shared" si="88"/>
        <v>#VALUE!</v>
      </c>
      <c r="CT267" s="193" t="e">
        <f t="shared" si="89"/>
        <v>#VALUE!</v>
      </c>
      <c r="CU267" s="193" t="e">
        <f t="shared" si="90"/>
        <v>#VALUE!</v>
      </c>
      <c r="CV267" s="193" t="e">
        <f t="shared" si="91"/>
        <v>#VALUE!</v>
      </c>
      <c r="CW267" s="193" t="e">
        <f t="shared" si="92"/>
        <v>#VALUE!</v>
      </c>
      <c r="CX267" s="193" t="e">
        <f t="shared" si="93"/>
        <v>#VALUE!</v>
      </c>
      <c r="CY267" s="193" t="e">
        <f t="shared" si="94"/>
        <v>#VALUE!</v>
      </c>
      <c r="CZ267" s="193" t="e">
        <f t="shared" si="95"/>
        <v>#VALUE!</v>
      </c>
      <c r="DA267" s="193" t="e">
        <f t="shared" si="96"/>
        <v>#VALUE!</v>
      </c>
      <c r="DB267" s="193" t="e">
        <f t="shared" si="97"/>
        <v>#VALUE!</v>
      </c>
      <c r="DC267" s="193" t="e">
        <f t="shared" si="98"/>
        <v>#VALUE!</v>
      </c>
      <c r="DD267" s="193" t="e">
        <f t="shared" si="99"/>
        <v>#VALUE!</v>
      </c>
      <c r="DE267" s="159"/>
      <c r="DF267" s="159" t="e">
        <f t="shared" si="100"/>
        <v>#VALUE!</v>
      </c>
      <c r="DG267" s="159"/>
      <c r="DH267" s="159"/>
      <c r="DI267" s="159"/>
      <c r="DJ267" s="159"/>
      <c r="DK267" s="159"/>
      <c r="DL267" s="159"/>
      <c r="DM267" s="159"/>
      <c r="DN267" s="159"/>
      <c r="DO267" s="159"/>
      <c r="DP267" s="159"/>
      <c r="DQ267" s="159"/>
      <c r="DR267" s="159">
        <f t="shared" si="101"/>
        <v>78</v>
      </c>
      <c r="DS267" s="188">
        <f t="shared" si="102"/>
        <v>16</v>
      </c>
      <c r="DT267" s="159">
        <f t="shared" si="103"/>
        <v>11</v>
      </c>
      <c r="DU267" s="159">
        <f t="shared" si="104"/>
        <v>11</v>
      </c>
      <c r="DV267" s="159">
        <f t="shared" si="105"/>
        <v>11</v>
      </c>
      <c r="DW267" s="159">
        <f t="shared" si="106"/>
        <v>11</v>
      </c>
      <c r="DX267" s="159">
        <f t="shared" si="107"/>
        <v>6</v>
      </c>
      <c r="DY267" s="210">
        <f t="shared" si="108"/>
        <v>12</v>
      </c>
      <c r="DZ267" s="159">
        <f t="shared" si="109"/>
        <v>78</v>
      </c>
      <c r="EA267" s="159">
        <f t="shared" si="110"/>
        <v>16</v>
      </c>
      <c r="EB267" s="159">
        <f t="shared" si="111"/>
        <v>0</v>
      </c>
      <c r="EC267" s="159">
        <f t="shared" si="236"/>
        <v>11</v>
      </c>
      <c r="ED267" s="159">
        <f t="shared" si="236"/>
        <v>11</v>
      </c>
      <c r="EE267" s="159">
        <f t="shared" si="237"/>
        <v>0</v>
      </c>
      <c r="EF267" s="159">
        <f t="shared" si="237"/>
        <v>0</v>
      </c>
      <c r="EG267" s="159">
        <f t="shared" si="114"/>
        <v>11</v>
      </c>
      <c r="EH267" s="159">
        <f t="shared" si="115"/>
        <v>0</v>
      </c>
      <c r="EI267" s="159">
        <f t="shared" si="238"/>
        <v>11</v>
      </c>
      <c r="EJ267" s="159">
        <f t="shared" si="238"/>
        <v>6</v>
      </c>
      <c r="EK267" s="159">
        <f t="shared" si="239"/>
        <v>0</v>
      </c>
      <c r="EL267" s="159">
        <f t="shared" si="239"/>
        <v>0</v>
      </c>
      <c r="EM267" s="159">
        <f t="shared" si="118"/>
        <v>12</v>
      </c>
      <c r="EN267" s="159"/>
      <c r="EO267" s="159"/>
      <c r="EP267" s="188">
        <f t="shared" si="119"/>
        <v>16</v>
      </c>
      <c r="EQ267" s="159">
        <f t="shared" si="120"/>
        <v>13</v>
      </c>
      <c r="ER267" s="159">
        <f t="shared" si="121"/>
        <v>14</v>
      </c>
      <c r="ES267" s="159">
        <f t="shared" si="122"/>
        <v>14</v>
      </c>
      <c r="ET267" s="159">
        <f t="shared" si="123"/>
        <v>9</v>
      </c>
      <c r="EU267" s="159">
        <f t="shared" si="124"/>
        <v>12</v>
      </c>
      <c r="EV267" s="159"/>
      <c r="EW267" s="159">
        <f t="shared" si="125"/>
        <v>78</v>
      </c>
      <c r="EX267" s="159">
        <f t="shared" si="126"/>
        <v>16</v>
      </c>
      <c r="EY267" s="159">
        <f t="shared" si="127"/>
        <v>0</v>
      </c>
      <c r="EZ267" s="159">
        <f t="shared" si="240"/>
        <v>13</v>
      </c>
      <c r="FA267" s="159">
        <f t="shared" si="240"/>
        <v>14</v>
      </c>
      <c r="FB267" s="159">
        <f t="shared" si="241"/>
        <v>0</v>
      </c>
      <c r="FC267" s="159">
        <f t="shared" si="241"/>
        <v>0</v>
      </c>
      <c r="FD267" s="159">
        <f t="shared" si="130"/>
        <v>14</v>
      </c>
      <c r="FE267" s="159">
        <f t="shared" si="131"/>
        <v>0</v>
      </c>
      <c r="FF267" s="159">
        <f t="shared" si="242"/>
        <v>9</v>
      </c>
      <c r="FG267" s="159">
        <f t="shared" si="242"/>
        <v>12</v>
      </c>
      <c r="FH267" s="159">
        <f t="shared" si="133"/>
        <v>0</v>
      </c>
      <c r="FI267" s="159">
        <v>0</v>
      </c>
      <c r="FJ267" s="159">
        <v>0</v>
      </c>
      <c r="FK267" s="159"/>
      <c r="FL267" s="159"/>
      <c r="FM267" s="235">
        <v>78</v>
      </c>
    </row>
    <row r="268" spans="1:169" ht="18" x14ac:dyDescent="0.2">
      <c r="A268" s="194">
        <v>255</v>
      </c>
      <c r="B268" s="195">
        <v>211423243255</v>
      </c>
      <c r="C268" s="196" t="s">
        <v>1180</v>
      </c>
      <c r="D268" s="197"/>
      <c r="E268" s="198" t="s">
        <v>1181</v>
      </c>
      <c r="F268" s="199">
        <f t="shared" si="0"/>
        <v>2</v>
      </c>
      <c r="G268" s="199">
        <f t="shared" si="1"/>
        <v>2</v>
      </c>
      <c r="H268" s="199">
        <f t="shared" si="2"/>
        <v>2</v>
      </c>
      <c r="I268" s="199">
        <f t="shared" si="3"/>
        <v>2</v>
      </c>
      <c r="J268" s="199">
        <f t="shared" si="4"/>
        <v>2</v>
      </c>
      <c r="K268" s="199">
        <f t="shared" si="5"/>
        <v>2</v>
      </c>
      <c r="L268" s="199">
        <f t="shared" si="6"/>
        <v>2</v>
      </c>
      <c r="M268" s="199">
        <f t="shared" si="7"/>
        <v>0</v>
      </c>
      <c r="N268" s="199">
        <f t="shared" si="8"/>
        <v>0</v>
      </c>
      <c r="O268" s="200">
        <f t="shared" si="9"/>
        <v>0</v>
      </c>
      <c r="P268" s="199">
        <f t="shared" si="10"/>
        <v>10</v>
      </c>
      <c r="Q268" s="199">
        <f t="shared" si="11"/>
        <v>0</v>
      </c>
      <c r="R268" s="199">
        <f t="shared" si="12"/>
        <v>0</v>
      </c>
      <c r="S268" s="201">
        <f t="shared" si="214"/>
        <v>0</v>
      </c>
      <c r="T268" s="202">
        <f t="shared" si="14"/>
        <v>3</v>
      </c>
      <c r="U268" s="199">
        <f t="shared" si="15"/>
        <v>0</v>
      </c>
      <c r="V268" s="199">
        <f t="shared" si="16"/>
        <v>0</v>
      </c>
      <c r="W268" s="199">
        <f t="shared" si="17"/>
        <v>0</v>
      </c>
      <c r="X268" s="201">
        <f t="shared" si="18"/>
        <v>0</v>
      </c>
      <c r="Y268" s="203">
        <f t="shared" si="19"/>
        <v>4</v>
      </c>
      <c r="Z268" s="199">
        <f t="shared" si="20"/>
        <v>0</v>
      </c>
      <c r="AA268" s="199">
        <f t="shared" si="21"/>
        <v>0</v>
      </c>
      <c r="AB268" s="199">
        <f t="shared" si="22"/>
        <v>0</v>
      </c>
      <c r="AC268" s="201">
        <f t="shared" si="23"/>
        <v>0</v>
      </c>
      <c r="AD268" s="202">
        <f t="shared" si="24"/>
        <v>4</v>
      </c>
      <c r="AE268" s="199">
        <f t="shared" si="25"/>
        <v>10</v>
      </c>
      <c r="AF268" s="199">
        <f t="shared" si="26"/>
        <v>0</v>
      </c>
      <c r="AG268" s="199">
        <f t="shared" si="27"/>
        <v>0</v>
      </c>
      <c r="AH268" s="201">
        <f t="shared" si="28"/>
        <v>0</v>
      </c>
      <c r="AI268" s="204">
        <f t="shared" si="29"/>
        <v>3</v>
      </c>
      <c r="AJ268" s="199">
        <f t="shared" si="30"/>
        <v>9</v>
      </c>
      <c r="AK268" s="199">
        <f t="shared" si="31"/>
        <v>0</v>
      </c>
      <c r="AL268" s="199">
        <f t="shared" si="32"/>
        <v>0</v>
      </c>
      <c r="AM268" s="201">
        <f t="shared" si="33"/>
        <v>0</v>
      </c>
      <c r="AN268" s="204">
        <f t="shared" si="34"/>
        <v>3</v>
      </c>
      <c r="AO268" s="199">
        <f t="shared" si="35"/>
        <v>0</v>
      </c>
      <c r="AP268" s="199">
        <f t="shared" si="36"/>
        <v>0</v>
      </c>
      <c r="AQ268" s="199">
        <f t="shared" si="37"/>
        <v>0</v>
      </c>
      <c r="AR268" s="201">
        <f t="shared" si="38"/>
        <v>0</v>
      </c>
      <c r="AS268" s="204">
        <f t="shared" si="39"/>
        <v>4</v>
      </c>
      <c r="AT268" s="199">
        <f t="shared" si="40"/>
        <v>10</v>
      </c>
      <c r="AU268" s="199">
        <f t="shared" si="41"/>
        <v>0</v>
      </c>
      <c r="AV268" s="199">
        <f t="shared" si="42"/>
        <v>0</v>
      </c>
      <c r="AW268" s="201">
        <f t="shared" si="43"/>
        <v>0</v>
      </c>
      <c r="AX268" s="205">
        <f t="shared" si="44"/>
        <v>3</v>
      </c>
      <c r="AY268" s="199">
        <f t="shared" si="45"/>
        <v>0</v>
      </c>
      <c r="AZ268" s="199">
        <f t="shared" si="46"/>
        <v>0</v>
      </c>
      <c r="BA268" s="199">
        <f t="shared" si="47"/>
        <v>0</v>
      </c>
      <c r="BB268" s="201">
        <f t="shared" si="48"/>
        <v>0</v>
      </c>
      <c r="BC268" s="204">
        <f t="shared" si="49"/>
        <v>4</v>
      </c>
      <c r="BD268" s="199">
        <f t="shared" si="50"/>
        <v>0</v>
      </c>
      <c r="BE268" s="199">
        <f t="shared" si="51"/>
        <v>0</v>
      </c>
      <c r="BF268" s="199">
        <f t="shared" si="52"/>
        <v>0</v>
      </c>
      <c r="BG268" s="201">
        <f t="shared" si="53"/>
        <v>0</v>
      </c>
      <c r="BH268" s="204">
        <f t="shared" si="54"/>
        <v>4</v>
      </c>
      <c r="BI268" s="199">
        <f t="shared" si="55"/>
        <v>7</v>
      </c>
      <c r="BJ268" s="199">
        <f t="shared" si="56"/>
        <v>0</v>
      </c>
      <c r="BK268" s="199">
        <f t="shared" si="57"/>
        <v>0</v>
      </c>
      <c r="BL268" s="201">
        <f t="shared" si="58"/>
        <v>0</v>
      </c>
      <c r="BM268" s="206">
        <f t="shared" si="59"/>
        <v>3</v>
      </c>
      <c r="BN268" s="199">
        <f t="shared" si="60"/>
        <v>11</v>
      </c>
      <c r="BO268" s="199">
        <f t="shared" si="61"/>
        <v>0</v>
      </c>
      <c r="BP268" s="199">
        <f t="shared" si="62"/>
        <v>0</v>
      </c>
      <c r="BQ268" s="201">
        <f t="shared" si="63"/>
        <v>0</v>
      </c>
      <c r="BR268" s="207">
        <f t="shared" si="64"/>
        <v>3</v>
      </c>
      <c r="BS268" s="199">
        <f t="shared" si="65"/>
        <v>0</v>
      </c>
      <c r="BT268" s="199">
        <f t="shared" si="66"/>
        <v>0</v>
      </c>
      <c r="BU268" s="199">
        <f t="shared" si="67"/>
        <v>0</v>
      </c>
      <c r="BV268" s="201">
        <f t="shared" si="68"/>
        <v>0</v>
      </c>
      <c r="BW268" s="207">
        <f t="shared" si="69"/>
        <v>4</v>
      </c>
      <c r="BX268" s="235">
        <v>71</v>
      </c>
      <c r="BY268" s="235">
        <v>71</v>
      </c>
      <c r="BZ268" s="193" t="e">
        <f t="shared" si="70"/>
        <v>#VALUE!</v>
      </c>
      <c r="CA268" s="193">
        <f t="shared" si="71"/>
        <v>20</v>
      </c>
      <c r="CB268" s="193" t="e">
        <f t="shared" si="72"/>
        <v>#VALUE!</v>
      </c>
      <c r="CC268" s="193" t="e">
        <f t="shared" si="73"/>
        <v>#VALUE!</v>
      </c>
      <c r="CD268" s="193" t="e">
        <f t="shared" si="74"/>
        <v>#VALUE!</v>
      </c>
      <c r="CE268" s="193" t="e">
        <f t="shared" si="75"/>
        <v>#VALUE!</v>
      </c>
      <c r="CF268" s="193" t="e">
        <f t="shared" si="76"/>
        <v>#VALUE!</v>
      </c>
      <c r="CG268" s="193" t="e">
        <f t="shared" si="77"/>
        <v>#VALUE!</v>
      </c>
      <c r="CH268" s="193" t="e">
        <f t="shared" si="78"/>
        <v>#VALUE!</v>
      </c>
      <c r="CI268" s="193" t="e">
        <f t="shared" si="79"/>
        <v>#VALUE!</v>
      </c>
      <c r="CJ268" s="193" t="e">
        <f t="shared" si="80"/>
        <v>#VALUE!</v>
      </c>
      <c r="CK268" s="193" t="e">
        <f t="shared" si="81"/>
        <v>#VALUE!</v>
      </c>
      <c r="CL268" s="193" t="e">
        <f t="shared" si="82"/>
        <v>#VALUE!</v>
      </c>
      <c r="CM268" s="193" t="e">
        <f t="shared" si="83"/>
        <v>#VALUE!</v>
      </c>
      <c r="CN268" s="193" t="e">
        <f t="shared" si="84"/>
        <v>#VALUE!</v>
      </c>
      <c r="CO268" s="209" t="str">
        <f t="shared" si="85"/>
        <v>2023PEC AI 433</v>
      </c>
      <c r="CP268" s="193" t="e">
        <f t="shared" si="86"/>
        <v>#VALUE!</v>
      </c>
      <c r="CQ268" s="158"/>
      <c r="CR268" s="193">
        <f t="shared" si="87"/>
        <v>20</v>
      </c>
      <c r="CS268" s="193" t="e">
        <f t="shared" si="88"/>
        <v>#VALUE!</v>
      </c>
      <c r="CT268" s="193" t="e">
        <f t="shared" si="89"/>
        <v>#VALUE!</v>
      </c>
      <c r="CU268" s="193" t="e">
        <f t="shared" si="90"/>
        <v>#VALUE!</v>
      </c>
      <c r="CV268" s="193" t="e">
        <f t="shared" si="91"/>
        <v>#VALUE!</v>
      </c>
      <c r="CW268" s="193" t="e">
        <f t="shared" si="92"/>
        <v>#VALUE!</v>
      </c>
      <c r="CX268" s="193" t="e">
        <f t="shared" si="93"/>
        <v>#VALUE!</v>
      </c>
      <c r="CY268" s="193" t="e">
        <f t="shared" si="94"/>
        <v>#VALUE!</v>
      </c>
      <c r="CZ268" s="193" t="e">
        <f t="shared" si="95"/>
        <v>#VALUE!</v>
      </c>
      <c r="DA268" s="193" t="e">
        <f t="shared" si="96"/>
        <v>#VALUE!</v>
      </c>
      <c r="DB268" s="193" t="e">
        <f t="shared" si="97"/>
        <v>#VALUE!</v>
      </c>
      <c r="DC268" s="193" t="e">
        <f t="shared" si="98"/>
        <v>#VALUE!</v>
      </c>
      <c r="DD268" s="193" t="e">
        <f t="shared" si="99"/>
        <v>#VALUE!</v>
      </c>
      <c r="DE268" s="159"/>
      <c r="DF268" s="159" t="e">
        <f t="shared" si="100"/>
        <v>#VALUE!</v>
      </c>
      <c r="DG268" s="159"/>
      <c r="DH268" s="159"/>
      <c r="DI268" s="159"/>
      <c r="DJ268" s="159"/>
      <c r="DK268" s="159"/>
      <c r="DL268" s="159"/>
      <c r="DM268" s="159"/>
      <c r="DN268" s="159"/>
      <c r="DO268" s="159"/>
      <c r="DP268" s="159"/>
      <c r="DQ268" s="159"/>
      <c r="DR268" s="159">
        <f t="shared" si="101"/>
        <v>71</v>
      </c>
      <c r="DS268" s="188">
        <f t="shared" si="102"/>
        <v>14</v>
      </c>
      <c r="DT268" s="159">
        <f t="shared" si="103"/>
        <v>10</v>
      </c>
      <c r="DU268" s="159">
        <f t="shared" si="104"/>
        <v>10</v>
      </c>
      <c r="DV268" s="159">
        <f t="shared" si="105"/>
        <v>9</v>
      </c>
      <c r="DW268" s="159">
        <f t="shared" si="106"/>
        <v>10</v>
      </c>
      <c r="DX268" s="159">
        <f t="shared" si="107"/>
        <v>7</v>
      </c>
      <c r="DY268" s="210">
        <f t="shared" si="108"/>
        <v>11</v>
      </c>
      <c r="DZ268" s="159">
        <f t="shared" si="109"/>
        <v>71</v>
      </c>
      <c r="EA268" s="159">
        <f t="shared" si="110"/>
        <v>14</v>
      </c>
      <c r="EB268" s="159">
        <f t="shared" si="111"/>
        <v>10</v>
      </c>
      <c r="EC268" s="159">
        <f t="shared" si="236"/>
        <v>0</v>
      </c>
      <c r="ED268" s="159">
        <f t="shared" si="236"/>
        <v>0</v>
      </c>
      <c r="EE268" s="159">
        <f t="shared" si="237"/>
        <v>10</v>
      </c>
      <c r="EF268" s="159">
        <f t="shared" si="237"/>
        <v>9</v>
      </c>
      <c r="EG268" s="159">
        <f t="shared" si="114"/>
        <v>0</v>
      </c>
      <c r="EH268" s="159">
        <f t="shared" si="115"/>
        <v>10</v>
      </c>
      <c r="EI268" s="159">
        <f t="shared" si="238"/>
        <v>0</v>
      </c>
      <c r="EJ268" s="159">
        <f t="shared" si="238"/>
        <v>0</v>
      </c>
      <c r="EK268" s="159">
        <f t="shared" si="239"/>
        <v>7</v>
      </c>
      <c r="EL268" s="159">
        <f t="shared" si="239"/>
        <v>11</v>
      </c>
      <c r="EM268" s="159">
        <f t="shared" si="118"/>
        <v>0</v>
      </c>
      <c r="EN268" s="159"/>
      <c r="EO268" s="159"/>
      <c r="EP268" s="188">
        <f t="shared" si="119"/>
        <v>14</v>
      </c>
      <c r="EQ268" s="159">
        <f t="shared" si="120"/>
        <v>13</v>
      </c>
      <c r="ER268" s="159">
        <f t="shared" si="121"/>
        <v>13</v>
      </c>
      <c r="ES268" s="159">
        <f t="shared" si="122"/>
        <v>11</v>
      </c>
      <c r="ET268" s="159">
        <f t="shared" si="123"/>
        <v>9</v>
      </c>
      <c r="EU268" s="159">
        <f t="shared" si="124"/>
        <v>11</v>
      </c>
      <c r="EV268" s="159"/>
      <c r="EW268" s="159">
        <f t="shared" si="125"/>
        <v>71</v>
      </c>
      <c r="EX268" s="159">
        <f t="shared" si="126"/>
        <v>14</v>
      </c>
      <c r="EY268" s="159">
        <f t="shared" si="127"/>
        <v>13</v>
      </c>
      <c r="EZ268" s="159">
        <f t="shared" si="240"/>
        <v>0</v>
      </c>
      <c r="FA268" s="159">
        <f t="shared" si="240"/>
        <v>0</v>
      </c>
      <c r="FB268" s="159">
        <f t="shared" si="241"/>
        <v>13</v>
      </c>
      <c r="FC268" s="159">
        <f t="shared" si="241"/>
        <v>11</v>
      </c>
      <c r="FD268" s="159">
        <f t="shared" si="130"/>
        <v>0</v>
      </c>
      <c r="FE268" s="159">
        <f t="shared" si="131"/>
        <v>9</v>
      </c>
      <c r="FF268" s="159">
        <f t="shared" si="242"/>
        <v>0</v>
      </c>
      <c r="FG268" s="159">
        <f t="shared" si="242"/>
        <v>0</v>
      </c>
      <c r="FH268" s="159">
        <f t="shared" si="133"/>
        <v>11</v>
      </c>
      <c r="FI268" s="159">
        <v>0</v>
      </c>
      <c r="FJ268" s="159">
        <v>0</v>
      </c>
      <c r="FK268" s="159"/>
      <c r="FL268" s="159"/>
      <c r="FM268" s="235">
        <v>71</v>
      </c>
    </row>
    <row r="269" spans="1:169" ht="18" x14ac:dyDescent="0.2">
      <c r="A269" s="194">
        <v>256</v>
      </c>
      <c r="B269" s="195">
        <v>211423243256</v>
      </c>
      <c r="C269" s="196" t="s">
        <v>1182</v>
      </c>
      <c r="D269" s="197"/>
      <c r="E269" s="198" t="s">
        <v>1183</v>
      </c>
      <c r="F269" s="199">
        <f t="shared" ref="F269:F521" si="243">IF(C$6=2008,IF($EX269=0,0,IF(F$12&lt;=$EX269,F$12,$EX269)),IF($EA269=0,0,IF(F$12&lt;=$EA269,F$12,$EA269)))</f>
        <v>2</v>
      </c>
      <c r="G269" s="199">
        <f t="shared" ref="G269:G521" si="244">IF(C$6=2008,IF(G$12&lt;=($EX269-$F269),G$12,($EX269-$F269)),IF(G$12&lt;=($EA269-$F269),G$12,($EA269-$F269)))</f>
        <v>2</v>
      </c>
      <c r="H269" s="199">
        <f t="shared" ref="H269:H521" si="245">IF(C$6=2008,IF(H$12&lt;=($EX269-$F269-$G269),H$12,($EX269-$F269-$G269)),IF(H$12&lt;=($EA269-$F269-$G269),H$12,($EA269-$F269-$G269)))</f>
        <v>2</v>
      </c>
      <c r="I269" s="199">
        <f t="shared" ref="I269:I521" si="246">IF(C$6=2008,IF(I$12&lt;=($EX269-$F269-$G269-$H269),I$12,($EX269-$F269-$G269-$H269)),IF(I$12&lt;=($EA269-$F269-$G269-$H269),I$12,($EA269-$F269-$G269-$H269)))</f>
        <v>2</v>
      </c>
      <c r="J269" s="199">
        <f t="shared" ref="J269:J521" si="247">IF(C$6=2008,IF(J$12&lt;=($EX269-$F269-$G269-$H269-$I269),J$12,($EX269-$F269-$G269-$H269-$I269)),IF(J$12&lt;=($EA269-$F269-$G269-$H269-$I269),J$12,($EA269-$F269-$G269-$H269-$I269)))</f>
        <v>2</v>
      </c>
      <c r="K269" s="199">
        <f t="shared" ref="K269:K521" si="248">IF(C$6=2008,IF(K$12&lt;=($EX269-$F269-$G269-$H269-$I269-$J269),K$12,($EX269-$F269-$G269-$H269-$I269-$J269)),IF(K$12&lt;=($EA269-$F269-$G269-$H269-$I269-$J269),K$12,($EA269-$F269-$G269-$H269-$I269-$J269)))</f>
        <v>2</v>
      </c>
      <c r="L269" s="199">
        <f t="shared" ref="L269:L521" si="249">IF(C$6=2008,IF(L$12&lt;=($EX269-$F269-$G269-$H269-$I269-$J269-$K269),L$12,($EX269-$F269-$G269-$H269-$I269-$J269-$K269)),IF(L$12&lt;=($EA269-$F269-$G269-$H269-$I269-$J269-$K269),L$12,($EA269-$F269-$G269-$H269-$I269-$J269-$K269)))</f>
        <v>2</v>
      </c>
      <c r="M269" s="199">
        <f t="shared" ref="M269:M521" si="250">IF(C$6=2008,IF(M$12&lt;=($EX269-$F269-$G269-$H269-$I269-$J269-$K269-$L269),M$12,($EX269-$F269-$G269-$H269-$I269-$J269-$K269-$L269)),IF(M$12&lt;=($EA269-$F269-$G269-$H269-$I269-$J269-$K269-$L269),M$12,($EA269-$F269-$G269-$H269-$I269-$J269-$K269-$L269)))</f>
        <v>1</v>
      </c>
      <c r="N269" s="199">
        <f t="shared" ref="N269:N521" si="251">IF(C$6=2008,IF(N$12&lt;=($EX269-$F269-$G269-$H269-$I269-$J269-$K269-$L269-$M269),N$12,($EX269-$F269-$G269-$H269-$I269-$J269-$K269-$L269-$M269)),IF(N$12&lt;=($EA269-$F269-$G269-$H269-$I269-$J269-$K269-$L269-$M269),N$12,($EA269-$F269-$G269-$H269-$I269-$J269-$K269-$L269-$M269)))</f>
        <v>0</v>
      </c>
      <c r="O269" s="200">
        <f t="shared" ref="O269:O521" si="252">IF(O$12=0,0,IF(C$6=2008,EX269-SUM(F269:N269),EA269-SUM(F269:N269)))</f>
        <v>0</v>
      </c>
      <c r="P269" s="199">
        <f t="shared" ref="P269:P521" si="253">IF($C$6=2008,IF($EY269=0,0,IF(P$12&lt;=$EY269,P$12,$EY269)),IF($EB269=0,0,IF(P$12&lt;=$EB269,P$12,$EB269)))</f>
        <v>0</v>
      </c>
      <c r="Q269" s="199">
        <f t="shared" ref="Q269:Q521" si="254">IF(C$6=2008,IF(Q$12&lt;=($EY269-$P269),Q$12,($EY269-$P269)),IF(Q$12&lt;=($EB269-$P269),Q$12,($EB269-$P269)))</f>
        <v>0</v>
      </c>
      <c r="R269" s="199">
        <f t="shared" ref="R269:R521" si="255">IF(C$6=2008,IF(R$12&lt;=($EY269-$P269-$Q269),R$12,($EY269-$P269-$Q269)),IF(R$12&lt;=($EB269-$P269-$Q269),R$12,($EB269-$P269-$Q269)))</f>
        <v>0</v>
      </c>
      <c r="S269" s="201">
        <f t="shared" si="214"/>
        <v>0</v>
      </c>
      <c r="T269" s="202">
        <f t="shared" ref="T269:T521" si="256">COUNTIF(P269:S269,0)</f>
        <v>4</v>
      </c>
      <c r="U269" s="199">
        <f t="shared" ref="U269:U521" si="257">IF(C$6=2008,IF($EZ269=0,0,IF(U$12&lt;=$EZ269,U$12,$EZ269)),IF($EC269=0,0,IF(U$12&lt;=$EC269,U$12,$EC269)))</f>
        <v>10</v>
      </c>
      <c r="V269" s="199">
        <f t="shared" ref="V269:V521" si="258">IF(C$6=2008,IF(V$12&lt;=($EZ269-$U269),V$12,($EZ269-$U269)),IF(V$12&lt;=($EC269-$U269),V$12,($EC269-$U269)))</f>
        <v>0</v>
      </c>
      <c r="W269" s="199">
        <f t="shared" ref="W269:W521" si="259">IF(C$6=2008,IF(W$12&lt;=($EZ269-$U269-$V269),W$12,($EZ269-$U269-$V269)),IF(W$12&lt;=($EC269-$U269-$V269),W$12,($EC269-$U269-$V269)))</f>
        <v>0</v>
      </c>
      <c r="X269" s="201">
        <f t="shared" ref="X269:X521" si="260">IF(X$12=0,0,IF(C$6=2008,$EZ269-$U269-$V269-$W269,$EC269-$U269-$V269-$W269))</f>
        <v>0</v>
      </c>
      <c r="Y269" s="203">
        <f t="shared" ref="Y269:Y521" si="261">COUNTIF(U269:X269,0)</f>
        <v>3</v>
      </c>
      <c r="Z269" s="199">
        <f t="shared" ref="Z269:Z521" si="262">IF(C$6=2008,IF($FA269=0,0,IF(Z$12&lt;=$FA269,Z$12,$FA269)),IF($ED269=0,0,IF(Z$12&lt;=$ED269,Z$12,$ED269)))</f>
        <v>11</v>
      </c>
      <c r="AA269" s="199">
        <f t="shared" ref="AA269:AA521" si="263">IF(C$6=2008,IF(AA$12&lt;=($FA269-$Z269),AA$12,($FA269-$Z269)),IF(AA$12&lt;=($ED269-$Z269),AA$12,($ED269-$Z269)))</f>
        <v>0</v>
      </c>
      <c r="AB269" s="199">
        <f t="shared" ref="AB269:AB521" si="264">IF(C$6=2008,IF(AB$12&lt;=($FA269-$Z269-$AA269),AB$12,($FA269-$Z269-$AA269)),IF(AB$12&lt;=($ED269-$Z269-$AA269),AB$12,($ED269-$Z269-$AA269)))</f>
        <v>0</v>
      </c>
      <c r="AC269" s="201">
        <f t="shared" ref="AC269:AC521" si="265">IF(AC$12=0,0,IF(C$6=2008,$FA269-$Z269-$AA269-$AB269,$ED269-$Z269-$AA269-$AB269))</f>
        <v>0</v>
      </c>
      <c r="AD269" s="202">
        <f t="shared" ref="AD269:AD521" si="266">COUNTIF(Z269:AC269,0)</f>
        <v>3</v>
      </c>
      <c r="AE269" s="199">
        <f t="shared" ref="AE269:AE521" si="267">IF(C$6=2008,IF($FB269=0,0,IF(AE$12&lt;=$FB269,AE$12,$FB269)),IF($EE269=0,0,IF(AE$12&lt;=$EE269,AE$12,$EE269)))</f>
        <v>0</v>
      </c>
      <c r="AF269" s="199">
        <f t="shared" ref="AF269:AF521" si="268">IF(C$6=2008,IF(AF$12&lt;=($FB269-$AE269),AF$12,($FB269-$AE269)),IF(AF$12&lt;=($EE269-$AE269),AF$12,($EE269-$AE269)))</f>
        <v>0</v>
      </c>
      <c r="AG269" s="199">
        <f t="shared" ref="AG269:AG521" si="269">IF(C$6=2008,IF(AG$12&lt;=($FB269-$AE269-$AF269),AG$12,($FB269-$AE269-$AF269)),IF(AG$12&lt;=($EE269-$AE269-$AF269),AG$12,($EE269-$AE269-$AF269)))</f>
        <v>0</v>
      </c>
      <c r="AH269" s="201">
        <f t="shared" ref="AH269:AH521" si="270">IF(AH$12=0,0,IF(C$6=2008,$FB269-$AE269-$AF269-$AG269,$EE269-$AE269-$AF269-$AG269))</f>
        <v>0</v>
      </c>
      <c r="AI269" s="204">
        <f t="shared" ref="AI269:AI521" si="271">COUNTIF(AE269:AH269,0)</f>
        <v>4</v>
      </c>
      <c r="AJ269" s="199">
        <f t="shared" ref="AJ269:AJ521" si="272">IF(C$6=2008,IF($FC269=0,0,IF(AJ$12&lt;=$FC269,AJ$12,$FC269)),IF($EF269=0,0,IF(AJ$12&lt;=$EF269,AJ$12,$EF269)))</f>
        <v>0</v>
      </c>
      <c r="AK269" s="199">
        <f t="shared" ref="AK269:AK521" si="273">IF(C$6=2008,IF(AK$12&lt;=($FC269-$AJ269),AK$12,($FC269-$AJ269)),IF(AK$12&lt;=($EF269-$AJ269),AK$12,($EF269-$AJ269)))</f>
        <v>0</v>
      </c>
      <c r="AL269" s="199">
        <f t="shared" ref="AL269:AL521" si="274">IF(C$6=2008,IF(AL$12&lt;=($FC269-$AJ269-$AK269),AL$12,($FC269-$AJ269-$AK269)),IF(AL$12&lt;=($EF269-$AJ269-$AK269),AL$12,($EF269-$AJ269-$AK269)))</f>
        <v>0</v>
      </c>
      <c r="AM269" s="201">
        <f t="shared" ref="AM269:AM521" si="275">IF(AM$12=0,0,IF(C$6=2008,$FC269-$AJ269-$AK269-$AL269,$EF269-$AJ269-$AK269-$AL269))</f>
        <v>0</v>
      </c>
      <c r="AN269" s="204">
        <f t="shared" ref="AN269:AN521" si="276">COUNTIF(AJ269:AM269,0)</f>
        <v>4</v>
      </c>
      <c r="AO269" s="199">
        <f t="shared" ref="AO269:AO521" si="277">IF(C$6=2008,IF($FD269=0,0,IF(AO$12&lt;=$FD269,AO$12,$FD269)),IF($EG269=0,0,IF(AO$12&lt;=$EG269,AO$12,$EG269)))</f>
        <v>11</v>
      </c>
      <c r="AP269" s="199">
        <f t="shared" ref="AP269:AP521" si="278">IF(C$6=2008,IF(AP$12&lt;=($FD269-$AO269),AP$12,($FD269-$AO269)),IF(AP$12&lt;=($EG269-$AO269),AP$12,($EG269-$AO269)))</f>
        <v>0</v>
      </c>
      <c r="AQ269" s="199">
        <f t="shared" ref="AQ269:AQ521" si="279">IF(C$6=2008,IF(AQ$12&lt;=($FD269-$AO269-$AP269),AQ$12,($FD269-$AO269-$AP269)),IF(AQ$12&lt;=($EG269-$AO269-$AP269),AQ$12,($EG269-$AO269-$AP269)))</f>
        <v>0</v>
      </c>
      <c r="AR269" s="201">
        <f t="shared" ref="AR269:AR521" si="280">IF(AR$12=0,0,IF(C$6=2008,$FD269-$AO269-$AP269-$AQ269,$EG269-$AO269-$AP269-$AQ269))</f>
        <v>0</v>
      </c>
      <c r="AS269" s="204">
        <f t="shared" ref="AS269:AS521" si="281">COUNTIF(AO269:AR269,0)</f>
        <v>3</v>
      </c>
      <c r="AT269" s="199">
        <f t="shared" ref="AT269:AT521" si="282">IF(C$6=2008,IF($FE269=0,0,IF(AT$12&lt;=$FE269,AT$12,$FE269)),IF($EH269=0,0,IF(AT$12&lt;=$EH269,AT$12,$EH269)))</f>
        <v>0</v>
      </c>
      <c r="AU269" s="199">
        <f t="shared" ref="AU269:AU521" si="283">IF(C$6=2008,IF(AU$12&lt;=($FE269-$AT269),AU$12,($FE269-$AT269)),IF(AU$12&lt;=($EH269-$AT269),AU$12,($EH269-$AT269)))</f>
        <v>0</v>
      </c>
      <c r="AV269" s="199">
        <f t="shared" ref="AV269:AV521" si="284">IF(C$6=2008,IF(AV$12&lt;=($FE269-$AT269-$AU269),AV$12,($FE269-$AT269-$AU269)),IF(AV$12&lt;=($EH269-$AT269-$AU269),AV$12,($EH269-$AT269-$AU269)))</f>
        <v>0</v>
      </c>
      <c r="AW269" s="201">
        <f t="shared" ref="AW269:AW521" si="285">IF(AW$12=0,0,IF(C$6=2008,$FE269-$AT269-$AU269-$AV269,$EH269-$AT269-$AU269-$AV269))</f>
        <v>0</v>
      </c>
      <c r="AX269" s="205">
        <f t="shared" ref="AX269:AX521" si="286">COUNTIF(AT269:AW269,0)</f>
        <v>4</v>
      </c>
      <c r="AY269" s="199">
        <f t="shared" ref="AY269:AY521" si="287">IF(C$6=2008,IF($FF269=0,0,IF(AY$12&lt;=$FF269,AY$12,$FF269)),IF($EI269=0,0,IF(AY$12&lt;=$EI269,AY$12,$EI269)))</f>
        <v>11</v>
      </c>
      <c r="AZ269" s="199">
        <f t="shared" ref="AZ269:AZ521" si="288">IF(C$6=2008,IF(AZ$12&lt;=($FF269-$AY269),AZ$12,($FF269-$AY269)),IF(AZ$12&lt;=($EI269-$AY269),AZ$12,($EI269-$AY269)))</f>
        <v>0</v>
      </c>
      <c r="BA269" s="199">
        <f t="shared" ref="BA269:BA521" si="289">IF(C$6=2008,IF(BA$12&lt;=($FF269-$AY269-$AZ269),BA$12,($FF269-$AY269-$AZ269)),IF(BA$12&lt;=($EI269-$AY269-$AZ269),BA$12,($EI269-$AY269-$AZ269)))</f>
        <v>0</v>
      </c>
      <c r="BB269" s="201">
        <f t="shared" ref="BB269:BB521" si="290">IF(BB$12=0,0,IF(C$6=2008,$FF269-$AY269-$AZ269-$BA269,$EI269-$AY269-$AZ269-$BA269))</f>
        <v>0</v>
      </c>
      <c r="BC269" s="204">
        <f t="shared" ref="BC269:BC521" si="291">COUNTIF(AY269:BB269,0)</f>
        <v>3</v>
      </c>
      <c r="BD269" s="199">
        <f t="shared" ref="BD269:BD521" si="292">IF(C$6=2008,IF($FG269=0,0,IF(BD$12&lt;=$FG269,BD$12,$FG269)),IF($EJ269=0,0,IF(BD$12&lt;=$EJ269,BD$12,$EJ269)))</f>
        <v>6</v>
      </c>
      <c r="BE269" s="199">
        <f t="shared" ref="BE269:BE521" si="293">IF(C$6=2008,IF(BE$12&lt;=($FG269-$BD269),BE$12,($FG269-$BD269)),IF(BE$12&lt;=($EJ269-$BD269),BE$12,($EJ269-$BD269)))</f>
        <v>0</v>
      </c>
      <c r="BF269" s="199">
        <f t="shared" ref="BF269:BF521" si="294">IF(C$6=2008,IF(BF$12&lt;=($FG269-$BD269-$BE269),BF$12,($FG269-$BD269-$BE269)),IF(BF$12&lt;=($EJ269-$BD269-$BE269),BF$12,($EJ269-$BD269-$BE269)))</f>
        <v>0</v>
      </c>
      <c r="BG269" s="201">
        <f t="shared" ref="BG269:BG521" si="295">IF(BG$12=0,0,IF(C$6=2008,$FG269-$BD269-$BE269-$BF269,$EJ269-$BD269-$BE269-$BF269))</f>
        <v>0</v>
      </c>
      <c r="BH269" s="204">
        <f t="shared" ref="BH269:BH521" si="296">COUNTIF(BD269:BG269,0)</f>
        <v>3</v>
      </c>
      <c r="BI269" s="199">
        <f t="shared" ref="BI269:BI521" si="297">IF(C$6=2008,IF($FH269=0,0,IF(BI$12&lt;=$FH269,BI$12,$FH269)),IF($EK269=0,0,IF(BI$12&lt;=$EK269,BI$12,$EK269)))</f>
        <v>0</v>
      </c>
      <c r="BJ269" s="199">
        <f t="shared" ref="BJ269:BJ521" si="298">IF(C$6=2008,IF(BJ$12&lt;=($FH269-$BI269),BJ$12,($FH269-$BI269)),IF(BJ$12&lt;=($EK269-$BI269),BJ$12,($EK269-$BI269)))</f>
        <v>0</v>
      </c>
      <c r="BK269" s="199">
        <f t="shared" ref="BK269:BK521" si="299">IF(C$6=2008,IF(BK$12&lt;=($FH269-$BI269-$BJ269),BK$12,($FH269-$BI269-$BJ269)),IF(BK$12&lt;=($EK269-$BI269-$BJ269),BK$12,($EK269-$BI269-$BJ269)))</f>
        <v>0</v>
      </c>
      <c r="BL269" s="201">
        <f t="shared" ref="BL269:BL521" si="300">IF(BL$12=0,0,IF(C$6=2008,$FH269-$BI269-$BJ269-$BK269,$EK269-$BI269-$BJ269-$BK269))</f>
        <v>0</v>
      </c>
      <c r="BM269" s="206">
        <f t="shared" ref="BM269:BM521" si="301">COUNTIF(BI269:BL269,0)</f>
        <v>4</v>
      </c>
      <c r="BN269" s="199">
        <f t="shared" ref="BN269:BN521" si="302">IF(C$6=2008,IF($FI269=0,0,IF(BN$12&lt;=$FI269,BN$12,$FI269)),IF($EL269=0,0,IF(BN$12&lt;=$EL269,BN$12,$EL269)))</f>
        <v>0</v>
      </c>
      <c r="BO269" s="199">
        <f t="shared" ref="BO269:BO521" si="303">IF(C$6=2008,IF(BO$12&lt;=($FI269-$BN269),BO$12,($FI269-$BN269)),IF(BO$12&lt;=($EL269-$BN269),BO$12,($EL269-$BN269)))</f>
        <v>0</v>
      </c>
      <c r="BP269" s="199">
        <f t="shared" ref="BP269:BP521" si="304">IF(C$6=2008,IF(BP$12&lt;=($FI269-$BN269-$BO269),BP$12,($FI269-$BN269-$BO269)),IF(BP$12&lt;=($EL269-$BN269-$BO269),BP$12,($EL269-$BN269-$BO269)))</f>
        <v>0</v>
      </c>
      <c r="BQ269" s="201">
        <f t="shared" ref="BQ269:BQ521" si="305">IF(BQ$12=0,0,IF(C$6=2008,$FI269-$BN269-$BO269-$BP269,$EL269-$BN269-$BO269-$BP269))</f>
        <v>0</v>
      </c>
      <c r="BR269" s="207">
        <f t="shared" ref="BR269:BR521" si="306">IF(COUNTBLANK(BN269:BQ269)=4,4,COUNTIF(BN269:BQ269,0))</f>
        <v>4</v>
      </c>
      <c r="BS269" s="199">
        <f t="shared" ref="BS269:BS521" si="307">IF(C$6=2008,IF($FJ269=0,0,IF(BS$12&lt;=$FJ269,BS$12,$FJ269)),IF($EM269=0,0,IF(BS$12&lt;=$EM269,BS$12,$EM269)))</f>
        <v>11</v>
      </c>
      <c r="BT269" s="199">
        <f t="shared" ref="BT269:BT521" si="308">IF(C$6=2008,IF(BT$12&lt;=($FJ269-$BS269),BT$12,($FJ269-$BS269)),IF(BT$12&lt;=($EM269-$BS269),BT$12,($EM269-$BS269)))</f>
        <v>0</v>
      </c>
      <c r="BU269" s="199">
        <f t="shared" ref="BU269:BU521" si="309">IF(C$6=2008,IF(BU$12&lt;=($FJ269-$BS269-$BT269),BU$12,($FJ269-$BS269-$BT269)),IF(BU$12&lt;=($EM269-$BS269-$BT269),BU$12,($EM269-$BS269-$BT269)))</f>
        <v>0</v>
      </c>
      <c r="BV269" s="201">
        <f t="shared" ref="BV269:BV521" si="310">IF(BV$12=0,0,IF(C$6=2008,$FJ269-$BS269-$BT269-$BU269,$EM269-$BS269-$BT269-$BU269))</f>
        <v>0</v>
      </c>
      <c r="BW269" s="207">
        <f t="shared" ref="BW269:BW521" si="311">IF(COUNTBLANK(BS269:BV269)=4,4,COUNTIF(BS269:BV269,0))</f>
        <v>3</v>
      </c>
      <c r="BX269" s="235">
        <v>75</v>
      </c>
      <c r="BY269" s="235">
        <v>75</v>
      </c>
      <c r="BZ269" s="193" t="e">
        <f t="shared" ref="BZ269:BZ521" si="312">SUM(CA269:CM269)</f>
        <v>#VALUE!</v>
      </c>
      <c r="CA269" s="193">
        <f t="shared" ref="CA269:CA521" si="313">IF(BY269=0,0,IF(BY269=70,10,IF(BY269=75,12,IF(BY269=80,14,IF(BY269=85,16,IF(BY269=90,18,IF(BY269=95,19,20)))))))</f>
        <v>12</v>
      </c>
      <c r="CB269" s="193" t="e">
        <f t="shared" ref="CB269:CB521" si="314">IF(BY269=0,0,IF(BY269=70,IF(CP269=1,IF(D269="A",12,IF(D269="B",10,IF(D269="C",13,IF(D269="D",14,11)))),0),IF(BY269=75,IF(CP269=1,IF(D269="A",10,IF(D269="B",14,IF(D269="C",12,IF(D269="D",13,14)))),0),IF(BY269=80,IF(CP269=1,IF(D269="A",15,IF(D269="B",15,IF(D269="C",14,IF(D269="D",12,10)))),0),IF(BY269=85,IF(CP269=1,IF(D269="A",15,IF(D269="B",16,IF(D269="C",12,IF(D269="D",14,12)))),0),IF(BY269=90,IF(CP269=1,IF(D269="A",14,IF(D269="B",15,IF(D269="C",16,IF(D269="D",13,14)))),0),IF(BY269=95,IF(CP269=1,IF(D269="A",16,IF(D269="B",15,IF(D269="C",15,IF(D269="D",15,15)))),0),IF(CP269=1,IF(D269="A",16,IF(D269="B",16,IF(D269="C",16,IF(D269="D",16,16)))),0))))))))</f>
        <v>#VALUE!</v>
      </c>
      <c r="CC269" s="193" t="e">
        <f t="shared" ref="CC269:CC521" si="315">IF(BY269=0,0,IF(BY269=70,IF(CP269=0,IF(D269="A",12,IF(D269="B",10,IF(D269="C",13,IF(D269="D",14,11)))),0),IF(BY269=75,IF(CP269=0,IF(D269="A",10,IF(D269="B",14,IF(D269="C",12,IF(D269="D",13,14)))),0),IF(BY269=80,IF(CP269=0,IF(D269="A",15,IF(D269="B",15,IF(D269="C",14,IF(D269="D",12,10)))),0),IF(BY269=85,IF(CP269=0,IF(D269="A",15,IF(D269="B",16,IF(D269="C",12,IF(D269="D",14,12)))),0),IF(BY269=90,IF(CP269=0,IF(D269="A",14,IF(D269="B",15,IF(D269="C",16,IF(D269="D",13,14)))),0),IF(BY269=95,IF(CP269=0,IF(D269="A",16,IF(D269="B",15,IF(D269="C",15,IF(D269="D",15,15)))),0),IF(CP269=0,IF(D269="A",16,IF(D269="B",16,IF(D269="C",16,IF(D269="D",16,16)))),0))))))))</f>
        <v>#VALUE!</v>
      </c>
      <c r="CD269" s="193" t="e">
        <f t="shared" ref="CD269:CD521" si="316">IF(BY269=0,0,IF(BY269=70,IF(CP269=1,IF(D269="A",10,IF(D269="B",13,IF(D269="C",14,IF(D269="D",11,12)))),0),IF(BY269=75,IF(CP269=1,IF(D269="A",14,IF(D269="B",12,IF(D269="C",13,IF(D269="D",14,10)))),0),IF(BY269=80,IF(CP269=1,IF(D269="A",15,IF(D269="B",14,IF(D269="C",12,IF(D269="D",10,15)))),0),IF(BY269=85,IF(CP269=1,IF(D269="A",16,IF(D269="B",12,IF(D269="C",14,IF(D269="D",12,15)))),0),IF(BY269=90,IF(CP269=1,IF(D269="A",15,IF(D269="B",16,IF(D269="C",13,IF(D269="D",14,14)))),0),IF(BY269=95,IF(CP269=1,IF(D269="A",15,IF(D269="B",15,IF(D269="C",15,IF(D269="D",15,16)))),0),IF(CP269=1,IF(D269="A",16,IF(D269="B",16,IF(D269="C",16,IF(D269="D",16,16)))),0))))))))</f>
        <v>#VALUE!</v>
      </c>
      <c r="CE269" s="193" t="e">
        <f t="shared" ref="CE269:CE521" si="317">IF(BY269=0,0,IF(BY269=70,IF(CP269=0,IF(D269="A",10,IF(D269="B",13,IF(D269="C",14,IF(D269="D",11,12)))),0),IF(BY269=75,IF(CP269=0,IF(D269="A",14,IF(D269="B",12,IF(D269="C",13,IF(D269="D",14,10)))),0),IF(BY269=80,IF(CP269=0,IF(D269="A",15,IF(D269="B",14,IF(D269="C",12,IF(D269="D",10,15)))),0),IF(BY269=85,IF(CP269=0,IF(D269="A",16,IF(D269="B",12,IF(D269="C",14,IF(D269="D",12,15)))),0),IF(BY269=90,IF(CP269=0,IF(D269="A",15,IF(D269="B",16,IF(D269="C",13,IF(D269="D",14,14)))),0),IF(BY269=95,IF(CP269=0,IF(D269="A",15,IF(D269="B",15,IF(D269="C",15,IF(D269="D",15,16)))),0),IF(CP269=0,IF(D269="A",16,IF(D269="B",16,IF(D269="C",16,IF(D269="D",16,16)))),0))))))))</f>
        <v>#VALUE!</v>
      </c>
      <c r="CF269" s="193" t="e">
        <f t="shared" ref="CF269:CF521" si="318">IF(BY269=0,0,IF(BY269=70,IF(CP269=1,IF(D269="A",13,IF(D269="B",14,IF(D269="C",11,IF(D269="D",12,10)))),0),IF(BY269=75,IF(CP269=1,IF(D269="A",12,IF(D269="B",13,IF(D269="C",14,IF(D269="D",10,14)))),0),IF(BY269=80,IF(CP269=1,IF(D269="A",14,IF(D269="B",12,IF(D269="C",10,IF(D269="D",15,15)))),0),IF(BY269=85,IF(CP269=1,IF(D269="A",12,IF(D269="B",14,IF(D269="C",12,IF(D269="D",15,16)))),0),IF(BY269=90,IF(CP269=1,IF(D269="A",16,IF(D269="B",13,IF(D269="C",14,IF(D269="D",14,15)))),0),IF(BY269=95,IF(CP269=1,IF(D269="A",15,IF(D269="B",15,IF(D269="C",15,IF(D269="D",16,15)))),0),IF(CP269=1,IF(D269="A",16,IF(D269="B",16,IF(D269="C",16,IF(D269="D",16,16)))),0))))))))</f>
        <v>#VALUE!</v>
      </c>
      <c r="CG269" s="193" t="e">
        <f t="shared" ref="CG269:CG521" si="319">IF(BY269=0,0,IF(BY269=70,IF(CP269=0,IF(D269="A",13,IF(D269="B",14,IF(D269="C",11,IF(D269="D",12,10)))),0),IF(BY269=75,IF(CP269=0,IF(D269="A",12,IF(D269="B",13,IF(D269="C",14,IF(D269="D",10,14)))),0),IF(BY269=80,IF(CP269=0,IF(D269="A",14,IF(D269="B",12,IF(D269="C",10,IF(D269="D",15,15)))),0),IF(BY269=85,IF(CP269=0,IF(D269="A",12,IF(D269="B",14,IF(D269="C",12,IF(D269="D",15,16)))),0),IF(BY269=90,IF(CP269=0,IF(D269="A",16,IF(D269="B",13,IF(D269="C",14,IF(D269="D",14,15)))),0),IF(BY269=95,IF(CP269=0,IF(D269="A",15,IF(D269="B",15,IF(D269="C",15,IF(D269="D",16,15)))),0),IF(CP269=0,IF(D269="A",16,IF(D269="B",16,IF(D269="C",16,IF(D269="D",16,16)))),0))))))))</f>
        <v>#VALUE!</v>
      </c>
      <c r="CH269" s="193" t="e">
        <f t="shared" ref="CH269:CH521" si="320">IF(BY269=0,0,IF(BY269=70,IF(CP269=1,IF(D269="A",14,IF(D269="B",11,IF(D269="C",12,IF(D269="D",10,13)))),0),IF(BY269=75,IF(CP269=1,IF(D269="A",13,IF(D269="B",14,IF(D269="C",10,IF(D269="D",14,12)))),0),IF(BY269=80,IF(CP269=1,IF(D269="A",12,IF(D269="B",10,IF(D269="C",15,IF(D269="D",15,14)))),0),IF(BY269=85,IF(CP269=1,IF(D269="A",14,IF(D269="B",12,IF(D269="C",15,IF(D269="D",16,12)))),0),IF(BY269=90,IF(CP269=1,IF(D269="A",13,IF(D269="B",14,IF(D269="C",14,IF(D269="D",15,16)))),0),IF(BY269=95,IF(CP269=1,IF(D269="A",15,IF(D269="B",15,IF(D269="C",16,IF(D269="D",15,15)))),0),IF(CP269=1,IF(D269="A",16,IF(D269="B",16,IF(D269="C",16,IF(D269="D",16,16)))),0))))))))</f>
        <v>#VALUE!</v>
      </c>
      <c r="CI269" s="193" t="e">
        <f t="shared" ref="CI269:CI521" si="321">IF(BY269=0,0,IF(BY269=70,IF(CP269=0,IF(D269="A",14,IF(D269="B",11,IF(D269="C",12,IF(D269="D",10,13)))),0),IF(BY269=75,IF(CP269=0,IF(D269="A",13,IF(D269="B",14,IF(D269="C",10,IF(D269="D",14,12)))),0),IF(BY269=80,IF(CP269=0,IF(D269="A",12,IF(D269="B",10,IF(D269="C",15,IF(D269="D",15,14)))),0),IF(BY269=85,IF(CP269=0,IF(D269="A",14,IF(D269="B",12,IF(D269="C",15,IF(D269="D",16,12)))),0),IF(BY269=90,IF(CP269=0,IF(D269="A",13,IF(D269="B",14,IF(D269="C",14,IF(D269="D",15,16)))),0),IF(BY269=95,IF(CP269=0,IF(D269="A",15,IF(D269="B",15,IF(D269="C",16,IF(D269="D",15,15)))),0),IF(CP269=0,IF(D269="A",16,IF(D269="B",16,IF(D269="C",16,IF(D269="D",16,16)))),0))))))))</f>
        <v>#VALUE!</v>
      </c>
      <c r="CJ269" s="193" t="e">
        <f t="shared" ref="CJ269:CJ521" si="322">IF(BY269=0,0,IF(BY269=70,IF(CP269=1,IF(D269="A",11,IF(D269="B",12,IF(D269="C",10,IF(D269="D",13,14)))),0),IF(BY269=75,IF(CP269=1,IF(D269="A",14,IF(D269="B",10,IF(D269="C",14,IF(D269="D",12,13)))),0),IF(BY269=80,IF(CP269=1,IF(D269="A",10,IF(D269="B",15,IF(D269="C",15,IF(D269="D",14,12)))),0),IF(BY269=85,IF(CP269=1,IF(D269="A",12,IF(D269="B",15,IF(D269="C",16,IF(D269="D",12,14)))),0),IF(BY269=90,IF(CP269=1,IF(D269="A",14,IF(D269="B",14,IF(D269="C",15,IF(D269="D",16,13)))),0),IF(BY269=95,IF(CP269=1,IF(D269="A",15,IF(D269="B",16,IF(D269="C",15,IF(D269="D",15,15)))),0),IF(CP269=1,IF(D269="A",16,IF(D269="B",16,IF(D269="C",16,IF(D269="D",16,16)))),0))))))))</f>
        <v>#VALUE!</v>
      </c>
      <c r="CK269" s="193" t="e">
        <f t="shared" ref="CK269:CK521" si="323">IF(BY269=0,0,IF(BY269=70,IF(CP269=0,IF(D269="A",11,IF(D269="B",12,IF(D269="C",10,IF(D269="D",13,14)))),0),IF(BY269=75,IF(CP269=0,IF(D269="A",14,IF(D269="B",10,IF(D269="C",14,IF(D269="D",12,13)))),0),IF(BY269=80,IF(CP269=0,IF(D269="A",10,IF(D269="B",15,IF(D269="C",15,IF(D269="D",14,12)))),0),IF(BY269=85,IF(CP269=0,IF(D269="A",12,IF(D269="B",15,IF(D269="C",16,IF(D269="D",12,14)))),0),IF(BY269=90,IF(CP269=0,IF(D269="A",14,IF(D269="B",14,IF(D269="C",15,IF(D269="D",16,13)))),0),IF(BY269=95,IF(CP269=0,IF(D269="A",15,IF(D269="B",16,IF(D269="C",15,IF(D269="D",15,15)))),0),IF(CP269=0,IF(D269="A",16,IF(D269="B",16,IF(D269="C",16,IF(D269="D",16,16)))),0))))))))</f>
        <v>#VALUE!</v>
      </c>
      <c r="CL269" s="193" t="e">
        <f t="shared" ref="CL269:CL521" si="324">IF(CP269=1,BY269-SUM(CA269:CK269),0)</f>
        <v>#VALUE!</v>
      </c>
      <c r="CM269" s="193" t="e">
        <f t="shared" ref="CM269:CM521" si="325">IF(CP269=0,BY269-SUM(CA269:CK269),0)</f>
        <v>#VALUE!</v>
      </c>
      <c r="CN269" s="193" t="e">
        <f t="shared" ref="CN269:CN521" si="326">SUM(CA269:CM269)</f>
        <v>#VALUE!</v>
      </c>
      <c r="CO269" s="209" t="str">
        <f t="shared" ref="CO269:CO521" si="327">C269</f>
        <v>2023PEC AI 434</v>
      </c>
      <c r="CP269" s="193" t="e">
        <f t="shared" ref="CP269:CP521" si="328">IF(AND(MOD(CO269,3),MOD(CO269,8),MOD(CO269,7)),1,0)</f>
        <v>#VALUE!</v>
      </c>
      <c r="CQ269" s="158"/>
      <c r="CR269" s="193">
        <f t="shared" ref="CR269:CR521" si="329">IF(BY269=0,0,IF(BY269=70,10,IF(BY269=75,12,IF(BY269=80,13,IF(BY269=85,15,IF(BY269=90,17,IF(BY269=95,19,20)))))))</f>
        <v>12</v>
      </c>
      <c r="CS269" s="193" t="e">
        <f t="shared" ref="CS269:CS521" si="330">IF(BY269=0,0,IF(BY269=70,IF(CP269=1,IF(D269="A",10,IF(D269="B",8,IF(D269="C",11,IF(D269="D",12,9)))),0),IF(BY269=75,IF(CP269=1,IF(D269="A",12,IF(D269="B",10,IF(D269="C",10,IF(D269="D",12,11)))),0),IF(BY269=80,IF(CP269=1,IF(D269="A",11,IF(D269="B",12,IF(D269="C",10,IF(D269="D",11,11)))),0),IF(BY269=85,IF(CP269=1,IF(D269="A",12,IF(D269="B",11,IF(D269="C",12,IF(D269="D",10,12)))),0),IF(BY269=90,IF(CP269=1,IF(D269="A",13,IF(D269="B",12,IF(D269="C",11,IF(D269="D",13,10)))),0),IF(BY269=95,IF(CP269=1,IF(D269="A",12,IF(D269="B",13,IF(D269="C",12,IF(D269="D",12,13)))),0),IF(CP269=1,IF(D269="A",13,IF(D269="B",13,IF(D269="C",13,IF(D269="D",13,13)))),0))))))))</f>
        <v>#VALUE!</v>
      </c>
      <c r="CT269" s="193" t="e">
        <f t="shared" ref="CT269:CT521" si="331">IF(BY269=0,0,IF(BY269=70,IF(CP269=0,IF(D269="A",10,IF(D269="B",8,IF(D269="C",11,IF(D269="D",12,9)))),0),IF(BY269=75,IF(CP269=0,IF(D269="A",12,IF(D269="B",10,IF(D269="C",10,IF(D269="D",12,11)))),0),IF(BY269=80,IF(CP269=0,IF(D269="A",11,IF(D269="B",12,IF(D269="C",10,IF(D269="D",11,11)))),0),IF(BY269=85,IF(CP269=0,IF(D269="A",12,IF(D269="B",11,IF(D269="C",12,IF(D269="D",10,12)))),0),IF(BY269=90,IF(CP269=0,IF(D269="A",13,IF(D269="B",12,IF(D269="C",11,IF(D269="D",13,10)))),0),IF(BY269=95,IF(CP269=0,IF(D269="A",12,IF(D269="B",13,IF(D269="C",12,IF(D269="D",12,13)))),0),IF(CP269=0,IF(D269="A",13,IF(D269="B",13,IF(D269="C",13,IF(D269="D",13,13)))),0))))))))</f>
        <v>#VALUE!</v>
      </c>
      <c r="CU269" s="193" t="e">
        <f t="shared" ref="CU269:CU521" si="332">IF(BY269=0,0,IF(BY269=70,IF(CP269=1,IF(D269="A",8,IF(D269="B",11,IF(D269="C",12,IF(D269="D",9,10)))),0),IF(BY269=75,IF(CP269=1,IF(D269="A",10,IF(D269="B",10,IF(D269="C",12,IF(D269="D",11,12)))),0),IF(BY269=80,IF(CP269=1,IF(D269="A",12,IF(D269="B",10,IF(D269="C",11,IF(D269="D",11,11)))),0),IF(BY269=85,IF(CP269=1,IF(D269="A",11,IF(D269="B",12,IF(D269="C",11,IF(D269="D",12,11)))),0),IF(BY269=90,IF(CP269=1,IF(D269="A",12,IF(D269="B",11,IF(D269="C",13,IF(D269="D",10,13)))),0),IF(BY269=95,IF(CP269=1,IF(D269="A",13,IF(D269="B",12,IF(D269="C",12,IF(D269="D",13,12)))),0),IF(CP269=1,IF(D269="A",13,IF(D269="B",13,IF(D269="C",13,IF(D269="D",13,13)))),0))))))))</f>
        <v>#VALUE!</v>
      </c>
      <c r="CV269" s="193" t="e">
        <f t="shared" ref="CV269:CV521" si="333">IF(BY269=0,0,IF(BY269=70,IF(CP269=0,IF(D269="A",8,IF(D269="B",11,IF(D269="C",12,IF(D269="D",9,10)))),0),IF(BY269=75,IF(CP269=0,IF(D269="A",10,IF(D269="B",10,IF(D269="C",12,IF(D269="D",11,12)))),0),IF(BY269=80,IF(CP269=0,IF(D269="A",12,IF(D269="B",10,IF(D269="C",11,IF(D269="D",11,11)))),0),IF(BY269=85,IF(CP269=0,IF(D269="A",11,IF(D269="B",12,IF(D269="C",11,IF(D269="D",12,11)))),0),IF(BY269=90,IF(CP269=0,IF(D269="A",12,IF(D269="B",11,IF(D269="C",13,IF(D269="D",10,13)))),0),IF(BY269=95,IF(CP269=0,IF(D269="A",13,IF(D269="B",12,IF(D269="C",12,IF(D269="D",13,12)))),0),IF(CP269=0,IF(D269="A",13,IF(D269="B",13,IF(D269="C",13,IF(D269="D",13,13)))),0))))))))</f>
        <v>#VALUE!</v>
      </c>
      <c r="CW269" s="193" t="e">
        <f t="shared" ref="CW269:CW521" si="334">IF(BY269=0,0,IF(BY269=70,IF(CP269=1,IF(D269="A",11,IF(D269="B",12,IF(D269="C",9,IF(D269="D",10,8)))),0),IF(BY269=75,IF(CP269=1,IF(D269="A",10,IF(D269="B",12,IF(D269="C",11,IF(D269="D",12,10)))),0),IF(BY269=80,IF(CP269=1,IF(D269="A",10,IF(D269="B",11,IF(D269="C",11,IF(D269="D",11,12)))),0),IF(BY269=85,IF(CP269=1,IF(D269="A",12,IF(D269="B",11,IF(D269="C",12,IF(D269="D",12,11)))),0),IF(BY269=90,IF(CP269=1,IF(D269="A",11,IF(D269="B",13,IF(D269="C",10,IF(D269="D",13,12)))),0),IF(BY269=95,IF(CP269=1,IF(D269="A",12,IF(D269="B",12,IF(D269="C",13,IF(D269="D",12,13)))),0),IF(CP269=1,IF(D269="A",13,IF(D269="B",13,IF(D269="C",13,IF(D269="D",13,13)))),0))))))))</f>
        <v>#VALUE!</v>
      </c>
      <c r="CX269" s="193" t="e">
        <f t="shared" ref="CX269:CX521" si="335">IF(BY269=0,0,IF(BY269=70,IF(CP269=0,IF(D269="A",11,IF(D269="B",12,IF(D269="C",9,IF(D269="D",10,8)))),0),IF(BY269=75,IF(CP269=0,IF(D269="A",10,IF(D269="B",12,IF(D269="C",11,IF(D269="D",12,10)))),0),IF(BY269=80,IF(CP269=0,IF(D269="A",10,IF(D269="B",11,IF(D269="C",11,IF(D269="D",11,12)))),0),IF(BY269=85,IF(CP269=0,IF(D269="A",12,IF(D269="B",11,IF(D269="C",12,IF(D269="D",12,11)))),0),IF(BY269=90,IF(CP269=0,IF(D269="A",11,IF(D269="B",13,IF(D269="C",10,IF(D269="D",13,12)))),0),IF(BY269=95,IF(CP269=0,IF(D269="A",12,IF(D269="B",12,IF(D269="C",13,IF(D269="D",12,13)))),0),IF(CP269=0,IF(D269="A",13,IF(D269="B",13,IF(D269="C",13,IF(D269="D",13,13)))),0))))))))</f>
        <v>#VALUE!</v>
      </c>
      <c r="CY269" s="193" t="e">
        <f t="shared" ref="CY269:CY521" si="336">IF(BY269=0,0,IF(BY269=70,IF(CP269=1,IF(D269="A",12,IF(D269="B",9,IF(D269="C",10,IF(D269="D",8,11)))),0),IF(BY269=75,IF(CP269=1,IF(D269="A",12,IF(D269="B",11,IF(D269="C",12,IF(D269="D",10,10)))),0),IF(BY269=80,IF(CP269=1,IF(D269="A",11,IF(D269="B",11,IF(D269="C",11,IF(D269="D",12,10)))),0),IF(BY269=85,IF(CP269=1,IF(D269="A",11,IF(D269="B",12,IF(D269="C",12,IF(D269="D",11,12)))),0),IF(BY269=90,IF(CP269=1,IF(D269="A",13,IF(D269="B",10,IF(D269="C",13,IF(D269="D",12,11)))),0),IF(BY269=95,IF(CP269=1,IF(D269="A",12,IF(D269="B",13,IF(D269="C",12,IF(D269="D",13,12)))),0),IF(CP269=1,IF(D269="A",13,IF(D269="B",13,IF(D269="C",13,IF(D269="D",13,13)))),0))))))))</f>
        <v>#VALUE!</v>
      </c>
      <c r="CZ269" s="193" t="e">
        <f t="shared" ref="CZ269:CZ521" si="337">IF(BY269=0,0,IF(BY269=70,IF(CP269=0,IF(D269="A",12,IF(D269="B",9,IF(D269="C",10,IF(D269="D",8,11)))),0),IF(BY269=75,IF(CP269=0,IF(D269="A",12,IF(D269="B",11,IF(D269="C",12,IF(D269="D",10,10)))),0),IF(BY269=80,IF(CP269=0,IF(D269="A",11,IF(D269="B",11,IF(D269="C",11,IF(D269="D",12,10)))),0),IF(BY269=85,IF(CP269=0,IF(D269="A",11,IF(D269="B",12,IF(D269="C",12,IF(D269="D",11,12)))),0),IF(BY269=90,IF(CP269=0,IF(D269="A",13,IF(D269="B",10,IF(D269="C",13,IF(D269="D",12,11)))),0),IF(BY269=95,IF(CP269=0,IF(D269="A",12,IF(D269="B",13,IF(D269="C",12,IF(D269="D",13,12)))),0),IF(CP269=0,IF(D269="A",13,IF(D269="B",13,IF(D269="C",13,IF(D269="D",13,13)))),0))))))))</f>
        <v>#VALUE!</v>
      </c>
      <c r="DA269" s="193" t="e">
        <f t="shared" ref="DA269:DA521" si="338">IF(BY269=0,0,IF(BY269=70,IF(CP269=1,IF(D269="A",9,IF(D269="B",10,IF(D269="C",8,IF(D269="D",11,12)))),0),IF(BY269=75,IF(CP269=1,IF(D269="A",11,IF(D269="B",12,IF(D269="C",10,IF(D269="D",10,12)))),0),IF(BY269=80,IF(CP269=1,IF(D269="A",11,IF(D269="B",11,IF(D269="C",12,IF(D269="D",10,11)))),0),IF(BY269=85,IF(CP269=1,IF(D269="A",12,IF(D269="B",12,IF(D269="C",11,IF(D269="D",12,11)))),0),IF(BY269=90,IF(CP269=1,IF(D269="A",10,IF(D269="B",13,IF(D269="C",12,IF(D269="D",11,13)))),0),IF(BY269=95,IF(CP269=1,IF(D269="A",13,IF(D269="B",12,IF(D269="C",13,IF(D269="D",12,12)))),0),IF(CP269=1,IF(D269="A",13,IF(D269="B",13,IF(D269="C",13,IF(D269="D",13,13)))),0))))))))</f>
        <v>#VALUE!</v>
      </c>
      <c r="DB269" s="193" t="e">
        <f t="shared" ref="DB269:DB521" si="339">IF(BY269=0,0,IF(BY269=70,IF(CP269=0,IF(D269="A",9,IF(D269="B",10,IF(D269="C",8,IF(D269="D",11,12)))),0),IF(BY269=75,IF(CP269=0,IF(D269="A",11,IF(D269="B",12,IF(D269="C",10,IF(D269="D",10,12)))),0),IF(BY269=80,IF(CP269=0,IF(D269="A",11,IF(D269="B",11,IF(D269="C",12,IF(D269="D",10,11)))),0),IF(BY269=85,IF(CP269=0,IF(D269="A",12,IF(D269="B",12,IF(D269="C",11,IF(D269="D",12,11)))),0),IF(BY269=90,IF(CP269=0,IF(D269="A",10,IF(D269="B",13,IF(D269="C",12,IF(D269="D",11,13)))),0),IF(BY269=95,IF(CP269=0,IF(D269="A",13,IF(D269="B",12,IF(D269="C",13,IF(D269="D",12,12)))),0),IF(CP269=0,IF(D269="A",13,IF(D269="B",13,IF(D269="C",13,IF(D269="D",13,13)))),0))))))))</f>
        <v>#VALUE!</v>
      </c>
      <c r="DC269" s="193" t="e">
        <f t="shared" ref="DC269:DC521" si="340">IF(CP269=1,BY269-SUM(CR269:DB269),0)</f>
        <v>#VALUE!</v>
      </c>
      <c r="DD269" s="193" t="e">
        <f t="shared" ref="DD269:DD521" si="341">IF(CP269=0,BY269-SUM(CR269:DB269),0)</f>
        <v>#VALUE!</v>
      </c>
      <c r="DE269" s="159"/>
      <c r="DF269" s="159" t="e">
        <f t="shared" ref="DF269:DF521" si="342">SUM(CR269:DD269)</f>
        <v>#VALUE!</v>
      </c>
      <c r="DG269" s="159"/>
      <c r="DH269" s="159"/>
      <c r="DI269" s="159"/>
      <c r="DJ269" s="159"/>
      <c r="DK269" s="159"/>
      <c r="DL269" s="159"/>
      <c r="DM269" s="159"/>
      <c r="DN269" s="159"/>
      <c r="DO269" s="159"/>
      <c r="DP269" s="159"/>
      <c r="DQ269" s="159"/>
      <c r="DR269" s="159">
        <f t="shared" ref="DR269:DR521" si="343">BY269</f>
        <v>75</v>
      </c>
      <c r="DS269" s="188">
        <f t="shared" ref="DS269:DS521" si="344">ROUND(0.2*DR269,0)</f>
        <v>15</v>
      </c>
      <c r="DT269" s="159">
        <f t="shared" ref="DT269:DT521" si="345">IF(ISODD(B269),IF($DR269=100,DT$12,IF(CEILING(0.14*$DR269,1)&lt;DT$12,CEILING(0.14*$DR269,1),DT$12)),IF($DR269=100,DT$12,IF(CEILING(0.13*$DR269,1)&lt;DT$12,CEILING(0.13*$DR269,1),DT$12)))</f>
        <v>10</v>
      </c>
      <c r="DU269" s="159">
        <f t="shared" ref="DU269:DU521" si="346">IF($DR269=100,DU$12,IF(CEILING(0.14*$DR269,1)&lt;DU$12,CEILING(0.14*$DR269,1),DU$12))</f>
        <v>11</v>
      </c>
      <c r="DV269" s="159">
        <f t="shared" ref="DV269:DV521" si="347">IF(ISODD(B269),IF($DR269=100,DV$12,IF(CEILING(0.12*$DR269,1)&lt;DV$12,CEILING(0.12*$DR269,1),DV$12)),IF($DR269=100,DV$12,IF(CEILING(0.14*$DR269,1)&lt;DV$12,CEILING(0.14*$DR269,1),DV$12)))</f>
        <v>11</v>
      </c>
      <c r="DW269" s="159">
        <f t="shared" ref="DW269:DW521" si="348">IF($DR269=100,DW$12,IF(CEILING(0.14*$DR269,1)&lt;DW$12,CEILING(0.14*$DR269,1),DW$12))</f>
        <v>11</v>
      </c>
      <c r="DX269" s="159">
        <f t="shared" ref="DX269:DX521" si="349">DR269-DY269-SUM(DS269:DW269)</f>
        <v>6</v>
      </c>
      <c r="DY269" s="210">
        <f t="shared" ref="DY269:DY521" si="350">ROUND(0.15*DR269,0)</f>
        <v>11</v>
      </c>
      <c r="DZ269" s="159">
        <f t="shared" ref="DZ269:DZ521" si="351">SUM(DS269:DY269)</f>
        <v>75</v>
      </c>
      <c r="EA269" s="159">
        <f t="shared" ref="EA269:EA521" si="352">DS269</f>
        <v>15</v>
      </c>
      <c r="EB269" s="159">
        <f t="shared" ref="EB269:EB521" si="353">IF(ISODD($B269),DT269,0)</f>
        <v>0</v>
      </c>
      <c r="EC269" s="159">
        <f t="shared" si="236"/>
        <v>10</v>
      </c>
      <c r="ED269" s="159">
        <f t="shared" si="236"/>
        <v>11</v>
      </c>
      <c r="EE269" s="159">
        <f t="shared" si="237"/>
        <v>0</v>
      </c>
      <c r="EF269" s="159">
        <f t="shared" si="237"/>
        <v>0</v>
      </c>
      <c r="EG269" s="159">
        <f t="shared" ref="EG269:EG521" si="354">IF(ISEVEN($B269),DV269,0)</f>
        <v>11</v>
      </c>
      <c r="EH269" s="159">
        <f t="shared" ref="EH269:EH521" si="355">IF(ISODD($B269),DW269,0)</f>
        <v>0</v>
      </c>
      <c r="EI269" s="159">
        <f t="shared" si="238"/>
        <v>11</v>
      </c>
      <c r="EJ269" s="159">
        <f t="shared" si="238"/>
        <v>6</v>
      </c>
      <c r="EK269" s="159">
        <f t="shared" si="239"/>
        <v>0</v>
      </c>
      <c r="EL269" s="159">
        <f t="shared" si="239"/>
        <v>0</v>
      </c>
      <c r="EM269" s="159">
        <f t="shared" ref="EM269:EM521" si="356">IF(ISEVEN($B269),DY269,0)</f>
        <v>11</v>
      </c>
      <c r="EN269" s="159"/>
      <c r="EO269" s="159"/>
      <c r="EP269" s="188">
        <f t="shared" ref="EP269:EP521" si="357">ROUND(0.2*DR269,0)</f>
        <v>15</v>
      </c>
      <c r="EQ269" s="159">
        <f t="shared" ref="EQ269:EQ521" si="358">IF(ISODD(B269),IF($DR269=100,EQ$12,IF(CEILING(0.17*$DR269,1)&lt;EQ$12,CEILING(0.17*$DR269,1),EQ$12)),IF($DR269=100,EQ$12,IF(CEILING(0.16*$DR269,1)&lt;EQ$12,CEILING(0.16*$DR269,1),EQ$12)))</f>
        <v>12</v>
      </c>
      <c r="ER269" s="159">
        <f t="shared" ref="ER269:ER521" si="359">IF($DR269=100,ER$12,IF(CEILING(0.17*$DR269,1)&lt;ER$12,CEILING(0.17*$DR269,1),ER$12))</f>
        <v>13</v>
      </c>
      <c r="ES269" s="159">
        <f t="shared" ref="ES269:ES521" si="360">IF(ISODD(B269),IF($DR269=100,ES$12,IF(CEILING(0.15*$DR269,1)&lt;ES$12,CEILING(0.15*$DR269,1),ES$12)),IF($DR269=100,ES$12,IF(CEILING(0.17*$DR269,1)&lt;ES$12,CEILING(0.17*$DR269,1),ES$12)))</f>
        <v>13</v>
      </c>
      <c r="ET269" s="159">
        <f t="shared" ref="ET269:ET521" si="361">DR269-EU269-EP269-EQ269-ER269-ES269</f>
        <v>10</v>
      </c>
      <c r="EU269" s="159">
        <f t="shared" ref="EU269:EU521" si="362">ROUND(0.16*DR269,0)</f>
        <v>12</v>
      </c>
      <c r="EV269" s="159"/>
      <c r="EW269" s="159">
        <f t="shared" ref="EW269:EW521" si="363">SUM(EP269:EU269)</f>
        <v>75</v>
      </c>
      <c r="EX269" s="159">
        <f t="shared" ref="EX269:EX521" si="364">EP269</f>
        <v>15</v>
      </c>
      <c r="EY269" s="159">
        <f t="shared" ref="EY269:EY521" si="365">IF(ISODD($B269),EQ269,0)</f>
        <v>0</v>
      </c>
      <c r="EZ269" s="159">
        <f t="shared" si="240"/>
        <v>12</v>
      </c>
      <c r="FA269" s="159">
        <f t="shared" si="240"/>
        <v>13</v>
      </c>
      <c r="FB269" s="159">
        <f t="shared" si="241"/>
        <v>0</v>
      </c>
      <c r="FC269" s="159">
        <f t="shared" si="241"/>
        <v>0</v>
      </c>
      <c r="FD269" s="159">
        <f t="shared" ref="FD269:FD521" si="366">IF(ISEVEN($B269),ES269,0)</f>
        <v>13</v>
      </c>
      <c r="FE269" s="159">
        <f t="shared" ref="FE269:FE521" si="367">IF(ISODD($B269),ET269,0)</f>
        <v>0</v>
      </c>
      <c r="FF269" s="159">
        <f t="shared" si="242"/>
        <v>10</v>
      </c>
      <c r="FG269" s="159">
        <f t="shared" si="242"/>
        <v>12</v>
      </c>
      <c r="FH269" s="159">
        <f t="shared" ref="FH269:FH521" si="368">IF(ISODD($B269),EU269,0)</f>
        <v>0</v>
      </c>
      <c r="FI269" s="159">
        <v>0</v>
      </c>
      <c r="FJ269" s="159">
        <v>0</v>
      </c>
      <c r="FK269" s="159"/>
      <c r="FL269" s="159"/>
      <c r="FM269" s="235">
        <v>75</v>
      </c>
    </row>
    <row r="270" spans="1:169" ht="18" x14ac:dyDescent="0.2">
      <c r="A270" s="194">
        <v>257</v>
      </c>
      <c r="B270" s="195">
        <v>211423243257</v>
      </c>
      <c r="C270" s="196" t="s">
        <v>1184</v>
      </c>
      <c r="D270" s="197"/>
      <c r="E270" s="198" t="s">
        <v>1185</v>
      </c>
      <c r="F270" s="199">
        <f t="shared" si="243"/>
        <v>2</v>
      </c>
      <c r="G270" s="199">
        <f t="shared" si="244"/>
        <v>2</v>
      </c>
      <c r="H270" s="199">
        <f t="shared" si="245"/>
        <v>2</v>
      </c>
      <c r="I270" s="199">
        <f t="shared" si="246"/>
        <v>2</v>
      </c>
      <c r="J270" s="199">
        <f t="shared" si="247"/>
        <v>2</v>
      </c>
      <c r="K270" s="199">
        <f t="shared" si="248"/>
        <v>2</v>
      </c>
      <c r="L270" s="199">
        <f t="shared" si="249"/>
        <v>2</v>
      </c>
      <c r="M270" s="199">
        <f t="shared" si="250"/>
        <v>2</v>
      </c>
      <c r="N270" s="199">
        <f t="shared" si="251"/>
        <v>1</v>
      </c>
      <c r="O270" s="200">
        <f t="shared" si="252"/>
        <v>0</v>
      </c>
      <c r="P270" s="199">
        <f t="shared" si="253"/>
        <v>13</v>
      </c>
      <c r="Q270" s="199">
        <f t="shared" si="254"/>
        <v>0</v>
      </c>
      <c r="R270" s="199">
        <f t="shared" si="255"/>
        <v>0</v>
      </c>
      <c r="S270" s="201">
        <f t="shared" ref="S270:S333" si="369">IF(S268=0,0,IF(C$6=2008,$EY270-$P270-$Q270-$R270,$EB270-$P270-$Q270-$R270))</f>
        <v>0</v>
      </c>
      <c r="T270" s="202">
        <f t="shared" si="256"/>
        <v>3</v>
      </c>
      <c r="U270" s="199">
        <f t="shared" si="257"/>
        <v>0</v>
      </c>
      <c r="V270" s="199">
        <f t="shared" si="258"/>
        <v>0</v>
      </c>
      <c r="W270" s="199">
        <f t="shared" si="259"/>
        <v>0</v>
      </c>
      <c r="X270" s="201">
        <f t="shared" si="260"/>
        <v>0</v>
      </c>
      <c r="Y270" s="203">
        <f t="shared" si="261"/>
        <v>4</v>
      </c>
      <c r="Z270" s="199">
        <f t="shared" si="262"/>
        <v>0</v>
      </c>
      <c r="AA270" s="199">
        <f t="shared" si="263"/>
        <v>0</v>
      </c>
      <c r="AB270" s="199">
        <f t="shared" si="264"/>
        <v>0</v>
      </c>
      <c r="AC270" s="201">
        <f t="shared" si="265"/>
        <v>0</v>
      </c>
      <c r="AD270" s="202">
        <f t="shared" si="266"/>
        <v>4</v>
      </c>
      <c r="AE270" s="199">
        <f t="shared" si="267"/>
        <v>13</v>
      </c>
      <c r="AF270" s="199">
        <f t="shared" si="268"/>
        <v>0</v>
      </c>
      <c r="AG270" s="199">
        <f t="shared" si="269"/>
        <v>0</v>
      </c>
      <c r="AH270" s="201">
        <f t="shared" si="270"/>
        <v>0</v>
      </c>
      <c r="AI270" s="204">
        <f t="shared" si="271"/>
        <v>3</v>
      </c>
      <c r="AJ270" s="199">
        <f t="shared" si="272"/>
        <v>11</v>
      </c>
      <c r="AK270" s="199">
        <f t="shared" si="273"/>
        <v>0</v>
      </c>
      <c r="AL270" s="199">
        <f t="shared" si="274"/>
        <v>0</v>
      </c>
      <c r="AM270" s="201">
        <f t="shared" si="275"/>
        <v>0</v>
      </c>
      <c r="AN270" s="204">
        <f t="shared" si="276"/>
        <v>3</v>
      </c>
      <c r="AO270" s="199">
        <f t="shared" si="277"/>
        <v>0</v>
      </c>
      <c r="AP270" s="199">
        <f t="shared" si="278"/>
        <v>0</v>
      </c>
      <c r="AQ270" s="199">
        <f t="shared" si="279"/>
        <v>0</v>
      </c>
      <c r="AR270" s="201">
        <f t="shared" si="280"/>
        <v>0</v>
      </c>
      <c r="AS270" s="204">
        <f t="shared" si="281"/>
        <v>4</v>
      </c>
      <c r="AT270" s="199">
        <f t="shared" si="282"/>
        <v>13</v>
      </c>
      <c r="AU270" s="199">
        <f t="shared" si="283"/>
        <v>0</v>
      </c>
      <c r="AV270" s="199">
        <f t="shared" si="284"/>
        <v>0</v>
      </c>
      <c r="AW270" s="201">
        <f t="shared" si="285"/>
        <v>0</v>
      </c>
      <c r="AX270" s="205">
        <f t="shared" si="286"/>
        <v>3</v>
      </c>
      <c r="AY270" s="199">
        <f t="shared" si="287"/>
        <v>0</v>
      </c>
      <c r="AZ270" s="199">
        <f t="shared" si="288"/>
        <v>0</v>
      </c>
      <c r="BA270" s="199">
        <f t="shared" si="289"/>
        <v>0</v>
      </c>
      <c r="BB270" s="201">
        <f t="shared" si="290"/>
        <v>0</v>
      </c>
      <c r="BC270" s="204">
        <f t="shared" si="291"/>
        <v>4</v>
      </c>
      <c r="BD270" s="199">
        <f t="shared" si="292"/>
        <v>0</v>
      </c>
      <c r="BE270" s="199">
        <f t="shared" si="293"/>
        <v>0</v>
      </c>
      <c r="BF270" s="199">
        <f t="shared" si="294"/>
        <v>0</v>
      </c>
      <c r="BG270" s="201">
        <f t="shared" si="295"/>
        <v>0</v>
      </c>
      <c r="BH270" s="204">
        <f t="shared" si="296"/>
        <v>4</v>
      </c>
      <c r="BI270" s="199">
        <f t="shared" si="297"/>
        <v>7</v>
      </c>
      <c r="BJ270" s="199">
        <f t="shared" si="298"/>
        <v>0</v>
      </c>
      <c r="BK270" s="199">
        <f t="shared" si="299"/>
        <v>0</v>
      </c>
      <c r="BL270" s="201">
        <f t="shared" si="300"/>
        <v>0</v>
      </c>
      <c r="BM270" s="206">
        <f t="shared" si="301"/>
        <v>3</v>
      </c>
      <c r="BN270" s="199">
        <f t="shared" si="302"/>
        <v>13</v>
      </c>
      <c r="BO270" s="199">
        <f t="shared" si="303"/>
        <v>0</v>
      </c>
      <c r="BP270" s="199">
        <f t="shared" si="304"/>
        <v>0</v>
      </c>
      <c r="BQ270" s="201">
        <f t="shared" si="305"/>
        <v>0</v>
      </c>
      <c r="BR270" s="207">
        <f t="shared" si="306"/>
        <v>3</v>
      </c>
      <c r="BS270" s="199">
        <f t="shared" si="307"/>
        <v>0</v>
      </c>
      <c r="BT270" s="199">
        <f t="shared" si="308"/>
        <v>0</v>
      </c>
      <c r="BU270" s="199">
        <f t="shared" si="309"/>
        <v>0</v>
      </c>
      <c r="BV270" s="201">
        <f t="shared" si="310"/>
        <v>0</v>
      </c>
      <c r="BW270" s="207">
        <f t="shared" si="311"/>
        <v>4</v>
      </c>
      <c r="BX270" s="235">
        <v>87</v>
      </c>
      <c r="BY270" s="235">
        <v>87</v>
      </c>
      <c r="BZ270" s="193" t="e">
        <f t="shared" si="312"/>
        <v>#VALUE!</v>
      </c>
      <c r="CA270" s="193">
        <f t="shared" si="313"/>
        <v>20</v>
      </c>
      <c r="CB270" s="193" t="e">
        <f t="shared" si="314"/>
        <v>#VALUE!</v>
      </c>
      <c r="CC270" s="193" t="e">
        <f t="shared" si="315"/>
        <v>#VALUE!</v>
      </c>
      <c r="CD270" s="193" t="e">
        <f t="shared" si="316"/>
        <v>#VALUE!</v>
      </c>
      <c r="CE270" s="193" t="e">
        <f t="shared" si="317"/>
        <v>#VALUE!</v>
      </c>
      <c r="CF270" s="193" t="e">
        <f t="shared" si="318"/>
        <v>#VALUE!</v>
      </c>
      <c r="CG270" s="193" t="e">
        <f t="shared" si="319"/>
        <v>#VALUE!</v>
      </c>
      <c r="CH270" s="193" t="e">
        <f t="shared" si="320"/>
        <v>#VALUE!</v>
      </c>
      <c r="CI270" s="193" t="e">
        <f t="shared" si="321"/>
        <v>#VALUE!</v>
      </c>
      <c r="CJ270" s="193" t="e">
        <f t="shared" si="322"/>
        <v>#VALUE!</v>
      </c>
      <c r="CK270" s="193" t="e">
        <f t="shared" si="323"/>
        <v>#VALUE!</v>
      </c>
      <c r="CL270" s="193" t="e">
        <f t="shared" si="324"/>
        <v>#VALUE!</v>
      </c>
      <c r="CM270" s="193" t="e">
        <f t="shared" si="325"/>
        <v>#VALUE!</v>
      </c>
      <c r="CN270" s="193" t="e">
        <f t="shared" si="326"/>
        <v>#VALUE!</v>
      </c>
      <c r="CO270" s="209" t="str">
        <f t="shared" si="327"/>
        <v>2023PEC AI 551</v>
      </c>
      <c r="CP270" s="193" t="e">
        <f t="shared" si="328"/>
        <v>#VALUE!</v>
      </c>
      <c r="CQ270" s="158"/>
      <c r="CR270" s="193">
        <f t="shared" si="329"/>
        <v>20</v>
      </c>
      <c r="CS270" s="193" t="e">
        <f t="shared" si="330"/>
        <v>#VALUE!</v>
      </c>
      <c r="CT270" s="193" t="e">
        <f t="shared" si="331"/>
        <v>#VALUE!</v>
      </c>
      <c r="CU270" s="193" t="e">
        <f t="shared" si="332"/>
        <v>#VALUE!</v>
      </c>
      <c r="CV270" s="193" t="e">
        <f t="shared" si="333"/>
        <v>#VALUE!</v>
      </c>
      <c r="CW270" s="193" t="e">
        <f t="shared" si="334"/>
        <v>#VALUE!</v>
      </c>
      <c r="CX270" s="193" t="e">
        <f t="shared" si="335"/>
        <v>#VALUE!</v>
      </c>
      <c r="CY270" s="193" t="e">
        <f t="shared" si="336"/>
        <v>#VALUE!</v>
      </c>
      <c r="CZ270" s="193" t="e">
        <f t="shared" si="337"/>
        <v>#VALUE!</v>
      </c>
      <c r="DA270" s="193" t="e">
        <f t="shared" si="338"/>
        <v>#VALUE!</v>
      </c>
      <c r="DB270" s="193" t="e">
        <f t="shared" si="339"/>
        <v>#VALUE!</v>
      </c>
      <c r="DC270" s="193" t="e">
        <f t="shared" si="340"/>
        <v>#VALUE!</v>
      </c>
      <c r="DD270" s="193" t="e">
        <f t="shared" si="341"/>
        <v>#VALUE!</v>
      </c>
      <c r="DE270" s="159"/>
      <c r="DF270" s="159" t="e">
        <f t="shared" si="342"/>
        <v>#VALUE!</v>
      </c>
      <c r="DG270" s="159"/>
      <c r="DH270" s="159"/>
      <c r="DI270" s="159"/>
      <c r="DJ270" s="159"/>
      <c r="DK270" s="159"/>
      <c r="DL270" s="159"/>
      <c r="DM270" s="159"/>
      <c r="DN270" s="159"/>
      <c r="DO270" s="159"/>
      <c r="DP270" s="159"/>
      <c r="DQ270" s="159"/>
      <c r="DR270" s="159">
        <f t="shared" si="343"/>
        <v>87</v>
      </c>
      <c r="DS270" s="188">
        <f t="shared" si="344"/>
        <v>17</v>
      </c>
      <c r="DT270" s="159">
        <f t="shared" si="345"/>
        <v>13</v>
      </c>
      <c r="DU270" s="159">
        <f t="shared" si="346"/>
        <v>13</v>
      </c>
      <c r="DV270" s="159">
        <f t="shared" si="347"/>
        <v>11</v>
      </c>
      <c r="DW270" s="159">
        <f t="shared" si="348"/>
        <v>13</v>
      </c>
      <c r="DX270" s="159">
        <f t="shared" si="349"/>
        <v>7</v>
      </c>
      <c r="DY270" s="210">
        <f t="shared" si="350"/>
        <v>13</v>
      </c>
      <c r="DZ270" s="159">
        <f t="shared" si="351"/>
        <v>87</v>
      </c>
      <c r="EA270" s="159">
        <f t="shared" si="352"/>
        <v>17</v>
      </c>
      <c r="EB270" s="159">
        <f t="shared" si="353"/>
        <v>13</v>
      </c>
      <c r="EC270" s="159">
        <f t="shared" ref="EC270:ED285" si="370">IF(ISEVEN($B270),DT270,0)</f>
        <v>0</v>
      </c>
      <c r="ED270" s="159">
        <f t="shared" si="370"/>
        <v>0</v>
      </c>
      <c r="EE270" s="159">
        <f t="shared" ref="EE270:EF285" si="371">IF(ISODD($B270),DU270,0)</f>
        <v>13</v>
      </c>
      <c r="EF270" s="159">
        <f t="shared" si="371"/>
        <v>11</v>
      </c>
      <c r="EG270" s="159">
        <f t="shared" si="354"/>
        <v>0</v>
      </c>
      <c r="EH270" s="159">
        <f t="shared" si="355"/>
        <v>13</v>
      </c>
      <c r="EI270" s="159">
        <f t="shared" ref="EI270:EJ285" si="372">IF(ISEVEN($B270),DW270,0)</f>
        <v>0</v>
      </c>
      <c r="EJ270" s="159">
        <f t="shared" si="372"/>
        <v>0</v>
      </c>
      <c r="EK270" s="159">
        <f t="shared" ref="EK270:EL285" si="373">IF(ISODD($B270),DX270,0)</f>
        <v>7</v>
      </c>
      <c r="EL270" s="159">
        <f t="shared" si="373"/>
        <v>13</v>
      </c>
      <c r="EM270" s="159">
        <f t="shared" si="356"/>
        <v>0</v>
      </c>
      <c r="EN270" s="159"/>
      <c r="EO270" s="159"/>
      <c r="EP270" s="188">
        <f t="shared" si="357"/>
        <v>17</v>
      </c>
      <c r="EQ270" s="159">
        <f t="shared" si="358"/>
        <v>15</v>
      </c>
      <c r="ER270" s="159">
        <f t="shared" si="359"/>
        <v>15</v>
      </c>
      <c r="ES270" s="159">
        <f t="shared" si="360"/>
        <v>14</v>
      </c>
      <c r="ET270" s="159">
        <f t="shared" si="361"/>
        <v>12</v>
      </c>
      <c r="EU270" s="159">
        <f t="shared" si="362"/>
        <v>14</v>
      </c>
      <c r="EV270" s="159"/>
      <c r="EW270" s="159">
        <f t="shared" si="363"/>
        <v>87</v>
      </c>
      <c r="EX270" s="159">
        <f t="shared" si="364"/>
        <v>17</v>
      </c>
      <c r="EY270" s="159">
        <f t="shared" si="365"/>
        <v>15</v>
      </c>
      <c r="EZ270" s="159">
        <f t="shared" ref="EZ270:FA285" si="374">IF(ISEVEN($B270),EQ270,0)</f>
        <v>0</v>
      </c>
      <c r="FA270" s="159">
        <f t="shared" si="374"/>
        <v>0</v>
      </c>
      <c r="FB270" s="159">
        <f t="shared" ref="FB270:FC285" si="375">IF(ISODD($B270),ER270,0)</f>
        <v>15</v>
      </c>
      <c r="FC270" s="159">
        <f t="shared" si="375"/>
        <v>14</v>
      </c>
      <c r="FD270" s="159">
        <f t="shared" si="366"/>
        <v>0</v>
      </c>
      <c r="FE270" s="159">
        <f t="shared" si="367"/>
        <v>12</v>
      </c>
      <c r="FF270" s="159">
        <f t="shared" ref="FF270:FG285" si="376">IF(ISEVEN($B270),ET270,0)</f>
        <v>0</v>
      </c>
      <c r="FG270" s="159">
        <f t="shared" si="376"/>
        <v>0</v>
      </c>
      <c r="FH270" s="159">
        <f t="shared" si="368"/>
        <v>14</v>
      </c>
      <c r="FI270" s="159">
        <v>0</v>
      </c>
      <c r="FJ270" s="159">
        <v>0</v>
      </c>
      <c r="FK270" s="159"/>
      <c r="FL270" s="159"/>
      <c r="FM270" s="235">
        <v>87</v>
      </c>
    </row>
    <row r="271" spans="1:169" ht="18" x14ac:dyDescent="0.2">
      <c r="A271" s="194">
        <v>258</v>
      </c>
      <c r="B271" s="195">
        <v>211423243258</v>
      </c>
      <c r="C271" s="196" t="s">
        <v>1186</v>
      </c>
      <c r="D271" s="197"/>
      <c r="E271" s="198" t="s">
        <v>1187</v>
      </c>
      <c r="F271" s="199">
        <f t="shared" si="243"/>
        <v>2</v>
      </c>
      <c r="G271" s="199">
        <f t="shared" si="244"/>
        <v>2</v>
      </c>
      <c r="H271" s="199">
        <f t="shared" si="245"/>
        <v>2</v>
      </c>
      <c r="I271" s="199">
        <f t="shared" si="246"/>
        <v>2</v>
      </c>
      <c r="J271" s="199">
        <f t="shared" si="247"/>
        <v>2</v>
      </c>
      <c r="K271" s="199">
        <f t="shared" si="248"/>
        <v>2</v>
      </c>
      <c r="L271" s="199">
        <f t="shared" si="249"/>
        <v>0</v>
      </c>
      <c r="M271" s="199">
        <f t="shared" si="250"/>
        <v>0</v>
      </c>
      <c r="N271" s="199">
        <f t="shared" si="251"/>
        <v>0</v>
      </c>
      <c r="O271" s="200">
        <f t="shared" si="252"/>
        <v>0</v>
      </c>
      <c r="P271" s="199">
        <f t="shared" si="253"/>
        <v>0</v>
      </c>
      <c r="Q271" s="199">
        <f t="shared" si="254"/>
        <v>0</v>
      </c>
      <c r="R271" s="199">
        <f t="shared" si="255"/>
        <v>0</v>
      </c>
      <c r="S271" s="201">
        <f t="shared" si="369"/>
        <v>0</v>
      </c>
      <c r="T271" s="202">
        <f t="shared" si="256"/>
        <v>4</v>
      </c>
      <c r="U271" s="199">
        <f t="shared" si="257"/>
        <v>8</v>
      </c>
      <c r="V271" s="199">
        <f t="shared" si="258"/>
        <v>0</v>
      </c>
      <c r="W271" s="199">
        <f t="shared" si="259"/>
        <v>0</v>
      </c>
      <c r="X271" s="201">
        <f t="shared" si="260"/>
        <v>0</v>
      </c>
      <c r="Y271" s="203">
        <f t="shared" si="261"/>
        <v>3</v>
      </c>
      <c r="Z271" s="199">
        <f t="shared" si="262"/>
        <v>9</v>
      </c>
      <c r="AA271" s="199">
        <f t="shared" si="263"/>
        <v>0</v>
      </c>
      <c r="AB271" s="199">
        <f t="shared" si="264"/>
        <v>0</v>
      </c>
      <c r="AC271" s="201">
        <f t="shared" si="265"/>
        <v>0</v>
      </c>
      <c r="AD271" s="202">
        <f t="shared" si="266"/>
        <v>3</v>
      </c>
      <c r="AE271" s="199">
        <f t="shared" si="267"/>
        <v>0</v>
      </c>
      <c r="AF271" s="199">
        <f t="shared" si="268"/>
        <v>0</v>
      </c>
      <c r="AG271" s="199">
        <f t="shared" si="269"/>
        <v>0</v>
      </c>
      <c r="AH271" s="201">
        <f t="shared" si="270"/>
        <v>0</v>
      </c>
      <c r="AI271" s="204">
        <f t="shared" si="271"/>
        <v>4</v>
      </c>
      <c r="AJ271" s="199">
        <f t="shared" si="272"/>
        <v>0</v>
      </c>
      <c r="AK271" s="199">
        <f t="shared" si="273"/>
        <v>0</v>
      </c>
      <c r="AL271" s="199">
        <f t="shared" si="274"/>
        <v>0</v>
      </c>
      <c r="AM271" s="201">
        <f t="shared" si="275"/>
        <v>0</v>
      </c>
      <c r="AN271" s="204">
        <f t="shared" si="276"/>
        <v>4</v>
      </c>
      <c r="AO271" s="199">
        <f t="shared" si="277"/>
        <v>9</v>
      </c>
      <c r="AP271" s="199">
        <f t="shared" si="278"/>
        <v>0</v>
      </c>
      <c r="AQ271" s="199">
        <f t="shared" si="279"/>
        <v>0</v>
      </c>
      <c r="AR271" s="201">
        <f t="shared" si="280"/>
        <v>0</v>
      </c>
      <c r="AS271" s="204">
        <f t="shared" si="281"/>
        <v>3</v>
      </c>
      <c r="AT271" s="199">
        <f t="shared" si="282"/>
        <v>0</v>
      </c>
      <c r="AU271" s="199">
        <f t="shared" si="283"/>
        <v>0</v>
      </c>
      <c r="AV271" s="199">
        <f t="shared" si="284"/>
        <v>0</v>
      </c>
      <c r="AW271" s="201">
        <f t="shared" si="285"/>
        <v>0</v>
      </c>
      <c r="AX271" s="205">
        <f t="shared" si="286"/>
        <v>4</v>
      </c>
      <c r="AY271" s="199">
        <f t="shared" si="287"/>
        <v>9</v>
      </c>
      <c r="AZ271" s="199">
        <f t="shared" si="288"/>
        <v>0</v>
      </c>
      <c r="BA271" s="199">
        <f t="shared" si="289"/>
        <v>0</v>
      </c>
      <c r="BB271" s="201">
        <f t="shared" si="290"/>
        <v>0</v>
      </c>
      <c r="BC271" s="204">
        <f t="shared" si="291"/>
        <v>3</v>
      </c>
      <c r="BD271" s="199">
        <f t="shared" si="292"/>
        <v>4</v>
      </c>
      <c r="BE271" s="199">
        <f t="shared" si="293"/>
        <v>0</v>
      </c>
      <c r="BF271" s="199">
        <f t="shared" si="294"/>
        <v>0</v>
      </c>
      <c r="BG271" s="201">
        <f t="shared" si="295"/>
        <v>0</v>
      </c>
      <c r="BH271" s="204">
        <f t="shared" si="296"/>
        <v>3</v>
      </c>
      <c r="BI271" s="199">
        <f t="shared" si="297"/>
        <v>0</v>
      </c>
      <c r="BJ271" s="199">
        <f t="shared" si="298"/>
        <v>0</v>
      </c>
      <c r="BK271" s="199">
        <f t="shared" si="299"/>
        <v>0</v>
      </c>
      <c r="BL271" s="201">
        <f t="shared" si="300"/>
        <v>0</v>
      </c>
      <c r="BM271" s="206">
        <f t="shared" si="301"/>
        <v>4</v>
      </c>
      <c r="BN271" s="199">
        <f t="shared" si="302"/>
        <v>0</v>
      </c>
      <c r="BO271" s="199">
        <f t="shared" si="303"/>
        <v>0</v>
      </c>
      <c r="BP271" s="199">
        <f t="shared" si="304"/>
        <v>0</v>
      </c>
      <c r="BQ271" s="201">
        <f t="shared" si="305"/>
        <v>0</v>
      </c>
      <c r="BR271" s="207">
        <f t="shared" si="306"/>
        <v>4</v>
      </c>
      <c r="BS271" s="199">
        <f t="shared" si="307"/>
        <v>9</v>
      </c>
      <c r="BT271" s="199">
        <f t="shared" si="308"/>
        <v>0</v>
      </c>
      <c r="BU271" s="199">
        <f t="shared" si="309"/>
        <v>0</v>
      </c>
      <c r="BV271" s="201">
        <f t="shared" si="310"/>
        <v>0</v>
      </c>
      <c r="BW271" s="207">
        <f t="shared" si="311"/>
        <v>3</v>
      </c>
      <c r="BX271" s="235">
        <v>60</v>
      </c>
      <c r="BY271" s="235">
        <v>60</v>
      </c>
      <c r="BZ271" s="193" t="e">
        <f t="shared" si="312"/>
        <v>#VALUE!</v>
      </c>
      <c r="CA271" s="193">
        <f t="shared" si="313"/>
        <v>20</v>
      </c>
      <c r="CB271" s="193" t="e">
        <f t="shared" si="314"/>
        <v>#VALUE!</v>
      </c>
      <c r="CC271" s="193" t="e">
        <f t="shared" si="315"/>
        <v>#VALUE!</v>
      </c>
      <c r="CD271" s="193" t="e">
        <f t="shared" si="316"/>
        <v>#VALUE!</v>
      </c>
      <c r="CE271" s="193" t="e">
        <f t="shared" si="317"/>
        <v>#VALUE!</v>
      </c>
      <c r="CF271" s="193" t="e">
        <f t="shared" si="318"/>
        <v>#VALUE!</v>
      </c>
      <c r="CG271" s="193" t="e">
        <f t="shared" si="319"/>
        <v>#VALUE!</v>
      </c>
      <c r="CH271" s="193" t="e">
        <f t="shared" si="320"/>
        <v>#VALUE!</v>
      </c>
      <c r="CI271" s="193" t="e">
        <f t="shared" si="321"/>
        <v>#VALUE!</v>
      </c>
      <c r="CJ271" s="193" t="e">
        <f t="shared" si="322"/>
        <v>#VALUE!</v>
      </c>
      <c r="CK271" s="193" t="e">
        <f t="shared" si="323"/>
        <v>#VALUE!</v>
      </c>
      <c r="CL271" s="193" t="e">
        <f t="shared" si="324"/>
        <v>#VALUE!</v>
      </c>
      <c r="CM271" s="193" t="e">
        <f t="shared" si="325"/>
        <v>#VALUE!</v>
      </c>
      <c r="CN271" s="193" t="e">
        <f t="shared" si="326"/>
        <v>#VALUE!</v>
      </c>
      <c r="CO271" s="209" t="str">
        <f t="shared" si="327"/>
        <v>2023PEC AI 435</v>
      </c>
      <c r="CP271" s="193" t="e">
        <f t="shared" si="328"/>
        <v>#VALUE!</v>
      </c>
      <c r="CQ271" s="158"/>
      <c r="CR271" s="193">
        <f t="shared" si="329"/>
        <v>20</v>
      </c>
      <c r="CS271" s="193" t="e">
        <f t="shared" si="330"/>
        <v>#VALUE!</v>
      </c>
      <c r="CT271" s="193" t="e">
        <f t="shared" si="331"/>
        <v>#VALUE!</v>
      </c>
      <c r="CU271" s="193" t="e">
        <f t="shared" si="332"/>
        <v>#VALUE!</v>
      </c>
      <c r="CV271" s="193" t="e">
        <f t="shared" si="333"/>
        <v>#VALUE!</v>
      </c>
      <c r="CW271" s="193" t="e">
        <f t="shared" si="334"/>
        <v>#VALUE!</v>
      </c>
      <c r="CX271" s="193" t="e">
        <f t="shared" si="335"/>
        <v>#VALUE!</v>
      </c>
      <c r="CY271" s="193" t="e">
        <f t="shared" si="336"/>
        <v>#VALUE!</v>
      </c>
      <c r="CZ271" s="193" t="e">
        <f t="shared" si="337"/>
        <v>#VALUE!</v>
      </c>
      <c r="DA271" s="193" t="e">
        <f t="shared" si="338"/>
        <v>#VALUE!</v>
      </c>
      <c r="DB271" s="193" t="e">
        <f t="shared" si="339"/>
        <v>#VALUE!</v>
      </c>
      <c r="DC271" s="193" t="e">
        <f t="shared" si="340"/>
        <v>#VALUE!</v>
      </c>
      <c r="DD271" s="193" t="e">
        <f t="shared" si="341"/>
        <v>#VALUE!</v>
      </c>
      <c r="DE271" s="159"/>
      <c r="DF271" s="159" t="e">
        <f t="shared" si="342"/>
        <v>#VALUE!</v>
      </c>
      <c r="DG271" s="159"/>
      <c r="DH271" s="159"/>
      <c r="DI271" s="159"/>
      <c r="DJ271" s="159"/>
      <c r="DK271" s="159"/>
      <c r="DL271" s="159"/>
      <c r="DM271" s="159"/>
      <c r="DN271" s="159"/>
      <c r="DO271" s="159"/>
      <c r="DP271" s="159"/>
      <c r="DQ271" s="159"/>
      <c r="DR271" s="159">
        <f t="shared" si="343"/>
        <v>60</v>
      </c>
      <c r="DS271" s="188">
        <f t="shared" si="344"/>
        <v>12</v>
      </c>
      <c r="DT271" s="159">
        <f t="shared" si="345"/>
        <v>8</v>
      </c>
      <c r="DU271" s="159">
        <f t="shared" si="346"/>
        <v>9</v>
      </c>
      <c r="DV271" s="159">
        <f t="shared" si="347"/>
        <v>9</v>
      </c>
      <c r="DW271" s="159">
        <f t="shared" si="348"/>
        <v>9</v>
      </c>
      <c r="DX271" s="159">
        <f t="shared" si="349"/>
        <v>4</v>
      </c>
      <c r="DY271" s="210">
        <f t="shared" si="350"/>
        <v>9</v>
      </c>
      <c r="DZ271" s="159">
        <f t="shared" si="351"/>
        <v>60</v>
      </c>
      <c r="EA271" s="159">
        <f t="shared" si="352"/>
        <v>12</v>
      </c>
      <c r="EB271" s="159">
        <f t="shared" si="353"/>
        <v>0</v>
      </c>
      <c r="EC271" s="159">
        <f t="shared" si="370"/>
        <v>8</v>
      </c>
      <c r="ED271" s="159">
        <f t="shared" si="370"/>
        <v>9</v>
      </c>
      <c r="EE271" s="159">
        <f t="shared" si="371"/>
        <v>0</v>
      </c>
      <c r="EF271" s="159">
        <f t="shared" si="371"/>
        <v>0</v>
      </c>
      <c r="EG271" s="159">
        <f t="shared" si="354"/>
        <v>9</v>
      </c>
      <c r="EH271" s="159">
        <f t="shared" si="355"/>
        <v>0</v>
      </c>
      <c r="EI271" s="159">
        <f t="shared" si="372"/>
        <v>9</v>
      </c>
      <c r="EJ271" s="159">
        <f t="shared" si="372"/>
        <v>4</v>
      </c>
      <c r="EK271" s="159">
        <f t="shared" si="373"/>
        <v>0</v>
      </c>
      <c r="EL271" s="159">
        <f t="shared" si="373"/>
        <v>0</v>
      </c>
      <c r="EM271" s="159">
        <f t="shared" si="356"/>
        <v>9</v>
      </c>
      <c r="EN271" s="159"/>
      <c r="EO271" s="159"/>
      <c r="EP271" s="188">
        <f t="shared" si="357"/>
        <v>12</v>
      </c>
      <c r="EQ271" s="159">
        <f t="shared" si="358"/>
        <v>10</v>
      </c>
      <c r="ER271" s="159">
        <f t="shared" si="359"/>
        <v>11</v>
      </c>
      <c r="ES271" s="159">
        <f t="shared" si="360"/>
        <v>11</v>
      </c>
      <c r="ET271" s="159">
        <f t="shared" si="361"/>
        <v>6</v>
      </c>
      <c r="EU271" s="159">
        <f t="shared" si="362"/>
        <v>10</v>
      </c>
      <c r="EV271" s="159"/>
      <c r="EW271" s="159">
        <f t="shared" si="363"/>
        <v>60</v>
      </c>
      <c r="EX271" s="159">
        <f t="shared" si="364"/>
        <v>12</v>
      </c>
      <c r="EY271" s="159">
        <f t="shared" si="365"/>
        <v>0</v>
      </c>
      <c r="EZ271" s="159">
        <f t="shared" si="374"/>
        <v>10</v>
      </c>
      <c r="FA271" s="159">
        <f t="shared" si="374"/>
        <v>11</v>
      </c>
      <c r="FB271" s="159">
        <f t="shared" si="375"/>
        <v>0</v>
      </c>
      <c r="FC271" s="159">
        <f t="shared" si="375"/>
        <v>0</v>
      </c>
      <c r="FD271" s="159">
        <f t="shared" si="366"/>
        <v>11</v>
      </c>
      <c r="FE271" s="159">
        <f t="shared" si="367"/>
        <v>0</v>
      </c>
      <c r="FF271" s="159">
        <f t="shared" si="376"/>
        <v>6</v>
      </c>
      <c r="FG271" s="159">
        <f t="shared" si="376"/>
        <v>10</v>
      </c>
      <c r="FH271" s="159">
        <f t="shared" si="368"/>
        <v>0</v>
      </c>
      <c r="FI271" s="159">
        <v>0</v>
      </c>
      <c r="FJ271" s="159">
        <v>0</v>
      </c>
      <c r="FK271" s="159"/>
      <c r="FL271" s="159"/>
      <c r="FM271" s="235">
        <v>60</v>
      </c>
    </row>
    <row r="272" spans="1:169" ht="18" x14ac:dyDescent="0.2">
      <c r="A272" s="194">
        <v>259</v>
      </c>
      <c r="B272" s="211">
        <v>211423243259</v>
      </c>
      <c r="C272" s="211" t="s">
        <v>1188</v>
      </c>
      <c r="D272" s="197"/>
      <c r="E272" s="212" t="s">
        <v>1189</v>
      </c>
      <c r="F272" s="199">
        <f t="shared" si="243"/>
        <v>2</v>
      </c>
      <c r="G272" s="199">
        <f t="shared" si="244"/>
        <v>2</v>
      </c>
      <c r="H272" s="199">
        <f t="shared" si="245"/>
        <v>2</v>
      </c>
      <c r="I272" s="199">
        <f t="shared" si="246"/>
        <v>2</v>
      </c>
      <c r="J272" s="199">
        <f t="shared" si="247"/>
        <v>2</v>
      </c>
      <c r="K272" s="199">
        <f t="shared" si="248"/>
        <v>2</v>
      </c>
      <c r="L272" s="199">
        <f t="shared" si="249"/>
        <v>0</v>
      </c>
      <c r="M272" s="199">
        <f t="shared" si="250"/>
        <v>0</v>
      </c>
      <c r="N272" s="199">
        <f t="shared" si="251"/>
        <v>0</v>
      </c>
      <c r="O272" s="200">
        <f t="shared" si="252"/>
        <v>0</v>
      </c>
      <c r="P272" s="199">
        <f t="shared" si="253"/>
        <v>9</v>
      </c>
      <c r="Q272" s="199">
        <f t="shared" si="254"/>
        <v>0</v>
      </c>
      <c r="R272" s="199">
        <f t="shared" si="255"/>
        <v>0</v>
      </c>
      <c r="S272" s="201">
        <f t="shared" si="369"/>
        <v>0</v>
      </c>
      <c r="T272" s="202">
        <f t="shared" si="256"/>
        <v>3</v>
      </c>
      <c r="U272" s="199">
        <f t="shared" si="257"/>
        <v>0</v>
      </c>
      <c r="V272" s="199">
        <f t="shared" si="258"/>
        <v>0</v>
      </c>
      <c r="W272" s="199">
        <f t="shared" si="259"/>
        <v>0</v>
      </c>
      <c r="X272" s="201">
        <f t="shared" si="260"/>
        <v>0</v>
      </c>
      <c r="Y272" s="203">
        <f t="shared" si="261"/>
        <v>4</v>
      </c>
      <c r="Z272" s="199">
        <f t="shared" si="262"/>
        <v>0</v>
      </c>
      <c r="AA272" s="199">
        <f t="shared" si="263"/>
        <v>0</v>
      </c>
      <c r="AB272" s="199">
        <f t="shared" si="264"/>
        <v>0</v>
      </c>
      <c r="AC272" s="201">
        <f t="shared" si="265"/>
        <v>0</v>
      </c>
      <c r="AD272" s="202">
        <f t="shared" si="266"/>
        <v>4</v>
      </c>
      <c r="AE272" s="199">
        <f t="shared" si="267"/>
        <v>9</v>
      </c>
      <c r="AF272" s="199">
        <f t="shared" si="268"/>
        <v>0</v>
      </c>
      <c r="AG272" s="199">
        <f t="shared" si="269"/>
        <v>0</v>
      </c>
      <c r="AH272" s="201">
        <f t="shared" si="270"/>
        <v>0</v>
      </c>
      <c r="AI272" s="204">
        <f t="shared" si="271"/>
        <v>3</v>
      </c>
      <c r="AJ272" s="199">
        <f t="shared" si="272"/>
        <v>8</v>
      </c>
      <c r="AK272" s="199">
        <f t="shared" si="273"/>
        <v>0</v>
      </c>
      <c r="AL272" s="199">
        <f t="shared" si="274"/>
        <v>0</v>
      </c>
      <c r="AM272" s="201">
        <f t="shared" si="275"/>
        <v>0</v>
      </c>
      <c r="AN272" s="204">
        <f t="shared" si="276"/>
        <v>3</v>
      </c>
      <c r="AO272" s="199">
        <f t="shared" si="277"/>
        <v>0</v>
      </c>
      <c r="AP272" s="199">
        <f t="shared" si="278"/>
        <v>0</v>
      </c>
      <c r="AQ272" s="199">
        <f t="shared" si="279"/>
        <v>0</v>
      </c>
      <c r="AR272" s="201">
        <f t="shared" si="280"/>
        <v>0</v>
      </c>
      <c r="AS272" s="204">
        <f t="shared" si="281"/>
        <v>4</v>
      </c>
      <c r="AT272" s="199">
        <f t="shared" si="282"/>
        <v>9</v>
      </c>
      <c r="AU272" s="199">
        <f t="shared" si="283"/>
        <v>0</v>
      </c>
      <c r="AV272" s="199">
        <f t="shared" si="284"/>
        <v>0</v>
      </c>
      <c r="AW272" s="201">
        <f t="shared" si="285"/>
        <v>0</v>
      </c>
      <c r="AX272" s="205">
        <f t="shared" si="286"/>
        <v>3</v>
      </c>
      <c r="AY272" s="199">
        <f t="shared" si="287"/>
        <v>0</v>
      </c>
      <c r="AZ272" s="199">
        <f t="shared" si="288"/>
        <v>0</v>
      </c>
      <c r="BA272" s="199">
        <f t="shared" si="289"/>
        <v>0</v>
      </c>
      <c r="BB272" s="201">
        <f t="shared" si="290"/>
        <v>0</v>
      </c>
      <c r="BC272" s="204">
        <f t="shared" si="291"/>
        <v>4</v>
      </c>
      <c r="BD272" s="199">
        <f t="shared" si="292"/>
        <v>0</v>
      </c>
      <c r="BE272" s="199">
        <f t="shared" si="293"/>
        <v>0</v>
      </c>
      <c r="BF272" s="199">
        <f t="shared" si="294"/>
        <v>0</v>
      </c>
      <c r="BG272" s="201">
        <f t="shared" si="295"/>
        <v>0</v>
      </c>
      <c r="BH272" s="204">
        <f t="shared" si="296"/>
        <v>4</v>
      </c>
      <c r="BI272" s="199">
        <f t="shared" si="297"/>
        <v>5</v>
      </c>
      <c r="BJ272" s="199">
        <f t="shared" si="298"/>
        <v>0</v>
      </c>
      <c r="BK272" s="199">
        <f t="shared" si="299"/>
        <v>0</v>
      </c>
      <c r="BL272" s="201">
        <f t="shared" si="300"/>
        <v>0</v>
      </c>
      <c r="BM272" s="206">
        <f t="shared" si="301"/>
        <v>3</v>
      </c>
      <c r="BN272" s="199">
        <f t="shared" si="302"/>
        <v>9</v>
      </c>
      <c r="BO272" s="199">
        <f t="shared" si="303"/>
        <v>0</v>
      </c>
      <c r="BP272" s="199">
        <f t="shared" si="304"/>
        <v>0</v>
      </c>
      <c r="BQ272" s="201">
        <f t="shared" si="305"/>
        <v>0</v>
      </c>
      <c r="BR272" s="207">
        <f t="shared" si="306"/>
        <v>3</v>
      </c>
      <c r="BS272" s="199">
        <f t="shared" si="307"/>
        <v>0</v>
      </c>
      <c r="BT272" s="199">
        <f t="shared" si="308"/>
        <v>0</v>
      </c>
      <c r="BU272" s="199">
        <f t="shared" si="309"/>
        <v>0</v>
      </c>
      <c r="BV272" s="201">
        <f t="shared" si="310"/>
        <v>0</v>
      </c>
      <c r="BW272" s="207">
        <f t="shared" si="311"/>
        <v>4</v>
      </c>
      <c r="BX272" s="235">
        <v>61</v>
      </c>
      <c r="BY272" s="235">
        <v>61</v>
      </c>
      <c r="BZ272" s="193" t="e">
        <f t="shared" si="312"/>
        <v>#VALUE!</v>
      </c>
      <c r="CA272" s="193">
        <f t="shared" si="313"/>
        <v>20</v>
      </c>
      <c r="CB272" s="193" t="e">
        <f t="shared" si="314"/>
        <v>#VALUE!</v>
      </c>
      <c r="CC272" s="193" t="e">
        <f t="shared" si="315"/>
        <v>#VALUE!</v>
      </c>
      <c r="CD272" s="193" t="e">
        <f t="shared" si="316"/>
        <v>#VALUE!</v>
      </c>
      <c r="CE272" s="193" t="e">
        <f t="shared" si="317"/>
        <v>#VALUE!</v>
      </c>
      <c r="CF272" s="193" t="e">
        <f t="shared" si="318"/>
        <v>#VALUE!</v>
      </c>
      <c r="CG272" s="193" t="e">
        <f t="shared" si="319"/>
        <v>#VALUE!</v>
      </c>
      <c r="CH272" s="193" t="e">
        <f t="shared" si="320"/>
        <v>#VALUE!</v>
      </c>
      <c r="CI272" s="193" t="e">
        <f t="shared" si="321"/>
        <v>#VALUE!</v>
      </c>
      <c r="CJ272" s="193" t="e">
        <f t="shared" si="322"/>
        <v>#VALUE!</v>
      </c>
      <c r="CK272" s="193" t="e">
        <f t="shared" si="323"/>
        <v>#VALUE!</v>
      </c>
      <c r="CL272" s="193" t="e">
        <f t="shared" si="324"/>
        <v>#VALUE!</v>
      </c>
      <c r="CM272" s="193" t="e">
        <f t="shared" si="325"/>
        <v>#VALUE!</v>
      </c>
      <c r="CN272" s="193" t="e">
        <f t="shared" si="326"/>
        <v>#VALUE!</v>
      </c>
      <c r="CO272" s="209" t="str">
        <f t="shared" si="327"/>
        <v>2023PEC AI 204</v>
      </c>
      <c r="CP272" s="193" t="e">
        <f t="shared" si="328"/>
        <v>#VALUE!</v>
      </c>
      <c r="CQ272" s="158"/>
      <c r="CR272" s="193">
        <f t="shared" si="329"/>
        <v>20</v>
      </c>
      <c r="CS272" s="193" t="e">
        <f t="shared" si="330"/>
        <v>#VALUE!</v>
      </c>
      <c r="CT272" s="193" t="e">
        <f t="shared" si="331"/>
        <v>#VALUE!</v>
      </c>
      <c r="CU272" s="193" t="e">
        <f t="shared" si="332"/>
        <v>#VALUE!</v>
      </c>
      <c r="CV272" s="193" t="e">
        <f t="shared" si="333"/>
        <v>#VALUE!</v>
      </c>
      <c r="CW272" s="193" t="e">
        <f t="shared" si="334"/>
        <v>#VALUE!</v>
      </c>
      <c r="CX272" s="193" t="e">
        <f t="shared" si="335"/>
        <v>#VALUE!</v>
      </c>
      <c r="CY272" s="193" t="e">
        <f t="shared" si="336"/>
        <v>#VALUE!</v>
      </c>
      <c r="CZ272" s="193" t="e">
        <f t="shared" si="337"/>
        <v>#VALUE!</v>
      </c>
      <c r="DA272" s="193" t="e">
        <f t="shared" si="338"/>
        <v>#VALUE!</v>
      </c>
      <c r="DB272" s="193" t="e">
        <f t="shared" si="339"/>
        <v>#VALUE!</v>
      </c>
      <c r="DC272" s="193" t="e">
        <f t="shared" si="340"/>
        <v>#VALUE!</v>
      </c>
      <c r="DD272" s="193" t="e">
        <f t="shared" si="341"/>
        <v>#VALUE!</v>
      </c>
      <c r="DE272" s="159"/>
      <c r="DF272" s="159" t="e">
        <f t="shared" si="342"/>
        <v>#VALUE!</v>
      </c>
      <c r="DG272" s="159"/>
      <c r="DH272" s="159"/>
      <c r="DI272" s="159"/>
      <c r="DJ272" s="159"/>
      <c r="DK272" s="159"/>
      <c r="DL272" s="159"/>
      <c r="DM272" s="159"/>
      <c r="DN272" s="159"/>
      <c r="DO272" s="159"/>
      <c r="DP272" s="159"/>
      <c r="DQ272" s="159"/>
      <c r="DR272" s="159">
        <f t="shared" si="343"/>
        <v>61</v>
      </c>
      <c r="DS272" s="188">
        <f t="shared" si="344"/>
        <v>12</v>
      </c>
      <c r="DT272" s="159">
        <f t="shared" si="345"/>
        <v>9</v>
      </c>
      <c r="DU272" s="159">
        <f t="shared" si="346"/>
        <v>9</v>
      </c>
      <c r="DV272" s="159">
        <f t="shared" si="347"/>
        <v>8</v>
      </c>
      <c r="DW272" s="159">
        <f t="shared" si="348"/>
        <v>9</v>
      </c>
      <c r="DX272" s="159">
        <f t="shared" si="349"/>
        <v>5</v>
      </c>
      <c r="DY272" s="210">
        <f t="shared" si="350"/>
        <v>9</v>
      </c>
      <c r="DZ272" s="159">
        <f t="shared" si="351"/>
        <v>61</v>
      </c>
      <c r="EA272" s="159">
        <f t="shared" si="352"/>
        <v>12</v>
      </c>
      <c r="EB272" s="159">
        <f t="shared" si="353"/>
        <v>9</v>
      </c>
      <c r="EC272" s="159">
        <f t="shared" si="370"/>
        <v>0</v>
      </c>
      <c r="ED272" s="159">
        <f t="shared" si="370"/>
        <v>0</v>
      </c>
      <c r="EE272" s="159">
        <f t="shared" si="371"/>
        <v>9</v>
      </c>
      <c r="EF272" s="159">
        <f t="shared" si="371"/>
        <v>8</v>
      </c>
      <c r="EG272" s="159">
        <f t="shared" si="354"/>
        <v>0</v>
      </c>
      <c r="EH272" s="159">
        <f t="shared" si="355"/>
        <v>9</v>
      </c>
      <c r="EI272" s="159">
        <f t="shared" si="372"/>
        <v>0</v>
      </c>
      <c r="EJ272" s="159">
        <f t="shared" si="372"/>
        <v>0</v>
      </c>
      <c r="EK272" s="159">
        <f t="shared" si="373"/>
        <v>5</v>
      </c>
      <c r="EL272" s="159">
        <f t="shared" si="373"/>
        <v>9</v>
      </c>
      <c r="EM272" s="159">
        <f t="shared" si="356"/>
        <v>0</v>
      </c>
      <c r="EN272" s="159"/>
      <c r="EO272" s="159"/>
      <c r="EP272" s="188">
        <f t="shared" si="357"/>
        <v>12</v>
      </c>
      <c r="EQ272" s="159">
        <f t="shared" si="358"/>
        <v>11</v>
      </c>
      <c r="ER272" s="159">
        <f t="shared" si="359"/>
        <v>11</v>
      </c>
      <c r="ES272" s="159">
        <f t="shared" si="360"/>
        <v>10</v>
      </c>
      <c r="ET272" s="159">
        <f t="shared" si="361"/>
        <v>7</v>
      </c>
      <c r="EU272" s="159">
        <f t="shared" si="362"/>
        <v>10</v>
      </c>
      <c r="EV272" s="159"/>
      <c r="EW272" s="159">
        <f t="shared" si="363"/>
        <v>61</v>
      </c>
      <c r="EX272" s="159">
        <f t="shared" si="364"/>
        <v>12</v>
      </c>
      <c r="EY272" s="159">
        <f t="shared" si="365"/>
        <v>11</v>
      </c>
      <c r="EZ272" s="159">
        <f t="shared" si="374"/>
        <v>0</v>
      </c>
      <c r="FA272" s="159">
        <f t="shared" si="374"/>
        <v>0</v>
      </c>
      <c r="FB272" s="159">
        <f t="shared" si="375"/>
        <v>11</v>
      </c>
      <c r="FC272" s="159">
        <f t="shared" si="375"/>
        <v>10</v>
      </c>
      <c r="FD272" s="159">
        <f t="shared" si="366"/>
        <v>0</v>
      </c>
      <c r="FE272" s="159">
        <f t="shared" si="367"/>
        <v>7</v>
      </c>
      <c r="FF272" s="159">
        <f t="shared" si="376"/>
        <v>0</v>
      </c>
      <c r="FG272" s="159">
        <f t="shared" si="376"/>
        <v>0</v>
      </c>
      <c r="FH272" s="159">
        <f t="shared" si="368"/>
        <v>10</v>
      </c>
      <c r="FI272" s="159">
        <v>0</v>
      </c>
      <c r="FJ272" s="159">
        <v>0</v>
      </c>
      <c r="FK272" s="159"/>
      <c r="FL272" s="159"/>
      <c r="FM272" s="235">
        <v>61</v>
      </c>
    </row>
    <row r="273" spans="1:169" ht="18" x14ac:dyDescent="0.2">
      <c r="A273" s="194">
        <v>260</v>
      </c>
      <c r="B273" s="211">
        <v>211423243260</v>
      </c>
      <c r="C273" s="211" t="s">
        <v>1190</v>
      </c>
      <c r="D273" s="197"/>
      <c r="E273" s="212" t="s">
        <v>1191</v>
      </c>
      <c r="F273" s="199">
        <f t="shared" si="243"/>
        <v>2</v>
      </c>
      <c r="G273" s="199">
        <f t="shared" si="244"/>
        <v>2</v>
      </c>
      <c r="H273" s="199">
        <f t="shared" si="245"/>
        <v>2</v>
      </c>
      <c r="I273" s="199">
        <f t="shared" si="246"/>
        <v>2</v>
      </c>
      <c r="J273" s="199">
        <f t="shared" si="247"/>
        <v>2</v>
      </c>
      <c r="K273" s="199">
        <f t="shared" si="248"/>
        <v>2</v>
      </c>
      <c r="L273" s="199">
        <f t="shared" si="249"/>
        <v>2</v>
      </c>
      <c r="M273" s="199">
        <f t="shared" si="250"/>
        <v>2</v>
      </c>
      <c r="N273" s="199">
        <f t="shared" si="251"/>
        <v>0</v>
      </c>
      <c r="O273" s="200">
        <f t="shared" si="252"/>
        <v>0</v>
      </c>
      <c r="P273" s="199">
        <f t="shared" si="253"/>
        <v>0</v>
      </c>
      <c r="Q273" s="199">
        <f t="shared" si="254"/>
        <v>0</v>
      </c>
      <c r="R273" s="199">
        <f t="shared" si="255"/>
        <v>0</v>
      </c>
      <c r="S273" s="201">
        <f t="shared" si="369"/>
        <v>0</v>
      </c>
      <c r="T273" s="202">
        <f t="shared" si="256"/>
        <v>4</v>
      </c>
      <c r="U273" s="199">
        <f t="shared" si="257"/>
        <v>11</v>
      </c>
      <c r="V273" s="199">
        <f t="shared" si="258"/>
        <v>0</v>
      </c>
      <c r="W273" s="199">
        <f t="shared" si="259"/>
        <v>0</v>
      </c>
      <c r="X273" s="201">
        <f t="shared" si="260"/>
        <v>0</v>
      </c>
      <c r="Y273" s="203">
        <f t="shared" si="261"/>
        <v>3</v>
      </c>
      <c r="Z273" s="199">
        <f t="shared" si="262"/>
        <v>12</v>
      </c>
      <c r="AA273" s="199">
        <f t="shared" si="263"/>
        <v>0</v>
      </c>
      <c r="AB273" s="199">
        <f t="shared" si="264"/>
        <v>0</v>
      </c>
      <c r="AC273" s="201">
        <f t="shared" si="265"/>
        <v>0</v>
      </c>
      <c r="AD273" s="202">
        <f t="shared" si="266"/>
        <v>3</v>
      </c>
      <c r="AE273" s="199">
        <f t="shared" si="267"/>
        <v>0</v>
      </c>
      <c r="AF273" s="199">
        <f t="shared" si="268"/>
        <v>0</v>
      </c>
      <c r="AG273" s="199">
        <f t="shared" si="269"/>
        <v>0</v>
      </c>
      <c r="AH273" s="201">
        <f t="shared" si="270"/>
        <v>0</v>
      </c>
      <c r="AI273" s="204">
        <f t="shared" si="271"/>
        <v>4</v>
      </c>
      <c r="AJ273" s="199">
        <f t="shared" si="272"/>
        <v>0</v>
      </c>
      <c r="AK273" s="199">
        <f t="shared" si="273"/>
        <v>0</v>
      </c>
      <c r="AL273" s="199">
        <f t="shared" si="274"/>
        <v>0</v>
      </c>
      <c r="AM273" s="201">
        <f t="shared" si="275"/>
        <v>0</v>
      </c>
      <c r="AN273" s="204">
        <f t="shared" si="276"/>
        <v>4</v>
      </c>
      <c r="AO273" s="199">
        <f t="shared" si="277"/>
        <v>12</v>
      </c>
      <c r="AP273" s="199">
        <f t="shared" si="278"/>
        <v>0</v>
      </c>
      <c r="AQ273" s="199">
        <f t="shared" si="279"/>
        <v>0</v>
      </c>
      <c r="AR273" s="201">
        <f t="shared" si="280"/>
        <v>0</v>
      </c>
      <c r="AS273" s="204">
        <f t="shared" si="281"/>
        <v>3</v>
      </c>
      <c r="AT273" s="199">
        <f t="shared" si="282"/>
        <v>0</v>
      </c>
      <c r="AU273" s="199">
        <f t="shared" si="283"/>
        <v>0</v>
      </c>
      <c r="AV273" s="199">
        <f t="shared" si="284"/>
        <v>0</v>
      </c>
      <c r="AW273" s="201">
        <f t="shared" si="285"/>
        <v>0</v>
      </c>
      <c r="AX273" s="205">
        <f t="shared" si="286"/>
        <v>4</v>
      </c>
      <c r="AY273" s="199">
        <f t="shared" si="287"/>
        <v>12</v>
      </c>
      <c r="AZ273" s="199">
        <f t="shared" si="288"/>
        <v>0</v>
      </c>
      <c r="BA273" s="199">
        <f t="shared" si="289"/>
        <v>0</v>
      </c>
      <c r="BB273" s="201">
        <f t="shared" si="290"/>
        <v>0</v>
      </c>
      <c r="BC273" s="204">
        <f t="shared" si="291"/>
        <v>3</v>
      </c>
      <c r="BD273" s="199">
        <f t="shared" si="292"/>
        <v>7</v>
      </c>
      <c r="BE273" s="199">
        <f t="shared" si="293"/>
        <v>0</v>
      </c>
      <c r="BF273" s="199">
        <f t="shared" si="294"/>
        <v>0</v>
      </c>
      <c r="BG273" s="201">
        <f t="shared" si="295"/>
        <v>0</v>
      </c>
      <c r="BH273" s="204">
        <f t="shared" si="296"/>
        <v>3</v>
      </c>
      <c r="BI273" s="199">
        <f t="shared" si="297"/>
        <v>0</v>
      </c>
      <c r="BJ273" s="199">
        <f t="shared" si="298"/>
        <v>0</v>
      </c>
      <c r="BK273" s="199">
        <f t="shared" si="299"/>
        <v>0</v>
      </c>
      <c r="BL273" s="201">
        <f t="shared" si="300"/>
        <v>0</v>
      </c>
      <c r="BM273" s="206">
        <f t="shared" si="301"/>
        <v>4</v>
      </c>
      <c r="BN273" s="199">
        <f t="shared" si="302"/>
        <v>0</v>
      </c>
      <c r="BO273" s="199">
        <f t="shared" si="303"/>
        <v>0</v>
      </c>
      <c r="BP273" s="199">
        <f t="shared" si="304"/>
        <v>0</v>
      </c>
      <c r="BQ273" s="201">
        <f t="shared" si="305"/>
        <v>0</v>
      </c>
      <c r="BR273" s="207">
        <f t="shared" si="306"/>
        <v>4</v>
      </c>
      <c r="BS273" s="199">
        <f t="shared" si="307"/>
        <v>12</v>
      </c>
      <c r="BT273" s="199">
        <f t="shared" si="308"/>
        <v>0</v>
      </c>
      <c r="BU273" s="199">
        <f t="shared" si="309"/>
        <v>0</v>
      </c>
      <c r="BV273" s="201">
        <f t="shared" si="310"/>
        <v>0</v>
      </c>
      <c r="BW273" s="207">
        <f t="shared" si="311"/>
        <v>3</v>
      </c>
      <c r="BX273" s="235">
        <v>82</v>
      </c>
      <c r="BY273" s="235">
        <v>82</v>
      </c>
      <c r="BZ273" s="193" t="e">
        <f t="shared" si="312"/>
        <v>#VALUE!</v>
      </c>
      <c r="CA273" s="193">
        <f t="shared" si="313"/>
        <v>20</v>
      </c>
      <c r="CB273" s="193" t="e">
        <f t="shared" si="314"/>
        <v>#VALUE!</v>
      </c>
      <c r="CC273" s="193" t="e">
        <f t="shared" si="315"/>
        <v>#VALUE!</v>
      </c>
      <c r="CD273" s="193" t="e">
        <f t="shared" si="316"/>
        <v>#VALUE!</v>
      </c>
      <c r="CE273" s="193" t="e">
        <f t="shared" si="317"/>
        <v>#VALUE!</v>
      </c>
      <c r="CF273" s="193" t="e">
        <f t="shared" si="318"/>
        <v>#VALUE!</v>
      </c>
      <c r="CG273" s="193" t="e">
        <f t="shared" si="319"/>
        <v>#VALUE!</v>
      </c>
      <c r="CH273" s="193" t="e">
        <f t="shared" si="320"/>
        <v>#VALUE!</v>
      </c>
      <c r="CI273" s="193" t="e">
        <f t="shared" si="321"/>
        <v>#VALUE!</v>
      </c>
      <c r="CJ273" s="193" t="e">
        <f t="shared" si="322"/>
        <v>#VALUE!</v>
      </c>
      <c r="CK273" s="193" t="e">
        <f t="shared" si="323"/>
        <v>#VALUE!</v>
      </c>
      <c r="CL273" s="193" t="e">
        <f t="shared" si="324"/>
        <v>#VALUE!</v>
      </c>
      <c r="CM273" s="193" t="e">
        <f t="shared" si="325"/>
        <v>#VALUE!</v>
      </c>
      <c r="CN273" s="193" t="e">
        <f t="shared" si="326"/>
        <v>#VALUE!</v>
      </c>
      <c r="CO273" s="209" t="str">
        <f t="shared" si="327"/>
        <v>2023PEC AI 205</v>
      </c>
      <c r="CP273" s="193" t="e">
        <f t="shared" si="328"/>
        <v>#VALUE!</v>
      </c>
      <c r="CQ273" s="158"/>
      <c r="CR273" s="193">
        <f t="shared" si="329"/>
        <v>20</v>
      </c>
      <c r="CS273" s="193" t="e">
        <f t="shared" si="330"/>
        <v>#VALUE!</v>
      </c>
      <c r="CT273" s="193" t="e">
        <f t="shared" si="331"/>
        <v>#VALUE!</v>
      </c>
      <c r="CU273" s="193" t="e">
        <f t="shared" si="332"/>
        <v>#VALUE!</v>
      </c>
      <c r="CV273" s="193" t="e">
        <f t="shared" si="333"/>
        <v>#VALUE!</v>
      </c>
      <c r="CW273" s="193" t="e">
        <f t="shared" si="334"/>
        <v>#VALUE!</v>
      </c>
      <c r="CX273" s="193" t="e">
        <f t="shared" si="335"/>
        <v>#VALUE!</v>
      </c>
      <c r="CY273" s="193" t="e">
        <f t="shared" si="336"/>
        <v>#VALUE!</v>
      </c>
      <c r="CZ273" s="193" t="e">
        <f t="shared" si="337"/>
        <v>#VALUE!</v>
      </c>
      <c r="DA273" s="193" t="e">
        <f t="shared" si="338"/>
        <v>#VALUE!</v>
      </c>
      <c r="DB273" s="193" t="e">
        <f t="shared" si="339"/>
        <v>#VALUE!</v>
      </c>
      <c r="DC273" s="193" t="e">
        <f t="shared" si="340"/>
        <v>#VALUE!</v>
      </c>
      <c r="DD273" s="193" t="e">
        <f t="shared" si="341"/>
        <v>#VALUE!</v>
      </c>
      <c r="DE273" s="159"/>
      <c r="DF273" s="159" t="e">
        <f t="shared" si="342"/>
        <v>#VALUE!</v>
      </c>
      <c r="DG273" s="159"/>
      <c r="DH273" s="159"/>
      <c r="DI273" s="159"/>
      <c r="DJ273" s="159"/>
      <c r="DK273" s="159"/>
      <c r="DL273" s="159"/>
      <c r="DM273" s="159"/>
      <c r="DN273" s="159"/>
      <c r="DO273" s="159"/>
      <c r="DP273" s="159"/>
      <c r="DQ273" s="159"/>
      <c r="DR273" s="159">
        <f t="shared" si="343"/>
        <v>82</v>
      </c>
      <c r="DS273" s="188">
        <f t="shared" si="344"/>
        <v>16</v>
      </c>
      <c r="DT273" s="159">
        <f t="shared" si="345"/>
        <v>11</v>
      </c>
      <c r="DU273" s="159">
        <f t="shared" si="346"/>
        <v>12</v>
      </c>
      <c r="DV273" s="159">
        <f t="shared" si="347"/>
        <v>12</v>
      </c>
      <c r="DW273" s="159">
        <f t="shared" si="348"/>
        <v>12</v>
      </c>
      <c r="DX273" s="159">
        <f t="shared" si="349"/>
        <v>7</v>
      </c>
      <c r="DY273" s="210">
        <f t="shared" si="350"/>
        <v>12</v>
      </c>
      <c r="DZ273" s="159">
        <f t="shared" si="351"/>
        <v>82</v>
      </c>
      <c r="EA273" s="159">
        <f t="shared" si="352"/>
        <v>16</v>
      </c>
      <c r="EB273" s="159">
        <f t="shared" si="353"/>
        <v>0</v>
      </c>
      <c r="EC273" s="159">
        <f t="shared" si="370"/>
        <v>11</v>
      </c>
      <c r="ED273" s="159">
        <f t="shared" si="370"/>
        <v>12</v>
      </c>
      <c r="EE273" s="159">
        <f t="shared" si="371"/>
        <v>0</v>
      </c>
      <c r="EF273" s="159">
        <f t="shared" si="371"/>
        <v>0</v>
      </c>
      <c r="EG273" s="159">
        <f t="shared" si="354"/>
        <v>12</v>
      </c>
      <c r="EH273" s="159">
        <f t="shared" si="355"/>
        <v>0</v>
      </c>
      <c r="EI273" s="159">
        <f t="shared" si="372"/>
        <v>12</v>
      </c>
      <c r="EJ273" s="159">
        <f t="shared" si="372"/>
        <v>7</v>
      </c>
      <c r="EK273" s="159">
        <f t="shared" si="373"/>
        <v>0</v>
      </c>
      <c r="EL273" s="159">
        <f t="shared" si="373"/>
        <v>0</v>
      </c>
      <c r="EM273" s="159">
        <f t="shared" si="356"/>
        <v>12</v>
      </c>
      <c r="EN273" s="159"/>
      <c r="EO273" s="159"/>
      <c r="EP273" s="188">
        <f t="shared" si="357"/>
        <v>16</v>
      </c>
      <c r="EQ273" s="159">
        <f t="shared" si="358"/>
        <v>14</v>
      </c>
      <c r="ER273" s="159">
        <f t="shared" si="359"/>
        <v>14</v>
      </c>
      <c r="ES273" s="159">
        <f t="shared" si="360"/>
        <v>14</v>
      </c>
      <c r="ET273" s="159">
        <f t="shared" si="361"/>
        <v>11</v>
      </c>
      <c r="EU273" s="159">
        <f t="shared" si="362"/>
        <v>13</v>
      </c>
      <c r="EV273" s="159"/>
      <c r="EW273" s="159">
        <f t="shared" si="363"/>
        <v>82</v>
      </c>
      <c r="EX273" s="159">
        <f t="shared" si="364"/>
        <v>16</v>
      </c>
      <c r="EY273" s="159">
        <f t="shared" si="365"/>
        <v>0</v>
      </c>
      <c r="EZ273" s="159">
        <f t="shared" si="374"/>
        <v>14</v>
      </c>
      <c r="FA273" s="159">
        <f t="shared" si="374"/>
        <v>14</v>
      </c>
      <c r="FB273" s="159">
        <f t="shared" si="375"/>
        <v>0</v>
      </c>
      <c r="FC273" s="159">
        <f t="shared" si="375"/>
        <v>0</v>
      </c>
      <c r="FD273" s="159">
        <f t="shared" si="366"/>
        <v>14</v>
      </c>
      <c r="FE273" s="159">
        <f t="shared" si="367"/>
        <v>0</v>
      </c>
      <c r="FF273" s="159">
        <f t="shared" si="376"/>
        <v>11</v>
      </c>
      <c r="FG273" s="159">
        <f t="shared" si="376"/>
        <v>13</v>
      </c>
      <c r="FH273" s="159">
        <f t="shared" si="368"/>
        <v>0</v>
      </c>
      <c r="FI273" s="159">
        <v>0</v>
      </c>
      <c r="FJ273" s="159">
        <v>0</v>
      </c>
      <c r="FK273" s="159"/>
      <c r="FL273" s="159"/>
      <c r="FM273" s="235">
        <v>82</v>
      </c>
    </row>
    <row r="274" spans="1:169" ht="18" x14ac:dyDescent="0.2">
      <c r="A274" s="194">
        <v>261</v>
      </c>
      <c r="B274" s="211">
        <v>211423243261</v>
      </c>
      <c r="C274" s="211" t="s">
        <v>1192</v>
      </c>
      <c r="D274" s="197"/>
      <c r="E274" s="212" t="s">
        <v>1193</v>
      </c>
      <c r="F274" s="199">
        <f t="shared" si="243"/>
        <v>2</v>
      </c>
      <c r="G274" s="199">
        <f t="shared" si="244"/>
        <v>2</v>
      </c>
      <c r="H274" s="199">
        <f t="shared" si="245"/>
        <v>2</v>
      </c>
      <c r="I274" s="199">
        <f t="shared" si="246"/>
        <v>2</v>
      </c>
      <c r="J274" s="199">
        <f t="shared" si="247"/>
        <v>2</v>
      </c>
      <c r="K274" s="199">
        <f t="shared" si="248"/>
        <v>2</v>
      </c>
      <c r="L274" s="199">
        <f t="shared" si="249"/>
        <v>2</v>
      </c>
      <c r="M274" s="199">
        <f t="shared" si="250"/>
        <v>2</v>
      </c>
      <c r="N274" s="199">
        <f t="shared" si="251"/>
        <v>0</v>
      </c>
      <c r="O274" s="200">
        <f t="shared" si="252"/>
        <v>0</v>
      </c>
      <c r="P274" s="199">
        <f t="shared" si="253"/>
        <v>12</v>
      </c>
      <c r="Q274" s="199">
        <f t="shared" si="254"/>
        <v>0</v>
      </c>
      <c r="R274" s="199">
        <f t="shared" si="255"/>
        <v>0</v>
      </c>
      <c r="S274" s="201">
        <f t="shared" si="369"/>
        <v>0</v>
      </c>
      <c r="T274" s="202">
        <f t="shared" si="256"/>
        <v>3</v>
      </c>
      <c r="U274" s="199">
        <f t="shared" si="257"/>
        <v>0</v>
      </c>
      <c r="V274" s="199">
        <f t="shared" si="258"/>
        <v>0</v>
      </c>
      <c r="W274" s="199">
        <f t="shared" si="259"/>
        <v>0</v>
      </c>
      <c r="X274" s="201">
        <f t="shared" si="260"/>
        <v>0</v>
      </c>
      <c r="Y274" s="203">
        <f t="shared" si="261"/>
        <v>4</v>
      </c>
      <c r="Z274" s="199">
        <f t="shared" si="262"/>
        <v>0</v>
      </c>
      <c r="AA274" s="199">
        <f t="shared" si="263"/>
        <v>0</v>
      </c>
      <c r="AB274" s="199">
        <f t="shared" si="264"/>
        <v>0</v>
      </c>
      <c r="AC274" s="201">
        <f t="shared" si="265"/>
        <v>0</v>
      </c>
      <c r="AD274" s="202">
        <f t="shared" si="266"/>
        <v>4</v>
      </c>
      <c r="AE274" s="199">
        <f t="shared" si="267"/>
        <v>12</v>
      </c>
      <c r="AF274" s="199">
        <f t="shared" si="268"/>
        <v>0</v>
      </c>
      <c r="AG274" s="199">
        <f t="shared" si="269"/>
        <v>0</v>
      </c>
      <c r="AH274" s="201">
        <f t="shared" si="270"/>
        <v>0</v>
      </c>
      <c r="AI274" s="204">
        <f t="shared" si="271"/>
        <v>3</v>
      </c>
      <c r="AJ274" s="199">
        <f t="shared" si="272"/>
        <v>10</v>
      </c>
      <c r="AK274" s="199">
        <f t="shared" si="273"/>
        <v>0</v>
      </c>
      <c r="AL274" s="199">
        <f t="shared" si="274"/>
        <v>0</v>
      </c>
      <c r="AM274" s="201">
        <f t="shared" si="275"/>
        <v>0</v>
      </c>
      <c r="AN274" s="204">
        <f t="shared" si="276"/>
        <v>3</v>
      </c>
      <c r="AO274" s="199">
        <f t="shared" si="277"/>
        <v>0</v>
      </c>
      <c r="AP274" s="199">
        <f t="shared" si="278"/>
        <v>0</v>
      </c>
      <c r="AQ274" s="199">
        <f t="shared" si="279"/>
        <v>0</v>
      </c>
      <c r="AR274" s="201">
        <f t="shared" si="280"/>
        <v>0</v>
      </c>
      <c r="AS274" s="204">
        <f t="shared" si="281"/>
        <v>4</v>
      </c>
      <c r="AT274" s="199">
        <f t="shared" si="282"/>
        <v>12</v>
      </c>
      <c r="AU274" s="199">
        <f t="shared" si="283"/>
        <v>0</v>
      </c>
      <c r="AV274" s="199">
        <f t="shared" si="284"/>
        <v>0</v>
      </c>
      <c r="AW274" s="201">
        <f t="shared" si="285"/>
        <v>0</v>
      </c>
      <c r="AX274" s="205">
        <f t="shared" si="286"/>
        <v>3</v>
      </c>
      <c r="AY274" s="199">
        <f t="shared" si="287"/>
        <v>0</v>
      </c>
      <c r="AZ274" s="199">
        <f t="shared" si="288"/>
        <v>0</v>
      </c>
      <c r="BA274" s="199">
        <f t="shared" si="289"/>
        <v>0</v>
      </c>
      <c r="BB274" s="201">
        <f t="shared" si="290"/>
        <v>0</v>
      </c>
      <c r="BC274" s="204">
        <f t="shared" si="291"/>
        <v>4</v>
      </c>
      <c r="BD274" s="199">
        <f t="shared" si="292"/>
        <v>0</v>
      </c>
      <c r="BE274" s="199">
        <f t="shared" si="293"/>
        <v>0</v>
      </c>
      <c r="BF274" s="199">
        <f t="shared" si="294"/>
        <v>0</v>
      </c>
      <c r="BG274" s="201">
        <f t="shared" si="295"/>
        <v>0</v>
      </c>
      <c r="BH274" s="204">
        <f t="shared" si="296"/>
        <v>4</v>
      </c>
      <c r="BI274" s="199">
        <f t="shared" si="297"/>
        <v>7</v>
      </c>
      <c r="BJ274" s="199">
        <f t="shared" si="298"/>
        <v>0</v>
      </c>
      <c r="BK274" s="199">
        <f t="shared" si="299"/>
        <v>0</v>
      </c>
      <c r="BL274" s="201">
        <f t="shared" si="300"/>
        <v>0</v>
      </c>
      <c r="BM274" s="206">
        <f t="shared" si="301"/>
        <v>3</v>
      </c>
      <c r="BN274" s="199">
        <f t="shared" si="302"/>
        <v>12</v>
      </c>
      <c r="BO274" s="199">
        <f t="shared" si="303"/>
        <v>0</v>
      </c>
      <c r="BP274" s="199">
        <f t="shared" si="304"/>
        <v>0</v>
      </c>
      <c r="BQ274" s="201">
        <f t="shared" si="305"/>
        <v>0</v>
      </c>
      <c r="BR274" s="207">
        <f t="shared" si="306"/>
        <v>3</v>
      </c>
      <c r="BS274" s="199">
        <f t="shared" si="307"/>
        <v>0</v>
      </c>
      <c r="BT274" s="199">
        <f t="shared" si="308"/>
        <v>0</v>
      </c>
      <c r="BU274" s="199">
        <f t="shared" si="309"/>
        <v>0</v>
      </c>
      <c r="BV274" s="201">
        <f t="shared" si="310"/>
        <v>0</v>
      </c>
      <c r="BW274" s="207">
        <f t="shared" si="311"/>
        <v>4</v>
      </c>
      <c r="BX274" s="235">
        <v>81</v>
      </c>
      <c r="BY274" s="235">
        <v>81</v>
      </c>
      <c r="BZ274" s="193" t="e">
        <f t="shared" si="312"/>
        <v>#VALUE!</v>
      </c>
      <c r="CA274" s="193">
        <f t="shared" si="313"/>
        <v>20</v>
      </c>
      <c r="CB274" s="193" t="e">
        <f t="shared" si="314"/>
        <v>#VALUE!</v>
      </c>
      <c r="CC274" s="193" t="e">
        <f t="shared" si="315"/>
        <v>#VALUE!</v>
      </c>
      <c r="CD274" s="193" t="e">
        <f t="shared" si="316"/>
        <v>#VALUE!</v>
      </c>
      <c r="CE274" s="193" t="e">
        <f t="shared" si="317"/>
        <v>#VALUE!</v>
      </c>
      <c r="CF274" s="193" t="e">
        <f t="shared" si="318"/>
        <v>#VALUE!</v>
      </c>
      <c r="CG274" s="193" t="e">
        <f t="shared" si="319"/>
        <v>#VALUE!</v>
      </c>
      <c r="CH274" s="193" t="e">
        <f t="shared" si="320"/>
        <v>#VALUE!</v>
      </c>
      <c r="CI274" s="193" t="e">
        <f t="shared" si="321"/>
        <v>#VALUE!</v>
      </c>
      <c r="CJ274" s="193" t="e">
        <f t="shared" si="322"/>
        <v>#VALUE!</v>
      </c>
      <c r="CK274" s="193" t="e">
        <f t="shared" si="323"/>
        <v>#VALUE!</v>
      </c>
      <c r="CL274" s="193" t="e">
        <f t="shared" si="324"/>
        <v>#VALUE!</v>
      </c>
      <c r="CM274" s="193" t="e">
        <f t="shared" si="325"/>
        <v>#VALUE!</v>
      </c>
      <c r="CN274" s="193" t="e">
        <f t="shared" si="326"/>
        <v>#VALUE!</v>
      </c>
      <c r="CO274" s="209" t="str">
        <f t="shared" si="327"/>
        <v>2023PEC AI 206</v>
      </c>
      <c r="CP274" s="193" t="e">
        <f t="shared" si="328"/>
        <v>#VALUE!</v>
      </c>
      <c r="CQ274" s="158"/>
      <c r="CR274" s="193">
        <f t="shared" si="329"/>
        <v>20</v>
      </c>
      <c r="CS274" s="193" t="e">
        <f t="shared" si="330"/>
        <v>#VALUE!</v>
      </c>
      <c r="CT274" s="193" t="e">
        <f t="shared" si="331"/>
        <v>#VALUE!</v>
      </c>
      <c r="CU274" s="193" t="e">
        <f t="shared" si="332"/>
        <v>#VALUE!</v>
      </c>
      <c r="CV274" s="193" t="e">
        <f t="shared" si="333"/>
        <v>#VALUE!</v>
      </c>
      <c r="CW274" s="193" t="e">
        <f t="shared" si="334"/>
        <v>#VALUE!</v>
      </c>
      <c r="CX274" s="193" t="e">
        <f t="shared" si="335"/>
        <v>#VALUE!</v>
      </c>
      <c r="CY274" s="193" t="e">
        <f t="shared" si="336"/>
        <v>#VALUE!</v>
      </c>
      <c r="CZ274" s="193" t="e">
        <f t="shared" si="337"/>
        <v>#VALUE!</v>
      </c>
      <c r="DA274" s="193" t="e">
        <f t="shared" si="338"/>
        <v>#VALUE!</v>
      </c>
      <c r="DB274" s="193" t="e">
        <f t="shared" si="339"/>
        <v>#VALUE!</v>
      </c>
      <c r="DC274" s="193" t="e">
        <f t="shared" si="340"/>
        <v>#VALUE!</v>
      </c>
      <c r="DD274" s="193" t="e">
        <f t="shared" si="341"/>
        <v>#VALUE!</v>
      </c>
      <c r="DE274" s="159"/>
      <c r="DF274" s="159" t="e">
        <f t="shared" si="342"/>
        <v>#VALUE!</v>
      </c>
      <c r="DG274" s="159"/>
      <c r="DH274" s="159"/>
      <c r="DI274" s="159"/>
      <c r="DJ274" s="159"/>
      <c r="DK274" s="159"/>
      <c r="DL274" s="159"/>
      <c r="DM274" s="159"/>
      <c r="DN274" s="159"/>
      <c r="DO274" s="159"/>
      <c r="DP274" s="159"/>
      <c r="DQ274" s="159"/>
      <c r="DR274" s="159">
        <f t="shared" si="343"/>
        <v>81</v>
      </c>
      <c r="DS274" s="188">
        <f t="shared" si="344"/>
        <v>16</v>
      </c>
      <c r="DT274" s="159">
        <f t="shared" si="345"/>
        <v>12</v>
      </c>
      <c r="DU274" s="159">
        <f t="shared" si="346"/>
        <v>12</v>
      </c>
      <c r="DV274" s="159">
        <f t="shared" si="347"/>
        <v>10</v>
      </c>
      <c r="DW274" s="159">
        <f t="shared" si="348"/>
        <v>12</v>
      </c>
      <c r="DX274" s="159">
        <f t="shared" si="349"/>
        <v>7</v>
      </c>
      <c r="DY274" s="210">
        <f t="shared" si="350"/>
        <v>12</v>
      </c>
      <c r="DZ274" s="159">
        <f t="shared" si="351"/>
        <v>81</v>
      </c>
      <c r="EA274" s="159">
        <f t="shared" si="352"/>
        <v>16</v>
      </c>
      <c r="EB274" s="159">
        <f t="shared" si="353"/>
        <v>12</v>
      </c>
      <c r="EC274" s="159">
        <f t="shared" si="370"/>
        <v>0</v>
      </c>
      <c r="ED274" s="159">
        <f t="shared" si="370"/>
        <v>0</v>
      </c>
      <c r="EE274" s="159">
        <f t="shared" si="371"/>
        <v>12</v>
      </c>
      <c r="EF274" s="159">
        <f t="shared" si="371"/>
        <v>10</v>
      </c>
      <c r="EG274" s="159">
        <f t="shared" si="354"/>
        <v>0</v>
      </c>
      <c r="EH274" s="159">
        <f t="shared" si="355"/>
        <v>12</v>
      </c>
      <c r="EI274" s="159">
        <f t="shared" si="372"/>
        <v>0</v>
      </c>
      <c r="EJ274" s="159">
        <f t="shared" si="372"/>
        <v>0</v>
      </c>
      <c r="EK274" s="159">
        <f t="shared" si="373"/>
        <v>7</v>
      </c>
      <c r="EL274" s="159">
        <f t="shared" si="373"/>
        <v>12</v>
      </c>
      <c r="EM274" s="159">
        <f t="shared" si="356"/>
        <v>0</v>
      </c>
      <c r="EN274" s="159"/>
      <c r="EO274" s="159"/>
      <c r="EP274" s="188">
        <f t="shared" si="357"/>
        <v>16</v>
      </c>
      <c r="EQ274" s="159">
        <f t="shared" si="358"/>
        <v>14</v>
      </c>
      <c r="ER274" s="159">
        <f t="shared" si="359"/>
        <v>14</v>
      </c>
      <c r="ES274" s="159">
        <f t="shared" si="360"/>
        <v>13</v>
      </c>
      <c r="ET274" s="159">
        <f t="shared" si="361"/>
        <v>11</v>
      </c>
      <c r="EU274" s="159">
        <f t="shared" si="362"/>
        <v>13</v>
      </c>
      <c r="EV274" s="159"/>
      <c r="EW274" s="159">
        <f t="shared" si="363"/>
        <v>81</v>
      </c>
      <c r="EX274" s="159">
        <f t="shared" si="364"/>
        <v>16</v>
      </c>
      <c r="EY274" s="159">
        <f t="shared" si="365"/>
        <v>14</v>
      </c>
      <c r="EZ274" s="159">
        <f t="shared" si="374"/>
        <v>0</v>
      </c>
      <c r="FA274" s="159">
        <f t="shared" si="374"/>
        <v>0</v>
      </c>
      <c r="FB274" s="159">
        <f t="shared" si="375"/>
        <v>14</v>
      </c>
      <c r="FC274" s="159">
        <f t="shared" si="375"/>
        <v>13</v>
      </c>
      <c r="FD274" s="159">
        <f t="shared" si="366"/>
        <v>0</v>
      </c>
      <c r="FE274" s="159">
        <f t="shared" si="367"/>
        <v>11</v>
      </c>
      <c r="FF274" s="159">
        <f t="shared" si="376"/>
        <v>0</v>
      </c>
      <c r="FG274" s="159">
        <f t="shared" si="376"/>
        <v>0</v>
      </c>
      <c r="FH274" s="159">
        <f t="shared" si="368"/>
        <v>13</v>
      </c>
      <c r="FI274" s="159">
        <v>0</v>
      </c>
      <c r="FJ274" s="159">
        <v>0</v>
      </c>
      <c r="FK274" s="159"/>
      <c r="FL274" s="159"/>
      <c r="FM274" s="235">
        <v>81</v>
      </c>
    </row>
    <row r="275" spans="1:169" ht="18" x14ac:dyDescent="0.2">
      <c r="A275" s="194">
        <v>262</v>
      </c>
      <c r="B275" s="195">
        <v>211423243262</v>
      </c>
      <c r="C275" s="196" t="s">
        <v>1194</v>
      </c>
      <c r="D275" s="197"/>
      <c r="E275" s="198" t="s">
        <v>1195</v>
      </c>
      <c r="F275" s="199">
        <f t="shared" si="243"/>
        <v>2</v>
      </c>
      <c r="G275" s="199">
        <f t="shared" si="244"/>
        <v>2</v>
      </c>
      <c r="H275" s="199">
        <f t="shared" si="245"/>
        <v>2</v>
      </c>
      <c r="I275" s="199">
        <f t="shared" si="246"/>
        <v>2</v>
      </c>
      <c r="J275" s="199">
        <f t="shared" si="247"/>
        <v>2</v>
      </c>
      <c r="K275" s="199">
        <f t="shared" si="248"/>
        <v>2</v>
      </c>
      <c r="L275" s="199">
        <f t="shared" si="249"/>
        <v>0</v>
      </c>
      <c r="M275" s="199">
        <f t="shared" si="250"/>
        <v>0</v>
      </c>
      <c r="N275" s="199">
        <f t="shared" si="251"/>
        <v>0</v>
      </c>
      <c r="O275" s="200">
        <f t="shared" si="252"/>
        <v>0</v>
      </c>
      <c r="P275" s="199">
        <f t="shared" si="253"/>
        <v>0</v>
      </c>
      <c r="Q275" s="199">
        <f t="shared" si="254"/>
        <v>0</v>
      </c>
      <c r="R275" s="199">
        <f t="shared" si="255"/>
        <v>0</v>
      </c>
      <c r="S275" s="201">
        <f t="shared" si="369"/>
        <v>0</v>
      </c>
      <c r="T275" s="202">
        <f t="shared" si="256"/>
        <v>4</v>
      </c>
      <c r="U275" s="199">
        <f t="shared" si="257"/>
        <v>9</v>
      </c>
      <c r="V275" s="199">
        <f t="shared" si="258"/>
        <v>0</v>
      </c>
      <c r="W275" s="199">
        <f t="shared" si="259"/>
        <v>0</v>
      </c>
      <c r="X275" s="201">
        <f t="shared" si="260"/>
        <v>0</v>
      </c>
      <c r="Y275" s="203">
        <f t="shared" si="261"/>
        <v>3</v>
      </c>
      <c r="Z275" s="199">
        <f t="shared" si="262"/>
        <v>9</v>
      </c>
      <c r="AA275" s="199">
        <f t="shared" si="263"/>
        <v>0</v>
      </c>
      <c r="AB275" s="199">
        <f t="shared" si="264"/>
        <v>0</v>
      </c>
      <c r="AC275" s="201">
        <f t="shared" si="265"/>
        <v>0</v>
      </c>
      <c r="AD275" s="202">
        <f t="shared" si="266"/>
        <v>3</v>
      </c>
      <c r="AE275" s="199">
        <f t="shared" si="267"/>
        <v>0</v>
      </c>
      <c r="AF275" s="199">
        <f t="shared" si="268"/>
        <v>0</v>
      </c>
      <c r="AG275" s="199">
        <f t="shared" si="269"/>
        <v>0</v>
      </c>
      <c r="AH275" s="201">
        <f t="shared" si="270"/>
        <v>0</v>
      </c>
      <c r="AI275" s="204">
        <f t="shared" si="271"/>
        <v>4</v>
      </c>
      <c r="AJ275" s="199">
        <f t="shared" si="272"/>
        <v>0</v>
      </c>
      <c r="AK275" s="199">
        <f t="shared" si="273"/>
        <v>0</v>
      </c>
      <c r="AL275" s="199">
        <f t="shared" si="274"/>
        <v>0</v>
      </c>
      <c r="AM275" s="201">
        <f t="shared" si="275"/>
        <v>0</v>
      </c>
      <c r="AN275" s="204">
        <f t="shared" si="276"/>
        <v>4</v>
      </c>
      <c r="AO275" s="199">
        <f t="shared" si="277"/>
        <v>9</v>
      </c>
      <c r="AP275" s="199">
        <f t="shared" si="278"/>
        <v>0</v>
      </c>
      <c r="AQ275" s="199">
        <f t="shared" si="279"/>
        <v>0</v>
      </c>
      <c r="AR275" s="201">
        <f t="shared" si="280"/>
        <v>0</v>
      </c>
      <c r="AS275" s="204">
        <f t="shared" si="281"/>
        <v>3</v>
      </c>
      <c r="AT275" s="199">
        <f t="shared" si="282"/>
        <v>0</v>
      </c>
      <c r="AU275" s="199">
        <f t="shared" si="283"/>
        <v>0</v>
      </c>
      <c r="AV275" s="199">
        <f t="shared" si="284"/>
        <v>0</v>
      </c>
      <c r="AW275" s="201">
        <f t="shared" si="285"/>
        <v>0</v>
      </c>
      <c r="AX275" s="205">
        <f t="shared" si="286"/>
        <v>4</v>
      </c>
      <c r="AY275" s="199">
        <f t="shared" si="287"/>
        <v>9</v>
      </c>
      <c r="AZ275" s="199">
        <f t="shared" si="288"/>
        <v>0</v>
      </c>
      <c r="BA275" s="199">
        <f t="shared" si="289"/>
        <v>0</v>
      </c>
      <c r="BB275" s="201">
        <f t="shared" si="290"/>
        <v>0</v>
      </c>
      <c r="BC275" s="204">
        <f t="shared" si="291"/>
        <v>3</v>
      </c>
      <c r="BD275" s="199">
        <f t="shared" si="292"/>
        <v>5</v>
      </c>
      <c r="BE275" s="199">
        <f t="shared" si="293"/>
        <v>0</v>
      </c>
      <c r="BF275" s="199">
        <f t="shared" si="294"/>
        <v>0</v>
      </c>
      <c r="BG275" s="201">
        <f t="shared" si="295"/>
        <v>0</v>
      </c>
      <c r="BH275" s="204">
        <f t="shared" si="296"/>
        <v>3</v>
      </c>
      <c r="BI275" s="199">
        <f t="shared" si="297"/>
        <v>0</v>
      </c>
      <c r="BJ275" s="199">
        <f t="shared" si="298"/>
        <v>0</v>
      </c>
      <c r="BK275" s="199">
        <f t="shared" si="299"/>
        <v>0</v>
      </c>
      <c r="BL275" s="201">
        <f t="shared" si="300"/>
        <v>0</v>
      </c>
      <c r="BM275" s="206">
        <f t="shared" si="301"/>
        <v>4</v>
      </c>
      <c r="BN275" s="199">
        <f t="shared" si="302"/>
        <v>0</v>
      </c>
      <c r="BO275" s="199">
        <f t="shared" si="303"/>
        <v>0</v>
      </c>
      <c r="BP275" s="199">
        <f t="shared" si="304"/>
        <v>0</v>
      </c>
      <c r="BQ275" s="201">
        <f t="shared" si="305"/>
        <v>0</v>
      </c>
      <c r="BR275" s="207">
        <f t="shared" si="306"/>
        <v>4</v>
      </c>
      <c r="BS275" s="199">
        <f t="shared" si="307"/>
        <v>9</v>
      </c>
      <c r="BT275" s="199">
        <f t="shared" si="308"/>
        <v>0</v>
      </c>
      <c r="BU275" s="199">
        <f t="shared" si="309"/>
        <v>0</v>
      </c>
      <c r="BV275" s="201">
        <f t="shared" si="310"/>
        <v>0</v>
      </c>
      <c r="BW275" s="207">
        <f t="shared" si="311"/>
        <v>3</v>
      </c>
      <c r="BX275" s="235">
        <v>62</v>
      </c>
      <c r="BY275" s="235">
        <v>62</v>
      </c>
      <c r="BZ275" s="193" t="e">
        <f t="shared" si="312"/>
        <v>#VALUE!</v>
      </c>
      <c r="CA275" s="193">
        <f t="shared" si="313"/>
        <v>20</v>
      </c>
      <c r="CB275" s="193" t="e">
        <f t="shared" si="314"/>
        <v>#VALUE!</v>
      </c>
      <c r="CC275" s="193" t="e">
        <f t="shared" si="315"/>
        <v>#VALUE!</v>
      </c>
      <c r="CD275" s="193" t="e">
        <f t="shared" si="316"/>
        <v>#VALUE!</v>
      </c>
      <c r="CE275" s="193" t="e">
        <f t="shared" si="317"/>
        <v>#VALUE!</v>
      </c>
      <c r="CF275" s="193" t="e">
        <f t="shared" si="318"/>
        <v>#VALUE!</v>
      </c>
      <c r="CG275" s="193" t="e">
        <f t="shared" si="319"/>
        <v>#VALUE!</v>
      </c>
      <c r="CH275" s="193" t="e">
        <f t="shared" si="320"/>
        <v>#VALUE!</v>
      </c>
      <c r="CI275" s="193" t="e">
        <f t="shared" si="321"/>
        <v>#VALUE!</v>
      </c>
      <c r="CJ275" s="193" t="e">
        <f t="shared" si="322"/>
        <v>#VALUE!</v>
      </c>
      <c r="CK275" s="193" t="e">
        <f t="shared" si="323"/>
        <v>#VALUE!</v>
      </c>
      <c r="CL275" s="193" t="e">
        <f t="shared" si="324"/>
        <v>#VALUE!</v>
      </c>
      <c r="CM275" s="193" t="e">
        <f t="shared" si="325"/>
        <v>#VALUE!</v>
      </c>
      <c r="CN275" s="193" t="e">
        <f t="shared" si="326"/>
        <v>#VALUE!</v>
      </c>
      <c r="CO275" s="209" t="str">
        <f t="shared" si="327"/>
        <v>2023PEC AI 436</v>
      </c>
      <c r="CP275" s="193" t="e">
        <f t="shared" si="328"/>
        <v>#VALUE!</v>
      </c>
      <c r="CQ275" s="158"/>
      <c r="CR275" s="193">
        <f t="shared" si="329"/>
        <v>20</v>
      </c>
      <c r="CS275" s="193" t="e">
        <f t="shared" si="330"/>
        <v>#VALUE!</v>
      </c>
      <c r="CT275" s="193" t="e">
        <f t="shared" si="331"/>
        <v>#VALUE!</v>
      </c>
      <c r="CU275" s="193" t="e">
        <f t="shared" si="332"/>
        <v>#VALUE!</v>
      </c>
      <c r="CV275" s="193" t="e">
        <f t="shared" si="333"/>
        <v>#VALUE!</v>
      </c>
      <c r="CW275" s="193" t="e">
        <f t="shared" si="334"/>
        <v>#VALUE!</v>
      </c>
      <c r="CX275" s="193" t="e">
        <f t="shared" si="335"/>
        <v>#VALUE!</v>
      </c>
      <c r="CY275" s="193" t="e">
        <f t="shared" si="336"/>
        <v>#VALUE!</v>
      </c>
      <c r="CZ275" s="193" t="e">
        <f t="shared" si="337"/>
        <v>#VALUE!</v>
      </c>
      <c r="DA275" s="193" t="e">
        <f t="shared" si="338"/>
        <v>#VALUE!</v>
      </c>
      <c r="DB275" s="193" t="e">
        <f t="shared" si="339"/>
        <v>#VALUE!</v>
      </c>
      <c r="DC275" s="193" t="e">
        <f t="shared" si="340"/>
        <v>#VALUE!</v>
      </c>
      <c r="DD275" s="193" t="e">
        <f t="shared" si="341"/>
        <v>#VALUE!</v>
      </c>
      <c r="DE275" s="159"/>
      <c r="DF275" s="159" t="e">
        <f t="shared" si="342"/>
        <v>#VALUE!</v>
      </c>
      <c r="DG275" s="159"/>
      <c r="DH275" s="159"/>
      <c r="DI275" s="159"/>
      <c r="DJ275" s="159"/>
      <c r="DK275" s="159"/>
      <c r="DL275" s="159"/>
      <c r="DM275" s="159"/>
      <c r="DN275" s="159"/>
      <c r="DO275" s="159"/>
      <c r="DP275" s="159"/>
      <c r="DQ275" s="159"/>
      <c r="DR275" s="159">
        <f t="shared" si="343"/>
        <v>62</v>
      </c>
      <c r="DS275" s="188">
        <f t="shared" si="344"/>
        <v>12</v>
      </c>
      <c r="DT275" s="159">
        <f t="shared" si="345"/>
        <v>9</v>
      </c>
      <c r="DU275" s="159">
        <f t="shared" si="346"/>
        <v>9</v>
      </c>
      <c r="DV275" s="159">
        <f t="shared" si="347"/>
        <v>9</v>
      </c>
      <c r="DW275" s="159">
        <f t="shared" si="348"/>
        <v>9</v>
      </c>
      <c r="DX275" s="159">
        <f t="shared" si="349"/>
        <v>5</v>
      </c>
      <c r="DY275" s="210">
        <f t="shared" si="350"/>
        <v>9</v>
      </c>
      <c r="DZ275" s="159">
        <f t="shared" si="351"/>
        <v>62</v>
      </c>
      <c r="EA275" s="159">
        <f t="shared" si="352"/>
        <v>12</v>
      </c>
      <c r="EB275" s="159">
        <f t="shared" si="353"/>
        <v>0</v>
      </c>
      <c r="EC275" s="159">
        <f t="shared" si="370"/>
        <v>9</v>
      </c>
      <c r="ED275" s="159">
        <f t="shared" si="370"/>
        <v>9</v>
      </c>
      <c r="EE275" s="159">
        <f t="shared" si="371"/>
        <v>0</v>
      </c>
      <c r="EF275" s="159">
        <f t="shared" si="371"/>
        <v>0</v>
      </c>
      <c r="EG275" s="159">
        <f t="shared" si="354"/>
        <v>9</v>
      </c>
      <c r="EH275" s="159">
        <f t="shared" si="355"/>
        <v>0</v>
      </c>
      <c r="EI275" s="159">
        <f t="shared" si="372"/>
        <v>9</v>
      </c>
      <c r="EJ275" s="159">
        <f t="shared" si="372"/>
        <v>5</v>
      </c>
      <c r="EK275" s="159">
        <f t="shared" si="373"/>
        <v>0</v>
      </c>
      <c r="EL275" s="159">
        <f t="shared" si="373"/>
        <v>0</v>
      </c>
      <c r="EM275" s="159">
        <f t="shared" si="356"/>
        <v>9</v>
      </c>
      <c r="EN275" s="159"/>
      <c r="EO275" s="159"/>
      <c r="EP275" s="188">
        <f t="shared" si="357"/>
        <v>12</v>
      </c>
      <c r="EQ275" s="159">
        <f t="shared" si="358"/>
        <v>10</v>
      </c>
      <c r="ER275" s="159">
        <f t="shared" si="359"/>
        <v>11</v>
      </c>
      <c r="ES275" s="159">
        <f t="shared" si="360"/>
        <v>11</v>
      </c>
      <c r="ET275" s="159">
        <f t="shared" si="361"/>
        <v>8</v>
      </c>
      <c r="EU275" s="159">
        <f t="shared" si="362"/>
        <v>10</v>
      </c>
      <c r="EV275" s="159"/>
      <c r="EW275" s="159">
        <f t="shared" si="363"/>
        <v>62</v>
      </c>
      <c r="EX275" s="159">
        <f t="shared" si="364"/>
        <v>12</v>
      </c>
      <c r="EY275" s="159">
        <f t="shared" si="365"/>
        <v>0</v>
      </c>
      <c r="EZ275" s="159">
        <f t="shared" si="374"/>
        <v>10</v>
      </c>
      <c r="FA275" s="159">
        <f t="shared" si="374"/>
        <v>11</v>
      </c>
      <c r="FB275" s="159">
        <f t="shared" si="375"/>
        <v>0</v>
      </c>
      <c r="FC275" s="159">
        <f t="shared" si="375"/>
        <v>0</v>
      </c>
      <c r="FD275" s="159">
        <f t="shared" si="366"/>
        <v>11</v>
      </c>
      <c r="FE275" s="159">
        <f t="shared" si="367"/>
        <v>0</v>
      </c>
      <c r="FF275" s="159">
        <f t="shared" si="376"/>
        <v>8</v>
      </c>
      <c r="FG275" s="159">
        <f t="shared" si="376"/>
        <v>10</v>
      </c>
      <c r="FH275" s="159">
        <f t="shared" si="368"/>
        <v>0</v>
      </c>
      <c r="FI275" s="159">
        <v>0</v>
      </c>
      <c r="FJ275" s="159">
        <v>0</v>
      </c>
      <c r="FK275" s="159"/>
      <c r="FL275" s="159"/>
      <c r="FM275" s="235">
        <v>62</v>
      </c>
    </row>
    <row r="276" spans="1:169" ht="18" x14ac:dyDescent="0.2">
      <c r="A276" s="194">
        <v>263</v>
      </c>
      <c r="B276" s="195">
        <v>211423243263</v>
      </c>
      <c r="C276" s="196" t="s">
        <v>1196</v>
      </c>
      <c r="D276" s="197"/>
      <c r="E276" s="198" t="s">
        <v>1197</v>
      </c>
      <c r="F276" s="199">
        <f t="shared" si="243"/>
        <v>2</v>
      </c>
      <c r="G276" s="199">
        <f t="shared" si="244"/>
        <v>2</v>
      </c>
      <c r="H276" s="199">
        <f t="shared" si="245"/>
        <v>2</v>
      </c>
      <c r="I276" s="199">
        <f t="shared" si="246"/>
        <v>2</v>
      </c>
      <c r="J276" s="199">
        <f t="shared" si="247"/>
        <v>2</v>
      </c>
      <c r="K276" s="199">
        <f t="shared" si="248"/>
        <v>2</v>
      </c>
      <c r="L276" s="199">
        <f t="shared" si="249"/>
        <v>2</v>
      </c>
      <c r="M276" s="199">
        <f t="shared" si="250"/>
        <v>0</v>
      </c>
      <c r="N276" s="199">
        <f t="shared" si="251"/>
        <v>0</v>
      </c>
      <c r="O276" s="200">
        <f t="shared" si="252"/>
        <v>0</v>
      </c>
      <c r="P276" s="199">
        <f t="shared" si="253"/>
        <v>10</v>
      </c>
      <c r="Q276" s="199">
        <f t="shared" si="254"/>
        <v>0</v>
      </c>
      <c r="R276" s="199">
        <f t="shared" si="255"/>
        <v>0</v>
      </c>
      <c r="S276" s="201">
        <f t="shared" si="369"/>
        <v>0</v>
      </c>
      <c r="T276" s="202">
        <f t="shared" si="256"/>
        <v>3</v>
      </c>
      <c r="U276" s="199">
        <f t="shared" si="257"/>
        <v>0</v>
      </c>
      <c r="V276" s="199">
        <f t="shared" si="258"/>
        <v>0</v>
      </c>
      <c r="W276" s="199">
        <f t="shared" si="259"/>
        <v>0</v>
      </c>
      <c r="X276" s="201">
        <f t="shared" si="260"/>
        <v>0</v>
      </c>
      <c r="Y276" s="203">
        <f t="shared" si="261"/>
        <v>4</v>
      </c>
      <c r="Z276" s="199">
        <f t="shared" si="262"/>
        <v>0</v>
      </c>
      <c r="AA276" s="199">
        <f t="shared" si="263"/>
        <v>0</v>
      </c>
      <c r="AB276" s="199">
        <f t="shared" si="264"/>
        <v>0</v>
      </c>
      <c r="AC276" s="201">
        <f t="shared" si="265"/>
        <v>0</v>
      </c>
      <c r="AD276" s="202">
        <f t="shared" si="266"/>
        <v>4</v>
      </c>
      <c r="AE276" s="199">
        <f t="shared" si="267"/>
        <v>10</v>
      </c>
      <c r="AF276" s="199">
        <f t="shared" si="268"/>
        <v>0</v>
      </c>
      <c r="AG276" s="199">
        <f t="shared" si="269"/>
        <v>0</v>
      </c>
      <c r="AH276" s="201">
        <f t="shared" si="270"/>
        <v>0</v>
      </c>
      <c r="AI276" s="204">
        <f t="shared" si="271"/>
        <v>3</v>
      </c>
      <c r="AJ276" s="199">
        <f t="shared" si="272"/>
        <v>9</v>
      </c>
      <c r="AK276" s="199">
        <f t="shared" si="273"/>
        <v>0</v>
      </c>
      <c r="AL276" s="199">
        <f t="shared" si="274"/>
        <v>0</v>
      </c>
      <c r="AM276" s="201">
        <f t="shared" si="275"/>
        <v>0</v>
      </c>
      <c r="AN276" s="204">
        <f t="shared" si="276"/>
        <v>3</v>
      </c>
      <c r="AO276" s="199">
        <f t="shared" si="277"/>
        <v>0</v>
      </c>
      <c r="AP276" s="199">
        <f t="shared" si="278"/>
        <v>0</v>
      </c>
      <c r="AQ276" s="199">
        <f t="shared" si="279"/>
        <v>0</v>
      </c>
      <c r="AR276" s="201">
        <f t="shared" si="280"/>
        <v>0</v>
      </c>
      <c r="AS276" s="204">
        <f t="shared" si="281"/>
        <v>4</v>
      </c>
      <c r="AT276" s="199">
        <f t="shared" si="282"/>
        <v>10</v>
      </c>
      <c r="AU276" s="199">
        <f t="shared" si="283"/>
        <v>0</v>
      </c>
      <c r="AV276" s="199">
        <f t="shared" si="284"/>
        <v>0</v>
      </c>
      <c r="AW276" s="201">
        <f t="shared" si="285"/>
        <v>0</v>
      </c>
      <c r="AX276" s="205">
        <f t="shared" si="286"/>
        <v>3</v>
      </c>
      <c r="AY276" s="199">
        <f t="shared" si="287"/>
        <v>0</v>
      </c>
      <c r="AZ276" s="199">
        <f t="shared" si="288"/>
        <v>0</v>
      </c>
      <c r="BA276" s="199">
        <f t="shared" si="289"/>
        <v>0</v>
      </c>
      <c r="BB276" s="201">
        <f t="shared" si="290"/>
        <v>0</v>
      </c>
      <c r="BC276" s="204">
        <f t="shared" si="291"/>
        <v>4</v>
      </c>
      <c r="BD276" s="199">
        <f t="shared" si="292"/>
        <v>0</v>
      </c>
      <c r="BE276" s="199">
        <f t="shared" si="293"/>
        <v>0</v>
      </c>
      <c r="BF276" s="199">
        <f t="shared" si="294"/>
        <v>0</v>
      </c>
      <c r="BG276" s="201">
        <f t="shared" si="295"/>
        <v>0</v>
      </c>
      <c r="BH276" s="204">
        <f t="shared" si="296"/>
        <v>4</v>
      </c>
      <c r="BI276" s="199">
        <f t="shared" si="297"/>
        <v>6</v>
      </c>
      <c r="BJ276" s="199">
        <f t="shared" si="298"/>
        <v>0</v>
      </c>
      <c r="BK276" s="199">
        <f t="shared" si="299"/>
        <v>0</v>
      </c>
      <c r="BL276" s="201">
        <f t="shared" si="300"/>
        <v>0</v>
      </c>
      <c r="BM276" s="206">
        <f t="shared" si="301"/>
        <v>3</v>
      </c>
      <c r="BN276" s="199">
        <f t="shared" si="302"/>
        <v>10</v>
      </c>
      <c r="BO276" s="199">
        <f t="shared" si="303"/>
        <v>0</v>
      </c>
      <c r="BP276" s="199">
        <f t="shared" si="304"/>
        <v>0</v>
      </c>
      <c r="BQ276" s="201">
        <f t="shared" si="305"/>
        <v>0</v>
      </c>
      <c r="BR276" s="207">
        <f t="shared" si="306"/>
        <v>3</v>
      </c>
      <c r="BS276" s="199">
        <f t="shared" si="307"/>
        <v>0</v>
      </c>
      <c r="BT276" s="199">
        <f t="shared" si="308"/>
        <v>0</v>
      </c>
      <c r="BU276" s="199">
        <f t="shared" si="309"/>
        <v>0</v>
      </c>
      <c r="BV276" s="201">
        <f t="shared" si="310"/>
        <v>0</v>
      </c>
      <c r="BW276" s="207">
        <f t="shared" si="311"/>
        <v>4</v>
      </c>
      <c r="BX276" s="235">
        <v>69</v>
      </c>
      <c r="BY276" s="235">
        <v>69</v>
      </c>
      <c r="BZ276" s="193" t="e">
        <f t="shared" si="312"/>
        <v>#VALUE!</v>
      </c>
      <c r="CA276" s="193">
        <f t="shared" si="313"/>
        <v>20</v>
      </c>
      <c r="CB276" s="193" t="e">
        <f t="shared" si="314"/>
        <v>#VALUE!</v>
      </c>
      <c r="CC276" s="193" t="e">
        <f t="shared" si="315"/>
        <v>#VALUE!</v>
      </c>
      <c r="CD276" s="193" t="e">
        <f t="shared" si="316"/>
        <v>#VALUE!</v>
      </c>
      <c r="CE276" s="193" t="e">
        <f t="shared" si="317"/>
        <v>#VALUE!</v>
      </c>
      <c r="CF276" s="193" t="e">
        <f t="shared" si="318"/>
        <v>#VALUE!</v>
      </c>
      <c r="CG276" s="193" t="e">
        <f t="shared" si="319"/>
        <v>#VALUE!</v>
      </c>
      <c r="CH276" s="193" t="e">
        <f t="shared" si="320"/>
        <v>#VALUE!</v>
      </c>
      <c r="CI276" s="193" t="e">
        <f t="shared" si="321"/>
        <v>#VALUE!</v>
      </c>
      <c r="CJ276" s="193" t="e">
        <f t="shared" si="322"/>
        <v>#VALUE!</v>
      </c>
      <c r="CK276" s="193" t="e">
        <f t="shared" si="323"/>
        <v>#VALUE!</v>
      </c>
      <c r="CL276" s="193" t="e">
        <f t="shared" si="324"/>
        <v>#VALUE!</v>
      </c>
      <c r="CM276" s="193" t="e">
        <f t="shared" si="325"/>
        <v>#VALUE!</v>
      </c>
      <c r="CN276" s="193" t="e">
        <f t="shared" si="326"/>
        <v>#VALUE!</v>
      </c>
      <c r="CO276" s="209" t="str">
        <f t="shared" si="327"/>
        <v>2023PEC AI 437</v>
      </c>
      <c r="CP276" s="193" t="e">
        <f t="shared" si="328"/>
        <v>#VALUE!</v>
      </c>
      <c r="CQ276" s="158"/>
      <c r="CR276" s="193">
        <f t="shared" si="329"/>
        <v>20</v>
      </c>
      <c r="CS276" s="193" t="e">
        <f t="shared" si="330"/>
        <v>#VALUE!</v>
      </c>
      <c r="CT276" s="193" t="e">
        <f t="shared" si="331"/>
        <v>#VALUE!</v>
      </c>
      <c r="CU276" s="193" t="e">
        <f t="shared" si="332"/>
        <v>#VALUE!</v>
      </c>
      <c r="CV276" s="193" t="e">
        <f t="shared" si="333"/>
        <v>#VALUE!</v>
      </c>
      <c r="CW276" s="193" t="e">
        <f t="shared" si="334"/>
        <v>#VALUE!</v>
      </c>
      <c r="CX276" s="193" t="e">
        <f t="shared" si="335"/>
        <v>#VALUE!</v>
      </c>
      <c r="CY276" s="193" t="e">
        <f t="shared" si="336"/>
        <v>#VALUE!</v>
      </c>
      <c r="CZ276" s="193" t="e">
        <f t="shared" si="337"/>
        <v>#VALUE!</v>
      </c>
      <c r="DA276" s="193" t="e">
        <f t="shared" si="338"/>
        <v>#VALUE!</v>
      </c>
      <c r="DB276" s="193" t="e">
        <f t="shared" si="339"/>
        <v>#VALUE!</v>
      </c>
      <c r="DC276" s="193" t="e">
        <f t="shared" si="340"/>
        <v>#VALUE!</v>
      </c>
      <c r="DD276" s="193" t="e">
        <f t="shared" si="341"/>
        <v>#VALUE!</v>
      </c>
      <c r="DE276" s="159"/>
      <c r="DF276" s="159" t="e">
        <f t="shared" si="342"/>
        <v>#VALUE!</v>
      </c>
      <c r="DG276" s="159"/>
      <c r="DH276" s="159"/>
      <c r="DI276" s="159"/>
      <c r="DJ276" s="159"/>
      <c r="DK276" s="159"/>
      <c r="DL276" s="159"/>
      <c r="DM276" s="159"/>
      <c r="DN276" s="159"/>
      <c r="DO276" s="159"/>
      <c r="DP276" s="159"/>
      <c r="DQ276" s="159"/>
      <c r="DR276" s="159">
        <f t="shared" si="343"/>
        <v>69</v>
      </c>
      <c r="DS276" s="188">
        <f t="shared" si="344"/>
        <v>14</v>
      </c>
      <c r="DT276" s="159">
        <f t="shared" si="345"/>
        <v>10</v>
      </c>
      <c r="DU276" s="159">
        <f t="shared" si="346"/>
        <v>10</v>
      </c>
      <c r="DV276" s="159">
        <f t="shared" si="347"/>
        <v>9</v>
      </c>
      <c r="DW276" s="159">
        <f t="shared" si="348"/>
        <v>10</v>
      </c>
      <c r="DX276" s="159">
        <f t="shared" si="349"/>
        <v>6</v>
      </c>
      <c r="DY276" s="210">
        <f t="shared" si="350"/>
        <v>10</v>
      </c>
      <c r="DZ276" s="159">
        <f t="shared" si="351"/>
        <v>69</v>
      </c>
      <c r="EA276" s="159">
        <f t="shared" si="352"/>
        <v>14</v>
      </c>
      <c r="EB276" s="159">
        <f t="shared" si="353"/>
        <v>10</v>
      </c>
      <c r="EC276" s="159">
        <f t="shared" si="370"/>
        <v>0</v>
      </c>
      <c r="ED276" s="159">
        <f t="shared" si="370"/>
        <v>0</v>
      </c>
      <c r="EE276" s="159">
        <f t="shared" si="371"/>
        <v>10</v>
      </c>
      <c r="EF276" s="159">
        <f t="shared" si="371"/>
        <v>9</v>
      </c>
      <c r="EG276" s="159">
        <f t="shared" si="354"/>
        <v>0</v>
      </c>
      <c r="EH276" s="159">
        <f t="shared" si="355"/>
        <v>10</v>
      </c>
      <c r="EI276" s="159">
        <f t="shared" si="372"/>
        <v>0</v>
      </c>
      <c r="EJ276" s="159">
        <f t="shared" si="372"/>
        <v>0</v>
      </c>
      <c r="EK276" s="159">
        <f t="shared" si="373"/>
        <v>6</v>
      </c>
      <c r="EL276" s="159">
        <f t="shared" si="373"/>
        <v>10</v>
      </c>
      <c r="EM276" s="159">
        <f t="shared" si="356"/>
        <v>0</v>
      </c>
      <c r="EN276" s="159"/>
      <c r="EO276" s="159"/>
      <c r="EP276" s="188">
        <f t="shared" si="357"/>
        <v>14</v>
      </c>
      <c r="EQ276" s="159">
        <f t="shared" si="358"/>
        <v>12</v>
      </c>
      <c r="ER276" s="159">
        <f t="shared" si="359"/>
        <v>12</v>
      </c>
      <c r="ES276" s="159">
        <f t="shared" si="360"/>
        <v>11</v>
      </c>
      <c r="ET276" s="159">
        <f t="shared" si="361"/>
        <v>9</v>
      </c>
      <c r="EU276" s="159">
        <f t="shared" si="362"/>
        <v>11</v>
      </c>
      <c r="EV276" s="159"/>
      <c r="EW276" s="159">
        <f t="shared" si="363"/>
        <v>69</v>
      </c>
      <c r="EX276" s="159">
        <f t="shared" si="364"/>
        <v>14</v>
      </c>
      <c r="EY276" s="159">
        <f t="shared" si="365"/>
        <v>12</v>
      </c>
      <c r="EZ276" s="159">
        <f t="shared" si="374"/>
        <v>0</v>
      </c>
      <c r="FA276" s="159">
        <f t="shared" si="374"/>
        <v>0</v>
      </c>
      <c r="FB276" s="159">
        <f t="shared" si="375"/>
        <v>12</v>
      </c>
      <c r="FC276" s="159">
        <f t="shared" si="375"/>
        <v>11</v>
      </c>
      <c r="FD276" s="159">
        <f t="shared" si="366"/>
        <v>0</v>
      </c>
      <c r="FE276" s="159">
        <f t="shared" si="367"/>
        <v>9</v>
      </c>
      <c r="FF276" s="159">
        <f t="shared" si="376"/>
        <v>0</v>
      </c>
      <c r="FG276" s="159">
        <f t="shared" si="376"/>
        <v>0</v>
      </c>
      <c r="FH276" s="159">
        <f t="shared" si="368"/>
        <v>11</v>
      </c>
      <c r="FI276" s="159">
        <v>0</v>
      </c>
      <c r="FJ276" s="159">
        <v>0</v>
      </c>
      <c r="FK276" s="159"/>
      <c r="FL276" s="159"/>
      <c r="FM276" s="235">
        <v>69</v>
      </c>
    </row>
    <row r="277" spans="1:169" ht="18" x14ac:dyDescent="0.2">
      <c r="A277" s="194">
        <v>264</v>
      </c>
      <c r="B277" s="211">
        <v>211423243264</v>
      </c>
      <c r="C277" s="211" t="s">
        <v>1198</v>
      </c>
      <c r="D277" s="197"/>
      <c r="E277" s="212" t="s">
        <v>1199</v>
      </c>
      <c r="F277" s="199">
        <f t="shared" si="243"/>
        <v>2</v>
      </c>
      <c r="G277" s="199">
        <f t="shared" si="244"/>
        <v>2</v>
      </c>
      <c r="H277" s="199">
        <f t="shared" si="245"/>
        <v>2</v>
      </c>
      <c r="I277" s="199">
        <f t="shared" si="246"/>
        <v>2</v>
      </c>
      <c r="J277" s="199">
        <f t="shared" si="247"/>
        <v>2</v>
      </c>
      <c r="K277" s="199">
        <f t="shared" si="248"/>
        <v>0</v>
      </c>
      <c r="L277" s="199">
        <f t="shared" si="249"/>
        <v>0</v>
      </c>
      <c r="M277" s="199">
        <f t="shared" si="250"/>
        <v>0</v>
      </c>
      <c r="N277" s="199">
        <f t="shared" si="251"/>
        <v>0</v>
      </c>
      <c r="O277" s="200">
        <f t="shared" si="252"/>
        <v>0</v>
      </c>
      <c r="P277" s="199">
        <f t="shared" si="253"/>
        <v>0</v>
      </c>
      <c r="Q277" s="199">
        <f t="shared" si="254"/>
        <v>0</v>
      </c>
      <c r="R277" s="199">
        <f t="shared" si="255"/>
        <v>0</v>
      </c>
      <c r="S277" s="201">
        <f t="shared" si="369"/>
        <v>0</v>
      </c>
      <c r="T277" s="202">
        <f t="shared" si="256"/>
        <v>4</v>
      </c>
      <c r="U277" s="199">
        <f t="shared" si="257"/>
        <v>7</v>
      </c>
      <c r="V277" s="199">
        <f t="shared" si="258"/>
        <v>0</v>
      </c>
      <c r="W277" s="199">
        <f t="shared" si="259"/>
        <v>0</v>
      </c>
      <c r="X277" s="201">
        <f t="shared" si="260"/>
        <v>0</v>
      </c>
      <c r="Y277" s="203">
        <f t="shared" si="261"/>
        <v>3</v>
      </c>
      <c r="Z277" s="199">
        <f t="shared" si="262"/>
        <v>8</v>
      </c>
      <c r="AA277" s="199">
        <f t="shared" si="263"/>
        <v>0</v>
      </c>
      <c r="AB277" s="199">
        <f t="shared" si="264"/>
        <v>0</v>
      </c>
      <c r="AC277" s="201">
        <f t="shared" si="265"/>
        <v>0</v>
      </c>
      <c r="AD277" s="202">
        <f t="shared" si="266"/>
        <v>3</v>
      </c>
      <c r="AE277" s="199">
        <f t="shared" si="267"/>
        <v>0</v>
      </c>
      <c r="AF277" s="199">
        <f t="shared" si="268"/>
        <v>0</v>
      </c>
      <c r="AG277" s="199">
        <f t="shared" si="269"/>
        <v>0</v>
      </c>
      <c r="AH277" s="201">
        <f t="shared" si="270"/>
        <v>0</v>
      </c>
      <c r="AI277" s="204">
        <f t="shared" si="271"/>
        <v>4</v>
      </c>
      <c r="AJ277" s="199">
        <f t="shared" si="272"/>
        <v>0</v>
      </c>
      <c r="AK277" s="199">
        <f t="shared" si="273"/>
        <v>0</v>
      </c>
      <c r="AL277" s="199">
        <f t="shared" si="274"/>
        <v>0</v>
      </c>
      <c r="AM277" s="201">
        <f t="shared" si="275"/>
        <v>0</v>
      </c>
      <c r="AN277" s="204">
        <f t="shared" si="276"/>
        <v>4</v>
      </c>
      <c r="AO277" s="199">
        <f t="shared" si="277"/>
        <v>8</v>
      </c>
      <c r="AP277" s="199">
        <f t="shared" si="278"/>
        <v>0</v>
      </c>
      <c r="AQ277" s="199">
        <f t="shared" si="279"/>
        <v>0</v>
      </c>
      <c r="AR277" s="201">
        <f t="shared" si="280"/>
        <v>0</v>
      </c>
      <c r="AS277" s="204">
        <f t="shared" si="281"/>
        <v>3</v>
      </c>
      <c r="AT277" s="199">
        <f t="shared" si="282"/>
        <v>0</v>
      </c>
      <c r="AU277" s="199">
        <f t="shared" si="283"/>
        <v>0</v>
      </c>
      <c r="AV277" s="199">
        <f t="shared" si="284"/>
        <v>0</v>
      </c>
      <c r="AW277" s="201">
        <f t="shared" si="285"/>
        <v>0</v>
      </c>
      <c r="AX277" s="205">
        <f t="shared" si="286"/>
        <v>4</v>
      </c>
      <c r="AY277" s="199">
        <f t="shared" si="287"/>
        <v>8</v>
      </c>
      <c r="AZ277" s="199">
        <f t="shared" si="288"/>
        <v>0</v>
      </c>
      <c r="BA277" s="199">
        <f t="shared" si="289"/>
        <v>0</v>
      </c>
      <c r="BB277" s="201">
        <f t="shared" si="290"/>
        <v>0</v>
      </c>
      <c r="BC277" s="204">
        <f t="shared" si="291"/>
        <v>3</v>
      </c>
      <c r="BD277" s="199">
        <f t="shared" si="292"/>
        <v>2</v>
      </c>
      <c r="BE277" s="199">
        <f t="shared" si="293"/>
        <v>0</v>
      </c>
      <c r="BF277" s="199">
        <f t="shared" si="294"/>
        <v>0</v>
      </c>
      <c r="BG277" s="201">
        <f t="shared" si="295"/>
        <v>0</v>
      </c>
      <c r="BH277" s="204">
        <f t="shared" si="296"/>
        <v>3</v>
      </c>
      <c r="BI277" s="199">
        <f t="shared" si="297"/>
        <v>0</v>
      </c>
      <c r="BJ277" s="199">
        <f t="shared" si="298"/>
        <v>0</v>
      </c>
      <c r="BK277" s="199">
        <f t="shared" si="299"/>
        <v>0</v>
      </c>
      <c r="BL277" s="201">
        <f t="shared" si="300"/>
        <v>0</v>
      </c>
      <c r="BM277" s="206">
        <f t="shared" si="301"/>
        <v>4</v>
      </c>
      <c r="BN277" s="199">
        <f t="shared" si="302"/>
        <v>0</v>
      </c>
      <c r="BO277" s="199">
        <f t="shared" si="303"/>
        <v>0</v>
      </c>
      <c r="BP277" s="199">
        <f t="shared" si="304"/>
        <v>0</v>
      </c>
      <c r="BQ277" s="201">
        <f t="shared" si="305"/>
        <v>0</v>
      </c>
      <c r="BR277" s="207">
        <f t="shared" si="306"/>
        <v>4</v>
      </c>
      <c r="BS277" s="199">
        <f t="shared" si="307"/>
        <v>8</v>
      </c>
      <c r="BT277" s="199">
        <f t="shared" si="308"/>
        <v>0</v>
      </c>
      <c r="BU277" s="199">
        <f t="shared" si="309"/>
        <v>0</v>
      </c>
      <c r="BV277" s="201">
        <f t="shared" si="310"/>
        <v>0</v>
      </c>
      <c r="BW277" s="207">
        <f t="shared" si="311"/>
        <v>3</v>
      </c>
      <c r="BX277" s="235">
        <v>51</v>
      </c>
      <c r="BY277" s="235">
        <v>51</v>
      </c>
      <c r="BZ277" s="193" t="e">
        <f t="shared" si="312"/>
        <v>#VALUE!</v>
      </c>
      <c r="CA277" s="193">
        <f t="shared" si="313"/>
        <v>20</v>
      </c>
      <c r="CB277" s="193" t="e">
        <f t="shared" si="314"/>
        <v>#VALUE!</v>
      </c>
      <c r="CC277" s="193" t="e">
        <f t="shared" si="315"/>
        <v>#VALUE!</v>
      </c>
      <c r="CD277" s="193" t="e">
        <f t="shared" si="316"/>
        <v>#VALUE!</v>
      </c>
      <c r="CE277" s="193" t="e">
        <f t="shared" si="317"/>
        <v>#VALUE!</v>
      </c>
      <c r="CF277" s="193" t="e">
        <f t="shared" si="318"/>
        <v>#VALUE!</v>
      </c>
      <c r="CG277" s="193" t="e">
        <f t="shared" si="319"/>
        <v>#VALUE!</v>
      </c>
      <c r="CH277" s="193" t="e">
        <f t="shared" si="320"/>
        <v>#VALUE!</v>
      </c>
      <c r="CI277" s="193" t="e">
        <f t="shared" si="321"/>
        <v>#VALUE!</v>
      </c>
      <c r="CJ277" s="193" t="e">
        <f t="shared" si="322"/>
        <v>#VALUE!</v>
      </c>
      <c r="CK277" s="193" t="e">
        <f t="shared" si="323"/>
        <v>#VALUE!</v>
      </c>
      <c r="CL277" s="193" t="e">
        <f t="shared" si="324"/>
        <v>#VALUE!</v>
      </c>
      <c r="CM277" s="193" t="e">
        <f t="shared" si="325"/>
        <v>#VALUE!</v>
      </c>
      <c r="CN277" s="193" t="e">
        <f t="shared" si="326"/>
        <v>#VALUE!</v>
      </c>
      <c r="CO277" s="209" t="str">
        <f t="shared" si="327"/>
        <v>2023PEC AI 207</v>
      </c>
      <c r="CP277" s="193" t="e">
        <f t="shared" si="328"/>
        <v>#VALUE!</v>
      </c>
      <c r="CQ277" s="158"/>
      <c r="CR277" s="193">
        <f t="shared" si="329"/>
        <v>20</v>
      </c>
      <c r="CS277" s="193" t="e">
        <f t="shared" si="330"/>
        <v>#VALUE!</v>
      </c>
      <c r="CT277" s="193" t="e">
        <f t="shared" si="331"/>
        <v>#VALUE!</v>
      </c>
      <c r="CU277" s="193" t="e">
        <f t="shared" si="332"/>
        <v>#VALUE!</v>
      </c>
      <c r="CV277" s="193" t="e">
        <f t="shared" si="333"/>
        <v>#VALUE!</v>
      </c>
      <c r="CW277" s="193" t="e">
        <f t="shared" si="334"/>
        <v>#VALUE!</v>
      </c>
      <c r="CX277" s="193" t="e">
        <f t="shared" si="335"/>
        <v>#VALUE!</v>
      </c>
      <c r="CY277" s="193" t="e">
        <f t="shared" si="336"/>
        <v>#VALUE!</v>
      </c>
      <c r="CZ277" s="193" t="e">
        <f t="shared" si="337"/>
        <v>#VALUE!</v>
      </c>
      <c r="DA277" s="193" t="e">
        <f t="shared" si="338"/>
        <v>#VALUE!</v>
      </c>
      <c r="DB277" s="193" t="e">
        <f t="shared" si="339"/>
        <v>#VALUE!</v>
      </c>
      <c r="DC277" s="193" t="e">
        <f t="shared" si="340"/>
        <v>#VALUE!</v>
      </c>
      <c r="DD277" s="193" t="e">
        <f t="shared" si="341"/>
        <v>#VALUE!</v>
      </c>
      <c r="DE277" s="159"/>
      <c r="DF277" s="159" t="e">
        <f t="shared" si="342"/>
        <v>#VALUE!</v>
      </c>
      <c r="DG277" s="159"/>
      <c r="DH277" s="159"/>
      <c r="DI277" s="159"/>
      <c r="DJ277" s="159"/>
      <c r="DK277" s="159"/>
      <c r="DL277" s="159"/>
      <c r="DM277" s="159"/>
      <c r="DN277" s="159"/>
      <c r="DO277" s="159"/>
      <c r="DP277" s="159"/>
      <c r="DQ277" s="159"/>
      <c r="DR277" s="159">
        <f t="shared" si="343"/>
        <v>51</v>
      </c>
      <c r="DS277" s="188">
        <f t="shared" si="344"/>
        <v>10</v>
      </c>
      <c r="DT277" s="159">
        <f t="shared" si="345"/>
        <v>7</v>
      </c>
      <c r="DU277" s="159">
        <f t="shared" si="346"/>
        <v>8</v>
      </c>
      <c r="DV277" s="159">
        <f t="shared" si="347"/>
        <v>8</v>
      </c>
      <c r="DW277" s="159">
        <f t="shared" si="348"/>
        <v>8</v>
      </c>
      <c r="DX277" s="159">
        <f t="shared" si="349"/>
        <v>2</v>
      </c>
      <c r="DY277" s="210">
        <f t="shared" si="350"/>
        <v>8</v>
      </c>
      <c r="DZ277" s="159">
        <f t="shared" si="351"/>
        <v>51</v>
      </c>
      <c r="EA277" s="159">
        <f t="shared" si="352"/>
        <v>10</v>
      </c>
      <c r="EB277" s="159">
        <f t="shared" si="353"/>
        <v>0</v>
      </c>
      <c r="EC277" s="159">
        <f t="shared" si="370"/>
        <v>7</v>
      </c>
      <c r="ED277" s="159">
        <f t="shared" si="370"/>
        <v>8</v>
      </c>
      <c r="EE277" s="159">
        <f t="shared" si="371"/>
        <v>0</v>
      </c>
      <c r="EF277" s="159">
        <f t="shared" si="371"/>
        <v>0</v>
      </c>
      <c r="EG277" s="159">
        <f t="shared" si="354"/>
        <v>8</v>
      </c>
      <c r="EH277" s="159">
        <f t="shared" si="355"/>
        <v>0</v>
      </c>
      <c r="EI277" s="159">
        <f t="shared" si="372"/>
        <v>8</v>
      </c>
      <c r="EJ277" s="159">
        <f t="shared" si="372"/>
        <v>2</v>
      </c>
      <c r="EK277" s="159">
        <f t="shared" si="373"/>
        <v>0</v>
      </c>
      <c r="EL277" s="159">
        <f t="shared" si="373"/>
        <v>0</v>
      </c>
      <c r="EM277" s="159">
        <f t="shared" si="356"/>
        <v>8</v>
      </c>
      <c r="EN277" s="159"/>
      <c r="EO277" s="159"/>
      <c r="EP277" s="188">
        <f t="shared" si="357"/>
        <v>10</v>
      </c>
      <c r="EQ277" s="159">
        <f t="shared" si="358"/>
        <v>9</v>
      </c>
      <c r="ER277" s="159">
        <f t="shared" si="359"/>
        <v>9</v>
      </c>
      <c r="ES277" s="159">
        <f t="shared" si="360"/>
        <v>9</v>
      </c>
      <c r="ET277" s="159">
        <f t="shared" si="361"/>
        <v>6</v>
      </c>
      <c r="EU277" s="159">
        <f t="shared" si="362"/>
        <v>8</v>
      </c>
      <c r="EV277" s="159"/>
      <c r="EW277" s="159">
        <f t="shared" si="363"/>
        <v>51</v>
      </c>
      <c r="EX277" s="159">
        <f t="shared" si="364"/>
        <v>10</v>
      </c>
      <c r="EY277" s="159">
        <f t="shared" si="365"/>
        <v>0</v>
      </c>
      <c r="EZ277" s="159">
        <f t="shared" si="374"/>
        <v>9</v>
      </c>
      <c r="FA277" s="159">
        <f t="shared" si="374"/>
        <v>9</v>
      </c>
      <c r="FB277" s="159">
        <f t="shared" si="375"/>
        <v>0</v>
      </c>
      <c r="FC277" s="159">
        <f t="shared" si="375"/>
        <v>0</v>
      </c>
      <c r="FD277" s="159">
        <f t="shared" si="366"/>
        <v>9</v>
      </c>
      <c r="FE277" s="159">
        <f t="shared" si="367"/>
        <v>0</v>
      </c>
      <c r="FF277" s="159">
        <f t="shared" si="376"/>
        <v>6</v>
      </c>
      <c r="FG277" s="159">
        <f t="shared" si="376"/>
        <v>8</v>
      </c>
      <c r="FH277" s="159">
        <f t="shared" si="368"/>
        <v>0</v>
      </c>
      <c r="FI277" s="159">
        <v>0</v>
      </c>
      <c r="FJ277" s="159">
        <v>0</v>
      </c>
      <c r="FK277" s="159"/>
      <c r="FL277" s="159"/>
      <c r="FM277" s="235">
        <v>51</v>
      </c>
    </row>
    <row r="278" spans="1:169" ht="18" x14ac:dyDescent="0.2">
      <c r="A278" s="194">
        <v>265</v>
      </c>
      <c r="B278" s="211">
        <v>211423243265</v>
      </c>
      <c r="C278" s="211" t="s">
        <v>1200</v>
      </c>
      <c r="D278" s="197"/>
      <c r="E278" s="212" t="s">
        <v>1201</v>
      </c>
      <c r="F278" s="199">
        <f t="shared" si="243"/>
        <v>2</v>
      </c>
      <c r="G278" s="199">
        <f t="shared" si="244"/>
        <v>2</v>
      </c>
      <c r="H278" s="199">
        <f t="shared" si="245"/>
        <v>2</v>
      </c>
      <c r="I278" s="199">
        <f t="shared" si="246"/>
        <v>2</v>
      </c>
      <c r="J278" s="199">
        <f t="shared" si="247"/>
        <v>2</v>
      </c>
      <c r="K278" s="199">
        <f t="shared" si="248"/>
        <v>2</v>
      </c>
      <c r="L278" s="199">
        <f t="shared" si="249"/>
        <v>2</v>
      </c>
      <c r="M278" s="199">
        <f t="shared" si="250"/>
        <v>2</v>
      </c>
      <c r="N278" s="199">
        <f t="shared" si="251"/>
        <v>0</v>
      </c>
      <c r="O278" s="200">
        <f t="shared" si="252"/>
        <v>0</v>
      </c>
      <c r="P278" s="199">
        <f t="shared" si="253"/>
        <v>12</v>
      </c>
      <c r="Q278" s="199">
        <f t="shared" si="254"/>
        <v>0</v>
      </c>
      <c r="R278" s="199">
        <f t="shared" si="255"/>
        <v>0</v>
      </c>
      <c r="S278" s="201">
        <f t="shared" si="369"/>
        <v>0</v>
      </c>
      <c r="T278" s="202">
        <f t="shared" si="256"/>
        <v>3</v>
      </c>
      <c r="U278" s="199">
        <f t="shared" si="257"/>
        <v>0</v>
      </c>
      <c r="V278" s="199">
        <f t="shared" si="258"/>
        <v>0</v>
      </c>
      <c r="W278" s="199">
        <f t="shared" si="259"/>
        <v>0</v>
      </c>
      <c r="X278" s="201">
        <f t="shared" si="260"/>
        <v>0</v>
      </c>
      <c r="Y278" s="203">
        <f t="shared" si="261"/>
        <v>4</v>
      </c>
      <c r="Z278" s="199">
        <f t="shared" si="262"/>
        <v>0</v>
      </c>
      <c r="AA278" s="199">
        <f t="shared" si="263"/>
        <v>0</v>
      </c>
      <c r="AB278" s="199">
        <f t="shared" si="264"/>
        <v>0</v>
      </c>
      <c r="AC278" s="201">
        <f t="shared" si="265"/>
        <v>0</v>
      </c>
      <c r="AD278" s="202">
        <f t="shared" si="266"/>
        <v>4</v>
      </c>
      <c r="AE278" s="199">
        <f t="shared" si="267"/>
        <v>12</v>
      </c>
      <c r="AF278" s="199">
        <f t="shared" si="268"/>
        <v>0</v>
      </c>
      <c r="AG278" s="199">
        <f t="shared" si="269"/>
        <v>0</v>
      </c>
      <c r="AH278" s="201">
        <f t="shared" si="270"/>
        <v>0</v>
      </c>
      <c r="AI278" s="204">
        <f t="shared" si="271"/>
        <v>3</v>
      </c>
      <c r="AJ278" s="199">
        <f t="shared" si="272"/>
        <v>10</v>
      </c>
      <c r="AK278" s="199">
        <f t="shared" si="273"/>
        <v>0</v>
      </c>
      <c r="AL278" s="199">
        <f t="shared" si="274"/>
        <v>0</v>
      </c>
      <c r="AM278" s="201">
        <f t="shared" si="275"/>
        <v>0</v>
      </c>
      <c r="AN278" s="204">
        <f t="shared" si="276"/>
        <v>3</v>
      </c>
      <c r="AO278" s="199">
        <f t="shared" si="277"/>
        <v>0</v>
      </c>
      <c r="AP278" s="199">
        <f t="shared" si="278"/>
        <v>0</v>
      </c>
      <c r="AQ278" s="199">
        <f t="shared" si="279"/>
        <v>0</v>
      </c>
      <c r="AR278" s="201">
        <f t="shared" si="280"/>
        <v>0</v>
      </c>
      <c r="AS278" s="204">
        <f t="shared" si="281"/>
        <v>4</v>
      </c>
      <c r="AT278" s="199">
        <f t="shared" si="282"/>
        <v>12</v>
      </c>
      <c r="AU278" s="199">
        <f t="shared" si="283"/>
        <v>0</v>
      </c>
      <c r="AV278" s="199">
        <f t="shared" si="284"/>
        <v>0</v>
      </c>
      <c r="AW278" s="201">
        <f t="shared" si="285"/>
        <v>0</v>
      </c>
      <c r="AX278" s="205">
        <f t="shared" si="286"/>
        <v>3</v>
      </c>
      <c r="AY278" s="199">
        <f t="shared" si="287"/>
        <v>0</v>
      </c>
      <c r="AZ278" s="199">
        <f t="shared" si="288"/>
        <v>0</v>
      </c>
      <c r="BA278" s="199">
        <f t="shared" si="289"/>
        <v>0</v>
      </c>
      <c r="BB278" s="201">
        <f t="shared" si="290"/>
        <v>0</v>
      </c>
      <c r="BC278" s="204">
        <f t="shared" si="291"/>
        <v>4</v>
      </c>
      <c r="BD278" s="199">
        <f t="shared" si="292"/>
        <v>0</v>
      </c>
      <c r="BE278" s="199">
        <f t="shared" si="293"/>
        <v>0</v>
      </c>
      <c r="BF278" s="199">
        <f t="shared" si="294"/>
        <v>0</v>
      </c>
      <c r="BG278" s="201">
        <f t="shared" si="295"/>
        <v>0</v>
      </c>
      <c r="BH278" s="204">
        <f t="shared" si="296"/>
        <v>4</v>
      </c>
      <c r="BI278" s="199">
        <f t="shared" si="297"/>
        <v>6</v>
      </c>
      <c r="BJ278" s="199">
        <f t="shared" si="298"/>
        <v>0</v>
      </c>
      <c r="BK278" s="199">
        <f t="shared" si="299"/>
        <v>0</v>
      </c>
      <c r="BL278" s="201">
        <f t="shared" si="300"/>
        <v>0</v>
      </c>
      <c r="BM278" s="206">
        <f t="shared" si="301"/>
        <v>3</v>
      </c>
      <c r="BN278" s="199">
        <f t="shared" si="302"/>
        <v>12</v>
      </c>
      <c r="BO278" s="199">
        <f t="shared" si="303"/>
        <v>0</v>
      </c>
      <c r="BP278" s="199">
        <f t="shared" si="304"/>
        <v>0</v>
      </c>
      <c r="BQ278" s="201">
        <f t="shared" si="305"/>
        <v>0</v>
      </c>
      <c r="BR278" s="207">
        <f t="shared" si="306"/>
        <v>3</v>
      </c>
      <c r="BS278" s="199">
        <f t="shared" si="307"/>
        <v>0</v>
      </c>
      <c r="BT278" s="199">
        <f t="shared" si="308"/>
        <v>0</v>
      </c>
      <c r="BU278" s="199">
        <f t="shared" si="309"/>
        <v>0</v>
      </c>
      <c r="BV278" s="201">
        <f t="shared" si="310"/>
        <v>0</v>
      </c>
      <c r="BW278" s="207">
        <f t="shared" si="311"/>
        <v>4</v>
      </c>
      <c r="BX278" s="235">
        <v>80</v>
      </c>
      <c r="BY278" s="235">
        <v>80</v>
      </c>
      <c r="BZ278" s="193" t="e">
        <f t="shared" si="312"/>
        <v>#VALUE!</v>
      </c>
      <c r="CA278" s="193">
        <f t="shared" si="313"/>
        <v>14</v>
      </c>
      <c r="CB278" s="193" t="e">
        <f t="shared" si="314"/>
        <v>#VALUE!</v>
      </c>
      <c r="CC278" s="193" t="e">
        <f t="shared" si="315"/>
        <v>#VALUE!</v>
      </c>
      <c r="CD278" s="193" t="e">
        <f t="shared" si="316"/>
        <v>#VALUE!</v>
      </c>
      <c r="CE278" s="193" t="e">
        <f t="shared" si="317"/>
        <v>#VALUE!</v>
      </c>
      <c r="CF278" s="193" t="e">
        <f t="shared" si="318"/>
        <v>#VALUE!</v>
      </c>
      <c r="CG278" s="193" t="e">
        <f t="shared" si="319"/>
        <v>#VALUE!</v>
      </c>
      <c r="CH278" s="193" t="e">
        <f t="shared" si="320"/>
        <v>#VALUE!</v>
      </c>
      <c r="CI278" s="193" t="e">
        <f t="shared" si="321"/>
        <v>#VALUE!</v>
      </c>
      <c r="CJ278" s="193" t="e">
        <f t="shared" si="322"/>
        <v>#VALUE!</v>
      </c>
      <c r="CK278" s="193" t="e">
        <f t="shared" si="323"/>
        <v>#VALUE!</v>
      </c>
      <c r="CL278" s="193" t="e">
        <f t="shared" si="324"/>
        <v>#VALUE!</v>
      </c>
      <c r="CM278" s="193" t="e">
        <f t="shared" si="325"/>
        <v>#VALUE!</v>
      </c>
      <c r="CN278" s="193" t="e">
        <f t="shared" si="326"/>
        <v>#VALUE!</v>
      </c>
      <c r="CO278" s="209" t="str">
        <f t="shared" si="327"/>
        <v>2023PEC AI 208</v>
      </c>
      <c r="CP278" s="193" t="e">
        <f t="shared" si="328"/>
        <v>#VALUE!</v>
      </c>
      <c r="CQ278" s="158"/>
      <c r="CR278" s="193">
        <f t="shared" si="329"/>
        <v>13</v>
      </c>
      <c r="CS278" s="193" t="e">
        <f t="shared" si="330"/>
        <v>#VALUE!</v>
      </c>
      <c r="CT278" s="193" t="e">
        <f t="shared" si="331"/>
        <v>#VALUE!</v>
      </c>
      <c r="CU278" s="193" t="e">
        <f t="shared" si="332"/>
        <v>#VALUE!</v>
      </c>
      <c r="CV278" s="193" t="e">
        <f t="shared" si="333"/>
        <v>#VALUE!</v>
      </c>
      <c r="CW278" s="193" t="e">
        <f t="shared" si="334"/>
        <v>#VALUE!</v>
      </c>
      <c r="CX278" s="193" t="e">
        <f t="shared" si="335"/>
        <v>#VALUE!</v>
      </c>
      <c r="CY278" s="193" t="e">
        <f t="shared" si="336"/>
        <v>#VALUE!</v>
      </c>
      <c r="CZ278" s="193" t="e">
        <f t="shared" si="337"/>
        <v>#VALUE!</v>
      </c>
      <c r="DA278" s="193" t="e">
        <f t="shared" si="338"/>
        <v>#VALUE!</v>
      </c>
      <c r="DB278" s="193" t="e">
        <f t="shared" si="339"/>
        <v>#VALUE!</v>
      </c>
      <c r="DC278" s="193" t="e">
        <f t="shared" si="340"/>
        <v>#VALUE!</v>
      </c>
      <c r="DD278" s="193" t="e">
        <f t="shared" si="341"/>
        <v>#VALUE!</v>
      </c>
      <c r="DE278" s="159"/>
      <c r="DF278" s="159" t="e">
        <f t="shared" si="342"/>
        <v>#VALUE!</v>
      </c>
      <c r="DG278" s="159"/>
      <c r="DH278" s="159"/>
      <c r="DI278" s="159"/>
      <c r="DJ278" s="159"/>
      <c r="DK278" s="159"/>
      <c r="DL278" s="159"/>
      <c r="DM278" s="159"/>
      <c r="DN278" s="159"/>
      <c r="DO278" s="159"/>
      <c r="DP278" s="159"/>
      <c r="DQ278" s="159"/>
      <c r="DR278" s="159">
        <f t="shared" si="343"/>
        <v>80</v>
      </c>
      <c r="DS278" s="188">
        <f t="shared" si="344"/>
        <v>16</v>
      </c>
      <c r="DT278" s="159">
        <f t="shared" si="345"/>
        <v>12</v>
      </c>
      <c r="DU278" s="159">
        <f t="shared" si="346"/>
        <v>12</v>
      </c>
      <c r="DV278" s="159">
        <f t="shared" si="347"/>
        <v>10</v>
      </c>
      <c r="DW278" s="159">
        <f t="shared" si="348"/>
        <v>12</v>
      </c>
      <c r="DX278" s="159">
        <f t="shared" si="349"/>
        <v>6</v>
      </c>
      <c r="DY278" s="210">
        <f t="shared" si="350"/>
        <v>12</v>
      </c>
      <c r="DZ278" s="159">
        <f t="shared" si="351"/>
        <v>80</v>
      </c>
      <c r="EA278" s="159">
        <f t="shared" si="352"/>
        <v>16</v>
      </c>
      <c r="EB278" s="159">
        <f t="shared" si="353"/>
        <v>12</v>
      </c>
      <c r="EC278" s="159">
        <f t="shared" si="370"/>
        <v>0</v>
      </c>
      <c r="ED278" s="159">
        <f t="shared" si="370"/>
        <v>0</v>
      </c>
      <c r="EE278" s="159">
        <f t="shared" si="371"/>
        <v>12</v>
      </c>
      <c r="EF278" s="159">
        <f t="shared" si="371"/>
        <v>10</v>
      </c>
      <c r="EG278" s="159">
        <f t="shared" si="354"/>
        <v>0</v>
      </c>
      <c r="EH278" s="159">
        <f t="shared" si="355"/>
        <v>12</v>
      </c>
      <c r="EI278" s="159">
        <f t="shared" si="372"/>
        <v>0</v>
      </c>
      <c r="EJ278" s="159">
        <f t="shared" si="372"/>
        <v>0</v>
      </c>
      <c r="EK278" s="159">
        <f t="shared" si="373"/>
        <v>6</v>
      </c>
      <c r="EL278" s="159">
        <f t="shared" si="373"/>
        <v>12</v>
      </c>
      <c r="EM278" s="159">
        <f t="shared" si="356"/>
        <v>0</v>
      </c>
      <c r="EN278" s="159"/>
      <c r="EO278" s="159"/>
      <c r="EP278" s="188">
        <f t="shared" si="357"/>
        <v>16</v>
      </c>
      <c r="EQ278" s="159">
        <f t="shared" si="358"/>
        <v>14</v>
      </c>
      <c r="ER278" s="159">
        <f t="shared" si="359"/>
        <v>14</v>
      </c>
      <c r="ES278" s="159">
        <f t="shared" si="360"/>
        <v>12</v>
      </c>
      <c r="ET278" s="159">
        <f t="shared" si="361"/>
        <v>11</v>
      </c>
      <c r="EU278" s="159">
        <f t="shared" si="362"/>
        <v>13</v>
      </c>
      <c r="EV278" s="159"/>
      <c r="EW278" s="159">
        <f t="shared" si="363"/>
        <v>80</v>
      </c>
      <c r="EX278" s="159">
        <f t="shared" si="364"/>
        <v>16</v>
      </c>
      <c r="EY278" s="159">
        <f t="shared" si="365"/>
        <v>14</v>
      </c>
      <c r="EZ278" s="159">
        <f t="shared" si="374"/>
        <v>0</v>
      </c>
      <c r="FA278" s="159">
        <f t="shared" si="374"/>
        <v>0</v>
      </c>
      <c r="FB278" s="159">
        <f t="shared" si="375"/>
        <v>14</v>
      </c>
      <c r="FC278" s="159">
        <f t="shared" si="375"/>
        <v>12</v>
      </c>
      <c r="FD278" s="159">
        <f t="shared" si="366"/>
        <v>0</v>
      </c>
      <c r="FE278" s="159">
        <f t="shared" si="367"/>
        <v>11</v>
      </c>
      <c r="FF278" s="159">
        <f t="shared" si="376"/>
        <v>0</v>
      </c>
      <c r="FG278" s="159">
        <f t="shared" si="376"/>
        <v>0</v>
      </c>
      <c r="FH278" s="159">
        <f t="shared" si="368"/>
        <v>13</v>
      </c>
      <c r="FI278" s="159">
        <v>0</v>
      </c>
      <c r="FJ278" s="159">
        <v>0</v>
      </c>
      <c r="FK278" s="159"/>
      <c r="FL278" s="159"/>
      <c r="FM278" s="235">
        <v>80</v>
      </c>
    </row>
    <row r="279" spans="1:169" ht="18" x14ac:dyDescent="0.2">
      <c r="A279" s="194">
        <v>266</v>
      </c>
      <c r="B279" s="211">
        <v>211423243266</v>
      </c>
      <c r="C279" s="211" t="s">
        <v>1202</v>
      </c>
      <c r="D279" s="197"/>
      <c r="E279" s="212" t="s">
        <v>1203</v>
      </c>
      <c r="F279" s="199">
        <f t="shared" si="243"/>
        <v>2</v>
      </c>
      <c r="G279" s="199">
        <f t="shared" si="244"/>
        <v>2</v>
      </c>
      <c r="H279" s="199">
        <f t="shared" si="245"/>
        <v>2</v>
      </c>
      <c r="I279" s="199">
        <f t="shared" si="246"/>
        <v>2</v>
      </c>
      <c r="J279" s="199">
        <f t="shared" si="247"/>
        <v>2</v>
      </c>
      <c r="K279" s="199">
        <f t="shared" si="248"/>
        <v>2</v>
      </c>
      <c r="L279" s="199">
        <f t="shared" si="249"/>
        <v>2</v>
      </c>
      <c r="M279" s="199">
        <f t="shared" si="250"/>
        <v>0</v>
      </c>
      <c r="N279" s="199">
        <f t="shared" si="251"/>
        <v>0</v>
      </c>
      <c r="O279" s="200">
        <f t="shared" si="252"/>
        <v>0</v>
      </c>
      <c r="P279" s="199">
        <f t="shared" si="253"/>
        <v>0</v>
      </c>
      <c r="Q279" s="199">
        <f t="shared" si="254"/>
        <v>0</v>
      </c>
      <c r="R279" s="199">
        <f t="shared" si="255"/>
        <v>0</v>
      </c>
      <c r="S279" s="201">
        <f t="shared" si="369"/>
        <v>0</v>
      </c>
      <c r="T279" s="202">
        <f t="shared" si="256"/>
        <v>4</v>
      </c>
      <c r="U279" s="199">
        <f t="shared" si="257"/>
        <v>10</v>
      </c>
      <c r="V279" s="199">
        <f t="shared" si="258"/>
        <v>0</v>
      </c>
      <c r="W279" s="199">
        <f t="shared" si="259"/>
        <v>0</v>
      </c>
      <c r="X279" s="201">
        <f t="shared" si="260"/>
        <v>0</v>
      </c>
      <c r="Y279" s="203">
        <f t="shared" si="261"/>
        <v>3</v>
      </c>
      <c r="Z279" s="199">
        <f t="shared" si="262"/>
        <v>11</v>
      </c>
      <c r="AA279" s="199">
        <f t="shared" si="263"/>
        <v>0</v>
      </c>
      <c r="AB279" s="199">
        <f t="shared" si="264"/>
        <v>0</v>
      </c>
      <c r="AC279" s="201">
        <f t="shared" si="265"/>
        <v>0</v>
      </c>
      <c r="AD279" s="202">
        <f t="shared" si="266"/>
        <v>3</v>
      </c>
      <c r="AE279" s="199">
        <f t="shared" si="267"/>
        <v>0</v>
      </c>
      <c r="AF279" s="199">
        <f t="shared" si="268"/>
        <v>0</v>
      </c>
      <c r="AG279" s="199">
        <f t="shared" si="269"/>
        <v>0</v>
      </c>
      <c r="AH279" s="201">
        <f t="shared" si="270"/>
        <v>0</v>
      </c>
      <c r="AI279" s="204">
        <f t="shared" si="271"/>
        <v>4</v>
      </c>
      <c r="AJ279" s="199">
        <f t="shared" si="272"/>
        <v>0</v>
      </c>
      <c r="AK279" s="199">
        <f t="shared" si="273"/>
        <v>0</v>
      </c>
      <c r="AL279" s="199">
        <f t="shared" si="274"/>
        <v>0</v>
      </c>
      <c r="AM279" s="201">
        <f t="shared" si="275"/>
        <v>0</v>
      </c>
      <c r="AN279" s="204">
        <f t="shared" si="276"/>
        <v>4</v>
      </c>
      <c r="AO279" s="199">
        <f t="shared" si="277"/>
        <v>11</v>
      </c>
      <c r="AP279" s="199">
        <f t="shared" si="278"/>
        <v>0</v>
      </c>
      <c r="AQ279" s="199">
        <f t="shared" si="279"/>
        <v>0</v>
      </c>
      <c r="AR279" s="201">
        <f t="shared" si="280"/>
        <v>0</v>
      </c>
      <c r="AS279" s="204">
        <f t="shared" si="281"/>
        <v>3</v>
      </c>
      <c r="AT279" s="199">
        <f t="shared" si="282"/>
        <v>0</v>
      </c>
      <c r="AU279" s="199">
        <f t="shared" si="283"/>
        <v>0</v>
      </c>
      <c r="AV279" s="199">
        <f t="shared" si="284"/>
        <v>0</v>
      </c>
      <c r="AW279" s="201">
        <f t="shared" si="285"/>
        <v>0</v>
      </c>
      <c r="AX279" s="205">
        <f t="shared" si="286"/>
        <v>4</v>
      </c>
      <c r="AY279" s="199">
        <f t="shared" si="287"/>
        <v>11</v>
      </c>
      <c r="AZ279" s="199">
        <f t="shared" si="288"/>
        <v>0</v>
      </c>
      <c r="BA279" s="199">
        <f t="shared" si="289"/>
        <v>0</v>
      </c>
      <c r="BB279" s="201">
        <f t="shared" si="290"/>
        <v>0</v>
      </c>
      <c r="BC279" s="204">
        <f t="shared" si="291"/>
        <v>3</v>
      </c>
      <c r="BD279" s="199">
        <f t="shared" si="292"/>
        <v>4</v>
      </c>
      <c r="BE279" s="199">
        <f t="shared" si="293"/>
        <v>0</v>
      </c>
      <c r="BF279" s="199">
        <f t="shared" si="294"/>
        <v>0</v>
      </c>
      <c r="BG279" s="201">
        <f t="shared" si="295"/>
        <v>0</v>
      </c>
      <c r="BH279" s="204">
        <f t="shared" si="296"/>
        <v>3</v>
      </c>
      <c r="BI279" s="199">
        <f t="shared" si="297"/>
        <v>0</v>
      </c>
      <c r="BJ279" s="199">
        <f t="shared" si="298"/>
        <v>0</v>
      </c>
      <c r="BK279" s="199">
        <f t="shared" si="299"/>
        <v>0</v>
      </c>
      <c r="BL279" s="201">
        <f t="shared" si="300"/>
        <v>0</v>
      </c>
      <c r="BM279" s="206">
        <f t="shared" si="301"/>
        <v>4</v>
      </c>
      <c r="BN279" s="199">
        <f t="shared" si="302"/>
        <v>0</v>
      </c>
      <c r="BO279" s="199">
        <f t="shared" si="303"/>
        <v>0</v>
      </c>
      <c r="BP279" s="199">
        <f t="shared" si="304"/>
        <v>0</v>
      </c>
      <c r="BQ279" s="201">
        <f t="shared" si="305"/>
        <v>0</v>
      </c>
      <c r="BR279" s="207">
        <f t="shared" si="306"/>
        <v>4</v>
      </c>
      <c r="BS279" s="199">
        <f t="shared" si="307"/>
        <v>11</v>
      </c>
      <c r="BT279" s="199">
        <f t="shared" si="308"/>
        <v>0</v>
      </c>
      <c r="BU279" s="199">
        <f t="shared" si="309"/>
        <v>0</v>
      </c>
      <c r="BV279" s="201">
        <f t="shared" si="310"/>
        <v>0</v>
      </c>
      <c r="BW279" s="207">
        <f t="shared" si="311"/>
        <v>3</v>
      </c>
      <c r="BX279" s="235">
        <v>72</v>
      </c>
      <c r="BY279" s="235">
        <v>72</v>
      </c>
      <c r="BZ279" s="193" t="e">
        <f t="shared" si="312"/>
        <v>#VALUE!</v>
      </c>
      <c r="CA279" s="193">
        <f t="shared" si="313"/>
        <v>20</v>
      </c>
      <c r="CB279" s="193" t="e">
        <f t="shared" si="314"/>
        <v>#VALUE!</v>
      </c>
      <c r="CC279" s="193" t="e">
        <f t="shared" si="315"/>
        <v>#VALUE!</v>
      </c>
      <c r="CD279" s="193" t="e">
        <f t="shared" si="316"/>
        <v>#VALUE!</v>
      </c>
      <c r="CE279" s="193" t="e">
        <f t="shared" si="317"/>
        <v>#VALUE!</v>
      </c>
      <c r="CF279" s="193" t="e">
        <f t="shared" si="318"/>
        <v>#VALUE!</v>
      </c>
      <c r="CG279" s="193" t="e">
        <f t="shared" si="319"/>
        <v>#VALUE!</v>
      </c>
      <c r="CH279" s="193" t="e">
        <f t="shared" si="320"/>
        <v>#VALUE!</v>
      </c>
      <c r="CI279" s="193" t="e">
        <f t="shared" si="321"/>
        <v>#VALUE!</v>
      </c>
      <c r="CJ279" s="193" t="e">
        <f t="shared" si="322"/>
        <v>#VALUE!</v>
      </c>
      <c r="CK279" s="193" t="e">
        <f t="shared" si="323"/>
        <v>#VALUE!</v>
      </c>
      <c r="CL279" s="193" t="e">
        <f t="shared" si="324"/>
        <v>#VALUE!</v>
      </c>
      <c r="CM279" s="193" t="e">
        <f t="shared" si="325"/>
        <v>#VALUE!</v>
      </c>
      <c r="CN279" s="193" t="e">
        <f t="shared" si="326"/>
        <v>#VALUE!</v>
      </c>
      <c r="CO279" s="209" t="str">
        <f t="shared" si="327"/>
        <v>2023PEC AI 209</v>
      </c>
      <c r="CP279" s="193" t="e">
        <f t="shared" si="328"/>
        <v>#VALUE!</v>
      </c>
      <c r="CQ279" s="158"/>
      <c r="CR279" s="193">
        <f t="shared" si="329"/>
        <v>20</v>
      </c>
      <c r="CS279" s="193" t="e">
        <f t="shared" si="330"/>
        <v>#VALUE!</v>
      </c>
      <c r="CT279" s="193" t="e">
        <f t="shared" si="331"/>
        <v>#VALUE!</v>
      </c>
      <c r="CU279" s="193" t="e">
        <f t="shared" si="332"/>
        <v>#VALUE!</v>
      </c>
      <c r="CV279" s="193" t="e">
        <f t="shared" si="333"/>
        <v>#VALUE!</v>
      </c>
      <c r="CW279" s="193" t="e">
        <f t="shared" si="334"/>
        <v>#VALUE!</v>
      </c>
      <c r="CX279" s="193" t="e">
        <f t="shared" si="335"/>
        <v>#VALUE!</v>
      </c>
      <c r="CY279" s="193" t="e">
        <f t="shared" si="336"/>
        <v>#VALUE!</v>
      </c>
      <c r="CZ279" s="193" t="e">
        <f t="shared" si="337"/>
        <v>#VALUE!</v>
      </c>
      <c r="DA279" s="193" t="e">
        <f t="shared" si="338"/>
        <v>#VALUE!</v>
      </c>
      <c r="DB279" s="193" t="e">
        <f t="shared" si="339"/>
        <v>#VALUE!</v>
      </c>
      <c r="DC279" s="193" t="e">
        <f t="shared" si="340"/>
        <v>#VALUE!</v>
      </c>
      <c r="DD279" s="193" t="e">
        <f t="shared" si="341"/>
        <v>#VALUE!</v>
      </c>
      <c r="DE279" s="159"/>
      <c r="DF279" s="159" t="e">
        <f t="shared" si="342"/>
        <v>#VALUE!</v>
      </c>
      <c r="DG279" s="159"/>
      <c r="DH279" s="159"/>
      <c r="DI279" s="159"/>
      <c r="DJ279" s="159"/>
      <c r="DK279" s="159"/>
      <c r="DL279" s="159"/>
      <c r="DM279" s="159"/>
      <c r="DN279" s="159"/>
      <c r="DO279" s="159"/>
      <c r="DP279" s="159"/>
      <c r="DQ279" s="159"/>
      <c r="DR279" s="159">
        <f t="shared" si="343"/>
        <v>72</v>
      </c>
      <c r="DS279" s="188">
        <f t="shared" si="344"/>
        <v>14</v>
      </c>
      <c r="DT279" s="159">
        <f t="shared" si="345"/>
        <v>10</v>
      </c>
      <c r="DU279" s="159">
        <f t="shared" si="346"/>
        <v>11</v>
      </c>
      <c r="DV279" s="159">
        <f t="shared" si="347"/>
        <v>11</v>
      </c>
      <c r="DW279" s="159">
        <f t="shared" si="348"/>
        <v>11</v>
      </c>
      <c r="DX279" s="159">
        <f t="shared" si="349"/>
        <v>4</v>
      </c>
      <c r="DY279" s="210">
        <f t="shared" si="350"/>
        <v>11</v>
      </c>
      <c r="DZ279" s="159">
        <f t="shared" si="351"/>
        <v>72</v>
      </c>
      <c r="EA279" s="159">
        <f t="shared" si="352"/>
        <v>14</v>
      </c>
      <c r="EB279" s="159">
        <f t="shared" si="353"/>
        <v>0</v>
      </c>
      <c r="EC279" s="159">
        <f t="shared" si="370"/>
        <v>10</v>
      </c>
      <c r="ED279" s="159">
        <f t="shared" si="370"/>
        <v>11</v>
      </c>
      <c r="EE279" s="159">
        <f t="shared" si="371"/>
        <v>0</v>
      </c>
      <c r="EF279" s="159">
        <f t="shared" si="371"/>
        <v>0</v>
      </c>
      <c r="EG279" s="159">
        <f t="shared" si="354"/>
        <v>11</v>
      </c>
      <c r="EH279" s="159">
        <f t="shared" si="355"/>
        <v>0</v>
      </c>
      <c r="EI279" s="159">
        <f t="shared" si="372"/>
        <v>11</v>
      </c>
      <c r="EJ279" s="159">
        <f t="shared" si="372"/>
        <v>4</v>
      </c>
      <c r="EK279" s="159">
        <f t="shared" si="373"/>
        <v>0</v>
      </c>
      <c r="EL279" s="159">
        <f t="shared" si="373"/>
        <v>0</v>
      </c>
      <c r="EM279" s="159">
        <f t="shared" si="356"/>
        <v>11</v>
      </c>
      <c r="EN279" s="159"/>
      <c r="EO279" s="159"/>
      <c r="EP279" s="188">
        <f t="shared" si="357"/>
        <v>14</v>
      </c>
      <c r="EQ279" s="159">
        <f t="shared" si="358"/>
        <v>12</v>
      </c>
      <c r="ER279" s="159">
        <f t="shared" si="359"/>
        <v>13</v>
      </c>
      <c r="ES279" s="159">
        <f t="shared" si="360"/>
        <v>13</v>
      </c>
      <c r="ET279" s="159">
        <f t="shared" si="361"/>
        <v>8</v>
      </c>
      <c r="EU279" s="159">
        <f t="shared" si="362"/>
        <v>12</v>
      </c>
      <c r="EV279" s="159"/>
      <c r="EW279" s="159">
        <f t="shared" si="363"/>
        <v>72</v>
      </c>
      <c r="EX279" s="159">
        <f t="shared" si="364"/>
        <v>14</v>
      </c>
      <c r="EY279" s="159">
        <f t="shared" si="365"/>
        <v>0</v>
      </c>
      <c r="EZ279" s="159">
        <f t="shared" si="374"/>
        <v>12</v>
      </c>
      <c r="FA279" s="159">
        <f t="shared" si="374"/>
        <v>13</v>
      </c>
      <c r="FB279" s="159">
        <f t="shared" si="375"/>
        <v>0</v>
      </c>
      <c r="FC279" s="159">
        <f t="shared" si="375"/>
        <v>0</v>
      </c>
      <c r="FD279" s="159">
        <f t="shared" si="366"/>
        <v>13</v>
      </c>
      <c r="FE279" s="159">
        <f t="shared" si="367"/>
        <v>0</v>
      </c>
      <c r="FF279" s="159">
        <f t="shared" si="376"/>
        <v>8</v>
      </c>
      <c r="FG279" s="159">
        <f t="shared" si="376"/>
        <v>12</v>
      </c>
      <c r="FH279" s="159">
        <f t="shared" si="368"/>
        <v>0</v>
      </c>
      <c r="FI279" s="159">
        <v>0</v>
      </c>
      <c r="FJ279" s="159">
        <v>0</v>
      </c>
      <c r="FK279" s="159"/>
      <c r="FL279" s="159"/>
      <c r="FM279" s="235">
        <v>72</v>
      </c>
    </row>
    <row r="280" spans="1:169" ht="18" x14ac:dyDescent="0.2">
      <c r="A280" s="194">
        <v>267</v>
      </c>
      <c r="B280" s="195">
        <v>211423243267</v>
      </c>
      <c r="C280" s="196" t="s">
        <v>1204</v>
      </c>
      <c r="D280" s="197"/>
      <c r="E280" s="198" t="s">
        <v>1205</v>
      </c>
      <c r="F280" s="199">
        <f t="shared" si="243"/>
        <v>2</v>
      </c>
      <c r="G280" s="199">
        <f t="shared" si="244"/>
        <v>2</v>
      </c>
      <c r="H280" s="199">
        <f t="shared" si="245"/>
        <v>2</v>
      </c>
      <c r="I280" s="199">
        <f t="shared" si="246"/>
        <v>2</v>
      </c>
      <c r="J280" s="199">
        <f t="shared" si="247"/>
        <v>2</v>
      </c>
      <c r="K280" s="199">
        <f t="shared" si="248"/>
        <v>2</v>
      </c>
      <c r="L280" s="199">
        <f t="shared" si="249"/>
        <v>2</v>
      </c>
      <c r="M280" s="199">
        <f t="shared" si="250"/>
        <v>0</v>
      </c>
      <c r="N280" s="199">
        <f t="shared" si="251"/>
        <v>0</v>
      </c>
      <c r="O280" s="200">
        <f t="shared" si="252"/>
        <v>0</v>
      </c>
      <c r="P280" s="199">
        <f t="shared" si="253"/>
        <v>10</v>
      </c>
      <c r="Q280" s="199">
        <f t="shared" si="254"/>
        <v>0</v>
      </c>
      <c r="R280" s="199">
        <f t="shared" si="255"/>
        <v>0</v>
      </c>
      <c r="S280" s="201">
        <f t="shared" si="369"/>
        <v>0</v>
      </c>
      <c r="T280" s="202">
        <f t="shared" si="256"/>
        <v>3</v>
      </c>
      <c r="U280" s="199">
        <f t="shared" si="257"/>
        <v>0</v>
      </c>
      <c r="V280" s="199">
        <f t="shared" si="258"/>
        <v>0</v>
      </c>
      <c r="W280" s="199">
        <f t="shared" si="259"/>
        <v>0</v>
      </c>
      <c r="X280" s="201">
        <f t="shared" si="260"/>
        <v>0</v>
      </c>
      <c r="Y280" s="203">
        <f t="shared" si="261"/>
        <v>4</v>
      </c>
      <c r="Z280" s="199">
        <f t="shared" si="262"/>
        <v>0</v>
      </c>
      <c r="AA280" s="199">
        <f t="shared" si="263"/>
        <v>0</v>
      </c>
      <c r="AB280" s="199">
        <f t="shared" si="264"/>
        <v>0</v>
      </c>
      <c r="AC280" s="201">
        <f t="shared" si="265"/>
        <v>0</v>
      </c>
      <c r="AD280" s="202">
        <f t="shared" si="266"/>
        <v>4</v>
      </c>
      <c r="AE280" s="199">
        <f t="shared" si="267"/>
        <v>10</v>
      </c>
      <c r="AF280" s="199">
        <f t="shared" si="268"/>
        <v>0</v>
      </c>
      <c r="AG280" s="199">
        <f t="shared" si="269"/>
        <v>0</v>
      </c>
      <c r="AH280" s="201">
        <f t="shared" si="270"/>
        <v>0</v>
      </c>
      <c r="AI280" s="204">
        <f t="shared" si="271"/>
        <v>3</v>
      </c>
      <c r="AJ280" s="199">
        <f t="shared" si="272"/>
        <v>9</v>
      </c>
      <c r="AK280" s="199">
        <f t="shared" si="273"/>
        <v>0</v>
      </c>
      <c r="AL280" s="199">
        <f t="shared" si="274"/>
        <v>0</v>
      </c>
      <c r="AM280" s="201">
        <f t="shared" si="275"/>
        <v>0</v>
      </c>
      <c r="AN280" s="204">
        <f t="shared" si="276"/>
        <v>3</v>
      </c>
      <c r="AO280" s="199">
        <f t="shared" si="277"/>
        <v>0</v>
      </c>
      <c r="AP280" s="199">
        <f t="shared" si="278"/>
        <v>0</v>
      </c>
      <c r="AQ280" s="199">
        <f t="shared" si="279"/>
        <v>0</v>
      </c>
      <c r="AR280" s="201">
        <f t="shared" si="280"/>
        <v>0</v>
      </c>
      <c r="AS280" s="204">
        <f t="shared" si="281"/>
        <v>4</v>
      </c>
      <c r="AT280" s="199">
        <f t="shared" si="282"/>
        <v>10</v>
      </c>
      <c r="AU280" s="199">
        <f t="shared" si="283"/>
        <v>0</v>
      </c>
      <c r="AV280" s="199">
        <f t="shared" si="284"/>
        <v>0</v>
      </c>
      <c r="AW280" s="201">
        <f t="shared" si="285"/>
        <v>0</v>
      </c>
      <c r="AX280" s="205">
        <f t="shared" si="286"/>
        <v>3</v>
      </c>
      <c r="AY280" s="199">
        <f t="shared" si="287"/>
        <v>0</v>
      </c>
      <c r="AZ280" s="199">
        <f t="shared" si="288"/>
        <v>0</v>
      </c>
      <c r="BA280" s="199">
        <f t="shared" si="289"/>
        <v>0</v>
      </c>
      <c r="BB280" s="201">
        <f t="shared" si="290"/>
        <v>0</v>
      </c>
      <c r="BC280" s="204">
        <f t="shared" si="291"/>
        <v>4</v>
      </c>
      <c r="BD280" s="199">
        <f t="shared" si="292"/>
        <v>0</v>
      </c>
      <c r="BE280" s="199">
        <f t="shared" si="293"/>
        <v>0</v>
      </c>
      <c r="BF280" s="199">
        <f t="shared" si="294"/>
        <v>0</v>
      </c>
      <c r="BG280" s="201">
        <f t="shared" si="295"/>
        <v>0</v>
      </c>
      <c r="BH280" s="204">
        <f t="shared" si="296"/>
        <v>4</v>
      </c>
      <c r="BI280" s="199">
        <f t="shared" si="297"/>
        <v>6</v>
      </c>
      <c r="BJ280" s="199">
        <f t="shared" si="298"/>
        <v>0</v>
      </c>
      <c r="BK280" s="199">
        <f t="shared" si="299"/>
        <v>0</v>
      </c>
      <c r="BL280" s="201">
        <f t="shared" si="300"/>
        <v>0</v>
      </c>
      <c r="BM280" s="206">
        <f t="shared" si="301"/>
        <v>3</v>
      </c>
      <c r="BN280" s="199">
        <f t="shared" si="302"/>
        <v>11</v>
      </c>
      <c r="BO280" s="199">
        <f t="shared" si="303"/>
        <v>0</v>
      </c>
      <c r="BP280" s="199">
        <f t="shared" si="304"/>
        <v>0</v>
      </c>
      <c r="BQ280" s="201">
        <f t="shared" si="305"/>
        <v>0</v>
      </c>
      <c r="BR280" s="207">
        <f t="shared" si="306"/>
        <v>3</v>
      </c>
      <c r="BS280" s="199">
        <f t="shared" si="307"/>
        <v>0</v>
      </c>
      <c r="BT280" s="199">
        <f t="shared" si="308"/>
        <v>0</v>
      </c>
      <c r="BU280" s="199">
        <f t="shared" si="309"/>
        <v>0</v>
      </c>
      <c r="BV280" s="201">
        <f t="shared" si="310"/>
        <v>0</v>
      </c>
      <c r="BW280" s="207">
        <f t="shared" si="311"/>
        <v>4</v>
      </c>
      <c r="BX280" s="235">
        <v>70</v>
      </c>
      <c r="BY280" s="235">
        <v>70</v>
      </c>
      <c r="BZ280" s="193" t="e">
        <f t="shared" si="312"/>
        <v>#VALUE!</v>
      </c>
      <c r="CA280" s="193">
        <f t="shared" si="313"/>
        <v>10</v>
      </c>
      <c r="CB280" s="193" t="e">
        <f t="shared" si="314"/>
        <v>#VALUE!</v>
      </c>
      <c r="CC280" s="193" t="e">
        <f t="shared" si="315"/>
        <v>#VALUE!</v>
      </c>
      <c r="CD280" s="193" t="e">
        <f t="shared" si="316"/>
        <v>#VALUE!</v>
      </c>
      <c r="CE280" s="193" t="e">
        <f t="shared" si="317"/>
        <v>#VALUE!</v>
      </c>
      <c r="CF280" s="193" t="e">
        <f t="shared" si="318"/>
        <v>#VALUE!</v>
      </c>
      <c r="CG280" s="193" t="e">
        <f t="shared" si="319"/>
        <v>#VALUE!</v>
      </c>
      <c r="CH280" s="193" t="e">
        <f t="shared" si="320"/>
        <v>#VALUE!</v>
      </c>
      <c r="CI280" s="193" t="e">
        <f t="shared" si="321"/>
        <v>#VALUE!</v>
      </c>
      <c r="CJ280" s="193" t="e">
        <f t="shared" si="322"/>
        <v>#VALUE!</v>
      </c>
      <c r="CK280" s="193" t="e">
        <f t="shared" si="323"/>
        <v>#VALUE!</v>
      </c>
      <c r="CL280" s="193" t="e">
        <f t="shared" si="324"/>
        <v>#VALUE!</v>
      </c>
      <c r="CM280" s="193" t="e">
        <f t="shared" si="325"/>
        <v>#VALUE!</v>
      </c>
      <c r="CN280" s="193" t="e">
        <f t="shared" si="326"/>
        <v>#VALUE!</v>
      </c>
      <c r="CO280" s="209" t="str">
        <f t="shared" si="327"/>
        <v>2023PEC AI 438</v>
      </c>
      <c r="CP280" s="193" t="e">
        <f t="shared" si="328"/>
        <v>#VALUE!</v>
      </c>
      <c r="CQ280" s="158"/>
      <c r="CR280" s="193">
        <f t="shared" si="329"/>
        <v>10</v>
      </c>
      <c r="CS280" s="193" t="e">
        <f t="shared" si="330"/>
        <v>#VALUE!</v>
      </c>
      <c r="CT280" s="193" t="e">
        <f t="shared" si="331"/>
        <v>#VALUE!</v>
      </c>
      <c r="CU280" s="193" t="e">
        <f t="shared" si="332"/>
        <v>#VALUE!</v>
      </c>
      <c r="CV280" s="193" t="e">
        <f t="shared" si="333"/>
        <v>#VALUE!</v>
      </c>
      <c r="CW280" s="193" t="e">
        <f t="shared" si="334"/>
        <v>#VALUE!</v>
      </c>
      <c r="CX280" s="193" t="e">
        <f t="shared" si="335"/>
        <v>#VALUE!</v>
      </c>
      <c r="CY280" s="193" t="e">
        <f t="shared" si="336"/>
        <v>#VALUE!</v>
      </c>
      <c r="CZ280" s="193" t="e">
        <f t="shared" si="337"/>
        <v>#VALUE!</v>
      </c>
      <c r="DA280" s="193" t="e">
        <f t="shared" si="338"/>
        <v>#VALUE!</v>
      </c>
      <c r="DB280" s="193" t="e">
        <f t="shared" si="339"/>
        <v>#VALUE!</v>
      </c>
      <c r="DC280" s="193" t="e">
        <f t="shared" si="340"/>
        <v>#VALUE!</v>
      </c>
      <c r="DD280" s="193" t="e">
        <f t="shared" si="341"/>
        <v>#VALUE!</v>
      </c>
      <c r="DE280" s="159"/>
      <c r="DF280" s="159" t="e">
        <f t="shared" si="342"/>
        <v>#VALUE!</v>
      </c>
      <c r="DG280" s="159"/>
      <c r="DH280" s="159"/>
      <c r="DI280" s="159"/>
      <c r="DJ280" s="159"/>
      <c r="DK280" s="159"/>
      <c r="DL280" s="159"/>
      <c r="DM280" s="159"/>
      <c r="DN280" s="159"/>
      <c r="DO280" s="159"/>
      <c r="DP280" s="159"/>
      <c r="DQ280" s="159"/>
      <c r="DR280" s="159">
        <f t="shared" si="343"/>
        <v>70</v>
      </c>
      <c r="DS280" s="188">
        <f t="shared" si="344"/>
        <v>14</v>
      </c>
      <c r="DT280" s="159">
        <f t="shared" si="345"/>
        <v>10</v>
      </c>
      <c r="DU280" s="159">
        <f t="shared" si="346"/>
        <v>10</v>
      </c>
      <c r="DV280" s="159">
        <f t="shared" si="347"/>
        <v>9</v>
      </c>
      <c r="DW280" s="159">
        <f t="shared" si="348"/>
        <v>10</v>
      </c>
      <c r="DX280" s="159">
        <f t="shared" si="349"/>
        <v>6</v>
      </c>
      <c r="DY280" s="210">
        <f t="shared" si="350"/>
        <v>11</v>
      </c>
      <c r="DZ280" s="159">
        <f t="shared" si="351"/>
        <v>70</v>
      </c>
      <c r="EA280" s="159">
        <f t="shared" si="352"/>
        <v>14</v>
      </c>
      <c r="EB280" s="159">
        <f t="shared" si="353"/>
        <v>10</v>
      </c>
      <c r="EC280" s="159">
        <f t="shared" si="370"/>
        <v>0</v>
      </c>
      <c r="ED280" s="159">
        <f t="shared" si="370"/>
        <v>0</v>
      </c>
      <c r="EE280" s="159">
        <f t="shared" si="371"/>
        <v>10</v>
      </c>
      <c r="EF280" s="159">
        <f t="shared" si="371"/>
        <v>9</v>
      </c>
      <c r="EG280" s="159">
        <f t="shared" si="354"/>
        <v>0</v>
      </c>
      <c r="EH280" s="159">
        <f t="shared" si="355"/>
        <v>10</v>
      </c>
      <c r="EI280" s="159">
        <f t="shared" si="372"/>
        <v>0</v>
      </c>
      <c r="EJ280" s="159">
        <f t="shared" si="372"/>
        <v>0</v>
      </c>
      <c r="EK280" s="159">
        <f t="shared" si="373"/>
        <v>6</v>
      </c>
      <c r="EL280" s="159">
        <f t="shared" si="373"/>
        <v>11</v>
      </c>
      <c r="EM280" s="159">
        <f t="shared" si="356"/>
        <v>0</v>
      </c>
      <c r="EN280" s="159"/>
      <c r="EO280" s="159"/>
      <c r="EP280" s="188">
        <f t="shared" si="357"/>
        <v>14</v>
      </c>
      <c r="EQ280" s="159">
        <f t="shared" si="358"/>
        <v>12</v>
      </c>
      <c r="ER280" s="159">
        <f t="shared" si="359"/>
        <v>12</v>
      </c>
      <c r="ES280" s="159">
        <f t="shared" si="360"/>
        <v>11</v>
      </c>
      <c r="ET280" s="159">
        <f t="shared" si="361"/>
        <v>10</v>
      </c>
      <c r="EU280" s="159">
        <f t="shared" si="362"/>
        <v>11</v>
      </c>
      <c r="EV280" s="159"/>
      <c r="EW280" s="159">
        <f t="shared" si="363"/>
        <v>70</v>
      </c>
      <c r="EX280" s="159">
        <f t="shared" si="364"/>
        <v>14</v>
      </c>
      <c r="EY280" s="159">
        <f t="shared" si="365"/>
        <v>12</v>
      </c>
      <c r="EZ280" s="159">
        <f t="shared" si="374"/>
        <v>0</v>
      </c>
      <c r="FA280" s="159">
        <f t="shared" si="374"/>
        <v>0</v>
      </c>
      <c r="FB280" s="159">
        <f t="shared" si="375"/>
        <v>12</v>
      </c>
      <c r="FC280" s="159">
        <f t="shared" si="375"/>
        <v>11</v>
      </c>
      <c r="FD280" s="159">
        <f t="shared" si="366"/>
        <v>0</v>
      </c>
      <c r="FE280" s="159">
        <f t="shared" si="367"/>
        <v>10</v>
      </c>
      <c r="FF280" s="159">
        <f t="shared" si="376"/>
        <v>0</v>
      </c>
      <c r="FG280" s="159">
        <f t="shared" si="376"/>
        <v>0</v>
      </c>
      <c r="FH280" s="159">
        <f t="shared" si="368"/>
        <v>11</v>
      </c>
      <c r="FI280" s="159">
        <v>0</v>
      </c>
      <c r="FJ280" s="159">
        <v>0</v>
      </c>
      <c r="FK280" s="159"/>
      <c r="FL280" s="159"/>
      <c r="FM280" s="235">
        <v>70</v>
      </c>
    </row>
    <row r="281" spans="1:169" ht="18" x14ac:dyDescent="0.2">
      <c r="A281" s="194">
        <v>268</v>
      </c>
      <c r="B281" s="195">
        <v>211423243268</v>
      </c>
      <c r="C281" s="196" t="s">
        <v>1206</v>
      </c>
      <c r="D281" s="197"/>
      <c r="E281" s="198" t="s">
        <v>1207</v>
      </c>
      <c r="F281" s="199">
        <f t="shared" si="243"/>
        <v>2</v>
      </c>
      <c r="G281" s="199">
        <f t="shared" si="244"/>
        <v>2</v>
      </c>
      <c r="H281" s="199">
        <f t="shared" si="245"/>
        <v>2</v>
      </c>
      <c r="I281" s="199">
        <f t="shared" si="246"/>
        <v>2</v>
      </c>
      <c r="J281" s="199">
        <f t="shared" si="247"/>
        <v>2</v>
      </c>
      <c r="K281" s="199">
        <f t="shared" si="248"/>
        <v>2</v>
      </c>
      <c r="L281" s="199">
        <f t="shared" si="249"/>
        <v>2</v>
      </c>
      <c r="M281" s="199">
        <f t="shared" si="250"/>
        <v>1</v>
      </c>
      <c r="N281" s="199">
        <f t="shared" si="251"/>
        <v>0</v>
      </c>
      <c r="O281" s="200">
        <f t="shared" si="252"/>
        <v>0</v>
      </c>
      <c r="P281" s="199">
        <f t="shared" si="253"/>
        <v>0</v>
      </c>
      <c r="Q281" s="199">
        <f t="shared" si="254"/>
        <v>0</v>
      </c>
      <c r="R281" s="199">
        <f t="shared" si="255"/>
        <v>0</v>
      </c>
      <c r="S281" s="201">
        <f t="shared" si="369"/>
        <v>0</v>
      </c>
      <c r="T281" s="202">
        <f t="shared" si="256"/>
        <v>4</v>
      </c>
      <c r="U281" s="199">
        <f t="shared" si="257"/>
        <v>10</v>
      </c>
      <c r="V281" s="199">
        <f t="shared" si="258"/>
        <v>0</v>
      </c>
      <c r="W281" s="199">
        <f t="shared" si="259"/>
        <v>0</v>
      </c>
      <c r="X281" s="201">
        <f t="shared" si="260"/>
        <v>0</v>
      </c>
      <c r="Y281" s="203">
        <f t="shared" si="261"/>
        <v>3</v>
      </c>
      <c r="Z281" s="199">
        <f t="shared" si="262"/>
        <v>11</v>
      </c>
      <c r="AA281" s="199">
        <f t="shared" si="263"/>
        <v>0</v>
      </c>
      <c r="AB281" s="199">
        <f t="shared" si="264"/>
        <v>0</v>
      </c>
      <c r="AC281" s="201">
        <f t="shared" si="265"/>
        <v>0</v>
      </c>
      <c r="AD281" s="202">
        <f t="shared" si="266"/>
        <v>3</v>
      </c>
      <c r="AE281" s="199">
        <f t="shared" si="267"/>
        <v>0</v>
      </c>
      <c r="AF281" s="199">
        <f t="shared" si="268"/>
        <v>0</v>
      </c>
      <c r="AG281" s="199">
        <f t="shared" si="269"/>
        <v>0</v>
      </c>
      <c r="AH281" s="201">
        <f t="shared" si="270"/>
        <v>0</v>
      </c>
      <c r="AI281" s="204">
        <f t="shared" si="271"/>
        <v>4</v>
      </c>
      <c r="AJ281" s="199">
        <f t="shared" si="272"/>
        <v>0</v>
      </c>
      <c r="AK281" s="199">
        <f t="shared" si="273"/>
        <v>0</v>
      </c>
      <c r="AL281" s="199">
        <f t="shared" si="274"/>
        <v>0</v>
      </c>
      <c r="AM281" s="201">
        <f t="shared" si="275"/>
        <v>0</v>
      </c>
      <c r="AN281" s="204">
        <f t="shared" si="276"/>
        <v>4</v>
      </c>
      <c r="AO281" s="199">
        <f t="shared" si="277"/>
        <v>11</v>
      </c>
      <c r="AP281" s="199">
        <f t="shared" si="278"/>
        <v>0</v>
      </c>
      <c r="AQ281" s="199">
        <f t="shared" si="279"/>
        <v>0</v>
      </c>
      <c r="AR281" s="201">
        <f t="shared" si="280"/>
        <v>0</v>
      </c>
      <c r="AS281" s="204">
        <f t="shared" si="281"/>
        <v>3</v>
      </c>
      <c r="AT281" s="199">
        <f t="shared" si="282"/>
        <v>0</v>
      </c>
      <c r="AU281" s="199">
        <f t="shared" si="283"/>
        <v>0</v>
      </c>
      <c r="AV281" s="199">
        <f t="shared" si="284"/>
        <v>0</v>
      </c>
      <c r="AW281" s="201">
        <f t="shared" si="285"/>
        <v>0</v>
      </c>
      <c r="AX281" s="205">
        <f t="shared" si="286"/>
        <v>4</v>
      </c>
      <c r="AY281" s="199">
        <f t="shared" si="287"/>
        <v>11</v>
      </c>
      <c r="AZ281" s="199">
        <f t="shared" si="288"/>
        <v>0</v>
      </c>
      <c r="BA281" s="199">
        <f t="shared" si="289"/>
        <v>0</v>
      </c>
      <c r="BB281" s="201">
        <f t="shared" si="290"/>
        <v>0</v>
      </c>
      <c r="BC281" s="204">
        <f t="shared" si="291"/>
        <v>3</v>
      </c>
      <c r="BD281" s="199">
        <f t="shared" si="292"/>
        <v>6</v>
      </c>
      <c r="BE281" s="199">
        <f t="shared" si="293"/>
        <v>0</v>
      </c>
      <c r="BF281" s="199">
        <f t="shared" si="294"/>
        <v>0</v>
      </c>
      <c r="BG281" s="201">
        <f t="shared" si="295"/>
        <v>0</v>
      </c>
      <c r="BH281" s="204">
        <f t="shared" si="296"/>
        <v>3</v>
      </c>
      <c r="BI281" s="199">
        <f t="shared" si="297"/>
        <v>0</v>
      </c>
      <c r="BJ281" s="199">
        <f t="shared" si="298"/>
        <v>0</v>
      </c>
      <c r="BK281" s="199">
        <f t="shared" si="299"/>
        <v>0</v>
      </c>
      <c r="BL281" s="201">
        <f t="shared" si="300"/>
        <v>0</v>
      </c>
      <c r="BM281" s="206">
        <f t="shared" si="301"/>
        <v>4</v>
      </c>
      <c r="BN281" s="199">
        <f t="shared" si="302"/>
        <v>0</v>
      </c>
      <c r="BO281" s="199">
        <f t="shared" si="303"/>
        <v>0</v>
      </c>
      <c r="BP281" s="199">
        <f t="shared" si="304"/>
        <v>0</v>
      </c>
      <c r="BQ281" s="201">
        <f t="shared" si="305"/>
        <v>0</v>
      </c>
      <c r="BR281" s="207">
        <f t="shared" si="306"/>
        <v>4</v>
      </c>
      <c r="BS281" s="199">
        <f t="shared" si="307"/>
        <v>11</v>
      </c>
      <c r="BT281" s="199">
        <f t="shared" si="308"/>
        <v>0</v>
      </c>
      <c r="BU281" s="199">
        <f t="shared" si="309"/>
        <v>0</v>
      </c>
      <c r="BV281" s="201">
        <f t="shared" si="310"/>
        <v>0</v>
      </c>
      <c r="BW281" s="207">
        <f t="shared" si="311"/>
        <v>3</v>
      </c>
      <c r="BX281" s="235">
        <v>75</v>
      </c>
      <c r="BY281" s="235">
        <v>75</v>
      </c>
      <c r="BZ281" s="193" t="e">
        <f t="shared" si="312"/>
        <v>#VALUE!</v>
      </c>
      <c r="CA281" s="193">
        <f t="shared" si="313"/>
        <v>12</v>
      </c>
      <c r="CB281" s="193" t="e">
        <f t="shared" si="314"/>
        <v>#VALUE!</v>
      </c>
      <c r="CC281" s="193" t="e">
        <f t="shared" si="315"/>
        <v>#VALUE!</v>
      </c>
      <c r="CD281" s="193" t="e">
        <f t="shared" si="316"/>
        <v>#VALUE!</v>
      </c>
      <c r="CE281" s="193" t="e">
        <f t="shared" si="317"/>
        <v>#VALUE!</v>
      </c>
      <c r="CF281" s="193" t="e">
        <f t="shared" si="318"/>
        <v>#VALUE!</v>
      </c>
      <c r="CG281" s="193" t="e">
        <f t="shared" si="319"/>
        <v>#VALUE!</v>
      </c>
      <c r="CH281" s="193" t="e">
        <f t="shared" si="320"/>
        <v>#VALUE!</v>
      </c>
      <c r="CI281" s="193" t="e">
        <f t="shared" si="321"/>
        <v>#VALUE!</v>
      </c>
      <c r="CJ281" s="193" t="e">
        <f t="shared" si="322"/>
        <v>#VALUE!</v>
      </c>
      <c r="CK281" s="193" t="e">
        <f t="shared" si="323"/>
        <v>#VALUE!</v>
      </c>
      <c r="CL281" s="193" t="e">
        <f t="shared" si="324"/>
        <v>#VALUE!</v>
      </c>
      <c r="CM281" s="193" t="e">
        <f t="shared" si="325"/>
        <v>#VALUE!</v>
      </c>
      <c r="CN281" s="193" t="e">
        <f t="shared" si="326"/>
        <v>#VALUE!</v>
      </c>
      <c r="CO281" s="209" t="str">
        <f t="shared" si="327"/>
        <v>2023PEC AI 440</v>
      </c>
      <c r="CP281" s="193" t="e">
        <f t="shared" si="328"/>
        <v>#VALUE!</v>
      </c>
      <c r="CQ281" s="158"/>
      <c r="CR281" s="193">
        <f t="shared" si="329"/>
        <v>12</v>
      </c>
      <c r="CS281" s="193" t="e">
        <f t="shared" si="330"/>
        <v>#VALUE!</v>
      </c>
      <c r="CT281" s="193" t="e">
        <f t="shared" si="331"/>
        <v>#VALUE!</v>
      </c>
      <c r="CU281" s="193" t="e">
        <f t="shared" si="332"/>
        <v>#VALUE!</v>
      </c>
      <c r="CV281" s="193" t="e">
        <f t="shared" si="333"/>
        <v>#VALUE!</v>
      </c>
      <c r="CW281" s="193" t="e">
        <f t="shared" si="334"/>
        <v>#VALUE!</v>
      </c>
      <c r="CX281" s="193" t="e">
        <f t="shared" si="335"/>
        <v>#VALUE!</v>
      </c>
      <c r="CY281" s="193" t="e">
        <f t="shared" si="336"/>
        <v>#VALUE!</v>
      </c>
      <c r="CZ281" s="193" t="e">
        <f t="shared" si="337"/>
        <v>#VALUE!</v>
      </c>
      <c r="DA281" s="193" t="e">
        <f t="shared" si="338"/>
        <v>#VALUE!</v>
      </c>
      <c r="DB281" s="193" t="e">
        <f t="shared" si="339"/>
        <v>#VALUE!</v>
      </c>
      <c r="DC281" s="193" t="e">
        <f t="shared" si="340"/>
        <v>#VALUE!</v>
      </c>
      <c r="DD281" s="193" t="e">
        <f t="shared" si="341"/>
        <v>#VALUE!</v>
      </c>
      <c r="DE281" s="159"/>
      <c r="DF281" s="159" t="e">
        <f t="shared" si="342"/>
        <v>#VALUE!</v>
      </c>
      <c r="DG281" s="159"/>
      <c r="DH281" s="159"/>
      <c r="DI281" s="159"/>
      <c r="DJ281" s="159"/>
      <c r="DK281" s="159"/>
      <c r="DL281" s="159"/>
      <c r="DM281" s="159"/>
      <c r="DN281" s="159"/>
      <c r="DO281" s="159"/>
      <c r="DP281" s="159"/>
      <c r="DQ281" s="159"/>
      <c r="DR281" s="159">
        <f t="shared" si="343"/>
        <v>75</v>
      </c>
      <c r="DS281" s="188">
        <f t="shared" si="344"/>
        <v>15</v>
      </c>
      <c r="DT281" s="159">
        <f t="shared" si="345"/>
        <v>10</v>
      </c>
      <c r="DU281" s="159">
        <f t="shared" si="346"/>
        <v>11</v>
      </c>
      <c r="DV281" s="159">
        <f t="shared" si="347"/>
        <v>11</v>
      </c>
      <c r="DW281" s="159">
        <f t="shared" si="348"/>
        <v>11</v>
      </c>
      <c r="DX281" s="159">
        <f t="shared" si="349"/>
        <v>6</v>
      </c>
      <c r="DY281" s="210">
        <f t="shared" si="350"/>
        <v>11</v>
      </c>
      <c r="DZ281" s="159">
        <f t="shared" si="351"/>
        <v>75</v>
      </c>
      <c r="EA281" s="159">
        <f t="shared" si="352"/>
        <v>15</v>
      </c>
      <c r="EB281" s="159">
        <f t="shared" si="353"/>
        <v>0</v>
      </c>
      <c r="EC281" s="159">
        <f t="shared" si="370"/>
        <v>10</v>
      </c>
      <c r="ED281" s="159">
        <f t="shared" si="370"/>
        <v>11</v>
      </c>
      <c r="EE281" s="159">
        <f t="shared" si="371"/>
        <v>0</v>
      </c>
      <c r="EF281" s="159">
        <f t="shared" si="371"/>
        <v>0</v>
      </c>
      <c r="EG281" s="159">
        <f t="shared" si="354"/>
        <v>11</v>
      </c>
      <c r="EH281" s="159">
        <f t="shared" si="355"/>
        <v>0</v>
      </c>
      <c r="EI281" s="159">
        <f t="shared" si="372"/>
        <v>11</v>
      </c>
      <c r="EJ281" s="159">
        <f t="shared" si="372"/>
        <v>6</v>
      </c>
      <c r="EK281" s="159">
        <f t="shared" si="373"/>
        <v>0</v>
      </c>
      <c r="EL281" s="159">
        <f t="shared" si="373"/>
        <v>0</v>
      </c>
      <c r="EM281" s="159">
        <f t="shared" si="356"/>
        <v>11</v>
      </c>
      <c r="EN281" s="159"/>
      <c r="EO281" s="159"/>
      <c r="EP281" s="188">
        <f t="shared" si="357"/>
        <v>15</v>
      </c>
      <c r="EQ281" s="159">
        <f t="shared" si="358"/>
        <v>12</v>
      </c>
      <c r="ER281" s="159">
        <f t="shared" si="359"/>
        <v>13</v>
      </c>
      <c r="ES281" s="159">
        <f t="shared" si="360"/>
        <v>13</v>
      </c>
      <c r="ET281" s="159">
        <f t="shared" si="361"/>
        <v>10</v>
      </c>
      <c r="EU281" s="159">
        <f t="shared" si="362"/>
        <v>12</v>
      </c>
      <c r="EV281" s="159"/>
      <c r="EW281" s="159">
        <f t="shared" si="363"/>
        <v>75</v>
      </c>
      <c r="EX281" s="159">
        <f t="shared" si="364"/>
        <v>15</v>
      </c>
      <c r="EY281" s="159">
        <f t="shared" si="365"/>
        <v>0</v>
      </c>
      <c r="EZ281" s="159">
        <f t="shared" si="374"/>
        <v>12</v>
      </c>
      <c r="FA281" s="159">
        <f t="shared" si="374"/>
        <v>13</v>
      </c>
      <c r="FB281" s="159">
        <f t="shared" si="375"/>
        <v>0</v>
      </c>
      <c r="FC281" s="159">
        <f t="shared" si="375"/>
        <v>0</v>
      </c>
      <c r="FD281" s="159">
        <f t="shared" si="366"/>
        <v>13</v>
      </c>
      <c r="FE281" s="159">
        <f t="shared" si="367"/>
        <v>0</v>
      </c>
      <c r="FF281" s="159">
        <f t="shared" si="376"/>
        <v>10</v>
      </c>
      <c r="FG281" s="159">
        <f t="shared" si="376"/>
        <v>12</v>
      </c>
      <c r="FH281" s="159">
        <f t="shared" si="368"/>
        <v>0</v>
      </c>
      <c r="FI281" s="159">
        <v>0</v>
      </c>
      <c r="FJ281" s="159">
        <v>0</v>
      </c>
      <c r="FK281" s="159"/>
      <c r="FL281" s="159"/>
      <c r="FM281" s="235">
        <v>75</v>
      </c>
    </row>
    <row r="282" spans="1:169" ht="18" x14ac:dyDescent="0.2">
      <c r="A282" s="194">
        <v>269</v>
      </c>
      <c r="B282" s="195">
        <v>211423243269</v>
      </c>
      <c r="C282" s="196" t="s">
        <v>1208</v>
      </c>
      <c r="D282" s="197"/>
      <c r="E282" s="198" t="s">
        <v>1209</v>
      </c>
      <c r="F282" s="199">
        <f t="shared" si="243"/>
        <v>2</v>
      </c>
      <c r="G282" s="199">
        <f t="shared" si="244"/>
        <v>2</v>
      </c>
      <c r="H282" s="199">
        <f t="shared" si="245"/>
        <v>2</v>
      </c>
      <c r="I282" s="199">
        <f t="shared" si="246"/>
        <v>2</v>
      </c>
      <c r="J282" s="199">
        <f t="shared" si="247"/>
        <v>2</v>
      </c>
      <c r="K282" s="199">
        <f t="shared" si="248"/>
        <v>2</v>
      </c>
      <c r="L282" s="199">
        <f t="shared" si="249"/>
        <v>2</v>
      </c>
      <c r="M282" s="199">
        <f t="shared" si="250"/>
        <v>2</v>
      </c>
      <c r="N282" s="199">
        <f t="shared" si="251"/>
        <v>0</v>
      </c>
      <c r="O282" s="200">
        <f t="shared" si="252"/>
        <v>0</v>
      </c>
      <c r="P282" s="199">
        <f t="shared" si="253"/>
        <v>12</v>
      </c>
      <c r="Q282" s="199">
        <f t="shared" si="254"/>
        <v>0</v>
      </c>
      <c r="R282" s="199">
        <f t="shared" si="255"/>
        <v>0</v>
      </c>
      <c r="S282" s="201">
        <f t="shared" si="369"/>
        <v>0</v>
      </c>
      <c r="T282" s="202">
        <f t="shared" si="256"/>
        <v>3</v>
      </c>
      <c r="U282" s="199">
        <f t="shared" si="257"/>
        <v>0</v>
      </c>
      <c r="V282" s="199">
        <f t="shared" si="258"/>
        <v>0</v>
      </c>
      <c r="W282" s="199">
        <f t="shared" si="259"/>
        <v>0</v>
      </c>
      <c r="X282" s="201">
        <f t="shared" si="260"/>
        <v>0</v>
      </c>
      <c r="Y282" s="203">
        <f t="shared" si="261"/>
        <v>4</v>
      </c>
      <c r="Z282" s="199">
        <f t="shared" si="262"/>
        <v>0</v>
      </c>
      <c r="AA282" s="199">
        <f t="shared" si="263"/>
        <v>0</v>
      </c>
      <c r="AB282" s="199">
        <f t="shared" si="264"/>
        <v>0</v>
      </c>
      <c r="AC282" s="201">
        <f t="shared" si="265"/>
        <v>0</v>
      </c>
      <c r="AD282" s="202">
        <f t="shared" si="266"/>
        <v>4</v>
      </c>
      <c r="AE282" s="199">
        <f t="shared" si="267"/>
        <v>12</v>
      </c>
      <c r="AF282" s="199">
        <f t="shared" si="268"/>
        <v>0</v>
      </c>
      <c r="AG282" s="199">
        <f t="shared" si="269"/>
        <v>0</v>
      </c>
      <c r="AH282" s="201">
        <f t="shared" si="270"/>
        <v>0</v>
      </c>
      <c r="AI282" s="204">
        <f t="shared" si="271"/>
        <v>3</v>
      </c>
      <c r="AJ282" s="199">
        <f t="shared" si="272"/>
        <v>10</v>
      </c>
      <c r="AK282" s="199">
        <f t="shared" si="273"/>
        <v>0</v>
      </c>
      <c r="AL282" s="199">
        <f t="shared" si="274"/>
        <v>0</v>
      </c>
      <c r="AM282" s="201">
        <f t="shared" si="275"/>
        <v>0</v>
      </c>
      <c r="AN282" s="204">
        <f t="shared" si="276"/>
        <v>3</v>
      </c>
      <c r="AO282" s="199">
        <f t="shared" si="277"/>
        <v>0</v>
      </c>
      <c r="AP282" s="199">
        <f t="shared" si="278"/>
        <v>0</v>
      </c>
      <c r="AQ282" s="199">
        <f t="shared" si="279"/>
        <v>0</v>
      </c>
      <c r="AR282" s="201">
        <f t="shared" si="280"/>
        <v>0</v>
      </c>
      <c r="AS282" s="204">
        <f t="shared" si="281"/>
        <v>4</v>
      </c>
      <c r="AT282" s="199">
        <f t="shared" si="282"/>
        <v>12</v>
      </c>
      <c r="AU282" s="199">
        <f t="shared" si="283"/>
        <v>0</v>
      </c>
      <c r="AV282" s="199">
        <f t="shared" si="284"/>
        <v>0</v>
      </c>
      <c r="AW282" s="201">
        <f t="shared" si="285"/>
        <v>0</v>
      </c>
      <c r="AX282" s="205">
        <f t="shared" si="286"/>
        <v>3</v>
      </c>
      <c r="AY282" s="199">
        <f t="shared" si="287"/>
        <v>0</v>
      </c>
      <c r="AZ282" s="199">
        <f t="shared" si="288"/>
        <v>0</v>
      </c>
      <c r="BA282" s="199">
        <f t="shared" si="289"/>
        <v>0</v>
      </c>
      <c r="BB282" s="201">
        <f t="shared" si="290"/>
        <v>0</v>
      </c>
      <c r="BC282" s="204">
        <f t="shared" si="291"/>
        <v>4</v>
      </c>
      <c r="BD282" s="199">
        <f t="shared" si="292"/>
        <v>0</v>
      </c>
      <c r="BE282" s="199">
        <f t="shared" si="293"/>
        <v>0</v>
      </c>
      <c r="BF282" s="199">
        <f t="shared" si="294"/>
        <v>0</v>
      </c>
      <c r="BG282" s="201">
        <f t="shared" si="295"/>
        <v>0</v>
      </c>
      <c r="BH282" s="204">
        <f t="shared" si="296"/>
        <v>4</v>
      </c>
      <c r="BI282" s="199">
        <f t="shared" si="297"/>
        <v>8</v>
      </c>
      <c r="BJ282" s="199">
        <f t="shared" si="298"/>
        <v>0</v>
      </c>
      <c r="BK282" s="199">
        <f t="shared" si="299"/>
        <v>0</v>
      </c>
      <c r="BL282" s="201">
        <f t="shared" si="300"/>
        <v>0</v>
      </c>
      <c r="BM282" s="206">
        <f t="shared" si="301"/>
        <v>3</v>
      </c>
      <c r="BN282" s="199">
        <f t="shared" si="302"/>
        <v>12</v>
      </c>
      <c r="BO282" s="199">
        <f t="shared" si="303"/>
        <v>0</v>
      </c>
      <c r="BP282" s="199">
        <f t="shared" si="304"/>
        <v>0</v>
      </c>
      <c r="BQ282" s="201">
        <f t="shared" si="305"/>
        <v>0</v>
      </c>
      <c r="BR282" s="207">
        <f t="shared" si="306"/>
        <v>3</v>
      </c>
      <c r="BS282" s="199">
        <f t="shared" si="307"/>
        <v>0</v>
      </c>
      <c r="BT282" s="199">
        <f t="shared" si="308"/>
        <v>0</v>
      </c>
      <c r="BU282" s="199">
        <f t="shared" si="309"/>
        <v>0</v>
      </c>
      <c r="BV282" s="201">
        <f t="shared" si="310"/>
        <v>0</v>
      </c>
      <c r="BW282" s="207">
        <f t="shared" si="311"/>
        <v>4</v>
      </c>
      <c r="BX282" s="235">
        <v>82</v>
      </c>
      <c r="BY282" s="235">
        <v>82</v>
      </c>
      <c r="BZ282" s="193" t="e">
        <f t="shared" si="312"/>
        <v>#VALUE!</v>
      </c>
      <c r="CA282" s="193">
        <f t="shared" si="313"/>
        <v>20</v>
      </c>
      <c r="CB282" s="193" t="e">
        <f t="shared" si="314"/>
        <v>#VALUE!</v>
      </c>
      <c r="CC282" s="193" t="e">
        <f t="shared" si="315"/>
        <v>#VALUE!</v>
      </c>
      <c r="CD282" s="193" t="e">
        <f t="shared" si="316"/>
        <v>#VALUE!</v>
      </c>
      <c r="CE282" s="193" t="e">
        <f t="shared" si="317"/>
        <v>#VALUE!</v>
      </c>
      <c r="CF282" s="193" t="e">
        <f t="shared" si="318"/>
        <v>#VALUE!</v>
      </c>
      <c r="CG282" s="193" t="e">
        <f t="shared" si="319"/>
        <v>#VALUE!</v>
      </c>
      <c r="CH282" s="193" t="e">
        <f t="shared" si="320"/>
        <v>#VALUE!</v>
      </c>
      <c r="CI282" s="193" t="e">
        <f t="shared" si="321"/>
        <v>#VALUE!</v>
      </c>
      <c r="CJ282" s="193" t="e">
        <f t="shared" si="322"/>
        <v>#VALUE!</v>
      </c>
      <c r="CK282" s="193" t="e">
        <f t="shared" si="323"/>
        <v>#VALUE!</v>
      </c>
      <c r="CL282" s="193" t="e">
        <f t="shared" si="324"/>
        <v>#VALUE!</v>
      </c>
      <c r="CM282" s="193" t="e">
        <f t="shared" si="325"/>
        <v>#VALUE!</v>
      </c>
      <c r="CN282" s="193" t="e">
        <f t="shared" si="326"/>
        <v>#VALUE!</v>
      </c>
      <c r="CO282" s="209" t="str">
        <f t="shared" si="327"/>
        <v>2023PEC AI 441</v>
      </c>
      <c r="CP282" s="193" t="e">
        <f t="shared" si="328"/>
        <v>#VALUE!</v>
      </c>
      <c r="CQ282" s="158"/>
      <c r="CR282" s="193">
        <f t="shared" si="329"/>
        <v>20</v>
      </c>
      <c r="CS282" s="193" t="e">
        <f t="shared" si="330"/>
        <v>#VALUE!</v>
      </c>
      <c r="CT282" s="193" t="e">
        <f t="shared" si="331"/>
        <v>#VALUE!</v>
      </c>
      <c r="CU282" s="193" t="e">
        <f t="shared" si="332"/>
        <v>#VALUE!</v>
      </c>
      <c r="CV282" s="193" t="e">
        <f t="shared" si="333"/>
        <v>#VALUE!</v>
      </c>
      <c r="CW282" s="193" t="e">
        <f t="shared" si="334"/>
        <v>#VALUE!</v>
      </c>
      <c r="CX282" s="193" t="e">
        <f t="shared" si="335"/>
        <v>#VALUE!</v>
      </c>
      <c r="CY282" s="193" t="e">
        <f t="shared" si="336"/>
        <v>#VALUE!</v>
      </c>
      <c r="CZ282" s="193" t="e">
        <f t="shared" si="337"/>
        <v>#VALUE!</v>
      </c>
      <c r="DA282" s="193" t="e">
        <f t="shared" si="338"/>
        <v>#VALUE!</v>
      </c>
      <c r="DB282" s="193" t="e">
        <f t="shared" si="339"/>
        <v>#VALUE!</v>
      </c>
      <c r="DC282" s="193" t="e">
        <f t="shared" si="340"/>
        <v>#VALUE!</v>
      </c>
      <c r="DD282" s="193" t="e">
        <f t="shared" si="341"/>
        <v>#VALUE!</v>
      </c>
      <c r="DE282" s="159"/>
      <c r="DF282" s="159" t="e">
        <f t="shared" si="342"/>
        <v>#VALUE!</v>
      </c>
      <c r="DG282" s="159"/>
      <c r="DH282" s="159"/>
      <c r="DI282" s="159"/>
      <c r="DJ282" s="159"/>
      <c r="DK282" s="159"/>
      <c r="DL282" s="159"/>
      <c r="DM282" s="159"/>
      <c r="DN282" s="159"/>
      <c r="DO282" s="159"/>
      <c r="DP282" s="159"/>
      <c r="DQ282" s="159"/>
      <c r="DR282" s="159">
        <f t="shared" si="343"/>
        <v>82</v>
      </c>
      <c r="DS282" s="188">
        <f t="shared" si="344"/>
        <v>16</v>
      </c>
      <c r="DT282" s="159">
        <f t="shared" si="345"/>
        <v>12</v>
      </c>
      <c r="DU282" s="159">
        <f t="shared" si="346"/>
        <v>12</v>
      </c>
      <c r="DV282" s="159">
        <f t="shared" si="347"/>
        <v>10</v>
      </c>
      <c r="DW282" s="159">
        <f t="shared" si="348"/>
        <v>12</v>
      </c>
      <c r="DX282" s="159">
        <f t="shared" si="349"/>
        <v>8</v>
      </c>
      <c r="DY282" s="210">
        <f t="shared" si="350"/>
        <v>12</v>
      </c>
      <c r="DZ282" s="159">
        <f t="shared" si="351"/>
        <v>82</v>
      </c>
      <c r="EA282" s="159">
        <f t="shared" si="352"/>
        <v>16</v>
      </c>
      <c r="EB282" s="159">
        <f t="shared" si="353"/>
        <v>12</v>
      </c>
      <c r="EC282" s="159">
        <f t="shared" si="370"/>
        <v>0</v>
      </c>
      <c r="ED282" s="159">
        <f t="shared" si="370"/>
        <v>0</v>
      </c>
      <c r="EE282" s="159">
        <f t="shared" si="371"/>
        <v>12</v>
      </c>
      <c r="EF282" s="159">
        <f t="shared" si="371"/>
        <v>10</v>
      </c>
      <c r="EG282" s="159">
        <f t="shared" si="354"/>
        <v>0</v>
      </c>
      <c r="EH282" s="159">
        <f t="shared" si="355"/>
        <v>12</v>
      </c>
      <c r="EI282" s="159">
        <f t="shared" si="372"/>
        <v>0</v>
      </c>
      <c r="EJ282" s="159">
        <f t="shared" si="372"/>
        <v>0</v>
      </c>
      <c r="EK282" s="159">
        <f t="shared" si="373"/>
        <v>8</v>
      </c>
      <c r="EL282" s="159">
        <f t="shared" si="373"/>
        <v>12</v>
      </c>
      <c r="EM282" s="159">
        <f t="shared" si="356"/>
        <v>0</v>
      </c>
      <c r="EN282" s="159"/>
      <c r="EO282" s="159"/>
      <c r="EP282" s="188">
        <f t="shared" si="357"/>
        <v>16</v>
      </c>
      <c r="EQ282" s="159">
        <f t="shared" si="358"/>
        <v>14</v>
      </c>
      <c r="ER282" s="159">
        <f t="shared" si="359"/>
        <v>14</v>
      </c>
      <c r="ES282" s="159">
        <f t="shared" si="360"/>
        <v>13</v>
      </c>
      <c r="ET282" s="159">
        <f t="shared" si="361"/>
        <v>12</v>
      </c>
      <c r="EU282" s="159">
        <f t="shared" si="362"/>
        <v>13</v>
      </c>
      <c r="EV282" s="159"/>
      <c r="EW282" s="159">
        <f t="shared" si="363"/>
        <v>82</v>
      </c>
      <c r="EX282" s="159">
        <f t="shared" si="364"/>
        <v>16</v>
      </c>
      <c r="EY282" s="159">
        <f t="shared" si="365"/>
        <v>14</v>
      </c>
      <c r="EZ282" s="159">
        <f t="shared" si="374"/>
        <v>0</v>
      </c>
      <c r="FA282" s="159">
        <f t="shared" si="374"/>
        <v>0</v>
      </c>
      <c r="FB282" s="159">
        <f t="shared" si="375"/>
        <v>14</v>
      </c>
      <c r="FC282" s="159">
        <f t="shared" si="375"/>
        <v>13</v>
      </c>
      <c r="FD282" s="159">
        <f t="shared" si="366"/>
        <v>0</v>
      </c>
      <c r="FE282" s="159">
        <f t="shared" si="367"/>
        <v>12</v>
      </c>
      <c r="FF282" s="159">
        <f t="shared" si="376"/>
        <v>0</v>
      </c>
      <c r="FG282" s="159">
        <f t="shared" si="376"/>
        <v>0</v>
      </c>
      <c r="FH282" s="159">
        <f t="shared" si="368"/>
        <v>13</v>
      </c>
      <c r="FI282" s="159">
        <v>0</v>
      </c>
      <c r="FJ282" s="159">
        <v>0</v>
      </c>
      <c r="FK282" s="159"/>
      <c r="FL282" s="159"/>
      <c r="FM282" s="235">
        <v>82</v>
      </c>
    </row>
    <row r="283" spans="1:169" ht="18" x14ac:dyDescent="0.2">
      <c r="A283" s="194">
        <v>270</v>
      </c>
      <c r="B283" s="195">
        <v>211423243270</v>
      </c>
      <c r="C283" s="196" t="s">
        <v>1210</v>
      </c>
      <c r="D283" s="197"/>
      <c r="E283" s="198" t="s">
        <v>1211</v>
      </c>
      <c r="F283" s="199">
        <f t="shared" si="243"/>
        <v>2</v>
      </c>
      <c r="G283" s="199">
        <f t="shared" si="244"/>
        <v>2</v>
      </c>
      <c r="H283" s="199">
        <f t="shared" si="245"/>
        <v>2</v>
      </c>
      <c r="I283" s="199">
        <f t="shared" si="246"/>
        <v>2</v>
      </c>
      <c r="J283" s="199">
        <f t="shared" si="247"/>
        <v>2</v>
      </c>
      <c r="K283" s="199">
        <f t="shared" si="248"/>
        <v>2</v>
      </c>
      <c r="L283" s="199">
        <f t="shared" si="249"/>
        <v>2</v>
      </c>
      <c r="M283" s="199">
        <f t="shared" si="250"/>
        <v>2</v>
      </c>
      <c r="N283" s="199">
        <f t="shared" si="251"/>
        <v>2</v>
      </c>
      <c r="O283" s="200">
        <f t="shared" si="252"/>
        <v>0</v>
      </c>
      <c r="P283" s="199">
        <f t="shared" si="253"/>
        <v>0</v>
      </c>
      <c r="Q283" s="199">
        <f t="shared" si="254"/>
        <v>0</v>
      </c>
      <c r="R283" s="199">
        <f t="shared" si="255"/>
        <v>0</v>
      </c>
      <c r="S283" s="201">
        <f t="shared" si="369"/>
        <v>0</v>
      </c>
      <c r="T283" s="202">
        <f t="shared" si="256"/>
        <v>4</v>
      </c>
      <c r="U283" s="199">
        <f t="shared" si="257"/>
        <v>12</v>
      </c>
      <c r="V283" s="199">
        <f t="shared" si="258"/>
        <v>0</v>
      </c>
      <c r="W283" s="199">
        <f t="shared" si="259"/>
        <v>0</v>
      </c>
      <c r="X283" s="201">
        <f t="shared" si="260"/>
        <v>0</v>
      </c>
      <c r="Y283" s="203">
        <f t="shared" si="261"/>
        <v>3</v>
      </c>
      <c r="Z283" s="199">
        <f t="shared" si="262"/>
        <v>13</v>
      </c>
      <c r="AA283" s="199">
        <f t="shared" si="263"/>
        <v>0</v>
      </c>
      <c r="AB283" s="199">
        <f t="shared" si="264"/>
        <v>0</v>
      </c>
      <c r="AC283" s="201">
        <f t="shared" si="265"/>
        <v>0</v>
      </c>
      <c r="AD283" s="202">
        <f t="shared" si="266"/>
        <v>3</v>
      </c>
      <c r="AE283" s="199">
        <f t="shared" si="267"/>
        <v>0</v>
      </c>
      <c r="AF283" s="199">
        <f t="shared" si="268"/>
        <v>0</v>
      </c>
      <c r="AG283" s="199">
        <f t="shared" si="269"/>
        <v>0</v>
      </c>
      <c r="AH283" s="201">
        <f t="shared" si="270"/>
        <v>0</v>
      </c>
      <c r="AI283" s="204">
        <f t="shared" si="271"/>
        <v>4</v>
      </c>
      <c r="AJ283" s="199">
        <f t="shared" si="272"/>
        <v>0</v>
      </c>
      <c r="AK283" s="199">
        <f t="shared" si="273"/>
        <v>0</v>
      </c>
      <c r="AL283" s="199">
        <f t="shared" si="274"/>
        <v>0</v>
      </c>
      <c r="AM283" s="201">
        <f t="shared" si="275"/>
        <v>0</v>
      </c>
      <c r="AN283" s="204">
        <f t="shared" si="276"/>
        <v>4</v>
      </c>
      <c r="AO283" s="199">
        <f t="shared" si="277"/>
        <v>13</v>
      </c>
      <c r="AP283" s="199">
        <f t="shared" si="278"/>
        <v>0</v>
      </c>
      <c r="AQ283" s="199">
        <f t="shared" si="279"/>
        <v>0</v>
      </c>
      <c r="AR283" s="201">
        <f t="shared" si="280"/>
        <v>0</v>
      </c>
      <c r="AS283" s="204">
        <f t="shared" si="281"/>
        <v>3</v>
      </c>
      <c r="AT283" s="199">
        <f t="shared" si="282"/>
        <v>0</v>
      </c>
      <c r="AU283" s="199">
        <f t="shared" si="283"/>
        <v>0</v>
      </c>
      <c r="AV283" s="199">
        <f t="shared" si="284"/>
        <v>0</v>
      </c>
      <c r="AW283" s="201">
        <f t="shared" si="285"/>
        <v>0</v>
      </c>
      <c r="AX283" s="205">
        <f t="shared" si="286"/>
        <v>4</v>
      </c>
      <c r="AY283" s="199">
        <f t="shared" si="287"/>
        <v>13</v>
      </c>
      <c r="AZ283" s="199">
        <f t="shared" si="288"/>
        <v>0</v>
      </c>
      <c r="BA283" s="199">
        <f t="shared" si="289"/>
        <v>0</v>
      </c>
      <c r="BB283" s="201">
        <f t="shared" si="290"/>
        <v>0</v>
      </c>
      <c r="BC283" s="204">
        <f t="shared" si="291"/>
        <v>3</v>
      </c>
      <c r="BD283" s="199">
        <f t="shared" si="292"/>
        <v>8</v>
      </c>
      <c r="BE283" s="199">
        <f t="shared" si="293"/>
        <v>0</v>
      </c>
      <c r="BF283" s="199">
        <f t="shared" si="294"/>
        <v>0</v>
      </c>
      <c r="BG283" s="201">
        <f t="shared" si="295"/>
        <v>0</v>
      </c>
      <c r="BH283" s="204">
        <f t="shared" si="296"/>
        <v>3</v>
      </c>
      <c r="BI283" s="199">
        <f t="shared" si="297"/>
        <v>0</v>
      </c>
      <c r="BJ283" s="199">
        <f t="shared" si="298"/>
        <v>0</v>
      </c>
      <c r="BK283" s="199">
        <f t="shared" si="299"/>
        <v>0</v>
      </c>
      <c r="BL283" s="201">
        <f t="shared" si="300"/>
        <v>0</v>
      </c>
      <c r="BM283" s="206">
        <f t="shared" si="301"/>
        <v>4</v>
      </c>
      <c r="BN283" s="199">
        <f t="shared" si="302"/>
        <v>0</v>
      </c>
      <c r="BO283" s="199">
        <f t="shared" si="303"/>
        <v>0</v>
      </c>
      <c r="BP283" s="199">
        <f t="shared" si="304"/>
        <v>0</v>
      </c>
      <c r="BQ283" s="201">
        <f t="shared" si="305"/>
        <v>0</v>
      </c>
      <c r="BR283" s="207">
        <f t="shared" si="306"/>
        <v>4</v>
      </c>
      <c r="BS283" s="199">
        <f t="shared" si="307"/>
        <v>14</v>
      </c>
      <c r="BT283" s="199">
        <f t="shared" si="308"/>
        <v>0</v>
      </c>
      <c r="BU283" s="199">
        <f t="shared" si="309"/>
        <v>0</v>
      </c>
      <c r="BV283" s="201">
        <f t="shared" si="310"/>
        <v>0</v>
      </c>
      <c r="BW283" s="207">
        <f t="shared" si="311"/>
        <v>3</v>
      </c>
      <c r="BX283" s="235">
        <v>91</v>
      </c>
      <c r="BY283" s="235">
        <v>91</v>
      </c>
      <c r="BZ283" s="193" t="e">
        <f t="shared" si="312"/>
        <v>#VALUE!</v>
      </c>
      <c r="CA283" s="193">
        <f t="shared" si="313"/>
        <v>20</v>
      </c>
      <c r="CB283" s="193" t="e">
        <f t="shared" si="314"/>
        <v>#VALUE!</v>
      </c>
      <c r="CC283" s="193" t="e">
        <f t="shared" si="315"/>
        <v>#VALUE!</v>
      </c>
      <c r="CD283" s="193" t="e">
        <f t="shared" si="316"/>
        <v>#VALUE!</v>
      </c>
      <c r="CE283" s="193" t="e">
        <f t="shared" si="317"/>
        <v>#VALUE!</v>
      </c>
      <c r="CF283" s="193" t="e">
        <f t="shared" si="318"/>
        <v>#VALUE!</v>
      </c>
      <c r="CG283" s="193" t="e">
        <f t="shared" si="319"/>
        <v>#VALUE!</v>
      </c>
      <c r="CH283" s="193" t="e">
        <f t="shared" si="320"/>
        <v>#VALUE!</v>
      </c>
      <c r="CI283" s="193" t="e">
        <f t="shared" si="321"/>
        <v>#VALUE!</v>
      </c>
      <c r="CJ283" s="193" t="e">
        <f t="shared" si="322"/>
        <v>#VALUE!</v>
      </c>
      <c r="CK283" s="193" t="e">
        <f t="shared" si="323"/>
        <v>#VALUE!</v>
      </c>
      <c r="CL283" s="193" t="e">
        <f t="shared" si="324"/>
        <v>#VALUE!</v>
      </c>
      <c r="CM283" s="193" t="e">
        <f t="shared" si="325"/>
        <v>#VALUE!</v>
      </c>
      <c r="CN283" s="193" t="e">
        <f t="shared" si="326"/>
        <v>#VALUE!</v>
      </c>
      <c r="CO283" s="209" t="str">
        <f t="shared" si="327"/>
        <v>2023PEC AI 442</v>
      </c>
      <c r="CP283" s="193" t="e">
        <f t="shared" si="328"/>
        <v>#VALUE!</v>
      </c>
      <c r="CQ283" s="158"/>
      <c r="CR283" s="193">
        <f t="shared" si="329"/>
        <v>20</v>
      </c>
      <c r="CS283" s="193" t="e">
        <f t="shared" si="330"/>
        <v>#VALUE!</v>
      </c>
      <c r="CT283" s="193" t="e">
        <f t="shared" si="331"/>
        <v>#VALUE!</v>
      </c>
      <c r="CU283" s="193" t="e">
        <f t="shared" si="332"/>
        <v>#VALUE!</v>
      </c>
      <c r="CV283" s="193" t="e">
        <f t="shared" si="333"/>
        <v>#VALUE!</v>
      </c>
      <c r="CW283" s="193" t="e">
        <f t="shared" si="334"/>
        <v>#VALUE!</v>
      </c>
      <c r="CX283" s="193" t="e">
        <f t="shared" si="335"/>
        <v>#VALUE!</v>
      </c>
      <c r="CY283" s="193" t="e">
        <f t="shared" si="336"/>
        <v>#VALUE!</v>
      </c>
      <c r="CZ283" s="193" t="e">
        <f t="shared" si="337"/>
        <v>#VALUE!</v>
      </c>
      <c r="DA283" s="193" t="e">
        <f t="shared" si="338"/>
        <v>#VALUE!</v>
      </c>
      <c r="DB283" s="193" t="e">
        <f t="shared" si="339"/>
        <v>#VALUE!</v>
      </c>
      <c r="DC283" s="193" t="e">
        <f t="shared" si="340"/>
        <v>#VALUE!</v>
      </c>
      <c r="DD283" s="193" t="e">
        <f t="shared" si="341"/>
        <v>#VALUE!</v>
      </c>
      <c r="DE283" s="159"/>
      <c r="DF283" s="159" t="e">
        <f t="shared" si="342"/>
        <v>#VALUE!</v>
      </c>
      <c r="DG283" s="159"/>
      <c r="DH283" s="159"/>
      <c r="DI283" s="159"/>
      <c r="DJ283" s="159"/>
      <c r="DK283" s="159"/>
      <c r="DL283" s="159"/>
      <c r="DM283" s="159"/>
      <c r="DN283" s="159"/>
      <c r="DO283" s="159"/>
      <c r="DP283" s="159"/>
      <c r="DQ283" s="159"/>
      <c r="DR283" s="159">
        <f t="shared" si="343"/>
        <v>91</v>
      </c>
      <c r="DS283" s="188">
        <f t="shared" si="344"/>
        <v>18</v>
      </c>
      <c r="DT283" s="159">
        <f t="shared" si="345"/>
        <v>12</v>
      </c>
      <c r="DU283" s="159">
        <f t="shared" si="346"/>
        <v>13</v>
      </c>
      <c r="DV283" s="159">
        <f t="shared" si="347"/>
        <v>13</v>
      </c>
      <c r="DW283" s="159">
        <f t="shared" si="348"/>
        <v>13</v>
      </c>
      <c r="DX283" s="159">
        <f t="shared" si="349"/>
        <v>8</v>
      </c>
      <c r="DY283" s="210">
        <f t="shared" si="350"/>
        <v>14</v>
      </c>
      <c r="DZ283" s="159">
        <f t="shared" si="351"/>
        <v>91</v>
      </c>
      <c r="EA283" s="159">
        <f t="shared" si="352"/>
        <v>18</v>
      </c>
      <c r="EB283" s="159">
        <f t="shared" si="353"/>
        <v>0</v>
      </c>
      <c r="EC283" s="159">
        <f t="shared" si="370"/>
        <v>12</v>
      </c>
      <c r="ED283" s="159">
        <f t="shared" si="370"/>
        <v>13</v>
      </c>
      <c r="EE283" s="159">
        <f t="shared" si="371"/>
        <v>0</v>
      </c>
      <c r="EF283" s="159">
        <f t="shared" si="371"/>
        <v>0</v>
      </c>
      <c r="EG283" s="159">
        <f t="shared" si="354"/>
        <v>13</v>
      </c>
      <c r="EH283" s="159">
        <f t="shared" si="355"/>
        <v>0</v>
      </c>
      <c r="EI283" s="159">
        <f t="shared" si="372"/>
        <v>13</v>
      </c>
      <c r="EJ283" s="159">
        <f t="shared" si="372"/>
        <v>8</v>
      </c>
      <c r="EK283" s="159">
        <f t="shared" si="373"/>
        <v>0</v>
      </c>
      <c r="EL283" s="159">
        <f t="shared" si="373"/>
        <v>0</v>
      </c>
      <c r="EM283" s="159">
        <f t="shared" si="356"/>
        <v>14</v>
      </c>
      <c r="EN283" s="159"/>
      <c r="EO283" s="159"/>
      <c r="EP283" s="188">
        <f t="shared" si="357"/>
        <v>18</v>
      </c>
      <c r="EQ283" s="159">
        <f t="shared" si="358"/>
        <v>15</v>
      </c>
      <c r="ER283" s="159">
        <f t="shared" si="359"/>
        <v>16</v>
      </c>
      <c r="ES283" s="159">
        <f t="shared" si="360"/>
        <v>16</v>
      </c>
      <c r="ET283" s="159">
        <f t="shared" si="361"/>
        <v>11</v>
      </c>
      <c r="EU283" s="159">
        <f t="shared" si="362"/>
        <v>15</v>
      </c>
      <c r="EV283" s="159"/>
      <c r="EW283" s="159">
        <f t="shared" si="363"/>
        <v>91</v>
      </c>
      <c r="EX283" s="159">
        <f t="shared" si="364"/>
        <v>18</v>
      </c>
      <c r="EY283" s="159">
        <f t="shared" si="365"/>
        <v>0</v>
      </c>
      <c r="EZ283" s="159">
        <f t="shared" si="374"/>
        <v>15</v>
      </c>
      <c r="FA283" s="159">
        <f t="shared" si="374"/>
        <v>16</v>
      </c>
      <c r="FB283" s="159">
        <f t="shared" si="375"/>
        <v>0</v>
      </c>
      <c r="FC283" s="159">
        <f t="shared" si="375"/>
        <v>0</v>
      </c>
      <c r="FD283" s="159">
        <f t="shared" si="366"/>
        <v>16</v>
      </c>
      <c r="FE283" s="159">
        <f t="shared" si="367"/>
        <v>0</v>
      </c>
      <c r="FF283" s="159">
        <f t="shared" si="376"/>
        <v>11</v>
      </c>
      <c r="FG283" s="159">
        <f t="shared" si="376"/>
        <v>15</v>
      </c>
      <c r="FH283" s="159">
        <f t="shared" si="368"/>
        <v>0</v>
      </c>
      <c r="FI283" s="159">
        <v>0</v>
      </c>
      <c r="FJ283" s="159">
        <v>0</v>
      </c>
      <c r="FK283" s="159"/>
      <c r="FL283" s="159"/>
      <c r="FM283" s="235">
        <v>91</v>
      </c>
    </row>
    <row r="284" spans="1:169" ht="18" x14ac:dyDescent="0.2">
      <c r="A284" s="194">
        <v>271</v>
      </c>
      <c r="B284" s="195">
        <v>211423243271</v>
      </c>
      <c r="C284" s="196" t="s">
        <v>1212</v>
      </c>
      <c r="D284" s="197"/>
      <c r="E284" s="198" t="s">
        <v>1213</v>
      </c>
      <c r="F284" s="199">
        <f t="shared" si="243"/>
        <v>2</v>
      </c>
      <c r="G284" s="199">
        <f t="shared" si="244"/>
        <v>2</v>
      </c>
      <c r="H284" s="199">
        <f t="shared" si="245"/>
        <v>2</v>
      </c>
      <c r="I284" s="199">
        <f t="shared" si="246"/>
        <v>2</v>
      </c>
      <c r="J284" s="199">
        <f t="shared" si="247"/>
        <v>2</v>
      </c>
      <c r="K284" s="199">
        <f t="shared" si="248"/>
        <v>2</v>
      </c>
      <c r="L284" s="199">
        <f t="shared" si="249"/>
        <v>1</v>
      </c>
      <c r="M284" s="199">
        <f t="shared" si="250"/>
        <v>0</v>
      </c>
      <c r="N284" s="199">
        <f t="shared" si="251"/>
        <v>0</v>
      </c>
      <c r="O284" s="200">
        <f t="shared" si="252"/>
        <v>0</v>
      </c>
      <c r="P284" s="199">
        <f t="shared" si="253"/>
        <v>10</v>
      </c>
      <c r="Q284" s="199">
        <f t="shared" si="254"/>
        <v>0</v>
      </c>
      <c r="R284" s="199">
        <f t="shared" si="255"/>
        <v>0</v>
      </c>
      <c r="S284" s="201">
        <f t="shared" si="369"/>
        <v>0</v>
      </c>
      <c r="T284" s="202">
        <f t="shared" si="256"/>
        <v>3</v>
      </c>
      <c r="U284" s="199">
        <f t="shared" si="257"/>
        <v>0</v>
      </c>
      <c r="V284" s="199">
        <f t="shared" si="258"/>
        <v>0</v>
      </c>
      <c r="W284" s="199">
        <f t="shared" si="259"/>
        <v>0</v>
      </c>
      <c r="X284" s="201">
        <f t="shared" si="260"/>
        <v>0</v>
      </c>
      <c r="Y284" s="203">
        <f t="shared" si="261"/>
        <v>4</v>
      </c>
      <c r="Z284" s="199">
        <f t="shared" si="262"/>
        <v>0</v>
      </c>
      <c r="AA284" s="199">
        <f t="shared" si="263"/>
        <v>0</v>
      </c>
      <c r="AB284" s="199">
        <f t="shared" si="264"/>
        <v>0</v>
      </c>
      <c r="AC284" s="201">
        <f t="shared" si="265"/>
        <v>0</v>
      </c>
      <c r="AD284" s="202">
        <f t="shared" si="266"/>
        <v>4</v>
      </c>
      <c r="AE284" s="199">
        <f t="shared" si="267"/>
        <v>10</v>
      </c>
      <c r="AF284" s="199">
        <f t="shared" si="268"/>
        <v>0</v>
      </c>
      <c r="AG284" s="199">
        <f t="shared" si="269"/>
        <v>0</v>
      </c>
      <c r="AH284" s="201">
        <f t="shared" si="270"/>
        <v>0</v>
      </c>
      <c r="AI284" s="204">
        <f t="shared" si="271"/>
        <v>3</v>
      </c>
      <c r="AJ284" s="199">
        <f t="shared" si="272"/>
        <v>9</v>
      </c>
      <c r="AK284" s="199">
        <f t="shared" si="273"/>
        <v>0</v>
      </c>
      <c r="AL284" s="199">
        <f t="shared" si="274"/>
        <v>0</v>
      </c>
      <c r="AM284" s="201">
        <f t="shared" si="275"/>
        <v>0</v>
      </c>
      <c r="AN284" s="204">
        <f t="shared" si="276"/>
        <v>3</v>
      </c>
      <c r="AO284" s="199">
        <f t="shared" si="277"/>
        <v>0</v>
      </c>
      <c r="AP284" s="199">
        <f t="shared" si="278"/>
        <v>0</v>
      </c>
      <c r="AQ284" s="199">
        <f t="shared" si="279"/>
        <v>0</v>
      </c>
      <c r="AR284" s="201">
        <f t="shared" si="280"/>
        <v>0</v>
      </c>
      <c r="AS284" s="204">
        <f t="shared" si="281"/>
        <v>4</v>
      </c>
      <c r="AT284" s="199">
        <f t="shared" si="282"/>
        <v>10</v>
      </c>
      <c r="AU284" s="199">
        <f t="shared" si="283"/>
        <v>0</v>
      </c>
      <c r="AV284" s="199">
        <f t="shared" si="284"/>
        <v>0</v>
      </c>
      <c r="AW284" s="201">
        <f t="shared" si="285"/>
        <v>0</v>
      </c>
      <c r="AX284" s="205">
        <f t="shared" si="286"/>
        <v>3</v>
      </c>
      <c r="AY284" s="199">
        <f t="shared" si="287"/>
        <v>0</v>
      </c>
      <c r="AZ284" s="199">
        <f t="shared" si="288"/>
        <v>0</v>
      </c>
      <c r="BA284" s="199">
        <f t="shared" si="289"/>
        <v>0</v>
      </c>
      <c r="BB284" s="201">
        <f t="shared" si="290"/>
        <v>0</v>
      </c>
      <c r="BC284" s="204">
        <f t="shared" si="291"/>
        <v>4</v>
      </c>
      <c r="BD284" s="199">
        <f t="shared" si="292"/>
        <v>0</v>
      </c>
      <c r="BE284" s="199">
        <f t="shared" si="293"/>
        <v>0</v>
      </c>
      <c r="BF284" s="199">
        <f t="shared" si="294"/>
        <v>0</v>
      </c>
      <c r="BG284" s="201">
        <f t="shared" si="295"/>
        <v>0</v>
      </c>
      <c r="BH284" s="204">
        <f t="shared" si="296"/>
        <v>4</v>
      </c>
      <c r="BI284" s="199">
        <f t="shared" si="297"/>
        <v>5</v>
      </c>
      <c r="BJ284" s="199">
        <f t="shared" si="298"/>
        <v>0</v>
      </c>
      <c r="BK284" s="199">
        <f t="shared" si="299"/>
        <v>0</v>
      </c>
      <c r="BL284" s="201">
        <f t="shared" si="300"/>
        <v>0</v>
      </c>
      <c r="BM284" s="206">
        <f t="shared" si="301"/>
        <v>3</v>
      </c>
      <c r="BN284" s="199">
        <f t="shared" si="302"/>
        <v>10</v>
      </c>
      <c r="BO284" s="199">
        <f t="shared" si="303"/>
        <v>0</v>
      </c>
      <c r="BP284" s="199">
        <f t="shared" si="304"/>
        <v>0</v>
      </c>
      <c r="BQ284" s="201">
        <f t="shared" si="305"/>
        <v>0</v>
      </c>
      <c r="BR284" s="207">
        <f t="shared" si="306"/>
        <v>3</v>
      </c>
      <c r="BS284" s="199">
        <f t="shared" si="307"/>
        <v>0</v>
      </c>
      <c r="BT284" s="199">
        <f t="shared" si="308"/>
        <v>0</v>
      </c>
      <c r="BU284" s="199">
        <f t="shared" si="309"/>
        <v>0</v>
      </c>
      <c r="BV284" s="201">
        <f t="shared" si="310"/>
        <v>0</v>
      </c>
      <c r="BW284" s="207">
        <f t="shared" si="311"/>
        <v>4</v>
      </c>
      <c r="BX284" s="235">
        <v>67</v>
      </c>
      <c r="BY284" s="235">
        <v>67</v>
      </c>
      <c r="BZ284" s="193" t="e">
        <f t="shared" si="312"/>
        <v>#VALUE!</v>
      </c>
      <c r="CA284" s="193">
        <f t="shared" si="313"/>
        <v>20</v>
      </c>
      <c r="CB284" s="193" t="e">
        <f t="shared" si="314"/>
        <v>#VALUE!</v>
      </c>
      <c r="CC284" s="193" t="e">
        <f t="shared" si="315"/>
        <v>#VALUE!</v>
      </c>
      <c r="CD284" s="193" t="e">
        <f t="shared" si="316"/>
        <v>#VALUE!</v>
      </c>
      <c r="CE284" s="193" t="e">
        <f t="shared" si="317"/>
        <v>#VALUE!</v>
      </c>
      <c r="CF284" s="193" t="e">
        <f t="shared" si="318"/>
        <v>#VALUE!</v>
      </c>
      <c r="CG284" s="193" t="e">
        <f t="shared" si="319"/>
        <v>#VALUE!</v>
      </c>
      <c r="CH284" s="193" t="e">
        <f t="shared" si="320"/>
        <v>#VALUE!</v>
      </c>
      <c r="CI284" s="193" t="e">
        <f t="shared" si="321"/>
        <v>#VALUE!</v>
      </c>
      <c r="CJ284" s="193" t="e">
        <f t="shared" si="322"/>
        <v>#VALUE!</v>
      </c>
      <c r="CK284" s="193" t="e">
        <f t="shared" si="323"/>
        <v>#VALUE!</v>
      </c>
      <c r="CL284" s="193" t="e">
        <f t="shared" si="324"/>
        <v>#VALUE!</v>
      </c>
      <c r="CM284" s="193" t="e">
        <f t="shared" si="325"/>
        <v>#VALUE!</v>
      </c>
      <c r="CN284" s="193" t="e">
        <f t="shared" si="326"/>
        <v>#VALUE!</v>
      </c>
      <c r="CO284" s="209" t="str">
        <f t="shared" si="327"/>
        <v>2023PEC AI 443</v>
      </c>
      <c r="CP284" s="193" t="e">
        <f t="shared" si="328"/>
        <v>#VALUE!</v>
      </c>
      <c r="CQ284" s="158"/>
      <c r="CR284" s="193">
        <f t="shared" si="329"/>
        <v>20</v>
      </c>
      <c r="CS284" s="193" t="e">
        <f t="shared" si="330"/>
        <v>#VALUE!</v>
      </c>
      <c r="CT284" s="193" t="e">
        <f t="shared" si="331"/>
        <v>#VALUE!</v>
      </c>
      <c r="CU284" s="193" t="e">
        <f t="shared" si="332"/>
        <v>#VALUE!</v>
      </c>
      <c r="CV284" s="193" t="e">
        <f t="shared" si="333"/>
        <v>#VALUE!</v>
      </c>
      <c r="CW284" s="193" t="e">
        <f t="shared" si="334"/>
        <v>#VALUE!</v>
      </c>
      <c r="CX284" s="193" t="e">
        <f t="shared" si="335"/>
        <v>#VALUE!</v>
      </c>
      <c r="CY284" s="193" t="e">
        <f t="shared" si="336"/>
        <v>#VALUE!</v>
      </c>
      <c r="CZ284" s="193" t="e">
        <f t="shared" si="337"/>
        <v>#VALUE!</v>
      </c>
      <c r="DA284" s="193" t="e">
        <f t="shared" si="338"/>
        <v>#VALUE!</v>
      </c>
      <c r="DB284" s="193" t="e">
        <f t="shared" si="339"/>
        <v>#VALUE!</v>
      </c>
      <c r="DC284" s="193" t="e">
        <f t="shared" si="340"/>
        <v>#VALUE!</v>
      </c>
      <c r="DD284" s="193" t="e">
        <f t="shared" si="341"/>
        <v>#VALUE!</v>
      </c>
      <c r="DE284" s="159"/>
      <c r="DF284" s="159" t="e">
        <f t="shared" si="342"/>
        <v>#VALUE!</v>
      </c>
      <c r="DG284" s="159"/>
      <c r="DH284" s="159"/>
      <c r="DI284" s="159"/>
      <c r="DJ284" s="159"/>
      <c r="DK284" s="159"/>
      <c r="DL284" s="159"/>
      <c r="DM284" s="159"/>
      <c r="DN284" s="159"/>
      <c r="DO284" s="159"/>
      <c r="DP284" s="159"/>
      <c r="DQ284" s="159"/>
      <c r="DR284" s="159">
        <f t="shared" si="343"/>
        <v>67</v>
      </c>
      <c r="DS284" s="188">
        <f t="shared" si="344"/>
        <v>13</v>
      </c>
      <c r="DT284" s="159">
        <f t="shared" si="345"/>
        <v>10</v>
      </c>
      <c r="DU284" s="159">
        <f t="shared" si="346"/>
        <v>10</v>
      </c>
      <c r="DV284" s="159">
        <f t="shared" si="347"/>
        <v>9</v>
      </c>
      <c r="DW284" s="159">
        <f t="shared" si="348"/>
        <v>10</v>
      </c>
      <c r="DX284" s="159">
        <f t="shared" si="349"/>
        <v>5</v>
      </c>
      <c r="DY284" s="210">
        <f t="shared" si="350"/>
        <v>10</v>
      </c>
      <c r="DZ284" s="159">
        <f t="shared" si="351"/>
        <v>67</v>
      </c>
      <c r="EA284" s="159">
        <f t="shared" si="352"/>
        <v>13</v>
      </c>
      <c r="EB284" s="159">
        <f t="shared" si="353"/>
        <v>10</v>
      </c>
      <c r="EC284" s="159">
        <f t="shared" si="370"/>
        <v>0</v>
      </c>
      <c r="ED284" s="159">
        <f t="shared" si="370"/>
        <v>0</v>
      </c>
      <c r="EE284" s="159">
        <f t="shared" si="371"/>
        <v>10</v>
      </c>
      <c r="EF284" s="159">
        <f t="shared" si="371"/>
        <v>9</v>
      </c>
      <c r="EG284" s="159">
        <f t="shared" si="354"/>
        <v>0</v>
      </c>
      <c r="EH284" s="159">
        <f t="shared" si="355"/>
        <v>10</v>
      </c>
      <c r="EI284" s="159">
        <f t="shared" si="372"/>
        <v>0</v>
      </c>
      <c r="EJ284" s="159">
        <f t="shared" si="372"/>
        <v>0</v>
      </c>
      <c r="EK284" s="159">
        <f t="shared" si="373"/>
        <v>5</v>
      </c>
      <c r="EL284" s="159">
        <f t="shared" si="373"/>
        <v>10</v>
      </c>
      <c r="EM284" s="159">
        <f t="shared" si="356"/>
        <v>0</v>
      </c>
      <c r="EN284" s="159"/>
      <c r="EO284" s="159"/>
      <c r="EP284" s="188">
        <f t="shared" si="357"/>
        <v>13</v>
      </c>
      <c r="EQ284" s="159">
        <f t="shared" si="358"/>
        <v>12</v>
      </c>
      <c r="ER284" s="159">
        <f t="shared" si="359"/>
        <v>12</v>
      </c>
      <c r="ES284" s="159">
        <f t="shared" si="360"/>
        <v>11</v>
      </c>
      <c r="ET284" s="159">
        <f t="shared" si="361"/>
        <v>8</v>
      </c>
      <c r="EU284" s="159">
        <f t="shared" si="362"/>
        <v>11</v>
      </c>
      <c r="EV284" s="159"/>
      <c r="EW284" s="159">
        <f t="shared" si="363"/>
        <v>67</v>
      </c>
      <c r="EX284" s="159">
        <f t="shared" si="364"/>
        <v>13</v>
      </c>
      <c r="EY284" s="159">
        <f t="shared" si="365"/>
        <v>12</v>
      </c>
      <c r="EZ284" s="159">
        <f t="shared" si="374"/>
        <v>0</v>
      </c>
      <c r="FA284" s="159">
        <f t="shared" si="374"/>
        <v>0</v>
      </c>
      <c r="FB284" s="159">
        <f t="shared" si="375"/>
        <v>12</v>
      </c>
      <c r="FC284" s="159">
        <f t="shared" si="375"/>
        <v>11</v>
      </c>
      <c r="FD284" s="159">
        <f t="shared" si="366"/>
        <v>0</v>
      </c>
      <c r="FE284" s="159">
        <f t="shared" si="367"/>
        <v>8</v>
      </c>
      <c r="FF284" s="159">
        <f t="shared" si="376"/>
        <v>0</v>
      </c>
      <c r="FG284" s="159">
        <f t="shared" si="376"/>
        <v>0</v>
      </c>
      <c r="FH284" s="159">
        <f t="shared" si="368"/>
        <v>11</v>
      </c>
      <c r="FI284" s="159">
        <v>0</v>
      </c>
      <c r="FJ284" s="159">
        <v>0</v>
      </c>
      <c r="FK284" s="159"/>
      <c r="FL284" s="159"/>
      <c r="FM284" s="235">
        <v>67</v>
      </c>
    </row>
    <row r="285" spans="1:169" ht="18" x14ac:dyDescent="0.2">
      <c r="A285" s="194">
        <v>272</v>
      </c>
      <c r="B285" s="211">
        <v>211423243272</v>
      </c>
      <c r="C285" s="211" t="s">
        <v>1214</v>
      </c>
      <c r="D285" s="197"/>
      <c r="E285" s="212" t="s">
        <v>1215</v>
      </c>
      <c r="F285" s="199">
        <f t="shared" si="243"/>
        <v>2</v>
      </c>
      <c r="G285" s="199">
        <f t="shared" si="244"/>
        <v>2</v>
      </c>
      <c r="H285" s="199">
        <f t="shared" si="245"/>
        <v>2</v>
      </c>
      <c r="I285" s="199">
        <f t="shared" si="246"/>
        <v>2</v>
      </c>
      <c r="J285" s="199">
        <f t="shared" si="247"/>
        <v>2</v>
      </c>
      <c r="K285" s="199">
        <f t="shared" si="248"/>
        <v>2</v>
      </c>
      <c r="L285" s="199">
        <f t="shared" si="249"/>
        <v>2</v>
      </c>
      <c r="M285" s="199">
        <f t="shared" si="250"/>
        <v>1</v>
      </c>
      <c r="N285" s="199">
        <f t="shared" si="251"/>
        <v>0</v>
      </c>
      <c r="O285" s="200">
        <f t="shared" si="252"/>
        <v>0</v>
      </c>
      <c r="P285" s="199">
        <f t="shared" si="253"/>
        <v>0</v>
      </c>
      <c r="Q285" s="199">
        <f t="shared" si="254"/>
        <v>0</v>
      </c>
      <c r="R285" s="199">
        <f t="shared" si="255"/>
        <v>0</v>
      </c>
      <c r="S285" s="201">
        <f t="shared" si="369"/>
        <v>0</v>
      </c>
      <c r="T285" s="202">
        <f t="shared" si="256"/>
        <v>4</v>
      </c>
      <c r="U285" s="199">
        <f t="shared" si="257"/>
        <v>10</v>
      </c>
      <c r="V285" s="199">
        <f t="shared" si="258"/>
        <v>0</v>
      </c>
      <c r="W285" s="199">
        <f t="shared" si="259"/>
        <v>0</v>
      </c>
      <c r="X285" s="201">
        <f t="shared" si="260"/>
        <v>0</v>
      </c>
      <c r="Y285" s="203">
        <f t="shared" si="261"/>
        <v>3</v>
      </c>
      <c r="Z285" s="199">
        <f t="shared" si="262"/>
        <v>11</v>
      </c>
      <c r="AA285" s="199">
        <f t="shared" si="263"/>
        <v>0</v>
      </c>
      <c r="AB285" s="199">
        <f t="shared" si="264"/>
        <v>0</v>
      </c>
      <c r="AC285" s="201">
        <f t="shared" si="265"/>
        <v>0</v>
      </c>
      <c r="AD285" s="202">
        <f t="shared" si="266"/>
        <v>3</v>
      </c>
      <c r="AE285" s="199">
        <f t="shared" si="267"/>
        <v>0</v>
      </c>
      <c r="AF285" s="199">
        <f t="shared" si="268"/>
        <v>0</v>
      </c>
      <c r="AG285" s="199">
        <f t="shared" si="269"/>
        <v>0</v>
      </c>
      <c r="AH285" s="201">
        <f t="shared" si="270"/>
        <v>0</v>
      </c>
      <c r="AI285" s="204">
        <f t="shared" si="271"/>
        <v>4</v>
      </c>
      <c r="AJ285" s="199">
        <f t="shared" si="272"/>
        <v>0</v>
      </c>
      <c r="AK285" s="199">
        <f t="shared" si="273"/>
        <v>0</v>
      </c>
      <c r="AL285" s="199">
        <f t="shared" si="274"/>
        <v>0</v>
      </c>
      <c r="AM285" s="201">
        <f t="shared" si="275"/>
        <v>0</v>
      </c>
      <c r="AN285" s="204">
        <f t="shared" si="276"/>
        <v>4</v>
      </c>
      <c r="AO285" s="199">
        <f t="shared" si="277"/>
        <v>11</v>
      </c>
      <c r="AP285" s="199">
        <f t="shared" si="278"/>
        <v>0</v>
      </c>
      <c r="AQ285" s="199">
        <f t="shared" si="279"/>
        <v>0</v>
      </c>
      <c r="AR285" s="201">
        <f t="shared" si="280"/>
        <v>0</v>
      </c>
      <c r="AS285" s="204">
        <f t="shared" si="281"/>
        <v>3</v>
      </c>
      <c r="AT285" s="199">
        <f t="shared" si="282"/>
        <v>0</v>
      </c>
      <c r="AU285" s="199">
        <f t="shared" si="283"/>
        <v>0</v>
      </c>
      <c r="AV285" s="199">
        <f t="shared" si="284"/>
        <v>0</v>
      </c>
      <c r="AW285" s="201">
        <f t="shared" si="285"/>
        <v>0</v>
      </c>
      <c r="AX285" s="205">
        <f t="shared" si="286"/>
        <v>4</v>
      </c>
      <c r="AY285" s="199">
        <f t="shared" si="287"/>
        <v>11</v>
      </c>
      <c r="AZ285" s="199">
        <f t="shared" si="288"/>
        <v>0</v>
      </c>
      <c r="BA285" s="199">
        <f t="shared" si="289"/>
        <v>0</v>
      </c>
      <c r="BB285" s="201">
        <f t="shared" si="290"/>
        <v>0</v>
      </c>
      <c r="BC285" s="204">
        <f t="shared" si="291"/>
        <v>3</v>
      </c>
      <c r="BD285" s="199">
        <f t="shared" si="292"/>
        <v>4</v>
      </c>
      <c r="BE285" s="199">
        <f t="shared" si="293"/>
        <v>0</v>
      </c>
      <c r="BF285" s="199">
        <f t="shared" si="294"/>
        <v>0</v>
      </c>
      <c r="BG285" s="201">
        <f t="shared" si="295"/>
        <v>0</v>
      </c>
      <c r="BH285" s="204">
        <f t="shared" si="296"/>
        <v>3</v>
      </c>
      <c r="BI285" s="199">
        <f t="shared" si="297"/>
        <v>0</v>
      </c>
      <c r="BJ285" s="199">
        <f t="shared" si="298"/>
        <v>0</v>
      </c>
      <c r="BK285" s="199">
        <f t="shared" si="299"/>
        <v>0</v>
      </c>
      <c r="BL285" s="201">
        <f t="shared" si="300"/>
        <v>0</v>
      </c>
      <c r="BM285" s="206">
        <f t="shared" si="301"/>
        <v>4</v>
      </c>
      <c r="BN285" s="199">
        <f t="shared" si="302"/>
        <v>0</v>
      </c>
      <c r="BO285" s="199">
        <f t="shared" si="303"/>
        <v>0</v>
      </c>
      <c r="BP285" s="199">
        <f t="shared" si="304"/>
        <v>0</v>
      </c>
      <c r="BQ285" s="201">
        <f t="shared" si="305"/>
        <v>0</v>
      </c>
      <c r="BR285" s="207">
        <f t="shared" si="306"/>
        <v>4</v>
      </c>
      <c r="BS285" s="199">
        <f t="shared" si="307"/>
        <v>11</v>
      </c>
      <c r="BT285" s="199">
        <f t="shared" si="308"/>
        <v>0</v>
      </c>
      <c r="BU285" s="199">
        <f t="shared" si="309"/>
        <v>0</v>
      </c>
      <c r="BV285" s="201">
        <f t="shared" si="310"/>
        <v>0</v>
      </c>
      <c r="BW285" s="207">
        <f t="shared" si="311"/>
        <v>3</v>
      </c>
      <c r="BX285" s="235">
        <v>73</v>
      </c>
      <c r="BY285" s="235">
        <v>73</v>
      </c>
      <c r="BZ285" s="193" t="e">
        <f t="shared" si="312"/>
        <v>#VALUE!</v>
      </c>
      <c r="CA285" s="193">
        <f t="shared" si="313"/>
        <v>20</v>
      </c>
      <c r="CB285" s="193" t="e">
        <f t="shared" si="314"/>
        <v>#VALUE!</v>
      </c>
      <c r="CC285" s="193" t="e">
        <f t="shared" si="315"/>
        <v>#VALUE!</v>
      </c>
      <c r="CD285" s="193" t="e">
        <f t="shared" si="316"/>
        <v>#VALUE!</v>
      </c>
      <c r="CE285" s="193" t="e">
        <f t="shared" si="317"/>
        <v>#VALUE!</v>
      </c>
      <c r="CF285" s="193" t="e">
        <f t="shared" si="318"/>
        <v>#VALUE!</v>
      </c>
      <c r="CG285" s="193" t="e">
        <f t="shared" si="319"/>
        <v>#VALUE!</v>
      </c>
      <c r="CH285" s="193" t="e">
        <f t="shared" si="320"/>
        <v>#VALUE!</v>
      </c>
      <c r="CI285" s="193" t="e">
        <f t="shared" si="321"/>
        <v>#VALUE!</v>
      </c>
      <c r="CJ285" s="193" t="e">
        <f t="shared" si="322"/>
        <v>#VALUE!</v>
      </c>
      <c r="CK285" s="193" t="e">
        <f t="shared" si="323"/>
        <v>#VALUE!</v>
      </c>
      <c r="CL285" s="193" t="e">
        <f t="shared" si="324"/>
        <v>#VALUE!</v>
      </c>
      <c r="CM285" s="193" t="e">
        <f t="shared" si="325"/>
        <v>#VALUE!</v>
      </c>
      <c r="CN285" s="193" t="e">
        <f t="shared" si="326"/>
        <v>#VALUE!</v>
      </c>
      <c r="CO285" s="209" t="str">
        <f t="shared" si="327"/>
        <v>2023PEC AI 210</v>
      </c>
      <c r="CP285" s="193" t="e">
        <f t="shared" si="328"/>
        <v>#VALUE!</v>
      </c>
      <c r="CQ285" s="158"/>
      <c r="CR285" s="193">
        <f t="shared" si="329"/>
        <v>20</v>
      </c>
      <c r="CS285" s="193" t="e">
        <f t="shared" si="330"/>
        <v>#VALUE!</v>
      </c>
      <c r="CT285" s="193" t="e">
        <f t="shared" si="331"/>
        <v>#VALUE!</v>
      </c>
      <c r="CU285" s="193" t="e">
        <f t="shared" si="332"/>
        <v>#VALUE!</v>
      </c>
      <c r="CV285" s="193" t="e">
        <f t="shared" si="333"/>
        <v>#VALUE!</v>
      </c>
      <c r="CW285" s="193" t="e">
        <f t="shared" si="334"/>
        <v>#VALUE!</v>
      </c>
      <c r="CX285" s="193" t="e">
        <f t="shared" si="335"/>
        <v>#VALUE!</v>
      </c>
      <c r="CY285" s="193" t="e">
        <f t="shared" si="336"/>
        <v>#VALUE!</v>
      </c>
      <c r="CZ285" s="193" t="e">
        <f t="shared" si="337"/>
        <v>#VALUE!</v>
      </c>
      <c r="DA285" s="193" t="e">
        <f t="shared" si="338"/>
        <v>#VALUE!</v>
      </c>
      <c r="DB285" s="193" t="e">
        <f t="shared" si="339"/>
        <v>#VALUE!</v>
      </c>
      <c r="DC285" s="193" t="e">
        <f t="shared" si="340"/>
        <v>#VALUE!</v>
      </c>
      <c r="DD285" s="193" t="e">
        <f t="shared" si="341"/>
        <v>#VALUE!</v>
      </c>
      <c r="DE285" s="159"/>
      <c r="DF285" s="159" t="e">
        <f t="shared" si="342"/>
        <v>#VALUE!</v>
      </c>
      <c r="DG285" s="159"/>
      <c r="DH285" s="159"/>
      <c r="DI285" s="159"/>
      <c r="DJ285" s="159"/>
      <c r="DK285" s="159"/>
      <c r="DL285" s="159"/>
      <c r="DM285" s="159"/>
      <c r="DN285" s="159"/>
      <c r="DO285" s="159"/>
      <c r="DP285" s="159"/>
      <c r="DQ285" s="159"/>
      <c r="DR285" s="159">
        <f t="shared" si="343"/>
        <v>73</v>
      </c>
      <c r="DS285" s="188">
        <f t="shared" si="344"/>
        <v>15</v>
      </c>
      <c r="DT285" s="159">
        <f t="shared" si="345"/>
        <v>10</v>
      </c>
      <c r="DU285" s="159">
        <f t="shared" si="346"/>
        <v>11</v>
      </c>
      <c r="DV285" s="159">
        <f t="shared" si="347"/>
        <v>11</v>
      </c>
      <c r="DW285" s="159">
        <f t="shared" si="348"/>
        <v>11</v>
      </c>
      <c r="DX285" s="159">
        <f t="shared" si="349"/>
        <v>4</v>
      </c>
      <c r="DY285" s="210">
        <f t="shared" si="350"/>
        <v>11</v>
      </c>
      <c r="DZ285" s="159">
        <f t="shared" si="351"/>
        <v>73</v>
      </c>
      <c r="EA285" s="159">
        <f t="shared" si="352"/>
        <v>15</v>
      </c>
      <c r="EB285" s="159">
        <f t="shared" si="353"/>
        <v>0</v>
      </c>
      <c r="EC285" s="159">
        <f t="shared" si="370"/>
        <v>10</v>
      </c>
      <c r="ED285" s="159">
        <f t="shared" si="370"/>
        <v>11</v>
      </c>
      <c r="EE285" s="159">
        <f t="shared" si="371"/>
        <v>0</v>
      </c>
      <c r="EF285" s="159">
        <f t="shared" si="371"/>
        <v>0</v>
      </c>
      <c r="EG285" s="159">
        <f t="shared" si="354"/>
        <v>11</v>
      </c>
      <c r="EH285" s="159">
        <f t="shared" si="355"/>
        <v>0</v>
      </c>
      <c r="EI285" s="159">
        <f t="shared" si="372"/>
        <v>11</v>
      </c>
      <c r="EJ285" s="159">
        <f t="shared" si="372"/>
        <v>4</v>
      </c>
      <c r="EK285" s="159">
        <f t="shared" si="373"/>
        <v>0</v>
      </c>
      <c r="EL285" s="159">
        <f t="shared" si="373"/>
        <v>0</v>
      </c>
      <c r="EM285" s="159">
        <f t="shared" si="356"/>
        <v>11</v>
      </c>
      <c r="EN285" s="159"/>
      <c r="EO285" s="159"/>
      <c r="EP285" s="188">
        <f t="shared" si="357"/>
        <v>15</v>
      </c>
      <c r="EQ285" s="159">
        <f t="shared" si="358"/>
        <v>12</v>
      </c>
      <c r="ER285" s="159">
        <f t="shared" si="359"/>
        <v>13</v>
      </c>
      <c r="ES285" s="159">
        <f t="shared" si="360"/>
        <v>13</v>
      </c>
      <c r="ET285" s="159">
        <f t="shared" si="361"/>
        <v>8</v>
      </c>
      <c r="EU285" s="159">
        <f t="shared" si="362"/>
        <v>12</v>
      </c>
      <c r="EV285" s="159"/>
      <c r="EW285" s="159">
        <f t="shared" si="363"/>
        <v>73</v>
      </c>
      <c r="EX285" s="159">
        <f t="shared" si="364"/>
        <v>15</v>
      </c>
      <c r="EY285" s="159">
        <f t="shared" si="365"/>
        <v>0</v>
      </c>
      <c r="EZ285" s="159">
        <f t="shared" si="374"/>
        <v>12</v>
      </c>
      <c r="FA285" s="159">
        <f t="shared" si="374"/>
        <v>13</v>
      </c>
      <c r="FB285" s="159">
        <f t="shared" si="375"/>
        <v>0</v>
      </c>
      <c r="FC285" s="159">
        <f t="shared" si="375"/>
        <v>0</v>
      </c>
      <c r="FD285" s="159">
        <f t="shared" si="366"/>
        <v>13</v>
      </c>
      <c r="FE285" s="159">
        <f t="shared" si="367"/>
        <v>0</v>
      </c>
      <c r="FF285" s="159">
        <f t="shared" si="376"/>
        <v>8</v>
      </c>
      <c r="FG285" s="159">
        <f t="shared" si="376"/>
        <v>12</v>
      </c>
      <c r="FH285" s="159">
        <f t="shared" si="368"/>
        <v>0</v>
      </c>
      <c r="FI285" s="159">
        <v>0</v>
      </c>
      <c r="FJ285" s="159">
        <v>0</v>
      </c>
      <c r="FK285" s="159"/>
      <c r="FL285" s="159"/>
      <c r="FM285" s="235">
        <v>73</v>
      </c>
    </row>
    <row r="286" spans="1:169" ht="18" x14ac:dyDescent="0.2">
      <c r="A286" s="194">
        <v>273</v>
      </c>
      <c r="B286" s="211">
        <v>211423243273</v>
      </c>
      <c r="C286" s="211" t="s">
        <v>1216</v>
      </c>
      <c r="D286" s="197"/>
      <c r="E286" s="212" t="s">
        <v>1217</v>
      </c>
      <c r="F286" s="199">
        <f t="shared" si="243"/>
        <v>2</v>
      </c>
      <c r="G286" s="199">
        <f t="shared" si="244"/>
        <v>2</v>
      </c>
      <c r="H286" s="199">
        <f t="shared" si="245"/>
        <v>2</v>
      </c>
      <c r="I286" s="199">
        <f t="shared" si="246"/>
        <v>2</v>
      </c>
      <c r="J286" s="199">
        <f t="shared" si="247"/>
        <v>2</v>
      </c>
      <c r="K286" s="199">
        <f t="shared" si="248"/>
        <v>1</v>
      </c>
      <c r="L286" s="199">
        <f t="shared" si="249"/>
        <v>0</v>
      </c>
      <c r="M286" s="199">
        <f t="shared" si="250"/>
        <v>0</v>
      </c>
      <c r="N286" s="199">
        <f t="shared" si="251"/>
        <v>0</v>
      </c>
      <c r="O286" s="200">
        <f t="shared" si="252"/>
        <v>0</v>
      </c>
      <c r="P286" s="199">
        <f t="shared" si="253"/>
        <v>8</v>
      </c>
      <c r="Q286" s="199">
        <f t="shared" si="254"/>
        <v>0</v>
      </c>
      <c r="R286" s="199">
        <f t="shared" si="255"/>
        <v>0</v>
      </c>
      <c r="S286" s="201">
        <f t="shared" si="369"/>
        <v>0</v>
      </c>
      <c r="T286" s="202">
        <f t="shared" si="256"/>
        <v>3</v>
      </c>
      <c r="U286" s="199">
        <f t="shared" si="257"/>
        <v>0</v>
      </c>
      <c r="V286" s="199">
        <f t="shared" si="258"/>
        <v>0</v>
      </c>
      <c r="W286" s="199">
        <f t="shared" si="259"/>
        <v>0</v>
      </c>
      <c r="X286" s="201">
        <f t="shared" si="260"/>
        <v>0</v>
      </c>
      <c r="Y286" s="203">
        <f t="shared" si="261"/>
        <v>4</v>
      </c>
      <c r="Z286" s="199">
        <f t="shared" si="262"/>
        <v>0</v>
      </c>
      <c r="AA286" s="199">
        <f t="shared" si="263"/>
        <v>0</v>
      </c>
      <c r="AB286" s="199">
        <f t="shared" si="264"/>
        <v>0</v>
      </c>
      <c r="AC286" s="201">
        <f t="shared" si="265"/>
        <v>0</v>
      </c>
      <c r="AD286" s="202">
        <f t="shared" si="266"/>
        <v>4</v>
      </c>
      <c r="AE286" s="199">
        <f t="shared" si="267"/>
        <v>8</v>
      </c>
      <c r="AF286" s="199">
        <f t="shared" si="268"/>
        <v>0</v>
      </c>
      <c r="AG286" s="199">
        <f t="shared" si="269"/>
        <v>0</v>
      </c>
      <c r="AH286" s="201">
        <f t="shared" si="270"/>
        <v>0</v>
      </c>
      <c r="AI286" s="204">
        <f t="shared" si="271"/>
        <v>3</v>
      </c>
      <c r="AJ286" s="199">
        <f t="shared" si="272"/>
        <v>7</v>
      </c>
      <c r="AK286" s="199">
        <f t="shared" si="273"/>
        <v>0</v>
      </c>
      <c r="AL286" s="199">
        <f t="shared" si="274"/>
        <v>0</v>
      </c>
      <c r="AM286" s="201">
        <f t="shared" si="275"/>
        <v>0</v>
      </c>
      <c r="AN286" s="204">
        <f t="shared" si="276"/>
        <v>3</v>
      </c>
      <c r="AO286" s="199">
        <f t="shared" si="277"/>
        <v>0</v>
      </c>
      <c r="AP286" s="199">
        <f t="shared" si="278"/>
        <v>0</v>
      </c>
      <c r="AQ286" s="199">
        <f t="shared" si="279"/>
        <v>0</v>
      </c>
      <c r="AR286" s="201">
        <f t="shared" si="280"/>
        <v>0</v>
      </c>
      <c r="AS286" s="204">
        <f t="shared" si="281"/>
        <v>4</v>
      </c>
      <c r="AT286" s="199">
        <f t="shared" si="282"/>
        <v>8</v>
      </c>
      <c r="AU286" s="199">
        <f t="shared" si="283"/>
        <v>0</v>
      </c>
      <c r="AV286" s="199">
        <f t="shared" si="284"/>
        <v>0</v>
      </c>
      <c r="AW286" s="201">
        <f t="shared" si="285"/>
        <v>0</v>
      </c>
      <c r="AX286" s="205">
        <f t="shared" si="286"/>
        <v>3</v>
      </c>
      <c r="AY286" s="199">
        <f t="shared" si="287"/>
        <v>0</v>
      </c>
      <c r="AZ286" s="199">
        <f t="shared" si="288"/>
        <v>0</v>
      </c>
      <c r="BA286" s="199">
        <f t="shared" si="289"/>
        <v>0</v>
      </c>
      <c r="BB286" s="201">
        <f t="shared" si="290"/>
        <v>0</v>
      </c>
      <c r="BC286" s="204">
        <f t="shared" si="291"/>
        <v>4</v>
      </c>
      <c r="BD286" s="199">
        <f t="shared" si="292"/>
        <v>0</v>
      </c>
      <c r="BE286" s="199">
        <f t="shared" si="293"/>
        <v>0</v>
      </c>
      <c r="BF286" s="199">
        <f t="shared" si="294"/>
        <v>0</v>
      </c>
      <c r="BG286" s="201">
        <f t="shared" si="295"/>
        <v>0</v>
      </c>
      <c r="BH286" s="204">
        <f t="shared" si="296"/>
        <v>4</v>
      </c>
      <c r="BI286" s="199">
        <f t="shared" si="297"/>
        <v>6</v>
      </c>
      <c r="BJ286" s="199">
        <f t="shared" si="298"/>
        <v>0</v>
      </c>
      <c r="BK286" s="199">
        <f t="shared" si="299"/>
        <v>0</v>
      </c>
      <c r="BL286" s="201">
        <f t="shared" si="300"/>
        <v>0</v>
      </c>
      <c r="BM286" s="206">
        <f t="shared" si="301"/>
        <v>3</v>
      </c>
      <c r="BN286" s="199">
        <f t="shared" si="302"/>
        <v>9</v>
      </c>
      <c r="BO286" s="199">
        <f t="shared" si="303"/>
        <v>0</v>
      </c>
      <c r="BP286" s="199">
        <f t="shared" si="304"/>
        <v>0</v>
      </c>
      <c r="BQ286" s="201">
        <f t="shared" si="305"/>
        <v>0</v>
      </c>
      <c r="BR286" s="207">
        <f t="shared" si="306"/>
        <v>3</v>
      </c>
      <c r="BS286" s="199">
        <f t="shared" si="307"/>
        <v>0</v>
      </c>
      <c r="BT286" s="199">
        <f t="shared" si="308"/>
        <v>0</v>
      </c>
      <c r="BU286" s="199">
        <f t="shared" si="309"/>
        <v>0</v>
      </c>
      <c r="BV286" s="201">
        <f t="shared" si="310"/>
        <v>0</v>
      </c>
      <c r="BW286" s="207">
        <f t="shared" si="311"/>
        <v>4</v>
      </c>
      <c r="BX286" s="235">
        <v>57</v>
      </c>
      <c r="BY286" s="235">
        <v>57</v>
      </c>
      <c r="BZ286" s="193" t="e">
        <f t="shared" si="312"/>
        <v>#VALUE!</v>
      </c>
      <c r="CA286" s="193">
        <f t="shared" si="313"/>
        <v>20</v>
      </c>
      <c r="CB286" s="193" t="e">
        <f t="shared" si="314"/>
        <v>#VALUE!</v>
      </c>
      <c r="CC286" s="193" t="e">
        <f t="shared" si="315"/>
        <v>#VALUE!</v>
      </c>
      <c r="CD286" s="193" t="e">
        <f t="shared" si="316"/>
        <v>#VALUE!</v>
      </c>
      <c r="CE286" s="193" t="e">
        <f t="shared" si="317"/>
        <v>#VALUE!</v>
      </c>
      <c r="CF286" s="193" t="e">
        <f t="shared" si="318"/>
        <v>#VALUE!</v>
      </c>
      <c r="CG286" s="193" t="e">
        <f t="shared" si="319"/>
        <v>#VALUE!</v>
      </c>
      <c r="CH286" s="193" t="e">
        <f t="shared" si="320"/>
        <v>#VALUE!</v>
      </c>
      <c r="CI286" s="193" t="e">
        <f t="shared" si="321"/>
        <v>#VALUE!</v>
      </c>
      <c r="CJ286" s="193" t="e">
        <f t="shared" si="322"/>
        <v>#VALUE!</v>
      </c>
      <c r="CK286" s="193" t="e">
        <f t="shared" si="323"/>
        <v>#VALUE!</v>
      </c>
      <c r="CL286" s="193" t="e">
        <f t="shared" si="324"/>
        <v>#VALUE!</v>
      </c>
      <c r="CM286" s="193" t="e">
        <f t="shared" si="325"/>
        <v>#VALUE!</v>
      </c>
      <c r="CN286" s="193" t="e">
        <f t="shared" si="326"/>
        <v>#VALUE!</v>
      </c>
      <c r="CO286" s="209" t="str">
        <f t="shared" si="327"/>
        <v>2023PEC AI 211</v>
      </c>
      <c r="CP286" s="193" t="e">
        <f t="shared" si="328"/>
        <v>#VALUE!</v>
      </c>
      <c r="CQ286" s="158"/>
      <c r="CR286" s="193">
        <f t="shared" si="329"/>
        <v>20</v>
      </c>
      <c r="CS286" s="193" t="e">
        <f t="shared" si="330"/>
        <v>#VALUE!</v>
      </c>
      <c r="CT286" s="193" t="e">
        <f t="shared" si="331"/>
        <v>#VALUE!</v>
      </c>
      <c r="CU286" s="193" t="e">
        <f t="shared" si="332"/>
        <v>#VALUE!</v>
      </c>
      <c r="CV286" s="193" t="e">
        <f t="shared" si="333"/>
        <v>#VALUE!</v>
      </c>
      <c r="CW286" s="193" t="e">
        <f t="shared" si="334"/>
        <v>#VALUE!</v>
      </c>
      <c r="CX286" s="193" t="e">
        <f t="shared" si="335"/>
        <v>#VALUE!</v>
      </c>
      <c r="CY286" s="193" t="e">
        <f t="shared" si="336"/>
        <v>#VALUE!</v>
      </c>
      <c r="CZ286" s="193" t="e">
        <f t="shared" si="337"/>
        <v>#VALUE!</v>
      </c>
      <c r="DA286" s="193" t="e">
        <f t="shared" si="338"/>
        <v>#VALUE!</v>
      </c>
      <c r="DB286" s="193" t="e">
        <f t="shared" si="339"/>
        <v>#VALUE!</v>
      </c>
      <c r="DC286" s="193" t="e">
        <f t="shared" si="340"/>
        <v>#VALUE!</v>
      </c>
      <c r="DD286" s="193" t="e">
        <f t="shared" si="341"/>
        <v>#VALUE!</v>
      </c>
      <c r="DE286" s="159"/>
      <c r="DF286" s="159" t="e">
        <f t="shared" si="342"/>
        <v>#VALUE!</v>
      </c>
      <c r="DG286" s="159"/>
      <c r="DH286" s="159"/>
      <c r="DI286" s="159"/>
      <c r="DJ286" s="159"/>
      <c r="DK286" s="159"/>
      <c r="DL286" s="159"/>
      <c r="DM286" s="159"/>
      <c r="DN286" s="159"/>
      <c r="DO286" s="159"/>
      <c r="DP286" s="159"/>
      <c r="DQ286" s="159"/>
      <c r="DR286" s="159">
        <f t="shared" si="343"/>
        <v>57</v>
      </c>
      <c r="DS286" s="188">
        <f t="shared" si="344"/>
        <v>11</v>
      </c>
      <c r="DT286" s="159">
        <f t="shared" si="345"/>
        <v>8</v>
      </c>
      <c r="DU286" s="159">
        <f t="shared" si="346"/>
        <v>8</v>
      </c>
      <c r="DV286" s="159">
        <f t="shared" si="347"/>
        <v>7</v>
      </c>
      <c r="DW286" s="159">
        <f t="shared" si="348"/>
        <v>8</v>
      </c>
      <c r="DX286" s="159">
        <f t="shared" si="349"/>
        <v>6</v>
      </c>
      <c r="DY286" s="210">
        <f t="shared" si="350"/>
        <v>9</v>
      </c>
      <c r="DZ286" s="159">
        <f t="shared" si="351"/>
        <v>57</v>
      </c>
      <c r="EA286" s="159">
        <f t="shared" si="352"/>
        <v>11</v>
      </c>
      <c r="EB286" s="159">
        <f t="shared" si="353"/>
        <v>8</v>
      </c>
      <c r="EC286" s="159">
        <f t="shared" ref="EC286:ED301" si="377">IF(ISEVEN($B286),DT286,0)</f>
        <v>0</v>
      </c>
      <c r="ED286" s="159">
        <f t="shared" si="377"/>
        <v>0</v>
      </c>
      <c r="EE286" s="159">
        <f t="shared" ref="EE286:EF301" si="378">IF(ISODD($B286),DU286,0)</f>
        <v>8</v>
      </c>
      <c r="EF286" s="159">
        <f t="shared" si="378"/>
        <v>7</v>
      </c>
      <c r="EG286" s="159">
        <f t="shared" si="354"/>
        <v>0</v>
      </c>
      <c r="EH286" s="159">
        <f t="shared" si="355"/>
        <v>8</v>
      </c>
      <c r="EI286" s="159">
        <f t="shared" ref="EI286:EJ301" si="379">IF(ISEVEN($B286),DW286,0)</f>
        <v>0</v>
      </c>
      <c r="EJ286" s="159">
        <f t="shared" si="379"/>
        <v>0</v>
      </c>
      <c r="EK286" s="159">
        <f t="shared" ref="EK286:EL301" si="380">IF(ISODD($B286),DX286,0)</f>
        <v>6</v>
      </c>
      <c r="EL286" s="159">
        <f t="shared" si="380"/>
        <v>9</v>
      </c>
      <c r="EM286" s="159">
        <f t="shared" si="356"/>
        <v>0</v>
      </c>
      <c r="EN286" s="159"/>
      <c r="EO286" s="159"/>
      <c r="EP286" s="188">
        <f t="shared" si="357"/>
        <v>11</v>
      </c>
      <c r="EQ286" s="159">
        <f t="shared" si="358"/>
        <v>10</v>
      </c>
      <c r="ER286" s="159">
        <f t="shared" si="359"/>
        <v>10</v>
      </c>
      <c r="ES286" s="159">
        <f t="shared" si="360"/>
        <v>9</v>
      </c>
      <c r="ET286" s="159">
        <f t="shared" si="361"/>
        <v>8</v>
      </c>
      <c r="EU286" s="159">
        <f t="shared" si="362"/>
        <v>9</v>
      </c>
      <c r="EV286" s="159"/>
      <c r="EW286" s="159">
        <f t="shared" si="363"/>
        <v>57</v>
      </c>
      <c r="EX286" s="159">
        <f t="shared" si="364"/>
        <v>11</v>
      </c>
      <c r="EY286" s="159">
        <f t="shared" si="365"/>
        <v>10</v>
      </c>
      <c r="EZ286" s="159">
        <f t="shared" ref="EZ286:FA301" si="381">IF(ISEVEN($B286),EQ286,0)</f>
        <v>0</v>
      </c>
      <c r="FA286" s="159">
        <f t="shared" si="381"/>
        <v>0</v>
      </c>
      <c r="FB286" s="159">
        <f t="shared" ref="FB286:FC301" si="382">IF(ISODD($B286),ER286,0)</f>
        <v>10</v>
      </c>
      <c r="FC286" s="159">
        <f t="shared" si="382"/>
        <v>9</v>
      </c>
      <c r="FD286" s="159">
        <f t="shared" si="366"/>
        <v>0</v>
      </c>
      <c r="FE286" s="159">
        <f t="shared" si="367"/>
        <v>8</v>
      </c>
      <c r="FF286" s="159">
        <f t="shared" ref="FF286:FG301" si="383">IF(ISEVEN($B286),ET286,0)</f>
        <v>0</v>
      </c>
      <c r="FG286" s="159">
        <f t="shared" si="383"/>
        <v>0</v>
      </c>
      <c r="FH286" s="159">
        <f t="shared" si="368"/>
        <v>9</v>
      </c>
      <c r="FI286" s="159">
        <v>0</v>
      </c>
      <c r="FJ286" s="159">
        <v>0</v>
      </c>
      <c r="FK286" s="159"/>
      <c r="FL286" s="159"/>
      <c r="FM286" s="235">
        <v>57</v>
      </c>
    </row>
    <row r="287" spans="1:169" ht="18" x14ac:dyDescent="0.2">
      <c r="A287" s="194">
        <v>274</v>
      </c>
      <c r="B287" s="195">
        <v>211423243274</v>
      </c>
      <c r="C287" s="196" t="s">
        <v>1218</v>
      </c>
      <c r="D287" s="197"/>
      <c r="E287" s="198" t="s">
        <v>1219</v>
      </c>
      <c r="F287" s="199">
        <f t="shared" si="243"/>
        <v>2</v>
      </c>
      <c r="G287" s="199">
        <f t="shared" si="244"/>
        <v>2</v>
      </c>
      <c r="H287" s="199">
        <f t="shared" si="245"/>
        <v>2</v>
      </c>
      <c r="I287" s="199">
        <f t="shared" si="246"/>
        <v>2</v>
      </c>
      <c r="J287" s="199">
        <f t="shared" si="247"/>
        <v>2</v>
      </c>
      <c r="K287" s="199">
        <f t="shared" si="248"/>
        <v>2</v>
      </c>
      <c r="L287" s="199">
        <f t="shared" si="249"/>
        <v>2</v>
      </c>
      <c r="M287" s="199">
        <f t="shared" si="250"/>
        <v>2</v>
      </c>
      <c r="N287" s="199">
        <f t="shared" si="251"/>
        <v>0</v>
      </c>
      <c r="O287" s="200">
        <f t="shared" si="252"/>
        <v>0</v>
      </c>
      <c r="P287" s="199">
        <f t="shared" si="253"/>
        <v>0</v>
      </c>
      <c r="Q287" s="199">
        <f t="shared" si="254"/>
        <v>0</v>
      </c>
      <c r="R287" s="199">
        <f t="shared" si="255"/>
        <v>0</v>
      </c>
      <c r="S287" s="201">
        <f t="shared" si="369"/>
        <v>0</v>
      </c>
      <c r="T287" s="202">
        <f t="shared" si="256"/>
        <v>4</v>
      </c>
      <c r="U287" s="199">
        <f t="shared" si="257"/>
        <v>11</v>
      </c>
      <c r="V287" s="199">
        <f t="shared" si="258"/>
        <v>0</v>
      </c>
      <c r="W287" s="199">
        <f t="shared" si="259"/>
        <v>0</v>
      </c>
      <c r="X287" s="201">
        <f t="shared" si="260"/>
        <v>0</v>
      </c>
      <c r="Y287" s="203">
        <f t="shared" si="261"/>
        <v>3</v>
      </c>
      <c r="Z287" s="199">
        <f t="shared" si="262"/>
        <v>12</v>
      </c>
      <c r="AA287" s="199">
        <f t="shared" si="263"/>
        <v>0</v>
      </c>
      <c r="AB287" s="199">
        <f t="shared" si="264"/>
        <v>0</v>
      </c>
      <c r="AC287" s="201">
        <f t="shared" si="265"/>
        <v>0</v>
      </c>
      <c r="AD287" s="202">
        <f t="shared" si="266"/>
        <v>3</v>
      </c>
      <c r="AE287" s="199">
        <f t="shared" si="267"/>
        <v>0</v>
      </c>
      <c r="AF287" s="199">
        <f t="shared" si="268"/>
        <v>0</v>
      </c>
      <c r="AG287" s="199">
        <f t="shared" si="269"/>
        <v>0</v>
      </c>
      <c r="AH287" s="201">
        <f t="shared" si="270"/>
        <v>0</v>
      </c>
      <c r="AI287" s="204">
        <f t="shared" si="271"/>
        <v>4</v>
      </c>
      <c r="AJ287" s="199">
        <f t="shared" si="272"/>
        <v>0</v>
      </c>
      <c r="AK287" s="199">
        <f t="shared" si="273"/>
        <v>0</v>
      </c>
      <c r="AL287" s="199">
        <f t="shared" si="274"/>
        <v>0</v>
      </c>
      <c r="AM287" s="201">
        <f t="shared" si="275"/>
        <v>0</v>
      </c>
      <c r="AN287" s="204">
        <f t="shared" si="276"/>
        <v>4</v>
      </c>
      <c r="AO287" s="199">
        <f t="shared" si="277"/>
        <v>12</v>
      </c>
      <c r="AP287" s="199">
        <f t="shared" si="278"/>
        <v>0</v>
      </c>
      <c r="AQ287" s="199">
        <f t="shared" si="279"/>
        <v>0</v>
      </c>
      <c r="AR287" s="201">
        <f t="shared" si="280"/>
        <v>0</v>
      </c>
      <c r="AS287" s="204">
        <f t="shared" si="281"/>
        <v>3</v>
      </c>
      <c r="AT287" s="199">
        <f t="shared" si="282"/>
        <v>0</v>
      </c>
      <c r="AU287" s="199">
        <f t="shared" si="283"/>
        <v>0</v>
      </c>
      <c r="AV287" s="199">
        <f t="shared" si="284"/>
        <v>0</v>
      </c>
      <c r="AW287" s="201">
        <f t="shared" si="285"/>
        <v>0</v>
      </c>
      <c r="AX287" s="205">
        <f t="shared" si="286"/>
        <v>4</v>
      </c>
      <c r="AY287" s="199">
        <f t="shared" si="287"/>
        <v>12</v>
      </c>
      <c r="AZ287" s="199">
        <f t="shared" si="288"/>
        <v>0</v>
      </c>
      <c r="BA287" s="199">
        <f t="shared" si="289"/>
        <v>0</v>
      </c>
      <c r="BB287" s="201">
        <f t="shared" si="290"/>
        <v>0</v>
      </c>
      <c r="BC287" s="204">
        <f t="shared" si="291"/>
        <v>3</v>
      </c>
      <c r="BD287" s="199">
        <f t="shared" si="292"/>
        <v>5</v>
      </c>
      <c r="BE287" s="199">
        <f t="shared" si="293"/>
        <v>0</v>
      </c>
      <c r="BF287" s="199">
        <f t="shared" si="294"/>
        <v>0</v>
      </c>
      <c r="BG287" s="201">
        <f t="shared" si="295"/>
        <v>0</v>
      </c>
      <c r="BH287" s="204">
        <f t="shared" si="296"/>
        <v>3</v>
      </c>
      <c r="BI287" s="199">
        <f t="shared" si="297"/>
        <v>0</v>
      </c>
      <c r="BJ287" s="199">
        <f t="shared" si="298"/>
        <v>0</v>
      </c>
      <c r="BK287" s="199">
        <f t="shared" si="299"/>
        <v>0</v>
      </c>
      <c r="BL287" s="201">
        <f t="shared" si="300"/>
        <v>0</v>
      </c>
      <c r="BM287" s="206">
        <f t="shared" si="301"/>
        <v>4</v>
      </c>
      <c r="BN287" s="199">
        <f t="shared" si="302"/>
        <v>0</v>
      </c>
      <c r="BO287" s="199">
        <f t="shared" si="303"/>
        <v>0</v>
      </c>
      <c r="BP287" s="199">
        <f t="shared" si="304"/>
        <v>0</v>
      </c>
      <c r="BQ287" s="201">
        <f t="shared" si="305"/>
        <v>0</v>
      </c>
      <c r="BR287" s="207">
        <f t="shared" si="306"/>
        <v>4</v>
      </c>
      <c r="BS287" s="199">
        <f t="shared" si="307"/>
        <v>12</v>
      </c>
      <c r="BT287" s="199">
        <f t="shared" si="308"/>
        <v>0</v>
      </c>
      <c r="BU287" s="199">
        <f t="shared" si="309"/>
        <v>0</v>
      </c>
      <c r="BV287" s="201">
        <f t="shared" si="310"/>
        <v>0</v>
      </c>
      <c r="BW287" s="207">
        <f t="shared" si="311"/>
        <v>3</v>
      </c>
      <c r="BX287" s="235">
        <v>80</v>
      </c>
      <c r="BY287" s="235">
        <v>80</v>
      </c>
      <c r="BZ287" s="193" t="e">
        <f t="shared" si="312"/>
        <v>#VALUE!</v>
      </c>
      <c r="CA287" s="193">
        <f t="shared" si="313"/>
        <v>14</v>
      </c>
      <c r="CB287" s="193" t="e">
        <f t="shared" si="314"/>
        <v>#VALUE!</v>
      </c>
      <c r="CC287" s="193" t="e">
        <f t="shared" si="315"/>
        <v>#VALUE!</v>
      </c>
      <c r="CD287" s="193" t="e">
        <f t="shared" si="316"/>
        <v>#VALUE!</v>
      </c>
      <c r="CE287" s="193" t="e">
        <f t="shared" si="317"/>
        <v>#VALUE!</v>
      </c>
      <c r="CF287" s="193" t="e">
        <f t="shared" si="318"/>
        <v>#VALUE!</v>
      </c>
      <c r="CG287" s="193" t="e">
        <f t="shared" si="319"/>
        <v>#VALUE!</v>
      </c>
      <c r="CH287" s="193" t="e">
        <f t="shared" si="320"/>
        <v>#VALUE!</v>
      </c>
      <c r="CI287" s="193" t="e">
        <f t="shared" si="321"/>
        <v>#VALUE!</v>
      </c>
      <c r="CJ287" s="193" t="e">
        <f t="shared" si="322"/>
        <v>#VALUE!</v>
      </c>
      <c r="CK287" s="193" t="e">
        <f t="shared" si="323"/>
        <v>#VALUE!</v>
      </c>
      <c r="CL287" s="193" t="e">
        <f t="shared" si="324"/>
        <v>#VALUE!</v>
      </c>
      <c r="CM287" s="193" t="e">
        <f t="shared" si="325"/>
        <v>#VALUE!</v>
      </c>
      <c r="CN287" s="193" t="e">
        <f t="shared" si="326"/>
        <v>#VALUE!</v>
      </c>
      <c r="CO287" s="209" t="str">
        <f t="shared" si="327"/>
        <v>2023PEC AI 444</v>
      </c>
      <c r="CP287" s="193" t="e">
        <f t="shared" si="328"/>
        <v>#VALUE!</v>
      </c>
      <c r="CQ287" s="158"/>
      <c r="CR287" s="193">
        <f t="shared" si="329"/>
        <v>13</v>
      </c>
      <c r="CS287" s="193" t="e">
        <f t="shared" si="330"/>
        <v>#VALUE!</v>
      </c>
      <c r="CT287" s="193" t="e">
        <f t="shared" si="331"/>
        <v>#VALUE!</v>
      </c>
      <c r="CU287" s="193" t="e">
        <f t="shared" si="332"/>
        <v>#VALUE!</v>
      </c>
      <c r="CV287" s="193" t="e">
        <f t="shared" si="333"/>
        <v>#VALUE!</v>
      </c>
      <c r="CW287" s="193" t="e">
        <f t="shared" si="334"/>
        <v>#VALUE!</v>
      </c>
      <c r="CX287" s="193" t="e">
        <f t="shared" si="335"/>
        <v>#VALUE!</v>
      </c>
      <c r="CY287" s="193" t="e">
        <f t="shared" si="336"/>
        <v>#VALUE!</v>
      </c>
      <c r="CZ287" s="193" t="e">
        <f t="shared" si="337"/>
        <v>#VALUE!</v>
      </c>
      <c r="DA287" s="193" t="e">
        <f t="shared" si="338"/>
        <v>#VALUE!</v>
      </c>
      <c r="DB287" s="193" t="e">
        <f t="shared" si="339"/>
        <v>#VALUE!</v>
      </c>
      <c r="DC287" s="193" t="e">
        <f t="shared" si="340"/>
        <v>#VALUE!</v>
      </c>
      <c r="DD287" s="193" t="e">
        <f t="shared" si="341"/>
        <v>#VALUE!</v>
      </c>
      <c r="DE287" s="159"/>
      <c r="DF287" s="159" t="e">
        <f t="shared" si="342"/>
        <v>#VALUE!</v>
      </c>
      <c r="DG287" s="159"/>
      <c r="DH287" s="159"/>
      <c r="DI287" s="159"/>
      <c r="DJ287" s="159"/>
      <c r="DK287" s="159"/>
      <c r="DL287" s="159"/>
      <c r="DM287" s="159"/>
      <c r="DN287" s="159"/>
      <c r="DO287" s="159"/>
      <c r="DP287" s="159"/>
      <c r="DQ287" s="159"/>
      <c r="DR287" s="159">
        <f t="shared" si="343"/>
        <v>80</v>
      </c>
      <c r="DS287" s="188">
        <f t="shared" si="344"/>
        <v>16</v>
      </c>
      <c r="DT287" s="159">
        <f t="shared" si="345"/>
        <v>11</v>
      </c>
      <c r="DU287" s="159">
        <f t="shared" si="346"/>
        <v>12</v>
      </c>
      <c r="DV287" s="159">
        <f t="shared" si="347"/>
        <v>12</v>
      </c>
      <c r="DW287" s="159">
        <f t="shared" si="348"/>
        <v>12</v>
      </c>
      <c r="DX287" s="159">
        <f t="shared" si="349"/>
        <v>5</v>
      </c>
      <c r="DY287" s="210">
        <f t="shared" si="350"/>
        <v>12</v>
      </c>
      <c r="DZ287" s="159">
        <f t="shared" si="351"/>
        <v>80</v>
      </c>
      <c r="EA287" s="159">
        <f t="shared" si="352"/>
        <v>16</v>
      </c>
      <c r="EB287" s="159">
        <f t="shared" si="353"/>
        <v>0</v>
      </c>
      <c r="EC287" s="159">
        <f t="shared" si="377"/>
        <v>11</v>
      </c>
      <c r="ED287" s="159">
        <f t="shared" si="377"/>
        <v>12</v>
      </c>
      <c r="EE287" s="159">
        <f t="shared" si="378"/>
        <v>0</v>
      </c>
      <c r="EF287" s="159">
        <f t="shared" si="378"/>
        <v>0</v>
      </c>
      <c r="EG287" s="159">
        <f t="shared" si="354"/>
        <v>12</v>
      </c>
      <c r="EH287" s="159">
        <f t="shared" si="355"/>
        <v>0</v>
      </c>
      <c r="EI287" s="159">
        <f t="shared" si="379"/>
        <v>12</v>
      </c>
      <c r="EJ287" s="159">
        <f t="shared" si="379"/>
        <v>5</v>
      </c>
      <c r="EK287" s="159">
        <f t="shared" si="380"/>
        <v>0</v>
      </c>
      <c r="EL287" s="159">
        <f t="shared" si="380"/>
        <v>0</v>
      </c>
      <c r="EM287" s="159">
        <f t="shared" si="356"/>
        <v>12</v>
      </c>
      <c r="EN287" s="159"/>
      <c r="EO287" s="159"/>
      <c r="EP287" s="188">
        <f t="shared" si="357"/>
        <v>16</v>
      </c>
      <c r="EQ287" s="159">
        <f t="shared" si="358"/>
        <v>13</v>
      </c>
      <c r="ER287" s="159">
        <f t="shared" si="359"/>
        <v>14</v>
      </c>
      <c r="ES287" s="159">
        <f t="shared" si="360"/>
        <v>14</v>
      </c>
      <c r="ET287" s="159">
        <f t="shared" si="361"/>
        <v>10</v>
      </c>
      <c r="EU287" s="159">
        <f t="shared" si="362"/>
        <v>13</v>
      </c>
      <c r="EV287" s="159"/>
      <c r="EW287" s="159">
        <f t="shared" si="363"/>
        <v>80</v>
      </c>
      <c r="EX287" s="159">
        <f t="shared" si="364"/>
        <v>16</v>
      </c>
      <c r="EY287" s="159">
        <f t="shared" si="365"/>
        <v>0</v>
      </c>
      <c r="EZ287" s="159">
        <f t="shared" si="381"/>
        <v>13</v>
      </c>
      <c r="FA287" s="159">
        <f t="shared" si="381"/>
        <v>14</v>
      </c>
      <c r="FB287" s="159">
        <f t="shared" si="382"/>
        <v>0</v>
      </c>
      <c r="FC287" s="159">
        <f t="shared" si="382"/>
        <v>0</v>
      </c>
      <c r="FD287" s="159">
        <f t="shared" si="366"/>
        <v>14</v>
      </c>
      <c r="FE287" s="159">
        <f t="shared" si="367"/>
        <v>0</v>
      </c>
      <c r="FF287" s="159">
        <f t="shared" si="383"/>
        <v>10</v>
      </c>
      <c r="FG287" s="159">
        <f t="shared" si="383"/>
        <v>13</v>
      </c>
      <c r="FH287" s="159">
        <f t="shared" si="368"/>
        <v>0</v>
      </c>
      <c r="FI287" s="159">
        <v>0</v>
      </c>
      <c r="FJ287" s="159">
        <v>0</v>
      </c>
      <c r="FK287" s="159"/>
      <c r="FL287" s="159"/>
      <c r="FM287" s="235">
        <v>80</v>
      </c>
    </row>
    <row r="288" spans="1:169" ht="18" x14ac:dyDescent="0.2">
      <c r="A288" s="194">
        <v>275</v>
      </c>
      <c r="B288" s="195">
        <v>211423243275</v>
      </c>
      <c r="C288" s="196" t="s">
        <v>1220</v>
      </c>
      <c r="D288" s="197"/>
      <c r="E288" s="198" t="s">
        <v>1221</v>
      </c>
      <c r="F288" s="199">
        <f t="shared" si="243"/>
        <v>2</v>
      </c>
      <c r="G288" s="199">
        <f t="shared" si="244"/>
        <v>2</v>
      </c>
      <c r="H288" s="199">
        <f t="shared" si="245"/>
        <v>2</v>
      </c>
      <c r="I288" s="199">
        <f t="shared" si="246"/>
        <v>2</v>
      </c>
      <c r="J288" s="199">
        <f t="shared" si="247"/>
        <v>2</v>
      </c>
      <c r="K288" s="199">
        <f t="shared" si="248"/>
        <v>2</v>
      </c>
      <c r="L288" s="199">
        <f t="shared" si="249"/>
        <v>2</v>
      </c>
      <c r="M288" s="199">
        <f t="shared" si="250"/>
        <v>2</v>
      </c>
      <c r="N288" s="199">
        <f t="shared" si="251"/>
        <v>0</v>
      </c>
      <c r="O288" s="200">
        <f t="shared" si="252"/>
        <v>0</v>
      </c>
      <c r="P288" s="199">
        <f t="shared" si="253"/>
        <v>12</v>
      </c>
      <c r="Q288" s="199">
        <f t="shared" si="254"/>
        <v>0</v>
      </c>
      <c r="R288" s="199">
        <f t="shared" si="255"/>
        <v>0</v>
      </c>
      <c r="S288" s="201">
        <f t="shared" si="369"/>
        <v>0</v>
      </c>
      <c r="T288" s="202">
        <f t="shared" si="256"/>
        <v>3</v>
      </c>
      <c r="U288" s="199">
        <f t="shared" si="257"/>
        <v>0</v>
      </c>
      <c r="V288" s="199">
        <f t="shared" si="258"/>
        <v>0</v>
      </c>
      <c r="W288" s="199">
        <f t="shared" si="259"/>
        <v>0</v>
      </c>
      <c r="X288" s="201">
        <f t="shared" si="260"/>
        <v>0</v>
      </c>
      <c r="Y288" s="203">
        <f t="shared" si="261"/>
        <v>4</v>
      </c>
      <c r="Z288" s="199">
        <f t="shared" si="262"/>
        <v>0</v>
      </c>
      <c r="AA288" s="199">
        <f t="shared" si="263"/>
        <v>0</v>
      </c>
      <c r="AB288" s="199">
        <f t="shared" si="264"/>
        <v>0</v>
      </c>
      <c r="AC288" s="201">
        <f t="shared" si="265"/>
        <v>0</v>
      </c>
      <c r="AD288" s="202">
        <f t="shared" si="266"/>
        <v>4</v>
      </c>
      <c r="AE288" s="199">
        <f t="shared" si="267"/>
        <v>12</v>
      </c>
      <c r="AF288" s="199">
        <f t="shared" si="268"/>
        <v>0</v>
      </c>
      <c r="AG288" s="199">
        <f t="shared" si="269"/>
        <v>0</v>
      </c>
      <c r="AH288" s="201">
        <f t="shared" si="270"/>
        <v>0</v>
      </c>
      <c r="AI288" s="204">
        <f t="shared" si="271"/>
        <v>3</v>
      </c>
      <c r="AJ288" s="199">
        <f t="shared" si="272"/>
        <v>10</v>
      </c>
      <c r="AK288" s="199">
        <f t="shared" si="273"/>
        <v>0</v>
      </c>
      <c r="AL288" s="199">
        <f t="shared" si="274"/>
        <v>0</v>
      </c>
      <c r="AM288" s="201">
        <f t="shared" si="275"/>
        <v>0</v>
      </c>
      <c r="AN288" s="204">
        <f t="shared" si="276"/>
        <v>3</v>
      </c>
      <c r="AO288" s="199">
        <f t="shared" si="277"/>
        <v>0</v>
      </c>
      <c r="AP288" s="199">
        <f t="shared" si="278"/>
        <v>0</v>
      </c>
      <c r="AQ288" s="199">
        <f t="shared" si="279"/>
        <v>0</v>
      </c>
      <c r="AR288" s="201">
        <f t="shared" si="280"/>
        <v>0</v>
      </c>
      <c r="AS288" s="204">
        <f t="shared" si="281"/>
        <v>4</v>
      </c>
      <c r="AT288" s="199">
        <f t="shared" si="282"/>
        <v>12</v>
      </c>
      <c r="AU288" s="199">
        <f t="shared" si="283"/>
        <v>0</v>
      </c>
      <c r="AV288" s="199">
        <f t="shared" si="284"/>
        <v>0</v>
      </c>
      <c r="AW288" s="201">
        <f t="shared" si="285"/>
        <v>0</v>
      </c>
      <c r="AX288" s="205">
        <f t="shared" si="286"/>
        <v>3</v>
      </c>
      <c r="AY288" s="199">
        <f t="shared" si="287"/>
        <v>0</v>
      </c>
      <c r="AZ288" s="199">
        <f t="shared" si="288"/>
        <v>0</v>
      </c>
      <c r="BA288" s="199">
        <f t="shared" si="289"/>
        <v>0</v>
      </c>
      <c r="BB288" s="201">
        <f t="shared" si="290"/>
        <v>0</v>
      </c>
      <c r="BC288" s="204">
        <f t="shared" si="291"/>
        <v>4</v>
      </c>
      <c r="BD288" s="199">
        <f t="shared" si="292"/>
        <v>0</v>
      </c>
      <c r="BE288" s="199">
        <f t="shared" si="293"/>
        <v>0</v>
      </c>
      <c r="BF288" s="199">
        <f t="shared" si="294"/>
        <v>0</v>
      </c>
      <c r="BG288" s="201">
        <f t="shared" si="295"/>
        <v>0</v>
      </c>
      <c r="BH288" s="204">
        <f t="shared" si="296"/>
        <v>4</v>
      </c>
      <c r="BI288" s="199">
        <f t="shared" si="297"/>
        <v>6</v>
      </c>
      <c r="BJ288" s="199">
        <f t="shared" si="298"/>
        <v>0</v>
      </c>
      <c r="BK288" s="199">
        <f t="shared" si="299"/>
        <v>0</v>
      </c>
      <c r="BL288" s="201">
        <f t="shared" si="300"/>
        <v>0</v>
      </c>
      <c r="BM288" s="206">
        <f t="shared" si="301"/>
        <v>3</v>
      </c>
      <c r="BN288" s="199">
        <f t="shared" si="302"/>
        <v>12</v>
      </c>
      <c r="BO288" s="199">
        <f t="shared" si="303"/>
        <v>0</v>
      </c>
      <c r="BP288" s="199">
        <f t="shared" si="304"/>
        <v>0</v>
      </c>
      <c r="BQ288" s="201">
        <f t="shared" si="305"/>
        <v>0</v>
      </c>
      <c r="BR288" s="207">
        <f t="shared" si="306"/>
        <v>3</v>
      </c>
      <c r="BS288" s="199">
        <f t="shared" si="307"/>
        <v>0</v>
      </c>
      <c r="BT288" s="199">
        <f t="shared" si="308"/>
        <v>0</v>
      </c>
      <c r="BU288" s="199">
        <f t="shared" si="309"/>
        <v>0</v>
      </c>
      <c r="BV288" s="201">
        <f t="shared" si="310"/>
        <v>0</v>
      </c>
      <c r="BW288" s="207">
        <f t="shared" si="311"/>
        <v>4</v>
      </c>
      <c r="BX288" s="235">
        <v>80</v>
      </c>
      <c r="BY288" s="235">
        <v>80</v>
      </c>
      <c r="BZ288" s="193" t="e">
        <f t="shared" si="312"/>
        <v>#VALUE!</v>
      </c>
      <c r="CA288" s="193">
        <f t="shared" si="313"/>
        <v>14</v>
      </c>
      <c r="CB288" s="193" t="e">
        <f t="shared" si="314"/>
        <v>#VALUE!</v>
      </c>
      <c r="CC288" s="193" t="e">
        <f t="shared" si="315"/>
        <v>#VALUE!</v>
      </c>
      <c r="CD288" s="193" t="e">
        <f t="shared" si="316"/>
        <v>#VALUE!</v>
      </c>
      <c r="CE288" s="193" t="e">
        <f t="shared" si="317"/>
        <v>#VALUE!</v>
      </c>
      <c r="CF288" s="193" t="e">
        <f t="shared" si="318"/>
        <v>#VALUE!</v>
      </c>
      <c r="CG288" s="193" t="e">
        <f t="shared" si="319"/>
        <v>#VALUE!</v>
      </c>
      <c r="CH288" s="193" t="e">
        <f t="shared" si="320"/>
        <v>#VALUE!</v>
      </c>
      <c r="CI288" s="193" t="e">
        <f t="shared" si="321"/>
        <v>#VALUE!</v>
      </c>
      <c r="CJ288" s="193" t="e">
        <f t="shared" si="322"/>
        <v>#VALUE!</v>
      </c>
      <c r="CK288" s="193" t="e">
        <f t="shared" si="323"/>
        <v>#VALUE!</v>
      </c>
      <c r="CL288" s="193" t="e">
        <f t="shared" si="324"/>
        <v>#VALUE!</v>
      </c>
      <c r="CM288" s="193" t="e">
        <f t="shared" si="325"/>
        <v>#VALUE!</v>
      </c>
      <c r="CN288" s="193" t="e">
        <f t="shared" si="326"/>
        <v>#VALUE!</v>
      </c>
      <c r="CO288" s="209" t="str">
        <f t="shared" si="327"/>
        <v>2023PEC AI 445</v>
      </c>
      <c r="CP288" s="193" t="e">
        <f t="shared" si="328"/>
        <v>#VALUE!</v>
      </c>
      <c r="CQ288" s="158"/>
      <c r="CR288" s="193">
        <f t="shared" si="329"/>
        <v>13</v>
      </c>
      <c r="CS288" s="193" t="e">
        <f t="shared" si="330"/>
        <v>#VALUE!</v>
      </c>
      <c r="CT288" s="193" t="e">
        <f t="shared" si="331"/>
        <v>#VALUE!</v>
      </c>
      <c r="CU288" s="193" t="e">
        <f t="shared" si="332"/>
        <v>#VALUE!</v>
      </c>
      <c r="CV288" s="193" t="e">
        <f t="shared" si="333"/>
        <v>#VALUE!</v>
      </c>
      <c r="CW288" s="193" t="e">
        <f t="shared" si="334"/>
        <v>#VALUE!</v>
      </c>
      <c r="CX288" s="193" t="e">
        <f t="shared" si="335"/>
        <v>#VALUE!</v>
      </c>
      <c r="CY288" s="193" t="e">
        <f t="shared" si="336"/>
        <v>#VALUE!</v>
      </c>
      <c r="CZ288" s="193" t="e">
        <f t="shared" si="337"/>
        <v>#VALUE!</v>
      </c>
      <c r="DA288" s="193" t="e">
        <f t="shared" si="338"/>
        <v>#VALUE!</v>
      </c>
      <c r="DB288" s="193" t="e">
        <f t="shared" si="339"/>
        <v>#VALUE!</v>
      </c>
      <c r="DC288" s="193" t="e">
        <f t="shared" si="340"/>
        <v>#VALUE!</v>
      </c>
      <c r="DD288" s="193" t="e">
        <f t="shared" si="341"/>
        <v>#VALUE!</v>
      </c>
      <c r="DE288" s="159"/>
      <c r="DF288" s="159" t="e">
        <f t="shared" si="342"/>
        <v>#VALUE!</v>
      </c>
      <c r="DG288" s="159"/>
      <c r="DH288" s="159"/>
      <c r="DI288" s="159"/>
      <c r="DJ288" s="159"/>
      <c r="DK288" s="159"/>
      <c r="DL288" s="159"/>
      <c r="DM288" s="159"/>
      <c r="DN288" s="159"/>
      <c r="DO288" s="159"/>
      <c r="DP288" s="159"/>
      <c r="DQ288" s="159"/>
      <c r="DR288" s="159">
        <f t="shared" si="343"/>
        <v>80</v>
      </c>
      <c r="DS288" s="188">
        <f t="shared" si="344"/>
        <v>16</v>
      </c>
      <c r="DT288" s="159">
        <f t="shared" si="345"/>
        <v>12</v>
      </c>
      <c r="DU288" s="159">
        <f t="shared" si="346"/>
        <v>12</v>
      </c>
      <c r="DV288" s="159">
        <f t="shared" si="347"/>
        <v>10</v>
      </c>
      <c r="DW288" s="159">
        <f t="shared" si="348"/>
        <v>12</v>
      </c>
      <c r="DX288" s="159">
        <f t="shared" si="349"/>
        <v>6</v>
      </c>
      <c r="DY288" s="210">
        <f t="shared" si="350"/>
        <v>12</v>
      </c>
      <c r="DZ288" s="159">
        <f t="shared" si="351"/>
        <v>80</v>
      </c>
      <c r="EA288" s="159">
        <f t="shared" si="352"/>
        <v>16</v>
      </c>
      <c r="EB288" s="159">
        <f t="shared" si="353"/>
        <v>12</v>
      </c>
      <c r="EC288" s="159">
        <f t="shared" si="377"/>
        <v>0</v>
      </c>
      <c r="ED288" s="159">
        <f t="shared" si="377"/>
        <v>0</v>
      </c>
      <c r="EE288" s="159">
        <f t="shared" si="378"/>
        <v>12</v>
      </c>
      <c r="EF288" s="159">
        <f t="shared" si="378"/>
        <v>10</v>
      </c>
      <c r="EG288" s="159">
        <f t="shared" si="354"/>
        <v>0</v>
      </c>
      <c r="EH288" s="159">
        <f t="shared" si="355"/>
        <v>12</v>
      </c>
      <c r="EI288" s="159">
        <f t="shared" si="379"/>
        <v>0</v>
      </c>
      <c r="EJ288" s="159">
        <f t="shared" si="379"/>
        <v>0</v>
      </c>
      <c r="EK288" s="159">
        <f t="shared" si="380"/>
        <v>6</v>
      </c>
      <c r="EL288" s="159">
        <f t="shared" si="380"/>
        <v>12</v>
      </c>
      <c r="EM288" s="159">
        <f t="shared" si="356"/>
        <v>0</v>
      </c>
      <c r="EN288" s="159"/>
      <c r="EO288" s="159"/>
      <c r="EP288" s="188">
        <f t="shared" si="357"/>
        <v>16</v>
      </c>
      <c r="EQ288" s="159">
        <f t="shared" si="358"/>
        <v>14</v>
      </c>
      <c r="ER288" s="159">
        <f t="shared" si="359"/>
        <v>14</v>
      </c>
      <c r="ES288" s="159">
        <f t="shared" si="360"/>
        <v>12</v>
      </c>
      <c r="ET288" s="159">
        <f t="shared" si="361"/>
        <v>11</v>
      </c>
      <c r="EU288" s="159">
        <f t="shared" si="362"/>
        <v>13</v>
      </c>
      <c r="EV288" s="159"/>
      <c r="EW288" s="159">
        <f t="shared" si="363"/>
        <v>80</v>
      </c>
      <c r="EX288" s="159">
        <f t="shared" si="364"/>
        <v>16</v>
      </c>
      <c r="EY288" s="159">
        <f t="shared" si="365"/>
        <v>14</v>
      </c>
      <c r="EZ288" s="159">
        <f t="shared" si="381"/>
        <v>0</v>
      </c>
      <c r="FA288" s="159">
        <f t="shared" si="381"/>
        <v>0</v>
      </c>
      <c r="FB288" s="159">
        <f t="shared" si="382"/>
        <v>14</v>
      </c>
      <c r="FC288" s="159">
        <f t="shared" si="382"/>
        <v>12</v>
      </c>
      <c r="FD288" s="159">
        <f t="shared" si="366"/>
        <v>0</v>
      </c>
      <c r="FE288" s="159">
        <f t="shared" si="367"/>
        <v>11</v>
      </c>
      <c r="FF288" s="159">
        <f t="shared" si="383"/>
        <v>0</v>
      </c>
      <c r="FG288" s="159">
        <f t="shared" si="383"/>
        <v>0</v>
      </c>
      <c r="FH288" s="159">
        <f t="shared" si="368"/>
        <v>13</v>
      </c>
      <c r="FI288" s="159">
        <v>0</v>
      </c>
      <c r="FJ288" s="159">
        <v>0</v>
      </c>
      <c r="FK288" s="159"/>
      <c r="FL288" s="159"/>
      <c r="FM288" s="235">
        <v>80</v>
      </c>
    </row>
    <row r="289" spans="1:169" ht="29" x14ac:dyDescent="0.2">
      <c r="A289" s="194">
        <v>276</v>
      </c>
      <c r="B289" s="195">
        <v>211423243276</v>
      </c>
      <c r="C289" s="196" t="s">
        <v>1222</v>
      </c>
      <c r="D289" s="197"/>
      <c r="E289" s="198" t="s">
        <v>1223</v>
      </c>
      <c r="F289" s="199">
        <f t="shared" si="243"/>
        <v>2</v>
      </c>
      <c r="G289" s="199">
        <f t="shared" si="244"/>
        <v>2</v>
      </c>
      <c r="H289" s="199">
        <f t="shared" si="245"/>
        <v>2</v>
      </c>
      <c r="I289" s="199">
        <f t="shared" si="246"/>
        <v>2</v>
      </c>
      <c r="J289" s="199">
        <f t="shared" si="247"/>
        <v>2</v>
      </c>
      <c r="K289" s="199">
        <f t="shared" si="248"/>
        <v>2</v>
      </c>
      <c r="L289" s="199">
        <f t="shared" si="249"/>
        <v>2</v>
      </c>
      <c r="M289" s="199">
        <f t="shared" si="250"/>
        <v>2</v>
      </c>
      <c r="N289" s="199">
        <f t="shared" si="251"/>
        <v>1</v>
      </c>
      <c r="O289" s="200">
        <f t="shared" si="252"/>
        <v>0</v>
      </c>
      <c r="P289" s="199">
        <f t="shared" si="253"/>
        <v>0</v>
      </c>
      <c r="Q289" s="199">
        <f t="shared" si="254"/>
        <v>0</v>
      </c>
      <c r="R289" s="199">
        <f t="shared" si="255"/>
        <v>0</v>
      </c>
      <c r="S289" s="201">
        <f t="shared" si="369"/>
        <v>0</v>
      </c>
      <c r="T289" s="202">
        <f t="shared" si="256"/>
        <v>4</v>
      </c>
      <c r="U289" s="199">
        <f t="shared" si="257"/>
        <v>11</v>
      </c>
      <c r="V289" s="199">
        <f t="shared" si="258"/>
        <v>0</v>
      </c>
      <c r="W289" s="199">
        <f t="shared" si="259"/>
        <v>0</v>
      </c>
      <c r="X289" s="201">
        <f t="shared" si="260"/>
        <v>0</v>
      </c>
      <c r="Y289" s="203">
        <f t="shared" si="261"/>
        <v>3</v>
      </c>
      <c r="Z289" s="199">
        <f t="shared" si="262"/>
        <v>12</v>
      </c>
      <c r="AA289" s="199">
        <f t="shared" si="263"/>
        <v>0</v>
      </c>
      <c r="AB289" s="199">
        <f t="shared" si="264"/>
        <v>0</v>
      </c>
      <c r="AC289" s="201">
        <f t="shared" si="265"/>
        <v>0</v>
      </c>
      <c r="AD289" s="202">
        <f t="shared" si="266"/>
        <v>3</v>
      </c>
      <c r="AE289" s="199">
        <f t="shared" si="267"/>
        <v>0</v>
      </c>
      <c r="AF289" s="199">
        <f t="shared" si="268"/>
        <v>0</v>
      </c>
      <c r="AG289" s="199">
        <f t="shared" si="269"/>
        <v>0</v>
      </c>
      <c r="AH289" s="201">
        <f t="shared" si="270"/>
        <v>0</v>
      </c>
      <c r="AI289" s="204">
        <f t="shared" si="271"/>
        <v>4</v>
      </c>
      <c r="AJ289" s="199">
        <f t="shared" si="272"/>
        <v>0</v>
      </c>
      <c r="AK289" s="199">
        <f t="shared" si="273"/>
        <v>0</v>
      </c>
      <c r="AL289" s="199">
        <f t="shared" si="274"/>
        <v>0</v>
      </c>
      <c r="AM289" s="201">
        <f t="shared" si="275"/>
        <v>0</v>
      </c>
      <c r="AN289" s="204">
        <f t="shared" si="276"/>
        <v>4</v>
      </c>
      <c r="AO289" s="199">
        <f t="shared" si="277"/>
        <v>12</v>
      </c>
      <c r="AP289" s="199">
        <f t="shared" si="278"/>
        <v>0</v>
      </c>
      <c r="AQ289" s="199">
        <f t="shared" si="279"/>
        <v>0</v>
      </c>
      <c r="AR289" s="201">
        <f t="shared" si="280"/>
        <v>0</v>
      </c>
      <c r="AS289" s="204">
        <f t="shared" si="281"/>
        <v>3</v>
      </c>
      <c r="AT289" s="199">
        <f t="shared" si="282"/>
        <v>0</v>
      </c>
      <c r="AU289" s="199">
        <f t="shared" si="283"/>
        <v>0</v>
      </c>
      <c r="AV289" s="199">
        <f t="shared" si="284"/>
        <v>0</v>
      </c>
      <c r="AW289" s="201">
        <f t="shared" si="285"/>
        <v>0</v>
      </c>
      <c r="AX289" s="205">
        <f t="shared" si="286"/>
        <v>4</v>
      </c>
      <c r="AY289" s="199">
        <f t="shared" si="287"/>
        <v>12</v>
      </c>
      <c r="AZ289" s="199">
        <f t="shared" si="288"/>
        <v>0</v>
      </c>
      <c r="BA289" s="199">
        <f t="shared" si="289"/>
        <v>0</v>
      </c>
      <c r="BB289" s="201">
        <f t="shared" si="290"/>
        <v>0</v>
      </c>
      <c r="BC289" s="204">
        <f t="shared" si="291"/>
        <v>3</v>
      </c>
      <c r="BD289" s="199">
        <f t="shared" si="292"/>
        <v>7</v>
      </c>
      <c r="BE289" s="199">
        <f t="shared" si="293"/>
        <v>0</v>
      </c>
      <c r="BF289" s="199">
        <f t="shared" si="294"/>
        <v>0</v>
      </c>
      <c r="BG289" s="201">
        <f t="shared" si="295"/>
        <v>0</v>
      </c>
      <c r="BH289" s="204">
        <f t="shared" si="296"/>
        <v>3</v>
      </c>
      <c r="BI289" s="199">
        <f t="shared" si="297"/>
        <v>0</v>
      </c>
      <c r="BJ289" s="199">
        <f t="shared" si="298"/>
        <v>0</v>
      </c>
      <c r="BK289" s="199">
        <f t="shared" si="299"/>
        <v>0</v>
      </c>
      <c r="BL289" s="201">
        <f t="shared" si="300"/>
        <v>0</v>
      </c>
      <c r="BM289" s="206">
        <f t="shared" si="301"/>
        <v>4</v>
      </c>
      <c r="BN289" s="199">
        <f t="shared" si="302"/>
        <v>0</v>
      </c>
      <c r="BO289" s="199">
        <f t="shared" si="303"/>
        <v>0</v>
      </c>
      <c r="BP289" s="199">
        <f t="shared" si="304"/>
        <v>0</v>
      </c>
      <c r="BQ289" s="201">
        <f t="shared" si="305"/>
        <v>0</v>
      </c>
      <c r="BR289" s="207">
        <f t="shared" si="306"/>
        <v>4</v>
      </c>
      <c r="BS289" s="199">
        <f t="shared" si="307"/>
        <v>12</v>
      </c>
      <c r="BT289" s="199">
        <f t="shared" si="308"/>
        <v>0</v>
      </c>
      <c r="BU289" s="199">
        <f t="shared" si="309"/>
        <v>0</v>
      </c>
      <c r="BV289" s="201">
        <f t="shared" si="310"/>
        <v>0</v>
      </c>
      <c r="BW289" s="207">
        <f t="shared" si="311"/>
        <v>3</v>
      </c>
      <c r="BX289" s="235">
        <v>83</v>
      </c>
      <c r="BY289" s="235">
        <v>83</v>
      </c>
      <c r="BZ289" s="193" t="e">
        <f t="shared" si="312"/>
        <v>#VALUE!</v>
      </c>
      <c r="CA289" s="193">
        <f t="shared" si="313"/>
        <v>20</v>
      </c>
      <c r="CB289" s="193" t="e">
        <f t="shared" si="314"/>
        <v>#VALUE!</v>
      </c>
      <c r="CC289" s="193" t="e">
        <f t="shared" si="315"/>
        <v>#VALUE!</v>
      </c>
      <c r="CD289" s="193" t="e">
        <f t="shared" si="316"/>
        <v>#VALUE!</v>
      </c>
      <c r="CE289" s="193" t="e">
        <f t="shared" si="317"/>
        <v>#VALUE!</v>
      </c>
      <c r="CF289" s="193" t="e">
        <f t="shared" si="318"/>
        <v>#VALUE!</v>
      </c>
      <c r="CG289" s="193" t="e">
        <f t="shared" si="319"/>
        <v>#VALUE!</v>
      </c>
      <c r="CH289" s="193" t="e">
        <f t="shared" si="320"/>
        <v>#VALUE!</v>
      </c>
      <c r="CI289" s="193" t="e">
        <f t="shared" si="321"/>
        <v>#VALUE!</v>
      </c>
      <c r="CJ289" s="193" t="e">
        <f t="shared" si="322"/>
        <v>#VALUE!</v>
      </c>
      <c r="CK289" s="193" t="e">
        <f t="shared" si="323"/>
        <v>#VALUE!</v>
      </c>
      <c r="CL289" s="193" t="e">
        <f t="shared" si="324"/>
        <v>#VALUE!</v>
      </c>
      <c r="CM289" s="193" t="e">
        <f t="shared" si="325"/>
        <v>#VALUE!</v>
      </c>
      <c r="CN289" s="193" t="e">
        <f t="shared" si="326"/>
        <v>#VALUE!</v>
      </c>
      <c r="CO289" s="209" t="str">
        <f t="shared" si="327"/>
        <v>2023PEC AI 446</v>
      </c>
      <c r="CP289" s="193" t="e">
        <f t="shared" si="328"/>
        <v>#VALUE!</v>
      </c>
      <c r="CQ289" s="158"/>
      <c r="CR289" s="193">
        <f t="shared" si="329"/>
        <v>20</v>
      </c>
      <c r="CS289" s="193" t="e">
        <f t="shared" si="330"/>
        <v>#VALUE!</v>
      </c>
      <c r="CT289" s="193" t="e">
        <f t="shared" si="331"/>
        <v>#VALUE!</v>
      </c>
      <c r="CU289" s="193" t="e">
        <f t="shared" si="332"/>
        <v>#VALUE!</v>
      </c>
      <c r="CV289" s="193" t="e">
        <f t="shared" si="333"/>
        <v>#VALUE!</v>
      </c>
      <c r="CW289" s="193" t="e">
        <f t="shared" si="334"/>
        <v>#VALUE!</v>
      </c>
      <c r="CX289" s="193" t="e">
        <f t="shared" si="335"/>
        <v>#VALUE!</v>
      </c>
      <c r="CY289" s="193" t="e">
        <f t="shared" si="336"/>
        <v>#VALUE!</v>
      </c>
      <c r="CZ289" s="193" t="e">
        <f t="shared" si="337"/>
        <v>#VALUE!</v>
      </c>
      <c r="DA289" s="193" t="e">
        <f t="shared" si="338"/>
        <v>#VALUE!</v>
      </c>
      <c r="DB289" s="193" t="e">
        <f t="shared" si="339"/>
        <v>#VALUE!</v>
      </c>
      <c r="DC289" s="193" t="e">
        <f t="shared" si="340"/>
        <v>#VALUE!</v>
      </c>
      <c r="DD289" s="193" t="e">
        <f t="shared" si="341"/>
        <v>#VALUE!</v>
      </c>
      <c r="DE289" s="159"/>
      <c r="DF289" s="159" t="e">
        <f t="shared" si="342"/>
        <v>#VALUE!</v>
      </c>
      <c r="DG289" s="159"/>
      <c r="DH289" s="159"/>
      <c r="DI289" s="159"/>
      <c r="DJ289" s="159"/>
      <c r="DK289" s="159"/>
      <c r="DL289" s="159"/>
      <c r="DM289" s="159"/>
      <c r="DN289" s="159"/>
      <c r="DO289" s="159"/>
      <c r="DP289" s="159"/>
      <c r="DQ289" s="159"/>
      <c r="DR289" s="159">
        <f t="shared" si="343"/>
        <v>83</v>
      </c>
      <c r="DS289" s="188">
        <f t="shared" si="344"/>
        <v>17</v>
      </c>
      <c r="DT289" s="159">
        <f t="shared" si="345"/>
        <v>11</v>
      </c>
      <c r="DU289" s="159">
        <f t="shared" si="346"/>
        <v>12</v>
      </c>
      <c r="DV289" s="159">
        <f t="shared" si="347"/>
        <v>12</v>
      </c>
      <c r="DW289" s="159">
        <f t="shared" si="348"/>
        <v>12</v>
      </c>
      <c r="DX289" s="159">
        <f t="shared" si="349"/>
        <v>7</v>
      </c>
      <c r="DY289" s="210">
        <f t="shared" si="350"/>
        <v>12</v>
      </c>
      <c r="DZ289" s="159">
        <f t="shared" si="351"/>
        <v>83</v>
      </c>
      <c r="EA289" s="159">
        <f t="shared" si="352"/>
        <v>17</v>
      </c>
      <c r="EB289" s="159">
        <f t="shared" si="353"/>
        <v>0</v>
      </c>
      <c r="EC289" s="159">
        <f t="shared" si="377"/>
        <v>11</v>
      </c>
      <c r="ED289" s="159">
        <f t="shared" si="377"/>
        <v>12</v>
      </c>
      <c r="EE289" s="159">
        <f t="shared" si="378"/>
        <v>0</v>
      </c>
      <c r="EF289" s="159">
        <f t="shared" si="378"/>
        <v>0</v>
      </c>
      <c r="EG289" s="159">
        <f t="shared" si="354"/>
        <v>12</v>
      </c>
      <c r="EH289" s="159">
        <f t="shared" si="355"/>
        <v>0</v>
      </c>
      <c r="EI289" s="159">
        <f t="shared" si="379"/>
        <v>12</v>
      </c>
      <c r="EJ289" s="159">
        <f t="shared" si="379"/>
        <v>7</v>
      </c>
      <c r="EK289" s="159">
        <f t="shared" si="380"/>
        <v>0</v>
      </c>
      <c r="EL289" s="159">
        <f t="shared" si="380"/>
        <v>0</v>
      </c>
      <c r="EM289" s="159">
        <f t="shared" si="356"/>
        <v>12</v>
      </c>
      <c r="EN289" s="159"/>
      <c r="EO289" s="159"/>
      <c r="EP289" s="188">
        <f t="shared" si="357"/>
        <v>17</v>
      </c>
      <c r="EQ289" s="159">
        <f t="shared" si="358"/>
        <v>14</v>
      </c>
      <c r="ER289" s="159">
        <f t="shared" si="359"/>
        <v>15</v>
      </c>
      <c r="ES289" s="159">
        <f t="shared" si="360"/>
        <v>15</v>
      </c>
      <c r="ET289" s="159">
        <f t="shared" si="361"/>
        <v>9</v>
      </c>
      <c r="EU289" s="159">
        <f t="shared" si="362"/>
        <v>13</v>
      </c>
      <c r="EV289" s="159"/>
      <c r="EW289" s="159">
        <f t="shared" si="363"/>
        <v>83</v>
      </c>
      <c r="EX289" s="159">
        <f t="shared" si="364"/>
        <v>17</v>
      </c>
      <c r="EY289" s="159">
        <f t="shared" si="365"/>
        <v>0</v>
      </c>
      <c r="EZ289" s="159">
        <f t="shared" si="381"/>
        <v>14</v>
      </c>
      <c r="FA289" s="159">
        <f t="shared" si="381"/>
        <v>15</v>
      </c>
      <c r="FB289" s="159">
        <f t="shared" si="382"/>
        <v>0</v>
      </c>
      <c r="FC289" s="159">
        <f t="shared" si="382"/>
        <v>0</v>
      </c>
      <c r="FD289" s="159">
        <f t="shared" si="366"/>
        <v>15</v>
      </c>
      <c r="FE289" s="159">
        <f t="shared" si="367"/>
        <v>0</v>
      </c>
      <c r="FF289" s="159">
        <f t="shared" si="383"/>
        <v>9</v>
      </c>
      <c r="FG289" s="159">
        <f t="shared" si="383"/>
        <v>13</v>
      </c>
      <c r="FH289" s="159">
        <f t="shared" si="368"/>
        <v>0</v>
      </c>
      <c r="FI289" s="159">
        <v>0</v>
      </c>
      <c r="FJ289" s="159">
        <v>0</v>
      </c>
      <c r="FK289" s="159"/>
      <c r="FL289" s="159"/>
      <c r="FM289" s="235">
        <v>83</v>
      </c>
    </row>
    <row r="290" spans="1:169" ht="18" x14ac:dyDescent="0.2">
      <c r="A290" s="194">
        <v>277</v>
      </c>
      <c r="B290" s="195">
        <v>211423243277</v>
      </c>
      <c r="C290" s="196" t="s">
        <v>1224</v>
      </c>
      <c r="D290" s="197"/>
      <c r="E290" s="198" t="s">
        <v>1225</v>
      </c>
      <c r="F290" s="199">
        <f t="shared" si="243"/>
        <v>2</v>
      </c>
      <c r="G290" s="199">
        <f t="shared" si="244"/>
        <v>2</v>
      </c>
      <c r="H290" s="199">
        <f t="shared" si="245"/>
        <v>2</v>
      </c>
      <c r="I290" s="199">
        <f t="shared" si="246"/>
        <v>2</v>
      </c>
      <c r="J290" s="199">
        <f t="shared" si="247"/>
        <v>2</v>
      </c>
      <c r="K290" s="199">
        <f t="shared" si="248"/>
        <v>2</v>
      </c>
      <c r="L290" s="199">
        <f t="shared" si="249"/>
        <v>2</v>
      </c>
      <c r="M290" s="199">
        <f t="shared" si="250"/>
        <v>2</v>
      </c>
      <c r="N290" s="199">
        <f t="shared" si="251"/>
        <v>1</v>
      </c>
      <c r="O290" s="200">
        <f t="shared" si="252"/>
        <v>0</v>
      </c>
      <c r="P290" s="199">
        <f t="shared" si="253"/>
        <v>12</v>
      </c>
      <c r="Q290" s="199">
        <f t="shared" si="254"/>
        <v>0</v>
      </c>
      <c r="R290" s="199">
        <f t="shared" si="255"/>
        <v>0</v>
      </c>
      <c r="S290" s="201">
        <f t="shared" si="369"/>
        <v>0</v>
      </c>
      <c r="T290" s="202">
        <f t="shared" si="256"/>
        <v>3</v>
      </c>
      <c r="U290" s="199">
        <f t="shared" si="257"/>
        <v>0</v>
      </c>
      <c r="V290" s="199">
        <f t="shared" si="258"/>
        <v>0</v>
      </c>
      <c r="W290" s="199">
        <f t="shared" si="259"/>
        <v>0</v>
      </c>
      <c r="X290" s="201">
        <f t="shared" si="260"/>
        <v>0</v>
      </c>
      <c r="Y290" s="203">
        <f t="shared" si="261"/>
        <v>4</v>
      </c>
      <c r="Z290" s="199">
        <f t="shared" si="262"/>
        <v>0</v>
      </c>
      <c r="AA290" s="199">
        <f t="shared" si="263"/>
        <v>0</v>
      </c>
      <c r="AB290" s="199">
        <f t="shared" si="264"/>
        <v>0</v>
      </c>
      <c r="AC290" s="201">
        <f t="shared" si="265"/>
        <v>0</v>
      </c>
      <c r="AD290" s="202">
        <f t="shared" si="266"/>
        <v>4</v>
      </c>
      <c r="AE290" s="199">
        <f t="shared" si="267"/>
        <v>12</v>
      </c>
      <c r="AF290" s="199">
        <f t="shared" si="268"/>
        <v>0</v>
      </c>
      <c r="AG290" s="199">
        <f t="shared" si="269"/>
        <v>0</v>
      </c>
      <c r="AH290" s="201">
        <f t="shared" si="270"/>
        <v>0</v>
      </c>
      <c r="AI290" s="204">
        <f t="shared" si="271"/>
        <v>3</v>
      </c>
      <c r="AJ290" s="199">
        <f t="shared" si="272"/>
        <v>10</v>
      </c>
      <c r="AK290" s="199">
        <f t="shared" si="273"/>
        <v>0</v>
      </c>
      <c r="AL290" s="199">
        <f t="shared" si="274"/>
        <v>0</v>
      </c>
      <c r="AM290" s="201">
        <f t="shared" si="275"/>
        <v>0</v>
      </c>
      <c r="AN290" s="204">
        <f t="shared" si="276"/>
        <v>3</v>
      </c>
      <c r="AO290" s="199">
        <f t="shared" si="277"/>
        <v>0</v>
      </c>
      <c r="AP290" s="199">
        <f t="shared" si="278"/>
        <v>0</v>
      </c>
      <c r="AQ290" s="199">
        <f t="shared" si="279"/>
        <v>0</v>
      </c>
      <c r="AR290" s="201">
        <f t="shared" si="280"/>
        <v>0</v>
      </c>
      <c r="AS290" s="204">
        <f t="shared" si="281"/>
        <v>4</v>
      </c>
      <c r="AT290" s="199">
        <f t="shared" si="282"/>
        <v>12</v>
      </c>
      <c r="AU290" s="199">
        <f t="shared" si="283"/>
        <v>0</v>
      </c>
      <c r="AV290" s="199">
        <f t="shared" si="284"/>
        <v>0</v>
      </c>
      <c r="AW290" s="201">
        <f t="shared" si="285"/>
        <v>0</v>
      </c>
      <c r="AX290" s="205">
        <f t="shared" si="286"/>
        <v>3</v>
      </c>
      <c r="AY290" s="199">
        <f t="shared" si="287"/>
        <v>0</v>
      </c>
      <c r="AZ290" s="199">
        <f t="shared" si="288"/>
        <v>0</v>
      </c>
      <c r="BA290" s="199">
        <f t="shared" si="289"/>
        <v>0</v>
      </c>
      <c r="BB290" s="201">
        <f t="shared" si="290"/>
        <v>0</v>
      </c>
      <c r="BC290" s="204">
        <f t="shared" si="291"/>
        <v>4</v>
      </c>
      <c r="BD290" s="199">
        <f t="shared" si="292"/>
        <v>0</v>
      </c>
      <c r="BE290" s="199">
        <f t="shared" si="293"/>
        <v>0</v>
      </c>
      <c r="BF290" s="199">
        <f t="shared" si="294"/>
        <v>0</v>
      </c>
      <c r="BG290" s="201">
        <f t="shared" si="295"/>
        <v>0</v>
      </c>
      <c r="BH290" s="204">
        <f t="shared" si="296"/>
        <v>4</v>
      </c>
      <c r="BI290" s="199">
        <f t="shared" si="297"/>
        <v>8</v>
      </c>
      <c r="BJ290" s="199">
        <f t="shared" si="298"/>
        <v>0</v>
      </c>
      <c r="BK290" s="199">
        <f t="shared" si="299"/>
        <v>0</v>
      </c>
      <c r="BL290" s="201">
        <f t="shared" si="300"/>
        <v>0</v>
      </c>
      <c r="BM290" s="206">
        <f t="shared" si="301"/>
        <v>3</v>
      </c>
      <c r="BN290" s="199">
        <f t="shared" si="302"/>
        <v>12</v>
      </c>
      <c r="BO290" s="199">
        <f t="shared" si="303"/>
        <v>0</v>
      </c>
      <c r="BP290" s="199">
        <f t="shared" si="304"/>
        <v>0</v>
      </c>
      <c r="BQ290" s="201">
        <f t="shared" si="305"/>
        <v>0</v>
      </c>
      <c r="BR290" s="207">
        <f t="shared" si="306"/>
        <v>3</v>
      </c>
      <c r="BS290" s="199">
        <f t="shared" si="307"/>
        <v>0</v>
      </c>
      <c r="BT290" s="199">
        <f t="shared" si="308"/>
        <v>0</v>
      </c>
      <c r="BU290" s="199">
        <f t="shared" si="309"/>
        <v>0</v>
      </c>
      <c r="BV290" s="201">
        <f t="shared" si="310"/>
        <v>0</v>
      </c>
      <c r="BW290" s="207">
        <f t="shared" si="311"/>
        <v>4</v>
      </c>
      <c r="BX290" s="235">
        <v>83</v>
      </c>
      <c r="BY290" s="235">
        <v>83</v>
      </c>
      <c r="BZ290" s="193" t="e">
        <f t="shared" si="312"/>
        <v>#VALUE!</v>
      </c>
      <c r="CA290" s="193">
        <f t="shared" si="313"/>
        <v>20</v>
      </c>
      <c r="CB290" s="193" t="e">
        <f t="shared" si="314"/>
        <v>#VALUE!</v>
      </c>
      <c r="CC290" s="193" t="e">
        <f t="shared" si="315"/>
        <v>#VALUE!</v>
      </c>
      <c r="CD290" s="193" t="e">
        <f t="shared" si="316"/>
        <v>#VALUE!</v>
      </c>
      <c r="CE290" s="193" t="e">
        <f t="shared" si="317"/>
        <v>#VALUE!</v>
      </c>
      <c r="CF290" s="193" t="e">
        <f t="shared" si="318"/>
        <v>#VALUE!</v>
      </c>
      <c r="CG290" s="193" t="e">
        <f t="shared" si="319"/>
        <v>#VALUE!</v>
      </c>
      <c r="CH290" s="193" t="e">
        <f t="shared" si="320"/>
        <v>#VALUE!</v>
      </c>
      <c r="CI290" s="193" t="e">
        <f t="shared" si="321"/>
        <v>#VALUE!</v>
      </c>
      <c r="CJ290" s="193" t="e">
        <f t="shared" si="322"/>
        <v>#VALUE!</v>
      </c>
      <c r="CK290" s="193" t="e">
        <f t="shared" si="323"/>
        <v>#VALUE!</v>
      </c>
      <c r="CL290" s="193" t="e">
        <f t="shared" si="324"/>
        <v>#VALUE!</v>
      </c>
      <c r="CM290" s="193" t="e">
        <f t="shared" si="325"/>
        <v>#VALUE!</v>
      </c>
      <c r="CN290" s="193" t="e">
        <f t="shared" si="326"/>
        <v>#VALUE!</v>
      </c>
      <c r="CO290" s="209" t="str">
        <f t="shared" si="327"/>
        <v>2023PEC AI 447</v>
      </c>
      <c r="CP290" s="193" t="e">
        <f t="shared" si="328"/>
        <v>#VALUE!</v>
      </c>
      <c r="CQ290" s="158"/>
      <c r="CR290" s="193">
        <f t="shared" si="329"/>
        <v>20</v>
      </c>
      <c r="CS290" s="193" t="e">
        <f t="shared" si="330"/>
        <v>#VALUE!</v>
      </c>
      <c r="CT290" s="193" t="e">
        <f t="shared" si="331"/>
        <v>#VALUE!</v>
      </c>
      <c r="CU290" s="193" t="e">
        <f t="shared" si="332"/>
        <v>#VALUE!</v>
      </c>
      <c r="CV290" s="193" t="e">
        <f t="shared" si="333"/>
        <v>#VALUE!</v>
      </c>
      <c r="CW290" s="193" t="e">
        <f t="shared" si="334"/>
        <v>#VALUE!</v>
      </c>
      <c r="CX290" s="193" t="e">
        <f t="shared" si="335"/>
        <v>#VALUE!</v>
      </c>
      <c r="CY290" s="193" t="e">
        <f t="shared" si="336"/>
        <v>#VALUE!</v>
      </c>
      <c r="CZ290" s="193" t="e">
        <f t="shared" si="337"/>
        <v>#VALUE!</v>
      </c>
      <c r="DA290" s="193" t="e">
        <f t="shared" si="338"/>
        <v>#VALUE!</v>
      </c>
      <c r="DB290" s="193" t="e">
        <f t="shared" si="339"/>
        <v>#VALUE!</v>
      </c>
      <c r="DC290" s="193" t="e">
        <f t="shared" si="340"/>
        <v>#VALUE!</v>
      </c>
      <c r="DD290" s="193" t="e">
        <f t="shared" si="341"/>
        <v>#VALUE!</v>
      </c>
      <c r="DE290" s="159"/>
      <c r="DF290" s="159" t="e">
        <f t="shared" si="342"/>
        <v>#VALUE!</v>
      </c>
      <c r="DG290" s="159"/>
      <c r="DH290" s="159"/>
      <c r="DI290" s="159"/>
      <c r="DJ290" s="159"/>
      <c r="DK290" s="159"/>
      <c r="DL290" s="159"/>
      <c r="DM290" s="159"/>
      <c r="DN290" s="159"/>
      <c r="DO290" s="159"/>
      <c r="DP290" s="159"/>
      <c r="DQ290" s="159"/>
      <c r="DR290" s="159">
        <f t="shared" si="343"/>
        <v>83</v>
      </c>
      <c r="DS290" s="188">
        <f t="shared" si="344"/>
        <v>17</v>
      </c>
      <c r="DT290" s="159">
        <f t="shared" si="345"/>
        <v>12</v>
      </c>
      <c r="DU290" s="159">
        <f t="shared" si="346"/>
        <v>12</v>
      </c>
      <c r="DV290" s="159">
        <f t="shared" si="347"/>
        <v>10</v>
      </c>
      <c r="DW290" s="159">
        <f t="shared" si="348"/>
        <v>12</v>
      </c>
      <c r="DX290" s="159">
        <f t="shared" si="349"/>
        <v>8</v>
      </c>
      <c r="DY290" s="210">
        <f t="shared" si="350"/>
        <v>12</v>
      </c>
      <c r="DZ290" s="159">
        <f t="shared" si="351"/>
        <v>83</v>
      </c>
      <c r="EA290" s="159">
        <f t="shared" si="352"/>
        <v>17</v>
      </c>
      <c r="EB290" s="159">
        <f t="shared" si="353"/>
        <v>12</v>
      </c>
      <c r="EC290" s="159">
        <f t="shared" si="377"/>
        <v>0</v>
      </c>
      <c r="ED290" s="159">
        <f t="shared" si="377"/>
        <v>0</v>
      </c>
      <c r="EE290" s="159">
        <f t="shared" si="378"/>
        <v>12</v>
      </c>
      <c r="EF290" s="159">
        <f t="shared" si="378"/>
        <v>10</v>
      </c>
      <c r="EG290" s="159">
        <f t="shared" si="354"/>
        <v>0</v>
      </c>
      <c r="EH290" s="159">
        <f t="shared" si="355"/>
        <v>12</v>
      </c>
      <c r="EI290" s="159">
        <f t="shared" si="379"/>
        <v>0</v>
      </c>
      <c r="EJ290" s="159">
        <f t="shared" si="379"/>
        <v>0</v>
      </c>
      <c r="EK290" s="159">
        <f t="shared" si="380"/>
        <v>8</v>
      </c>
      <c r="EL290" s="159">
        <f t="shared" si="380"/>
        <v>12</v>
      </c>
      <c r="EM290" s="159">
        <f t="shared" si="356"/>
        <v>0</v>
      </c>
      <c r="EN290" s="159"/>
      <c r="EO290" s="159"/>
      <c r="EP290" s="188">
        <f t="shared" si="357"/>
        <v>17</v>
      </c>
      <c r="EQ290" s="159">
        <f t="shared" si="358"/>
        <v>15</v>
      </c>
      <c r="ER290" s="159">
        <f t="shared" si="359"/>
        <v>15</v>
      </c>
      <c r="ES290" s="159">
        <f t="shared" si="360"/>
        <v>13</v>
      </c>
      <c r="ET290" s="159">
        <f t="shared" si="361"/>
        <v>10</v>
      </c>
      <c r="EU290" s="159">
        <f t="shared" si="362"/>
        <v>13</v>
      </c>
      <c r="EV290" s="159"/>
      <c r="EW290" s="159">
        <f t="shared" si="363"/>
        <v>83</v>
      </c>
      <c r="EX290" s="159">
        <f t="shared" si="364"/>
        <v>17</v>
      </c>
      <c r="EY290" s="159">
        <f t="shared" si="365"/>
        <v>15</v>
      </c>
      <c r="EZ290" s="159">
        <f t="shared" si="381"/>
        <v>0</v>
      </c>
      <c r="FA290" s="159">
        <f t="shared" si="381"/>
        <v>0</v>
      </c>
      <c r="FB290" s="159">
        <f t="shared" si="382"/>
        <v>15</v>
      </c>
      <c r="FC290" s="159">
        <f t="shared" si="382"/>
        <v>13</v>
      </c>
      <c r="FD290" s="159">
        <f t="shared" si="366"/>
        <v>0</v>
      </c>
      <c r="FE290" s="159">
        <f t="shared" si="367"/>
        <v>10</v>
      </c>
      <c r="FF290" s="159">
        <f t="shared" si="383"/>
        <v>0</v>
      </c>
      <c r="FG290" s="159">
        <f t="shared" si="383"/>
        <v>0</v>
      </c>
      <c r="FH290" s="159">
        <f t="shared" si="368"/>
        <v>13</v>
      </c>
      <c r="FI290" s="159">
        <v>0</v>
      </c>
      <c r="FJ290" s="159">
        <v>0</v>
      </c>
      <c r="FK290" s="159"/>
      <c r="FL290" s="159"/>
      <c r="FM290" s="235">
        <v>83</v>
      </c>
    </row>
    <row r="291" spans="1:169" ht="29" x14ac:dyDescent="0.2">
      <c r="A291" s="194">
        <v>278</v>
      </c>
      <c r="B291" s="195">
        <v>211423243278</v>
      </c>
      <c r="C291" s="196" t="s">
        <v>1226</v>
      </c>
      <c r="D291" s="197"/>
      <c r="E291" s="198" t="s">
        <v>1227</v>
      </c>
      <c r="F291" s="199">
        <f t="shared" si="243"/>
        <v>2</v>
      </c>
      <c r="G291" s="199">
        <f t="shared" si="244"/>
        <v>2</v>
      </c>
      <c r="H291" s="199">
        <f t="shared" si="245"/>
        <v>2</v>
      </c>
      <c r="I291" s="199">
        <f t="shared" si="246"/>
        <v>2</v>
      </c>
      <c r="J291" s="199">
        <f t="shared" si="247"/>
        <v>2</v>
      </c>
      <c r="K291" s="199">
        <f t="shared" si="248"/>
        <v>2</v>
      </c>
      <c r="L291" s="199">
        <f t="shared" si="249"/>
        <v>2</v>
      </c>
      <c r="M291" s="199">
        <f t="shared" si="250"/>
        <v>0</v>
      </c>
      <c r="N291" s="199">
        <f t="shared" si="251"/>
        <v>0</v>
      </c>
      <c r="O291" s="200">
        <f t="shared" si="252"/>
        <v>0</v>
      </c>
      <c r="P291" s="199">
        <f t="shared" si="253"/>
        <v>0</v>
      </c>
      <c r="Q291" s="199">
        <f t="shared" si="254"/>
        <v>0</v>
      </c>
      <c r="R291" s="199">
        <f t="shared" si="255"/>
        <v>0</v>
      </c>
      <c r="S291" s="201">
        <f t="shared" si="369"/>
        <v>0</v>
      </c>
      <c r="T291" s="202">
        <f t="shared" si="256"/>
        <v>4</v>
      </c>
      <c r="U291" s="199">
        <f t="shared" si="257"/>
        <v>10</v>
      </c>
      <c r="V291" s="199">
        <f t="shared" si="258"/>
        <v>0</v>
      </c>
      <c r="W291" s="199">
        <f t="shared" si="259"/>
        <v>0</v>
      </c>
      <c r="X291" s="201">
        <f t="shared" si="260"/>
        <v>0</v>
      </c>
      <c r="Y291" s="203">
        <f t="shared" si="261"/>
        <v>3</v>
      </c>
      <c r="Z291" s="199">
        <f t="shared" si="262"/>
        <v>11</v>
      </c>
      <c r="AA291" s="199">
        <f t="shared" si="263"/>
        <v>0</v>
      </c>
      <c r="AB291" s="199">
        <f t="shared" si="264"/>
        <v>0</v>
      </c>
      <c r="AC291" s="201">
        <f t="shared" si="265"/>
        <v>0</v>
      </c>
      <c r="AD291" s="202">
        <f t="shared" si="266"/>
        <v>3</v>
      </c>
      <c r="AE291" s="199">
        <f t="shared" si="267"/>
        <v>0</v>
      </c>
      <c r="AF291" s="199">
        <f t="shared" si="268"/>
        <v>0</v>
      </c>
      <c r="AG291" s="199">
        <f t="shared" si="269"/>
        <v>0</v>
      </c>
      <c r="AH291" s="201">
        <f t="shared" si="270"/>
        <v>0</v>
      </c>
      <c r="AI291" s="204">
        <f t="shared" si="271"/>
        <v>4</v>
      </c>
      <c r="AJ291" s="199">
        <f t="shared" si="272"/>
        <v>0</v>
      </c>
      <c r="AK291" s="199">
        <f t="shared" si="273"/>
        <v>0</v>
      </c>
      <c r="AL291" s="199">
        <f t="shared" si="274"/>
        <v>0</v>
      </c>
      <c r="AM291" s="201">
        <f t="shared" si="275"/>
        <v>0</v>
      </c>
      <c r="AN291" s="204">
        <f t="shared" si="276"/>
        <v>4</v>
      </c>
      <c r="AO291" s="199">
        <f t="shared" si="277"/>
        <v>11</v>
      </c>
      <c r="AP291" s="199">
        <f t="shared" si="278"/>
        <v>0</v>
      </c>
      <c r="AQ291" s="199">
        <f t="shared" si="279"/>
        <v>0</v>
      </c>
      <c r="AR291" s="201">
        <f t="shared" si="280"/>
        <v>0</v>
      </c>
      <c r="AS291" s="204">
        <f t="shared" si="281"/>
        <v>3</v>
      </c>
      <c r="AT291" s="199">
        <f t="shared" si="282"/>
        <v>0</v>
      </c>
      <c r="AU291" s="199">
        <f t="shared" si="283"/>
        <v>0</v>
      </c>
      <c r="AV291" s="199">
        <f t="shared" si="284"/>
        <v>0</v>
      </c>
      <c r="AW291" s="201">
        <f t="shared" si="285"/>
        <v>0</v>
      </c>
      <c r="AX291" s="205">
        <f t="shared" si="286"/>
        <v>4</v>
      </c>
      <c r="AY291" s="199">
        <f t="shared" si="287"/>
        <v>11</v>
      </c>
      <c r="AZ291" s="199">
        <f t="shared" si="288"/>
        <v>0</v>
      </c>
      <c r="BA291" s="199">
        <f t="shared" si="289"/>
        <v>0</v>
      </c>
      <c r="BB291" s="201">
        <f t="shared" si="290"/>
        <v>0</v>
      </c>
      <c r="BC291" s="204">
        <f t="shared" si="291"/>
        <v>3</v>
      </c>
      <c r="BD291" s="199">
        <f t="shared" si="292"/>
        <v>4</v>
      </c>
      <c r="BE291" s="199">
        <f t="shared" si="293"/>
        <v>0</v>
      </c>
      <c r="BF291" s="199">
        <f t="shared" si="294"/>
        <v>0</v>
      </c>
      <c r="BG291" s="201">
        <f t="shared" si="295"/>
        <v>0</v>
      </c>
      <c r="BH291" s="204">
        <f t="shared" si="296"/>
        <v>3</v>
      </c>
      <c r="BI291" s="199">
        <f t="shared" si="297"/>
        <v>0</v>
      </c>
      <c r="BJ291" s="199">
        <f t="shared" si="298"/>
        <v>0</v>
      </c>
      <c r="BK291" s="199">
        <f t="shared" si="299"/>
        <v>0</v>
      </c>
      <c r="BL291" s="201">
        <f t="shared" si="300"/>
        <v>0</v>
      </c>
      <c r="BM291" s="206">
        <f t="shared" si="301"/>
        <v>4</v>
      </c>
      <c r="BN291" s="199">
        <f t="shared" si="302"/>
        <v>0</v>
      </c>
      <c r="BO291" s="199">
        <f t="shared" si="303"/>
        <v>0</v>
      </c>
      <c r="BP291" s="199">
        <f t="shared" si="304"/>
        <v>0</v>
      </c>
      <c r="BQ291" s="201">
        <f t="shared" si="305"/>
        <v>0</v>
      </c>
      <c r="BR291" s="207">
        <f t="shared" si="306"/>
        <v>4</v>
      </c>
      <c r="BS291" s="199">
        <f t="shared" si="307"/>
        <v>11</v>
      </c>
      <c r="BT291" s="199">
        <f t="shared" si="308"/>
        <v>0</v>
      </c>
      <c r="BU291" s="199">
        <f t="shared" si="309"/>
        <v>0</v>
      </c>
      <c r="BV291" s="201">
        <f t="shared" si="310"/>
        <v>0</v>
      </c>
      <c r="BW291" s="207">
        <f t="shared" si="311"/>
        <v>3</v>
      </c>
      <c r="BX291" s="235">
        <v>72</v>
      </c>
      <c r="BY291" s="235">
        <v>72</v>
      </c>
      <c r="BZ291" s="193" t="e">
        <f t="shared" si="312"/>
        <v>#VALUE!</v>
      </c>
      <c r="CA291" s="193">
        <f t="shared" si="313"/>
        <v>20</v>
      </c>
      <c r="CB291" s="193" t="e">
        <f t="shared" si="314"/>
        <v>#VALUE!</v>
      </c>
      <c r="CC291" s="193" t="e">
        <f t="shared" si="315"/>
        <v>#VALUE!</v>
      </c>
      <c r="CD291" s="193" t="e">
        <f t="shared" si="316"/>
        <v>#VALUE!</v>
      </c>
      <c r="CE291" s="193" t="e">
        <f t="shared" si="317"/>
        <v>#VALUE!</v>
      </c>
      <c r="CF291" s="193" t="e">
        <f t="shared" si="318"/>
        <v>#VALUE!</v>
      </c>
      <c r="CG291" s="193" t="e">
        <f t="shared" si="319"/>
        <v>#VALUE!</v>
      </c>
      <c r="CH291" s="193" t="e">
        <f t="shared" si="320"/>
        <v>#VALUE!</v>
      </c>
      <c r="CI291" s="193" t="e">
        <f t="shared" si="321"/>
        <v>#VALUE!</v>
      </c>
      <c r="CJ291" s="193" t="e">
        <f t="shared" si="322"/>
        <v>#VALUE!</v>
      </c>
      <c r="CK291" s="193" t="e">
        <f t="shared" si="323"/>
        <v>#VALUE!</v>
      </c>
      <c r="CL291" s="193" t="e">
        <f t="shared" si="324"/>
        <v>#VALUE!</v>
      </c>
      <c r="CM291" s="193" t="e">
        <f t="shared" si="325"/>
        <v>#VALUE!</v>
      </c>
      <c r="CN291" s="193" t="e">
        <f t="shared" si="326"/>
        <v>#VALUE!</v>
      </c>
      <c r="CO291" s="209" t="str">
        <f t="shared" si="327"/>
        <v>2023PEC AI 448</v>
      </c>
      <c r="CP291" s="193" t="e">
        <f t="shared" si="328"/>
        <v>#VALUE!</v>
      </c>
      <c r="CQ291" s="158"/>
      <c r="CR291" s="193">
        <f t="shared" si="329"/>
        <v>20</v>
      </c>
      <c r="CS291" s="193" t="e">
        <f t="shared" si="330"/>
        <v>#VALUE!</v>
      </c>
      <c r="CT291" s="193" t="e">
        <f t="shared" si="331"/>
        <v>#VALUE!</v>
      </c>
      <c r="CU291" s="193" t="e">
        <f t="shared" si="332"/>
        <v>#VALUE!</v>
      </c>
      <c r="CV291" s="193" t="e">
        <f t="shared" si="333"/>
        <v>#VALUE!</v>
      </c>
      <c r="CW291" s="193" t="e">
        <f t="shared" si="334"/>
        <v>#VALUE!</v>
      </c>
      <c r="CX291" s="193" t="e">
        <f t="shared" si="335"/>
        <v>#VALUE!</v>
      </c>
      <c r="CY291" s="193" t="e">
        <f t="shared" si="336"/>
        <v>#VALUE!</v>
      </c>
      <c r="CZ291" s="193" t="e">
        <f t="shared" si="337"/>
        <v>#VALUE!</v>
      </c>
      <c r="DA291" s="193" t="e">
        <f t="shared" si="338"/>
        <v>#VALUE!</v>
      </c>
      <c r="DB291" s="193" t="e">
        <f t="shared" si="339"/>
        <v>#VALUE!</v>
      </c>
      <c r="DC291" s="193" t="e">
        <f t="shared" si="340"/>
        <v>#VALUE!</v>
      </c>
      <c r="DD291" s="193" t="e">
        <f t="shared" si="341"/>
        <v>#VALUE!</v>
      </c>
      <c r="DE291" s="159"/>
      <c r="DF291" s="159" t="e">
        <f t="shared" si="342"/>
        <v>#VALUE!</v>
      </c>
      <c r="DG291" s="159"/>
      <c r="DH291" s="159"/>
      <c r="DI291" s="159"/>
      <c r="DJ291" s="159"/>
      <c r="DK291" s="159"/>
      <c r="DL291" s="159"/>
      <c r="DM291" s="159"/>
      <c r="DN291" s="159"/>
      <c r="DO291" s="159"/>
      <c r="DP291" s="159"/>
      <c r="DQ291" s="159"/>
      <c r="DR291" s="159">
        <f t="shared" si="343"/>
        <v>72</v>
      </c>
      <c r="DS291" s="188">
        <f t="shared" si="344"/>
        <v>14</v>
      </c>
      <c r="DT291" s="159">
        <f t="shared" si="345"/>
        <v>10</v>
      </c>
      <c r="DU291" s="159">
        <f t="shared" si="346"/>
        <v>11</v>
      </c>
      <c r="DV291" s="159">
        <f t="shared" si="347"/>
        <v>11</v>
      </c>
      <c r="DW291" s="159">
        <f t="shared" si="348"/>
        <v>11</v>
      </c>
      <c r="DX291" s="159">
        <f t="shared" si="349"/>
        <v>4</v>
      </c>
      <c r="DY291" s="210">
        <f t="shared" si="350"/>
        <v>11</v>
      </c>
      <c r="DZ291" s="159">
        <f t="shared" si="351"/>
        <v>72</v>
      </c>
      <c r="EA291" s="159">
        <f t="shared" si="352"/>
        <v>14</v>
      </c>
      <c r="EB291" s="159">
        <f t="shared" si="353"/>
        <v>0</v>
      </c>
      <c r="EC291" s="159">
        <f t="shared" si="377"/>
        <v>10</v>
      </c>
      <c r="ED291" s="159">
        <f t="shared" si="377"/>
        <v>11</v>
      </c>
      <c r="EE291" s="159">
        <f t="shared" si="378"/>
        <v>0</v>
      </c>
      <c r="EF291" s="159">
        <f t="shared" si="378"/>
        <v>0</v>
      </c>
      <c r="EG291" s="159">
        <f t="shared" si="354"/>
        <v>11</v>
      </c>
      <c r="EH291" s="159">
        <f t="shared" si="355"/>
        <v>0</v>
      </c>
      <c r="EI291" s="159">
        <f t="shared" si="379"/>
        <v>11</v>
      </c>
      <c r="EJ291" s="159">
        <f t="shared" si="379"/>
        <v>4</v>
      </c>
      <c r="EK291" s="159">
        <f t="shared" si="380"/>
        <v>0</v>
      </c>
      <c r="EL291" s="159">
        <f t="shared" si="380"/>
        <v>0</v>
      </c>
      <c r="EM291" s="159">
        <f t="shared" si="356"/>
        <v>11</v>
      </c>
      <c r="EN291" s="159"/>
      <c r="EO291" s="159"/>
      <c r="EP291" s="188">
        <f t="shared" si="357"/>
        <v>14</v>
      </c>
      <c r="EQ291" s="159">
        <f t="shared" si="358"/>
        <v>12</v>
      </c>
      <c r="ER291" s="159">
        <f t="shared" si="359"/>
        <v>13</v>
      </c>
      <c r="ES291" s="159">
        <f t="shared" si="360"/>
        <v>13</v>
      </c>
      <c r="ET291" s="159">
        <f t="shared" si="361"/>
        <v>8</v>
      </c>
      <c r="EU291" s="159">
        <f t="shared" si="362"/>
        <v>12</v>
      </c>
      <c r="EV291" s="159"/>
      <c r="EW291" s="159">
        <f t="shared" si="363"/>
        <v>72</v>
      </c>
      <c r="EX291" s="159">
        <f t="shared" si="364"/>
        <v>14</v>
      </c>
      <c r="EY291" s="159">
        <f t="shared" si="365"/>
        <v>0</v>
      </c>
      <c r="EZ291" s="159">
        <f t="shared" si="381"/>
        <v>12</v>
      </c>
      <c r="FA291" s="159">
        <f t="shared" si="381"/>
        <v>13</v>
      </c>
      <c r="FB291" s="159">
        <f t="shared" si="382"/>
        <v>0</v>
      </c>
      <c r="FC291" s="159">
        <f t="shared" si="382"/>
        <v>0</v>
      </c>
      <c r="FD291" s="159">
        <f t="shared" si="366"/>
        <v>13</v>
      </c>
      <c r="FE291" s="159">
        <f t="shared" si="367"/>
        <v>0</v>
      </c>
      <c r="FF291" s="159">
        <f t="shared" si="383"/>
        <v>8</v>
      </c>
      <c r="FG291" s="159">
        <f t="shared" si="383"/>
        <v>12</v>
      </c>
      <c r="FH291" s="159">
        <f t="shared" si="368"/>
        <v>0</v>
      </c>
      <c r="FI291" s="159">
        <v>0</v>
      </c>
      <c r="FJ291" s="159">
        <v>0</v>
      </c>
      <c r="FK291" s="159"/>
      <c r="FL291" s="159"/>
      <c r="FM291" s="235">
        <v>72</v>
      </c>
    </row>
    <row r="292" spans="1:169" ht="18" x14ac:dyDescent="0.2">
      <c r="A292" s="194">
        <v>279</v>
      </c>
      <c r="B292" s="195">
        <v>211423243279</v>
      </c>
      <c r="C292" s="196" t="s">
        <v>1228</v>
      </c>
      <c r="D292" s="197"/>
      <c r="E292" s="198" t="s">
        <v>1229</v>
      </c>
      <c r="F292" s="199">
        <f t="shared" si="243"/>
        <v>2</v>
      </c>
      <c r="G292" s="199">
        <f t="shared" si="244"/>
        <v>2</v>
      </c>
      <c r="H292" s="199">
        <f t="shared" si="245"/>
        <v>2</v>
      </c>
      <c r="I292" s="199">
        <f t="shared" si="246"/>
        <v>2</v>
      </c>
      <c r="J292" s="199">
        <f t="shared" si="247"/>
        <v>2</v>
      </c>
      <c r="K292" s="199">
        <f t="shared" si="248"/>
        <v>2</v>
      </c>
      <c r="L292" s="199">
        <f t="shared" si="249"/>
        <v>2</v>
      </c>
      <c r="M292" s="199">
        <f t="shared" si="250"/>
        <v>2</v>
      </c>
      <c r="N292" s="199">
        <f t="shared" si="251"/>
        <v>0</v>
      </c>
      <c r="O292" s="200">
        <f t="shared" si="252"/>
        <v>0</v>
      </c>
      <c r="P292" s="199">
        <f t="shared" si="253"/>
        <v>12</v>
      </c>
      <c r="Q292" s="199">
        <f t="shared" si="254"/>
        <v>0</v>
      </c>
      <c r="R292" s="199">
        <f t="shared" si="255"/>
        <v>0</v>
      </c>
      <c r="S292" s="201">
        <f t="shared" si="369"/>
        <v>0</v>
      </c>
      <c r="T292" s="202">
        <f t="shared" si="256"/>
        <v>3</v>
      </c>
      <c r="U292" s="199">
        <f t="shared" si="257"/>
        <v>0</v>
      </c>
      <c r="V292" s="199">
        <f t="shared" si="258"/>
        <v>0</v>
      </c>
      <c r="W292" s="199">
        <f t="shared" si="259"/>
        <v>0</v>
      </c>
      <c r="X292" s="201">
        <f t="shared" si="260"/>
        <v>0</v>
      </c>
      <c r="Y292" s="203">
        <f t="shared" si="261"/>
        <v>4</v>
      </c>
      <c r="Z292" s="199">
        <f t="shared" si="262"/>
        <v>0</v>
      </c>
      <c r="AA292" s="199">
        <f t="shared" si="263"/>
        <v>0</v>
      </c>
      <c r="AB292" s="199">
        <f t="shared" si="264"/>
        <v>0</v>
      </c>
      <c r="AC292" s="201">
        <f t="shared" si="265"/>
        <v>0</v>
      </c>
      <c r="AD292" s="202">
        <f t="shared" si="266"/>
        <v>4</v>
      </c>
      <c r="AE292" s="199">
        <f t="shared" si="267"/>
        <v>12</v>
      </c>
      <c r="AF292" s="199">
        <f t="shared" si="268"/>
        <v>0</v>
      </c>
      <c r="AG292" s="199">
        <f t="shared" si="269"/>
        <v>0</v>
      </c>
      <c r="AH292" s="201">
        <f t="shared" si="270"/>
        <v>0</v>
      </c>
      <c r="AI292" s="204">
        <f t="shared" si="271"/>
        <v>3</v>
      </c>
      <c r="AJ292" s="199">
        <f t="shared" si="272"/>
        <v>10</v>
      </c>
      <c r="AK292" s="199">
        <f t="shared" si="273"/>
        <v>0</v>
      </c>
      <c r="AL292" s="199">
        <f t="shared" si="274"/>
        <v>0</v>
      </c>
      <c r="AM292" s="201">
        <f t="shared" si="275"/>
        <v>0</v>
      </c>
      <c r="AN292" s="204">
        <f t="shared" si="276"/>
        <v>3</v>
      </c>
      <c r="AO292" s="199">
        <f t="shared" si="277"/>
        <v>0</v>
      </c>
      <c r="AP292" s="199">
        <f t="shared" si="278"/>
        <v>0</v>
      </c>
      <c r="AQ292" s="199">
        <f t="shared" si="279"/>
        <v>0</v>
      </c>
      <c r="AR292" s="201">
        <f t="shared" si="280"/>
        <v>0</v>
      </c>
      <c r="AS292" s="204">
        <f t="shared" si="281"/>
        <v>4</v>
      </c>
      <c r="AT292" s="199">
        <f t="shared" si="282"/>
        <v>12</v>
      </c>
      <c r="AU292" s="199">
        <f t="shared" si="283"/>
        <v>0</v>
      </c>
      <c r="AV292" s="199">
        <f t="shared" si="284"/>
        <v>0</v>
      </c>
      <c r="AW292" s="201">
        <f t="shared" si="285"/>
        <v>0</v>
      </c>
      <c r="AX292" s="205">
        <f t="shared" si="286"/>
        <v>3</v>
      </c>
      <c r="AY292" s="199">
        <f t="shared" si="287"/>
        <v>0</v>
      </c>
      <c r="AZ292" s="199">
        <f t="shared" si="288"/>
        <v>0</v>
      </c>
      <c r="BA292" s="199">
        <f t="shared" si="289"/>
        <v>0</v>
      </c>
      <c r="BB292" s="201">
        <f t="shared" si="290"/>
        <v>0</v>
      </c>
      <c r="BC292" s="204">
        <f t="shared" si="291"/>
        <v>4</v>
      </c>
      <c r="BD292" s="199">
        <f t="shared" si="292"/>
        <v>0</v>
      </c>
      <c r="BE292" s="199">
        <f t="shared" si="293"/>
        <v>0</v>
      </c>
      <c r="BF292" s="199">
        <f t="shared" si="294"/>
        <v>0</v>
      </c>
      <c r="BG292" s="201">
        <f t="shared" si="295"/>
        <v>0</v>
      </c>
      <c r="BH292" s="204">
        <f t="shared" si="296"/>
        <v>4</v>
      </c>
      <c r="BI292" s="199">
        <f t="shared" si="297"/>
        <v>5</v>
      </c>
      <c r="BJ292" s="199">
        <f t="shared" si="298"/>
        <v>0</v>
      </c>
      <c r="BK292" s="199">
        <f t="shared" si="299"/>
        <v>0</v>
      </c>
      <c r="BL292" s="201">
        <f t="shared" si="300"/>
        <v>0</v>
      </c>
      <c r="BM292" s="206">
        <f t="shared" si="301"/>
        <v>3</v>
      </c>
      <c r="BN292" s="199">
        <f t="shared" si="302"/>
        <v>12</v>
      </c>
      <c r="BO292" s="199">
        <f t="shared" si="303"/>
        <v>0</v>
      </c>
      <c r="BP292" s="199">
        <f t="shared" si="304"/>
        <v>0</v>
      </c>
      <c r="BQ292" s="201">
        <f t="shared" si="305"/>
        <v>0</v>
      </c>
      <c r="BR292" s="207">
        <f t="shared" si="306"/>
        <v>3</v>
      </c>
      <c r="BS292" s="199">
        <f t="shared" si="307"/>
        <v>0</v>
      </c>
      <c r="BT292" s="199">
        <f t="shared" si="308"/>
        <v>0</v>
      </c>
      <c r="BU292" s="199">
        <f t="shared" si="309"/>
        <v>0</v>
      </c>
      <c r="BV292" s="201">
        <f t="shared" si="310"/>
        <v>0</v>
      </c>
      <c r="BW292" s="207">
        <f t="shared" si="311"/>
        <v>4</v>
      </c>
      <c r="BX292" s="235">
        <v>79</v>
      </c>
      <c r="BY292" s="235">
        <v>79</v>
      </c>
      <c r="BZ292" s="193" t="e">
        <f t="shared" si="312"/>
        <v>#VALUE!</v>
      </c>
      <c r="CA292" s="193">
        <f t="shared" si="313"/>
        <v>20</v>
      </c>
      <c r="CB292" s="193" t="e">
        <f t="shared" si="314"/>
        <v>#VALUE!</v>
      </c>
      <c r="CC292" s="193" t="e">
        <f t="shared" si="315"/>
        <v>#VALUE!</v>
      </c>
      <c r="CD292" s="193" t="e">
        <f t="shared" si="316"/>
        <v>#VALUE!</v>
      </c>
      <c r="CE292" s="193" t="e">
        <f t="shared" si="317"/>
        <v>#VALUE!</v>
      </c>
      <c r="CF292" s="193" t="e">
        <f t="shared" si="318"/>
        <v>#VALUE!</v>
      </c>
      <c r="CG292" s="193" t="e">
        <f t="shared" si="319"/>
        <v>#VALUE!</v>
      </c>
      <c r="CH292" s="193" t="e">
        <f t="shared" si="320"/>
        <v>#VALUE!</v>
      </c>
      <c r="CI292" s="193" t="e">
        <f t="shared" si="321"/>
        <v>#VALUE!</v>
      </c>
      <c r="CJ292" s="193" t="e">
        <f t="shared" si="322"/>
        <v>#VALUE!</v>
      </c>
      <c r="CK292" s="193" t="e">
        <f t="shared" si="323"/>
        <v>#VALUE!</v>
      </c>
      <c r="CL292" s="193" t="e">
        <f t="shared" si="324"/>
        <v>#VALUE!</v>
      </c>
      <c r="CM292" s="193" t="e">
        <f t="shared" si="325"/>
        <v>#VALUE!</v>
      </c>
      <c r="CN292" s="193" t="e">
        <f t="shared" si="326"/>
        <v>#VALUE!</v>
      </c>
      <c r="CO292" s="209" t="str">
        <f t="shared" si="327"/>
        <v>2023PEC AI 449</v>
      </c>
      <c r="CP292" s="193" t="e">
        <f t="shared" si="328"/>
        <v>#VALUE!</v>
      </c>
      <c r="CQ292" s="158"/>
      <c r="CR292" s="193">
        <f t="shared" si="329"/>
        <v>20</v>
      </c>
      <c r="CS292" s="193" t="e">
        <f t="shared" si="330"/>
        <v>#VALUE!</v>
      </c>
      <c r="CT292" s="193" t="e">
        <f t="shared" si="331"/>
        <v>#VALUE!</v>
      </c>
      <c r="CU292" s="193" t="e">
        <f t="shared" si="332"/>
        <v>#VALUE!</v>
      </c>
      <c r="CV292" s="193" t="e">
        <f t="shared" si="333"/>
        <v>#VALUE!</v>
      </c>
      <c r="CW292" s="193" t="e">
        <f t="shared" si="334"/>
        <v>#VALUE!</v>
      </c>
      <c r="CX292" s="193" t="e">
        <f t="shared" si="335"/>
        <v>#VALUE!</v>
      </c>
      <c r="CY292" s="193" t="e">
        <f t="shared" si="336"/>
        <v>#VALUE!</v>
      </c>
      <c r="CZ292" s="193" t="e">
        <f t="shared" si="337"/>
        <v>#VALUE!</v>
      </c>
      <c r="DA292" s="193" t="e">
        <f t="shared" si="338"/>
        <v>#VALUE!</v>
      </c>
      <c r="DB292" s="193" t="e">
        <f t="shared" si="339"/>
        <v>#VALUE!</v>
      </c>
      <c r="DC292" s="193" t="e">
        <f t="shared" si="340"/>
        <v>#VALUE!</v>
      </c>
      <c r="DD292" s="193" t="e">
        <f t="shared" si="341"/>
        <v>#VALUE!</v>
      </c>
      <c r="DE292" s="159"/>
      <c r="DF292" s="159" t="e">
        <f t="shared" si="342"/>
        <v>#VALUE!</v>
      </c>
      <c r="DG292" s="159"/>
      <c r="DH292" s="159"/>
      <c r="DI292" s="159"/>
      <c r="DJ292" s="159"/>
      <c r="DK292" s="159"/>
      <c r="DL292" s="159"/>
      <c r="DM292" s="159"/>
      <c r="DN292" s="159"/>
      <c r="DO292" s="159"/>
      <c r="DP292" s="159"/>
      <c r="DQ292" s="159"/>
      <c r="DR292" s="159">
        <f t="shared" si="343"/>
        <v>79</v>
      </c>
      <c r="DS292" s="188">
        <f t="shared" si="344"/>
        <v>16</v>
      </c>
      <c r="DT292" s="159">
        <f t="shared" si="345"/>
        <v>12</v>
      </c>
      <c r="DU292" s="159">
        <f t="shared" si="346"/>
        <v>12</v>
      </c>
      <c r="DV292" s="159">
        <f t="shared" si="347"/>
        <v>10</v>
      </c>
      <c r="DW292" s="159">
        <f t="shared" si="348"/>
        <v>12</v>
      </c>
      <c r="DX292" s="159">
        <f t="shared" si="349"/>
        <v>5</v>
      </c>
      <c r="DY292" s="210">
        <f t="shared" si="350"/>
        <v>12</v>
      </c>
      <c r="DZ292" s="159">
        <f t="shared" si="351"/>
        <v>79</v>
      </c>
      <c r="EA292" s="159">
        <f t="shared" si="352"/>
        <v>16</v>
      </c>
      <c r="EB292" s="159">
        <f t="shared" si="353"/>
        <v>12</v>
      </c>
      <c r="EC292" s="159">
        <f t="shared" si="377"/>
        <v>0</v>
      </c>
      <c r="ED292" s="159">
        <f t="shared" si="377"/>
        <v>0</v>
      </c>
      <c r="EE292" s="159">
        <f t="shared" si="378"/>
        <v>12</v>
      </c>
      <c r="EF292" s="159">
        <f t="shared" si="378"/>
        <v>10</v>
      </c>
      <c r="EG292" s="159">
        <f t="shared" si="354"/>
        <v>0</v>
      </c>
      <c r="EH292" s="159">
        <f t="shared" si="355"/>
        <v>12</v>
      </c>
      <c r="EI292" s="159">
        <f t="shared" si="379"/>
        <v>0</v>
      </c>
      <c r="EJ292" s="159">
        <f t="shared" si="379"/>
        <v>0</v>
      </c>
      <c r="EK292" s="159">
        <f t="shared" si="380"/>
        <v>5</v>
      </c>
      <c r="EL292" s="159">
        <f t="shared" si="380"/>
        <v>12</v>
      </c>
      <c r="EM292" s="159">
        <f t="shared" si="356"/>
        <v>0</v>
      </c>
      <c r="EN292" s="159"/>
      <c r="EO292" s="159"/>
      <c r="EP292" s="188">
        <f t="shared" si="357"/>
        <v>16</v>
      </c>
      <c r="EQ292" s="159">
        <f t="shared" si="358"/>
        <v>14</v>
      </c>
      <c r="ER292" s="159">
        <f t="shared" si="359"/>
        <v>14</v>
      </c>
      <c r="ES292" s="159">
        <f t="shared" si="360"/>
        <v>12</v>
      </c>
      <c r="ET292" s="159">
        <f t="shared" si="361"/>
        <v>10</v>
      </c>
      <c r="EU292" s="159">
        <f t="shared" si="362"/>
        <v>13</v>
      </c>
      <c r="EV292" s="159"/>
      <c r="EW292" s="159">
        <f t="shared" si="363"/>
        <v>79</v>
      </c>
      <c r="EX292" s="159">
        <f t="shared" si="364"/>
        <v>16</v>
      </c>
      <c r="EY292" s="159">
        <f t="shared" si="365"/>
        <v>14</v>
      </c>
      <c r="EZ292" s="159">
        <f t="shared" si="381"/>
        <v>0</v>
      </c>
      <c r="FA292" s="159">
        <f t="shared" si="381"/>
        <v>0</v>
      </c>
      <c r="FB292" s="159">
        <f t="shared" si="382"/>
        <v>14</v>
      </c>
      <c r="FC292" s="159">
        <f t="shared" si="382"/>
        <v>12</v>
      </c>
      <c r="FD292" s="159">
        <f t="shared" si="366"/>
        <v>0</v>
      </c>
      <c r="FE292" s="159">
        <f t="shared" si="367"/>
        <v>10</v>
      </c>
      <c r="FF292" s="159">
        <f t="shared" si="383"/>
        <v>0</v>
      </c>
      <c r="FG292" s="159">
        <f t="shared" si="383"/>
        <v>0</v>
      </c>
      <c r="FH292" s="159">
        <f t="shared" si="368"/>
        <v>13</v>
      </c>
      <c r="FI292" s="159">
        <v>0</v>
      </c>
      <c r="FJ292" s="159">
        <v>0</v>
      </c>
      <c r="FK292" s="159"/>
      <c r="FL292" s="159"/>
      <c r="FM292" s="235">
        <v>79</v>
      </c>
    </row>
    <row r="293" spans="1:169" ht="29" x14ac:dyDescent="0.2">
      <c r="A293" s="194">
        <v>280</v>
      </c>
      <c r="B293" s="195">
        <v>211423243280</v>
      </c>
      <c r="C293" s="196" t="s">
        <v>1230</v>
      </c>
      <c r="D293" s="197"/>
      <c r="E293" s="198" t="s">
        <v>1231</v>
      </c>
      <c r="F293" s="199">
        <f t="shared" si="243"/>
        <v>2</v>
      </c>
      <c r="G293" s="199">
        <f t="shared" si="244"/>
        <v>2</v>
      </c>
      <c r="H293" s="199">
        <f t="shared" si="245"/>
        <v>2</v>
      </c>
      <c r="I293" s="199">
        <f t="shared" si="246"/>
        <v>2</v>
      </c>
      <c r="J293" s="199">
        <f t="shared" si="247"/>
        <v>2</v>
      </c>
      <c r="K293" s="199">
        <f t="shared" si="248"/>
        <v>2</v>
      </c>
      <c r="L293" s="199">
        <f t="shared" si="249"/>
        <v>2</v>
      </c>
      <c r="M293" s="199">
        <f t="shared" si="250"/>
        <v>2</v>
      </c>
      <c r="N293" s="199">
        <f t="shared" si="251"/>
        <v>0</v>
      </c>
      <c r="O293" s="200">
        <f t="shared" si="252"/>
        <v>0</v>
      </c>
      <c r="P293" s="199">
        <f t="shared" si="253"/>
        <v>0</v>
      </c>
      <c r="Q293" s="199">
        <f t="shared" si="254"/>
        <v>0</v>
      </c>
      <c r="R293" s="199">
        <f t="shared" si="255"/>
        <v>0</v>
      </c>
      <c r="S293" s="201">
        <f t="shared" si="369"/>
        <v>0</v>
      </c>
      <c r="T293" s="202">
        <f t="shared" si="256"/>
        <v>4</v>
      </c>
      <c r="U293" s="199">
        <f t="shared" si="257"/>
        <v>11</v>
      </c>
      <c r="V293" s="199">
        <f t="shared" si="258"/>
        <v>0</v>
      </c>
      <c r="W293" s="199">
        <f t="shared" si="259"/>
        <v>0</v>
      </c>
      <c r="X293" s="201">
        <f t="shared" si="260"/>
        <v>0</v>
      </c>
      <c r="Y293" s="203">
        <f t="shared" si="261"/>
        <v>3</v>
      </c>
      <c r="Z293" s="199">
        <f t="shared" si="262"/>
        <v>12</v>
      </c>
      <c r="AA293" s="199">
        <f t="shared" si="263"/>
        <v>0</v>
      </c>
      <c r="AB293" s="199">
        <f t="shared" si="264"/>
        <v>0</v>
      </c>
      <c r="AC293" s="201">
        <f t="shared" si="265"/>
        <v>0</v>
      </c>
      <c r="AD293" s="202">
        <f t="shared" si="266"/>
        <v>3</v>
      </c>
      <c r="AE293" s="199">
        <f t="shared" si="267"/>
        <v>0</v>
      </c>
      <c r="AF293" s="199">
        <f t="shared" si="268"/>
        <v>0</v>
      </c>
      <c r="AG293" s="199">
        <f t="shared" si="269"/>
        <v>0</v>
      </c>
      <c r="AH293" s="201">
        <f t="shared" si="270"/>
        <v>0</v>
      </c>
      <c r="AI293" s="204">
        <f t="shared" si="271"/>
        <v>4</v>
      </c>
      <c r="AJ293" s="199">
        <f t="shared" si="272"/>
        <v>0</v>
      </c>
      <c r="AK293" s="199">
        <f t="shared" si="273"/>
        <v>0</v>
      </c>
      <c r="AL293" s="199">
        <f t="shared" si="274"/>
        <v>0</v>
      </c>
      <c r="AM293" s="201">
        <f t="shared" si="275"/>
        <v>0</v>
      </c>
      <c r="AN293" s="204">
        <f t="shared" si="276"/>
        <v>4</v>
      </c>
      <c r="AO293" s="199">
        <f t="shared" si="277"/>
        <v>12</v>
      </c>
      <c r="AP293" s="199">
        <f t="shared" si="278"/>
        <v>0</v>
      </c>
      <c r="AQ293" s="199">
        <f t="shared" si="279"/>
        <v>0</v>
      </c>
      <c r="AR293" s="201">
        <f t="shared" si="280"/>
        <v>0</v>
      </c>
      <c r="AS293" s="204">
        <f t="shared" si="281"/>
        <v>3</v>
      </c>
      <c r="AT293" s="199">
        <f t="shared" si="282"/>
        <v>0</v>
      </c>
      <c r="AU293" s="199">
        <f t="shared" si="283"/>
        <v>0</v>
      </c>
      <c r="AV293" s="199">
        <f t="shared" si="284"/>
        <v>0</v>
      </c>
      <c r="AW293" s="201">
        <f t="shared" si="285"/>
        <v>0</v>
      </c>
      <c r="AX293" s="205">
        <f t="shared" si="286"/>
        <v>4</v>
      </c>
      <c r="AY293" s="199">
        <f t="shared" si="287"/>
        <v>12</v>
      </c>
      <c r="AZ293" s="199">
        <f t="shared" si="288"/>
        <v>0</v>
      </c>
      <c r="BA293" s="199">
        <f t="shared" si="289"/>
        <v>0</v>
      </c>
      <c r="BB293" s="201">
        <f t="shared" si="290"/>
        <v>0</v>
      </c>
      <c r="BC293" s="204">
        <f t="shared" si="291"/>
        <v>3</v>
      </c>
      <c r="BD293" s="199">
        <f t="shared" si="292"/>
        <v>6</v>
      </c>
      <c r="BE293" s="199">
        <f t="shared" si="293"/>
        <v>0</v>
      </c>
      <c r="BF293" s="199">
        <f t="shared" si="294"/>
        <v>0</v>
      </c>
      <c r="BG293" s="201">
        <f t="shared" si="295"/>
        <v>0</v>
      </c>
      <c r="BH293" s="204">
        <f t="shared" si="296"/>
        <v>3</v>
      </c>
      <c r="BI293" s="199">
        <f t="shared" si="297"/>
        <v>0</v>
      </c>
      <c r="BJ293" s="199">
        <f t="shared" si="298"/>
        <v>0</v>
      </c>
      <c r="BK293" s="199">
        <f t="shared" si="299"/>
        <v>0</v>
      </c>
      <c r="BL293" s="201">
        <f t="shared" si="300"/>
        <v>0</v>
      </c>
      <c r="BM293" s="206">
        <f t="shared" si="301"/>
        <v>4</v>
      </c>
      <c r="BN293" s="199">
        <f t="shared" si="302"/>
        <v>0</v>
      </c>
      <c r="BO293" s="199">
        <f t="shared" si="303"/>
        <v>0</v>
      </c>
      <c r="BP293" s="199">
        <f t="shared" si="304"/>
        <v>0</v>
      </c>
      <c r="BQ293" s="201">
        <f t="shared" si="305"/>
        <v>0</v>
      </c>
      <c r="BR293" s="207">
        <f t="shared" si="306"/>
        <v>4</v>
      </c>
      <c r="BS293" s="199">
        <f t="shared" si="307"/>
        <v>12</v>
      </c>
      <c r="BT293" s="199">
        <f t="shared" si="308"/>
        <v>0</v>
      </c>
      <c r="BU293" s="199">
        <f t="shared" si="309"/>
        <v>0</v>
      </c>
      <c r="BV293" s="201">
        <f t="shared" si="310"/>
        <v>0</v>
      </c>
      <c r="BW293" s="207">
        <f t="shared" si="311"/>
        <v>3</v>
      </c>
      <c r="BX293" s="235">
        <v>81</v>
      </c>
      <c r="BY293" s="235">
        <v>81</v>
      </c>
      <c r="BZ293" s="193" t="e">
        <f t="shared" si="312"/>
        <v>#VALUE!</v>
      </c>
      <c r="CA293" s="193">
        <f t="shared" si="313"/>
        <v>20</v>
      </c>
      <c r="CB293" s="193" t="e">
        <f t="shared" si="314"/>
        <v>#VALUE!</v>
      </c>
      <c r="CC293" s="193" t="e">
        <f t="shared" si="315"/>
        <v>#VALUE!</v>
      </c>
      <c r="CD293" s="193" t="e">
        <f t="shared" si="316"/>
        <v>#VALUE!</v>
      </c>
      <c r="CE293" s="193" t="e">
        <f t="shared" si="317"/>
        <v>#VALUE!</v>
      </c>
      <c r="CF293" s="193" t="e">
        <f t="shared" si="318"/>
        <v>#VALUE!</v>
      </c>
      <c r="CG293" s="193" t="e">
        <f t="shared" si="319"/>
        <v>#VALUE!</v>
      </c>
      <c r="CH293" s="193" t="e">
        <f t="shared" si="320"/>
        <v>#VALUE!</v>
      </c>
      <c r="CI293" s="193" t="e">
        <f t="shared" si="321"/>
        <v>#VALUE!</v>
      </c>
      <c r="CJ293" s="193" t="e">
        <f t="shared" si="322"/>
        <v>#VALUE!</v>
      </c>
      <c r="CK293" s="193" t="e">
        <f t="shared" si="323"/>
        <v>#VALUE!</v>
      </c>
      <c r="CL293" s="193" t="e">
        <f t="shared" si="324"/>
        <v>#VALUE!</v>
      </c>
      <c r="CM293" s="193" t="e">
        <f t="shared" si="325"/>
        <v>#VALUE!</v>
      </c>
      <c r="CN293" s="193" t="e">
        <f t="shared" si="326"/>
        <v>#VALUE!</v>
      </c>
      <c r="CO293" s="209" t="str">
        <f t="shared" si="327"/>
        <v>2023PEC AI 450</v>
      </c>
      <c r="CP293" s="193" t="e">
        <f t="shared" si="328"/>
        <v>#VALUE!</v>
      </c>
      <c r="CQ293" s="158"/>
      <c r="CR293" s="193">
        <f t="shared" si="329"/>
        <v>20</v>
      </c>
      <c r="CS293" s="193" t="e">
        <f t="shared" si="330"/>
        <v>#VALUE!</v>
      </c>
      <c r="CT293" s="193" t="e">
        <f t="shared" si="331"/>
        <v>#VALUE!</v>
      </c>
      <c r="CU293" s="193" t="e">
        <f t="shared" si="332"/>
        <v>#VALUE!</v>
      </c>
      <c r="CV293" s="193" t="e">
        <f t="shared" si="333"/>
        <v>#VALUE!</v>
      </c>
      <c r="CW293" s="193" t="e">
        <f t="shared" si="334"/>
        <v>#VALUE!</v>
      </c>
      <c r="CX293" s="193" t="e">
        <f t="shared" si="335"/>
        <v>#VALUE!</v>
      </c>
      <c r="CY293" s="193" t="e">
        <f t="shared" si="336"/>
        <v>#VALUE!</v>
      </c>
      <c r="CZ293" s="193" t="e">
        <f t="shared" si="337"/>
        <v>#VALUE!</v>
      </c>
      <c r="DA293" s="193" t="e">
        <f t="shared" si="338"/>
        <v>#VALUE!</v>
      </c>
      <c r="DB293" s="193" t="e">
        <f t="shared" si="339"/>
        <v>#VALUE!</v>
      </c>
      <c r="DC293" s="193" t="e">
        <f t="shared" si="340"/>
        <v>#VALUE!</v>
      </c>
      <c r="DD293" s="193" t="e">
        <f t="shared" si="341"/>
        <v>#VALUE!</v>
      </c>
      <c r="DE293" s="159"/>
      <c r="DF293" s="159" t="e">
        <f t="shared" si="342"/>
        <v>#VALUE!</v>
      </c>
      <c r="DG293" s="159"/>
      <c r="DH293" s="159"/>
      <c r="DI293" s="159"/>
      <c r="DJ293" s="159"/>
      <c r="DK293" s="159"/>
      <c r="DL293" s="159"/>
      <c r="DM293" s="159"/>
      <c r="DN293" s="159"/>
      <c r="DO293" s="159"/>
      <c r="DP293" s="159"/>
      <c r="DQ293" s="159"/>
      <c r="DR293" s="159">
        <f t="shared" si="343"/>
        <v>81</v>
      </c>
      <c r="DS293" s="188">
        <f t="shared" si="344"/>
        <v>16</v>
      </c>
      <c r="DT293" s="159">
        <f t="shared" si="345"/>
        <v>11</v>
      </c>
      <c r="DU293" s="159">
        <f t="shared" si="346"/>
        <v>12</v>
      </c>
      <c r="DV293" s="159">
        <f t="shared" si="347"/>
        <v>12</v>
      </c>
      <c r="DW293" s="159">
        <f t="shared" si="348"/>
        <v>12</v>
      </c>
      <c r="DX293" s="159">
        <f t="shared" si="349"/>
        <v>6</v>
      </c>
      <c r="DY293" s="210">
        <f t="shared" si="350"/>
        <v>12</v>
      </c>
      <c r="DZ293" s="159">
        <f t="shared" si="351"/>
        <v>81</v>
      </c>
      <c r="EA293" s="159">
        <f t="shared" si="352"/>
        <v>16</v>
      </c>
      <c r="EB293" s="159">
        <f t="shared" si="353"/>
        <v>0</v>
      </c>
      <c r="EC293" s="159">
        <f t="shared" si="377"/>
        <v>11</v>
      </c>
      <c r="ED293" s="159">
        <f t="shared" si="377"/>
        <v>12</v>
      </c>
      <c r="EE293" s="159">
        <f t="shared" si="378"/>
        <v>0</v>
      </c>
      <c r="EF293" s="159">
        <f t="shared" si="378"/>
        <v>0</v>
      </c>
      <c r="EG293" s="159">
        <f t="shared" si="354"/>
        <v>12</v>
      </c>
      <c r="EH293" s="159">
        <f t="shared" si="355"/>
        <v>0</v>
      </c>
      <c r="EI293" s="159">
        <f t="shared" si="379"/>
        <v>12</v>
      </c>
      <c r="EJ293" s="159">
        <f t="shared" si="379"/>
        <v>6</v>
      </c>
      <c r="EK293" s="159">
        <f t="shared" si="380"/>
        <v>0</v>
      </c>
      <c r="EL293" s="159">
        <f t="shared" si="380"/>
        <v>0</v>
      </c>
      <c r="EM293" s="159">
        <f t="shared" si="356"/>
        <v>12</v>
      </c>
      <c r="EN293" s="159"/>
      <c r="EO293" s="159"/>
      <c r="EP293" s="188">
        <f t="shared" si="357"/>
        <v>16</v>
      </c>
      <c r="EQ293" s="159">
        <f t="shared" si="358"/>
        <v>13</v>
      </c>
      <c r="ER293" s="159">
        <f t="shared" si="359"/>
        <v>14</v>
      </c>
      <c r="ES293" s="159">
        <f t="shared" si="360"/>
        <v>14</v>
      </c>
      <c r="ET293" s="159">
        <f t="shared" si="361"/>
        <v>11</v>
      </c>
      <c r="EU293" s="159">
        <f t="shared" si="362"/>
        <v>13</v>
      </c>
      <c r="EV293" s="159"/>
      <c r="EW293" s="159">
        <f t="shared" si="363"/>
        <v>81</v>
      </c>
      <c r="EX293" s="159">
        <f t="shared" si="364"/>
        <v>16</v>
      </c>
      <c r="EY293" s="159">
        <f t="shared" si="365"/>
        <v>0</v>
      </c>
      <c r="EZ293" s="159">
        <f t="shared" si="381"/>
        <v>13</v>
      </c>
      <c r="FA293" s="159">
        <f t="shared" si="381"/>
        <v>14</v>
      </c>
      <c r="FB293" s="159">
        <f t="shared" si="382"/>
        <v>0</v>
      </c>
      <c r="FC293" s="159">
        <f t="shared" si="382"/>
        <v>0</v>
      </c>
      <c r="FD293" s="159">
        <f t="shared" si="366"/>
        <v>14</v>
      </c>
      <c r="FE293" s="159">
        <f t="shared" si="367"/>
        <v>0</v>
      </c>
      <c r="FF293" s="159">
        <f t="shared" si="383"/>
        <v>11</v>
      </c>
      <c r="FG293" s="159">
        <f t="shared" si="383"/>
        <v>13</v>
      </c>
      <c r="FH293" s="159">
        <f t="shared" si="368"/>
        <v>0</v>
      </c>
      <c r="FI293" s="159">
        <v>0</v>
      </c>
      <c r="FJ293" s="159">
        <v>0</v>
      </c>
      <c r="FK293" s="159"/>
      <c r="FL293" s="159"/>
      <c r="FM293" s="235">
        <v>81</v>
      </c>
    </row>
    <row r="294" spans="1:169" ht="29" x14ac:dyDescent="0.2">
      <c r="A294" s="194">
        <v>281</v>
      </c>
      <c r="B294" s="195">
        <v>211423243282</v>
      </c>
      <c r="C294" s="196" t="s">
        <v>1232</v>
      </c>
      <c r="D294" s="197"/>
      <c r="E294" s="198" t="s">
        <v>1233</v>
      </c>
      <c r="F294" s="199">
        <f t="shared" si="243"/>
        <v>2</v>
      </c>
      <c r="G294" s="199">
        <f t="shared" si="244"/>
        <v>2</v>
      </c>
      <c r="H294" s="199">
        <f t="shared" si="245"/>
        <v>2</v>
      </c>
      <c r="I294" s="199">
        <f t="shared" si="246"/>
        <v>2</v>
      </c>
      <c r="J294" s="199">
        <f t="shared" si="247"/>
        <v>2</v>
      </c>
      <c r="K294" s="199">
        <f t="shared" si="248"/>
        <v>2</v>
      </c>
      <c r="L294" s="199">
        <f t="shared" si="249"/>
        <v>2</v>
      </c>
      <c r="M294" s="199">
        <f t="shared" si="250"/>
        <v>2</v>
      </c>
      <c r="N294" s="199">
        <f t="shared" si="251"/>
        <v>2</v>
      </c>
      <c r="O294" s="200">
        <f t="shared" si="252"/>
        <v>0</v>
      </c>
      <c r="P294" s="199">
        <f t="shared" si="253"/>
        <v>0</v>
      </c>
      <c r="Q294" s="199">
        <f t="shared" si="254"/>
        <v>0</v>
      </c>
      <c r="R294" s="199">
        <f t="shared" si="255"/>
        <v>0</v>
      </c>
      <c r="S294" s="201">
        <f t="shared" si="369"/>
        <v>0</v>
      </c>
      <c r="T294" s="202">
        <f t="shared" si="256"/>
        <v>4</v>
      </c>
      <c r="U294" s="199">
        <f t="shared" si="257"/>
        <v>12</v>
      </c>
      <c r="V294" s="199">
        <f t="shared" si="258"/>
        <v>0</v>
      </c>
      <c r="W294" s="199">
        <f t="shared" si="259"/>
        <v>0</v>
      </c>
      <c r="X294" s="201">
        <f t="shared" si="260"/>
        <v>0</v>
      </c>
      <c r="Y294" s="203">
        <f t="shared" si="261"/>
        <v>3</v>
      </c>
      <c r="Z294" s="199">
        <f t="shared" si="262"/>
        <v>13</v>
      </c>
      <c r="AA294" s="199">
        <f t="shared" si="263"/>
        <v>0</v>
      </c>
      <c r="AB294" s="199">
        <f t="shared" si="264"/>
        <v>0</v>
      </c>
      <c r="AC294" s="201">
        <f t="shared" si="265"/>
        <v>0</v>
      </c>
      <c r="AD294" s="202">
        <f t="shared" si="266"/>
        <v>3</v>
      </c>
      <c r="AE294" s="199">
        <f t="shared" si="267"/>
        <v>0</v>
      </c>
      <c r="AF294" s="199">
        <f t="shared" si="268"/>
        <v>0</v>
      </c>
      <c r="AG294" s="199">
        <f t="shared" si="269"/>
        <v>0</v>
      </c>
      <c r="AH294" s="201">
        <f t="shared" si="270"/>
        <v>0</v>
      </c>
      <c r="AI294" s="204">
        <f t="shared" si="271"/>
        <v>4</v>
      </c>
      <c r="AJ294" s="199">
        <f t="shared" si="272"/>
        <v>0</v>
      </c>
      <c r="AK294" s="199">
        <f t="shared" si="273"/>
        <v>0</v>
      </c>
      <c r="AL294" s="199">
        <f t="shared" si="274"/>
        <v>0</v>
      </c>
      <c r="AM294" s="201">
        <f t="shared" si="275"/>
        <v>0</v>
      </c>
      <c r="AN294" s="204">
        <f t="shared" si="276"/>
        <v>4</v>
      </c>
      <c r="AO294" s="199">
        <f t="shared" si="277"/>
        <v>13</v>
      </c>
      <c r="AP294" s="199">
        <f t="shared" si="278"/>
        <v>0</v>
      </c>
      <c r="AQ294" s="199">
        <f t="shared" si="279"/>
        <v>0</v>
      </c>
      <c r="AR294" s="201">
        <f t="shared" si="280"/>
        <v>0</v>
      </c>
      <c r="AS294" s="204">
        <f t="shared" si="281"/>
        <v>3</v>
      </c>
      <c r="AT294" s="199">
        <f t="shared" si="282"/>
        <v>0</v>
      </c>
      <c r="AU294" s="199">
        <f t="shared" si="283"/>
        <v>0</v>
      </c>
      <c r="AV294" s="199">
        <f t="shared" si="284"/>
        <v>0</v>
      </c>
      <c r="AW294" s="201">
        <f t="shared" si="285"/>
        <v>0</v>
      </c>
      <c r="AX294" s="205">
        <f t="shared" si="286"/>
        <v>4</v>
      </c>
      <c r="AY294" s="199">
        <f t="shared" si="287"/>
        <v>13</v>
      </c>
      <c r="AZ294" s="199">
        <f t="shared" si="288"/>
        <v>0</v>
      </c>
      <c r="BA294" s="199">
        <f t="shared" si="289"/>
        <v>0</v>
      </c>
      <c r="BB294" s="201">
        <f t="shared" si="290"/>
        <v>0</v>
      </c>
      <c r="BC294" s="204">
        <f t="shared" si="291"/>
        <v>3</v>
      </c>
      <c r="BD294" s="199">
        <f t="shared" si="292"/>
        <v>7</v>
      </c>
      <c r="BE294" s="199">
        <f t="shared" si="293"/>
        <v>0</v>
      </c>
      <c r="BF294" s="199">
        <f t="shared" si="294"/>
        <v>0</v>
      </c>
      <c r="BG294" s="201">
        <f t="shared" si="295"/>
        <v>0</v>
      </c>
      <c r="BH294" s="204">
        <f t="shared" si="296"/>
        <v>3</v>
      </c>
      <c r="BI294" s="199">
        <f t="shared" si="297"/>
        <v>0</v>
      </c>
      <c r="BJ294" s="199">
        <f t="shared" si="298"/>
        <v>0</v>
      </c>
      <c r="BK294" s="199">
        <f t="shared" si="299"/>
        <v>0</v>
      </c>
      <c r="BL294" s="201">
        <f t="shared" si="300"/>
        <v>0</v>
      </c>
      <c r="BM294" s="206">
        <f t="shared" si="301"/>
        <v>4</v>
      </c>
      <c r="BN294" s="199">
        <f t="shared" si="302"/>
        <v>0</v>
      </c>
      <c r="BO294" s="199">
        <f t="shared" si="303"/>
        <v>0</v>
      </c>
      <c r="BP294" s="199">
        <f t="shared" si="304"/>
        <v>0</v>
      </c>
      <c r="BQ294" s="201">
        <f t="shared" si="305"/>
        <v>0</v>
      </c>
      <c r="BR294" s="207">
        <f t="shared" si="306"/>
        <v>4</v>
      </c>
      <c r="BS294" s="199">
        <f t="shared" si="307"/>
        <v>14</v>
      </c>
      <c r="BT294" s="199">
        <f t="shared" si="308"/>
        <v>0</v>
      </c>
      <c r="BU294" s="199">
        <f t="shared" si="309"/>
        <v>0</v>
      </c>
      <c r="BV294" s="201">
        <f t="shared" si="310"/>
        <v>0</v>
      </c>
      <c r="BW294" s="207">
        <f t="shared" si="311"/>
        <v>3</v>
      </c>
      <c r="BX294" s="235">
        <v>90</v>
      </c>
      <c r="BY294" s="235">
        <v>90</v>
      </c>
      <c r="BZ294" s="193" t="e">
        <f t="shared" si="312"/>
        <v>#VALUE!</v>
      </c>
      <c r="CA294" s="193">
        <f t="shared" si="313"/>
        <v>18</v>
      </c>
      <c r="CB294" s="193" t="e">
        <f t="shared" si="314"/>
        <v>#VALUE!</v>
      </c>
      <c r="CC294" s="193" t="e">
        <f t="shared" si="315"/>
        <v>#VALUE!</v>
      </c>
      <c r="CD294" s="193" t="e">
        <f t="shared" si="316"/>
        <v>#VALUE!</v>
      </c>
      <c r="CE294" s="193" t="e">
        <f t="shared" si="317"/>
        <v>#VALUE!</v>
      </c>
      <c r="CF294" s="193" t="e">
        <f t="shared" si="318"/>
        <v>#VALUE!</v>
      </c>
      <c r="CG294" s="193" t="e">
        <f t="shared" si="319"/>
        <v>#VALUE!</v>
      </c>
      <c r="CH294" s="193" t="e">
        <f t="shared" si="320"/>
        <v>#VALUE!</v>
      </c>
      <c r="CI294" s="193" t="e">
        <f t="shared" si="321"/>
        <v>#VALUE!</v>
      </c>
      <c r="CJ294" s="193" t="e">
        <f t="shared" si="322"/>
        <v>#VALUE!</v>
      </c>
      <c r="CK294" s="193" t="e">
        <f t="shared" si="323"/>
        <v>#VALUE!</v>
      </c>
      <c r="CL294" s="193" t="e">
        <f t="shared" si="324"/>
        <v>#VALUE!</v>
      </c>
      <c r="CM294" s="193" t="e">
        <f t="shared" si="325"/>
        <v>#VALUE!</v>
      </c>
      <c r="CN294" s="193" t="e">
        <f t="shared" si="326"/>
        <v>#VALUE!</v>
      </c>
      <c r="CO294" s="209" t="str">
        <f t="shared" si="327"/>
        <v>2023PEC AI 452</v>
      </c>
      <c r="CP294" s="193" t="e">
        <f t="shared" si="328"/>
        <v>#VALUE!</v>
      </c>
      <c r="CQ294" s="158"/>
      <c r="CR294" s="193">
        <f t="shared" si="329"/>
        <v>17</v>
      </c>
      <c r="CS294" s="193" t="e">
        <f t="shared" si="330"/>
        <v>#VALUE!</v>
      </c>
      <c r="CT294" s="193" t="e">
        <f t="shared" si="331"/>
        <v>#VALUE!</v>
      </c>
      <c r="CU294" s="193" t="e">
        <f t="shared" si="332"/>
        <v>#VALUE!</v>
      </c>
      <c r="CV294" s="193" t="e">
        <f t="shared" si="333"/>
        <v>#VALUE!</v>
      </c>
      <c r="CW294" s="193" t="e">
        <f t="shared" si="334"/>
        <v>#VALUE!</v>
      </c>
      <c r="CX294" s="193" t="e">
        <f t="shared" si="335"/>
        <v>#VALUE!</v>
      </c>
      <c r="CY294" s="193" t="e">
        <f t="shared" si="336"/>
        <v>#VALUE!</v>
      </c>
      <c r="CZ294" s="193" t="e">
        <f t="shared" si="337"/>
        <v>#VALUE!</v>
      </c>
      <c r="DA294" s="193" t="e">
        <f t="shared" si="338"/>
        <v>#VALUE!</v>
      </c>
      <c r="DB294" s="193" t="e">
        <f t="shared" si="339"/>
        <v>#VALUE!</v>
      </c>
      <c r="DC294" s="193" t="e">
        <f t="shared" si="340"/>
        <v>#VALUE!</v>
      </c>
      <c r="DD294" s="193" t="e">
        <f t="shared" si="341"/>
        <v>#VALUE!</v>
      </c>
      <c r="DE294" s="159"/>
      <c r="DF294" s="159" t="e">
        <f t="shared" si="342"/>
        <v>#VALUE!</v>
      </c>
      <c r="DG294" s="159"/>
      <c r="DH294" s="159"/>
      <c r="DI294" s="159"/>
      <c r="DJ294" s="159"/>
      <c r="DK294" s="159"/>
      <c r="DL294" s="159"/>
      <c r="DM294" s="159"/>
      <c r="DN294" s="159"/>
      <c r="DO294" s="159"/>
      <c r="DP294" s="159"/>
      <c r="DQ294" s="159"/>
      <c r="DR294" s="159">
        <f t="shared" si="343"/>
        <v>90</v>
      </c>
      <c r="DS294" s="188">
        <f t="shared" si="344"/>
        <v>18</v>
      </c>
      <c r="DT294" s="159">
        <f t="shared" si="345"/>
        <v>12</v>
      </c>
      <c r="DU294" s="159">
        <f t="shared" si="346"/>
        <v>13</v>
      </c>
      <c r="DV294" s="159">
        <f t="shared" si="347"/>
        <v>13</v>
      </c>
      <c r="DW294" s="159">
        <f t="shared" si="348"/>
        <v>13</v>
      </c>
      <c r="DX294" s="159">
        <f t="shared" si="349"/>
        <v>7</v>
      </c>
      <c r="DY294" s="210">
        <f t="shared" si="350"/>
        <v>14</v>
      </c>
      <c r="DZ294" s="159">
        <f t="shared" si="351"/>
        <v>90</v>
      </c>
      <c r="EA294" s="159">
        <f t="shared" si="352"/>
        <v>18</v>
      </c>
      <c r="EB294" s="159">
        <f t="shared" si="353"/>
        <v>0</v>
      </c>
      <c r="EC294" s="159">
        <f t="shared" si="377"/>
        <v>12</v>
      </c>
      <c r="ED294" s="159">
        <f t="shared" si="377"/>
        <v>13</v>
      </c>
      <c r="EE294" s="159">
        <f t="shared" si="378"/>
        <v>0</v>
      </c>
      <c r="EF294" s="159">
        <f t="shared" si="378"/>
        <v>0</v>
      </c>
      <c r="EG294" s="159">
        <f t="shared" si="354"/>
        <v>13</v>
      </c>
      <c r="EH294" s="159">
        <f t="shared" si="355"/>
        <v>0</v>
      </c>
      <c r="EI294" s="159">
        <f t="shared" si="379"/>
        <v>13</v>
      </c>
      <c r="EJ294" s="159">
        <f t="shared" si="379"/>
        <v>7</v>
      </c>
      <c r="EK294" s="159">
        <f t="shared" si="380"/>
        <v>0</v>
      </c>
      <c r="EL294" s="159">
        <f t="shared" si="380"/>
        <v>0</v>
      </c>
      <c r="EM294" s="159">
        <f t="shared" si="356"/>
        <v>14</v>
      </c>
      <c r="EN294" s="159"/>
      <c r="EO294" s="159"/>
      <c r="EP294" s="188">
        <f t="shared" si="357"/>
        <v>18</v>
      </c>
      <c r="EQ294" s="159">
        <f t="shared" si="358"/>
        <v>15</v>
      </c>
      <c r="ER294" s="159">
        <f t="shared" si="359"/>
        <v>16</v>
      </c>
      <c r="ES294" s="159">
        <f t="shared" si="360"/>
        <v>16</v>
      </c>
      <c r="ET294" s="159">
        <f t="shared" si="361"/>
        <v>11</v>
      </c>
      <c r="EU294" s="159">
        <f t="shared" si="362"/>
        <v>14</v>
      </c>
      <c r="EV294" s="159"/>
      <c r="EW294" s="159">
        <f t="shared" si="363"/>
        <v>90</v>
      </c>
      <c r="EX294" s="159">
        <f t="shared" si="364"/>
        <v>18</v>
      </c>
      <c r="EY294" s="159">
        <f t="shared" si="365"/>
        <v>0</v>
      </c>
      <c r="EZ294" s="159">
        <f t="shared" si="381"/>
        <v>15</v>
      </c>
      <c r="FA294" s="159">
        <f t="shared" si="381"/>
        <v>16</v>
      </c>
      <c r="FB294" s="159">
        <f t="shared" si="382"/>
        <v>0</v>
      </c>
      <c r="FC294" s="159">
        <f t="shared" si="382"/>
        <v>0</v>
      </c>
      <c r="FD294" s="159">
        <f t="shared" si="366"/>
        <v>16</v>
      </c>
      <c r="FE294" s="159">
        <f t="shared" si="367"/>
        <v>0</v>
      </c>
      <c r="FF294" s="159">
        <f t="shared" si="383"/>
        <v>11</v>
      </c>
      <c r="FG294" s="159">
        <f t="shared" si="383"/>
        <v>14</v>
      </c>
      <c r="FH294" s="159">
        <f t="shared" si="368"/>
        <v>0</v>
      </c>
      <c r="FI294" s="159">
        <v>0</v>
      </c>
      <c r="FJ294" s="159">
        <v>0</v>
      </c>
      <c r="FK294" s="159"/>
      <c r="FL294" s="159"/>
      <c r="FM294" s="235">
        <v>90</v>
      </c>
    </row>
    <row r="295" spans="1:169" ht="18" x14ac:dyDescent="0.2">
      <c r="A295" s="194">
        <v>282</v>
      </c>
      <c r="B295" s="195">
        <v>211423243283</v>
      </c>
      <c r="C295" s="196" t="s">
        <v>1234</v>
      </c>
      <c r="D295" s="197"/>
      <c r="E295" s="198" t="s">
        <v>1235</v>
      </c>
      <c r="F295" s="199">
        <f t="shared" si="243"/>
        <v>2</v>
      </c>
      <c r="G295" s="199">
        <f t="shared" si="244"/>
        <v>2</v>
      </c>
      <c r="H295" s="199">
        <f t="shared" si="245"/>
        <v>2</v>
      </c>
      <c r="I295" s="199">
        <f t="shared" si="246"/>
        <v>2</v>
      </c>
      <c r="J295" s="199">
        <f t="shared" si="247"/>
        <v>2</v>
      </c>
      <c r="K295" s="199">
        <f t="shared" si="248"/>
        <v>2</v>
      </c>
      <c r="L295" s="199">
        <f t="shared" si="249"/>
        <v>2</v>
      </c>
      <c r="M295" s="199">
        <f t="shared" si="250"/>
        <v>2</v>
      </c>
      <c r="N295" s="199">
        <f t="shared" si="251"/>
        <v>0</v>
      </c>
      <c r="O295" s="200">
        <f t="shared" si="252"/>
        <v>0</v>
      </c>
      <c r="P295" s="199">
        <f t="shared" si="253"/>
        <v>12</v>
      </c>
      <c r="Q295" s="199">
        <f t="shared" si="254"/>
        <v>0</v>
      </c>
      <c r="R295" s="199">
        <f t="shared" si="255"/>
        <v>0</v>
      </c>
      <c r="S295" s="201">
        <f t="shared" si="369"/>
        <v>0</v>
      </c>
      <c r="T295" s="202">
        <f t="shared" si="256"/>
        <v>3</v>
      </c>
      <c r="U295" s="199">
        <f t="shared" si="257"/>
        <v>0</v>
      </c>
      <c r="V295" s="199">
        <f t="shared" si="258"/>
        <v>0</v>
      </c>
      <c r="W295" s="199">
        <f t="shared" si="259"/>
        <v>0</v>
      </c>
      <c r="X295" s="201">
        <f t="shared" si="260"/>
        <v>0</v>
      </c>
      <c r="Y295" s="203">
        <f t="shared" si="261"/>
        <v>4</v>
      </c>
      <c r="Z295" s="199">
        <f t="shared" si="262"/>
        <v>0</v>
      </c>
      <c r="AA295" s="199">
        <f t="shared" si="263"/>
        <v>0</v>
      </c>
      <c r="AB295" s="199">
        <f t="shared" si="264"/>
        <v>0</v>
      </c>
      <c r="AC295" s="201">
        <f t="shared" si="265"/>
        <v>0</v>
      </c>
      <c r="AD295" s="202">
        <f t="shared" si="266"/>
        <v>4</v>
      </c>
      <c r="AE295" s="199">
        <f t="shared" si="267"/>
        <v>12</v>
      </c>
      <c r="AF295" s="199">
        <f t="shared" si="268"/>
        <v>0</v>
      </c>
      <c r="AG295" s="199">
        <f t="shared" si="269"/>
        <v>0</v>
      </c>
      <c r="AH295" s="201">
        <f t="shared" si="270"/>
        <v>0</v>
      </c>
      <c r="AI295" s="204">
        <f t="shared" si="271"/>
        <v>3</v>
      </c>
      <c r="AJ295" s="199">
        <f t="shared" si="272"/>
        <v>10</v>
      </c>
      <c r="AK295" s="199">
        <f t="shared" si="273"/>
        <v>0</v>
      </c>
      <c r="AL295" s="199">
        <f t="shared" si="274"/>
        <v>0</v>
      </c>
      <c r="AM295" s="201">
        <f t="shared" si="275"/>
        <v>0</v>
      </c>
      <c r="AN295" s="204">
        <f t="shared" si="276"/>
        <v>3</v>
      </c>
      <c r="AO295" s="199">
        <f t="shared" si="277"/>
        <v>0</v>
      </c>
      <c r="AP295" s="199">
        <f t="shared" si="278"/>
        <v>0</v>
      </c>
      <c r="AQ295" s="199">
        <f t="shared" si="279"/>
        <v>0</v>
      </c>
      <c r="AR295" s="201">
        <f t="shared" si="280"/>
        <v>0</v>
      </c>
      <c r="AS295" s="204">
        <f t="shared" si="281"/>
        <v>4</v>
      </c>
      <c r="AT295" s="199">
        <f t="shared" si="282"/>
        <v>12</v>
      </c>
      <c r="AU295" s="199">
        <f t="shared" si="283"/>
        <v>0</v>
      </c>
      <c r="AV295" s="199">
        <f t="shared" si="284"/>
        <v>0</v>
      </c>
      <c r="AW295" s="201">
        <f t="shared" si="285"/>
        <v>0</v>
      </c>
      <c r="AX295" s="205">
        <f t="shared" si="286"/>
        <v>3</v>
      </c>
      <c r="AY295" s="199">
        <f t="shared" si="287"/>
        <v>0</v>
      </c>
      <c r="AZ295" s="199">
        <f t="shared" si="288"/>
        <v>0</v>
      </c>
      <c r="BA295" s="199">
        <f t="shared" si="289"/>
        <v>0</v>
      </c>
      <c r="BB295" s="201">
        <f t="shared" si="290"/>
        <v>0</v>
      </c>
      <c r="BC295" s="204">
        <f t="shared" si="291"/>
        <v>4</v>
      </c>
      <c r="BD295" s="199">
        <f t="shared" si="292"/>
        <v>0</v>
      </c>
      <c r="BE295" s="199">
        <f t="shared" si="293"/>
        <v>0</v>
      </c>
      <c r="BF295" s="199">
        <f t="shared" si="294"/>
        <v>0</v>
      </c>
      <c r="BG295" s="201">
        <f t="shared" si="295"/>
        <v>0</v>
      </c>
      <c r="BH295" s="204">
        <f t="shared" si="296"/>
        <v>4</v>
      </c>
      <c r="BI295" s="199">
        <f t="shared" si="297"/>
        <v>8</v>
      </c>
      <c r="BJ295" s="199">
        <f t="shared" si="298"/>
        <v>0</v>
      </c>
      <c r="BK295" s="199">
        <f t="shared" si="299"/>
        <v>0</v>
      </c>
      <c r="BL295" s="201">
        <f t="shared" si="300"/>
        <v>0</v>
      </c>
      <c r="BM295" s="206">
        <f t="shared" si="301"/>
        <v>3</v>
      </c>
      <c r="BN295" s="199">
        <f t="shared" si="302"/>
        <v>12</v>
      </c>
      <c r="BO295" s="199">
        <f t="shared" si="303"/>
        <v>0</v>
      </c>
      <c r="BP295" s="199">
        <f t="shared" si="304"/>
        <v>0</v>
      </c>
      <c r="BQ295" s="201">
        <f t="shared" si="305"/>
        <v>0</v>
      </c>
      <c r="BR295" s="207">
        <f t="shared" si="306"/>
        <v>3</v>
      </c>
      <c r="BS295" s="199">
        <f t="shared" si="307"/>
        <v>0</v>
      </c>
      <c r="BT295" s="199">
        <f t="shared" si="308"/>
        <v>0</v>
      </c>
      <c r="BU295" s="199">
        <f t="shared" si="309"/>
        <v>0</v>
      </c>
      <c r="BV295" s="201">
        <f t="shared" si="310"/>
        <v>0</v>
      </c>
      <c r="BW295" s="207">
        <f t="shared" si="311"/>
        <v>4</v>
      </c>
      <c r="BX295" s="235">
        <v>82</v>
      </c>
      <c r="BY295" s="235">
        <v>82</v>
      </c>
      <c r="BZ295" s="193" t="e">
        <f t="shared" si="312"/>
        <v>#VALUE!</v>
      </c>
      <c r="CA295" s="193">
        <f t="shared" si="313"/>
        <v>20</v>
      </c>
      <c r="CB295" s="193" t="e">
        <f t="shared" si="314"/>
        <v>#VALUE!</v>
      </c>
      <c r="CC295" s="193" t="e">
        <f t="shared" si="315"/>
        <v>#VALUE!</v>
      </c>
      <c r="CD295" s="193" t="e">
        <f t="shared" si="316"/>
        <v>#VALUE!</v>
      </c>
      <c r="CE295" s="193" t="e">
        <f t="shared" si="317"/>
        <v>#VALUE!</v>
      </c>
      <c r="CF295" s="193" t="e">
        <f t="shared" si="318"/>
        <v>#VALUE!</v>
      </c>
      <c r="CG295" s="193" t="e">
        <f t="shared" si="319"/>
        <v>#VALUE!</v>
      </c>
      <c r="CH295" s="193" t="e">
        <f t="shared" si="320"/>
        <v>#VALUE!</v>
      </c>
      <c r="CI295" s="193" t="e">
        <f t="shared" si="321"/>
        <v>#VALUE!</v>
      </c>
      <c r="CJ295" s="193" t="e">
        <f t="shared" si="322"/>
        <v>#VALUE!</v>
      </c>
      <c r="CK295" s="193" t="e">
        <f t="shared" si="323"/>
        <v>#VALUE!</v>
      </c>
      <c r="CL295" s="193" t="e">
        <f t="shared" si="324"/>
        <v>#VALUE!</v>
      </c>
      <c r="CM295" s="193" t="e">
        <f t="shared" si="325"/>
        <v>#VALUE!</v>
      </c>
      <c r="CN295" s="193" t="e">
        <f t="shared" si="326"/>
        <v>#VALUE!</v>
      </c>
      <c r="CO295" s="209" t="str">
        <f t="shared" si="327"/>
        <v>2023PEC AI 453</v>
      </c>
      <c r="CP295" s="193" t="e">
        <f t="shared" si="328"/>
        <v>#VALUE!</v>
      </c>
      <c r="CQ295" s="158"/>
      <c r="CR295" s="193">
        <f t="shared" si="329"/>
        <v>20</v>
      </c>
      <c r="CS295" s="193" t="e">
        <f t="shared" si="330"/>
        <v>#VALUE!</v>
      </c>
      <c r="CT295" s="193" t="e">
        <f t="shared" si="331"/>
        <v>#VALUE!</v>
      </c>
      <c r="CU295" s="193" t="e">
        <f t="shared" si="332"/>
        <v>#VALUE!</v>
      </c>
      <c r="CV295" s="193" t="e">
        <f t="shared" si="333"/>
        <v>#VALUE!</v>
      </c>
      <c r="CW295" s="193" t="e">
        <f t="shared" si="334"/>
        <v>#VALUE!</v>
      </c>
      <c r="CX295" s="193" t="e">
        <f t="shared" si="335"/>
        <v>#VALUE!</v>
      </c>
      <c r="CY295" s="193" t="e">
        <f t="shared" si="336"/>
        <v>#VALUE!</v>
      </c>
      <c r="CZ295" s="193" t="e">
        <f t="shared" si="337"/>
        <v>#VALUE!</v>
      </c>
      <c r="DA295" s="193" t="e">
        <f t="shared" si="338"/>
        <v>#VALUE!</v>
      </c>
      <c r="DB295" s="193" t="e">
        <f t="shared" si="339"/>
        <v>#VALUE!</v>
      </c>
      <c r="DC295" s="193" t="e">
        <f t="shared" si="340"/>
        <v>#VALUE!</v>
      </c>
      <c r="DD295" s="193" t="e">
        <f t="shared" si="341"/>
        <v>#VALUE!</v>
      </c>
      <c r="DE295" s="159"/>
      <c r="DF295" s="159" t="e">
        <f t="shared" si="342"/>
        <v>#VALUE!</v>
      </c>
      <c r="DG295" s="159"/>
      <c r="DH295" s="159"/>
      <c r="DI295" s="159"/>
      <c r="DJ295" s="159"/>
      <c r="DK295" s="159"/>
      <c r="DL295" s="159"/>
      <c r="DM295" s="159"/>
      <c r="DN295" s="159"/>
      <c r="DO295" s="159"/>
      <c r="DP295" s="159"/>
      <c r="DQ295" s="159"/>
      <c r="DR295" s="159">
        <f t="shared" si="343"/>
        <v>82</v>
      </c>
      <c r="DS295" s="188">
        <f t="shared" si="344"/>
        <v>16</v>
      </c>
      <c r="DT295" s="159">
        <f t="shared" si="345"/>
        <v>12</v>
      </c>
      <c r="DU295" s="159">
        <f t="shared" si="346"/>
        <v>12</v>
      </c>
      <c r="DV295" s="159">
        <f t="shared" si="347"/>
        <v>10</v>
      </c>
      <c r="DW295" s="159">
        <f t="shared" si="348"/>
        <v>12</v>
      </c>
      <c r="DX295" s="159">
        <f t="shared" si="349"/>
        <v>8</v>
      </c>
      <c r="DY295" s="210">
        <f t="shared" si="350"/>
        <v>12</v>
      </c>
      <c r="DZ295" s="159">
        <f t="shared" si="351"/>
        <v>82</v>
      </c>
      <c r="EA295" s="159">
        <f t="shared" si="352"/>
        <v>16</v>
      </c>
      <c r="EB295" s="159">
        <f t="shared" si="353"/>
        <v>12</v>
      </c>
      <c r="EC295" s="159">
        <f t="shared" si="377"/>
        <v>0</v>
      </c>
      <c r="ED295" s="159">
        <f t="shared" si="377"/>
        <v>0</v>
      </c>
      <c r="EE295" s="159">
        <f t="shared" si="378"/>
        <v>12</v>
      </c>
      <c r="EF295" s="159">
        <f t="shared" si="378"/>
        <v>10</v>
      </c>
      <c r="EG295" s="159">
        <f t="shared" si="354"/>
        <v>0</v>
      </c>
      <c r="EH295" s="159">
        <f t="shared" si="355"/>
        <v>12</v>
      </c>
      <c r="EI295" s="159">
        <f t="shared" si="379"/>
        <v>0</v>
      </c>
      <c r="EJ295" s="159">
        <f t="shared" si="379"/>
        <v>0</v>
      </c>
      <c r="EK295" s="159">
        <f t="shared" si="380"/>
        <v>8</v>
      </c>
      <c r="EL295" s="159">
        <f t="shared" si="380"/>
        <v>12</v>
      </c>
      <c r="EM295" s="159">
        <f t="shared" si="356"/>
        <v>0</v>
      </c>
      <c r="EN295" s="159"/>
      <c r="EO295" s="159"/>
      <c r="EP295" s="188">
        <f t="shared" si="357"/>
        <v>16</v>
      </c>
      <c r="EQ295" s="159">
        <f t="shared" si="358"/>
        <v>14</v>
      </c>
      <c r="ER295" s="159">
        <f t="shared" si="359"/>
        <v>14</v>
      </c>
      <c r="ES295" s="159">
        <f t="shared" si="360"/>
        <v>13</v>
      </c>
      <c r="ET295" s="159">
        <f t="shared" si="361"/>
        <v>12</v>
      </c>
      <c r="EU295" s="159">
        <f t="shared" si="362"/>
        <v>13</v>
      </c>
      <c r="EV295" s="159"/>
      <c r="EW295" s="159">
        <f t="shared" si="363"/>
        <v>82</v>
      </c>
      <c r="EX295" s="159">
        <f t="shared" si="364"/>
        <v>16</v>
      </c>
      <c r="EY295" s="159">
        <f t="shared" si="365"/>
        <v>14</v>
      </c>
      <c r="EZ295" s="159">
        <f t="shared" si="381"/>
        <v>0</v>
      </c>
      <c r="FA295" s="159">
        <f t="shared" si="381"/>
        <v>0</v>
      </c>
      <c r="FB295" s="159">
        <f t="shared" si="382"/>
        <v>14</v>
      </c>
      <c r="FC295" s="159">
        <f t="shared" si="382"/>
        <v>13</v>
      </c>
      <c r="FD295" s="159">
        <f t="shared" si="366"/>
        <v>0</v>
      </c>
      <c r="FE295" s="159">
        <f t="shared" si="367"/>
        <v>12</v>
      </c>
      <c r="FF295" s="159">
        <f t="shared" si="383"/>
        <v>0</v>
      </c>
      <c r="FG295" s="159">
        <f t="shared" si="383"/>
        <v>0</v>
      </c>
      <c r="FH295" s="159">
        <f t="shared" si="368"/>
        <v>13</v>
      </c>
      <c r="FI295" s="159">
        <v>0</v>
      </c>
      <c r="FJ295" s="159">
        <v>0</v>
      </c>
      <c r="FK295" s="159"/>
      <c r="FL295" s="159"/>
      <c r="FM295" s="235">
        <v>82</v>
      </c>
    </row>
    <row r="296" spans="1:169" ht="18" x14ac:dyDescent="0.2">
      <c r="A296" s="194">
        <v>283</v>
      </c>
      <c r="B296" s="211">
        <v>211423243284</v>
      </c>
      <c r="C296" s="211" t="s">
        <v>1236</v>
      </c>
      <c r="D296" s="197"/>
      <c r="E296" s="212" t="s">
        <v>1237</v>
      </c>
      <c r="F296" s="199">
        <f t="shared" si="243"/>
        <v>2</v>
      </c>
      <c r="G296" s="199">
        <f t="shared" si="244"/>
        <v>2</v>
      </c>
      <c r="H296" s="199">
        <f t="shared" si="245"/>
        <v>2</v>
      </c>
      <c r="I296" s="199">
        <f t="shared" si="246"/>
        <v>2</v>
      </c>
      <c r="J296" s="199">
        <f t="shared" si="247"/>
        <v>2</v>
      </c>
      <c r="K296" s="199">
        <f t="shared" si="248"/>
        <v>2</v>
      </c>
      <c r="L296" s="199">
        <f t="shared" si="249"/>
        <v>2</v>
      </c>
      <c r="M296" s="199">
        <f t="shared" si="250"/>
        <v>2</v>
      </c>
      <c r="N296" s="199">
        <f t="shared" si="251"/>
        <v>1</v>
      </c>
      <c r="O296" s="200">
        <f t="shared" si="252"/>
        <v>0</v>
      </c>
      <c r="P296" s="199">
        <f t="shared" si="253"/>
        <v>0</v>
      </c>
      <c r="Q296" s="199">
        <f t="shared" si="254"/>
        <v>0</v>
      </c>
      <c r="R296" s="199">
        <f t="shared" si="255"/>
        <v>0</v>
      </c>
      <c r="S296" s="201">
        <f t="shared" si="369"/>
        <v>0</v>
      </c>
      <c r="T296" s="202">
        <f t="shared" si="256"/>
        <v>4</v>
      </c>
      <c r="U296" s="199">
        <f t="shared" si="257"/>
        <v>11</v>
      </c>
      <c r="V296" s="199">
        <f t="shared" si="258"/>
        <v>0</v>
      </c>
      <c r="W296" s="199">
        <f t="shared" si="259"/>
        <v>0</v>
      </c>
      <c r="X296" s="201">
        <f t="shared" si="260"/>
        <v>0</v>
      </c>
      <c r="Y296" s="203">
        <f t="shared" si="261"/>
        <v>3</v>
      </c>
      <c r="Z296" s="199">
        <f t="shared" si="262"/>
        <v>12</v>
      </c>
      <c r="AA296" s="199">
        <f t="shared" si="263"/>
        <v>0</v>
      </c>
      <c r="AB296" s="199">
        <f t="shared" si="264"/>
        <v>0</v>
      </c>
      <c r="AC296" s="201">
        <f t="shared" si="265"/>
        <v>0</v>
      </c>
      <c r="AD296" s="202">
        <f t="shared" si="266"/>
        <v>3</v>
      </c>
      <c r="AE296" s="199">
        <f t="shared" si="267"/>
        <v>0</v>
      </c>
      <c r="AF296" s="199">
        <f t="shared" si="268"/>
        <v>0</v>
      </c>
      <c r="AG296" s="199">
        <f t="shared" si="269"/>
        <v>0</v>
      </c>
      <c r="AH296" s="201">
        <f t="shared" si="270"/>
        <v>0</v>
      </c>
      <c r="AI296" s="204">
        <f t="shared" si="271"/>
        <v>4</v>
      </c>
      <c r="AJ296" s="199">
        <f t="shared" si="272"/>
        <v>0</v>
      </c>
      <c r="AK296" s="199">
        <f t="shared" si="273"/>
        <v>0</v>
      </c>
      <c r="AL296" s="199">
        <f t="shared" si="274"/>
        <v>0</v>
      </c>
      <c r="AM296" s="201">
        <f t="shared" si="275"/>
        <v>0</v>
      </c>
      <c r="AN296" s="204">
        <f t="shared" si="276"/>
        <v>4</v>
      </c>
      <c r="AO296" s="199">
        <f t="shared" si="277"/>
        <v>12</v>
      </c>
      <c r="AP296" s="199">
        <f t="shared" si="278"/>
        <v>0</v>
      </c>
      <c r="AQ296" s="199">
        <f t="shared" si="279"/>
        <v>0</v>
      </c>
      <c r="AR296" s="201">
        <f t="shared" si="280"/>
        <v>0</v>
      </c>
      <c r="AS296" s="204">
        <f t="shared" si="281"/>
        <v>3</v>
      </c>
      <c r="AT296" s="199">
        <f t="shared" si="282"/>
        <v>0</v>
      </c>
      <c r="AU296" s="199">
        <f t="shared" si="283"/>
        <v>0</v>
      </c>
      <c r="AV296" s="199">
        <f t="shared" si="284"/>
        <v>0</v>
      </c>
      <c r="AW296" s="201">
        <f t="shared" si="285"/>
        <v>0</v>
      </c>
      <c r="AX296" s="205">
        <f t="shared" si="286"/>
        <v>4</v>
      </c>
      <c r="AY296" s="199">
        <f t="shared" si="287"/>
        <v>12</v>
      </c>
      <c r="AZ296" s="199">
        <f t="shared" si="288"/>
        <v>0</v>
      </c>
      <c r="BA296" s="199">
        <f t="shared" si="289"/>
        <v>0</v>
      </c>
      <c r="BB296" s="201">
        <f t="shared" si="290"/>
        <v>0</v>
      </c>
      <c r="BC296" s="204">
        <f t="shared" si="291"/>
        <v>3</v>
      </c>
      <c r="BD296" s="199">
        <f t="shared" si="292"/>
        <v>7</v>
      </c>
      <c r="BE296" s="199">
        <f t="shared" si="293"/>
        <v>0</v>
      </c>
      <c r="BF296" s="199">
        <f t="shared" si="294"/>
        <v>0</v>
      </c>
      <c r="BG296" s="201">
        <f t="shared" si="295"/>
        <v>0</v>
      </c>
      <c r="BH296" s="204">
        <f t="shared" si="296"/>
        <v>3</v>
      </c>
      <c r="BI296" s="199">
        <f t="shared" si="297"/>
        <v>0</v>
      </c>
      <c r="BJ296" s="199">
        <f t="shared" si="298"/>
        <v>0</v>
      </c>
      <c r="BK296" s="199">
        <f t="shared" si="299"/>
        <v>0</v>
      </c>
      <c r="BL296" s="201">
        <f t="shared" si="300"/>
        <v>0</v>
      </c>
      <c r="BM296" s="206">
        <f t="shared" si="301"/>
        <v>4</v>
      </c>
      <c r="BN296" s="199">
        <f t="shared" si="302"/>
        <v>0</v>
      </c>
      <c r="BO296" s="199">
        <f t="shared" si="303"/>
        <v>0</v>
      </c>
      <c r="BP296" s="199">
        <f t="shared" si="304"/>
        <v>0</v>
      </c>
      <c r="BQ296" s="201">
        <f t="shared" si="305"/>
        <v>0</v>
      </c>
      <c r="BR296" s="207">
        <f t="shared" si="306"/>
        <v>4</v>
      </c>
      <c r="BS296" s="199">
        <f t="shared" si="307"/>
        <v>12</v>
      </c>
      <c r="BT296" s="199">
        <f t="shared" si="308"/>
        <v>0</v>
      </c>
      <c r="BU296" s="199">
        <f t="shared" si="309"/>
        <v>0</v>
      </c>
      <c r="BV296" s="201">
        <f t="shared" si="310"/>
        <v>0</v>
      </c>
      <c r="BW296" s="207">
        <f t="shared" si="311"/>
        <v>3</v>
      </c>
      <c r="BX296" s="235">
        <v>83</v>
      </c>
      <c r="BY296" s="235">
        <v>83</v>
      </c>
      <c r="BZ296" s="193" t="e">
        <f t="shared" si="312"/>
        <v>#VALUE!</v>
      </c>
      <c r="CA296" s="193">
        <f t="shared" si="313"/>
        <v>20</v>
      </c>
      <c r="CB296" s="193" t="e">
        <f t="shared" si="314"/>
        <v>#VALUE!</v>
      </c>
      <c r="CC296" s="193" t="e">
        <f t="shared" si="315"/>
        <v>#VALUE!</v>
      </c>
      <c r="CD296" s="193" t="e">
        <f t="shared" si="316"/>
        <v>#VALUE!</v>
      </c>
      <c r="CE296" s="193" t="e">
        <f t="shared" si="317"/>
        <v>#VALUE!</v>
      </c>
      <c r="CF296" s="193" t="e">
        <f t="shared" si="318"/>
        <v>#VALUE!</v>
      </c>
      <c r="CG296" s="193" t="e">
        <f t="shared" si="319"/>
        <v>#VALUE!</v>
      </c>
      <c r="CH296" s="193" t="e">
        <f t="shared" si="320"/>
        <v>#VALUE!</v>
      </c>
      <c r="CI296" s="193" t="e">
        <f t="shared" si="321"/>
        <v>#VALUE!</v>
      </c>
      <c r="CJ296" s="193" t="e">
        <f t="shared" si="322"/>
        <v>#VALUE!</v>
      </c>
      <c r="CK296" s="193" t="e">
        <f t="shared" si="323"/>
        <v>#VALUE!</v>
      </c>
      <c r="CL296" s="193" t="e">
        <f t="shared" si="324"/>
        <v>#VALUE!</v>
      </c>
      <c r="CM296" s="193" t="e">
        <f t="shared" si="325"/>
        <v>#VALUE!</v>
      </c>
      <c r="CN296" s="193" t="e">
        <f t="shared" si="326"/>
        <v>#VALUE!</v>
      </c>
      <c r="CO296" s="209" t="str">
        <f t="shared" si="327"/>
        <v>2023PEC AI 212</v>
      </c>
      <c r="CP296" s="193" t="e">
        <f t="shared" si="328"/>
        <v>#VALUE!</v>
      </c>
      <c r="CQ296" s="158"/>
      <c r="CR296" s="193">
        <f t="shared" si="329"/>
        <v>20</v>
      </c>
      <c r="CS296" s="193" t="e">
        <f t="shared" si="330"/>
        <v>#VALUE!</v>
      </c>
      <c r="CT296" s="193" t="e">
        <f t="shared" si="331"/>
        <v>#VALUE!</v>
      </c>
      <c r="CU296" s="193" t="e">
        <f t="shared" si="332"/>
        <v>#VALUE!</v>
      </c>
      <c r="CV296" s="193" t="e">
        <f t="shared" si="333"/>
        <v>#VALUE!</v>
      </c>
      <c r="CW296" s="193" t="e">
        <f t="shared" si="334"/>
        <v>#VALUE!</v>
      </c>
      <c r="CX296" s="193" t="e">
        <f t="shared" si="335"/>
        <v>#VALUE!</v>
      </c>
      <c r="CY296" s="193" t="e">
        <f t="shared" si="336"/>
        <v>#VALUE!</v>
      </c>
      <c r="CZ296" s="193" t="e">
        <f t="shared" si="337"/>
        <v>#VALUE!</v>
      </c>
      <c r="DA296" s="193" t="e">
        <f t="shared" si="338"/>
        <v>#VALUE!</v>
      </c>
      <c r="DB296" s="193" t="e">
        <f t="shared" si="339"/>
        <v>#VALUE!</v>
      </c>
      <c r="DC296" s="193" t="e">
        <f t="shared" si="340"/>
        <v>#VALUE!</v>
      </c>
      <c r="DD296" s="193" t="e">
        <f t="shared" si="341"/>
        <v>#VALUE!</v>
      </c>
      <c r="DE296" s="159"/>
      <c r="DF296" s="159" t="e">
        <f t="shared" si="342"/>
        <v>#VALUE!</v>
      </c>
      <c r="DG296" s="159"/>
      <c r="DH296" s="159"/>
      <c r="DI296" s="159"/>
      <c r="DJ296" s="159"/>
      <c r="DK296" s="159"/>
      <c r="DL296" s="159"/>
      <c r="DM296" s="159"/>
      <c r="DN296" s="159"/>
      <c r="DO296" s="159"/>
      <c r="DP296" s="159"/>
      <c r="DQ296" s="159"/>
      <c r="DR296" s="159">
        <f t="shared" si="343"/>
        <v>83</v>
      </c>
      <c r="DS296" s="188">
        <f t="shared" si="344"/>
        <v>17</v>
      </c>
      <c r="DT296" s="159">
        <f t="shared" si="345"/>
        <v>11</v>
      </c>
      <c r="DU296" s="159">
        <f t="shared" si="346"/>
        <v>12</v>
      </c>
      <c r="DV296" s="159">
        <f t="shared" si="347"/>
        <v>12</v>
      </c>
      <c r="DW296" s="159">
        <f t="shared" si="348"/>
        <v>12</v>
      </c>
      <c r="DX296" s="159">
        <f t="shared" si="349"/>
        <v>7</v>
      </c>
      <c r="DY296" s="210">
        <f t="shared" si="350"/>
        <v>12</v>
      </c>
      <c r="DZ296" s="159">
        <f t="shared" si="351"/>
        <v>83</v>
      </c>
      <c r="EA296" s="159">
        <f t="shared" si="352"/>
        <v>17</v>
      </c>
      <c r="EB296" s="159">
        <f t="shared" si="353"/>
        <v>0</v>
      </c>
      <c r="EC296" s="159">
        <f t="shared" si="377"/>
        <v>11</v>
      </c>
      <c r="ED296" s="159">
        <f t="shared" si="377"/>
        <v>12</v>
      </c>
      <c r="EE296" s="159">
        <f t="shared" si="378"/>
        <v>0</v>
      </c>
      <c r="EF296" s="159">
        <f t="shared" si="378"/>
        <v>0</v>
      </c>
      <c r="EG296" s="159">
        <f t="shared" si="354"/>
        <v>12</v>
      </c>
      <c r="EH296" s="159">
        <f t="shared" si="355"/>
        <v>0</v>
      </c>
      <c r="EI296" s="159">
        <f t="shared" si="379"/>
        <v>12</v>
      </c>
      <c r="EJ296" s="159">
        <f t="shared" si="379"/>
        <v>7</v>
      </c>
      <c r="EK296" s="159">
        <f t="shared" si="380"/>
        <v>0</v>
      </c>
      <c r="EL296" s="159">
        <f t="shared" si="380"/>
        <v>0</v>
      </c>
      <c r="EM296" s="159">
        <f t="shared" si="356"/>
        <v>12</v>
      </c>
      <c r="EN296" s="159"/>
      <c r="EO296" s="159"/>
      <c r="EP296" s="188">
        <f t="shared" si="357"/>
        <v>17</v>
      </c>
      <c r="EQ296" s="159">
        <f t="shared" si="358"/>
        <v>14</v>
      </c>
      <c r="ER296" s="159">
        <f t="shared" si="359"/>
        <v>15</v>
      </c>
      <c r="ES296" s="159">
        <f t="shared" si="360"/>
        <v>15</v>
      </c>
      <c r="ET296" s="159">
        <f t="shared" si="361"/>
        <v>9</v>
      </c>
      <c r="EU296" s="159">
        <f t="shared" si="362"/>
        <v>13</v>
      </c>
      <c r="EV296" s="159"/>
      <c r="EW296" s="159">
        <f t="shared" si="363"/>
        <v>83</v>
      </c>
      <c r="EX296" s="159">
        <f t="shared" si="364"/>
        <v>17</v>
      </c>
      <c r="EY296" s="159">
        <f t="shared" si="365"/>
        <v>0</v>
      </c>
      <c r="EZ296" s="159">
        <f t="shared" si="381"/>
        <v>14</v>
      </c>
      <c r="FA296" s="159">
        <f t="shared" si="381"/>
        <v>15</v>
      </c>
      <c r="FB296" s="159">
        <f t="shared" si="382"/>
        <v>0</v>
      </c>
      <c r="FC296" s="159">
        <f t="shared" si="382"/>
        <v>0</v>
      </c>
      <c r="FD296" s="159">
        <f t="shared" si="366"/>
        <v>15</v>
      </c>
      <c r="FE296" s="159">
        <f t="shared" si="367"/>
        <v>0</v>
      </c>
      <c r="FF296" s="159">
        <f t="shared" si="383"/>
        <v>9</v>
      </c>
      <c r="FG296" s="159">
        <f t="shared" si="383"/>
        <v>13</v>
      </c>
      <c r="FH296" s="159">
        <f t="shared" si="368"/>
        <v>0</v>
      </c>
      <c r="FI296" s="159">
        <v>0</v>
      </c>
      <c r="FJ296" s="159">
        <v>0</v>
      </c>
      <c r="FK296" s="159"/>
      <c r="FL296" s="159"/>
      <c r="FM296" s="235">
        <v>83</v>
      </c>
    </row>
    <row r="297" spans="1:169" ht="18" x14ac:dyDescent="0.2">
      <c r="A297" s="194">
        <v>284</v>
      </c>
      <c r="B297" s="195">
        <v>211423243285</v>
      </c>
      <c r="C297" s="196" t="s">
        <v>1238</v>
      </c>
      <c r="D297" s="197"/>
      <c r="E297" s="198" t="s">
        <v>1239</v>
      </c>
      <c r="F297" s="199">
        <f t="shared" si="243"/>
        <v>2</v>
      </c>
      <c r="G297" s="199">
        <f t="shared" si="244"/>
        <v>2</v>
      </c>
      <c r="H297" s="199">
        <f t="shared" si="245"/>
        <v>2</v>
      </c>
      <c r="I297" s="199">
        <f t="shared" si="246"/>
        <v>2</v>
      </c>
      <c r="J297" s="199">
        <f t="shared" si="247"/>
        <v>2</v>
      </c>
      <c r="K297" s="199">
        <f t="shared" si="248"/>
        <v>2</v>
      </c>
      <c r="L297" s="199">
        <f t="shared" si="249"/>
        <v>2</v>
      </c>
      <c r="M297" s="199">
        <f t="shared" si="250"/>
        <v>1</v>
      </c>
      <c r="N297" s="199">
        <f t="shared" si="251"/>
        <v>0</v>
      </c>
      <c r="O297" s="200">
        <f t="shared" si="252"/>
        <v>0</v>
      </c>
      <c r="P297" s="199">
        <f t="shared" si="253"/>
        <v>11</v>
      </c>
      <c r="Q297" s="199">
        <f t="shared" si="254"/>
        <v>0</v>
      </c>
      <c r="R297" s="199">
        <f t="shared" si="255"/>
        <v>0</v>
      </c>
      <c r="S297" s="201">
        <f t="shared" si="369"/>
        <v>0</v>
      </c>
      <c r="T297" s="202">
        <f t="shared" si="256"/>
        <v>3</v>
      </c>
      <c r="U297" s="199">
        <f t="shared" si="257"/>
        <v>0</v>
      </c>
      <c r="V297" s="199">
        <f t="shared" si="258"/>
        <v>0</v>
      </c>
      <c r="W297" s="199">
        <f t="shared" si="259"/>
        <v>0</v>
      </c>
      <c r="X297" s="201">
        <f t="shared" si="260"/>
        <v>0</v>
      </c>
      <c r="Y297" s="203">
        <f t="shared" si="261"/>
        <v>4</v>
      </c>
      <c r="Z297" s="199">
        <f t="shared" si="262"/>
        <v>0</v>
      </c>
      <c r="AA297" s="199">
        <f t="shared" si="263"/>
        <v>0</v>
      </c>
      <c r="AB297" s="199">
        <f t="shared" si="264"/>
        <v>0</v>
      </c>
      <c r="AC297" s="201">
        <f t="shared" si="265"/>
        <v>0</v>
      </c>
      <c r="AD297" s="202">
        <f t="shared" si="266"/>
        <v>4</v>
      </c>
      <c r="AE297" s="199">
        <f t="shared" si="267"/>
        <v>11</v>
      </c>
      <c r="AF297" s="199">
        <f t="shared" si="268"/>
        <v>0</v>
      </c>
      <c r="AG297" s="199">
        <f t="shared" si="269"/>
        <v>0</v>
      </c>
      <c r="AH297" s="201">
        <f t="shared" si="270"/>
        <v>0</v>
      </c>
      <c r="AI297" s="204">
        <f t="shared" si="271"/>
        <v>3</v>
      </c>
      <c r="AJ297" s="199">
        <f t="shared" si="272"/>
        <v>9</v>
      </c>
      <c r="AK297" s="199">
        <f t="shared" si="273"/>
        <v>0</v>
      </c>
      <c r="AL297" s="199">
        <f t="shared" si="274"/>
        <v>0</v>
      </c>
      <c r="AM297" s="201">
        <f t="shared" si="275"/>
        <v>0</v>
      </c>
      <c r="AN297" s="204">
        <f t="shared" si="276"/>
        <v>3</v>
      </c>
      <c r="AO297" s="199">
        <f t="shared" si="277"/>
        <v>0</v>
      </c>
      <c r="AP297" s="199">
        <f t="shared" si="278"/>
        <v>0</v>
      </c>
      <c r="AQ297" s="199">
        <f t="shared" si="279"/>
        <v>0</v>
      </c>
      <c r="AR297" s="201">
        <f t="shared" si="280"/>
        <v>0</v>
      </c>
      <c r="AS297" s="204">
        <f t="shared" si="281"/>
        <v>4</v>
      </c>
      <c r="AT297" s="199">
        <f t="shared" si="282"/>
        <v>11</v>
      </c>
      <c r="AU297" s="199">
        <f t="shared" si="283"/>
        <v>0</v>
      </c>
      <c r="AV297" s="199">
        <f t="shared" si="284"/>
        <v>0</v>
      </c>
      <c r="AW297" s="201">
        <f t="shared" si="285"/>
        <v>0</v>
      </c>
      <c r="AX297" s="205">
        <f t="shared" si="286"/>
        <v>3</v>
      </c>
      <c r="AY297" s="199">
        <f t="shared" si="287"/>
        <v>0</v>
      </c>
      <c r="AZ297" s="199">
        <f t="shared" si="288"/>
        <v>0</v>
      </c>
      <c r="BA297" s="199">
        <f t="shared" si="289"/>
        <v>0</v>
      </c>
      <c r="BB297" s="201">
        <f t="shared" si="290"/>
        <v>0</v>
      </c>
      <c r="BC297" s="204">
        <f t="shared" si="291"/>
        <v>4</v>
      </c>
      <c r="BD297" s="199">
        <f t="shared" si="292"/>
        <v>0</v>
      </c>
      <c r="BE297" s="199">
        <f t="shared" si="293"/>
        <v>0</v>
      </c>
      <c r="BF297" s="199">
        <f t="shared" si="294"/>
        <v>0</v>
      </c>
      <c r="BG297" s="201">
        <f t="shared" si="295"/>
        <v>0</v>
      </c>
      <c r="BH297" s="204">
        <f t="shared" si="296"/>
        <v>4</v>
      </c>
      <c r="BI297" s="199">
        <f t="shared" si="297"/>
        <v>5</v>
      </c>
      <c r="BJ297" s="199">
        <f t="shared" si="298"/>
        <v>0</v>
      </c>
      <c r="BK297" s="199">
        <f t="shared" si="299"/>
        <v>0</v>
      </c>
      <c r="BL297" s="201">
        <f t="shared" si="300"/>
        <v>0</v>
      </c>
      <c r="BM297" s="206">
        <f t="shared" si="301"/>
        <v>3</v>
      </c>
      <c r="BN297" s="199">
        <f t="shared" si="302"/>
        <v>11</v>
      </c>
      <c r="BO297" s="199">
        <f t="shared" si="303"/>
        <v>0</v>
      </c>
      <c r="BP297" s="199">
        <f t="shared" si="304"/>
        <v>0</v>
      </c>
      <c r="BQ297" s="201">
        <f t="shared" si="305"/>
        <v>0</v>
      </c>
      <c r="BR297" s="207">
        <f t="shared" si="306"/>
        <v>3</v>
      </c>
      <c r="BS297" s="199">
        <f t="shared" si="307"/>
        <v>0</v>
      </c>
      <c r="BT297" s="199">
        <f t="shared" si="308"/>
        <v>0</v>
      </c>
      <c r="BU297" s="199">
        <f t="shared" si="309"/>
        <v>0</v>
      </c>
      <c r="BV297" s="201">
        <f t="shared" si="310"/>
        <v>0</v>
      </c>
      <c r="BW297" s="207">
        <f t="shared" si="311"/>
        <v>4</v>
      </c>
      <c r="BX297" s="235">
        <v>73</v>
      </c>
      <c r="BY297" s="235">
        <v>73</v>
      </c>
      <c r="BZ297" s="193" t="e">
        <f t="shared" si="312"/>
        <v>#VALUE!</v>
      </c>
      <c r="CA297" s="193">
        <f t="shared" si="313"/>
        <v>20</v>
      </c>
      <c r="CB297" s="193" t="e">
        <f t="shared" si="314"/>
        <v>#VALUE!</v>
      </c>
      <c r="CC297" s="193" t="e">
        <f t="shared" si="315"/>
        <v>#VALUE!</v>
      </c>
      <c r="CD297" s="193" t="e">
        <f t="shared" si="316"/>
        <v>#VALUE!</v>
      </c>
      <c r="CE297" s="193" t="e">
        <f t="shared" si="317"/>
        <v>#VALUE!</v>
      </c>
      <c r="CF297" s="193" t="e">
        <f t="shared" si="318"/>
        <v>#VALUE!</v>
      </c>
      <c r="CG297" s="193" t="e">
        <f t="shared" si="319"/>
        <v>#VALUE!</v>
      </c>
      <c r="CH297" s="193" t="e">
        <f t="shared" si="320"/>
        <v>#VALUE!</v>
      </c>
      <c r="CI297" s="193" t="e">
        <f t="shared" si="321"/>
        <v>#VALUE!</v>
      </c>
      <c r="CJ297" s="193" t="e">
        <f t="shared" si="322"/>
        <v>#VALUE!</v>
      </c>
      <c r="CK297" s="193" t="e">
        <f t="shared" si="323"/>
        <v>#VALUE!</v>
      </c>
      <c r="CL297" s="193" t="e">
        <f t="shared" si="324"/>
        <v>#VALUE!</v>
      </c>
      <c r="CM297" s="193" t="e">
        <f t="shared" si="325"/>
        <v>#VALUE!</v>
      </c>
      <c r="CN297" s="193" t="e">
        <f t="shared" si="326"/>
        <v>#VALUE!</v>
      </c>
      <c r="CO297" s="209" t="str">
        <f t="shared" si="327"/>
        <v>2023PEC AI 454</v>
      </c>
      <c r="CP297" s="193" t="e">
        <f t="shared" si="328"/>
        <v>#VALUE!</v>
      </c>
      <c r="CQ297" s="158"/>
      <c r="CR297" s="193">
        <f t="shared" si="329"/>
        <v>20</v>
      </c>
      <c r="CS297" s="193" t="e">
        <f t="shared" si="330"/>
        <v>#VALUE!</v>
      </c>
      <c r="CT297" s="193" t="e">
        <f t="shared" si="331"/>
        <v>#VALUE!</v>
      </c>
      <c r="CU297" s="193" t="e">
        <f t="shared" si="332"/>
        <v>#VALUE!</v>
      </c>
      <c r="CV297" s="193" t="e">
        <f t="shared" si="333"/>
        <v>#VALUE!</v>
      </c>
      <c r="CW297" s="193" t="e">
        <f t="shared" si="334"/>
        <v>#VALUE!</v>
      </c>
      <c r="CX297" s="193" t="e">
        <f t="shared" si="335"/>
        <v>#VALUE!</v>
      </c>
      <c r="CY297" s="193" t="e">
        <f t="shared" si="336"/>
        <v>#VALUE!</v>
      </c>
      <c r="CZ297" s="193" t="e">
        <f t="shared" si="337"/>
        <v>#VALUE!</v>
      </c>
      <c r="DA297" s="193" t="e">
        <f t="shared" si="338"/>
        <v>#VALUE!</v>
      </c>
      <c r="DB297" s="193" t="e">
        <f t="shared" si="339"/>
        <v>#VALUE!</v>
      </c>
      <c r="DC297" s="193" t="e">
        <f t="shared" si="340"/>
        <v>#VALUE!</v>
      </c>
      <c r="DD297" s="193" t="e">
        <f t="shared" si="341"/>
        <v>#VALUE!</v>
      </c>
      <c r="DE297" s="159"/>
      <c r="DF297" s="159" t="e">
        <f t="shared" si="342"/>
        <v>#VALUE!</v>
      </c>
      <c r="DG297" s="159"/>
      <c r="DH297" s="159"/>
      <c r="DI297" s="159"/>
      <c r="DJ297" s="159"/>
      <c r="DK297" s="159"/>
      <c r="DL297" s="159"/>
      <c r="DM297" s="159"/>
      <c r="DN297" s="159"/>
      <c r="DO297" s="159"/>
      <c r="DP297" s="159"/>
      <c r="DQ297" s="159"/>
      <c r="DR297" s="159">
        <f t="shared" si="343"/>
        <v>73</v>
      </c>
      <c r="DS297" s="188">
        <f t="shared" si="344"/>
        <v>15</v>
      </c>
      <c r="DT297" s="159">
        <f t="shared" si="345"/>
        <v>11</v>
      </c>
      <c r="DU297" s="159">
        <f t="shared" si="346"/>
        <v>11</v>
      </c>
      <c r="DV297" s="159">
        <f t="shared" si="347"/>
        <v>9</v>
      </c>
      <c r="DW297" s="159">
        <f t="shared" si="348"/>
        <v>11</v>
      </c>
      <c r="DX297" s="159">
        <f t="shared" si="349"/>
        <v>5</v>
      </c>
      <c r="DY297" s="210">
        <f t="shared" si="350"/>
        <v>11</v>
      </c>
      <c r="DZ297" s="159">
        <f t="shared" si="351"/>
        <v>73</v>
      </c>
      <c r="EA297" s="159">
        <f t="shared" si="352"/>
        <v>15</v>
      </c>
      <c r="EB297" s="159">
        <f t="shared" si="353"/>
        <v>11</v>
      </c>
      <c r="EC297" s="159">
        <f t="shared" si="377"/>
        <v>0</v>
      </c>
      <c r="ED297" s="159">
        <f t="shared" si="377"/>
        <v>0</v>
      </c>
      <c r="EE297" s="159">
        <f t="shared" si="378"/>
        <v>11</v>
      </c>
      <c r="EF297" s="159">
        <f t="shared" si="378"/>
        <v>9</v>
      </c>
      <c r="EG297" s="159">
        <f t="shared" si="354"/>
        <v>0</v>
      </c>
      <c r="EH297" s="159">
        <f t="shared" si="355"/>
        <v>11</v>
      </c>
      <c r="EI297" s="159">
        <f t="shared" si="379"/>
        <v>0</v>
      </c>
      <c r="EJ297" s="159">
        <f t="shared" si="379"/>
        <v>0</v>
      </c>
      <c r="EK297" s="159">
        <f t="shared" si="380"/>
        <v>5</v>
      </c>
      <c r="EL297" s="159">
        <f t="shared" si="380"/>
        <v>11</v>
      </c>
      <c r="EM297" s="159">
        <f t="shared" si="356"/>
        <v>0</v>
      </c>
      <c r="EN297" s="159"/>
      <c r="EO297" s="159"/>
      <c r="EP297" s="188">
        <f t="shared" si="357"/>
        <v>15</v>
      </c>
      <c r="EQ297" s="159">
        <f t="shared" si="358"/>
        <v>13</v>
      </c>
      <c r="ER297" s="159">
        <f t="shared" si="359"/>
        <v>13</v>
      </c>
      <c r="ES297" s="159">
        <f t="shared" si="360"/>
        <v>11</v>
      </c>
      <c r="ET297" s="159">
        <f t="shared" si="361"/>
        <v>9</v>
      </c>
      <c r="EU297" s="159">
        <f t="shared" si="362"/>
        <v>12</v>
      </c>
      <c r="EV297" s="159"/>
      <c r="EW297" s="159">
        <f t="shared" si="363"/>
        <v>73</v>
      </c>
      <c r="EX297" s="159">
        <f t="shared" si="364"/>
        <v>15</v>
      </c>
      <c r="EY297" s="159">
        <f t="shared" si="365"/>
        <v>13</v>
      </c>
      <c r="EZ297" s="159">
        <f t="shared" si="381"/>
        <v>0</v>
      </c>
      <c r="FA297" s="159">
        <f t="shared" si="381"/>
        <v>0</v>
      </c>
      <c r="FB297" s="159">
        <f t="shared" si="382"/>
        <v>13</v>
      </c>
      <c r="FC297" s="159">
        <f t="shared" si="382"/>
        <v>11</v>
      </c>
      <c r="FD297" s="159">
        <f t="shared" si="366"/>
        <v>0</v>
      </c>
      <c r="FE297" s="159">
        <f t="shared" si="367"/>
        <v>9</v>
      </c>
      <c r="FF297" s="159">
        <f t="shared" si="383"/>
        <v>0</v>
      </c>
      <c r="FG297" s="159">
        <f t="shared" si="383"/>
        <v>0</v>
      </c>
      <c r="FH297" s="159">
        <f t="shared" si="368"/>
        <v>12</v>
      </c>
      <c r="FI297" s="159">
        <v>0</v>
      </c>
      <c r="FJ297" s="159">
        <v>0</v>
      </c>
      <c r="FK297" s="159"/>
      <c r="FL297" s="159"/>
      <c r="FM297" s="235">
        <v>73</v>
      </c>
    </row>
    <row r="298" spans="1:169" ht="18" x14ac:dyDescent="0.2">
      <c r="A298" s="194">
        <v>285</v>
      </c>
      <c r="B298" s="195">
        <v>211423243286</v>
      </c>
      <c r="C298" s="196" t="s">
        <v>1240</v>
      </c>
      <c r="D298" s="197"/>
      <c r="E298" s="198" t="s">
        <v>1241</v>
      </c>
      <c r="F298" s="199">
        <f t="shared" si="243"/>
        <v>2</v>
      </c>
      <c r="G298" s="199">
        <f t="shared" si="244"/>
        <v>2</v>
      </c>
      <c r="H298" s="199">
        <f t="shared" si="245"/>
        <v>2</v>
      </c>
      <c r="I298" s="199">
        <f t="shared" si="246"/>
        <v>2</v>
      </c>
      <c r="J298" s="199">
        <f t="shared" si="247"/>
        <v>2</v>
      </c>
      <c r="K298" s="199">
        <f t="shared" si="248"/>
        <v>1</v>
      </c>
      <c r="L298" s="199">
        <f t="shared" si="249"/>
        <v>0</v>
      </c>
      <c r="M298" s="199">
        <f t="shared" si="250"/>
        <v>0</v>
      </c>
      <c r="N298" s="199">
        <f t="shared" si="251"/>
        <v>0</v>
      </c>
      <c r="O298" s="200">
        <f t="shared" si="252"/>
        <v>0</v>
      </c>
      <c r="P298" s="199">
        <f t="shared" si="253"/>
        <v>0</v>
      </c>
      <c r="Q298" s="199">
        <f t="shared" si="254"/>
        <v>0</v>
      </c>
      <c r="R298" s="199">
        <f t="shared" si="255"/>
        <v>0</v>
      </c>
      <c r="S298" s="201">
        <f t="shared" si="369"/>
        <v>0</v>
      </c>
      <c r="T298" s="202">
        <f t="shared" si="256"/>
        <v>4</v>
      </c>
      <c r="U298" s="199">
        <f t="shared" si="257"/>
        <v>8</v>
      </c>
      <c r="V298" s="199">
        <f t="shared" si="258"/>
        <v>0</v>
      </c>
      <c r="W298" s="199">
        <f t="shared" si="259"/>
        <v>0</v>
      </c>
      <c r="X298" s="201">
        <f t="shared" si="260"/>
        <v>0</v>
      </c>
      <c r="Y298" s="203">
        <f t="shared" si="261"/>
        <v>3</v>
      </c>
      <c r="Z298" s="199">
        <f t="shared" si="262"/>
        <v>8</v>
      </c>
      <c r="AA298" s="199">
        <f t="shared" si="263"/>
        <v>0</v>
      </c>
      <c r="AB298" s="199">
        <f t="shared" si="264"/>
        <v>0</v>
      </c>
      <c r="AC298" s="201">
        <f t="shared" si="265"/>
        <v>0</v>
      </c>
      <c r="AD298" s="202">
        <f t="shared" si="266"/>
        <v>3</v>
      </c>
      <c r="AE298" s="199">
        <f t="shared" si="267"/>
        <v>0</v>
      </c>
      <c r="AF298" s="199">
        <f t="shared" si="268"/>
        <v>0</v>
      </c>
      <c r="AG298" s="199">
        <f t="shared" si="269"/>
        <v>0</v>
      </c>
      <c r="AH298" s="201">
        <f t="shared" si="270"/>
        <v>0</v>
      </c>
      <c r="AI298" s="204">
        <f t="shared" si="271"/>
        <v>4</v>
      </c>
      <c r="AJ298" s="199">
        <f t="shared" si="272"/>
        <v>0</v>
      </c>
      <c r="AK298" s="199">
        <f t="shared" si="273"/>
        <v>0</v>
      </c>
      <c r="AL298" s="199">
        <f t="shared" si="274"/>
        <v>0</v>
      </c>
      <c r="AM298" s="201">
        <f t="shared" si="275"/>
        <v>0</v>
      </c>
      <c r="AN298" s="204">
        <f t="shared" si="276"/>
        <v>4</v>
      </c>
      <c r="AO298" s="199">
        <f t="shared" si="277"/>
        <v>8</v>
      </c>
      <c r="AP298" s="199">
        <f t="shared" si="278"/>
        <v>0</v>
      </c>
      <c r="AQ298" s="199">
        <f t="shared" si="279"/>
        <v>0</v>
      </c>
      <c r="AR298" s="201">
        <f t="shared" si="280"/>
        <v>0</v>
      </c>
      <c r="AS298" s="204">
        <f t="shared" si="281"/>
        <v>3</v>
      </c>
      <c r="AT298" s="199">
        <f t="shared" si="282"/>
        <v>0</v>
      </c>
      <c r="AU298" s="199">
        <f t="shared" si="283"/>
        <v>0</v>
      </c>
      <c r="AV298" s="199">
        <f t="shared" si="284"/>
        <v>0</v>
      </c>
      <c r="AW298" s="201">
        <f t="shared" si="285"/>
        <v>0</v>
      </c>
      <c r="AX298" s="205">
        <f t="shared" si="286"/>
        <v>4</v>
      </c>
      <c r="AY298" s="199">
        <f t="shared" si="287"/>
        <v>8</v>
      </c>
      <c r="AZ298" s="199">
        <f t="shared" si="288"/>
        <v>0</v>
      </c>
      <c r="BA298" s="199">
        <f t="shared" si="289"/>
        <v>0</v>
      </c>
      <c r="BB298" s="201">
        <f t="shared" si="290"/>
        <v>0</v>
      </c>
      <c r="BC298" s="204">
        <f t="shared" si="291"/>
        <v>3</v>
      </c>
      <c r="BD298" s="199">
        <f t="shared" si="292"/>
        <v>4</v>
      </c>
      <c r="BE298" s="199">
        <f t="shared" si="293"/>
        <v>0</v>
      </c>
      <c r="BF298" s="199">
        <f t="shared" si="294"/>
        <v>0</v>
      </c>
      <c r="BG298" s="201">
        <f t="shared" si="295"/>
        <v>0</v>
      </c>
      <c r="BH298" s="204">
        <f t="shared" si="296"/>
        <v>3</v>
      </c>
      <c r="BI298" s="199">
        <f t="shared" si="297"/>
        <v>0</v>
      </c>
      <c r="BJ298" s="199">
        <f t="shared" si="298"/>
        <v>0</v>
      </c>
      <c r="BK298" s="199">
        <f t="shared" si="299"/>
        <v>0</v>
      </c>
      <c r="BL298" s="201">
        <f t="shared" si="300"/>
        <v>0</v>
      </c>
      <c r="BM298" s="206">
        <f t="shared" si="301"/>
        <v>4</v>
      </c>
      <c r="BN298" s="199">
        <f t="shared" si="302"/>
        <v>0</v>
      </c>
      <c r="BO298" s="199">
        <f t="shared" si="303"/>
        <v>0</v>
      </c>
      <c r="BP298" s="199">
        <f t="shared" si="304"/>
        <v>0</v>
      </c>
      <c r="BQ298" s="201">
        <f t="shared" si="305"/>
        <v>0</v>
      </c>
      <c r="BR298" s="207">
        <f t="shared" si="306"/>
        <v>4</v>
      </c>
      <c r="BS298" s="199">
        <f t="shared" si="307"/>
        <v>8</v>
      </c>
      <c r="BT298" s="199">
        <f t="shared" si="308"/>
        <v>0</v>
      </c>
      <c r="BU298" s="199">
        <f t="shared" si="309"/>
        <v>0</v>
      </c>
      <c r="BV298" s="201">
        <f t="shared" si="310"/>
        <v>0</v>
      </c>
      <c r="BW298" s="207">
        <f t="shared" si="311"/>
        <v>3</v>
      </c>
      <c r="BX298" s="235">
        <v>55</v>
      </c>
      <c r="BY298" s="235">
        <v>55</v>
      </c>
      <c r="BZ298" s="193" t="e">
        <f t="shared" si="312"/>
        <v>#VALUE!</v>
      </c>
      <c r="CA298" s="193">
        <f t="shared" si="313"/>
        <v>20</v>
      </c>
      <c r="CB298" s="193" t="e">
        <f t="shared" si="314"/>
        <v>#VALUE!</v>
      </c>
      <c r="CC298" s="193" t="e">
        <f t="shared" si="315"/>
        <v>#VALUE!</v>
      </c>
      <c r="CD298" s="193" t="e">
        <f t="shared" si="316"/>
        <v>#VALUE!</v>
      </c>
      <c r="CE298" s="193" t="e">
        <f t="shared" si="317"/>
        <v>#VALUE!</v>
      </c>
      <c r="CF298" s="193" t="e">
        <f t="shared" si="318"/>
        <v>#VALUE!</v>
      </c>
      <c r="CG298" s="193" t="e">
        <f t="shared" si="319"/>
        <v>#VALUE!</v>
      </c>
      <c r="CH298" s="193" t="e">
        <f t="shared" si="320"/>
        <v>#VALUE!</v>
      </c>
      <c r="CI298" s="193" t="e">
        <f t="shared" si="321"/>
        <v>#VALUE!</v>
      </c>
      <c r="CJ298" s="193" t="e">
        <f t="shared" si="322"/>
        <v>#VALUE!</v>
      </c>
      <c r="CK298" s="193" t="e">
        <f t="shared" si="323"/>
        <v>#VALUE!</v>
      </c>
      <c r="CL298" s="193" t="e">
        <f t="shared" si="324"/>
        <v>#VALUE!</v>
      </c>
      <c r="CM298" s="193" t="e">
        <f t="shared" si="325"/>
        <v>#VALUE!</v>
      </c>
      <c r="CN298" s="193" t="e">
        <f t="shared" si="326"/>
        <v>#VALUE!</v>
      </c>
      <c r="CO298" s="209" t="str">
        <f t="shared" si="327"/>
        <v>2023PEC AI 455</v>
      </c>
      <c r="CP298" s="193" t="e">
        <f t="shared" si="328"/>
        <v>#VALUE!</v>
      </c>
      <c r="CQ298" s="158"/>
      <c r="CR298" s="193">
        <f t="shared" si="329"/>
        <v>20</v>
      </c>
      <c r="CS298" s="193" t="e">
        <f t="shared" si="330"/>
        <v>#VALUE!</v>
      </c>
      <c r="CT298" s="193" t="e">
        <f t="shared" si="331"/>
        <v>#VALUE!</v>
      </c>
      <c r="CU298" s="193" t="e">
        <f t="shared" si="332"/>
        <v>#VALUE!</v>
      </c>
      <c r="CV298" s="193" t="e">
        <f t="shared" si="333"/>
        <v>#VALUE!</v>
      </c>
      <c r="CW298" s="193" t="e">
        <f t="shared" si="334"/>
        <v>#VALUE!</v>
      </c>
      <c r="CX298" s="193" t="e">
        <f t="shared" si="335"/>
        <v>#VALUE!</v>
      </c>
      <c r="CY298" s="193" t="e">
        <f t="shared" si="336"/>
        <v>#VALUE!</v>
      </c>
      <c r="CZ298" s="193" t="e">
        <f t="shared" si="337"/>
        <v>#VALUE!</v>
      </c>
      <c r="DA298" s="193" t="e">
        <f t="shared" si="338"/>
        <v>#VALUE!</v>
      </c>
      <c r="DB298" s="193" t="e">
        <f t="shared" si="339"/>
        <v>#VALUE!</v>
      </c>
      <c r="DC298" s="193" t="e">
        <f t="shared" si="340"/>
        <v>#VALUE!</v>
      </c>
      <c r="DD298" s="193" t="e">
        <f t="shared" si="341"/>
        <v>#VALUE!</v>
      </c>
      <c r="DE298" s="159"/>
      <c r="DF298" s="159" t="e">
        <f t="shared" si="342"/>
        <v>#VALUE!</v>
      </c>
      <c r="DG298" s="159"/>
      <c r="DH298" s="159"/>
      <c r="DI298" s="159"/>
      <c r="DJ298" s="159"/>
      <c r="DK298" s="159"/>
      <c r="DL298" s="159"/>
      <c r="DM298" s="159"/>
      <c r="DN298" s="159"/>
      <c r="DO298" s="159"/>
      <c r="DP298" s="159"/>
      <c r="DQ298" s="159"/>
      <c r="DR298" s="159">
        <f t="shared" si="343"/>
        <v>55</v>
      </c>
      <c r="DS298" s="188">
        <f t="shared" si="344"/>
        <v>11</v>
      </c>
      <c r="DT298" s="159">
        <f t="shared" si="345"/>
        <v>8</v>
      </c>
      <c r="DU298" s="159">
        <f t="shared" si="346"/>
        <v>8</v>
      </c>
      <c r="DV298" s="159">
        <f t="shared" si="347"/>
        <v>8</v>
      </c>
      <c r="DW298" s="159">
        <f t="shared" si="348"/>
        <v>8</v>
      </c>
      <c r="DX298" s="159">
        <f t="shared" si="349"/>
        <v>4</v>
      </c>
      <c r="DY298" s="210">
        <f t="shared" si="350"/>
        <v>8</v>
      </c>
      <c r="DZ298" s="159">
        <f t="shared" si="351"/>
        <v>55</v>
      </c>
      <c r="EA298" s="159">
        <f t="shared" si="352"/>
        <v>11</v>
      </c>
      <c r="EB298" s="159">
        <f t="shared" si="353"/>
        <v>0</v>
      </c>
      <c r="EC298" s="159">
        <f t="shared" si="377"/>
        <v>8</v>
      </c>
      <c r="ED298" s="159">
        <f t="shared" si="377"/>
        <v>8</v>
      </c>
      <c r="EE298" s="159">
        <f t="shared" si="378"/>
        <v>0</v>
      </c>
      <c r="EF298" s="159">
        <f t="shared" si="378"/>
        <v>0</v>
      </c>
      <c r="EG298" s="159">
        <f t="shared" si="354"/>
        <v>8</v>
      </c>
      <c r="EH298" s="159">
        <f t="shared" si="355"/>
        <v>0</v>
      </c>
      <c r="EI298" s="159">
        <f t="shared" si="379"/>
        <v>8</v>
      </c>
      <c r="EJ298" s="159">
        <f t="shared" si="379"/>
        <v>4</v>
      </c>
      <c r="EK298" s="159">
        <f t="shared" si="380"/>
        <v>0</v>
      </c>
      <c r="EL298" s="159">
        <f t="shared" si="380"/>
        <v>0</v>
      </c>
      <c r="EM298" s="159">
        <f t="shared" si="356"/>
        <v>8</v>
      </c>
      <c r="EN298" s="159"/>
      <c r="EO298" s="159"/>
      <c r="EP298" s="188">
        <f t="shared" si="357"/>
        <v>11</v>
      </c>
      <c r="EQ298" s="159">
        <f t="shared" si="358"/>
        <v>9</v>
      </c>
      <c r="ER298" s="159">
        <f t="shared" si="359"/>
        <v>10</v>
      </c>
      <c r="ES298" s="159">
        <f t="shared" si="360"/>
        <v>10</v>
      </c>
      <c r="ET298" s="159">
        <f t="shared" si="361"/>
        <v>6</v>
      </c>
      <c r="EU298" s="159">
        <f t="shared" si="362"/>
        <v>9</v>
      </c>
      <c r="EV298" s="159"/>
      <c r="EW298" s="159">
        <f t="shared" si="363"/>
        <v>55</v>
      </c>
      <c r="EX298" s="159">
        <f t="shared" si="364"/>
        <v>11</v>
      </c>
      <c r="EY298" s="159">
        <f t="shared" si="365"/>
        <v>0</v>
      </c>
      <c r="EZ298" s="159">
        <f t="shared" si="381"/>
        <v>9</v>
      </c>
      <c r="FA298" s="159">
        <f t="shared" si="381"/>
        <v>10</v>
      </c>
      <c r="FB298" s="159">
        <f t="shared" si="382"/>
        <v>0</v>
      </c>
      <c r="FC298" s="159">
        <f t="shared" si="382"/>
        <v>0</v>
      </c>
      <c r="FD298" s="159">
        <f t="shared" si="366"/>
        <v>10</v>
      </c>
      <c r="FE298" s="159">
        <f t="shared" si="367"/>
        <v>0</v>
      </c>
      <c r="FF298" s="159">
        <f t="shared" si="383"/>
        <v>6</v>
      </c>
      <c r="FG298" s="159">
        <f t="shared" si="383"/>
        <v>9</v>
      </c>
      <c r="FH298" s="159">
        <f t="shared" si="368"/>
        <v>0</v>
      </c>
      <c r="FI298" s="159">
        <v>0</v>
      </c>
      <c r="FJ298" s="159">
        <v>0</v>
      </c>
      <c r="FK298" s="159"/>
      <c r="FL298" s="159"/>
      <c r="FM298" s="235">
        <v>55</v>
      </c>
    </row>
    <row r="299" spans="1:169" ht="18" x14ac:dyDescent="0.2">
      <c r="A299" s="194">
        <v>286</v>
      </c>
      <c r="B299" s="195">
        <v>211423243287</v>
      </c>
      <c r="C299" s="196" t="s">
        <v>1242</v>
      </c>
      <c r="D299" s="197"/>
      <c r="E299" s="198" t="s">
        <v>1243</v>
      </c>
      <c r="F299" s="199">
        <f t="shared" si="243"/>
        <v>2</v>
      </c>
      <c r="G299" s="199">
        <f t="shared" si="244"/>
        <v>2</v>
      </c>
      <c r="H299" s="199">
        <f t="shared" si="245"/>
        <v>2</v>
      </c>
      <c r="I299" s="199">
        <f t="shared" si="246"/>
        <v>2</v>
      </c>
      <c r="J299" s="199">
        <f t="shared" si="247"/>
        <v>2</v>
      </c>
      <c r="K299" s="199">
        <f t="shared" si="248"/>
        <v>2</v>
      </c>
      <c r="L299" s="199">
        <f t="shared" si="249"/>
        <v>2</v>
      </c>
      <c r="M299" s="199">
        <f t="shared" si="250"/>
        <v>1</v>
      </c>
      <c r="N299" s="199">
        <f t="shared" si="251"/>
        <v>0</v>
      </c>
      <c r="O299" s="200">
        <f t="shared" si="252"/>
        <v>0</v>
      </c>
      <c r="P299" s="199">
        <f t="shared" si="253"/>
        <v>11</v>
      </c>
      <c r="Q299" s="199">
        <f t="shared" si="254"/>
        <v>0</v>
      </c>
      <c r="R299" s="199">
        <f t="shared" si="255"/>
        <v>0</v>
      </c>
      <c r="S299" s="201">
        <f t="shared" si="369"/>
        <v>0</v>
      </c>
      <c r="T299" s="202">
        <f t="shared" si="256"/>
        <v>3</v>
      </c>
      <c r="U299" s="199">
        <f t="shared" si="257"/>
        <v>0</v>
      </c>
      <c r="V299" s="199">
        <f t="shared" si="258"/>
        <v>0</v>
      </c>
      <c r="W299" s="199">
        <f t="shared" si="259"/>
        <v>0</v>
      </c>
      <c r="X299" s="201">
        <f t="shared" si="260"/>
        <v>0</v>
      </c>
      <c r="Y299" s="203">
        <f t="shared" si="261"/>
        <v>4</v>
      </c>
      <c r="Z299" s="199">
        <f t="shared" si="262"/>
        <v>0</v>
      </c>
      <c r="AA299" s="199">
        <f t="shared" si="263"/>
        <v>0</v>
      </c>
      <c r="AB299" s="199">
        <f t="shared" si="264"/>
        <v>0</v>
      </c>
      <c r="AC299" s="201">
        <f t="shared" si="265"/>
        <v>0</v>
      </c>
      <c r="AD299" s="202">
        <f t="shared" si="266"/>
        <v>4</v>
      </c>
      <c r="AE299" s="199">
        <f t="shared" si="267"/>
        <v>11</v>
      </c>
      <c r="AF299" s="199">
        <f t="shared" si="268"/>
        <v>0</v>
      </c>
      <c r="AG299" s="199">
        <f t="shared" si="269"/>
        <v>0</v>
      </c>
      <c r="AH299" s="201">
        <f t="shared" si="270"/>
        <v>0</v>
      </c>
      <c r="AI299" s="204">
        <f t="shared" si="271"/>
        <v>3</v>
      </c>
      <c r="AJ299" s="199">
        <f t="shared" si="272"/>
        <v>10</v>
      </c>
      <c r="AK299" s="199">
        <f t="shared" si="273"/>
        <v>0</v>
      </c>
      <c r="AL299" s="199">
        <f t="shared" si="274"/>
        <v>0</v>
      </c>
      <c r="AM299" s="201">
        <f t="shared" si="275"/>
        <v>0</v>
      </c>
      <c r="AN299" s="204">
        <f t="shared" si="276"/>
        <v>3</v>
      </c>
      <c r="AO299" s="199">
        <f t="shared" si="277"/>
        <v>0</v>
      </c>
      <c r="AP299" s="199">
        <f t="shared" si="278"/>
        <v>0</v>
      </c>
      <c r="AQ299" s="199">
        <f t="shared" si="279"/>
        <v>0</v>
      </c>
      <c r="AR299" s="201">
        <f t="shared" si="280"/>
        <v>0</v>
      </c>
      <c r="AS299" s="204">
        <f t="shared" si="281"/>
        <v>4</v>
      </c>
      <c r="AT299" s="199">
        <f t="shared" si="282"/>
        <v>11</v>
      </c>
      <c r="AU299" s="199">
        <f t="shared" si="283"/>
        <v>0</v>
      </c>
      <c r="AV299" s="199">
        <f t="shared" si="284"/>
        <v>0</v>
      </c>
      <c r="AW299" s="201">
        <f t="shared" si="285"/>
        <v>0</v>
      </c>
      <c r="AX299" s="205">
        <f t="shared" si="286"/>
        <v>3</v>
      </c>
      <c r="AY299" s="199">
        <f t="shared" si="287"/>
        <v>0</v>
      </c>
      <c r="AZ299" s="199">
        <f t="shared" si="288"/>
        <v>0</v>
      </c>
      <c r="BA299" s="199">
        <f t="shared" si="289"/>
        <v>0</v>
      </c>
      <c r="BB299" s="201">
        <f t="shared" si="290"/>
        <v>0</v>
      </c>
      <c r="BC299" s="204">
        <f t="shared" si="291"/>
        <v>4</v>
      </c>
      <c r="BD299" s="199">
        <f t="shared" si="292"/>
        <v>0</v>
      </c>
      <c r="BE299" s="199">
        <f t="shared" si="293"/>
        <v>0</v>
      </c>
      <c r="BF299" s="199">
        <f t="shared" si="294"/>
        <v>0</v>
      </c>
      <c r="BG299" s="201">
        <f t="shared" si="295"/>
        <v>0</v>
      </c>
      <c r="BH299" s="204">
        <f t="shared" si="296"/>
        <v>4</v>
      </c>
      <c r="BI299" s="199">
        <f t="shared" si="297"/>
        <v>7</v>
      </c>
      <c r="BJ299" s="199">
        <f t="shared" si="298"/>
        <v>0</v>
      </c>
      <c r="BK299" s="199">
        <f t="shared" si="299"/>
        <v>0</v>
      </c>
      <c r="BL299" s="201">
        <f t="shared" si="300"/>
        <v>0</v>
      </c>
      <c r="BM299" s="206">
        <f t="shared" si="301"/>
        <v>3</v>
      </c>
      <c r="BN299" s="199">
        <f t="shared" si="302"/>
        <v>12</v>
      </c>
      <c r="BO299" s="199">
        <f t="shared" si="303"/>
        <v>0</v>
      </c>
      <c r="BP299" s="199">
        <f t="shared" si="304"/>
        <v>0</v>
      </c>
      <c r="BQ299" s="201">
        <f t="shared" si="305"/>
        <v>0</v>
      </c>
      <c r="BR299" s="207">
        <f t="shared" si="306"/>
        <v>3</v>
      </c>
      <c r="BS299" s="199">
        <f t="shared" si="307"/>
        <v>0</v>
      </c>
      <c r="BT299" s="199">
        <f t="shared" si="308"/>
        <v>0</v>
      </c>
      <c r="BU299" s="199">
        <f t="shared" si="309"/>
        <v>0</v>
      </c>
      <c r="BV299" s="201">
        <f t="shared" si="310"/>
        <v>0</v>
      </c>
      <c r="BW299" s="207">
        <f t="shared" si="311"/>
        <v>4</v>
      </c>
      <c r="BX299" s="235">
        <v>77</v>
      </c>
      <c r="BY299" s="235">
        <v>77</v>
      </c>
      <c r="BZ299" s="193" t="e">
        <f t="shared" si="312"/>
        <v>#VALUE!</v>
      </c>
      <c r="CA299" s="193">
        <f t="shared" si="313"/>
        <v>20</v>
      </c>
      <c r="CB299" s="193" t="e">
        <f t="shared" si="314"/>
        <v>#VALUE!</v>
      </c>
      <c r="CC299" s="193" t="e">
        <f t="shared" si="315"/>
        <v>#VALUE!</v>
      </c>
      <c r="CD299" s="193" t="e">
        <f t="shared" si="316"/>
        <v>#VALUE!</v>
      </c>
      <c r="CE299" s="193" t="e">
        <f t="shared" si="317"/>
        <v>#VALUE!</v>
      </c>
      <c r="CF299" s="193" t="e">
        <f t="shared" si="318"/>
        <v>#VALUE!</v>
      </c>
      <c r="CG299" s="193" t="e">
        <f t="shared" si="319"/>
        <v>#VALUE!</v>
      </c>
      <c r="CH299" s="193" t="e">
        <f t="shared" si="320"/>
        <v>#VALUE!</v>
      </c>
      <c r="CI299" s="193" t="e">
        <f t="shared" si="321"/>
        <v>#VALUE!</v>
      </c>
      <c r="CJ299" s="193" t="e">
        <f t="shared" si="322"/>
        <v>#VALUE!</v>
      </c>
      <c r="CK299" s="193" t="e">
        <f t="shared" si="323"/>
        <v>#VALUE!</v>
      </c>
      <c r="CL299" s="193" t="e">
        <f t="shared" si="324"/>
        <v>#VALUE!</v>
      </c>
      <c r="CM299" s="193" t="e">
        <f t="shared" si="325"/>
        <v>#VALUE!</v>
      </c>
      <c r="CN299" s="193" t="e">
        <f t="shared" si="326"/>
        <v>#VALUE!</v>
      </c>
      <c r="CO299" s="209" t="str">
        <f t="shared" si="327"/>
        <v>2023PEC AI 456</v>
      </c>
      <c r="CP299" s="193" t="e">
        <f t="shared" si="328"/>
        <v>#VALUE!</v>
      </c>
      <c r="CQ299" s="158"/>
      <c r="CR299" s="193">
        <f t="shared" si="329"/>
        <v>20</v>
      </c>
      <c r="CS299" s="193" t="e">
        <f t="shared" si="330"/>
        <v>#VALUE!</v>
      </c>
      <c r="CT299" s="193" t="e">
        <f t="shared" si="331"/>
        <v>#VALUE!</v>
      </c>
      <c r="CU299" s="193" t="e">
        <f t="shared" si="332"/>
        <v>#VALUE!</v>
      </c>
      <c r="CV299" s="193" t="e">
        <f t="shared" si="333"/>
        <v>#VALUE!</v>
      </c>
      <c r="CW299" s="193" t="e">
        <f t="shared" si="334"/>
        <v>#VALUE!</v>
      </c>
      <c r="CX299" s="193" t="e">
        <f t="shared" si="335"/>
        <v>#VALUE!</v>
      </c>
      <c r="CY299" s="193" t="e">
        <f t="shared" si="336"/>
        <v>#VALUE!</v>
      </c>
      <c r="CZ299" s="193" t="e">
        <f t="shared" si="337"/>
        <v>#VALUE!</v>
      </c>
      <c r="DA299" s="193" t="e">
        <f t="shared" si="338"/>
        <v>#VALUE!</v>
      </c>
      <c r="DB299" s="193" t="e">
        <f t="shared" si="339"/>
        <v>#VALUE!</v>
      </c>
      <c r="DC299" s="193" t="e">
        <f t="shared" si="340"/>
        <v>#VALUE!</v>
      </c>
      <c r="DD299" s="193" t="e">
        <f t="shared" si="341"/>
        <v>#VALUE!</v>
      </c>
      <c r="DE299" s="159"/>
      <c r="DF299" s="159" t="e">
        <f t="shared" si="342"/>
        <v>#VALUE!</v>
      </c>
      <c r="DG299" s="159"/>
      <c r="DH299" s="159"/>
      <c r="DI299" s="159"/>
      <c r="DJ299" s="159"/>
      <c r="DK299" s="159"/>
      <c r="DL299" s="159"/>
      <c r="DM299" s="159"/>
      <c r="DN299" s="159"/>
      <c r="DO299" s="159"/>
      <c r="DP299" s="159"/>
      <c r="DQ299" s="159"/>
      <c r="DR299" s="159">
        <f t="shared" si="343"/>
        <v>77</v>
      </c>
      <c r="DS299" s="188">
        <f t="shared" si="344"/>
        <v>15</v>
      </c>
      <c r="DT299" s="159">
        <f t="shared" si="345"/>
        <v>11</v>
      </c>
      <c r="DU299" s="159">
        <f t="shared" si="346"/>
        <v>11</v>
      </c>
      <c r="DV299" s="159">
        <f t="shared" si="347"/>
        <v>10</v>
      </c>
      <c r="DW299" s="159">
        <f t="shared" si="348"/>
        <v>11</v>
      </c>
      <c r="DX299" s="159">
        <f t="shared" si="349"/>
        <v>7</v>
      </c>
      <c r="DY299" s="210">
        <f t="shared" si="350"/>
        <v>12</v>
      </c>
      <c r="DZ299" s="159">
        <f t="shared" si="351"/>
        <v>77</v>
      </c>
      <c r="EA299" s="159">
        <f t="shared" si="352"/>
        <v>15</v>
      </c>
      <c r="EB299" s="159">
        <f t="shared" si="353"/>
        <v>11</v>
      </c>
      <c r="EC299" s="159">
        <f t="shared" si="377"/>
        <v>0</v>
      </c>
      <c r="ED299" s="159">
        <f t="shared" si="377"/>
        <v>0</v>
      </c>
      <c r="EE299" s="159">
        <f t="shared" si="378"/>
        <v>11</v>
      </c>
      <c r="EF299" s="159">
        <f t="shared" si="378"/>
        <v>10</v>
      </c>
      <c r="EG299" s="159">
        <f t="shared" si="354"/>
        <v>0</v>
      </c>
      <c r="EH299" s="159">
        <f t="shared" si="355"/>
        <v>11</v>
      </c>
      <c r="EI299" s="159">
        <f t="shared" si="379"/>
        <v>0</v>
      </c>
      <c r="EJ299" s="159">
        <f t="shared" si="379"/>
        <v>0</v>
      </c>
      <c r="EK299" s="159">
        <f t="shared" si="380"/>
        <v>7</v>
      </c>
      <c r="EL299" s="159">
        <f t="shared" si="380"/>
        <v>12</v>
      </c>
      <c r="EM299" s="159">
        <f t="shared" si="356"/>
        <v>0</v>
      </c>
      <c r="EN299" s="159"/>
      <c r="EO299" s="159"/>
      <c r="EP299" s="188">
        <f t="shared" si="357"/>
        <v>15</v>
      </c>
      <c r="EQ299" s="159">
        <f t="shared" si="358"/>
        <v>14</v>
      </c>
      <c r="ER299" s="159">
        <f t="shared" si="359"/>
        <v>14</v>
      </c>
      <c r="ES299" s="159">
        <f t="shared" si="360"/>
        <v>12</v>
      </c>
      <c r="ET299" s="159">
        <f t="shared" si="361"/>
        <v>10</v>
      </c>
      <c r="EU299" s="159">
        <f t="shared" si="362"/>
        <v>12</v>
      </c>
      <c r="EV299" s="159"/>
      <c r="EW299" s="159">
        <f t="shared" si="363"/>
        <v>77</v>
      </c>
      <c r="EX299" s="159">
        <f t="shared" si="364"/>
        <v>15</v>
      </c>
      <c r="EY299" s="159">
        <f t="shared" si="365"/>
        <v>14</v>
      </c>
      <c r="EZ299" s="159">
        <f t="shared" si="381"/>
        <v>0</v>
      </c>
      <c r="FA299" s="159">
        <f t="shared" si="381"/>
        <v>0</v>
      </c>
      <c r="FB299" s="159">
        <f t="shared" si="382"/>
        <v>14</v>
      </c>
      <c r="FC299" s="159">
        <f t="shared" si="382"/>
        <v>12</v>
      </c>
      <c r="FD299" s="159">
        <f t="shared" si="366"/>
        <v>0</v>
      </c>
      <c r="FE299" s="159">
        <f t="shared" si="367"/>
        <v>10</v>
      </c>
      <c r="FF299" s="159">
        <f t="shared" si="383"/>
        <v>0</v>
      </c>
      <c r="FG299" s="159">
        <f t="shared" si="383"/>
        <v>0</v>
      </c>
      <c r="FH299" s="159">
        <f t="shared" si="368"/>
        <v>12</v>
      </c>
      <c r="FI299" s="159">
        <v>0</v>
      </c>
      <c r="FJ299" s="159">
        <v>0</v>
      </c>
      <c r="FK299" s="159"/>
      <c r="FL299" s="159"/>
      <c r="FM299" s="235">
        <v>77</v>
      </c>
    </row>
    <row r="300" spans="1:169" ht="18" x14ac:dyDescent="0.2">
      <c r="A300" s="194">
        <v>287</v>
      </c>
      <c r="B300" s="195">
        <v>211423243288</v>
      </c>
      <c r="C300" s="196" t="s">
        <v>1244</v>
      </c>
      <c r="D300" s="197"/>
      <c r="E300" s="198" t="s">
        <v>1245</v>
      </c>
      <c r="F300" s="199">
        <f t="shared" si="243"/>
        <v>2</v>
      </c>
      <c r="G300" s="199">
        <f t="shared" si="244"/>
        <v>2</v>
      </c>
      <c r="H300" s="199">
        <f t="shared" si="245"/>
        <v>2</v>
      </c>
      <c r="I300" s="199">
        <f t="shared" si="246"/>
        <v>2</v>
      </c>
      <c r="J300" s="199">
        <f t="shared" si="247"/>
        <v>2</v>
      </c>
      <c r="K300" s="199">
        <f t="shared" si="248"/>
        <v>2</v>
      </c>
      <c r="L300" s="199">
        <f t="shared" si="249"/>
        <v>2</v>
      </c>
      <c r="M300" s="199">
        <f t="shared" si="250"/>
        <v>0</v>
      </c>
      <c r="N300" s="199">
        <f t="shared" si="251"/>
        <v>0</v>
      </c>
      <c r="O300" s="200">
        <f t="shared" si="252"/>
        <v>0</v>
      </c>
      <c r="P300" s="199">
        <f t="shared" si="253"/>
        <v>0</v>
      </c>
      <c r="Q300" s="199">
        <f t="shared" si="254"/>
        <v>0</v>
      </c>
      <c r="R300" s="199">
        <f t="shared" si="255"/>
        <v>0</v>
      </c>
      <c r="S300" s="201">
        <f t="shared" si="369"/>
        <v>0</v>
      </c>
      <c r="T300" s="202">
        <f t="shared" si="256"/>
        <v>4</v>
      </c>
      <c r="U300" s="199">
        <f t="shared" si="257"/>
        <v>10</v>
      </c>
      <c r="V300" s="199">
        <f t="shared" si="258"/>
        <v>0</v>
      </c>
      <c r="W300" s="199">
        <f t="shared" si="259"/>
        <v>0</v>
      </c>
      <c r="X300" s="201">
        <f t="shared" si="260"/>
        <v>0</v>
      </c>
      <c r="Y300" s="203">
        <f t="shared" si="261"/>
        <v>3</v>
      </c>
      <c r="Z300" s="199">
        <f t="shared" si="262"/>
        <v>11</v>
      </c>
      <c r="AA300" s="199">
        <f t="shared" si="263"/>
        <v>0</v>
      </c>
      <c r="AB300" s="199">
        <f t="shared" si="264"/>
        <v>0</v>
      </c>
      <c r="AC300" s="201">
        <f t="shared" si="265"/>
        <v>0</v>
      </c>
      <c r="AD300" s="202">
        <f t="shared" si="266"/>
        <v>3</v>
      </c>
      <c r="AE300" s="199">
        <f t="shared" si="267"/>
        <v>0</v>
      </c>
      <c r="AF300" s="199">
        <f t="shared" si="268"/>
        <v>0</v>
      </c>
      <c r="AG300" s="199">
        <f t="shared" si="269"/>
        <v>0</v>
      </c>
      <c r="AH300" s="201">
        <f t="shared" si="270"/>
        <v>0</v>
      </c>
      <c r="AI300" s="204">
        <f t="shared" si="271"/>
        <v>4</v>
      </c>
      <c r="AJ300" s="199">
        <f t="shared" si="272"/>
        <v>0</v>
      </c>
      <c r="AK300" s="199">
        <f t="shared" si="273"/>
        <v>0</v>
      </c>
      <c r="AL300" s="199">
        <f t="shared" si="274"/>
        <v>0</v>
      </c>
      <c r="AM300" s="201">
        <f t="shared" si="275"/>
        <v>0</v>
      </c>
      <c r="AN300" s="204">
        <f t="shared" si="276"/>
        <v>4</v>
      </c>
      <c r="AO300" s="199">
        <f t="shared" si="277"/>
        <v>11</v>
      </c>
      <c r="AP300" s="199">
        <f t="shared" si="278"/>
        <v>0</v>
      </c>
      <c r="AQ300" s="199">
        <f t="shared" si="279"/>
        <v>0</v>
      </c>
      <c r="AR300" s="201">
        <f t="shared" si="280"/>
        <v>0</v>
      </c>
      <c r="AS300" s="204">
        <f t="shared" si="281"/>
        <v>3</v>
      </c>
      <c r="AT300" s="199">
        <f t="shared" si="282"/>
        <v>0</v>
      </c>
      <c r="AU300" s="199">
        <f t="shared" si="283"/>
        <v>0</v>
      </c>
      <c r="AV300" s="199">
        <f t="shared" si="284"/>
        <v>0</v>
      </c>
      <c r="AW300" s="201">
        <f t="shared" si="285"/>
        <v>0</v>
      </c>
      <c r="AX300" s="205">
        <f t="shared" si="286"/>
        <v>4</v>
      </c>
      <c r="AY300" s="199">
        <f t="shared" si="287"/>
        <v>11</v>
      </c>
      <c r="AZ300" s="199">
        <f t="shared" si="288"/>
        <v>0</v>
      </c>
      <c r="BA300" s="199">
        <f t="shared" si="289"/>
        <v>0</v>
      </c>
      <c r="BB300" s="201">
        <f t="shared" si="290"/>
        <v>0</v>
      </c>
      <c r="BC300" s="204">
        <f t="shared" si="291"/>
        <v>3</v>
      </c>
      <c r="BD300" s="199">
        <f t="shared" si="292"/>
        <v>4</v>
      </c>
      <c r="BE300" s="199">
        <f t="shared" si="293"/>
        <v>0</v>
      </c>
      <c r="BF300" s="199">
        <f t="shared" si="294"/>
        <v>0</v>
      </c>
      <c r="BG300" s="201">
        <f t="shared" si="295"/>
        <v>0</v>
      </c>
      <c r="BH300" s="204">
        <f t="shared" si="296"/>
        <v>3</v>
      </c>
      <c r="BI300" s="199">
        <f t="shared" si="297"/>
        <v>0</v>
      </c>
      <c r="BJ300" s="199">
        <f t="shared" si="298"/>
        <v>0</v>
      </c>
      <c r="BK300" s="199">
        <f t="shared" si="299"/>
        <v>0</v>
      </c>
      <c r="BL300" s="201">
        <f t="shared" si="300"/>
        <v>0</v>
      </c>
      <c r="BM300" s="206">
        <f t="shared" si="301"/>
        <v>4</v>
      </c>
      <c r="BN300" s="199">
        <f t="shared" si="302"/>
        <v>0</v>
      </c>
      <c r="BO300" s="199">
        <f t="shared" si="303"/>
        <v>0</v>
      </c>
      <c r="BP300" s="199">
        <f t="shared" si="304"/>
        <v>0</v>
      </c>
      <c r="BQ300" s="201">
        <f t="shared" si="305"/>
        <v>0</v>
      </c>
      <c r="BR300" s="207">
        <f t="shared" si="306"/>
        <v>4</v>
      </c>
      <c r="BS300" s="199">
        <f t="shared" si="307"/>
        <v>11</v>
      </c>
      <c r="BT300" s="199">
        <f t="shared" si="308"/>
        <v>0</v>
      </c>
      <c r="BU300" s="199">
        <f t="shared" si="309"/>
        <v>0</v>
      </c>
      <c r="BV300" s="201">
        <f t="shared" si="310"/>
        <v>0</v>
      </c>
      <c r="BW300" s="207">
        <f t="shared" si="311"/>
        <v>3</v>
      </c>
      <c r="BX300" s="235">
        <v>72</v>
      </c>
      <c r="BY300" s="235">
        <v>72</v>
      </c>
      <c r="BZ300" s="193" t="e">
        <f t="shared" si="312"/>
        <v>#VALUE!</v>
      </c>
      <c r="CA300" s="193">
        <f t="shared" si="313"/>
        <v>20</v>
      </c>
      <c r="CB300" s="193" t="e">
        <f t="shared" si="314"/>
        <v>#VALUE!</v>
      </c>
      <c r="CC300" s="193" t="e">
        <f t="shared" si="315"/>
        <v>#VALUE!</v>
      </c>
      <c r="CD300" s="193" t="e">
        <f t="shared" si="316"/>
        <v>#VALUE!</v>
      </c>
      <c r="CE300" s="193" t="e">
        <f t="shared" si="317"/>
        <v>#VALUE!</v>
      </c>
      <c r="CF300" s="193" t="e">
        <f t="shared" si="318"/>
        <v>#VALUE!</v>
      </c>
      <c r="CG300" s="193" t="e">
        <f t="shared" si="319"/>
        <v>#VALUE!</v>
      </c>
      <c r="CH300" s="193" t="e">
        <f t="shared" si="320"/>
        <v>#VALUE!</v>
      </c>
      <c r="CI300" s="193" t="e">
        <f t="shared" si="321"/>
        <v>#VALUE!</v>
      </c>
      <c r="CJ300" s="193" t="e">
        <f t="shared" si="322"/>
        <v>#VALUE!</v>
      </c>
      <c r="CK300" s="193" t="e">
        <f t="shared" si="323"/>
        <v>#VALUE!</v>
      </c>
      <c r="CL300" s="193" t="e">
        <f t="shared" si="324"/>
        <v>#VALUE!</v>
      </c>
      <c r="CM300" s="193" t="e">
        <f t="shared" si="325"/>
        <v>#VALUE!</v>
      </c>
      <c r="CN300" s="193" t="e">
        <f t="shared" si="326"/>
        <v>#VALUE!</v>
      </c>
      <c r="CO300" s="209" t="str">
        <f t="shared" si="327"/>
        <v>2023PEC AI 458</v>
      </c>
      <c r="CP300" s="193" t="e">
        <f t="shared" si="328"/>
        <v>#VALUE!</v>
      </c>
      <c r="CQ300" s="158"/>
      <c r="CR300" s="193">
        <f t="shared" si="329"/>
        <v>20</v>
      </c>
      <c r="CS300" s="193" t="e">
        <f t="shared" si="330"/>
        <v>#VALUE!</v>
      </c>
      <c r="CT300" s="193" t="e">
        <f t="shared" si="331"/>
        <v>#VALUE!</v>
      </c>
      <c r="CU300" s="193" t="e">
        <f t="shared" si="332"/>
        <v>#VALUE!</v>
      </c>
      <c r="CV300" s="193" t="e">
        <f t="shared" si="333"/>
        <v>#VALUE!</v>
      </c>
      <c r="CW300" s="193" t="e">
        <f t="shared" si="334"/>
        <v>#VALUE!</v>
      </c>
      <c r="CX300" s="193" t="e">
        <f t="shared" si="335"/>
        <v>#VALUE!</v>
      </c>
      <c r="CY300" s="193" t="e">
        <f t="shared" si="336"/>
        <v>#VALUE!</v>
      </c>
      <c r="CZ300" s="193" t="e">
        <f t="shared" si="337"/>
        <v>#VALUE!</v>
      </c>
      <c r="DA300" s="193" t="e">
        <f t="shared" si="338"/>
        <v>#VALUE!</v>
      </c>
      <c r="DB300" s="193" t="e">
        <f t="shared" si="339"/>
        <v>#VALUE!</v>
      </c>
      <c r="DC300" s="193" t="e">
        <f t="shared" si="340"/>
        <v>#VALUE!</v>
      </c>
      <c r="DD300" s="193" t="e">
        <f t="shared" si="341"/>
        <v>#VALUE!</v>
      </c>
      <c r="DE300" s="159"/>
      <c r="DF300" s="159" t="e">
        <f t="shared" si="342"/>
        <v>#VALUE!</v>
      </c>
      <c r="DG300" s="159"/>
      <c r="DH300" s="159"/>
      <c r="DI300" s="159"/>
      <c r="DJ300" s="159"/>
      <c r="DK300" s="159"/>
      <c r="DL300" s="159"/>
      <c r="DM300" s="159"/>
      <c r="DN300" s="159"/>
      <c r="DO300" s="159"/>
      <c r="DP300" s="159"/>
      <c r="DQ300" s="159"/>
      <c r="DR300" s="159">
        <f t="shared" si="343"/>
        <v>72</v>
      </c>
      <c r="DS300" s="188">
        <f t="shared" si="344"/>
        <v>14</v>
      </c>
      <c r="DT300" s="159">
        <f t="shared" si="345"/>
        <v>10</v>
      </c>
      <c r="DU300" s="159">
        <f t="shared" si="346"/>
        <v>11</v>
      </c>
      <c r="DV300" s="159">
        <f t="shared" si="347"/>
        <v>11</v>
      </c>
      <c r="DW300" s="159">
        <f t="shared" si="348"/>
        <v>11</v>
      </c>
      <c r="DX300" s="159">
        <f t="shared" si="349"/>
        <v>4</v>
      </c>
      <c r="DY300" s="210">
        <f t="shared" si="350"/>
        <v>11</v>
      </c>
      <c r="DZ300" s="159">
        <f t="shared" si="351"/>
        <v>72</v>
      </c>
      <c r="EA300" s="159">
        <f t="shared" si="352"/>
        <v>14</v>
      </c>
      <c r="EB300" s="159">
        <f t="shared" si="353"/>
        <v>0</v>
      </c>
      <c r="EC300" s="159">
        <f t="shared" si="377"/>
        <v>10</v>
      </c>
      <c r="ED300" s="159">
        <f t="shared" si="377"/>
        <v>11</v>
      </c>
      <c r="EE300" s="159">
        <f t="shared" si="378"/>
        <v>0</v>
      </c>
      <c r="EF300" s="159">
        <f t="shared" si="378"/>
        <v>0</v>
      </c>
      <c r="EG300" s="159">
        <f t="shared" si="354"/>
        <v>11</v>
      </c>
      <c r="EH300" s="159">
        <f t="shared" si="355"/>
        <v>0</v>
      </c>
      <c r="EI300" s="159">
        <f t="shared" si="379"/>
        <v>11</v>
      </c>
      <c r="EJ300" s="159">
        <f t="shared" si="379"/>
        <v>4</v>
      </c>
      <c r="EK300" s="159">
        <f t="shared" si="380"/>
        <v>0</v>
      </c>
      <c r="EL300" s="159">
        <f t="shared" si="380"/>
        <v>0</v>
      </c>
      <c r="EM300" s="159">
        <f t="shared" si="356"/>
        <v>11</v>
      </c>
      <c r="EN300" s="159"/>
      <c r="EO300" s="159"/>
      <c r="EP300" s="188">
        <f t="shared" si="357"/>
        <v>14</v>
      </c>
      <c r="EQ300" s="159">
        <f t="shared" si="358"/>
        <v>12</v>
      </c>
      <c r="ER300" s="159">
        <f t="shared" si="359"/>
        <v>13</v>
      </c>
      <c r="ES300" s="159">
        <f t="shared" si="360"/>
        <v>13</v>
      </c>
      <c r="ET300" s="159">
        <f t="shared" si="361"/>
        <v>8</v>
      </c>
      <c r="EU300" s="159">
        <f t="shared" si="362"/>
        <v>12</v>
      </c>
      <c r="EV300" s="159"/>
      <c r="EW300" s="159">
        <f t="shared" si="363"/>
        <v>72</v>
      </c>
      <c r="EX300" s="159">
        <f t="shared" si="364"/>
        <v>14</v>
      </c>
      <c r="EY300" s="159">
        <f t="shared" si="365"/>
        <v>0</v>
      </c>
      <c r="EZ300" s="159">
        <f t="shared" si="381"/>
        <v>12</v>
      </c>
      <c r="FA300" s="159">
        <f t="shared" si="381"/>
        <v>13</v>
      </c>
      <c r="FB300" s="159">
        <f t="shared" si="382"/>
        <v>0</v>
      </c>
      <c r="FC300" s="159">
        <f t="shared" si="382"/>
        <v>0</v>
      </c>
      <c r="FD300" s="159">
        <f t="shared" si="366"/>
        <v>13</v>
      </c>
      <c r="FE300" s="159">
        <f t="shared" si="367"/>
        <v>0</v>
      </c>
      <c r="FF300" s="159">
        <f t="shared" si="383"/>
        <v>8</v>
      </c>
      <c r="FG300" s="159">
        <f t="shared" si="383"/>
        <v>12</v>
      </c>
      <c r="FH300" s="159">
        <f t="shared" si="368"/>
        <v>0</v>
      </c>
      <c r="FI300" s="159">
        <v>0</v>
      </c>
      <c r="FJ300" s="159">
        <v>0</v>
      </c>
      <c r="FK300" s="159"/>
      <c r="FL300" s="159"/>
      <c r="FM300" s="235">
        <v>72</v>
      </c>
    </row>
    <row r="301" spans="1:169" ht="29" x14ac:dyDescent="0.2">
      <c r="A301" s="194">
        <v>288</v>
      </c>
      <c r="B301" s="195">
        <v>211423243289</v>
      </c>
      <c r="C301" s="196" t="s">
        <v>1246</v>
      </c>
      <c r="D301" s="197"/>
      <c r="E301" s="198" t="s">
        <v>1247</v>
      </c>
      <c r="F301" s="199">
        <f t="shared" si="243"/>
        <v>2</v>
      </c>
      <c r="G301" s="199">
        <f t="shared" si="244"/>
        <v>2</v>
      </c>
      <c r="H301" s="199">
        <f t="shared" si="245"/>
        <v>2</v>
      </c>
      <c r="I301" s="199">
        <f t="shared" si="246"/>
        <v>2</v>
      </c>
      <c r="J301" s="199">
        <f t="shared" si="247"/>
        <v>2</v>
      </c>
      <c r="K301" s="199">
        <f t="shared" si="248"/>
        <v>1</v>
      </c>
      <c r="L301" s="199">
        <f t="shared" si="249"/>
        <v>0</v>
      </c>
      <c r="M301" s="199">
        <f t="shared" si="250"/>
        <v>0</v>
      </c>
      <c r="N301" s="199">
        <f t="shared" si="251"/>
        <v>0</v>
      </c>
      <c r="O301" s="200">
        <f t="shared" si="252"/>
        <v>0</v>
      </c>
      <c r="P301" s="199">
        <f t="shared" si="253"/>
        <v>8</v>
      </c>
      <c r="Q301" s="199">
        <f t="shared" si="254"/>
        <v>0</v>
      </c>
      <c r="R301" s="199">
        <f t="shared" si="255"/>
        <v>0</v>
      </c>
      <c r="S301" s="201">
        <f t="shared" si="369"/>
        <v>0</v>
      </c>
      <c r="T301" s="202">
        <f t="shared" si="256"/>
        <v>3</v>
      </c>
      <c r="U301" s="199">
        <f t="shared" si="257"/>
        <v>0</v>
      </c>
      <c r="V301" s="199">
        <f t="shared" si="258"/>
        <v>0</v>
      </c>
      <c r="W301" s="199">
        <f t="shared" si="259"/>
        <v>0</v>
      </c>
      <c r="X301" s="201">
        <f t="shared" si="260"/>
        <v>0</v>
      </c>
      <c r="Y301" s="203">
        <f t="shared" si="261"/>
        <v>4</v>
      </c>
      <c r="Z301" s="199">
        <f t="shared" si="262"/>
        <v>0</v>
      </c>
      <c r="AA301" s="199">
        <f t="shared" si="263"/>
        <v>0</v>
      </c>
      <c r="AB301" s="199">
        <f t="shared" si="264"/>
        <v>0</v>
      </c>
      <c r="AC301" s="201">
        <f t="shared" si="265"/>
        <v>0</v>
      </c>
      <c r="AD301" s="202">
        <f t="shared" si="266"/>
        <v>4</v>
      </c>
      <c r="AE301" s="199">
        <f t="shared" si="267"/>
        <v>8</v>
      </c>
      <c r="AF301" s="199">
        <f t="shared" si="268"/>
        <v>0</v>
      </c>
      <c r="AG301" s="199">
        <f t="shared" si="269"/>
        <v>0</v>
      </c>
      <c r="AH301" s="201">
        <f t="shared" si="270"/>
        <v>0</v>
      </c>
      <c r="AI301" s="204">
        <f t="shared" si="271"/>
        <v>3</v>
      </c>
      <c r="AJ301" s="199">
        <f t="shared" si="272"/>
        <v>7</v>
      </c>
      <c r="AK301" s="199">
        <f t="shared" si="273"/>
        <v>0</v>
      </c>
      <c r="AL301" s="199">
        <f t="shared" si="274"/>
        <v>0</v>
      </c>
      <c r="AM301" s="201">
        <f t="shared" si="275"/>
        <v>0</v>
      </c>
      <c r="AN301" s="204">
        <f t="shared" si="276"/>
        <v>3</v>
      </c>
      <c r="AO301" s="199">
        <f t="shared" si="277"/>
        <v>0</v>
      </c>
      <c r="AP301" s="199">
        <f t="shared" si="278"/>
        <v>0</v>
      </c>
      <c r="AQ301" s="199">
        <f t="shared" si="279"/>
        <v>0</v>
      </c>
      <c r="AR301" s="201">
        <f t="shared" si="280"/>
        <v>0</v>
      </c>
      <c r="AS301" s="204">
        <f t="shared" si="281"/>
        <v>4</v>
      </c>
      <c r="AT301" s="199">
        <f t="shared" si="282"/>
        <v>8</v>
      </c>
      <c r="AU301" s="199">
        <f t="shared" si="283"/>
        <v>0</v>
      </c>
      <c r="AV301" s="199">
        <f t="shared" si="284"/>
        <v>0</v>
      </c>
      <c r="AW301" s="201">
        <f t="shared" si="285"/>
        <v>0</v>
      </c>
      <c r="AX301" s="205">
        <f t="shared" si="286"/>
        <v>3</v>
      </c>
      <c r="AY301" s="199">
        <f t="shared" si="287"/>
        <v>0</v>
      </c>
      <c r="AZ301" s="199">
        <f t="shared" si="288"/>
        <v>0</v>
      </c>
      <c r="BA301" s="199">
        <f t="shared" si="289"/>
        <v>0</v>
      </c>
      <c r="BB301" s="201">
        <f t="shared" si="290"/>
        <v>0</v>
      </c>
      <c r="BC301" s="204">
        <f t="shared" si="291"/>
        <v>4</v>
      </c>
      <c r="BD301" s="199">
        <f t="shared" si="292"/>
        <v>0</v>
      </c>
      <c r="BE301" s="199">
        <f t="shared" si="293"/>
        <v>0</v>
      </c>
      <c r="BF301" s="199">
        <f t="shared" si="294"/>
        <v>0</v>
      </c>
      <c r="BG301" s="201">
        <f t="shared" si="295"/>
        <v>0</v>
      </c>
      <c r="BH301" s="204">
        <f t="shared" si="296"/>
        <v>4</v>
      </c>
      <c r="BI301" s="199">
        <f t="shared" si="297"/>
        <v>5</v>
      </c>
      <c r="BJ301" s="199">
        <f t="shared" si="298"/>
        <v>0</v>
      </c>
      <c r="BK301" s="199">
        <f t="shared" si="299"/>
        <v>0</v>
      </c>
      <c r="BL301" s="201">
        <f t="shared" si="300"/>
        <v>0</v>
      </c>
      <c r="BM301" s="206">
        <f t="shared" si="301"/>
        <v>3</v>
      </c>
      <c r="BN301" s="199">
        <f t="shared" si="302"/>
        <v>8</v>
      </c>
      <c r="BO301" s="199">
        <f t="shared" si="303"/>
        <v>0</v>
      </c>
      <c r="BP301" s="199">
        <f t="shared" si="304"/>
        <v>0</v>
      </c>
      <c r="BQ301" s="201">
        <f t="shared" si="305"/>
        <v>0</v>
      </c>
      <c r="BR301" s="207">
        <f t="shared" si="306"/>
        <v>3</v>
      </c>
      <c r="BS301" s="199">
        <f t="shared" si="307"/>
        <v>0</v>
      </c>
      <c r="BT301" s="199">
        <f t="shared" si="308"/>
        <v>0</v>
      </c>
      <c r="BU301" s="199">
        <f t="shared" si="309"/>
        <v>0</v>
      </c>
      <c r="BV301" s="201">
        <f t="shared" si="310"/>
        <v>0</v>
      </c>
      <c r="BW301" s="207">
        <f t="shared" si="311"/>
        <v>4</v>
      </c>
      <c r="BX301" s="235">
        <v>55</v>
      </c>
      <c r="BY301" s="235">
        <v>55</v>
      </c>
      <c r="BZ301" s="193" t="e">
        <f t="shared" si="312"/>
        <v>#VALUE!</v>
      </c>
      <c r="CA301" s="193">
        <f t="shared" si="313"/>
        <v>20</v>
      </c>
      <c r="CB301" s="193" t="e">
        <f t="shared" si="314"/>
        <v>#VALUE!</v>
      </c>
      <c r="CC301" s="193" t="e">
        <f t="shared" si="315"/>
        <v>#VALUE!</v>
      </c>
      <c r="CD301" s="193" t="e">
        <f t="shared" si="316"/>
        <v>#VALUE!</v>
      </c>
      <c r="CE301" s="193" t="e">
        <f t="shared" si="317"/>
        <v>#VALUE!</v>
      </c>
      <c r="CF301" s="193" t="e">
        <f t="shared" si="318"/>
        <v>#VALUE!</v>
      </c>
      <c r="CG301" s="193" t="e">
        <f t="shared" si="319"/>
        <v>#VALUE!</v>
      </c>
      <c r="CH301" s="193" t="e">
        <f t="shared" si="320"/>
        <v>#VALUE!</v>
      </c>
      <c r="CI301" s="193" t="e">
        <f t="shared" si="321"/>
        <v>#VALUE!</v>
      </c>
      <c r="CJ301" s="193" t="e">
        <f t="shared" si="322"/>
        <v>#VALUE!</v>
      </c>
      <c r="CK301" s="193" t="e">
        <f t="shared" si="323"/>
        <v>#VALUE!</v>
      </c>
      <c r="CL301" s="193" t="e">
        <f t="shared" si="324"/>
        <v>#VALUE!</v>
      </c>
      <c r="CM301" s="193" t="e">
        <f t="shared" si="325"/>
        <v>#VALUE!</v>
      </c>
      <c r="CN301" s="193" t="e">
        <f t="shared" si="326"/>
        <v>#VALUE!</v>
      </c>
      <c r="CO301" s="209" t="str">
        <f t="shared" si="327"/>
        <v>2023PEC AI 457</v>
      </c>
      <c r="CP301" s="193" t="e">
        <f t="shared" si="328"/>
        <v>#VALUE!</v>
      </c>
      <c r="CQ301" s="158"/>
      <c r="CR301" s="193">
        <f t="shared" si="329"/>
        <v>20</v>
      </c>
      <c r="CS301" s="193" t="e">
        <f t="shared" si="330"/>
        <v>#VALUE!</v>
      </c>
      <c r="CT301" s="193" t="e">
        <f t="shared" si="331"/>
        <v>#VALUE!</v>
      </c>
      <c r="CU301" s="193" t="e">
        <f t="shared" si="332"/>
        <v>#VALUE!</v>
      </c>
      <c r="CV301" s="193" t="e">
        <f t="shared" si="333"/>
        <v>#VALUE!</v>
      </c>
      <c r="CW301" s="193" t="e">
        <f t="shared" si="334"/>
        <v>#VALUE!</v>
      </c>
      <c r="CX301" s="193" t="e">
        <f t="shared" si="335"/>
        <v>#VALUE!</v>
      </c>
      <c r="CY301" s="193" t="e">
        <f t="shared" si="336"/>
        <v>#VALUE!</v>
      </c>
      <c r="CZ301" s="193" t="e">
        <f t="shared" si="337"/>
        <v>#VALUE!</v>
      </c>
      <c r="DA301" s="193" t="e">
        <f t="shared" si="338"/>
        <v>#VALUE!</v>
      </c>
      <c r="DB301" s="193" t="e">
        <f t="shared" si="339"/>
        <v>#VALUE!</v>
      </c>
      <c r="DC301" s="193" t="e">
        <f t="shared" si="340"/>
        <v>#VALUE!</v>
      </c>
      <c r="DD301" s="193" t="e">
        <f t="shared" si="341"/>
        <v>#VALUE!</v>
      </c>
      <c r="DE301" s="159"/>
      <c r="DF301" s="159" t="e">
        <f t="shared" si="342"/>
        <v>#VALUE!</v>
      </c>
      <c r="DG301" s="159"/>
      <c r="DH301" s="159"/>
      <c r="DI301" s="159"/>
      <c r="DJ301" s="159"/>
      <c r="DK301" s="159"/>
      <c r="DL301" s="159"/>
      <c r="DM301" s="159"/>
      <c r="DN301" s="159"/>
      <c r="DO301" s="159"/>
      <c r="DP301" s="159"/>
      <c r="DQ301" s="159"/>
      <c r="DR301" s="159">
        <f t="shared" si="343"/>
        <v>55</v>
      </c>
      <c r="DS301" s="188">
        <f t="shared" si="344"/>
        <v>11</v>
      </c>
      <c r="DT301" s="159">
        <f t="shared" si="345"/>
        <v>8</v>
      </c>
      <c r="DU301" s="159">
        <f t="shared" si="346"/>
        <v>8</v>
      </c>
      <c r="DV301" s="159">
        <f t="shared" si="347"/>
        <v>7</v>
      </c>
      <c r="DW301" s="159">
        <f t="shared" si="348"/>
        <v>8</v>
      </c>
      <c r="DX301" s="159">
        <f t="shared" si="349"/>
        <v>5</v>
      </c>
      <c r="DY301" s="210">
        <f t="shared" si="350"/>
        <v>8</v>
      </c>
      <c r="DZ301" s="159">
        <f t="shared" si="351"/>
        <v>55</v>
      </c>
      <c r="EA301" s="159">
        <f t="shared" si="352"/>
        <v>11</v>
      </c>
      <c r="EB301" s="159">
        <f t="shared" si="353"/>
        <v>8</v>
      </c>
      <c r="EC301" s="159">
        <f t="shared" si="377"/>
        <v>0</v>
      </c>
      <c r="ED301" s="159">
        <f t="shared" si="377"/>
        <v>0</v>
      </c>
      <c r="EE301" s="159">
        <f t="shared" si="378"/>
        <v>8</v>
      </c>
      <c r="EF301" s="159">
        <f t="shared" si="378"/>
        <v>7</v>
      </c>
      <c r="EG301" s="159">
        <f t="shared" si="354"/>
        <v>0</v>
      </c>
      <c r="EH301" s="159">
        <f t="shared" si="355"/>
        <v>8</v>
      </c>
      <c r="EI301" s="159">
        <f t="shared" si="379"/>
        <v>0</v>
      </c>
      <c r="EJ301" s="159">
        <f t="shared" si="379"/>
        <v>0</v>
      </c>
      <c r="EK301" s="159">
        <f t="shared" si="380"/>
        <v>5</v>
      </c>
      <c r="EL301" s="159">
        <f t="shared" si="380"/>
        <v>8</v>
      </c>
      <c r="EM301" s="159">
        <f t="shared" si="356"/>
        <v>0</v>
      </c>
      <c r="EN301" s="159"/>
      <c r="EO301" s="159"/>
      <c r="EP301" s="188">
        <f t="shared" si="357"/>
        <v>11</v>
      </c>
      <c r="EQ301" s="159">
        <f t="shared" si="358"/>
        <v>10</v>
      </c>
      <c r="ER301" s="159">
        <f t="shared" si="359"/>
        <v>10</v>
      </c>
      <c r="ES301" s="159">
        <f t="shared" si="360"/>
        <v>9</v>
      </c>
      <c r="ET301" s="159">
        <f t="shared" si="361"/>
        <v>6</v>
      </c>
      <c r="EU301" s="159">
        <f t="shared" si="362"/>
        <v>9</v>
      </c>
      <c r="EV301" s="159"/>
      <c r="EW301" s="159">
        <f t="shared" si="363"/>
        <v>55</v>
      </c>
      <c r="EX301" s="159">
        <f t="shared" si="364"/>
        <v>11</v>
      </c>
      <c r="EY301" s="159">
        <f t="shared" si="365"/>
        <v>10</v>
      </c>
      <c r="EZ301" s="159">
        <f t="shared" si="381"/>
        <v>0</v>
      </c>
      <c r="FA301" s="159">
        <f t="shared" si="381"/>
        <v>0</v>
      </c>
      <c r="FB301" s="159">
        <f t="shared" si="382"/>
        <v>10</v>
      </c>
      <c r="FC301" s="159">
        <f t="shared" si="382"/>
        <v>9</v>
      </c>
      <c r="FD301" s="159">
        <f t="shared" si="366"/>
        <v>0</v>
      </c>
      <c r="FE301" s="159">
        <f t="shared" si="367"/>
        <v>6</v>
      </c>
      <c r="FF301" s="159">
        <f t="shared" si="383"/>
        <v>0</v>
      </c>
      <c r="FG301" s="159">
        <f t="shared" si="383"/>
        <v>0</v>
      </c>
      <c r="FH301" s="159">
        <f t="shared" si="368"/>
        <v>9</v>
      </c>
      <c r="FI301" s="159">
        <v>0</v>
      </c>
      <c r="FJ301" s="159">
        <v>0</v>
      </c>
      <c r="FK301" s="159"/>
      <c r="FL301" s="159"/>
      <c r="FM301" s="235">
        <v>55</v>
      </c>
    </row>
    <row r="302" spans="1:169" ht="18" x14ac:dyDescent="0.2">
      <c r="A302" s="194">
        <v>289</v>
      </c>
      <c r="B302" s="211">
        <v>211423243290</v>
      </c>
      <c r="C302" s="211" t="s">
        <v>1248</v>
      </c>
      <c r="D302" s="197"/>
      <c r="E302" s="212" t="s">
        <v>1249</v>
      </c>
      <c r="F302" s="199">
        <f t="shared" si="243"/>
        <v>2</v>
      </c>
      <c r="G302" s="199">
        <f t="shared" si="244"/>
        <v>2</v>
      </c>
      <c r="H302" s="199">
        <f t="shared" si="245"/>
        <v>2</v>
      </c>
      <c r="I302" s="199">
        <f t="shared" si="246"/>
        <v>2</v>
      </c>
      <c r="J302" s="199">
        <f t="shared" si="247"/>
        <v>2</v>
      </c>
      <c r="K302" s="199">
        <f t="shared" si="248"/>
        <v>2</v>
      </c>
      <c r="L302" s="199">
        <f t="shared" si="249"/>
        <v>2</v>
      </c>
      <c r="M302" s="199">
        <f t="shared" si="250"/>
        <v>1</v>
      </c>
      <c r="N302" s="199">
        <f t="shared" si="251"/>
        <v>0</v>
      </c>
      <c r="O302" s="200">
        <f t="shared" si="252"/>
        <v>0</v>
      </c>
      <c r="P302" s="199">
        <f t="shared" si="253"/>
        <v>0</v>
      </c>
      <c r="Q302" s="199">
        <f t="shared" si="254"/>
        <v>0</v>
      </c>
      <c r="R302" s="199">
        <f t="shared" si="255"/>
        <v>0</v>
      </c>
      <c r="S302" s="201">
        <f t="shared" si="369"/>
        <v>0</v>
      </c>
      <c r="T302" s="202">
        <f t="shared" si="256"/>
        <v>4</v>
      </c>
      <c r="U302" s="199">
        <f t="shared" si="257"/>
        <v>10</v>
      </c>
      <c r="V302" s="199">
        <f t="shared" si="258"/>
        <v>0</v>
      </c>
      <c r="W302" s="199">
        <f t="shared" si="259"/>
        <v>0</v>
      </c>
      <c r="X302" s="201">
        <f t="shared" si="260"/>
        <v>0</v>
      </c>
      <c r="Y302" s="203">
        <f t="shared" si="261"/>
        <v>3</v>
      </c>
      <c r="Z302" s="199">
        <f t="shared" si="262"/>
        <v>11</v>
      </c>
      <c r="AA302" s="199">
        <f t="shared" si="263"/>
        <v>0</v>
      </c>
      <c r="AB302" s="199">
        <f t="shared" si="264"/>
        <v>0</v>
      </c>
      <c r="AC302" s="201">
        <f t="shared" si="265"/>
        <v>0</v>
      </c>
      <c r="AD302" s="202">
        <f t="shared" si="266"/>
        <v>3</v>
      </c>
      <c r="AE302" s="199">
        <f t="shared" si="267"/>
        <v>0</v>
      </c>
      <c r="AF302" s="199">
        <f t="shared" si="268"/>
        <v>0</v>
      </c>
      <c r="AG302" s="199">
        <f t="shared" si="269"/>
        <v>0</v>
      </c>
      <c r="AH302" s="201">
        <f t="shared" si="270"/>
        <v>0</v>
      </c>
      <c r="AI302" s="204">
        <f t="shared" si="271"/>
        <v>4</v>
      </c>
      <c r="AJ302" s="199">
        <f t="shared" si="272"/>
        <v>0</v>
      </c>
      <c r="AK302" s="199">
        <f t="shared" si="273"/>
        <v>0</v>
      </c>
      <c r="AL302" s="199">
        <f t="shared" si="274"/>
        <v>0</v>
      </c>
      <c r="AM302" s="201">
        <f t="shared" si="275"/>
        <v>0</v>
      </c>
      <c r="AN302" s="204">
        <f t="shared" si="276"/>
        <v>4</v>
      </c>
      <c r="AO302" s="199">
        <f t="shared" si="277"/>
        <v>11</v>
      </c>
      <c r="AP302" s="199">
        <f t="shared" si="278"/>
        <v>0</v>
      </c>
      <c r="AQ302" s="199">
        <f t="shared" si="279"/>
        <v>0</v>
      </c>
      <c r="AR302" s="201">
        <f t="shared" si="280"/>
        <v>0</v>
      </c>
      <c r="AS302" s="204">
        <f t="shared" si="281"/>
        <v>3</v>
      </c>
      <c r="AT302" s="199">
        <f t="shared" si="282"/>
        <v>0</v>
      </c>
      <c r="AU302" s="199">
        <f t="shared" si="283"/>
        <v>0</v>
      </c>
      <c r="AV302" s="199">
        <f t="shared" si="284"/>
        <v>0</v>
      </c>
      <c r="AW302" s="201">
        <f t="shared" si="285"/>
        <v>0</v>
      </c>
      <c r="AX302" s="205">
        <f t="shared" si="286"/>
        <v>4</v>
      </c>
      <c r="AY302" s="199">
        <f t="shared" si="287"/>
        <v>11</v>
      </c>
      <c r="AZ302" s="199">
        <f t="shared" si="288"/>
        <v>0</v>
      </c>
      <c r="BA302" s="199">
        <f t="shared" si="289"/>
        <v>0</v>
      </c>
      <c r="BB302" s="201">
        <f t="shared" si="290"/>
        <v>0</v>
      </c>
      <c r="BC302" s="204">
        <f t="shared" si="291"/>
        <v>3</v>
      </c>
      <c r="BD302" s="199">
        <f t="shared" si="292"/>
        <v>4</v>
      </c>
      <c r="BE302" s="199">
        <f t="shared" si="293"/>
        <v>0</v>
      </c>
      <c r="BF302" s="199">
        <f t="shared" si="294"/>
        <v>0</v>
      </c>
      <c r="BG302" s="201">
        <f t="shared" si="295"/>
        <v>0</v>
      </c>
      <c r="BH302" s="204">
        <f t="shared" si="296"/>
        <v>3</v>
      </c>
      <c r="BI302" s="199">
        <f t="shared" si="297"/>
        <v>0</v>
      </c>
      <c r="BJ302" s="199">
        <f t="shared" si="298"/>
        <v>0</v>
      </c>
      <c r="BK302" s="199">
        <f t="shared" si="299"/>
        <v>0</v>
      </c>
      <c r="BL302" s="201">
        <f t="shared" si="300"/>
        <v>0</v>
      </c>
      <c r="BM302" s="206">
        <f t="shared" si="301"/>
        <v>4</v>
      </c>
      <c r="BN302" s="199">
        <f t="shared" si="302"/>
        <v>0</v>
      </c>
      <c r="BO302" s="199">
        <f t="shared" si="303"/>
        <v>0</v>
      </c>
      <c r="BP302" s="199">
        <f t="shared" si="304"/>
        <v>0</v>
      </c>
      <c r="BQ302" s="201">
        <f t="shared" si="305"/>
        <v>0</v>
      </c>
      <c r="BR302" s="207">
        <f t="shared" si="306"/>
        <v>4</v>
      </c>
      <c r="BS302" s="199">
        <f t="shared" si="307"/>
        <v>11</v>
      </c>
      <c r="BT302" s="199">
        <f t="shared" si="308"/>
        <v>0</v>
      </c>
      <c r="BU302" s="199">
        <f t="shared" si="309"/>
        <v>0</v>
      </c>
      <c r="BV302" s="201">
        <f t="shared" si="310"/>
        <v>0</v>
      </c>
      <c r="BW302" s="207">
        <f t="shared" si="311"/>
        <v>3</v>
      </c>
      <c r="BX302" s="235">
        <v>73</v>
      </c>
      <c r="BY302" s="235">
        <v>73</v>
      </c>
      <c r="BZ302" s="193" t="e">
        <f t="shared" si="312"/>
        <v>#VALUE!</v>
      </c>
      <c r="CA302" s="193">
        <f t="shared" si="313"/>
        <v>20</v>
      </c>
      <c r="CB302" s="193" t="e">
        <f t="shared" si="314"/>
        <v>#VALUE!</v>
      </c>
      <c r="CC302" s="193" t="e">
        <f t="shared" si="315"/>
        <v>#VALUE!</v>
      </c>
      <c r="CD302" s="193" t="e">
        <f t="shared" si="316"/>
        <v>#VALUE!</v>
      </c>
      <c r="CE302" s="193" t="e">
        <f t="shared" si="317"/>
        <v>#VALUE!</v>
      </c>
      <c r="CF302" s="193" t="e">
        <f t="shared" si="318"/>
        <v>#VALUE!</v>
      </c>
      <c r="CG302" s="193" t="e">
        <f t="shared" si="319"/>
        <v>#VALUE!</v>
      </c>
      <c r="CH302" s="193" t="e">
        <f t="shared" si="320"/>
        <v>#VALUE!</v>
      </c>
      <c r="CI302" s="193" t="e">
        <f t="shared" si="321"/>
        <v>#VALUE!</v>
      </c>
      <c r="CJ302" s="193" t="e">
        <f t="shared" si="322"/>
        <v>#VALUE!</v>
      </c>
      <c r="CK302" s="193" t="e">
        <f t="shared" si="323"/>
        <v>#VALUE!</v>
      </c>
      <c r="CL302" s="193" t="e">
        <f t="shared" si="324"/>
        <v>#VALUE!</v>
      </c>
      <c r="CM302" s="193" t="e">
        <f t="shared" si="325"/>
        <v>#VALUE!</v>
      </c>
      <c r="CN302" s="193" t="e">
        <f t="shared" si="326"/>
        <v>#VALUE!</v>
      </c>
      <c r="CO302" s="209" t="str">
        <f t="shared" si="327"/>
        <v>2023PEC AI 213</v>
      </c>
      <c r="CP302" s="193" t="e">
        <f t="shared" si="328"/>
        <v>#VALUE!</v>
      </c>
      <c r="CQ302" s="158"/>
      <c r="CR302" s="193">
        <f t="shared" si="329"/>
        <v>20</v>
      </c>
      <c r="CS302" s="193" t="e">
        <f t="shared" si="330"/>
        <v>#VALUE!</v>
      </c>
      <c r="CT302" s="193" t="e">
        <f t="shared" si="331"/>
        <v>#VALUE!</v>
      </c>
      <c r="CU302" s="193" t="e">
        <f t="shared" si="332"/>
        <v>#VALUE!</v>
      </c>
      <c r="CV302" s="193" t="e">
        <f t="shared" si="333"/>
        <v>#VALUE!</v>
      </c>
      <c r="CW302" s="193" t="e">
        <f t="shared" si="334"/>
        <v>#VALUE!</v>
      </c>
      <c r="CX302" s="193" t="e">
        <f t="shared" si="335"/>
        <v>#VALUE!</v>
      </c>
      <c r="CY302" s="193" t="e">
        <f t="shared" si="336"/>
        <v>#VALUE!</v>
      </c>
      <c r="CZ302" s="193" t="e">
        <f t="shared" si="337"/>
        <v>#VALUE!</v>
      </c>
      <c r="DA302" s="193" t="e">
        <f t="shared" si="338"/>
        <v>#VALUE!</v>
      </c>
      <c r="DB302" s="193" t="e">
        <f t="shared" si="339"/>
        <v>#VALUE!</v>
      </c>
      <c r="DC302" s="193" t="e">
        <f t="shared" si="340"/>
        <v>#VALUE!</v>
      </c>
      <c r="DD302" s="193" t="e">
        <f t="shared" si="341"/>
        <v>#VALUE!</v>
      </c>
      <c r="DE302" s="159"/>
      <c r="DF302" s="159" t="e">
        <f t="shared" si="342"/>
        <v>#VALUE!</v>
      </c>
      <c r="DG302" s="159"/>
      <c r="DH302" s="159"/>
      <c r="DI302" s="159"/>
      <c r="DJ302" s="159"/>
      <c r="DK302" s="159"/>
      <c r="DL302" s="159"/>
      <c r="DM302" s="159"/>
      <c r="DN302" s="159"/>
      <c r="DO302" s="159"/>
      <c r="DP302" s="159"/>
      <c r="DQ302" s="159"/>
      <c r="DR302" s="159">
        <f t="shared" si="343"/>
        <v>73</v>
      </c>
      <c r="DS302" s="188">
        <f t="shared" si="344"/>
        <v>15</v>
      </c>
      <c r="DT302" s="159">
        <f t="shared" si="345"/>
        <v>10</v>
      </c>
      <c r="DU302" s="159">
        <f t="shared" si="346"/>
        <v>11</v>
      </c>
      <c r="DV302" s="159">
        <f t="shared" si="347"/>
        <v>11</v>
      </c>
      <c r="DW302" s="159">
        <f t="shared" si="348"/>
        <v>11</v>
      </c>
      <c r="DX302" s="159">
        <f t="shared" si="349"/>
        <v>4</v>
      </c>
      <c r="DY302" s="210">
        <f t="shared" si="350"/>
        <v>11</v>
      </c>
      <c r="DZ302" s="159">
        <f t="shared" si="351"/>
        <v>73</v>
      </c>
      <c r="EA302" s="159">
        <f t="shared" si="352"/>
        <v>15</v>
      </c>
      <c r="EB302" s="159">
        <f t="shared" si="353"/>
        <v>0</v>
      </c>
      <c r="EC302" s="159">
        <f t="shared" ref="EC302:ED317" si="384">IF(ISEVEN($B302),DT302,0)</f>
        <v>10</v>
      </c>
      <c r="ED302" s="159">
        <f t="shared" si="384"/>
        <v>11</v>
      </c>
      <c r="EE302" s="159">
        <f t="shared" ref="EE302:EF317" si="385">IF(ISODD($B302),DU302,0)</f>
        <v>0</v>
      </c>
      <c r="EF302" s="159">
        <f t="shared" si="385"/>
        <v>0</v>
      </c>
      <c r="EG302" s="159">
        <f t="shared" si="354"/>
        <v>11</v>
      </c>
      <c r="EH302" s="159">
        <f t="shared" si="355"/>
        <v>0</v>
      </c>
      <c r="EI302" s="159">
        <f t="shared" ref="EI302:EJ317" si="386">IF(ISEVEN($B302),DW302,0)</f>
        <v>11</v>
      </c>
      <c r="EJ302" s="159">
        <f t="shared" si="386"/>
        <v>4</v>
      </c>
      <c r="EK302" s="159">
        <f t="shared" ref="EK302:EL317" si="387">IF(ISODD($B302),DX302,0)</f>
        <v>0</v>
      </c>
      <c r="EL302" s="159">
        <f t="shared" si="387"/>
        <v>0</v>
      </c>
      <c r="EM302" s="159">
        <f t="shared" si="356"/>
        <v>11</v>
      </c>
      <c r="EN302" s="159"/>
      <c r="EO302" s="159"/>
      <c r="EP302" s="188">
        <f t="shared" si="357"/>
        <v>15</v>
      </c>
      <c r="EQ302" s="159">
        <f t="shared" si="358"/>
        <v>12</v>
      </c>
      <c r="ER302" s="159">
        <f t="shared" si="359"/>
        <v>13</v>
      </c>
      <c r="ES302" s="159">
        <f t="shared" si="360"/>
        <v>13</v>
      </c>
      <c r="ET302" s="159">
        <f t="shared" si="361"/>
        <v>8</v>
      </c>
      <c r="EU302" s="159">
        <f t="shared" si="362"/>
        <v>12</v>
      </c>
      <c r="EV302" s="159"/>
      <c r="EW302" s="159">
        <f t="shared" si="363"/>
        <v>73</v>
      </c>
      <c r="EX302" s="159">
        <f t="shared" si="364"/>
        <v>15</v>
      </c>
      <c r="EY302" s="159">
        <f t="shared" si="365"/>
        <v>0</v>
      </c>
      <c r="EZ302" s="159">
        <f t="shared" ref="EZ302:FA317" si="388">IF(ISEVEN($B302),EQ302,0)</f>
        <v>12</v>
      </c>
      <c r="FA302" s="159">
        <f t="shared" si="388"/>
        <v>13</v>
      </c>
      <c r="FB302" s="159">
        <f t="shared" ref="FB302:FC317" si="389">IF(ISODD($B302),ER302,0)</f>
        <v>0</v>
      </c>
      <c r="FC302" s="159">
        <f t="shared" si="389"/>
        <v>0</v>
      </c>
      <c r="FD302" s="159">
        <f t="shared" si="366"/>
        <v>13</v>
      </c>
      <c r="FE302" s="159">
        <f t="shared" si="367"/>
        <v>0</v>
      </c>
      <c r="FF302" s="159">
        <f t="shared" ref="FF302:FG317" si="390">IF(ISEVEN($B302),ET302,0)</f>
        <v>8</v>
      </c>
      <c r="FG302" s="159">
        <f t="shared" si="390"/>
        <v>12</v>
      </c>
      <c r="FH302" s="159">
        <f t="shared" si="368"/>
        <v>0</v>
      </c>
      <c r="FI302" s="159">
        <v>0</v>
      </c>
      <c r="FJ302" s="159">
        <v>0</v>
      </c>
      <c r="FK302" s="159"/>
      <c r="FL302" s="159"/>
      <c r="FM302" s="235">
        <v>73</v>
      </c>
    </row>
    <row r="303" spans="1:169" ht="18" x14ac:dyDescent="0.2">
      <c r="A303" s="194">
        <v>290</v>
      </c>
      <c r="B303" s="211">
        <v>211423243291</v>
      </c>
      <c r="C303" s="211" t="s">
        <v>1250</v>
      </c>
      <c r="D303" s="197"/>
      <c r="E303" s="212" t="s">
        <v>1251</v>
      </c>
      <c r="F303" s="199">
        <f t="shared" si="243"/>
        <v>2</v>
      </c>
      <c r="G303" s="199">
        <f t="shared" si="244"/>
        <v>2</v>
      </c>
      <c r="H303" s="199">
        <f t="shared" si="245"/>
        <v>2</v>
      </c>
      <c r="I303" s="199">
        <f t="shared" si="246"/>
        <v>2</v>
      </c>
      <c r="J303" s="199">
        <f t="shared" si="247"/>
        <v>2</v>
      </c>
      <c r="K303" s="199">
        <f t="shared" si="248"/>
        <v>2</v>
      </c>
      <c r="L303" s="199">
        <f t="shared" si="249"/>
        <v>2</v>
      </c>
      <c r="M303" s="199">
        <f t="shared" si="250"/>
        <v>2</v>
      </c>
      <c r="N303" s="199">
        <f t="shared" si="251"/>
        <v>0</v>
      </c>
      <c r="O303" s="200">
        <f t="shared" si="252"/>
        <v>0</v>
      </c>
      <c r="P303" s="199">
        <f t="shared" si="253"/>
        <v>12</v>
      </c>
      <c r="Q303" s="199">
        <f t="shared" si="254"/>
        <v>0</v>
      </c>
      <c r="R303" s="199">
        <f t="shared" si="255"/>
        <v>0</v>
      </c>
      <c r="S303" s="201">
        <f t="shared" si="369"/>
        <v>0</v>
      </c>
      <c r="T303" s="202">
        <f t="shared" si="256"/>
        <v>3</v>
      </c>
      <c r="U303" s="199">
        <f t="shared" si="257"/>
        <v>0</v>
      </c>
      <c r="V303" s="199">
        <f t="shared" si="258"/>
        <v>0</v>
      </c>
      <c r="W303" s="199">
        <f t="shared" si="259"/>
        <v>0</v>
      </c>
      <c r="X303" s="201">
        <f t="shared" si="260"/>
        <v>0</v>
      </c>
      <c r="Y303" s="203">
        <f t="shared" si="261"/>
        <v>4</v>
      </c>
      <c r="Z303" s="199">
        <f t="shared" si="262"/>
        <v>0</v>
      </c>
      <c r="AA303" s="199">
        <f t="shared" si="263"/>
        <v>0</v>
      </c>
      <c r="AB303" s="199">
        <f t="shared" si="264"/>
        <v>0</v>
      </c>
      <c r="AC303" s="201">
        <f t="shared" si="265"/>
        <v>0</v>
      </c>
      <c r="AD303" s="202">
        <f t="shared" si="266"/>
        <v>4</v>
      </c>
      <c r="AE303" s="199">
        <f t="shared" si="267"/>
        <v>12</v>
      </c>
      <c r="AF303" s="199">
        <f t="shared" si="268"/>
        <v>0</v>
      </c>
      <c r="AG303" s="199">
        <f t="shared" si="269"/>
        <v>0</v>
      </c>
      <c r="AH303" s="201">
        <f t="shared" si="270"/>
        <v>0</v>
      </c>
      <c r="AI303" s="204">
        <f t="shared" si="271"/>
        <v>3</v>
      </c>
      <c r="AJ303" s="199">
        <f t="shared" si="272"/>
        <v>10</v>
      </c>
      <c r="AK303" s="199">
        <f t="shared" si="273"/>
        <v>0</v>
      </c>
      <c r="AL303" s="199">
        <f t="shared" si="274"/>
        <v>0</v>
      </c>
      <c r="AM303" s="201">
        <f t="shared" si="275"/>
        <v>0</v>
      </c>
      <c r="AN303" s="204">
        <f t="shared" si="276"/>
        <v>3</v>
      </c>
      <c r="AO303" s="199">
        <f t="shared" si="277"/>
        <v>0</v>
      </c>
      <c r="AP303" s="199">
        <f t="shared" si="278"/>
        <v>0</v>
      </c>
      <c r="AQ303" s="199">
        <f t="shared" si="279"/>
        <v>0</v>
      </c>
      <c r="AR303" s="201">
        <f t="shared" si="280"/>
        <v>0</v>
      </c>
      <c r="AS303" s="204">
        <f t="shared" si="281"/>
        <v>4</v>
      </c>
      <c r="AT303" s="199">
        <f t="shared" si="282"/>
        <v>12</v>
      </c>
      <c r="AU303" s="199">
        <f t="shared" si="283"/>
        <v>0</v>
      </c>
      <c r="AV303" s="199">
        <f t="shared" si="284"/>
        <v>0</v>
      </c>
      <c r="AW303" s="201">
        <f t="shared" si="285"/>
        <v>0</v>
      </c>
      <c r="AX303" s="205">
        <f t="shared" si="286"/>
        <v>3</v>
      </c>
      <c r="AY303" s="199">
        <f t="shared" si="287"/>
        <v>0</v>
      </c>
      <c r="AZ303" s="199">
        <f t="shared" si="288"/>
        <v>0</v>
      </c>
      <c r="BA303" s="199">
        <f t="shared" si="289"/>
        <v>0</v>
      </c>
      <c r="BB303" s="201">
        <f t="shared" si="290"/>
        <v>0</v>
      </c>
      <c r="BC303" s="204">
        <f t="shared" si="291"/>
        <v>4</v>
      </c>
      <c r="BD303" s="199">
        <f t="shared" si="292"/>
        <v>0</v>
      </c>
      <c r="BE303" s="199">
        <f t="shared" si="293"/>
        <v>0</v>
      </c>
      <c r="BF303" s="199">
        <f t="shared" si="294"/>
        <v>0</v>
      </c>
      <c r="BG303" s="201">
        <f t="shared" si="295"/>
        <v>0</v>
      </c>
      <c r="BH303" s="204">
        <f t="shared" si="296"/>
        <v>4</v>
      </c>
      <c r="BI303" s="199">
        <f t="shared" si="297"/>
        <v>5</v>
      </c>
      <c r="BJ303" s="199">
        <f t="shared" si="298"/>
        <v>0</v>
      </c>
      <c r="BK303" s="199">
        <f t="shared" si="299"/>
        <v>0</v>
      </c>
      <c r="BL303" s="201">
        <f t="shared" si="300"/>
        <v>0</v>
      </c>
      <c r="BM303" s="206">
        <f t="shared" si="301"/>
        <v>3</v>
      </c>
      <c r="BN303" s="199">
        <f t="shared" si="302"/>
        <v>12</v>
      </c>
      <c r="BO303" s="199">
        <f t="shared" si="303"/>
        <v>0</v>
      </c>
      <c r="BP303" s="199">
        <f t="shared" si="304"/>
        <v>0</v>
      </c>
      <c r="BQ303" s="201">
        <f t="shared" si="305"/>
        <v>0</v>
      </c>
      <c r="BR303" s="207">
        <f t="shared" si="306"/>
        <v>3</v>
      </c>
      <c r="BS303" s="199">
        <f t="shared" si="307"/>
        <v>0</v>
      </c>
      <c r="BT303" s="199">
        <f t="shared" si="308"/>
        <v>0</v>
      </c>
      <c r="BU303" s="199">
        <f t="shared" si="309"/>
        <v>0</v>
      </c>
      <c r="BV303" s="201">
        <f t="shared" si="310"/>
        <v>0</v>
      </c>
      <c r="BW303" s="207">
        <f t="shared" si="311"/>
        <v>4</v>
      </c>
      <c r="BX303" s="235">
        <v>79</v>
      </c>
      <c r="BY303" s="235">
        <v>79</v>
      </c>
      <c r="BZ303" s="193" t="e">
        <f t="shared" si="312"/>
        <v>#VALUE!</v>
      </c>
      <c r="CA303" s="193">
        <f t="shared" si="313"/>
        <v>20</v>
      </c>
      <c r="CB303" s="193" t="e">
        <f t="shared" si="314"/>
        <v>#VALUE!</v>
      </c>
      <c r="CC303" s="193" t="e">
        <f t="shared" si="315"/>
        <v>#VALUE!</v>
      </c>
      <c r="CD303" s="193" t="e">
        <f t="shared" si="316"/>
        <v>#VALUE!</v>
      </c>
      <c r="CE303" s="193" t="e">
        <f t="shared" si="317"/>
        <v>#VALUE!</v>
      </c>
      <c r="CF303" s="193" t="e">
        <f t="shared" si="318"/>
        <v>#VALUE!</v>
      </c>
      <c r="CG303" s="193" t="e">
        <f t="shared" si="319"/>
        <v>#VALUE!</v>
      </c>
      <c r="CH303" s="193" t="e">
        <f t="shared" si="320"/>
        <v>#VALUE!</v>
      </c>
      <c r="CI303" s="193" t="e">
        <f t="shared" si="321"/>
        <v>#VALUE!</v>
      </c>
      <c r="CJ303" s="193" t="e">
        <f t="shared" si="322"/>
        <v>#VALUE!</v>
      </c>
      <c r="CK303" s="193" t="e">
        <f t="shared" si="323"/>
        <v>#VALUE!</v>
      </c>
      <c r="CL303" s="193" t="e">
        <f t="shared" si="324"/>
        <v>#VALUE!</v>
      </c>
      <c r="CM303" s="193" t="e">
        <f t="shared" si="325"/>
        <v>#VALUE!</v>
      </c>
      <c r="CN303" s="193" t="e">
        <f t="shared" si="326"/>
        <v>#VALUE!</v>
      </c>
      <c r="CO303" s="209" t="str">
        <f t="shared" si="327"/>
        <v>2023PEC AI 214</v>
      </c>
      <c r="CP303" s="193" t="e">
        <f t="shared" si="328"/>
        <v>#VALUE!</v>
      </c>
      <c r="CQ303" s="158"/>
      <c r="CR303" s="193">
        <f t="shared" si="329"/>
        <v>20</v>
      </c>
      <c r="CS303" s="193" t="e">
        <f t="shared" si="330"/>
        <v>#VALUE!</v>
      </c>
      <c r="CT303" s="193" t="e">
        <f t="shared" si="331"/>
        <v>#VALUE!</v>
      </c>
      <c r="CU303" s="193" t="e">
        <f t="shared" si="332"/>
        <v>#VALUE!</v>
      </c>
      <c r="CV303" s="193" t="e">
        <f t="shared" si="333"/>
        <v>#VALUE!</v>
      </c>
      <c r="CW303" s="193" t="e">
        <f t="shared" si="334"/>
        <v>#VALUE!</v>
      </c>
      <c r="CX303" s="193" t="e">
        <f t="shared" si="335"/>
        <v>#VALUE!</v>
      </c>
      <c r="CY303" s="193" t="e">
        <f t="shared" si="336"/>
        <v>#VALUE!</v>
      </c>
      <c r="CZ303" s="193" t="e">
        <f t="shared" si="337"/>
        <v>#VALUE!</v>
      </c>
      <c r="DA303" s="193" t="e">
        <f t="shared" si="338"/>
        <v>#VALUE!</v>
      </c>
      <c r="DB303" s="193" t="e">
        <f t="shared" si="339"/>
        <v>#VALUE!</v>
      </c>
      <c r="DC303" s="193" t="e">
        <f t="shared" si="340"/>
        <v>#VALUE!</v>
      </c>
      <c r="DD303" s="193" t="e">
        <f t="shared" si="341"/>
        <v>#VALUE!</v>
      </c>
      <c r="DE303" s="159"/>
      <c r="DF303" s="159" t="e">
        <f t="shared" si="342"/>
        <v>#VALUE!</v>
      </c>
      <c r="DG303" s="159"/>
      <c r="DH303" s="159"/>
      <c r="DI303" s="159"/>
      <c r="DJ303" s="159"/>
      <c r="DK303" s="159"/>
      <c r="DL303" s="159"/>
      <c r="DM303" s="159"/>
      <c r="DN303" s="159"/>
      <c r="DO303" s="159"/>
      <c r="DP303" s="159"/>
      <c r="DQ303" s="159"/>
      <c r="DR303" s="159">
        <f t="shared" si="343"/>
        <v>79</v>
      </c>
      <c r="DS303" s="188">
        <f t="shared" si="344"/>
        <v>16</v>
      </c>
      <c r="DT303" s="159">
        <f t="shared" si="345"/>
        <v>12</v>
      </c>
      <c r="DU303" s="159">
        <f t="shared" si="346"/>
        <v>12</v>
      </c>
      <c r="DV303" s="159">
        <f t="shared" si="347"/>
        <v>10</v>
      </c>
      <c r="DW303" s="159">
        <f t="shared" si="348"/>
        <v>12</v>
      </c>
      <c r="DX303" s="159">
        <f t="shared" si="349"/>
        <v>5</v>
      </c>
      <c r="DY303" s="210">
        <f t="shared" si="350"/>
        <v>12</v>
      </c>
      <c r="DZ303" s="159">
        <f t="shared" si="351"/>
        <v>79</v>
      </c>
      <c r="EA303" s="159">
        <f t="shared" si="352"/>
        <v>16</v>
      </c>
      <c r="EB303" s="159">
        <f t="shared" si="353"/>
        <v>12</v>
      </c>
      <c r="EC303" s="159">
        <f t="shared" si="384"/>
        <v>0</v>
      </c>
      <c r="ED303" s="159">
        <f t="shared" si="384"/>
        <v>0</v>
      </c>
      <c r="EE303" s="159">
        <f t="shared" si="385"/>
        <v>12</v>
      </c>
      <c r="EF303" s="159">
        <f t="shared" si="385"/>
        <v>10</v>
      </c>
      <c r="EG303" s="159">
        <f t="shared" si="354"/>
        <v>0</v>
      </c>
      <c r="EH303" s="159">
        <f t="shared" si="355"/>
        <v>12</v>
      </c>
      <c r="EI303" s="159">
        <f t="shared" si="386"/>
        <v>0</v>
      </c>
      <c r="EJ303" s="159">
        <f t="shared" si="386"/>
        <v>0</v>
      </c>
      <c r="EK303" s="159">
        <f t="shared" si="387"/>
        <v>5</v>
      </c>
      <c r="EL303" s="159">
        <f t="shared" si="387"/>
        <v>12</v>
      </c>
      <c r="EM303" s="159">
        <f t="shared" si="356"/>
        <v>0</v>
      </c>
      <c r="EN303" s="159"/>
      <c r="EO303" s="159"/>
      <c r="EP303" s="188">
        <f t="shared" si="357"/>
        <v>16</v>
      </c>
      <c r="EQ303" s="159">
        <f t="shared" si="358"/>
        <v>14</v>
      </c>
      <c r="ER303" s="159">
        <f t="shared" si="359"/>
        <v>14</v>
      </c>
      <c r="ES303" s="159">
        <f t="shared" si="360"/>
        <v>12</v>
      </c>
      <c r="ET303" s="159">
        <f t="shared" si="361"/>
        <v>10</v>
      </c>
      <c r="EU303" s="159">
        <f t="shared" si="362"/>
        <v>13</v>
      </c>
      <c r="EV303" s="159"/>
      <c r="EW303" s="159">
        <f t="shared" si="363"/>
        <v>79</v>
      </c>
      <c r="EX303" s="159">
        <f t="shared" si="364"/>
        <v>16</v>
      </c>
      <c r="EY303" s="159">
        <f t="shared" si="365"/>
        <v>14</v>
      </c>
      <c r="EZ303" s="159">
        <f t="shared" si="388"/>
        <v>0</v>
      </c>
      <c r="FA303" s="159">
        <f t="shared" si="388"/>
        <v>0</v>
      </c>
      <c r="FB303" s="159">
        <f t="shared" si="389"/>
        <v>14</v>
      </c>
      <c r="FC303" s="159">
        <f t="shared" si="389"/>
        <v>12</v>
      </c>
      <c r="FD303" s="159">
        <f t="shared" si="366"/>
        <v>0</v>
      </c>
      <c r="FE303" s="159">
        <f t="shared" si="367"/>
        <v>10</v>
      </c>
      <c r="FF303" s="159">
        <f t="shared" si="390"/>
        <v>0</v>
      </c>
      <c r="FG303" s="159">
        <f t="shared" si="390"/>
        <v>0</v>
      </c>
      <c r="FH303" s="159">
        <f t="shared" si="368"/>
        <v>13</v>
      </c>
      <c r="FI303" s="159">
        <v>0</v>
      </c>
      <c r="FJ303" s="159">
        <v>0</v>
      </c>
      <c r="FK303" s="159"/>
      <c r="FL303" s="159"/>
      <c r="FM303" s="235">
        <v>79</v>
      </c>
    </row>
    <row r="304" spans="1:169" ht="18" x14ac:dyDescent="0.2">
      <c r="A304" s="194">
        <v>291</v>
      </c>
      <c r="B304" s="195">
        <v>211423243292</v>
      </c>
      <c r="C304" s="196" t="s">
        <v>1252</v>
      </c>
      <c r="D304" s="197"/>
      <c r="E304" s="198" t="s">
        <v>1253</v>
      </c>
      <c r="F304" s="199">
        <f t="shared" si="243"/>
        <v>2</v>
      </c>
      <c r="G304" s="199">
        <f t="shared" si="244"/>
        <v>2</v>
      </c>
      <c r="H304" s="199">
        <f t="shared" si="245"/>
        <v>2</v>
      </c>
      <c r="I304" s="199">
        <f t="shared" si="246"/>
        <v>2</v>
      </c>
      <c r="J304" s="199">
        <f t="shared" si="247"/>
        <v>2</v>
      </c>
      <c r="K304" s="199">
        <f t="shared" si="248"/>
        <v>2</v>
      </c>
      <c r="L304" s="199">
        <f t="shared" si="249"/>
        <v>2</v>
      </c>
      <c r="M304" s="199">
        <f t="shared" si="250"/>
        <v>2</v>
      </c>
      <c r="N304" s="199">
        <f t="shared" si="251"/>
        <v>0</v>
      </c>
      <c r="O304" s="200">
        <f t="shared" si="252"/>
        <v>0</v>
      </c>
      <c r="P304" s="199">
        <f t="shared" si="253"/>
        <v>0</v>
      </c>
      <c r="Q304" s="199">
        <f t="shared" si="254"/>
        <v>0</v>
      </c>
      <c r="R304" s="199">
        <f t="shared" si="255"/>
        <v>0</v>
      </c>
      <c r="S304" s="201">
        <f t="shared" si="369"/>
        <v>0</v>
      </c>
      <c r="T304" s="202">
        <f t="shared" si="256"/>
        <v>4</v>
      </c>
      <c r="U304" s="199">
        <f t="shared" si="257"/>
        <v>11</v>
      </c>
      <c r="V304" s="199">
        <f t="shared" si="258"/>
        <v>0</v>
      </c>
      <c r="W304" s="199">
        <f t="shared" si="259"/>
        <v>0</v>
      </c>
      <c r="X304" s="201">
        <f t="shared" si="260"/>
        <v>0</v>
      </c>
      <c r="Y304" s="203">
        <f t="shared" si="261"/>
        <v>3</v>
      </c>
      <c r="Z304" s="199">
        <f t="shared" si="262"/>
        <v>12</v>
      </c>
      <c r="AA304" s="199">
        <f t="shared" si="263"/>
        <v>0</v>
      </c>
      <c r="AB304" s="199">
        <f t="shared" si="264"/>
        <v>0</v>
      </c>
      <c r="AC304" s="201">
        <f t="shared" si="265"/>
        <v>0</v>
      </c>
      <c r="AD304" s="202">
        <f t="shared" si="266"/>
        <v>3</v>
      </c>
      <c r="AE304" s="199">
        <f t="shared" si="267"/>
        <v>0</v>
      </c>
      <c r="AF304" s="199">
        <f t="shared" si="268"/>
        <v>0</v>
      </c>
      <c r="AG304" s="199">
        <f t="shared" si="269"/>
        <v>0</v>
      </c>
      <c r="AH304" s="201">
        <f t="shared" si="270"/>
        <v>0</v>
      </c>
      <c r="AI304" s="204">
        <f t="shared" si="271"/>
        <v>4</v>
      </c>
      <c r="AJ304" s="199">
        <f t="shared" si="272"/>
        <v>0</v>
      </c>
      <c r="AK304" s="199">
        <f t="shared" si="273"/>
        <v>0</v>
      </c>
      <c r="AL304" s="199">
        <f t="shared" si="274"/>
        <v>0</v>
      </c>
      <c r="AM304" s="201">
        <f t="shared" si="275"/>
        <v>0</v>
      </c>
      <c r="AN304" s="204">
        <f t="shared" si="276"/>
        <v>4</v>
      </c>
      <c r="AO304" s="199">
        <f t="shared" si="277"/>
        <v>12</v>
      </c>
      <c r="AP304" s="199">
        <f t="shared" si="278"/>
        <v>0</v>
      </c>
      <c r="AQ304" s="199">
        <f t="shared" si="279"/>
        <v>0</v>
      </c>
      <c r="AR304" s="201">
        <f t="shared" si="280"/>
        <v>0</v>
      </c>
      <c r="AS304" s="204">
        <f t="shared" si="281"/>
        <v>3</v>
      </c>
      <c r="AT304" s="199">
        <f t="shared" si="282"/>
        <v>0</v>
      </c>
      <c r="AU304" s="199">
        <f t="shared" si="283"/>
        <v>0</v>
      </c>
      <c r="AV304" s="199">
        <f t="shared" si="284"/>
        <v>0</v>
      </c>
      <c r="AW304" s="201">
        <f t="shared" si="285"/>
        <v>0</v>
      </c>
      <c r="AX304" s="205">
        <f t="shared" si="286"/>
        <v>4</v>
      </c>
      <c r="AY304" s="199">
        <f t="shared" si="287"/>
        <v>12</v>
      </c>
      <c r="AZ304" s="199">
        <f t="shared" si="288"/>
        <v>0</v>
      </c>
      <c r="BA304" s="199">
        <f t="shared" si="289"/>
        <v>0</v>
      </c>
      <c r="BB304" s="201">
        <f t="shared" si="290"/>
        <v>0</v>
      </c>
      <c r="BC304" s="204">
        <f t="shared" si="291"/>
        <v>3</v>
      </c>
      <c r="BD304" s="199">
        <f t="shared" si="292"/>
        <v>6</v>
      </c>
      <c r="BE304" s="199">
        <f t="shared" si="293"/>
        <v>0</v>
      </c>
      <c r="BF304" s="199">
        <f t="shared" si="294"/>
        <v>0</v>
      </c>
      <c r="BG304" s="201">
        <f t="shared" si="295"/>
        <v>0</v>
      </c>
      <c r="BH304" s="204">
        <f t="shared" si="296"/>
        <v>3</v>
      </c>
      <c r="BI304" s="199">
        <f t="shared" si="297"/>
        <v>0</v>
      </c>
      <c r="BJ304" s="199">
        <f t="shared" si="298"/>
        <v>0</v>
      </c>
      <c r="BK304" s="199">
        <f t="shared" si="299"/>
        <v>0</v>
      </c>
      <c r="BL304" s="201">
        <f t="shared" si="300"/>
        <v>0</v>
      </c>
      <c r="BM304" s="206">
        <f t="shared" si="301"/>
        <v>4</v>
      </c>
      <c r="BN304" s="199">
        <f t="shared" si="302"/>
        <v>0</v>
      </c>
      <c r="BO304" s="199">
        <f t="shared" si="303"/>
        <v>0</v>
      </c>
      <c r="BP304" s="199">
        <f t="shared" si="304"/>
        <v>0</v>
      </c>
      <c r="BQ304" s="201">
        <f t="shared" si="305"/>
        <v>0</v>
      </c>
      <c r="BR304" s="207">
        <f t="shared" si="306"/>
        <v>4</v>
      </c>
      <c r="BS304" s="199">
        <f t="shared" si="307"/>
        <v>12</v>
      </c>
      <c r="BT304" s="199">
        <f t="shared" si="308"/>
        <v>0</v>
      </c>
      <c r="BU304" s="199">
        <f t="shared" si="309"/>
        <v>0</v>
      </c>
      <c r="BV304" s="201">
        <f t="shared" si="310"/>
        <v>0</v>
      </c>
      <c r="BW304" s="207">
        <f t="shared" si="311"/>
        <v>3</v>
      </c>
      <c r="BX304" s="235">
        <v>81</v>
      </c>
      <c r="BY304" s="235">
        <v>81</v>
      </c>
      <c r="BZ304" s="193" t="e">
        <f t="shared" si="312"/>
        <v>#VALUE!</v>
      </c>
      <c r="CA304" s="193">
        <f t="shared" si="313"/>
        <v>20</v>
      </c>
      <c r="CB304" s="193" t="e">
        <f t="shared" si="314"/>
        <v>#VALUE!</v>
      </c>
      <c r="CC304" s="193" t="e">
        <f t="shared" si="315"/>
        <v>#VALUE!</v>
      </c>
      <c r="CD304" s="193" t="e">
        <f t="shared" si="316"/>
        <v>#VALUE!</v>
      </c>
      <c r="CE304" s="193" t="e">
        <f t="shared" si="317"/>
        <v>#VALUE!</v>
      </c>
      <c r="CF304" s="193" t="e">
        <f t="shared" si="318"/>
        <v>#VALUE!</v>
      </c>
      <c r="CG304" s="193" t="e">
        <f t="shared" si="319"/>
        <v>#VALUE!</v>
      </c>
      <c r="CH304" s="193" t="e">
        <f t="shared" si="320"/>
        <v>#VALUE!</v>
      </c>
      <c r="CI304" s="193" t="e">
        <f t="shared" si="321"/>
        <v>#VALUE!</v>
      </c>
      <c r="CJ304" s="193" t="e">
        <f t="shared" si="322"/>
        <v>#VALUE!</v>
      </c>
      <c r="CK304" s="193" t="e">
        <f t="shared" si="323"/>
        <v>#VALUE!</v>
      </c>
      <c r="CL304" s="193" t="e">
        <f t="shared" si="324"/>
        <v>#VALUE!</v>
      </c>
      <c r="CM304" s="193" t="e">
        <f t="shared" si="325"/>
        <v>#VALUE!</v>
      </c>
      <c r="CN304" s="193" t="e">
        <f t="shared" si="326"/>
        <v>#VALUE!</v>
      </c>
      <c r="CO304" s="209" t="str">
        <f t="shared" si="327"/>
        <v>2023PEC AI 459</v>
      </c>
      <c r="CP304" s="193" t="e">
        <f t="shared" si="328"/>
        <v>#VALUE!</v>
      </c>
      <c r="CQ304" s="158"/>
      <c r="CR304" s="193">
        <f t="shared" si="329"/>
        <v>20</v>
      </c>
      <c r="CS304" s="193" t="e">
        <f t="shared" si="330"/>
        <v>#VALUE!</v>
      </c>
      <c r="CT304" s="193" t="e">
        <f t="shared" si="331"/>
        <v>#VALUE!</v>
      </c>
      <c r="CU304" s="193" t="e">
        <f t="shared" si="332"/>
        <v>#VALUE!</v>
      </c>
      <c r="CV304" s="193" t="e">
        <f t="shared" si="333"/>
        <v>#VALUE!</v>
      </c>
      <c r="CW304" s="193" t="e">
        <f t="shared" si="334"/>
        <v>#VALUE!</v>
      </c>
      <c r="CX304" s="193" t="e">
        <f t="shared" si="335"/>
        <v>#VALUE!</v>
      </c>
      <c r="CY304" s="193" t="e">
        <f t="shared" si="336"/>
        <v>#VALUE!</v>
      </c>
      <c r="CZ304" s="193" t="e">
        <f t="shared" si="337"/>
        <v>#VALUE!</v>
      </c>
      <c r="DA304" s="193" t="e">
        <f t="shared" si="338"/>
        <v>#VALUE!</v>
      </c>
      <c r="DB304" s="193" t="e">
        <f t="shared" si="339"/>
        <v>#VALUE!</v>
      </c>
      <c r="DC304" s="193" t="e">
        <f t="shared" si="340"/>
        <v>#VALUE!</v>
      </c>
      <c r="DD304" s="193" t="e">
        <f t="shared" si="341"/>
        <v>#VALUE!</v>
      </c>
      <c r="DE304" s="159"/>
      <c r="DF304" s="159" t="e">
        <f t="shared" si="342"/>
        <v>#VALUE!</v>
      </c>
      <c r="DG304" s="159"/>
      <c r="DH304" s="159"/>
      <c r="DI304" s="159"/>
      <c r="DJ304" s="159"/>
      <c r="DK304" s="159"/>
      <c r="DL304" s="159"/>
      <c r="DM304" s="159"/>
      <c r="DN304" s="159"/>
      <c r="DO304" s="159"/>
      <c r="DP304" s="159"/>
      <c r="DQ304" s="159"/>
      <c r="DR304" s="159">
        <f t="shared" si="343"/>
        <v>81</v>
      </c>
      <c r="DS304" s="188">
        <f t="shared" si="344"/>
        <v>16</v>
      </c>
      <c r="DT304" s="159">
        <f t="shared" si="345"/>
        <v>11</v>
      </c>
      <c r="DU304" s="159">
        <f t="shared" si="346"/>
        <v>12</v>
      </c>
      <c r="DV304" s="159">
        <f t="shared" si="347"/>
        <v>12</v>
      </c>
      <c r="DW304" s="159">
        <f t="shared" si="348"/>
        <v>12</v>
      </c>
      <c r="DX304" s="159">
        <f t="shared" si="349"/>
        <v>6</v>
      </c>
      <c r="DY304" s="210">
        <f t="shared" si="350"/>
        <v>12</v>
      </c>
      <c r="DZ304" s="159">
        <f t="shared" si="351"/>
        <v>81</v>
      </c>
      <c r="EA304" s="159">
        <f t="shared" si="352"/>
        <v>16</v>
      </c>
      <c r="EB304" s="159">
        <f t="shared" si="353"/>
        <v>0</v>
      </c>
      <c r="EC304" s="159">
        <f t="shared" si="384"/>
        <v>11</v>
      </c>
      <c r="ED304" s="159">
        <f t="shared" si="384"/>
        <v>12</v>
      </c>
      <c r="EE304" s="159">
        <f t="shared" si="385"/>
        <v>0</v>
      </c>
      <c r="EF304" s="159">
        <f t="shared" si="385"/>
        <v>0</v>
      </c>
      <c r="EG304" s="159">
        <f t="shared" si="354"/>
        <v>12</v>
      </c>
      <c r="EH304" s="159">
        <f t="shared" si="355"/>
        <v>0</v>
      </c>
      <c r="EI304" s="159">
        <f t="shared" si="386"/>
        <v>12</v>
      </c>
      <c r="EJ304" s="159">
        <f t="shared" si="386"/>
        <v>6</v>
      </c>
      <c r="EK304" s="159">
        <f t="shared" si="387"/>
        <v>0</v>
      </c>
      <c r="EL304" s="159">
        <f t="shared" si="387"/>
        <v>0</v>
      </c>
      <c r="EM304" s="159">
        <f t="shared" si="356"/>
        <v>12</v>
      </c>
      <c r="EN304" s="159"/>
      <c r="EO304" s="159"/>
      <c r="EP304" s="188">
        <f t="shared" si="357"/>
        <v>16</v>
      </c>
      <c r="EQ304" s="159">
        <f t="shared" si="358"/>
        <v>13</v>
      </c>
      <c r="ER304" s="159">
        <f t="shared" si="359"/>
        <v>14</v>
      </c>
      <c r="ES304" s="159">
        <f t="shared" si="360"/>
        <v>14</v>
      </c>
      <c r="ET304" s="159">
        <f t="shared" si="361"/>
        <v>11</v>
      </c>
      <c r="EU304" s="159">
        <f t="shared" si="362"/>
        <v>13</v>
      </c>
      <c r="EV304" s="159"/>
      <c r="EW304" s="159">
        <f t="shared" si="363"/>
        <v>81</v>
      </c>
      <c r="EX304" s="159">
        <f t="shared" si="364"/>
        <v>16</v>
      </c>
      <c r="EY304" s="159">
        <f t="shared" si="365"/>
        <v>0</v>
      </c>
      <c r="EZ304" s="159">
        <f t="shared" si="388"/>
        <v>13</v>
      </c>
      <c r="FA304" s="159">
        <f t="shared" si="388"/>
        <v>14</v>
      </c>
      <c r="FB304" s="159">
        <f t="shared" si="389"/>
        <v>0</v>
      </c>
      <c r="FC304" s="159">
        <f t="shared" si="389"/>
        <v>0</v>
      </c>
      <c r="FD304" s="159">
        <f t="shared" si="366"/>
        <v>14</v>
      </c>
      <c r="FE304" s="159">
        <f t="shared" si="367"/>
        <v>0</v>
      </c>
      <c r="FF304" s="159">
        <f t="shared" si="390"/>
        <v>11</v>
      </c>
      <c r="FG304" s="159">
        <f t="shared" si="390"/>
        <v>13</v>
      </c>
      <c r="FH304" s="159">
        <f t="shared" si="368"/>
        <v>0</v>
      </c>
      <c r="FI304" s="159">
        <v>0</v>
      </c>
      <c r="FJ304" s="159">
        <v>0</v>
      </c>
      <c r="FK304" s="159"/>
      <c r="FL304" s="159"/>
      <c r="FM304" s="235">
        <v>81</v>
      </c>
    </row>
    <row r="305" spans="1:169" ht="18" x14ac:dyDescent="0.2">
      <c r="A305" s="194">
        <v>292</v>
      </c>
      <c r="B305" s="211">
        <v>211423243293</v>
      </c>
      <c r="C305" s="211" t="s">
        <v>1743</v>
      </c>
      <c r="D305" s="197"/>
      <c r="E305" s="212" t="s">
        <v>1744</v>
      </c>
      <c r="F305" s="199">
        <f t="shared" si="243"/>
        <v>2</v>
      </c>
      <c r="G305" s="199">
        <f t="shared" si="244"/>
        <v>2</v>
      </c>
      <c r="H305" s="199">
        <f t="shared" si="245"/>
        <v>2</v>
      </c>
      <c r="I305" s="199">
        <f t="shared" si="246"/>
        <v>2</v>
      </c>
      <c r="J305" s="199">
        <f t="shared" si="247"/>
        <v>2</v>
      </c>
      <c r="K305" s="199">
        <f t="shared" si="248"/>
        <v>2</v>
      </c>
      <c r="L305" s="199">
        <f t="shared" si="249"/>
        <v>0</v>
      </c>
      <c r="M305" s="199">
        <f t="shared" si="250"/>
        <v>0</v>
      </c>
      <c r="N305" s="199">
        <f t="shared" si="251"/>
        <v>0</v>
      </c>
      <c r="O305" s="200">
        <f t="shared" si="252"/>
        <v>0</v>
      </c>
      <c r="P305" s="199">
        <f t="shared" si="253"/>
        <v>9</v>
      </c>
      <c r="Q305" s="199">
        <f t="shared" si="254"/>
        <v>0</v>
      </c>
      <c r="R305" s="199">
        <f t="shared" si="255"/>
        <v>0</v>
      </c>
      <c r="S305" s="201">
        <f t="shared" si="369"/>
        <v>0</v>
      </c>
      <c r="T305" s="202">
        <f t="shared" si="256"/>
        <v>3</v>
      </c>
      <c r="U305" s="199">
        <f t="shared" si="257"/>
        <v>0</v>
      </c>
      <c r="V305" s="199">
        <f t="shared" si="258"/>
        <v>0</v>
      </c>
      <c r="W305" s="199">
        <f t="shared" si="259"/>
        <v>0</v>
      </c>
      <c r="X305" s="201">
        <f t="shared" si="260"/>
        <v>0</v>
      </c>
      <c r="Y305" s="203">
        <f t="shared" si="261"/>
        <v>4</v>
      </c>
      <c r="Z305" s="199">
        <f t="shared" si="262"/>
        <v>0</v>
      </c>
      <c r="AA305" s="199">
        <f t="shared" si="263"/>
        <v>0</v>
      </c>
      <c r="AB305" s="199">
        <f t="shared" si="264"/>
        <v>0</v>
      </c>
      <c r="AC305" s="201">
        <f t="shared" si="265"/>
        <v>0</v>
      </c>
      <c r="AD305" s="202">
        <f t="shared" si="266"/>
        <v>4</v>
      </c>
      <c r="AE305" s="199">
        <f t="shared" si="267"/>
        <v>9</v>
      </c>
      <c r="AF305" s="199">
        <f t="shared" si="268"/>
        <v>0</v>
      </c>
      <c r="AG305" s="199">
        <f t="shared" si="269"/>
        <v>0</v>
      </c>
      <c r="AH305" s="201">
        <f t="shared" si="270"/>
        <v>0</v>
      </c>
      <c r="AI305" s="204">
        <f t="shared" si="271"/>
        <v>3</v>
      </c>
      <c r="AJ305" s="199">
        <f t="shared" si="272"/>
        <v>8</v>
      </c>
      <c r="AK305" s="199">
        <f t="shared" si="273"/>
        <v>0</v>
      </c>
      <c r="AL305" s="199">
        <f t="shared" si="274"/>
        <v>0</v>
      </c>
      <c r="AM305" s="201">
        <f t="shared" si="275"/>
        <v>0</v>
      </c>
      <c r="AN305" s="204">
        <f t="shared" si="276"/>
        <v>3</v>
      </c>
      <c r="AO305" s="199">
        <f t="shared" si="277"/>
        <v>0</v>
      </c>
      <c r="AP305" s="199">
        <f t="shared" si="278"/>
        <v>0</v>
      </c>
      <c r="AQ305" s="199">
        <f t="shared" si="279"/>
        <v>0</v>
      </c>
      <c r="AR305" s="201">
        <f t="shared" si="280"/>
        <v>0</v>
      </c>
      <c r="AS305" s="204">
        <f t="shared" si="281"/>
        <v>4</v>
      </c>
      <c r="AT305" s="199">
        <f t="shared" si="282"/>
        <v>9</v>
      </c>
      <c r="AU305" s="199">
        <f t="shared" si="283"/>
        <v>0</v>
      </c>
      <c r="AV305" s="199">
        <f t="shared" si="284"/>
        <v>0</v>
      </c>
      <c r="AW305" s="201">
        <f t="shared" si="285"/>
        <v>0</v>
      </c>
      <c r="AX305" s="205">
        <f t="shared" si="286"/>
        <v>3</v>
      </c>
      <c r="AY305" s="199">
        <f t="shared" si="287"/>
        <v>0</v>
      </c>
      <c r="AZ305" s="199">
        <f t="shared" si="288"/>
        <v>0</v>
      </c>
      <c r="BA305" s="199">
        <f t="shared" si="289"/>
        <v>0</v>
      </c>
      <c r="BB305" s="201">
        <f t="shared" si="290"/>
        <v>0</v>
      </c>
      <c r="BC305" s="204">
        <f t="shared" si="291"/>
        <v>4</v>
      </c>
      <c r="BD305" s="199">
        <f t="shared" si="292"/>
        <v>0</v>
      </c>
      <c r="BE305" s="199">
        <f t="shared" si="293"/>
        <v>0</v>
      </c>
      <c r="BF305" s="199">
        <f t="shared" si="294"/>
        <v>0</v>
      </c>
      <c r="BG305" s="201">
        <f t="shared" si="295"/>
        <v>0</v>
      </c>
      <c r="BH305" s="204">
        <f t="shared" si="296"/>
        <v>4</v>
      </c>
      <c r="BI305" s="199">
        <f t="shared" si="297"/>
        <v>4</v>
      </c>
      <c r="BJ305" s="199">
        <f t="shared" si="298"/>
        <v>0</v>
      </c>
      <c r="BK305" s="199">
        <f t="shared" si="299"/>
        <v>0</v>
      </c>
      <c r="BL305" s="201">
        <f t="shared" si="300"/>
        <v>0</v>
      </c>
      <c r="BM305" s="206">
        <f t="shared" si="301"/>
        <v>3</v>
      </c>
      <c r="BN305" s="199">
        <f t="shared" si="302"/>
        <v>9</v>
      </c>
      <c r="BO305" s="199">
        <f t="shared" si="303"/>
        <v>0</v>
      </c>
      <c r="BP305" s="199">
        <f t="shared" si="304"/>
        <v>0</v>
      </c>
      <c r="BQ305" s="201">
        <f t="shared" si="305"/>
        <v>0</v>
      </c>
      <c r="BR305" s="207">
        <f t="shared" si="306"/>
        <v>3</v>
      </c>
      <c r="BS305" s="199">
        <f t="shared" si="307"/>
        <v>0</v>
      </c>
      <c r="BT305" s="199">
        <f t="shared" si="308"/>
        <v>0</v>
      </c>
      <c r="BU305" s="199">
        <f t="shared" si="309"/>
        <v>0</v>
      </c>
      <c r="BV305" s="201">
        <f t="shared" si="310"/>
        <v>0</v>
      </c>
      <c r="BW305" s="207">
        <f t="shared" si="311"/>
        <v>4</v>
      </c>
      <c r="BX305" s="235">
        <v>60</v>
      </c>
      <c r="BY305" s="235">
        <v>60</v>
      </c>
      <c r="BZ305" s="193" t="e">
        <f t="shared" si="312"/>
        <v>#VALUE!</v>
      </c>
      <c r="CA305" s="193">
        <f t="shared" si="313"/>
        <v>20</v>
      </c>
      <c r="CB305" s="193" t="e">
        <f t="shared" si="314"/>
        <v>#VALUE!</v>
      </c>
      <c r="CC305" s="193" t="e">
        <f t="shared" si="315"/>
        <v>#VALUE!</v>
      </c>
      <c r="CD305" s="193" t="e">
        <f t="shared" si="316"/>
        <v>#VALUE!</v>
      </c>
      <c r="CE305" s="193" t="e">
        <f t="shared" si="317"/>
        <v>#VALUE!</v>
      </c>
      <c r="CF305" s="193" t="e">
        <f t="shared" si="318"/>
        <v>#VALUE!</v>
      </c>
      <c r="CG305" s="193" t="e">
        <f t="shared" si="319"/>
        <v>#VALUE!</v>
      </c>
      <c r="CH305" s="193" t="e">
        <f t="shared" si="320"/>
        <v>#VALUE!</v>
      </c>
      <c r="CI305" s="193" t="e">
        <f t="shared" si="321"/>
        <v>#VALUE!</v>
      </c>
      <c r="CJ305" s="193" t="e">
        <f t="shared" si="322"/>
        <v>#VALUE!</v>
      </c>
      <c r="CK305" s="193" t="e">
        <f t="shared" si="323"/>
        <v>#VALUE!</v>
      </c>
      <c r="CL305" s="193" t="e">
        <f t="shared" si="324"/>
        <v>#VALUE!</v>
      </c>
      <c r="CM305" s="193" t="e">
        <f t="shared" si="325"/>
        <v>#VALUE!</v>
      </c>
      <c r="CN305" s="193" t="e">
        <f t="shared" si="326"/>
        <v>#VALUE!</v>
      </c>
      <c r="CO305" s="209" t="str">
        <f t="shared" si="327"/>
        <v>2023PEC AI 215</v>
      </c>
      <c r="CP305" s="193" t="e">
        <f t="shared" si="328"/>
        <v>#VALUE!</v>
      </c>
      <c r="CQ305" s="158"/>
      <c r="CR305" s="193">
        <f t="shared" si="329"/>
        <v>20</v>
      </c>
      <c r="CS305" s="193" t="e">
        <f t="shared" si="330"/>
        <v>#VALUE!</v>
      </c>
      <c r="CT305" s="193" t="e">
        <f t="shared" si="331"/>
        <v>#VALUE!</v>
      </c>
      <c r="CU305" s="193" t="e">
        <f t="shared" si="332"/>
        <v>#VALUE!</v>
      </c>
      <c r="CV305" s="193" t="e">
        <f t="shared" si="333"/>
        <v>#VALUE!</v>
      </c>
      <c r="CW305" s="193" t="e">
        <f t="shared" si="334"/>
        <v>#VALUE!</v>
      </c>
      <c r="CX305" s="193" t="e">
        <f t="shared" si="335"/>
        <v>#VALUE!</v>
      </c>
      <c r="CY305" s="193" t="e">
        <f t="shared" si="336"/>
        <v>#VALUE!</v>
      </c>
      <c r="CZ305" s="193" t="e">
        <f t="shared" si="337"/>
        <v>#VALUE!</v>
      </c>
      <c r="DA305" s="193" t="e">
        <f t="shared" si="338"/>
        <v>#VALUE!</v>
      </c>
      <c r="DB305" s="193" t="e">
        <f t="shared" si="339"/>
        <v>#VALUE!</v>
      </c>
      <c r="DC305" s="193" t="e">
        <f t="shared" si="340"/>
        <v>#VALUE!</v>
      </c>
      <c r="DD305" s="193" t="e">
        <f t="shared" si="341"/>
        <v>#VALUE!</v>
      </c>
      <c r="DE305" s="159"/>
      <c r="DF305" s="159" t="e">
        <f t="shared" si="342"/>
        <v>#VALUE!</v>
      </c>
      <c r="DG305" s="159"/>
      <c r="DH305" s="159"/>
      <c r="DI305" s="159"/>
      <c r="DJ305" s="159"/>
      <c r="DK305" s="159"/>
      <c r="DL305" s="159"/>
      <c r="DM305" s="159"/>
      <c r="DN305" s="159"/>
      <c r="DO305" s="159"/>
      <c r="DP305" s="159"/>
      <c r="DQ305" s="159"/>
      <c r="DR305" s="159">
        <f t="shared" si="343"/>
        <v>60</v>
      </c>
      <c r="DS305" s="188">
        <f t="shared" si="344"/>
        <v>12</v>
      </c>
      <c r="DT305" s="159">
        <f t="shared" si="345"/>
        <v>9</v>
      </c>
      <c r="DU305" s="159">
        <f t="shared" si="346"/>
        <v>9</v>
      </c>
      <c r="DV305" s="159">
        <f t="shared" si="347"/>
        <v>8</v>
      </c>
      <c r="DW305" s="159">
        <f t="shared" si="348"/>
        <v>9</v>
      </c>
      <c r="DX305" s="159">
        <f t="shared" si="349"/>
        <v>4</v>
      </c>
      <c r="DY305" s="210">
        <f t="shared" si="350"/>
        <v>9</v>
      </c>
      <c r="DZ305" s="159">
        <f t="shared" si="351"/>
        <v>60</v>
      </c>
      <c r="EA305" s="159">
        <f t="shared" si="352"/>
        <v>12</v>
      </c>
      <c r="EB305" s="159">
        <f t="shared" si="353"/>
        <v>9</v>
      </c>
      <c r="EC305" s="159">
        <f t="shared" si="384"/>
        <v>0</v>
      </c>
      <c r="ED305" s="159">
        <f t="shared" si="384"/>
        <v>0</v>
      </c>
      <c r="EE305" s="159">
        <f t="shared" si="385"/>
        <v>9</v>
      </c>
      <c r="EF305" s="159">
        <f t="shared" si="385"/>
        <v>8</v>
      </c>
      <c r="EG305" s="159">
        <f t="shared" si="354"/>
        <v>0</v>
      </c>
      <c r="EH305" s="159">
        <f t="shared" si="355"/>
        <v>9</v>
      </c>
      <c r="EI305" s="159">
        <f t="shared" si="386"/>
        <v>0</v>
      </c>
      <c r="EJ305" s="159">
        <f t="shared" si="386"/>
        <v>0</v>
      </c>
      <c r="EK305" s="159">
        <f t="shared" si="387"/>
        <v>4</v>
      </c>
      <c r="EL305" s="159">
        <f t="shared" si="387"/>
        <v>9</v>
      </c>
      <c r="EM305" s="159">
        <f t="shared" si="356"/>
        <v>0</v>
      </c>
      <c r="EN305" s="159"/>
      <c r="EO305" s="159"/>
      <c r="EP305" s="188">
        <f t="shared" si="357"/>
        <v>12</v>
      </c>
      <c r="EQ305" s="159">
        <f t="shared" si="358"/>
        <v>11</v>
      </c>
      <c r="ER305" s="159">
        <f t="shared" si="359"/>
        <v>11</v>
      </c>
      <c r="ES305" s="159">
        <f t="shared" si="360"/>
        <v>9</v>
      </c>
      <c r="ET305" s="159">
        <f t="shared" si="361"/>
        <v>7</v>
      </c>
      <c r="EU305" s="159">
        <f t="shared" si="362"/>
        <v>10</v>
      </c>
      <c r="EV305" s="159"/>
      <c r="EW305" s="159">
        <f t="shared" si="363"/>
        <v>60</v>
      </c>
      <c r="EX305" s="159">
        <f t="shared" si="364"/>
        <v>12</v>
      </c>
      <c r="EY305" s="159">
        <f t="shared" si="365"/>
        <v>11</v>
      </c>
      <c r="EZ305" s="159">
        <f t="shared" si="388"/>
        <v>0</v>
      </c>
      <c r="FA305" s="159">
        <f t="shared" si="388"/>
        <v>0</v>
      </c>
      <c r="FB305" s="159">
        <f t="shared" si="389"/>
        <v>11</v>
      </c>
      <c r="FC305" s="159">
        <f t="shared" si="389"/>
        <v>9</v>
      </c>
      <c r="FD305" s="159">
        <f t="shared" si="366"/>
        <v>0</v>
      </c>
      <c r="FE305" s="159">
        <f t="shared" si="367"/>
        <v>7</v>
      </c>
      <c r="FF305" s="159">
        <f t="shared" si="390"/>
        <v>0</v>
      </c>
      <c r="FG305" s="159">
        <f t="shared" si="390"/>
        <v>0</v>
      </c>
      <c r="FH305" s="159">
        <f t="shared" si="368"/>
        <v>10</v>
      </c>
      <c r="FI305" s="159">
        <v>0</v>
      </c>
      <c r="FJ305" s="159">
        <v>0</v>
      </c>
      <c r="FK305" s="159"/>
      <c r="FL305" s="159"/>
      <c r="FM305" s="235">
        <v>60</v>
      </c>
    </row>
    <row r="306" spans="1:169" ht="29" x14ac:dyDescent="0.2">
      <c r="A306" s="213">
        <v>293</v>
      </c>
      <c r="B306" s="195">
        <v>211423243294</v>
      </c>
      <c r="C306" s="196" t="s">
        <v>1254</v>
      </c>
      <c r="D306" s="197"/>
      <c r="E306" s="198" t="s">
        <v>1255</v>
      </c>
      <c r="F306" s="199">
        <f t="shared" si="243"/>
        <v>2</v>
      </c>
      <c r="G306" s="199">
        <f t="shared" si="244"/>
        <v>2</v>
      </c>
      <c r="H306" s="199">
        <f t="shared" si="245"/>
        <v>2</v>
      </c>
      <c r="I306" s="199">
        <f t="shared" si="246"/>
        <v>2</v>
      </c>
      <c r="J306" s="199">
        <f t="shared" si="247"/>
        <v>2</v>
      </c>
      <c r="K306" s="199">
        <f t="shared" si="248"/>
        <v>2</v>
      </c>
      <c r="L306" s="199">
        <f t="shared" si="249"/>
        <v>2</v>
      </c>
      <c r="M306" s="199">
        <f t="shared" si="250"/>
        <v>2</v>
      </c>
      <c r="N306" s="199">
        <f t="shared" si="251"/>
        <v>2</v>
      </c>
      <c r="O306" s="200">
        <f t="shared" si="252"/>
        <v>1</v>
      </c>
      <c r="P306" s="199">
        <f t="shared" si="253"/>
        <v>0</v>
      </c>
      <c r="Q306" s="199">
        <f t="shared" si="254"/>
        <v>0</v>
      </c>
      <c r="R306" s="199">
        <f t="shared" si="255"/>
        <v>0</v>
      </c>
      <c r="S306" s="201">
        <f t="shared" si="369"/>
        <v>0</v>
      </c>
      <c r="T306" s="202">
        <f t="shared" si="256"/>
        <v>4</v>
      </c>
      <c r="U306" s="199">
        <f t="shared" si="257"/>
        <v>13</v>
      </c>
      <c r="V306" s="199">
        <f t="shared" si="258"/>
        <v>0</v>
      </c>
      <c r="W306" s="199">
        <f t="shared" si="259"/>
        <v>0</v>
      </c>
      <c r="X306" s="201">
        <f t="shared" si="260"/>
        <v>0</v>
      </c>
      <c r="Y306" s="203">
        <f t="shared" si="261"/>
        <v>3</v>
      </c>
      <c r="Z306" s="199">
        <f t="shared" si="262"/>
        <v>13</v>
      </c>
      <c r="AA306" s="199">
        <f t="shared" si="263"/>
        <v>0</v>
      </c>
      <c r="AB306" s="199">
        <f t="shared" si="264"/>
        <v>0</v>
      </c>
      <c r="AC306" s="201">
        <f t="shared" si="265"/>
        <v>0</v>
      </c>
      <c r="AD306" s="202">
        <f t="shared" si="266"/>
        <v>3</v>
      </c>
      <c r="AE306" s="199">
        <f t="shared" si="267"/>
        <v>0</v>
      </c>
      <c r="AF306" s="199">
        <f t="shared" si="268"/>
        <v>0</v>
      </c>
      <c r="AG306" s="199">
        <f t="shared" si="269"/>
        <v>0</v>
      </c>
      <c r="AH306" s="201">
        <f t="shared" si="270"/>
        <v>0</v>
      </c>
      <c r="AI306" s="204">
        <f t="shared" si="271"/>
        <v>4</v>
      </c>
      <c r="AJ306" s="199">
        <f t="shared" si="272"/>
        <v>0</v>
      </c>
      <c r="AK306" s="199">
        <f t="shared" si="273"/>
        <v>0</v>
      </c>
      <c r="AL306" s="199">
        <f t="shared" si="274"/>
        <v>0</v>
      </c>
      <c r="AM306" s="201">
        <f t="shared" si="275"/>
        <v>0</v>
      </c>
      <c r="AN306" s="204">
        <f t="shared" si="276"/>
        <v>4</v>
      </c>
      <c r="AO306" s="199">
        <f t="shared" si="277"/>
        <v>13</v>
      </c>
      <c r="AP306" s="199">
        <f t="shared" si="278"/>
        <v>0</v>
      </c>
      <c r="AQ306" s="199">
        <f t="shared" si="279"/>
        <v>0</v>
      </c>
      <c r="AR306" s="201">
        <f t="shared" si="280"/>
        <v>0</v>
      </c>
      <c r="AS306" s="204">
        <f t="shared" si="281"/>
        <v>3</v>
      </c>
      <c r="AT306" s="199">
        <f t="shared" si="282"/>
        <v>0</v>
      </c>
      <c r="AU306" s="199">
        <f t="shared" si="283"/>
        <v>0</v>
      </c>
      <c r="AV306" s="199">
        <f t="shared" si="284"/>
        <v>0</v>
      </c>
      <c r="AW306" s="201">
        <f t="shared" si="285"/>
        <v>0</v>
      </c>
      <c r="AX306" s="205">
        <f t="shared" si="286"/>
        <v>4</v>
      </c>
      <c r="AY306" s="199">
        <f t="shared" si="287"/>
        <v>13</v>
      </c>
      <c r="AZ306" s="199">
        <f t="shared" si="288"/>
        <v>0</v>
      </c>
      <c r="BA306" s="199">
        <f t="shared" si="289"/>
        <v>0</v>
      </c>
      <c r="BB306" s="201">
        <f t="shared" si="290"/>
        <v>0</v>
      </c>
      <c r="BC306" s="204">
        <f t="shared" si="291"/>
        <v>3</v>
      </c>
      <c r="BD306" s="199">
        <f t="shared" si="292"/>
        <v>9</v>
      </c>
      <c r="BE306" s="199">
        <f t="shared" si="293"/>
        <v>0</v>
      </c>
      <c r="BF306" s="199">
        <f t="shared" si="294"/>
        <v>0</v>
      </c>
      <c r="BG306" s="201">
        <f t="shared" si="295"/>
        <v>0</v>
      </c>
      <c r="BH306" s="204">
        <f t="shared" si="296"/>
        <v>3</v>
      </c>
      <c r="BI306" s="199">
        <f t="shared" si="297"/>
        <v>0</v>
      </c>
      <c r="BJ306" s="199">
        <f t="shared" si="298"/>
        <v>0</v>
      </c>
      <c r="BK306" s="199">
        <f t="shared" si="299"/>
        <v>0</v>
      </c>
      <c r="BL306" s="201">
        <f t="shared" si="300"/>
        <v>0</v>
      </c>
      <c r="BM306" s="206">
        <f t="shared" si="301"/>
        <v>4</v>
      </c>
      <c r="BN306" s="199">
        <f t="shared" si="302"/>
        <v>0</v>
      </c>
      <c r="BO306" s="199">
        <f t="shared" si="303"/>
        <v>0</v>
      </c>
      <c r="BP306" s="199">
        <f t="shared" si="304"/>
        <v>0</v>
      </c>
      <c r="BQ306" s="201">
        <f t="shared" si="305"/>
        <v>0</v>
      </c>
      <c r="BR306" s="207">
        <f t="shared" si="306"/>
        <v>4</v>
      </c>
      <c r="BS306" s="199">
        <f t="shared" si="307"/>
        <v>14</v>
      </c>
      <c r="BT306" s="199">
        <f t="shared" si="308"/>
        <v>0</v>
      </c>
      <c r="BU306" s="199">
        <f t="shared" si="309"/>
        <v>0</v>
      </c>
      <c r="BV306" s="201">
        <f t="shared" si="310"/>
        <v>0</v>
      </c>
      <c r="BW306" s="207">
        <f t="shared" si="311"/>
        <v>3</v>
      </c>
      <c r="BX306" s="235">
        <v>94</v>
      </c>
      <c r="BY306" s="235">
        <v>94</v>
      </c>
      <c r="BZ306" s="193" t="e">
        <f t="shared" si="312"/>
        <v>#VALUE!</v>
      </c>
      <c r="CA306" s="193">
        <f t="shared" si="313"/>
        <v>20</v>
      </c>
      <c r="CB306" s="193" t="e">
        <f t="shared" si="314"/>
        <v>#VALUE!</v>
      </c>
      <c r="CC306" s="193" t="e">
        <f t="shared" si="315"/>
        <v>#VALUE!</v>
      </c>
      <c r="CD306" s="193" t="e">
        <f t="shared" si="316"/>
        <v>#VALUE!</v>
      </c>
      <c r="CE306" s="193" t="e">
        <f t="shared" si="317"/>
        <v>#VALUE!</v>
      </c>
      <c r="CF306" s="193" t="e">
        <f t="shared" si="318"/>
        <v>#VALUE!</v>
      </c>
      <c r="CG306" s="193" t="e">
        <f t="shared" si="319"/>
        <v>#VALUE!</v>
      </c>
      <c r="CH306" s="193" t="e">
        <f t="shared" si="320"/>
        <v>#VALUE!</v>
      </c>
      <c r="CI306" s="193" t="e">
        <f t="shared" si="321"/>
        <v>#VALUE!</v>
      </c>
      <c r="CJ306" s="193" t="e">
        <f t="shared" si="322"/>
        <v>#VALUE!</v>
      </c>
      <c r="CK306" s="193" t="e">
        <f t="shared" si="323"/>
        <v>#VALUE!</v>
      </c>
      <c r="CL306" s="193" t="e">
        <f t="shared" si="324"/>
        <v>#VALUE!</v>
      </c>
      <c r="CM306" s="193" t="e">
        <f t="shared" si="325"/>
        <v>#VALUE!</v>
      </c>
      <c r="CN306" s="193" t="e">
        <f t="shared" si="326"/>
        <v>#VALUE!</v>
      </c>
      <c r="CO306" s="209" t="str">
        <f t="shared" si="327"/>
        <v>2023PEC AI 460</v>
      </c>
      <c r="CP306" s="193" t="e">
        <f t="shared" si="328"/>
        <v>#VALUE!</v>
      </c>
      <c r="CQ306" s="158"/>
      <c r="CR306" s="193">
        <f t="shared" si="329"/>
        <v>20</v>
      </c>
      <c r="CS306" s="193" t="e">
        <f t="shared" si="330"/>
        <v>#VALUE!</v>
      </c>
      <c r="CT306" s="193" t="e">
        <f t="shared" si="331"/>
        <v>#VALUE!</v>
      </c>
      <c r="CU306" s="193" t="e">
        <f t="shared" si="332"/>
        <v>#VALUE!</v>
      </c>
      <c r="CV306" s="193" t="e">
        <f t="shared" si="333"/>
        <v>#VALUE!</v>
      </c>
      <c r="CW306" s="193" t="e">
        <f t="shared" si="334"/>
        <v>#VALUE!</v>
      </c>
      <c r="CX306" s="193" t="e">
        <f t="shared" si="335"/>
        <v>#VALUE!</v>
      </c>
      <c r="CY306" s="193" t="e">
        <f t="shared" si="336"/>
        <v>#VALUE!</v>
      </c>
      <c r="CZ306" s="193" t="e">
        <f t="shared" si="337"/>
        <v>#VALUE!</v>
      </c>
      <c r="DA306" s="193" t="e">
        <f t="shared" si="338"/>
        <v>#VALUE!</v>
      </c>
      <c r="DB306" s="193" t="e">
        <f t="shared" si="339"/>
        <v>#VALUE!</v>
      </c>
      <c r="DC306" s="193" t="e">
        <f t="shared" si="340"/>
        <v>#VALUE!</v>
      </c>
      <c r="DD306" s="193" t="e">
        <f t="shared" si="341"/>
        <v>#VALUE!</v>
      </c>
      <c r="DE306" s="159"/>
      <c r="DF306" s="159" t="e">
        <f t="shared" si="342"/>
        <v>#VALUE!</v>
      </c>
      <c r="DG306" s="159"/>
      <c r="DH306" s="159"/>
      <c r="DI306" s="159"/>
      <c r="DJ306" s="159"/>
      <c r="DK306" s="159"/>
      <c r="DL306" s="159"/>
      <c r="DM306" s="159"/>
      <c r="DN306" s="159"/>
      <c r="DO306" s="159"/>
      <c r="DP306" s="159"/>
      <c r="DQ306" s="159"/>
      <c r="DR306" s="159">
        <f t="shared" si="343"/>
        <v>94</v>
      </c>
      <c r="DS306" s="188">
        <f t="shared" si="344"/>
        <v>19</v>
      </c>
      <c r="DT306" s="159">
        <f t="shared" si="345"/>
        <v>13</v>
      </c>
      <c r="DU306" s="159">
        <f t="shared" si="346"/>
        <v>13</v>
      </c>
      <c r="DV306" s="159">
        <f t="shared" si="347"/>
        <v>13</v>
      </c>
      <c r="DW306" s="159">
        <f t="shared" si="348"/>
        <v>13</v>
      </c>
      <c r="DX306" s="159">
        <f t="shared" si="349"/>
        <v>9</v>
      </c>
      <c r="DY306" s="210">
        <f t="shared" si="350"/>
        <v>14</v>
      </c>
      <c r="DZ306" s="159">
        <f t="shared" si="351"/>
        <v>94</v>
      </c>
      <c r="EA306" s="159">
        <f t="shared" si="352"/>
        <v>19</v>
      </c>
      <c r="EB306" s="159">
        <f t="shared" si="353"/>
        <v>0</v>
      </c>
      <c r="EC306" s="159">
        <f t="shared" si="384"/>
        <v>13</v>
      </c>
      <c r="ED306" s="159">
        <f t="shared" si="384"/>
        <v>13</v>
      </c>
      <c r="EE306" s="159">
        <f t="shared" si="385"/>
        <v>0</v>
      </c>
      <c r="EF306" s="159">
        <f t="shared" si="385"/>
        <v>0</v>
      </c>
      <c r="EG306" s="159">
        <f t="shared" si="354"/>
        <v>13</v>
      </c>
      <c r="EH306" s="159">
        <f t="shared" si="355"/>
        <v>0</v>
      </c>
      <c r="EI306" s="159">
        <f t="shared" si="386"/>
        <v>13</v>
      </c>
      <c r="EJ306" s="159">
        <f t="shared" si="386"/>
        <v>9</v>
      </c>
      <c r="EK306" s="159">
        <f t="shared" si="387"/>
        <v>0</v>
      </c>
      <c r="EL306" s="159">
        <f t="shared" si="387"/>
        <v>0</v>
      </c>
      <c r="EM306" s="159">
        <f t="shared" si="356"/>
        <v>14</v>
      </c>
      <c r="EN306" s="159"/>
      <c r="EO306" s="159"/>
      <c r="EP306" s="188">
        <f t="shared" si="357"/>
        <v>19</v>
      </c>
      <c r="EQ306" s="159">
        <f t="shared" si="358"/>
        <v>16</v>
      </c>
      <c r="ER306" s="159">
        <f t="shared" si="359"/>
        <v>16</v>
      </c>
      <c r="ES306" s="159">
        <f t="shared" si="360"/>
        <v>16</v>
      </c>
      <c r="ET306" s="159">
        <f t="shared" si="361"/>
        <v>12</v>
      </c>
      <c r="EU306" s="159">
        <f t="shared" si="362"/>
        <v>15</v>
      </c>
      <c r="EV306" s="159"/>
      <c r="EW306" s="159">
        <f t="shared" si="363"/>
        <v>94</v>
      </c>
      <c r="EX306" s="159">
        <f t="shared" si="364"/>
        <v>19</v>
      </c>
      <c r="EY306" s="159">
        <f t="shared" si="365"/>
        <v>0</v>
      </c>
      <c r="EZ306" s="159">
        <f t="shared" si="388"/>
        <v>16</v>
      </c>
      <c r="FA306" s="159">
        <f t="shared" si="388"/>
        <v>16</v>
      </c>
      <c r="FB306" s="159">
        <f t="shared" si="389"/>
        <v>0</v>
      </c>
      <c r="FC306" s="159">
        <f t="shared" si="389"/>
        <v>0</v>
      </c>
      <c r="FD306" s="159">
        <f t="shared" si="366"/>
        <v>16</v>
      </c>
      <c r="FE306" s="159">
        <f t="shared" si="367"/>
        <v>0</v>
      </c>
      <c r="FF306" s="159">
        <f t="shared" si="390"/>
        <v>12</v>
      </c>
      <c r="FG306" s="159">
        <f t="shared" si="390"/>
        <v>15</v>
      </c>
      <c r="FH306" s="159">
        <f t="shared" si="368"/>
        <v>0</v>
      </c>
      <c r="FI306" s="159">
        <v>0</v>
      </c>
      <c r="FJ306" s="159">
        <v>0</v>
      </c>
      <c r="FK306" s="159"/>
      <c r="FL306" s="159"/>
      <c r="FM306" s="235">
        <v>94</v>
      </c>
    </row>
    <row r="307" spans="1:169" ht="18" x14ac:dyDescent="0.2">
      <c r="A307" s="194">
        <v>294</v>
      </c>
      <c r="B307" s="195">
        <v>211423243295</v>
      </c>
      <c r="C307" s="196" t="s">
        <v>1256</v>
      </c>
      <c r="D307" s="197"/>
      <c r="E307" s="198" t="s">
        <v>1257</v>
      </c>
      <c r="F307" s="199">
        <f t="shared" si="243"/>
        <v>2</v>
      </c>
      <c r="G307" s="199">
        <f t="shared" si="244"/>
        <v>2</v>
      </c>
      <c r="H307" s="199">
        <f t="shared" si="245"/>
        <v>2</v>
      </c>
      <c r="I307" s="199">
        <f t="shared" si="246"/>
        <v>2</v>
      </c>
      <c r="J307" s="199">
        <f t="shared" si="247"/>
        <v>2</v>
      </c>
      <c r="K307" s="199">
        <f t="shared" si="248"/>
        <v>2</v>
      </c>
      <c r="L307" s="199">
        <f t="shared" si="249"/>
        <v>2</v>
      </c>
      <c r="M307" s="199">
        <f t="shared" si="250"/>
        <v>2</v>
      </c>
      <c r="N307" s="199">
        <f t="shared" si="251"/>
        <v>2</v>
      </c>
      <c r="O307" s="200">
        <f t="shared" si="252"/>
        <v>0</v>
      </c>
      <c r="P307" s="199">
        <f t="shared" si="253"/>
        <v>13</v>
      </c>
      <c r="Q307" s="199">
        <f t="shared" si="254"/>
        <v>0</v>
      </c>
      <c r="R307" s="199">
        <f t="shared" si="255"/>
        <v>0</v>
      </c>
      <c r="S307" s="201">
        <f t="shared" si="369"/>
        <v>0</v>
      </c>
      <c r="T307" s="202">
        <f t="shared" si="256"/>
        <v>3</v>
      </c>
      <c r="U307" s="199">
        <f t="shared" si="257"/>
        <v>0</v>
      </c>
      <c r="V307" s="199">
        <f t="shared" si="258"/>
        <v>0</v>
      </c>
      <c r="W307" s="199">
        <f t="shared" si="259"/>
        <v>0</v>
      </c>
      <c r="X307" s="201">
        <f t="shared" si="260"/>
        <v>0</v>
      </c>
      <c r="Y307" s="203">
        <f t="shared" si="261"/>
        <v>4</v>
      </c>
      <c r="Z307" s="199">
        <f t="shared" si="262"/>
        <v>0</v>
      </c>
      <c r="AA307" s="199">
        <f t="shared" si="263"/>
        <v>0</v>
      </c>
      <c r="AB307" s="199">
        <f t="shared" si="264"/>
        <v>0</v>
      </c>
      <c r="AC307" s="201">
        <f t="shared" si="265"/>
        <v>0</v>
      </c>
      <c r="AD307" s="202">
        <f t="shared" si="266"/>
        <v>4</v>
      </c>
      <c r="AE307" s="199">
        <f t="shared" si="267"/>
        <v>13</v>
      </c>
      <c r="AF307" s="199">
        <f t="shared" si="268"/>
        <v>0</v>
      </c>
      <c r="AG307" s="199">
        <f t="shared" si="269"/>
        <v>0</v>
      </c>
      <c r="AH307" s="201">
        <f t="shared" si="270"/>
        <v>0</v>
      </c>
      <c r="AI307" s="204">
        <f t="shared" si="271"/>
        <v>3</v>
      </c>
      <c r="AJ307" s="199">
        <f t="shared" si="272"/>
        <v>12</v>
      </c>
      <c r="AK307" s="199">
        <f t="shared" si="273"/>
        <v>0</v>
      </c>
      <c r="AL307" s="199">
        <f t="shared" si="274"/>
        <v>0</v>
      </c>
      <c r="AM307" s="201">
        <f t="shared" si="275"/>
        <v>0</v>
      </c>
      <c r="AN307" s="204">
        <f t="shared" si="276"/>
        <v>3</v>
      </c>
      <c r="AO307" s="199">
        <f t="shared" si="277"/>
        <v>0</v>
      </c>
      <c r="AP307" s="199">
        <f t="shared" si="278"/>
        <v>0</v>
      </c>
      <c r="AQ307" s="199">
        <f t="shared" si="279"/>
        <v>0</v>
      </c>
      <c r="AR307" s="201">
        <f t="shared" si="280"/>
        <v>0</v>
      </c>
      <c r="AS307" s="204">
        <f t="shared" si="281"/>
        <v>4</v>
      </c>
      <c r="AT307" s="199">
        <f t="shared" si="282"/>
        <v>13</v>
      </c>
      <c r="AU307" s="199">
        <f t="shared" si="283"/>
        <v>0</v>
      </c>
      <c r="AV307" s="199">
        <f t="shared" si="284"/>
        <v>0</v>
      </c>
      <c r="AW307" s="201">
        <f t="shared" si="285"/>
        <v>0</v>
      </c>
      <c r="AX307" s="205">
        <f t="shared" si="286"/>
        <v>3</v>
      </c>
      <c r="AY307" s="199">
        <f t="shared" si="287"/>
        <v>0</v>
      </c>
      <c r="AZ307" s="199">
        <f t="shared" si="288"/>
        <v>0</v>
      </c>
      <c r="BA307" s="199">
        <f t="shared" si="289"/>
        <v>0</v>
      </c>
      <c r="BB307" s="201">
        <f t="shared" si="290"/>
        <v>0</v>
      </c>
      <c r="BC307" s="204">
        <f t="shared" si="291"/>
        <v>4</v>
      </c>
      <c r="BD307" s="199">
        <f t="shared" si="292"/>
        <v>0</v>
      </c>
      <c r="BE307" s="199">
        <f t="shared" si="293"/>
        <v>0</v>
      </c>
      <c r="BF307" s="199">
        <f t="shared" si="294"/>
        <v>0</v>
      </c>
      <c r="BG307" s="201">
        <f t="shared" si="295"/>
        <v>0</v>
      </c>
      <c r="BH307" s="204">
        <f t="shared" si="296"/>
        <v>4</v>
      </c>
      <c r="BI307" s="199">
        <f t="shared" si="297"/>
        <v>9</v>
      </c>
      <c r="BJ307" s="199">
        <f t="shared" si="298"/>
        <v>0</v>
      </c>
      <c r="BK307" s="199">
        <f t="shared" si="299"/>
        <v>0</v>
      </c>
      <c r="BL307" s="201">
        <f t="shared" si="300"/>
        <v>0</v>
      </c>
      <c r="BM307" s="206">
        <f t="shared" si="301"/>
        <v>3</v>
      </c>
      <c r="BN307" s="199">
        <f t="shared" si="302"/>
        <v>14</v>
      </c>
      <c r="BO307" s="199">
        <f t="shared" si="303"/>
        <v>0</v>
      </c>
      <c r="BP307" s="199">
        <f t="shared" si="304"/>
        <v>0</v>
      </c>
      <c r="BQ307" s="201">
        <f t="shared" si="305"/>
        <v>0</v>
      </c>
      <c r="BR307" s="207">
        <f t="shared" si="306"/>
        <v>3</v>
      </c>
      <c r="BS307" s="199">
        <f t="shared" si="307"/>
        <v>0</v>
      </c>
      <c r="BT307" s="199">
        <f t="shared" si="308"/>
        <v>0</v>
      </c>
      <c r="BU307" s="199">
        <f t="shared" si="309"/>
        <v>0</v>
      </c>
      <c r="BV307" s="201">
        <f t="shared" si="310"/>
        <v>0</v>
      </c>
      <c r="BW307" s="207">
        <f t="shared" si="311"/>
        <v>4</v>
      </c>
      <c r="BX307" s="235">
        <v>92</v>
      </c>
      <c r="BY307" s="235">
        <v>92</v>
      </c>
      <c r="BZ307" s="193" t="e">
        <f t="shared" si="312"/>
        <v>#VALUE!</v>
      </c>
      <c r="CA307" s="193">
        <f t="shared" si="313"/>
        <v>20</v>
      </c>
      <c r="CB307" s="193" t="e">
        <f t="shared" si="314"/>
        <v>#VALUE!</v>
      </c>
      <c r="CC307" s="193" t="e">
        <f t="shared" si="315"/>
        <v>#VALUE!</v>
      </c>
      <c r="CD307" s="193" t="e">
        <f t="shared" si="316"/>
        <v>#VALUE!</v>
      </c>
      <c r="CE307" s="193" t="e">
        <f t="shared" si="317"/>
        <v>#VALUE!</v>
      </c>
      <c r="CF307" s="193" t="e">
        <f t="shared" si="318"/>
        <v>#VALUE!</v>
      </c>
      <c r="CG307" s="193" t="e">
        <f t="shared" si="319"/>
        <v>#VALUE!</v>
      </c>
      <c r="CH307" s="193" t="e">
        <f t="shared" si="320"/>
        <v>#VALUE!</v>
      </c>
      <c r="CI307" s="193" t="e">
        <f t="shared" si="321"/>
        <v>#VALUE!</v>
      </c>
      <c r="CJ307" s="193" t="e">
        <f t="shared" si="322"/>
        <v>#VALUE!</v>
      </c>
      <c r="CK307" s="193" t="e">
        <f t="shared" si="323"/>
        <v>#VALUE!</v>
      </c>
      <c r="CL307" s="193" t="e">
        <f t="shared" si="324"/>
        <v>#VALUE!</v>
      </c>
      <c r="CM307" s="193" t="e">
        <f t="shared" si="325"/>
        <v>#VALUE!</v>
      </c>
      <c r="CN307" s="193" t="e">
        <f t="shared" si="326"/>
        <v>#VALUE!</v>
      </c>
      <c r="CO307" s="209" t="str">
        <f t="shared" si="327"/>
        <v>2023PEC AI 461</v>
      </c>
      <c r="CP307" s="193" t="e">
        <f t="shared" si="328"/>
        <v>#VALUE!</v>
      </c>
      <c r="CQ307" s="158"/>
      <c r="CR307" s="193">
        <f t="shared" si="329"/>
        <v>20</v>
      </c>
      <c r="CS307" s="193" t="e">
        <f t="shared" si="330"/>
        <v>#VALUE!</v>
      </c>
      <c r="CT307" s="193" t="e">
        <f t="shared" si="331"/>
        <v>#VALUE!</v>
      </c>
      <c r="CU307" s="193" t="e">
        <f t="shared" si="332"/>
        <v>#VALUE!</v>
      </c>
      <c r="CV307" s="193" t="e">
        <f t="shared" si="333"/>
        <v>#VALUE!</v>
      </c>
      <c r="CW307" s="193" t="e">
        <f t="shared" si="334"/>
        <v>#VALUE!</v>
      </c>
      <c r="CX307" s="193" t="e">
        <f t="shared" si="335"/>
        <v>#VALUE!</v>
      </c>
      <c r="CY307" s="193" t="e">
        <f t="shared" si="336"/>
        <v>#VALUE!</v>
      </c>
      <c r="CZ307" s="193" t="e">
        <f t="shared" si="337"/>
        <v>#VALUE!</v>
      </c>
      <c r="DA307" s="193" t="e">
        <f t="shared" si="338"/>
        <v>#VALUE!</v>
      </c>
      <c r="DB307" s="193" t="e">
        <f t="shared" si="339"/>
        <v>#VALUE!</v>
      </c>
      <c r="DC307" s="193" t="e">
        <f t="shared" si="340"/>
        <v>#VALUE!</v>
      </c>
      <c r="DD307" s="193" t="e">
        <f t="shared" si="341"/>
        <v>#VALUE!</v>
      </c>
      <c r="DE307" s="159"/>
      <c r="DF307" s="159" t="e">
        <f t="shared" si="342"/>
        <v>#VALUE!</v>
      </c>
      <c r="DG307" s="159"/>
      <c r="DH307" s="159"/>
      <c r="DI307" s="159"/>
      <c r="DJ307" s="159"/>
      <c r="DK307" s="159"/>
      <c r="DL307" s="159"/>
      <c r="DM307" s="159"/>
      <c r="DN307" s="159"/>
      <c r="DO307" s="159"/>
      <c r="DP307" s="159"/>
      <c r="DQ307" s="159"/>
      <c r="DR307" s="159">
        <f t="shared" si="343"/>
        <v>92</v>
      </c>
      <c r="DS307" s="188">
        <f t="shared" si="344"/>
        <v>18</v>
      </c>
      <c r="DT307" s="159">
        <f t="shared" si="345"/>
        <v>13</v>
      </c>
      <c r="DU307" s="159">
        <f t="shared" si="346"/>
        <v>13</v>
      </c>
      <c r="DV307" s="159">
        <f t="shared" si="347"/>
        <v>12</v>
      </c>
      <c r="DW307" s="159">
        <f t="shared" si="348"/>
        <v>13</v>
      </c>
      <c r="DX307" s="159">
        <f t="shared" si="349"/>
        <v>9</v>
      </c>
      <c r="DY307" s="210">
        <f t="shared" si="350"/>
        <v>14</v>
      </c>
      <c r="DZ307" s="159">
        <f t="shared" si="351"/>
        <v>92</v>
      </c>
      <c r="EA307" s="159">
        <f t="shared" si="352"/>
        <v>18</v>
      </c>
      <c r="EB307" s="159">
        <f t="shared" si="353"/>
        <v>13</v>
      </c>
      <c r="EC307" s="159">
        <f t="shared" si="384"/>
        <v>0</v>
      </c>
      <c r="ED307" s="159">
        <f t="shared" si="384"/>
        <v>0</v>
      </c>
      <c r="EE307" s="159">
        <f t="shared" si="385"/>
        <v>13</v>
      </c>
      <c r="EF307" s="159">
        <f t="shared" si="385"/>
        <v>12</v>
      </c>
      <c r="EG307" s="159">
        <f t="shared" si="354"/>
        <v>0</v>
      </c>
      <c r="EH307" s="159">
        <f t="shared" si="355"/>
        <v>13</v>
      </c>
      <c r="EI307" s="159">
        <f t="shared" si="386"/>
        <v>0</v>
      </c>
      <c r="EJ307" s="159">
        <f t="shared" si="386"/>
        <v>0</v>
      </c>
      <c r="EK307" s="159">
        <f t="shared" si="387"/>
        <v>9</v>
      </c>
      <c r="EL307" s="159">
        <f t="shared" si="387"/>
        <v>14</v>
      </c>
      <c r="EM307" s="159">
        <f t="shared" si="356"/>
        <v>0</v>
      </c>
      <c r="EN307" s="159"/>
      <c r="EO307" s="159"/>
      <c r="EP307" s="188">
        <f t="shared" si="357"/>
        <v>18</v>
      </c>
      <c r="EQ307" s="159">
        <f t="shared" si="358"/>
        <v>16</v>
      </c>
      <c r="ER307" s="159">
        <f t="shared" si="359"/>
        <v>16</v>
      </c>
      <c r="ES307" s="159">
        <f t="shared" si="360"/>
        <v>14</v>
      </c>
      <c r="ET307" s="159">
        <f t="shared" si="361"/>
        <v>13</v>
      </c>
      <c r="EU307" s="159">
        <f t="shared" si="362"/>
        <v>15</v>
      </c>
      <c r="EV307" s="159"/>
      <c r="EW307" s="159">
        <f t="shared" si="363"/>
        <v>92</v>
      </c>
      <c r="EX307" s="159">
        <f t="shared" si="364"/>
        <v>18</v>
      </c>
      <c r="EY307" s="159">
        <f t="shared" si="365"/>
        <v>16</v>
      </c>
      <c r="EZ307" s="159">
        <f t="shared" si="388"/>
        <v>0</v>
      </c>
      <c r="FA307" s="159">
        <f t="shared" si="388"/>
        <v>0</v>
      </c>
      <c r="FB307" s="159">
        <f t="shared" si="389"/>
        <v>16</v>
      </c>
      <c r="FC307" s="159">
        <f t="shared" si="389"/>
        <v>14</v>
      </c>
      <c r="FD307" s="159">
        <f t="shared" si="366"/>
        <v>0</v>
      </c>
      <c r="FE307" s="159">
        <f t="shared" si="367"/>
        <v>13</v>
      </c>
      <c r="FF307" s="159">
        <f t="shared" si="390"/>
        <v>0</v>
      </c>
      <c r="FG307" s="159">
        <f t="shared" si="390"/>
        <v>0</v>
      </c>
      <c r="FH307" s="159">
        <f t="shared" si="368"/>
        <v>15</v>
      </c>
      <c r="FI307" s="159">
        <v>0</v>
      </c>
      <c r="FJ307" s="159">
        <v>0</v>
      </c>
      <c r="FK307" s="159"/>
      <c r="FL307" s="159"/>
      <c r="FM307" s="235">
        <v>92</v>
      </c>
    </row>
    <row r="308" spans="1:169" ht="18" x14ac:dyDescent="0.2">
      <c r="A308" s="213">
        <v>295</v>
      </c>
      <c r="B308" s="211">
        <v>211423243296</v>
      </c>
      <c r="C308" s="211" t="s">
        <v>1258</v>
      </c>
      <c r="D308" s="197"/>
      <c r="E308" s="212" t="s">
        <v>1259</v>
      </c>
      <c r="F308" s="199">
        <f t="shared" si="243"/>
        <v>2</v>
      </c>
      <c r="G308" s="199">
        <f t="shared" si="244"/>
        <v>2</v>
      </c>
      <c r="H308" s="199">
        <f t="shared" si="245"/>
        <v>2</v>
      </c>
      <c r="I308" s="199">
        <f t="shared" si="246"/>
        <v>2</v>
      </c>
      <c r="J308" s="199">
        <f t="shared" si="247"/>
        <v>2</v>
      </c>
      <c r="K308" s="199">
        <f t="shared" si="248"/>
        <v>2</v>
      </c>
      <c r="L308" s="199">
        <f t="shared" si="249"/>
        <v>2</v>
      </c>
      <c r="M308" s="199">
        <f t="shared" si="250"/>
        <v>2</v>
      </c>
      <c r="N308" s="199">
        <f t="shared" si="251"/>
        <v>2</v>
      </c>
      <c r="O308" s="200">
        <f t="shared" si="252"/>
        <v>0</v>
      </c>
      <c r="P308" s="199">
        <f t="shared" si="253"/>
        <v>0</v>
      </c>
      <c r="Q308" s="199">
        <f t="shared" si="254"/>
        <v>0</v>
      </c>
      <c r="R308" s="199">
        <f t="shared" si="255"/>
        <v>0</v>
      </c>
      <c r="S308" s="201">
        <f t="shared" si="369"/>
        <v>0</v>
      </c>
      <c r="T308" s="202">
        <f t="shared" si="256"/>
        <v>4</v>
      </c>
      <c r="U308" s="199">
        <f t="shared" si="257"/>
        <v>12</v>
      </c>
      <c r="V308" s="199">
        <f t="shared" si="258"/>
        <v>0</v>
      </c>
      <c r="W308" s="199">
        <f t="shared" si="259"/>
        <v>0</v>
      </c>
      <c r="X308" s="201">
        <f t="shared" si="260"/>
        <v>0</v>
      </c>
      <c r="Y308" s="203">
        <f t="shared" si="261"/>
        <v>3</v>
      </c>
      <c r="Z308" s="199">
        <f t="shared" si="262"/>
        <v>13</v>
      </c>
      <c r="AA308" s="199">
        <f t="shared" si="263"/>
        <v>0</v>
      </c>
      <c r="AB308" s="199">
        <f t="shared" si="264"/>
        <v>0</v>
      </c>
      <c r="AC308" s="201">
        <f t="shared" si="265"/>
        <v>0</v>
      </c>
      <c r="AD308" s="202">
        <f t="shared" si="266"/>
        <v>3</v>
      </c>
      <c r="AE308" s="199">
        <f t="shared" si="267"/>
        <v>0</v>
      </c>
      <c r="AF308" s="199">
        <f t="shared" si="268"/>
        <v>0</v>
      </c>
      <c r="AG308" s="199">
        <f t="shared" si="269"/>
        <v>0</v>
      </c>
      <c r="AH308" s="201">
        <f t="shared" si="270"/>
        <v>0</v>
      </c>
      <c r="AI308" s="204">
        <f t="shared" si="271"/>
        <v>4</v>
      </c>
      <c r="AJ308" s="199">
        <f t="shared" si="272"/>
        <v>0</v>
      </c>
      <c r="AK308" s="199">
        <f t="shared" si="273"/>
        <v>0</v>
      </c>
      <c r="AL308" s="199">
        <f t="shared" si="274"/>
        <v>0</v>
      </c>
      <c r="AM308" s="201">
        <f t="shared" si="275"/>
        <v>0</v>
      </c>
      <c r="AN308" s="204">
        <f t="shared" si="276"/>
        <v>4</v>
      </c>
      <c r="AO308" s="199">
        <f t="shared" si="277"/>
        <v>13</v>
      </c>
      <c r="AP308" s="199">
        <f t="shared" si="278"/>
        <v>0</v>
      </c>
      <c r="AQ308" s="199">
        <f t="shared" si="279"/>
        <v>0</v>
      </c>
      <c r="AR308" s="201">
        <f t="shared" si="280"/>
        <v>0</v>
      </c>
      <c r="AS308" s="204">
        <f t="shared" si="281"/>
        <v>3</v>
      </c>
      <c r="AT308" s="199">
        <f t="shared" si="282"/>
        <v>0</v>
      </c>
      <c r="AU308" s="199">
        <f t="shared" si="283"/>
        <v>0</v>
      </c>
      <c r="AV308" s="199">
        <f t="shared" si="284"/>
        <v>0</v>
      </c>
      <c r="AW308" s="201">
        <f t="shared" si="285"/>
        <v>0</v>
      </c>
      <c r="AX308" s="205">
        <f t="shared" si="286"/>
        <v>4</v>
      </c>
      <c r="AY308" s="199">
        <f t="shared" si="287"/>
        <v>13</v>
      </c>
      <c r="AZ308" s="199">
        <f t="shared" si="288"/>
        <v>0</v>
      </c>
      <c r="BA308" s="199">
        <f t="shared" si="289"/>
        <v>0</v>
      </c>
      <c r="BB308" s="201">
        <f t="shared" si="290"/>
        <v>0</v>
      </c>
      <c r="BC308" s="204">
        <f t="shared" si="291"/>
        <v>3</v>
      </c>
      <c r="BD308" s="199">
        <f t="shared" si="292"/>
        <v>8</v>
      </c>
      <c r="BE308" s="199">
        <f t="shared" si="293"/>
        <v>0</v>
      </c>
      <c r="BF308" s="199">
        <f t="shared" si="294"/>
        <v>0</v>
      </c>
      <c r="BG308" s="201">
        <f t="shared" si="295"/>
        <v>0</v>
      </c>
      <c r="BH308" s="204">
        <f t="shared" si="296"/>
        <v>3</v>
      </c>
      <c r="BI308" s="199">
        <f t="shared" si="297"/>
        <v>0</v>
      </c>
      <c r="BJ308" s="199">
        <f t="shared" si="298"/>
        <v>0</v>
      </c>
      <c r="BK308" s="199">
        <f t="shared" si="299"/>
        <v>0</v>
      </c>
      <c r="BL308" s="201">
        <f t="shared" si="300"/>
        <v>0</v>
      </c>
      <c r="BM308" s="206">
        <f t="shared" si="301"/>
        <v>4</v>
      </c>
      <c r="BN308" s="199">
        <f t="shared" si="302"/>
        <v>0</v>
      </c>
      <c r="BO308" s="199">
        <f t="shared" si="303"/>
        <v>0</v>
      </c>
      <c r="BP308" s="199">
        <f t="shared" si="304"/>
        <v>0</v>
      </c>
      <c r="BQ308" s="201">
        <f t="shared" si="305"/>
        <v>0</v>
      </c>
      <c r="BR308" s="207">
        <f t="shared" si="306"/>
        <v>4</v>
      </c>
      <c r="BS308" s="199">
        <f t="shared" si="307"/>
        <v>14</v>
      </c>
      <c r="BT308" s="199">
        <f t="shared" si="308"/>
        <v>0</v>
      </c>
      <c r="BU308" s="199">
        <f t="shared" si="309"/>
        <v>0</v>
      </c>
      <c r="BV308" s="201">
        <f t="shared" si="310"/>
        <v>0</v>
      </c>
      <c r="BW308" s="207">
        <f t="shared" si="311"/>
        <v>3</v>
      </c>
      <c r="BX308" s="235">
        <v>91</v>
      </c>
      <c r="BY308" s="235">
        <v>91</v>
      </c>
      <c r="BZ308" s="193" t="e">
        <f t="shared" si="312"/>
        <v>#VALUE!</v>
      </c>
      <c r="CA308" s="193">
        <f t="shared" si="313"/>
        <v>20</v>
      </c>
      <c r="CB308" s="193" t="e">
        <f t="shared" si="314"/>
        <v>#VALUE!</v>
      </c>
      <c r="CC308" s="193" t="e">
        <f t="shared" si="315"/>
        <v>#VALUE!</v>
      </c>
      <c r="CD308" s="193" t="e">
        <f t="shared" si="316"/>
        <v>#VALUE!</v>
      </c>
      <c r="CE308" s="193" t="e">
        <f t="shared" si="317"/>
        <v>#VALUE!</v>
      </c>
      <c r="CF308" s="193" t="e">
        <f t="shared" si="318"/>
        <v>#VALUE!</v>
      </c>
      <c r="CG308" s="193" t="e">
        <f t="shared" si="319"/>
        <v>#VALUE!</v>
      </c>
      <c r="CH308" s="193" t="e">
        <f t="shared" si="320"/>
        <v>#VALUE!</v>
      </c>
      <c r="CI308" s="193" t="e">
        <f t="shared" si="321"/>
        <v>#VALUE!</v>
      </c>
      <c r="CJ308" s="193" t="e">
        <f t="shared" si="322"/>
        <v>#VALUE!</v>
      </c>
      <c r="CK308" s="193" t="e">
        <f t="shared" si="323"/>
        <v>#VALUE!</v>
      </c>
      <c r="CL308" s="193" t="e">
        <f t="shared" si="324"/>
        <v>#VALUE!</v>
      </c>
      <c r="CM308" s="193" t="e">
        <f t="shared" si="325"/>
        <v>#VALUE!</v>
      </c>
      <c r="CN308" s="193" t="e">
        <f t="shared" si="326"/>
        <v>#VALUE!</v>
      </c>
      <c r="CO308" s="209" t="str">
        <f t="shared" si="327"/>
        <v>2023PEC AI 216</v>
      </c>
      <c r="CP308" s="193" t="e">
        <f t="shared" si="328"/>
        <v>#VALUE!</v>
      </c>
      <c r="CQ308" s="158"/>
      <c r="CR308" s="193">
        <f t="shared" si="329"/>
        <v>20</v>
      </c>
      <c r="CS308" s="193" t="e">
        <f t="shared" si="330"/>
        <v>#VALUE!</v>
      </c>
      <c r="CT308" s="193" t="e">
        <f t="shared" si="331"/>
        <v>#VALUE!</v>
      </c>
      <c r="CU308" s="193" t="e">
        <f t="shared" si="332"/>
        <v>#VALUE!</v>
      </c>
      <c r="CV308" s="193" t="e">
        <f t="shared" si="333"/>
        <v>#VALUE!</v>
      </c>
      <c r="CW308" s="193" t="e">
        <f t="shared" si="334"/>
        <v>#VALUE!</v>
      </c>
      <c r="CX308" s="193" t="e">
        <f t="shared" si="335"/>
        <v>#VALUE!</v>
      </c>
      <c r="CY308" s="193" t="e">
        <f t="shared" si="336"/>
        <v>#VALUE!</v>
      </c>
      <c r="CZ308" s="193" t="e">
        <f t="shared" si="337"/>
        <v>#VALUE!</v>
      </c>
      <c r="DA308" s="193" t="e">
        <f t="shared" si="338"/>
        <v>#VALUE!</v>
      </c>
      <c r="DB308" s="193" t="e">
        <f t="shared" si="339"/>
        <v>#VALUE!</v>
      </c>
      <c r="DC308" s="193" t="e">
        <f t="shared" si="340"/>
        <v>#VALUE!</v>
      </c>
      <c r="DD308" s="193" t="e">
        <f t="shared" si="341"/>
        <v>#VALUE!</v>
      </c>
      <c r="DE308" s="159"/>
      <c r="DF308" s="159" t="e">
        <f t="shared" si="342"/>
        <v>#VALUE!</v>
      </c>
      <c r="DG308" s="159"/>
      <c r="DH308" s="159"/>
      <c r="DI308" s="159"/>
      <c r="DJ308" s="159"/>
      <c r="DK308" s="159"/>
      <c r="DL308" s="159"/>
      <c r="DM308" s="159"/>
      <c r="DN308" s="159"/>
      <c r="DO308" s="159"/>
      <c r="DP308" s="159"/>
      <c r="DQ308" s="159"/>
      <c r="DR308" s="159">
        <f t="shared" si="343"/>
        <v>91</v>
      </c>
      <c r="DS308" s="188">
        <f t="shared" si="344"/>
        <v>18</v>
      </c>
      <c r="DT308" s="159">
        <f t="shared" si="345"/>
        <v>12</v>
      </c>
      <c r="DU308" s="159">
        <f t="shared" si="346"/>
        <v>13</v>
      </c>
      <c r="DV308" s="159">
        <f t="shared" si="347"/>
        <v>13</v>
      </c>
      <c r="DW308" s="159">
        <f t="shared" si="348"/>
        <v>13</v>
      </c>
      <c r="DX308" s="159">
        <f t="shared" si="349"/>
        <v>8</v>
      </c>
      <c r="DY308" s="210">
        <f t="shared" si="350"/>
        <v>14</v>
      </c>
      <c r="DZ308" s="159">
        <f t="shared" si="351"/>
        <v>91</v>
      </c>
      <c r="EA308" s="159">
        <f t="shared" si="352"/>
        <v>18</v>
      </c>
      <c r="EB308" s="159">
        <f t="shared" si="353"/>
        <v>0</v>
      </c>
      <c r="EC308" s="159">
        <f t="shared" si="384"/>
        <v>12</v>
      </c>
      <c r="ED308" s="159">
        <f t="shared" si="384"/>
        <v>13</v>
      </c>
      <c r="EE308" s="159">
        <f t="shared" si="385"/>
        <v>0</v>
      </c>
      <c r="EF308" s="159">
        <f t="shared" si="385"/>
        <v>0</v>
      </c>
      <c r="EG308" s="159">
        <f t="shared" si="354"/>
        <v>13</v>
      </c>
      <c r="EH308" s="159">
        <f t="shared" si="355"/>
        <v>0</v>
      </c>
      <c r="EI308" s="159">
        <f t="shared" si="386"/>
        <v>13</v>
      </c>
      <c r="EJ308" s="159">
        <f t="shared" si="386"/>
        <v>8</v>
      </c>
      <c r="EK308" s="159">
        <f t="shared" si="387"/>
        <v>0</v>
      </c>
      <c r="EL308" s="159">
        <f t="shared" si="387"/>
        <v>0</v>
      </c>
      <c r="EM308" s="159">
        <f t="shared" si="356"/>
        <v>14</v>
      </c>
      <c r="EN308" s="159"/>
      <c r="EO308" s="159"/>
      <c r="EP308" s="188">
        <f t="shared" si="357"/>
        <v>18</v>
      </c>
      <c r="EQ308" s="159">
        <f t="shared" si="358"/>
        <v>15</v>
      </c>
      <c r="ER308" s="159">
        <f t="shared" si="359"/>
        <v>16</v>
      </c>
      <c r="ES308" s="159">
        <f t="shared" si="360"/>
        <v>16</v>
      </c>
      <c r="ET308" s="159">
        <f t="shared" si="361"/>
        <v>11</v>
      </c>
      <c r="EU308" s="159">
        <f t="shared" si="362"/>
        <v>15</v>
      </c>
      <c r="EV308" s="159"/>
      <c r="EW308" s="159">
        <f t="shared" si="363"/>
        <v>91</v>
      </c>
      <c r="EX308" s="159">
        <f t="shared" si="364"/>
        <v>18</v>
      </c>
      <c r="EY308" s="159">
        <f t="shared" si="365"/>
        <v>0</v>
      </c>
      <c r="EZ308" s="159">
        <f t="shared" si="388"/>
        <v>15</v>
      </c>
      <c r="FA308" s="159">
        <f t="shared" si="388"/>
        <v>16</v>
      </c>
      <c r="FB308" s="159">
        <f t="shared" si="389"/>
        <v>0</v>
      </c>
      <c r="FC308" s="159">
        <f t="shared" si="389"/>
        <v>0</v>
      </c>
      <c r="FD308" s="159">
        <f t="shared" si="366"/>
        <v>16</v>
      </c>
      <c r="FE308" s="159">
        <f t="shared" si="367"/>
        <v>0</v>
      </c>
      <c r="FF308" s="159">
        <f t="shared" si="390"/>
        <v>11</v>
      </c>
      <c r="FG308" s="159">
        <f t="shared" si="390"/>
        <v>15</v>
      </c>
      <c r="FH308" s="159">
        <f t="shared" si="368"/>
        <v>0</v>
      </c>
      <c r="FI308" s="159">
        <v>0</v>
      </c>
      <c r="FJ308" s="159">
        <v>0</v>
      </c>
      <c r="FK308" s="159"/>
      <c r="FL308" s="159"/>
      <c r="FM308" s="235">
        <v>91</v>
      </c>
    </row>
    <row r="309" spans="1:169" ht="18" x14ac:dyDescent="0.2">
      <c r="A309" s="194">
        <v>296</v>
      </c>
      <c r="B309" s="211">
        <v>211423243297</v>
      </c>
      <c r="C309" s="211" t="s">
        <v>1260</v>
      </c>
      <c r="D309" s="197"/>
      <c r="E309" s="212" t="s">
        <v>1261</v>
      </c>
      <c r="F309" s="199">
        <f t="shared" si="243"/>
        <v>2</v>
      </c>
      <c r="G309" s="199">
        <f t="shared" si="244"/>
        <v>2</v>
      </c>
      <c r="H309" s="199">
        <f t="shared" si="245"/>
        <v>2</v>
      </c>
      <c r="I309" s="199">
        <f t="shared" si="246"/>
        <v>2</v>
      </c>
      <c r="J309" s="199">
        <f t="shared" si="247"/>
        <v>2</v>
      </c>
      <c r="K309" s="199">
        <f t="shared" si="248"/>
        <v>2</v>
      </c>
      <c r="L309" s="199">
        <f t="shared" si="249"/>
        <v>2</v>
      </c>
      <c r="M309" s="199">
        <f t="shared" si="250"/>
        <v>2</v>
      </c>
      <c r="N309" s="199">
        <f t="shared" si="251"/>
        <v>0</v>
      </c>
      <c r="O309" s="200">
        <f t="shared" si="252"/>
        <v>0</v>
      </c>
      <c r="P309" s="199">
        <f t="shared" si="253"/>
        <v>12</v>
      </c>
      <c r="Q309" s="199">
        <f t="shared" si="254"/>
        <v>0</v>
      </c>
      <c r="R309" s="199">
        <f t="shared" si="255"/>
        <v>0</v>
      </c>
      <c r="S309" s="201">
        <f t="shared" si="369"/>
        <v>0</v>
      </c>
      <c r="T309" s="202">
        <f t="shared" si="256"/>
        <v>3</v>
      </c>
      <c r="U309" s="199">
        <f t="shared" si="257"/>
        <v>0</v>
      </c>
      <c r="V309" s="199">
        <f t="shared" si="258"/>
        <v>0</v>
      </c>
      <c r="W309" s="199">
        <f t="shared" si="259"/>
        <v>0</v>
      </c>
      <c r="X309" s="201">
        <f t="shared" si="260"/>
        <v>0</v>
      </c>
      <c r="Y309" s="203">
        <f t="shared" si="261"/>
        <v>4</v>
      </c>
      <c r="Z309" s="199">
        <f t="shared" si="262"/>
        <v>0</v>
      </c>
      <c r="AA309" s="199">
        <f t="shared" si="263"/>
        <v>0</v>
      </c>
      <c r="AB309" s="199">
        <f t="shared" si="264"/>
        <v>0</v>
      </c>
      <c r="AC309" s="201">
        <f t="shared" si="265"/>
        <v>0</v>
      </c>
      <c r="AD309" s="202">
        <f t="shared" si="266"/>
        <v>4</v>
      </c>
      <c r="AE309" s="199">
        <f t="shared" si="267"/>
        <v>12</v>
      </c>
      <c r="AF309" s="199">
        <f t="shared" si="268"/>
        <v>0</v>
      </c>
      <c r="AG309" s="199">
        <f t="shared" si="269"/>
        <v>0</v>
      </c>
      <c r="AH309" s="201">
        <f t="shared" si="270"/>
        <v>0</v>
      </c>
      <c r="AI309" s="204">
        <f t="shared" si="271"/>
        <v>3</v>
      </c>
      <c r="AJ309" s="199">
        <f t="shared" si="272"/>
        <v>10</v>
      </c>
      <c r="AK309" s="199">
        <f t="shared" si="273"/>
        <v>0</v>
      </c>
      <c r="AL309" s="199">
        <f t="shared" si="274"/>
        <v>0</v>
      </c>
      <c r="AM309" s="201">
        <f t="shared" si="275"/>
        <v>0</v>
      </c>
      <c r="AN309" s="204">
        <f t="shared" si="276"/>
        <v>3</v>
      </c>
      <c r="AO309" s="199">
        <f t="shared" si="277"/>
        <v>0</v>
      </c>
      <c r="AP309" s="199">
        <f t="shared" si="278"/>
        <v>0</v>
      </c>
      <c r="AQ309" s="199">
        <f t="shared" si="279"/>
        <v>0</v>
      </c>
      <c r="AR309" s="201">
        <f t="shared" si="280"/>
        <v>0</v>
      </c>
      <c r="AS309" s="204">
        <f t="shared" si="281"/>
        <v>4</v>
      </c>
      <c r="AT309" s="199">
        <f t="shared" si="282"/>
        <v>12</v>
      </c>
      <c r="AU309" s="199">
        <f t="shared" si="283"/>
        <v>0</v>
      </c>
      <c r="AV309" s="199">
        <f t="shared" si="284"/>
        <v>0</v>
      </c>
      <c r="AW309" s="201">
        <f t="shared" si="285"/>
        <v>0</v>
      </c>
      <c r="AX309" s="205">
        <f t="shared" si="286"/>
        <v>3</v>
      </c>
      <c r="AY309" s="199">
        <f t="shared" si="287"/>
        <v>0</v>
      </c>
      <c r="AZ309" s="199">
        <f t="shared" si="288"/>
        <v>0</v>
      </c>
      <c r="BA309" s="199">
        <f t="shared" si="289"/>
        <v>0</v>
      </c>
      <c r="BB309" s="201">
        <f t="shared" si="290"/>
        <v>0</v>
      </c>
      <c r="BC309" s="204">
        <f t="shared" si="291"/>
        <v>4</v>
      </c>
      <c r="BD309" s="199">
        <f t="shared" si="292"/>
        <v>0</v>
      </c>
      <c r="BE309" s="199">
        <f t="shared" si="293"/>
        <v>0</v>
      </c>
      <c r="BF309" s="199">
        <f t="shared" si="294"/>
        <v>0</v>
      </c>
      <c r="BG309" s="201">
        <f t="shared" si="295"/>
        <v>0</v>
      </c>
      <c r="BH309" s="204">
        <f t="shared" si="296"/>
        <v>4</v>
      </c>
      <c r="BI309" s="199">
        <f t="shared" si="297"/>
        <v>6</v>
      </c>
      <c r="BJ309" s="199">
        <f t="shared" si="298"/>
        <v>0</v>
      </c>
      <c r="BK309" s="199">
        <f t="shared" si="299"/>
        <v>0</v>
      </c>
      <c r="BL309" s="201">
        <f t="shared" si="300"/>
        <v>0</v>
      </c>
      <c r="BM309" s="206">
        <f t="shared" si="301"/>
        <v>3</v>
      </c>
      <c r="BN309" s="199">
        <f t="shared" si="302"/>
        <v>12</v>
      </c>
      <c r="BO309" s="199">
        <f t="shared" si="303"/>
        <v>0</v>
      </c>
      <c r="BP309" s="199">
        <f t="shared" si="304"/>
        <v>0</v>
      </c>
      <c r="BQ309" s="201">
        <f t="shared" si="305"/>
        <v>0</v>
      </c>
      <c r="BR309" s="207">
        <f t="shared" si="306"/>
        <v>3</v>
      </c>
      <c r="BS309" s="199">
        <f t="shared" si="307"/>
        <v>0</v>
      </c>
      <c r="BT309" s="199">
        <f t="shared" si="308"/>
        <v>0</v>
      </c>
      <c r="BU309" s="199">
        <f t="shared" si="309"/>
        <v>0</v>
      </c>
      <c r="BV309" s="201">
        <f t="shared" si="310"/>
        <v>0</v>
      </c>
      <c r="BW309" s="207">
        <f t="shared" si="311"/>
        <v>4</v>
      </c>
      <c r="BX309" s="235">
        <v>80</v>
      </c>
      <c r="BY309" s="235">
        <v>80</v>
      </c>
      <c r="BZ309" s="193" t="e">
        <f t="shared" si="312"/>
        <v>#VALUE!</v>
      </c>
      <c r="CA309" s="193">
        <f t="shared" si="313"/>
        <v>14</v>
      </c>
      <c r="CB309" s="193" t="e">
        <f t="shared" si="314"/>
        <v>#VALUE!</v>
      </c>
      <c r="CC309" s="193" t="e">
        <f t="shared" si="315"/>
        <v>#VALUE!</v>
      </c>
      <c r="CD309" s="193" t="e">
        <f t="shared" si="316"/>
        <v>#VALUE!</v>
      </c>
      <c r="CE309" s="193" t="e">
        <f t="shared" si="317"/>
        <v>#VALUE!</v>
      </c>
      <c r="CF309" s="193" t="e">
        <f t="shared" si="318"/>
        <v>#VALUE!</v>
      </c>
      <c r="CG309" s="193" t="e">
        <f t="shared" si="319"/>
        <v>#VALUE!</v>
      </c>
      <c r="CH309" s="193" t="e">
        <f t="shared" si="320"/>
        <v>#VALUE!</v>
      </c>
      <c r="CI309" s="193" t="e">
        <f t="shared" si="321"/>
        <v>#VALUE!</v>
      </c>
      <c r="CJ309" s="193" t="e">
        <f t="shared" si="322"/>
        <v>#VALUE!</v>
      </c>
      <c r="CK309" s="193" t="e">
        <f t="shared" si="323"/>
        <v>#VALUE!</v>
      </c>
      <c r="CL309" s="193" t="e">
        <f t="shared" si="324"/>
        <v>#VALUE!</v>
      </c>
      <c r="CM309" s="193" t="e">
        <f t="shared" si="325"/>
        <v>#VALUE!</v>
      </c>
      <c r="CN309" s="193" t="e">
        <f t="shared" si="326"/>
        <v>#VALUE!</v>
      </c>
      <c r="CO309" s="209" t="str">
        <f t="shared" si="327"/>
        <v>2023PEC AI 217</v>
      </c>
      <c r="CP309" s="193" t="e">
        <f t="shared" si="328"/>
        <v>#VALUE!</v>
      </c>
      <c r="CQ309" s="158"/>
      <c r="CR309" s="193">
        <f t="shared" si="329"/>
        <v>13</v>
      </c>
      <c r="CS309" s="193" t="e">
        <f t="shared" si="330"/>
        <v>#VALUE!</v>
      </c>
      <c r="CT309" s="193" t="e">
        <f t="shared" si="331"/>
        <v>#VALUE!</v>
      </c>
      <c r="CU309" s="193" t="e">
        <f t="shared" si="332"/>
        <v>#VALUE!</v>
      </c>
      <c r="CV309" s="193" t="e">
        <f t="shared" si="333"/>
        <v>#VALUE!</v>
      </c>
      <c r="CW309" s="193" t="e">
        <f t="shared" si="334"/>
        <v>#VALUE!</v>
      </c>
      <c r="CX309" s="193" t="e">
        <f t="shared" si="335"/>
        <v>#VALUE!</v>
      </c>
      <c r="CY309" s="193" t="e">
        <f t="shared" si="336"/>
        <v>#VALUE!</v>
      </c>
      <c r="CZ309" s="193" t="e">
        <f t="shared" si="337"/>
        <v>#VALUE!</v>
      </c>
      <c r="DA309" s="193" t="e">
        <f t="shared" si="338"/>
        <v>#VALUE!</v>
      </c>
      <c r="DB309" s="193" t="e">
        <f t="shared" si="339"/>
        <v>#VALUE!</v>
      </c>
      <c r="DC309" s="193" t="e">
        <f t="shared" si="340"/>
        <v>#VALUE!</v>
      </c>
      <c r="DD309" s="193" t="e">
        <f t="shared" si="341"/>
        <v>#VALUE!</v>
      </c>
      <c r="DE309" s="159"/>
      <c r="DF309" s="159" t="e">
        <f t="shared" si="342"/>
        <v>#VALUE!</v>
      </c>
      <c r="DG309" s="159"/>
      <c r="DH309" s="159"/>
      <c r="DI309" s="159"/>
      <c r="DJ309" s="159"/>
      <c r="DK309" s="159"/>
      <c r="DL309" s="159"/>
      <c r="DM309" s="159"/>
      <c r="DN309" s="159"/>
      <c r="DO309" s="159"/>
      <c r="DP309" s="159"/>
      <c r="DQ309" s="159"/>
      <c r="DR309" s="159">
        <f t="shared" si="343"/>
        <v>80</v>
      </c>
      <c r="DS309" s="188">
        <f t="shared" si="344"/>
        <v>16</v>
      </c>
      <c r="DT309" s="159">
        <f t="shared" si="345"/>
        <v>12</v>
      </c>
      <c r="DU309" s="159">
        <f t="shared" si="346"/>
        <v>12</v>
      </c>
      <c r="DV309" s="159">
        <f t="shared" si="347"/>
        <v>10</v>
      </c>
      <c r="DW309" s="159">
        <f t="shared" si="348"/>
        <v>12</v>
      </c>
      <c r="DX309" s="159">
        <f t="shared" si="349"/>
        <v>6</v>
      </c>
      <c r="DY309" s="210">
        <f t="shared" si="350"/>
        <v>12</v>
      </c>
      <c r="DZ309" s="159">
        <f t="shared" si="351"/>
        <v>80</v>
      </c>
      <c r="EA309" s="159">
        <f t="shared" si="352"/>
        <v>16</v>
      </c>
      <c r="EB309" s="159">
        <f t="shared" si="353"/>
        <v>12</v>
      </c>
      <c r="EC309" s="159">
        <f t="shared" si="384"/>
        <v>0</v>
      </c>
      <c r="ED309" s="159">
        <f t="shared" si="384"/>
        <v>0</v>
      </c>
      <c r="EE309" s="159">
        <f t="shared" si="385"/>
        <v>12</v>
      </c>
      <c r="EF309" s="159">
        <f t="shared" si="385"/>
        <v>10</v>
      </c>
      <c r="EG309" s="159">
        <f t="shared" si="354"/>
        <v>0</v>
      </c>
      <c r="EH309" s="159">
        <f t="shared" si="355"/>
        <v>12</v>
      </c>
      <c r="EI309" s="159">
        <f t="shared" si="386"/>
        <v>0</v>
      </c>
      <c r="EJ309" s="159">
        <f t="shared" si="386"/>
        <v>0</v>
      </c>
      <c r="EK309" s="159">
        <f t="shared" si="387"/>
        <v>6</v>
      </c>
      <c r="EL309" s="159">
        <f t="shared" si="387"/>
        <v>12</v>
      </c>
      <c r="EM309" s="159">
        <f t="shared" si="356"/>
        <v>0</v>
      </c>
      <c r="EN309" s="159"/>
      <c r="EO309" s="159"/>
      <c r="EP309" s="188">
        <f t="shared" si="357"/>
        <v>16</v>
      </c>
      <c r="EQ309" s="159">
        <f t="shared" si="358"/>
        <v>14</v>
      </c>
      <c r="ER309" s="159">
        <f t="shared" si="359"/>
        <v>14</v>
      </c>
      <c r="ES309" s="159">
        <f t="shared" si="360"/>
        <v>12</v>
      </c>
      <c r="ET309" s="159">
        <f t="shared" si="361"/>
        <v>11</v>
      </c>
      <c r="EU309" s="159">
        <f t="shared" si="362"/>
        <v>13</v>
      </c>
      <c r="EV309" s="159"/>
      <c r="EW309" s="159">
        <f t="shared" si="363"/>
        <v>80</v>
      </c>
      <c r="EX309" s="159">
        <f t="shared" si="364"/>
        <v>16</v>
      </c>
      <c r="EY309" s="159">
        <f t="shared" si="365"/>
        <v>14</v>
      </c>
      <c r="EZ309" s="159">
        <f t="shared" si="388"/>
        <v>0</v>
      </c>
      <c r="FA309" s="159">
        <f t="shared" si="388"/>
        <v>0</v>
      </c>
      <c r="FB309" s="159">
        <f t="shared" si="389"/>
        <v>14</v>
      </c>
      <c r="FC309" s="159">
        <f t="shared" si="389"/>
        <v>12</v>
      </c>
      <c r="FD309" s="159">
        <f t="shared" si="366"/>
        <v>0</v>
      </c>
      <c r="FE309" s="159">
        <f t="shared" si="367"/>
        <v>11</v>
      </c>
      <c r="FF309" s="159">
        <f t="shared" si="390"/>
        <v>0</v>
      </c>
      <c r="FG309" s="159">
        <f t="shared" si="390"/>
        <v>0</v>
      </c>
      <c r="FH309" s="159">
        <f t="shared" si="368"/>
        <v>13</v>
      </c>
      <c r="FI309" s="159">
        <v>0</v>
      </c>
      <c r="FJ309" s="159">
        <v>0</v>
      </c>
      <c r="FK309" s="159"/>
      <c r="FL309" s="159"/>
      <c r="FM309" s="235">
        <v>80</v>
      </c>
    </row>
    <row r="310" spans="1:169" ht="18" x14ac:dyDescent="0.2">
      <c r="A310" s="213">
        <v>297</v>
      </c>
      <c r="B310" s="195">
        <v>211423243298</v>
      </c>
      <c r="C310" s="196" t="s">
        <v>1262</v>
      </c>
      <c r="D310" s="197"/>
      <c r="E310" s="198" t="s">
        <v>1263</v>
      </c>
      <c r="F310" s="199">
        <f t="shared" si="243"/>
        <v>2</v>
      </c>
      <c r="G310" s="199">
        <f t="shared" si="244"/>
        <v>2</v>
      </c>
      <c r="H310" s="199">
        <f t="shared" si="245"/>
        <v>2</v>
      </c>
      <c r="I310" s="199">
        <f t="shared" si="246"/>
        <v>2</v>
      </c>
      <c r="J310" s="199">
        <f t="shared" si="247"/>
        <v>2</v>
      </c>
      <c r="K310" s="199">
        <f t="shared" si="248"/>
        <v>2</v>
      </c>
      <c r="L310" s="199">
        <f t="shared" si="249"/>
        <v>2</v>
      </c>
      <c r="M310" s="199">
        <f t="shared" si="250"/>
        <v>2</v>
      </c>
      <c r="N310" s="199">
        <f t="shared" si="251"/>
        <v>0</v>
      </c>
      <c r="O310" s="200">
        <f t="shared" si="252"/>
        <v>0</v>
      </c>
      <c r="P310" s="199">
        <f t="shared" si="253"/>
        <v>0</v>
      </c>
      <c r="Q310" s="199">
        <f t="shared" si="254"/>
        <v>0</v>
      </c>
      <c r="R310" s="199">
        <f t="shared" si="255"/>
        <v>0</v>
      </c>
      <c r="S310" s="201">
        <f t="shared" si="369"/>
        <v>0</v>
      </c>
      <c r="T310" s="202">
        <f t="shared" si="256"/>
        <v>4</v>
      </c>
      <c r="U310" s="199">
        <f t="shared" si="257"/>
        <v>11</v>
      </c>
      <c r="V310" s="199">
        <f t="shared" si="258"/>
        <v>0</v>
      </c>
      <c r="W310" s="199">
        <f t="shared" si="259"/>
        <v>0</v>
      </c>
      <c r="X310" s="201">
        <f t="shared" si="260"/>
        <v>0</v>
      </c>
      <c r="Y310" s="203">
        <f t="shared" si="261"/>
        <v>3</v>
      </c>
      <c r="Z310" s="199">
        <f t="shared" si="262"/>
        <v>12</v>
      </c>
      <c r="AA310" s="199">
        <f t="shared" si="263"/>
        <v>0</v>
      </c>
      <c r="AB310" s="199">
        <f t="shared" si="264"/>
        <v>0</v>
      </c>
      <c r="AC310" s="201">
        <f t="shared" si="265"/>
        <v>0</v>
      </c>
      <c r="AD310" s="202">
        <f t="shared" si="266"/>
        <v>3</v>
      </c>
      <c r="AE310" s="199">
        <f t="shared" si="267"/>
        <v>0</v>
      </c>
      <c r="AF310" s="199">
        <f t="shared" si="268"/>
        <v>0</v>
      </c>
      <c r="AG310" s="199">
        <f t="shared" si="269"/>
        <v>0</v>
      </c>
      <c r="AH310" s="201">
        <f t="shared" si="270"/>
        <v>0</v>
      </c>
      <c r="AI310" s="204">
        <f t="shared" si="271"/>
        <v>4</v>
      </c>
      <c r="AJ310" s="199">
        <f t="shared" si="272"/>
        <v>0</v>
      </c>
      <c r="AK310" s="199">
        <f t="shared" si="273"/>
        <v>0</v>
      </c>
      <c r="AL310" s="199">
        <f t="shared" si="274"/>
        <v>0</v>
      </c>
      <c r="AM310" s="201">
        <f t="shared" si="275"/>
        <v>0</v>
      </c>
      <c r="AN310" s="204">
        <f t="shared" si="276"/>
        <v>4</v>
      </c>
      <c r="AO310" s="199">
        <f t="shared" si="277"/>
        <v>12</v>
      </c>
      <c r="AP310" s="199">
        <f t="shared" si="278"/>
        <v>0</v>
      </c>
      <c r="AQ310" s="199">
        <f t="shared" si="279"/>
        <v>0</v>
      </c>
      <c r="AR310" s="201">
        <f t="shared" si="280"/>
        <v>0</v>
      </c>
      <c r="AS310" s="204">
        <f t="shared" si="281"/>
        <v>3</v>
      </c>
      <c r="AT310" s="199">
        <f t="shared" si="282"/>
        <v>0</v>
      </c>
      <c r="AU310" s="199">
        <f t="shared" si="283"/>
        <v>0</v>
      </c>
      <c r="AV310" s="199">
        <f t="shared" si="284"/>
        <v>0</v>
      </c>
      <c r="AW310" s="201">
        <f t="shared" si="285"/>
        <v>0</v>
      </c>
      <c r="AX310" s="205">
        <f t="shared" si="286"/>
        <v>4</v>
      </c>
      <c r="AY310" s="199">
        <f t="shared" si="287"/>
        <v>12</v>
      </c>
      <c r="AZ310" s="199">
        <f t="shared" si="288"/>
        <v>0</v>
      </c>
      <c r="BA310" s="199">
        <f t="shared" si="289"/>
        <v>0</v>
      </c>
      <c r="BB310" s="201">
        <f t="shared" si="290"/>
        <v>0</v>
      </c>
      <c r="BC310" s="204">
        <f t="shared" si="291"/>
        <v>3</v>
      </c>
      <c r="BD310" s="199">
        <f t="shared" si="292"/>
        <v>6</v>
      </c>
      <c r="BE310" s="199">
        <f t="shared" si="293"/>
        <v>0</v>
      </c>
      <c r="BF310" s="199">
        <f t="shared" si="294"/>
        <v>0</v>
      </c>
      <c r="BG310" s="201">
        <f t="shared" si="295"/>
        <v>0</v>
      </c>
      <c r="BH310" s="204">
        <f t="shared" si="296"/>
        <v>3</v>
      </c>
      <c r="BI310" s="199">
        <f t="shared" si="297"/>
        <v>0</v>
      </c>
      <c r="BJ310" s="199">
        <f t="shared" si="298"/>
        <v>0</v>
      </c>
      <c r="BK310" s="199">
        <f t="shared" si="299"/>
        <v>0</v>
      </c>
      <c r="BL310" s="201">
        <f t="shared" si="300"/>
        <v>0</v>
      </c>
      <c r="BM310" s="206">
        <f t="shared" si="301"/>
        <v>4</v>
      </c>
      <c r="BN310" s="199">
        <f t="shared" si="302"/>
        <v>0</v>
      </c>
      <c r="BO310" s="199">
        <f t="shared" si="303"/>
        <v>0</v>
      </c>
      <c r="BP310" s="199">
        <f t="shared" si="304"/>
        <v>0</v>
      </c>
      <c r="BQ310" s="201">
        <f t="shared" si="305"/>
        <v>0</v>
      </c>
      <c r="BR310" s="207">
        <f t="shared" si="306"/>
        <v>4</v>
      </c>
      <c r="BS310" s="199">
        <f t="shared" si="307"/>
        <v>12</v>
      </c>
      <c r="BT310" s="199">
        <f t="shared" si="308"/>
        <v>0</v>
      </c>
      <c r="BU310" s="199">
        <f t="shared" si="309"/>
        <v>0</v>
      </c>
      <c r="BV310" s="201">
        <f t="shared" si="310"/>
        <v>0</v>
      </c>
      <c r="BW310" s="207">
        <f t="shared" si="311"/>
        <v>3</v>
      </c>
      <c r="BX310" s="235">
        <v>81</v>
      </c>
      <c r="BY310" s="235">
        <v>81</v>
      </c>
      <c r="BZ310" s="193" t="e">
        <f t="shared" si="312"/>
        <v>#VALUE!</v>
      </c>
      <c r="CA310" s="193">
        <f t="shared" si="313"/>
        <v>20</v>
      </c>
      <c r="CB310" s="193" t="e">
        <f t="shared" si="314"/>
        <v>#VALUE!</v>
      </c>
      <c r="CC310" s="193" t="e">
        <f t="shared" si="315"/>
        <v>#VALUE!</v>
      </c>
      <c r="CD310" s="193" t="e">
        <f t="shared" si="316"/>
        <v>#VALUE!</v>
      </c>
      <c r="CE310" s="193" t="e">
        <f t="shared" si="317"/>
        <v>#VALUE!</v>
      </c>
      <c r="CF310" s="193" t="e">
        <f t="shared" si="318"/>
        <v>#VALUE!</v>
      </c>
      <c r="CG310" s="193" t="e">
        <f t="shared" si="319"/>
        <v>#VALUE!</v>
      </c>
      <c r="CH310" s="193" t="e">
        <f t="shared" si="320"/>
        <v>#VALUE!</v>
      </c>
      <c r="CI310" s="193" t="e">
        <f t="shared" si="321"/>
        <v>#VALUE!</v>
      </c>
      <c r="CJ310" s="193" t="e">
        <f t="shared" si="322"/>
        <v>#VALUE!</v>
      </c>
      <c r="CK310" s="193" t="e">
        <f t="shared" si="323"/>
        <v>#VALUE!</v>
      </c>
      <c r="CL310" s="193" t="e">
        <f t="shared" si="324"/>
        <v>#VALUE!</v>
      </c>
      <c r="CM310" s="193" t="e">
        <f t="shared" si="325"/>
        <v>#VALUE!</v>
      </c>
      <c r="CN310" s="193" t="e">
        <f t="shared" si="326"/>
        <v>#VALUE!</v>
      </c>
      <c r="CO310" s="209" t="str">
        <f t="shared" si="327"/>
        <v>2023PEC AI 462</v>
      </c>
      <c r="CP310" s="193" t="e">
        <f t="shared" si="328"/>
        <v>#VALUE!</v>
      </c>
      <c r="CQ310" s="158"/>
      <c r="CR310" s="193">
        <f t="shared" si="329"/>
        <v>20</v>
      </c>
      <c r="CS310" s="193" t="e">
        <f t="shared" si="330"/>
        <v>#VALUE!</v>
      </c>
      <c r="CT310" s="193" t="e">
        <f t="shared" si="331"/>
        <v>#VALUE!</v>
      </c>
      <c r="CU310" s="193" t="e">
        <f t="shared" si="332"/>
        <v>#VALUE!</v>
      </c>
      <c r="CV310" s="193" t="e">
        <f t="shared" si="333"/>
        <v>#VALUE!</v>
      </c>
      <c r="CW310" s="193" t="e">
        <f t="shared" si="334"/>
        <v>#VALUE!</v>
      </c>
      <c r="CX310" s="193" t="e">
        <f t="shared" si="335"/>
        <v>#VALUE!</v>
      </c>
      <c r="CY310" s="193" t="e">
        <f t="shared" si="336"/>
        <v>#VALUE!</v>
      </c>
      <c r="CZ310" s="193" t="e">
        <f t="shared" si="337"/>
        <v>#VALUE!</v>
      </c>
      <c r="DA310" s="193" t="e">
        <f t="shared" si="338"/>
        <v>#VALUE!</v>
      </c>
      <c r="DB310" s="193" t="e">
        <f t="shared" si="339"/>
        <v>#VALUE!</v>
      </c>
      <c r="DC310" s="193" t="e">
        <f t="shared" si="340"/>
        <v>#VALUE!</v>
      </c>
      <c r="DD310" s="193" t="e">
        <f t="shared" si="341"/>
        <v>#VALUE!</v>
      </c>
      <c r="DE310" s="159"/>
      <c r="DF310" s="159" t="e">
        <f t="shared" si="342"/>
        <v>#VALUE!</v>
      </c>
      <c r="DG310" s="159"/>
      <c r="DH310" s="159"/>
      <c r="DI310" s="159"/>
      <c r="DJ310" s="159"/>
      <c r="DK310" s="159"/>
      <c r="DL310" s="159"/>
      <c r="DM310" s="159"/>
      <c r="DN310" s="159"/>
      <c r="DO310" s="159"/>
      <c r="DP310" s="159"/>
      <c r="DQ310" s="159"/>
      <c r="DR310" s="159">
        <f t="shared" si="343"/>
        <v>81</v>
      </c>
      <c r="DS310" s="188">
        <f t="shared" si="344"/>
        <v>16</v>
      </c>
      <c r="DT310" s="159">
        <f t="shared" si="345"/>
        <v>11</v>
      </c>
      <c r="DU310" s="159">
        <f t="shared" si="346"/>
        <v>12</v>
      </c>
      <c r="DV310" s="159">
        <f t="shared" si="347"/>
        <v>12</v>
      </c>
      <c r="DW310" s="159">
        <f t="shared" si="348"/>
        <v>12</v>
      </c>
      <c r="DX310" s="159">
        <f t="shared" si="349"/>
        <v>6</v>
      </c>
      <c r="DY310" s="210">
        <f t="shared" si="350"/>
        <v>12</v>
      </c>
      <c r="DZ310" s="159">
        <f t="shared" si="351"/>
        <v>81</v>
      </c>
      <c r="EA310" s="159">
        <f t="shared" si="352"/>
        <v>16</v>
      </c>
      <c r="EB310" s="159">
        <f t="shared" si="353"/>
        <v>0</v>
      </c>
      <c r="EC310" s="159">
        <f t="shared" si="384"/>
        <v>11</v>
      </c>
      <c r="ED310" s="159">
        <f t="shared" si="384"/>
        <v>12</v>
      </c>
      <c r="EE310" s="159">
        <f t="shared" si="385"/>
        <v>0</v>
      </c>
      <c r="EF310" s="159">
        <f t="shared" si="385"/>
        <v>0</v>
      </c>
      <c r="EG310" s="159">
        <f t="shared" si="354"/>
        <v>12</v>
      </c>
      <c r="EH310" s="159">
        <f t="shared" si="355"/>
        <v>0</v>
      </c>
      <c r="EI310" s="159">
        <f t="shared" si="386"/>
        <v>12</v>
      </c>
      <c r="EJ310" s="159">
        <f t="shared" si="386"/>
        <v>6</v>
      </c>
      <c r="EK310" s="159">
        <f t="shared" si="387"/>
        <v>0</v>
      </c>
      <c r="EL310" s="159">
        <f t="shared" si="387"/>
        <v>0</v>
      </c>
      <c r="EM310" s="159">
        <f t="shared" si="356"/>
        <v>12</v>
      </c>
      <c r="EN310" s="159"/>
      <c r="EO310" s="159"/>
      <c r="EP310" s="188">
        <f t="shared" si="357"/>
        <v>16</v>
      </c>
      <c r="EQ310" s="159">
        <f t="shared" si="358"/>
        <v>13</v>
      </c>
      <c r="ER310" s="159">
        <f t="shared" si="359"/>
        <v>14</v>
      </c>
      <c r="ES310" s="159">
        <f t="shared" si="360"/>
        <v>14</v>
      </c>
      <c r="ET310" s="159">
        <f t="shared" si="361"/>
        <v>11</v>
      </c>
      <c r="EU310" s="159">
        <f t="shared" si="362"/>
        <v>13</v>
      </c>
      <c r="EV310" s="159"/>
      <c r="EW310" s="159">
        <f t="shared" si="363"/>
        <v>81</v>
      </c>
      <c r="EX310" s="159">
        <f t="shared" si="364"/>
        <v>16</v>
      </c>
      <c r="EY310" s="159">
        <f t="shared" si="365"/>
        <v>0</v>
      </c>
      <c r="EZ310" s="159">
        <f t="shared" si="388"/>
        <v>13</v>
      </c>
      <c r="FA310" s="159">
        <f t="shared" si="388"/>
        <v>14</v>
      </c>
      <c r="FB310" s="159">
        <f t="shared" si="389"/>
        <v>0</v>
      </c>
      <c r="FC310" s="159">
        <f t="shared" si="389"/>
        <v>0</v>
      </c>
      <c r="FD310" s="159">
        <f t="shared" si="366"/>
        <v>14</v>
      </c>
      <c r="FE310" s="159">
        <f t="shared" si="367"/>
        <v>0</v>
      </c>
      <c r="FF310" s="159">
        <f t="shared" si="390"/>
        <v>11</v>
      </c>
      <c r="FG310" s="159">
        <f t="shared" si="390"/>
        <v>13</v>
      </c>
      <c r="FH310" s="159">
        <f t="shared" si="368"/>
        <v>0</v>
      </c>
      <c r="FI310" s="159">
        <v>0</v>
      </c>
      <c r="FJ310" s="159">
        <v>0</v>
      </c>
      <c r="FK310" s="159"/>
      <c r="FL310" s="159"/>
      <c r="FM310" s="235">
        <v>81</v>
      </c>
    </row>
    <row r="311" spans="1:169" ht="18" x14ac:dyDescent="0.2">
      <c r="A311" s="194">
        <v>298</v>
      </c>
      <c r="B311" s="195">
        <v>211423243299</v>
      </c>
      <c r="C311" s="196" t="s">
        <v>1264</v>
      </c>
      <c r="D311" s="197"/>
      <c r="E311" s="198" t="s">
        <v>1265</v>
      </c>
      <c r="F311" s="199">
        <f t="shared" si="243"/>
        <v>2</v>
      </c>
      <c r="G311" s="199">
        <f t="shared" si="244"/>
        <v>2</v>
      </c>
      <c r="H311" s="199">
        <f t="shared" si="245"/>
        <v>2</v>
      </c>
      <c r="I311" s="199">
        <f t="shared" si="246"/>
        <v>2</v>
      </c>
      <c r="J311" s="199">
        <f t="shared" si="247"/>
        <v>2</v>
      </c>
      <c r="K311" s="199">
        <f t="shared" si="248"/>
        <v>2</v>
      </c>
      <c r="L311" s="199">
        <f t="shared" si="249"/>
        <v>2</v>
      </c>
      <c r="M311" s="199">
        <f t="shared" si="250"/>
        <v>1</v>
      </c>
      <c r="N311" s="199">
        <f t="shared" si="251"/>
        <v>0</v>
      </c>
      <c r="O311" s="200">
        <f t="shared" si="252"/>
        <v>0</v>
      </c>
      <c r="P311" s="199">
        <f t="shared" si="253"/>
        <v>11</v>
      </c>
      <c r="Q311" s="199">
        <f t="shared" si="254"/>
        <v>0</v>
      </c>
      <c r="R311" s="199">
        <f t="shared" si="255"/>
        <v>0</v>
      </c>
      <c r="S311" s="201">
        <f t="shared" si="369"/>
        <v>0</v>
      </c>
      <c r="T311" s="202">
        <f t="shared" si="256"/>
        <v>3</v>
      </c>
      <c r="U311" s="199">
        <f t="shared" si="257"/>
        <v>0</v>
      </c>
      <c r="V311" s="199">
        <f t="shared" si="258"/>
        <v>0</v>
      </c>
      <c r="W311" s="199">
        <f t="shared" si="259"/>
        <v>0</v>
      </c>
      <c r="X311" s="201">
        <f t="shared" si="260"/>
        <v>0</v>
      </c>
      <c r="Y311" s="203">
        <f t="shared" si="261"/>
        <v>4</v>
      </c>
      <c r="Z311" s="199">
        <f t="shared" si="262"/>
        <v>0</v>
      </c>
      <c r="AA311" s="199">
        <f t="shared" si="263"/>
        <v>0</v>
      </c>
      <c r="AB311" s="199">
        <f t="shared" si="264"/>
        <v>0</v>
      </c>
      <c r="AC311" s="201">
        <f t="shared" si="265"/>
        <v>0</v>
      </c>
      <c r="AD311" s="202">
        <f t="shared" si="266"/>
        <v>4</v>
      </c>
      <c r="AE311" s="199">
        <f t="shared" si="267"/>
        <v>11</v>
      </c>
      <c r="AF311" s="199">
        <f t="shared" si="268"/>
        <v>0</v>
      </c>
      <c r="AG311" s="199">
        <f t="shared" si="269"/>
        <v>0</v>
      </c>
      <c r="AH311" s="201">
        <f t="shared" si="270"/>
        <v>0</v>
      </c>
      <c r="AI311" s="204">
        <f t="shared" si="271"/>
        <v>3</v>
      </c>
      <c r="AJ311" s="199">
        <f t="shared" si="272"/>
        <v>9</v>
      </c>
      <c r="AK311" s="199">
        <f t="shared" si="273"/>
        <v>0</v>
      </c>
      <c r="AL311" s="199">
        <f t="shared" si="274"/>
        <v>0</v>
      </c>
      <c r="AM311" s="201">
        <f t="shared" si="275"/>
        <v>0</v>
      </c>
      <c r="AN311" s="204">
        <f t="shared" si="276"/>
        <v>3</v>
      </c>
      <c r="AO311" s="199">
        <f t="shared" si="277"/>
        <v>0</v>
      </c>
      <c r="AP311" s="199">
        <f t="shared" si="278"/>
        <v>0</v>
      </c>
      <c r="AQ311" s="199">
        <f t="shared" si="279"/>
        <v>0</v>
      </c>
      <c r="AR311" s="201">
        <f t="shared" si="280"/>
        <v>0</v>
      </c>
      <c r="AS311" s="204">
        <f t="shared" si="281"/>
        <v>4</v>
      </c>
      <c r="AT311" s="199">
        <f t="shared" si="282"/>
        <v>11</v>
      </c>
      <c r="AU311" s="199">
        <f t="shared" si="283"/>
        <v>0</v>
      </c>
      <c r="AV311" s="199">
        <f t="shared" si="284"/>
        <v>0</v>
      </c>
      <c r="AW311" s="201">
        <f t="shared" si="285"/>
        <v>0</v>
      </c>
      <c r="AX311" s="205">
        <f t="shared" si="286"/>
        <v>3</v>
      </c>
      <c r="AY311" s="199">
        <f t="shared" si="287"/>
        <v>0</v>
      </c>
      <c r="AZ311" s="199">
        <f t="shared" si="288"/>
        <v>0</v>
      </c>
      <c r="BA311" s="199">
        <f t="shared" si="289"/>
        <v>0</v>
      </c>
      <c r="BB311" s="201">
        <f t="shared" si="290"/>
        <v>0</v>
      </c>
      <c r="BC311" s="204">
        <f t="shared" si="291"/>
        <v>4</v>
      </c>
      <c r="BD311" s="199">
        <f t="shared" si="292"/>
        <v>0</v>
      </c>
      <c r="BE311" s="199">
        <f t="shared" si="293"/>
        <v>0</v>
      </c>
      <c r="BF311" s="199">
        <f t="shared" si="294"/>
        <v>0</v>
      </c>
      <c r="BG311" s="201">
        <f t="shared" si="295"/>
        <v>0</v>
      </c>
      <c r="BH311" s="204">
        <f t="shared" si="296"/>
        <v>4</v>
      </c>
      <c r="BI311" s="199">
        <f t="shared" si="297"/>
        <v>7</v>
      </c>
      <c r="BJ311" s="199">
        <f t="shared" si="298"/>
        <v>0</v>
      </c>
      <c r="BK311" s="199">
        <f t="shared" si="299"/>
        <v>0</v>
      </c>
      <c r="BL311" s="201">
        <f t="shared" si="300"/>
        <v>0</v>
      </c>
      <c r="BM311" s="206">
        <f t="shared" si="301"/>
        <v>3</v>
      </c>
      <c r="BN311" s="199">
        <f t="shared" si="302"/>
        <v>11</v>
      </c>
      <c r="BO311" s="199">
        <f t="shared" si="303"/>
        <v>0</v>
      </c>
      <c r="BP311" s="199">
        <f t="shared" si="304"/>
        <v>0</v>
      </c>
      <c r="BQ311" s="201">
        <f t="shared" si="305"/>
        <v>0</v>
      </c>
      <c r="BR311" s="207">
        <f t="shared" si="306"/>
        <v>3</v>
      </c>
      <c r="BS311" s="199">
        <f t="shared" si="307"/>
        <v>0</v>
      </c>
      <c r="BT311" s="199">
        <f t="shared" si="308"/>
        <v>0</v>
      </c>
      <c r="BU311" s="199">
        <f t="shared" si="309"/>
        <v>0</v>
      </c>
      <c r="BV311" s="201">
        <f t="shared" si="310"/>
        <v>0</v>
      </c>
      <c r="BW311" s="207">
        <f t="shared" si="311"/>
        <v>4</v>
      </c>
      <c r="BX311" s="235">
        <v>75</v>
      </c>
      <c r="BY311" s="235">
        <v>75</v>
      </c>
      <c r="BZ311" s="193" t="e">
        <f t="shared" si="312"/>
        <v>#VALUE!</v>
      </c>
      <c r="CA311" s="193">
        <f t="shared" si="313"/>
        <v>12</v>
      </c>
      <c r="CB311" s="193" t="e">
        <f t="shared" si="314"/>
        <v>#VALUE!</v>
      </c>
      <c r="CC311" s="193" t="e">
        <f t="shared" si="315"/>
        <v>#VALUE!</v>
      </c>
      <c r="CD311" s="193" t="e">
        <f t="shared" si="316"/>
        <v>#VALUE!</v>
      </c>
      <c r="CE311" s="193" t="e">
        <f t="shared" si="317"/>
        <v>#VALUE!</v>
      </c>
      <c r="CF311" s="193" t="e">
        <f t="shared" si="318"/>
        <v>#VALUE!</v>
      </c>
      <c r="CG311" s="193" t="e">
        <f t="shared" si="319"/>
        <v>#VALUE!</v>
      </c>
      <c r="CH311" s="193" t="e">
        <f t="shared" si="320"/>
        <v>#VALUE!</v>
      </c>
      <c r="CI311" s="193" t="e">
        <f t="shared" si="321"/>
        <v>#VALUE!</v>
      </c>
      <c r="CJ311" s="193" t="e">
        <f t="shared" si="322"/>
        <v>#VALUE!</v>
      </c>
      <c r="CK311" s="193" t="e">
        <f t="shared" si="323"/>
        <v>#VALUE!</v>
      </c>
      <c r="CL311" s="193" t="e">
        <f t="shared" si="324"/>
        <v>#VALUE!</v>
      </c>
      <c r="CM311" s="193" t="e">
        <f t="shared" si="325"/>
        <v>#VALUE!</v>
      </c>
      <c r="CN311" s="193" t="e">
        <f t="shared" si="326"/>
        <v>#VALUE!</v>
      </c>
      <c r="CO311" s="209" t="str">
        <f t="shared" si="327"/>
        <v>2023PEC AI 463</v>
      </c>
      <c r="CP311" s="193" t="e">
        <f t="shared" si="328"/>
        <v>#VALUE!</v>
      </c>
      <c r="CQ311" s="158"/>
      <c r="CR311" s="193">
        <f t="shared" si="329"/>
        <v>12</v>
      </c>
      <c r="CS311" s="193" t="e">
        <f t="shared" si="330"/>
        <v>#VALUE!</v>
      </c>
      <c r="CT311" s="193" t="e">
        <f t="shared" si="331"/>
        <v>#VALUE!</v>
      </c>
      <c r="CU311" s="193" t="e">
        <f t="shared" si="332"/>
        <v>#VALUE!</v>
      </c>
      <c r="CV311" s="193" t="e">
        <f t="shared" si="333"/>
        <v>#VALUE!</v>
      </c>
      <c r="CW311" s="193" t="e">
        <f t="shared" si="334"/>
        <v>#VALUE!</v>
      </c>
      <c r="CX311" s="193" t="e">
        <f t="shared" si="335"/>
        <v>#VALUE!</v>
      </c>
      <c r="CY311" s="193" t="e">
        <f t="shared" si="336"/>
        <v>#VALUE!</v>
      </c>
      <c r="CZ311" s="193" t="e">
        <f t="shared" si="337"/>
        <v>#VALUE!</v>
      </c>
      <c r="DA311" s="193" t="e">
        <f t="shared" si="338"/>
        <v>#VALUE!</v>
      </c>
      <c r="DB311" s="193" t="e">
        <f t="shared" si="339"/>
        <v>#VALUE!</v>
      </c>
      <c r="DC311" s="193" t="e">
        <f t="shared" si="340"/>
        <v>#VALUE!</v>
      </c>
      <c r="DD311" s="193" t="e">
        <f t="shared" si="341"/>
        <v>#VALUE!</v>
      </c>
      <c r="DE311" s="159"/>
      <c r="DF311" s="159" t="e">
        <f t="shared" si="342"/>
        <v>#VALUE!</v>
      </c>
      <c r="DG311" s="159"/>
      <c r="DH311" s="159"/>
      <c r="DI311" s="159"/>
      <c r="DJ311" s="159"/>
      <c r="DK311" s="159"/>
      <c r="DL311" s="159"/>
      <c r="DM311" s="159"/>
      <c r="DN311" s="159"/>
      <c r="DO311" s="159"/>
      <c r="DP311" s="159"/>
      <c r="DQ311" s="159"/>
      <c r="DR311" s="159">
        <f t="shared" si="343"/>
        <v>75</v>
      </c>
      <c r="DS311" s="188">
        <f t="shared" si="344"/>
        <v>15</v>
      </c>
      <c r="DT311" s="159">
        <f t="shared" si="345"/>
        <v>11</v>
      </c>
      <c r="DU311" s="159">
        <f t="shared" si="346"/>
        <v>11</v>
      </c>
      <c r="DV311" s="159">
        <f t="shared" si="347"/>
        <v>9</v>
      </c>
      <c r="DW311" s="159">
        <f t="shared" si="348"/>
        <v>11</v>
      </c>
      <c r="DX311" s="159">
        <f t="shared" si="349"/>
        <v>7</v>
      </c>
      <c r="DY311" s="210">
        <f t="shared" si="350"/>
        <v>11</v>
      </c>
      <c r="DZ311" s="159">
        <f t="shared" si="351"/>
        <v>75</v>
      </c>
      <c r="EA311" s="159">
        <f t="shared" si="352"/>
        <v>15</v>
      </c>
      <c r="EB311" s="159">
        <f t="shared" si="353"/>
        <v>11</v>
      </c>
      <c r="EC311" s="159">
        <f t="shared" si="384"/>
        <v>0</v>
      </c>
      <c r="ED311" s="159">
        <f t="shared" si="384"/>
        <v>0</v>
      </c>
      <c r="EE311" s="159">
        <f t="shared" si="385"/>
        <v>11</v>
      </c>
      <c r="EF311" s="159">
        <f t="shared" si="385"/>
        <v>9</v>
      </c>
      <c r="EG311" s="159">
        <f t="shared" si="354"/>
        <v>0</v>
      </c>
      <c r="EH311" s="159">
        <f t="shared" si="355"/>
        <v>11</v>
      </c>
      <c r="EI311" s="159">
        <f t="shared" si="386"/>
        <v>0</v>
      </c>
      <c r="EJ311" s="159">
        <f t="shared" si="386"/>
        <v>0</v>
      </c>
      <c r="EK311" s="159">
        <f t="shared" si="387"/>
        <v>7</v>
      </c>
      <c r="EL311" s="159">
        <f t="shared" si="387"/>
        <v>11</v>
      </c>
      <c r="EM311" s="159">
        <f t="shared" si="356"/>
        <v>0</v>
      </c>
      <c r="EN311" s="159"/>
      <c r="EO311" s="159"/>
      <c r="EP311" s="188">
        <f t="shared" si="357"/>
        <v>15</v>
      </c>
      <c r="EQ311" s="159">
        <f t="shared" si="358"/>
        <v>13</v>
      </c>
      <c r="ER311" s="159">
        <f t="shared" si="359"/>
        <v>13</v>
      </c>
      <c r="ES311" s="159">
        <f t="shared" si="360"/>
        <v>12</v>
      </c>
      <c r="ET311" s="159">
        <f t="shared" si="361"/>
        <v>10</v>
      </c>
      <c r="EU311" s="159">
        <f t="shared" si="362"/>
        <v>12</v>
      </c>
      <c r="EV311" s="159"/>
      <c r="EW311" s="159">
        <f t="shared" si="363"/>
        <v>75</v>
      </c>
      <c r="EX311" s="159">
        <f t="shared" si="364"/>
        <v>15</v>
      </c>
      <c r="EY311" s="159">
        <f t="shared" si="365"/>
        <v>13</v>
      </c>
      <c r="EZ311" s="159">
        <f t="shared" si="388"/>
        <v>0</v>
      </c>
      <c r="FA311" s="159">
        <f t="shared" si="388"/>
        <v>0</v>
      </c>
      <c r="FB311" s="159">
        <f t="shared" si="389"/>
        <v>13</v>
      </c>
      <c r="FC311" s="159">
        <f t="shared" si="389"/>
        <v>12</v>
      </c>
      <c r="FD311" s="159">
        <f t="shared" si="366"/>
        <v>0</v>
      </c>
      <c r="FE311" s="159">
        <f t="shared" si="367"/>
        <v>10</v>
      </c>
      <c r="FF311" s="159">
        <f t="shared" si="390"/>
        <v>0</v>
      </c>
      <c r="FG311" s="159">
        <f t="shared" si="390"/>
        <v>0</v>
      </c>
      <c r="FH311" s="159">
        <f t="shared" si="368"/>
        <v>12</v>
      </c>
      <c r="FI311" s="159">
        <v>0</v>
      </c>
      <c r="FJ311" s="159">
        <v>0</v>
      </c>
      <c r="FK311" s="159"/>
      <c r="FL311" s="159"/>
      <c r="FM311" s="235">
        <v>75</v>
      </c>
    </row>
    <row r="312" spans="1:169" ht="18" x14ac:dyDescent="0.2">
      <c r="A312" s="213">
        <v>299</v>
      </c>
      <c r="B312" s="195">
        <v>211423243300</v>
      </c>
      <c r="C312" s="196" t="s">
        <v>1266</v>
      </c>
      <c r="D312" s="197"/>
      <c r="E312" s="198" t="s">
        <v>1267</v>
      </c>
      <c r="F312" s="199">
        <f t="shared" si="243"/>
        <v>2</v>
      </c>
      <c r="G312" s="199">
        <f t="shared" si="244"/>
        <v>2</v>
      </c>
      <c r="H312" s="199">
        <f t="shared" si="245"/>
        <v>2</v>
      </c>
      <c r="I312" s="199">
        <f t="shared" si="246"/>
        <v>2</v>
      </c>
      <c r="J312" s="199">
        <f t="shared" si="247"/>
        <v>2</v>
      </c>
      <c r="K312" s="199">
        <f t="shared" si="248"/>
        <v>2</v>
      </c>
      <c r="L312" s="199">
        <f t="shared" si="249"/>
        <v>2</v>
      </c>
      <c r="M312" s="199">
        <f t="shared" si="250"/>
        <v>2</v>
      </c>
      <c r="N312" s="199">
        <f t="shared" si="251"/>
        <v>0</v>
      </c>
      <c r="O312" s="200">
        <f t="shared" si="252"/>
        <v>0</v>
      </c>
      <c r="P312" s="199">
        <f t="shared" si="253"/>
        <v>0</v>
      </c>
      <c r="Q312" s="199">
        <f t="shared" si="254"/>
        <v>0</v>
      </c>
      <c r="R312" s="199">
        <f t="shared" si="255"/>
        <v>0</v>
      </c>
      <c r="S312" s="201">
        <f t="shared" si="369"/>
        <v>0</v>
      </c>
      <c r="T312" s="202">
        <f t="shared" si="256"/>
        <v>4</v>
      </c>
      <c r="U312" s="199">
        <f t="shared" si="257"/>
        <v>11</v>
      </c>
      <c r="V312" s="199">
        <f t="shared" si="258"/>
        <v>0</v>
      </c>
      <c r="W312" s="199">
        <f t="shared" si="259"/>
        <v>0</v>
      </c>
      <c r="X312" s="201">
        <f t="shared" si="260"/>
        <v>0</v>
      </c>
      <c r="Y312" s="203">
        <f t="shared" si="261"/>
        <v>3</v>
      </c>
      <c r="Z312" s="199">
        <f t="shared" si="262"/>
        <v>11</v>
      </c>
      <c r="AA312" s="199">
        <f t="shared" si="263"/>
        <v>0</v>
      </c>
      <c r="AB312" s="199">
        <f t="shared" si="264"/>
        <v>0</v>
      </c>
      <c r="AC312" s="201">
        <f t="shared" si="265"/>
        <v>0</v>
      </c>
      <c r="AD312" s="202">
        <f t="shared" si="266"/>
        <v>3</v>
      </c>
      <c r="AE312" s="199">
        <f t="shared" si="267"/>
        <v>0</v>
      </c>
      <c r="AF312" s="199">
        <f t="shared" si="268"/>
        <v>0</v>
      </c>
      <c r="AG312" s="199">
        <f t="shared" si="269"/>
        <v>0</v>
      </c>
      <c r="AH312" s="201">
        <f t="shared" si="270"/>
        <v>0</v>
      </c>
      <c r="AI312" s="204">
        <f t="shared" si="271"/>
        <v>4</v>
      </c>
      <c r="AJ312" s="199">
        <f t="shared" si="272"/>
        <v>0</v>
      </c>
      <c r="AK312" s="199">
        <f t="shared" si="273"/>
        <v>0</v>
      </c>
      <c r="AL312" s="199">
        <f t="shared" si="274"/>
        <v>0</v>
      </c>
      <c r="AM312" s="201">
        <f t="shared" si="275"/>
        <v>0</v>
      </c>
      <c r="AN312" s="204">
        <f t="shared" si="276"/>
        <v>4</v>
      </c>
      <c r="AO312" s="199">
        <f t="shared" si="277"/>
        <v>11</v>
      </c>
      <c r="AP312" s="199">
        <f t="shared" si="278"/>
        <v>0</v>
      </c>
      <c r="AQ312" s="199">
        <f t="shared" si="279"/>
        <v>0</v>
      </c>
      <c r="AR312" s="201">
        <f t="shared" si="280"/>
        <v>0</v>
      </c>
      <c r="AS312" s="204">
        <f t="shared" si="281"/>
        <v>3</v>
      </c>
      <c r="AT312" s="199">
        <f t="shared" si="282"/>
        <v>0</v>
      </c>
      <c r="AU312" s="199">
        <f t="shared" si="283"/>
        <v>0</v>
      </c>
      <c r="AV312" s="199">
        <f t="shared" si="284"/>
        <v>0</v>
      </c>
      <c r="AW312" s="201">
        <f t="shared" si="285"/>
        <v>0</v>
      </c>
      <c r="AX312" s="205">
        <f t="shared" si="286"/>
        <v>4</v>
      </c>
      <c r="AY312" s="199">
        <f t="shared" si="287"/>
        <v>11</v>
      </c>
      <c r="AZ312" s="199">
        <f t="shared" si="288"/>
        <v>0</v>
      </c>
      <c r="BA312" s="199">
        <f t="shared" si="289"/>
        <v>0</v>
      </c>
      <c r="BB312" s="201">
        <f t="shared" si="290"/>
        <v>0</v>
      </c>
      <c r="BC312" s="204">
        <f t="shared" si="291"/>
        <v>3</v>
      </c>
      <c r="BD312" s="199">
        <f t="shared" si="292"/>
        <v>6</v>
      </c>
      <c r="BE312" s="199">
        <f t="shared" si="293"/>
        <v>0</v>
      </c>
      <c r="BF312" s="199">
        <f t="shared" si="294"/>
        <v>0</v>
      </c>
      <c r="BG312" s="201">
        <f t="shared" si="295"/>
        <v>0</v>
      </c>
      <c r="BH312" s="204">
        <f t="shared" si="296"/>
        <v>3</v>
      </c>
      <c r="BI312" s="199">
        <f t="shared" si="297"/>
        <v>0</v>
      </c>
      <c r="BJ312" s="199">
        <f t="shared" si="298"/>
        <v>0</v>
      </c>
      <c r="BK312" s="199">
        <f t="shared" si="299"/>
        <v>0</v>
      </c>
      <c r="BL312" s="201">
        <f t="shared" si="300"/>
        <v>0</v>
      </c>
      <c r="BM312" s="206">
        <f t="shared" si="301"/>
        <v>4</v>
      </c>
      <c r="BN312" s="199">
        <f t="shared" si="302"/>
        <v>0</v>
      </c>
      <c r="BO312" s="199">
        <f t="shared" si="303"/>
        <v>0</v>
      </c>
      <c r="BP312" s="199">
        <f t="shared" si="304"/>
        <v>0</v>
      </c>
      <c r="BQ312" s="201">
        <f t="shared" si="305"/>
        <v>0</v>
      </c>
      <c r="BR312" s="207">
        <f t="shared" si="306"/>
        <v>4</v>
      </c>
      <c r="BS312" s="199">
        <f t="shared" si="307"/>
        <v>12</v>
      </c>
      <c r="BT312" s="199">
        <f t="shared" si="308"/>
        <v>0</v>
      </c>
      <c r="BU312" s="199">
        <f t="shared" si="309"/>
        <v>0</v>
      </c>
      <c r="BV312" s="201">
        <f t="shared" si="310"/>
        <v>0</v>
      </c>
      <c r="BW312" s="207">
        <f t="shared" si="311"/>
        <v>3</v>
      </c>
      <c r="BX312" s="235">
        <v>78</v>
      </c>
      <c r="BY312" s="235">
        <v>78</v>
      </c>
      <c r="BZ312" s="193" t="e">
        <f t="shared" si="312"/>
        <v>#VALUE!</v>
      </c>
      <c r="CA312" s="193">
        <f t="shared" si="313"/>
        <v>20</v>
      </c>
      <c r="CB312" s="193" t="e">
        <f t="shared" si="314"/>
        <v>#VALUE!</v>
      </c>
      <c r="CC312" s="193" t="e">
        <f t="shared" si="315"/>
        <v>#VALUE!</v>
      </c>
      <c r="CD312" s="193" t="e">
        <f t="shared" si="316"/>
        <v>#VALUE!</v>
      </c>
      <c r="CE312" s="193" t="e">
        <f t="shared" si="317"/>
        <v>#VALUE!</v>
      </c>
      <c r="CF312" s="193" t="e">
        <f t="shared" si="318"/>
        <v>#VALUE!</v>
      </c>
      <c r="CG312" s="193" t="e">
        <f t="shared" si="319"/>
        <v>#VALUE!</v>
      </c>
      <c r="CH312" s="193" t="e">
        <f t="shared" si="320"/>
        <v>#VALUE!</v>
      </c>
      <c r="CI312" s="193" t="e">
        <f t="shared" si="321"/>
        <v>#VALUE!</v>
      </c>
      <c r="CJ312" s="193" t="e">
        <f t="shared" si="322"/>
        <v>#VALUE!</v>
      </c>
      <c r="CK312" s="193" t="e">
        <f t="shared" si="323"/>
        <v>#VALUE!</v>
      </c>
      <c r="CL312" s="193" t="e">
        <f t="shared" si="324"/>
        <v>#VALUE!</v>
      </c>
      <c r="CM312" s="193" t="e">
        <f t="shared" si="325"/>
        <v>#VALUE!</v>
      </c>
      <c r="CN312" s="193" t="e">
        <f t="shared" si="326"/>
        <v>#VALUE!</v>
      </c>
      <c r="CO312" s="209" t="str">
        <f t="shared" si="327"/>
        <v>2023PEC AI 464</v>
      </c>
      <c r="CP312" s="193" t="e">
        <f t="shared" si="328"/>
        <v>#VALUE!</v>
      </c>
      <c r="CQ312" s="158"/>
      <c r="CR312" s="193">
        <f t="shared" si="329"/>
        <v>20</v>
      </c>
      <c r="CS312" s="193" t="e">
        <f t="shared" si="330"/>
        <v>#VALUE!</v>
      </c>
      <c r="CT312" s="193" t="e">
        <f t="shared" si="331"/>
        <v>#VALUE!</v>
      </c>
      <c r="CU312" s="193" t="e">
        <f t="shared" si="332"/>
        <v>#VALUE!</v>
      </c>
      <c r="CV312" s="193" t="e">
        <f t="shared" si="333"/>
        <v>#VALUE!</v>
      </c>
      <c r="CW312" s="193" t="e">
        <f t="shared" si="334"/>
        <v>#VALUE!</v>
      </c>
      <c r="CX312" s="193" t="e">
        <f t="shared" si="335"/>
        <v>#VALUE!</v>
      </c>
      <c r="CY312" s="193" t="e">
        <f t="shared" si="336"/>
        <v>#VALUE!</v>
      </c>
      <c r="CZ312" s="193" t="e">
        <f t="shared" si="337"/>
        <v>#VALUE!</v>
      </c>
      <c r="DA312" s="193" t="e">
        <f t="shared" si="338"/>
        <v>#VALUE!</v>
      </c>
      <c r="DB312" s="193" t="e">
        <f t="shared" si="339"/>
        <v>#VALUE!</v>
      </c>
      <c r="DC312" s="193" t="e">
        <f t="shared" si="340"/>
        <v>#VALUE!</v>
      </c>
      <c r="DD312" s="193" t="e">
        <f t="shared" si="341"/>
        <v>#VALUE!</v>
      </c>
      <c r="DE312" s="159"/>
      <c r="DF312" s="159" t="e">
        <f t="shared" si="342"/>
        <v>#VALUE!</v>
      </c>
      <c r="DG312" s="159"/>
      <c r="DH312" s="159"/>
      <c r="DI312" s="159"/>
      <c r="DJ312" s="159"/>
      <c r="DK312" s="159"/>
      <c r="DL312" s="159"/>
      <c r="DM312" s="159"/>
      <c r="DN312" s="159"/>
      <c r="DO312" s="159"/>
      <c r="DP312" s="159"/>
      <c r="DQ312" s="159"/>
      <c r="DR312" s="159">
        <f t="shared" si="343"/>
        <v>78</v>
      </c>
      <c r="DS312" s="188">
        <f t="shared" si="344"/>
        <v>16</v>
      </c>
      <c r="DT312" s="159">
        <f t="shared" si="345"/>
        <v>11</v>
      </c>
      <c r="DU312" s="159">
        <f t="shared" si="346"/>
        <v>11</v>
      </c>
      <c r="DV312" s="159">
        <f t="shared" si="347"/>
        <v>11</v>
      </c>
      <c r="DW312" s="159">
        <f t="shared" si="348"/>
        <v>11</v>
      </c>
      <c r="DX312" s="159">
        <f t="shared" si="349"/>
        <v>6</v>
      </c>
      <c r="DY312" s="210">
        <f t="shared" si="350"/>
        <v>12</v>
      </c>
      <c r="DZ312" s="159">
        <f t="shared" si="351"/>
        <v>78</v>
      </c>
      <c r="EA312" s="159">
        <f t="shared" si="352"/>
        <v>16</v>
      </c>
      <c r="EB312" s="159">
        <f t="shared" si="353"/>
        <v>0</v>
      </c>
      <c r="EC312" s="159">
        <f t="shared" si="384"/>
        <v>11</v>
      </c>
      <c r="ED312" s="159">
        <f t="shared" si="384"/>
        <v>11</v>
      </c>
      <c r="EE312" s="159">
        <f t="shared" si="385"/>
        <v>0</v>
      </c>
      <c r="EF312" s="159">
        <f t="shared" si="385"/>
        <v>0</v>
      </c>
      <c r="EG312" s="159">
        <f t="shared" si="354"/>
        <v>11</v>
      </c>
      <c r="EH312" s="159">
        <f t="shared" si="355"/>
        <v>0</v>
      </c>
      <c r="EI312" s="159">
        <f t="shared" si="386"/>
        <v>11</v>
      </c>
      <c r="EJ312" s="159">
        <f t="shared" si="386"/>
        <v>6</v>
      </c>
      <c r="EK312" s="159">
        <f t="shared" si="387"/>
        <v>0</v>
      </c>
      <c r="EL312" s="159">
        <f t="shared" si="387"/>
        <v>0</v>
      </c>
      <c r="EM312" s="159">
        <f t="shared" si="356"/>
        <v>12</v>
      </c>
      <c r="EN312" s="159"/>
      <c r="EO312" s="159"/>
      <c r="EP312" s="188">
        <f t="shared" si="357"/>
        <v>16</v>
      </c>
      <c r="EQ312" s="159">
        <f t="shared" si="358"/>
        <v>13</v>
      </c>
      <c r="ER312" s="159">
        <f t="shared" si="359"/>
        <v>14</v>
      </c>
      <c r="ES312" s="159">
        <f t="shared" si="360"/>
        <v>14</v>
      </c>
      <c r="ET312" s="159">
        <f t="shared" si="361"/>
        <v>9</v>
      </c>
      <c r="EU312" s="159">
        <f t="shared" si="362"/>
        <v>12</v>
      </c>
      <c r="EV312" s="159"/>
      <c r="EW312" s="159">
        <f t="shared" si="363"/>
        <v>78</v>
      </c>
      <c r="EX312" s="159">
        <f t="shared" si="364"/>
        <v>16</v>
      </c>
      <c r="EY312" s="159">
        <f t="shared" si="365"/>
        <v>0</v>
      </c>
      <c r="EZ312" s="159">
        <f t="shared" si="388"/>
        <v>13</v>
      </c>
      <c r="FA312" s="159">
        <f t="shared" si="388"/>
        <v>14</v>
      </c>
      <c r="FB312" s="159">
        <f t="shared" si="389"/>
        <v>0</v>
      </c>
      <c r="FC312" s="159">
        <f t="shared" si="389"/>
        <v>0</v>
      </c>
      <c r="FD312" s="159">
        <f t="shared" si="366"/>
        <v>14</v>
      </c>
      <c r="FE312" s="159">
        <f t="shared" si="367"/>
        <v>0</v>
      </c>
      <c r="FF312" s="159">
        <f t="shared" si="390"/>
        <v>9</v>
      </c>
      <c r="FG312" s="159">
        <f t="shared" si="390"/>
        <v>12</v>
      </c>
      <c r="FH312" s="159">
        <f t="shared" si="368"/>
        <v>0</v>
      </c>
      <c r="FI312" s="159">
        <v>0</v>
      </c>
      <c r="FJ312" s="159">
        <v>0</v>
      </c>
      <c r="FK312" s="159"/>
      <c r="FL312" s="159"/>
      <c r="FM312" s="235">
        <v>78</v>
      </c>
    </row>
    <row r="313" spans="1:169" ht="18" x14ac:dyDescent="0.2">
      <c r="A313" s="194">
        <v>300</v>
      </c>
      <c r="B313" s="195">
        <v>211423243301</v>
      </c>
      <c r="C313" s="196" t="s">
        <v>1268</v>
      </c>
      <c r="D313" s="197"/>
      <c r="E313" s="198" t="s">
        <v>1269</v>
      </c>
      <c r="F313" s="199">
        <f t="shared" si="243"/>
        <v>2</v>
      </c>
      <c r="G313" s="199">
        <f t="shared" si="244"/>
        <v>2</v>
      </c>
      <c r="H313" s="199">
        <f t="shared" si="245"/>
        <v>2</v>
      </c>
      <c r="I313" s="199">
        <f t="shared" si="246"/>
        <v>2</v>
      </c>
      <c r="J313" s="199">
        <f t="shared" si="247"/>
        <v>2</v>
      </c>
      <c r="K313" s="199">
        <f t="shared" si="248"/>
        <v>2</v>
      </c>
      <c r="L313" s="199">
        <f t="shared" si="249"/>
        <v>0</v>
      </c>
      <c r="M313" s="199">
        <f t="shared" si="250"/>
        <v>0</v>
      </c>
      <c r="N313" s="199">
        <f t="shared" si="251"/>
        <v>0</v>
      </c>
      <c r="O313" s="200">
        <f t="shared" si="252"/>
        <v>0</v>
      </c>
      <c r="P313" s="199">
        <f t="shared" si="253"/>
        <v>9</v>
      </c>
      <c r="Q313" s="199">
        <f t="shared" si="254"/>
        <v>0</v>
      </c>
      <c r="R313" s="199">
        <f t="shared" si="255"/>
        <v>0</v>
      </c>
      <c r="S313" s="201">
        <f t="shared" si="369"/>
        <v>0</v>
      </c>
      <c r="T313" s="202">
        <f t="shared" si="256"/>
        <v>3</v>
      </c>
      <c r="U313" s="199">
        <f t="shared" si="257"/>
        <v>0</v>
      </c>
      <c r="V313" s="199">
        <f t="shared" si="258"/>
        <v>0</v>
      </c>
      <c r="W313" s="199">
        <f t="shared" si="259"/>
        <v>0</v>
      </c>
      <c r="X313" s="201">
        <f t="shared" si="260"/>
        <v>0</v>
      </c>
      <c r="Y313" s="203">
        <f t="shared" si="261"/>
        <v>4</v>
      </c>
      <c r="Z313" s="199">
        <f t="shared" si="262"/>
        <v>0</v>
      </c>
      <c r="AA313" s="199">
        <f t="shared" si="263"/>
        <v>0</v>
      </c>
      <c r="AB313" s="199">
        <f t="shared" si="264"/>
        <v>0</v>
      </c>
      <c r="AC313" s="201">
        <f t="shared" si="265"/>
        <v>0</v>
      </c>
      <c r="AD313" s="202">
        <f t="shared" si="266"/>
        <v>4</v>
      </c>
      <c r="AE313" s="199">
        <f t="shared" si="267"/>
        <v>9</v>
      </c>
      <c r="AF313" s="199">
        <f t="shared" si="268"/>
        <v>0</v>
      </c>
      <c r="AG313" s="199">
        <f t="shared" si="269"/>
        <v>0</v>
      </c>
      <c r="AH313" s="201">
        <f t="shared" si="270"/>
        <v>0</v>
      </c>
      <c r="AI313" s="204">
        <f t="shared" si="271"/>
        <v>3</v>
      </c>
      <c r="AJ313" s="199">
        <f t="shared" si="272"/>
        <v>8</v>
      </c>
      <c r="AK313" s="199">
        <f t="shared" si="273"/>
        <v>0</v>
      </c>
      <c r="AL313" s="199">
        <f t="shared" si="274"/>
        <v>0</v>
      </c>
      <c r="AM313" s="201">
        <f t="shared" si="275"/>
        <v>0</v>
      </c>
      <c r="AN313" s="204">
        <f t="shared" si="276"/>
        <v>3</v>
      </c>
      <c r="AO313" s="199">
        <f t="shared" si="277"/>
        <v>0</v>
      </c>
      <c r="AP313" s="199">
        <f t="shared" si="278"/>
        <v>0</v>
      </c>
      <c r="AQ313" s="199">
        <f t="shared" si="279"/>
        <v>0</v>
      </c>
      <c r="AR313" s="201">
        <f t="shared" si="280"/>
        <v>0</v>
      </c>
      <c r="AS313" s="204">
        <f t="shared" si="281"/>
        <v>4</v>
      </c>
      <c r="AT313" s="199">
        <f t="shared" si="282"/>
        <v>9</v>
      </c>
      <c r="AU313" s="199">
        <f t="shared" si="283"/>
        <v>0</v>
      </c>
      <c r="AV313" s="199">
        <f t="shared" si="284"/>
        <v>0</v>
      </c>
      <c r="AW313" s="201">
        <f t="shared" si="285"/>
        <v>0</v>
      </c>
      <c r="AX313" s="205">
        <f t="shared" si="286"/>
        <v>3</v>
      </c>
      <c r="AY313" s="199">
        <f t="shared" si="287"/>
        <v>0</v>
      </c>
      <c r="AZ313" s="199">
        <f t="shared" si="288"/>
        <v>0</v>
      </c>
      <c r="BA313" s="199">
        <f t="shared" si="289"/>
        <v>0</v>
      </c>
      <c r="BB313" s="201">
        <f t="shared" si="290"/>
        <v>0</v>
      </c>
      <c r="BC313" s="204">
        <f t="shared" si="291"/>
        <v>4</v>
      </c>
      <c r="BD313" s="199">
        <f t="shared" si="292"/>
        <v>0</v>
      </c>
      <c r="BE313" s="199">
        <f t="shared" si="293"/>
        <v>0</v>
      </c>
      <c r="BF313" s="199">
        <f t="shared" si="294"/>
        <v>0</v>
      </c>
      <c r="BG313" s="201">
        <f t="shared" si="295"/>
        <v>0</v>
      </c>
      <c r="BH313" s="204">
        <f t="shared" si="296"/>
        <v>4</v>
      </c>
      <c r="BI313" s="199">
        <f t="shared" si="297"/>
        <v>3</v>
      </c>
      <c r="BJ313" s="199">
        <f t="shared" si="298"/>
        <v>0</v>
      </c>
      <c r="BK313" s="199">
        <f t="shared" si="299"/>
        <v>0</v>
      </c>
      <c r="BL313" s="201">
        <f t="shared" si="300"/>
        <v>0</v>
      </c>
      <c r="BM313" s="206">
        <f t="shared" si="301"/>
        <v>3</v>
      </c>
      <c r="BN313" s="199">
        <f t="shared" si="302"/>
        <v>9</v>
      </c>
      <c r="BO313" s="199">
        <f t="shared" si="303"/>
        <v>0</v>
      </c>
      <c r="BP313" s="199">
        <f t="shared" si="304"/>
        <v>0</v>
      </c>
      <c r="BQ313" s="201">
        <f t="shared" si="305"/>
        <v>0</v>
      </c>
      <c r="BR313" s="207">
        <f t="shared" si="306"/>
        <v>3</v>
      </c>
      <c r="BS313" s="199">
        <f t="shared" si="307"/>
        <v>0</v>
      </c>
      <c r="BT313" s="199">
        <f t="shared" si="308"/>
        <v>0</v>
      </c>
      <c r="BU313" s="199">
        <f t="shared" si="309"/>
        <v>0</v>
      </c>
      <c r="BV313" s="201">
        <f t="shared" si="310"/>
        <v>0</v>
      </c>
      <c r="BW313" s="207">
        <f t="shared" si="311"/>
        <v>4</v>
      </c>
      <c r="BX313" s="235">
        <v>59</v>
      </c>
      <c r="BY313" s="235">
        <v>59</v>
      </c>
      <c r="BZ313" s="193" t="e">
        <f t="shared" si="312"/>
        <v>#VALUE!</v>
      </c>
      <c r="CA313" s="193">
        <f t="shared" si="313"/>
        <v>20</v>
      </c>
      <c r="CB313" s="193" t="e">
        <f t="shared" si="314"/>
        <v>#VALUE!</v>
      </c>
      <c r="CC313" s="193" t="e">
        <f t="shared" si="315"/>
        <v>#VALUE!</v>
      </c>
      <c r="CD313" s="193" t="e">
        <f t="shared" si="316"/>
        <v>#VALUE!</v>
      </c>
      <c r="CE313" s="193" t="e">
        <f t="shared" si="317"/>
        <v>#VALUE!</v>
      </c>
      <c r="CF313" s="193" t="e">
        <f t="shared" si="318"/>
        <v>#VALUE!</v>
      </c>
      <c r="CG313" s="193" t="e">
        <f t="shared" si="319"/>
        <v>#VALUE!</v>
      </c>
      <c r="CH313" s="193" t="e">
        <f t="shared" si="320"/>
        <v>#VALUE!</v>
      </c>
      <c r="CI313" s="193" t="e">
        <f t="shared" si="321"/>
        <v>#VALUE!</v>
      </c>
      <c r="CJ313" s="193" t="e">
        <f t="shared" si="322"/>
        <v>#VALUE!</v>
      </c>
      <c r="CK313" s="193" t="e">
        <f t="shared" si="323"/>
        <v>#VALUE!</v>
      </c>
      <c r="CL313" s="193" t="e">
        <f t="shared" si="324"/>
        <v>#VALUE!</v>
      </c>
      <c r="CM313" s="193" t="e">
        <f t="shared" si="325"/>
        <v>#VALUE!</v>
      </c>
      <c r="CN313" s="193" t="e">
        <f t="shared" si="326"/>
        <v>#VALUE!</v>
      </c>
      <c r="CO313" s="209" t="str">
        <f t="shared" si="327"/>
        <v>2023PEC AI 465</v>
      </c>
      <c r="CP313" s="193" t="e">
        <f t="shared" si="328"/>
        <v>#VALUE!</v>
      </c>
      <c r="CQ313" s="158"/>
      <c r="CR313" s="193">
        <f t="shared" si="329"/>
        <v>20</v>
      </c>
      <c r="CS313" s="193" t="e">
        <f t="shared" si="330"/>
        <v>#VALUE!</v>
      </c>
      <c r="CT313" s="193" t="e">
        <f t="shared" si="331"/>
        <v>#VALUE!</v>
      </c>
      <c r="CU313" s="193" t="e">
        <f t="shared" si="332"/>
        <v>#VALUE!</v>
      </c>
      <c r="CV313" s="193" t="e">
        <f t="shared" si="333"/>
        <v>#VALUE!</v>
      </c>
      <c r="CW313" s="193" t="e">
        <f t="shared" si="334"/>
        <v>#VALUE!</v>
      </c>
      <c r="CX313" s="193" t="e">
        <f t="shared" si="335"/>
        <v>#VALUE!</v>
      </c>
      <c r="CY313" s="193" t="e">
        <f t="shared" si="336"/>
        <v>#VALUE!</v>
      </c>
      <c r="CZ313" s="193" t="e">
        <f t="shared" si="337"/>
        <v>#VALUE!</v>
      </c>
      <c r="DA313" s="193" t="e">
        <f t="shared" si="338"/>
        <v>#VALUE!</v>
      </c>
      <c r="DB313" s="193" t="e">
        <f t="shared" si="339"/>
        <v>#VALUE!</v>
      </c>
      <c r="DC313" s="193" t="e">
        <f t="shared" si="340"/>
        <v>#VALUE!</v>
      </c>
      <c r="DD313" s="193" t="e">
        <f t="shared" si="341"/>
        <v>#VALUE!</v>
      </c>
      <c r="DE313" s="159"/>
      <c r="DF313" s="159" t="e">
        <f t="shared" si="342"/>
        <v>#VALUE!</v>
      </c>
      <c r="DG313" s="159"/>
      <c r="DH313" s="159"/>
      <c r="DI313" s="159"/>
      <c r="DJ313" s="159"/>
      <c r="DK313" s="159"/>
      <c r="DL313" s="159"/>
      <c r="DM313" s="159"/>
      <c r="DN313" s="159"/>
      <c r="DO313" s="159"/>
      <c r="DP313" s="159"/>
      <c r="DQ313" s="159"/>
      <c r="DR313" s="159">
        <f t="shared" si="343"/>
        <v>59</v>
      </c>
      <c r="DS313" s="188">
        <f t="shared" si="344"/>
        <v>12</v>
      </c>
      <c r="DT313" s="159">
        <f t="shared" si="345"/>
        <v>9</v>
      </c>
      <c r="DU313" s="159">
        <f t="shared" si="346"/>
        <v>9</v>
      </c>
      <c r="DV313" s="159">
        <f t="shared" si="347"/>
        <v>8</v>
      </c>
      <c r="DW313" s="159">
        <f t="shared" si="348"/>
        <v>9</v>
      </c>
      <c r="DX313" s="159">
        <f t="shared" si="349"/>
        <v>3</v>
      </c>
      <c r="DY313" s="210">
        <f t="shared" si="350"/>
        <v>9</v>
      </c>
      <c r="DZ313" s="159">
        <f t="shared" si="351"/>
        <v>59</v>
      </c>
      <c r="EA313" s="159">
        <f t="shared" si="352"/>
        <v>12</v>
      </c>
      <c r="EB313" s="159">
        <f t="shared" si="353"/>
        <v>9</v>
      </c>
      <c r="EC313" s="159">
        <f t="shared" si="384"/>
        <v>0</v>
      </c>
      <c r="ED313" s="159">
        <f t="shared" si="384"/>
        <v>0</v>
      </c>
      <c r="EE313" s="159">
        <f t="shared" si="385"/>
        <v>9</v>
      </c>
      <c r="EF313" s="159">
        <f t="shared" si="385"/>
        <v>8</v>
      </c>
      <c r="EG313" s="159">
        <f t="shared" si="354"/>
        <v>0</v>
      </c>
      <c r="EH313" s="159">
        <f t="shared" si="355"/>
        <v>9</v>
      </c>
      <c r="EI313" s="159">
        <f t="shared" si="386"/>
        <v>0</v>
      </c>
      <c r="EJ313" s="159">
        <f t="shared" si="386"/>
        <v>0</v>
      </c>
      <c r="EK313" s="159">
        <f t="shared" si="387"/>
        <v>3</v>
      </c>
      <c r="EL313" s="159">
        <f t="shared" si="387"/>
        <v>9</v>
      </c>
      <c r="EM313" s="159">
        <f t="shared" si="356"/>
        <v>0</v>
      </c>
      <c r="EN313" s="159"/>
      <c r="EO313" s="159"/>
      <c r="EP313" s="188">
        <f t="shared" si="357"/>
        <v>12</v>
      </c>
      <c r="EQ313" s="159">
        <f t="shared" si="358"/>
        <v>11</v>
      </c>
      <c r="ER313" s="159">
        <f t="shared" si="359"/>
        <v>11</v>
      </c>
      <c r="ES313" s="159">
        <f t="shared" si="360"/>
        <v>9</v>
      </c>
      <c r="ET313" s="159">
        <f t="shared" si="361"/>
        <v>7</v>
      </c>
      <c r="EU313" s="159">
        <f t="shared" si="362"/>
        <v>9</v>
      </c>
      <c r="EV313" s="159"/>
      <c r="EW313" s="159">
        <f t="shared" si="363"/>
        <v>59</v>
      </c>
      <c r="EX313" s="159">
        <f t="shared" si="364"/>
        <v>12</v>
      </c>
      <c r="EY313" s="159">
        <f t="shared" si="365"/>
        <v>11</v>
      </c>
      <c r="EZ313" s="159">
        <f t="shared" si="388"/>
        <v>0</v>
      </c>
      <c r="FA313" s="159">
        <f t="shared" si="388"/>
        <v>0</v>
      </c>
      <c r="FB313" s="159">
        <f t="shared" si="389"/>
        <v>11</v>
      </c>
      <c r="FC313" s="159">
        <f t="shared" si="389"/>
        <v>9</v>
      </c>
      <c r="FD313" s="159">
        <f t="shared" si="366"/>
        <v>0</v>
      </c>
      <c r="FE313" s="159">
        <f t="shared" si="367"/>
        <v>7</v>
      </c>
      <c r="FF313" s="159">
        <f t="shared" si="390"/>
        <v>0</v>
      </c>
      <c r="FG313" s="159">
        <f t="shared" si="390"/>
        <v>0</v>
      </c>
      <c r="FH313" s="159">
        <f t="shared" si="368"/>
        <v>9</v>
      </c>
      <c r="FI313" s="159">
        <v>0</v>
      </c>
      <c r="FJ313" s="159">
        <v>0</v>
      </c>
      <c r="FK313" s="159"/>
      <c r="FL313" s="159"/>
      <c r="FM313" s="235">
        <v>59</v>
      </c>
    </row>
    <row r="314" spans="1:169" ht="18" x14ac:dyDescent="0.2">
      <c r="A314" s="213">
        <v>301</v>
      </c>
      <c r="B314" s="195">
        <v>211423243302</v>
      </c>
      <c r="C314" s="196" t="s">
        <v>1270</v>
      </c>
      <c r="D314" s="197"/>
      <c r="E314" s="198" t="s">
        <v>1271</v>
      </c>
      <c r="F314" s="199">
        <f t="shared" si="243"/>
        <v>2</v>
      </c>
      <c r="G314" s="199">
        <f t="shared" si="244"/>
        <v>2</v>
      </c>
      <c r="H314" s="199">
        <f t="shared" si="245"/>
        <v>2</v>
      </c>
      <c r="I314" s="199">
        <f t="shared" si="246"/>
        <v>2</v>
      </c>
      <c r="J314" s="199">
        <f t="shared" si="247"/>
        <v>2</v>
      </c>
      <c r="K314" s="199">
        <f t="shared" si="248"/>
        <v>2</v>
      </c>
      <c r="L314" s="199">
        <f t="shared" si="249"/>
        <v>2</v>
      </c>
      <c r="M314" s="199">
        <f t="shared" si="250"/>
        <v>2</v>
      </c>
      <c r="N314" s="199">
        <f t="shared" si="251"/>
        <v>0</v>
      </c>
      <c r="O314" s="200">
        <f t="shared" si="252"/>
        <v>0</v>
      </c>
      <c r="P314" s="199">
        <f t="shared" si="253"/>
        <v>0</v>
      </c>
      <c r="Q314" s="199">
        <f t="shared" si="254"/>
        <v>0</v>
      </c>
      <c r="R314" s="199">
        <f t="shared" si="255"/>
        <v>0</v>
      </c>
      <c r="S314" s="201">
        <f t="shared" si="369"/>
        <v>0</v>
      </c>
      <c r="T314" s="202">
        <f t="shared" si="256"/>
        <v>4</v>
      </c>
      <c r="U314" s="199">
        <f t="shared" si="257"/>
        <v>11</v>
      </c>
      <c r="V314" s="199">
        <f t="shared" si="258"/>
        <v>0</v>
      </c>
      <c r="W314" s="199">
        <f t="shared" si="259"/>
        <v>0</v>
      </c>
      <c r="X314" s="201">
        <f t="shared" si="260"/>
        <v>0</v>
      </c>
      <c r="Y314" s="203">
        <f t="shared" si="261"/>
        <v>3</v>
      </c>
      <c r="Z314" s="199">
        <f t="shared" si="262"/>
        <v>12</v>
      </c>
      <c r="AA314" s="199">
        <f t="shared" si="263"/>
        <v>0</v>
      </c>
      <c r="AB314" s="199">
        <f t="shared" si="264"/>
        <v>0</v>
      </c>
      <c r="AC314" s="201">
        <f t="shared" si="265"/>
        <v>0</v>
      </c>
      <c r="AD314" s="202">
        <f t="shared" si="266"/>
        <v>3</v>
      </c>
      <c r="AE314" s="199">
        <f t="shared" si="267"/>
        <v>0</v>
      </c>
      <c r="AF314" s="199">
        <f t="shared" si="268"/>
        <v>0</v>
      </c>
      <c r="AG314" s="199">
        <f t="shared" si="269"/>
        <v>0</v>
      </c>
      <c r="AH314" s="201">
        <f t="shared" si="270"/>
        <v>0</v>
      </c>
      <c r="AI314" s="204">
        <f t="shared" si="271"/>
        <v>4</v>
      </c>
      <c r="AJ314" s="199">
        <f t="shared" si="272"/>
        <v>0</v>
      </c>
      <c r="AK314" s="199">
        <f t="shared" si="273"/>
        <v>0</v>
      </c>
      <c r="AL314" s="199">
        <f t="shared" si="274"/>
        <v>0</v>
      </c>
      <c r="AM314" s="201">
        <f t="shared" si="275"/>
        <v>0</v>
      </c>
      <c r="AN314" s="204">
        <f t="shared" si="276"/>
        <v>4</v>
      </c>
      <c r="AO314" s="199">
        <f t="shared" si="277"/>
        <v>12</v>
      </c>
      <c r="AP314" s="199">
        <f t="shared" si="278"/>
        <v>0</v>
      </c>
      <c r="AQ314" s="199">
        <f t="shared" si="279"/>
        <v>0</v>
      </c>
      <c r="AR314" s="201">
        <f t="shared" si="280"/>
        <v>0</v>
      </c>
      <c r="AS314" s="204">
        <f t="shared" si="281"/>
        <v>3</v>
      </c>
      <c r="AT314" s="199">
        <f t="shared" si="282"/>
        <v>0</v>
      </c>
      <c r="AU314" s="199">
        <f t="shared" si="283"/>
        <v>0</v>
      </c>
      <c r="AV314" s="199">
        <f t="shared" si="284"/>
        <v>0</v>
      </c>
      <c r="AW314" s="201">
        <f t="shared" si="285"/>
        <v>0</v>
      </c>
      <c r="AX314" s="205">
        <f t="shared" si="286"/>
        <v>4</v>
      </c>
      <c r="AY314" s="199">
        <f t="shared" si="287"/>
        <v>12</v>
      </c>
      <c r="AZ314" s="199">
        <f t="shared" si="288"/>
        <v>0</v>
      </c>
      <c r="BA314" s="199">
        <f t="shared" si="289"/>
        <v>0</v>
      </c>
      <c r="BB314" s="201">
        <f t="shared" si="290"/>
        <v>0</v>
      </c>
      <c r="BC314" s="204">
        <f t="shared" si="291"/>
        <v>3</v>
      </c>
      <c r="BD314" s="199">
        <f t="shared" si="292"/>
        <v>7</v>
      </c>
      <c r="BE314" s="199">
        <f t="shared" si="293"/>
        <v>0</v>
      </c>
      <c r="BF314" s="199">
        <f t="shared" si="294"/>
        <v>0</v>
      </c>
      <c r="BG314" s="201">
        <f t="shared" si="295"/>
        <v>0</v>
      </c>
      <c r="BH314" s="204">
        <f t="shared" si="296"/>
        <v>3</v>
      </c>
      <c r="BI314" s="199">
        <f t="shared" si="297"/>
        <v>0</v>
      </c>
      <c r="BJ314" s="199">
        <f t="shared" si="298"/>
        <v>0</v>
      </c>
      <c r="BK314" s="199">
        <f t="shared" si="299"/>
        <v>0</v>
      </c>
      <c r="BL314" s="201">
        <f t="shared" si="300"/>
        <v>0</v>
      </c>
      <c r="BM314" s="206">
        <f t="shared" si="301"/>
        <v>4</v>
      </c>
      <c r="BN314" s="199">
        <f t="shared" si="302"/>
        <v>0</v>
      </c>
      <c r="BO314" s="199">
        <f t="shared" si="303"/>
        <v>0</v>
      </c>
      <c r="BP314" s="199">
        <f t="shared" si="304"/>
        <v>0</v>
      </c>
      <c r="BQ314" s="201">
        <f t="shared" si="305"/>
        <v>0</v>
      </c>
      <c r="BR314" s="207">
        <f t="shared" si="306"/>
        <v>4</v>
      </c>
      <c r="BS314" s="199">
        <f t="shared" si="307"/>
        <v>12</v>
      </c>
      <c r="BT314" s="199">
        <f t="shared" si="308"/>
        <v>0</v>
      </c>
      <c r="BU314" s="199">
        <f t="shared" si="309"/>
        <v>0</v>
      </c>
      <c r="BV314" s="201">
        <f t="shared" si="310"/>
        <v>0</v>
      </c>
      <c r="BW314" s="207">
        <f t="shared" si="311"/>
        <v>3</v>
      </c>
      <c r="BX314" s="235">
        <v>82</v>
      </c>
      <c r="BY314" s="235">
        <v>82</v>
      </c>
      <c r="BZ314" s="193" t="e">
        <f t="shared" si="312"/>
        <v>#VALUE!</v>
      </c>
      <c r="CA314" s="193">
        <f t="shared" si="313"/>
        <v>20</v>
      </c>
      <c r="CB314" s="193" t="e">
        <f t="shared" si="314"/>
        <v>#VALUE!</v>
      </c>
      <c r="CC314" s="193" t="e">
        <f t="shared" si="315"/>
        <v>#VALUE!</v>
      </c>
      <c r="CD314" s="193" t="e">
        <f t="shared" si="316"/>
        <v>#VALUE!</v>
      </c>
      <c r="CE314" s="193" t="e">
        <f t="shared" si="317"/>
        <v>#VALUE!</v>
      </c>
      <c r="CF314" s="193" t="e">
        <f t="shared" si="318"/>
        <v>#VALUE!</v>
      </c>
      <c r="CG314" s="193" t="e">
        <f t="shared" si="319"/>
        <v>#VALUE!</v>
      </c>
      <c r="CH314" s="193" t="e">
        <f t="shared" si="320"/>
        <v>#VALUE!</v>
      </c>
      <c r="CI314" s="193" t="e">
        <f t="shared" si="321"/>
        <v>#VALUE!</v>
      </c>
      <c r="CJ314" s="193" t="e">
        <f t="shared" si="322"/>
        <v>#VALUE!</v>
      </c>
      <c r="CK314" s="193" t="e">
        <f t="shared" si="323"/>
        <v>#VALUE!</v>
      </c>
      <c r="CL314" s="193" t="e">
        <f t="shared" si="324"/>
        <v>#VALUE!</v>
      </c>
      <c r="CM314" s="193" t="e">
        <f t="shared" si="325"/>
        <v>#VALUE!</v>
      </c>
      <c r="CN314" s="193" t="e">
        <f t="shared" si="326"/>
        <v>#VALUE!</v>
      </c>
      <c r="CO314" s="209" t="str">
        <f t="shared" si="327"/>
        <v>2023PEC AI 466</v>
      </c>
      <c r="CP314" s="193" t="e">
        <f t="shared" si="328"/>
        <v>#VALUE!</v>
      </c>
      <c r="CQ314" s="158"/>
      <c r="CR314" s="193">
        <f t="shared" si="329"/>
        <v>20</v>
      </c>
      <c r="CS314" s="193" t="e">
        <f t="shared" si="330"/>
        <v>#VALUE!</v>
      </c>
      <c r="CT314" s="193" t="e">
        <f t="shared" si="331"/>
        <v>#VALUE!</v>
      </c>
      <c r="CU314" s="193" t="e">
        <f t="shared" si="332"/>
        <v>#VALUE!</v>
      </c>
      <c r="CV314" s="193" t="e">
        <f t="shared" si="333"/>
        <v>#VALUE!</v>
      </c>
      <c r="CW314" s="193" t="e">
        <f t="shared" si="334"/>
        <v>#VALUE!</v>
      </c>
      <c r="CX314" s="193" t="e">
        <f t="shared" si="335"/>
        <v>#VALUE!</v>
      </c>
      <c r="CY314" s="193" t="e">
        <f t="shared" si="336"/>
        <v>#VALUE!</v>
      </c>
      <c r="CZ314" s="193" t="e">
        <f t="shared" si="337"/>
        <v>#VALUE!</v>
      </c>
      <c r="DA314" s="193" t="e">
        <f t="shared" si="338"/>
        <v>#VALUE!</v>
      </c>
      <c r="DB314" s="193" t="e">
        <f t="shared" si="339"/>
        <v>#VALUE!</v>
      </c>
      <c r="DC314" s="193" t="e">
        <f t="shared" si="340"/>
        <v>#VALUE!</v>
      </c>
      <c r="DD314" s="193" t="e">
        <f t="shared" si="341"/>
        <v>#VALUE!</v>
      </c>
      <c r="DE314" s="159"/>
      <c r="DF314" s="159" t="e">
        <f t="shared" si="342"/>
        <v>#VALUE!</v>
      </c>
      <c r="DG314" s="159"/>
      <c r="DH314" s="159"/>
      <c r="DI314" s="159"/>
      <c r="DJ314" s="159"/>
      <c r="DK314" s="159"/>
      <c r="DL314" s="159"/>
      <c r="DM314" s="159"/>
      <c r="DN314" s="159"/>
      <c r="DO314" s="159"/>
      <c r="DP314" s="159"/>
      <c r="DQ314" s="159"/>
      <c r="DR314" s="159">
        <f t="shared" si="343"/>
        <v>82</v>
      </c>
      <c r="DS314" s="188">
        <f t="shared" si="344"/>
        <v>16</v>
      </c>
      <c r="DT314" s="159">
        <f t="shared" si="345"/>
        <v>11</v>
      </c>
      <c r="DU314" s="159">
        <f t="shared" si="346"/>
        <v>12</v>
      </c>
      <c r="DV314" s="159">
        <f t="shared" si="347"/>
        <v>12</v>
      </c>
      <c r="DW314" s="159">
        <f t="shared" si="348"/>
        <v>12</v>
      </c>
      <c r="DX314" s="159">
        <f t="shared" si="349"/>
        <v>7</v>
      </c>
      <c r="DY314" s="210">
        <f t="shared" si="350"/>
        <v>12</v>
      </c>
      <c r="DZ314" s="159">
        <f t="shared" si="351"/>
        <v>82</v>
      </c>
      <c r="EA314" s="159">
        <f t="shared" si="352"/>
        <v>16</v>
      </c>
      <c r="EB314" s="159">
        <f t="shared" si="353"/>
        <v>0</v>
      </c>
      <c r="EC314" s="159">
        <f t="shared" si="384"/>
        <v>11</v>
      </c>
      <c r="ED314" s="159">
        <f t="shared" si="384"/>
        <v>12</v>
      </c>
      <c r="EE314" s="159">
        <f t="shared" si="385"/>
        <v>0</v>
      </c>
      <c r="EF314" s="159">
        <f t="shared" si="385"/>
        <v>0</v>
      </c>
      <c r="EG314" s="159">
        <f t="shared" si="354"/>
        <v>12</v>
      </c>
      <c r="EH314" s="159">
        <f t="shared" si="355"/>
        <v>0</v>
      </c>
      <c r="EI314" s="159">
        <f t="shared" si="386"/>
        <v>12</v>
      </c>
      <c r="EJ314" s="159">
        <f t="shared" si="386"/>
        <v>7</v>
      </c>
      <c r="EK314" s="159">
        <f t="shared" si="387"/>
        <v>0</v>
      </c>
      <c r="EL314" s="159">
        <f t="shared" si="387"/>
        <v>0</v>
      </c>
      <c r="EM314" s="159">
        <f t="shared" si="356"/>
        <v>12</v>
      </c>
      <c r="EN314" s="159"/>
      <c r="EO314" s="159"/>
      <c r="EP314" s="188">
        <f t="shared" si="357"/>
        <v>16</v>
      </c>
      <c r="EQ314" s="159">
        <f t="shared" si="358"/>
        <v>14</v>
      </c>
      <c r="ER314" s="159">
        <f t="shared" si="359"/>
        <v>14</v>
      </c>
      <c r="ES314" s="159">
        <f t="shared" si="360"/>
        <v>14</v>
      </c>
      <c r="ET314" s="159">
        <f t="shared" si="361"/>
        <v>11</v>
      </c>
      <c r="EU314" s="159">
        <f t="shared" si="362"/>
        <v>13</v>
      </c>
      <c r="EV314" s="159"/>
      <c r="EW314" s="159">
        <f t="shared" si="363"/>
        <v>82</v>
      </c>
      <c r="EX314" s="159">
        <f t="shared" si="364"/>
        <v>16</v>
      </c>
      <c r="EY314" s="159">
        <f t="shared" si="365"/>
        <v>0</v>
      </c>
      <c r="EZ314" s="159">
        <f t="shared" si="388"/>
        <v>14</v>
      </c>
      <c r="FA314" s="159">
        <f t="shared" si="388"/>
        <v>14</v>
      </c>
      <c r="FB314" s="159">
        <f t="shared" si="389"/>
        <v>0</v>
      </c>
      <c r="FC314" s="159">
        <f t="shared" si="389"/>
        <v>0</v>
      </c>
      <c r="FD314" s="159">
        <f t="shared" si="366"/>
        <v>14</v>
      </c>
      <c r="FE314" s="159">
        <f t="shared" si="367"/>
        <v>0</v>
      </c>
      <c r="FF314" s="159">
        <f t="shared" si="390"/>
        <v>11</v>
      </c>
      <c r="FG314" s="159">
        <f t="shared" si="390"/>
        <v>13</v>
      </c>
      <c r="FH314" s="159">
        <f t="shared" si="368"/>
        <v>0</v>
      </c>
      <c r="FI314" s="159">
        <v>0</v>
      </c>
      <c r="FJ314" s="159">
        <v>0</v>
      </c>
      <c r="FK314" s="159"/>
      <c r="FL314" s="159"/>
      <c r="FM314" s="235">
        <v>82</v>
      </c>
    </row>
    <row r="315" spans="1:169" ht="18" x14ac:dyDescent="0.2">
      <c r="A315" s="194">
        <v>302</v>
      </c>
      <c r="B315" s="195">
        <v>211423243303</v>
      </c>
      <c r="C315" s="196" t="s">
        <v>1272</v>
      </c>
      <c r="D315" s="197"/>
      <c r="E315" s="198" t="s">
        <v>1273</v>
      </c>
      <c r="F315" s="199">
        <f t="shared" si="243"/>
        <v>2</v>
      </c>
      <c r="G315" s="199">
        <f t="shared" si="244"/>
        <v>2</v>
      </c>
      <c r="H315" s="199">
        <f t="shared" si="245"/>
        <v>2</v>
      </c>
      <c r="I315" s="199">
        <f t="shared" si="246"/>
        <v>2</v>
      </c>
      <c r="J315" s="199">
        <f t="shared" si="247"/>
        <v>2</v>
      </c>
      <c r="K315" s="199">
        <f t="shared" si="248"/>
        <v>2</v>
      </c>
      <c r="L315" s="199">
        <f t="shared" si="249"/>
        <v>2</v>
      </c>
      <c r="M315" s="199">
        <f t="shared" si="250"/>
        <v>1</v>
      </c>
      <c r="N315" s="199">
        <f t="shared" si="251"/>
        <v>0</v>
      </c>
      <c r="O315" s="200">
        <f t="shared" si="252"/>
        <v>0</v>
      </c>
      <c r="P315" s="199">
        <f t="shared" si="253"/>
        <v>11</v>
      </c>
      <c r="Q315" s="199">
        <f t="shared" si="254"/>
        <v>0</v>
      </c>
      <c r="R315" s="199">
        <f t="shared" si="255"/>
        <v>0</v>
      </c>
      <c r="S315" s="201">
        <f t="shared" si="369"/>
        <v>0</v>
      </c>
      <c r="T315" s="202">
        <f t="shared" si="256"/>
        <v>3</v>
      </c>
      <c r="U315" s="199">
        <f t="shared" si="257"/>
        <v>0</v>
      </c>
      <c r="V315" s="199">
        <f t="shared" si="258"/>
        <v>0</v>
      </c>
      <c r="W315" s="199">
        <f t="shared" si="259"/>
        <v>0</v>
      </c>
      <c r="X315" s="201">
        <f t="shared" si="260"/>
        <v>0</v>
      </c>
      <c r="Y315" s="203">
        <f t="shared" si="261"/>
        <v>4</v>
      </c>
      <c r="Z315" s="199">
        <f t="shared" si="262"/>
        <v>0</v>
      </c>
      <c r="AA315" s="199">
        <f t="shared" si="263"/>
        <v>0</v>
      </c>
      <c r="AB315" s="199">
        <f t="shared" si="264"/>
        <v>0</v>
      </c>
      <c r="AC315" s="201">
        <f t="shared" si="265"/>
        <v>0</v>
      </c>
      <c r="AD315" s="202">
        <f t="shared" si="266"/>
        <v>4</v>
      </c>
      <c r="AE315" s="199">
        <f t="shared" si="267"/>
        <v>11</v>
      </c>
      <c r="AF315" s="199">
        <f t="shared" si="268"/>
        <v>0</v>
      </c>
      <c r="AG315" s="199">
        <f t="shared" si="269"/>
        <v>0</v>
      </c>
      <c r="AH315" s="201">
        <f t="shared" si="270"/>
        <v>0</v>
      </c>
      <c r="AI315" s="204">
        <f t="shared" si="271"/>
        <v>3</v>
      </c>
      <c r="AJ315" s="199">
        <f t="shared" si="272"/>
        <v>9</v>
      </c>
      <c r="AK315" s="199">
        <f t="shared" si="273"/>
        <v>0</v>
      </c>
      <c r="AL315" s="199">
        <f t="shared" si="274"/>
        <v>0</v>
      </c>
      <c r="AM315" s="201">
        <f t="shared" si="275"/>
        <v>0</v>
      </c>
      <c r="AN315" s="204">
        <f t="shared" si="276"/>
        <v>3</v>
      </c>
      <c r="AO315" s="199">
        <f t="shared" si="277"/>
        <v>0</v>
      </c>
      <c r="AP315" s="199">
        <f t="shared" si="278"/>
        <v>0</v>
      </c>
      <c r="AQ315" s="199">
        <f t="shared" si="279"/>
        <v>0</v>
      </c>
      <c r="AR315" s="201">
        <f t="shared" si="280"/>
        <v>0</v>
      </c>
      <c r="AS315" s="204">
        <f t="shared" si="281"/>
        <v>4</v>
      </c>
      <c r="AT315" s="199">
        <f t="shared" si="282"/>
        <v>11</v>
      </c>
      <c r="AU315" s="199">
        <f t="shared" si="283"/>
        <v>0</v>
      </c>
      <c r="AV315" s="199">
        <f t="shared" si="284"/>
        <v>0</v>
      </c>
      <c r="AW315" s="201">
        <f t="shared" si="285"/>
        <v>0</v>
      </c>
      <c r="AX315" s="205">
        <f t="shared" si="286"/>
        <v>3</v>
      </c>
      <c r="AY315" s="199">
        <f t="shared" si="287"/>
        <v>0</v>
      </c>
      <c r="AZ315" s="199">
        <f t="shared" si="288"/>
        <v>0</v>
      </c>
      <c r="BA315" s="199">
        <f t="shared" si="289"/>
        <v>0</v>
      </c>
      <c r="BB315" s="201">
        <f t="shared" si="290"/>
        <v>0</v>
      </c>
      <c r="BC315" s="204">
        <f t="shared" si="291"/>
        <v>4</v>
      </c>
      <c r="BD315" s="199">
        <f t="shared" si="292"/>
        <v>0</v>
      </c>
      <c r="BE315" s="199">
        <f t="shared" si="293"/>
        <v>0</v>
      </c>
      <c r="BF315" s="199">
        <f t="shared" si="294"/>
        <v>0</v>
      </c>
      <c r="BG315" s="201">
        <f t="shared" si="295"/>
        <v>0</v>
      </c>
      <c r="BH315" s="204">
        <f t="shared" si="296"/>
        <v>4</v>
      </c>
      <c r="BI315" s="199">
        <f t="shared" si="297"/>
        <v>7</v>
      </c>
      <c r="BJ315" s="199">
        <f t="shared" si="298"/>
        <v>0</v>
      </c>
      <c r="BK315" s="199">
        <f t="shared" si="299"/>
        <v>0</v>
      </c>
      <c r="BL315" s="201">
        <f t="shared" si="300"/>
        <v>0</v>
      </c>
      <c r="BM315" s="206">
        <f t="shared" si="301"/>
        <v>3</v>
      </c>
      <c r="BN315" s="199">
        <f t="shared" si="302"/>
        <v>11</v>
      </c>
      <c r="BO315" s="199">
        <f t="shared" si="303"/>
        <v>0</v>
      </c>
      <c r="BP315" s="199">
        <f t="shared" si="304"/>
        <v>0</v>
      </c>
      <c r="BQ315" s="201">
        <f t="shared" si="305"/>
        <v>0</v>
      </c>
      <c r="BR315" s="207">
        <f t="shared" si="306"/>
        <v>3</v>
      </c>
      <c r="BS315" s="199">
        <f t="shared" si="307"/>
        <v>0</v>
      </c>
      <c r="BT315" s="199">
        <f t="shared" si="308"/>
        <v>0</v>
      </c>
      <c r="BU315" s="199">
        <f t="shared" si="309"/>
        <v>0</v>
      </c>
      <c r="BV315" s="201">
        <f t="shared" si="310"/>
        <v>0</v>
      </c>
      <c r="BW315" s="207">
        <f t="shared" si="311"/>
        <v>4</v>
      </c>
      <c r="BX315" s="235">
        <v>75</v>
      </c>
      <c r="BY315" s="235">
        <v>75</v>
      </c>
      <c r="BZ315" s="193" t="e">
        <f t="shared" si="312"/>
        <v>#VALUE!</v>
      </c>
      <c r="CA315" s="193">
        <f t="shared" si="313"/>
        <v>12</v>
      </c>
      <c r="CB315" s="193" t="e">
        <f t="shared" si="314"/>
        <v>#VALUE!</v>
      </c>
      <c r="CC315" s="193" t="e">
        <f t="shared" si="315"/>
        <v>#VALUE!</v>
      </c>
      <c r="CD315" s="193" t="e">
        <f t="shared" si="316"/>
        <v>#VALUE!</v>
      </c>
      <c r="CE315" s="193" t="e">
        <f t="shared" si="317"/>
        <v>#VALUE!</v>
      </c>
      <c r="CF315" s="193" t="e">
        <f t="shared" si="318"/>
        <v>#VALUE!</v>
      </c>
      <c r="CG315" s="193" t="e">
        <f t="shared" si="319"/>
        <v>#VALUE!</v>
      </c>
      <c r="CH315" s="193" t="e">
        <f t="shared" si="320"/>
        <v>#VALUE!</v>
      </c>
      <c r="CI315" s="193" t="e">
        <f t="shared" si="321"/>
        <v>#VALUE!</v>
      </c>
      <c r="CJ315" s="193" t="e">
        <f t="shared" si="322"/>
        <v>#VALUE!</v>
      </c>
      <c r="CK315" s="193" t="e">
        <f t="shared" si="323"/>
        <v>#VALUE!</v>
      </c>
      <c r="CL315" s="193" t="e">
        <f t="shared" si="324"/>
        <v>#VALUE!</v>
      </c>
      <c r="CM315" s="193" t="e">
        <f t="shared" si="325"/>
        <v>#VALUE!</v>
      </c>
      <c r="CN315" s="193" t="e">
        <f t="shared" si="326"/>
        <v>#VALUE!</v>
      </c>
      <c r="CO315" s="209" t="str">
        <f t="shared" si="327"/>
        <v>2023PEC AI 467</v>
      </c>
      <c r="CP315" s="193" t="e">
        <f t="shared" si="328"/>
        <v>#VALUE!</v>
      </c>
      <c r="CQ315" s="158"/>
      <c r="CR315" s="193">
        <f t="shared" si="329"/>
        <v>12</v>
      </c>
      <c r="CS315" s="193" t="e">
        <f t="shared" si="330"/>
        <v>#VALUE!</v>
      </c>
      <c r="CT315" s="193" t="e">
        <f t="shared" si="331"/>
        <v>#VALUE!</v>
      </c>
      <c r="CU315" s="193" t="e">
        <f t="shared" si="332"/>
        <v>#VALUE!</v>
      </c>
      <c r="CV315" s="193" t="e">
        <f t="shared" si="333"/>
        <v>#VALUE!</v>
      </c>
      <c r="CW315" s="193" t="e">
        <f t="shared" si="334"/>
        <v>#VALUE!</v>
      </c>
      <c r="CX315" s="193" t="e">
        <f t="shared" si="335"/>
        <v>#VALUE!</v>
      </c>
      <c r="CY315" s="193" t="e">
        <f t="shared" si="336"/>
        <v>#VALUE!</v>
      </c>
      <c r="CZ315" s="193" t="e">
        <f t="shared" si="337"/>
        <v>#VALUE!</v>
      </c>
      <c r="DA315" s="193" t="e">
        <f t="shared" si="338"/>
        <v>#VALUE!</v>
      </c>
      <c r="DB315" s="193" t="e">
        <f t="shared" si="339"/>
        <v>#VALUE!</v>
      </c>
      <c r="DC315" s="193" t="e">
        <f t="shared" si="340"/>
        <v>#VALUE!</v>
      </c>
      <c r="DD315" s="193" t="e">
        <f t="shared" si="341"/>
        <v>#VALUE!</v>
      </c>
      <c r="DE315" s="159"/>
      <c r="DF315" s="159" t="e">
        <f t="shared" si="342"/>
        <v>#VALUE!</v>
      </c>
      <c r="DG315" s="159"/>
      <c r="DH315" s="159"/>
      <c r="DI315" s="159"/>
      <c r="DJ315" s="159"/>
      <c r="DK315" s="159"/>
      <c r="DL315" s="159"/>
      <c r="DM315" s="159"/>
      <c r="DN315" s="159"/>
      <c r="DO315" s="159"/>
      <c r="DP315" s="159"/>
      <c r="DQ315" s="159"/>
      <c r="DR315" s="159">
        <f t="shared" si="343"/>
        <v>75</v>
      </c>
      <c r="DS315" s="188">
        <f t="shared" si="344"/>
        <v>15</v>
      </c>
      <c r="DT315" s="159">
        <f t="shared" si="345"/>
        <v>11</v>
      </c>
      <c r="DU315" s="159">
        <f t="shared" si="346"/>
        <v>11</v>
      </c>
      <c r="DV315" s="159">
        <f t="shared" si="347"/>
        <v>9</v>
      </c>
      <c r="DW315" s="159">
        <f t="shared" si="348"/>
        <v>11</v>
      </c>
      <c r="DX315" s="159">
        <f t="shared" si="349"/>
        <v>7</v>
      </c>
      <c r="DY315" s="210">
        <f t="shared" si="350"/>
        <v>11</v>
      </c>
      <c r="DZ315" s="159">
        <f t="shared" si="351"/>
        <v>75</v>
      </c>
      <c r="EA315" s="159">
        <f t="shared" si="352"/>
        <v>15</v>
      </c>
      <c r="EB315" s="159">
        <f t="shared" si="353"/>
        <v>11</v>
      </c>
      <c r="EC315" s="159">
        <f t="shared" si="384"/>
        <v>0</v>
      </c>
      <c r="ED315" s="159">
        <f t="shared" si="384"/>
        <v>0</v>
      </c>
      <c r="EE315" s="159">
        <f t="shared" si="385"/>
        <v>11</v>
      </c>
      <c r="EF315" s="159">
        <f t="shared" si="385"/>
        <v>9</v>
      </c>
      <c r="EG315" s="159">
        <f t="shared" si="354"/>
        <v>0</v>
      </c>
      <c r="EH315" s="159">
        <f t="shared" si="355"/>
        <v>11</v>
      </c>
      <c r="EI315" s="159">
        <f t="shared" si="386"/>
        <v>0</v>
      </c>
      <c r="EJ315" s="159">
        <f t="shared" si="386"/>
        <v>0</v>
      </c>
      <c r="EK315" s="159">
        <f t="shared" si="387"/>
        <v>7</v>
      </c>
      <c r="EL315" s="159">
        <f t="shared" si="387"/>
        <v>11</v>
      </c>
      <c r="EM315" s="159">
        <f t="shared" si="356"/>
        <v>0</v>
      </c>
      <c r="EN315" s="159"/>
      <c r="EO315" s="159"/>
      <c r="EP315" s="188">
        <f t="shared" si="357"/>
        <v>15</v>
      </c>
      <c r="EQ315" s="159">
        <f t="shared" si="358"/>
        <v>13</v>
      </c>
      <c r="ER315" s="159">
        <f t="shared" si="359"/>
        <v>13</v>
      </c>
      <c r="ES315" s="159">
        <f t="shared" si="360"/>
        <v>12</v>
      </c>
      <c r="ET315" s="159">
        <f t="shared" si="361"/>
        <v>10</v>
      </c>
      <c r="EU315" s="159">
        <f t="shared" si="362"/>
        <v>12</v>
      </c>
      <c r="EV315" s="159"/>
      <c r="EW315" s="159">
        <f t="shared" si="363"/>
        <v>75</v>
      </c>
      <c r="EX315" s="159">
        <f t="shared" si="364"/>
        <v>15</v>
      </c>
      <c r="EY315" s="159">
        <f t="shared" si="365"/>
        <v>13</v>
      </c>
      <c r="EZ315" s="159">
        <f t="shared" si="388"/>
        <v>0</v>
      </c>
      <c r="FA315" s="159">
        <f t="shared" si="388"/>
        <v>0</v>
      </c>
      <c r="FB315" s="159">
        <f t="shared" si="389"/>
        <v>13</v>
      </c>
      <c r="FC315" s="159">
        <f t="shared" si="389"/>
        <v>12</v>
      </c>
      <c r="FD315" s="159">
        <f t="shared" si="366"/>
        <v>0</v>
      </c>
      <c r="FE315" s="159">
        <f t="shared" si="367"/>
        <v>10</v>
      </c>
      <c r="FF315" s="159">
        <f t="shared" si="390"/>
        <v>0</v>
      </c>
      <c r="FG315" s="159">
        <f t="shared" si="390"/>
        <v>0</v>
      </c>
      <c r="FH315" s="159">
        <f t="shared" si="368"/>
        <v>12</v>
      </c>
      <c r="FI315" s="159">
        <v>0</v>
      </c>
      <c r="FJ315" s="159">
        <v>0</v>
      </c>
      <c r="FK315" s="159"/>
      <c r="FL315" s="159"/>
      <c r="FM315" s="235">
        <v>75</v>
      </c>
    </row>
    <row r="316" spans="1:169" ht="18" x14ac:dyDescent="0.2">
      <c r="A316" s="213">
        <v>303</v>
      </c>
      <c r="B316" s="195">
        <v>211423243304</v>
      </c>
      <c r="C316" s="196" t="s">
        <v>1274</v>
      </c>
      <c r="D316" s="197"/>
      <c r="E316" s="198" t="s">
        <v>1275</v>
      </c>
      <c r="F316" s="199">
        <f t="shared" si="243"/>
        <v>2</v>
      </c>
      <c r="G316" s="199">
        <f t="shared" si="244"/>
        <v>2</v>
      </c>
      <c r="H316" s="199">
        <f t="shared" si="245"/>
        <v>2</v>
      </c>
      <c r="I316" s="199">
        <f t="shared" si="246"/>
        <v>2</v>
      </c>
      <c r="J316" s="199">
        <f t="shared" si="247"/>
        <v>2</v>
      </c>
      <c r="K316" s="199">
        <f t="shared" si="248"/>
        <v>2</v>
      </c>
      <c r="L316" s="199">
        <f t="shared" si="249"/>
        <v>2</v>
      </c>
      <c r="M316" s="199">
        <f t="shared" si="250"/>
        <v>2</v>
      </c>
      <c r="N316" s="199">
        <f t="shared" si="251"/>
        <v>0</v>
      </c>
      <c r="O316" s="200">
        <f t="shared" si="252"/>
        <v>0</v>
      </c>
      <c r="P316" s="199">
        <f t="shared" si="253"/>
        <v>0</v>
      </c>
      <c r="Q316" s="199">
        <f t="shared" si="254"/>
        <v>0</v>
      </c>
      <c r="R316" s="199">
        <f t="shared" si="255"/>
        <v>0</v>
      </c>
      <c r="S316" s="201">
        <f t="shared" si="369"/>
        <v>0</v>
      </c>
      <c r="T316" s="202">
        <f t="shared" si="256"/>
        <v>4</v>
      </c>
      <c r="U316" s="199">
        <f t="shared" si="257"/>
        <v>11</v>
      </c>
      <c r="V316" s="199">
        <f t="shared" si="258"/>
        <v>0</v>
      </c>
      <c r="W316" s="199">
        <f t="shared" si="259"/>
        <v>0</v>
      </c>
      <c r="X316" s="201">
        <f t="shared" si="260"/>
        <v>0</v>
      </c>
      <c r="Y316" s="203">
        <f t="shared" si="261"/>
        <v>3</v>
      </c>
      <c r="Z316" s="199">
        <f t="shared" si="262"/>
        <v>11</v>
      </c>
      <c r="AA316" s="199">
        <f t="shared" si="263"/>
        <v>0</v>
      </c>
      <c r="AB316" s="199">
        <f t="shared" si="264"/>
        <v>0</v>
      </c>
      <c r="AC316" s="201">
        <f t="shared" si="265"/>
        <v>0</v>
      </c>
      <c r="AD316" s="202">
        <f t="shared" si="266"/>
        <v>3</v>
      </c>
      <c r="AE316" s="199">
        <f t="shared" si="267"/>
        <v>0</v>
      </c>
      <c r="AF316" s="199">
        <f t="shared" si="268"/>
        <v>0</v>
      </c>
      <c r="AG316" s="199">
        <f t="shared" si="269"/>
        <v>0</v>
      </c>
      <c r="AH316" s="201">
        <f t="shared" si="270"/>
        <v>0</v>
      </c>
      <c r="AI316" s="204">
        <f t="shared" si="271"/>
        <v>4</v>
      </c>
      <c r="AJ316" s="199">
        <f t="shared" si="272"/>
        <v>0</v>
      </c>
      <c r="AK316" s="199">
        <f t="shared" si="273"/>
        <v>0</v>
      </c>
      <c r="AL316" s="199">
        <f t="shared" si="274"/>
        <v>0</v>
      </c>
      <c r="AM316" s="201">
        <f t="shared" si="275"/>
        <v>0</v>
      </c>
      <c r="AN316" s="204">
        <f t="shared" si="276"/>
        <v>4</v>
      </c>
      <c r="AO316" s="199">
        <f t="shared" si="277"/>
        <v>11</v>
      </c>
      <c r="AP316" s="199">
        <f t="shared" si="278"/>
        <v>0</v>
      </c>
      <c r="AQ316" s="199">
        <f t="shared" si="279"/>
        <v>0</v>
      </c>
      <c r="AR316" s="201">
        <f t="shared" si="280"/>
        <v>0</v>
      </c>
      <c r="AS316" s="204">
        <f t="shared" si="281"/>
        <v>3</v>
      </c>
      <c r="AT316" s="199">
        <f t="shared" si="282"/>
        <v>0</v>
      </c>
      <c r="AU316" s="199">
        <f t="shared" si="283"/>
        <v>0</v>
      </c>
      <c r="AV316" s="199">
        <f t="shared" si="284"/>
        <v>0</v>
      </c>
      <c r="AW316" s="201">
        <f t="shared" si="285"/>
        <v>0</v>
      </c>
      <c r="AX316" s="205">
        <f t="shared" si="286"/>
        <v>4</v>
      </c>
      <c r="AY316" s="199">
        <f t="shared" si="287"/>
        <v>11</v>
      </c>
      <c r="AZ316" s="199">
        <f t="shared" si="288"/>
        <v>0</v>
      </c>
      <c r="BA316" s="199">
        <f t="shared" si="289"/>
        <v>0</v>
      </c>
      <c r="BB316" s="201">
        <f t="shared" si="290"/>
        <v>0</v>
      </c>
      <c r="BC316" s="204">
        <f t="shared" si="291"/>
        <v>3</v>
      </c>
      <c r="BD316" s="199">
        <f t="shared" si="292"/>
        <v>6</v>
      </c>
      <c r="BE316" s="199">
        <f t="shared" si="293"/>
        <v>0</v>
      </c>
      <c r="BF316" s="199">
        <f t="shared" si="294"/>
        <v>0</v>
      </c>
      <c r="BG316" s="201">
        <f t="shared" si="295"/>
        <v>0</v>
      </c>
      <c r="BH316" s="204">
        <f t="shared" si="296"/>
        <v>3</v>
      </c>
      <c r="BI316" s="199">
        <f t="shared" si="297"/>
        <v>0</v>
      </c>
      <c r="BJ316" s="199">
        <f t="shared" si="298"/>
        <v>0</v>
      </c>
      <c r="BK316" s="199">
        <f t="shared" si="299"/>
        <v>0</v>
      </c>
      <c r="BL316" s="201">
        <f t="shared" si="300"/>
        <v>0</v>
      </c>
      <c r="BM316" s="206">
        <f t="shared" si="301"/>
        <v>4</v>
      </c>
      <c r="BN316" s="199">
        <f t="shared" si="302"/>
        <v>0</v>
      </c>
      <c r="BO316" s="199">
        <f t="shared" si="303"/>
        <v>0</v>
      </c>
      <c r="BP316" s="199">
        <f t="shared" si="304"/>
        <v>0</v>
      </c>
      <c r="BQ316" s="201">
        <f t="shared" si="305"/>
        <v>0</v>
      </c>
      <c r="BR316" s="207">
        <f t="shared" si="306"/>
        <v>4</v>
      </c>
      <c r="BS316" s="199">
        <f t="shared" si="307"/>
        <v>12</v>
      </c>
      <c r="BT316" s="199">
        <f t="shared" si="308"/>
        <v>0</v>
      </c>
      <c r="BU316" s="199">
        <f t="shared" si="309"/>
        <v>0</v>
      </c>
      <c r="BV316" s="201">
        <f t="shared" si="310"/>
        <v>0</v>
      </c>
      <c r="BW316" s="207">
        <f t="shared" si="311"/>
        <v>3</v>
      </c>
      <c r="BX316" s="235">
        <v>78</v>
      </c>
      <c r="BY316" s="235">
        <v>78</v>
      </c>
      <c r="BZ316" s="193" t="e">
        <f t="shared" si="312"/>
        <v>#VALUE!</v>
      </c>
      <c r="CA316" s="193">
        <f t="shared" si="313"/>
        <v>20</v>
      </c>
      <c r="CB316" s="193" t="e">
        <f t="shared" si="314"/>
        <v>#VALUE!</v>
      </c>
      <c r="CC316" s="193" t="e">
        <f t="shared" si="315"/>
        <v>#VALUE!</v>
      </c>
      <c r="CD316" s="193" t="e">
        <f t="shared" si="316"/>
        <v>#VALUE!</v>
      </c>
      <c r="CE316" s="193" t="e">
        <f t="shared" si="317"/>
        <v>#VALUE!</v>
      </c>
      <c r="CF316" s="193" t="e">
        <f t="shared" si="318"/>
        <v>#VALUE!</v>
      </c>
      <c r="CG316" s="193" t="e">
        <f t="shared" si="319"/>
        <v>#VALUE!</v>
      </c>
      <c r="CH316" s="193" t="e">
        <f t="shared" si="320"/>
        <v>#VALUE!</v>
      </c>
      <c r="CI316" s="193" t="e">
        <f t="shared" si="321"/>
        <v>#VALUE!</v>
      </c>
      <c r="CJ316" s="193" t="e">
        <f t="shared" si="322"/>
        <v>#VALUE!</v>
      </c>
      <c r="CK316" s="193" t="e">
        <f t="shared" si="323"/>
        <v>#VALUE!</v>
      </c>
      <c r="CL316" s="193" t="e">
        <f t="shared" si="324"/>
        <v>#VALUE!</v>
      </c>
      <c r="CM316" s="193" t="e">
        <f t="shared" si="325"/>
        <v>#VALUE!</v>
      </c>
      <c r="CN316" s="193" t="e">
        <f t="shared" si="326"/>
        <v>#VALUE!</v>
      </c>
      <c r="CO316" s="209" t="str">
        <f t="shared" si="327"/>
        <v>2023PEC AI 468</v>
      </c>
      <c r="CP316" s="193" t="e">
        <f t="shared" si="328"/>
        <v>#VALUE!</v>
      </c>
      <c r="CQ316" s="158"/>
      <c r="CR316" s="193">
        <f t="shared" si="329"/>
        <v>20</v>
      </c>
      <c r="CS316" s="193" t="e">
        <f t="shared" si="330"/>
        <v>#VALUE!</v>
      </c>
      <c r="CT316" s="193" t="e">
        <f t="shared" si="331"/>
        <v>#VALUE!</v>
      </c>
      <c r="CU316" s="193" t="e">
        <f t="shared" si="332"/>
        <v>#VALUE!</v>
      </c>
      <c r="CV316" s="193" t="e">
        <f t="shared" si="333"/>
        <v>#VALUE!</v>
      </c>
      <c r="CW316" s="193" t="e">
        <f t="shared" si="334"/>
        <v>#VALUE!</v>
      </c>
      <c r="CX316" s="193" t="e">
        <f t="shared" si="335"/>
        <v>#VALUE!</v>
      </c>
      <c r="CY316" s="193" t="e">
        <f t="shared" si="336"/>
        <v>#VALUE!</v>
      </c>
      <c r="CZ316" s="193" t="e">
        <f t="shared" si="337"/>
        <v>#VALUE!</v>
      </c>
      <c r="DA316" s="193" t="e">
        <f t="shared" si="338"/>
        <v>#VALUE!</v>
      </c>
      <c r="DB316" s="193" t="e">
        <f t="shared" si="339"/>
        <v>#VALUE!</v>
      </c>
      <c r="DC316" s="193" t="e">
        <f t="shared" si="340"/>
        <v>#VALUE!</v>
      </c>
      <c r="DD316" s="193" t="e">
        <f t="shared" si="341"/>
        <v>#VALUE!</v>
      </c>
      <c r="DE316" s="159"/>
      <c r="DF316" s="159" t="e">
        <f t="shared" si="342"/>
        <v>#VALUE!</v>
      </c>
      <c r="DG316" s="159"/>
      <c r="DH316" s="159"/>
      <c r="DI316" s="159"/>
      <c r="DJ316" s="159"/>
      <c r="DK316" s="159"/>
      <c r="DL316" s="159"/>
      <c r="DM316" s="159"/>
      <c r="DN316" s="159"/>
      <c r="DO316" s="159"/>
      <c r="DP316" s="159"/>
      <c r="DQ316" s="159"/>
      <c r="DR316" s="159">
        <f t="shared" si="343"/>
        <v>78</v>
      </c>
      <c r="DS316" s="188">
        <f t="shared" si="344"/>
        <v>16</v>
      </c>
      <c r="DT316" s="159">
        <f t="shared" si="345"/>
        <v>11</v>
      </c>
      <c r="DU316" s="159">
        <f t="shared" si="346"/>
        <v>11</v>
      </c>
      <c r="DV316" s="159">
        <f t="shared" si="347"/>
        <v>11</v>
      </c>
      <c r="DW316" s="159">
        <f t="shared" si="348"/>
        <v>11</v>
      </c>
      <c r="DX316" s="159">
        <f t="shared" si="349"/>
        <v>6</v>
      </c>
      <c r="DY316" s="210">
        <f t="shared" si="350"/>
        <v>12</v>
      </c>
      <c r="DZ316" s="159">
        <f t="shared" si="351"/>
        <v>78</v>
      </c>
      <c r="EA316" s="159">
        <f t="shared" si="352"/>
        <v>16</v>
      </c>
      <c r="EB316" s="159">
        <f t="shared" si="353"/>
        <v>0</v>
      </c>
      <c r="EC316" s="159">
        <f t="shared" si="384"/>
        <v>11</v>
      </c>
      <c r="ED316" s="159">
        <f t="shared" si="384"/>
        <v>11</v>
      </c>
      <c r="EE316" s="159">
        <f t="shared" si="385"/>
        <v>0</v>
      </c>
      <c r="EF316" s="159">
        <f t="shared" si="385"/>
        <v>0</v>
      </c>
      <c r="EG316" s="159">
        <f t="shared" si="354"/>
        <v>11</v>
      </c>
      <c r="EH316" s="159">
        <f t="shared" si="355"/>
        <v>0</v>
      </c>
      <c r="EI316" s="159">
        <f t="shared" si="386"/>
        <v>11</v>
      </c>
      <c r="EJ316" s="159">
        <f t="shared" si="386"/>
        <v>6</v>
      </c>
      <c r="EK316" s="159">
        <f t="shared" si="387"/>
        <v>0</v>
      </c>
      <c r="EL316" s="159">
        <f t="shared" si="387"/>
        <v>0</v>
      </c>
      <c r="EM316" s="159">
        <f t="shared" si="356"/>
        <v>12</v>
      </c>
      <c r="EN316" s="159"/>
      <c r="EO316" s="159"/>
      <c r="EP316" s="188">
        <f t="shared" si="357"/>
        <v>16</v>
      </c>
      <c r="EQ316" s="159">
        <f t="shared" si="358"/>
        <v>13</v>
      </c>
      <c r="ER316" s="159">
        <f t="shared" si="359"/>
        <v>14</v>
      </c>
      <c r="ES316" s="159">
        <f t="shared" si="360"/>
        <v>14</v>
      </c>
      <c r="ET316" s="159">
        <f t="shared" si="361"/>
        <v>9</v>
      </c>
      <c r="EU316" s="159">
        <f t="shared" si="362"/>
        <v>12</v>
      </c>
      <c r="EV316" s="159"/>
      <c r="EW316" s="159">
        <f t="shared" si="363"/>
        <v>78</v>
      </c>
      <c r="EX316" s="159">
        <f t="shared" si="364"/>
        <v>16</v>
      </c>
      <c r="EY316" s="159">
        <f t="shared" si="365"/>
        <v>0</v>
      </c>
      <c r="EZ316" s="159">
        <f t="shared" si="388"/>
        <v>13</v>
      </c>
      <c r="FA316" s="159">
        <f t="shared" si="388"/>
        <v>14</v>
      </c>
      <c r="FB316" s="159">
        <f t="shared" si="389"/>
        <v>0</v>
      </c>
      <c r="FC316" s="159">
        <f t="shared" si="389"/>
        <v>0</v>
      </c>
      <c r="FD316" s="159">
        <f t="shared" si="366"/>
        <v>14</v>
      </c>
      <c r="FE316" s="159">
        <f t="shared" si="367"/>
        <v>0</v>
      </c>
      <c r="FF316" s="159">
        <f t="shared" si="390"/>
        <v>9</v>
      </c>
      <c r="FG316" s="159">
        <f t="shared" si="390"/>
        <v>12</v>
      </c>
      <c r="FH316" s="159">
        <f t="shared" si="368"/>
        <v>0</v>
      </c>
      <c r="FI316" s="159">
        <v>0</v>
      </c>
      <c r="FJ316" s="159">
        <v>0</v>
      </c>
      <c r="FK316" s="159"/>
      <c r="FL316" s="159"/>
      <c r="FM316" s="235">
        <v>78</v>
      </c>
    </row>
    <row r="317" spans="1:169" ht="18" x14ac:dyDescent="0.2">
      <c r="A317" s="194">
        <v>304</v>
      </c>
      <c r="B317" s="195">
        <v>211423243305</v>
      </c>
      <c r="C317" s="196" t="s">
        <v>1276</v>
      </c>
      <c r="D317" s="197"/>
      <c r="E317" s="198" t="s">
        <v>1277</v>
      </c>
      <c r="F317" s="199">
        <f t="shared" si="243"/>
        <v>2</v>
      </c>
      <c r="G317" s="199">
        <f t="shared" si="244"/>
        <v>2</v>
      </c>
      <c r="H317" s="199">
        <f t="shared" si="245"/>
        <v>2</v>
      </c>
      <c r="I317" s="199">
        <f t="shared" si="246"/>
        <v>2</v>
      </c>
      <c r="J317" s="199">
        <f t="shared" si="247"/>
        <v>2</v>
      </c>
      <c r="K317" s="199">
        <f t="shared" si="248"/>
        <v>1</v>
      </c>
      <c r="L317" s="199">
        <f t="shared" si="249"/>
        <v>0</v>
      </c>
      <c r="M317" s="199">
        <f t="shared" si="250"/>
        <v>0</v>
      </c>
      <c r="N317" s="199">
        <f t="shared" si="251"/>
        <v>0</v>
      </c>
      <c r="O317" s="200">
        <f t="shared" si="252"/>
        <v>0</v>
      </c>
      <c r="P317" s="199">
        <f t="shared" si="253"/>
        <v>8</v>
      </c>
      <c r="Q317" s="199">
        <f t="shared" si="254"/>
        <v>0</v>
      </c>
      <c r="R317" s="199">
        <f t="shared" si="255"/>
        <v>0</v>
      </c>
      <c r="S317" s="201">
        <f t="shared" si="369"/>
        <v>0</v>
      </c>
      <c r="T317" s="202">
        <f t="shared" si="256"/>
        <v>3</v>
      </c>
      <c r="U317" s="199">
        <f t="shared" si="257"/>
        <v>0</v>
      </c>
      <c r="V317" s="199">
        <f t="shared" si="258"/>
        <v>0</v>
      </c>
      <c r="W317" s="199">
        <f t="shared" si="259"/>
        <v>0</v>
      </c>
      <c r="X317" s="201">
        <f t="shared" si="260"/>
        <v>0</v>
      </c>
      <c r="Y317" s="203">
        <f t="shared" si="261"/>
        <v>4</v>
      </c>
      <c r="Z317" s="199">
        <f t="shared" si="262"/>
        <v>0</v>
      </c>
      <c r="AA317" s="199">
        <f t="shared" si="263"/>
        <v>0</v>
      </c>
      <c r="AB317" s="199">
        <f t="shared" si="264"/>
        <v>0</v>
      </c>
      <c r="AC317" s="201">
        <f t="shared" si="265"/>
        <v>0</v>
      </c>
      <c r="AD317" s="202">
        <f t="shared" si="266"/>
        <v>4</v>
      </c>
      <c r="AE317" s="199">
        <f t="shared" si="267"/>
        <v>8</v>
      </c>
      <c r="AF317" s="199">
        <f t="shared" si="268"/>
        <v>0</v>
      </c>
      <c r="AG317" s="199">
        <f t="shared" si="269"/>
        <v>0</v>
      </c>
      <c r="AH317" s="201">
        <f t="shared" si="270"/>
        <v>0</v>
      </c>
      <c r="AI317" s="204">
        <f t="shared" si="271"/>
        <v>3</v>
      </c>
      <c r="AJ317" s="199">
        <f t="shared" si="272"/>
        <v>7</v>
      </c>
      <c r="AK317" s="199">
        <f t="shared" si="273"/>
        <v>0</v>
      </c>
      <c r="AL317" s="199">
        <f t="shared" si="274"/>
        <v>0</v>
      </c>
      <c r="AM317" s="201">
        <f t="shared" si="275"/>
        <v>0</v>
      </c>
      <c r="AN317" s="204">
        <f t="shared" si="276"/>
        <v>3</v>
      </c>
      <c r="AO317" s="199">
        <f t="shared" si="277"/>
        <v>0</v>
      </c>
      <c r="AP317" s="199">
        <f t="shared" si="278"/>
        <v>0</v>
      </c>
      <c r="AQ317" s="199">
        <f t="shared" si="279"/>
        <v>0</v>
      </c>
      <c r="AR317" s="201">
        <f t="shared" si="280"/>
        <v>0</v>
      </c>
      <c r="AS317" s="204">
        <f t="shared" si="281"/>
        <v>4</v>
      </c>
      <c r="AT317" s="199">
        <f t="shared" si="282"/>
        <v>8</v>
      </c>
      <c r="AU317" s="199">
        <f t="shared" si="283"/>
        <v>0</v>
      </c>
      <c r="AV317" s="199">
        <f t="shared" si="284"/>
        <v>0</v>
      </c>
      <c r="AW317" s="201">
        <f t="shared" si="285"/>
        <v>0</v>
      </c>
      <c r="AX317" s="205">
        <f t="shared" si="286"/>
        <v>3</v>
      </c>
      <c r="AY317" s="199">
        <f t="shared" si="287"/>
        <v>0</v>
      </c>
      <c r="AZ317" s="199">
        <f t="shared" si="288"/>
        <v>0</v>
      </c>
      <c r="BA317" s="199">
        <f t="shared" si="289"/>
        <v>0</v>
      </c>
      <c r="BB317" s="201">
        <f t="shared" si="290"/>
        <v>0</v>
      </c>
      <c r="BC317" s="204">
        <f t="shared" si="291"/>
        <v>4</v>
      </c>
      <c r="BD317" s="199">
        <f t="shared" si="292"/>
        <v>0</v>
      </c>
      <c r="BE317" s="199">
        <f t="shared" si="293"/>
        <v>0</v>
      </c>
      <c r="BF317" s="199">
        <f t="shared" si="294"/>
        <v>0</v>
      </c>
      <c r="BG317" s="201">
        <f t="shared" si="295"/>
        <v>0</v>
      </c>
      <c r="BH317" s="204">
        <f t="shared" si="296"/>
        <v>4</v>
      </c>
      <c r="BI317" s="199">
        <f t="shared" si="297"/>
        <v>5</v>
      </c>
      <c r="BJ317" s="199">
        <f t="shared" si="298"/>
        <v>0</v>
      </c>
      <c r="BK317" s="199">
        <f t="shared" si="299"/>
        <v>0</v>
      </c>
      <c r="BL317" s="201">
        <f t="shared" si="300"/>
        <v>0</v>
      </c>
      <c r="BM317" s="206">
        <f t="shared" si="301"/>
        <v>3</v>
      </c>
      <c r="BN317" s="199">
        <f t="shared" si="302"/>
        <v>8</v>
      </c>
      <c r="BO317" s="199">
        <f t="shared" si="303"/>
        <v>0</v>
      </c>
      <c r="BP317" s="199">
        <f t="shared" si="304"/>
        <v>0</v>
      </c>
      <c r="BQ317" s="201">
        <f t="shared" si="305"/>
        <v>0</v>
      </c>
      <c r="BR317" s="207">
        <f t="shared" si="306"/>
        <v>3</v>
      </c>
      <c r="BS317" s="199">
        <f t="shared" si="307"/>
        <v>0</v>
      </c>
      <c r="BT317" s="199">
        <f t="shared" si="308"/>
        <v>0</v>
      </c>
      <c r="BU317" s="199">
        <f t="shared" si="309"/>
        <v>0</v>
      </c>
      <c r="BV317" s="201">
        <f t="shared" si="310"/>
        <v>0</v>
      </c>
      <c r="BW317" s="207">
        <f t="shared" si="311"/>
        <v>4</v>
      </c>
      <c r="BX317" s="235">
        <v>55</v>
      </c>
      <c r="BY317" s="235">
        <v>55</v>
      </c>
      <c r="BZ317" s="193" t="e">
        <f t="shared" si="312"/>
        <v>#VALUE!</v>
      </c>
      <c r="CA317" s="193">
        <f t="shared" si="313"/>
        <v>20</v>
      </c>
      <c r="CB317" s="193" t="e">
        <f t="shared" si="314"/>
        <v>#VALUE!</v>
      </c>
      <c r="CC317" s="193" t="e">
        <f t="shared" si="315"/>
        <v>#VALUE!</v>
      </c>
      <c r="CD317" s="193" t="e">
        <f t="shared" si="316"/>
        <v>#VALUE!</v>
      </c>
      <c r="CE317" s="193" t="e">
        <f t="shared" si="317"/>
        <v>#VALUE!</v>
      </c>
      <c r="CF317" s="193" t="e">
        <f t="shared" si="318"/>
        <v>#VALUE!</v>
      </c>
      <c r="CG317" s="193" t="e">
        <f t="shared" si="319"/>
        <v>#VALUE!</v>
      </c>
      <c r="CH317" s="193" t="e">
        <f t="shared" si="320"/>
        <v>#VALUE!</v>
      </c>
      <c r="CI317" s="193" t="e">
        <f t="shared" si="321"/>
        <v>#VALUE!</v>
      </c>
      <c r="CJ317" s="193" t="e">
        <f t="shared" si="322"/>
        <v>#VALUE!</v>
      </c>
      <c r="CK317" s="193" t="e">
        <f t="shared" si="323"/>
        <v>#VALUE!</v>
      </c>
      <c r="CL317" s="193" t="e">
        <f t="shared" si="324"/>
        <v>#VALUE!</v>
      </c>
      <c r="CM317" s="193" t="e">
        <f t="shared" si="325"/>
        <v>#VALUE!</v>
      </c>
      <c r="CN317" s="193" t="e">
        <f t="shared" si="326"/>
        <v>#VALUE!</v>
      </c>
      <c r="CO317" s="209" t="str">
        <f t="shared" si="327"/>
        <v>2023PEC AI 469</v>
      </c>
      <c r="CP317" s="193" t="e">
        <f t="shared" si="328"/>
        <v>#VALUE!</v>
      </c>
      <c r="CQ317" s="158"/>
      <c r="CR317" s="193">
        <f t="shared" si="329"/>
        <v>20</v>
      </c>
      <c r="CS317" s="193" t="e">
        <f t="shared" si="330"/>
        <v>#VALUE!</v>
      </c>
      <c r="CT317" s="193" t="e">
        <f t="shared" si="331"/>
        <v>#VALUE!</v>
      </c>
      <c r="CU317" s="193" t="e">
        <f t="shared" si="332"/>
        <v>#VALUE!</v>
      </c>
      <c r="CV317" s="193" t="e">
        <f t="shared" si="333"/>
        <v>#VALUE!</v>
      </c>
      <c r="CW317" s="193" t="e">
        <f t="shared" si="334"/>
        <v>#VALUE!</v>
      </c>
      <c r="CX317" s="193" t="e">
        <f t="shared" si="335"/>
        <v>#VALUE!</v>
      </c>
      <c r="CY317" s="193" t="e">
        <f t="shared" si="336"/>
        <v>#VALUE!</v>
      </c>
      <c r="CZ317" s="193" t="e">
        <f t="shared" si="337"/>
        <v>#VALUE!</v>
      </c>
      <c r="DA317" s="193" t="e">
        <f t="shared" si="338"/>
        <v>#VALUE!</v>
      </c>
      <c r="DB317" s="193" t="e">
        <f t="shared" si="339"/>
        <v>#VALUE!</v>
      </c>
      <c r="DC317" s="193" t="e">
        <f t="shared" si="340"/>
        <v>#VALUE!</v>
      </c>
      <c r="DD317" s="193" t="e">
        <f t="shared" si="341"/>
        <v>#VALUE!</v>
      </c>
      <c r="DE317" s="159"/>
      <c r="DF317" s="159" t="e">
        <f t="shared" si="342"/>
        <v>#VALUE!</v>
      </c>
      <c r="DG317" s="159"/>
      <c r="DH317" s="159"/>
      <c r="DI317" s="159"/>
      <c r="DJ317" s="159"/>
      <c r="DK317" s="159"/>
      <c r="DL317" s="159"/>
      <c r="DM317" s="159"/>
      <c r="DN317" s="159"/>
      <c r="DO317" s="159"/>
      <c r="DP317" s="159"/>
      <c r="DQ317" s="159"/>
      <c r="DR317" s="159">
        <f t="shared" si="343"/>
        <v>55</v>
      </c>
      <c r="DS317" s="188">
        <f t="shared" si="344"/>
        <v>11</v>
      </c>
      <c r="DT317" s="159">
        <f t="shared" si="345"/>
        <v>8</v>
      </c>
      <c r="DU317" s="159">
        <f t="shared" si="346"/>
        <v>8</v>
      </c>
      <c r="DV317" s="159">
        <f t="shared" si="347"/>
        <v>7</v>
      </c>
      <c r="DW317" s="159">
        <f t="shared" si="348"/>
        <v>8</v>
      </c>
      <c r="DX317" s="159">
        <f t="shared" si="349"/>
        <v>5</v>
      </c>
      <c r="DY317" s="210">
        <f t="shared" si="350"/>
        <v>8</v>
      </c>
      <c r="DZ317" s="159">
        <f t="shared" si="351"/>
        <v>55</v>
      </c>
      <c r="EA317" s="159">
        <f t="shared" si="352"/>
        <v>11</v>
      </c>
      <c r="EB317" s="159">
        <f t="shared" si="353"/>
        <v>8</v>
      </c>
      <c r="EC317" s="159">
        <f t="shared" si="384"/>
        <v>0</v>
      </c>
      <c r="ED317" s="159">
        <f t="shared" si="384"/>
        <v>0</v>
      </c>
      <c r="EE317" s="159">
        <f t="shared" si="385"/>
        <v>8</v>
      </c>
      <c r="EF317" s="159">
        <f t="shared" si="385"/>
        <v>7</v>
      </c>
      <c r="EG317" s="159">
        <f t="shared" si="354"/>
        <v>0</v>
      </c>
      <c r="EH317" s="159">
        <f t="shared" si="355"/>
        <v>8</v>
      </c>
      <c r="EI317" s="159">
        <f t="shared" si="386"/>
        <v>0</v>
      </c>
      <c r="EJ317" s="159">
        <f t="shared" si="386"/>
        <v>0</v>
      </c>
      <c r="EK317" s="159">
        <f t="shared" si="387"/>
        <v>5</v>
      </c>
      <c r="EL317" s="159">
        <f t="shared" si="387"/>
        <v>8</v>
      </c>
      <c r="EM317" s="159">
        <f t="shared" si="356"/>
        <v>0</v>
      </c>
      <c r="EN317" s="159"/>
      <c r="EO317" s="159"/>
      <c r="EP317" s="188">
        <f t="shared" si="357"/>
        <v>11</v>
      </c>
      <c r="EQ317" s="159">
        <f t="shared" si="358"/>
        <v>10</v>
      </c>
      <c r="ER317" s="159">
        <f t="shared" si="359"/>
        <v>10</v>
      </c>
      <c r="ES317" s="159">
        <f t="shared" si="360"/>
        <v>9</v>
      </c>
      <c r="ET317" s="159">
        <f t="shared" si="361"/>
        <v>6</v>
      </c>
      <c r="EU317" s="159">
        <f t="shared" si="362"/>
        <v>9</v>
      </c>
      <c r="EV317" s="159"/>
      <c r="EW317" s="159">
        <f t="shared" si="363"/>
        <v>55</v>
      </c>
      <c r="EX317" s="159">
        <f t="shared" si="364"/>
        <v>11</v>
      </c>
      <c r="EY317" s="159">
        <f t="shared" si="365"/>
        <v>10</v>
      </c>
      <c r="EZ317" s="159">
        <f t="shared" si="388"/>
        <v>0</v>
      </c>
      <c r="FA317" s="159">
        <f t="shared" si="388"/>
        <v>0</v>
      </c>
      <c r="FB317" s="159">
        <f t="shared" si="389"/>
        <v>10</v>
      </c>
      <c r="FC317" s="159">
        <f t="shared" si="389"/>
        <v>9</v>
      </c>
      <c r="FD317" s="159">
        <f t="shared" si="366"/>
        <v>0</v>
      </c>
      <c r="FE317" s="159">
        <f t="shared" si="367"/>
        <v>6</v>
      </c>
      <c r="FF317" s="159">
        <f t="shared" si="390"/>
        <v>0</v>
      </c>
      <c r="FG317" s="159">
        <f t="shared" si="390"/>
        <v>0</v>
      </c>
      <c r="FH317" s="159">
        <f t="shared" si="368"/>
        <v>9</v>
      </c>
      <c r="FI317" s="159">
        <v>0</v>
      </c>
      <c r="FJ317" s="159">
        <v>0</v>
      </c>
      <c r="FK317" s="159"/>
      <c r="FL317" s="159"/>
      <c r="FM317" s="235">
        <v>55</v>
      </c>
    </row>
    <row r="318" spans="1:169" ht="18" x14ac:dyDescent="0.2">
      <c r="A318" s="213">
        <v>305</v>
      </c>
      <c r="B318" s="195">
        <v>211423243306</v>
      </c>
      <c r="C318" s="196" t="s">
        <v>1278</v>
      </c>
      <c r="D318" s="197"/>
      <c r="E318" s="198" t="s">
        <v>1279</v>
      </c>
      <c r="F318" s="199">
        <f t="shared" si="243"/>
        <v>2</v>
      </c>
      <c r="G318" s="199">
        <f t="shared" si="244"/>
        <v>2</v>
      </c>
      <c r="H318" s="199">
        <f t="shared" si="245"/>
        <v>2</v>
      </c>
      <c r="I318" s="199">
        <f t="shared" si="246"/>
        <v>2</v>
      </c>
      <c r="J318" s="199">
        <f t="shared" si="247"/>
        <v>2</v>
      </c>
      <c r="K318" s="199">
        <f t="shared" si="248"/>
        <v>2</v>
      </c>
      <c r="L318" s="199">
        <f t="shared" si="249"/>
        <v>0</v>
      </c>
      <c r="M318" s="199">
        <f t="shared" si="250"/>
        <v>0</v>
      </c>
      <c r="N318" s="199">
        <f t="shared" si="251"/>
        <v>0</v>
      </c>
      <c r="O318" s="200">
        <f t="shared" si="252"/>
        <v>0</v>
      </c>
      <c r="P318" s="199">
        <f t="shared" si="253"/>
        <v>0</v>
      </c>
      <c r="Q318" s="199">
        <f t="shared" si="254"/>
        <v>0</v>
      </c>
      <c r="R318" s="199">
        <f t="shared" si="255"/>
        <v>0</v>
      </c>
      <c r="S318" s="201">
        <f t="shared" si="369"/>
        <v>0</v>
      </c>
      <c r="T318" s="202">
        <f t="shared" si="256"/>
        <v>4</v>
      </c>
      <c r="U318" s="199">
        <f t="shared" si="257"/>
        <v>9</v>
      </c>
      <c r="V318" s="199">
        <f t="shared" si="258"/>
        <v>0</v>
      </c>
      <c r="W318" s="199">
        <f t="shared" si="259"/>
        <v>0</v>
      </c>
      <c r="X318" s="201">
        <f t="shared" si="260"/>
        <v>0</v>
      </c>
      <c r="Y318" s="203">
        <f t="shared" si="261"/>
        <v>3</v>
      </c>
      <c r="Z318" s="199">
        <f t="shared" si="262"/>
        <v>9</v>
      </c>
      <c r="AA318" s="199">
        <f t="shared" si="263"/>
        <v>0</v>
      </c>
      <c r="AB318" s="199">
        <f t="shared" si="264"/>
        <v>0</v>
      </c>
      <c r="AC318" s="201">
        <f t="shared" si="265"/>
        <v>0</v>
      </c>
      <c r="AD318" s="202">
        <f t="shared" si="266"/>
        <v>3</v>
      </c>
      <c r="AE318" s="199">
        <f t="shared" si="267"/>
        <v>0</v>
      </c>
      <c r="AF318" s="199">
        <f t="shared" si="268"/>
        <v>0</v>
      </c>
      <c r="AG318" s="199">
        <f t="shared" si="269"/>
        <v>0</v>
      </c>
      <c r="AH318" s="201">
        <f t="shared" si="270"/>
        <v>0</v>
      </c>
      <c r="AI318" s="204">
        <f t="shared" si="271"/>
        <v>4</v>
      </c>
      <c r="AJ318" s="199">
        <f t="shared" si="272"/>
        <v>0</v>
      </c>
      <c r="AK318" s="199">
        <f t="shared" si="273"/>
        <v>0</v>
      </c>
      <c r="AL318" s="199">
        <f t="shared" si="274"/>
        <v>0</v>
      </c>
      <c r="AM318" s="201">
        <f t="shared" si="275"/>
        <v>0</v>
      </c>
      <c r="AN318" s="204">
        <f t="shared" si="276"/>
        <v>4</v>
      </c>
      <c r="AO318" s="199">
        <f t="shared" si="277"/>
        <v>9</v>
      </c>
      <c r="AP318" s="199">
        <f t="shared" si="278"/>
        <v>0</v>
      </c>
      <c r="AQ318" s="199">
        <f t="shared" si="279"/>
        <v>0</v>
      </c>
      <c r="AR318" s="201">
        <f t="shared" si="280"/>
        <v>0</v>
      </c>
      <c r="AS318" s="204">
        <f t="shared" si="281"/>
        <v>3</v>
      </c>
      <c r="AT318" s="199">
        <f t="shared" si="282"/>
        <v>0</v>
      </c>
      <c r="AU318" s="199">
        <f t="shared" si="283"/>
        <v>0</v>
      </c>
      <c r="AV318" s="199">
        <f t="shared" si="284"/>
        <v>0</v>
      </c>
      <c r="AW318" s="201">
        <f t="shared" si="285"/>
        <v>0</v>
      </c>
      <c r="AX318" s="205">
        <f t="shared" si="286"/>
        <v>4</v>
      </c>
      <c r="AY318" s="199">
        <f t="shared" si="287"/>
        <v>9</v>
      </c>
      <c r="AZ318" s="199">
        <f t="shared" si="288"/>
        <v>0</v>
      </c>
      <c r="BA318" s="199">
        <f t="shared" si="289"/>
        <v>0</v>
      </c>
      <c r="BB318" s="201">
        <f t="shared" si="290"/>
        <v>0</v>
      </c>
      <c r="BC318" s="204">
        <f t="shared" si="291"/>
        <v>3</v>
      </c>
      <c r="BD318" s="199">
        <f t="shared" si="292"/>
        <v>5</v>
      </c>
      <c r="BE318" s="199">
        <f t="shared" si="293"/>
        <v>0</v>
      </c>
      <c r="BF318" s="199">
        <f t="shared" si="294"/>
        <v>0</v>
      </c>
      <c r="BG318" s="201">
        <f t="shared" si="295"/>
        <v>0</v>
      </c>
      <c r="BH318" s="204">
        <f t="shared" si="296"/>
        <v>3</v>
      </c>
      <c r="BI318" s="199">
        <f t="shared" si="297"/>
        <v>0</v>
      </c>
      <c r="BJ318" s="199">
        <f t="shared" si="298"/>
        <v>0</v>
      </c>
      <c r="BK318" s="199">
        <f t="shared" si="299"/>
        <v>0</v>
      </c>
      <c r="BL318" s="201">
        <f t="shared" si="300"/>
        <v>0</v>
      </c>
      <c r="BM318" s="206">
        <f t="shared" si="301"/>
        <v>4</v>
      </c>
      <c r="BN318" s="199">
        <f t="shared" si="302"/>
        <v>0</v>
      </c>
      <c r="BO318" s="199">
        <f t="shared" si="303"/>
        <v>0</v>
      </c>
      <c r="BP318" s="199">
        <f t="shared" si="304"/>
        <v>0</v>
      </c>
      <c r="BQ318" s="201">
        <f t="shared" si="305"/>
        <v>0</v>
      </c>
      <c r="BR318" s="207">
        <f t="shared" si="306"/>
        <v>4</v>
      </c>
      <c r="BS318" s="199">
        <f t="shared" si="307"/>
        <v>9</v>
      </c>
      <c r="BT318" s="199">
        <f t="shared" si="308"/>
        <v>0</v>
      </c>
      <c r="BU318" s="199">
        <f t="shared" si="309"/>
        <v>0</v>
      </c>
      <c r="BV318" s="201">
        <f t="shared" si="310"/>
        <v>0</v>
      </c>
      <c r="BW318" s="207">
        <f t="shared" si="311"/>
        <v>3</v>
      </c>
      <c r="BX318" s="235">
        <v>62</v>
      </c>
      <c r="BY318" s="235">
        <v>62</v>
      </c>
      <c r="BZ318" s="193" t="e">
        <f t="shared" si="312"/>
        <v>#VALUE!</v>
      </c>
      <c r="CA318" s="193">
        <f t="shared" si="313"/>
        <v>20</v>
      </c>
      <c r="CB318" s="193" t="e">
        <f t="shared" si="314"/>
        <v>#VALUE!</v>
      </c>
      <c r="CC318" s="193" t="e">
        <f t="shared" si="315"/>
        <v>#VALUE!</v>
      </c>
      <c r="CD318" s="193" t="e">
        <f t="shared" si="316"/>
        <v>#VALUE!</v>
      </c>
      <c r="CE318" s="193" t="e">
        <f t="shared" si="317"/>
        <v>#VALUE!</v>
      </c>
      <c r="CF318" s="193" t="e">
        <f t="shared" si="318"/>
        <v>#VALUE!</v>
      </c>
      <c r="CG318" s="193" t="e">
        <f t="shared" si="319"/>
        <v>#VALUE!</v>
      </c>
      <c r="CH318" s="193" t="e">
        <f t="shared" si="320"/>
        <v>#VALUE!</v>
      </c>
      <c r="CI318" s="193" t="e">
        <f t="shared" si="321"/>
        <v>#VALUE!</v>
      </c>
      <c r="CJ318" s="193" t="e">
        <f t="shared" si="322"/>
        <v>#VALUE!</v>
      </c>
      <c r="CK318" s="193" t="e">
        <f t="shared" si="323"/>
        <v>#VALUE!</v>
      </c>
      <c r="CL318" s="193" t="e">
        <f t="shared" si="324"/>
        <v>#VALUE!</v>
      </c>
      <c r="CM318" s="193" t="e">
        <f t="shared" si="325"/>
        <v>#VALUE!</v>
      </c>
      <c r="CN318" s="193" t="e">
        <f t="shared" si="326"/>
        <v>#VALUE!</v>
      </c>
      <c r="CO318" s="209" t="str">
        <f t="shared" si="327"/>
        <v>2023PEC AI 470</v>
      </c>
      <c r="CP318" s="193" t="e">
        <f t="shared" si="328"/>
        <v>#VALUE!</v>
      </c>
      <c r="CQ318" s="158"/>
      <c r="CR318" s="193">
        <f t="shared" si="329"/>
        <v>20</v>
      </c>
      <c r="CS318" s="193" t="e">
        <f t="shared" si="330"/>
        <v>#VALUE!</v>
      </c>
      <c r="CT318" s="193" t="e">
        <f t="shared" si="331"/>
        <v>#VALUE!</v>
      </c>
      <c r="CU318" s="193" t="e">
        <f t="shared" si="332"/>
        <v>#VALUE!</v>
      </c>
      <c r="CV318" s="193" t="e">
        <f t="shared" si="333"/>
        <v>#VALUE!</v>
      </c>
      <c r="CW318" s="193" t="e">
        <f t="shared" si="334"/>
        <v>#VALUE!</v>
      </c>
      <c r="CX318" s="193" t="e">
        <f t="shared" si="335"/>
        <v>#VALUE!</v>
      </c>
      <c r="CY318" s="193" t="e">
        <f t="shared" si="336"/>
        <v>#VALUE!</v>
      </c>
      <c r="CZ318" s="193" t="e">
        <f t="shared" si="337"/>
        <v>#VALUE!</v>
      </c>
      <c r="DA318" s="193" t="e">
        <f t="shared" si="338"/>
        <v>#VALUE!</v>
      </c>
      <c r="DB318" s="193" t="e">
        <f t="shared" si="339"/>
        <v>#VALUE!</v>
      </c>
      <c r="DC318" s="193" t="e">
        <f t="shared" si="340"/>
        <v>#VALUE!</v>
      </c>
      <c r="DD318" s="193" t="e">
        <f t="shared" si="341"/>
        <v>#VALUE!</v>
      </c>
      <c r="DE318" s="159"/>
      <c r="DF318" s="159" t="e">
        <f t="shared" si="342"/>
        <v>#VALUE!</v>
      </c>
      <c r="DG318" s="159"/>
      <c r="DH318" s="159"/>
      <c r="DI318" s="159"/>
      <c r="DJ318" s="159"/>
      <c r="DK318" s="159"/>
      <c r="DL318" s="159"/>
      <c r="DM318" s="159"/>
      <c r="DN318" s="159"/>
      <c r="DO318" s="159"/>
      <c r="DP318" s="159"/>
      <c r="DQ318" s="159"/>
      <c r="DR318" s="159">
        <f t="shared" si="343"/>
        <v>62</v>
      </c>
      <c r="DS318" s="188">
        <f t="shared" si="344"/>
        <v>12</v>
      </c>
      <c r="DT318" s="159">
        <f t="shared" si="345"/>
        <v>9</v>
      </c>
      <c r="DU318" s="159">
        <f t="shared" si="346"/>
        <v>9</v>
      </c>
      <c r="DV318" s="159">
        <f t="shared" si="347"/>
        <v>9</v>
      </c>
      <c r="DW318" s="159">
        <f t="shared" si="348"/>
        <v>9</v>
      </c>
      <c r="DX318" s="159">
        <f t="shared" si="349"/>
        <v>5</v>
      </c>
      <c r="DY318" s="210">
        <f t="shared" si="350"/>
        <v>9</v>
      </c>
      <c r="DZ318" s="159">
        <f t="shared" si="351"/>
        <v>62</v>
      </c>
      <c r="EA318" s="159">
        <f t="shared" si="352"/>
        <v>12</v>
      </c>
      <c r="EB318" s="159">
        <f t="shared" si="353"/>
        <v>0</v>
      </c>
      <c r="EC318" s="159">
        <f t="shared" ref="EC318:ED333" si="391">IF(ISEVEN($B318),DT318,0)</f>
        <v>9</v>
      </c>
      <c r="ED318" s="159">
        <f t="shared" si="391"/>
        <v>9</v>
      </c>
      <c r="EE318" s="159">
        <f t="shared" ref="EE318:EF333" si="392">IF(ISODD($B318),DU318,0)</f>
        <v>0</v>
      </c>
      <c r="EF318" s="159">
        <f t="shared" si="392"/>
        <v>0</v>
      </c>
      <c r="EG318" s="159">
        <f t="shared" si="354"/>
        <v>9</v>
      </c>
      <c r="EH318" s="159">
        <f t="shared" si="355"/>
        <v>0</v>
      </c>
      <c r="EI318" s="159">
        <f t="shared" ref="EI318:EJ333" si="393">IF(ISEVEN($B318),DW318,0)</f>
        <v>9</v>
      </c>
      <c r="EJ318" s="159">
        <f t="shared" si="393"/>
        <v>5</v>
      </c>
      <c r="EK318" s="159">
        <f t="shared" ref="EK318:EL333" si="394">IF(ISODD($B318),DX318,0)</f>
        <v>0</v>
      </c>
      <c r="EL318" s="159">
        <f t="shared" si="394"/>
        <v>0</v>
      </c>
      <c r="EM318" s="159">
        <f t="shared" si="356"/>
        <v>9</v>
      </c>
      <c r="EN318" s="159"/>
      <c r="EO318" s="159"/>
      <c r="EP318" s="188">
        <f t="shared" si="357"/>
        <v>12</v>
      </c>
      <c r="EQ318" s="159">
        <f t="shared" si="358"/>
        <v>10</v>
      </c>
      <c r="ER318" s="159">
        <f t="shared" si="359"/>
        <v>11</v>
      </c>
      <c r="ES318" s="159">
        <f t="shared" si="360"/>
        <v>11</v>
      </c>
      <c r="ET318" s="159">
        <f t="shared" si="361"/>
        <v>8</v>
      </c>
      <c r="EU318" s="159">
        <f t="shared" si="362"/>
        <v>10</v>
      </c>
      <c r="EV318" s="159"/>
      <c r="EW318" s="159">
        <f t="shared" si="363"/>
        <v>62</v>
      </c>
      <c r="EX318" s="159">
        <f t="shared" si="364"/>
        <v>12</v>
      </c>
      <c r="EY318" s="159">
        <f t="shared" si="365"/>
        <v>0</v>
      </c>
      <c r="EZ318" s="159">
        <f t="shared" ref="EZ318:FA333" si="395">IF(ISEVEN($B318),EQ318,0)</f>
        <v>10</v>
      </c>
      <c r="FA318" s="159">
        <f t="shared" si="395"/>
        <v>11</v>
      </c>
      <c r="FB318" s="159">
        <f t="shared" ref="FB318:FC333" si="396">IF(ISODD($B318),ER318,0)</f>
        <v>0</v>
      </c>
      <c r="FC318" s="159">
        <f t="shared" si="396"/>
        <v>0</v>
      </c>
      <c r="FD318" s="159">
        <f t="shared" si="366"/>
        <v>11</v>
      </c>
      <c r="FE318" s="159">
        <f t="shared" si="367"/>
        <v>0</v>
      </c>
      <c r="FF318" s="159">
        <f t="shared" ref="FF318:FG333" si="397">IF(ISEVEN($B318),ET318,0)</f>
        <v>8</v>
      </c>
      <c r="FG318" s="159">
        <f t="shared" si="397"/>
        <v>10</v>
      </c>
      <c r="FH318" s="159">
        <f t="shared" si="368"/>
        <v>0</v>
      </c>
      <c r="FI318" s="159">
        <v>0</v>
      </c>
      <c r="FJ318" s="159">
        <v>0</v>
      </c>
      <c r="FK318" s="159"/>
      <c r="FL318" s="159"/>
      <c r="FM318" s="235">
        <v>62</v>
      </c>
    </row>
    <row r="319" spans="1:169" ht="18" x14ac:dyDescent="0.2">
      <c r="A319" s="194">
        <v>306</v>
      </c>
      <c r="B319" s="195">
        <v>211423243307</v>
      </c>
      <c r="C319" s="196" t="s">
        <v>1280</v>
      </c>
      <c r="D319" s="197"/>
      <c r="E319" s="198" t="s">
        <v>1281</v>
      </c>
      <c r="F319" s="199">
        <f t="shared" si="243"/>
        <v>2</v>
      </c>
      <c r="G319" s="199">
        <f t="shared" si="244"/>
        <v>2</v>
      </c>
      <c r="H319" s="199">
        <f t="shared" si="245"/>
        <v>2</v>
      </c>
      <c r="I319" s="199">
        <f t="shared" si="246"/>
        <v>1</v>
      </c>
      <c r="J319" s="199">
        <f t="shared" si="247"/>
        <v>0</v>
      </c>
      <c r="K319" s="199">
        <f t="shared" si="248"/>
        <v>0</v>
      </c>
      <c r="L319" s="199">
        <f t="shared" si="249"/>
        <v>0</v>
      </c>
      <c r="M319" s="199">
        <f t="shared" si="250"/>
        <v>0</v>
      </c>
      <c r="N319" s="199">
        <f t="shared" si="251"/>
        <v>0</v>
      </c>
      <c r="O319" s="200">
        <f t="shared" si="252"/>
        <v>0</v>
      </c>
      <c r="P319" s="199">
        <f t="shared" si="253"/>
        <v>5</v>
      </c>
      <c r="Q319" s="199">
        <f t="shared" si="254"/>
        <v>0</v>
      </c>
      <c r="R319" s="199">
        <f t="shared" si="255"/>
        <v>0</v>
      </c>
      <c r="S319" s="201">
        <f t="shared" si="369"/>
        <v>0</v>
      </c>
      <c r="T319" s="202">
        <f t="shared" si="256"/>
        <v>3</v>
      </c>
      <c r="U319" s="199">
        <f t="shared" si="257"/>
        <v>0</v>
      </c>
      <c r="V319" s="199">
        <f t="shared" si="258"/>
        <v>0</v>
      </c>
      <c r="W319" s="199">
        <f t="shared" si="259"/>
        <v>0</v>
      </c>
      <c r="X319" s="201">
        <f t="shared" si="260"/>
        <v>0</v>
      </c>
      <c r="Y319" s="203">
        <f t="shared" si="261"/>
        <v>4</v>
      </c>
      <c r="Z319" s="199">
        <f t="shared" si="262"/>
        <v>0</v>
      </c>
      <c r="AA319" s="199">
        <f t="shared" si="263"/>
        <v>0</v>
      </c>
      <c r="AB319" s="199">
        <f t="shared" si="264"/>
        <v>0</v>
      </c>
      <c r="AC319" s="201">
        <f t="shared" si="265"/>
        <v>0</v>
      </c>
      <c r="AD319" s="202">
        <f t="shared" si="266"/>
        <v>4</v>
      </c>
      <c r="AE319" s="199">
        <f t="shared" si="267"/>
        <v>5</v>
      </c>
      <c r="AF319" s="199">
        <f t="shared" si="268"/>
        <v>0</v>
      </c>
      <c r="AG319" s="199">
        <f t="shared" si="269"/>
        <v>0</v>
      </c>
      <c r="AH319" s="201">
        <f t="shared" si="270"/>
        <v>0</v>
      </c>
      <c r="AI319" s="204">
        <f t="shared" si="271"/>
        <v>3</v>
      </c>
      <c r="AJ319" s="199">
        <f t="shared" si="272"/>
        <v>4</v>
      </c>
      <c r="AK319" s="199">
        <f t="shared" si="273"/>
        <v>0</v>
      </c>
      <c r="AL319" s="199">
        <f t="shared" si="274"/>
        <v>0</v>
      </c>
      <c r="AM319" s="201">
        <f t="shared" si="275"/>
        <v>0</v>
      </c>
      <c r="AN319" s="204">
        <f t="shared" si="276"/>
        <v>3</v>
      </c>
      <c r="AO319" s="199">
        <f t="shared" si="277"/>
        <v>0</v>
      </c>
      <c r="AP319" s="199">
        <f t="shared" si="278"/>
        <v>0</v>
      </c>
      <c r="AQ319" s="199">
        <f t="shared" si="279"/>
        <v>0</v>
      </c>
      <c r="AR319" s="201">
        <f t="shared" si="280"/>
        <v>0</v>
      </c>
      <c r="AS319" s="204">
        <f t="shared" si="281"/>
        <v>4</v>
      </c>
      <c r="AT319" s="199">
        <f t="shared" si="282"/>
        <v>5</v>
      </c>
      <c r="AU319" s="199">
        <f t="shared" si="283"/>
        <v>0</v>
      </c>
      <c r="AV319" s="199">
        <f t="shared" si="284"/>
        <v>0</v>
      </c>
      <c r="AW319" s="201">
        <f t="shared" si="285"/>
        <v>0</v>
      </c>
      <c r="AX319" s="205">
        <f t="shared" si="286"/>
        <v>3</v>
      </c>
      <c r="AY319" s="199">
        <f t="shared" si="287"/>
        <v>0</v>
      </c>
      <c r="AZ319" s="199">
        <f t="shared" si="288"/>
        <v>0</v>
      </c>
      <c r="BA319" s="199">
        <f t="shared" si="289"/>
        <v>0</v>
      </c>
      <c r="BB319" s="201">
        <f t="shared" si="290"/>
        <v>0</v>
      </c>
      <c r="BC319" s="204">
        <f t="shared" si="291"/>
        <v>4</v>
      </c>
      <c r="BD319" s="199">
        <f t="shared" si="292"/>
        <v>0</v>
      </c>
      <c r="BE319" s="199">
        <f t="shared" si="293"/>
        <v>0</v>
      </c>
      <c r="BF319" s="199">
        <f t="shared" si="294"/>
        <v>0</v>
      </c>
      <c r="BG319" s="201">
        <f t="shared" si="295"/>
        <v>0</v>
      </c>
      <c r="BH319" s="204">
        <f t="shared" si="296"/>
        <v>4</v>
      </c>
      <c r="BI319" s="199">
        <f t="shared" si="297"/>
        <v>2</v>
      </c>
      <c r="BJ319" s="199">
        <f t="shared" si="298"/>
        <v>0</v>
      </c>
      <c r="BK319" s="199">
        <f t="shared" si="299"/>
        <v>0</v>
      </c>
      <c r="BL319" s="201">
        <f t="shared" si="300"/>
        <v>0</v>
      </c>
      <c r="BM319" s="206">
        <f t="shared" si="301"/>
        <v>3</v>
      </c>
      <c r="BN319" s="199">
        <f t="shared" si="302"/>
        <v>5</v>
      </c>
      <c r="BO319" s="199">
        <f t="shared" si="303"/>
        <v>0</v>
      </c>
      <c r="BP319" s="199">
        <f t="shared" si="304"/>
        <v>0</v>
      </c>
      <c r="BQ319" s="201">
        <f t="shared" si="305"/>
        <v>0</v>
      </c>
      <c r="BR319" s="207">
        <f t="shared" si="306"/>
        <v>3</v>
      </c>
      <c r="BS319" s="199">
        <f t="shared" si="307"/>
        <v>0</v>
      </c>
      <c r="BT319" s="199">
        <f t="shared" si="308"/>
        <v>0</v>
      </c>
      <c r="BU319" s="199">
        <f t="shared" si="309"/>
        <v>0</v>
      </c>
      <c r="BV319" s="201">
        <f t="shared" si="310"/>
        <v>0</v>
      </c>
      <c r="BW319" s="207">
        <f t="shared" si="311"/>
        <v>4</v>
      </c>
      <c r="BX319" s="235">
        <v>33</v>
      </c>
      <c r="BY319" s="235">
        <v>33</v>
      </c>
      <c r="BZ319" s="193" t="e">
        <f t="shared" si="312"/>
        <v>#VALUE!</v>
      </c>
      <c r="CA319" s="193">
        <f t="shared" si="313"/>
        <v>20</v>
      </c>
      <c r="CB319" s="193" t="e">
        <f t="shared" si="314"/>
        <v>#VALUE!</v>
      </c>
      <c r="CC319" s="193" t="e">
        <f t="shared" si="315"/>
        <v>#VALUE!</v>
      </c>
      <c r="CD319" s="193" t="e">
        <f t="shared" si="316"/>
        <v>#VALUE!</v>
      </c>
      <c r="CE319" s="193" t="e">
        <f t="shared" si="317"/>
        <v>#VALUE!</v>
      </c>
      <c r="CF319" s="193" t="e">
        <f t="shared" si="318"/>
        <v>#VALUE!</v>
      </c>
      <c r="CG319" s="193" t="e">
        <f t="shared" si="319"/>
        <v>#VALUE!</v>
      </c>
      <c r="CH319" s="193" t="e">
        <f t="shared" si="320"/>
        <v>#VALUE!</v>
      </c>
      <c r="CI319" s="193" t="e">
        <f t="shared" si="321"/>
        <v>#VALUE!</v>
      </c>
      <c r="CJ319" s="193" t="e">
        <f t="shared" si="322"/>
        <v>#VALUE!</v>
      </c>
      <c r="CK319" s="193" t="e">
        <f t="shared" si="323"/>
        <v>#VALUE!</v>
      </c>
      <c r="CL319" s="193" t="e">
        <f t="shared" si="324"/>
        <v>#VALUE!</v>
      </c>
      <c r="CM319" s="193" t="e">
        <f t="shared" si="325"/>
        <v>#VALUE!</v>
      </c>
      <c r="CN319" s="193" t="e">
        <f t="shared" si="326"/>
        <v>#VALUE!</v>
      </c>
      <c r="CO319" s="209" t="str">
        <f t="shared" si="327"/>
        <v>2023PEC AI 471</v>
      </c>
      <c r="CP319" s="193" t="e">
        <f t="shared" si="328"/>
        <v>#VALUE!</v>
      </c>
      <c r="CQ319" s="158"/>
      <c r="CR319" s="193">
        <f t="shared" si="329"/>
        <v>20</v>
      </c>
      <c r="CS319" s="193" t="e">
        <f t="shared" si="330"/>
        <v>#VALUE!</v>
      </c>
      <c r="CT319" s="193" t="e">
        <f t="shared" si="331"/>
        <v>#VALUE!</v>
      </c>
      <c r="CU319" s="193" t="e">
        <f t="shared" si="332"/>
        <v>#VALUE!</v>
      </c>
      <c r="CV319" s="193" t="e">
        <f t="shared" si="333"/>
        <v>#VALUE!</v>
      </c>
      <c r="CW319" s="193" t="e">
        <f t="shared" si="334"/>
        <v>#VALUE!</v>
      </c>
      <c r="CX319" s="193" t="e">
        <f t="shared" si="335"/>
        <v>#VALUE!</v>
      </c>
      <c r="CY319" s="193" t="e">
        <f t="shared" si="336"/>
        <v>#VALUE!</v>
      </c>
      <c r="CZ319" s="193" t="e">
        <f t="shared" si="337"/>
        <v>#VALUE!</v>
      </c>
      <c r="DA319" s="193" t="e">
        <f t="shared" si="338"/>
        <v>#VALUE!</v>
      </c>
      <c r="DB319" s="193" t="e">
        <f t="shared" si="339"/>
        <v>#VALUE!</v>
      </c>
      <c r="DC319" s="193" t="e">
        <f t="shared" si="340"/>
        <v>#VALUE!</v>
      </c>
      <c r="DD319" s="193" t="e">
        <f t="shared" si="341"/>
        <v>#VALUE!</v>
      </c>
      <c r="DE319" s="159"/>
      <c r="DF319" s="159" t="e">
        <f t="shared" si="342"/>
        <v>#VALUE!</v>
      </c>
      <c r="DG319" s="159"/>
      <c r="DH319" s="159"/>
      <c r="DI319" s="159"/>
      <c r="DJ319" s="159"/>
      <c r="DK319" s="159"/>
      <c r="DL319" s="159"/>
      <c r="DM319" s="159"/>
      <c r="DN319" s="159"/>
      <c r="DO319" s="159"/>
      <c r="DP319" s="159"/>
      <c r="DQ319" s="159"/>
      <c r="DR319" s="159">
        <f t="shared" si="343"/>
        <v>33</v>
      </c>
      <c r="DS319" s="188">
        <f t="shared" si="344"/>
        <v>7</v>
      </c>
      <c r="DT319" s="159">
        <f t="shared" si="345"/>
        <v>5</v>
      </c>
      <c r="DU319" s="159">
        <f t="shared" si="346"/>
        <v>5</v>
      </c>
      <c r="DV319" s="159">
        <f t="shared" si="347"/>
        <v>4</v>
      </c>
      <c r="DW319" s="159">
        <f t="shared" si="348"/>
        <v>5</v>
      </c>
      <c r="DX319" s="159">
        <f t="shared" si="349"/>
        <v>2</v>
      </c>
      <c r="DY319" s="210">
        <f t="shared" si="350"/>
        <v>5</v>
      </c>
      <c r="DZ319" s="159">
        <f t="shared" si="351"/>
        <v>33</v>
      </c>
      <c r="EA319" s="159">
        <f t="shared" si="352"/>
        <v>7</v>
      </c>
      <c r="EB319" s="159">
        <f t="shared" si="353"/>
        <v>5</v>
      </c>
      <c r="EC319" s="159">
        <f t="shared" si="391"/>
        <v>0</v>
      </c>
      <c r="ED319" s="159">
        <f t="shared" si="391"/>
        <v>0</v>
      </c>
      <c r="EE319" s="159">
        <f t="shared" si="392"/>
        <v>5</v>
      </c>
      <c r="EF319" s="159">
        <f t="shared" si="392"/>
        <v>4</v>
      </c>
      <c r="EG319" s="159">
        <f t="shared" si="354"/>
        <v>0</v>
      </c>
      <c r="EH319" s="159">
        <f t="shared" si="355"/>
        <v>5</v>
      </c>
      <c r="EI319" s="159">
        <f t="shared" si="393"/>
        <v>0</v>
      </c>
      <c r="EJ319" s="159">
        <f t="shared" si="393"/>
        <v>0</v>
      </c>
      <c r="EK319" s="159">
        <f t="shared" si="394"/>
        <v>2</v>
      </c>
      <c r="EL319" s="159">
        <f t="shared" si="394"/>
        <v>5</v>
      </c>
      <c r="EM319" s="159">
        <f t="shared" si="356"/>
        <v>0</v>
      </c>
      <c r="EN319" s="159"/>
      <c r="EO319" s="159"/>
      <c r="EP319" s="188">
        <f t="shared" si="357"/>
        <v>7</v>
      </c>
      <c r="EQ319" s="159">
        <f t="shared" si="358"/>
        <v>6</v>
      </c>
      <c r="ER319" s="159">
        <f t="shared" si="359"/>
        <v>6</v>
      </c>
      <c r="ES319" s="159">
        <f t="shared" si="360"/>
        <v>5</v>
      </c>
      <c r="ET319" s="159">
        <f t="shared" si="361"/>
        <v>4</v>
      </c>
      <c r="EU319" s="159">
        <f t="shared" si="362"/>
        <v>5</v>
      </c>
      <c r="EV319" s="159"/>
      <c r="EW319" s="159">
        <f t="shared" si="363"/>
        <v>33</v>
      </c>
      <c r="EX319" s="159">
        <f t="shared" si="364"/>
        <v>7</v>
      </c>
      <c r="EY319" s="159">
        <f t="shared" si="365"/>
        <v>6</v>
      </c>
      <c r="EZ319" s="159">
        <f t="shared" si="395"/>
        <v>0</v>
      </c>
      <c r="FA319" s="159">
        <f t="shared" si="395"/>
        <v>0</v>
      </c>
      <c r="FB319" s="159">
        <f t="shared" si="396"/>
        <v>6</v>
      </c>
      <c r="FC319" s="159">
        <f t="shared" si="396"/>
        <v>5</v>
      </c>
      <c r="FD319" s="159">
        <f t="shared" si="366"/>
        <v>0</v>
      </c>
      <c r="FE319" s="159">
        <f t="shared" si="367"/>
        <v>4</v>
      </c>
      <c r="FF319" s="159">
        <f t="shared" si="397"/>
        <v>0</v>
      </c>
      <c r="FG319" s="159">
        <f t="shared" si="397"/>
        <v>0</v>
      </c>
      <c r="FH319" s="159">
        <f t="shared" si="368"/>
        <v>5</v>
      </c>
      <c r="FI319" s="159">
        <v>0</v>
      </c>
      <c r="FJ319" s="159">
        <v>0</v>
      </c>
      <c r="FK319" s="159"/>
      <c r="FL319" s="159"/>
      <c r="FM319" s="235">
        <v>33</v>
      </c>
    </row>
    <row r="320" spans="1:169" ht="18" x14ac:dyDescent="0.2">
      <c r="A320" s="213">
        <v>307</v>
      </c>
      <c r="B320" s="211">
        <v>211423243308</v>
      </c>
      <c r="C320" s="211" t="s">
        <v>1282</v>
      </c>
      <c r="D320" s="197"/>
      <c r="E320" s="212" t="s">
        <v>1283</v>
      </c>
      <c r="F320" s="199">
        <f t="shared" si="243"/>
        <v>2</v>
      </c>
      <c r="G320" s="199">
        <f t="shared" si="244"/>
        <v>2</v>
      </c>
      <c r="H320" s="199">
        <f t="shared" si="245"/>
        <v>2</v>
      </c>
      <c r="I320" s="199">
        <f t="shared" si="246"/>
        <v>2</v>
      </c>
      <c r="J320" s="199">
        <f t="shared" si="247"/>
        <v>2</v>
      </c>
      <c r="K320" s="199">
        <f t="shared" si="248"/>
        <v>2</v>
      </c>
      <c r="L320" s="199">
        <f t="shared" si="249"/>
        <v>2</v>
      </c>
      <c r="M320" s="199">
        <f t="shared" si="250"/>
        <v>2</v>
      </c>
      <c r="N320" s="199">
        <f t="shared" si="251"/>
        <v>0</v>
      </c>
      <c r="O320" s="200">
        <f t="shared" si="252"/>
        <v>0</v>
      </c>
      <c r="P320" s="199">
        <f t="shared" si="253"/>
        <v>0</v>
      </c>
      <c r="Q320" s="199">
        <f t="shared" si="254"/>
        <v>0</v>
      </c>
      <c r="R320" s="199">
        <f t="shared" si="255"/>
        <v>0</v>
      </c>
      <c r="S320" s="201">
        <f t="shared" si="369"/>
        <v>0</v>
      </c>
      <c r="T320" s="202">
        <f t="shared" si="256"/>
        <v>4</v>
      </c>
      <c r="U320" s="199">
        <f t="shared" si="257"/>
        <v>11</v>
      </c>
      <c r="V320" s="199">
        <f t="shared" si="258"/>
        <v>0</v>
      </c>
      <c r="W320" s="199">
        <f t="shared" si="259"/>
        <v>0</v>
      </c>
      <c r="X320" s="201">
        <f t="shared" si="260"/>
        <v>0</v>
      </c>
      <c r="Y320" s="203">
        <f t="shared" si="261"/>
        <v>3</v>
      </c>
      <c r="Z320" s="199">
        <f t="shared" si="262"/>
        <v>12</v>
      </c>
      <c r="AA320" s="199">
        <f t="shared" si="263"/>
        <v>0</v>
      </c>
      <c r="AB320" s="199">
        <f t="shared" si="264"/>
        <v>0</v>
      </c>
      <c r="AC320" s="201">
        <f t="shared" si="265"/>
        <v>0</v>
      </c>
      <c r="AD320" s="202">
        <f t="shared" si="266"/>
        <v>3</v>
      </c>
      <c r="AE320" s="199">
        <f t="shared" si="267"/>
        <v>0</v>
      </c>
      <c r="AF320" s="199">
        <f t="shared" si="268"/>
        <v>0</v>
      </c>
      <c r="AG320" s="199">
        <f t="shared" si="269"/>
        <v>0</v>
      </c>
      <c r="AH320" s="201">
        <f t="shared" si="270"/>
        <v>0</v>
      </c>
      <c r="AI320" s="204">
        <f t="shared" si="271"/>
        <v>4</v>
      </c>
      <c r="AJ320" s="199">
        <f t="shared" si="272"/>
        <v>0</v>
      </c>
      <c r="AK320" s="199">
        <f t="shared" si="273"/>
        <v>0</v>
      </c>
      <c r="AL320" s="199">
        <f t="shared" si="274"/>
        <v>0</v>
      </c>
      <c r="AM320" s="201">
        <f t="shared" si="275"/>
        <v>0</v>
      </c>
      <c r="AN320" s="204">
        <f t="shared" si="276"/>
        <v>4</v>
      </c>
      <c r="AO320" s="199">
        <f t="shared" si="277"/>
        <v>12</v>
      </c>
      <c r="AP320" s="199">
        <f t="shared" si="278"/>
        <v>0</v>
      </c>
      <c r="AQ320" s="199">
        <f t="shared" si="279"/>
        <v>0</v>
      </c>
      <c r="AR320" s="201">
        <f t="shared" si="280"/>
        <v>0</v>
      </c>
      <c r="AS320" s="204">
        <f t="shared" si="281"/>
        <v>3</v>
      </c>
      <c r="AT320" s="199">
        <f t="shared" si="282"/>
        <v>0</v>
      </c>
      <c r="AU320" s="199">
        <f t="shared" si="283"/>
        <v>0</v>
      </c>
      <c r="AV320" s="199">
        <f t="shared" si="284"/>
        <v>0</v>
      </c>
      <c r="AW320" s="201">
        <f t="shared" si="285"/>
        <v>0</v>
      </c>
      <c r="AX320" s="205">
        <f t="shared" si="286"/>
        <v>4</v>
      </c>
      <c r="AY320" s="199">
        <f t="shared" si="287"/>
        <v>12</v>
      </c>
      <c r="AZ320" s="199">
        <f t="shared" si="288"/>
        <v>0</v>
      </c>
      <c r="BA320" s="199">
        <f t="shared" si="289"/>
        <v>0</v>
      </c>
      <c r="BB320" s="201">
        <f t="shared" si="290"/>
        <v>0</v>
      </c>
      <c r="BC320" s="204">
        <f t="shared" si="291"/>
        <v>3</v>
      </c>
      <c r="BD320" s="199">
        <f t="shared" si="292"/>
        <v>6</v>
      </c>
      <c r="BE320" s="199">
        <f t="shared" si="293"/>
        <v>0</v>
      </c>
      <c r="BF320" s="199">
        <f t="shared" si="294"/>
        <v>0</v>
      </c>
      <c r="BG320" s="201">
        <f t="shared" si="295"/>
        <v>0</v>
      </c>
      <c r="BH320" s="204">
        <f t="shared" si="296"/>
        <v>3</v>
      </c>
      <c r="BI320" s="199">
        <f t="shared" si="297"/>
        <v>0</v>
      </c>
      <c r="BJ320" s="199">
        <f t="shared" si="298"/>
        <v>0</v>
      </c>
      <c r="BK320" s="199">
        <f t="shared" si="299"/>
        <v>0</v>
      </c>
      <c r="BL320" s="201">
        <f t="shared" si="300"/>
        <v>0</v>
      </c>
      <c r="BM320" s="206">
        <f t="shared" si="301"/>
        <v>4</v>
      </c>
      <c r="BN320" s="199">
        <f t="shared" si="302"/>
        <v>0</v>
      </c>
      <c r="BO320" s="199">
        <f t="shared" si="303"/>
        <v>0</v>
      </c>
      <c r="BP320" s="199">
        <f t="shared" si="304"/>
        <v>0</v>
      </c>
      <c r="BQ320" s="201">
        <f t="shared" si="305"/>
        <v>0</v>
      </c>
      <c r="BR320" s="207">
        <f t="shared" si="306"/>
        <v>4</v>
      </c>
      <c r="BS320" s="199">
        <f t="shared" si="307"/>
        <v>12</v>
      </c>
      <c r="BT320" s="199">
        <f t="shared" si="308"/>
        <v>0</v>
      </c>
      <c r="BU320" s="199">
        <f t="shared" si="309"/>
        <v>0</v>
      </c>
      <c r="BV320" s="201">
        <f t="shared" si="310"/>
        <v>0</v>
      </c>
      <c r="BW320" s="207">
        <f t="shared" si="311"/>
        <v>3</v>
      </c>
      <c r="BX320" s="235">
        <v>81</v>
      </c>
      <c r="BY320" s="235">
        <v>81</v>
      </c>
      <c r="BZ320" s="193" t="e">
        <f t="shared" si="312"/>
        <v>#VALUE!</v>
      </c>
      <c r="CA320" s="193">
        <f t="shared" si="313"/>
        <v>20</v>
      </c>
      <c r="CB320" s="193" t="e">
        <f t="shared" si="314"/>
        <v>#VALUE!</v>
      </c>
      <c r="CC320" s="193" t="e">
        <f t="shared" si="315"/>
        <v>#VALUE!</v>
      </c>
      <c r="CD320" s="193" t="e">
        <f t="shared" si="316"/>
        <v>#VALUE!</v>
      </c>
      <c r="CE320" s="193" t="e">
        <f t="shared" si="317"/>
        <v>#VALUE!</v>
      </c>
      <c r="CF320" s="193" t="e">
        <f t="shared" si="318"/>
        <v>#VALUE!</v>
      </c>
      <c r="CG320" s="193" t="e">
        <f t="shared" si="319"/>
        <v>#VALUE!</v>
      </c>
      <c r="CH320" s="193" t="e">
        <f t="shared" si="320"/>
        <v>#VALUE!</v>
      </c>
      <c r="CI320" s="193" t="e">
        <f t="shared" si="321"/>
        <v>#VALUE!</v>
      </c>
      <c r="CJ320" s="193" t="e">
        <f t="shared" si="322"/>
        <v>#VALUE!</v>
      </c>
      <c r="CK320" s="193" t="e">
        <f t="shared" si="323"/>
        <v>#VALUE!</v>
      </c>
      <c r="CL320" s="193" t="e">
        <f t="shared" si="324"/>
        <v>#VALUE!</v>
      </c>
      <c r="CM320" s="193" t="e">
        <f t="shared" si="325"/>
        <v>#VALUE!</v>
      </c>
      <c r="CN320" s="193" t="e">
        <f t="shared" si="326"/>
        <v>#VALUE!</v>
      </c>
      <c r="CO320" s="209" t="str">
        <f t="shared" si="327"/>
        <v>2023PEC AI 218</v>
      </c>
      <c r="CP320" s="193" t="e">
        <f t="shared" si="328"/>
        <v>#VALUE!</v>
      </c>
      <c r="CQ320" s="158"/>
      <c r="CR320" s="193">
        <f t="shared" si="329"/>
        <v>20</v>
      </c>
      <c r="CS320" s="193" t="e">
        <f t="shared" si="330"/>
        <v>#VALUE!</v>
      </c>
      <c r="CT320" s="193" t="e">
        <f t="shared" si="331"/>
        <v>#VALUE!</v>
      </c>
      <c r="CU320" s="193" t="e">
        <f t="shared" si="332"/>
        <v>#VALUE!</v>
      </c>
      <c r="CV320" s="193" t="e">
        <f t="shared" si="333"/>
        <v>#VALUE!</v>
      </c>
      <c r="CW320" s="193" t="e">
        <f t="shared" si="334"/>
        <v>#VALUE!</v>
      </c>
      <c r="CX320" s="193" t="e">
        <f t="shared" si="335"/>
        <v>#VALUE!</v>
      </c>
      <c r="CY320" s="193" t="e">
        <f t="shared" si="336"/>
        <v>#VALUE!</v>
      </c>
      <c r="CZ320" s="193" t="e">
        <f t="shared" si="337"/>
        <v>#VALUE!</v>
      </c>
      <c r="DA320" s="193" t="e">
        <f t="shared" si="338"/>
        <v>#VALUE!</v>
      </c>
      <c r="DB320" s="193" t="e">
        <f t="shared" si="339"/>
        <v>#VALUE!</v>
      </c>
      <c r="DC320" s="193" t="e">
        <f t="shared" si="340"/>
        <v>#VALUE!</v>
      </c>
      <c r="DD320" s="193" t="e">
        <f t="shared" si="341"/>
        <v>#VALUE!</v>
      </c>
      <c r="DE320" s="159"/>
      <c r="DF320" s="159" t="e">
        <f t="shared" si="342"/>
        <v>#VALUE!</v>
      </c>
      <c r="DG320" s="159"/>
      <c r="DH320" s="159"/>
      <c r="DI320" s="159"/>
      <c r="DJ320" s="159"/>
      <c r="DK320" s="159"/>
      <c r="DL320" s="159"/>
      <c r="DM320" s="159"/>
      <c r="DN320" s="159"/>
      <c r="DO320" s="159"/>
      <c r="DP320" s="159"/>
      <c r="DQ320" s="159"/>
      <c r="DR320" s="159">
        <f t="shared" si="343"/>
        <v>81</v>
      </c>
      <c r="DS320" s="188">
        <f t="shared" si="344"/>
        <v>16</v>
      </c>
      <c r="DT320" s="159">
        <f t="shared" si="345"/>
        <v>11</v>
      </c>
      <c r="DU320" s="159">
        <f t="shared" si="346"/>
        <v>12</v>
      </c>
      <c r="DV320" s="159">
        <f t="shared" si="347"/>
        <v>12</v>
      </c>
      <c r="DW320" s="159">
        <f t="shared" si="348"/>
        <v>12</v>
      </c>
      <c r="DX320" s="159">
        <f t="shared" si="349"/>
        <v>6</v>
      </c>
      <c r="DY320" s="210">
        <f t="shared" si="350"/>
        <v>12</v>
      </c>
      <c r="DZ320" s="159">
        <f t="shared" si="351"/>
        <v>81</v>
      </c>
      <c r="EA320" s="159">
        <f t="shared" si="352"/>
        <v>16</v>
      </c>
      <c r="EB320" s="159">
        <f t="shared" si="353"/>
        <v>0</v>
      </c>
      <c r="EC320" s="159">
        <f t="shared" si="391"/>
        <v>11</v>
      </c>
      <c r="ED320" s="159">
        <f t="shared" si="391"/>
        <v>12</v>
      </c>
      <c r="EE320" s="159">
        <f t="shared" si="392"/>
        <v>0</v>
      </c>
      <c r="EF320" s="159">
        <f t="shared" si="392"/>
        <v>0</v>
      </c>
      <c r="EG320" s="159">
        <f t="shared" si="354"/>
        <v>12</v>
      </c>
      <c r="EH320" s="159">
        <f t="shared" si="355"/>
        <v>0</v>
      </c>
      <c r="EI320" s="159">
        <f t="shared" si="393"/>
        <v>12</v>
      </c>
      <c r="EJ320" s="159">
        <f t="shared" si="393"/>
        <v>6</v>
      </c>
      <c r="EK320" s="159">
        <f t="shared" si="394"/>
        <v>0</v>
      </c>
      <c r="EL320" s="159">
        <f t="shared" si="394"/>
        <v>0</v>
      </c>
      <c r="EM320" s="159">
        <f t="shared" si="356"/>
        <v>12</v>
      </c>
      <c r="EN320" s="159"/>
      <c r="EO320" s="159"/>
      <c r="EP320" s="188">
        <f t="shared" si="357"/>
        <v>16</v>
      </c>
      <c r="EQ320" s="159">
        <f t="shared" si="358"/>
        <v>13</v>
      </c>
      <c r="ER320" s="159">
        <f t="shared" si="359"/>
        <v>14</v>
      </c>
      <c r="ES320" s="159">
        <f t="shared" si="360"/>
        <v>14</v>
      </c>
      <c r="ET320" s="159">
        <f t="shared" si="361"/>
        <v>11</v>
      </c>
      <c r="EU320" s="159">
        <f t="shared" si="362"/>
        <v>13</v>
      </c>
      <c r="EV320" s="159"/>
      <c r="EW320" s="159">
        <f t="shared" si="363"/>
        <v>81</v>
      </c>
      <c r="EX320" s="159">
        <f t="shared" si="364"/>
        <v>16</v>
      </c>
      <c r="EY320" s="159">
        <f t="shared" si="365"/>
        <v>0</v>
      </c>
      <c r="EZ320" s="159">
        <f t="shared" si="395"/>
        <v>13</v>
      </c>
      <c r="FA320" s="159">
        <f t="shared" si="395"/>
        <v>14</v>
      </c>
      <c r="FB320" s="159">
        <f t="shared" si="396"/>
        <v>0</v>
      </c>
      <c r="FC320" s="159">
        <f t="shared" si="396"/>
        <v>0</v>
      </c>
      <c r="FD320" s="159">
        <f t="shared" si="366"/>
        <v>14</v>
      </c>
      <c r="FE320" s="159">
        <f t="shared" si="367"/>
        <v>0</v>
      </c>
      <c r="FF320" s="159">
        <f t="shared" si="397"/>
        <v>11</v>
      </c>
      <c r="FG320" s="159">
        <f t="shared" si="397"/>
        <v>13</v>
      </c>
      <c r="FH320" s="159">
        <f t="shared" si="368"/>
        <v>0</v>
      </c>
      <c r="FI320" s="159">
        <v>0</v>
      </c>
      <c r="FJ320" s="159">
        <v>0</v>
      </c>
      <c r="FK320" s="159"/>
      <c r="FL320" s="159"/>
      <c r="FM320" s="235">
        <v>81</v>
      </c>
    </row>
    <row r="321" spans="1:169" ht="29" x14ac:dyDescent="0.2">
      <c r="A321" s="194">
        <v>308</v>
      </c>
      <c r="B321" s="195">
        <v>211423243309</v>
      </c>
      <c r="C321" s="196" t="s">
        <v>1284</v>
      </c>
      <c r="D321" s="197"/>
      <c r="E321" s="198" t="s">
        <v>1285</v>
      </c>
      <c r="F321" s="199">
        <f t="shared" si="243"/>
        <v>2</v>
      </c>
      <c r="G321" s="199">
        <f t="shared" si="244"/>
        <v>2</v>
      </c>
      <c r="H321" s="199">
        <f t="shared" si="245"/>
        <v>2</v>
      </c>
      <c r="I321" s="199">
        <f t="shared" si="246"/>
        <v>2</v>
      </c>
      <c r="J321" s="199">
        <f t="shared" si="247"/>
        <v>2</v>
      </c>
      <c r="K321" s="199">
        <f t="shared" si="248"/>
        <v>2</v>
      </c>
      <c r="L321" s="199">
        <f t="shared" si="249"/>
        <v>2</v>
      </c>
      <c r="M321" s="199">
        <f t="shared" si="250"/>
        <v>0</v>
      </c>
      <c r="N321" s="199">
        <f t="shared" si="251"/>
        <v>0</v>
      </c>
      <c r="O321" s="200">
        <f t="shared" si="252"/>
        <v>0</v>
      </c>
      <c r="P321" s="199">
        <f t="shared" si="253"/>
        <v>10</v>
      </c>
      <c r="Q321" s="199">
        <f t="shared" si="254"/>
        <v>0</v>
      </c>
      <c r="R321" s="199">
        <f t="shared" si="255"/>
        <v>0</v>
      </c>
      <c r="S321" s="201">
        <f t="shared" si="369"/>
        <v>0</v>
      </c>
      <c r="T321" s="202">
        <f t="shared" si="256"/>
        <v>3</v>
      </c>
      <c r="U321" s="199">
        <f t="shared" si="257"/>
        <v>0</v>
      </c>
      <c r="V321" s="199">
        <f t="shared" si="258"/>
        <v>0</v>
      </c>
      <c r="W321" s="199">
        <f t="shared" si="259"/>
        <v>0</v>
      </c>
      <c r="X321" s="201">
        <f t="shared" si="260"/>
        <v>0</v>
      </c>
      <c r="Y321" s="203">
        <f t="shared" si="261"/>
        <v>4</v>
      </c>
      <c r="Z321" s="199">
        <f t="shared" si="262"/>
        <v>0</v>
      </c>
      <c r="AA321" s="199">
        <f t="shared" si="263"/>
        <v>0</v>
      </c>
      <c r="AB321" s="199">
        <f t="shared" si="264"/>
        <v>0</v>
      </c>
      <c r="AC321" s="201">
        <f t="shared" si="265"/>
        <v>0</v>
      </c>
      <c r="AD321" s="202">
        <f t="shared" si="266"/>
        <v>4</v>
      </c>
      <c r="AE321" s="199">
        <f t="shared" si="267"/>
        <v>10</v>
      </c>
      <c r="AF321" s="199">
        <f t="shared" si="268"/>
        <v>0</v>
      </c>
      <c r="AG321" s="199">
        <f t="shared" si="269"/>
        <v>0</v>
      </c>
      <c r="AH321" s="201">
        <f t="shared" si="270"/>
        <v>0</v>
      </c>
      <c r="AI321" s="204">
        <f t="shared" si="271"/>
        <v>3</v>
      </c>
      <c r="AJ321" s="199">
        <f t="shared" si="272"/>
        <v>9</v>
      </c>
      <c r="AK321" s="199">
        <f t="shared" si="273"/>
        <v>0</v>
      </c>
      <c r="AL321" s="199">
        <f t="shared" si="274"/>
        <v>0</v>
      </c>
      <c r="AM321" s="201">
        <f t="shared" si="275"/>
        <v>0</v>
      </c>
      <c r="AN321" s="204">
        <f t="shared" si="276"/>
        <v>3</v>
      </c>
      <c r="AO321" s="199">
        <f t="shared" si="277"/>
        <v>0</v>
      </c>
      <c r="AP321" s="199">
        <f t="shared" si="278"/>
        <v>0</v>
      </c>
      <c r="AQ321" s="199">
        <f t="shared" si="279"/>
        <v>0</v>
      </c>
      <c r="AR321" s="201">
        <f t="shared" si="280"/>
        <v>0</v>
      </c>
      <c r="AS321" s="204">
        <f t="shared" si="281"/>
        <v>4</v>
      </c>
      <c r="AT321" s="199">
        <f t="shared" si="282"/>
        <v>10</v>
      </c>
      <c r="AU321" s="199">
        <f t="shared" si="283"/>
        <v>0</v>
      </c>
      <c r="AV321" s="199">
        <f t="shared" si="284"/>
        <v>0</v>
      </c>
      <c r="AW321" s="201">
        <f t="shared" si="285"/>
        <v>0</v>
      </c>
      <c r="AX321" s="205">
        <f t="shared" si="286"/>
        <v>3</v>
      </c>
      <c r="AY321" s="199">
        <f t="shared" si="287"/>
        <v>0</v>
      </c>
      <c r="AZ321" s="199">
        <f t="shared" si="288"/>
        <v>0</v>
      </c>
      <c r="BA321" s="199">
        <f t="shared" si="289"/>
        <v>0</v>
      </c>
      <c r="BB321" s="201">
        <f t="shared" si="290"/>
        <v>0</v>
      </c>
      <c r="BC321" s="204">
        <f t="shared" si="291"/>
        <v>4</v>
      </c>
      <c r="BD321" s="199">
        <f t="shared" si="292"/>
        <v>0</v>
      </c>
      <c r="BE321" s="199">
        <f t="shared" si="293"/>
        <v>0</v>
      </c>
      <c r="BF321" s="199">
        <f t="shared" si="294"/>
        <v>0</v>
      </c>
      <c r="BG321" s="201">
        <f t="shared" si="295"/>
        <v>0</v>
      </c>
      <c r="BH321" s="204">
        <f t="shared" si="296"/>
        <v>4</v>
      </c>
      <c r="BI321" s="199">
        <f t="shared" si="297"/>
        <v>7</v>
      </c>
      <c r="BJ321" s="199">
        <f t="shared" si="298"/>
        <v>0</v>
      </c>
      <c r="BK321" s="199">
        <f t="shared" si="299"/>
        <v>0</v>
      </c>
      <c r="BL321" s="201">
        <f t="shared" si="300"/>
        <v>0</v>
      </c>
      <c r="BM321" s="206">
        <f t="shared" si="301"/>
        <v>3</v>
      </c>
      <c r="BN321" s="199">
        <f t="shared" si="302"/>
        <v>11</v>
      </c>
      <c r="BO321" s="199">
        <f t="shared" si="303"/>
        <v>0</v>
      </c>
      <c r="BP321" s="199">
        <f t="shared" si="304"/>
        <v>0</v>
      </c>
      <c r="BQ321" s="201">
        <f t="shared" si="305"/>
        <v>0</v>
      </c>
      <c r="BR321" s="207">
        <f t="shared" si="306"/>
        <v>3</v>
      </c>
      <c r="BS321" s="199">
        <f t="shared" si="307"/>
        <v>0</v>
      </c>
      <c r="BT321" s="199">
        <f t="shared" si="308"/>
        <v>0</v>
      </c>
      <c r="BU321" s="199">
        <f t="shared" si="309"/>
        <v>0</v>
      </c>
      <c r="BV321" s="201">
        <f t="shared" si="310"/>
        <v>0</v>
      </c>
      <c r="BW321" s="207">
        <f t="shared" si="311"/>
        <v>4</v>
      </c>
      <c r="BX321" s="235">
        <v>71</v>
      </c>
      <c r="BY321" s="235">
        <v>71</v>
      </c>
      <c r="BZ321" s="193" t="e">
        <f t="shared" si="312"/>
        <v>#VALUE!</v>
      </c>
      <c r="CA321" s="193">
        <f t="shared" si="313"/>
        <v>20</v>
      </c>
      <c r="CB321" s="193" t="e">
        <f t="shared" si="314"/>
        <v>#VALUE!</v>
      </c>
      <c r="CC321" s="193" t="e">
        <f t="shared" si="315"/>
        <v>#VALUE!</v>
      </c>
      <c r="CD321" s="193" t="e">
        <f t="shared" si="316"/>
        <v>#VALUE!</v>
      </c>
      <c r="CE321" s="193" t="e">
        <f t="shared" si="317"/>
        <v>#VALUE!</v>
      </c>
      <c r="CF321" s="193" t="e">
        <f t="shared" si="318"/>
        <v>#VALUE!</v>
      </c>
      <c r="CG321" s="193" t="e">
        <f t="shared" si="319"/>
        <v>#VALUE!</v>
      </c>
      <c r="CH321" s="193" t="e">
        <f t="shared" si="320"/>
        <v>#VALUE!</v>
      </c>
      <c r="CI321" s="193" t="e">
        <f t="shared" si="321"/>
        <v>#VALUE!</v>
      </c>
      <c r="CJ321" s="193" t="e">
        <f t="shared" si="322"/>
        <v>#VALUE!</v>
      </c>
      <c r="CK321" s="193" t="e">
        <f t="shared" si="323"/>
        <v>#VALUE!</v>
      </c>
      <c r="CL321" s="193" t="e">
        <f t="shared" si="324"/>
        <v>#VALUE!</v>
      </c>
      <c r="CM321" s="193" t="e">
        <f t="shared" si="325"/>
        <v>#VALUE!</v>
      </c>
      <c r="CN321" s="193" t="e">
        <f t="shared" si="326"/>
        <v>#VALUE!</v>
      </c>
      <c r="CO321" s="209" t="str">
        <f t="shared" si="327"/>
        <v>2023PEC AI 567</v>
      </c>
      <c r="CP321" s="193" t="e">
        <f t="shared" si="328"/>
        <v>#VALUE!</v>
      </c>
      <c r="CQ321" s="158"/>
      <c r="CR321" s="193">
        <f t="shared" si="329"/>
        <v>20</v>
      </c>
      <c r="CS321" s="193" t="e">
        <f t="shared" si="330"/>
        <v>#VALUE!</v>
      </c>
      <c r="CT321" s="193" t="e">
        <f t="shared" si="331"/>
        <v>#VALUE!</v>
      </c>
      <c r="CU321" s="193" t="e">
        <f t="shared" si="332"/>
        <v>#VALUE!</v>
      </c>
      <c r="CV321" s="193" t="e">
        <f t="shared" si="333"/>
        <v>#VALUE!</v>
      </c>
      <c r="CW321" s="193" t="e">
        <f t="shared" si="334"/>
        <v>#VALUE!</v>
      </c>
      <c r="CX321" s="193" t="e">
        <f t="shared" si="335"/>
        <v>#VALUE!</v>
      </c>
      <c r="CY321" s="193" t="e">
        <f t="shared" si="336"/>
        <v>#VALUE!</v>
      </c>
      <c r="CZ321" s="193" t="e">
        <f t="shared" si="337"/>
        <v>#VALUE!</v>
      </c>
      <c r="DA321" s="193" t="e">
        <f t="shared" si="338"/>
        <v>#VALUE!</v>
      </c>
      <c r="DB321" s="193" t="e">
        <f t="shared" si="339"/>
        <v>#VALUE!</v>
      </c>
      <c r="DC321" s="193" t="e">
        <f t="shared" si="340"/>
        <v>#VALUE!</v>
      </c>
      <c r="DD321" s="193" t="e">
        <f t="shared" si="341"/>
        <v>#VALUE!</v>
      </c>
      <c r="DE321" s="159"/>
      <c r="DF321" s="159" t="e">
        <f t="shared" si="342"/>
        <v>#VALUE!</v>
      </c>
      <c r="DG321" s="159"/>
      <c r="DH321" s="159"/>
      <c r="DI321" s="159"/>
      <c r="DJ321" s="159"/>
      <c r="DK321" s="159"/>
      <c r="DL321" s="159"/>
      <c r="DM321" s="159"/>
      <c r="DN321" s="159"/>
      <c r="DO321" s="159"/>
      <c r="DP321" s="159"/>
      <c r="DQ321" s="159"/>
      <c r="DR321" s="159">
        <f t="shared" si="343"/>
        <v>71</v>
      </c>
      <c r="DS321" s="188">
        <f t="shared" si="344"/>
        <v>14</v>
      </c>
      <c r="DT321" s="159">
        <f t="shared" si="345"/>
        <v>10</v>
      </c>
      <c r="DU321" s="159">
        <f t="shared" si="346"/>
        <v>10</v>
      </c>
      <c r="DV321" s="159">
        <f t="shared" si="347"/>
        <v>9</v>
      </c>
      <c r="DW321" s="159">
        <f t="shared" si="348"/>
        <v>10</v>
      </c>
      <c r="DX321" s="159">
        <f t="shared" si="349"/>
        <v>7</v>
      </c>
      <c r="DY321" s="210">
        <f t="shared" si="350"/>
        <v>11</v>
      </c>
      <c r="DZ321" s="159">
        <f t="shared" si="351"/>
        <v>71</v>
      </c>
      <c r="EA321" s="159">
        <f t="shared" si="352"/>
        <v>14</v>
      </c>
      <c r="EB321" s="159">
        <f t="shared" si="353"/>
        <v>10</v>
      </c>
      <c r="EC321" s="159">
        <f t="shared" si="391"/>
        <v>0</v>
      </c>
      <c r="ED321" s="159">
        <f t="shared" si="391"/>
        <v>0</v>
      </c>
      <c r="EE321" s="159">
        <f t="shared" si="392"/>
        <v>10</v>
      </c>
      <c r="EF321" s="159">
        <f t="shared" si="392"/>
        <v>9</v>
      </c>
      <c r="EG321" s="159">
        <f t="shared" si="354"/>
        <v>0</v>
      </c>
      <c r="EH321" s="159">
        <f t="shared" si="355"/>
        <v>10</v>
      </c>
      <c r="EI321" s="159">
        <f t="shared" si="393"/>
        <v>0</v>
      </c>
      <c r="EJ321" s="159">
        <f t="shared" si="393"/>
        <v>0</v>
      </c>
      <c r="EK321" s="159">
        <f t="shared" si="394"/>
        <v>7</v>
      </c>
      <c r="EL321" s="159">
        <f t="shared" si="394"/>
        <v>11</v>
      </c>
      <c r="EM321" s="159">
        <f t="shared" si="356"/>
        <v>0</v>
      </c>
      <c r="EN321" s="159"/>
      <c r="EO321" s="159"/>
      <c r="EP321" s="188">
        <f t="shared" si="357"/>
        <v>14</v>
      </c>
      <c r="EQ321" s="159">
        <f t="shared" si="358"/>
        <v>13</v>
      </c>
      <c r="ER321" s="159">
        <f t="shared" si="359"/>
        <v>13</v>
      </c>
      <c r="ES321" s="159">
        <f t="shared" si="360"/>
        <v>11</v>
      </c>
      <c r="ET321" s="159">
        <f t="shared" si="361"/>
        <v>9</v>
      </c>
      <c r="EU321" s="159">
        <f t="shared" si="362"/>
        <v>11</v>
      </c>
      <c r="EV321" s="159"/>
      <c r="EW321" s="159">
        <f t="shared" si="363"/>
        <v>71</v>
      </c>
      <c r="EX321" s="159">
        <f t="shared" si="364"/>
        <v>14</v>
      </c>
      <c r="EY321" s="159">
        <f t="shared" si="365"/>
        <v>13</v>
      </c>
      <c r="EZ321" s="159">
        <f t="shared" si="395"/>
        <v>0</v>
      </c>
      <c r="FA321" s="159">
        <f t="shared" si="395"/>
        <v>0</v>
      </c>
      <c r="FB321" s="159">
        <f t="shared" si="396"/>
        <v>13</v>
      </c>
      <c r="FC321" s="159">
        <f t="shared" si="396"/>
        <v>11</v>
      </c>
      <c r="FD321" s="159">
        <f t="shared" si="366"/>
        <v>0</v>
      </c>
      <c r="FE321" s="159">
        <f t="shared" si="367"/>
        <v>9</v>
      </c>
      <c r="FF321" s="159">
        <f t="shared" si="397"/>
        <v>0</v>
      </c>
      <c r="FG321" s="159">
        <f t="shared" si="397"/>
        <v>0</v>
      </c>
      <c r="FH321" s="159">
        <f t="shared" si="368"/>
        <v>11</v>
      </c>
      <c r="FI321" s="159">
        <v>0</v>
      </c>
      <c r="FJ321" s="159">
        <v>0</v>
      </c>
      <c r="FK321" s="159"/>
      <c r="FL321" s="159"/>
      <c r="FM321" s="235">
        <v>71</v>
      </c>
    </row>
    <row r="322" spans="1:169" ht="18" x14ac:dyDescent="0.2">
      <c r="A322" s="213">
        <v>309</v>
      </c>
      <c r="B322" s="195">
        <v>211423243310</v>
      </c>
      <c r="C322" s="196" t="s">
        <v>1286</v>
      </c>
      <c r="D322" s="197"/>
      <c r="E322" s="198" t="s">
        <v>1287</v>
      </c>
      <c r="F322" s="199">
        <f t="shared" si="243"/>
        <v>2</v>
      </c>
      <c r="G322" s="199">
        <f t="shared" si="244"/>
        <v>2</v>
      </c>
      <c r="H322" s="199">
        <f t="shared" si="245"/>
        <v>2</v>
      </c>
      <c r="I322" s="199">
        <f t="shared" si="246"/>
        <v>2</v>
      </c>
      <c r="J322" s="199">
        <f t="shared" si="247"/>
        <v>2</v>
      </c>
      <c r="K322" s="199">
        <f t="shared" si="248"/>
        <v>2</v>
      </c>
      <c r="L322" s="199">
        <f t="shared" si="249"/>
        <v>2</v>
      </c>
      <c r="M322" s="199">
        <f t="shared" si="250"/>
        <v>1</v>
      </c>
      <c r="N322" s="199">
        <f t="shared" si="251"/>
        <v>0</v>
      </c>
      <c r="O322" s="200">
        <f t="shared" si="252"/>
        <v>0</v>
      </c>
      <c r="P322" s="199">
        <f t="shared" si="253"/>
        <v>0</v>
      </c>
      <c r="Q322" s="199">
        <f t="shared" si="254"/>
        <v>0</v>
      </c>
      <c r="R322" s="199">
        <f t="shared" si="255"/>
        <v>0</v>
      </c>
      <c r="S322" s="201">
        <f t="shared" si="369"/>
        <v>0</v>
      </c>
      <c r="T322" s="202">
        <f t="shared" si="256"/>
        <v>4</v>
      </c>
      <c r="U322" s="199">
        <f t="shared" si="257"/>
        <v>10</v>
      </c>
      <c r="V322" s="199">
        <f t="shared" si="258"/>
        <v>0</v>
      </c>
      <c r="W322" s="199">
        <f t="shared" si="259"/>
        <v>0</v>
      </c>
      <c r="X322" s="201">
        <f t="shared" si="260"/>
        <v>0</v>
      </c>
      <c r="Y322" s="203">
        <f t="shared" si="261"/>
        <v>3</v>
      </c>
      <c r="Z322" s="199">
        <f t="shared" si="262"/>
        <v>11</v>
      </c>
      <c r="AA322" s="199">
        <f t="shared" si="263"/>
        <v>0</v>
      </c>
      <c r="AB322" s="199">
        <f t="shared" si="264"/>
        <v>0</v>
      </c>
      <c r="AC322" s="201">
        <f t="shared" si="265"/>
        <v>0</v>
      </c>
      <c r="AD322" s="202">
        <f t="shared" si="266"/>
        <v>3</v>
      </c>
      <c r="AE322" s="199">
        <f t="shared" si="267"/>
        <v>0</v>
      </c>
      <c r="AF322" s="199">
        <f t="shared" si="268"/>
        <v>0</v>
      </c>
      <c r="AG322" s="199">
        <f t="shared" si="269"/>
        <v>0</v>
      </c>
      <c r="AH322" s="201">
        <f t="shared" si="270"/>
        <v>0</v>
      </c>
      <c r="AI322" s="204">
        <f t="shared" si="271"/>
        <v>4</v>
      </c>
      <c r="AJ322" s="199">
        <f t="shared" si="272"/>
        <v>0</v>
      </c>
      <c r="AK322" s="199">
        <f t="shared" si="273"/>
        <v>0</v>
      </c>
      <c r="AL322" s="199">
        <f t="shared" si="274"/>
        <v>0</v>
      </c>
      <c r="AM322" s="201">
        <f t="shared" si="275"/>
        <v>0</v>
      </c>
      <c r="AN322" s="204">
        <f t="shared" si="276"/>
        <v>4</v>
      </c>
      <c r="AO322" s="199">
        <f t="shared" si="277"/>
        <v>11</v>
      </c>
      <c r="AP322" s="199">
        <f t="shared" si="278"/>
        <v>0</v>
      </c>
      <c r="AQ322" s="199">
        <f t="shared" si="279"/>
        <v>0</v>
      </c>
      <c r="AR322" s="201">
        <f t="shared" si="280"/>
        <v>0</v>
      </c>
      <c r="AS322" s="204">
        <f t="shared" si="281"/>
        <v>3</v>
      </c>
      <c r="AT322" s="199">
        <f t="shared" si="282"/>
        <v>0</v>
      </c>
      <c r="AU322" s="199">
        <f t="shared" si="283"/>
        <v>0</v>
      </c>
      <c r="AV322" s="199">
        <f t="shared" si="284"/>
        <v>0</v>
      </c>
      <c r="AW322" s="201">
        <f t="shared" si="285"/>
        <v>0</v>
      </c>
      <c r="AX322" s="205">
        <f t="shared" si="286"/>
        <v>4</v>
      </c>
      <c r="AY322" s="199">
        <f t="shared" si="287"/>
        <v>11</v>
      </c>
      <c r="AZ322" s="199">
        <f t="shared" si="288"/>
        <v>0</v>
      </c>
      <c r="BA322" s="199">
        <f t="shared" si="289"/>
        <v>0</v>
      </c>
      <c r="BB322" s="201">
        <f t="shared" si="290"/>
        <v>0</v>
      </c>
      <c r="BC322" s="204">
        <f t="shared" si="291"/>
        <v>3</v>
      </c>
      <c r="BD322" s="199">
        <f t="shared" si="292"/>
        <v>6</v>
      </c>
      <c r="BE322" s="199">
        <f t="shared" si="293"/>
        <v>0</v>
      </c>
      <c r="BF322" s="199">
        <f t="shared" si="294"/>
        <v>0</v>
      </c>
      <c r="BG322" s="201">
        <f t="shared" si="295"/>
        <v>0</v>
      </c>
      <c r="BH322" s="204">
        <f t="shared" si="296"/>
        <v>3</v>
      </c>
      <c r="BI322" s="199">
        <f t="shared" si="297"/>
        <v>0</v>
      </c>
      <c r="BJ322" s="199">
        <f t="shared" si="298"/>
        <v>0</v>
      </c>
      <c r="BK322" s="199">
        <f t="shared" si="299"/>
        <v>0</v>
      </c>
      <c r="BL322" s="201">
        <f t="shared" si="300"/>
        <v>0</v>
      </c>
      <c r="BM322" s="206">
        <f t="shared" si="301"/>
        <v>4</v>
      </c>
      <c r="BN322" s="199">
        <f t="shared" si="302"/>
        <v>0</v>
      </c>
      <c r="BO322" s="199">
        <f t="shared" si="303"/>
        <v>0</v>
      </c>
      <c r="BP322" s="199">
        <f t="shared" si="304"/>
        <v>0</v>
      </c>
      <c r="BQ322" s="201">
        <f t="shared" si="305"/>
        <v>0</v>
      </c>
      <c r="BR322" s="207">
        <f t="shared" si="306"/>
        <v>4</v>
      </c>
      <c r="BS322" s="199">
        <f t="shared" si="307"/>
        <v>11</v>
      </c>
      <c r="BT322" s="199">
        <f t="shared" si="308"/>
        <v>0</v>
      </c>
      <c r="BU322" s="199">
        <f t="shared" si="309"/>
        <v>0</v>
      </c>
      <c r="BV322" s="201">
        <f t="shared" si="310"/>
        <v>0</v>
      </c>
      <c r="BW322" s="207">
        <f t="shared" si="311"/>
        <v>3</v>
      </c>
      <c r="BX322" s="235">
        <v>75</v>
      </c>
      <c r="BY322" s="235">
        <v>75</v>
      </c>
      <c r="BZ322" s="193" t="e">
        <f t="shared" si="312"/>
        <v>#VALUE!</v>
      </c>
      <c r="CA322" s="193">
        <f t="shared" si="313"/>
        <v>12</v>
      </c>
      <c r="CB322" s="193" t="e">
        <f t="shared" si="314"/>
        <v>#VALUE!</v>
      </c>
      <c r="CC322" s="193" t="e">
        <f t="shared" si="315"/>
        <v>#VALUE!</v>
      </c>
      <c r="CD322" s="193" t="e">
        <f t="shared" si="316"/>
        <v>#VALUE!</v>
      </c>
      <c r="CE322" s="193" t="e">
        <f t="shared" si="317"/>
        <v>#VALUE!</v>
      </c>
      <c r="CF322" s="193" t="e">
        <f t="shared" si="318"/>
        <v>#VALUE!</v>
      </c>
      <c r="CG322" s="193" t="e">
        <f t="shared" si="319"/>
        <v>#VALUE!</v>
      </c>
      <c r="CH322" s="193" t="e">
        <f t="shared" si="320"/>
        <v>#VALUE!</v>
      </c>
      <c r="CI322" s="193" t="e">
        <f t="shared" si="321"/>
        <v>#VALUE!</v>
      </c>
      <c r="CJ322" s="193" t="e">
        <f t="shared" si="322"/>
        <v>#VALUE!</v>
      </c>
      <c r="CK322" s="193" t="e">
        <f t="shared" si="323"/>
        <v>#VALUE!</v>
      </c>
      <c r="CL322" s="193" t="e">
        <f t="shared" si="324"/>
        <v>#VALUE!</v>
      </c>
      <c r="CM322" s="193" t="e">
        <f t="shared" si="325"/>
        <v>#VALUE!</v>
      </c>
      <c r="CN322" s="193" t="e">
        <f t="shared" si="326"/>
        <v>#VALUE!</v>
      </c>
      <c r="CO322" s="209" t="str">
        <f t="shared" si="327"/>
        <v>2023PEC AI 472</v>
      </c>
      <c r="CP322" s="193" t="e">
        <f t="shared" si="328"/>
        <v>#VALUE!</v>
      </c>
      <c r="CQ322" s="158"/>
      <c r="CR322" s="193">
        <f t="shared" si="329"/>
        <v>12</v>
      </c>
      <c r="CS322" s="193" t="e">
        <f t="shared" si="330"/>
        <v>#VALUE!</v>
      </c>
      <c r="CT322" s="193" t="e">
        <f t="shared" si="331"/>
        <v>#VALUE!</v>
      </c>
      <c r="CU322" s="193" t="e">
        <f t="shared" si="332"/>
        <v>#VALUE!</v>
      </c>
      <c r="CV322" s="193" t="e">
        <f t="shared" si="333"/>
        <v>#VALUE!</v>
      </c>
      <c r="CW322" s="193" t="e">
        <f t="shared" si="334"/>
        <v>#VALUE!</v>
      </c>
      <c r="CX322" s="193" t="e">
        <f t="shared" si="335"/>
        <v>#VALUE!</v>
      </c>
      <c r="CY322" s="193" t="e">
        <f t="shared" si="336"/>
        <v>#VALUE!</v>
      </c>
      <c r="CZ322" s="193" t="e">
        <f t="shared" si="337"/>
        <v>#VALUE!</v>
      </c>
      <c r="DA322" s="193" t="e">
        <f t="shared" si="338"/>
        <v>#VALUE!</v>
      </c>
      <c r="DB322" s="193" t="e">
        <f t="shared" si="339"/>
        <v>#VALUE!</v>
      </c>
      <c r="DC322" s="193" t="e">
        <f t="shared" si="340"/>
        <v>#VALUE!</v>
      </c>
      <c r="DD322" s="193" t="e">
        <f t="shared" si="341"/>
        <v>#VALUE!</v>
      </c>
      <c r="DE322" s="159"/>
      <c r="DF322" s="159" t="e">
        <f t="shared" si="342"/>
        <v>#VALUE!</v>
      </c>
      <c r="DG322" s="159"/>
      <c r="DH322" s="159"/>
      <c r="DI322" s="159"/>
      <c r="DJ322" s="159"/>
      <c r="DK322" s="159"/>
      <c r="DL322" s="159"/>
      <c r="DM322" s="159"/>
      <c r="DN322" s="159"/>
      <c r="DO322" s="159"/>
      <c r="DP322" s="159"/>
      <c r="DQ322" s="159"/>
      <c r="DR322" s="159">
        <f t="shared" si="343"/>
        <v>75</v>
      </c>
      <c r="DS322" s="188">
        <f t="shared" si="344"/>
        <v>15</v>
      </c>
      <c r="DT322" s="159">
        <f t="shared" si="345"/>
        <v>10</v>
      </c>
      <c r="DU322" s="159">
        <f t="shared" si="346"/>
        <v>11</v>
      </c>
      <c r="DV322" s="159">
        <f t="shared" si="347"/>
        <v>11</v>
      </c>
      <c r="DW322" s="159">
        <f t="shared" si="348"/>
        <v>11</v>
      </c>
      <c r="DX322" s="159">
        <f t="shared" si="349"/>
        <v>6</v>
      </c>
      <c r="DY322" s="210">
        <f t="shared" si="350"/>
        <v>11</v>
      </c>
      <c r="DZ322" s="159">
        <f t="shared" si="351"/>
        <v>75</v>
      </c>
      <c r="EA322" s="159">
        <f t="shared" si="352"/>
        <v>15</v>
      </c>
      <c r="EB322" s="159">
        <f t="shared" si="353"/>
        <v>0</v>
      </c>
      <c r="EC322" s="159">
        <f t="shared" si="391"/>
        <v>10</v>
      </c>
      <c r="ED322" s="159">
        <f t="shared" si="391"/>
        <v>11</v>
      </c>
      <c r="EE322" s="159">
        <f t="shared" si="392"/>
        <v>0</v>
      </c>
      <c r="EF322" s="159">
        <f t="shared" si="392"/>
        <v>0</v>
      </c>
      <c r="EG322" s="159">
        <f t="shared" si="354"/>
        <v>11</v>
      </c>
      <c r="EH322" s="159">
        <f t="shared" si="355"/>
        <v>0</v>
      </c>
      <c r="EI322" s="159">
        <f t="shared" si="393"/>
        <v>11</v>
      </c>
      <c r="EJ322" s="159">
        <f t="shared" si="393"/>
        <v>6</v>
      </c>
      <c r="EK322" s="159">
        <f t="shared" si="394"/>
        <v>0</v>
      </c>
      <c r="EL322" s="159">
        <f t="shared" si="394"/>
        <v>0</v>
      </c>
      <c r="EM322" s="159">
        <f t="shared" si="356"/>
        <v>11</v>
      </c>
      <c r="EN322" s="159"/>
      <c r="EO322" s="159"/>
      <c r="EP322" s="188">
        <f t="shared" si="357"/>
        <v>15</v>
      </c>
      <c r="EQ322" s="159">
        <f t="shared" si="358"/>
        <v>12</v>
      </c>
      <c r="ER322" s="159">
        <f t="shared" si="359"/>
        <v>13</v>
      </c>
      <c r="ES322" s="159">
        <f t="shared" si="360"/>
        <v>13</v>
      </c>
      <c r="ET322" s="159">
        <f t="shared" si="361"/>
        <v>10</v>
      </c>
      <c r="EU322" s="159">
        <f t="shared" si="362"/>
        <v>12</v>
      </c>
      <c r="EV322" s="159"/>
      <c r="EW322" s="159">
        <f t="shared" si="363"/>
        <v>75</v>
      </c>
      <c r="EX322" s="159">
        <f t="shared" si="364"/>
        <v>15</v>
      </c>
      <c r="EY322" s="159">
        <f t="shared" si="365"/>
        <v>0</v>
      </c>
      <c r="EZ322" s="159">
        <f t="shared" si="395"/>
        <v>12</v>
      </c>
      <c r="FA322" s="159">
        <f t="shared" si="395"/>
        <v>13</v>
      </c>
      <c r="FB322" s="159">
        <f t="shared" si="396"/>
        <v>0</v>
      </c>
      <c r="FC322" s="159">
        <f t="shared" si="396"/>
        <v>0</v>
      </c>
      <c r="FD322" s="159">
        <f t="shared" si="366"/>
        <v>13</v>
      </c>
      <c r="FE322" s="159">
        <f t="shared" si="367"/>
        <v>0</v>
      </c>
      <c r="FF322" s="159">
        <f t="shared" si="397"/>
        <v>10</v>
      </c>
      <c r="FG322" s="159">
        <f t="shared" si="397"/>
        <v>12</v>
      </c>
      <c r="FH322" s="159">
        <f t="shared" si="368"/>
        <v>0</v>
      </c>
      <c r="FI322" s="159">
        <v>0</v>
      </c>
      <c r="FJ322" s="159">
        <v>0</v>
      </c>
      <c r="FK322" s="159"/>
      <c r="FL322" s="159"/>
      <c r="FM322" s="235">
        <v>75</v>
      </c>
    </row>
    <row r="323" spans="1:169" ht="18" x14ac:dyDescent="0.2">
      <c r="A323" s="194">
        <v>310</v>
      </c>
      <c r="B323" s="195">
        <v>211423243311</v>
      </c>
      <c r="C323" s="196" t="s">
        <v>1288</v>
      </c>
      <c r="D323" s="197"/>
      <c r="E323" s="198" t="s">
        <v>1289</v>
      </c>
      <c r="F323" s="199">
        <f t="shared" si="243"/>
        <v>2</v>
      </c>
      <c r="G323" s="199">
        <f t="shared" si="244"/>
        <v>2</v>
      </c>
      <c r="H323" s="199">
        <f t="shared" si="245"/>
        <v>2</v>
      </c>
      <c r="I323" s="199">
        <f t="shared" si="246"/>
        <v>2</v>
      </c>
      <c r="J323" s="199">
        <f t="shared" si="247"/>
        <v>2</v>
      </c>
      <c r="K323" s="199">
        <f t="shared" si="248"/>
        <v>2</v>
      </c>
      <c r="L323" s="199">
        <f t="shared" si="249"/>
        <v>2</v>
      </c>
      <c r="M323" s="199">
        <f t="shared" si="250"/>
        <v>2</v>
      </c>
      <c r="N323" s="199">
        <f t="shared" si="251"/>
        <v>0</v>
      </c>
      <c r="O323" s="200">
        <f t="shared" si="252"/>
        <v>0</v>
      </c>
      <c r="P323" s="199">
        <f t="shared" si="253"/>
        <v>11</v>
      </c>
      <c r="Q323" s="199">
        <f t="shared" si="254"/>
        <v>0</v>
      </c>
      <c r="R323" s="199">
        <f t="shared" si="255"/>
        <v>0</v>
      </c>
      <c r="S323" s="201">
        <f t="shared" si="369"/>
        <v>0</v>
      </c>
      <c r="T323" s="202">
        <f t="shared" si="256"/>
        <v>3</v>
      </c>
      <c r="U323" s="199">
        <f t="shared" si="257"/>
        <v>0</v>
      </c>
      <c r="V323" s="199">
        <f t="shared" si="258"/>
        <v>0</v>
      </c>
      <c r="W323" s="199">
        <f t="shared" si="259"/>
        <v>0</v>
      </c>
      <c r="X323" s="201">
        <f t="shared" si="260"/>
        <v>0</v>
      </c>
      <c r="Y323" s="203">
        <f t="shared" si="261"/>
        <v>4</v>
      </c>
      <c r="Z323" s="199">
        <f t="shared" si="262"/>
        <v>0</v>
      </c>
      <c r="AA323" s="199">
        <f t="shared" si="263"/>
        <v>0</v>
      </c>
      <c r="AB323" s="199">
        <f t="shared" si="264"/>
        <v>0</v>
      </c>
      <c r="AC323" s="201">
        <f t="shared" si="265"/>
        <v>0</v>
      </c>
      <c r="AD323" s="202">
        <f t="shared" si="266"/>
        <v>4</v>
      </c>
      <c r="AE323" s="199">
        <f t="shared" si="267"/>
        <v>11</v>
      </c>
      <c r="AF323" s="199">
        <f t="shared" si="268"/>
        <v>0</v>
      </c>
      <c r="AG323" s="199">
        <f t="shared" si="269"/>
        <v>0</v>
      </c>
      <c r="AH323" s="201">
        <f t="shared" si="270"/>
        <v>0</v>
      </c>
      <c r="AI323" s="204">
        <f t="shared" si="271"/>
        <v>3</v>
      </c>
      <c r="AJ323" s="199">
        <f t="shared" si="272"/>
        <v>10</v>
      </c>
      <c r="AK323" s="199">
        <f t="shared" si="273"/>
        <v>0</v>
      </c>
      <c r="AL323" s="199">
        <f t="shared" si="274"/>
        <v>0</v>
      </c>
      <c r="AM323" s="201">
        <f t="shared" si="275"/>
        <v>0</v>
      </c>
      <c r="AN323" s="204">
        <f t="shared" si="276"/>
        <v>3</v>
      </c>
      <c r="AO323" s="199">
        <f t="shared" si="277"/>
        <v>0</v>
      </c>
      <c r="AP323" s="199">
        <f t="shared" si="278"/>
        <v>0</v>
      </c>
      <c r="AQ323" s="199">
        <f t="shared" si="279"/>
        <v>0</v>
      </c>
      <c r="AR323" s="201">
        <f t="shared" si="280"/>
        <v>0</v>
      </c>
      <c r="AS323" s="204">
        <f t="shared" si="281"/>
        <v>4</v>
      </c>
      <c r="AT323" s="199">
        <f t="shared" si="282"/>
        <v>11</v>
      </c>
      <c r="AU323" s="199">
        <f t="shared" si="283"/>
        <v>0</v>
      </c>
      <c r="AV323" s="199">
        <f t="shared" si="284"/>
        <v>0</v>
      </c>
      <c r="AW323" s="201">
        <f t="shared" si="285"/>
        <v>0</v>
      </c>
      <c r="AX323" s="205">
        <f t="shared" si="286"/>
        <v>3</v>
      </c>
      <c r="AY323" s="199">
        <f t="shared" si="287"/>
        <v>0</v>
      </c>
      <c r="AZ323" s="199">
        <f t="shared" si="288"/>
        <v>0</v>
      </c>
      <c r="BA323" s="199">
        <f t="shared" si="289"/>
        <v>0</v>
      </c>
      <c r="BB323" s="201">
        <f t="shared" si="290"/>
        <v>0</v>
      </c>
      <c r="BC323" s="204">
        <f t="shared" si="291"/>
        <v>4</v>
      </c>
      <c r="BD323" s="199">
        <f t="shared" si="292"/>
        <v>0</v>
      </c>
      <c r="BE323" s="199">
        <f t="shared" si="293"/>
        <v>0</v>
      </c>
      <c r="BF323" s="199">
        <f t="shared" si="294"/>
        <v>0</v>
      </c>
      <c r="BG323" s="201">
        <f t="shared" si="295"/>
        <v>0</v>
      </c>
      <c r="BH323" s="204">
        <f t="shared" si="296"/>
        <v>4</v>
      </c>
      <c r="BI323" s="199">
        <f t="shared" si="297"/>
        <v>7</v>
      </c>
      <c r="BJ323" s="199">
        <f t="shared" si="298"/>
        <v>0</v>
      </c>
      <c r="BK323" s="199">
        <f t="shared" si="299"/>
        <v>0</v>
      </c>
      <c r="BL323" s="201">
        <f t="shared" si="300"/>
        <v>0</v>
      </c>
      <c r="BM323" s="206">
        <f t="shared" si="301"/>
        <v>3</v>
      </c>
      <c r="BN323" s="199">
        <f t="shared" si="302"/>
        <v>12</v>
      </c>
      <c r="BO323" s="199">
        <f t="shared" si="303"/>
        <v>0</v>
      </c>
      <c r="BP323" s="199">
        <f t="shared" si="304"/>
        <v>0</v>
      </c>
      <c r="BQ323" s="201">
        <f t="shared" si="305"/>
        <v>0</v>
      </c>
      <c r="BR323" s="207">
        <f t="shared" si="306"/>
        <v>3</v>
      </c>
      <c r="BS323" s="199">
        <f t="shared" si="307"/>
        <v>0</v>
      </c>
      <c r="BT323" s="199">
        <f t="shared" si="308"/>
        <v>0</v>
      </c>
      <c r="BU323" s="199">
        <f t="shared" si="309"/>
        <v>0</v>
      </c>
      <c r="BV323" s="201">
        <f t="shared" si="310"/>
        <v>0</v>
      </c>
      <c r="BW323" s="207">
        <f t="shared" si="311"/>
        <v>4</v>
      </c>
      <c r="BX323" s="235">
        <v>78</v>
      </c>
      <c r="BY323" s="235">
        <v>78</v>
      </c>
      <c r="BZ323" s="193" t="e">
        <f t="shared" si="312"/>
        <v>#VALUE!</v>
      </c>
      <c r="CA323" s="193">
        <f t="shared" si="313"/>
        <v>20</v>
      </c>
      <c r="CB323" s="193" t="e">
        <f t="shared" si="314"/>
        <v>#VALUE!</v>
      </c>
      <c r="CC323" s="193" t="e">
        <f t="shared" si="315"/>
        <v>#VALUE!</v>
      </c>
      <c r="CD323" s="193" t="e">
        <f t="shared" si="316"/>
        <v>#VALUE!</v>
      </c>
      <c r="CE323" s="193" t="e">
        <f t="shared" si="317"/>
        <v>#VALUE!</v>
      </c>
      <c r="CF323" s="193" t="e">
        <f t="shared" si="318"/>
        <v>#VALUE!</v>
      </c>
      <c r="CG323" s="193" t="e">
        <f t="shared" si="319"/>
        <v>#VALUE!</v>
      </c>
      <c r="CH323" s="193" t="e">
        <f t="shared" si="320"/>
        <v>#VALUE!</v>
      </c>
      <c r="CI323" s="193" t="e">
        <f t="shared" si="321"/>
        <v>#VALUE!</v>
      </c>
      <c r="CJ323" s="193" t="e">
        <f t="shared" si="322"/>
        <v>#VALUE!</v>
      </c>
      <c r="CK323" s="193" t="e">
        <f t="shared" si="323"/>
        <v>#VALUE!</v>
      </c>
      <c r="CL323" s="193" t="e">
        <f t="shared" si="324"/>
        <v>#VALUE!</v>
      </c>
      <c r="CM323" s="193" t="e">
        <f t="shared" si="325"/>
        <v>#VALUE!</v>
      </c>
      <c r="CN323" s="193" t="e">
        <f t="shared" si="326"/>
        <v>#VALUE!</v>
      </c>
      <c r="CO323" s="209" t="str">
        <f t="shared" si="327"/>
        <v>2023PEC AI 473</v>
      </c>
      <c r="CP323" s="193" t="e">
        <f t="shared" si="328"/>
        <v>#VALUE!</v>
      </c>
      <c r="CQ323" s="158"/>
      <c r="CR323" s="193">
        <f t="shared" si="329"/>
        <v>20</v>
      </c>
      <c r="CS323" s="193" t="e">
        <f t="shared" si="330"/>
        <v>#VALUE!</v>
      </c>
      <c r="CT323" s="193" t="e">
        <f t="shared" si="331"/>
        <v>#VALUE!</v>
      </c>
      <c r="CU323" s="193" t="e">
        <f t="shared" si="332"/>
        <v>#VALUE!</v>
      </c>
      <c r="CV323" s="193" t="e">
        <f t="shared" si="333"/>
        <v>#VALUE!</v>
      </c>
      <c r="CW323" s="193" t="e">
        <f t="shared" si="334"/>
        <v>#VALUE!</v>
      </c>
      <c r="CX323" s="193" t="e">
        <f t="shared" si="335"/>
        <v>#VALUE!</v>
      </c>
      <c r="CY323" s="193" t="e">
        <f t="shared" si="336"/>
        <v>#VALUE!</v>
      </c>
      <c r="CZ323" s="193" t="e">
        <f t="shared" si="337"/>
        <v>#VALUE!</v>
      </c>
      <c r="DA323" s="193" t="e">
        <f t="shared" si="338"/>
        <v>#VALUE!</v>
      </c>
      <c r="DB323" s="193" t="e">
        <f t="shared" si="339"/>
        <v>#VALUE!</v>
      </c>
      <c r="DC323" s="193" t="e">
        <f t="shared" si="340"/>
        <v>#VALUE!</v>
      </c>
      <c r="DD323" s="193" t="e">
        <f t="shared" si="341"/>
        <v>#VALUE!</v>
      </c>
      <c r="DE323" s="159"/>
      <c r="DF323" s="159" t="e">
        <f t="shared" si="342"/>
        <v>#VALUE!</v>
      </c>
      <c r="DG323" s="159"/>
      <c r="DH323" s="159"/>
      <c r="DI323" s="159"/>
      <c r="DJ323" s="159"/>
      <c r="DK323" s="159"/>
      <c r="DL323" s="159"/>
      <c r="DM323" s="159"/>
      <c r="DN323" s="159"/>
      <c r="DO323" s="159"/>
      <c r="DP323" s="159"/>
      <c r="DQ323" s="159"/>
      <c r="DR323" s="159">
        <f t="shared" si="343"/>
        <v>78</v>
      </c>
      <c r="DS323" s="188">
        <f t="shared" si="344"/>
        <v>16</v>
      </c>
      <c r="DT323" s="159">
        <f t="shared" si="345"/>
        <v>11</v>
      </c>
      <c r="DU323" s="159">
        <f t="shared" si="346"/>
        <v>11</v>
      </c>
      <c r="DV323" s="159">
        <f t="shared" si="347"/>
        <v>10</v>
      </c>
      <c r="DW323" s="159">
        <f t="shared" si="348"/>
        <v>11</v>
      </c>
      <c r="DX323" s="159">
        <f t="shared" si="349"/>
        <v>7</v>
      </c>
      <c r="DY323" s="210">
        <f t="shared" si="350"/>
        <v>12</v>
      </c>
      <c r="DZ323" s="159">
        <f t="shared" si="351"/>
        <v>78</v>
      </c>
      <c r="EA323" s="159">
        <f t="shared" si="352"/>
        <v>16</v>
      </c>
      <c r="EB323" s="159">
        <f t="shared" si="353"/>
        <v>11</v>
      </c>
      <c r="EC323" s="159">
        <f t="shared" si="391"/>
        <v>0</v>
      </c>
      <c r="ED323" s="159">
        <f t="shared" si="391"/>
        <v>0</v>
      </c>
      <c r="EE323" s="159">
        <f t="shared" si="392"/>
        <v>11</v>
      </c>
      <c r="EF323" s="159">
        <f t="shared" si="392"/>
        <v>10</v>
      </c>
      <c r="EG323" s="159">
        <f t="shared" si="354"/>
        <v>0</v>
      </c>
      <c r="EH323" s="159">
        <f t="shared" si="355"/>
        <v>11</v>
      </c>
      <c r="EI323" s="159">
        <f t="shared" si="393"/>
        <v>0</v>
      </c>
      <c r="EJ323" s="159">
        <f t="shared" si="393"/>
        <v>0</v>
      </c>
      <c r="EK323" s="159">
        <f t="shared" si="394"/>
        <v>7</v>
      </c>
      <c r="EL323" s="159">
        <f t="shared" si="394"/>
        <v>12</v>
      </c>
      <c r="EM323" s="159">
        <f t="shared" si="356"/>
        <v>0</v>
      </c>
      <c r="EN323" s="159"/>
      <c r="EO323" s="159"/>
      <c r="EP323" s="188">
        <f t="shared" si="357"/>
        <v>16</v>
      </c>
      <c r="EQ323" s="159">
        <f t="shared" si="358"/>
        <v>14</v>
      </c>
      <c r="ER323" s="159">
        <f t="shared" si="359"/>
        <v>14</v>
      </c>
      <c r="ES323" s="159">
        <f t="shared" si="360"/>
        <v>12</v>
      </c>
      <c r="ET323" s="159">
        <f t="shared" si="361"/>
        <v>10</v>
      </c>
      <c r="EU323" s="159">
        <f t="shared" si="362"/>
        <v>12</v>
      </c>
      <c r="EV323" s="159"/>
      <c r="EW323" s="159">
        <f t="shared" si="363"/>
        <v>78</v>
      </c>
      <c r="EX323" s="159">
        <f t="shared" si="364"/>
        <v>16</v>
      </c>
      <c r="EY323" s="159">
        <f t="shared" si="365"/>
        <v>14</v>
      </c>
      <c r="EZ323" s="159">
        <f t="shared" si="395"/>
        <v>0</v>
      </c>
      <c r="FA323" s="159">
        <f t="shared" si="395"/>
        <v>0</v>
      </c>
      <c r="FB323" s="159">
        <f t="shared" si="396"/>
        <v>14</v>
      </c>
      <c r="FC323" s="159">
        <f t="shared" si="396"/>
        <v>12</v>
      </c>
      <c r="FD323" s="159">
        <f t="shared" si="366"/>
        <v>0</v>
      </c>
      <c r="FE323" s="159">
        <f t="shared" si="367"/>
        <v>10</v>
      </c>
      <c r="FF323" s="159">
        <f t="shared" si="397"/>
        <v>0</v>
      </c>
      <c r="FG323" s="159">
        <f t="shared" si="397"/>
        <v>0</v>
      </c>
      <c r="FH323" s="159">
        <f t="shared" si="368"/>
        <v>12</v>
      </c>
      <c r="FI323" s="159">
        <v>0</v>
      </c>
      <c r="FJ323" s="159">
        <v>0</v>
      </c>
      <c r="FK323" s="159"/>
      <c r="FL323" s="159"/>
      <c r="FM323" s="235">
        <v>78</v>
      </c>
    </row>
    <row r="324" spans="1:169" ht="18" x14ac:dyDescent="0.2">
      <c r="A324" s="213">
        <v>311</v>
      </c>
      <c r="B324" s="195">
        <v>211423243312</v>
      </c>
      <c r="C324" s="196" t="s">
        <v>1290</v>
      </c>
      <c r="D324" s="197"/>
      <c r="E324" s="198" t="s">
        <v>1291</v>
      </c>
      <c r="F324" s="199">
        <f t="shared" si="243"/>
        <v>2</v>
      </c>
      <c r="G324" s="199">
        <f t="shared" si="244"/>
        <v>2</v>
      </c>
      <c r="H324" s="199">
        <f t="shared" si="245"/>
        <v>2</v>
      </c>
      <c r="I324" s="199">
        <f t="shared" si="246"/>
        <v>2</v>
      </c>
      <c r="J324" s="199">
        <f t="shared" si="247"/>
        <v>2</v>
      </c>
      <c r="K324" s="199">
        <f t="shared" si="248"/>
        <v>2</v>
      </c>
      <c r="L324" s="199">
        <f t="shared" si="249"/>
        <v>2</v>
      </c>
      <c r="M324" s="199">
        <f t="shared" si="250"/>
        <v>2</v>
      </c>
      <c r="N324" s="199">
        <f t="shared" si="251"/>
        <v>0</v>
      </c>
      <c r="O324" s="200">
        <f t="shared" si="252"/>
        <v>0</v>
      </c>
      <c r="P324" s="199">
        <f t="shared" si="253"/>
        <v>0</v>
      </c>
      <c r="Q324" s="199">
        <f t="shared" si="254"/>
        <v>0</v>
      </c>
      <c r="R324" s="199">
        <f t="shared" si="255"/>
        <v>0</v>
      </c>
      <c r="S324" s="201">
        <f t="shared" si="369"/>
        <v>0</v>
      </c>
      <c r="T324" s="202">
        <f t="shared" si="256"/>
        <v>4</v>
      </c>
      <c r="U324" s="199">
        <f t="shared" si="257"/>
        <v>11</v>
      </c>
      <c r="V324" s="199">
        <f t="shared" si="258"/>
        <v>0</v>
      </c>
      <c r="W324" s="199">
        <f t="shared" si="259"/>
        <v>0</v>
      </c>
      <c r="X324" s="201">
        <f t="shared" si="260"/>
        <v>0</v>
      </c>
      <c r="Y324" s="203">
        <f t="shared" si="261"/>
        <v>3</v>
      </c>
      <c r="Z324" s="199">
        <f t="shared" si="262"/>
        <v>11</v>
      </c>
      <c r="AA324" s="199">
        <f t="shared" si="263"/>
        <v>0</v>
      </c>
      <c r="AB324" s="199">
        <f t="shared" si="264"/>
        <v>0</v>
      </c>
      <c r="AC324" s="201">
        <f t="shared" si="265"/>
        <v>0</v>
      </c>
      <c r="AD324" s="202">
        <f t="shared" si="266"/>
        <v>3</v>
      </c>
      <c r="AE324" s="199">
        <f t="shared" si="267"/>
        <v>0</v>
      </c>
      <c r="AF324" s="199">
        <f t="shared" si="268"/>
        <v>0</v>
      </c>
      <c r="AG324" s="199">
        <f t="shared" si="269"/>
        <v>0</v>
      </c>
      <c r="AH324" s="201">
        <f t="shared" si="270"/>
        <v>0</v>
      </c>
      <c r="AI324" s="204">
        <f t="shared" si="271"/>
        <v>4</v>
      </c>
      <c r="AJ324" s="199">
        <f t="shared" si="272"/>
        <v>0</v>
      </c>
      <c r="AK324" s="199">
        <f t="shared" si="273"/>
        <v>0</v>
      </c>
      <c r="AL324" s="199">
        <f t="shared" si="274"/>
        <v>0</v>
      </c>
      <c r="AM324" s="201">
        <f t="shared" si="275"/>
        <v>0</v>
      </c>
      <c r="AN324" s="204">
        <f t="shared" si="276"/>
        <v>4</v>
      </c>
      <c r="AO324" s="199">
        <f t="shared" si="277"/>
        <v>11</v>
      </c>
      <c r="AP324" s="199">
        <f t="shared" si="278"/>
        <v>0</v>
      </c>
      <c r="AQ324" s="199">
        <f t="shared" si="279"/>
        <v>0</v>
      </c>
      <c r="AR324" s="201">
        <f t="shared" si="280"/>
        <v>0</v>
      </c>
      <c r="AS324" s="204">
        <f t="shared" si="281"/>
        <v>3</v>
      </c>
      <c r="AT324" s="199">
        <f t="shared" si="282"/>
        <v>0</v>
      </c>
      <c r="AU324" s="199">
        <f t="shared" si="283"/>
        <v>0</v>
      </c>
      <c r="AV324" s="199">
        <f t="shared" si="284"/>
        <v>0</v>
      </c>
      <c r="AW324" s="201">
        <f t="shared" si="285"/>
        <v>0</v>
      </c>
      <c r="AX324" s="205">
        <f t="shared" si="286"/>
        <v>4</v>
      </c>
      <c r="AY324" s="199">
        <f t="shared" si="287"/>
        <v>11</v>
      </c>
      <c r="AZ324" s="199">
        <f t="shared" si="288"/>
        <v>0</v>
      </c>
      <c r="BA324" s="199">
        <f t="shared" si="289"/>
        <v>0</v>
      </c>
      <c r="BB324" s="201">
        <f t="shared" si="290"/>
        <v>0</v>
      </c>
      <c r="BC324" s="204">
        <f t="shared" si="291"/>
        <v>3</v>
      </c>
      <c r="BD324" s="199">
        <f t="shared" si="292"/>
        <v>6</v>
      </c>
      <c r="BE324" s="199">
        <f t="shared" si="293"/>
        <v>0</v>
      </c>
      <c r="BF324" s="199">
        <f t="shared" si="294"/>
        <v>0</v>
      </c>
      <c r="BG324" s="201">
        <f t="shared" si="295"/>
        <v>0</v>
      </c>
      <c r="BH324" s="204">
        <f t="shared" si="296"/>
        <v>3</v>
      </c>
      <c r="BI324" s="199">
        <f t="shared" si="297"/>
        <v>0</v>
      </c>
      <c r="BJ324" s="199">
        <f t="shared" si="298"/>
        <v>0</v>
      </c>
      <c r="BK324" s="199">
        <f t="shared" si="299"/>
        <v>0</v>
      </c>
      <c r="BL324" s="201">
        <f t="shared" si="300"/>
        <v>0</v>
      </c>
      <c r="BM324" s="206">
        <f t="shared" si="301"/>
        <v>4</v>
      </c>
      <c r="BN324" s="199">
        <f t="shared" si="302"/>
        <v>0</v>
      </c>
      <c r="BO324" s="199">
        <f t="shared" si="303"/>
        <v>0</v>
      </c>
      <c r="BP324" s="199">
        <f t="shared" si="304"/>
        <v>0</v>
      </c>
      <c r="BQ324" s="201">
        <f t="shared" si="305"/>
        <v>0</v>
      </c>
      <c r="BR324" s="207">
        <f t="shared" si="306"/>
        <v>4</v>
      </c>
      <c r="BS324" s="199">
        <f t="shared" si="307"/>
        <v>12</v>
      </c>
      <c r="BT324" s="199">
        <f t="shared" si="308"/>
        <v>0</v>
      </c>
      <c r="BU324" s="199">
        <f t="shared" si="309"/>
        <v>0</v>
      </c>
      <c r="BV324" s="201">
        <f t="shared" si="310"/>
        <v>0</v>
      </c>
      <c r="BW324" s="207">
        <f t="shared" si="311"/>
        <v>3</v>
      </c>
      <c r="BX324" s="235">
        <v>78</v>
      </c>
      <c r="BY324" s="235">
        <v>78</v>
      </c>
      <c r="BZ324" s="193" t="e">
        <f t="shared" si="312"/>
        <v>#VALUE!</v>
      </c>
      <c r="CA324" s="193">
        <f t="shared" si="313"/>
        <v>20</v>
      </c>
      <c r="CB324" s="193" t="e">
        <f t="shared" si="314"/>
        <v>#VALUE!</v>
      </c>
      <c r="CC324" s="193" t="e">
        <f t="shared" si="315"/>
        <v>#VALUE!</v>
      </c>
      <c r="CD324" s="193" t="e">
        <f t="shared" si="316"/>
        <v>#VALUE!</v>
      </c>
      <c r="CE324" s="193" t="e">
        <f t="shared" si="317"/>
        <v>#VALUE!</v>
      </c>
      <c r="CF324" s="193" t="e">
        <f t="shared" si="318"/>
        <v>#VALUE!</v>
      </c>
      <c r="CG324" s="193" t="e">
        <f t="shared" si="319"/>
        <v>#VALUE!</v>
      </c>
      <c r="CH324" s="193" t="e">
        <f t="shared" si="320"/>
        <v>#VALUE!</v>
      </c>
      <c r="CI324" s="193" t="e">
        <f t="shared" si="321"/>
        <v>#VALUE!</v>
      </c>
      <c r="CJ324" s="193" t="e">
        <f t="shared" si="322"/>
        <v>#VALUE!</v>
      </c>
      <c r="CK324" s="193" t="e">
        <f t="shared" si="323"/>
        <v>#VALUE!</v>
      </c>
      <c r="CL324" s="193" t="e">
        <f t="shared" si="324"/>
        <v>#VALUE!</v>
      </c>
      <c r="CM324" s="193" t="e">
        <f t="shared" si="325"/>
        <v>#VALUE!</v>
      </c>
      <c r="CN324" s="193" t="e">
        <f t="shared" si="326"/>
        <v>#VALUE!</v>
      </c>
      <c r="CO324" s="209" t="str">
        <f t="shared" si="327"/>
        <v>2023PEC AI 474</v>
      </c>
      <c r="CP324" s="193" t="e">
        <f t="shared" si="328"/>
        <v>#VALUE!</v>
      </c>
      <c r="CQ324" s="158"/>
      <c r="CR324" s="193">
        <f t="shared" si="329"/>
        <v>20</v>
      </c>
      <c r="CS324" s="193" t="e">
        <f t="shared" si="330"/>
        <v>#VALUE!</v>
      </c>
      <c r="CT324" s="193" t="e">
        <f t="shared" si="331"/>
        <v>#VALUE!</v>
      </c>
      <c r="CU324" s="193" t="e">
        <f t="shared" si="332"/>
        <v>#VALUE!</v>
      </c>
      <c r="CV324" s="193" t="e">
        <f t="shared" si="333"/>
        <v>#VALUE!</v>
      </c>
      <c r="CW324" s="193" t="e">
        <f t="shared" si="334"/>
        <v>#VALUE!</v>
      </c>
      <c r="CX324" s="193" t="e">
        <f t="shared" si="335"/>
        <v>#VALUE!</v>
      </c>
      <c r="CY324" s="193" t="e">
        <f t="shared" si="336"/>
        <v>#VALUE!</v>
      </c>
      <c r="CZ324" s="193" t="e">
        <f t="shared" si="337"/>
        <v>#VALUE!</v>
      </c>
      <c r="DA324" s="193" t="e">
        <f t="shared" si="338"/>
        <v>#VALUE!</v>
      </c>
      <c r="DB324" s="193" t="e">
        <f t="shared" si="339"/>
        <v>#VALUE!</v>
      </c>
      <c r="DC324" s="193" t="e">
        <f t="shared" si="340"/>
        <v>#VALUE!</v>
      </c>
      <c r="DD324" s="193" t="e">
        <f t="shared" si="341"/>
        <v>#VALUE!</v>
      </c>
      <c r="DE324" s="159"/>
      <c r="DF324" s="159" t="e">
        <f t="shared" si="342"/>
        <v>#VALUE!</v>
      </c>
      <c r="DG324" s="159"/>
      <c r="DH324" s="159"/>
      <c r="DI324" s="159"/>
      <c r="DJ324" s="159"/>
      <c r="DK324" s="159"/>
      <c r="DL324" s="159"/>
      <c r="DM324" s="159"/>
      <c r="DN324" s="159"/>
      <c r="DO324" s="159"/>
      <c r="DP324" s="159"/>
      <c r="DQ324" s="159"/>
      <c r="DR324" s="159">
        <f t="shared" si="343"/>
        <v>78</v>
      </c>
      <c r="DS324" s="188">
        <f t="shared" si="344"/>
        <v>16</v>
      </c>
      <c r="DT324" s="159">
        <f t="shared" si="345"/>
        <v>11</v>
      </c>
      <c r="DU324" s="159">
        <f t="shared" si="346"/>
        <v>11</v>
      </c>
      <c r="DV324" s="159">
        <f t="shared" si="347"/>
        <v>11</v>
      </c>
      <c r="DW324" s="159">
        <f t="shared" si="348"/>
        <v>11</v>
      </c>
      <c r="DX324" s="159">
        <f t="shared" si="349"/>
        <v>6</v>
      </c>
      <c r="DY324" s="210">
        <f t="shared" si="350"/>
        <v>12</v>
      </c>
      <c r="DZ324" s="159">
        <f t="shared" si="351"/>
        <v>78</v>
      </c>
      <c r="EA324" s="159">
        <f t="shared" si="352"/>
        <v>16</v>
      </c>
      <c r="EB324" s="159">
        <f t="shared" si="353"/>
        <v>0</v>
      </c>
      <c r="EC324" s="159">
        <f t="shared" si="391"/>
        <v>11</v>
      </c>
      <c r="ED324" s="159">
        <f t="shared" si="391"/>
        <v>11</v>
      </c>
      <c r="EE324" s="159">
        <f t="shared" si="392"/>
        <v>0</v>
      </c>
      <c r="EF324" s="159">
        <f t="shared" si="392"/>
        <v>0</v>
      </c>
      <c r="EG324" s="159">
        <f t="shared" si="354"/>
        <v>11</v>
      </c>
      <c r="EH324" s="159">
        <f t="shared" si="355"/>
        <v>0</v>
      </c>
      <c r="EI324" s="159">
        <f t="shared" si="393"/>
        <v>11</v>
      </c>
      <c r="EJ324" s="159">
        <f t="shared" si="393"/>
        <v>6</v>
      </c>
      <c r="EK324" s="159">
        <f t="shared" si="394"/>
        <v>0</v>
      </c>
      <c r="EL324" s="159">
        <f t="shared" si="394"/>
        <v>0</v>
      </c>
      <c r="EM324" s="159">
        <f t="shared" si="356"/>
        <v>12</v>
      </c>
      <c r="EN324" s="159"/>
      <c r="EO324" s="159"/>
      <c r="EP324" s="188">
        <f t="shared" si="357"/>
        <v>16</v>
      </c>
      <c r="EQ324" s="159">
        <f t="shared" si="358"/>
        <v>13</v>
      </c>
      <c r="ER324" s="159">
        <f t="shared" si="359"/>
        <v>14</v>
      </c>
      <c r="ES324" s="159">
        <f t="shared" si="360"/>
        <v>14</v>
      </c>
      <c r="ET324" s="159">
        <f t="shared" si="361"/>
        <v>9</v>
      </c>
      <c r="EU324" s="159">
        <f t="shared" si="362"/>
        <v>12</v>
      </c>
      <c r="EV324" s="159"/>
      <c r="EW324" s="159">
        <f t="shared" si="363"/>
        <v>78</v>
      </c>
      <c r="EX324" s="159">
        <f t="shared" si="364"/>
        <v>16</v>
      </c>
      <c r="EY324" s="159">
        <f t="shared" si="365"/>
        <v>0</v>
      </c>
      <c r="EZ324" s="159">
        <f t="shared" si="395"/>
        <v>13</v>
      </c>
      <c r="FA324" s="159">
        <f t="shared" si="395"/>
        <v>14</v>
      </c>
      <c r="FB324" s="159">
        <f t="shared" si="396"/>
        <v>0</v>
      </c>
      <c r="FC324" s="159">
        <f t="shared" si="396"/>
        <v>0</v>
      </c>
      <c r="FD324" s="159">
        <f t="shared" si="366"/>
        <v>14</v>
      </c>
      <c r="FE324" s="159">
        <f t="shared" si="367"/>
        <v>0</v>
      </c>
      <c r="FF324" s="159">
        <f t="shared" si="397"/>
        <v>9</v>
      </c>
      <c r="FG324" s="159">
        <f t="shared" si="397"/>
        <v>12</v>
      </c>
      <c r="FH324" s="159">
        <f t="shared" si="368"/>
        <v>0</v>
      </c>
      <c r="FI324" s="159">
        <v>0</v>
      </c>
      <c r="FJ324" s="159">
        <v>0</v>
      </c>
      <c r="FK324" s="159"/>
      <c r="FL324" s="159"/>
      <c r="FM324" s="235">
        <v>78</v>
      </c>
    </row>
    <row r="325" spans="1:169" ht="18" x14ac:dyDescent="0.2">
      <c r="A325" s="194">
        <v>312</v>
      </c>
      <c r="B325" s="195">
        <v>211423243313</v>
      </c>
      <c r="C325" s="196" t="s">
        <v>1292</v>
      </c>
      <c r="D325" s="197"/>
      <c r="E325" s="198" t="s">
        <v>1293</v>
      </c>
      <c r="F325" s="199">
        <f t="shared" si="243"/>
        <v>2</v>
      </c>
      <c r="G325" s="199">
        <f t="shared" si="244"/>
        <v>2</v>
      </c>
      <c r="H325" s="199">
        <f t="shared" si="245"/>
        <v>2</v>
      </c>
      <c r="I325" s="199">
        <f t="shared" si="246"/>
        <v>2</v>
      </c>
      <c r="J325" s="199">
        <f t="shared" si="247"/>
        <v>2</v>
      </c>
      <c r="K325" s="199">
        <f t="shared" si="248"/>
        <v>2</v>
      </c>
      <c r="L325" s="199">
        <f t="shared" si="249"/>
        <v>1</v>
      </c>
      <c r="M325" s="199">
        <f t="shared" si="250"/>
        <v>0</v>
      </c>
      <c r="N325" s="199">
        <f t="shared" si="251"/>
        <v>0</v>
      </c>
      <c r="O325" s="200">
        <f t="shared" si="252"/>
        <v>0</v>
      </c>
      <c r="P325" s="199">
        <f t="shared" si="253"/>
        <v>10</v>
      </c>
      <c r="Q325" s="199">
        <f t="shared" si="254"/>
        <v>0</v>
      </c>
      <c r="R325" s="199">
        <f t="shared" si="255"/>
        <v>0</v>
      </c>
      <c r="S325" s="201">
        <f t="shared" si="369"/>
        <v>0</v>
      </c>
      <c r="T325" s="202">
        <f t="shared" si="256"/>
        <v>3</v>
      </c>
      <c r="U325" s="199">
        <f t="shared" si="257"/>
        <v>0</v>
      </c>
      <c r="V325" s="199">
        <f t="shared" si="258"/>
        <v>0</v>
      </c>
      <c r="W325" s="199">
        <f t="shared" si="259"/>
        <v>0</v>
      </c>
      <c r="X325" s="201">
        <f t="shared" si="260"/>
        <v>0</v>
      </c>
      <c r="Y325" s="203">
        <f t="shared" si="261"/>
        <v>4</v>
      </c>
      <c r="Z325" s="199">
        <f t="shared" si="262"/>
        <v>0</v>
      </c>
      <c r="AA325" s="199">
        <f t="shared" si="263"/>
        <v>0</v>
      </c>
      <c r="AB325" s="199">
        <f t="shared" si="264"/>
        <v>0</v>
      </c>
      <c r="AC325" s="201">
        <f t="shared" si="265"/>
        <v>0</v>
      </c>
      <c r="AD325" s="202">
        <f t="shared" si="266"/>
        <v>4</v>
      </c>
      <c r="AE325" s="199">
        <f t="shared" si="267"/>
        <v>10</v>
      </c>
      <c r="AF325" s="199">
        <f t="shared" si="268"/>
        <v>0</v>
      </c>
      <c r="AG325" s="199">
        <f t="shared" si="269"/>
        <v>0</v>
      </c>
      <c r="AH325" s="201">
        <f t="shared" si="270"/>
        <v>0</v>
      </c>
      <c r="AI325" s="204">
        <f t="shared" si="271"/>
        <v>3</v>
      </c>
      <c r="AJ325" s="199">
        <f t="shared" si="272"/>
        <v>9</v>
      </c>
      <c r="AK325" s="199">
        <f t="shared" si="273"/>
        <v>0</v>
      </c>
      <c r="AL325" s="199">
        <f t="shared" si="274"/>
        <v>0</v>
      </c>
      <c r="AM325" s="201">
        <f t="shared" si="275"/>
        <v>0</v>
      </c>
      <c r="AN325" s="204">
        <f t="shared" si="276"/>
        <v>3</v>
      </c>
      <c r="AO325" s="199">
        <f t="shared" si="277"/>
        <v>0</v>
      </c>
      <c r="AP325" s="199">
        <f t="shared" si="278"/>
        <v>0</v>
      </c>
      <c r="AQ325" s="199">
        <f t="shared" si="279"/>
        <v>0</v>
      </c>
      <c r="AR325" s="201">
        <f t="shared" si="280"/>
        <v>0</v>
      </c>
      <c r="AS325" s="204">
        <f t="shared" si="281"/>
        <v>4</v>
      </c>
      <c r="AT325" s="199">
        <f t="shared" si="282"/>
        <v>10</v>
      </c>
      <c r="AU325" s="199">
        <f t="shared" si="283"/>
        <v>0</v>
      </c>
      <c r="AV325" s="199">
        <f t="shared" si="284"/>
        <v>0</v>
      </c>
      <c r="AW325" s="201">
        <f t="shared" si="285"/>
        <v>0</v>
      </c>
      <c r="AX325" s="205">
        <f t="shared" si="286"/>
        <v>3</v>
      </c>
      <c r="AY325" s="199">
        <f t="shared" si="287"/>
        <v>0</v>
      </c>
      <c r="AZ325" s="199">
        <f t="shared" si="288"/>
        <v>0</v>
      </c>
      <c r="BA325" s="199">
        <f t="shared" si="289"/>
        <v>0</v>
      </c>
      <c r="BB325" s="201">
        <f t="shared" si="290"/>
        <v>0</v>
      </c>
      <c r="BC325" s="204">
        <f t="shared" si="291"/>
        <v>4</v>
      </c>
      <c r="BD325" s="199">
        <f t="shared" si="292"/>
        <v>0</v>
      </c>
      <c r="BE325" s="199">
        <f t="shared" si="293"/>
        <v>0</v>
      </c>
      <c r="BF325" s="199">
        <f t="shared" si="294"/>
        <v>0</v>
      </c>
      <c r="BG325" s="201">
        <f t="shared" si="295"/>
        <v>0</v>
      </c>
      <c r="BH325" s="204">
        <f t="shared" si="296"/>
        <v>4</v>
      </c>
      <c r="BI325" s="199">
        <f t="shared" si="297"/>
        <v>5</v>
      </c>
      <c r="BJ325" s="199">
        <f t="shared" si="298"/>
        <v>0</v>
      </c>
      <c r="BK325" s="199">
        <f t="shared" si="299"/>
        <v>0</v>
      </c>
      <c r="BL325" s="201">
        <f t="shared" si="300"/>
        <v>0</v>
      </c>
      <c r="BM325" s="206">
        <f t="shared" si="301"/>
        <v>3</v>
      </c>
      <c r="BN325" s="199">
        <f t="shared" si="302"/>
        <v>10</v>
      </c>
      <c r="BO325" s="199">
        <f t="shared" si="303"/>
        <v>0</v>
      </c>
      <c r="BP325" s="199">
        <f t="shared" si="304"/>
        <v>0</v>
      </c>
      <c r="BQ325" s="201">
        <f t="shared" si="305"/>
        <v>0</v>
      </c>
      <c r="BR325" s="207">
        <f t="shared" si="306"/>
        <v>3</v>
      </c>
      <c r="BS325" s="199">
        <f t="shared" si="307"/>
        <v>0</v>
      </c>
      <c r="BT325" s="199">
        <f t="shared" si="308"/>
        <v>0</v>
      </c>
      <c r="BU325" s="199">
        <f t="shared" si="309"/>
        <v>0</v>
      </c>
      <c r="BV325" s="201">
        <f t="shared" si="310"/>
        <v>0</v>
      </c>
      <c r="BW325" s="207">
        <f t="shared" si="311"/>
        <v>4</v>
      </c>
      <c r="BX325" s="235">
        <v>67</v>
      </c>
      <c r="BY325" s="235">
        <v>67</v>
      </c>
      <c r="BZ325" s="193" t="e">
        <f t="shared" si="312"/>
        <v>#VALUE!</v>
      </c>
      <c r="CA325" s="193">
        <f t="shared" si="313"/>
        <v>20</v>
      </c>
      <c r="CB325" s="193" t="e">
        <f t="shared" si="314"/>
        <v>#VALUE!</v>
      </c>
      <c r="CC325" s="193" t="e">
        <f t="shared" si="315"/>
        <v>#VALUE!</v>
      </c>
      <c r="CD325" s="193" t="e">
        <f t="shared" si="316"/>
        <v>#VALUE!</v>
      </c>
      <c r="CE325" s="193" t="e">
        <f t="shared" si="317"/>
        <v>#VALUE!</v>
      </c>
      <c r="CF325" s="193" t="e">
        <f t="shared" si="318"/>
        <v>#VALUE!</v>
      </c>
      <c r="CG325" s="193" t="e">
        <f t="shared" si="319"/>
        <v>#VALUE!</v>
      </c>
      <c r="CH325" s="193" t="e">
        <f t="shared" si="320"/>
        <v>#VALUE!</v>
      </c>
      <c r="CI325" s="193" t="e">
        <f t="shared" si="321"/>
        <v>#VALUE!</v>
      </c>
      <c r="CJ325" s="193" t="e">
        <f t="shared" si="322"/>
        <v>#VALUE!</v>
      </c>
      <c r="CK325" s="193" t="e">
        <f t="shared" si="323"/>
        <v>#VALUE!</v>
      </c>
      <c r="CL325" s="193" t="e">
        <f t="shared" si="324"/>
        <v>#VALUE!</v>
      </c>
      <c r="CM325" s="193" t="e">
        <f t="shared" si="325"/>
        <v>#VALUE!</v>
      </c>
      <c r="CN325" s="193" t="e">
        <f t="shared" si="326"/>
        <v>#VALUE!</v>
      </c>
      <c r="CO325" s="209" t="str">
        <f t="shared" si="327"/>
        <v>2023PEC AI 475</v>
      </c>
      <c r="CP325" s="193" t="e">
        <f t="shared" si="328"/>
        <v>#VALUE!</v>
      </c>
      <c r="CQ325" s="158"/>
      <c r="CR325" s="193">
        <f t="shared" si="329"/>
        <v>20</v>
      </c>
      <c r="CS325" s="193" t="e">
        <f t="shared" si="330"/>
        <v>#VALUE!</v>
      </c>
      <c r="CT325" s="193" t="e">
        <f t="shared" si="331"/>
        <v>#VALUE!</v>
      </c>
      <c r="CU325" s="193" t="e">
        <f t="shared" si="332"/>
        <v>#VALUE!</v>
      </c>
      <c r="CV325" s="193" t="e">
        <f t="shared" si="333"/>
        <v>#VALUE!</v>
      </c>
      <c r="CW325" s="193" t="e">
        <f t="shared" si="334"/>
        <v>#VALUE!</v>
      </c>
      <c r="CX325" s="193" t="e">
        <f t="shared" si="335"/>
        <v>#VALUE!</v>
      </c>
      <c r="CY325" s="193" t="e">
        <f t="shared" si="336"/>
        <v>#VALUE!</v>
      </c>
      <c r="CZ325" s="193" t="e">
        <f t="shared" si="337"/>
        <v>#VALUE!</v>
      </c>
      <c r="DA325" s="193" t="e">
        <f t="shared" si="338"/>
        <v>#VALUE!</v>
      </c>
      <c r="DB325" s="193" t="e">
        <f t="shared" si="339"/>
        <v>#VALUE!</v>
      </c>
      <c r="DC325" s="193" t="e">
        <f t="shared" si="340"/>
        <v>#VALUE!</v>
      </c>
      <c r="DD325" s="193" t="e">
        <f t="shared" si="341"/>
        <v>#VALUE!</v>
      </c>
      <c r="DE325" s="159"/>
      <c r="DF325" s="159" t="e">
        <f t="shared" si="342"/>
        <v>#VALUE!</v>
      </c>
      <c r="DG325" s="159"/>
      <c r="DH325" s="159"/>
      <c r="DI325" s="159"/>
      <c r="DJ325" s="159"/>
      <c r="DK325" s="159"/>
      <c r="DL325" s="159"/>
      <c r="DM325" s="159"/>
      <c r="DN325" s="159"/>
      <c r="DO325" s="159"/>
      <c r="DP325" s="159"/>
      <c r="DQ325" s="159"/>
      <c r="DR325" s="159">
        <f t="shared" si="343"/>
        <v>67</v>
      </c>
      <c r="DS325" s="188">
        <f t="shared" si="344"/>
        <v>13</v>
      </c>
      <c r="DT325" s="159">
        <f t="shared" si="345"/>
        <v>10</v>
      </c>
      <c r="DU325" s="159">
        <f t="shared" si="346"/>
        <v>10</v>
      </c>
      <c r="DV325" s="159">
        <f t="shared" si="347"/>
        <v>9</v>
      </c>
      <c r="DW325" s="159">
        <f t="shared" si="348"/>
        <v>10</v>
      </c>
      <c r="DX325" s="159">
        <f t="shared" si="349"/>
        <v>5</v>
      </c>
      <c r="DY325" s="210">
        <f t="shared" si="350"/>
        <v>10</v>
      </c>
      <c r="DZ325" s="159">
        <f t="shared" si="351"/>
        <v>67</v>
      </c>
      <c r="EA325" s="159">
        <f t="shared" si="352"/>
        <v>13</v>
      </c>
      <c r="EB325" s="159">
        <f t="shared" si="353"/>
        <v>10</v>
      </c>
      <c r="EC325" s="159">
        <f t="shared" si="391"/>
        <v>0</v>
      </c>
      <c r="ED325" s="159">
        <f t="shared" si="391"/>
        <v>0</v>
      </c>
      <c r="EE325" s="159">
        <f t="shared" si="392"/>
        <v>10</v>
      </c>
      <c r="EF325" s="159">
        <f t="shared" si="392"/>
        <v>9</v>
      </c>
      <c r="EG325" s="159">
        <f t="shared" si="354"/>
        <v>0</v>
      </c>
      <c r="EH325" s="159">
        <f t="shared" si="355"/>
        <v>10</v>
      </c>
      <c r="EI325" s="159">
        <f t="shared" si="393"/>
        <v>0</v>
      </c>
      <c r="EJ325" s="159">
        <f t="shared" si="393"/>
        <v>0</v>
      </c>
      <c r="EK325" s="159">
        <f t="shared" si="394"/>
        <v>5</v>
      </c>
      <c r="EL325" s="159">
        <f t="shared" si="394"/>
        <v>10</v>
      </c>
      <c r="EM325" s="159">
        <f t="shared" si="356"/>
        <v>0</v>
      </c>
      <c r="EN325" s="159"/>
      <c r="EO325" s="159"/>
      <c r="EP325" s="188">
        <f t="shared" si="357"/>
        <v>13</v>
      </c>
      <c r="EQ325" s="159">
        <f t="shared" si="358"/>
        <v>12</v>
      </c>
      <c r="ER325" s="159">
        <f t="shared" si="359"/>
        <v>12</v>
      </c>
      <c r="ES325" s="159">
        <f t="shared" si="360"/>
        <v>11</v>
      </c>
      <c r="ET325" s="159">
        <f t="shared" si="361"/>
        <v>8</v>
      </c>
      <c r="EU325" s="159">
        <f t="shared" si="362"/>
        <v>11</v>
      </c>
      <c r="EV325" s="159"/>
      <c r="EW325" s="159">
        <f t="shared" si="363"/>
        <v>67</v>
      </c>
      <c r="EX325" s="159">
        <f t="shared" si="364"/>
        <v>13</v>
      </c>
      <c r="EY325" s="159">
        <f t="shared" si="365"/>
        <v>12</v>
      </c>
      <c r="EZ325" s="159">
        <f t="shared" si="395"/>
        <v>0</v>
      </c>
      <c r="FA325" s="159">
        <f t="shared" si="395"/>
        <v>0</v>
      </c>
      <c r="FB325" s="159">
        <f t="shared" si="396"/>
        <v>12</v>
      </c>
      <c r="FC325" s="159">
        <f t="shared" si="396"/>
        <v>11</v>
      </c>
      <c r="FD325" s="159">
        <f t="shared" si="366"/>
        <v>0</v>
      </c>
      <c r="FE325" s="159">
        <f t="shared" si="367"/>
        <v>8</v>
      </c>
      <c r="FF325" s="159">
        <f t="shared" si="397"/>
        <v>0</v>
      </c>
      <c r="FG325" s="159">
        <f t="shared" si="397"/>
        <v>0</v>
      </c>
      <c r="FH325" s="159">
        <f t="shared" si="368"/>
        <v>11</v>
      </c>
      <c r="FI325" s="159">
        <v>0</v>
      </c>
      <c r="FJ325" s="159">
        <v>0</v>
      </c>
      <c r="FK325" s="159"/>
      <c r="FL325" s="159"/>
      <c r="FM325" s="235">
        <v>67</v>
      </c>
    </row>
    <row r="326" spans="1:169" ht="18" x14ac:dyDescent="0.2">
      <c r="A326" s="213">
        <v>313</v>
      </c>
      <c r="B326" s="195">
        <v>211423243314</v>
      </c>
      <c r="C326" s="196" t="s">
        <v>1294</v>
      </c>
      <c r="D326" s="197"/>
      <c r="E326" s="198" t="s">
        <v>1295</v>
      </c>
      <c r="F326" s="199">
        <f t="shared" si="243"/>
        <v>2</v>
      </c>
      <c r="G326" s="199">
        <f t="shared" si="244"/>
        <v>2</v>
      </c>
      <c r="H326" s="199">
        <f t="shared" si="245"/>
        <v>2</v>
      </c>
      <c r="I326" s="199">
        <f t="shared" si="246"/>
        <v>2</v>
      </c>
      <c r="J326" s="199">
        <f t="shared" si="247"/>
        <v>2</v>
      </c>
      <c r="K326" s="199">
        <f t="shared" si="248"/>
        <v>2</v>
      </c>
      <c r="L326" s="199">
        <f t="shared" si="249"/>
        <v>2</v>
      </c>
      <c r="M326" s="199">
        <f t="shared" si="250"/>
        <v>1</v>
      </c>
      <c r="N326" s="199">
        <f t="shared" si="251"/>
        <v>0</v>
      </c>
      <c r="O326" s="200">
        <f t="shared" si="252"/>
        <v>0</v>
      </c>
      <c r="P326" s="199">
        <f t="shared" si="253"/>
        <v>0</v>
      </c>
      <c r="Q326" s="199">
        <f t="shared" si="254"/>
        <v>0</v>
      </c>
      <c r="R326" s="199">
        <f t="shared" si="255"/>
        <v>0</v>
      </c>
      <c r="S326" s="201">
        <f t="shared" si="369"/>
        <v>0</v>
      </c>
      <c r="T326" s="202">
        <f t="shared" si="256"/>
        <v>4</v>
      </c>
      <c r="U326" s="199">
        <f t="shared" si="257"/>
        <v>11</v>
      </c>
      <c r="V326" s="199">
        <f t="shared" si="258"/>
        <v>0</v>
      </c>
      <c r="W326" s="199">
        <f t="shared" si="259"/>
        <v>0</v>
      </c>
      <c r="X326" s="201">
        <f t="shared" si="260"/>
        <v>0</v>
      </c>
      <c r="Y326" s="203">
        <f t="shared" si="261"/>
        <v>3</v>
      </c>
      <c r="Z326" s="199">
        <f t="shared" si="262"/>
        <v>11</v>
      </c>
      <c r="AA326" s="199">
        <f t="shared" si="263"/>
        <v>0</v>
      </c>
      <c r="AB326" s="199">
        <f t="shared" si="264"/>
        <v>0</v>
      </c>
      <c r="AC326" s="201">
        <f t="shared" si="265"/>
        <v>0</v>
      </c>
      <c r="AD326" s="202">
        <f t="shared" si="266"/>
        <v>3</v>
      </c>
      <c r="AE326" s="199">
        <f t="shared" si="267"/>
        <v>0</v>
      </c>
      <c r="AF326" s="199">
        <f t="shared" si="268"/>
        <v>0</v>
      </c>
      <c r="AG326" s="199">
        <f t="shared" si="269"/>
        <v>0</v>
      </c>
      <c r="AH326" s="201">
        <f t="shared" si="270"/>
        <v>0</v>
      </c>
      <c r="AI326" s="204">
        <f t="shared" si="271"/>
        <v>4</v>
      </c>
      <c r="AJ326" s="199">
        <f t="shared" si="272"/>
        <v>0</v>
      </c>
      <c r="AK326" s="199">
        <f t="shared" si="273"/>
        <v>0</v>
      </c>
      <c r="AL326" s="199">
        <f t="shared" si="274"/>
        <v>0</v>
      </c>
      <c r="AM326" s="201">
        <f t="shared" si="275"/>
        <v>0</v>
      </c>
      <c r="AN326" s="204">
        <f t="shared" si="276"/>
        <v>4</v>
      </c>
      <c r="AO326" s="199">
        <f t="shared" si="277"/>
        <v>11</v>
      </c>
      <c r="AP326" s="199">
        <f t="shared" si="278"/>
        <v>0</v>
      </c>
      <c r="AQ326" s="199">
        <f t="shared" si="279"/>
        <v>0</v>
      </c>
      <c r="AR326" s="201">
        <f t="shared" si="280"/>
        <v>0</v>
      </c>
      <c r="AS326" s="204">
        <f t="shared" si="281"/>
        <v>3</v>
      </c>
      <c r="AT326" s="199">
        <f t="shared" si="282"/>
        <v>0</v>
      </c>
      <c r="AU326" s="199">
        <f t="shared" si="283"/>
        <v>0</v>
      </c>
      <c r="AV326" s="199">
        <f t="shared" si="284"/>
        <v>0</v>
      </c>
      <c r="AW326" s="201">
        <f t="shared" si="285"/>
        <v>0</v>
      </c>
      <c r="AX326" s="205">
        <f t="shared" si="286"/>
        <v>4</v>
      </c>
      <c r="AY326" s="199">
        <f t="shared" si="287"/>
        <v>11</v>
      </c>
      <c r="AZ326" s="199">
        <f t="shared" si="288"/>
        <v>0</v>
      </c>
      <c r="BA326" s="199">
        <f t="shared" si="289"/>
        <v>0</v>
      </c>
      <c r="BB326" s="201">
        <f t="shared" si="290"/>
        <v>0</v>
      </c>
      <c r="BC326" s="204">
        <f t="shared" si="291"/>
        <v>3</v>
      </c>
      <c r="BD326" s="199">
        <f t="shared" si="292"/>
        <v>6</v>
      </c>
      <c r="BE326" s="199">
        <f t="shared" si="293"/>
        <v>0</v>
      </c>
      <c r="BF326" s="199">
        <f t="shared" si="294"/>
        <v>0</v>
      </c>
      <c r="BG326" s="201">
        <f t="shared" si="295"/>
        <v>0</v>
      </c>
      <c r="BH326" s="204">
        <f t="shared" si="296"/>
        <v>3</v>
      </c>
      <c r="BI326" s="199">
        <f t="shared" si="297"/>
        <v>0</v>
      </c>
      <c r="BJ326" s="199">
        <f t="shared" si="298"/>
        <v>0</v>
      </c>
      <c r="BK326" s="199">
        <f t="shared" si="299"/>
        <v>0</v>
      </c>
      <c r="BL326" s="201">
        <f t="shared" si="300"/>
        <v>0</v>
      </c>
      <c r="BM326" s="206">
        <f t="shared" si="301"/>
        <v>4</v>
      </c>
      <c r="BN326" s="199">
        <f t="shared" si="302"/>
        <v>0</v>
      </c>
      <c r="BO326" s="199">
        <f t="shared" si="303"/>
        <v>0</v>
      </c>
      <c r="BP326" s="199">
        <f t="shared" si="304"/>
        <v>0</v>
      </c>
      <c r="BQ326" s="201">
        <f t="shared" si="305"/>
        <v>0</v>
      </c>
      <c r="BR326" s="207">
        <f t="shared" si="306"/>
        <v>4</v>
      </c>
      <c r="BS326" s="199">
        <f t="shared" si="307"/>
        <v>12</v>
      </c>
      <c r="BT326" s="199">
        <f t="shared" si="308"/>
        <v>0</v>
      </c>
      <c r="BU326" s="199">
        <f t="shared" si="309"/>
        <v>0</v>
      </c>
      <c r="BV326" s="201">
        <f t="shared" si="310"/>
        <v>0</v>
      </c>
      <c r="BW326" s="207">
        <f t="shared" si="311"/>
        <v>3</v>
      </c>
      <c r="BX326" s="235">
        <v>77</v>
      </c>
      <c r="BY326" s="235">
        <v>77</v>
      </c>
      <c r="BZ326" s="193" t="e">
        <f t="shared" si="312"/>
        <v>#VALUE!</v>
      </c>
      <c r="CA326" s="193">
        <f t="shared" si="313"/>
        <v>20</v>
      </c>
      <c r="CB326" s="193" t="e">
        <f t="shared" si="314"/>
        <v>#VALUE!</v>
      </c>
      <c r="CC326" s="193" t="e">
        <f t="shared" si="315"/>
        <v>#VALUE!</v>
      </c>
      <c r="CD326" s="193" t="e">
        <f t="shared" si="316"/>
        <v>#VALUE!</v>
      </c>
      <c r="CE326" s="193" t="e">
        <f t="shared" si="317"/>
        <v>#VALUE!</v>
      </c>
      <c r="CF326" s="193" t="e">
        <f t="shared" si="318"/>
        <v>#VALUE!</v>
      </c>
      <c r="CG326" s="193" t="e">
        <f t="shared" si="319"/>
        <v>#VALUE!</v>
      </c>
      <c r="CH326" s="193" t="e">
        <f t="shared" si="320"/>
        <v>#VALUE!</v>
      </c>
      <c r="CI326" s="193" t="e">
        <f t="shared" si="321"/>
        <v>#VALUE!</v>
      </c>
      <c r="CJ326" s="193" t="e">
        <f t="shared" si="322"/>
        <v>#VALUE!</v>
      </c>
      <c r="CK326" s="193" t="e">
        <f t="shared" si="323"/>
        <v>#VALUE!</v>
      </c>
      <c r="CL326" s="193" t="e">
        <f t="shared" si="324"/>
        <v>#VALUE!</v>
      </c>
      <c r="CM326" s="193" t="e">
        <f t="shared" si="325"/>
        <v>#VALUE!</v>
      </c>
      <c r="CN326" s="193" t="e">
        <f t="shared" si="326"/>
        <v>#VALUE!</v>
      </c>
      <c r="CO326" s="209" t="str">
        <f t="shared" si="327"/>
        <v>2023PEC AI 476</v>
      </c>
      <c r="CP326" s="193" t="e">
        <f t="shared" si="328"/>
        <v>#VALUE!</v>
      </c>
      <c r="CQ326" s="158"/>
      <c r="CR326" s="193">
        <f t="shared" si="329"/>
        <v>20</v>
      </c>
      <c r="CS326" s="193" t="e">
        <f t="shared" si="330"/>
        <v>#VALUE!</v>
      </c>
      <c r="CT326" s="193" t="e">
        <f t="shared" si="331"/>
        <v>#VALUE!</v>
      </c>
      <c r="CU326" s="193" t="e">
        <f t="shared" si="332"/>
        <v>#VALUE!</v>
      </c>
      <c r="CV326" s="193" t="e">
        <f t="shared" si="333"/>
        <v>#VALUE!</v>
      </c>
      <c r="CW326" s="193" t="e">
        <f t="shared" si="334"/>
        <v>#VALUE!</v>
      </c>
      <c r="CX326" s="193" t="e">
        <f t="shared" si="335"/>
        <v>#VALUE!</v>
      </c>
      <c r="CY326" s="193" t="e">
        <f t="shared" si="336"/>
        <v>#VALUE!</v>
      </c>
      <c r="CZ326" s="193" t="e">
        <f t="shared" si="337"/>
        <v>#VALUE!</v>
      </c>
      <c r="DA326" s="193" t="e">
        <f t="shared" si="338"/>
        <v>#VALUE!</v>
      </c>
      <c r="DB326" s="193" t="e">
        <f t="shared" si="339"/>
        <v>#VALUE!</v>
      </c>
      <c r="DC326" s="193" t="e">
        <f t="shared" si="340"/>
        <v>#VALUE!</v>
      </c>
      <c r="DD326" s="193" t="e">
        <f t="shared" si="341"/>
        <v>#VALUE!</v>
      </c>
      <c r="DE326" s="159"/>
      <c r="DF326" s="159" t="e">
        <f t="shared" si="342"/>
        <v>#VALUE!</v>
      </c>
      <c r="DG326" s="159"/>
      <c r="DH326" s="159"/>
      <c r="DI326" s="159"/>
      <c r="DJ326" s="159"/>
      <c r="DK326" s="159"/>
      <c r="DL326" s="159"/>
      <c r="DM326" s="159"/>
      <c r="DN326" s="159"/>
      <c r="DO326" s="159"/>
      <c r="DP326" s="159"/>
      <c r="DQ326" s="159"/>
      <c r="DR326" s="159">
        <f t="shared" si="343"/>
        <v>77</v>
      </c>
      <c r="DS326" s="188">
        <f t="shared" si="344"/>
        <v>15</v>
      </c>
      <c r="DT326" s="159">
        <f t="shared" si="345"/>
        <v>11</v>
      </c>
      <c r="DU326" s="159">
        <f t="shared" si="346"/>
        <v>11</v>
      </c>
      <c r="DV326" s="159">
        <f t="shared" si="347"/>
        <v>11</v>
      </c>
      <c r="DW326" s="159">
        <f t="shared" si="348"/>
        <v>11</v>
      </c>
      <c r="DX326" s="159">
        <f t="shared" si="349"/>
        <v>6</v>
      </c>
      <c r="DY326" s="210">
        <f t="shared" si="350"/>
        <v>12</v>
      </c>
      <c r="DZ326" s="159">
        <f t="shared" si="351"/>
        <v>77</v>
      </c>
      <c r="EA326" s="159">
        <f t="shared" si="352"/>
        <v>15</v>
      </c>
      <c r="EB326" s="159">
        <f t="shared" si="353"/>
        <v>0</v>
      </c>
      <c r="EC326" s="159">
        <f t="shared" si="391"/>
        <v>11</v>
      </c>
      <c r="ED326" s="159">
        <f t="shared" si="391"/>
        <v>11</v>
      </c>
      <c r="EE326" s="159">
        <f t="shared" si="392"/>
        <v>0</v>
      </c>
      <c r="EF326" s="159">
        <f t="shared" si="392"/>
        <v>0</v>
      </c>
      <c r="EG326" s="159">
        <f t="shared" si="354"/>
        <v>11</v>
      </c>
      <c r="EH326" s="159">
        <f t="shared" si="355"/>
        <v>0</v>
      </c>
      <c r="EI326" s="159">
        <f t="shared" si="393"/>
        <v>11</v>
      </c>
      <c r="EJ326" s="159">
        <f t="shared" si="393"/>
        <v>6</v>
      </c>
      <c r="EK326" s="159">
        <f t="shared" si="394"/>
        <v>0</v>
      </c>
      <c r="EL326" s="159">
        <f t="shared" si="394"/>
        <v>0</v>
      </c>
      <c r="EM326" s="159">
        <f t="shared" si="356"/>
        <v>12</v>
      </c>
      <c r="EN326" s="159"/>
      <c r="EO326" s="159"/>
      <c r="EP326" s="188">
        <f t="shared" si="357"/>
        <v>15</v>
      </c>
      <c r="EQ326" s="159">
        <f t="shared" si="358"/>
        <v>13</v>
      </c>
      <c r="ER326" s="159">
        <f t="shared" si="359"/>
        <v>14</v>
      </c>
      <c r="ES326" s="159">
        <f t="shared" si="360"/>
        <v>14</v>
      </c>
      <c r="ET326" s="159">
        <f t="shared" si="361"/>
        <v>9</v>
      </c>
      <c r="EU326" s="159">
        <f t="shared" si="362"/>
        <v>12</v>
      </c>
      <c r="EV326" s="159"/>
      <c r="EW326" s="159">
        <f t="shared" si="363"/>
        <v>77</v>
      </c>
      <c r="EX326" s="159">
        <f t="shared" si="364"/>
        <v>15</v>
      </c>
      <c r="EY326" s="159">
        <f t="shared" si="365"/>
        <v>0</v>
      </c>
      <c r="EZ326" s="159">
        <f t="shared" si="395"/>
        <v>13</v>
      </c>
      <c r="FA326" s="159">
        <f t="shared" si="395"/>
        <v>14</v>
      </c>
      <c r="FB326" s="159">
        <f t="shared" si="396"/>
        <v>0</v>
      </c>
      <c r="FC326" s="159">
        <f t="shared" si="396"/>
        <v>0</v>
      </c>
      <c r="FD326" s="159">
        <f t="shared" si="366"/>
        <v>14</v>
      </c>
      <c r="FE326" s="159">
        <f t="shared" si="367"/>
        <v>0</v>
      </c>
      <c r="FF326" s="159">
        <f t="shared" si="397"/>
        <v>9</v>
      </c>
      <c r="FG326" s="159">
        <f t="shared" si="397"/>
        <v>12</v>
      </c>
      <c r="FH326" s="159">
        <f t="shared" si="368"/>
        <v>0</v>
      </c>
      <c r="FI326" s="159">
        <v>0</v>
      </c>
      <c r="FJ326" s="159">
        <v>0</v>
      </c>
      <c r="FK326" s="159"/>
      <c r="FL326" s="159"/>
      <c r="FM326" s="235">
        <v>77</v>
      </c>
    </row>
    <row r="327" spans="1:169" ht="18" x14ac:dyDescent="0.2">
      <c r="A327" s="194">
        <v>314</v>
      </c>
      <c r="B327" s="211">
        <v>211423243315</v>
      </c>
      <c r="C327" s="211" t="s">
        <v>1296</v>
      </c>
      <c r="D327" s="197"/>
      <c r="E327" s="212" t="s">
        <v>1297</v>
      </c>
      <c r="F327" s="199">
        <f t="shared" si="243"/>
        <v>2</v>
      </c>
      <c r="G327" s="199">
        <f t="shared" si="244"/>
        <v>2</v>
      </c>
      <c r="H327" s="199">
        <f t="shared" si="245"/>
        <v>2</v>
      </c>
      <c r="I327" s="199">
        <f t="shared" si="246"/>
        <v>2</v>
      </c>
      <c r="J327" s="199">
        <f t="shared" si="247"/>
        <v>2</v>
      </c>
      <c r="K327" s="199">
        <f t="shared" si="248"/>
        <v>2</v>
      </c>
      <c r="L327" s="199">
        <f t="shared" si="249"/>
        <v>2</v>
      </c>
      <c r="M327" s="199">
        <f t="shared" si="250"/>
        <v>2</v>
      </c>
      <c r="N327" s="199">
        <f t="shared" si="251"/>
        <v>2</v>
      </c>
      <c r="O327" s="200">
        <f t="shared" si="252"/>
        <v>0</v>
      </c>
      <c r="P327" s="199">
        <f t="shared" si="253"/>
        <v>13</v>
      </c>
      <c r="Q327" s="199">
        <f t="shared" si="254"/>
        <v>0</v>
      </c>
      <c r="R327" s="199">
        <f t="shared" si="255"/>
        <v>0</v>
      </c>
      <c r="S327" s="201">
        <f t="shared" si="369"/>
        <v>0</v>
      </c>
      <c r="T327" s="202">
        <f t="shared" si="256"/>
        <v>3</v>
      </c>
      <c r="U327" s="199">
        <f t="shared" si="257"/>
        <v>0</v>
      </c>
      <c r="V327" s="199">
        <f t="shared" si="258"/>
        <v>0</v>
      </c>
      <c r="W327" s="199">
        <f t="shared" si="259"/>
        <v>0</v>
      </c>
      <c r="X327" s="201">
        <f t="shared" si="260"/>
        <v>0</v>
      </c>
      <c r="Y327" s="203">
        <f t="shared" si="261"/>
        <v>4</v>
      </c>
      <c r="Z327" s="199">
        <f t="shared" si="262"/>
        <v>0</v>
      </c>
      <c r="AA327" s="199">
        <f t="shared" si="263"/>
        <v>0</v>
      </c>
      <c r="AB327" s="199">
        <f t="shared" si="264"/>
        <v>0</v>
      </c>
      <c r="AC327" s="201">
        <f t="shared" si="265"/>
        <v>0</v>
      </c>
      <c r="AD327" s="202">
        <f t="shared" si="266"/>
        <v>4</v>
      </c>
      <c r="AE327" s="199">
        <f t="shared" si="267"/>
        <v>13</v>
      </c>
      <c r="AF327" s="199">
        <f t="shared" si="268"/>
        <v>0</v>
      </c>
      <c r="AG327" s="199">
        <f t="shared" si="269"/>
        <v>0</v>
      </c>
      <c r="AH327" s="201">
        <f t="shared" si="270"/>
        <v>0</v>
      </c>
      <c r="AI327" s="204">
        <f t="shared" si="271"/>
        <v>3</v>
      </c>
      <c r="AJ327" s="199">
        <f t="shared" si="272"/>
        <v>11</v>
      </c>
      <c r="AK327" s="199">
        <f t="shared" si="273"/>
        <v>0</v>
      </c>
      <c r="AL327" s="199">
        <f t="shared" si="274"/>
        <v>0</v>
      </c>
      <c r="AM327" s="201">
        <f t="shared" si="275"/>
        <v>0</v>
      </c>
      <c r="AN327" s="204">
        <f t="shared" si="276"/>
        <v>3</v>
      </c>
      <c r="AO327" s="199">
        <f t="shared" si="277"/>
        <v>0</v>
      </c>
      <c r="AP327" s="199">
        <f t="shared" si="278"/>
        <v>0</v>
      </c>
      <c r="AQ327" s="199">
        <f t="shared" si="279"/>
        <v>0</v>
      </c>
      <c r="AR327" s="201">
        <f t="shared" si="280"/>
        <v>0</v>
      </c>
      <c r="AS327" s="204">
        <f t="shared" si="281"/>
        <v>4</v>
      </c>
      <c r="AT327" s="199">
        <f t="shared" si="282"/>
        <v>13</v>
      </c>
      <c r="AU327" s="199">
        <f t="shared" si="283"/>
        <v>0</v>
      </c>
      <c r="AV327" s="199">
        <f t="shared" si="284"/>
        <v>0</v>
      </c>
      <c r="AW327" s="201">
        <f t="shared" si="285"/>
        <v>0</v>
      </c>
      <c r="AX327" s="205">
        <f t="shared" si="286"/>
        <v>3</v>
      </c>
      <c r="AY327" s="199">
        <f t="shared" si="287"/>
        <v>0</v>
      </c>
      <c r="AZ327" s="199">
        <f t="shared" si="288"/>
        <v>0</v>
      </c>
      <c r="BA327" s="199">
        <f t="shared" si="289"/>
        <v>0</v>
      </c>
      <c r="BB327" s="201">
        <f t="shared" si="290"/>
        <v>0</v>
      </c>
      <c r="BC327" s="204">
        <f t="shared" si="291"/>
        <v>4</v>
      </c>
      <c r="BD327" s="199">
        <f t="shared" si="292"/>
        <v>0</v>
      </c>
      <c r="BE327" s="199">
        <f t="shared" si="293"/>
        <v>0</v>
      </c>
      <c r="BF327" s="199">
        <f t="shared" si="294"/>
        <v>0</v>
      </c>
      <c r="BG327" s="201">
        <f t="shared" si="295"/>
        <v>0</v>
      </c>
      <c r="BH327" s="204">
        <f t="shared" si="296"/>
        <v>4</v>
      </c>
      <c r="BI327" s="199">
        <f t="shared" si="297"/>
        <v>9</v>
      </c>
      <c r="BJ327" s="199">
        <f t="shared" si="298"/>
        <v>0</v>
      </c>
      <c r="BK327" s="199">
        <f t="shared" si="299"/>
        <v>0</v>
      </c>
      <c r="BL327" s="201">
        <f t="shared" si="300"/>
        <v>0</v>
      </c>
      <c r="BM327" s="206">
        <f t="shared" si="301"/>
        <v>3</v>
      </c>
      <c r="BN327" s="199">
        <f t="shared" si="302"/>
        <v>14</v>
      </c>
      <c r="BO327" s="199">
        <f t="shared" si="303"/>
        <v>0</v>
      </c>
      <c r="BP327" s="199">
        <f t="shared" si="304"/>
        <v>0</v>
      </c>
      <c r="BQ327" s="201">
        <f t="shared" si="305"/>
        <v>0</v>
      </c>
      <c r="BR327" s="207">
        <f t="shared" si="306"/>
        <v>3</v>
      </c>
      <c r="BS327" s="199">
        <f t="shared" si="307"/>
        <v>0</v>
      </c>
      <c r="BT327" s="199">
        <f t="shared" si="308"/>
        <v>0</v>
      </c>
      <c r="BU327" s="199">
        <f t="shared" si="309"/>
        <v>0</v>
      </c>
      <c r="BV327" s="201">
        <f t="shared" si="310"/>
        <v>0</v>
      </c>
      <c r="BW327" s="207">
        <f t="shared" si="311"/>
        <v>4</v>
      </c>
      <c r="BX327" s="235">
        <v>91</v>
      </c>
      <c r="BY327" s="235">
        <v>91</v>
      </c>
      <c r="BZ327" s="193" t="e">
        <f t="shared" si="312"/>
        <v>#VALUE!</v>
      </c>
      <c r="CA327" s="193">
        <f t="shared" si="313"/>
        <v>20</v>
      </c>
      <c r="CB327" s="193" t="e">
        <f t="shared" si="314"/>
        <v>#VALUE!</v>
      </c>
      <c r="CC327" s="193" t="e">
        <f t="shared" si="315"/>
        <v>#VALUE!</v>
      </c>
      <c r="CD327" s="193" t="e">
        <f t="shared" si="316"/>
        <v>#VALUE!</v>
      </c>
      <c r="CE327" s="193" t="e">
        <f t="shared" si="317"/>
        <v>#VALUE!</v>
      </c>
      <c r="CF327" s="193" t="e">
        <f t="shared" si="318"/>
        <v>#VALUE!</v>
      </c>
      <c r="CG327" s="193" t="e">
        <f t="shared" si="319"/>
        <v>#VALUE!</v>
      </c>
      <c r="CH327" s="193" t="e">
        <f t="shared" si="320"/>
        <v>#VALUE!</v>
      </c>
      <c r="CI327" s="193" t="e">
        <f t="shared" si="321"/>
        <v>#VALUE!</v>
      </c>
      <c r="CJ327" s="193" t="e">
        <f t="shared" si="322"/>
        <v>#VALUE!</v>
      </c>
      <c r="CK327" s="193" t="e">
        <f t="shared" si="323"/>
        <v>#VALUE!</v>
      </c>
      <c r="CL327" s="193" t="e">
        <f t="shared" si="324"/>
        <v>#VALUE!</v>
      </c>
      <c r="CM327" s="193" t="e">
        <f t="shared" si="325"/>
        <v>#VALUE!</v>
      </c>
      <c r="CN327" s="193" t="e">
        <f t="shared" si="326"/>
        <v>#VALUE!</v>
      </c>
      <c r="CO327" s="209" t="str">
        <f t="shared" si="327"/>
        <v>2023PEC AI 219</v>
      </c>
      <c r="CP327" s="193" t="e">
        <f t="shared" si="328"/>
        <v>#VALUE!</v>
      </c>
      <c r="CQ327" s="158"/>
      <c r="CR327" s="193">
        <f t="shared" si="329"/>
        <v>20</v>
      </c>
      <c r="CS327" s="193" t="e">
        <f t="shared" si="330"/>
        <v>#VALUE!</v>
      </c>
      <c r="CT327" s="193" t="e">
        <f t="shared" si="331"/>
        <v>#VALUE!</v>
      </c>
      <c r="CU327" s="193" t="e">
        <f t="shared" si="332"/>
        <v>#VALUE!</v>
      </c>
      <c r="CV327" s="193" t="e">
        <f t="shared" si="333"/>
        <v>#VALUE!</v>
      </c>
      <c r="CW327" s="193" t="e">
        <f t="shared" si="334"/>
        <v>#VALUE!</v>
      </c>
      <c r="CX327" s="193" t="e">
        <f t="shared" si="335"/>
        <v>#VALUE!</v>
      </c>
      <c r="CY327" s="193" t="e">
        <f t="shared" si="336"/>
        <v>#VALUE!</v>
      </c>
      <c r="CZ327" s="193" t="e">
        <f t="shared" si="337"/>
        <v>#VALUE!</v>
      </c>
      <c r="DA327" s="193" t="e">
        <f t="shared" si="338"/>
        <v>#VALUE!</v>
      </c>
      <c r="DB327" s="193" t="e">
        <f t="shared" si="339"/>
        <v>#VALUE!</v>
      </c>
      <c r="DC327" s="193" t="e">
        <f t="shared" si="340"/>
        <v>#VALUE!</v>
      </c>
      <c r="DD327" s="193" t="e">
        <f t="shared" si="341"/>
        <v>#VALUE!</v>
      </c>
      <c r="DE327" s="159"/>
      <c r="DF327" s="159" t="e">
        <f t="shared" si="342"/>
        <v>#VALUE!</v>
      </c>
      <c r="DG327" s="159"/>
      <c r="DH327" s="159"/>
      <c r="DI327" s="159"/>
      <c r="DJ327" s="159"/>
      <c r="DK327" s="159"/>
      <c r="DL327" s="159"/>
      <c r="DM327" s="159"/>
      <c r="DN327" s="159"/>
      <c r="DO327" s="159"/>
      <c r="DP327" s="159"/>
      <c r="DQ327" s="159"/>
      <c r="DR327" s="159">
        <f t="shared" si="343"/>
        <v>91</v>
      </c>
      <c r="DS327" s="188">
        <f t="shared" si="344"/>
        <v>18</v>
      </c>
      <c r="DT327" s="159">
        <f t="shared" si="345"/>
        <v>13</v>
      </c>
      <c r="DU327" s="159">
        <f t="shared" si="346"/>
        <v>13</v>
      </c>
      <c r="DV327" s="159">
        <f t="shared" si="347"/>
        <v>11</v>
      </c>
      <c r="DW327" s="159">
        <f t="shared" si="348"/>
        <v>13</v>
      </c>
      <c r="DX327" s="159">
        <f t="shared" si="349"/>
        <v>9</v>
      </c>
      <c r="DY327" s="210">
        <f t="shared" si="350"/>
        <v>14</v>
      </c>
      <c r="DZ327" s="159">
        <f t="shared" si="351"/>
        <v>91</v>
      </c>
      <c r="EA327" s="159">
        <f t="shared" si="352"/>
        <v>18</v>
      </c>
      <c r="EB327" s="159">
        <f t="shared" si="353"/>
        <v>13</v>
      </c>
      <c r="EC327" s="159">
        <f t="shared" si="391"/>
        <v>0</v>
      </c>
      <c r="ED327" s="159">
        <f t="shared" si="391"/>
        <v>0</v>
      </c>
      <c r="EE327" s="159">
        <f t="shared" si="392"/>
        <v>13</v>
      </c>
      <c r="EF327" s="159">
        <f t="shared" si="392"/>
        <v>11</v>
      </c>
      <c r="EG327" s="159">
        <f t="shared" si="354"/>
        <v>0</v>
      </c>
      <c r="EH327" s="159">
        <f t="shared" si="355"/>
        <v>13</v>
      </c>
      <c r="EI327" s="159">
        <f t="shared" si="393"/>
        <v>0</v>
      </c>
      <c r="EJ327" s="159">
        <f t="shared" si="393"/>
        <v>0</v>
      </c>
      <c r="EK327" s="159">
        <f t="shared" si="394"/>
        <v>9</v>
      </c>
      <c r="EL327" s="159">
        <f t="shared" si="394"/>
        <v>14</v>
      </c>
      <c r="EM327" s="159">
        <f t="shared" si="356"/>
        <v>0</v>
      </c>
      <c r="EN327" s="159"/>
      <c r="EO327" s="159"/>
      <c r="EP327" s="188">
        <f t="shared" si="357"/>
        <v>18</v>
      </c>
      <c r="EQ327" s="159">
        <f t="shared" si="358"/>
        <v>16</v>
      </c>
      <c r="ER327" s="159">
        <f t="shared" si="359"/>
        <v>16</v>
      </c>
      <c r="ES327" s="159">
        <f t="shared" si="360"/>
        <v>14</v>
      </c>
      <c r="ET327" s="159">
        <f t="shared" si="361"/>
        <v>12</v>
      </c>
      <c r="EU327" s="159">
        <f t="shared" si="362"/>
        <v>15</v>
      </c>
      <c r="EV327" s="159"/>
      <c r="EW327" s="159">
        <f t="shared" si="363"/>
        <v>91</v>
      </c>
      <c r="EX327" s="159">
        <f t="shared" si="364"/>
        <v>18</v>
      </c>
      <c r="EY327" s="159">
        <f t="shared" si="365"/>
        <v>16</v>
      </c>
      <c r="EZ327" s="159">
        <f t="shared" si="395"/>
        <v>0</v>
      </c>
      <c r="FA327" s="159">
        <f t="shared" si="395"/>
        <v>0</v>
      </c>
      <c r="FB327" s="159">
        <f t="shared" si="396"/>
        <v>16</v>
      </c>
      <c r="FC327" s="159">
        <f t="shared" si="396"/>
        <v>14</v>
      </c>
      <c r="FD327" s="159">
        <f t="shared" si="366"/>
        <v>0</v>
      </c>
      <c r="FE327" s="159">
        <f t="shared" si="367"/>
        <v>12</v>
      </c>
      <c r="FF327" s="159">
        <f t="shared" si="397"/>
        <v>0</v>
      </c>
      <c r="FG327" s="159">
        <f t="shared" si="397"/>
        <v>0</v>
      </c>
      <c r="FH327" s="159">
        <f t="shared" si="368"/>
        <v>15</v>
      </c>
      <c r="FI327" s="159">
        <v>0</v>
      </c>
      <c r="FJ327" s="159">
        <v>0</v>
      </c>
      <c r="FK327" s="159"/>
      <c r="FL327" s="159"/>
      <c r="FM327" s="235">
        <v>91</v>
      </c>
    </row>
    <row r="328" spans="1:169" ht="18" x14ac:dyDescent="0.2">
      <c r="A328" s="213">
        <v>315</v>
      </c>
      <c r="B328" s="211">
        <v>211423243316</v>
      </c>
      <c r="C328" s="211" t="s">
        <v>1298</v>
      </c>
      <c r="D328" s="197"/>
      <c r="E328" s="212" t="s">
        <v>1299</v>
      </c>
      <c r="F328" s="199">
        <f t="shared" si="243"/>
        <v>2</v>
      </c>
      <c r="G328" s="199">
        <f t="shared" si="244"/>
        <v>2</v>
      </c>
      <c r="H328" s="199">
        <f t="shared" si="245"/>
        <v>2</v>
      </c>
      <c r="I328" s="199">
        <f t="shared" si="246"/>
        <v>2</v>
      </c>
      <c r="J328" s="199">
        <f t="shared" si="247"/>
        <v>0</v>
      </c>
      <c r="K328" s="199">
        <f t="shared" si="248"/>
        <v>0</v>
      </c>
      <c r="L328" s="199">
        <f t="shared" si="249"/>
        <v>0</v>
      </c>
      <c r="M328" s="199">
        <f t="shared" si="250"/>
        <v>0</v>
      </c>
      <c r="N328" s="199">
        <f t="shared" si="251"/>
        <v>0</v>
      </c>
      <c r="O328" s="200">
        <f t="shared" si="252"/>
        <v>0</v>
      </c>
      <c r="P328" s="199">
        <f t="shared" si="253"/>
        <v>0</v>
      </c>
      <c r="Q328" s="199">
        <f t="shared" si="254"/>
        <v>0</v>
      </c>
      <c r="R328" s="199">
        <f t="shared" si="255"/>
        <v>0</v>
      </c>
      <c r="S328" s="201">
        <f t="shared" si="369"/>
        <v>0</v>
      </c>
      <c r="T328" s="202">
        <f t="shared" si="256"/>
        <v>4</v>
      </c>
      <c r="U328" s="199">
        <f t="shared" si="257"/>
        <v>6</v>
      </c>
      <c r="V328" s="199">
        <f t="shared" si="258"/>
        <v>0</v>
      </c>
      <c r="W328" s="199">
        <f t="shared" si="259"/>
        <v>0</v>
      </c>
      <c r="X328" s="201">
        <f t="shared" si="260"/>
        <v>0</v>
      </c>
      <c r="Y328" s="203">
        <f t="shared" si="261"/>
        <v>3</v>
      </c>
      <c r="Z328" s="199">
        <f t="shared" si="262"/>
        <v>6</v>
      </c>
      <c r="AA328" s="199">
        <f t="shared" si="263"/>
        <v>0</v>
      </c>
      <c r="AB328" s="199">
        <f t="shared" si="264"/>
        <v>0</v>
      </c>
      <c r="AC328" s="201">
        <f t="shared" si="265"/>
        <v>0</v>
      </c>
      <c r="AD328" s="202">
        <f t="shared" si="266"/>
        <v>3</v>
      </c>
      <c r="AE328" s="199">
        <f t="shared" si="267"/>
        <v>0</v>
      </c>
      <c r="AF328" s="199">
        <f t="shared" si="268"/>
        <v>0</v>
      </c>
      <c r="AG328" s="199">
        <f t="shared" si="269"/>
        <v>0</v>
      </c>
      <c r="AH328" s="201">
        <f t="shared" si="270"/>
        <v>0</v>
      </c>
      <c r="AI328" s="204">
        <f t="shared" si="271"/>
        <v>4</v>
      </c>
      <c r="AJ328" s="199">
        <f t="shared" si="272"/>
        <v>0</v>
      </c>
      <c r="AK328" s="199">
        <f t="shared" si="273"/>
        <v>0</v>
      </c>
      <c r="AL328" s="199">
        <f t="shared" si="274"/>
        <v>0</v>
      </c>
      <c r="AM328" s="201">
        <f t="shared" si="275"/>
        <v>0</v>
      </c>
      <c r="AN328" s="204">
        <f t="shared" si="276"/>
        <v>4</v>
      </c>
      <c r="AO328" s="199">
        <f t="shared" si="277"/>
        <v>6</v>
      </c>
      <c r="AP328" s="199">
        <f t="shared" si="278"/>
        <v>0</v>
      </c>
      <c r="AQ328" s="199">
        <f t="shared" si="279"/>
        <v>0</v>
      </c>
      <c r="AR328" s="201">
        <f t="shared" si="280"/>
        <v>0</v>
      </c>
      <c r="AS328" s="204">
        <f t="shared" si="281"/>
        <v>3</v>
      </c>
      <c r="AT328" s="199">
        <f t="shared" si="282"/>
        <v>0</v>
      </c>
      <c r="AU328" s="199">
        <f t="shared" si="283"/>
        <v>0</v>
      </c>
      <c r="AV328" s="199">
        <f t="shared" si="284"/>
        <v>0</v>
      </c>
      <c r="AW328" s="201">
        <f t="shared" si="285"/>
        <v>0</v>
      </c>
      <c r="AX328" s="205">
        <f t="shared" si="286"/>
        <v>4</v>
      </c>
      <c r="AY328" s="199">
        <f t="shared" si="287"/>
        <v>6</v>
      </c>
      <c r="AZ328" s="199">
        <f t="shared" si="288"/>
        <v>0</v>
      </c>
      <c r="BA328" s="199">
        <f t="shared" si="289"/>
        <v>0</v>
      </c>
      <c r="BB328" s="201">
        <f t="shared" si="290"/>
        <v>0</v>
      </c>
      <c r="BC328" s="204">
        <f t="shared" si="291"/>
        <v>3</v>
      </c>
      <c r="BD328" s="199">
        <f t="shared" si="292"/>
        <v>1</v>
      </c>
      <c r="BE328" s="199">
        <f t="shared" si="293"/>
        <v>0</v>
      </c>
      <c r="BF328" s="199">
        <f t="shared" si="294"/>
        <v>0</v>
      </c>
      <c r="BG328" s="201">
        <f t="shared" si="295"/>
        <v>0</v>
      </c>
      <c r="BH328" s="204">
        <f t="shared" si="296"/>
        <v>3</v>
      </c>
      <c r="BI328" s="199">
        <f t="shared" si="297"/>
        <v>0</v>
      </c>
      <c r="BJ328" s="199">
        <f t="shared" si="298"/>
        <v>0</v>
      </c>
      <c r="BK328" s="199">
        <f t="shared" si="299"/>
        <v>0</v>
      </c>
      <c r="BL328" s="201">
        <f t="shared" si="300"/>
        <v>0</v>
      </c>
      <c r="BM328" s="206">
        <f t="shared" si="301"/>
        <v>4</v>
      </c>
      <c r="BN328" s="199">
        <f t="shared" si="302"/>
        <v>0</v>
      </c>
      <c r="BO328" s="199">
        <f t="shared" si="303"/>
        <v>0</v>
      </c>
      <c r="BP328" s="199">
        <f t="shared" si="304"/>
        <v>0</v>
      </c>
      <c r="BQ328" s="201">
        <f t="shared" si="305"/>
        <v>0</v>
      </c>
      <c r="BR328" s="207">
        <f t="shared" si="306"/>
        <v>4</v>
      </c>
      <c r="BS328" s="199">
        <f t="shared" si="307"/>
        <v>6</v>
      </c>
      <c r="BT328" s="199">
        <f t="shared" si="308"/>
        <v>0</v>
      </c>
      <c r="BU328" s="199">
        <f t="shared" si="309"/>
        <v>0</v>
      </c>
      <c r="BV328" s="201">
        <f t="shared" si="310"/>
        <v>0</v>
      </c>
      <c r="BW328" s="207">
        <f t="shared" si="311"/>
        <v>3</v>
      </c>
      <c r="BX328" s="235">
        <v>39</v>
      </c>
      <c r="BY328" s="235">
        <v>39</v>
      </c>
      <c r="BZ328" s="193" t="e">
        <f t="shared" si="312"/>
        <v>#VALUE!</v>
      </c>
      <c r="CA328" s="193">
        <f t="shared" si="313"/>
        <v>20</v>
      </c>
      <c r="CB328" s="193" t="e">
        <f t="shared" si="314"/>
        <v>#VALUE!</v>
      </c>
      <c r="CC328" s="193" t="e">
        <f t="shared" si="315"/>
        <v>#VALUE!</v>
      </c>
      <c r="CD328" s="193" t="e">
        <f t="shared" si="316"/>
        <v>#VALUE!</v>
      </c>
      <c r="CE328" s="193" t="e">
        <f t="shared" si="317"/>
        <v>#VALUE!</v>
      </c>
      <c r="CF328" s="193" t="e">
        <f t="shared" si="318"/>
        <v>#VALUE!</v>
      </c>
      <c r="CG328" s="193" t="e">
        <f t="shared" si="319"/>
        <v>#VALUE!</v>
      </c>
      <c r="CH328" s="193" t="e">
        <f t="shared" si="320"/>
        <v>#VALUE!</v>
      </c>
      <c r="CI328" s="193" t="e">
        <f t="shared" si="321"/>
        <v>#VALUE!</v>
      </c>
      <c r="CJ328" s="193" t="e">
        <f t="shared" si="322"/>
        <v>#VALUE!</v>
      </c>
      <c r="CK328" s="193" t="e">
        <f t="shared" si="323"/>
        <v>#VALUE!</v>
      </c>
      <c r="CL328" s="193" t="e">
        <f t="shared" si="324"/>
        <v>#VALUE!</v>
      </c>
      <c r="CM328" s="193" t="e">
        <f t="shared" si="325"/>
        <v>#VALUE!</v>
      </c>
      <c r="CN328" s="193" t="e">
        <f t="shared" si="326"/>
        <v>#VALUE!</v>
      </c>
      <c r="CO328" s="209" t="str">
        <f t="shared" si="327"/>
        <v>2023PEC AI 220</v>
      </c>
      <c r="CP328" s="193" t="e">
        <f t="shared" si="328"/>
        <v>#VALUE!</v>
      </c>
      <c r="CQ328" s="158"/>
      <c r="CR328" s="193">
        <f t="shared" si="329"/>
        <v>20</v>
      </c>
      <c r="CS328" s="193" t="e">
        <f t="shared" si="330"/>
        <v>#VALUE!</v>
      </c>
      <c r="CT328" s="193" t="e">
        <f t="shared" si="331"/>
        <v>#VALUE!</v>
      </c>
      <c r="CU328" s="193" t="e">
        <f t="shared" si="332"/>
        <v>#VALUE!</v>
      </c>
      <c r="CV328" s="193" t="e">
        <f t="shared" si="333"/>
        <v>#VALUE!</v>
      </c>
      <c r="CW328" s="193" t="e">
        <f t="shared" si="334"/>
        <v>#VALUE!</v>
      </c>
      <c r="CX328" s="193" t="e">
        <f t="shared" si="335"/>
        <v>#VALUE!</v>
      </c>
      <c r="CY328" s="193" t="e">
        <f t="shared" si="336"/>
        <v>#VALUE!</v>
      </c>
      <c r="CZ328" s="193" t="e">
        <f t="shared" si="337"/>
        <v>#VALUE!</v>
      </c>
      <c r="DA328" s="193" t="e">
        <f t="shared" si="338"/>
        <v>#VALUE!</v>
      </c>
      <c r="DB328" s="193" t="e">
        <f t="shared" si="339"/>
        <v>#VALUE!</v>
      </c>
      <c r="DC328" s="193" t="e">
        <f t="shared" si="340"/>
        <v>#VALUE!</v>
      </c>
      <c r="DD328" s="193" t="e">
        <f t="shared" si="341"/>
        <v>#VALUE!</v>
      </c>
      <c r="DE328" s="159"/>
      <c r="DF328" s="159" t="e">
        <f t="shared" si="342"/>
        <v>#VALUE!</v>
      </c>
      <c r="DG328" s="159"/>
      <c r="DH328" s="159"/>
      <c r="DI328" s="159"/>
      <c r="DJ328" s="159"/>
      <c r="DK328" s="159"/>
      <c r="DL328" s="159"/>
      <c r="DM328" s="159"/>
      <c r="DN328" s="159"/>
      <c r="DO328" s="159"/>
      <c r="DP328" s="159"/>
      <c r="DQ328" s="159"/>
      <c r="DR328" s="159">
        <f t="shared" si="343"/>
        <v>39</v>
      </c>
      <c r="DS328" s="188">
        <f t="shared" si="344"/>
        <v>8</v>
      </c>
      <c r="DT328" s="159">
        <f t="shared" si="345"/>
        <v>6</v>
      </c>
      <c r="DU328" s="159">
        <f t="shared" si="346"/>
        <v>6</v>
      </c>
      <c r="DV328" s="159">
        <f t="shared" si="347"/>
        <v>6</v>
      </c>
      <c r="DW328" s="159">
        <f t="shared" si="348"/>
        <v>6</v>
      </c>
      <c r="DX328" s="159">
        <f t="shared" si="349"/>
        <v>1</v>
      </c>
      <c r="DY328" s="210">
        <f t="shared" si="350"/>
        <v>6</v>
      </c>
      <c r="DZ328" s="159">
        <f t="shared" si="351"/>
        <v>39</v>
      </c>
      <c r="EA328" s="159">
        <f t="shared" si="352"/>
        <v>8</v>
      </c>
      <c r="EB328" s="159">
        <f t="shared" si="353"/>
        <v>0</v>
      </c>
      <c r="EC328" s="159">
        <f t="shared" si="391"/>
        <v>6</v>
      </c>
      <c r="ED328" s="159">
        <f t="shared" si="391"/>
        <v>6</v>
      </c>
      <c r="EE328" s="159">
        <f t="shared" si="392"/>
        <v>0</v>
      </c>
      <c r="EF328" s="159">
        <f t="shared" si="392"/>
        <v>0</v>
      </c>
      <c r="EG328" s="159">
        <f t="shared" si="354"/>
        <v>6</v>
      </c>
      <c r="EH328" s="159">
        <f t="shared" si="355"/>
        <v>0</v>
      </c>
      <c r="EI328" s="159">
        <f t="shared" si="393"/>
        <v>6</v>
      </c>
      <c r="EJ328" s="159">
        <f t="shared" si="393"/>
        <v>1</v>
      </c>
      <c r="EK328" s="159">
        <f t="shared" si="394"/>
        <v>0</v>
      </c>
      <c r="EL328" s="159">
        <f t="shared" si="394"/>
        <v>0</v>
      </c>
      <c r="EM328" s="159">
        <f t="shared" si="356"/>
        <v>6</v>
      </c>
      <c r="EN328" s="159"/>
      <c r="EO328" s="159"/>
      <c r="EP328" s="188">
        <f t="shared" si="357"/>
        <v>8</v>
      </c>
      <c r="EQ328" s="159">
        <f t="shared" si="358"/>
        <v>7</v>
      </c>
      <c r="ER328" s="159">
        <f t="shared" si="359"/>
        <v>7</v>
      </c>
      <c r="ES328" s="159">
        <f t="shared" si="360"/>
        <v>7</v>
      </c>
      <c r="ET328" s="159">
        <f t="shared" si="361"/>
        <v>4</v>
      </c>
      <c r="EU328" s="159">
        <f t="shared" si="362"/>
        <v>6</v>
      </c>
      <c r="EV328" s="159"/>
      <c r="EW328" s="159">
        <f t="shared" si="363"/>
        <v>39</v>
      </c>
      <c r="EX328" s="159">
        <f t="shared" si="364"/>
        <v>8</v>
      </c>
      <c r="EY328" s="159">
        <f t="shared" si="365"/>
        <v>0</v>
      </c>
      <c r="EZ328" s="159">
        <f t="shared" si="395"/>
        <v>7</v>
      </c>
      <c r="FA328" s="159">
        <f t="shared" si="395"/>
        <v>7</v>
      </c>
      <c r="FB328" s="159">
        <f t="shared" si="396"/>
        <v>0</v>
      </c>
      <c r="FC328" s="159">
        <f t="shared" si="396"/>
        <v>0</v>
      </c>
      <c r="FD328" s="159">
        <f t="shared" si="366"/>
        <v>7</v>
      </c>
      <c r="FE328" s="159">
        <f t="shared" si="367"/>
        <v>0</v>
      </c>
      <c r="FF328" s="159">
        <f t="shared" si="397"/>
        <v>4</v>
      </c>
      <c r="FG328" s="159">
        <f t="shared" si="397"/>
        <v>6</v>
      </c>
      <c r="FH328" s="159">
        <f t="shared" si="368"/>
        <v>0</v>
      </c>
      <c r="FI328" s="159">
        <v>0</v>
      </c>
      <c r="FJ328" s="159">
        <v>0</v>
      </c>
      <c r="FK328" s="159"/>
      <c r="FL328" s="159"/>
      <c r="FM328" s="235">
        <v>39</v>
      </c>
    </row>
    <row r="329" spans="1:169" ht="18" x14ac:dyDescent="0.2">
      <c r="A329" s="194">
        <v>316</v>
      </c>
      <c r="B329" s="211">
        <v>211423243317</v>
      </c>
      <c r="C329" s="211" t="s">
        <v>1300</v>
      </c>
      <c r="D329" s="197"/>
      <c r="E329" s="212" t="s">
        <v>1301</v>
      </c>
      <c r="F329" s="199">
        <f t="shared" si="243"/>
        <v>2</v>
      </c>
      <c r="G329" s="199">
        <f t="shared" si="244"/>
        <v>2</v>
      </c>
      <c r="H329" s="199">
        <f t="shared" si="245"/>
        <v>2</v>
      </c>
      <c r="I329" s="199">
        <f t="shared" si="246"/>
        <v>2</v>
      </c>
      <c r="J329" s="199">
        <f t="shared" si="247"/>
        <v>2</v>
      </c>
      <c r="K329" s="199">
        <f t="shared" si="248"/>
        <v>2</v>
      </c>
      <c r="L329" s="199">
        <f t="shared" si="249"/>
        <v>1</v>
      </c>
      <c r="M329" s="199">
        <f t="shared" si="250"/>
        <v>0</v>
      </c>
      <c r="N329" s="199">
        <f t="shared" si="251"/>
        <v>0</v>
      </c>
      <c r="O329" s="200">
        <f t="shared" si="252"/>
        <v>0</v>
      </c>
      <c r="P329" s="199">
        <f t="shared" si="253"/>
        <v>10</v>
      </c>
      <c r="Q329" s="199">
        <f t="shared" si="254"/>
        <v>0</v>
      </c>
      <c r="R329" s="199">
        <f t="shared" si="255"/>
        <v>0</v>
      </c>
      <c r="S329" s="201">
        <f t="shared" si="369"/>
        <v>0</v>
      </c>
      <c r="T329" s="202">
        <f t="shared" si="256"/>
        <v>3</v>
      </c>
      <c r="U329" s="199">
        <f t="shared" si="257"/>
        <v>0</v>
      </c>
      <c r="V329" s="199">
        <f t="shared" si="258"/>
        <v>0</v>
      </c>
      <c r="W329" s="199">
        <f t="shared" si="259"/>
        <v>0</v>
      </c>
      <c r="X329" s="201">
        <f t="shared" si="260"/>
        <v>0</v>
      </c>
      <c r="Y329" s="203">
        <f t="shared" si="261"/>
        <v>4</v>
      </c>
      <c r="Z329" s="199">
        <f t="shared" si="262"/>
        <v>0</v>
      </c>
      <c r="AA329" s="199">
        <f t="shared" si="263"/>
        <v>0</v>
      </c>
      <c r="AB329" s="199">
        <f t="shared" si="264"/>
        <v>0</v>
      </c>
      <c r="AC329" s="201">
        <f t="shared" si="265"/>
        <v>0</v>
      </c>
      <c r="AD329" s="202">
        <f t="shared" si="266"/>
        <v>4</v>
      </c>
      <c r="AE329" s="199">
        <f t="shared" si="267"/>
        <v>10</v>
      </c>
      <c r="AF329" s="199">
        <f t="shared" si="268"/>
        <v>0</v>
      </c>
      <c r="AG329" s="199">
        <f t="shared" si="269"/>
        <v>0</v>
      </c>
      <c r="AH329" s="201">
        <f t="shared" si="270"/>
        <v>0</v>
      </c>
      <c r="AI329" s="204">
        <f t="shared" si="271"/>
        <v>3</v>
      </c>
      <c r="AJ329" s="199">
        <f t="shared" si="272"/>
        <v>8</v>
      </c>
      <c r="AK329" s="199">
        <f t="shared" si="273"/>
        <v>0</v>
      </c>
      <c r="AL329" s="199">
        <f t="shared" si="274"/>
        <v>0</v>
      </c>
      <c r="AM329" s="201">
        <f t="shared" si="275"/>
        <v>0</v>
      </c>
      <c r="AN329" s="204">
        <f t="shared" si="276"/>
        <v>3</v>
      </c>
      <c r="AO329" s="199">
        <f t="shared" si="277"/>
        <v>0</v>
      </c>
      <c r="AP329" s="199">
        <f t="shared" si="278"/>
        <v>0</v>
      </c>
      <c r="AQ329" s="199">
        <f t="shared" si="279"/>
        <v>0</v>
      </c>
      <c r="AR329" s="201">
        <f t="shared" si="280"/>
        <v>0</v>
      </c>
      <c r="AS329" s="204">
        <f t="shared" si="281"/>
        <v>4</v>
      </c>
      <c r="AT329" s="199">
        <f t="shared" si="282"/>
        <v>10</v>
      </c>
      <c r="AU329" s="199">
        <f t="shared" si="283"/>
        <v>0</v>
      </c>
      <c r="AV329" s="199">
        <f t="shared" si="284"/>
        <v>0</v>
      </c>
      <c r="AW329" s="201">
        <f t="shared" si="285"/>
        <v>0</v>
      </c>
      <c r="AX329" s="205">
        <f t="shared" si="286"/>
        <v>3</v>
      </c>
      <c r="AY329" s="199">
        <f t="shared" si="287"/>
        <v>0</v>
      </c>
      <c r="AZ329" s="199">
        <f t="shared" si="288"/>
        <v>0</v>
      </c>
      <c r="BA329" s="199">
        <f t="shared" si="289"/>
        <v>0</v>
      </c>
      <c r="BB329" s="201">
        <f t="shared" si="290"/>
        <v>0</v>
      </c>
      <c r="BC329" s="204">
        <f t="shared" si="291"/>
        <v>4</v>
      </c>
      <c r="BD329" s="199">
        <f t="shared" si="292"/>
        <v>0</v>
      </c>
      <c r="BE329" s="199">
        <f t="shared" si="293"/>
        <v>0</v>
      </c>
      <c r="BF329" s="199">
        <f t="shared" si="294"/>
        <v>0</v>
      </c>
      <c r="BG329" s="201">
        <f t="shared" si="295"/>
        <v>0</v>
      </c>
      <c r="BH329" s="204">
        <f t="shared" si="296"/>
        <v>4</v>
      </c>
      <c r="BI329" s="199">
        <f t="shared" si="297"/>
        <v>5</v>
      </c>
      <c r="BJ329" s="199">
        <f t="shared" si="298"/>
        <v>0</v>
      </c>
      <c r="BK329" s="199">
        <f t="shared" si="299"/>
        <v>0</v>
      </c>
      <c r="BL329" s="201">
        <f t="shared" si="300"/>
        <v>0</v>
      </c>
      <c r="BM329" s="206">
        <f t="shared" si="301"/>
        <v>3</v>
      </c>
      <c r="BN329" s="199">
        <f t="shared" si="302"/>
        <v>10</v>
      </c>
      <c r="BO329" s="199">
        <f t="shared" si="303"/>
        <v>0</v>
      </c>
      <c r="BP329" s="199">
        <f t="shared" si="304"/>
        <v>0</v>
      </c>
      <c r="BQ329" s="201">
        <f t="shared" si="305"/>
        <v>0</v>
      </c>
      <c r="BR329" s="207">
        <f t="shared" si="306"/>
        <v>3</v>
      </c>
      <c r="BS329" s="199">
        <f t="shared" si="307"/>
        <v>0</v>
      </c>
      <c r="BT329" s="199">
        <f t="shared" si="308"/>
        <v>0</v>
      </c>
      <c r="BU329" s="199">
        <f t="shared" si="309"/>
        <v>0</v>
      </c>
      <c r="BV329" s="201">
        <f t="shared" si="310"/>
        <v>0</v>
      </c>
      <c r="BW329" s="207">
        <f t="shared" si="311"/>
        <v>4</v>
      </c>
      <c r="BX329" s="235">
        <v>66</v>
      </c>
      <c r="BY329" s="235">
        <v>66</v>
      </c>
      <c r="BZ329" s="193" t="e">
        <f t="shared" si="312"/>
        <v>#VALUE!</v>
      </c>
      <c r="CA329" s="193">
        <f t="shared" si="313"/>
        <v>20</v>
      </c>
      <c r="CB329" s="193" t="e">
        <f t="shared" si="314"/>
        <v>#VALUE!</v>
      </c>
      <c r="CC329" s="193" t="e">
        <f t="shared" si="315"/>
        <v>#VALUE!</v>
      </c>
      <c r="CD329" s="193" t="e">
        <f t="shared" si="316"/>
        <v>#VALUE!</v>
      </c>
      <c r="CE329" s="193" t="e">
        <f t="shared" si="317"/>
        <v>#VALUE!</v>
      </c>
      <c r="CF329" s="193" t="e">
        <f t="shared" si="318"/>
        <v>#VALUE!</v>
      </c>
      <c r="CG329" s="193" t="e">
        <f t="shared" si="319"/>
        <v>#VALUE!</v>
      </c>
      <c r="CH329" s="193" t="e">
        <f t="shared" si="320"/>
        <v>#VALUE!</v>
      </c>
      <c r="CI329" s="193" t="e">
        <f t="shared" si="321"/>
        <v>#VALUE!</v>
      </c>
      <c r="CJ329" s="193" t="e">
        <f t="shared" si="322"/>
        <v>#VALUE!</v>
      </c>
      <c r="CK329" s="193" t="e">
        <f t="shared" si="323"/>
        <v>#VALUE!</v>
      </c>
      <c r="CL329" s="193" t="e">
        <f t="shared" si="324"/>
        <v>#VALUE!</v>
      </c>
      <c r="CM329" s="193" t="e">
        <f t="shared" si="325"/>
        <v>#VALUE!</v>
      </c>
      <c r="CN329" s="193" t="e">
        <f t="shared" si="326"/>
        <v>#VALUE!</v>
      </c>
      <c r="CO329" s="209" t="str">
        <f t="shared" si="327"/>
        <v>2023PEC AI 221</v>
      </c>
      <c r="CP329" s="193" t="e">
        <f t="shared" si="328"/>
        <v>#VALUE!</v>
      </c>
      <c r="CQ329" s="158"/>
      <c r="CR329" s="193">
        <f t="shared" si="329"/>
        <v>20</v>
      </c>
      <c r="CS329" s="193" t="e">
        <f t="shared" si="330"/>
        <v>#VALUE!</v>
      </c>
      <c r="CT329" s="193" t="e">
        <f t="shared" si="331"/>
        <v>#VALUE!</v>
      </c>
      <c r="CU329" s="193" t="e">
        <f t="shared" si="332"/>
        <v>#VALUE!</v>
      </c>
      <c r="CV329" s="193" t="e">
        <f t="shared" si="333"/>
        <v>#VALUE!</v>
      </c>
      <c r="CW329" s="193" t="e">
        <f t="shared" si="334"/>
        <v>#VALUE!</v>
      </c>
      <c r="CX329" s="193" t="e">
        <f t="shared" si="335"/>
        <v>#VALUE!</v>
      </c>
      <c r="CY329" s="193" t="e">
        <f t="shared" si="336"/>
        <v>#VALUE!</v>
      </c>
      <c r="CZ329" s="193" t="e">
        <f t="shared" si="337"/>
        <v>#VALUE!</v>
      </c>
      <c r="DA329" s="193" t="e">
        <f t="shared" si="338"/>
        <v>#VALUE!</v>
      </c>
      <c r="DB329" s="193" t="e">
        <f t="shared" si="339"/>
        <v>#VALUE!</v>
      </c>
      <c r="DC329" s="193" t="e">
        <f t="shared" si="340"/>
        <v>#VALUE!</v>
      </c>
      <c r="DD329" s="193" t="e">
        <f t="shared" si="341"/>
        <v>#VALUE!</v>
      </c>
      <c r="DE329" s="159"/>
      <c r="DF329" s="159" t="e">
        <f t="shared" si="342"/>
        <v>#VALUE!</v>
      </c>
      <c r="DG329" s="159"/>
      <c r="DH329" s="159"/>
      <c r="DI329" s="159"/>
      <c r="DJ329" s="159"/>
      <c r="DK329" s="159"/>
      <c r="DL329" s="159"/>
      <c r="DM329" s="159"/>
      <c r="DN329" s="159"/>
      <c r="DO329" s="159"/>
      <c r="DP329" s="159"/>
      <c r="DQ329" s="159"/>
      <c r="DR329" s="159">
        <f t="shared" si="343"/>
        <v>66</v>
      </c>
      <c r="DS329" s="188">
        <f t="shared" si="344"/>
        <v>13</v>
      </c>
      <c r="DT329" s="159">
        <f t="shared" si="345"/>
        <v>10</v>
      </c>
      <c r="DU329" s="159">
        <f t="shared" si="346"/>
        <v>10</v>
      </c>
      <c r="DV329" s="159">
        <f t="shared" si="347"/>
        <v>8</v>
      </c>
      <c r="DW329" s="159">
        <f t="shared" si="348"/>
        <v>10</v>
      </c>
      <c r="DX329" s="159">
        <f t="shared" si="349"/>
        <v>5</v>
      </c>
      <c r="DY329" s="210">
        <f t="shared" si="350"/>
        <v>10</v>
      </c>
      <c r="DZ329" s="159">
        <f t="shared" si="351"/>
        <v>66</v>
      </c>
      <c r="EA329" s="159">
        <f t="shared" si="352"/>
        <v>13</v>
      </c>
      <c r="EB329" s="159">
        <f t="shared" si="353"/>
        <v>10</v>
      </c>
      <c r="EC329" s="159">
        <f t="shared" si="391"/>
        <v>0</v>
      </c>
      <c r="ED329" s="159">
        <f t="shared" si="391"/>
        <v>0</v>
      </c>
      <c r="EE329" s="159">
        <f t="shared" si="392"/>
        <v>10</v>
      </c>
      <c r="EF329" s="159">
        <f t="shared" si="392"/>
        <v>8</v>
      </c>
      <c r="EG329" s="159">
        <f t="shared" si="354"/>
        <v>0</v>
      </c>
      <c r="EH329" s="159">
        <f t="shared" si="355"/>
        <v>10</v>
      </c>
      <c r="EI329" s="159">
        <f t="shared" si="393"/>
        <v>0</v>
      </c>
      <c r="EJ329" s="159">
        <f t="shared" si="393"/>
        <v>0</v>
      </c>
      <c r="EK329" s="159">
        <f t="shared" si="394"/>
        <v>5</v>
      </c>
      <c r="EL329" s="159">
        <f t="shared" si="394"/>
        <v>10</v>
      </c>
      <c r="EM329" s="159">
        <f t="shared" si="356"/>
        <v>0</v>
      </c>
      <c r="EN329" s="159"/>
      <c r="EO329" s="159"/>
      <c r="EP329" s="188">
        <f t="shared" si="357"/>
        <v>13</v>
      </c>
      <c r="EQ329" s="159">
        <f t="shared" si="358"/>
        <v>12</v>
      </c>
      <c r="ER329" s="159">
        <f t="shared" si="359"/>
        <v>12</v>
      </c>
      <c r="ES329" s="159">
        <f t="shared" si="360"/>
        <v>10</v>
      </c>
      <c r="ET329" s="159">
        <f t="shared" si="361"/>
        <v>8</v>
      </c>
      <c r="EU329" s="159">
        <f t="shared" si="362"/>
        <v>11</v>
      </c>
      <c r="EV329" s="159"/>
      <c r="EW329" s="159">
        <f t="shared" si="363"/>
        <v>66</v>
      </c>
      <c r="EX329" s="159">
        <f t="shared" si="364"/>
        <v>13</v>
      </c>
      <c r="EY329" s="159">
        <f t="shared" si="365"/>
        <v>12</v>
      </c>
      <c r="EZ329" s="159">
        <f t="shared" si="395"/>
        <v>0</v>
      </c>
      <c r="FA329" s="159">
        <f t="shared" si="395"/>
        <v>0</v>
      </c>
      <c r="FB329" s="159">
        <f t="shared" si="396"/>
        <v>12</v>
      </c>
      <c r="FC329" s="159">
        <f t="shared" si="396"/>
        <v>10</v>
      </c>
      <c r="FD329" s="159">
        <f t="shared" si="366"/>
        <v>0</v>
      </c>
      <c r="FE329" s="159">
        <f t="shared" si="367"/>
        <v>8</v>
      </c>
      <c r="FF329" s="159">
        <f t="shared" si="397"/>
        <v>0</v>
      </c>
      <c r="FG329" s="159">
        <f t="shared" si="397"/>
        <v>0</v>
      </c>
      <c r="FH329" s="159">
        <f t="shared" si="368"/>
        <v>11</v>
      </c>
      <c r="FI329" s="159">
        <v>0</v>
      </c>
      <c r="FJ329" s="159">
        <v>0</v>
      </c>
      <c r="FK329" s="159"/>
      <c r="FL329" s="159"/>
      <c r="FM329" s="235">
        <v>66</v>
      </c>
    </row>
    <row r="330" spans="1:169" ht="18" x14ac:dyDescent="0.2">
      <c r="A330" s="213">
        <v>317</v>
      </c>
      <c r="B330" s="211">
        <v>211423243318</v>
      </c>
      <c r="C330" s="211" t="s">
        <v>1302</v>
      </c>
      <c r="D330" s="197"/>
      <c r="E330" s="212" t="s">
        <v>1303</v>
      </c>
      <c r="F330" s="199">
        <f t="shared" si="243"/>
        <v>2</v>
      </c>
      <c r="G330" s="199">
        <f t="shared" si="244"/>
        <v>2</v>
      </c>
      <c r="H330" s="199">
        <f t="shared" si="245"/>
        <v>2</v>
      </c>
      <c r="I330" s="199">
        <f t="shared" si="246"/>
        <v>2</v>
      </c>
      <c r="J330" s="199">
        <f t="shared" si="247"/>
        <v>2</v>
      </c>
      <c r="K330" s="199">
        <f t="shared" si="248"/>
        <v>1</v>
      </c>
      <c r="L330" s="199">
        <f t="shared" si="249"/>
        <v>0</v>
      </c>
      <c r="M330" s="199">
        <f t="shared" si="250"/>
        <v>0</v>
      </c>
      <c r="N330" s="199">
        <f t="shared" si="251"/>
        <v>0</v>
      </c>
      <c r="O330" s="200">
        <f t="shared" si="252"/>
        <v>0</v>
      </c>
      <c r="P330" s="199">
        <f t="shared" si="253"/>
        <v>0</v>
      </c>
      <c r="Q330" s="199">
        <f t="shared" si="254"/>
        <v>0</v>
      </c>
      <c r="R330" s="199">
        <f t="shared" si="255"/>
        <v>0</v>
      </c>
      <c r="S330" s="201">
        <f t="shared" si="369"/>
        <v>0</v>
      </c>
      <c r="T330" s="202">
        <f t="shared" si="256"/>
        <v>4</v>
      </c>
      <c r="U330" s="199">
        <f t="shared" si="257"/>
        <v>7</v>
      </c>
      <c r="V330" s="199">
        <f t="shared" si="258"/>
        <v>0</v>
      </c>
      <c r="W330" s="199">
        <f t="shared" si="259"/>
        <v>0</v>
      </c>
      <c r="X330" s="201">
        <f t="shared" si="260"/>
        <v>0</v>
      </c>
      <c r="Y330" s="203">
        <f t="shared" si="261"/>
        <v>3</v>
      </c>
      <c r="Z330" s="199">
        <f t="shared" si="262"/>
        <v>8</v>
      </c>
      <c r="AA330" s="199">
        <f t="shared" si="263"/>
        <v>0</v>
      </c>
      <c r="AB330" s="199">
        <f t="shared" si="264"/>
        <v>0</v>
      </c>
      <c r="AC330" s="201">
        <f t="shared" si="265"/>
        <v>0</v>
      </c>
      <c r="AD330" s="202">
        <f t="shared" si="266"/>
        <v>3</v>
      </c>
      <c r="AE330" s="199">
        <f t="shared" si="267"/>
        <v>0</v>
      </c>
      <c r="AF330" s="199">
        <f t="shared" si="268"/>
        <v>0</v>
      </c>
      <c r="AG330" s="199">
        <f t="shared" si="269"/>
        <v>0</v>
      </c>
      <c r="AH330" s="201">
        <f t="shared" si="270"/>
        <v>0</v>
      </c>
      <c r="AI330" s="204">
        <f t="shared" si="271"/>
        <v>4</v>
      </c>
      <c r="AJ330" s="199">
        <f t="shared" si="272"/>
        <v>0</v>
      </c>
      <c r="AK330" s="199">
        <f t="shared" si="273"/>
        <v>0</v>
      </c>
      <c r="AL330" s="199">
        <f t="shared" si="274"/>
        <v>0</v>
      </c>
      <c r="AM330" s="201">
        <f t="shared" si="275"/>
        <v>0</v>
      </c>
      <c r="AN330" s="204">
        <f t="shared" si="276"/>
        <v>4</v>
      </c>
      <c r="AO330" s="199">
        <f t="shared" si="277"/>
        <v>8</v>
      </c>
      <c r="AP330" s="199">
        <f t="shared" si="278"/>
        <v>0</v>
      </c>
      <c r="AQ330" s="199">
        <f t="shared" si="279"/>
        <v>0</v>
      </c>
      <c r="AR330" s="201">
        <f t="shared" si="280"/>
        <v>0</v>
      </c>
      <c r="AS330" s="204">
        <f t="shared" si="281"/>
        <v>3</v>
      </c>
      <c r="AT330" s="199">
        <f t="shared" si="282"/>
        <v>0</v>
      </c>
      <c r="AU330" s="199">
        <f t="shared" si="283"/>
        <v>0</v>
      </c>
      <c r="AV330" s="199">
        <f t="shared" si="284"/>
        <v>0</v>
      </c>
      <c r="AW330" s="201">
        <f t="shared" si="285"/>
        <v>0</v>
      </c>
      <c r="AX330" s="205">
        <f t="shared" si="286"/>
        <v>4</v>
      </c>
      <c r="AY330" s="199">
        <f t="shared" si="287"/>
        <v>8</v>
      </c>
      <c r="AZ330" s="199">
        <f t="shared" si="288"/>
        <v>0</v>
      </c>
      <c r="BA330" s="199">
        <f t="shared" si="289"/>
        <v>0</v>
      </c>
      <c r="BB330" s="201">
        <f t="shared" si="290"/>
        <v>0</v>
      </c>
      <c r="BC330" s="204">
        <f t="shared" si="291"/>
        <v>3</v>
      </c>
      <c r="BD330" s="199">
        <f t="shared" si="292"/>
        <v>3</v>
      </c>
      <c r="BE330" s="199">
        <f t="shared" si="293"/>
        <v>0</v>
      </c>
      <c r="BF330" s="199">
        <f t="shared" si="294"/>
        <v>0</v>
      </c>
      <c r="BG330" s="201">
        <f t="shared" si="295"/>
        <v>0</v>
      </c>
      <c r="BH330" s="204">
        <f t="shared" si="296"/>
        <v>3</v>
      </c>
      <c r="BI330" s="199">
        <f t="shared" si="297"/>
        <v>0</v>
      </c>
      <c r="BJ330" s="199">
        <f t="shared" si="298"/>
        <v>0</v>
      </c>
      <c r="BK330" s="199">
        <f t="shared" si="299"/>
        <v>0</v>
      </c>
      <c r="BL330" s="201">
        <f t="shared" si="300"/>
        <v>0</v>
      </c>
      <c r="BM330" s="206">
        <f t="shared" si="301"/>
        <v>4</v>
      </c>
      <c r="BN330" s="199">
        <f t="shared" si="302"/>
        <v>0</v>
      </c>
      <c r="BO330" s="199">
        <f t="shared" si="303"/>
        <v>0</v>
      </c>
      <c r="BP330" s="199">
        <f t="shared" si="304"/>
        <v>0</v>
      </c>
      <c r="BQ330" s="201">
        <f t="shared" si="305"/>
        <v>0</v>
      </c>
      <c r="BR330" s="207">
        <f t="shared" si="306"/>
        <v>4</v>
      </c>
      <c r="BS330" s="199">
        <f t="shared" si="307"/>
        <v>8</v>
      </c>
      <c r="BT330" s="199">
        <f t="shared" si="308"/>
        <v>0</v>
      </c>
      <c r="BU330" s="199">
        <f t="shared" si="309"/>
        <v>0</v>
      </c>
      <c r="BV330" s="201">
        <f t="shared" si="310"/>
        <v>0</v>
      </c>
      <c r="BW330" s="207">
        <f t="shared" si="311"/>
        <v>3</v>
      </c>
      <c r="BX330" s="235">
        <v>53</v>
      </c>
      <c r="BY330" s="235">
        <v>53</v>
      </c>
      <c r="BZ330" s="193" t="e">
        <f t="shared" si="312"/>
        <v>#VALUE!</v>
      </c>
      <c r="CA330" s="193">
        <f t="shared" si="313"/>
        <v>20</v>
      </c>
      <c r="CB330" s="193" t="e">
        <f t="shared" si="314"/>
        <v>#VALUE!</v>
      </c>
      <c r="CC330" s="193" t="e">
        <f t="shared" si="315"/>
        <v>#VALUE!</v>
      </c>
      <c r="CD330" s="193" t="e">
        <f t="shared" si="316"/>
        <v>#VALUE!</v>
      </c>
      <c r="CE330" s="193" t="e">
        <f t="shared" si="317"/>
        <v>#VALUE!</v>
      </c>
      <c r="CF330" s="193" t="e">
        <f t="shared" si="318"/>
        <v>#VALUE!</v>
      </c>
      <c r="CG330" s="193" t="e">
        <f t="shared" si="319"/>
        <v>#VALUE!</v>
      </c>
      <c r="CH330" s="193" t="e">
        <f t="shared" si="320"/>
        <v>#VALUE!</v>
      </c>
      <c r="CI330" s="193" t="e">
        <f t="shared" si="321"/>
        <v>#VALUE!</v>
      </c>
      <c r="CJ330" s="193" t="e">
        <f t="shared" si="322"/>
        <v>#VALUE!</v>
      </c>
      <c r="CK330" s="193" t="e">
        <f t="shared" si="323"/>
        <v>#VALUE!</v>
      </c>
      <c r="CL330" s="193" t="e">
        <f t="shared" si="324"/>
        <v>#VALUE!</v>
      </c>
      <c r="CM330" s="193" t="e">
        <f t="shared" si="325"/>
        <v>#VALUE!</v>
      </c>
      <c r="CN330" s="193" t="e">
        <f t="shared" si="326"/>
        <v>#VALUE!</v>
      </c>
      <c r="CO330" s="209" t="str">
        <f t="shared" si="327"/>
        <v>2023PEC AI 222</v>
      </c>
      <c r="CP330" s="193" t="e">
        <f t="shared" si="328"/>
        <v>#VALUE!</v>
      </c>
      <c r="CQ330" s="158"/>
      <c r="CR330" s="193">
        <f t="shared" si="329"/>
        <v>20</v>
      </c>
      <c r="CS330" s="193" t="e">
        <f t="shared" si="330"/>
        <v>#VALUE!</v>
      </c>
      <c r="CT330" s="193" t="e">
        <f t="shared" si="331"/>
        <v>#VALUE!</v>
      </c>
      <c r="CU330" s="193" t="e">
        <f t="shared" si="332"/>
        <v>#VALUE!</v>
      </c>
      <c r="CV330" s="193" t="e">
        <f t="shared" si="333"/>
        <v>#VALUE!</v>
      </c>
      <c r="CW330" s="193" t="e">
        <f t="shared" si="334"/>
        <v>#VALUE!</v>
      </c>
      <c r="CX330" s="193" t="e">
        <f t="shared" si="335"/>
        <v>#VALUE!</v>
      </c>
      <c r="CY330" s="193" t="e">
        <f t="shared" si="336"/>
        <v>#VALUE!</v>
      </c>
      <c r="CZ330" s="193" t="e">
        <f t="shared" si="337"/>
        <v>#VALUE!</v>
      </c>
      <c r="DA330" s="193" t="e">
        <f t="shared" si="338"/>
        <v>#VALUE!</v>
      </c>
      <c r="DB330" s="193" t="e">
        <f t="shared" si="339"/>
        <v>#VALUE!</v>
      </c>
      <c r="DC330" s="193" t="e">
        <f t="shared" si="340"/>
        <v>#VALUE!</v>
      </c>
      <c r="DD330" s="193" t="e">
        <f t="shared" si="341"/>
        <v>#VALUE!</v>
      </c>
      <c r="DE330" s="159"/>
      <c r="DF330" s="159" t="e">
        <f t="shared" si="342"/>
        <v>#VALUE!</v>
      </c>
      <c r="DG330" s="159"/>
      <c r="DH330" s="159"/>
      <c r="DI330" s="159"/>
      <c r="DJ330" s="159"/>
      <c r="DK330" s="159"/>
      <c r="DL330" s="159"/>
      <c r="DM330" s="159"/>
      <c r="DN330" s="159"/>
      <c r="DO330" s="159"/>
      <c r="DP330" s="159"/>
      <c r="DQ330" s="159"/>
      <c r="DR330" s="159">
        <f t="shared" si="343"/>
        <v>53</v>
      </c>
      <c r="DS330" s="188">
        <f t="shared" si="344"/>
        <v>11</v>
      </c>
      <c r="DT330" s="159">
        <f t="shared" si="345"/>
        <v>7</v>
      </c>
      <c r="DU330" s="159">
        <f t="shared" si="346"/>
        <v>8</v>
      </c>
      <c r="DV330" s="159">
        <f t="shared" si="347"/>
        <v>8</v>
      </c>
      <c r="DW330" s="159">
        <f t="shared" si="348"/>
        <v>8</v>
      </c>
      <c r="DX330" s="159">
        <f t="shared" si="349"/>
        <v>3</v>
      </c>
      <c r="DY330" s="210">
        <f t="shared" si="350"/>
        <v>8</v>
      </c>
      <c r="DZ330" s="159">
        <f t="shared" si="351"/>
        <v>53</v>
      </c>
      <c r="EA330" s="159">
        <f t="shared" si="352"/>
        <v>11</v>
      </c>
      <c r="EB330" s="159">
        <f t="shared" si="353"/>
        <v>0</v>
      </c>
      <c r="EC330" s="159">
        <f t="shared" si="391"/>
        <v>7</v>
      </c>
      <c r="ED330" s="159">
        <f t="shared" si="391"/>
        <v>8</v>
      </c>
      <c r="EE330" s="159">
        <f t="shared" si="392"/>
        <v>0</v>
      </c>
      <c r="EF330" s="159">
        <f t="shared" si="392"/>
        <v>0</v>
      </c>
      <c r="EG330" s="159">
        <f t="shared" si="354"/>
        <v>8</v>
      </c>
      <c r="EH330" s="159">
        <f t="shared" si="355"/>
        <v>0</v>
      </c>
      <c r="EI330" s="159">
        <f t="shared" si="393"/>
        <v>8</v>
      </c>
      <c r="EJ330" s="159">
        <f t="shared" si="393"/>
        <v>3</v>
      </c>
      <c r="EK330" s="159">
        <f t="shared" si="394"/>
        <v>0</v>
      </c>
      <c r="EL330" s="159">
        <f t="shared" si="394"/>
        <v>0</v>
      </c>
      <c r="EM330" s="159">
        <f t="shared" si="356"/>
        <v>8</v>
      </c>
      <c r="EN330" s="159"/>
      <c r="EO330" s="159"/>
      <c r="EP330" s="188">
        <f t="shared" si="357"/>
        <v>11</v>
      </c>
      <c r="EQ330" s="159">
        <f t="shared" si="358"/>
        <v>9</v>
      </c>
      <c r="ER330" s="159">
        <f t="shared" si="359"/>
        <v>10</v>
      </c>
      <c r="ES330" s="159">
        <f t="shared" si="360"/>
        <v>10</v>
      </c>
      <c r="ET330" s="159">
        <f t="shared" si="361"/>
        <v>5</v>
      </c>
      <c r="EU330" s="159">
        <f t="shared" si="362"/>
        <v>8</v>
      </c>
      <c r="EV330" s="159"/>
      <c r="EW330" s="159">
        <f t="shared" si="363"/>
        <v>53</v>
      </c>
      <c r="EX330" s="159">
        <f t="shared" si="364"/>
        <v>11</v>
      </c>
      <c r="EY330" s="159">
        <f t="shared" si="365"/>
        <v>0</v>
      </c>
      <c r="EZ330" s="159">
        <f t="shared" si="395"/>
        <v>9</v>
      </c>
      <c r="FA330" s="159">
        <f t="shared" si="395"/>
        <v>10</v>
      </c>
      <c r="FB330" s="159">
        <f t="shared" si="396"/>
        <v>0</v>
      </c>
      <c r="FC330" s="159">
        <f t="shared" si="396"/>
        <v>0</v>
      </c>
      <c r="FD330" s="159">
        <f t="shared" si="366"/>
        <v>10</v>
      </c>
      <c r="FE330" s="159">
        <f t="shared" si="367"/>
        <v>0</v>
      </c>
      <c r="FF330" s="159">
        <f t="shared" si="397"/>
        <v>5</v>
      </c>
      <c r="FG330" s="159">
        <f t="shared" si="397"/>
        <v>8</v>
      </c>
      <c r="FH330" s="159">
        <f t="shared" si="368"/>
        <v>0</v>
      </c>
      <c r="FI330" s="159">
        <v>0</v>
      </c>
      <c r="FJ330" s="159">
        <v>0</v>
      </c>
      <c r="FK330" s="159"/>
      <c r="FL330" s="159"/>
      <c r="FM330" s="235">
        <v>53</v>
      </c>
    </row>
    <row r="331" spans="1:169" ht="18" x14ac:dyDescent="0.2">
      <c r="A331" s="194">
        <v>318</v>
      </c>
      <c r="B331" s="195">
        <v>211423243319</v>
      </c>
      <c r="C331" s="196" t="s">
        <v>1304</v>
      </c>
      <c r="D331" s="197"/>
      <c r="E331" s="198" t="s">
        <v>1305</v>
      </c>
      <c r="F331" s="199">
        <f t="shared" si="243"/>
        <v>2</v>
      </c>
      <c r="G331" s="199">
        <f t="shared" si="244"/>
        <v>2</v>
      </c>
      <c r="H331" s="199">
        <f t="shared" si="245"/>
        <v>2</v>
      </c>
      <c r="I331" s="199">
        <f t="shared" si="246"/>
        <v>2</v>
      </c>
      <c r="J331" s="199">
        <f t="shared" si="247"/>
        <v>2</v>
      </c>
      <c r="K331" s="199">
        <f t="shared" si="248"/>
        <v>1</v>
      </c>
      <c r="L331" s="199">
        <f t="shared" si="249"/>
        <v>0</v>
      </c>
      <c r="M331" s="199">
        <f t="shared" si="250"/>
        <v>0</v>
      </c>
      <c r="N331" s="199">
        <f t="shared" si="251"/>
        <v>0</v>
      </c>
      <c r="O331" s="200">
        <f t="shared" si="252"/>
        <v>0</v>
      </c>
      <c r="P331" s="199">
        <f t="shared" si="253"/>
        <v>8</v>
      </c>
      <c r="Q331" s="199">
        <f t="shared" si="254"/>
        <v>0</v>
      </c>
      <c r="R331" s="199">
        <f t="shared" si="255"/>
        <v>0</v>
      </c>
      <c r="S331" s="201">
        <f t="shared" si="369"/>
        <v>0</v>
      </c>
      <c r="T331" s="202">
        <f t="shared" si="256"/>
        <v>3</v>
      </c>
      <c r="U331" s="199">
        <f t="shared" si="257"/>
        <v>0</v>
      </c>
      <c r="V331" s="199">
        <f t="shared" si="258"/>
        <v>0</v>
      </c>
      <c r="W331" s="199">
        <f t="shared" si="259"/>
        <v>0</v>
      </c>
      <c r="X331" s="201">
        <f t="shared" si="260"/>
        <v>0</v>
      </c>
      <c r="Y331" s="203">
        <f t="shared" si="261"/>
        <v>4</v>
      </c>
      <c r="Z331" s="199">
        <f t="shared" si="262"/>
        <v>0</v>
      </c>
      <c r="AA331" s="199">
        <f t="shared" si="263"/>
        <v>0</v>
      </c>
      <c r="AB331" s="199">
        <f t="shared" si="264"/>
        <v>0</v>
      </c>
      <c r="AC331" s="201">
        <f t="shared" si="265"/>
        <v>0</v>
      </c>
      <c r="AD331" s="202">
        <f t="shared" si="266"/>
        <v>4</v>
      </c>
      <c r="AE331" s="199">
        <f t="shared" si="267"/>
        <v>8</v>
      </c>
      <c r="AF331" s="199">
        <f t="shared" si="268"/>
        <v>0</v>
      </c>
      <c r="AG331" s="199">
        <f t="shared" si="269"/>
        <v>0</v>
      </c>
      <c r="AH331" s="201">
        <f t="shared" si="270"/>
        <v>0</v>
      </c>
      <c r="AI331" s="204">
        <f t="shared" si="271"/>
        <v>3</v>
      </c>
      <c r="AJ331" s="199">
        <f t="shared" si="272"/>
        <v>7</v>
      </c>
      <c r="AK331" s="199">
        <f t="shared" si="273"/>
        <v>0</v>
      </c>
      <c r="AL331" s="199">
        <f t="shared" si="274"/>
        <v>0</v>
      </c>
      <c r="AM331" s="201">
        <f t="shared" si="275"/>
        <v>0</v>
      </c>
      <c r="AN331" s="204">
        <f t="shared" si="276"/>
        <v>3</v>
      </c>
      <c r="AO331" s="199">
        <f t="shared" si="277"/>
        <v>0</v>
      </c>
      <c r="AP331" s="199">
        <f t="shared" si="278"/>
        <v>0</v>
      </c>
      <c r="AQ331" s="199">
        <f t="shared" si="279"/>
        <v>0</v>
      </c>
      <c r="AR331" s="201">
        <f t="shared" si="280"/>
        <v>0</v>
      </c>
      <c r="AS331" s="204">
        <f t="shared" si="281"/>
        <v>4</v>
      </c>
      <c r="AT331" s="199">
        <f t="shared" si="282"/>
        <v>8</v>
      </c>
      <c r="AU331" s="199">
        <f t="shared" si="283"/>
        <v>0</v>
      </c>
      <c r="AV331" s="199">
        <f t="shared" si="284"/>
        <v>0</v>
      </c>
      <c r="AW331" s="201">
        <f t="shared" si="285"/>
        <v>0</v>
      </c>
      <c r="AX331" s="205">
        <f t="shared" si="286"/>
        <v>3</v>
      </c>
      <c r="AY331" s="199">
        <f t="shared" si="287"/>
        <v>0</v>
      </c>
      <c r="AZ331" s="199">
        <f t="shared" si="288"/>
        <v>0</v>
      </c>
      <c r="BA331" s="199">
        <f t="shared" si="289"/>
        <v>0</v>
      </c>
      <c r="BB331" s="201">
        <f t="shared" si="290"/>
        <v>0</v>
      </c>
      <c r="BC331" s="204">
        <f t="shared" si="291"/>
        <v>4</v>
      </c>
      <c r="BD331" s="199">
        <f t="shared" si="292"/>
        <v>0</v>
      </c>
      <c r="BE331" s="199">
        <f t="shared" si="293"/>
        <v>0</v>
      </c>
      <c r="BF331" s="199">
        <f t="shared" si="294"/>
        <v>0</v>
      </c>
      <c r="BG331" s="201">
        <f t="shared" si="295"/>
        <v>0</v>
      </c>
      <c r="BH331" s="204">
        <f t="shared" si="296"/>
        <v>4</v>
      </c>
      <c r="BI331" s="199">
        <f t="shared" si="297"/>
        <v>6</v>
      </c>
      <c r="BJ331" s="199">
        <f t="shared" si="298"/>
        <v>0</v>
      </c>
      <c r="BK331" s="199">
        <f t="shared" si="299"/>
        <v>0</v>
      </c>
      <c r="BL331" s="201">
        <f t="shared" si="300"/>
        <v>0</v>
      </c>
      <c r="BM331" s="206">
        <f t="shared" si="301"/>
        <v>3</v>
      </c>
      <c r="BN331" s="199">
        <f t="shared" si="302"/>
        <v>9</v>
      </c>
      <c r="BO331" s="199">
        <f t="shared" si="303"/>
        <v>0</v>
      </c>
      <c r="BP331" s="199">
        <f t="shared" si="304"/>
        <v>0</v>
      </c>
      <c r="BQ331" s="201">
        <f t="shared" si="305"/>
        <v>0</v>
      </c>
      <c r="BR331" s="207">
        <f t="shared" si="306"/>
        <v>3</v>
      </c>
      <c r="BS331" s="199">
        <f t="shared" si="307"/>
        <v>0</v>
      </c>
      <c r="BT331" s="199">
        <f t="shared" si="308"/>
        <v>0</v>
      </c>
      <c r="BU331" s="199">
        <f t="shared" si="309"/>
        <v>0</v>
      </c>
      <c r="BV331" s="201">
        <f t="shared" si="310"/>
        <v>0</v>
      </c>
      <c r="BW331" s="207">
        <f t="shared" si="311"/>
        <v>4</v>
      </c>
      <c r="BX331" s="235">
        <v>57</v>
      </c>
      <c r="BY331" s="235">
        <v>57</v>
      </c>
      <c r="BZ331" s="193" t="e">
        <f t="shared" si="312"/>
        <v>#VALUE!</v>
      </c>
      <c r="CA331" s="193">
        <f t="shared" si="313"/>
        <v>20</v>
      </c>
      <c r="CB331" s="193" t="e">
        <f t="shared" si="314"/>
        <v>#VALUE!</v>
      </c>
      <c r="CC331" s="193" t="e">
        <f t="shared" si="315"/>
        <v>#VALUE!</v>
      </c>
      <c r="CD331" s="193" t="e">
        <f t="shared" si="316"/>
        <v>#VALUE!</v>
      </c>
      <c r="CE331" s="193" t="e">
        <f t="shared" si="317"/>
        <v>#VALUE!</v>
      </c>
      <c r="CF331" s="193" t="e">
        <f t="shared" si="318"/>
        <v>#VALUE!</v>
      </c>
      <c r="CG331" s="193" t="e">
        <f t="shared" si="319"/>
        <v>#VALUE!</v>
      </c>
      <c r="CH331" s="193" t="e">
        <f t="shared" si="320"/>
        <v>#VALUE!</v>
      </c>
      <c r="CI331" s="193" t="e">
        <f t="shared" si="321"/>
        <v>#VALUE!</v>
      </c>
      <c r="CJ331" s="193" t="e">
        <f t="shared" si="322"/>
        <v>#VALUE!</v>
      </c>
      <c r="CK331" s="193" t="e">
        <f t="shared" si="323"/>
        <v>#VALUE!</v>
      </c>
      <c r="CL331" s="193" t="e">
        <f t="shared" si="324"/>
        <v>#VALUE!</v>
      </c>
      <c r="CM331" s="193" t="e">
        <f t="shared" si="325"/>
        <v>#VALUE!</v>
      </c>
      <c r="CN331" s="193" t="e">
        <f t="shared" si="326"/>
        <v>#VALUE!</v>
      </c>
      <c r="CO331" s="209" t="str">
        <f t="shared" si="327"/>
        <v>2023PEC AI 351</v>
      </c>
      <c r="CP331" s="193" t="e">
        <f t="shared" si="328"/>
        <v>#VALUE!</v>
      </c>
      <c r="CQ331" s="158"/>
      <c r="CR331" s="193">
        <f t="shared" si="329"/>
        <v>20</v>
      </c>
      <c r="CS331" s="193" t="e">
        <f t="shared" si="330"/>
        <v>#VALUE!</v>
      </c>
      <c r="CT331" s="193" t="e">
        <f t="shared" si="331"/>
        <v>#VALUE!</v>
      </c>
      <c r="CU331" s="193" t="e">
        <f t="shared" si="332"/>
        <v>#VALUE!</v>
      </c>
      <c r="CV331" s="193" t="e">
        <f t="shared" si="333"/>
        <v>#VALUE!</v>
      </c>
      <c r="CW331" s="193" t="e">
        <f t="shared" si="334"/>
        <v>#VALUE!</v>
      </c>
      <c r="CX331" s="193" t="e">
        <f t="shared" si="335"/>
        <v>#VALUE!</v>
      </c>
      <c r="CY331" s="193" t="e">
        <f t="shared" si="336"/>
        <v>#VALUE!</v>
      </c>
      <c r="CZ331" s="193" t="e">
        <f t="shared" si="337"/>
        <v>#VALUE!</v>
      </c>
      <c r="DA331" s="193" t="e">
        <f t="shared" si="338"/>
        <v>#VALUE!</v>
      </c>
      <c r="DB331" s="193" t="e">
        <f t="shared" si="339"/>
        <v>#VALUE!</v>
      </c>
      <c r="DC331" s="193" t="e">
        <f t="shared" si="340"/>
        <v>#VALUE!</v>
      </c>
      <c r="DD331" s="193" t="e">
        <f t="shared" si="341"/>
        <v>#VALUE!</v>
      </c>
      <c r="DE331" s="159"/>
      <c r="DF331" s="159" t="e">
        <f t="shared" si="342"/>
        <v>#VALUE!</v>
      </c>
      <c r="DG331" s="159"/>
      <c r="DH331" s="159"/>
      <c r="DI331" s="159"/>
      <c r="DJ331" s="159"/>
      <c r="DK331" s="159"/>
      <c r="DL331" s="159"/>
      <c r="DM331" s="159"/>
      <c r="DN331" s="159"/>
      <c r="DO331" s="159"/>
      <c r="DP331" s="159"/>
      <c r="DQ331" s="159"/>
      <c r="DR331" s="159">
        <f t="shared" si="343"/>
        <v>57</v>
      </c>
      <c r="DS331" s="188">
        <f t="shared" si="344"/>
        <v>11</v>
      </c>
      <c r="DT331" s="159">
        <f t="shared" si="345"/>
        <v>8</v>
      </c>
      <c r="DU331" s="159">
        <f t="shared" si="346"/>
        <v>8</v>
      </c>
      <c r="DV331" s="159">
        <f t="shared" si="347"/>
        <v>7</v>
      </c>
      <c r="DW331" s="159">
        <f t="shared" si="348"/>
        <v>8</v>
      </c>
      <c r="DX331" s="159">
        <f t="shared" si="349"/>
        <v>6</v>
      </c>
      <c r="DY331" s="210">
        <f t="shared" si="350"/>
        <v>9</v>
      </c>
      <c r="DZ331" s="159">
        <f t="shared" si="351"/>
        <v>57</v>
      </c>
      <c r="EA331" s="159">
        <f t="shared" si="352"/>
        <v>11</v>
      </c>
      <c r="EB331" s="159">
        <f t="shared" si="353"/>
        <v>8</v>
      </c>
      <c r="EC331" s="159">
        <f t="shared" si="391"/>
        <v>0</v>
      </c>
      <c r="ED331" s="159">
        <f t="shared" si="391"/>
        <v>0</v>
      </c>
      <c r="EE331" s="159">
        <f t="shared" si="392"/>
        <v>8</v>
      </c>
      <c r="EF331" s="159">
        <f t="shared" si="392"/>
        <v>7</v>
      </c>
      <c r="EG331" s="159">
        <f t="shared" si="354"/>
        <v>0</v>
      </c>
      <c r="EH331" s="159">
        <f t="shared" si="355"/>
        <v>8</v>
      </c>
      <c r="EI331" s="159">
        <f t="shared" si="393"/>
        <v>0</v>
      </c>
      <c r="EJ331" s="159">
        <f t="shared" si="393"/>
        <v>0</v>
      </c>
      <c r="EK331" s="159">
        <f t="shared" si="394"/>
        <v>6</v>
      </c>
      <c r="EL331" s="159">
        <f t="shared" si="394"/>
        <v>9</v>
      </c>
      <c r="EM331" s="159">
        <f t="shared" si="356"/>
        <v>0</v>
      </c>
      <c r="EN331" s="159"/>
      <c r="EO331" s="159"/>
      <c r="EP331" s="188">
        <f t="shared" si="357"/>
        <v>11</v>
      </c>
      <c r="EQ331" s="159">
        <f t="shared" si="358"/>
        <v>10</v>
      </c>
      <c r="ER331" s="159">
        <f t="shared" si="359"/>
        <v>10</v>
      </c>
      <c r="ES331" s="159">
        <f t="shared" si="360"/>
        <v>9</v>
      </c>
      <c r="ET331" s="159">
        <f t="shared" si="361"/>
        <v>8</v>
      </c>
      <c r="EU331" s="159">
        <f t="shared" si="362"/>
        <v>9</v>
      </c>
      <c r="EV331" s="159"/>
      <c r="EW331" s="159">
        <f t="shared" si="363"/>
        <v>57</v>
      </c>
      <c r="EX331" s="159">
        <f t="shared" si="364"/>
        <v>11</v>
      </c>
      <c r="EY331" s="159">
        <f t="shared" si="365"/>
        <v>10</v>
      </c>
      <c r="EZ331" s="159">
        <f t="shared" si="395"/>
        <v>0</v>
      </c>
      <c r="FA331" s="159">
        <f t="shared" si="395"/>
        <v>0</v>
      </c>
      <c r="FB331" s="159">
        <f t="shared" si="396"/>
        <v>10</v>
      </c>
      <c r="FC331" s="159">
        <f t="shared" si="396"/>
        <v>9</v>
      </c>
      <c r="FD331" s="159">
        <f t="shared" si="366"/>
        <v>0</v>
      </c>
      <c r="FE331" s="159">
        <f t="shared" si="367"/>
        <v>8</v>
      </c>
      <c r="FF331" s="159">
        <f t="shared" si="397"/>
        <v>0</v>
      </c>
      <c r="FG331" s="159">
        <f t="shared" si="397"/>
        <v>0</v>
      </c>
      <c r="FH331" s="159">
        <f t="shared" si="368"/>
        <v>9</v>
      </c>
      <c r="FI331" s="159">
        <v>0</v>
      </c>
      <c r="FJ331" s="159">
        <v>0</v>
      </c>
      <c r="FK331" s="159"/>
      <c r="FL331" s="159"/>
      <c r="FM331" s="235">
        <v>57</v>
      </c>
    </row>
    <row r="332" spans="1:169" ht="18" x14ac:dyDescent="0.2">
      <c r="A332" s="213">
        <v>319</v>
      </c>
      <c r="B332" s="211">
        <v>211423243321</v>
      </c>
      <c r="C332" s="211" t="s">
        <v>1306</v>
      </c>
      <c r="D332" s="197"/>
      <c r="E332" s="212" t="s">
        <v>1307</v>
      </c>
      <c r="F332" s="199">
        <f t="shared" si="243"/>
        <v>2</v>
      </c>
      <c r="G332" s="199">
        <f t="shared" si="244"/>
        <v>2</v>
      </c>
      <c r="H332" s="199">
        <f t="shared" si="245"/>
        <v>2</v>
      </c>
      <c r="I332" s="199">
        <f t="shared" si="246"/>
        <v>0</v>
      </c>
      <c r="J332" s="199">
        <f t="shared" si="247"/>
        <v>0</v>
      </c>
      <c r="K332" s="199">
        <f t="shared" si="248"/>
        <v>0</v>
      </c>
      <c r="L332" s="199">
        <f t="shared" si="249"/>
        <v>0</v>
      </c>
      <c r="M332" s="199">
        <f t="shared" si="250"/>
        <v>0</v>
      </c>
      <c r="N332" s="199">
        <f t="shared" si="251"/>
        <v>0</v>
      </c>
      <c r="O332" s="200">
        <f t="shared" si="252"/>
        <v>0</v>
      </c>
      <c r="P332" s="199">
        <f t="shared" si="253"/>
        <v>5</v>
      </c>
      <c r="Q332" s="199">
        <f t="shared" si="254"/>
        <v>0</v>
      </c>
      <c r="R332" s="199">
        <f t="shared" si="255"/>
        <v>0</v>
      </c>
      <c r="S332" s="201">
        <f t="shared" si="369"/>
        <v>0</v>
      </c>
      <c r="T332" s="202">
        <f t="shared" si="256"/>
        <v>3</v>
      </c>
      <c r="U332" s="199">
        <f t="shared" si="257"/>
        <v>0</v>
      </c>
      <c r="V332" s="199">
        <f t="shared" si="258"/>
        <v>0</v>
      </c>
      <c r="W332" s="199">
        <f t="shared" si="259"/>
        <v>0</v>
      </c>
      <c r="X332" s="201">
        <f t="shared" si="260"/>
        <v>0</v>
      </c>
      <c r="Y332" s="203">
        <f t="shared" si="261"/>
        <v>4</v>
      </c>
      <c r="Z332" s="199">
        <f t="shared" si="262"/>
        <v>0</v>
      </c>
      <c r="AA332" s="199">
        <f t="shared" si="263"/>
        <v>0</v>
      </c>
      <c r="AB332" s="199">
        <f t="shared" si="264"/>
        <v>0</v>
      </c>
      <c r="AC332" s="201">
        <f t="shared" si="265"/>
        <v>0</v>
      </c>
      <c r="AD332" s="202">
        <f t="shared" si="266"/>
        <v>4</v>
      </c>
      <c r="AE332" s="199">
        <f t="shared" si="267"/>
        <v>5</v>
      </c>
      <c r="AF332" s="199">
        <f t="shared" si="268"/>
        <v>0</v>
      </c>
      <c r="AG332" s="199">
        <f t="shared" si="269"/>
        <v>0</v>
      </c>
      <c r="AH332" s="201">
        <f t="shared" si="270"/>
        <v>0</v>
      </c>
      <c r="AI332" s="204">
        <f t="shared" si="271"/>
        <v>3</v>
      </c>
      <c r="AJ332" s="199">
        <f t="shared" si="272"/>
        <v>4</v>
      </c>
      <c r="AK332" s="199">
        <f t="shared" si="273"/>
        <v>0</v>
      </c>
      <c r="AL332" s="199">
        <f t="shared" si="274"/>
        <v>0</v>
      </c>
      <c r="AM332" s="201">
        <f t="shared" si="275"/>
        <v>0</v>
      </c>
      <c r="AN332" s="204">
        <f t="shared" si="276"/>
        <v>3</v>
      </c>
      <c r="AO332" s="199">
        <f t="shared" si="277"/>
        <v>0</v>
      </c>
      <c r="AP332" s="199">
        <f t="shared" si="278"/>
        <v>0</v>
      </c>
      <c r="AQ332" s="199">
        <f t="shared" si="279"/>
        <v>0</v>
      </c>
      <c r="AR332" s="201">
        <f t="shared" si="280"/>
        <v>0</v>
      </c>
      <c r="AS332" s="204">
        <f t="shared" si="281"/>
        <v>4</v>
      </c>
      <c r="AT332" s="199">
        <f t="shared" si="282"/>
        <v>5</v>
      </c>
      <c r="AU332" s="199">
        <f t="shared" si="283"/>
        <v>0</v>
      </c>
      <c r="AV332" s="199">
        <f t="shared" si="284"/>
        <v>0</v>
      </c>
      <c r="AW332" s="201">
        <f t="shared" si="285"/>
        <v>0</v>
      </c>
      <c r="AX332" s="205">
        <f t="shared" si="286"/>
        <v>3</v>
      </c>
      <c r="AY332" s="199">
        <f t="shared" si="287"/>
        <v>0</v>
      </c>
      <c r="AZ332" s="199">
        <f t="shared" si="288"/>
        <v>0</v>
      </c>
      <c r="BA332" s="199">
        <f t="shared" si="289"/>
        <v>0</v>
      </c>
      <c r="BB332" s="201">
        <f t="shared" si="290"/>
        <v>0</v>
      </c>
      <c r="BC332" s="204">
        <f t="shared" si="291"/>
        <v>4</v>
      </c>
      <c r="BD332" s="199">
        <f t="shared" si="292"/>
        <v>0</v>
      </c>
      <c r="BE332" s="199">
        <f t="shared" si="293"/>
        <v>0</v>
      </c>
      <c r="BF332" s="199">
        <f t="shared" si="294"/>
        <v>0</v>
      </c>
      <c r="BG332" s="201">
        <f t="shared" si="295"/>
        <v>0</v>
      </c>
      <c r="BH332" s="204">
        <f t="shared" si="296"/>
        <v>4</v>
      </c>
      <c r="BI332" s="199">
        <f t="shared" si="297"/>
        <v>0</v>
      </c>
      <c r="BJ332" s="199">
        <f t="shared" si="298"/>
        <v>0</v>
      </c>
      <c r="BK332" s="199">
        <f t="shared" si="299"/>
        <v>0</v>
      </c>
      <c r="BL332" s="201">
        <f t="shared" si="300"/>
        <v>0</v>
      </c>
      <c r="BM332" s="206">
        <f t="shared" si="301"/>
        <v>4</v>
      </c>
      <c r="BN332" s="199">
        <f t="shared" si="302"/>
        <v>5</v>
      </c>
      <c r="BO332" s="199">
        <f t="shared" si="303"/>
        <v>0</v>
      </c>
      <c r="BP332" s="199">
        <f t="shared" si="304"/>
        <v>0</v>
      </c>
      <c r="BQ332" s="201">
        <f t="shared" si="305"/>
        <v>0</v>
      </c>
      <c r="BR332" s="207">
        <f t="shared" si="306"/>
        <v>3</v>
      </c>
      <c r="BS332" s="199">
        <f t="shared" si="307"/>
        <v>0</v>
      </c>
      <c r="BT332" s="199">
        <f t="shared" si="308"/>
        <v>0</v>
      </c>
      <c r="BU332" s="199">
        <f t="shared" si="309"/>
        <v>0</v>
      </c>
      <c r="BV332" s="201">
        <f t="shared" si="310"/>
        <v>0</v>
      </c>
      <c r="BW332" s="207">
        <f t="shared" si="311"/>
        <v>4</v>
      </c>
      <c r="BX332" s="235">
        <v>30</v>
      </c>
      <c r="BY332" s="235">
        <v>30</v>
      </c>
      <c r="BZ332" s="193" t="e">
        <f t="shared" si="312"/>
        <v>#VALUE!</v>
      </c>
      <c r="CA332" s="193">
        <f t="shared" si="313"/>
        <v>20</v>
      </c>
      <c r="CB332" s="193" t="e">
        <f t="shared" si="314"/>
        <v>#VALUE!</v>
      </c>
      <c r="CC332" s="193" t="e">
        <f t="shared" si="315"/>
        <v>#VALUE!</v>
      </c>
      <c r="CD332" s="193" t="e">
        <f t="shared" si="316"/>
        <v>#VALUE!</v>
      </c>
      <c r="CE332" s="193" t="e">
        <f t="shared" si="317"/>
        <v>#VALUE!</v>
      </c>
      <c r="CF332" s="193" t="e">
        <f t="shared" si="318"/>
        <v>#VALUE!</v>
      </c>
      <c r="CG332" s="193" t="e">
        <f t="shared" si="319"/>
        <v>#VALUE!</v>
      </c>
      <c r="CH332" s="193" t="e">
        <f t="shared" si="320"/>
        <v>#VALUE!</v>
      </c>
      <c r="CI332" s="193" t="e">
        <f t="shared" si="321"/>
        <v>#VALUE!</v>
      </c>
      <c r="CJ332" s="193" t="e">
        <f t="shared" si="322"/>
        <v>#VALUE!</v>
      </c>
      <c r="CK332" s="193" t="e">
        <f t="shared" si="323"/>
        <v>#VALUE!</v>
      </c>
      <c r="CL332" s="193" t="e">
        <f t="shared" si="324"/>
        <v>#VALUE!</v>
      </c>
      <c r="CM332" s="193" t="e">
        <f t="shared" si="325"/>
        <v>#VALUE!</v>
      </c>
      <c r="CN332" s="193" t="e">
        <f t="shared" si="326"/>
        <v>#VALUE!</v>
      </c>
      <c r="CO332" s="209" t="str">
        <f t="shared" si="327"/>
        <v>2023PEC AI 223</v>
      </c>
      <c r="CP332" s="193" t="e">
        <f t="shared" si="328"/>
        <v>#VALUE!</v>
      </c>
      <c r="CQ332" s="158"/>
      <c r="CR332" s="193">
        <f t="shared" si="329"/>
        <v>20</v>
      </c>
      <c r="CS332" s="193" t="e">
        <f t="shared" si="330"/>
        <v>#VALUE!</v>
      </c>
      <c r="CT332" s="193" t="e">
        <f t="shared" si="331"/>
        <v>#VALUE!</v>
      </c>
      <c r="CU332" s="193" t="e">
        <f t="shared" si="332"/>
        <v>#VALUE!</v>
      </c>
      <c r="CV332" s="193" t="e">
        <f t="shared" si="333"/>
        <v>#VALUE!</v>
      </c>
      <c r="CW332" s="193" t="e">
        <f t="shared" si="334"/>
        <v>#VALUE!</v>
      </c>
      <c r="CX332" s="193" t="e">
        <f t="shared" si="335"/>
        <v>#VALUE!</v>
      </c>
      <c r="CY332" s="193" t="e">
        <f t="shared" si="336"/>
        <v>#VALUE!</v>
      </c>
      <c r="CZ332" s="193" t="e">
        <f t="shared" si="337"/>
        <v>#VALUE!</v>
      </c>
      <c r="DA332" s="193" t="e">
        <f t="shared" si="338"/>
        <v>#VALUE!</v>
      </c>
      <c r="DB332" s="193" t="e">
        <f t="shared" si="339"/>
        <v>#VALUE!</v>
      </c>
      <c r="DC332" s="193" t="e">
        <f t="shared" si="340"/>
        <v>#VALUE!</v>
      </c>
      <c r="DD332" s="193" t="e">
        <f t="shared" si="341"/>
        <v>#VALUE!</v>
      </c>
      <c r="DE332" s="159"/>
      <c r="DF332" s="159" t="e">
        <f t="shared" si="342"/>
        <v>#VALUE!</v>
      </c>
      <c r="DG332" s="159"/>
      <c r="DH332" s="159"/>
      <c r="DI332" s="159"/>
      <c r="DJ332" s="159"/>
      <c r="DK332" s="159"/>
      <c r="DL332" s="159"/>
      <c r="DM332" s="159"/>
      <c r="DN332" s="159"/>
      <c r="DO332" s="159"/>
      <c r="DP332" s="159"/>
      <c r="DQ332" s="159"/>
      <c r="DR332" s="159">
        <f t="shared" si="343"/>
        <v>30</v>
      </c>
      <c r="DS332" s="188">
        <f t="shared" si="344"/>
        <v>6</v>
      </c>
      <c r="DT332" s="159">
        <f t="shared" si="345"/>
        <v>5</v>
      </c>
      <c r="DU332" s="159">
        <f t="shared" si="346"/>
        <v>5</v>
      </c>
      <c r="DV332" s="159">
        <f t="shared" si="347"/>
        <v>4</v>
      </c>
      <c r="DW332" s="159">
        <f t="shared" si="348"/>
        <v>5</v>
      </c>
      <c r="DX332" s="159">
        <f t="shared" si="349"/>
        <v>0</v>
      </c>
      <c r="DY332" s="210">
        <f t="shared" si="350"/>
        <v>5</v>
      </c>
      <c r="DZ332" s="159">
        <f t="shared" si="351"/>
        <v>30</v>
      </c>
      <c r="EA332" s="159">
        <f t="shared" si="352"/>
        <v>6</v>
      </c>
      <c r="EB332" s="159">
        <f t="shared" si="353"/>
        <v>5</v>
      </c>
      <c r="EC332" s="159">
        <f t="shared" si="391"/>
        <v>0</v>
      </c>
      <c r="ED332" s="159">
        <f t="shared" si="391"/>
        <v>0</v>
      </c>
      <c r="EE332" s="159">
        <f t="shared" si="392"/>
        <v>5</v>
      </c>
      <c r="EF332" s="159">
        <f t="shared" si="392"/>
        <v>4</v>
      </c>
      <c r="EG332" s="159">
        <f t="shared" si="354"/>
        <v>0</v>
      </c>
      <c r="EH332" s="159">
        <f t="shared" si="355"/>
        <v>5</v>
      </c>
      <c r="EI332" s="159">
        <f t="shared" si="393"/>
        <v>0</v>
      </c>
      <c r="EJ332" s="159">
        <f t="shared" si="393"/>
        <v>0</v>
      </c>
      <c r="EK332" s="159">
        <f t="shared" si="394"/>
        <v>0</v>
      </c>
      <c r="EL332" s="159">
        <f t="shared" si="394"/>
        <v>5</v>
      </c>
      <c r="EM332" s="159">
        <f t="shared" si="356"/>
        <v>0</v>
      </c>
      <c r="EN332" s="159"/>
      <c r="EO332" s="159"/>
      <c r="EP332" s="188">
        <f t="shared" si="357"/>
        <v>6</v>
      </c>
      <c r="EQ332" s="159">
        <f t="shared" si="358"/>
        <v>6</v>
      </c>
      <c r="ER332" s="159">
        <f t="shared" si="359"/>
        <v>6</v>
      </c>
      <c r="ES332" s="159">
        <f t="shared" si="360"/>
        <v>5</v>
      </c>
      <c r="ET332" s="159">
        <f t="shared" si="361"/>
        <v>2</v>
      </c>
      <c r="EU332" s="159">
        <f t="shared" si="362"/>
        <v>5</v>
      </c>
      <c r="EV332" s="159"/>
      <c r="EW332" s="159">
        <f t="shared" si="363"/>
        <v>30</v>
      </c>
      <c r="EX332" s="159">
        <f t="shared" si="364"/>
        <v>6</v>
      </c>
      <c r="EY332" s="159">
        <f t="shared" si="365"/>
        <v>6</v>
      </c>
      <c r="EZ332" s="159">
        <f t="shared" si="395"/>
        <v>0</v>
      </c>
      <c r="FA332" s="159">
        <f t="shared" si="395"/>
        <v>0</v>
      </c>
      <c r="FB332" s="159">
        <f t="shared" si="396"/>
        <v>6</v>
      </c>
      <c r="FC332" s="159">
        <f t="shared" si="396"/>
        <v>5</v>
      </c>
      <c r="FD332" s="159">
        <f t="shared" si="366"/>
        <v>0</v>
      </c>
      <c r="FE332" s="159">
        <f t="shared" si="367"/>
        <v>2</v>
      </c>
      <c r="FF332" s="159">
        <f t="shared" si="397"/>
        <v>0</v>
      </c>
      <c r="FG332" s="159">
        <f t="shared" si="397"/>
        <v>0</v>
      </c>
      <c r="FH332" s="159">
        <f t="shared" si="368"/>
        <v>5</v>
      </c>
      <c r="FI332" s="159">
        <v>0</v>
      </c>
      <c r="FJ332" s="159">
        <v>0</v>
      </c>
      <c r="FK332" s="159"/>
      <c r="FL332" s="159"/>
      <c r="FM332" s="235">
        <v>30</v>
      </c>
    </row>
    <row r="333" spans="1:169" ht="18" x14ac:dyDescent="0.2">
      <c r="A333" s="194">
        <v>320</v>
      </c>
      <c r="B333" s="211">
        <v>211423243322</v>
      </c>
      <c r="C333" s="211" t="s">
        <v>1308</v>
      </c>
      <c r="D333" s="197"/>
      <c r="E333" s="212" t="s">
        <v>1309</v>
      </c>
      <c r="F333" s="199">
        <f t="shared" si="243"/>
        <v>2</v>
      </c>
      <c r="G333" s="199">
        <f t="shared" si="244"/>
        <v>2</v>
      </c>
      <c r="H333" s="199">
        <f t="shared" si="245"/>
        <v>2</v>
      </c>
      <c r="I333" s="199">
        <f t="shared" si="246"/>
        <v>2</v>
      </c>
      <c r="J333" s="199">
        <f t="shared" si="247"/>
        <v>2</v>
      </c>
      <c r="K333" s="199">
        <f t="shared" si="248"/>
        <v>2</v>
      </c>
      <c r="L333" s="199">
        <f t="shared" si="249"/>
        <v>2</v>
      </c>
      <c r="M333" s="199">
        <f t="shared" si="250"/>
        <v>2</v>
      </c>
      <c r="N333" s="199">
        <f t="shared" si="251"/>
        <v>2</v>
      </c>
      <c r="O333" s="200">
        <f t="shared" si="252"/>
        <v>0</v>
      </c>
      <c r="P333" s="199">
        <f t="shared" si="253"/>
        <v>0</v>
      </c>
      <c r="Q333" s="199">
        <f t="shared" si="254"/>
        <v>0</v>
      </c>
      <c r="R333" s="199">
        <f t="shared" si="255"/>
        <v>0</v>
      </c>
      <c r="S333" s="201">
        <f t="shared" si="369"/>
        <v>0</v>
      </c>
      <c r="T333" s="202">
        <f t="shared" si="256"/>
        <v>4</v>
      </c>
      <c r="U333" s="199">
        <f t="shared" si="257"/>
        <v>12</v>
      </c>
      <c r="V333" s="199">
        <f t="shared" si="258"/>
        <v>0</v>
      </c>
      <c r="W333" s="199">
        <f t="shared" si="259"/>
        <v>0</v>
      </c>
      <c r="X333" s="201">
        <f t="shared" si="260"/>
        <v>0</v>
      </c>
      <c r="Y333" s="203">
        <f t="shared" si="261"/>
        <v>3</v>
      </c>
      <c r="Z333" s="199">
        <f t="shared" si="262"/>
        <v>13</v>
      </c>
      <c r="AA333" s="199">
        <f t="shared" si="263"/>
        <v>0</v>
      </c>
      <c r="AB333" s="199">
        <f t="shared" si="264"/>
        <v>0</v>
      </c>
      <c r="AC333" s="201">
        <f t="shared" si="265"/>
        <v>0</v>
      </c>
      <c r="AD333" s="202">
        <f t="shared" si="266"/>
        <v>3</v>
      </c>
      <c r="AE333" s="199">
        <f t="shared" si="267"/>
        <v>0</v>
      </c>
      <c r="AF333" s="199">
        <f t="shared" si="268"/>
        <v>0</v>
      </c>
      <c r="AG333" s="199">
        <f t="shared" si="269"/>
        <v>0</v>
      </c>
      <c r="AH333" s="201">
        <f t="shared" si="270"/>
        <v>0</v>
      </c>
      <c r="AI333" s="204">
        <f t="shared" si="271"/>
        <v>4</v>
      </c>
      <c r="AJ333" s="199">
        <f t="shared" si="272"/>
        <v>0</v>
      </c>
      <c r="AK333" s="199">
        <f t="shared" si="273"/>
        <v>0</v>
      </c>
      <c r="AL333" s="199">
        <f t="shared" si="274"/>
        <v>0</v>
      </c>
      <c r="AM333" s="201">
        <f t="shared" si="275"/>
        <v>0</v>
      </c>
      <c r="AN333" s="204">
        <f t="shared" si="276"/>
        <v>4</v>
      </c>
      <c r="AO333" s="199">
        <f t="shared" si="277"/>
        <v>13</v>
      </c>
      <c r="AP333" s="199">
        <f t="shared" si="278"/>
        <v>0</v>
      </c>
      <c r="AQ333" s="199">
        <f t="shared" si="279"/>
        <v>0</v>
      </c>
      <c r="AR333" s="201">
        <f t="shared" si="280"/>
        <v>0</v>
      </c>
      <c r="AS333" s="204">
        <f t="shared" si="281"/>
        <v>3</v>
      </c>
      <c r="AT333" s="199">
        <f t="shared" si="282"/>
        <v>0</v>
      </c>
      <c r="AU333" s="199">
        <f t="shared" si="283"/>
        <v>0</v>
      </c>
      <c r="AV333" s="199">
        <f t="shared" si="284"/>
        <v>0</v>
      </c>
      <c r="AW333" s="201">
        <f t="shared" si="285"/>
        <v>0</v>
      </c>
      <c r="AX333" s="205">
        <f t="shared" si="286"/>
        <v>4</v>
      </c>
      <c r="AY333" s="199">
        <f t="shared" si="287"/>
        <v>13</v>
      </c>
      <c r="AZ333" s="199">
        <f t="shared" si="288"/>
        <v>0</v>
      </c>
      <c r="BA333" s="199">
        <f t="shared" si="289"/>
        <v>0</v>
      </c>
      <c r="BB333" s="201">
        <f t="shared" si="290"/>
        <v>0</v>
      </c>
      <c r="BC333" s="204">
        <f t="shared" si="291"/>
        <v>3</v>
      </c>
      <c r="BD333" s="199">
        <f t="shared" si="292"/>
        <v>6</v>
      </c>
      <c r="BE333" s="199">
        <f t="shared" si="293"/>
        <v>0</v>
      </c>
      <c r="BF333" s="199">
        <f t="shared" si="294"/>
        <v>0</v>
      </c>
      <c r="BG333" s="201">
        <f t="shared" si="295"/>
        <v>0</v>
      </c>
      <c r="BH333" s="204">
        <f t="shared" si="296"/>
        <v>3</v>
      </c>
      <c r="BI333" s="199">
        <f t="shared" si="297"/>
        <v>0</v>
      </c>
      <c r="BJ333" s="199">
        <f t="shared" si="298"/>
        <v>0</v>
      </c>
      <c r="BK333" s="199">
        <f t="shared" si="299"/>
        <v>0</v>
      </c>
      <c r="BL333" s="201">
        <f t="shared" si="300"/>
        <v>0</v>
      </c>
      <c r="BM333" s="206">
        <f t="shared" si="301"/>
        <v>4</v>
      </c>
      <c r="BN333" s="199">
        <f t="shared" si="302"/>
        <v>0</v>
      </c>
      <c r="BO333" s="199">
        <f t="shared" si="303"/>
        <v>0</v>
      </c>
      <c r="BP333" s="199">
        <f t="shared" si="304"/>
        <v>0</v>
      </c>
      <c r="BQ333" s="201">
        <f t="shared" si="305"/>
        <v>0</v>
      </c>
      <c r="BR333" s="207">
        <f t="shared" si="306"/>
        <v>4</v>
      </c>
      <c r="BS333" s="199">
        <f t="shared" si="307"/>
        <v>13</v>
      </c>
      <c r="BT333" s="199">
        <f t="shared" si="308"/>
        <v>0</v>
      </c>
      <c r="BU333" s="199">
        <f t="shared" si="309"/>
        <v>0</v>
      </c>
      <c r="BV333" s="201">
        <f t="shared" si="310"/>
        <v>0</v>
      </c>
      <c r="BW333" s="207">
        <f t="shared" si="311"/>
        <v>3</v>
      </c>
      <c r="BX333" s="235">
        <v>88</v>
      </c>
      <c r="BY333" s="235">
        <v>88</v>
      </c>
      <c r="BZ333" s="193" t="e">
        <f t="shared" si="312"/>
        <v>#VALUE!</v>
      </c>
      <c r="CA333" s="193">
        <f t="shared" si="313"/>
        <v>20</v>
      </c>
      <c r="CB333" s="193" t="e">
        <f t="shared" si="314"/>
        <v>#VALUE!</v>
      </c>
      <c r="CC333" s="193" t="e">
        <f t="shared" si="315"/>
        <v>#VALUE!</v>
      </c>
      <c r="CD333" s="193" t="e">
        <f t="shared" si="316"/>
        <v>#VALUE!</v>
      </c>
      <c r="CE333" s="193" t="e">
        <f t="shared" si="317"/>
        <v>#VALUE!</v>
      </c>
      <c r="CF333" s="193" t="e">
        <f t="shared" si="318"/>
        <v>#VALUE!</v>
      </c>
      <c r="CG333" s="193" t="e">
        <f t="shared" si="319"/>
        <v>#VALUE!</v>
      </c>
      <c r="CH333" s="193" t="e">
        <f t="shared" si="320"/>
        <v>#VALUE!</v>
      </c>
      <c r="CI333" s="193" t="e">
        <f t="shared" si="321"/>
        <v>#VALUE!</v>
      </c>
      <c r="CJ333" s="193" t="e">
        <f t="shared" si="322"/>
        <v>#VALUE!</v>
      </c>
      <c r="CK333" s="193" t="e">
        <f t="shared" si="323"/>
        <v>#VALUE!</v>
      </c>
      <c r="CL333" s="193" t="e">
        <f t="shared" si="324"/>
        <v>#VALUE!</v>
      </c>
      <c r="CM333" s="193" t="e">
        <f t="shared" si="325"/>
        <v>#VALUE!</v>
      </c>
      <c r="CN333" s="193" t="e">
        <f t="shared" si="326"/>
        <v>#VALUE!</v>
      </c>
      <c r="CO333" s="209" t="str">
        <f t="shared" si="327"/>
        <v>2023PEC AI 224</v>
      </c>
      <c r="CP333" s="193" t="e">
        <f t="shared" si="328"/>
        <v>#VALUE!</v>
      </c>
      <c r="CQ333" s="158"/>
      <c r="CR333" s="193">
        <f t="shared" si="329"/>
        <v>20</v>
      </c>
      <c r="CS333" s="193" t="e">
        <f t="shared" si="330"/>
        <v>#VALUE!</v>
      </c>
      <c r="CT333" s="193" t="e">
        <f t="shared" si="331"/>
        <v>#VALUE!</v>
      </c>
      <c r="CU333" s="193" t="e">
        <f t="shared" si="332"/>
        <v>#VALUE!</v>
      </c>
      <c r="CV333" s="193" t="e">
        <f t="shared" si="333"/>
        <v>#VALUE!</v>
      </c>
      <c r="CW333" s="193" t="e">
        <f t="shared" si="334"/>
        <v>#VALUE!</v>
      </c>
      <c r="CX333" s="193" t="e">
        <f t="shared" si="335"/>
        <v>#VALUE!</v>
      </c>
      <c r="CY333" s="193" t="e">
        <f t="shared" si="336"/>
        <v>#VALUE!</v>
      </c>
      <c r="CZ333" s="193" t="e">
        <f t="shared" si="337"/>
        <v>#VALUE!</v>
      </c>
      <c r="DA333" s="193" t="e">
        <f t="shared" si="338"/>
        <v>#VALUE!</v>
      </c>
      <c r="DB333" s="193" t="e">
        <f t="shared" si="339"/>
        <v>#VALUE!</v>
      </c>
      <c r="DC333" s="193" t="e">
        <f t="shared" si="340"/>
        <v>#VALUE!</v>
      </c>
      <c r="DD333" s="193" t="e">
        <f t="shared" si="341"/>
        <v>#VALUE!</v>
      </c>
      <c r="DE333" s="159"/>
      <c r="DF333" s="159" t="e">
        <f t="shared" si="342"/>
        <v>#VALUE!</v>
      </c>
      <c r="DG333" s="159"/>
      <c r="DH333" s="159"/>
      <c r="DI333" s="159"/>
      <c r="DJ333" s="159"/>
      <c r="DK333" s="159"/>
      <c r="DL333" s="159"/>
      <c r="DM333" s="159"/>
      <c r="DN333" s="159"/>
      <c r="DO333" s="159"/>
      <c r="DP333" s="159"/>
      <c r="DQ333" s="159"/>
      <c r="DR333" s="159">
        <f t="shared" si="343"/>
        <v>88</v>
      </c>
      <c r="DS333" s="188">
        <f t="shared" si="344"/>
        <v>18</v>
      </c>
      <c r="DT333" s="159">
        <f t="shared" si="345"/>
        <v>12</v>
      </c>
      <c r="DU333" s="159">
        <f t="shared" si="346"/>
        <v>13</v>
      </c>
      <c r="DV333" s="159">
        <f t="shared" si="347"/>
        <v>13</v>
      </c>
      <c r="DW333" s="159">
        <f t="shared" si="348"/>
        <v>13</v>
      </c>
      <c r="DX333" s="159">
        <f t="shared" si="349"/>
        <v>6</v>
      </c>
      <c r="DY333" s="210">
        <f t="shared" si="350"/>
        <v>13</v>
      </c>
      <c r="DZ333" s="159">
        <f t="shared" si="351"/>
        <v>88</v>
      </c>
      <c r="EA333" s="159">
        <f t="shared" si="352"/>
        <v>18</v>
      </c>
      <c r="EB333" s="159">
        <f t="shared" si="353"/>
        <v>0</v>
      </c>
      <c r="EC333" s="159">
        <f t="shared" si="391"/>
        <v>12</v>
      </c>
      <c r="ED333" s="159">
        <f t="shared" si="391"/>
        <v>13</v>
      </c>
      <c r="EE333" s="159">
        <f t="shared" si="392"/>
        <v>0</v>
      </c>
      <c r="EF333" s="159">
        <f t="shared" si="392"/>
        <v>0</v>
      </c>
      <c r="EG333" s="159">
        <f t="shared" si="354"/>
        <v>13</v>
      </c>
      <c r="EH333" s="159">
        <f t="shared" si="355"/>
        <v>0</v>
      </c>
      <c r="EI333" s="159">
        <f t="shared" si="393"/>
        <v>13</v>
      </c>
      <c r="EJ333" s="159">
        <f t="shared" si="393"/>
        <v>6</v>
      </c>
      <c r="EK333" s="159">
        <f t="shared" si="394"/>
        <v>0</v>
      </c>
      <c r="EL333" s="159">
        <f t="shared" si="394"/>
        <v>0</v>
      </c>
      <c r="EM333" s="159">
        <f t="shared" si="356"/>
        <v>13</v>
      </c>
      <c r="EN333" s="159"/>
      <c r="EO333" s="159"/>
      <c r="EP333" s="188">
        <f t="shared" si="357"/>
        <v>18</v>
      </c>
      <c r="EQ333" s="159">
        <f t="shared" si="358"/>
        <v>15</v>
      </c>
      <c r="ER333" s="159">
        <f t="shared" si="359"/>
        <v>15</v>
      </c>
      <c r="ES333" s="159">
        <f t="shared" si="360"/>
        <v>15</v>
      </c>
      <c r="ET333" s="159">
        <f t="shared" si="361"/>
        <v>11</v>
      </c>
      <c r="EU333" s="159">
        <f t="shared" si="362"/>
        <v>14</v>
      </c>
      <c r="EV333" s="159"/>
      <c r="EW333" s="159">
        <f t="shared" si="363"/>
        <v>88</v>
      </c>
      <c r="EX333" s="159">
        <f t="shared" si="364"/>
        <v>18</v>
      </c>
      <c r="EY333" s="159">
        <f t="shared" si="365"/>
        <v>0</v>
      </c>
      <c r="EZ333" s="159">
        <f t="shared" si="395"/>
        <v>15</v>
      </c>
      <c r="FA333" s="159">
        <f t="shared" si="395"/>
        <v>15</v>
      </c>
      <c r="FB333" s="159">
        <f t="shared" si="396"/>
        <v>0</v>
      </c>
      <c r="FC333" s="159">
        <f t="shared" si="396"/>
        <v>0</v>
      </c>
      <c r="FD333" s="159">
        <f t="shared" si="366"/>
        <v>15</v>
      </c>
      <c r="FE333" s="159">
        <f t="shared" si="367"/>
        <v>0</v>
      </c>
      <c r="FF333" s="159">
        <f t="shared" si="397"/>
        <v>11</v>
      </c>
      <c r="FG333" s="159">
        <f t="shared" si="397"/>
        <v>14</v>
      </c>
      <c r="FH333" s="159">
        <f t="shared" si="368"/>
        <v>0</v>
      </c>
      <c r="FI333" s="159">
        <v>0</v>
      </c>
      <c r="FJ333" s="159">
        <v>0</v>
      </c>
      <c r="FK333" s="159"/>
      <c r="FL333" s="159"/>
      <c r="FM333" s="235">
        <v>88</v>
      </c>
    </row>
    <row r="334" spans="1:169" ht="18" x14ac:dyDescent="0.2">
      <c r="A334" s="213">
        <v>321</v>
      </c>
      <c r="B334" s="211">
        <v>211423243323</v>
      </c>
      <c r="C334" s="211" t="s">
        <v>1310</v>
      </c>
      <c r="D334" s="197"/>
      <c r="E334" s="212" t="s">
        <v>1311</v>
      </c>
      <c r="F334" s="199">
        <f t="shared" si="243"/>
        <v>2</v>
      </c>
      <c r="G334" s="199">
        <f t="shared" si="244"/>
        <v>2</v>
      </c>
      <c r="H334" s="199">
        <f t="shared" si="245"/>
        <v>2</v>
      </c>
      <c r="I334" s="199">
        <f t="shared" si="246"/>
        <v>2</v>
      </c>
      <c r="J334" s="199">
        <f t="shared" si="247"/>
        <v>2</v>
      </c>
      <c r="K334" s="199">
        <f t="shared" si="248"/>
        <v>2</v>
      </c>
      <c r="L334" s="199">
        <f t="shared" si="249"/>
        <v>2</v>
      </c>
      <c r="M334" s="199">
        <f t="shared" si="250"/>
        <v>2</v>
      </c>
      <c r="N334" s="199">
        <f t="shared" si="251"/>
        <v>0</v>
      </c>
      <c r="O334" s="200">
        <f t="shared" si="252"/>
        <v>0</v>
      </c>
      <c r="P334" s="199">
        <f t="shared" si="253"/>
        <v>12</v>
      </c>
      <c r="Q334" s="199">
        <f t="shared" si="254"/>
        <v>0</v>
      </c>
      <c r="R334" s="199">
        <f t="shared" si="255"/>
        <v>0</v>
      </c>
      <c r="S334" s="201">
        <f t="shared" ref="S334:S397" si="398">IF(S332=0,0,IF(C$6=2008,$EY334-$P334-$Q334-$R334,$EB334-$P334-$Q334-$R334))</f>
        <v>0</v>
      </c>
      <c r="T334" s="202">
        <f t="shared" si="256"/>
        <v>3</v>
      </c>
      <c r="U334" s="199">
        <f t="shared" si="257"/>
        <v>0</v>
      </c>
      <c r="V334" s="199">
        <f t="shared" si="258"/>
        <v>0</v>
      </c>
      <c r="W334" s="199">
        <f t="shared" si="259"/>
        <v>0</v>
      </c>
      <c r="X334" s="201">
        <f t="shared" si="260"/>
        <v>0</v>
      </c>
      <c r="Y334" s="203">
        <f t="shared" si="261"/>
        <v>4</v>
      </c>
      <c r="Z334" s="199">
        <f t="shared" si="262"/>
        <v>0</v>
      </c>
      <c r="AA334" s="199">
        <f t="shared" si="263"/>
        <v>0</v>
      </c>
      <c r="AB334" s="199">
        <f t="shared" si="264"/>
        <v>0</v>
      </c>
      <c r="AC334" s="201">
        <f t="shared" si="265"/>
        <v>0</v>
      </c>
      <c r="AD334" s="202">
        <f t="shared" si="266"/>
        <v>4</v>
      </c>
      <c r="AE334" s="199">
        <f t="shared" si="267"/>
        <v>12</v>
      </c>
      <c r="AF334" s="199">
        <f t="shared" si="268"/>
        <v>0</v>
      </c>
      <c r="AG334" s="199">
        <f t="shared" si="269"/>
        <v>0</v>
      </c>
      <c r="AH334" s="201">
        <f t="shared" si="270"/>
        <v>0</v>
      </c>
      <c r="AI334" s="204">
        <f t="shared" si="271"/>
        <v>3</v>
      </c>
      <c r="AJ334" s="199">
        <f t="shared" si="272"/>
        <v>10</v>
      </c>
      <c r="AK334" s="199">
        <f t="shared" si="273"/>
        <v>0</v>
      </c>
      <c r="AL334" s="199">
        <f t="shared" si="274"/>
        <v>0</v>
      </c>
      <c r="AM334" s="201">
        <f t="shared" si="275"/>
        <v>0</v>
      </c>
      <c r="AN334" s="204">
        <f t="shared" si="276"/>
        <v>3</v>
      </c>
      <c r="AO334" s="199">
        <f t="shared" si="277"/>
        <v>0</v>
      </c>
      <c r="AP334" s="199">
        <f t="shared" si="278"/>
        <v>0</v>
      </c>
      <c r="AQ334" s="199">
        <f t="shared" si="279"/>
        <v>0</v>
      </c>
      <c r="AR334" s="201">
        <f t="shared" si="280"/>
        <v>0</v>
      </c>
      <c r="AS334" s="204">
        <f t="shared" si="281"/>
        <v>4</v>
      </c>
      <c r="AT334" s="199">
        <f t="shared" si="282"/>
        <v>12</v>
      </c>
      <c r="AU334" s="199">
        <f t="shared" si="283"/>
        <v>0</v>
      </c>
      <c r="AV334" s="199">
        <f t="shared" si="284"/>
        <v>0</v>
      </c>
      <c r="AW334" s="201">
        <f t="shared" si="285"/>
        <v>0</v>
      </c>
      <c r="AX334" s="205">
        <f t="shared" si="286"/>
        <v>3</v>
      </c>
      <c r="AY334" s="199">
        <f t="shared" si="287"/>
        <v>0</v>
      </c>
      <c r="AZ334" s="199">
        <f t="shared" si="288"/>
        <v>0</v>
      </c>
      <c r="BA334" s="199">
        <f t="shared" si="289"/>
        <v>0</v>
      </c>
      <c r="BB334" s="201">
        <f t="shared" si="290"/>
        <v>0</v>
      </c>
      <c r="BC334" s="204">
        <f t="shared" si="291"/>
        <v>4</v>
      </c>
      <c r="BD334" s="199">
        <f t="shared" si="292"/>
        <v>0</v>
      </c>
      <c r="BE334" s="199">
        <f t="shared" si="293"/>
        <v>0</v>
      </c>
      <c r="BF334" s="199">
        <f t="shared" si="294"/>
        <v>0</v>
      </c>
      <c r="BG334" s="201">
        <f t="shared" si="295"/>
        <v>0</v>
      </c>
      <c r="BH334" s="204">
        <f t="shared" si="296"/>
        <v>4</v>
      </c>
      <c r="BI334" s="199">
        <f t="shared" si="297"/>
        <v>6</v>
      </c>
      <c r="BJ334" s="199">
        <f t="shared" si="298"/>
        <v>0</v>
      </c>
      <c r="BK334" s="199">
        <f t="shared" si="299"/>
        <v>0</v>
      </c>
      <c r="BL334" s="201">
        <f t="shared" si="300"/>
        <v>0</v>
      </c>
      <c r="BM334" s="206">
        <f t="shared" si="301"/>
        <v>3</v>
      </c>
      <c r="BN334" s="199">
        <f t="shared" si="302"/>
        <v>12</v>
      </c>
      <c r="BO334" s="199">
        <f t="shared" si="303"/>
        <v>0</v>
      </c>
      <c r="BP334" s="199">
        <f t="shared" si="304"/>
        <v>0</v>
      </c>
      <c r="BQ334" s="201">
        <f t="shared" si="305"/>
        <v>0</v>
      </c>
      <c r="BR334" s="207">
        <f t="shared" si="306"/>
        <v>3</v>
      </c>
      <c r="BS334" s="199">
        <f t="shared" si="307"/>
        <v>0</v>
      </c>
      <c r="BT334" s="199">
        <f t="shared" si="308"/>
        <v>0</v>
      </c>
      <c r="BU334" s="199">
        <f t="shared" si="309"/>
        <v>0</v>
      </c>
      <c r="BV334" s="201">
        <f t="shared" si="310"/>
        <v>0</v>
      </c>
      <c r="BW334" s="207">
        <f t="shared" si="311"/>
        <v>4</v>
      </c>
      <c r="BX334" s="235">
        <v>80</v>
      </c>
      <c r="BY334" s="235">
        <v>80</v>
      </c>
      <c r="BZ334" s="193" t="e">
        <f t="shared" si="312"/>
        <v>#VALUE!</v>
      </c>
      <c r="CA334" s="193">
        <f t="shared" si="313"/>
        <v>14</v>
      </c>
      <c r="CB334" s="193" t="e">
        <f t="shared" si="314"/>
        <v>#VALUE!</v>
      </c>
      <c r="CC334" s="193" t="e">
        <f t="shared" si="315"/>
        <v>#VALUE!</v>
      </c>
      <c r="CD334" s="193" t="e">
        <f t="shared" si="316"/>
        <v>#VALUE!</v>
      </c>
      <c r="CE334" s="193" t="e">
        <f t="shared" si="317"/>
        <v>#VALUE!</v>
      </c>
      <c r="CF334" s="193" t="e">
        <f t="shared" si="318"/>
        <v>#VALUE!</v>
      </c>
      <c r="CG334" s="193" t="e">
        <f t="shared" si="319"/>
        <v>#VALUE!</v>
      </c>
      <c r="CH334" s="193" t="e">
        <f t="shared" si="320"/>
        <v>#VALUE!</v>
      </c>
      <c r="CI334" s="193" t="e">
        <f t="shared" si="321"/>
        <v>#VALUE!</v>
      </c>
      <c r="CJ334" s="193" t="e">
        <f t="shared" si="322"/>
        <v>#VALUE!</v>
      </c>
      <c r="CK334" s="193" t="e">
        <f t="shared" si="323"/>
        <v>#VALUE!</v>
      </c>
      <c r="CL334" s="193" t="e">
        <f t="shared" si="324"/>
        <v>#VALUE!</v>
      </c>
      <c r="CM334" s="193" t="e">
        <f t="shared" si="325"/>
        <v>#VALUE!</v>
      </c>
      <c r="CN334" s="193" t="e">
        <f t="shared" si="326"/>
        <v>#VALUE!</v>
      </c>
      <c r="CO334" s="209" t="str">
        <f t="shared" si="327"/>
        <v>2023PEC AI 225</v>
      </c>
      <c r="CP334" s="193" t="e">
        <f t="shared" si="328"/>
        <v>#VALUE!</v>
      </c>
      <c r="CQ334" s="158"/>
      <c r="CR334" s="193">
        <f t="shared" si="329"/>
        <v>13</v>
      </c>
      <c r="CS334" s="193" t="e">
        <f t="shared" si="330"/>
        <v>#VALUE!</v>
      </c>
      <c r="CT334" s="193" t="e">
        <f t="shared" si="331"/>
        <v>#VALUE!</v>
      </c>
      <c r="CU334" s="193" t="e">
        <f t="shared" si="332"/>
        <v>#VALUE!</v>
      </c>
      <c r="CV334" s="193" t="e">
        <f t="shared" si="333"/>
        <v>#VALUE!</v>
      </c>
      <c r="CW334" s="193" t="e">
        <f t="shared" si="334"/>
        <v>#VALUE!</v>
      </c>
      <c r="CX334" s="193" t="e">
        <f t="shared" si="335"/>
        <v>#VALUE!</v>
      </c>
      <c r="CY334" s="193" t="e">
        <f t="shared" si="336"/>
        <v>#VALUE!</v>
      </c>
      <c r="CZ334" s="193" t="e">
        <f t="shared" si="337"/>
        <v>#VALUE!</v>
      </c>
      <c r="DA334" s="193" t="e">
        <f t="shared" si="338"/>
        <v>#VALUE!</v>
      </c>
      <c r="DB334" s="193" t="e">
        <f t="shared" si="339"/>
        <v>#VALUE!</v>
      </c>
      <c r="DC334" s="193" t="e">
        <f t="shared" si="340"/>
        <v>#VALUE!</v>
      </c>
      <c r="DD334" s="193" t="e">
        <f t="shared" si="341"/>
        <v>#VALUE!</v>
      </c>
      <c r="DE334" s="159"/>
      <c r="DF334" s="159" t="e">
        <f t="shared" si="342"/>
        <v>#VALUE!</v>
      </c>
      <c r="DG334" s="159"/>
      <c r="DH334" s="159"/>
      <c r="DI334" s="159"/>
      <c r="DJ334" s="159"/>
      <c r="DK334" s="159"/>
      <c r="DL334" s="159"/>
      <c r="DM334" s="159"/>
      <c r="DN334" s="159"/>
      <c r="DO334" s="159"/>
      <c r="DP334" s="159"/>
      <c r="DQ334" s="159"/>
      <c r="DR334" s="159">
        <f t="shared" si="343"/>
        <v>80</v>
      </c>
      <c r="DS334" s="188">
        <f t="shared" si="344"/>
        <v>16</v>
      </c>
      <c r="DT334" s="159">
        <f t="shared" si="345"/>
        <v>12</v>
      </c>
      <c r="DU334" s="159">
        <f t="shared" si="346"/>
        <v>12</v>
      </c>
      <c r="DV334" s="159">
        <f t="shared" si="347"/>
        <v>10</v>
      </c>
      <c r="DW334" s="159">
        <f t="shared" si="348"/>
        <v>12</v>
      </c>
      <c r="DX334" s="159">
        <f t="shared" si="349"/>
        <v>6</v>
      </c>
      <c r="DY334" s="210">
        <f t="shared" si="350"/>
        <v>12</v>
      </c>
      <c r="DZ334" s="159">
        <f t="shared" si="351"/>
        <v>80</v>
      </c>
      <c r="EA334" s="159">
        <f t="shared" si="352"/>
        <v>16</v>
      </c>
      <c r="EB334" s="159">
        <f t="shared" si="353"/>
        <v>12</v>
      </c>
      <c r="EC334" s="159">
        <f t="shared" ref="EC334:ED349" si="399">IF(ISEVEN($B334),DT334,0)</f>
        <v>0</v>
      </c>
      <c r="ED334" s="159">
        <f t="shared" si="399"/>
        <v>0</v>
      </c>
      <c r="EE334" s="159">
        <f t="shared" ref="EE334:EF349" si="400">IF(ISODD($B334),DU334,0)</f>
        <v>12</v>
      </c>
      <c r="EF334" s="159">
        <f t="shared" si="400"/>
        <v>10</v>
      </c>
      <c r="EG334" s="159">
        <f t="shared" si="354"/>
        <v>0</v>
      </c>
      <c r="EH334" s="159">
        <f t="shared" si="355"/>
        <v>12</v>
      </c>
      <c r="EI334" s="159">
        <f t="shared" ref="EI334:EJ349" si="401">IF(ISEVEN($B334),DW334,0)</f>
        <v>0</v>
      </c>
      <c r="EJ334" s="159">
        <f t="shared" si="401"/>
        <v>0</v>
      </c>
      <c r="EK334" s="159">
        <f t="shared" ref="EK334:EL349" si="402">IF(ISODD($B334),DX334,0)</f>
        <v>6</v>
      </c>
      <c r="EL334" s="159">
        <f t="shared" si="402"/>
        <v>12</v>
      </c>
      <c r="EM334" s="159">
        <f t="shared" si="356"/>
        <v>0</v>
      </c>
      <c r="EN334" s="159"/>
      <c r="EO334" s="159"/>
      <c r="EP334" s="188">
        <f t="shared" si="357"/>
        <v>16</v>
      </c>
      <c r="EQ334" s="159">
        <f t="shared" si="358"/>
        <v>14</v>
      </c>
      <c r="ER334" s="159">
        <f t="shared" si="359"/>
        <v>14</v>
      </c>
      <c r="ES334" s="159">
        <f t="shared" si="360"/>
        <v>12</v>
      </c>
      <c r="ET334" s="159">
        <f t="shared" si="361"/>
        <v>11</v>
      </c>
      <c r="EU334" s="159">
        <f t="shared" si="362"/>
        <v>13</v>
      </c>
      <c r="EV334" s="159"/>
      <c r="EW334" s="159">
        <f t="shared" si="363"/>
        <v>80</v>
      </c>
      <c r="EX334" s="159">
        <f t="shared" si="364"/>
        <v>16</v>
      </c>
      <c r="EY334" s="159">
        <f t="shared" si="365"/>
        <v>14</v>
      </c>
      <c r="EZ334" s="159">
        <f t="shared" ref="EZ334:FA349" si="403">IF(ISEVEN($B334),EQ334,0)</f>
        <v>0</v>
      </c>
      <c r="FA334" s="159">
        <f t="shared" si="403"/>
        <v>0</v>
      </c>
      <c r="FB334" s="159">
        <f t="shared" ref="FB334:FC349" si="404">IF(ISODD($B334),ER334,0)</f>
        <v>14</v>
      </c>
      <c r="FC334" s="159">
        <f t="shared" si="404"/>
        <v>12</v>
      </c>
      <c r="FD334" s="159">
        <f t="shared" si="366"/>
        <v>0</v>
      </c>
      <c r="FE334" s="159">
        <f t="shared" si="367"/>
        <v>11</v>
      </c>
      <c r="FF334" s="159">
        <f t="shared" ref="FF334:FG349" si="405">IF(ISEVEN($B334),ET334,0)</f>
        <v>0</v>
      </c>
      <c r="FG334" s="159">
        <f t="shared" si="405"/>
        <v>0</v>
      </c>
      <c r="FH334" s="159">
        <f t="shared" si="368"/>
        <v>13</v>
      </c>
      <c r="FI334" s="159">
        <v>0</v>
      </c>
      <c r="FJ334" s="159">
        <v>0</v>
      </c>
      <c r="FK334" s="159"/>
      <c r="FL334" s="159"/>
      <c r="FM334" s="235">
        <v>80</v>
      </c>
    </row>
    <row r="335" spans="1:169" ht="18" x14ac:dyDescent="0.2">
      <c r="A335" s="194">
        <v>322</v>
      </c>
      <c r="B335" s="211">
        <v>211423243324</v>
      </c>
      <c r="C335" s="195" t="s">
        <v>1312</v>
      </c>
      <c r="D335" s="197"/>
      <c r="E335" s="212" t="s">
        <v>1313</v>
      </c>
      <c r="F335" s="199">
        <f t="shared" si="243"/>
        <v>2</v>
      </c>
      <c r="G335" s="199">
        <f t="shared" si="244"/>
        <v>2</v>
      </c>
      <c r="H335" s="199">
        <f t="shared" si="245"/>
        <v>2</v>
      </c>
      <c r="I335" s="199">
        <f t="shared" si="246"/>
        <v>2</v>
      </c>
      <c r="J335" s="199">
        <f t="shared" si="247"/>
        <v>2</v>
      </c>
      <c r="K335" s="199">
        <f t="shared" si="248"/>
        <v>2</v>
      </c>
      <c r="L335" s="199">
        <f t="shared" si="249"/>
        <v>1</v>
      </c>
      <c r="M335" s="199">
        <f t="shared" si="250"/>
        <v>0</v>
      </c>
      <c r="N335" s="199">
        <f t="shared" si="251"/>
        <v>0</v>
      </c>
      <c r="O335" s="200">
        <f t="shared" si="252"/>
        <v>0</v>
      </c>
      <c r="P335" s="199">
        <f t="shared" si="253"/>
        <v>0</v>
      </c>
      <c r="Q335" s="199">
        <f t="shared" si="254"/>
        <v>0</v>
      </c>
      <c r="R335" s="199">
        <f t="shared" si="255"/>
        <v>0</v>
      </c>
      <c r="S335" s="201">
        <f t="shared" si="398"/>
        <v>0</v>
      </c>
      <c r="T335" s="202">
        <f t="shared" si="256"/>
        <v>4</v>
      </c>
      <c r="U335" s="199">
        <f t="shared" si="257"/>
        <v>9</v>
      </c>
      <c r="V335" s="199">
        <f t="shared" si="258"/>
        <v>0</v>
      </c>
      <c r="W335" s="199">
        <f t="shared" si="259"/>
        <v>0</v>
      </c>
      <c r="X335" s="201">
        <f t="shared" si="260"/>
        <v>0</v>
      </c>
      <c r="Y335" s="203">
        <f t="shared" si="261"/>
        <v>3</v>
      </c>
      <c r="Z335" s="199">
        <f t="shared" si="262"/>
        <v>10</v>
      </c>
      <c r="AA335" s="199">
        <f t="shared" si="263"/>
        <v>0</v>
      </c>
      <c r="AB335" s="199">
        <f t="shared" si="264"/>
        <v>0</v>
      </c>
      <c r="AC335" s="201">
        <f t="shared" si="265"/>
        <v>0</v>
      </c>
      <c r="AD335" s="202">
        <f t="shared" si="266"/>
        <v>3</v>
      </c>
      <c r="AE335" s="199">
        <f t="shared" si="267"/>
        <v>0</v>
      </c>
      <c r="AF335" s="199">
        <f t="shared" si="268"/>
        <v>0</v>
      </c>
      <c r="AG335" s="199">
        <f t="shared" si="269"/>
        <v>0</v>
      </c>
      <c r="AH335" s="201">
        <f t="shared" si="270"/>
        <v>0</v>
      </c>
      <c r="AI335" s="204">
        <f t="shared" si="271"/>
        <v>4</v>
      </c>
      <c r="AJ335" s="199">
        <f t="shared" si="272"/>
        <v>0</v>
      </c>
      <c r="AK335" s="199">
        <f t="shared" si="273"/>
        <v>0</v>
      </c>
      <c r="AL335" s="199">
        <f t="shared" si="274"/>
        <v>0</v>
      </c>
      <c r="AM335" s="201">
        <f t="shared" si="275"/>
        <v>0</v>
      </c>
      <c r="AN335" s="204">
        <f t="shared" si="276"/>
        <v>4</v>
      </c>
      <c r="AO335" s="199">
        <f t="shared" si="277"/>
        <v>10</v>
      </c>
      <c r="AP335" s="199">
        <f t="shared" si="278"/>
        <v>0</v>
      </c>
      <c r="AQ335" s="199">
        <f t="shared" si="279"/>
        <v>0</v>
      </c>
      <c r="AR335" s="201">
        <f t="shared" si="280"/>
        <v>0</v>
      </c>
      <c r="AS335" s="204">
        <f t="shared" si="281"/>
        <v>3</v>
      </c>
      <c r="AT335" s="199">
        <f t="shared" si="282"/>
        <v>0</v>
      </c>
      <c r="AU335" s="199">
        <f t="shared" si="283"/>
        <v>0</v>
      </c>
      <c r="AV335" s="199">
        <f t="shared" si="284"/>
        <v>0</v>
      </c>
      <c r="AW335" s="201">
        <f t="shared" si="285"/>
        <v>0</v>
      </c>
      <c r="AX335" s="205">
        <f t="shared" si="286"/>
        <v>4</v>
      </c>
      <c r="AY335" s="199">
        <f t="shared" si="287"/>
        <v>10</v>
      </c>
      <c r="AZ335" s="199">
        <f t="shared" si="288"/>
        <v>0</v>
      </c>
      <c r="BA335" s="199">
        <f t="shared" si="289"/>
        <v>0</v>
      </c>
      <c r="BB335" s="201">
        <f t="shared" si="290"/>
        <v>0</v>
      </c>
      <c r="BC335" s="204">
        <f t="shared" si="291"/>
        <v>3</v>
      </c>
      <c r="BD335" s="199">
        <f t="shared" si="292"/>
        <v>5</v>
      </c>
      <c r="BE335" s="199">
        <f t="shared" si="293"/>
        <v>0</v>
      </c>
      <c r="BF335" s="199">
        <f t="shared" si="294"/>
        <v>0</v>
      </c>
      <c r="BG335" s="201">
        <f t="shared" si="295"/>
        <v>0</v>
      </c>
      <c r="BH335" s="204">
        <f t="shared" si="296"/>
        <v>3</v>
      </c>
      <c r="BI335" s="199">
        <f t="shared" si="297"/>
        <v>0</v>
      </c>
      <c r="BJ335" s="199">
        <f t="shared" si="298"/>
        <v>0</v>
      </c>
      <c r="BK335" s="199">
        <f t="shared" si="299"/>
        <v>0</v>
      </c>
      <c r="BL335" s="201">
        <f t="shared" si="300"/>
        <v>0</v>
      </c>
      <c r="BM335" s="206">
        <f t="shared" si="301"/>
        <v>4</v>
      </c>
      <c r="BN335" s="199">
        <f t="shared" si="302"/>
        <v>0</v>
      </c>
      <c r="BO335" s="199">
        <f t="shared" si="303"/>
        <v>0</v>
      </c>
      <c r="BP335" s="199">
        <f t="shared" si="304"/>
        <v>0</v>
      </c>
      <c r="BQ335" s="201">
        <f t="shared" si="305"/>
        <v>0</v>
      </c>
      <c r="BR335" s="207">
        <f t="shared" si="306"/>
        <v>4</v>
      </c>
      <c r="BS335" s="199">
        <f t="shared" si="307"/>
        <v>10</v>
      </c>
      <c r="BT335" s="199">
        <f t="shared" si="308"/>
        <v>0</v>
      </c>
      <c r="BU335" s="199">
        <f t="shared" si="309"/>
        <v>0</v>
      </c>
      <c r="BV335" s="201">
        <f t="shared" si="310"/>
        <v>0</v>
      </c>
      <c r="BW335" s="207">
        <f t="shared" si="311"/>
        <v>3</v>
      </c>
      <c r="BX335" s="235">
        <v>67</v>
      </c>
      <c r="BY335" s="235">
        <v>67</v>
      </c>
      <c r="BZ335" s="193" t="e">
        <f t="shared" si="312"/>
        <v>#VALUE!</v>
      </c>
      <c r="CA335" s="193">
        <f t="shared" si="313"/>
        <v>20</v>
      </c>
      <c r="CB335" s="193" t="e">
        <f t="shared" si="314"/>
        <v>#VALUE!</v>
      </c>
      <c r="CC335" s="193" t="e">
        <f t="shared" si="315"/>
        <v>#VALUE!</v>
      </c>
      <c r="CD335" s="193" t="e">
        <f t="shared" si="316"/>
        <v>#VALUE!</v>
      </c>
      <c r="CE335" s="193" t="e">
        <f t="shared" si="317"/>
        <v>#VALUE!</v>
      </c>
      <c r="CF335" s="193" t="e">
        <f t="shared" si="318"/>
        <v>#VALUE!</v>
      </c>
      <c r="CG335" s="193" t="e">
        <f t="shared" si="319"/>
        <v>#VALUE!</v>
      </c>
      <c r="CH335" s="193" t="e">
        <f t="shared" si="320"/>
        <v>#VALUE!</v>
      </c>
      <c r="CI335" s="193" t="e">
        <f t="shared" si="321"/>
        <v>#VALUE!</v>
      </c>
      <c r="CJ335" s="193" t="e">
        <f t="shared" si="322"/>
        <v>#VALUE!</v>
      </c>
      <c r="CK335" s="193" t="e">
        <f t="shared" si="323"/>
        <v>#VALUE!</v>
      </c>
      <c r="CL335" s="193" t="e">
        <f t="shared" si="324"/>
        <v>#VALUE!</v>
      </c>
      <c r="CM335" s="193" t="e">
        <f t="shared" si="325"/>
        <v>#VALUE!</v>
      </c>
      <c r="CN335" s="193" t="e">
        <f t="shared" si="326"/>
        <v>#VALUE!</v>
      </c>
      <c r="CO335" s="209" t="str">
        <f t="shared" si="327"/>
        <v>2023PEC AI 227</v>
      </c>
      <c r="CP335" s="193" t="e">
        <f t="shared" si="328"/>
        <v>#VALUE!</v>
      </c>
      <c r="CQ335" s="158"/>
      <c r="CR335" s="193">
        <f t="shared" si="329"/>
        <v>20</v>
      </c>
      <c r="CS335" s="193" t="e">
        <f t="shared" si="330"/>
        <v>#VALUE!</v>
      </c>
      <c r="CT335" s="193" t="e">
        <f t="shared" si="331"/>
        <v>#VALUE!</v>
      </c>
      <c r="CU335" s="193" t="e">
        <f t="shared" si="332"/>
        <v>#VALUE!</v>
      </c>
      <c r="CV335" s="193" t="e">
        <f t="shared" si="333"/>
        <v>#VALUE!</v>
      </c>
      <c r="CW335" s="193" t="e">
        <f t="shared" si="334"/>
        <v>#VALUE!</v>
      </c>
      <c r="CX335" s="193" t="e">
        <f t="shared" si="335"/>
        <v>#VALUE!</v>
      </c>
      <c r="CY335" s="193" t="e">
        <f t="shared" si="336"/>
        <v>#VALUE!</v>
      </c>
      <c r="CZ335" s="193" t="e">
        <f t="shared" si="337"/>
        <v>#VALUE!</v>
      </c>
      <c r="DA335" s="193" t="e">
        <f t="shared" si="338"/>
        <v>#VALUE!</v>
      </c>
      <c r="DB335" s="193" t="e">
        <f t="shared" si="339"/>
        <v>#VALUE!</v>
      </c>
      <c r="DC335" s="193" t="e">
        <f t="shared" si="340"/>
        <v>#VALUE!</v>
      </c>
      <c r="DD335" s="193" t="e">
        <f t="shared" si="341"/>
        <v>#VALUE!</v>
      </c>
      <c r="DE335" s="159"/>
      <c r="DF335" s="159" t="e">
        <f t="shared" si="342"/>
        <v>#VALUE!</v>
      </c>
      <c r="DG335" s="159"/>
      <c r="DH335" s="159"/>
      <c r="DI335" s="159"/>
      <c r="DJ335" s="159"/>
      <c r="DK335" s="159"/>
      <c r="DL335" s="159"/>
      <c r="DM335" s="159"/>
      <c r="DN335" s="159"/>
      <c r="DO335" s="159"/>
      <c r="DP335" s="159"/>
      <c r="DQ335" s="159"/>
      <c r="DR335" s="159">
        <f t="shared" si="343"/>
        <v>67</v>
      </c>
      <c r="DS335" s="188">
        <f t="shared" si="344"/>
        <v>13</v>
      </c>
      <c r="DT335" s="159">
        <f t="shared" si="345"/>
        <v>9</v>
      </c>
      <c r="DU335" s="159">
        <f t="shared" si="346"/>
        <v>10</v>
      </c>
      <c r="DV335" s="159">
        <f t="shared" si="347"/>
        <v>10</v>
      </c>
      <c r="DW335" s="159">
        <f t="shared" si="348"/>
        <v>10</v>
      </c>
      <c r="DX335" s="159">
        <f t="shared" si="349"/>
        <v>5</v>
      </c>
      <c r="DY335" s="210">
        <f t="shared" si="350"/>
        <v>10</v>
      </c>
      <c r="DZ335" s="159">
        <f t="shared" si="351"/>
        <v>67</v>
      </c>
      <c r="EA335" s="159">
        <f t="shared" si="352"/>
        <v>13</v>
      </c>
      <c r="EB335" s="159">
        <f t="shared" si="353"/>
        <v>0</v>
      </c>
      <c r="EC335" s="159">
        <f t="shared" si="399"/>
        <v>9</v>
      </c>
      <c r="ED335" s="159">
        <f t="shared" si="399"/>
        <v>10</v>
      </c>
      <c r="EE335" s="159">
        <f t="shared" si="400"/>
        <v>0</v>
      </c>
      <c r="EF335" s="159">
        <f t="shared" si="400"/>
        <v>0</v>
      </c>
      <c r="EG335" s="159">
        <f t="shared" si="354"/>
        <v>10</v>
      </c>
      <c r="EH335" s="159">
        <f t="shared" si="355"/>
        <v>0</v>
      </c>
      <c r="EI335" s="159">
        <f t="shared" si="401"/>
        <v>10</v>
      </c>
      <c r="EJ335" s="159">
        <f t="shared" si="401"/>
        <v>5</v>
      </c>
      <c r="EK335" s="159">
        <f t="shared" si="402"/>
        <v>0</v>
      </c>
      <c r="EL335" s="159">
        <f t="shared" si="402"/>
        <v>0</v>
      </c>
      <c r="EM335" s="159">
        <f t="shared" si="356"/>
        <v>10</v>
      </c>
      <c r="EN335" s="159"/>
      <c r="EO335" s="159"/>
      <c r="EP335" s="188">
        <f t="shared" si="357"/>
        <v>13</v>
      </c>
      <c r="EQ335" s="159">
        <f t="shared" si="358"/>
        <v>11</v>
      </c>
      <c r="ER335" s="159">
        <f t="shared" si="359"/>
        <v>12</v>
      </c>
      <c r="ES335" s="159">
        <f t="shared" si="360"/>
        <v>12</v>
      </c>
      <c r="ET335" s="159">
        <f t="shared" si="361"/>
        <v>8</v>
      </c>
      <c r="EU335" s="159">
        <f t="shared" si="362"/>
        <v>11</v>
      </c>
      <c r="EV335" s="159"/>
      <c r="EW335" s="159">
        <f t="shared" si="363"/>
        <v>67</v>
      </c>
      <c r="EX335" s="159">
        <f t="shared" si="364"/>
        <v>13</v>
      </c>
      <c r="EY335" s="159">
        <f t="shared" si="365"/>
        <v>0</v>
      </c>
      <c r="EZ335" s="159">
        <f t="shared" si="403"/>
        <v>11</v>
      </c>
      <c r="FA335" s="159">
        <f t="shared" si="403"/>
        <v>12</v>
      </c>
      <c r="FB335" s="159">
        <f t="shared" si="404"/>
        <v>0</v>
      </c>
      <c r="FC335" s="159">
        <f t="shared" si="404"/>
        <v>0</v>
      </c>
      <c r="FD335" s="159">
        <f t="shared" si="366"/>
        <v>12</v>
      </c>
      <c r="FE335" s="159">
        <f t="shared" si="367"/>
        <v>0</v>
      </c>
      <c r="FF335" s="159">
        <f t="shared" si="405"/>
        <v>8</v>
      </c>
      <c r="FG335" s="159">
        <f t="shared" si="405"/>
        <v>11</v>
      </c>
      <c r="FH335" s="159">
        <f t="shared" si="368"/>
        <v>0</v>
      </c>
      <c r="FI335" s="159">
        <v>0</v>
      </c>
      <c r="FJ335" s="159">
        <v>0</v>
      </c>
      <c r="FK335" s="159"/>
      <c r="FL335" s="159"/>
      <c r="FM335" s="235">
        <v>67</v>
      </c>
    </row>
    <row r="336" spans="1:169" ht="18" x14ac:dyDescent="0.2">
      <c r="A336" s="213">
        <v>323</v>
      </c>
      <c r="B336" s="195">
        <v>211423243325</v>
      </c>
      <c r="C336" s="196" t="s">
        <v>1314</v>
      </c>
      <c r="D336" s="197"/>
      <c r="E336" s="198" t="s">
        <v>1315</v>
      </c>
      <c r="F336" s="199">
        <f t="shared" si="243"/>
        <v>2</v>
      </c>
      <c r="G336" s="199">
        <f t="shared" si="244"/>
        <v>2</v>
      </c>
      <c r="H336" s="199">
        <f t="shared" si="245"/>
        <v>2</v>
      </c>
      <c r="I336" s="199">
        <f t="shared" si="246"/>
        <v>2</v>
      </c>
      <c r="J336" s="199">
        <f t="shared" si="247"/>
        <v>2</v>
      </c>
      <c r="K336" s="199">
        <f t="shared" si="248"/>
        <v>2</v>
      </c>
      <c r="L336" s="199">
        <f t="shared" si="249"/>
        <v>2</v>
      </c>
      <c r="M336" s="199">
        <f t="shared" si="250"/>
        <v>2</v>
      </c>
      <c r="N336" s="199">
        <f t="shared" si="251"/>
        <v>2</v>
      </c>
      <c r="O336" s="200">
        <f t="shared" si="252"/>
        <v>0</v>
      </c>
      <c r="P336" s="199">
        <f t="shared" si="253"/>
        <v>13</v>
      </c>
      <c r="Q336" s="199">
        <f t="shared" si="254"/>
        <v>0</v>
      </c>
      <c r="R336" s="199">
        <f t="shared" si="255"/>
        <v>0</v>
      </c>
      <c r="S336" s="201">
        <f t="shared" si="398"/>
        <v>0</v>
      </c>
      <c r="T336" s="202">
        <f t="shared" si="256"/>
        <v>3</v>
      </c>
      <c r="U336" s="199">
        <f t="shared" si="257"/>
        <v>0</v>
      </c>
      <c r="V336" s="199">
        <f t="shared" si="258"/>
        <v>0</v>
      </c>
      <c r="W336" s="199">
        <f t="shared" si="259"/>
        <v>0</v>
      </c>
      <c r="X336" s="201">
        <f t="shared" si="260"/>
        <v>0</v>
      </c>
      <c r="Y336" s="203">
        <f t="shared" si="261"/>
        <v>4</v>
      </c>
      <c r="Z336" s="199">
        <f t="shared" si="262"/>
        <v>0</v>
      </c>
      <c r="AA336" s="199">
        <f t="shared" si="263"/>
        <v>0</v>
      </c>
      <c r="AB336" s="199">
        <f t="shared" si="264"/>
        <v>0</v>
      </c>
      <c r="AC336" s="201">
        <f t="shared" si="265"/>
        <v>0</v>
      </c>
      <c r="AD336" s="202">
        <f t="shared" si="266"/>
        <v>4</v>
      </c>
      <c r="AE336" s="199">
        <f t="shared" si="267"/>
        <v>13</v>
      </c>
      <c r="AF336" s="199">
        <f t="shared" si="268"/>
        <v>0</v>
      </c>
      <c r="AG336" s="199">
        <f t="shared" si="269"/>
        <v>0</v>
      </c>
      <c r="AH336" s="201">
        <f t="shared" si="270"/>
        <v>0</v>
      </c>
      <c r="AI336" s="204">
        <f t="shared" si="271"/>
        <v>3</v>
      </c>
      <c r="AJ336" s="199">
        <f t="shared" si="272"/>
        <v>11</v>
      </c>
      <c r="AK336" s="199">
        <f t="shared" si="273"/>
        <v>0</v>
      </c>
      <c r="AL336" s="199">
        <f t="shared" si="274"/>
        <v>0</v>
      </c>
      <c r="AM336" s="201">
        <f t="shared" si="275"/>
        <v>0</v>
      </c>
      <c r="AN336" s="204">
        <f t="shared" si="276"/>
        <v>3</v>
      </c>
      <c r="AO336" s="199">
        <f t="shared" si="277"/>
        <v>0</v>
      </c>
      <c r="AP336" s="199">
        <f t="shared" si="278"/>
        <v>0</v>
      </c>
      <c r="AQ336" s="199">
        <f t="shared" si="279"/>
        <v>0</v>
      </c>
      <c r="AR336" s="201">
        <f t="shared" si="280"/>
        <v>0</v>
      </c>
      <c r="AS336" s="204">
        <f t="shared" si="281"/>
        <v>4</v>
      </c>
      <c r="AT336" s="199">
        <f t="shared" si="282"/>
        <v>13</v>
      </c>
      <c r="AU336" s="199">
        <f t="shared" si="283"/>
        <v>0</v>
      </c>
      <c r="AV336" s="199">
        <f t="shared" si="284"/>
        <v>0</v>
      </c>
      <c r="AW336" s="201">
        <f t="shared" si="285"/>
        <v>0</v>
      </c>
      <c r="AX336" s="205">
        <f t="shared" si="286"/>
        <v>3</v>
      </c>
      <c r="AY336" s="199">
        <f t="shared" si="287"/>
        <v>0</v>
      </c>
      <c r="AZ336" s="199">
        <f t="shared" si="288"/>
        <v>0</v>
      </c>
      <c r="BA336" s="199">
        <f t="shared" si="289"/>
        <v>0</v>
      </c>
      <c r="BB336" s="201">
        <f t="shared" si="290"/>
        <v>0</v>
      </c>
      <c r="BC336" s="204">
        <f t="shared" si="291"/>
        <v>4</v>
      </c>
      <c r="BD336" s="199">
        <f t="shared" si="292"/>
        <v>0</v>
      </c>
      <c r="BE336" s="199">
        <f t="shared" si="293"/>
        <v>0</v>
      </c>
      <c r="BF336" s="199">
        <f t="shared" si="294"/>
        <v>0</v>
      </c>
      <c r="BG336" s="201">
        <f t="shared" si="295"/>
        <v>0</v>
      </c>
      <c r="BH336" s="204">
        <f t="shared" si="296"/>
        <v>4</v>
      </c>
      <c r="BI336" s="199">
        <f t="shared" si="297"/>
        <v>8</v>
      </c>
      <c r="BJ336" s="199">
        <f t="shared" si="298"/>
        <v>0</v>
      </c>
      <c r="BK336" s="199">
        <f t="shared" si="299"/>
        <v>0</v>
      </c>
      <c r="BL336" s="201">
        <f t="shared" si="300"/>
        <v>0</v>
      </c>
      <c r="BM336" s="206">
        <f t="shared" si="301"/>
        <v>3</v>
      </c>
      <c r="BN336" s="199">
        <f t="shared" si="302"/>
        <v>14</v>
      </c>
      <c r="BO336" s="199">
        <f t="shared" si="303"/>
        <v>0</v>
      </c>
      <c r="BP336" s="199">
        <f t="shared" si="304"/>
        <v>0</v>
      </c>
      <c r="BQ336" s="201">
        <f t="shared" si="305"/>
        <v>0</v>
      </c>
      <c r="BR336" s="207">
        <f t="shared" si="306"/>
        <v>3</v>
      </c>
      <c r="BS336" s="199">
        <f t="shared" si="307"/>
        <v>0</v>
      </c>
      <c r="BT336" s="199">
        <f t="shared" si="308"/>
        <v>0</v>
      </c>
      <c r="BU336" s="199">
        <f t="shared" si="309"/>
        <v>0</v>
      </c>
      <c r="BV336" s="201">
        <f t="shared" si="310"/>
        <v>0</v>
      </c>
      <c r="BW336" s="207">
        <f t="shared" si="311"/>
        <v>4</v>
      </c>
      <c r="BX336" s="235">
        <v>90</v>
      </c>
      <c r="BY336" s="235">
        <v>90</v>
      </c>
      <c r="BZ336" s="193" t="e">
        <f t="shared" si="312"/>
        <v>#VALUE!</v>
      </c>
      <c r="CA336" s="193">
        <f t="shared" si="313"/>
        <v>18</v>
      </c>
      <c r="CB336" s="193" t="e">
        <f t="shared" si="314"/>
        <v>#VALUE!</v>
      </c>
      <c r="CC336" s="193" t="e">
        <f t="shared" si="315"/>
        <v>#VALUE!</v>
      </c>
      <c r="CD336" s="193" t="e">
        <f t="shared" si="316"/>
        <v>#VALUE!</v>
      </c>
      <c r="CE336" s="193" t="e">
        <f t="shared" si="317"/>
        <v>#VALUE!</v>
      </c>
      <c r="CF336" s="193" t="e">
        <f t="shared" si="318"/>
        <v>#VALUE!</v>
      </c>
      <c r="CG336" s="193" t="e">
        <f t="shared" si="319"/>
        <v>#VALUE!</v>
      </c>
      <c r="CH336" s="193" t="e">
        <f t="shared" si="320"/>
        <v>#VALUE!</v>
      </c>
      <c r="CI336" s="193" t="e">
        <f t="shared" si="321"/>
        <v>#VALUE!</v>
      </c>
      <c r="CJ336" s="193" t="e">
        <f t="shared" si="322"/>
        <v>#VALUE!</v>
      </c>
      <c r="CK336" s="193" t="e">
        <f t="shared" si="323"/>
        <v>#VALUE!</v>
      </c>
      <c r="CL336" s="193" t="e">
        <f t="shared" si="324"/>
        <v>#VALUE!</v>
      </c>
      <c r="CM336" s="193" t="e">
        <f t="shared" si="325"/>
        <v>#VALUE!</v>
      </c>
      <c r="CN336" s="193" t="e">
        <f t="shared" si="326"/>
        <v>#VALUE!</v>
      </c>
      <c r="CO336" s="209" t="str">
        <f t="shared" si="327"/>
        <v>2023PEC AI 353</v>
      </c>
      <c r="CP336" s="193" t="e">
        <f t="shared" si="328"/>
        <v>#VALUE!</v>
      </c>
      <c r="CQ336" s="158"/>
      <c r="CR336" s="193">
        <f t="shared" si="329"/>
        <v>17</v>
      </c>
      <c r="CS336" s="193" t="e">
        <f t="shared" si="330"/>
        <v>#VALUE!</v>
      </c>
      <c r="CT336" s="193" t="e">
        <f t="shared" si="331"/>
        <v>#VALUE!</v>
      </c>
      <c r="CU336" s="193" t="e">
        <f t="shared" si="332"/>
        <v>#VALUE!</v>
      </c>
      <c r="CV336" s="193" t="e">
        <f t="shared" si="333"/>
        <v>#VALUE!</v>
      </c>
      <c r="CW336" s="193" t="e">
        <f t="shared" si="334"/>
        <v>#VALUE!</v>
      </c>
      <c r="CX336" s="193" t="e">
        <f t="shared" si="335"/>
        <v>#VALUE!</v>
      </c>
      <c r="CY336" s="193" t="e">
        <f t="shared" si="336"/>
        <v>#VALUE!</v>
      </c>
      <c r="CZ336" s="193" t="e">
        <f t="shared" si="337"/>
        <v>#VALUE!</v>
      </c>
      <c r="DA336" s="193" t="e">
        <f t="shared" si="338"/>
        <v>#VALUE!</v>
      </c>
      <c r="DB336" s="193" t="e">
        <f t="shared" si="339"/>
        <v>#VALUE!</v>
      </c>
      <c r="DC336" s="193" t="e">
        <f t="shared" si="340"/>
        <v>#VALUE!</v>
      </c>
      <c r="DD336" s="193" t="e">
        <f t="shared" si="341"/>
        <v>#VALUE!</v>
      </c>
      <c r="DE336" s="159"/>
      <c r="DF336" s="159" t="e">
        <f t="shared" si="342"/>
        <v>#VALUE!</v>
      </c>
      <c r="DG336" s="159"/>
      <c r="DH336" s="159"/>
      <c r="DI336" s="159"/>
      <c r="DJ336" s="159"/>
      <c r="DK336" s="159"/>
      <c r="DL336" s="159"/>
      <c r="DM336" s="159"/>
      <c r="DN336" s="159"/>
      <c r="DO336" s="159"/>
      <c r="DP336" s="159"/>
      <c r="DQ336" s="159"/>
      <c r="DR336" s="159">
        <f t="shared" si="343"/>
        <v>90</v>
      </c>
      <c r="DS336" s="188">
        <f t="shared" si="344"/>
        <v>18</v>
      </c>
      <c r="DT336" s="159">
        <f t="shared" si="345"/>
        <v>13</v>
      </c>
      <c r="DU336" s="159">
        <f t="shared" si="346"/>
        <v>13</v>
      </c>
      <c r="DV336" s="159">
        <f t="shared" si="347"/>
        <v>11</v>
      </c>
      <c r="DW336" s="159">
        <f t="shared" si="348"/>
        <v>13</v>
      </c>
      <c r="DX336" s="159">
        <f t="shared" si="349"/>
        <v>8</v>
      </c>
      <c r="DY336" s="210">
        <f t="shared" si="350"/>
        <v>14</v>
      </c>
      <c r="DZ336" s="159">
        <f t="shared" si="351"/>
        <v>90</v>
      </c>
      <c r="EA336" s="159">
        <f t="shared" si="352"/>
        <v>18</v>
      </c>
      <c r="EB336" s="159">
        <f t="shared" si="353"/>
        <v>13</v>
      </c>
      <c r="EC336" s="159">
        <f t="shared" si="399"/>
        <v>0</v>
      </c>
      <c r="ED336" s="159">
        <f t="shared" si="399"/>
        <v>0</v>
      </c>
      <c r="EE336" s="159">
        <f t="shared" si="400"/>
        <v>13</v>
      </c>
      <c r="EF336" s="159">
        <f t="shared" si="400"/>
        <v>11</v>
      </c>
      <c r="EG336" s="159">
        <f t="shared" si="354"/>
        <v>0</v>
      </c>
      <c r="EH336" s="159">
        <f t="shared" si="355"/>
        <v>13</v>
      </c>
      <c r="EI336" s="159">
        <f t="shared" si="401"/>
        <v>0</v>
      </c>
      <c r="EJ336" s="159">
        <f t="shared" si="401"/>
        <v>0</v>
      </c>
      <c r="EK336" s="159">
        <f t="shared" si="402"/>
        <v>8</v>
      </c>
      <c r="EL336" s="159">
        <f t="shared" si="402"/>
        <v>14</v>
      </c>
      <c r="EM336" s="159">
        <f t="shared" si="356"/>
        <v>0</v>
      </c>
      <c r="EN336" s="159"/>
      <c r="EO336" s="159"/>
      <c r="EP336" s="188">
        <f t="shared" si="357"/>
        <v>18</v>
      </c>
      <c r="EQ336" s="159">
        <f t="shared" si="358"/>
        <v>16</v>
      </c>
      <c r="ER336" s="159">
        <f t="shared" si="359"/>
        <v>16</v>
      </c>
      <c r="ES336" s="159">
        <f t="shared" si="360"/>
        <v>14</v>
      </c>
      <c r="ET336" s="159">
        <f t="shared" si="361"/>
        <v>12</v>
      </c>
      <c r="EU336" s="159">
        <f t="shared" si="362"/>
        <v>14</v>
      </c>
      <c r="EV336" s="159"/>
      <c r="EW336" s="159">
        <f t="shared" si="363"/>
        <v>90</v>
      </c>
      <c r="EX336" s="159">
        <f t="shared" si="364"/>
        <v>18</v>
      </c>
      <c r="EY336" s="159">
        <f t="shared" si="365"/>
        <v>16</v>
      </c>
      <c r="EZ336" s="159">
        <f t="shared" si="403"/>
        <v>0</v>
      </c>
      <c r="FA336" s="159">
        <f t="shared" si="403"/>
        <v>0</v>
      </c>
      <c r="FB336" s="159">
        <f t="shared" si="404"/>
        <v>16</v>
      </c>
      <c r="FC336" s="159">
        <f t="shared" si="404"/>
        <v>14</v>
      </c>
      <c r="FD336" s="159">
        <f t="shared" si="366"/>
        <v>0</v>
      </c>
      <c r="FE336" s="159">
        <f t="shared" si="367"/>
        <v>12</v>
      </c>
      <c r="FF336" s="159">
        <f t="shared" si="405"/>
        <v>0</v>
      </c>
      <c r="FG336" s="159">
        <f t="shared" si="405"/>
        <v>0</v>
      </c>
      <c r="FH336" s="159">
        <f t="shared" si="368"/>
        <v>14</v>
      </c>
      <c r="FI336" s="159">
        <v>0</v>
      </c>
      <c r="FJ336" s="159">
        <v>0</v>
      </c>
      <c r="FK336" s="159"/>
      <c r="FL336" s="159"/>
      <c r="FM336" s="235">
        <v>90</v>
      </c>
    </row>
    <row r="337" spans="1:169" ht="18" x14ac:dyDescent="0.2">
      <c r="A337" s="194">
        <v>324</v>
      </c>
      <c r="B337" s="211">
        <v>211423243326</v>
      </c>
      <c r="C337" s="195" t="s">
        <v>1316</v>
      </c>
      <c r="D337" s="197"/>
      <c r="E337" s="212" t="s">
        <v>1317</v>
      </c>
      <c r="F337" s="199">
        <f t="shared" si="243"/>
        <v>2</v>
      </c>
      <c r="G337" s="199">
        <f t="shared" si="244"/>
        <v>2</v>
      </c>
      <c r="H337" s="199">
        <f t="shared" si="245"/>
        <v>2</v>
      </c>
      <c r="I337" s="199">
        <f t="shared" si="246"/>
        <v>1</v>
      </c>
      <c r="J337" s="199">
        <f t="shared" si="247"/>
        <v>0</v>
      </c>
      <c r="K337" s="199">
        <f t="shared" si="248"/>
        <v>0</v>
      </c>
      <c r="L337" s="199">
        <f t="shared" si="249"/>
        <v>0</v>
      </c>
      <c r="M337" s="199">
        <f t="shared" si="250"/>
        <v>0</v>
      </c>
      <c r="N337" s="199">
        <f t="shared" si="251"/>
        <v>0</v>
      </c>
      <c r="O337" s="200">
        <f t="shared" si="252"/>
        <v>0</v>
      </c>
      <c r="P337" s="199">
        <f t="shared" si="253"/>
        <v>0</v>
      </c>
      <c r="Q337" s="199">
        <f t="shared" si="254"/>
        <v>0</v>
      </c>
      <c r="R337" s="199">
        <f t="shared" si="255"/>
        <v>0</v>
      </c>
      <c r="S337" s="201">
        <f t="shared" si="398"/>
        <v>0</v>
      </c>
      <c r="T337" s="202">
        <f t="shared" si="256"/>
        <v>4</v>
      </c>
      <c r="U337" s="199">
        <f t="shared" si="257"/>
        <v>5</v>
      </c>
      <c r="V337" s="199">
        <f t="shared" si="258"/>
        <v>0</v>
      </c>
      <c r="W337" s="199">
        <f t="shared" si="259"/>
        <v>0</v>
      </c>
      <c r="X337" s="201">
        <f t="shared" si="260"/>
        <v>0</v>
      </c>
      <c r="Y337" s="203">
        <f t="shared" si="261"/>
        <v>3</v>
      </c>
      <c r="Z337" s="199">
        <f t="shared" si="262"/>
        <v>6</v>
      </c>
      <c r="AA337" s="199">
        <f t="shared" si="263"/>
        <v>0</v>
      </c>
      <c r="AB337" s="199">
        <f t="shared" si="264"/>
        <v>0</v>
      </c>
      <c r="AC337" s="201">
        <f t="shared" si="265"/>
        <v>0</v>
      </c>
      <c r="AD337" s="202">
        <f t="shared" si="266"/>
        <v>3</v>
      </c>
      <c r="AE337" s="199">
        <f t="shared" si="267"/>
        <v>0</v>
      </c>
      <c r="AF337" s="199">
        <f t="shared" si="268"/>
        <v>0</v>
      </c>
      <c r="AG337" s="199">
        <f t="shared" si="269"/>
        <v>0</v>
      </c>
      <c r="AH337" s="201">
        <f t="shared" si="270"/>
        <v>0</v>
      </c>
      <c r="AI337" s="204">
        <f t="shared" si="271"/>
        <v>4</v>
      </c>
      <c r="AJ337" s="199">
        <f t="shared" si="272"/>
        <v>0</v>
      </c>
      <c r="AK337" s="199">
        <f t="shared" si="273"/>
        <v>0</v>
      </c>
      <c r="AL337" s="199">
        <f t="shared" si="274"/>
        <v>0</v>
      </c>
      <c r="AM337" s="201">
        <f t="shared" si="275"/>
        <v>0</v>
      </c>
      <c r="AN337" s="204">
        <f t="shared" si="276"/>
        <v>4</v>
      </c>
      <c r="AO337" s="199">
        <f t="shared" si="277"/>
        <v>6</v>
      </c>
      <c r="AP337" s="199">
        <f t="shared" si="278"/>
        <v>0</v>
      </c>
      <c r="AQ337" s="199">
        <f t="shared" si="279"/>
        <v>0</v>
      </c>
      <c r="AR337" s="201">
        <f t="shared" si="280"/>
        <v>0</v>
      </c>
      <c r="AS337" s="204">
        <f t="shared" si="281"/>
        <v>3</v>
      </c>
      <c r="AT337" s="199">
        <f t="shared" si="282"/>
        <v>0</v>
      </c>
      <c r="AU337" s="199">
        <f t="shared" si="283"/>
        <v>0</v>
      </c>
      <c r="AV337" s="199">
        <f t="shared" si="284"/>
        <v>0</v>
      </c>
      <c r="AW337" s="201">
        <f t="shared" si="285"/>
        <v>0</v>
      </c>
      <c r="AX337" s="205">
        <f t="shared" si="286"/>
        <v>4</v>
      </c>
      <c r="AY337" s="199">
        <f t="shared" si="287"/>
        <v>6</v>
      </c>
      <c r="AZ337" s="199">
        <f t="shared" si="288"/>
        <v>0</v>
      </c>
      <c r="BA337" s="199">
        <f t="shared" si="289"/>
        <v>0</v>
      </c>
      <c r="BB337" s="201">
        <f t="shared" si="290"/>
        <v>0</v>
      </c>
      <c r="BC337" s="204">
        <f t="shared" si="291"/>
        <v>3</v>
      </c>
      <c r="BD337" s="199">
        <f t="shared" si="292"/>
        <v>1</v>
      </c>
      <c r="BE337" s="199">
        <f t="shared" si="293"/>
        <v>0</v>
      </c>
      <c r="BF337" s="199">
        <f t="shared" si="294"/>
        <v>0</v>
      </c>
      <c r="BG337" s="201">
        <f t="shared" si="295"/>
        <v>0</v>
      </c>
      <c r="BH337" s="204">
        <f t="shared" si="296"/>
        <v>3</v>
      </c>
      <c r="BI337" s="199">
        <f t="shared" si="297"/>
        <v>0</v>
      </c>
      <c r="BJ337" s="199">
        <f t="shared" si="298"/>
        <v>0</v>
      </c>
      <c r="BK337" s="199">
        <f t="shared" si="299"/>
        <v>0</v>
      </c>
      <c r="BL337" s="201">
        <f t="shared" si="300"/>
        <v>0</v>
      </c>
      <c r="BM337" s="206">
        <f t="shared" si="301"/>
        <v>4</v>
      </c>
      <c r="BN337" s="199">
        <f t="shared" si="302"/>
        <v>0</v>
      </c>
      <c r="BO337" s="199">
        <f t="shared" si="303"/>
        <v>0</v>
      </c>
      <c r="BP337" s="199">
        <f t="shared" si="304"/>
        <v>0</v>
      </c>
      <c r="BQ337" s="201">
        <f t="shared" si="305"/>
        <v>0</v>
      </c>
      <c r="BR337" s="207">
        <f t="shared" si="306"/>
        <v>4</v>
      </c>
      <c r="BS337" s="199">
        <f t="shared" si="307"/>
        <v>5</v>
      </c>
      <c r="BT337" s="199">
        <f t="shared" si="308"/>
        <v>0</v>
      </c>
      <c r="BU337" s="199">
        <f t="shared" si="309"/>
        <v>0</v>
      </c>
      <c r="BV337" s="201">
        <f t="shared" si="310"/>
        <v>0</v>
      </c>
      <c r="BW337" s="207">
        <f t="shared" si="311"/>
        <v>3</v>
      </c>
      <c r="BX337" s="235">
        <v>36</v>
      </c>
      <c r="BY337" s="235">
        <v>36</v>
      </c>
      <c r="BZ337" s="193" t="e">
        <f t="shared" si="312"/>
        <v>#VALUE!</v>
      </c>
      <c r="CA337" s="193">
        <f t="shared" si="313"/>
        <v>20</v>
      </c>
      <c r="CB337" s="193" t="e">
        <f t="shared" si="314"/>
        <v>#VALUE!</v>
      </c>
      <c r="CC337" s="193" t="e">
        <f t="shared" si="315"/>
        <v>#VALUE!</v>
      </c>
      <c r="CD337" s="193" t="e">
        <f t="shared" si="316"/>
        <v>#VALUE!</v>
      </c>
      <c r="CE337" s="193" t="e">
        <f t="shared" si="317"/>
        <v>#VALUE!</v>
      </c>
      <c r="CF337" s="193" t="e">
        <f t="shared" si="318"/>
        <v>#VALUE!</v>
      </c>
      <c r="CG337" s="193" t="e">
        <f t="shared" si="319"/>
        <v>#VALUE!</v>
      </c>
      <c r="CH337" s="193" t="e">
        <f t="shared" si="320"/>
        <v>#VALUE!</v>
      </c>
      <c r="CI337" s="193" t="e">
        <f t="shared" si="321"/>
        <v>#VALUE!</v>
      </c>
      <c r="CJ337" s="193" t="e">
        <f t="shared" si="322"/>
        <v>#VALUE!</v>
      </c>
      <c r="CK337" s="193" t="e">
        <f t="shared" si="323"/>
        <v>#VALUE!</v>
      </c>
      <c r="CL337" s="193" t="e">
        <f t="shared" si="324"/>
        <v>#VALUE!</v>
      </c>
      <c r="CM337" s="193" t="e">
        <f t="shared" si="325"/>
        <v>#VALUE!</v>
      </c>
      <c r="CN337" s="193" t="e">
        <f t="shared" si="326"/>
        <v>#VALUE!</v>
      </c>
      <c r="CO337" s="209" t="str">
        <f t="shared" si="327"/>
        <v>2023PEC AI 228</v>
      </c>
      <c r="CP337" s="193" t="e">
        <f t="shared" si="328"/>
        <v>#VALUE!</v>
      </c>
      <c r="CQ337" s="158"/>
      <c r="CR337" s="193">
        <f t="shared" si="329"/>
        <v>20</v>
      </c>
      <c r="CS337" s="193" t="e">
        <f t="shared" si="330"/>
        <v>#VALUE!</v>
      </c>
      <c r="CT337" s="193" t="e">
        <f t="shared" si="331"/>
        <v>#VALUE!</v>
      </c>
      <c r="CU337" s="193" t="e">
        <f t="shared" si="332"/>
        <v>#VALUE!</v>
      </c>
      <c r="CV337" s="193" t="e">
        <f t="shared" si="333"/>
        <v>#VALUE!</v>
      </c>
      <c r="CW337" s="193" t="e">
        <f t="shared" si="334"/>
        <v>#VALUE!</v>
      </c>
      <c r="CX337" s="193" t="e">
        <f t="shared" si="335"/>
        <v>#VALUE!</v>
      </c>
      <c r="CY337" s="193" t="e">
        <f t="shared" si="336"/>
        <v>#VALUE!</v>
      </c>
      <c r="CZ337" s="193" t="e">
        <f t="shared" si="337"/>
        <v>#VALUE!</v>
      </c>
      <c r="DA337" s="193" t="e">
        <f t="shared" si="338"/>
        <v>#VALUE!</v>
      </c>
      <c r="DB337" s="193" t="e">
        <f t="shared" si="339"/>
        <v>#VALUE!</v>
      </c>
      <c r="DC337" s="193" t="e">
        <f t="shared" si="340"/>
        <v>#VALUE!</v>
      </c>
      <c r="DD337" s="193" t="e">
        <f t="shared" si="341"/>
        <v>#VALUE!</v>
      </c>
      <c r="DE337" s="159"/>
      <c r="DF337" s="159" t="e">
        <f t="shared" si="342"/>
        <v>#VALUE!</v>
      </c>
      <c r="DG337" s="159"/>
      <c r="DH337" s="159"/>
      <c r="DI337" s="159"/>
      <c r="DJ337" s="159"/>
      <c r="DK337" s="159"/>
      <c r="DL337" s="159"/>
      <c r="DM337" s="159"/>
      <c r="DN337" s="159"/>
      <c r="DO337" s="159"/>
      <c r="DP337" s="159"/>
      <c r="DQ337" s="159"/>
      <c r="DR337" s="159">
        <f t="shared" si="343"/>
        <v>36</v>
      </c>
      <c r="DS337" s="188">
        <f t="shared" si="344"/>
        <v>7</v>
      </c>
      <c r="DT337" s="159">
        <f t="shared" si="345"/>
        <v>5</v>
      </c>
      <c r="DU337" s="159">
        <f t="shared" si="346"/>
        <v>6</v>
      </c>
      <c r="DV337" s="159">
        <f t="shared" si="347"/>
        <v>6</v>
      </c>
      <c r="DW337" s="159">
        <f t="shared" si="348"/>
        <v>6</v>
      </c>
      <c r="DX337" s="159">
        <f t="shared" si="349"/>
        <v>1</v>
      </c>
      <c r="DY337" s="210">
        <f t="shared" si="350"/>
        <v>5</v>
      </c>
      <c r="DZ337" s="159">
        <f t="shared" si="351"/>
        <v>36</v>
      </c>
      <c r="EA337" s="159">
        <f t="shared" si="352"/>
        <v>7</v>
      </c>
      <c r="EB337" s="159">
        <f t="shared" si="353"/>
        <v>0</v>
      </c>
      <c r="EC337" s="159">
        <f t="shared" si="399"/>
        <v>5</v>
      </c>
      <c r="ED337" s="159">
        <f t="shared" si="399"/>
        <v>6</v>
      </c>
      <c r="EE337" s="159">
        <f t="shared" si="400"/>
        <v>0</v>
      </c>
      <c r="EF337" s="159">
        <f t="shared" si="400"/>
        <v>0</v>
      </c>
      <c r="EG337" s="159">
        <f t="shared" si="354"/>
        <v>6</v>
      </c>
      <c r="EH337" s="159">
        <f t="shared" si="355"/>
        <v>0</v>
      </c>
      <c r="EI337" s="159">
        <f t="shared" si="401"/>
        <v>6</v>
      </c>
      <c r="EJ337" s="159">
        <f t="shared" si="401"/>
        <v>1</v>
      </c>
      <c r="EK337" s="159">
        <f t="shared" si="402"/>
        <v>0</v>
      </c>
      <c r="EL337" s="159">
        <f t="shared" si="402"/>
        <v>0</v>
      </c>
      <c r="EM337" s="159">
        <f t="shared" si="356"/>
        <v>5</v>
      </c>
      <c r="EN337" s="159"/>
      <c r="EO337" s="159"/>
      <c r="EP337" s="188">
        <f t="shared" si="357"/>
        <v>7</v>
      </c>
      <c r="EQ337" s="159">
        <f t="shared" si="358"/>
        <v>6</v>
      </c>
      <c r="ER337" s="159">
        <f t="shared" si="359"/>
        <v>7</v>
      </c>
      <c r="ES337" s="159">
        <f t="shared" si="360"/>
        <v>7</v>
      </c>
      <c r="ET337" s="159">
        <f t="shared" si="361"/>
        <v>3</v>
      </c>
      <c r="EU337" s="159">
        <f t="shared" si="362"/>
        <v>6</v>
      </c>
      <c r="EV337" s="159"/>
      <c r="EW337" s="159">
        <f t="shared" si="363"/>
        <v>36</v>
      </c>
      <c r="EX337" s="159">
        <f t="shared" si="364"/>
        <v>7</v>
      </c>
      <c r="EY337" s="159">
        <f t="shared" si="365"/>
        <v>0</v>
      </c>
      <c r="EZ337" s="159">
        <f t="shared" si="403"/>
        <v>6</v>
      </c>
      <c r="FA337" s="159">
        <f t="shared" si="403"/>
        <v>7</v>
      </c>
      <c r="FB337" s="159">
        <f t="shared" si="404"/>
        <v>0</v>
      </c>
      <c r="FC337" s="159">
        <f t="shared" si="404"/>
        <v>0</v>
      </c>
      <c r="FD337" s="159">
        <f t="shared" si="366"/>
        <v>7</v>
      </c>
      <c r="FE337" s="159">
        <f t="shared" si="367"/>
        <v>0</v>
      </c>
      <c r="FF337" s="159">
        <f t="shared" si="405"/>
        <v>3</v>
      </c>
      <c r="FG337" s="159">
        <f t="shared" si="405"/>
        <v>6</v>
      </c>
      <c r="FH337" s="159">
        <f t="shared" si="368"/>
        <v>0</v>
      </c>
      <c r="FI337" s="159">
        <v>0</v>
      </c>
      <c r="FJ337" s="159">
        <v>0</v>
      </c>
      <c r="FK337" s="159"/>
      <c r="FL337" s="159"/>
      <c r="FM337" s="235">
        <v>36</v>
      </c>
    </row>
    <row r="338" spans="1:169" ht="18" x14ac:dyDescent="0.2">
      <c r="A338" s="213">
        <v>325</v>
      </c>
      <c r="B338" s="195">
        <v>211423243327</v>
      </c>
      <c r="C338" s="196" t="s">
        <v>1318</v>
      </c>
      <c r="D338" s="197"/>
      <c r="E338" s="198" t="s">
        <v>1319</v>
      </c>
      <c r="F338" s="199">
        <f t="shared" si="243"/>
        <v>2</v>
      </c>
      <c r="G338" s="199">
        <f t="shared" si="244"/>
        <v>2</v>
      </c>
      <c r="H338" s="199">
        <f t="shared" si="245"/>
        <v>2</v>
      </c>
      <c r="I338" s="199">
        <f t="shared" si="246"/>
        <v>1</v>
      </c>
      <c r="J338" s="199">
        <f t="shared" si="247"/>
        <v>0</v>
      </c>
      <c r="K338" s="199">
        <f t="shared" si="248"/>
        <v>0</v>
      </c>
      <c r="L338" s="199">
        <f t="shared" si="249"/>
        <v>0</v>
      </c>
      <c r="M338" s="199">
        <f t="shared" si="250"/>
        <v>0</v>
      </c>
      <c r="N338" s="199">
        <f t="shared" si="251"/>
        <v>0</v>
      </c>
      <c r="O338" s="200">
        <f t="shared" si="252"/>
        <v>0</v>
      </c>
      <c r="P338" s="199">
        <f t="shared" si="253"/>
        <v>6</v>
      </c>
      <c r="Q338" s="199">
        <f t="shared" si="254"/>
        <v>0</v>
      </c>
      <c r="R338" s="199">
        <f t="shared" si="255"/>
        <v>0</v>
      </c>
      <c r="S338" s="201">
        <f t="shared" si="398"/>
        <v>0</v>
      </c>
      <c r="T338" s="202">
        <f t="shared" si="256"/>
        <v>3</v>
      </c>
      <c r="U338" s="199">
        <f t="shared" si="257"/>
        <v>0</v>
      </c>
      <c r="V338" s="199">
        <f t="shared" si="258"/>
        <v>0</v>
      </c>
      <c r="W338" s="199">
        <f t="shared" si="259"/>
        <v>0</v>
      </c>
      <c r="X338" s="201">
        <f t="shared" si="260"/>
        <v>0</v>
      </c>
      <c r="Y338" s="203">
        <f t="shared" si="261"/>
        <v>4</v>
      </c>
      <c r="Z338" s="199">
        <f t="shared" si="262"/>
        <v>0</v>
      </c>
      <c r="AA338" s="199">
        <f t="shared" si="263"/>
        <v>0</v>
      </c>
      <c r="AB338" s="199">
        <f t="shared" si="264"/>
        <v>0</v>
      </c>
      <c r="AC338" s="201">
        <f t="shared" si="265"/>
        <v>0</v>
      </c>
      <c r="AD338" s="202">
        <f t="shared" si="266"/>
        <v>4</v>
      </c>
      <c r="AE338" s="199">
        <f t="shared" si="267"/>
        <v>6</v>
      </c>
      <c r="AF338" s="199">
        <f t="shared" si="268"/>
        <v>0</v>
      </c>
      <c r="AG338" s="199">
        <f t="shared" si="269"/>
        <v>0</v>
      </c>
      <c r="AH338" s="201">
        <f t="shared" si="270"/>
        <v>0</v>
      </c>
      <c r="AI338" s="204">
        <f t="shared" si="271"/>
        <v>3</v>
      </c>
      <c r="AJ338" s="199">
        <f t="shared" si="272"/>
        <v>5</v>
      </c>
      <c r="AK338" s="199">
        <f t="shared" si="273"/>
        <v>0</v>
      </c>
      <c r="AL338" s="199">
        <f t="shared" si="274"/>
        <v>0</v>
      </c>
      <c r="AM338" s="201">
        <f t="shared" si="275"/>
        <v>0</v>
      </c>
      <c r="AN338" s="204">
        <f t="shared" si="276"/>
        <v>3</v>
      </c>
      <c r="AO338" s="199">
        <f t="shared" si="277"/>
        <v>0</v>
      </c>
      <c r="AP338" s="199">
        <f t="shared" si="278"/>
        <v>0</v>
      </c>
      <c r="AQ338" s="199">
        <f t="shared" si="279"/>
        <v>0</v>
      </c>
      <c r="AR338" s="201">
        <f t="shared" si="280"/>
        <v>0</v>
      </c>
      <c r="AS338" s="204">
        <f t="shared" si="281"/>
        <v>4</v>
      </c>
      <c r="AT338" s="199">
        <f t="shared" si="282"/>
        <v>6</v>
      </c>
      <c r="AU338" s="199">
        <f t="shared" si="283"/>
        <v>0</v>
      </c>
      <c r="AV338" s="199">
        <f t="shared" si="284"/>
        <v>0</v>
      </c>
      <c r="AW338" s="201">
        <f t="shared" si="285"/>
        <v>0</v>
      </c>
      <c r="AX338" s="205">
        <f t="shared" si="286"/>
        <v>3</v>
      </c>
      <c r="AY338" s="199">
        <f t="shared" si="287"/>
        <v>0</v>
      </c>
      <c r="AZ338" s="199">
        <f t="shared" si="288"/>
        <v>0</v>
      </c>
      <c r="BA338" s="199">
        <f t="shared" si="289"/>
        <v>0</v>
      </c>
      <c r="BB338" s="201">
        <f t="shared" si="290"/>
        <v>0</v>
      </c>
      <c r="BC338" s="204">
        <f t="shared" si="291"/>
        <v>4</v>
      </c>
      <c r="BD338" s="199">
        <f t="shared" si="292"/>
        <v>0</v>
      </c>
      <c r="BE338" s="199">
        <f t="shared" si="293"/>
        <v>0</v>
      </c>
      <c r="BF338" s="199">
        <f t="shared" si="294"/>
        <v>0</v>
      </c>
      <c r="BG338" s="201">
        <f t="shared" si="295"/>
        <v>0</v>
      </c>
      <c r="BH338" s="204">
        <f t="shared" si="296"/>
        <v>4</v>
      </c>
      <c r="BI338" s="199">
        <f t="shared" si="297"/>
        <v>1</v>
      </c>
      <c r="BJ338" s="199">
        <f t="shared" si="298"/>
        <v>0</v>
      </c>
      <c r="BK338" s="199">
        <f t="shared" si="299"/>
        <v>0</v>
      </c>
      <c r="BL338" s="201">
        <f t="shared" si="300"/>
        <v>0</v>
      </c>
      <c r="BM338" s="206">
        <f t="shared" si="301"/>
        <v>3</v>
      </c>
      <c r="BN338" s="199">
        <f t="shared" si="302"/>
        <v>6</v>
      </c>
      <c r="BO338" s="199">
        <f t="shared" si="303"/>
        <v>0</v>
      </c>
      <c r="BP338" s="199">
        <f t="shared" si="304"/>
        <v>0</v>
      </c>
      <c r="BQ338" s="201">
        <f t="shared" si="305"/>
        <v>0</v>
      </c>
      <c r="BR338" s="207">
        <f t="shared" si="306"/>
        <v>3</v>
      </c>
      <c r="BS338" s="199">
        <f t="shared" si="307"/>
        <v>0</v>
      </c>
      <c r="BT338" s="199">
        <f t="shared" si="308"/>
        <v>0</v>
      </c>
      <c r="BU338" s="199">
        <f t="shared" si="309"/>
        <v>0</v>
      </c>
      <c r="BV338" s="201">
        <f t="shared" si="310"/>
        <v>0</v>
      </c>
      <c r="BW338" s="207">
        <f t="shared" si="311"/>
        <v>4</v>
      </c>
      <c r="BX338" s="235">
        <v>37</v>
      </c>
      <c r="BY338" s="235">
        <v>37</v>
      </c>
      <c r="BZ338" s="193" t="e">
        <f t="shared" si="312"/>
        <v>#VALUE!</v>
      </c>
      <c r="CA338" s="193">
        <f t="shared" si="313"/>
        <v>20</v>
      </c>
      <c r="CB338" s="193" t="e">
        <f t="shared" si="314"/>
        <v>#VALUE!</v>
      </c>
      <c r="CC338" s="193" t="e">
        <f t="shared" si="315"/>
        <v>#VALUE!</v>
      </c>
      <c r="CD338" s="193" t="e">
        <f t="shared" si="316"/>
        <v>#VALUE!</v>
      </c>
      <c r="CE338" s="193" t="e">
        <f t="shared" si="317"/>
        <v>#VALUE!</v>
      </c>
      <c r="CF338" s="193" t="e">
        <f t="shared" si="318"/>
        <v>#VALUE!</v>
      </c>
      <c r="CG338" s="193" t="e">
        <f t="shared" si="319"/>
        <v>#VALUE!</v>
      </c>
      <c r="CH338" s="193" t="e">
        <f t="shared" si="320"/>
        <v>#VALUE!</v>
      </c>
      <c r="CI338" s="193" t="e">
        <f t="shared" si="321"/>
        <v>#VALUE!</v>
      </c>
      <c r="CJ338" s="193" t="e">
        <f t="shared" si="322"/>
        <v>#VALUE!</v>
      </c>
      <c r="CK338" s="193" t="e">
        <f t="shared" si="323"/>
        <v>#VALUE!</v>
      </c>
      <c r="CL338" s="193" t="e">
        <f t="shared" si="324"/>
        <v>#VALUE!</v>
      </c>
      <c r="CM338" s="193" t="e">
        <f t="shared" si="325"/>
        <v>#VALUE!</v>
      </c>
      <c r="CN338" s="193" t="e">
        <f t="shared" si="326"/>
        <v>#VALUE!</v>
      </c>
      <c r="CO338" s="209" t="str">
        <f t="shared" si="327"/>
        <v>2023PEC AI 354</v>
      </c>
      <c r="CP338" s="193" t="e">
        <f t="shared" si="328"/>
        <v>#VALUE!</v>
      </c>
      <c r="CQ338" s="158"/>
      <c r="CR338" s="193">
        <f t="shared" si="329"/>
        <v>20</v>
      </c>
      <c r="CS338" s="193" t="e">
        <f t="shared" si="330"/>
        <v>#VALUE!</v>
      </c>
      <c r="CT338" s="193" t="e">
        <f t="shared" si="331"/>
        <v>#VALUE!</v>
      </c>
      <c r="CU338" s="193" t="e">
        <f t="shared" si="332"/>
        <v>#VALUE!</v>
      </c>
      <c r="CV338" s="193" t="e">
        <f t="shared" si="333"/>
        <v>#VALUE!</v>
      </c>
      <c r="CW338" s="193" t="e">
        <f t="shared" si="334"/>
        <v>#VALUE!</v>
      </c>
      <c r="CX338" s="193" t="e">
        <f t="shared" si="335"/>
        <v>#VALUE!</v>
      </c>
      <c r="CY338" s="193" t="e">
        <f t="shared" si="336"/>
        <v>#VALUE!</v>
      </c>
      <c r="CZ338" s="193" t="e">
        <f t="shared" si="337"/>
        <v>#VALUE!</v>
      </c>
      <c r="DA338" s="193" t="e">
        <f t="shared" si="338"/>
        <v>#VALUE!</v>
      </c>
      <c r="DB338" s="193" t="e">
        <f t="shared" si="339"/>
        <v>#VALUE!</v>
      </c>
      <c r="DC338" s="193" t="e">
        <f t="shared" si="340"/>
        <v>#VALUE!</v>
      </c>
      <c r="DD338" s="193" t="e">
        <f t="shared" si="341"/>
        <v>#VALUE!</v>
      </c>
      <c r="DE338" s="159"/>
      <c r="DF338" s="159" t="e">
        <f t="shared" si="342"/>
        <v>#VALUE!</v>
      </c>
      <c r="DG338" s="159"/>
      <c r="DH338" s="159"/>
      <c r="DI338" s="159"/>
      <c r="DJ338" s="159"/>
      <c r="DK338" s="159"/>
      <c r="DL338" s="159"/>
      <c r="DM338" s="159"/>
      <c r="DN338" s="159"/>
      <c r="DO338" s="159"/>
      <c r="DP338" s="159"/>
      <c r="DQ338" s="159"/>
      <c r="DR338" s="159">
        <f t="shared" si="343"/>
        <v>37</v>
      </c>
      <c r="DS338" s="188">
        <f t="shared" si="344"/>
        <v>7</v>
      </c>
      <c r="DT338" s="159">
        <f t="shared" si="345"/>
        <v>6</v>
      </c>
      <c r="DU338" s="159">
        <f t="shared" si="346"/>
        <v>6</v>
      </c>
      <c r="DV338" s="159">
        <f t="shared" si="347"/>
        <v>5</v>
      </c>
      <c r="DW338" s="159">
        <f t="shared" si="348"/>
        <v>6</v>
      </c>
      <c r="DX338" s="159">
        <f t="shared" si="349"/>
        <v>1</v>
      </c>
      <c r="DY338" s="210">
        <f t="shared" si="350"/>
        <v>6</v>
      </c>
      <c r="DZ338" s="159">
        <f t="shared" si="351"/>
        <v>37</v>
      </c>
      <c r="EA338" s="159">
        <f t="shared" si="352"/>
        <v>7</v>
      </c>
      <c r="EB338" s="159">
        <f t="shared" si="353"/>
        <v>6</v>
      </c>
      <c r="EC338" s="159">
        <f t="shared" si="399"/>
        <v>0</v>
      </c>
      <c r="ED338" s="159">
        <f t="shared" si="399"/>
        <v>0</v>
      </c>
      <c r="EE338" s="159">
        <f t="shared" si="400"/>
        <v>6</v>
      </c>
      <c r="EF338" s="159">
        <f t="shared" si="400"/>
        <v>5</v>
      </c>
      <c r="EG338" s="159">
        <f t="shared" si="354"/>
        <v>0</v>
      </c>
      <c r="EH338" s="159">
        <f t="shared" si="355"/>
        <v>6</v>
      </c>
      <c r="EI338" s="159">
        <f t="shared" si="401"/>
        <v>0</v>
      </c>
      <c r="EJ338" s="159">
        <f t="shared" si="401"/>
        <v>0</v>
      </c>
      <c r="EK338" s="159">
        <f t="shared" si="402"/>
        <v>1</v>
      </c>
      <c r="EL338" s="159">
        <f t="shared" si="402"/>
        <v>6</v>
      </c>
      <c r="EM338" s="159">
        <f t="shared" si="356"/>
        <v>0</v>
      </c>
      <c r="EN338" s="159"/>
      <c r="EO338" s="159"/>
      <c r="EP338" s="188">
        <f t="shared" si="357"/>
        <v>7</v>
      </c>
      <c r="EQ338" s="159">
        <f t="shared" si="358"/>
        <v>7</v>
      </c>
      <c r="ER338" s="159">
        <f t="shared" si="359"/>
        <v>7</v>
      </c>
      <c r="ES338" s="159">
        <f t="shared" si="360"/>
        <v>6</v>
      </c>
      <c r="ET338" s="159">
        <f t="shared" si="361"/>
        <v>4</v>
      </c>
      <c r="EU338" s="159">
        <f t="shared" si="362"/>
        <v>6</v>
      </c>
      <c r="EV338" s="159"/>
      <c r="EW338" s="159">
        <f t="shared" si="363"/>
        <v>37</v>
      </c>
      <c r="EX338" s="159">
        <f t="shared" si="364"/>
        <v>7</v>
      </c>
      <c r="EY338" s="159">
        <f t="shared" si="365"/>
        <v>7</v>
      </c>
      <c r="EZ338" s="159">
        <f t="shared" si="403"/>
        <v>0</v>
      </c>
      <c r="FA338" s="159">
        <f t="shared" si="403"/>
        <v>0</v>
      </c>
      <c r="FB338" s="159">
        <f t="shared" si="404"/>
        <v>7</v>
      </c>
      <c r="FC338" s="159">
        <f t="shared" si="404"/>
        <v>6</v>
      </c>
      <c r="FD338" s="159">
        <f t="shared" si="366"/>
        <v>0</v>
      </c>
      <c r="FE338" s="159">
        <f t="shared" si="367"/>
        <v>4</v>
      </c>
      <c r="FF338" s="159">
        <f t="shared" si="405"/>
        <v>0</v>
      </c>
      <c r="FG338" s="159">
        <f t="shared" si="405"/>
        <v>0</v>
      </c>
      <c r="FH338" s="159">
        <f t="shared" si="368"/>
        <v>6</v>
      </c>
      <c r="FI338" s="159">
        <v>0</v>
      </c>
      <c r="FJ338" s="159">
        <v>0</v>
      </c>
      <c r="FK338" s="159"/>
      <c r="FL338" s="159"/>
      <c r="FM338" s="235">
        <v>37</v>
      </c>
    </row>
    <row r="339" spans="1:169" ht="18" x14ac:dyDescent="0.2">
      <c r="A339" s="194">
        <v>326</v>
      </c>
      <c r="B339" s="211">
        <v>211423243328</v>
      </c>
      <c r="C339" s="195" t="s">
        <v>1320</v>
      </c>
      <c r="D339" s="197"/>
      <c r="E339" s="212" t="s">
        <v>1321</v>
      </c>
      <c r="F339" s="199">
        <f t="shared" si="243"/>
        <v>2</v>
      </c>
      <c r="G339" s="199">
        <f t="shared" si="244"/>
        <v>2</v>
      </c>
      <c r="H339" s="199">
        <f t="shared" si="245"/>
        <v>2</v>
      </c>
      <c r="I339" s="199">
        <f t="shared" si="246"/>
        <v>0</v>
      </c>
      <c r="J339" s="199">
        <f t="shared" si="247"/>
        <v>0</v>
      </c>
      <c r="K339" s="199">
        <f t="shared" si="248"/>
        <v>0</v>
      </c>
      <c r="L339" s="199">
        <f t="shared" si="249"/>
        <v>0</v>
      </c>
      <c r="M339" s="199">
        <f t="shared" si="250"/>
        <v>0</v>
      </c>
      <c r="N339" s="199">
        <f t="shared" si="251"/>
        <v>0</v>
      </c>
      <c r="O339" s="200">
        <f t="shared" si="252"/>
        <v>0</v>
      </c>
      <c r="P339" s="199">
        <f t="shared" si="253"/>
        <v>0</v>
      </c>
      <c r="Q339" s="199">
        <f t="shared" si="254"/>
        <v>0</v>
      </c>
      <c r="R339" s="199">
        <f t="shared" si="255"/>
        <v>0</v>
      </c>
      <c r="S339" s="201">
        <f t="shared" si="398"/>
        <v>0</v>
      </c>
      <c r="T339" s="202">
        <f t="shared" si="256"/>
        <v>4</v>
      </c>
      <c r="U339" s="199">
        <f t="shared" si="257"/>
        <v>4</v>
      </c>
      <c r="V339" s="199">
        <f t="shared" si="258"/>
        <v>0</v>
      </c>
      <c r="W339" s="199">
        <f t="shared" si="259"/>
        <v>0</v>
      </c>
      <c r="X339" s="201">
        <f t="shared" si="260"/>
        <v>0</v>
      </c>
      <c r="Y339" s="203">
        <f t="shared" si="261"/>
        <v>3</v>
      </c>
      <c r="Z339" s="199">
        <f t="shared" si="262"/>
        <v>5</v>
      </c>
      <c r="AA339" s="199">
        <f t="shared" si="263"/>
        <v>0</v>
      </c>
      <c r="AB339" s="199">
        <f t="shared" si="264"/>
        <v>0</v>
      </c>
      <c r="AC339" s="201">
        <f t="shared" si="265"/>
        <v>0</v>
      </c>
      <c r="AD339" s="202">
        <f t="shared" si="266"/>
        <v>3</v>
      </c>
      <c r="AE339" s="199">
        <f t="shared" si="267"/>
        <v>0</v>
      </c>
      <c r="AF339" s="199">
        <f t="shared" si="268"/>
        <v>0</v>
      </c>
      <c r="AG339" s="199">
        <f t="shared" si="269"/>
        <v>0</v>
      </c>
      <c r="AH339" s="201">
        <f t="shared" si="270"/>
        <v>0</v>
      </c>
      <c r="AI339" s="204">
        <f t="shared" si="271"/>
        <v>4</v>
      </c>
      <c r="AJ339" s="199">
        <f t="shared" si="272"/>
        <v>0</v>
      </c>
      <c r="AK339" s="199">
        <f t="shared" si="273"/>
        <v>0</v>
      </c>
      <c r="AL339" s="199">
        <f t="shared" si="274"/>
        <v>0</v>
      </c>
      <c r="AM339" s="201">
        <f t="shared" si="275"/>
        <v>0</v>
      </c>
      <c r="AN339" s="204">
        <f t="shared" si="276"/>
        <v>4</v>
      </c>
      <c r="AO339" s="199">
        <f t="shared" si="277"/>
        <v>5</v>
      </c>
      <c r="AP339" s="199">
        <f t="shared" si="278"/>
        <v>0</v>
      </c>
      <c r="AQ339" s="199">
        <f t="shared" si="279"/>
        <v>0</v>
      </c>
      <c r="AR339" s="201">
        <f t="shared" si="280"/>
        <v>0</v>
      </c>
      <c r="AS339" s="204">
        <f t="shared" si="281"/>
        <v>3</v>
      </c>
      <c r="AT339" s="199">
        <f t="shared" si="282"/>
        <v>0</v>
      </c>
      <c r="AU339" s="199">
        <f t="shared" si="283"/>
        <v>0</v>
      </c>
      <c r="AV339" s="199">
        <f t="shared" si="284"/>
        <v>0</v>
      </c>
      <c r="AW339" s="201">
        <f t="shared" si="285"/>
        <v>0</v>
      </c>
      <c r="AX339" s="205">
        <f t="shared" si="286"/>
        <v>4</v>
      </c>
      <c r="AY339" s="199">
        <f t="shared" si="287"/>
        <v>5</v>
      </c>
      <c r="AZ339" s="199">
        <f t="shared" si="288"/>
        <v>0</v>
      </c>
      <c r="BA339" s="199">
        <f t="shared" si="289"/>
        <v>0</v>
      </c>
      <c r="BB339" s="201">
        <f t="shared" si="290"/>
        <v>0</v>
      </c>
      <c r="BC339" s="204">
        <f t="shared" si="291"/>
        <v>3</v>
      </c>
      <c r="BD339" s="199">
        <f t="shared" si="292"/>
        <v>0</v>
      </c>
      <c r="BE339" s="199">
        <f t="shared" si="293"/>
        <v>0</v>
      </c>
      <c r="BF339" s="199">
        <f t="shared" si="294"/>
        <v>0</v>
      </c>
      <c r="BG339" s="201">
        <f t="shared" si="295"/>
        <v>0</v>
      </c>
      <c r="BH339" s="204">
        <f t="shared" si="296"/>
        <v>4</v>
      </c>
      <c r="BI339" s="199">
        <f t="shared" si="297"/>
        <v>0</v>
      </c>
      <c r="BJ339" s="199">
        <f t="shared" si="298"/>
        <v>0</v>
      </c>
      <c r="BK339" s="199">
        <f t="shared" si="299"/>
        <v>0</v>
      </c>
      <c r="BL339" s="201">
        <f t="shared" si="300"/>
        <v>0</v>
      </c>
      <c r="BM339" s="206">
        <f t="shared" si="301"/>
        <v>4</v>
      </c>
      <c r="BN339" s="199">
        <f t="shared" si="302"/>
        <v>0</v>
      </c>
      <c r="BO339" s="199">
        <f t="shared" si="303"/>
        <v>0</v>
      </c>
      <c r="BP339" s="199">
        <f t="shared" si="304"/>
        <v>0</v>
      </c>
      <c r="BQ339" s="201">
        <f t="shared" si="305"/>
        <v>0</v>
      </c>
      <c r="BR339" s="207">
        <f t="shared" si="306"/>
        <v>4</v>
      </c>
      <c r="BS339" s="199">
        <f t="shared" si="307"/>
        <v>5</v>
      </c>
      <c r="BT339" s="199">
        <f t="shared" si="308"/>
        <v>0</v>
      </c>
      <c r="BU339" s="199">
        <f t="shared" si="309"/>
        <v>0</v>
      </c>
      <c r="BV339" s="201">
        <f t="shared" si="310"/>
        <v>0</v>
      </c>
      <c r="BW339" s="207">
        <f t="shared" si="311"/>
        <v>3</v>
      </c>
      <c r="BX339" s="235">
        <v>30</v>
      </c>
      <c r="BY339" s="235">
        <v>30</v>
      </c>
      <c r="BZ339" s="193" t="e">
        <f t="shared" si="312"/>
        <v>#VALUE!</v>
      </c>
      <c r="CA339" s="193">
        <f t="shared" si="313"/>
        <v>20</v>
      </c>
      <c r="CB339" s="193" t="e">
        <f t="shared" si="314"/>
        <v>#VALUE!</v>
      </c>
      <c r="CC339" s="193" t="e">
        <f t="shared" si="315"/>
        <v>#VALUE!</v>
      </c>
      <c r="CD339" s="193" t="e">
        <f t="shared" si="316"/>
        <v>#VALUE!</v>
      </c>
      <c r="CE339" s="193" t="e">
        <f t="shared" si="317"/>
        <v>#VALUE!</v>
      </c>
      <c r="CF339" s="193" t="e">
        <f t="shared" si="318"/>
        <v>#VALUE!</v>
      </c>
      <c r="CG339" s="193" t="e">
        <f t="shared" si="319"/>
        <v>#VALUE!</v>
      </c>
      <c r="CH339" s="193" t="e">
        <f t="shared" si="320"/>
        <v>#VALUE!</v>
      </c>
      <c r="CI339" s="193" t="e">
        <f t="shared" si="321"/>
        <v>#VALUE!</v>
      </c>
      <c r="CJ339" s="193" t="e">
        <f t="shared" si="322"/>
        <v>#VALUE!</v>
      </c>
      <c r="CK339" s="193" t="e">
        <f t="shared" si="323"/>
        <v>#VALUE!</v>
      </c>
      <c r="CL339" s="193" t="e">
        <f t="shared" si="324"/>
        <v>#VALUE!</v>
      </c>
      <c r="CM339" s="193" t="e">
        <f t="shared" si="325"/>
        <v>#VALUE!</v>
      </c>
      <c r="CN339" s="193" t="e">
        <f t="shared" si="326"/>
        <v>#VALUE!</v>
      </c>
      <c r="CO339" s="209" t="str">
        <f t="shared" si="327"/>
        <v>2023PEC AI 229</v>
      </c>
      <c r="CP339" s="193" t="e">
        <f t="shared" si="328"/>
        <v>#VALUE!</v>
      </c>
      <c r="CQ339" s="158"/>
      <c r="CR339" s="193">
        <f t="shared" si="329"/>
        <v>20</v>
      </c>
      <c r="CS339" s="193" t="e">
        <f t="shared" si="330"/>
        <v>#VALUE!</v>
      </c>
      <c r="CT339" s="193" t="e">
        <f t="shared" si="331"/>
        <v>#VALUE!</v>
      </c>
      <c r="CU339" s="193" t="e">
        <f t="shared" si="332"/>
        <v>#VALUE!</v>
      </c>
      <c r="CV339" s="193" t="e">
        <f t="shared" si="333"/>
        <v>#VALUE!</v>
      </c>
      <c r="CW339" s="193" t="e">
        <f t="shared" si="334"/>
        <v>#VALUE!</v>
      </c>
      <c r="CX339" s="193" t="e">
        <f t="shared" si="335"/>
        <v>#VALUE!</v>
      </c>
      <c r="CY339" s="193" t="e">
        <f t="shared" si="336"/>
        <v>#VALUE!</v>
      </c>
      <c r="CZ339" s="193" t="e">
        <f t="shared" si="337"/>
        <v>#VALUE!</v>
      </c>
      <c r="DA339" s="193" t="e">
        <f t="shared" si="338"/>
        <v>#VALUE!</v>
      </c>
      <c r="DB339" s="193" t="e">
        <f t="shared" si="339"/>
        <v>#VALUE!</v>
      </c>
      <c r="DC339" s="193" t="e">
        <f t="shared" si="340"/>
        <v>#VALUE!</v>
      </c>
      <c r="DD339" s="193" t="e">
        <f t="shared" si="341"/>
        <v>#VALUE!</v>
      </c>
      <c r="DE339" s="159"/>
      <c r="DF339" s="159" t="e">
        <f t="shared" si="342"/>
        <v>#VALUE!</v>
      </c>
      <c r="DG339" s="159"/>
      <c r="DH339" s="159"/>
      <c r="DI339" s="159"/>
      <c r="DJ339" s="159"/>
      <c r="DK339" s="159"/>
      <c r="DL339" s="159"/>
      <c r="DM339" s="159"/>
      <c r="DN339" s="159"/>
      <c r="DO339" s="159"/>
      <c r="DP339" s="159"/>
      <c r="DQ339" s="159"/>
      <c r="DR339" s="159">
        <f t="shared" si="343"/>
        <v>30</v>
      </c>
      <c r="DS339" s="188">
        <f t="shared" si="344"/>
        <v>6</v>
      </c>
      <c r="DT339" s="159">
        <f t="shared" si="345"/>
        <v>4</v>
      </c>
      <c r="DU339" s="159">
        <f t="shared" si="346"/>
        <v>5</v>
      </c>
      <c r="DV339" s="159">
        <f t="shared" si="347"/>
        <v>5</v>
      </c>
      <c r="DW339" s="159">
        <f t="shared" si="348"/>
        <v>5</v>
      </c>
      <c r="DX339" s="159">
        <f t="shared" si="349"/>
        <v>0</v>
      </c>
      <c r="DY339" s="210">
        <f t="shared" si="350"/>
        <v>5</v>
      </c>
      <c r="DZ339" s="159">
        <f t="shared" si="351"/>
        <v>30</v>
      </c>
      <c r="EA339" s="159">
        <f t="shared" si="352"/>
        <v>6</v>
      </c>
      <c r="EB339" s="159">
        <f t="shared" si="353"/>
        <v>0</v>
      </c>
      <c r="EC339" s="159">
        <f t="shared" si="399"/>
        <v>4</v>
      </c>
      <c r="ED339" s="159">
        <f t="shared" si="399"/>
        <v>5</v>
      </c>
      <c r="EE339" s="159">
        <f t="shared" si="400"/>
        <v>0</v>
      </c>
      <c r="EF339" s="159">
        <f t="shared" si="400"/>
        <v>0</v>
      </c>
      <c r="EG339" s="159">
        <f t="shared" si="354"/>
        <v>5</v>
      </c>
      <c r="EH339" s="159">
        <f t="shared" si="355"/>
        <v>0</v>
      </c>
      <c r="EI339" s="159">
        <f t="shared" si="401"/>
        <v>5</v>
      </c>
      <c r="EJ339" s="159">
        <f t="shared" si="401"/>
        <v>0</v>
      </c>
      <c r="EK339" s="159">
        <f t="shared" si="402"/>
        <v>0</v>
      </c>
      <c r="EL339" s="159">
        <f t="shared" si="402"/>
        <v>0</v>
      </c>
      <c r="EM339" s="159">
        <f t="shared" si="356"/>
        <v>5</v>
      </c>
      <c r="EN339" s="159"/>
      <c r="EO339" s="159"/>
      <c r="EP339" s="188">
        <f t="shared" si="357"/>
        <v>6</v>
      </c>
      <c r="EQ339" s="159">
        <f t="shared" si="358"/>
        <v>5</v>
      </c>
      <c r="ER339" s="159">
        <f t="shared" si="359"/>
        <v>6</v>
      </c>
      <c r="ES339" s="159">
        <f t="shared" si="360"/>
        <v>6</v>
      </c>
      <c r="ET339" s="159">
        <f t="shared" si="361"/>
        <v>2</v>
      </c>
      <c r="EU339" s="159">
        <f t="shared" si="362"/>
        <v>5</v>
      </c>
      <c r="EV339" s="159"/>
      <c r="EW339" s="159">
        <f t="shared" si="363"/>
        <v>30</v>
      </c>
      <c r="EX339" s="159">
        <f t="shared" si="364"/>
        <v>6</v>
      </c>
      <c r="EY339" s="159">
        <f t="shared" si="365"/>
        <v>0</v>
      </c>
      <c r="EZ339" s="159">
        <f t="shared" si="403"/>
        <v>5</v>
      </c>
      <c r="FA339" s="159">
        <f t="shared" si="403"/>
        <v>6</v>
      </c>
      <c r="FB339" s="159">
        <f t="shared" si="404"/>
        <v>0</v>
      </c>
      <c r="FC339" s="159">
        <f t="shared" si="404"/>
        <v>0</v>
      </c>
      <c r="FD339" s="159">
        <f t="shared" si="366"/>
        <v>6</v>
      </c>
      <c r="FE339" s="159">
        <f t="shared" si="367"/>
        <v>0</v>
      </c>
      <c r="FF339" s="159">
        <f t="shared" si="405"/>
        <v>2</v>
      </c>
      <c r="FG339" s="159">
        <f t="shared" si="405"/>
        <v>5</v>
      </c>
      <c r="FH339" s="159">
        <f t="shared" si="368"/>
        <v>0</v>
      </c>
      <c r="FI339" s="159">
        <v>0</v>
      </c>
      <c r="FJ339" s="159">
        <v>0</v>
      </c>
      <c r="FK339" s="159"/>
      <c r="FL339" s="159"/>
      <c r="FM339" s="235">
        <v>30</v>
      </c>
    </row>
    <row r="340" spans="1:169" ht="18" x14ac:dyDescent="0.2">
      <c r="A340" s="213">
        <v>327</v>
      </c>
      <c r="B340" s="195">
        <v>211423243329</v>
      </c>
      <c r="C340" s="196" t="s">
        <v>1322</v>
      </c>
      <c r="D340" s="197"/>
      <c r="E340" s="198" t="s">
        <v>1323</v>
      </c>
      <c r="F340" s="199">
        <f t="shared" si="243"/>
        <v>2</v>
      </c>
      <c r="G340" s="199">
        <f t="shared" si="244"/>
        <v>2</v>
      </c>
      <c r="H340" s="199">
        <f t="shared" si="245"/>
        <v>2</v>
      </c>
      <c r="I340" s="199">
        <f t="shared" si="246"/>
        <v>2</v>
      </c>
      <c r="J340" s="199">
        <f t="shared" si="247"/>
        <v>2</v>
      </c>
      <c r="K340" s="199">
        <f t="shared" si="248"/>
        <v>2</v>
      </c>
      <c r="L340" s="199">
        <f t="shared" si="249"/>
        <v>1</v>
      </c>
      <c r="M340" s="199">
        <f t="shared" si="250"/>
        <v>0</v>
      </c>
      <c r="N340" s="199">
        <f t="shared" si="251"/>
        <v>0</v>
      </c>
      <c r="O340" s="200">
        <f t="shared" si="252"/>
        <v>0</v>
      </c>
      <c r="P340" s="199">
        <f t="shared" si="253"/>
        <v>10</v>
      </c>
      <c r="Q340" s="199">
        <f t="shared" si="254"/>
        <v>0</v>
      </c>
      <c r="R340" s="199">
        <f t="shared" si="255"/>
        <v>0</v>
      </c>
      <c r="S340" s="201">
        <f t="shared" si="398"/>
        <v>0</v>
      </c>
      <c r="T340" s="202">
        <f t="shared" si="256"/>
        <v>3</v>
      </c>
      <c r="U340" s="199">
        <f t="shared" si="257"/>
        <v>0</v>
      </c>
      <c r="V340" s="199">
        <f t="shared" si="258"/>
        <v>0</v>
      </c>
      <c r="W340" s="199">
        <f t="shared" si="259"/>
        <v>0</v>
      </c>
      <c r="X340" s="201">
        <f t="shared" si="260"/>
        <v>0</v>
      </c>
      <c r="Y340" s="203">
        <f t="shared" si="261"/>
        <v>4</v>
      </c>
      <c r="Z340" s="199">
        <f t="shared" si="262"/>
        <v>0</v>
      </c>
      <c r="AA340" s="199">
        <f t="shared" si="263"/>
        <v>0</v>
      </c>
      <c r="AB340" s="199">
        <f t="shared" si="264"/>
        <v>0</v>
      </c>
      <c r="AC340" s="201">
        <f t="shared" si="265"/>
        <v>0</v>
      </c>
      <c r="AD340" s="202">
        <f t="shared" si="266"/>
        <v>4</v>
      </c>
      <c r="AE340" s="199">
        <f t="shared" si="267"/>
        <v>10</v>
      </c>
      <c r="AF340" s="199">
        <f t="shared" si="268"/>
        <v>0</v>
      </c>
      <c r="AG340" s="199">
        <f t="shared" si="269"/>
        <v>0</v>
      </c>
      <c r="AH340" s="201">
        <f t="shared" si="270"/>
        <v>0</v>
      </c>
      <c r="AI340" s="204">
        <f t="shared" si="271"/>
        <v>3</v>
      </c>
      <c r="AJ340" s="199">
        <f t="shared" si="272"/>
        <v>8</v>
      </c>
      <c r="AK340" s="199">
        <f t="shared" si="273"/>
        <v>0</v>
      </c>
      <c r="AL340" s="199">
        <f t="shared" si="274"/>
        <v>0</v>
      </c>
      <c r="AM340" s="201">
        <f t="shared" si="275"/>
        <v>0</v>
      </c>
      <c r="AN340" s="204">
        <f t="shared" si="276"/>
        <v>3</v>
      </c>
      <c r="AO340" s="199">
        <f t="shared" si="277"/>
        <v>0</v>
      </c>
      <c r="AP340" s="199">
        <f t="shared" si="278"/>
        <v>0</v>
      </c>
      <c r="AQ340" s="199">
        <f t="shared" si="279"/>
        <v>0</v>
      </c>
      <c r="AR340" s="201">
        <f t="shared" si="280"/>
        <v>0</v>
      </c>
      <c r="AS340" s="204">
        <f t="shared" si="281"/>
        <v>4</v>
      </c>
      <c r="AT340" s="199">
        <f t="shared" si="282"/>
        <v>10</v>
      </c>
      <c r="AU340" s="199">
        <f t="shared" si="283"/>
        <v>0</v>
      </c>
      <c r="AV340" s="199">
        <f t="shared" si="284"/>
        <v>0</v>
      </c>
      <c r="AW340" s="201">
        <f t="shared" si="285"/>
        <v>0</v>
      </c>
      <c r="AX340" s="205">
        <f t="shared" si="286"/>
        <v>3</v>
      </c>
      <c r="AY340" s="199">
        <f t="shared" si="287"/>
        <v>0</v>
      </c>
      <c r="AZ340" s="199">
        <f t="shared" si="288"/>
        <v>0</v>
      </c>
      <c r="BA340" s="199">
        <f t="shared" si="289"/>
        <v>0</v>
      </c>
      <c r="BB340" s="201">
        <f t="shared" si="290"/>
        <v>0</v>
      </c>
      <c r="BC340" s="204">
        <f t="shared" si="291"/>
        <v>4</v>
      </c>
      <c r="BD340" s="199">
        <f t="shared" si="292"/>
        <v>0</v>
      </c>
      <c r="BE340" s="199">
        <f t="shared" si="293"/>
        <v>0</v>
      </c>
      <c r="BF340" s="199">
        <f t="shared" si="294"/>
        <v>0</v>
      </c>
      <c r="BG340" s="201">
        <f t="shared" si="295"/>
        <v>0</v>
      </c>
      <c r="BH340" s="204">
        <f t="shared" si="296"/>
        <v>4</v>
      </c>
      <c r="BI340" s="199">
        <f t="shared" si="297"/>
        <v>5</v>
      </c>
      <c r="BJ340" s="199">
        <f t="shared" si="298"/>
        <v>0</v>
      </c>
      <c r="BK340" s="199">
        <f t="shared" si="299"/>
        <v>0</v>
      </c>
      <c r="BL340" s="201">
        <f t="shared" si="300"/>
        <v>0</v>
      </c>
      <c r="BM340" s="206">
        <f t="shared" si="301"/>
        <v>3</v>
      </c>
      <c r="BN340" s="199">
        <f t="shared" si="302"/>
        <v>10</v>
      </c>
      <c r="BO340" s="199">
        <f t="shared" si="303"/>
        <v>0</v>
      </c>
      <c r="BP340" s="199">
        <f t="shared" si="304"/>
        <v>0</v>
      </c>
      <c r="BQ340" s="201">
        <f t="shared" si="305"/>
        <v>0</v>
      </c>
      <c r="BR340" s="207">
        <f t="shared" si="306"/>
        <v>3</v>
      </c>
      <c r="BS340" s="199">
        <f t="shared" si="307"/>
        <v>0</v>
      </c>
      <c r="BT340" s="199">
        <f t="shared" si="308"/>
        <v>0</v>
      </c>
      <c r="BU340" s="199">
        <f t="shared" si="309"/>
        <v>0</v>
      </c>
      <c r="BV340" s="201">
        <f t="shared" si="310"/>
        <v>0</v>
      </c>
      <c r="BW340" s="207">
        <f t="shared" si="311"/>
        <v>4</v>
      </c>
      <c r="BX340" s="235">
        <v>66</v>
      </c>
      <c r="BY340" s="235">
        <v>66</v>
      </c>
      <c r="BZ340" s="193" t="e">
        <f t="shared" si="312"/>
        <v>#VALUE!</v>
      </c>
      <c r="CA340" s="193">
        <f t="shared" si="313"/>
        <v>20</v>
      </c>
      <c r="CB340" s="193" t="e">
        <f t="shared" si="314"/>
        <v>#VALUE!</v>
      </c>
      <c r="CC340" s="193" t="e">
        <f t="shared" si="315"/>
        <v>#VALUE!</v>
      </c>
      <c r="CD340" s="193" t="e">
        <f t="shared" si="316"/>
        <v>#VALUE!</v>
      </c>
      <c r="CE340" s="193" t="e">
        <f t="shared" si="317"/>
        <v>#VALUE!</v>
      </c>
      <c r="CF340" s="193" t="e">
        <f t="shared" si="318"/>
        <v>#VALUE!</v>
      </c>
      <c r="CG340" s="193" t="e">
        <f t="shared" si="319"/>
        <v>#VALUE!</v>
      </c>
      <c r="CH340" s="193" t="e">
        <f t="shared" si="320"/>
        <v>#VALUE!</v>
      </c>
      <c r="CI340" s="193" t="e">
        <f t="shared" si="321"/>
        <v>#VALUE!</v>
      </c>
      <c r="CJ340" s="193" t="e">
        <f t="shared" si="322"/>
        <v>#VALUE!</v>
      </c>
      <c r="CK340" s="193" t="e">
        <f t="shared" si="323"/>
        <v>#VALUE!</v>
      </c>
      <c r="CL340" s="193" t="e">
        <f t="shared" si="324"/>
        <v>#VALUE!</v>
      </c>
      <c r="CM340" s="193" t="e">
        <f t="shared" si="325"/>
        <v>#VALUE!</v>
      </c>
      <c r="CN340" s="193" t="e">
        <f t="shared" si="326"/>
        <v>#VALUE!</v>
      </c>
      <c r="CO340" s="209" t="str">
        <f t="shared" si="327"/>
        <v>2023PEC AI 355</v>
      </c>
      <c r="CP340" s="193" t="e">
        <f t="shared" si="328"/>
        <v>#VALUE!</v>
      </c>
      <c r="CQ340" s="158"/>
      <c r="CR340" s="193">
        <f t="shared" si="329"/>
        <v>20</v>
      </c>
      <c r="CS340" s="193" t="e">
        <f t="shared" si="330"/>
        <v>#VALUE!</v>
      </c>
      <c r="CT340" s="193" t="e">
        <f t="shared" si="331"/>
        <v>#VALUE!</v>
      </c>
      <c r="CU340" s="193" t="e">
        <f t="shared" si="332"/>
        <v>#VALUE!</v>
      </c>
      <c r="CV340" s="193" t="e">
        <f t="shared" si="333"/>
        <v>#VALUE!</v>
      </c>
      <c r="CW340" s="193" t="e">
        <f t="shared" si="334"/>
        <v>#VALUE!</v>
      </c>
      <c r="CX340" s="193" t="e">
        <f t="shared" si="335"/>
        <v>#VALUE!</v>
      </c>
      <c r="CY340" s="193" t="e">
        <f t="shared" si="336"/>
        <v>#VALUE!</v>
      </c>
      <c r="CZ340" s="193" t="e">
        <f t="shared" si="337"/>
        <v>#VALUE!</v>
      </c>
      <c r="DA340" s="193" t="e">
        <f t="shared" si="338"/>
        <v>#VALUE!</v>
      </c>
      <c r="DB340" s="193" t="e">
        <f t="shared" si="339"/>
        <v>#VALUE!</v>
      </c>
      <c r="DC340" s="193" t="e">
        <f t="shared" si="340"/>
        <v>#VALUE!</v>
      </c>
      <c r="DD340" s="193" t="e">
        <f t="shared" si="341"/>
        <v>#VALUE!</v>
      </c>
      <c r="DE340" s="159"/>
      <c r="DF340" s="159" t="e">
        <f t="shared" si="342"/>
        <v>#VALUE!</v>
      </c>
      <c r="DG340" s="159"/>
      <c r="DH340" s="159"/>
      <c r="DI340" s="159"/>
      <c r="DJ340" s="159"/>
      <c r="DK340" s="159"/>
      <c r="DL340" s="159"/>
      <c r="DM340" s="159"/>
      <c r="DN340" s="159"/>
      <c r="DO340" s="159"/>
      <c r="DP340" s="159"/>
      <c r="DQ340" s="159"/>
      <c r="DR340" s="159">
        <f t="shared" si="343"/>
        <v>66</v>
      </c>
      <c r="DS340" s="188">
        <f t="shared" si="344"/>
        <v>13</v>
      </c>
      <c r="DT340" s="159">
        <f t="shared" si="345"/>
        <v>10</v>
      </c>
      <c r="DU340" s="159">
        <f t="shared" si="346"/>
        <v>10</v>
      </c>
      <c r="DV340" s="159">
        <f t="shared" si="347"/>
        <v>8</v>
      </c>
      <c r="DW340" s="159">
        <f t="shared" si="348"/>
        <v>10</v>
      </c>
      <c r="DX340" s="159">
        <f t="shared" si="349"/>
        <v>5</v>
      </c>
      <c r="DY340" s="210">
        <f t="shared" si="350"/>
        <v>10</v>
      </c>
      <c r="DZ340" s="159">
        <f t="shared" si="351"/>
        <v>66</v>
      </c>
      <c r="EA340" s="159">
        <f t="shared" si="352"/>
        <v>13</v>
      </c>
      <c r="EB340" s="159">
        <f t="shared" si="353"/>
        <v>10</v>
      </c>
      <c r="EC340" s="159">
        <f t="shared" si="399"/>
        <v>0</v>
      </c>
      <c r="ED340" s="159">
        <f t="shared" si="399"/>
        <v>0</v>
      </c>
      <c r="EE340" s="159">
        <f t="shared" si="400"/>
        <v>10</v>
      </c>
      <c r="EF340" s="159">
        <f t="shared" si="400"/>
        <v>8</v>
      </c>
      <c r="EG340" s="159">
        <f t="shared" si="354"/>
        <v>0</v>
      </c>
      <c r="EH340" s="159">
        <f t="shared" si="355"/>
        <v>10</v>
      </c>
      <c r="EI340" s="159">
        <f t="shared" si="401"/>
        <v>0</v>
      </c>
      <c r="EJ340" s="159">
        <f t="shared" si="401"/>
        <v>0</v>
      </c>
      <c r="EK340" s="159">
        <f t="shared" si="402"/>
        <v>5</v>
      </c>
      <c r="EL340" s="159">
        <f t="shared" si="402"/>
        <v>10</v>
      </c>
      <c r="EM340" s="159">
        <f t="shared" si="356"/>
        <v>0</v>
      </c>
      <c r="EN340" s="159"/>
      <c r="EO340" s="159"/>
      <c r="EP340" s="188">
        <f t="shared" si="357"/>
        <v>13</v>
      </c>
      <c r="EQ340" s="159">
        <f t="shared" si="358"/>
        <v>12</v>
      </c>
      <c r="ER340" s="159">
        <f t="shared" si="359"/>
        <v>12</v>
      </c>
      <c r="ES340" s="159">
        <f t="shared" si="360"/>
        <v>10</v>
      </c>
      <c r="ET340" s="159">
        <f t="shared" si="361"/>
        <v>8</v>
      </c>
      <c r="EU340" s="159">
        <f t="shared" si="362"/>
        <v>11</v>
      </c>
      <c r="EV340" s="159"/>
      <c r="EW340" s="159">
        <f t="shared" si="363"/>
        <v>66</v>
      </c>
      <c r="EX340" s="159">
        <f t="shared" si="364"/>
        <v>13</v>
      </c>
      <c r="EY340" s="159">
        <f t="shared" si="365"/>
        <v>12</v>
      </c>
      <c r="EZ340" s="159">
        <f t="shared" si="403"/>
        <v>0</v>
      </c>
      <c r="FA340" s="159">
        <f t="shared" si="403"/>
        <v>0</v>
      </c>
      <c r="FB340" s="159">
        <f t="shared" si="404"/>
        <v>12</v>
      </c>
      <c r="FC340" s="159">
        <f t="shared" si="404"/>
        <v>10</v>
      </c>
      <c r="FD340" s="159">
        <f t="shared" si="366"/>
        <v>0</v>
      </c>
      <c r="FE340" s="159">
        <f t="shared" si="367"/>
        <v>8</v>
      </c>
      <c r="FF340" s="159">
        <f t="shared" si="405"/>
        <v>0</v>
      </c>
      <c r="FG340" s="159">
        <f t="shared" si="405"/>
        <v>0</v>
      </c>
      <c r="FH340" s="159">
        <f t="shared" si="368"/>
        <v>11</v>
      </c>
      <c r="FI340" s="159">
        <v>0</v>
      </c>
      <c r="FJ340" s="159">
        <v>0</v>
      </c>
      <c r="FK340" s="159"/>
      <c r="FL340" s="159"/>
      <c r="FM340" s="235">
        <v>66</v>
      </c>
    </row>
    <row r="341" spans="1:169" ht="18" x14ac:dyDescent="0.2">
      <c r="A341" s="194">
        <v>328</v>
      </c>
      <c r="B341" s="195">
        <v>211423243330</v>
      </c>
      <c r="C341" s="196" t="s">
        <v>1324</v>
      </c>
      <c r="D341" s="197"/>
      <c r="E341" s="198" t="s">
        <v>1325</v>
      </c>
      <c r="F341" s="199">
        <f t="shared" si="243"/>
        <v>2</v>
      </c>
      <c r="G341" s="199">
        <f t="shared" si="244"/>
        <v>2</v>
      </c>
      <c r="H341" s="199">
        <f t="shared" si="245"/>
        <v>2</v>
      </c>
      <c r="I341" s="199">
        <f t="shared" si="246"/>
        <v>2</v>
      </c>
      <c r="J341" s="199">
        <f t="shared" si="247"/>
        <v>2</v>
      </c>
      <c r="K341" s="199">
        <f t="shared" si="248"/>
        <v>2</v>
      </c>
      <c r="L341" s="199">
        <f t="shared" si="249"/>
        <v>2</v>
      </c>
      <c r="M341" s="199">
        <f t="shared" si="250"/>
        <v>2</v>
      </c>
      <c r="N341" s="199">
        <f t="shared" si="251"/>
        <v>0</v>
      </c>
      <c r="O341" s="200">
        <f t="shared" si="252"/>
        <v>0</v>
      </c>
      <c r="P341" s="199">
        <f t="shared" si="253"/>
        <v>0</v>
      </c>
      <c r="Q341" s="199">
        <f t="shared" si="254"/>
        <v>0</v>
      </c>
      <c r="R341" s="199">
        <f t="shared" si="255"/>
        <v>0</v>
      </c>
      <c r="S341" s="201">
        <f t="shared" si="398"/>
        <v>0</v>
      </c>
      <c r="T341" s="202">
        <f t="shared" si="256"/>
        <v>4</v>
      </c>
      <c r="U341" s="199">
        <f t="shared" si="257"/>
        <v>11</v>
      </c>
      <c r="V341" s="199">
        <f t="shared" si="258"/>
        <v>0</v>
      </c>
      <c r="W341" s="199">
        <f t="shared" si="259"/>
        <v>0</v>
      </c>
      <c r="X341" s="201">
        <f t="shared" si="260"/>
        <v>0</v>
      </c>
      <c r="Y341" s="203">
        <f t="shared" si="261"/>
        <v>3</v>
      </c>
      <c r="Z341" s="199">
        <f t="shared" si="262"/>
        <v>12</v>
      </c>
      <c r="AA341" s="199">
        <f t="shared" si="263"/>
        <v>0</v>
      </c>
      <c r="AB341" s="199">
        <f t="shared" si="264"/>
        <v>0</v>
      </c>
      <c r="AC341" s="201">
        <f t="shared" si="265"/>
        <v>0</v>
      </c>
      <c r="AD341" s="202">
        <f t="shared" si="266"/>
        <v>3</v>
      </c>
      <c r="AE341" s="199">
        <f t="shared" si="267"/>
        <v>0</v>
      </c>
      <c r="AF341" s="199">
        <f t="shared" si="268"/>
        <v>0</v>
      </c>
      <c r="AG341" s="199">
        <f t="shared" si="269"/>
        <v>0</v>
      </c>
      <c r="AH341" s="201">
        <f t="shared" si="270"/>
        <v>0</v>
      </c>
      <c r="AI341" s="204">
        <f t="shared" si="271"/>
        <v>4</v>
      </c>
      <c r="AJ341" s="199">
        <f t="shared" si="272"/>
        <v>0</v>
      </c>
      <c r="AK341" s="199">
        <f t="shared" si="273"/>
        <v>0</v>
      </c>
      <c r="AL341" s="199">
        <f t="shared" si="274"/>
        <v>0</v>
      </c>
      <c r="AM341" s="201">
        <f t="shared" si="275"/>
        <v>0</v>
      </c>
      <c r="AN341" s="204">
        <f t="shared" si="276"/>
        <v>4</v>
      </c>
      <c r="AO341" s="199">
        <f t="shared" si="277"/>
        <v>12</v>
      </c>
      <c r="AP341" s="199">
        <f t="shared" si="278"/>
        <v>0</v>
      </c>
      <c r="AQ341" s="199">
        <f t="shared" si="279"/>
        <v>0</v>
      </c>
      <c r="AR341" s="201">
        <f t="shared" si="280"/>
        <v>0</v>
      </c>
      <c r="AS341" s="204">
        <f t="shared" si="281"/>
        <v>3</v>
      </c>
      <c r="AT341" s="199">
        <f t="shared" si="282"/>
        <v>0</v>
      </c>
      <c r="AU341" s="199">
        <f t="shared" si="283"/>
        <v>0</v>
      </c>
      <c r="AV341" s="199">
        <f t="shared" si="284"/>
        <v>0</v>
      </c>
      <c r="AW341" s="201">
        <f t="shared" si="285"/>
        <v>0</v>
      </c>
      <c r="AX341" s="205">
        <f t="shared" si="286"/>
        <v>4</v>
      </c>
      <c r="AY341" s="199">
        <f t="shared" si="287"/>
        <v>12</v>
      </c>
      <c r="AZ341" s="199">
        <f t="shared" si="288"/>
        <v>0</v>
      </c>
      <c r="BA341" s="199">
        <f t="shared" si="289"/>
        <v>0</v>
      </c>
      <c r="BB341" s="201">
        <f t="shared" si="290"/>
        <v>0</v>
      </c>
      <c r="BC341" s="204">
        <f t="shared" si="291"/>
        <v>3</v>
      </c>
      <c r="BD341" s="199">
        <f t="shared" si="292"/>
        <v>5</v>
      </c>
      <c r="BE341" s="199">
        <f t="shared" si="293"/>
        <v>0</v>
      </c>
      <c r="BF341" s="199">
        <f t="shared" si="294"/>
        <v>0</v>
      </c>
      <c r="BG341" s="201">
        <f t="shared" si="295"/>
        <v>0</v>
      </c>
      <c r="BH341" s="204">
        <f t="shared" si="296"/>
        <v>3</v>
      </c>
      <c r="BI341" s="199">
        <f t="shared" si="297"/>
        <v>0</v>
      </c>
      <c r="BJ341" s="199">
        <f t="shared" si="298"/>
        <v>0</v>
      </c>
      <c r="BK341" s="199">
        <f t="shared" si="299"/>
        <v>0</v>
      </c>
      <c r="BL341" s="201">
        <f t="shared" si="300"/>
        <v>0</v>
      </c>
      <c r="BM341" s="206">
        <f t="shared" si="301"/>
        <v>4</v>
      </c>
      <c r="BN341" s="199">
        <f t="shared" si="302"/>
        <v>0</v>
      </c>
      <c r="BO341" s="199">
        <f t="shared" si="303"/>
        <v>0</v>
      </c>
      <c r="BP341" s="199">
        <f t="shared" si="304"/>
        <v>0</v>
      </c>
      <c r="BQ341" s="201">
        <f t="shared" si="305"/>
        <v>0</v>
      </c>
      <c r="BR341" s="207">
        <f t="shared" si="306"/>
        <v>4</v>
      </c>
      <c r="BS341" s="199">
        <f t="shared" si="307"/>
        <v>12</v>
      </c>
      <c r="BT341" s="199">
        <f t="shared" si="308"/>
        <v>0</v>
      </c>
      <c r="BU341" s="199">
        <f t="shared" si="309"/>
        <v>0</v>
      </c>
      <c r="BV341" s="201">
        <f t="shared" si="310"/>
        <v>0</v>
      </c>
      <c r="BW341" s="207">
        <f t="shared" si="311"/>
        <v>3</v>
      </c>
      <c r="BX341" s="235">
        <v>80</v>
      </c>
      <c r="BY341" s="235">
        <v>80</v>
      </c>
      <c r="BZ341" s="193" t="e">
        <f t="shared" si="312"/>
        <v>#VALUE!</v>
      </c>
      <c r="CA341" s="193">
        <f t="shared" si="313"/>
        <v>14</v>
      </c>
      <c r="CB341" s="193" t="e">
        <f t="shared" si="314"/>
        <v>#VALUE!</v>
      </c>
      <c r="CC341" s="193" t="e">
        <f t="shared" si="315"/>
        <v>#VALUE!</v>
      </c>
      <c r="CD341" s="193" t="e">
        <f t="shared" si="316"/>
        <v>#VALUE!</v>
      </c>
      <c r="CE341" s="193" t="e">
        <f t="shared" si="317"/>
        <v>#VALUE!</v>
      </c>
      <c r="CF341" s="193" t="e">
        <f t="shared" si="318"/>
        <v>#VALUE!</v>
      </c>
      <c r="CG341" s="193" t="e">
        <f t="shared" si="319"/>
        <v>#VALUE!</v>
      </c>
      <c r="CH341" s="193" t="e">
        <f t="shared" si="320"/>
        <v>#VALUE!</v>
      </c>
      <c r="CI341" s="193" t="e">
        <f t="shared" si="321"/>
        <v>#VALUE!</v>
      </c>
      <c r="CJ341" s="193" t="e">
        <f t="shared" si="322"/>
        <v>#VALUE!</v>
      </c>
      <c r="CK341" s="193" t="e">
        <f t="shared" si="323"/>
        <v>#VALUE!</v>
      </c>
      <c r="CL341" s="193" t="e">
        <f t="shared" si="324"/>
        <v>#VALUE!</v>
      </c>
      <c r="CM341" s="193" t="e">
        <f t="shared" si="325"/>
        <v>#VALUE!</v>
      </c>
      <c r="CN341" s="193" t="e">
        <f t="shared" si="326"/>
        <v>#VALUE!</v>
      </c>
      <c r="CO341" s="209" t="str">
        <f t="shared" si="327"/>
        <v>2023PEC AI 356</v>
      </c>
      <c r="CP341" s="193" t="e">
        <f t="shared" si="328"/>
        <v>#VALUE!</v>
      </c>
      <c r="CQ341" s="158"/>
      <c r="CR341" s="193">
        <f t="shared" si="329"/>
        <v>13</v>
      </c>
      <c r="CS341" s="193" t="e">
        <f t="shared" si="330"/>
        <v>#VALUE!</v>
      </c>
      <c r="CT341" s="193" t="e">
        <f t="shared" si="331"/>
        <v>#VALUE!</v>
      </c>
      <c r="CU341" s="193" t="e">
        <f t="shared" si="332"/>
        <v>#VALUE!</v>
      </c>
      <c r="CV341" s="193" t="e">
        <f t="shared" si="333"/>
        <v>#VALUE!</v>
      </c>
      <c r="CW341" s="193" t="e">
        <f t="shared" si="334"/>
        <v>#VALUE!</v>
      </c>
      <c r="CX341" s="193" t="e">
        <f t="shared" si="335"/>
        <v>#VALUE!</v>
      </c>
      <c r="CY341" s="193" t="e">
        <f t="shared" si="336"/>
        <v>#VALUE!</v>
      </c>
      <c r="CZ341" s="193" t="e">
        <f t="shared" si="337"/>
        <v>#VALUE!</v>
      </c>
      <c r="DA341" s="193" t="e">
        <f t="shared" si="338"/>
        <v>#VALUE!</v>
      </c>
      <c r="DB341" s="193" t="e">
        <f t="shared" si="339"/>
        <v>#VALUE!</v>
      </c>
      <c r="DC341" s="193" t="e">
        <f t="shared" si="340"/>
        <v>#VALUE!</v>
      </c>
      <c r="DD341" s="193" t="e">
        <f t="shared" si="341"/>
        <v>#VALUE!</v>
      </c>
      <c r="DE341" s="159"/>
      <c r="DF341" s="159" t="e">
        <f t="shared" si="342"/>
        <v>#VALUE!</v>
      </c>
      <c r="DG341" s="159"/>
      <c r="DH341" s="159"/>
      <c r="DI341" s="159"/>
      <c r="DJ341" s="159"/>
      <c r="DK341" s="159"/>
      <c r="DL341" s="159"/>
      <c r="DM341" s="159"/>
      <c r="DN341" s="159"/>
      <c r="DO341" s="159"/>
      <c r="DP341" s="159"/>
      <c r="DQ341" s="159"/>
      <c r="DR341" s="159">
        <f t="shared" si="343"/>
        <v>80</v>
      </c>
      <c r="DS341" s="188">
        <f t="shared" si="344"/>
        <v>16</v>
      </c>
      <c r="DT341" s="159">
        <f t="shared" si="345"/>
        <v>11</v>
      </c>
      <c r="DU341" s="159">
        <f t="shared" si="346"/>
        <v>12</v>
      </c>
      <c r="DV341" s="159">
        <f t="shared" si="347"/>
        <v>12</v>
      </c>
      <c r="DW341" s="159">
        <f t="shared" si="348"/>
        <v>12</v>
      </c>
      <c r="DX341" s="159">
        <f t="shared" si="349"/>
        <v>5</v>
      </c>
      <c r="DY341" s="210">
        <f t="shared" si="350"/>
        <v>12</v>
      </c>
      <c r="DZ341" s="159">
        <f t="shared" si="351"/>
        <v>80</v>
      </c>
      <c r="EA341" s="159">
        <f t="shared" si="352"/>
        <v>16</v>
      </c>
      <c r="EB341" s="159">
        <f t="shared" si="353"/>
        <v>0</v>
      </c>
      <c r="EC341" s="159">
        <f t="shared" si="399"/>
        <v>11</v>
      </c>
      <c r="ED341" s="159">
        <f t="shared" si="399"/>
        <v>12</v>
      </c>
      <c r="EE341" s="159">
        <f t="shared" si="400"/>
        <v>0</v>
      </c>
      <c r="EF341" s="159">
        <f t="shared" si="400"/>
        <v>0</v>
      </c>
      <c r="EG341" s="159">
        <f t="shared" si="354"/>
        <v>12</v>
      </c>
      <c r="EH341" s="159">
        <f t="shared" si="355"/>
        <v>0</v>
      </c>
      <c r="EI341" s="159">
        <f t="shared" si="401"/>
        <v>12</v>
      </c>
      <c r="EJ341" s="159">
        <f t="shared" si="401"/>
        <v>5</v>
      </c>
      <c r="EK341" s="159">
        <f t="shared" si="402"/>
        <v>0</v>
      </c>
      <c r="EL341" s="159">
        <f t="shared" si="402"/>
        <v>0</v>
      </c>
      <c r="EM341" s="159">
        <f t="shared" si="356"/>
        <v>12</v>
      </c>
      <c r="EN341" s="159"/>
      <c r="EO341" s="159"/>
      <c r="EP341" s="188">
        <f t="shared" si="357"/>
        <v>16</v>
      </c>
      <c r="EQ341" s="159">
        <f t="shared" si="358"/>
        <v>13</v>
      </c>
      <c r="ER341" s="159">
        <f t="shared" si="359"/>
        <v>14</v>
      </c>
      <c r="ES341" s="159">
        <f t="shared" si="360"/>
        <v>14</v>
      </c>
      <c r="ET341" s="159">
        <f t="shared" si="361"/>
        <v>10</v>
      </c>
      <c r="EU341" s="159">
        <f t="shared" si="362"/>
        <v>13</v>
      </c>
      <c r="EV341" s="159"/>
      <c r="EW341" s="159">
        <f t="shared" si="363"/>
        <v>80</v>
      </c>
      <c r="EX341" s="159">
        <f t="shared" si="364"/>
        <v>16</v>
      </c>
      <c r="EY341" s="159">
        <f t="shared" si="365"/>
        <v>0</v>
      </c>
      <c r="EZ341" s="159">
        <f t="shared" si="403"/>
        <v>13</v>
      </c>
      <c r="FA341" s="159">
        <f t="shared" si="403"/>
        <v>14</v>
      </c>
      <c r="FB341" s="159">
        <f t="shared" si="404"/>
        <v>0</v>
      </c>
      <c r="FC341" s="159">
        <f t="shared" si="404"/>
        <v>0</v>
      </c>
      <c r="FD341" s="159">
        <f t="shared" si="366"/>
        <v>14</v>
      </c>
      <c r="FE341" s="159">
        <f t="shared" si="367"/>
        <v>0</v>
      </c>
      <c r="FF341" s="159">
        <f t="shared" si="405"/>
        <v>10</v>
      </c>
      <c r="FG341" s="159">
        <f t="shared" si="405"/>
        <v>13</v>
      </c>
      <c r="FH341" s="159">
        <f t="shared" si="368"/>
        <v>0</v>
      </c>
      <c r="FI341" s="159">
        <v>0</v>
      </c>
      <c r="FJ341" s="159">
        <v>0</v>
      </c>
      <c r="FK341" s="159"/>
      <c r="FL341" s="159"/>
      <c r="FM341" s="235">
        <v>80</v>
      </c>
    </row>
    <row r="342" spans="1:169" ht="18" x14ac:dyDescent="0.2">
      <c r="A342" s="213">
        <v>329</v>
      </c>
      <c r="B342" s="195">
        <v>211423243331</v>
      </c>
      <c r="C342" s="196" t="s">
        <v>1326</v>
      </c>
      <c r="D342" s="197"/>
      <c r="E342" s="198" t="s">
        <v>1327</v>
      </c>
      <c r="F342" s="199">
        <f t="shared" si="243"/>
        <v>2</v>
      </c>
      <c r="G342" s="199">
        <f t="shared" si="244"/>
        <v>2</v>
      </c>
      <c r="H342" s="199">
        <f t="shared" si="245"/>
        <v>2</v>
      </c>
      <c r="I342" s="199">
        <f t="shared" si="246"/>
        <v>2</v>
      </c>
      <c r="J342" s="199">
        <f t="shared" si="247"/>
        <v>2</v>
      </c>
      <c r="K342" s="199">
        <f t="shared" si="248"/>
        <v>2</v>
      </c>
      <c r="L342" s="199">
        <f t="shared" si="249"/>
        <v>2</v>
      </c>
      <c r="M342" s="199">
        <f t="shared" si="250"/>
        <v>2</v>
      </c>
      <c r="N342" s="199">
        <f t="shared" si="251"/>
        <v>1</v>
      </c>
      <c r="O342" s="200">
        <f t="shared" si="252"/>
        <v>0</v>
      </c>
      <c r="P342" s="199">
        <f t="shared" si="253"/>
        <v>12</v>
      </c>
      <c r="Q342" s="199">
        <f t="shared" si="254"/>
        <v>0</v>
      </c>
      <c r="R342" s="199">
        <f t="shared" si="255"/>
        <v>0</v>
      </c>
      <c r="S342" s="201">
        <f t="shared" si="398"/>
        <v>0</v>
      </c>
      <c r="T342" s="202">
        <f t="shared" si="256"/>
        <v>3</v>
      </c>
      <c r="U342" s="199">
        <f t="shared" si="257"/>
        <v>0</v>
      </c>
      <c r="V342" s="199">
        <f t="shared" si="258"/>
        <v>0</v>
      </c>
      <c r="W342" s="199">
        <f t="shared" si="259"/>
        <v>0</v>
      </c>
      <c r="X342" s="201">
        <f t="shared" si="260"/>
        <v>0</v>
      </c>
      <c r="Y342" s="203">
        <f t="shared" si="261"/>
        <v>4</v>
      </c>
      <c r="Z342" s="199">
        <f t="shared" si="262"/>
        <v>0</v>
      </c>
      <c r="AA342" s="199">
        <f t="shared" si="263"/>
        <v>0</v>
      </c>
      <c r="AB342" s="199">
        <f t="shared" si="264"/>
        <v>0</v>
      </c>
      <c r="AC342" s="201">
        <f t="shared" si="265"/>
        <v>0</v>
      </c>
      <c r="AD342" s="202">
        <f t="shared" si="266"/>
        <v>4</v>
      </c>
      <c r="AE342" s="199">
        <f t="shared" si="267"/>
        <v>12</v>
      </c>
      <c r="AF342" s="199">
        <f t="shared" si="268"/>
        <v>0</v>
      </c>
      <c r="AG342" s="199">
        <f t="shared" si="269"/>
        <v>0</v>
      </c>
      <c r="AH342" s="201">
        <f t="shared" si="270"/>
        <v>0</v>
      </c>
      <c r="AI342" s="204">
        <f t="shared" si="271"/>
        <v>3</v>
      </c>
      <c r="AJ342" s="199">
        <f t="shared" si="272"/>
        <v>11</v>
      </c>
      <c r="AK342" s="199">
        <f t="shared" si="273"/>
        <v>0</v>
      </c>
      <c r="AL342" s="199">
        <f t="shared" si="274"/>
        <v>0</v>
      </c>
      <c r="AM342" s="201">
        <f t="shared" si="275"/>
        <v>0</v>
      </c>
      <c r="AN342" s="204">
        <f t="shared" si="276"/>
        <v>3</v>
      </c>
      <c r="AO342" s="199">
        <f t="shared" si="277"/>
        <v>0</v>
      </c>
      <c r="AP342" s="199">
        <f t="shared" si="278"/>
        <v>0</v>
      </c>
      <c r="AQ342" s="199">
        <f t="shared" si="279"/>
        <v>0</v>
      </c>
      <c r="AR342" s="201">
        <f t="shared" si="280"/>
        <v>0</v>
      </c>
      <c r="AS342" s="204">
        <f t="shared" si="281"/>
        <v>4</v>
      </c>
      <c r="AT342" s="199">
        <f t="shared" si="282"/>
        <v>12</v>
      </c>
      <c r="AU342" s="199">
        <f t="shared" si="283"/>
        <v>0</v>
      </c>
      <c r="AV342" s="199">
        <f t="shared" si="284"/>
        <v>0</v>
      </c>
      <c r="AW342" s="201">
        <f t="shared" si="285"/>
        <v>0</v>
      </c>
      <c r="AX342" s="205">
        <f t="shared" si="286"/>
        <v>3</v>
      </c>
      <c r="AY342" s="199">
        <f t="shared" si="287"/>
        <v>0</v>
      </c>
      <c r="AZ342" s="199">
        <f t="shared" si="288"/>
        <v>0</v>
      </c>
      <c r="BA342" s="199">
        <f t="shared" si="289"/>
        <v>0</v>
      </c>
      <c r="BB342" s="201">
        <f t="shared" si="290"/>
        <v>0</v>
      </c>
      <c r="BC342" s="204">
        <f t="shared" si="291"/>
        <v>4</v>
      </c>
      <c r="BD342" s="199">
        <f t="shared" si="292"/>
        <v>0</v>
      </c>
      <c r="BE342" s="199">
        <f t="shared" si="293"/>
        <v>0</v>
      </c>
      <c r="BF342" s="199">
        <f t="shared" si="294"/>
        <v>0</v>
      </c>
      <c r="BG342" s="201">
        <f t="shared" si="295"/>
        <v>0</v>
      </c>
      <c r="BH342" s="204">
        <f t="shared" si="296"/>
        <v>4</v>
      </c>
      <c r="BI342" s="199">
        <f t="shared" si="297"/>
        <v>7</v>
      </c>
      <c r="BJ342" s="199">
        <f t="shared" si="298"/>
        <v>0</v>
      </c>
      <c r="BK342" s="199">
        <f t="shared" si="299"/>
        <v>0</v>
      </c>
      <c r="BL342" s="201">
        <f t="shared" si="300"/>
        <v>0</v>
      </c>
      <c r="BM342" s="206">
        <f t="shared" si="301"/>
        <v>3</v>
      </c>
      <c r="BN342" s="199">
        <f t="shared" si="302"/>
        <v>13</v>
      </c>
      <c r="BO342" s="199">
        <f t="shared" si="303"/>
        <v>0</v>
      </c>
      <c r="BP342" s="199">
        <f t="shared" si="304"/>
        <v>0</v>
      </c>
      <c r="BQ342" s="201">
        <f t="shared" si="305"/>
        <v>0</v>
      </c>
      <c r="BR342" s="207">
        <f t="shared" si="306"/>
        <v>3</v>
      </c>
      <c r="BS342" s="199">
        <f t="shared" si="307"/>
        <v>0</v>
      </c>
      <c r="BT342" s="199">
        <f t="shared" si="308"/>
        <v>0</v>
      </c>
      <c r="BU342" s="199">
        <f t="shared" si="309"/>
        <v>0</v>
      </c>
      <c r="BV342" s="201">
        <f t="shared" si="310"/>
        <v>0</v>
      </c>
      <c r="BW342" s="207">
        <f t="shared" si="311"/>
        <v>4</v>
      </c>
      <c r="BX342" s="235">
        <v>84</v>
      </c>
      <c r="BY342" s="235">
        <v>84</v>
      </c>
      <c r="BZ342" s="193" t="e">
        <f t="shared" si="312"/>
        <v>#VALUE!</v>
      </c>
      <c r="CA342" s="193">
        <f t="shared" si="313"/>
        <v>20</v>
      </c>
      <c r="CB342" s="193" t="e">
        <f t="shared" si="314"/>
        <v>#VALUE!</v>
      </c>
      <c r="CC342" s="193" t="e">
        <f t="shared" si="315"/>
        <v>#VALUE!</v>
      </c>
      <c r="CD342" s="193" t="e">
        <f t="shared" si="316"/>
        <v>#VALUE!</v>
      </c>
      <c r="CE342" s="193" t="e">
        <f t="shared" si="317"/>
        <v>#VALUE!</v>
      </c>
      <c r="CF342" s="193" t="e">
        <f t="shared" si="318"/>
        <v>#VALUE!</v>
      </c>
      <c r="CG342" s="193" t="e">
        <f t="shared" si="319"/>
        <v>#VALUE!</v>
      </c>
      <c r="CH342" s="193" t="e">
        <f t="shared" si="320"/>
        <v>#VALUE!</v>
      </c>
      <c r="CI342" s="193" t="e">
        <f t="shared" si="321"/>
        <v>#VALUE!</v>
      </c>
      <c r="CJ342" s="193" t="e">
        <f t="shared" si="322"/>
        <v>#VALUE!</v>
      </c>
      <c r="CK342" s="193" t="e">
        <f t="shared" si="323"/>
        <v>#VALUE!</v>
      </c>
      <c r="CL342" s="193" t="e">
        <f t="shared" si="324"/>
        <v>#VALUE!</v>
      </c>
      <c r="CM342" s="193" t="e">
        <f t="shared" si="325"/>
        <v>#VALUE!</v>
      </c>
      <c r="CN342" s="193" t="e">
        <f t="shared" si="326"/>
        <v>#VALUE!</v>
      </c>
      <c r="CO342" s="209" t="str">
        <f t="shared" si="327"/>
        <v>2023PEC AI 357</v>
      </c>
      <c r="CP342" s="193" t="e">
        <f t="shared" si="328"/>
        <v>#VALUE!</v>
      </c>
      <c r="CQ342" s="158"/>
      <c r="CR342" s="193">
        <f t="shared" si="329"/>
        <v>20</v>
      </c>
      <c r="CS342" s="193" t="e">
        <f t="shared" si="330"/>
        <v>#VALUE!</v>
      </c>
      <c r="CT342" s="193" t="e">
        <f t="shared" si="331"/>
        <v>#VALUE!</v>
      </c>
      <c r="CU342" s="193" t="e">
        <f t="shared" si="332"/>
        <v>#VALUE!</v>
      </c>
      <c r="CV342" s="193" t="e">
        <f t="shared" si="333"/>
        <v>#VALUE!</v>
      </c>
      <c r="CW342" s="193" t="e">
        <f t="shared" si="334"/>
        <v>#VALUE!</v>
      </c>
      <c r="CX342" s="193" t="e">
        <f t="shared" si="335"/>
        <v>#VALUE!</v>
      </c>
      <c r="CY342" s="193" t="e">
        <f t="shared" si="336"/>
        <v>#VALUE!</v>
      </c>
      <c r="CZ342" s="193" t="e">
        <f t="shared" si="337"/>
        <v>#VALUE!</v>
      </c>
      <c r="DA342" s="193" t="e">
        <f t="shared" si="338"/>
        <v>#VALUE!</v>
      </c>
      <c r="DB342" s="193" t="e">
        <f t="shared" si="339"/>
        <v>#VALUE!</v>
      </c>
      <c r="DC342" s="193" t="e">
        <f t="shared" si="340"/>
        <v>#VALUE!</v>
      </c>
      <c r="DD342" s="193" t="e">
        <f t="shared" si="341"/>
        <v>#VALUE!</v>
      </c>
      <c r="DE342" s="159"/>
      <c r="DF342" s="159" t="e">
        <f t="shared" si="342"/>
        <v>#VALUE!</v>
      </c>
      <c r="DG342" s="159"/>
      <c r="DH342" s="159"/>
      <c r="DI342" s="159"/>
      <c r="DJ342" s="159"/>
      <c r="DK342" s="159"/>
      <c r="DL342" s="159"/>
      <c r="DM342" s="159"/>
      <c r="DN342" s="159"/>
      <c r="DO342" s="159"/>
      <c r="DP342" s="159"/>
      <c r="DQ342" s="159"/>
      <c r="DR342" s="159">
        <f t="shared" si="343"/>
        <v>84</v>
      </c>
      <c r="DS342" s="188">
        <f t="shared" si="344"/>
        <v>17</v>
      </c>
      <c r="DT342" s="159">
        <f t="shared" si="345"/>
        <v>12</v>
      </c>
      <c r="DU342" s="159">
        <f t="shared" si="346"/>
        <v>12</v>
      </c>
      <c r="DV342" s="159">
        <f t="shared" si="347"/>
        <v>11</v>
      </c>
      <c r="DW342" s="159">
        <f t="shared" si="348"/>
        <v>12</v>
      </c>
      <c r="DX342" s="159">
        <f t="shared" si="349"/>
        <v>7</v>
      </c>
      <c r="DY342" s="210">
        <f t="shared" si="350"/>
        <v>13</v>
      </c>
      <c r="DZ342" s="159">
        <f t="shared" si="351"/>
        <v>84</v>
      </c>
      <c r="EA342" s="159">
        <f t="shared" si="352"/>
        <v>17</v>
      </c>
      <c r="EB342" s="159">
        <f t="shared" si="353"/>
        <v>12</v>
      </c>
      <c r="EC342" s="159">
        <f t="shared" si="399"/>
        <v>0</v>
      </c>
      <c r="ED342" s="159">
        <f t="shared" si="399"/>
        <v>0</v>
      </c>
      <c r="EE342" s="159">
        <f t="shared" si="400"/>
        <v>12</v>
      </c>
      <c r="EF342" s="159">
        <f t="shared" si="400"/>
        <v>11</v>
      </c>
      <c r="EG342" s="159">
        <f t="shared" si="354"/>
        <v>0</v>
      </c>
      <c r="EH342" s="159">
        <f t="shared" si="355"/>
        <v>12</v>
      </c>
      <c r="EI342" s="159">
        <f t="shared" si="401"/>
        <v>0</v>
      </c>
      <c r="EJ342" s="159">
        <f t="shared" si="401"/>
        <v>0</v>
      </c>
      <c r="EK342" s="159">
        <f t="shared" si="402"/>
        <v>7</v>
      </c>
      <c r="EL342" s="159">
        <f t="shared" si="402"/>
        <v>13</v>
      </c>
      <c r="EM342" s="159">
        <f t="shared" si="356"/>
        <v>0</v>
      </c>
      <c r="EN342" s="159"/>
      <c r="EO342" s="159"/>
      <c r="EP342" s="188">
        <f t="shared" si="357"/>
        <v>17</v>
      </c>
      <c r="EQ342" s="159">
        <f t="shared" si="358"/>
        <v>15</v>
      </c>
      <c r="ER342" s="159">
        <f t="shared" si="359"/>
        <v>15</v>
      </c>
      <c r="ES342" s="159">
        <f t="shared" si="360"/>
        <v>13</v>
      </c>
      <c r="ET342" s="159">
        <f t="shared" si="361"/>
        <v>11</v>
      </c>
      <c r="EU342" s="159">
        <f t="shared" si="362"/>
        <v>13</v>
      </c>
      <c r="EV342" s="159"/>
      <c r="EW342" s="159">
        <f t="shared" si="363"/>
        <v>84</v>
      </c>
      <c r="EX342" s="159">
        <f t="shared" si="364"/>
        <v>17</v>
      </c>
      <c r="EY342" s="159">
        <f t="shared" si="365"/>
        <v>15</v>
      </c>
      <c r="EZ342" s="159">
        <f t="shared" si="403"/>
        <v>0</v>
      </c>
      <c r="FA342" s="159">
        <f t="shared" si="403"/>
        <v>0</v>
      </c>
      <c r="FB342" s="159">
        <f t="shared" si="404"/>
        <v>15</v>
      </c>
      <c r="FC342" s="159">
        <f t="shared" si="404"/>
        <v>13</v>
      </c>
      <c r="FD342" s="159">
        <f t="shared" si="366"/>
        <v>0</v>
      </c>
      <c r="FE342" s="159">
        <f t="shared" si="367"/>
        <v>11</v>
      </c>
      <c r="FF342" s="159">
        <f t="shared" si="405"/>
        <v>0</v>
      </c>
      <c r="FG342" s="159">
        <f t="shared" si="405"/>
        <v>0</v>
      </c>
      <c r="FH342" s="159">
        <f t="shared" si="368"/>
        <v>13</v>
      </c>
      <c r="FI342" s="159">
        <v>0</v>
      </c>
      <c r="FJ342" s="159">
        <v>0</v>
      </c>
      <c r="FK342" s="159"/>
      <c r="FL342" s="159"/>
      <c r="FM342" s="235">
        <v>84</v>
      </c>
    </row>
    <row r="343" spans="1:169" ht="18" x14ac:dyDescent="0.2">
      <c r="A343" s="194">
        <v>330</v>
      </c>
      <c r="B343" s="195">
        <v>211423243332</v>
      </c>
      <c r="C343" s="196" t="s">
        <v>1328</v>
      </c>
      <c r="D343" s="197"/>
      <c r="E343" s="198" t="s">
        <v>1329</v>
      </c>
      <c r="F343" s="199">
        <f t="shared" si="243"/>
        <v>2</v>
      </c>
      <c r="G343" s="199">
        <f t="shared" si="244"/>
        <v>2</v>
      </c>
      <c r="H343" s="199">
        <f t="shared" si="245"/>
        <v>2</v>
      </c>
      <c r="I343" s="199">
        <f t="shared" si="246"/>
        <v>2</v>
      </c>
      <c r="J343" s="199">
        <f t="shared" si="247"/>
        <v>2</v>
      </c>
      <c r="K343" s="199">
        <f t="shared" si="248"/>
        <v>2</v>
      </c>
      <c r="L343" s="199">
        <f t="shared" si="249"/>
        <v>1</v>
      </c>
      <c r="M343" s="199">
        <f t="shared" si="250"/>
        <v>0</v>
      </c>
      <c r="N343" s="199">
        <f t="shared" si="251"/>
        <v>0</v>
      </c>
      <c r="O343" s="200">
        <f t="shared" si="252"/>
        <v>0</v>
      </c>
      <c r="P343" s="199">
        <f t="shared" si="253"/>
        <v>0</v>
      </c>
      <c r="Q343" s="199">
        <f t="shared" si="254"/>
        <v>0</v>
      </c>
      <c r="R343" s="199">
        <f t="shared" si="255"/>
        <v>0</v>
      </c>
      <c r="S343" s="201">
        <f t="shared" si="398"/>
        <v>0</v>
      </c>
      <c r="T343" s="202">
        <f t="shared" si="256"/>
        <v>4</v>
      </c>
      <c r="U343" s="199">
        <f t="shared" si="257"/>
        <v>9</v>
      </c>
      <c r="V343" s="199">
        <f t="shared" si="258"/>
        <v>0</v>
      </c>
      <c r="W343" s="199">
        <f t="shared" si="259"/>
        <v>0</v>
      </c>
      <c r="X343" s="201">
        <f t="shared" si="260"/>
        <v>0</v>
      </c>
      <c r="Y343" s="203">
        <f t="shared" si="261"/>
        <v>3</v>
      </c>
      <c r="Z343" s="199">
        <f t="shared" si="262"/>
        <v>9</v>
      </c>
      <c r="AA343" s="199">
        <f t="shared" si="263"/>
        <v>0</v>
      </c>
      <c r="AB343" s="199">
        <f t="shared" si="264"/>
        <v>0</v>
      </c>
      <c r="AC343" s="201">
        <f t="shared" si="265"/>
        <v>0</v>
      </c>
      <c r="AD343" s="202">
        <f t="shared" si="266"/>
        <v>3</v>
      </c>
      <c r="AE343" s="199">
        <f t="shared" si="267"/>
        <v>0</v>
      </c>
      <c r="AF343" s="199">
        <f t="shared" si="268"/>
        <v>0</v>
      </c>
      <c r="AG343" s="199">
        <f t="shared" si="269"/>
        <v>0</v>
      </c>
      <c r="AH343" s="201">
        <f t="shared" si="270"/>
        <v>0</v>
      </c>
      <c r="AI343" s="204">
        <f t="shared" si="271"/>
        <v>4</v>
      </c>
      <c r="AJ343" s="199">
        <f t="shared" si="272"/>
        <v>0</v>
      </c>
      <c r="AK343" s="199">
        <f t="shared" si="273"/>
        <v>0</v>
      </c>
      <c r="AL343" s="199">
        <f t="shared" si="274"/>
        <v>0</v>
      </c>
      <c r="AM343" s="201">
        <f t="shared" si="275"/>
        <v>0</v>
      </c>
      <c r="AN343" s="204">
        <f t="shared" si="276"/>
        <v>4</v>
      </c>
      <c r="AO343" s="199">
        <f t="shared" si="277"/>
        <v>9</v>
      </c>
      <c r="AP343" s="199">
        <f t="shared" si="278"/>
        <v>0</v>
      </c>
      <c r="AQ343" s="199">
        <f t="shared" si="279"/>
        <v>0</v>
      </c>
      <c r="AR343" s="201">
        <f t="shared" si="280"/>
        <v>0</v>
      </c>
      <c r="AS343" s="204">
        <f t="shared" si="281"/>
        <v>3</v>
      </c>
      <c r="AT343" s="199">
        <f t="shared" si="282"/>
        <v>0</v>
      </c>
      <c r="AU343" s="199">
        <f t="shared" si="283"/>
        <v>0</v>
      </c>
      <c r="AV343" s="199">
        <f t="shared" si="284"/>
        <v>0</v>
      </c>
      <c r="AW343" s="201">
        <f t="shared" si="285"/>
        <v>0</v>
      </c>
      <c r="AX343" s="205">
        <f t="shared" si="286"/>
        <v>4</v>
      </c>
      <c r="AY343" s="199">
        <f t="shared" si="287"/>
        <v>9</v>
      </c>
      <c r="AZ343" s="199">
        <f t="shared" si="288"/>
        <v>0</v>
      </c>
      <c r="BA343" s="199">
        <f t="shared" si="289"/>
        <v>0</v>
      </c>
      <c r="BB343" s="201">
        <f t="shared" si="290"/>
        <v>0</v>
      </c>
      <c r="BC343" s="204">
        <f t="shared" si="291"/>
        <v>3</v>
      </c>
      <c r="BD343" s="199">
        <f t="shared" si="292"/>
        <v>5</v>
      </c>
      <c r="BE343" s="199">
        <f t="shared" si="293"/>
        <v>0</v>
      </c>
      <c r="BF343" s="199">
        <f t="shared" si="294"/>
        <v>0</v>
      </c>
      <c r="BG343" s="201">
        <f t="shared" si="295"/>
        <v>0</v>
      </c>
      <c r="BH343" s="204">
        <f t="shared" si="296"/>
        <v>3</v>
      </c>
      <c r="BI343" s="199">
        <f t="shared" si="297"/>
        <v>0</v>
      </c>
      <c r="BJ343" s="199">
        <f t="shared" si="298"/>
        <v>0</v>
      </c>
      <c r="BK343" s="199">
        <f t="shared" si="299"/>
        <v>0</v>
      </c>
      <c r="BL343" s="201">
        <f t="shared" si="300"/>
        <v>0</v>
      </c>
      <c r="BM343" s="206">
        <f t="shared" si="301"/>
        <v>4</v>
      </c>
      <c r="BN343" s="199">
        <f t="shared" si="302"/>
        <v>0</v>
      </c>
      <c r="BO343" s="199">
        <f t="shared" si="303"/>
        <v>0</v>
      </c>
      <c r="BP343" s="199">
        <f t="shared" si="304"/>
        <v>0</v>
      </c>
      <c r="BQ343" s="201">
        <f t="shared" si="305"/>
        <v>0</v>
      </c>
      <c r="BR343" s="207">
        <f t="shared" si="306"/>
        <v>4</v>
      </c>
      <c r="BS343" s="199">
        <f t="shared" si="307"/>
        <v>9</v>
      </c>
      <c r="BT343" s="199">
        <f t="shared" si="308"/>
        <v>0</v>
      </c>
      <c r="BU343" s="199">
        <f t="shared" si="309"/>
        <v>0</v>
      </c>
      <c r="BV343" s="201">
        <f t="shared" si="310"/>
        <v>0</v>
      </c>
      <c r="BW343" s="207">
        <f t="shared" si="311"/>
        <v>3</v>
      </c>
      <c r="BX343" s="235">
        <v>63</v>
      </c>
      <c r="BY343" s="235">
        <v>63</v>
      </c>
      <c r="BZ343" s="193" t="e">
        <f t="shared" si="312"/>
        <v>#VALUE!</v>
      </c>
      <c r="CA343" s="193">
        <f t="shared" si="313"/>
        <v>20</v>
      </c>
      <c r="CB343" s="193" t="e">
        <f t="shared" si="314"/>
        <v>#VALUE!</v>
      </c>
      <c r="CC343" s="193" t="e">
        <f t="shared" si="315"/>
        <v>#VALUE!</v>
      </c>
      <c r="CD343" s="193" t="e">
        <f t="shared" si="316"/>
        <v>#VALUE!</v>
      </c>
      <c r="CE343" s="193" t="e">
        <f t="shared" si="317"/>
        <v>#VALUE!</v>
      </c>
      <c r="CF343" s="193" t="e">
        <f t="shared" si="318"/>
        <v>#VALUE!</v>
      </c>
      <c r="CG343" s="193" t="e">
        <f t="shared" si="319"/>
        <v>#VALUE!</v>
      </c>
      <c r="CH343" s="193" t="e">
        <f t="shared" si="320"/>
        <v>#VALUE!</v>
      </c>
      <c r="CI343" s="193" t="e">
        <f t="shared" si="321"/>
        <v>#VALUE!</v>
      </c>
      <c r="CJ343" s="193" t="e">
        <f t="shared" si="322"/>
        <v>#VALUE!</v>
      </c>
      <c r="CK343" s="193" t="e">
        <f t="shared" si="323"/>
        <v>#VALUE!</v>
      </c>
      <c r="CL343" s="193" t="e">
        <f t="shared" si="324"/>
        <v>#VALUE!</v>
      </c>
      <c r="CM343" s="193" t="e">
        <f t="shared" si="325"/>
        <v>#VALUE!</v>
      </c>
      <c r="CN343" s="193" t="e">
        <f t="shared" si="326"/>
        <v>#VALUE!</v>
      </c>
      <c r="CO343" s="209" t="str">
        <f t="shared" si="327"/>
        <v>2023PEC AI 358</v>
      </c>
      <c r="CP343" s="193" t="e">
        <f t="shared" si="328"/>
        <v>#VALUE!</v>
      </c>
      <c r="CQ343" s="158"/>
      <c r="CR343" s="193">
        <f t="shared" si="329"/>
        <v>20</v>
      </c>
      <c r="CS343" s="193" t="e">
        <f t="shared" si="330"/>
        <v>#VALUE!</v>
      </c>
      <c r="CT343" s="193" t="e">
        <f t="shared" si="331"/>
        <v>#VALUE!</v>
      </c>
      <c r="CU343" s="193" t="e">
        <f t="shared" si="332"/>
        <v>#VALUE!</v>
      </c>
      <c r="CV343" s="193" t="e">
        <f t="shared" si="333"/>
        <v>#VALUE!</v>
      </c>
      <c r="CW343" s="193" t="e">
        <f t="shared" si="334"/>
        <v>#VALUE!</v>
      </c>
      <c r="CX343" s="193" t="e">
        <f t="shared" si="335"/>
        <v>#VALUE!</v>
      </c>
      <c r="CY343" s="193" t="e">
        <f t="shared" si="336"/>
        <v>#VALUE!</v>
      </c>
      <c r="CZ343" s="193" t="e">
        <f t="shared" si="337"/>
        <v>#VALUE!</v>
      </c>
      <c r="DA343" s="193" t="e">
        <f t="shared" si="338"/>
        <v>#VALUE!</v>
      </c>
      <c r="DB343" s="193" t="e">
        <f t="shared" si="339"/>
        <v>#VALUE!</v>
      </c>
      <c r="DC343" s="193" t="e">
        <f t="shared" si="340"/>
        <v>#VALUE!</v>
      </c>
      <c r="DD343" s="193" t="e">
        <f t="shared" si="341"/>
        <v>#VALUE!</v>
      </c>
      <c r="DE343" s="159"/>
      <c r="DF343" s="159" t="e">
        <f t="shared" si="342"/>
        <v>#VALUE!</v>
      </c>
      <c r="DG343" s="159"/>
      <c r="DH343" s="159"/>
      <c r="DI343" s="159"/>
      <c r="DJ343" s="159"/>
      <c r="DK343" s="159"/>
      <c r="DL343" s="159"/>
      <c r="DM343" s="159"/>
      <c r="DN343" s="159"/>
      <c r="DO343" s="159"/>
      <c r="DP343" s="159"/>
      <c r="DQ343" s="159"/>
      <c r="DR343" s="159">
        <f t="shared" si="343"/>
        <v>63</v>
      </c>
      <c r="DS343" s="188">
        <f t="shared" si="344"/>
        <v>13</v>
      </c>
      <c r="DT343" s="159">
        <f t="shared" si="345"/>
        <v>9</v>
      </c>
      <c r="DU343" s="159">
        <f t="shared" si="346"/>
        <v>9</v>
      </c>
      <c r="DV343" s="159">
        <f t="shared" si="347"/>
        <v>9</v>
      </c>
      <c r="DW343" s="159">
        <f t="shared" si="348"/>
        <v>9</v>
      </c>
      <c r="DX343" s="159">
        <f t="shared" si="349"/>
        <v>5</v>
      </c>
      <c r="DY343" s="210">
        <f t="shared" si="350"/>
        <v>9</v>
      </c>
      <c r="DZ343" s="159">
        <f t="shared" si="351"/>
        <v>63</v>
      </c>
      <c r="EA343" s="159">
        <f t="shared" si="352"/>
        <v>13</v>
      </c>
      <c r="EB343" s="159">
        <f t="shared" si="353"/>
        <v>0</v>
      </c>
      <c r="EC343" s="159">
        <f t="shared" si="399"/>
        <v>9</v>
      </c>
      <c r="ED343" s="159">
        <f t="shared" si="399"/>
        <v>9</v>
      </c>
      <c r="EE343" s="159">
        <f t="shared" si="400"/>
        <v>0</v>
      </c>
      <c r="EF343" s="159">
        <f t="shared" si="400"/>
        <v>0</v>
      </c>
      <c r="EG343" s="159">
        <f t="shared" si="354"/>
        <v>9</v>
      </c>
      <c r="EH343" s="159">
        <f t="shared" si="355"/>
        <v>0</v>
      </c>
      <c r="EI343" s="159">
        <f t="shared" si="401"/>
        <v>9</v>
      </c>
      <c r="EJ343" s="159">
        <f t="shared" si="401"/>
        <v>5</v>
      </c>
      <c r="EK343" s="159">
        <f t="shared" si="402"/>
        <v>0</v>
      </c>
      <c r="EL343" s="159">
        <f t="shared" si="402"/>
        <v>0</v>
      </c>
      <c r="EM343" s="159">
        <f t="shared" si="356"/>
        <v>9</v>
      </c>
      <c r="EN343" s="159"/>
      <c r="EO343" s="159"/>
      <c r="EP343" s="188">
        <f t="shared" si="357"/>
        <v>13</v>
      </c>
      <c r="EQ343" s="159">
        <f t="shared" si="358"/>
        <v>11</v>
      </c>
      <c r="ER343" s="159">
        <f t="shared" si="359"/>
        <v>11</v>
      </c>
      <c r="ES343" s="159">
        <f t="shared" si="360"/>
        <v>11</v>
      </c>
      <c r="ET343" s="159">
        <f t="shared" si="361"/>
        <v>7</v>
      </c>
      <c r="EU343" s="159">
        <f t="shared" si="362"/>
        <v>10</v>
      </c>
      <c r="EV343" s="159"/>
      <c r="EW343" s="159">
        <f t="shared" si="363"/>
        <v>63</v>
      </c>
      <c r="EX343" s="159">
        <f t="shared" si="364"/>
        <v>13</v>
      </c>
      <c r="EY343" s="159">
        <f t="shared" si="365"/>
        <v>0</v>
      </c>
      <c r="EZ343" s="159">
        <f t="shared" si="403"/>
        <v>11</v>
      </c>
      <c r="FA343" s="159">
        <f t="shared" si="403"/>
        <v>11</v>
      </c>
      <c r="FB343" s="159">
        <f t="shared" si="404"/>
        <v>0</v>
      </c>
      <c r="FC343" s="159">
        <f t="shared" si="404"/>
        <v>0</v>
      </c>
      <c r="FD343" s="159">
        <f t="shared" si="366"/>
        <v>11</v>
      </c>
      <c r="FE343" s="159">
        <f t="shared" si="367"/>
        <v>0</v>
      </c>
      <c r="FF343" s="159">
        <f t="shared" si="405"/>
        <v>7</v>
      </c>
      <c r="FG343" s="159">
        <f t="shared" si="405"/>
        <v>10</v>
      </c>
      <c r="FH343" s="159">
        <f t="shared" si="368"/>
        <v>0</v>
      </c>
      <c r="FI343" s="159">
        <v>0</v>
      </c>
      <c r="FJ343" s="159">
        <v>0</v>
      </c>
      <c r="FK343" s="159"/>
      <c r="FL343" s="159"/>
      <c r="FM343" s="235">
        <v>63</v>
      </c>
    </row>
    <row r="344" spans="1:169" ht="18" x14ac:dyDescent="0.2">
      <c r="A344" s="213">
        <v>331</v>
      </c>
      <c r="B344" s="211">
        <v>211423243333</v>
      </c>
      <c r="C344" s="195" t="s">
        <v>1330</v>
      </c>
      <c r="D344" s="197"/>
      <c r="E344" s="212" t="s">
        <v>1331</v>
      </c>
      <c r="F344" s="199">
        <f t="shared" si="243"/>
        <v>2</v>
      </c>
      <c r="G344" s="199">
        <f t="shared" si="244"/>
        <v>2</v>
      </c>
      <c r="H344" s="199">
        <f t="shared" si="245"/>
        <v>2</v>
      </c>
      <c r="I344" s="199">
        <f t="shared" si="246"/>
        <v>1</v>
      </c>
      <c r="J344" s="199">
        <f t="shared" si="247"/>
        <v>0</v>
      </c>
      <c r="K344" s="199">
        <f t="shared" si="248"/>
        <v>0</v>
      </c>
      <c r="L344" s="199">
        <f t="shared" si="249"/>
        <v>0</v>
      </c>
      <c r="M344" s="199">
        <f t="shared" si="250"/>
        <v>0</v>
      </c>
      <c r="N344" s="199">
        <f t="shared" si="251"/>
        <v>0</v>
      </c>
      <c r="O344" s="200">
        <f t="shared" si="252"/>
        <v>0</v>
      </c>
      <c r="P344" s="199">
        <f t="shared" si="253"/>
        <v>6</v>
      </c>
      <c r="Q344" s="199">
        <f t="shared" si="254"/>
        <v>0</v>
      </c>
      <c r="R344" s="199">
        <f t="shared" si="255"/>
        <v>0</v>
      </c>
      <c r="S344" s="201">
        <f t="shared" si="398"/>
        <v>0</v>
      </c>
      <c r="T344" s="202">
        <f t="shared" si="256"/>
        <v>3</v>
      </c>
      <c r="U344" s="199">
        <f t="shared" si="257"/>
        <v>0</v>
      </c>
      <c r="V344" s="199">
        <f t="shared" si="258"/>
        <v>0</v>
      </c>
      <c r="W344" s="199">
        <f t="shared" si="259"/>
        <v>0</v>
      </c>
      <c r="X344" s="201">
        <f t="shared" si="260"/>
        <v>0</v>
      </c>
      <c r="Y344" s="203">
        <f t="shared" si="261"/>
        <v>4</v>
      </c>
      <c r="Z344" s="199">
        <f t="shared" si="262"/>
        <v>0</v>
      </c>
      <c r="AA344" s="199">
        <f t="shared" si="263"/>
        <v>0</v>
      </c>
      <c r="AB344" s="199">
        <f t="shared" si="264"/>
        <v>0</v>
      </c>
      <c r="AC344" s="201">
        <f t="shared" si="265"/>
        <v>0</v>
      </c>
      <c r="AD344" s="202">
        <f t="shared" si="266"/>
        <v>4</v>
      </c>
      <c r="AE344" s="199">
        <f t="shared" si="267"/>
        <v>6</v>
      </c>
      <c r="AF344" s="199">
        <f t="shared" si="268"/>
        <v>0</v>
      </c>
      <c r="AG344" s="199">
        <f t="shared" si="269"/>
        <v>0</v>
      </c>
      <c r="AH344" s="201">
        <f t="shared" si="270"/>
        <v>0</v>
      </c>
      <c r="AI344" s="204">
        <f t="shared" si="271"/>
        <v>3</v>
      </c>
      <c r="AJ344" s="199">
        <f t="shared" si="272"/>
        <v>5</v>
      </c>
      <c r="AK344" s="199">
        <f t="shared" si="273"/>
        <v>0</v>
      </c>
      <c r="AL344" s="199">
        <f t="shared" si="274"/>
        <v>0</v>
      </c>
      <c r="AM344" s="201">
        <f t="shared" si="275"/>
        <v>0</v>
      </c>
      <c r="AN344" s="204">
        <f t="shared" si="276"/>
        <v>3</v>
      </c>
      <c r="AO344" s="199">
        <f t="shared" si="277"/>
        <v>0</v>
      </c>
      <c r="AP344" s="199">
        <f t="shared" si="278"/>
        <v>0</v>
      </c>
      <c r="AQ344" s="199">
        <f t="shared" si="279"/>
        <v>0</v>
      </c>
      <c r="AR344" s="201">
        <f t="shared" si="280"/>
        <v>0</v>
      </c>
      <c r="AS344" s="204">
        <f t="shared" si="281"/>
        <v>4</v>
      </c>
      <c r="AT344" s="199">
        <f t="shared" si="282"/>
        <v>6</v>
      </c>
      <c r="AU344" s="199">
        <f t="shared" si="283"/>
        <v>0</v>
      </c>
      <c r="AV344" s="199">
        <f t="shared" si="284"/>
        <v>0</v>
      </c>
      <c r="AW344" s="201">
        <f t="shared" si="285"/>
        <v>0</v>
      </c>
      <c r="AX344" s="205">
        <f t="shared" si="286"/>
        <v>3</v>
      </c>
      <c r="AY344" s="199">
        <f t="shared" si="287"/>
        <v>0</v>
      </c>
      <c r="AZ344" s="199">
        <f t="shared" si="288"/>
        <v>0</v>
      </c>
      <c r="BA344" s="199">
        <f t="shared" si="289"/>
        <v>0</v>
      </c>
      <c r="BB344" s="201">
        <f t="shared" si="290"/>
        <v>0</v>
      </c>
      <c r="BC344" s="204">
        <f t="shared" si="291"/>
        <v>4</v>
      </c>
      <c r="BD344" s="199">
        <f t="shared" si="292"/>
        <v>0</v>
      </c>
      <c r="BE344" s="199">
        <f t="shared" si="293"/>
        <v>0</v>
      </c>
      <c r="BF344" s="199">
        <f t="shared" si="294"/>
        <v>0</v>
      </c>
      <c r="BG344" s="201">
        <f t="shared" si="295"/>
        <v>0</v>
      </c>
      <c r="BH344" s="204">
        <f t="shared" si="296"/>
        <v>4</v>
      </c>
      <c r="BI344" s="199">
        <f t="shared" si="297"/>
        <v>1</v>
      </c>
      <c r="BJ344" s="199">
        <f t="shared" si="298"/>
        <v>0</v>
      </c>
      <c r="BK344" s="199">
        <f t="shared" si="299"/>
        <v>0</v>
      </c>
      <c r="BL344" s="201">
        <f t="shared" si="300"/>
        <v>0</v>
      </c>
      <c r="BM344" s="206">
        <f t="shared" si="301"/>
        <v>3</v>
      </c>
      <c r="BN344" s="199">
        <f t="shared" si="302"/>
        <v>5</v>
      </c>
      <c r="BO344" s="199">
        <f t="shared" si="303"/>
        <v>0</v>
      </c>
      <c r="BP344" s="199">
        <f t="shared" si="304"/>
        <v>0</v>
      </c>
      <c r="BQ344" s="201">
        <f t="shared" si="305"/>
        <v>0</v>
      </c>
      <c r="BR344" s="207">
        <f t="shared" si="306"/>
        <v>3</v>
      </c>
      <c r="BS344" s="199">
        <f t="shared" si="307"/>
        <v>0</v>
      </c>
      <c r="BT344" s="199">
        <f t="shared" si="308"/>
        <v>0</v>
      </c>
      <c r="BU344" s="199">
        <f t="shared" si="309"/>
        <v>0</v>
      </c>
      <c r="BV344" s="201">
        <f t="shared" si="310"/>
        <v>0</v>
      </c>
      <c r="BW344" s="207">
        <f t="shared" si="311"/>
        <v>4</v>
      </c>
      <c r="BX344" s="235">
        <v>36</v>
      </c>
      <c r="BY344" s="235">
        <v>36</v>
      </c>
      <c r="BZ344" s="193" t="e">
        <f t="shared" si="312"/>
        <v>#VALUE!</v>
      </c>
      <c r="CA344" s="193">
        <f t="shared" si="313"/>
        <v>20</v>
      </c>
      <c r="CB344" s="193" t="e">
        <f t="shared" si="314"/>
        <v>#VALUE!</v>
      </c>
      <c r="CC344" s="193" t="e">
        <f t="shared" si="315"/>
        <v>#VALUE!</v>
      </c>
      <c r="CD344" s="193" t="e">
        <f t="shared" si="316"/>
        <v>#VALUE!</v>
      </c>
      <c r="CE344" s="193" t="e">
        <f t="shared" si="317"/>
        <v>#VALUE!</v>
      </c>
      <c r="CF344" s="193" t="e">
        <f t="shared" si="318"/>
        <v>#VALUE!</v>
      </c>
      <c r="CG344" s="193" t="e">
        <f t="shared" si="319"/>
        <v>#VALUE!</v>
      </c>
      <c r="CH344" s="193" t="e">
        <f t="shared" si="320"/>
        <v>#VALUE!</v>
      </c>
      <c r="CI344" s="193" t="e">
        <f t="shared" si="321"/>
        <v>#VALUE!</v>
      </c>
      <c r="CJ344" s="193" t="e">
        <f t="shared" si="322"/>
        <v>#VALUE!</v>
      </c>
      <c r="CK344" s="193" t="e">
        <f t="shared" si="323"/>
        <v>#VALUE!</v>
      </c>
      <c r="CL344" s="193" t="e">
        <f t="shared" si="324"/>
        <v>#VALUE!</v>
      </c>
      <c r="CM344" s="193" t="e">
        <f t="shared" si="325"/>
        <v>#VALUE!</v>
      </c>
      <c r="CN344" s="193" t="e">
        <f t="shared" si="326"/>
        <v>#VALUE!</v>
      </c>
      <c r="CO344" s="209" t="str">
        <f t="shared" si="327"/>
        <v>2023PEC AI 230</v>
      </c>
      <c r="CP344" s="193" t="e">
        <f t="shared" si="328"/>
        <v>#VALUE!</v>
      </c>
      <c r="CQ344" s="158"/>
      <c r="CR344" s="193">
        <f t="shared" si="329"/>
        <v>20</v>
      </c>
      <c r="CS344" s="193" t="e">
        <f t="shared" si="330"/>
        <v>#VALUE!</v>
      </c>
      <c r="CT344" s="193" t="e">
        <f t="shared" si="331"/>
        <v>#VALUE!</v>
      </c>
      <c r="CU344" s="193" t="e">
        <f t="shared" si="332"/>
        <v>#VALUE!</v>
      </c>
      <c r="CV344" s="193" t="e">
        <f t="shared" si="333"/>
        <v>#VALUE!</v>
      </c>
      <c r="CW344" s="193" t="e">
        <f t="shared" si="334"/>
        <v>#VALUE!</v>
      </c>
      <c r="CX344" s="193" t="e">
        <f t="shared" si="335"/>
        <v>#VALUE!</v>
      </c>
      <c r="CY344" s="193" t="e">
        <f t="shared" si="336"/>
        <v>#VALUE!</v>
      </c>
      <c r="CZ344" s="193" t="e">
        <f t="shared" si="337"/>
        <v>#VALUE!</v>
      </c>
      <c r="DA344" s="193" t="e">
        <f t="shared" si="338"/>
        <v>#VALUE!</v>
      </c>
      <c r="DB344" s="193" t="e">
        <f t="shared" si="339"/>
        <v>#VALUE!</v>
      </c>
      <c r="DC344" s="193" t="e">
        <f t="shared" si="340"/>
        <v>#VALUE!</v>
      </c>
      <c r="DD344" s="193" t="e">
        <f t="shared" si="341"/>
        <v>#VALUE!</v>
      </c>
      <c r="DE344" s="159"/>
      <c r="DF344" s="159" t="e">
        <f t="shared" si="342"/>
        <v>#VALUE!</v>
      </c>
      <c r="DG344" s="159"/>
      <c r="DH344" s="159"/>
      <c r="DI344" s="159"/>
      <c r="DJ344" s="159"/>
      <c r="DK344" s="159"/>
      <c r="DL344" s="159"/>
      <c r="DM344" s="159"/>
      <c r="DN344" s="159"/>
      <c r="DO344" s="159"/>
      <c r="DP344" s="159"/>
      <c r="DQ344" s="159"/>
      <c r="DR344" s="159">
        <f t="shared" si="343"/>
        <v>36</v>
      </c>
      <c r="DS344" s="188">
        <f t="shared" si="344"/>
        <v>7</v>
      </c>
      <c r="DT344" s="159">
        <f t="shared" si="345"/>
        <v>6</v>
      </c>
      <c r="DU344" s="159">
        <f t="shared" si="346"/>
        <v>6</v>
      </c>
      <c r="DV344" s="159">
        <f t="shared" si="347"/>
        <v>5</v>
      </c>
      <c r="DW344" s="159">
        <f t="shared" si="348"/>
        <v>6</v>
      </c>
      <c r="DX344" s="159">
        <f t="shared" si="349"/>
        <v>1</v>
      </c>
      <c r="DY344" s="210">
        <f t="shared" si="350"/>
        <v>5</v>
      </c>
      <c r="DZ344" s="159">
        <f t="shared" si="351"/>
        <v>36</v>
      </c>
      <c r="EA344" s="159">
        <f t="shared" si="352"/>
        <v>7</v>
      </c>
      <c r="EB344" s="159">
        <f t="shared" si="353"/>
        <v>6</v>
      </c>
      <c r="EC344" s="159">
        <f t="shared" si="399"/>
        <v>0</v>
      </c>
      <c r="ED344" s="159">
        <f t="shared" si="399"/>
        <v>0</v>
      </c>
      <c r="EE344" s="159">
        <f t="shared" si="400"/>
        <v>6</v>
      </c>
      <c r="EF344" s="159">
        <f t="shared" si="400"/>
        <v>5</v>
      </c>
      <c r="EG344" s="159">
        <f t="shared" si="354"/>
        <v>0</v>
      </c>
      <c r="EH344" s="159">
        <f t="shared" si="355"/>
        <v>6</v>
      </c>
      <c r="EI344" s="159">
        <f t="shared" si="401"/>
        <v>0</v>
      </c>
      <c r="EJ344" s="159">
        <f t="shared" si="401"/>
        <v>0</v>
      </c>
      <c r="EK344" s="159">
        <f t="shared" si="402"/>
        <v>1</v>
      </c>
      <c r="EL344" s="159">
        <f t="shared" si="402"/>
        <v>5</v>
      </c>
      <c r="EM344" s="159">
        <f t="shared" si="356"/>
        <v>0</v>
      </c>
      <c r="EN344" s="159"/>
      <c r="EO344" s="159"/>
      <c r="EP344" s="188">
        <f t="shared" si="357"/>
        <v>7</v>
      </c>
      <c r="EQ344" s="159">
        <f t="shared" si="358"/>
        <v>7</v>
      </c>
      <c r="ER344" s="159">
        <f t="shared" si="359"/>
        <v>7</v>
      </c>
      <c r="ES344" s="159">
        <f t="shared" si="360"/>
        <v>6</v>
      </c>
      <c r="ET344" s="159">
        <f t="shared" si="361"/>
        <v>3</v>
      </c>
      <c r="EU344" s="159">
        <f t="shared" si="362"/>
        <v>6</v>
      </c>
      <c r="EV344" s="159"/>
      <c r="EW344" s="159">
        <f t="shared" si="363"/>
        <v>36</v>
      </c>
      <c r="EX344" s="159">
        <f t="shared" si="364"/>
        <v>7</v>
      </c>
      <c r="EY344" s="159">
        <f t="shared" si="365"/>
        <v>7</v>
      </c>
      <c r="EZ344" s="159">
        <f t="shared" si="403"/>
        <v>0</v>
      </c>
      <c r="FA344" s="159">
        <f t="shared" si="403"/>
        <v>0</v>
      </c>
      <c r="FB344" s="159">
        <f t="shared" si="404"/>
        <v>7</v>
      </c>
      <c r="FC344" s="159">
        <f t="shared" si="404"/>
        <v>6</v>
      </c>
      <c r="FD344" s="159">
        <f t="shared" si="366"/>
        <v>0</v>
      </c>
      <c r="FE344" s="159">
        <f t="shared" si="367"/>
        <v>3</v>
      </c>
      <c r="FF344" s="159">
        <f t="shared" si="405"/>
        <v>0</v>
      </c>
      <c r="FG344" s="159">
        <f t="shared" si="405"/>
        <v>0</v>
      </c>
      <c r="FH344" s="159">
        <f t="shared" si="368"/>
        <v>6</v>
      </c>
      <c r="FI344" s="159">
        <v>0</v>
      </c>
      <c r="FJ344" s="159">
        <v>0</v>
      </c>
      <c r="FK344" s="159"/>
      <c r="FL344" s="159"/>
      <c r="FM344" s="235">
        <v>36</v>
      </c>
    </row>
    <row r="345" spans="1:169" ht="18" x14ac:dyDescent="0.2">
      <c r="A345" s="194">
        <v>332</v>
      </c>
      <c r="B345" s="195">
        <v>211423243334</v>
      </c>
      <c r="C345" s="196" t="s">
        <v>1332</v>
      </c>
      <c r="D345" s="197"/>
      <c r="E345" s="198" t="s">
        <v>1333</v>
      </c>
      <c r="F345" s="199">
        <f t="shared" si="243"/>
        <v>2</v>
      </c>
      <c r="G345" s="199">
        <f t="shared" si="244"/>
        <v>2</v>
      </c>
      <c r="H345" s="199">
        <f t="shared" si="245"/>
        <v>2</v>
      </c>
      <c r="I345" s="199">
        <f t="shared" si="246"/>
        <v>2</v>
      </c>
      <c r="J345" s="199">
        <f t="shared" si="247"/>
        <v>2</v>
      </c>
      <c r="K345" s="199">
        <f t="shared" si="248"/>
        <v>2</v>
      </c>
      <c r="L345" s="199">
        <f t="shared" si="249"/>
        <v>2</v>
      </c>
      <c r="M345" s="199">
        <f t="shared" si="250"/>
        <v>2</v>
      </c>
      <c r="N345" s="199">
        <f t="shared" si="251"/>
        <v>2</v>
      </c>
      <c r="O345" s="200">
        <f t="shared" si="252"/>
        <v>0</v>
      </c>
      <c r="P345" s="199">
        <f t="shared" si="253"/>
        <v>0</v>
      </c>
      <c r="Q345" s="199">
        <f t="shared" si="254"/>
        <v>0</v>
      </c>
      <c r="R345" s="199">
        <f t="shared" si="255"/>
        <v>0</v>
      </c>
      <c r="S345" s="201">
        <f t="shared" si="398"/>
        <v>0</v>
      </c>
      <c r="T345" s="202">
        <f t="shared" si="256"/>
        <v>4</v>
      </c>
      <c r="U345" s="199">
        <f t="shared" si="257"/>
        <v>12</v>
      </c>
      <c r="V345" s="199">
        <f t="shared" si="258"/>
        <v>0</v>
      </c>
      <c r="W345" s="199">
        <f t="shared" si="259"/>
        <v>0</v>
      </c>
      <c r="X345" s="201">
        <f t="shared" si="260"/>
        <v>0</v>
      </c>
      <c r="Y345" s="203">
        <f t="shared" si="261"/>
        <v>3</v>
      </c>
      <c r="Z345" s="199">
        <f t="shared" si="262"/>
        <v>13</v>
      </c>
      <c r="AA345" s="199">
        <f t="shared" si="263"/>
        <v>0</v>
      </c>
      <c r="AB345" s="199">
        <f t="shared" si="264"/>
        <v>0</v>
      </c>
      <c r="AC345" s="201">
        <f t="shared" si="265"/>
        <v>0</v>
      </c>
      <c r="AD345" s="202">
        <f t="shared" si="266"/>
        <v>3</v>
      </c>
      <c r="AE345" s="199">
        <f t="shared" si="267"/>
        <v>0</v>
      </c>
      <c r="AF345" s="199">
        <f t="shared" si="268"/>
        <v>0</v>
      </c>
      <c r="AG345" s="199">
        <f t="shared" si="269"/>
        <v>0</v>
      </c>
      <c r="AH345" s="201">
        <f t="shared" si="270"/>
        <v>0</v>
      </c>
      <c r="AI345" s="204">
        <f t="shared" si="271"/>
        <v>4</v>
      </c>
      <c r="AJ345" s="199">
        <f t="shared" si="272"/>
        <v>0</v>
      </c>
      <c r="AK345" s="199">
        <f t="shared" si="273"/>
        <v>0</v>
      </c>
      <c r="AL345" s="199">
        <f t="shared" si="274"/>
        <v>0</v>
      </c>
      <c r="AM345" s="201">
        <f t="shared" si="275"/>
        <v>0</v>
      </c>
      <c r="AN345" s="204">
        <f t="shared" si="276"/>
        <v>4</v>
      </c>
      <c r="AO345" s="199">
        <f t="shared" si="277"/>
        <v>13</v>
      </c>
      <c r="AP345" s="199">
        <f t="shared" si="278"/>
        <v>0</v>
      </c>
      <c r="AQ345" s="199">
        <f t="shared" si="279"/>
        <v>0</v>
      </c>
      <c r="AR345" s="201">
        <f t="shared" si="280"/>
        <v>0</v>
      </c>
      <c r="AS345" s="204">
        <f t="shared" si="281"/>
        <v>3</v>
      </c>
      <c r="AT345" s="199">
        <f t="shared" si="282"/>
        <v>0</v>
      </c>
      <c r="AU345" s="199">
        <f t="shared" si="283"/>
        <v>0</v>
      </c>
      <c r="AV345" s="199">
        <f t="shared" si="284"/>
        <v>0</v>
      </c>
      <c r="AW345" s="201">
        <f t="shared" si="285"/>
        <v>0</v>
      </c>
      <c r="AX345" s="205">
        <f t="shared" si="286"/>
        <v>4</v>
      </c>
      <c r="AY345" s="199">
        <f t="shared" si="287"/>
        <v>13</v>
      </c>
      <c r="AZ345" s="199">
        <f t="shared" si="288"/>
        <v>0</v>
      </c>
      <c r="BA345" s="199">
        <f t="shared" si="289"/>
        <v>0</v>
      </c>
      <c r="BB345" s="201">
        <f t="shared" si="290"/>
        <v>0</v>
      </c>
      <c r="BC345" s="204">
        <f t="shared" si="291"/>
        <v>3</v>
      </c>
      <c r="BD345" s="199">
        <f t="shared" si="292"/>
        <v>6</v>
      </c>
      <c r="BE345" s="199">
        <f t="shared" si="293"/>
        <v>0</v>
      </c>
      <c r="BF345" s="199">
        <f t="shared" si="294"/>
        <v>0</v>
      </c>
      <c r="BG345" s="201">
        <f t="shared" si="295"/>
        <v>0</v>
      </c>
      <c r="BH345" s="204">
        <f t="shared" si="296"/>
        <v>3</v>
      </c>
      <c r="BI345" s="199">
        <f t="shared" si="297"/>
        <v>0</v>
      </c>
      <c r="BJ345" s="199">
        <f t="shared" si="298"/>
        <v>0</v>
      </c>
      <c r="BK345" s="199">
        <f t="shared" si="299"/>
        <v>0</v>
      </c>
      <c r="BL345" s="201">
        <f t="shared" si="300"/>
        <v>0</v>
      </c>
      <c r="BM345" s="206">
        <f t="shared" si="301"/>
        <v>4</v>
      </c>
      <c r="BN345" s="199">
        <f t="shared" si="302"/>
        <v>0</v>
      </c>
      <c r="BO345" s="199">
        <f t="shared" si="303"/>
        <v>0</v>
      </c>
      <c r="BP345" s="199">
        <f t="shared" si="304"/>
        <v>0</v>
      </c>
      <c r="BQ345" s="201">
        <f t="shared" si="305"/>
        <v>0</v>
      </c>
      <c r="BR345" s="207">
        <f t="shared" si="306"/>
        <v>4</v>
      </c>
      <c r="BS345" s="199">
        <f t="shared" si="307"/>
        <v>13</v>
      </c>
      <c r="BT345" s="199">
        <f t="shared" si="308"/>
        <v>0</v>
      </c>
      <c r="BU345" s="199">
        <f t="shared" si="309"/>
        <v>0</v>
      </c>
      <c r="BV345" s="201">
        <f t="shared" si="310"/>
        <v>0</v>
      </c>
      <c r="BW345" s="207">
        <f t="shared" si="311"/>
        <v>3</v>
      </c>
      <c r="BX345" s="235">
        <v>88</v>
      </c>
      <c r="BY345" s="235">
        <v>88</v>
      </c>
      <c r="BZ345" s="193" t="e">
        <f t="shared" si="312"/>
        <v>#VALUE!</v>
      </c>
      <c r="CA345" s="193">
        <f t="shared" si="313"/>
        <v>20</v>
      </c>
      <c r="CB345" s="193" t="e">
        <f t="shared" si="314"/>
        <v>#VALUE!</v>
      </c>
      <c r="CC345" s="193" t="e">
        <f t="shared" si="315"/>
        <v>#VALUE!</v>
      </c>
      <c r="CD345" s="193" t="e">
        <f t="shared" si="316"/>
        <v>#VALUE!</v>
      </c>
      <c r="CE345" s="193" t="e">
        <f t="shared" si="317"/>
        <v>#VALUE!</v>
      </c>
      <c r="CF345" s="193" t="e">
        <f t="shared" si="318"/>
        <v>#VALUE!</v>
      </c>
      <c r="CG345" s="193" t="e">
        <f t="shared" si="319"/>
        <v>#VALUE!</v>
      </c>
      <c r="CH345" s="193" t="e">
        <f t="shared" si="320"/>
        <v>#VALUE!</v>
      </c>
      <c r="CI345" s="193" t="e">
        <f t="shared" si="321"/>
        <v>#VALUE!</v>
      </c>
      <c r="CJ345" s="193" t="e">
        <f t="shared" si="322"/>
        <v>#VALUE!</v>
      </c>
      <c r="CK345" s="193" t="e">
        <f t="shared" si="323"/>
        <v>#VALUE!</v>
      </c>
      <c r="CL345" s="193" t="e">
        <f t="shared" si="324"/>
        <v>#VALUE!</v>
      </c>
      <c r="CM345" s="193" t="e">
        <f t="shared" si="325"/>
        <v>#VALUE!</v>
      </c>
      <c r="CN345" s="193" t="e">
        <f t="shared" si="326"/>
        <v>#VALUE!</v>
      </c>
      <c r="CO345" s="209" t="str">
        <f t="shared" si="327"/>
        <v>2023PEC AI 359</v>
      </c>
      <c r="CP345" s="193" t="e">
        <f t="shared" si="328"/>
        <v>#VALUE!</v>
      </c>
      <c r="CQ345" s="158"/>
      <c r="CR345" s="193">
        <f t="shared" si="329"/>
        <v>20</v>
      </c>
      <c r="CS345" s="193" t="e">
        <f t="shared" si="330"/>
        <v>#VALUE!</v>
      </c>
      <c r="CT345" s="193" t="e">
        <f t="shared" si="331"/>
        <v>#VALUE!</v>
      </c>
      <c r="CU345" s="193" t="e">
        <f t="shared" si="332"/>
        <v>#VALUE!</v>
      </c>
      <c r="CV345" s="193" t="e">
        <f t="shared" si="333"/>
        <v>#VALUE!</v>
      </c>
      <c r="CW345" s="193" t="e">
        <f t="shared" si="334"/>
        <v>#VALUE!</v>
      </c>
      <c r="CX345" s="193" t="e">
        <f t="shared" si="335"/>
        <v>#VALUE!</v>
      </c>
      <c r="CY345" s="193" t="e">
        <f t="shared" si="336"/>
        <v>#VALUE!</v>
      </c>
      <c r="CZ345" s="193" t="e">
        <f t="shared" si="337"/>
        <v>#VALUE!</v>
      </c>
      <c r="DA345" s="193" t="e">
        <f t="shared" si="338"/>
        <v>#VALUE!</v>
      </c>
      <c r="DB345" s="193" t="e">
        <f t="shared" si="339"/>
        <v>#VALUE!</v>
      </c>
      <c r="DC345" s="193" t="e">
        <f t="shared" si="340"/>
        <v>#VALUE!</v>
      </c>
      <c r="DD345" s="193" t="e">
        <f t="shared" si="341"/>
        <v>#VALUE!</v>
      </c>
      <c r="DE345" s="159"/>
      <c r="DF345" s="159" t="e">
        <f t="shared" si="342"/>
        <v>#VALUE!</v>
      </c>
      <c r="DG345" s="159"/>
      <c r="DH345" s="159"/>
      <c r="DI345" s="159"/>
      <c r="DJ345" s="159"/>
      <c r="DK345" s="159"/>
      <c r="DL345" s="159"/>
      <c r="DM345" s="159"/>
      <c r="DN345" s="159"/>
      <c r="DO345" s="159"/>
      <c r="DP345" s="159"/>
      <c r="DQ345" s="159"/>
      <c r="DR345" s="159">
        <f t="shared" si="343"/>
        <v>88</v>
      </c>
      <c r="DS345" s="188">
        <f t="shared" si="344"/>
        <v>18</v>
      </c>
      <c r="DT345" s="159">
        <f t="shared" si="345"/>
        <v>12</v>
      </c>
      <c r="DU345" s="159">
        <f t="shared" si="346"/>
        <v>13</v>
      </c>
      <c r="DV345" s="159">
        <f t="shared" si="347"/>
        <v>13</v>
      </c>
      <c r="DW345" s="159">
        <f t="shared" si="348"/>
        <v>13</v>
      </c>
      <c r="DX345" s="159">
        <f t="shared" si="349"/>
        <v>6</v>
      </c>
      <c r="DY345" s="210">
        <f t="shared" si="350"/>
        <v>13</v>
      </c>
      <c r="DZ345" s="159">
        <f t="shared" si="351"/>
        <v>88</v>
      </c>
      <c r="EA345" s="159">
        <f t="shared" si="352"/>
        <v>18</v>
      </c>
      <c r="EB345" s="159">
        <f t="shared" si="353"/>
        <v>0</v>
      </c>
      <c r="EC345" s="159">
        <f t="shared" si="399"/>
        <v>12</v>
      </c>
      <c r="ED345" s="159">
        <f t="shared" si="399"/>
        <v>13</v>
      </c>
      <c r="EE345" s="159">
        <f t="shared" si="400"/>
        <v>0</v>
      </c>
      <c r="EF345" s="159">
        <f t="shared" si="400"/>
        <v>0</v>
      </c>
      <c r="EG345" s="159">
        <f t="shared" si="354"/>
        <v>13</v>
      </c>
      <c r="EH345" s="159">
        <f t="shared" si="355"/>
        <v>0</v>
      </c>
      <c r="EI345" s="159">
        <f t="shared" si="401"/>
        <v>13</v>
      </c>
      <c r="EJ345" s="159">
        <f t="shared" si="401"/>
        <v>6</v>
      </c>
      <c r="EK345" s="159">
        <f t="shared" si="402"/>
        <v>0</v>
      </c>
      <c r="EL345" s="159">
        <f t="shared" si="402"/>
        <v>0</v>
      </c>
      <c r="EM345" s="159">
        <f t="shared" si="356"/>
        <v>13</v>
      </c>
      <c r="EN345" s="159"/>
      <c r="EO345" s="159"/>
      <c r="EP345" s="188">
        <f t="shared" si="357"/>
        <v>18</v>
      </c>
      <c r="EQ345" s="159">
        <f t="shared" si="358"/>
        <v>15</v>
      </c>
      <c r="ER345" s="159">
        <f t="shared" si="359"/>
        <v>15</v>
      </c>
      <c r="ES345" s="159">
        <f t="shared" si="360"/>
        <v>15</v>
      </c>
      <c r="ET345" s="159">
        <f t="shared" si="361"/>
        <v>11</v>
      </c>
      <c r="EU345" s="159">
        <f t="shared" si="362"/>
        <v>14</v>
      </c>
      <c r="EV345" s="159"/>
      <c r="EW345" s="159">
        <f t="shared" si="363"/>
        <v>88</v>
      </c>
      <c r="EX345" s="159">
        <f t="shared" si="364"/>
        <v>18</v>
      </c>
      <c r="EY345" s="159">
        <f t="shared" si="365"/>
        <v>0</v>
      </c>
      <c r="EZ345" s="159">
        <f t="shared" si="403"/>
        <v>15</v>
      </c>
      <c r="FA345" s="159">
        <f t="shared" si="403"/>
        <v>15</v>
      </c>
      <c r="FB345" s="159">
        <f t="shared" si="404"/>
        <v>0</v>
      </c>
      <c r="FC345" s="159">
        <f t="shared" si="404"/>
        <v>0</v>
      </c>
      <c r="FD345" s="159">
        <f t="shared" si="366"/>
        <v>15</v>
      </c>
      <c r="FE345" s="159">
        <f t="shared" si="367"/>
        <v>0</v>
      </c>
      <c r="FF345" s="159">
        <f t="shared" si="405"/>
        <v>11</v>
      </c>
      <c r="FG345" s="159">
        <f t="shared" si="405"/>
        <v>14</v>
      </c>
      <c r="FH345" s="159">
        <f t="shared" si="368"/>
        <v>0</v>
      </c>
      <c r="FI345" s="159">
        <v>0</v>
      </c>
      <c r="FJ345" s="159">
        <v>0</v>
      </c>
      <c r="FK345" s="159"/>
      <c r="FL345" s="159"/>
      <c r="FM345" s="235">
        <v>88</v>
      </c>
    </row>
    <row r="346" spans="1:169" ht="18" x14ac:dyDescent="0.2">
      <c r="A346" s="213">
        <v>333</v>
      </c>
      <c r="B346" s="195">
        <v>211423243335</v>
      </c>
      <c r="C346" s="196" t="s">
        <v>1334</v>
      </c>
      <c r="D346" s="197"/>
      <c r="E346" s="198" t="s">
        <v>1335</v>
      </c>
      <c r="F346" s="199">
        <f t="shared" si="243"/>
        <v>2</v>
      </c>
      <c r="G346" s="199">
        <f t="shared" si="244"/>
        <v>2</v>
      </c>
      <c r="H346" s="199">
        <f t="shared" si="245"/>
        <v>2</v>
      </c>
      <c r="I346" s="199">
        <f t="shared" si="246"/>
        <v>2</v>
      </c>
      <c r="J346" s="199">
        <f t="shared" si="247"/>
        <v>2</v>
      </c>
      <c r="K346" s="199">
        <f t="shared" si="248"/>
        <v>2</v>
      </c>
      <c r="L346" s="199">
        <f t="shared" si="249"/>
        <v>2</v>
      </c>
      <c r="M346" s="199">
        <f t="shared" si="250"/>
        <v>2</v>
      </c>
      <c r="N346" s="199">
        <f t="shared" si="251"/>
        <v>2</v>
      </c>
      <c r="O346" s="200">
        <f t="shared" si="252"/>
        <v>1</v>
      </c>
      <c r="P346" s="199">
        <f t="shared" si="253"/>
        <v>13</v>
      </c>
      <c r="Q346" s="199">
        <f t="shared" si="254"/>
        <v>0</v>
      </c>
      <c r="R346" s="199">
        <f t="shared" si="255"/>
        <v>0</v>
      </c>
      <c r="S346" s="201">
        <f t="shared" si="398"/>
        <v>0</v>
      </c>
      <c r="T346" s="202">
        <f t="shared" si="256"/>
        <v>3</v>
      </c>
      <c r="U346" s="199">
        <f t="shared" si="257"/>
        <v>0</v>
      </c>
      <c r="V346" s="199">
        <f t="shared" si="258"/>
        <v>0</v>
      </c>
      <c r="W346" s="199">
        <f t="shared" si="259"/>
        <v>0</v>
      </c>
      <c r="X346" s="201">
        <f t="shared" si="260"/>
        <v>0</v>
      </c>
      <c r="Y346" s="203">
        <f t="shared" si="261"/>
        <v>4</v>
      </c>
      <c r="Z346" s="199">
        <f t="shared" si="262"/>
        <v>0</v>
      </c>
      <c r="AA346" s="199">
        <f t="shared" si="263"/>
        <v>0</v>
      </c>
      <c r="AB346" s="199">
        <f t="shared" si="264"/>
        <v>0</v>
      </c>
      <c r="AC346" s="201">
        <f t="shared" si="265"/>
        <v>0</v>
      </c>
      <c r="AD346" s="202">
        <f t="shared" si="266"/>
        <v>4</v>
      </c>
      <c r="AE346" s="199">
        <f t="shared" si="267"/>
        <v>13</v>
      </c>
      <c r="AF346" s="199">
        <f t="shared" si="268"/>
        <v>0</v>
      </c>
      <c r="AG346" s="199">
        <f t="shared" si="269"/>
        <v>0</v>
      </c>
      <c r="AH346" s="201">
        <f t="shared" si="270"/>
        <v>0</v>
      </c>
      <c r="AI346" s="204">
        <f t="shared" si="271"/>
        <v>3</v>
      </c>
      <c r="AJ346" s="199">
        <f t="shared" si="272"/>
        <v>12</v>
      </c>
      <c r="AK346" s="199">
        <f t="shared" si="273"/>
        <v>0</v>
      </c>
      <c r="AL346" s="199">
        <f t="shared" si="274"/>
        <v>0</v>
      </c>
      <c r="AM346" s="201">
        <f t="shared" si="275"/>
        <v>0</v>
      </c>
      <c r="AN346" s="204">
        <f t="shared" si="276"/>
        <v>3</v>
      </c>
      <c r="AO346" s="199">
        <f t="shared" si="277"/>
        <v>0</v>
      </c>
      <c r="AP346" s="199">
        <f t="shared" si="278"/>
        <v>0</v>
      </c>
      <c r="AQ346" s="199">
        <f t="shared" si="279"/>
        <v>0</v>
      </c>
      <c r="AR346" s="201">
        <f t="shared" si="280"/>
        <v>0</v>
      </c>
      <c r="AS346" s="204">
        <f t="shared" si="281"/>
        <v>4</v>
      </c>
      <c r="AT346" s="199">
        <f t="shared" si="282"/>
        <v>13</v>
      </c>
      <c r="AU346" s="199">
        <f t="shared" si="283"/>
        <v>0</v>
      </c>
      <c r="AV346" s="199">
        <f t="shared" si="284"/>
        <v>0</v>
      </c>
      <c r="AW346" s="201">
        <f t="shared" si="285"/>
        <v>0</v>
      </c>
      <c r="AX346" s="205">
        <f t="shared" si="286"/>
        <v>3</v>
      </c>
      <c r="AY346" s="199">
        <f t="shared" si="287"/>
        <v>0</v>
      </c>
      <c r="AZ346" s="199">
        <f t="shared" si="288"/>
        <v>0</v>
      </c>
      <c r="BA346" s="199">
        <f t="shared" si="289"/>
        <v>0</v>
      </c>
      <c r="BB346" s="201">
        <f t="shared" si="290"/>
        <v>0</v>
      </c>
      <c r="BC346" s="204">
        <f t="shared" si="291"/>
        <v>4</v>
      </c>
      <c r="BD346" s="199">
        <f t="shared" si="292"/>
        <v>0</v>
      </c>
      <c r="BE346" s="199">
        <f t="shared" si="293"/>
        <v>0</v>
      </c>
      <c r="BF346" s="199">
        <f t="shared" si="294"/>
        <v>0</v>
      </c>
      <c r="BG346" s="201">
        <f t="shared" si="295"/>
        <v>0</v>
      </c>
      <c r="BH346" s="204">
        <f t="shared" si="296"/>
        <v>4</v>
      </c>
      <c r="BI346" s="199">
        <f t="shared" si="297"/>
        <v>10</v>
      </c>
      <c r="BJ346" s="199">
        <f t="shared" si="298"/>
        <v>0</v>
      </c>
      <c r="BK346" s="199">
        <f t="shared" si="299"/>
        <v>0</v>
      </c>
      <c r="BL346" s="201">
        <f t="shared" si="300"/>
        <v>0</v>
      </c>
      <c r="BM346" s="206">
        <f t="shared" si="301"/>
        <v>3</v>
      </c>
      <c r="BN346" s="199">
        <f t="shared" si="302"/>
        <v>14</v>
      </c>
      <c r="BO346" s="199">
        <f t="shared" si="303"/>
        <v>0</v>
      </c>
      <c r="BP346" s="199">
        <f t="shared" si="304"/>
        <v>0</v>
      </c>
      <c r="BQ346" s="201">
        <f t="shared" si="305"/>
        <v>0</v>
      </c>
      <c r="BR346" s="207">
        <f t="shared" si="306"/>
        <v>3</v>
      </c>
      <c r="BS346" s="199">
        <f t="shared" si="307"/>
        <v>0</v>
      </c>
      <c r="BT346" s="199">
        <f t="shared" si="308"/>
        <v>0</v>
      </c>
      <c r="BU346" s="199">
        <f t="shared" si="309"/>
        <v>0</v>
      </c>
      <c r="BV346" s="201">
        <f t="shared" si="310"/>
        <v>0</v>
      </c>
      <c r="BW346" s="207">
        <f t="shared" si="311"/>
        <v>4</v>
      </c>
      <c r="BX346" s="235">
        <v>94</v>
      </c>
      <c r="BY346" s="235">
        <v>94</v>
      </c>
      <c r="BZ346" s="193" t="e">
        <f t="shared" si="312"/>
        <v>#VALUE!</v>
      </c>
      <c r="CA346" s="193">
        <f t="shared" si="313"/>
        <v>20</v>
      </c>
      <c r="CB346" s="193" t="e">
        <f t="shared" si="314"/>
        <v>#VALUE!</v>
      </c>
      <c r="CC346" s="193" t="e">
        <f t="shared" si="315"/>
        <v>#VALUE!</v>
      </c>
      <c r="CD346" s="193" t="e">
        <f t="shared" si="316"/>
        <v>#VALUE!</v>
      </c>
      <c r="CE346" s="193" t="e">
        <f t="shared" si="317"/>
        <v>#VALUE!</v>
      </c>
      <c r="CF346" s="193" t="e">
        <f t="shared" si="318"/>
        <v>#VALUE!</v>
      </c>
      <c r="CG346" s="193" t="e">
        <f t="shared" si="319"/>
        <v>#VALUE!</v>
      </c>
      <c r="CH346" s="193" t="e">
        <f t="shared" si="320"/>
        <v>#VALUE!</v>
      </c>
      <c r="CI346" s="193" t="e">
        <f t="shared" si="321"/>
        <v>#VALUE!</v>
      </c>
      <c r="CJ346" s="193" t="e">
        <f t="shared" si="322"/>
        <v>#VALUE!</v>
      </c>
      <c r="CK346" s="193" t="e">
        <f t="shared" si="323"/>
        <v>#VALUE!</v>
      </c>
      <c r="CL346" s="193" t="e">
        <f t="shared" si="324"/>
        <v>#VALUE!</v>
      </c>
      <c r="CM346" s="193" t="e">
        <f t="shared" si="325"/>
        <v>#VALUE!</v>
      </c>
      <c r="CN346" s="193" t="e">
        <f t="shared" si="326"/>
        <v>#VALUE!</v>
      </c>
      <c r="CO346" s="209" t="str">
        <f t="shared" si="327"/>
        <v>2023PEC AI 360</v>
      </c>
      <c r="CP346" s="193" t="e">
        <f t="shared" si="328"/>
        <v>#VALUE!</v>
      </c>
      <c r="CQ346" s="158"/>
      <c r="CR346" s="193">
        <f t="shared" si="329"/>
        <v>20</v>
      </c>
      <c r="CS346" s="193" t="e">
        <f t="shared" si="330"/>
        <v>#VALUE!</v>
      </c>
      <c r="CT346" s="193" t="e">
        <f t="shared" si="331"/>
        <v>#VALUE!</v>
      </c>
      <c r="CU346" s="193" t="e">
        <f t="shared" si="332"/>
        <v>#VALUE!</v>
      </c>
      <c r="CV346" s="193" t="e">
        <f t="shared" si="333"/>
        <v>#VALUE!</v>
      </c>
      <c r="CW346" s="193" t="e">
        <f t="shared" si="334"/>
        <v>#VALUE!</v>
      </c>
      <c r="CX346" s="193" t="e">
        <f t="shared" si="335"/>
        <v>#VALUE!</v>
      </c>
      <c r="CY346" s="193" t="e">
        <f t="shared" si="336"/>
        <v>#VALUE!</v>
      </c>
      <c r="CZ346" s="193" t="e">
        <f t="shared" si="337"/>
        <v>#VALUE!</v>
      </c>
      <c r="DA346" s="193" t="e">
        <f t="shared" si="338"/>
        <v>#VALUE!</v>
      </c>
      <c r="DB346" s="193" t="e">
        <f t="shared" si="339"/>
        <v>#VALUE!</v>
      </c>
      <c r="DC346" s="193" t="e">
        <f t="shared" si="340"/>
        <v>#VALUE!</v>
      </c>
      <c r="DD346" s="193" t="e">
        <f t="shared" si="341"/>
        <v>#VALUE!</v>
      </c>
      <c r="DE346" s="159"/>
      <c r="DF346" s="159" t="e">
        <f t="shared" si="342"/>
        <v>#VALUE!</v>
      </c>
      <c r="DG346" s="159"/>
      <c r="DH346" s="159"/>
      <c r="DI346" s="159"/>
      <c r="DJ346" s="159"/>
      <c r="DK346" s="159"/>
      <c r="DL346" s="159"/>
      <c r="DM346" s="159"/>
      <c r="DN346" s="159"/>
      <c r="DO346" s="159"/>
      <c r="DP346" s="159"/>
      <c r="DQ346" s="159"/>
      <c r="DR346" s="159">
        <f t="shared" si="343"/>
        <v>94</v>
      </c>
      <c r="DS346" s="188">
        <f t="shared" si="344"/>
        <v>19</v>
      </c>
      <c r="DT346" s="159">
        <f t="shared" si="345"/>
        <v>13</v>
      </c>
      <c r="DU346" s="159">
        <f t="shared" si="346"/>
        <v>13</v>
      </c>
      <c r="DV346" s="159">
        <f t="shared" si="347"/>
        <v>12</v>
      </c>
      <c r="DW346" s="159">
        <f t="shared" si="348"/>
        <v>13</v>
      </c>
      <c r="DX346" s="159">
        <f t="shared" si="349"/>
        <v>10</v>
      </c>
      <c r="DY346" s="210">
        <f t="shared" si="350"/>
        <v>14</v>
      </c>
      <c r="DZ346" s="159">
        <f t="shared" si="351"/>
        <v>94</v>
      </c>
      <c r="EA346" s="159">
        <f t="shared" si="352"/>
        <v>19</v>
      </c>
      <c r="EB346" s="159">
        <f t="shared" si="353"/>
        <v>13</v>
      </c>
      <c r="EC346" s="159">
        <f t="shared" si="399"/>
        <v>0</v>
      </c>
      <c r="ED346" s="159">
        <f t="shared" si="399"/>
        <v>0</v>
      </c>
      <c r="EE346" s="159">
        <f t="shared" si="400"/>
        <v>13</v>
      </c>
      <c r="EF346" s="159">
        <f t="shared" si="400"/>
        <v>12</v>
      </c>
      <c r="EG346" s="159">
        <f t="shared" si="354"/>
        <v>0</v>
      </c>
      <c r="EH346" s="159">
        <f t="shared" si="355"/>
        <v>13</v>
      </c>
      <c r="EI346" s="159">
        <f t="shared" si="401"/>
        <v>0</v>
      </c>
      <c r="EJ346" s="159">
        <f t="shared" si="401"/>
        <v>0</v>
      </c>
      <c r="EK346" s="159">
        <f t="shared" si="402"/>
        <v>10</v>
      </c>
      <c r="EL346" s="159">
        <f t="shared" si="402"/>
        <v>14</v>
      </c>
      <c r="EM346" s="159">
        <f t="shared" si="356"/>
        <v>0</v>
      </c>
      <c r="EN346" s="159"/>
      <c r="EO346" s="159"/>
      <c r="EP346" s="188">
        <f t="shared" si="357"/>
        <v>19</v>
      </c>
      <c r="EQ346" s="159">
        <f t="shared" si="358"/>
        <v>16</v>
      </c>
      <c r="ER346" s="159">
        <f t="shared" si="359"/>
        <v>16</v>
      </c>
      <c r="ES346" s="159">
        <f t="shared" si="360"/>
        <v>15</v>
      </c>
      <c r="ET346" s="159">
        <f t="shared" si="361"/>
        <v>13</v>
      </c>
      <c r="EU346" s="159">
        <f t="shared" si="362"/>
        <v>15</v>
      </c>
      <c r="EV346" s="159"/>
      <c r="EW346" s="159">
        <f t="shared" si="363"/>
        <v>94</v>
      </c>
      <c r="EX346" s="159">
        <f t="shared" si="364"/>
        <v>19</v>
      </c>
      <c r="EY346" s="159">
        <f t="shared" si="365"/>
        <v>16</v>
      </c>
      <c r="EZ346" s="159">
        <f t="shared" si="403"/>
        <v>0</v>
      </c>
      <c r="FA346" s="159">
        <f t="shared" si="403"/>
        <v>0</v>
      </c>
      <c r="FB346" s="159">
        <f t="shared" si="404"/>
        <v>16</v>
      </c>
      <c r="FC346" s="159">
        <f t="shared" si="404"/>
        <v>15</v>
      </c>
      <c r="FD346" s="159">
        <f t="shared" si="366"/>
        <v>0</v>
      </c>
      <c r="FE346" s="159">
        <f t="shared" si="367"/>
        <v>13</v>
      </c>
      <c r="FF346" s="159">
        <f t="shared" si="405"/>
        <v>0</v>
      </c>
      <c r="FG346" s="159">
        <f t="shared" si="405"/>
        <v>0</v>
      </c>
      <c r="FH346" s="159">
        <f t="shared" si="368"/>
        <v>15</v>
      </c>
      <c r="FI346" s="159">
        <v>0</v>
      </c>
      <c r="FJ346" s="159">
        <v>0</v>
      </c>
      <c r="FK346" s="159"/>
      <c r="FL346" s="159"/>
      <c r="FM346" s="235">
        <v>94</v>
      </c>
    </row>
    <row r="347" spans="1:169" ht="18" x14ac:dyDescent="0.2">
      <c r="A347" s="194">
        <v>334</v>
      </c>
      <c r="B347" s="195">
        <v>211423243337</v>
      </c>
      <c r="C347" s="196" t="s">
        <v>1336</v>
      </c>
      <c r="D347" s="197"/>
      <c r="E347" s="198" t="s">
        <v>1337</v>
      </c>
      <c r="F347" s="199">
        <f t="shared" si="243"/>
        <v>2</v>
      </c>
      <c r="G347" s="199">
        <f t="shared" si="244"/>
        <v>2</v>
      </c>
      <c r="H347" s="199">
        <f t="shared" si="245"/>
        <v>2</v>
      </c>
      <c r="I347" s="199">
        <f t="shared" si="246"/>
        <v>2</v>
      </c>
      <c r="J347" s="199">
        <f t="shared" si="247"/>
        <v>2</v>
      </c>
      <c r="K347" s="199">
        <f t="shared" si="248"/>
        <v>2</v>
      </c>
      <c r="L347" s="199">
        <f t="shared" si="249"/>
        <v>2</v>
      </c>
      <c r="M347" s="199">
        <f t="shared" si="250"/>
        <v>2</v>
      </c>
      <c r="N347" s="199">
        <f t="shared" si="251"/>
        <v>2</v>
      </c>
      <c r="O347" s="200">
        <f t="shared" si="252"/>
        <v>0</v>
      </c>
      <c r="P347" s="199">
        <f t="shared" si="253"/>
        <v>13</v>
      </c>
      <c r="Q347" s="199">
        <f t="shared" si="254"/>
        <v>0</v>
      </c>
      <c r="R347" s="199">
        <f t="shared" si="255"/>
        <v>0</v>
      </c>
      <c r="S347" s="201">
        <f t="shared" si="398"/>
        <v>0</v>
      </c>
      <c r="T347" s="202">
        <f t="shared" si="256"/>
        <v>3</v>
      </c>
      <c r="U347" s="199">
        <f t="shared" si="257"/>
        <v>0</v>
      </c>
      <c r="V347" s="199">
        <f t="shared" si="258"/>
        <v>0</v>
      </c>
      <c r="W347" s="199">
        <f t="shared" si="259"/>
        <v>0</v>
      </c>
      <c r="X347" s="201">
        <f t="shared" si="260"/>
        <v>0</v>
      </c>
      <c r="Y347" s="203">
        <f t="shared" si="261"/>
        <v>4</v>
      </c>
      <c r="Z347" s="199">
        <f t="shared" si="262"/>
        <v>0</v>
      </c>
      <c r="AA347" s="199">
        <f t="shared" si="263"/>
        <v>0</v>
      </c>
      <c r="AB347" s="199">
        <f t="shared" si="264"/>
        <v>0</v>
      </c>
      <c r="AC347" s="201">
        <f t="shared" si="265"/>
        <v>0</v>
      </c>
      <c r="AD347" s="202">
        <f t="shared" si="266"/>
        <v>4</v>
      </c>
      <c r="AE347" s="199">
        <f t="shared" si="267"/>
        <v>13</v>
      </c>
      <c r="AF347" s="199">
        <f t="shared" si="268"/>
        <v>0</v>
      </c>
      <c r="AG347" s="199">
        <f t="shared" si="269"/>
        <v>0</v>
      </c>
      <c r="AH347" s="201">
        <f t="shared" si="270"/>
        <v>0</v>
      </c>
      <c r="AI347" s="204">
        <f t="shared" si="271"/>
        <v>3</v>
      </c>
      <c r="AJ347" s="199">
        <f t="shared" si="272"/>
        <v>11</v>
      </c>
      <c r="AK347" s="199">
        <f t="shared" si="273"/>
        <v>0</v>
      </c>
      <c r="AL347" s="199">
        <f t="shared" si="274"/>
        <v>0</v>
      </c>
      <c r="AM347" s="201">
        <f t="shared" si="275"/>
        <v>0</v>
      </c>
      <c r="AN347" s="204">
        <f t="shared" si="276"/>
        <v>3</v>
      </c>
      <c r="AO347" s="199">
        <f t="shared" si="277"/>
        <v>0</v>
      </c>
      <c r="AP347" s="199">
        <f t="shared" si="278"/>
        <v>0</v>
      </c>
      <c r="AQ347" s="199">
        <f t="shared" si="279"/>
        <v>0</v>
      </c>
      <c r="AR347" s="201">
        <f t="shared" si="280"/>
        <v>0</v>
      </c>
      <c r="AS347" s="204">
        <f t="shared" si="281"/>
        <v>4</v>
      </c>
      <c r="AT347" s="199">
        <f t="shared" si="282"/>
        <v>13</v>
      </c>
      <c r="AU347" s="199">
        <f t="shared" si="283"/>
        <v>0</v>
      </c>
      <c r="AV347" s="199">
        <f t="shared" si="284"/>
        <v>0</v>
      </c>
      <c r="AW347" s="201">
        <f t="shared" si="285"/>
        <v>0</v>
      </c>
      <c r="AX347" s="205">
        <f t="shared" si="286"/>
        <v>3</v>
      </c>
      <c r="AY347" s="199">
        <f t="shared" si="287"/>
        <v>0</v>
      </c>
      <c r="AZ347" s="199">
        <f t="shared" si="288"/>
        <v>0</v>
      </c>
      <c r="BA347" s="199">
        <f t="shared" si="289"/>
        <v>0</v>
      </c>
      <c r="BB347" s="201">
        <f t="shared" si="290"/>
        <v>0</v>
      </c>
      <c r="BC347" s="204">
        <f t="shared" si="291"/>
        <v>4</v>
      </c>
      <c r="BD347" s="199">
        <f t="shared" si="292"/>
        <v>0</v>
      </c>
      <c r="BE347" s="199">
        <f t="shared" si="293"/>
        <v>0</v>
      </c>
      <c r="BF347" s="199">
        <f t="shared" si="294"/>
        <v>0</v>
      </c>
      <c r="BG347" s="201">
        <f t="shared" si="295"/>
        <v>0</v>
      </c>
      <c r="BH347" s="204">
        <f t="shared" si="296"/>
        <v>4</v>
      </c>
      <c r="BI347" s="199">
        <f t="shared" si="297"/>
        <v>9</v>
      </c>
      <c r="BJ347" s="199">
        <f t="shared" si="298"/>
        <v>0</v>
      </c>
      <c r="BK347" s="199">
        <f t="shared" si="299"/>
        <v>0</v>
      </c>
      <c r="BL347" s="201">
        <f t="shared" si="300"/>
        <v>0</v>
      </c>
      <c r="BM347" s="206">
        <f t="shared" si="301"/>
        <v>3</v>
      </c>
      <c r="BN347" s="199">
        <f t="shared" si="302"/>
        <v>14</v>
      </c>
      <c r="BO347" s="199">
        <f t="shared" si="303"/>
        <v>0</v>
      </c>
      <c r="BP347" s="199">
        <f t="shared" si="304"/>
        <v>0</v>
      </c>
      <c r="BQ347" s="201">
        <f t="shared" si="305"/>
        <v>0</v>
      </c>
      <c r="BR347" s="207">
        <f t="shared" si="306"/>
        <v>3</v>
      </c>
      <c r="BS347" s="199">
        <f t="shared" si="307"/>
        <v>0</v>
      </c>
      <c r="BT347" s="199">
        <f t="shared" si="308"/>
        <v>0</v>
      </c>
      <c r="BU347" s="199">
        <f t="shared" si="309"/>
        <v>0</v>
      </c>
      <c r="BV347" s="201">
        <f t="shared" si="310"/>
        <v>0</v>
      </c>
      <c r="BW347" s="207">
        <f t="shared" si="311"/>
        <v>4</v>
      </c>
      <c r="BX347" s="235">
        <v>91</v>
      </c>
      <c r="BY347" s="235">
        <v>91</v>
      </c>
      <c r="BZ347" s="193" t="e">
        <f t="shared" si="312"/>
        <v>#VALUE!</v>
      </c>
      <c r="CA347" s="193">
        <f t="shared" si="313"/>
        <v>20</v>
      </c>
      <c r="CB347" s="193" t="e">
        <f t="shared" si="314"/>
        <v>#VALUE!</v>
      </c>
      <c r="CC347" s="193" t="e">
        <f t="shared" si="315"/>
        <v>#VALUE!</v>
      </c>
      <c r="CD347" s="193" t="e">
        <f t="shared" si="316"/>
        <v>#VALUE!</v>
      </c>
      <c r="CE347" s="193" t="e">
        <f t="shared" si="317"/>
        <v>#VALUE!</v>
      </c>
      <c r="CF347" s="193" t="e">
        <f t="shared" si="318"/>
        <v>#VALUE!</v>
      </c>
      <c r="CG347" s="193" t="e">
        <f t="shared" si="319"/>
        <v>#VALUE!</v>
      </c>
      <c r="CH347" s="193" t="e">
        <f t="shared" si="320"/>
        <v>#VALUE!</v>
      </c>
      <c r="CI347" s="193" t="e">
        <f t="shared" si="321"/>
        <v>#VALUE!</v>
      </c>
      <c r="CJ347" s="193" t="e">
        <f t="shared" si="322"/>
        <v>#VALUE!</v>
      </c>
      <c r="CK347" s="193" t="e">
        <f t="shared" si="323"/>
        <v>#VALUE!</v>
      </c>
      <c r="CL347" s="193" t="e">
        <f t="shared" si="324"/>
        <v>#VALUE!</v>
      </c>
      <c r="CM347" s="193" t="e">
        <f t="shared" si="325"/>
        <v>#VALUE!</v>
      </c>
      <c r="CN347" s="193" t="e">
        <f t="shared" si="326"/>
        <v>#VALUE!</v>
      </c>
      <c r="CO347" s="209" t="str">
        <f t="shared" si="327"/>
        <v>2023PEC AI 362</v>
      </c>
      <c r="CP347" s="193" t="e">
        <f t="shared" si="328"/>
        <v>#VALUE!</v>
      </c>
      <c r="CQ347" s="158"/>
      <c r="CR347" s="193">
        <f t="shared" si="329"/>
        <v>20</v>
      </c>
      <c r="CS347" s="193" t="e">
        <f t="shared" si="330"/>
        <v>#VALUE!</v>
      </c>
      <c r="CT347" s="193" t="e">
        <f t="shared" si="331"/>
        <v>#VALUE!</v>
      </c>
      <c r="CU347" s="193" t="e">
        <f t="shared" si="332"/>
        <v>#VALUE!</v>
      </c>
      <c r="CV347" s="193" t="e">
        <f t="shared" si="333"/>
        <v>#VALUE!</v>
      </c>
      <c r="CW347" s="193" t="e">
        <f t="shared" si="334"/>
        <v>#VALUE!</v>
      </c>
      <c r="CX347" s="193" t="e">
        <f t="shared" si="335"/>
        <v>#VALUE!</v>
      </c>
      <c r="CY347" s="193" t="e">
        <f t="shared" si="336"/>
        <v>#VALUE!</v>
      </c>
      <c r="CZ347" s="193" t="e">
        <f t="shared" si="337"/>
        <v>#VALUE!</v>
      </c>
      <c r="DA347" s="193" t="e">
        <f t="shared" si="338"/>
        <v>#VALUE!</v>
      </c>
      <c r="DB347" s="193" t="e">
        <f t="shared" si="339"/>
        <v>#VALUE!</v>
      </c>
      <c r="DC347" s="193" t="e">
        <f t="shared" si="340"/>
        <v>#VALUE!</v>
      </c>
      <c r="DD347" s="193" t="e">
        <f t="shared" si="341"/>
        <v>#VALUE!</v>
      </c>
      <c r="DE347" s="159"/>
      <c r="DF347" s="159" t="e">
        <f t="shared" si="342"/>
        <v>#VALUE!</v>
      </c>
      <c r="DG347" s="159"/>
      <c r="DH347" s="159"/>
      <c r="DI347" s="159"/>
      <c r="DJ347" s="159"/>
      <c r="DK347" s="159"/>
      <c r="DL347" s="159"/>
      <c r="DM347" s="159"/>
      <c r="DN347" s="159"/>
      <c r="DO347" s="159"/>
      <c r="DP347" s="159"/>
      <c r="DQ347" s="159"/>
      <c r="DR347" s="159">
        <f t="shared" si="343"/>
        <v>91</v>
      </c>
      <c r="DS347" s="188">
        <f t="shared" si="344"/>
        <v>18</v>
      </c>
      <c r="DT347" s="159">
        <f t="shared" si="345"/>
        <v>13</v>
      </c>
      <c r="DU347" s="159">
        <f t="shared" si="346"/>
        <v>13</v>
      </c>
      <c r="DV347" s="159">
        <f t="shared" si="347"/>
        <v>11</v>
      </c>
      <c r="DW347" s="159">
        <f t="shared" si="348"/>
        <v>13</v>
      </c>
      <c r="DX347" s="159">
        <f t="shared" si="349"/>
        <v>9</v>
      </c>
      <c r="DY347" s="210">
        <f t="shared" si="350"/>
        <v>14</v>
      </c>
      <c r="DZ347" s="159">
        <f t="shared" si="351"/>
        <v>91</v>
      </c>
      <c r="EA347" s="159">
        <f t="shared" si="352"/>
        <v>18</v>
      </c>
      <c r="EB347" s="159">
        <f t="shared" si="353"/>
        <v>13</v>
      </c>
      <c r="EC347" s="159">
        <f t="shared" si="399"/>
        <v>0</v>
      </c>
      <c r="ED347" s="159">
        <f t="shared" si="399"/>
        <v>0</v>
      </c>
      <c r="EE347" s="159">
        <f t="shared" si="400"/>
        <v>13</v>
      </c>
      <c r="EF347" s="159">
        <f t="shared" si="400"/>
        <v>11</v>
      </c>
      <c r="EG347" s="159">
        <f t="shared" si="354"/>
        <v>0</v>
      </c>
      <c r="EH347" s="159">
        <f t="shared" si="355"/>
        <v>13</v>
      </c>
      <c r="EI347" s="159">
        <f t="shared" si="401"/>
        <v>0</v>
      </c>
      <c r="EJ347" s="159">
        <f t="shared" si="401"/>
        <v>0</v>
      </c>
      <c r="EK347" s="159">
        <f t="shared" si="402"/>
        <v>9</v>
      </c>
      <c r="EL347" s="159">
        <f t="shared" si="402"/>
        <v>14</v>
      </c>
      <c r="EM347" s="159">
        <f t="shared" si="356"/>
        <v>0</v>
      </c>
      <c r="EN347" s="159"/>
      <c r="EO347" s="159"/>
      <c r="EP347" s="188">
        <f t="shared" si="357"/>
        <v>18</v>
      </c>
      <c r="EQ347" s="159">
        <f t="shared" si="358"/>
        <v>16</v>
      </c>
      <c r="ER347" s="159">
        <f t="shared" si="359"/>
        <v>16</v>
      </c>
      <c r="ES347" s="159">
        <f t="shared" si="360"/>
        <v>14</v>
      </c>
      <c r="ET347" s="159">
        <f t="shared" si="361"/>
        <v>12</v>
      </c>
      <c r="EU347" s="159">
        <f t="shared" si="362"/>
        <v>15</v>
      </c>
      <c r="EV347" s="159"/>
      <c r="EW347" s="159">
        <f t="shared" si="363"/>
        <v>91</v>
      </c>
      <c r="EX347" s="159">
        <f t="shared" si="364"/>
        <v>18</v>
      </c>
      <c r="EY347" s="159">
        <f t="shared" si="365"/>
        <v>16</v>
      </c>
      <c r="EZ347" s="159">
        <f t="shared" si="403"/>
        <v>0</v>
      </c>
      <c r="FA347" s="159">
        <f t="shared" si="403"/>
        <v>0</v>
      </c>
      <c r="FB347" s="159">
        <f t="shared" si="404"/>
        <v>16</v>
      </c>
      <c r="FC347" s="159">
        <f t="shared" si="404"/>
        <v>14</v>
      </c>
      <c r="FD347" s="159">
        <f t="shared" si="366"/>
        <v>0</v>
      </c>
      <c r="FE347" s="159">
        <f t="shared" si="367"/>
        <v>12</v>
      </c>
      <c r="FF347" s="159">
        <f t="shared" si="405"/>
        <v>0</v>
      </c>
      <c r="FG347" s="159">
        <f t="shared" si="405"/>
        <v>0</v>
      </c>
      <c r="FH347" s="159">
        <f t="shared" si="368"/>
        <v>15</v>
      </c>
      <c r="FI347" s="159">
        <v>0</v>
      </c>
      <c r="FJ347" s="159">
        <v>0</v>
      </c>
      <c r="FK347" s="159"/>
      <c r="FL347" s="159"/>
      <c r="FM347" s="235">
        <v>91</v>
      </c>
    </row>
    <row r="348" spans="1:169" ht="18" x14ac:dyDescent="0.2">
      <c r="A348" s="213">
        <v>335</v>
      </c>
      <c r="B348" s="195">
        <v>211423243338</v>
      </c>
      <c r="C348" s="196" t="s">
        <v>1338</v>
      </c>
      <c r="D348" s="197"/>
      <c r="E348" s="198" t="s">
        <v>1339</v>
      </c>
      <c r="F348" s="199">
        <f t="shared" si="243"/>
        <v>2</v>
      </c>
      <c r="G348" s="199">
        <f t="shared" si="244"/>
        <v>2</v>
      </c>
      <c r="H348" s="199">
        <f t="shared" si="245"/>
        <v>2</v>
      </c>
      <c r="I348" s="199">
        <f t="shared" si="246"/>
        <v>2</v>
      </c>
      <c r="J348" s="199">
        <f t="shared" si="247"/>
        <v>2</v>
      </c>
      <c r="K348" s="199">
        <f t="shared" si="248"/>
        <v>1</v>
      </c>
      <c r="L348" s="199">
        <f t="shared" si="249"/>
        <v>0</v>
      </c>
      <c r="M348" s="199">
        <f t="shared" si="250"/>
        <v>0</v>
      </c>
      <c r="N348" s="199">
        <f t="shared" si="251"/>
        <v>0</v>
      </c>
      <c r="O348" s="200">
        <f t="shared" si="252"/>
        <v>0</v>
      </c>
      <c r="P348" s="199">
        <f t="shared" si="253"/>
        <v>0</v>
      </c>
      <c r="Q348" s="199">
        <f t="shared" si="254"/>
        <v>0</v>
      </c>
      <c r="R348" s="199">
        <f t="shared" si="255"/>
        <v>0</v>
      </c>
      <c r="S348" s="201">
        <f t="shared" si="398"/>
        <v>0</v>
      </c>
      <c r="T348" s="202">
        <f t="shared" si="256"/>
        <v>4</v>
      </c>
      <c r="U348" s="199">
        <f t="shared" si="257"/>
        <v>7</v>
      </c>
      <c r="V348" s="199">
        <f t="shared" si="258"/>
        <v>0</v>
      </c>
      <c r="W348" s="199">
        <f t="shared" si="259"/>
        <v>0</v>
      </c>
      <c r="X348" s="201">
        <f t="shared" si="260"/>
        <v>0</v>
      </c>
      <c r="Y348" s="203">
        <f t="shared" si="261"/>
        <v>3</v>
      </c>
      <c r="Z348" s="199">
        <f t="shared" si="262"/>
        <v>8</v>
      </c>
      <c r="AA348" s="199">
        <f t="shared" si="263"/>
        <v>0</v>
      </c>
      <c r="AB348" s="199">
        <f t="shared" si="264"/>
        <v>0</v>
      </c>
      <c r="AC348" s="201">
        <f t="shared" si="265"/>
        <v>0</v>
      </c>
      <c r="AD348" s="202">
        <f t="shared" si="266"/>
        <v>3</v>
      </c>
      <c r="AE348" s="199">
        <f t="shared" si="267"/>
        <v>0</v>
      </c>
      <c r="AF348" s="199">
        <f t="shared" si="268"/>
        <v>0</v>
      </c>
      <c r="AG348" s="199">
        <f t="shared" si="269"/>
        <v>0</v>
      </c>
      <c r="AH348" s="201">
        <f t="shared" si="270"/>
        <v>0</v>
      </c>
      <c r="AI348" s="204">
        <f t="shared" si="271"/>
        <v>4</v>
      </c>
      <c r="AJ348" s="199">
        <f t="shared" si="272"/>
        <v>0</v>
      </c>
      <c r="AK348" s="199">
        <f t="shared" si="273"/>
        <v>0</v>
      </c>
      <c r="AL348" s="199">
        <f t="shared" si="274"/>
        <v>0</v>
      </c>
      <c r="AM348" s="201">
        <f t="shared" si="275"/>
        <v>0</v>
      </c>
      <c r="AN348" s="204">
        <f t="shared" si="276"/>
        <v>4</v>
      </c>
      <c r="AO348" s="199">
        <f t="shared" si="277"/>
        <v>8</v>
      </c>
      <c r="AP348" s="199">
        <f t="shared" si="278"/>
        <v>0</v>
      </c>
      <c r="AQ348" s="199">
        <f t="shared" si="279"/>
        <v>0</v>
      </c>
      <c r="AR348" s="201">
        <f t="shared" si="280"/>
        <v>0</v>
      </c>
      <c r="AS348" s="204">
        <f t="shared" si="281"/>
        <v>3</v>
      </c>
      <c r="AT348" s="199">
        <f t="shared" si="282"/>
        <v>0</v>
      </c>
      <c r="AU348" s="199">
        <f t="shared" si="283"/>
        <v>0</v>
      </c>
      <c r="AV348" s="199">
        <f t="shared" si="284"/>
        <v>0</v>
      </c>
      <c r="AW348" s="201">
        <f t="shared" si="285"/>
        <v>0</v>
      </c>
      <c r="AX348" s="205">
        <f t="shared" si="286"/>
        <v>4</v>
      </c>
      <c r="AY348" s="199">
        <f t="shared" si="287"/>
        <v>8</v>
      </c>
      <c r="AZ348" s="199">
        <f t="shared" si="288"/>
        <v>0</v>
      </c>
      <c r="BA348" s="199">
        <f t="shared" si="289"/>
        <v>0</v>
      </c>
      <c r="BB348" s="201">
        <f t="shared" si="290"/>
        <v>0</v>
      </c>
      <c r="BC348" s="204">
        <f t="shared" si="291"/>
        <v>3</v>
      </c>
      <c r="BD348" s="199">
        <f t="shared" si="292"/>
        <v>3</v>
      </c>
      <c r="BE348" s="199">
        <f t="shared" si="293"/>
        <v>0</v>
      </c>
      <c r="BF348" s="199">
        <f t="shared" si="294"/>
        <v>0</v>
      </c>
      <c r="BG348" s="201">
        <f t="shared" si="295"/>
        <v>0</v>
      </c>
      <c r="BH348" s="204">
        <f t="shared" si="296"/>
        <v>3</v>
      </c>
      <c r="BI348" s="199">
        <f t="shared" si="297"/>
        <v>0</v>
      </c>
      <c r="BJ348" s="199">
        <f t="shared" si="298"/>
        <v>0</v>
      </c>
      <c r="BK348" s="199">
        <f t="shared" si="299"/>
        <v>0</v>
      </c>
      <c r="BL348" s="201">
        <f t="shared" si="300"/>
        <v>0</v>
      </c>
      <c r="BM348" s="206">
        <f t="shared" si="301"/>
        <v>4</v>
      </c>
      <c r="BN348" s="199">
        <f t="shared" si="302"/>
        <v>0</v>
      </c>
      <c r="BO348" s="199">
        <f t="shared" si="303"/>
        <v>0</v>
      </c>
      <c r="BP348" s="199">
        <f t="shared" si="304"/>
        <v>0</v>
      </c>
      <c r="BQ348" s="201">
        <f t="shared" si="305"/>
        <v>0</v>
      </c>
      <c r="BR348" s="207">
        <f t="shared" si="306"/>
        <v>4</v>
      </c>
      <c r="BS348" s="199">
        <f t="shared" si="307"/>
        <v>8</v>
      </c>
      <c r="BT348" s="199">
        <f t="shared" si="308"/>
        <v>0</v>
      </c>
      <c r="BU348" s="199">
        <f t="shared" si="309"/>
        <v>0</v>
      </c>
      <c r="BV348" s="201">
        <f t="shared" si="310"/>
        <v>0</v>
      </c>
      <c r="BW348" s="207">
        <f t="shared" si="311"/>
        <v>3</v>
      </c>
      <c r="BX348" s="235">
        <v>53</v>
      </c>
      <c r="BY348" s="235">
        <v>53</v>
      </c>
      <c r="BZ348" s="193" t="e">
        <f t="shared" si="312"/>
        <v>#VALUE!</v>
      </c>
      <c r="CA348" s="193">
        <f t="shared" si="313"/>
        <v>20</v>
      </c>
      <c r="CB348" s="193" t="e">
        <f t="shared" si="314"/>
        <v>#VALUE!</v>
      </c>
      <c r="CC348" s="193" t="e">
        <f t="shared" si="315"/>
        <v>#VALUE!</v>
      </c>
      <c r="CD348" s="193" t="e">
        <f t="shared" si="316"/>
        <v>#VALUE!</v>
      </c>
      <c r="CE348" s="193" t="e">
        <f t="shared" si="317"/>
        <v>#VALUE!</v>
      </c>
      <c r="CF348" s="193" t="e">
        <f t="shared" si="318"/>
        <v>#VALUE!</v>
      </c>
      <c r="CG348" s="193" t="e">
        <f t="shared" si="319"/>
        <v>#VALUE!</v>
      </c>
      <c r="CH348" s="193" t="e">
        <f t="shared" si="320"/>
        <v>#VALUE!</v>
      </c>
      <c r="CI348" s="193" t="e">
        <f t="shared" si="321"/>
        <v>#VALUE!</v>
      </c>
      <c r="CJ348" s="193" t="e">
        <f t="shared" si="322"/>
        <v>#VALUE!</v>
      </c>
      <c r="CK348" s="193" t="e">
        <f t="shared" si="323"/>
        <v>#VALUE!</v>
      </c>
      <c r="CL348" s="193" t="e">
        <f t="shared" si="324"/>
        <v>#VALUE!</v>
      </c>
      <c r="CM348" s="193" t="e">
        <f t="shared" si="325"/>
        <v>#VALUE!</v>
      </c>
      <c r="CN348" s="193" t="e">
        <f t="shared" si="326"/>
        <v>#VALUE!</v>
      </c>
      <c r="CO348" s="209" t="str">
        <f t="shared" si="327"/>
        <v>2023PEC AI 363</v>
      </c>
      <c r="CP348" s="193" t="e">
        <f t="shared" si="328"/>
        <v>#VALUE!</v>
      </c>
      <c r="CQ348" s="158"/>
      <c r="CR348" s="193">
        <f t="shared" si="329"/>
        <v>20</v>
      </c>
      <c r="CS348" s="193" t="e">
        <f t="shared" si="330"/>
        <v>#VALUE!</v>
      </c>
      <c r="CT348" s="193" t="e">
        <f t="shared" si="331"/>
        <v>#VALUE!</v>
      </c>
      <c r="CU348" s="193" t="e">
        <f t="shared" si="332"/>
        <v>#VALUE!</v>
      </c>
      <c r="CV348" s="193" t="e">
        <f t="shared" si="333"/>
        <v>#VALUE!</v>
      </c>
      <c r="CW348" s="193" t="e">
        <f t="shared" si="334"/>
        <v>#VALUE!</v>
      </c>
      <c r="CX348" s="193" t="e">
        <f t="shared" si="335"/>
        <v>#VALUE!</v>
      </c>
      <c r="CY348" s="193" t="e">
        <f t="shared" si="336"/>
        <v>#VALUE!</v>
      </c>
      <c r="CZ348" s="193" t="e">
        <f t="shared" si="337"/>
        <v>#VALUE!</v>
      </c>
      <c r="DA348" s="193" t="e">
        <f t="shared" si="338"/>
        <v>#VALUE!</v>
      </c>
      <c r="DB348" s="193" t="e">
        <f t="shared" si="339"/>
        <v>#VALUE!</v>
      </c>
      <c r="DC348" s="193" t="e">
        <f t="shared" si="340"/>
        <v>#VALUE!</v>
      </c>
      <c r="DD348" s="193" t="e">
        <f t="shared" si="341"/>
        <v>#VALUE!</v>
      </c>
      <c r="DE348" s="159"/>
      <c r="DF348" s="159" t="e">
        <f t="shared" si="342"/>
        <v>#VALUE!</v>
      </c>
      <c r="DG348" s="159"/>
      <c r="DH348" s="159"/>
      <c r="DI348" s="159"/>
      <c r="DJ348" s="159"/>
      <c r="DK348" s="159"/>
      <c r="DL348" s="159"/>
      <c r="DM348" s="159"/>
      <c r="DN348" s="159"/>
      <c r="DO348" s="159"/>
      <c r="DP348" s="159"/>
      <c r="DQ348" s="159"/>
      <c r="DR348" s="159">
        <f t="shared" si="343"/>
        <v>53</v>
      </c>
      <c r="DS348" s="188">
        <f t="shared" si="344"/>
        <v>11</v>
      </c>
      <c r="DT348" s="159">
        <f t="shared" si="345"/>
        <v>7</v>
      </c>
      <c r="DU348" s="159">
        <f t="shared" si="346"/>
        <v>8</v>
      </c>
      <c r="DV348" s="159">
        <f t="shared" si="347"/>
        <v>8</v>
      </c>
      <c r="DW348" s="159">
        <f t="shared" si="348"/>
        <v>8</v>
      </c>
      <c r="DX348" s="159">
        <f t="shared" si="349"/>
        <v>3</v>
      </c>
      <c r="DY348" s="210">
        <f t="shared" si="350"/>
        <v>8</v>
      </c>
      <c r="DZ348" s="159">
        <f t="shared" si="351"/>
        <v>53</v>
      </c>
      <c r="EA348" s="159">
        <f t="shared" si="352"/>
        <v>11</v>
      </c>
      <c r="EB348" s="159">
        <f t="shared" si="353"/>
        <v>0</v>
      </c>
      <c r="EC348" s="159">
        <f t="shared" si="399"/>
        <v>7</v>
      </c>
      <c r="ED348" s="159">
        <f t="shared" si="399"/>
        <v>8</v>
      </c>
      <c r="EE348" s="159">
        <f t="shared" si="400"/>
        <v>0</v>
      </c>
      <c r="EF348" s="159">
        <f t="shared" si="400"/>
        <v>0</v>
      </c>
      <c r="EG348" s="159">
        <f t="shared" si="354"/>
        <v>8</v>
      </c>
      <c r="EH348" s="159">
        <f t="shared" si="355"/>
        <v>0</v>
      </c>
      <c r="EI348" s="159">
        <f t="shared" si="401"/>
        <v>8</v>
      </c>
      <c r="EJ348" s="159">
        <f t="shared" si="401"/>
        <v>3</v>
      </c>
      <c r="EK348" s="159">
        <f t="shared" si="402"/>
        <v>0</v>
      </c>
      <c r="EL348" s="159">
        <f t="shared" si="402"/>
        <v>0</v>
      </c>
      <c r="EM348" s="159">
        <f t="shared" si="356"/>
        <v>8</v>
      </c>
      <c r="EN348" s="159"/>
      <c r="EO348" s="159"/>
      <c r="EP348" s="188">
        <f t="shared" si="357"/>
        <v>11</v>
      </c>
      <c r="EQ348" s="159">
        <f t="shared" si="358"/>
        <v>9</v>
      </c>
      <c r="ER348" s="159">
        <f t="shared" si="359"/>
        <v>10</v>
      </c>
      <c r="ES348" s="159">
        <f t="shared" si="360"/>
        <v>10</v>
      </c>
      <c r="ET348" s="159">
        <f t="shared" si="361"/>
        <v>5</v>
      </c>
      <c r="EU348" s="159">
        <f t="shared" si="362"/>
        <v>8</v>
      </c>
      <c r="EV348" s="159"/>
      <c r="EW348" s="159">
        <f t="shared" si="363"/>
        <v>53</v>
      </c>
      <c r="EX348" s="159">
        <f t="shared" si="364"/>
        <v>11</v>
      </c>
      <c r="EY348" s="159">
        <f t="shared" si="365"/>
        <v>0</v>
      </c>
      <c r="EZ348" s="159">
        <f t="shared" si="403"/>
        <v>9</v>
      </c>
      <c r="FA348" s="159">
        <f t="shared" si="403"/>
        <v>10</v>
      </c>
      <c r="FB348" s="159">
        <f t="shared" si="404"/>
        <v>0</v>
      </c>
      <c r="FC348" s="159">
        <f t="shared" si="404"/>
        <v>0</v>
      </c>
      <c r="FD348" s="159">
        <f t="shared" si="366"/>
        <v>10</v>
      </c>
      <c r="FE348" s="159">
        <f t="shared" si="367"/>
        <v>0</v>
      </c>
      <c r="FF348" s="159">
        <f t="shared" si="405"/>
        <v>5</v>
      </c>
      <c r="FG348" s="159">
        <f t="shared" si="405"/>
        <v>8</v>
      </c>
      <c r="FH348" s="159">
        <f t="shared" si="368"/>
        <v>0</v>
      </c>
      <c r="FI348" s="159">
        <v>0</v>
      </c>
      <c r="FJ348" s="159">
        <v>0</v>
      </c>
      <c r="FK348" s="159"/>
      <c r="FL348" s="159"/>
      <c r="FM348" s="235">
        <v>53</v>
      </c>
    </row>
    <row r="349" spans="1:169" ht="18" x14ac:dyDescent="0.2">
      <c r="A349" s="194">
        <v>336</v>
      </c>
      <c r="B349" s="211">
        <v>211423243339</v>
      </c>
      <c r="C349" s="195" t="s">
        <v>1340</v>
      </c>
      <c r="D349" s="197"/>
      <c r="E349" s="212" t="s">
        <v>1341</v>
      </c>
      <c r="F349" s="199">
        <f t="shared" si="243"/>
        <v>2</v>
      </c>
      <c r="G349" s="199">
        <f t="shared" si="244"/>
        <v>2</v>
      </c>
      <c r="H349" s="199">
        <f t="shared" si="245"/>
        <v>2</v>
      </c>
      <c r="I349" s="199">
        <f t="shared" si="246"/>
        <v>2</v>
      </c>
      <c r="J349" s="199">
        <f t="shared" si="247"/>
        <v>0</v>
      </c>
      <c r="K349" s="199">
        <f t="shared" si="248"/>
        <v>0</v>
      </c>
      <c r="L349" s="199">
        <f t="shared" si="249"/>
        <v>0</v>
      </c>
      <c r="M349" s="199">
        <f t="shared" si="250"/>
        <v>0</v>
      </c>
      <c r="N349" s="199">
        <f t="shared" si="251"/>
        <v>0</v>
      </c>
      <c r="O349" s="200">
        <f t="shared" si="252"/>
        <v>0</v>
      </c>
      <c r="P349" s="199">
        <f t="shared" si="253"/>
        <v>6</v>
      </c>
      <c r="Q349" s="199">
        <f t="shared" si="254"/>
        <v>0</v>
      </c>
      <c r="R349" s="199">
        <f t="shared" si="255"/>
        <v>0</v>
      </c>
      <c r="S349" s="201">
        <f t="shared" si="398"/>
        <v>0</v>
      </c>
      <c r="T349" s="202">
        <f t="shared" si="256"/>
        <v>3</v>
      </c>
      <c r="U349" s="199">
        <f t="shared" si="257"/>
        <v>0</v>
      </c>
      <c r="V349" s="199">
        <f t="shared" si="258"/>
        <v>0</v>
      </c>
      <c r="W349" s="199">
        <f t="shared" si="259"/>
        <v>0</v>
      </c>
      <c r="X349" s="201">
        <f t="shared" si="260"/>
        <v>0</v>
      </c>
      <c r="Y349" s="203">
        <f t="shared" si="261"/>
        <v>4</v>
      </c>
      <c r="Z349" s="199">
        <f t="shared" si="262"/>
        <v>0</v>
      </c>
      <c r="AA349" s="199">
        <f t="shared" si="263"/>
        <v>0</v>
      </c>
      <c r="AB349" s="199">
        <f t="shared" si="264"/>
        <v>0</v>
      </c>
      <c r="AC349" s="201">
        <f t="shared" si="265"/>
        <v>0</v>
      </c>
      <c r="AD349" s="202">
        <f t="shared" si="266"/>
        <v>4</v>
      </c>
      <c r="AE349" s="199">
        <f t="shared" si="267"/>
        <v>6</v>
      </c>
      <c r="AF349" s="199">
        <f t="shared" si="268"/>
        <v>0</v>
      </c>
      <c r="AG349" s="199">
        <f t="shared" si="269"/>
        <v>0</v>
      </c>
      <c r="AH349" s="201">
        <f t="shared" si="270"/>
        <v>0</v>
      </c>
      <c r="AI349" s="204">
        <f t="shared" si="271"/>
        <v>3</v>
      </c>
      <c r="AJ349" s="199">
        <f t="shared" si="272"/>
        <v>6</v>
      </c>
      <c r="AK349" s="199">
        <f t="shared" si="273"/>
        <v>0</v>
      </c>
      <c r="AL349" s="199">
        <f t="shared" si="274"/>
        <v>0</v>
      </c>
      <c r="AM349" s="201">
        <f t="shared" si="275"/>
        <v>0</v>
      </c>
      <c r="AN349" s="204">
        <f t="shared" si="276"/>
        <v>3</v>
      </c>
      <c r="AO349" s="199">
        <f t="shared" si="277"/>
        <v>0</v>
      </c>
      <c r="AP349" s="199">
        <f t="shared" si="278"/>
        <v>0</v>
      </c>
      <c r="AQ349" s="199">
        <f t="shared" si="279"/>
        <v>0</v>
      </c>
      <c r="AR349" s="201">
        <f t="shared" si="280"/>
        <v>0</v>
      </c>
      <c r="AS349" s="204">
        <f t="shared" si="281"/>
        <v>4</v>
      </c>
      <c r="AT349" s="199">
        <f t="shared" si="282"/>
        <v>6</v>
      </c>
      <c r="AU349" s="199">
        <f t="shared" si="283"/>
        <v>0</v>
      </c>
      <c r="AV349" s="199">
        <f t="shared" si="284"/>
        <v>0</v>
      </c>
      <c r="AW349" s="201">
        <f t="shared" si="285"/>
        <v>0</v>
      </c>
      <c r="AX349" s="205">
        <f t="shared" si="286"/>
        <v>3</v>
      </c>
      <c r="AY349" s="199">
        <f t="shared" si="287"/>
        <v>0</v>
      </c>
      <c r="AZ349" s="199">
        <f t="shared" si="288"/>
        <v>0</v>
      </c>
      <c r="BA349" s="199">
        <f t="shared" si="289"/>
        <v>0</v>
      </c>
      <c r="BB349" s="201">
        <f t="shared" si="290"/>
        <v>0</v>
      </c>
      <c r="BC349" s="204">
        <f t="shared" si="291"/>
        <v>4</v>
      </c>
      <c r="BD349" s="199">
        <f t="shared" si="292"/>
        <v>0</v>
      </c>
      <c r="BE349" s="199">
        <f t="shared" si="293"/>
        <v>0</v>
      </c>
      <c r="BF349" s="199">
        <f t="shared" si="294"/>
        <v>0</v>
      </c>
      <c r="BG349" s="201">
        <f t="shared" si="295"/>
        <v>0</v>
      </c>
      <c r="BH349" s="204">
        <f t="shared" si="296"/>
        <v>4</v>
      </c>
      <c r="BI349" s="199">
        <f t="shared" si="297"/>
        <v>4</v>
      </c>
      <c r="BJ349" s="199">
        <f t="shared" si="298"/>
        <v>0</v>
      </c>
      <c r="BK349" s="199">
        <f t="shared" si="299"/>
        <v>0</v>
      </c>
      <c r="BL349" s="201">
        <f t="shared" si="300"/>
        <v>0</v>
      </c>
      <c r="BM349" s="206">
        <f t="shared" si="301"/>
        <v>3</v>
      </c>
      <c r="BN349" s="199">
        <f t="shared" si="302"/>
        <v>6</v>
      </c>
      <c r="BO349" s="199">
        <f t="shared" si="303"/>
        <v>0</v>
      </c>
      <c r="BP349" s="199">
        <f t="shared" si="304"/>
        <v>0</v>
      </c>
      <c r="BQ349" s="201">
        <f t="shared" si="305"/>
        <v>0</v>
      </c>
      <c r="BR349" s="207">
        <f t="shared" si="306"/>
        <v>3</v>
      </c>
      <c r="BS349" s="199">
        <f t="shared" si="307"/>
        <v>0</v>
      </c>
      <c r="BT349" s="199">
        <f t="shared" si="308"/>
        <v>0</v>
      </c>
      <c r="BU349" s="199">
        <f t="shared" si="309"/>
        <v>0</v>
      </c>
      <c r="BV349" s="201">
        <f t="shared" si="310"/>
        <v>0</v>
      </c>
      <c r="BW349" s="207">
        <f t="shared" si="311"/>
        <v>4</v>
      </c>
      <c r="BX349" s="235">
        <v>42</v>
      </c>
      <c r="BY349" s="235">
        <v>42</v>
      </c>
      <c r="BZ349" s="193" t="e">
        <f t="shared" si="312"/>
        <v>#VALUE!</v>
      </c>
      <c r="CA349" s="193">
        <f t="shared" si="313"/>
        <v>20</v>
      </c>
      <c r="CB349" s="193" t="e">
        <f t="shared" si="314"/>
        <v>#VALUE!</v>
      </c>
      <c r="CC349" s="193" t="e">
        <f t="shared" si="315"/>
        <v>#VALUE!</v>
      </c>
      <c r="CD349" s="193" t="e">
        <f t="shared" si="316"/>
        <v>#VALUE!</v>
      </c>
      <c r="CE349" s="193" t="e">
        <f t="shared" si="317"/>
        <v>#VALUE!</v>
      </c>
      <c r="CF349" s="193" t="e">
        <f t="shared" si="318"/>
        <v>#VALUE!</v>
      </c>
      <c r="CG349" s="193" t="e">
        <f t="shared" si="319"/>
        <v>#VALUE!</v>
      </c>
      <c r="CH349" s="193" t="e">
        <f t="shared" si="320"/>
        <v>#VALUE!</v>
      </c>
      <c r="CI349" s="193" t="e">
        <f t="shared" si="321"/>
        <v>#VALUE!</v>
      </c>
      <c r="CJ349" s="193" t="e">
        <f t="shared" si="322"/>
        <v>#VALUE!</v>
      </c>
      <c r="CK349" s="193" t="e">
        <f t="shared" si="323"/>
        <v>#VALUE!</v>
      </c>
      <c r="CL349" s="193" t="e">
        <f t="shared" si="324"/>
        <v>#VALUE!</v>
      </c>
      <c r="CM349" s="193" t="e">
        <f t="shared" si="325"/>
        <v>#VALUE!</v>
      </c>
      <c r="CN349" s="193" t="e">
        <f t="shared" si="326"/>
        <v>#VALUE!</v>
      </c>
      <c r="CO349" s="209" t="str">
        <f t="shared" si="327"/>
        <v>2023PEC AI 231</v>
      </c>
      <c r="CP349" s="193" t="e">
        <f t="shared" si="328"/>
        <v>#VALUE!</v>
      </c>
      <c r="CQ349" s="158"/>
      <c r="CR349" s="193">
        <f t="shared" si="329"/>
        <v>20</v>
      </c>
      <c r="CS349" s="193" t="e">
        <f t="shared" si="330"/>
        <v>#VALUE!</v>
      </c>
      <c r="CT349" s="193" t="e">
        <f t="shared" si="331"/>
        <v>#VALUE!</v>
      </c>
      <c r="CU349" s="193" t="e">
        <f t="shared" si="332"/>
        <v>#VALUE!</v>
      </c>
      <c r="CV349" s="193" t="e">
        <f t="shared" si="333"/>
        <v>#VALUE!</v>
      </c>
      <c r="CW349" s="193" t="e">
        <f t="shared" si="334"/>
        <v>#VALUE!</v>
      </c>
      <c r="CX349" s="193" t="e">
        <f t="shared" si="335"/>
        <v>#VALUE!</v>
      </c>
      <c r="CY349" s="193" t="e">
        <f t="shared" si="336"/>
        <v>#VALUE!</v>
      </c>
      <c r="CZ349" s="193" t="e">
        <f t="shared" si="337"/>
        <v>#VALUE!</v>
      </c>
      <c r="DA349" s="193" t="e">
        <f t="shared" si="338"/>
        <v>#VALUE!</v>
      </c>
      <c r="DB349" s="193" t="e">
        <f t="shared" si="339"/>
        <v>#VALUE!</v>
      </c>
      <c r="DC349" s="193" t="e">
        <f t="shared" si="340"/>
        <v>#VALUE!</v>
      </c>
      <c r="DD349" s="193" t="e">
        <f t="shared" si="341"/>
        <v>#VALUE!</v>
      </c>
      <c r="DE349" s="159"/>
      <c r="DF349" s="159" t="e">
        <f t="shared" si="342"/>
        <v>#VALUE!</v>
      </c>
      <c r="DG349" s="159"/>
      <c r="DH349" s="159"/>
      <c r="DI349" s="159"/>
      <c r="DJ349" s="159"/>
      <c r="DK349" s="159"/>
      <c r="DL349" s="159"/>
      <c r="DM349" s="159"/>
      <c r="DN349" s="159"/>
      <c r="DO349" s="159"/>
      <c r="DP349" s="159"/>
      <c r="DQ349" s="159"/>
      <c r="DR349" s="159">
        <f t="shared" si="343"/>
        <v>42</v>
      </c>
      <c r="DS349" s="188">
        <f t="shared" si="344"/>
        <v>8</v>
      </c>
      <c r="DT349" s="159">
        <f t="shared" si="345"/>
        <v>6</v>
      </c>
      <c r="DU349" s="159">
        <f t="shared" si="346"/>
        <v>6</v>
      </c>
      <c r="DV349" s="159">
        <f t="shared" si="347"/>
        <v>6</v>
      </c>
      <c r="DW349" s="159">
        <f t="shared" si="348"/>
        <v>6</v>
      </c>
      <c r="DX349" s="159">
        <f t="shared" si="349"/>
        <v>4</v>
      </c>
      <c r="DY349" s="210">
        <f t="shared" si="350"/>
        <v>6</v>
      </c>
      <c r="DZ349" s="159">
        <f t="shared" si="351"/>
        <v>42</v>
      </c>
      <c r="EA349" s="159">
        <f t="shared" si="352"/>
        <v>8</v>
      </c>
      <c r="EB349" s="159">
        <f t="shared" si="353"/>
        <v>6</v>
      </c>
      <c r="EC349" s="159">
        <f t="shared" si="399"/>
        <v>0</v>
      </c>
      <c r="ED349" s="159">
        <f t="shared" si="399"/>
        <v>0</v>
      </c>
      <c r="EE349" s="159">
        <f t="shared" si="400"/>
        <v>6</v>
      </c>
      <c r="EF349" s="159">
        <f t="shared" si="400"/>
        <v>6</v>
      </c>
      <c r="EG349" s="159">
        <f t="shared" si="354"/>
        <v>0</v>
      </c>
      <c r="EH349" s="159">
        <f t="shared" si="355"/>
        <v>6</v>
      </c>
      <c r="EI349" s="159">
        <f t="shared" si="401"/>
        <v>0</v>
      </c>
      <c r="EJ349" s="159">
        <f t="shared" si="401"/>
        <v>0</v>
      </c>
      <c r="EK349" s="159">
        <f t="shared" si="402"/>
        <v>4</v>
      </c>
      <c r="EL349" s="159">
        <f t="shared" si="402"/>
        <v>6</v>
      </c>
      <c r="EM349" s="159">
        <f t="shared" si="356"/>
        <v>0</v>
      </c>
      <c r="EN349" s="159"/>
      <c r="EO349" s="159"/>
      <c r="EP349" s="188">
        <f t="shared" si="357"/>
        <v>8</v>
      </c>
      <c r="EQ349" s="159">
        <f t="shared" si="358"/>
        <v>8</v>
      </c>
      <c r="ER349" s="159">
        <f t="shared" si="359"/>
        <v>8</v>
      </c>
      <c r="ES349" s="159">
        <f t="shared" si="360"/>
        <v>7</v>
      </c>
      <c r="ET349" s="159">
        <f t="shared" si="361"/>
        <v>4</v>
      </c>
      <c r="EU349" s="159">
        <f t="shared" si="362"/>
        <v>7</v>
      </c>
      <c r="EV349" s="159"/>
      <c r="EW349" s="159">
        <f t="shared" si="363"/>
        <v>42</v>
      </c>
      <c r="EX349" s="159">
        <f t="shared" si="364"/>
        <v>8</v>
      </c>
      <c r="EY349" s="159">
        <f t="shared" si="365"/>
        <v>8</v>
      </c>
      <c r="EZ349" s="159">
        <f t="shared" si="403"/>
        <v>0</v>
      </c>
      <c r="FA349" s="159">
        <f t="shared" si="403"/>
        <v>0</v>
      </c>
      <c r="FB349" s="159">
        <f t="shared" si="404"/>
        <v>8</v>
      </c>
      <c r="FC349" s="159">
        <f t="shared" si="404"/>
        <v>7</v>
      </c>
      <c r="FD349" s="159">
        <f t="shared" si="366"/>
        <v>0</v>
      </c>
      <c r="FE349" s="159">
        <f t="shared" si="367"/>
        <v>4</v>
      </c>
      <c r="FF349" s="159">
        <f t="shared" si="405"/>
        <v>0</v>
      </c>
      <c r="FG349" s="159">
        <f t="shared" si="405"/>
        <v>0</v>
      </c>
      <c r="FH349" s="159">
        <f t="shared" si="368"/>
        <v>7</v>
      </c>
      <c r="FI349" s="159">
        <v>0</v>
      </c>
      <c r="FJ349" s="159">
        <v>0</v>
      </c>
      <c r="FK349" s="159"/>
      <c r="FL349" s="159"/>
      <c r="FM349" s="235">
        <v>42</v>
      </c>
    </row>
    <row r="350" spans="1:169" ht="18" x14ac:dyDescent="0.2">
      <c r="A350" s="213">
        <v>337</v>
      </c>
      <c r="B350" s="211">
        <v>211423243340</v>
      </c>
      <c r="C350" s="211" t="s">
        <v>1342</v>
      </c>
      <c r="D350" s="197"/>
      <c r="E350" s="212" t="s">
        <v>1343</v>
      </c>
      <c r="F350" s="199">
        <f t="shared" si="243"/>
        <v>2</v>
      </c>
      <c r="G350" s="199">
        <f t="shared" si="244"/>
        <v>2</v>
      </c>
      <c r="H350" s="199">
        <f t="shared" si="245"/>
        <v>2</v>
      </c>
      <c r="I350" s="199">
        <f t="shared" si="246"/>
        <v>2</v>
      </c>
      <c r="J350" s="199">
        <f t="shared" si="247"/>
        <v>2</v>
      </c>
      <c r="K350" s="199">
        <f t="shared" si="248"/>
        <v>2</v>
      </c>
      <c r="L350" s="199">
        <f t="shared" si="249"/>
        <v>2</v>
      </c>
      <c r="M350" s="199">
        <f t="shared" si="250"/>
        <v>2</v>
      </c>
      <c r="N350" s="199">
        <f t="shared" si="251"/>
        <v>2</v>
      </c>
      <c r="O350" s="200">
        <f t="shared" si="252"/>
        <v>0</v>
      </c>
      <c r="P350" s="199">
        <f t="shared" si="253"/>
        <v>0</v>
      </c>
      <c r="Q350" s="199">
        <f t="shared" si="254"/>
        <v>0</v>
      </c>
      <c r="R350" s="199">
        <f t="shared" si="255"/>
        <v>0</v>
      </c>
      <c r="S350" s="201">
        <f t="shared" si="398"/>
        <v>0</v>
      </c>
      <c r="T350" s="202">
        <f t="shared" si="256"/>
        <v>4</v>
      </c>
      <c r="U350" s="199">
        <f t="shared" si="257"/>
        <v>12</v>
      </c>
      <c r="V350" s="199">
        <f t="shared" si="258"/>
        <v>0</v>
      </c>
      <c r="W350" s="199">
        <f t="shared" si="259"/>
        <v>0</v>
      </c>
      <c r="X350" s="201">
        <f t="shared" si="260"/>
        <v>0</v>
      </c>
      <c r="Y350" s="203">
        <f t="shared" si="261"/>
        <v>3</v>
      </c>
      <c r="Z350" s="199">
        <f t="shared" si="262"/>
        <v>13</v>
      </c>
      <c r="AA350" s="199">
        <f t="shared" si="263"/>
        <v>0</v>
      </c>
      <c r="AB350" s="199">
        <f t="shared" si="264"/>
        <v>0</v>
      </c>
      <c r="AC350" s="201">
        <f t="shared" si="265"/>
        <v>0</v>
      </c>
      <c r="AD350" s="202">
        <f t="shared" si="266"/>
        <v>3</v>
      </c>
      <c r="AE350" s="199">
        <f t="shared" si="267"/>
        <v>0</v>
      </c>
      <c r="AF350" s="199">
        <f t="shared" si="268"/>
        <v>0</v>
      </c>
      <c r="AG350" s="199">
        <f t="shared" si="269"/>
        <v>0</v>
      </c>
      <c r="AH350" s="201">
        <f t="shared" si="270"/>
        <v>0</v>
      </c>
      <c r="AI350" s="204">
        <f t="shared" si="271"/>
        <v>4</v>
      </c>
      <c r="AJ350" s="199">
        <f t="shared" si="272"/>
        <v>0</v>
      </c>
      <c r="AK350" s="199">
        <f t="shared" si="273"/>
        <v>0</v>
      </c>
      <c r="AL350" s="199">
        <f t="shared" si="274"/>
        <v>0</v>
      </c>
      <c r="AM350" s="201">
        <f t="shared" si="275"/>
        <v>0</v>
      </c>
      <c r="AN350" s="204">
        <f t="shared" si="276"/>
        <v>4</v>
      </c>
      <c r="AO350" s="199">
        <f t="shared" si="277"/>
        <v>13</v>
      </c>
      <c r="AP350" s="199">
        <f t="shared" si="278"/>
        <v>0</v>
      </c>
      <c r="AQ350" s="199">
        <f t="shared" si="279"/>
        <v>0</v>
      </c>
      <c r="AR350" s="201">
        <f t="shared" si="280"/>
        <v>0</v>
      </c>
      <c r="AS350" s="204">
        <f t="shared" si="281"/>
        <v>3</v>
      </c>
      <c r="AT350" s="199">
        <f t="shared" si="282"/>
        <v>0</v>
      </c>
      <c r="AU350" s="199">
        <f t="shared" si="283"/>
        <v>0</v>
      </c>
      <c r="AV350" s="199">
        <f t="shared" si="284"/>
        <v>0</v>
      </c>
      <c r="AW350" s="201">
        <f t="shared" si="285"/>
        <v>0</v>
      </c>
      <c r="AX350" s="205">
        <f t="shared" si="286"/>
        <v>4</v>
      </c>
      <c r="AY350" s="199">
        <f t="shared" si="287"/>
        <v>13</v>
      </c>
      <c r="AZ350" s="199">
        <f t="shared" si="288"/>
        <v>0</v>
      </c>
      <c r="BA350" s="199">
        <f t="shared" si="289"/>
        <v>0</v>
      </c>
      <c r="BB350" s="201">
        <f t="shared" si="290"/>
        <v>0</v>
      </c>
      <c r="BC350" s="204">
        <f t="shared" si="291"/>
        <v>3</v>
      </c>
      <c r="BD350" s="199">
        <f t="shared" si="292"/>
        <v>7</v>
      </c>
      <c r="BE350" s="199">
        <f t="shared" si="293"/>
        <v>0</v>
      </c>
      <c r="BF350" s="199">
        <f t="shared" si="294"/>
        <v>0</v>
      </c>
      <c r="BG350" s="201">
        <f t="shared" si="295"/>
        <v>0</v>
      </c>
      <c r="BH350" s="204">
        <f t="shared" si="296"/>
        <v>3</v>
      </c>
      <c r="BI350" s="199">
        <f t="shared" si="297"/>
        <v>0</v>
      </c>
      <c r="BJ350" s="199">
        <f t="shared" si="298"/>
        <v>0</v>
      </c>
      <c r="BK350" s="199">
        <f t="shared" si="299"/>
        <v>0</v>
      </c>
      <c r="BL350" s="201">
        <f t="shared" si="300"/>
        <v>0</v>
      </c>
      <c r="BM350" s="206">
        <f t="shared" si="301"/>
        <v>4</v>
      </c>
      <c r="BN350" s="199">
        <f t="shared" si="302"/>
        <v>0</v>
      </c>
      <c r="BO350" s="199">
        <f t="shared" si="303"/>
        <v>0</v>
      </c>
      <c r="BP350" s="199">
        <f t="shared" si="304"/>
        <v>0</v>
      </c>
      <c r="BQ350" s="201">
        <f t="shared" si="305"/>
        <v>0</v>
      </c>
      <c r="BR350" s="207">
        <f t="shared" si="306"/>
        <v>4</v>
      </c>
      <c r="BS350" s="199">
        <f t="shared" si="307"/>
        <v>13</v>
      </c>
      <c r="BT350" s="199">
        <f t="shared" si="308"/>
        <v>0</v>
      </c>
      <c r="BU350" s="199">
        <f t="shared" si="309"/>
        <v>0</v>
      </c>
      <c r="BV350" s="201">
        <f t="shared" si="310"/>
        <v>0</v>
      </c>
      <c r="BW350" s="207">
        <f t="shared" si="311"/>
        <v>3</v>
      </c>
      <c r="BX350" s="235">
        <v>89</v>
      </c>
      <c r="BY350" s="235">
        <v>89</v>
      </c>
      <c r="BZ350" s="193" t="e">
        <f t="shared" si="312"/>
        <v>#VALUE!</v>
      </c>
      <c r="CA350" s="193">
        <f t="shared" si="313"/>
        <v>20</v>
      </c>
      <c r="CB350" s="193" t="e">
        <f t="shared" si="314"/>
        <v>#VALUE!</v>
      </c>
      <c r="CC350" s="193" t="e">
        <f t="shared" si="315"/>
        <v>#VALUE!</v>
      </c>
      <c r="CD350" s="193" t="e">
        <f t="shared" si="316"/>
        <v>#VALUE!</v>
      </c>
      <c r="CE350" s="193" t="e">
        <f t="shared" si="317"/>
        <v>#VALUE!</v>
      </c>
      <c r="CF350" s="193" t="e">
        <f t="shared" si="318"/>
        <v>#VALUE!</v>
      </c>
      <c r="CG350" s="193" t="e">
        <f t="shared" si="319"/>
        <v>#VALUE!</v>
      </c>
      <c r="CH350" s="193" t="e">
        <f t="shared" si="320"/>
        <v>#VALUE!</v>
      </c>
      <c r="CI350" s="193" t="e">
        <f t="shared" si="321"/>
        <v>#VALUE!</v>
      </c>
      <c r="CJ350" s="193" t="e">
        <f t="shared" si="322"/>
        <v>#VALUE!</v>
      </c>
      <c r="CK350" s="193" t="e">
        <f t="shared" si="323"/>
        <v>#VALUE!</v>
      </c>
      <c r="CL350" s="193" t="e">
        <f t="shared" si="324"/>
        <v>#VALUE!</v>
      </c>
      <c r="CM350" s="193" t="e">
        <f t="shared" si="325"/>
        <v>#VALUE!</v>
      </c>
      <c r="CN350" s="193" t="e">
        <f t="shared" si="326"/>
        <v>#VALUE!</v>
      </c>
      <c r="CO350" s="209" t="str">
        <f t="shared" si="327"/>
        <v>2023PEC AI 232</v>
      </c>
      <c r="CP350" s="193" t="e">
        <f t="shared" si="328"/>
        <v>#VALUE!</v>
      </c>
      <c r="CQ350" s="158"/>
      <c r="CR350" s="193">
        <f t="shared" si="329"/>
        <v>20</v>
      </c>
      <c r="CS350" s="193" t="e">
        <f t="shared" si="330"/>
        <v>#VALUE!</v>
      </c>
      <c r="CT350" s="193" t="e">
        <f t="shared" si="331"/>
        <v>#VALUE!</v>
      </c>
      <c r="CU350" s="193" t="e">
        <f t="shared" si="332"/>
        <v>#VALUE!</v>
      </c>
      <c r="CV350" s="193" t="e">
        <f t="shared" si="333"/>
        <v>#VALUE!</v>
      </c>
      <c r="CW350" s="193" t="e">
        <f t="shared" si="334"/>
        <v>#VALUE!</v>
      </c>
      <c r="CX350" s="193" t="e">
        <f t="shared" si="335"/>
        <v>#VALUE!</v>
      </c>
      <c r="CY350" s="193" t="e">
        <f t="shared" si="336"/>
        <v>#VALUE!</v>
      </c>
      <c r="CZ350" s="193" t="e">
        <f t="shared" si="337"/>
        <v>#VALUE!</v>
      </c>
      <c r="DA350" s="193" t="e">
        <f t="shared" si="338"/>
        <v>#VALUE!</v>
      </c>
      <c r="DB350" s="193" t="e">
        <f t="shared" si="339"/>
        <v>#VALUE!</v>
      </c>
      <c r="DC350" s="193" t="e">
        <f t="shared" si="340"/>
        <v>#VALUE!</v>
      </c>
      <c r="DD350" s="193" t="e">
        <f t="shared" si="341"/>
        <v>#VALUE!</v>
      </c>
      <c r="DE350" s="159"/>
      <c r="DF350" s="159" t="e">
        <f t="shared" si="342"/>
        <v>#VALUE!</v>
      </c>
      <c r="DG350" s="159"/>
      <c r="DH350" s="159"/>
      <c r="DI350" s="159"/>
      <c r="DJ350" s="159"/>
      <c r="DK350" s="159"/>
      <c r="DL350" s="159"/>
      <c r="DM350" s="159"/>
      <c r="DN350" s="159"/>
      <c r="DO350" s="159"/>
      <c r="DP350" s="159"/>
      <c r="DQ350" s="159"/>
      <c r="DR350" s="159">
        <f t="shared" si="343"/>
        <v>89</v>
      </c>
      <c r="DS350" s="188">
        <f t="shared" si="344"/>
        <v>18</v>
      </c>
      <c r="DT350" s="159">
        <f t="shared" si="345"/>
        <v>12</v>
      </c>
      <c r="DU350" s="159">
        <f t="shared" si="346"/>
        <v>13</v>
      </c>
      <c r="DV350" s="159">
        <f t="shared" si="347"/>
        <v>13</v>
      </c>
      <c r="DW350" s="159">
        <f t="shared" si="348"/>
        <v>13</v>
      </c>
      <c r="DX350" s="159">
        <f t="shared" si="349"/>
        <v>7</v>
      </c>
      <c r="DY350" s="210">
        <f t="shared" si="350"/>
        <v>13</v>
      </c>
      <c r="DZ350" s="159">
        <f t="shared" si="351"/>
        <v>89</v>
      </c>
      <c r="EA350" s="159">
        <f t="shared" si="352"/>
        <v>18</v>
      </c>
      <c r="EB350" s="159">
        <f t="shared" si="353"/>
        <v>0</v>
      </c>
      <c r="EC350" s="159">
        <f t="shared" ref="EC350:ED365" si="406">IF(ISEVEN($B350),DT350,0)</f>
        <v>12</v>
      </c>
      <c r="ED350" s="159">
        <f t="shared" si="406"/>
        <v>13</v>
      </c>
      <c r="EE350" s="159">
        <f t="shared" ref="EE350:EF365" si="407">IF(ISODD($B350),DU350,0)</f>
        <v>0</v>
      </c>
      <c r="EF350" s="159">
        <f t="shared" si="407"/>
        <v>0</v>
      </c>
      <c r="EG350" s="159">
        <f t="shared" si="354"/>
        <v>13</v>
      </c>
      <c r="EH350" s="159">
        <f t="shared" si="355"/>
        <v>0</v>
      </c>
      <c r="EI350" s="159">
        <f t="shared" ref="EI350:EJ365" si="408">IF(ISEVEN($B350),DW350,0)</f>
        <v>13</v>
      </c>
      <c r="EJ350" s="159">
        <f t="shared" si="408"/>
        <v>7</v>
      </c>
      <c r="EK350" s="159">
        <f t="shared" ref="EK350:EL365" si="409">IF(ISODD($B350),DX350,0)</f>
        <v>0</v>
      </c>
      <c r="EL350" s="159">
        <f t="shared" si="409"/>
        <v>0</v>
      </c>
      <c r="EM350" s="159">
        <f t="shared" si="356"/>
        <v>13</v>
      </c>
      <c r="EN350" s="159"/>
      <c r="EO350" s="159">
        <v>100</v>
      </c>
      <c r="EP350" s="188">
        <f t="shared" si="357"/>
        <v>18</v>
      </c>
      <c r="EQ350" s="159">
        <f t="shared" si="358"/>
        <v>15</v>
      </c>
      <c r="ER350" s="159">
        <f t="shared" si="359"/>
        <v>16</v>
      </c>
      <c r="ES350" s="159">
        <f t="shared" si="360"/>
        <v>16</v>
      </c>
      <c r="ET350" s="159">
        <f t="shared" si="361"/>
        <v>10</v>
      </c>
      <c r="EU350" s="159">
        <f t="shared" si="362"/>
        <v>14</v>
      </c>
      <c r="EV350" s="210"/>
      <c r="EW350" s="159">
        <f t="shared" si="363"/>
        <v>89</v>
      </c>
      <c r="EX350" s="159">
        <f t="shared" si="364"/>
        <v>18</v>
      </c>
      <c r="EY350" s="159">
        <f t="shared" si="365"/>
        <v>0</v>
      </c>
      <c r="EZ350" s="159">
        <f t="shared" ref="EZ350:FA365" si="410">IF(ISEVEN($B350),EQ350,0)</f>
        <v>15</v>
      </c>
      <c r="FA350" s="159">
        <f t="shared" si="410"/>
        <v>16</v>
      </c>
      <c r="FB350" s="159">
        <f t="shared" ref="FB350:FC365" si="411">IF(ISODD($B350),ER350,0)</f>
        <v>0</v>
      </c>
      <c r="FC350" s="159">
        <f t="shared" si="411"/>
        <v>0</v>
      </c>
      <c r="FD350" s="159">
        <f t="shared" si="366"/>
        <v>16</v>
      </c>
      <c r="FE350" s="159">
        <f t="shared" si="367"/>
        <v>0</v>
      </c>
      <c r="FF350" s="159">
        <f t="shared" ref="FF350:FG365" si="412">IF(ISEVEN($B350),ET350,0)</f>
        <v>10</v>
      </c>
      <c r="FG350" s="159">
        <f t="shared" si="412"/>
        <v>14</v>
      </c>
      <c r="FH350" s="159">
        <f t="shared" si="368"/>
        <v>0</v>
      </c>
      <c r="FI350" s="159">
        <v>0</v>
      </c>
      <c r="FJ350" s="159">
        <v>0</v>
      </c>
      <c r="FK350" s="159"/>
      <c r="FL350" s="159"/>
      <c r="FM350" s="235">
        <v>89</v>
      </c>
    </row>
    <row r="351" spans="1:169" ht="18" x14ac:dyDescent="0.2">
      <c r="A351" s="194">
        <v>338</v>
      </c>
      <c r="B351" s="195">
        <v>211423243341</v>
      </c>
      <c r="C351" s="196" t="s">
        <v>1344</v>
      </c>
      <c r="D351" s="197"/>
      <c r="E351" s="198" t="s">
        <v>1345</v>
      </c>
      <c r="F351" s="199">
        <f t="shared" si="243"/>
        <v>2</v>
      </c>
      <c r="G351" s="199">
        <f t="shared" si="244"/>
        <v>2</v>
      </c>
      <c r="H351" s="199">
        <f t="shared" si="245"/>
        <v>2</v>
      </c>
      <c r="I351" s="199">
        <f t="shared" si="246"/>
        <v>2</v>
      </c>
      <c r="J351" s="199">
        <f t="shared" si="247"/>
        <v>0</v>
      </c>
      <c r="K351" s="199">
        <f t="shared" si="248"/>
        <v>0</v>
      </c>
      <c r="L351" s="199">
        <f t="shared" si="249"/>
        <v>0</v>
      </c>
      <c r="M351" s="199">
        <f t="shared" si="250"/>
        <v>0</v>
      </c>
      <c r="N351" s="199">
        <f t="shared" si="251"/>
        <v>0</v>
      </c>
      <c r="O351" s="200">
        <f t="shared" si="252"/>
        <v>0</v>
      </c>
      <c r="P351" s="199">
        <f t="shared" si="253"/>
        <v>6</v>
      </c>
      <c r="Q351" s="199">
        <f t="shared" si="254"/>
        <v>0</v>
      </c>
      <c r="R351" s="199">
        <f t="shared" si="255"/>
        <v>0</v>
      </c>
      <c r="S351" s="201">
        <f t="shared" si="398"/>
        <v>0</v>
      </c>
      <c r="T351" s="202">
        <f t="shared" si="256"/>
        <v>3</v>
      </c>
      <c r="U351" s="199">
        <f t="shared" si="257"/>
        <v>0</v>
      </c>
      <c r="V351" s="199">
        <f t="shared" si="258"/>
        <v>0</v>
      </c>
      <c r="W351" s="199">
        <f t="shared" si="259"/>
        <v>0</v>
      </c>
      <c r="X351" s="201">
        <f t="shared" si="260"/>
        <v>0</v>
      </c>
      <c r="Y351" s="203">
        <f t="shared" si="261"/>
        <v>4</v>
      </c>
      <c r="Z351" s="199">
        <f t="shared" si="262"/>
        <v>0</v>
      </c>
      <c r="AA351" s="199">
        <f t="shared" si="263"/>
        <v>0</v>
      </c>
      <c r="AB351" s="199">
        <f t="shared" si="264"/>
        <v>0</v>
      </c>
      <c r="AC351" s="201">
        <f t="shared" si="265"/>
        <v>0</v>
      </c>
      <c r="AD351" s="202">
        <f t="shared" si="266"/>
        <v>4</v>
      </c>
      <c r="AE351" s="199">
        <f t="shared" si="267"/>
        <v>6</v>
      </c>
      <c r="AF351" s="199">
        <f t="shared" si="268"/>
        <v>0</v>
      </c>
      <c r="AG351" s="199">
        <f t="shared" si="269"/>
        <v>0</v>
      </c>
      <c r="AH351" s="201">
        <f t="shared" si="270"/>
        <v>0</v>
      </c>
      <c r="AI351" s="204">
        <f t="shared" si="271"/>
        <v>3</v>
      </c>
      <c r="AJ351" s="199">
        <f t="shared" si="272"/>
        <v>5</v>
      </c>
      <c r="AK351" s="199">
        <f t="shared" si="273"/>
        <v>0</v>
      </c>
      <c r="AL351" s="199">
        <f t="shared" si="274"/>
        <v>0</v>
      </c>
      <c r="AM351" s="201">
        <f t="shared" si="275"/>
        <v>0</v>
      </c>
      <c r="AN351" s="204">
        <f t="shared" si="276"/>
        <v>3</v>
      </c>
      <c r="AO351" s="199">
        <f t="shared" si="277"/>
        <v>0</v>
      </c>
      <c r="AP351" s="199">
        <f t="shared" si="278"/>
        <v>0</v>
      </c>
      <c r="AQ351" s="199">
        <f t="shared" si="279"/>
        <v>0</v>
      </c>
      <c r="AR351" s="201">
        <f t="shared" si="280"/>
        <v>0</v>
      </c>
      <c r="AS351" s="204">
        <f t="shared" si="281"/>
        <v>4</v>
      </c>
      <c r="AT351" s="199">
        <f t="shared" si="282"/>
        <v>6</v>
      </c>
      <c r="AU351" s="199">
        <f t="shared" si="283"/>
        <v>0</v>
      </c>
      <c r="AV351" s="199">
        <f t="shared" si="284"/>
        <v>0</v>
      </c>
      <c r="AW351" s="201">
        <f t="shared" si="285"/>
        <v>0</v>
      </c>
      <c r="AX351" s="205">
        <f t="shared" si="286"/>
        <v>3</v>
      </c>
      <c r="AY351" s="199">
        <f t="shared" si="287"/>
        <v>0</v>
      </c>
      <c r="AZ351" s="199">
        <f t="shared" si="288"/>
        <v>0</v>
      </c>
      <c r="BA351" s="199">
        <f t="shared" si="289"/>
        <v>0</v>
      </c>
      <c r="BB351" s="201">
        <f t="shared" si="290"/>
        <v>0</v>
      </c>
      <c r="BC351" s="204">
        <f t="shared" si="291"/>
        <v>4</v>
      </c>
      <c r="BD351" s="199">
        <f t="shared" si="292"/>
        <v>0</v>
      </c>
      <c r="BE351" s="199">
        <f t="shared" si="293"/>
        <v>0</v>
      </c>
      <c r="BF351" s="199">
        <f t="shared" si="294"/>
        <v>0</v>
      </c>
      <c r="BG351" s="201">
        <f t="shared" si="295"/>
        <v>0</v>
      </c>
      <c r="BH351" s="204">
        <f t="shared" si="296"/>
        <v>4</v>
      </c>
      <c r="BI351" s="199">
        <f t="shared" si="297"/>
        <v>2</v>
      </c>
      <c r="BJ351" s="199">
        <f t="shared" si="298"/>
        <v>0</v>
      </c>
      <c r="BK351" s="199">
        <f t="shared" si="299"/>
        <v>0</v>
      </c>
      <c r="BL351" s="201">
        <f t="shared" si="300"/>
        <v>0</v>
      </c>
      <c r="BM351" s="206">
        <f t="shared" si="301"/>
        <v>3</v>
      </c>
      <c r="BN351" s="199">
        <f t="shared" si="302"/>
        <v>6</v>
      </c>
      <c r="BO351" s="199">
        <f t="shared" si="303"/>
        <v>0</v>
      </c>
      <c r="BP351" s="199">
        <f t="shared" si="304"/>
        <v>0</v>
      </c>
      <c r="BQ351" s="201">
        <f t="shared" si="305"/>
        <v>0</v>
      </c>
      <c r="BR351" s="207">
        <f t="shared" si="306"/>
        <v>3</v>
      </c>
      <c r="BS351" s="199">
        <f t="shared" si="307"/>
        <v>0</v>
      </c>
      <c r="BT351" s="199">
        <f t="shared" si="308"/>
        <v>0</v>
      </c>
      <c r="BU351" s="199">
        <f t="shared" si="309"/>
        <v>0</v>
      </c>
      <c r="BV351" s="201">
        <f t="shared" si="310"/>
        <v>0</v>
      </c>
      <c r="BW351" s="207">
        <f t="shared" si="311"/>
        <v>4</v>
      </c>
      <c r="BX351" s="235">
        <v>39</v>
      </c>
      <c r="BY351" s="235">
        <v>39</v>
      </c>
      <c r="BZ351" s="193" t="e">
        <f t="shared" si="312"/>
        <v>#VALUE!</v>
      </c>
      <c r="CA351" s="193">
        <f t="shared" si="313"/>
        <v>20</v>
      </c>
      <c r="CB351" s="193" t="e">
        <f t="shared" si="314"/>
        <v>#VALUE!</v>
      </c>
      <c r="CC351" s="193" t="e">
        <f t="shared" si="315"/>
        <v>#VALUE!</v>
      </c>
      <c r="CD351" s="193" t="e">
        <f t="shared" si="316"/>
        <v>#VALUE!</v>
      </c>
      <c r="CE351" s="193" t="e">
        <f t="shared" si="317"/>
        <v>#VALUE!</v>
      </c>
      <c r="CF351" s="193" t="e">
        <f t="shared" si="318"/>
        <v>#VALUE!</v>
      </c>
      <c r="CG351" s="193" t="e">
        <f t="shared" si="319"/>
        <v>#VALUE!</v>
      </c>
      <c r="CH351" s="193" t="e">
        <f t="shared" si="320"/>
        <v>#VALUE!</v>
      </c>
      <c r="CI351" s="193" t="e">
        <f t="shared" si="321"/>
        <v>#VALUE!</v>
      </c>
      <c r="CJ351" s="193" t="e">
        <f t="shared" si="322"/>
        <v>#VALUE!</v>
      </c>
      <c r="CK351" s="193" t="e">
        <f t="shared" si="323"/>
        <v>#VALUE!</v>
      </c>
      <c r="CL351" s="193" t="e">
        <f t="shared" si="324"/>
        <v>#VALUE!</v>
      </c>
      <c r="CM351" s="193" t="e">
        <f t="shared" si="325"/>
        <v>#VALUE!</v>
      </c>
      <c r="CN351" s="193" t="e">
        <f t="shared" si="326"/>
        <v>#VALUE!</v>
      </c>
      <c r="CO351" s="209" t="str">
        <f t="shared" si="327"/>
        <v>2023PEC AI 364</v>
      </c>
      <c r="CP351" s="193" t="e">
        <f t="shared" si="328"/>
        <v>#VALUE!</v>
      </c>
      <c r="CQ351" s="158"/>
      <c r="CR351" s="193">
        <f t="shared" si="329"/>
        <v>20</v>
      </c>
      <c r="CS351" s="193" t="e">
        <f t="shared" si="330"/>
        <v>#VALUE!</v>
      </c>
      <c r="CT351" s="193" t="e">
        <f t="shared" si="331"/>
        <v>#VALUE!</v>
      </c>
      <c r="CU351" s="193" t="e">
        <f t="shared" si="332"/>
        <v>#VALUE!</v>
      </c>
      <c r="CV351" s="193" t="e">
        <f t="shared" si="333"/>
        <v>#VALUE!</v>
      </c>
      <c r="CW351" s="193" t="e">
        <f t="shared" si="334"/>
        <v>#VALUE!</v>
      </c>
      <c r="CX351" s="193" t="e">
        <f t="shared" si="335"/>
        <v>#VALUE!</v>
      </c>
      <c r="CY351" s="193" t="e">
        <f t="shared" si="336"/>
        <v>#VALUE!</v>
      </c>
      <c r="CZ351" s="193" t="e">
        <f t="shared" si="337"/>
        <v>#VALUE!</v>
      </c>
      <c r="DA351" s="193" t="e">
        <f t="shared" si="338"/>
        <v>#VALUE!</v>
      </c>
      <c r="DB351" s="193" t="e">
        <f t="shared" si="339"/>
        <v>#VALUE!</v>
      </c>
      <c r="DC351" s="193" t="e">
        <f t="shared" si="340"/>
        <v>#VALUE!</v>
      </c>
      <c r="DD351" s="193" t="e">
        <f t="shared" si="341"/>
        <v>#VALUE!</v>
      </c>
      <c r="DE351" s="159"/>
      <c r="DF351" s="159" t="e">
        <f t="shared" si="342"/>
        <v>#VALUE!</v>
      </c>
      <c r="DG351" s="159"/>
      <c r="DH351" s="159"/>
      <c r="DI351" s="159"/>
      <c r="DJ351" s="159"/>
      <c r="DK351" s="159"/>
      <c r="DL351" s="159"/>
      <c r="DM351" s="159"/>
      <c r="DN351" s="159"/>
      <c r="DO351" s="159"/>
      <c r="DP351" s="159"/>
      <c r="DQ351" s="159"/>
      <c r="DR351" s="159">
        <f t="shared" si="343"/>
        <v>39</v>
      </c>
      <c r="DS351" s="188">
        <f t="shared" si="344"/>
        <v>8</v>
      </c>
      <c r="DT351" s="159">
        <f t="shared" si="345"/>
        <v>6</v>
      </c>
      <c r="DU351" s="159">
        <f t="shared" si="346"/>
        <v>6</v>
      </c>
      <c r="DV351" s="159">
        <f t="shared" si="347"/>
        <v>5</v>
      </c>
      <c r="DW351" s="159">
        <f t="shared" si="348"/>
        <v>6</v>
      </c>
      <c r="DX351" s="159">
        <f t="shared" si="349"/>
        <v>2</v>
      </c>
      <c r="DY351" s="210">
        <f t="shared" si="350"/>
        <v>6</v>
      </c>
      <c r="DZ351" s="159">
        <f t="shared" si="351"/>
        <v>39</v>
      </c>
      <c r="EA351" s="159">
        <f t="shared" si="352"/>
        <v>8</v>
      </c>
      <c r="EB351" s="159">
        <f t="shared" si="353"/>
        <v>6</v>
      </c>
      <c r="EC351" s="159">
        <f t="shared" si="406"/>
        <v>0</v>
      </c>
      <c r="ED351" s="159">
        <f t="shared" si="406"/>
        <v>0</v>
      </c>
      <c r="EE351" s="159">
        <f t="shared" si="407"/>
        <v>6</v>
      </c>
      <c r="EF351" s="159">
        <f t="shared" si="407"/>
        <v>5</v>
      </c>
      <c r="EG351" s="159">
        <f t="shared" si="354"/>
        <v>0</v>
      </c>
      <c r="EH351" s="159">
        <f t="shared" si="355"/>
        <v>6</v>
      </c>
      <c r="EI351" s="159">
        <f t="shared" si="408"/>
        <v>0</v>
      </c>
      <c r="EJ351" s="159">
        <f t="shared" si="408"/>
        <v>0</v>
      </c>
      <c r="EK351" s="159">
        <f t="shared" si="409"/>
        <v>2</v>
      </c>
      <c r="EL351" s="159">
        <f t="shared" si="409"/>
        <v>6</v>
      </c>
      <c r="EM351" s="159">
        <f t="shared" si="356"/>
        <v>0</v>
      </c>
      <c r="EN351" s="159"/>
      <c r="EO351" s="159">
        <v>100</v>
      </c>
      <c r="EP351" s="188">
        <f t="shared" si="357"/>
        <v>8</v>
      </c>
      <c r="EQ351" s="159">
        <f t="shared" si="358"/>
        <v>7</v>
      </c>
      <c r="ER351" s="159">
        <f t="shared" si="359"/>
        <v>7</v>
      </c>
      <c r="ES351" s="159">
        <f t="shared" si="360"/>
        <v>6</v>
      </c>
      <c r="ET351" s="159">
        <f t="shared" si="361"/>
        <v>5</v>
      </c>
      <c r="EU351" s="159">
        <f t="shared" si="362"/>
        <v>6</v>
      </c>
      <c r="EV351" s="159"/>
      <c r="EW351" s="159">
        <f t="shared" si="363"/>
        <v>39</v>
      </c>
      <c r="EX351" s="159">
        <f t="shared" si="364"/>
        <v>8</v>
      </c>
      <c r="EY351" s="159">
        <f t="shared" si="365"/>
        <v>7</v>
      </c>
      <c r="EZ351" s="159">
        <f t="shared" si="410"/>
        <v>0</v>
      </c>
      <c r="FA351" s="159">
        <f t="shared" si="410"/>
        <v>0</v>
      </c>
      <c r="FB351" s="159">
        <f t="shared" si="411"/>
        <v>7</v>
      </c>
      <c r="FC351" s="159">
        <f t="shared" si="411"/>
        <v>6</v>
      </c>
      <c r="FD351" s="159">
        <f t="shared" si="366"/>
        <v>0</v>
      </c>
      <c r="FE351" s="159">
        <f t="shared" si="367"/>
        <v>5</v>
      </c>
      <c r="FF351" s="159">
        <f t="shared" si="412"/>
        <v>0</v>
      </c>
      <c r="FG351" s="159">
        <f t="shared" si="412"/>
        <v>0</v>
      </c>
      <c r="FH351" s="159">
        <f t="shared" si="368"/>
        <v>6</v>
      </c>
      <c r="FI351" s="159">
        <v>0</v>
      </c>
      <c r="FJ351" s="159">
        <v>0</v>
      </c>
      <c r="FK351" s="159"/>
      <c r="FL351" s="159"/>
      <c r="FM351" s="235">
        <v>39</v>
      </c>
    </row>
    <row r="352" spans="1:169" ht="18" x14ac:dyDescent="0.2">
      <c r="A352" s="213">
        <v>339</v>
      </c>
      <c r="B352" s="195">
        <v>211423243342</v>
      </c>
      <c r="C352" s="196" t="s">
        <v>1346</v>
      </c>
      <c r="D352" s="197"/>
      <c r="E352" s="198" t="s">
        <v>1347</v>
      </c>
      <c r="F352" s="199">
        <f t="shared" si="243"/>
        <v>2</v>
      </c>
      <c r="G352" s="199">
        <f t="shared" si="244"/>
        <v>2</v>
      </c>
      <c r="H352" s="199">
        <f t="shared" si="245"/>
        <v>2</v>
      </c>
      <c r="I352" s="199">
        <f t="shared" si="246"/>
        <v>2</v>
      </c>
      <c r="J352" s="199">
        <f t="shared" si="247"/>
        <v>2</v>
      </c>
      <c r="K352" s="199">
        <f t="shared" si="248"/>
        <v>2</v>
      </c>
      <c r="L352" s="199">
        <f t="shared" si="249"/>
        <v>2</v>
      </c>
      <c r="M352" s="199">
        <f t="shared" si="250"/>
        <v>2</v>
      </c>
      <c r="N352" s="199">
        <f t="shared" si="251"/>
        <v>2</v>
      </c>
      <c r="O352" s="200">
        <f t="shared" si="252"/>
        <v>0</v>
      </c>
      <c r="P352" s="199">
        <f t="shared" si="253"/>
        <v>0</v>
      </c>
      <c r="Q352" s="199">
        <f t="shared" si="254"/>
        <v>0</v>
      </c>
      <c r="R352" s="199">
        <f t="shared" si="255"/>
        <v>0</v>
      </c>
      <c r="S352" s="201">
        <f t="shared" si="398"/>
        <v>0</v>
      </c>
      <c r="T352" s="202">
        <f t="shared" si="256"/>
        <v>4</v>
      </c>
      <c r="U352" s="199">
        <f t="shared" si="257"/>
        <v>12</v>
      </c>
      <c r="V352" s="199">
        <f t="shared" si="258"/>
        <v>0</v>
      </c>
      <c r="W352" s="199">
        <f t="shared" si="259"/>
        <v>0</v>
      </c>
      <c r="X352" s="201">
        <f t="shared" si="260"/>
        <v>0</v>
      </c>
      <c r="Y352" s="203">
        <f t="shared" si="261"/>
        <v>3</v>
      </c>
      <c r="Z352" s="199">
        <f t="shared" si="262"/>
        <v>13</v>
      </c>
      <c r="AA352" s="199">
        <f t="shared" si="263"/>
        <v>0</v>
      </c>
      <c r="AB352" s="199">
        <f t="shared" si="264"/>
        <v>0</v>
      </c>
      <c r="AC352" s="201">
        <f t="shared" si="265"/>
        <v>0</v>
      </c>
      <c r="AD352" s="202">
        <f t="shared" si="266"/>
        <v>3</v>
      </c>
      <c r="AE352" s="199">
        <f t="shared" si="267"/>
        <v>0</v>
      </c>
      <c r="AF352" s="199">
        <f t="shared" si="268"/>
        <v>0</v>
      </c>
      <c r="AG352" s="199">
        <f t="shared" si="269"/>
        <v>0</v>
      </c>
      <c r="AH352" s="201">
        <f t="shared" si="270"/>
        <v>0</v>
      </c>
      <c r="AI352" s="204">
        <f t="shared" si="271"/>
        <v>4</v>
      </c>
      <c r="AJ352" s="199">
        <f t="shared" si="272"/>
        <v>0</v>
      </c>
      <c r="AK352" s="199">
        <f t="shared" si="273"/>
        <v>0</v>
      </c>
      <c r="AL352" s="199">
        <f t="shared" si="274"/>
        <v>0</v>
      </c>
      <c r="AM352" s="201">
        <f t="shared" si="275"/>
        <v>0</v>
      </c>
      <c r="AN352" s="204">
        <f t="shared" si="276"/>
        <v>4</v>
      </c>
      <c r="AO352" s="199">
        <f t="shared" si="277"/>
        <v>13</v>
      </c>
      <c r="AP352" s="199">
        <f t="shared" si="278"/>
        <v>0</v>
      </c>
      <c r="AQ352" s="199">
        <f t="shared" si="279"/>
        <v>0</v>
      </c>
      <c r="AR352" s="201">
        <f t="shared" si="280"/>
        <v>0</v>
      </c>
      <c r="AS352" s="204">
        <f t="shared" si="281"/>
        <v>3</v>
      </c>
      <c r="AT352" s="199">
        <f t="shared" si="282"/>
        <v>0</v>
      </c>
      <c r="AU352" s="199">
        <f t="shared" si="283"/>
        <v>0</v>
      </c>
      <c r="AV352" s="199">
        <f t="shared" si="284"/>
        <v>0</v>
      </c>
      <c r="AW352" s="201">
        <f t="shared" si="285"/>
        <v>0</v>
      </c>
      <c r="AX352" s="205">
        <f t="shared" si="286"/>
        <v>4</v>
      </c>
      <c r="AY352" s="199">
        <f t="shared" si="287"/>
        <v>13</v>
      </c>
      <c r="AZ352" s="199">
        <f t="shared" si="288"/>
        <v>0</v>
      </c>
      <c r="BA352" s="199">
        <f t="shared" si="289"/>
        <v>0</v>
      </c>
      <c r="BB352" s="201">
        <f t="shared" si="290"/>
        <v>0</v>
      </c>
      <c r="BC352" s="204">
        <f t="shared" si="291"/>
        <v>3</v>
      </c>
      <c r="BD352" s="199">
        <f t="shared" si="292"/>
        <v>7</v>
      </c>
      <c r="BE352" s="199">
        <f t="shared" si="293"/>
        <v>0</v>
      </c>
      <c r="BF352" s="199">
        <f t="shared" si="294"/>
        <v>0</v>
      </c>
      <c r="BG352" s="201">
        <f t="shared" si="295"/>
        <v>0</v>
      </c>
      <c r="BH352" s="204">
        <f t="shared" si="296"/>
        <v>3</v>
      </c>
      <c r="BI352" s="199">
        <f t="shared" si="297"/>
        <v>0</v>
      </c>
      <c r="BJ352" s="199">
        <f t="shared" si="298"/>
        <v>0</v>
      </c>
      <c r="BK352" s="199">
        <f t="shared" si="299"/>
        <v>0</v>
      </c>
      <c r="BL352" s="201">
        <f t="shared" si="300"/>
        <v>0</v>
      </c>
      <c r="BM352" s="206">
        <f t="shared" si="301"/>
        <v>4</v>
      </c>
      <c r="BN352" s="199">
        <f t="shared" si="302"/>
        <v>0</v>
      </c>
      <c r="BO352" s="199">
        <f t="shared" si="303"/>
        <v>0</v>
      </c>
      <c r="BP352" s="199">
        <f t="shared" si="304"/>
        <v>0</v>
      </c>
      <c r="BQ352" s="201">
        <f t="shared" si="305"/>
        <v>0</v>
      </c>
      <c r="BR352" s="207">
        <f t="shared" si="306"/>
        <v>4</v>
      </c>
      <c r="BS352" s="199">
        <f t="shared" si="307"/>
        <v>13</v>
      </c>
      <c r="BT352" s="199">
        <f t="shared" si="308"/>
        <v>0</v>
      </c>
      <c r="BU352" s="199">
        <f t="shared" si="309"/>
        <v>0</v>
      </c>
      <c r="BV352" s="201">
        <f t="shared" si="310"/>
        <v>0</v>
      </c>
      <c r="BW352" s="207">
        <f t="shared" si="311"/>
        <v>3</v>
      </c>
      <c r="BX352" s="235">
        <v>89</v>
      </c>
      <c r="BY352" s="235">
        <v>89</v>
      </c>
      <c r="BZ352" s="193" t="e">
        <f t="shared" si="312"/>
        <v>#VALUE!</v>
      </c>
      <c r="CA352" s="193">
        <f t="shared" si="313"/>
        <v>20</v>
      </c>
      <c r="CB352" s="193" t="e">
        <f t="shared" si="314"/>
        <v>#VALUE!</v>
      </c>
      <c r="CC352" s="193" t="e">
        <f t="shared" si="315"/>
        <v>#VALUE!</v>
      </c>
      <c r="CD352" s="193" t="e">
        <f t="shared" si="316"/>
        <v>#VALUE!</v>
      </c>
      <c r="CE352" s="193" t="e">
        <f t="shared" si="317"/>
        <v>#VALUE!</v>
      </c>
      <c r="CF352" s="193" t="e">
        <f t="shared" si="318"/>
        <v>#VALUE!</v>
      </c>
      <c r="CG352" s="193" t="e">
        <f t="shared" si="319"/>
        <v>#VALUE!</v>
      </c>
      <c r="CH352" s="193" t="e">
        <f t="shared" si="320"/>
        <v>#VALUE!</v>
      </c>
      <c r="CI352" s="193" t="e">
        <f t="shared" si="321"/>
        <v>#VALUE!</v>
      </c>
      <c r="CJ352" s="193" t="e">
        <f t="shared" si="322"/>
        <v>#VALUE!</v>
      </c>
      <c r="CK352" s="193" t="e">
        <f t="shared" si="323"/>
        <v>#VALUE!</v>
      </c>
      <c r="CL352" s="193" t="e">
        <f t="shared" si="324"/>
        <v>#VALUE!</v>
      </c>
      <c r="CM352" s="193" t="e">
        <f t="shared" si="325"/>
        <v>#VALUE!</v>
      </c>
      <c r="CN352" s="193" t="e">
        <f t="shared" si="326"/>
        <v>#VALUE!</v>
      </c>
      <c r="CO352" s="209" t="str">
        <f t="shared" si="327"/>
        <v>2023PEC AI 365</v>
      </c>
      <c r="CP352" s="193" t="e">
        <f t="shared" si="328"/>
        <v>#VALUE!</v>
      </c>
      <c r="CQ352" s="158"/>
      <c r="CR352" s="193">
        <f t="shared" si="329"/>
        <v>20</v>
      </c>
      <c r="CS352" s="193" t="e">
        <f t="shared" si="330"/>
        <v>#VALUE!</v>
      </c>
      <c r="CT352" s="193" t="e">
        <f t="shared" si="331"/>
        <v>#VALUE!</v>
      </c>
      <c r="CU352" s="193" t="e">
        <f t="shared" si="332"/>
        <v>#VALUE!</v>
      </c>
      <c r="CV352" s="193" t="e">
        <f t="shared" si="333"/>
        <v>#VALUE!</v>
      </c>
      <c r="CW352" s="193" t="e">
        <f t="shared" si="334"/>
        <v>#VALUE!</v>
      </c>
      <c r="CX352" s="193" t="e">
        <f t="shared" si="335"/>
        <v>#VALUE!</v>
      </c>
      <c r="CY352" s="193" t="e">
        <f t="shared" si="336"/>
        <v>#VALUE!</v>
      </c>
      <c r="CZ352" s="193" t="e">
        <f t="shared" si="337"/>
        <v>#VALUE!</v>
      </c>
      <c r="DA352" s="193" t="e">
        <f t="shared" si="338"/>
        <v>#VALUE!</v>
      </c>
      <c r="DB352" s="193" t="e">
        <f t="shared" si="339"/>
        <v>#VALUE!</v>
      </c>
      <c r="DC352" s="193" t="e">
        <f t="shared" si="340"/>
        <v>#VALUE!</v>
      </c>
      <c r="DD352" s="193" t="e">
        <f t="shared" si="341"/>
        <v>#VALUE!</v>
      </c>
      <c r="DE352" s="159"/>
      <c r="DF352" s="159" t="e">
        <f t="shared" si="342"/>
        <v>#VALUE!</v>
      </c>
      <c r="DG352" s="159"/>
      <c r="DH352" s="159"/>
      <c r="DI352" s="159"/>
      <c r="DJ352" s="159"/>
      <c r="DK352" s="159"/>
      <c r="DL352" s="159"/>
      <c r="DM352" s="159"/>
      <c r="DN352" s="159"/>
      <c r="DO352" s="159"/>
      <c r="DP352" s="159"/>
      <c r="DQ352" s="159"/>
      <c r="DR352" s="159">
        <f t="shared" si="343"/>
        <v>89</v>
      </c>
      <c r="DS352" s="188">
        <f t="shared" si="344"/>
        <v>18</v>
      </c>
      <c r="DT352" s="159">
        <f t="shared" si="345"/>
        <v>12</v>
      </c>
      <c r="DU352" s="159">
        <f t="shared" si="346"/>
        <v>13</v>
      </c>
      <c r="DV352" s="159">
        <f t="shared" si="347"/>
        <v>13</v>
      </c>
      <c r="DW352" s="159">
        <f t="shared" si="348"/>
        <v>13</v>
      </c>
      <c r="DX352" s="159">
        <f t="shared" si="349"/>
        <v>7</v>
      </c>
      <c r="DY352" s="210">
        <f t="shared" si="350"/>
        <v>13</v>
      </c>
      <c r="DZ352" s="159">
        <f t="shared" si="351"/>
        <v>89</v>
      </c>
      <c r="EA352" s="159">
        <f t="shared" si="352"/>
        <v>18</v>
      </c>
      <c r="EB352" s="159">
        <f t="shared" si="353"/>
        <v>0</v>
      </c>
      <c r="EC352" s="159">
        <f t="shared" si="406"/>
        <v>12</v>
      </c>
      <c r="ED352" s="159">
        <f t="shared" si="406"/>
        <v>13</v>
      </c>
      <c r="EE352" s="159">
        <f t="shared" si="407"/>
        <v>0</v>
      </c>
      <c r="EF352" s="159">
        <f t="shared" si="407"/>
        <v>0</v>
      </c>
      <c r="EG352" s="159">
        <f t="shared" si="354"/>
        <v>13</v>
      </c>
      <c r="EH352" s="159">
        <f t="shared" si="355"/>
        <v>0</v>
      </c>
      <c r="EI352" s="159">
        <f t="shared" si="408"/>
        <v>13</v>
      </c>
      <c r="EJ352" s="159">
        <f t="shared" si="408"/>
        <v>7</v>
      </c>
      <c r="EK352" s="159">
        <f t="shared" si="409"/>
        <v>0</v>
      </c>
      <c r="EL352" s="159">
        <f t="shared" si="409"/>
        <v>0</v>
      </c>
      <c r="EM352" s="159">
        <f t="shared" si="356"/>
        <v>13</v>
      </c>
      <c r="EN352" s="159"/>
      <c r="EO352" s="159">
        <v>100</v>
      </c>
      <c r="EP352" s="188">
        <f t="shared" si="357"/>
        <v>18</v>
      </c>
      <c r="EQ352" s="159">
        <f t="shared" si="358"/>
        <v>15</v>
      </c>
      <c r="ER352" s="159">
        <f t="shared" si="359"/>
        <v>16</v>
      </c>
      <c r="ES352" s="159">
        <f t="shared" si="360"/>
        <v>16</v>
      </c>
      <c r="ET352" s="159">
        <f t="shared" si="361"/>
        <v>10</v>
      </c>
      <c r="EU352" s="159">
        <f t="shared" si="362"/>
        <v>14</v>
      </c>
      <c r="EV352" s="159"/>
      <c r="EW352" s="159">
        <f t="shared" si="363"/>
        <v>89</v>
      </c>
      <c r="EX352" s="159">
        <f t="shared" si="364"/>
        <v>18</v>
      </c>
      <c r="EY352" s="159">
        <f t="shared" si="365"/>
        <v>0</v>
      </c>
      <c r="EZ352" s="159">
        <f t="shared" si="410"/>
        <v>15</v>
      </c>
      <c r="FA352" s="159">
        <f t="shared" si="410"/>
        <v>16</v>
      </c>
      <c r="FB352" s="159">
        <f t="shared" si="411"/>
        <v>0</v>
      </c>
      <c r="FC352" s="159">
        <f t="shared" si="411"/>
        <v>0</v>
      </c>
      <c r="FD352" s="159">
        <f t="shared" si="366"/>
        <v>16</v>
      </c>
      <c r="FE352" s="159">
        <f t="shared" si="367"/>
        <v>0</v>
      </c>
      <c r="FF352" s="159">
        <f t="shared" si="412"/>
        <v>10</v>
      </c>
      <c r="FG352" s="159">
        <f t="shared" si="412"/>
        <v>14</v>
      </c>
      <c r="FH352" s="159">
        <f t="shared" si="368"/>
        <v>0</v>
      </c>
      <c r="FI352" s="159">
        <v>0</v>
      </c>
      <c r="FJ352" s="159">
        <v>0</v>
      </c>
      <c r="FK352" s="159"/>
      <c r="FL352" s="159"/>
      <c r="FM352" s="235">
        <v>89</v>
      </c>
    </row>
    <row r="353" spans="1:169" ht="18" x14ac:dyDescent="0.2">
      <c r="A353" s="194">
        <v>340</v>
      </c>
      <c r="B353" s="211">
        <v>211423243343</v>
      </c>
      <c r="C353" s="211" t="s">
        <v>1348</v>
      </c>
      <c r="D353" s="197"/>
      <c r="E353" s="212" t="s">
        <v>1349</v>
      </c>
      <c r="F353" s="199">
        <f t="shared" si="243"/>
        <v>2</v>
      </c>
      <c r="G353" s="199">
        <f t="shared" si="244"/>
        <v>2</v>
      </c>
      <c r="H353" s="199">
        <f t="shared" si="245"/>
        <v>2</v>
      </c>
      <c r="I353" s="199">
        <f t="shared" si="246"/>
        <v>2</v>
      </c>
      <c r="J353" s="199">
        <f t="shared" si="247"/>
        <v>2</v>
      </c>
      <c r="K353" s="199">
        <f t="shared" si="248"/>
        <v>2</v>
      </c>
      <c r="L353" s="199">
        <f t="shared" si="249"/>
        <v>2</v>
      </c>
      <c r="M353" s="199">
        <f t="shared" si="250"/>
        <v>2</v>
      </c>
      <c r="N353" s="199">
        <f t="shared" si="251"/>
        <v>0</v>
      </c>
      <c r="O353" s="200">
        <f t="shared" si="252"/>
        <v>0</v>
      </c>
      <c r="P353" s="199">
        <f t="shared" si="253"/>
        <v>12</v>
      </c>
      <c r="Q353" s="199">
        <f t="shared" si="254"/>
        <v>0</v>
      </c>
      <c r="R353" s="199">
        <f t="shared" si="255"/>
        <v>0</v>
      </c>
      <c r="S353" s="201">
        <f t="shared" si="398"/>
        <v>0</v>
      </c>
      <c r="T353" s="202">
        <f t="shared" si="256"/>
        <v>3</v>
      </c>
      <c r="U353" s="199">
        <f t="shared" si="257"/>
        <v>0</v>
      </c>
      <c r="V353" s="199">
        <f t="shared" si="258"/>
        <v>0</v>
      </c>
      <c r="W353" s="199">
        <f t="shared" si="259"/>
        <v>0</v>
      </c>
      <c r="X353" s="201">
        <f t="shared" si="260"/>
        <v>0</v>
      </c>
      <c r="Y353" s="203">
        <f t="shared" si="261"/>
        <v>4</v>
      </c>
      <c r="Z353" s="199">
        <f t="shared" si="262"/>
        <v>0</v>
      </c>
      <c r="AA353" s="199">
        <f t="shared" si="263"/>
        <v>0</v>
      </c>
      <c r="AB353" s="199">
        <f t="shared" si="264"/>
        <v>0</v>
      </c>
      <c r="AC353" s="201">
        <f t="shared" si="265"/>
        <v>0</v>
      </c>
      <c r="AD353" s="202">
        <f t="shared" si="266"/>
        <v>4</v>
      </c>
      <c r="AE353" s="199">
        <f t="shared" si="267"/>
        <v>12</v>
      </c>
      <c r="AF353" s="199">
        <f t="shared" si="268"/>
        <v>0</v>
      </c>
      <c r="AG353" s="199">
        <f t="shared" si="269"/>
        <v>0</v>
      </c>
      <c r="AH353" s="201">
        <f t="shared" si="270"/>
        <v>0</v>
      </c>
      <c r="AI353" s="204">
        <f t="shared" si="271"/>
        <v>3</v>
      </c>
      <c r="AJ353" s="199">
        <f t="shared" si="272"/>
        <v>10</v>
      </c>
      <c r="AK353" s="199">
        <f t="shared" si="273"/>
        <v>0</v>
      </c>
      <c r="AL353" s="199">
        <f t="shared" si="274"/>
        <v>0</v>
      </c>
      <c r="AM353" s="201">
        <f t="shared" si="275"/>
        <v>0</v>
      </c>
      <c r="AN353" s="204">
        <f t="shared" si="276"/>
        <v>3</v>
      </c>
      <c r="AO353" s="199">
        <f t="shared" si="277"/>
        <v>0</v>
      </c>
      <c r="AP353" s="199">
        <f t="shared" si="278"/>
        <v>0</v>
      </c>
      <c r="AQ353" s="199">
        <f t="shared" si="279"/>
        <v>0</v>
      </c>
      <c r="AR353" s="201">
        <f t="shared" si="280"/>
        <v>0</v>
      </c>
      <c r="AS353" s="204">
        <f t="shared" si="281"/>
        <v>4</v>
      </c>
      <c r="AT353" s="199">
        <f t="shared" si="282"/>
        <v>12</v>
      </c>
      <c r="AU353" s="199">
        <f t="shared" si="283"/>
        <v>0</v>
      </c>
      <c r="AV353" s="199">
        <f t="shared" si="284"/>
        <v>0</v>
      </c>
      <c r="AW353" s="201">
        <f t="shared" si="285"/>
        <v>0</v>
      </c>
      <c r="AX353" s="205">
        <f t="shared" si="286"/>
        <v>3</v>
      </c>
      <c r="AY353" s="199">
        <f t="shared" si="287"/>
        <v>0</v>
      </c>
      <c r="AZ353" s="199">
        <f t="shared" si="288"/>
        <v>0</v>
      </c>
      <c r="BA353" s="199">
        <f t="shared" si="289"/>
        <v>0</v>
      </c>
      <c r="BB353" s="201">
        <f t="shared" si="290"/>
        <v>0</v>
      </c>
      <c r="BC353" s="204">
        <f t="shared" si="291"/>
        <v>4</v>
      </c>
      <c r="BD353" s="199">
        <f t="shared" si="292"/>
        <v>0</v>
      </c>
      <c r="BE353" s="199">
        <f t="shared" si="293"/>
        <v>0</v>
      </c>
      <c r="BF353" s="199">
        <f t="shared" si="294"/>
        <v>0</v>
      </c>
      <c r="BG353" s="201">
        <f t="shared" si="295"/>
        <v>0</v>
      </c>
      <c r="BH353" s="204">
        <f t="shared" si="296"/>
        <v>4</v>
      </c>
      <c r="BI353" s="199">
        <f t="shared" si="297"/>
        <v>6</v>
      </c>
      <c r="BJ353" s="199">
        <f t="shared" si="298"/>
        <v>0</v>
      </c>
      <c r="BK353" s="199">
        <f t="shared" si="299"/>
        <v>0</v>
      </c>
      <c r="BL353" s="201">
        <f t="shared" si="300"/>
        <v>0</v>
      </c>
      <c r="BM353" s="206">
        <f t="shared" si="301"/>
        <v>3</v>
      </c>
      <c r="BN353" s="199">
        <f t="shared" si="302"/>
        <v>12</v>
      </c>
      <c r="BO353" s="199">
        <f t="shared" si="303"/>
        <v>0</v>
      </c>
      <c r="BP353" s="199">
        <f t="shared" si="304"/>
        <v>0</v>
      </c>
      <c r="BQ353" s="201">
        <f t="shared" si="305"/>
        <v>0</v>
      </c>
      <c r="BR353" s="207">
        <f t="shared" si="306"/>
        <v>3</v>
      </c>
      <c r="BS353" s="199">
        <f t="shared" si="307"/>
        <v>0</v>
      </c>
      <c r="BT353" s="199">
        <f t="shared" si="308"/>
        <v>0</v>
      </c>
      <c r="BU353" s="199">
        <f t="shared" si="309"/>
        <v>0</v>
      </c>
      <c r="BV353" s="201">
        <f t="shared" si="310"/>
        <v>0</v>
      </c>
      <c r="BW353" s="207">
        <f t="shared" si="311"/>
        <v>4</v>
      </c>
      <c r="BX353" s="235">
        <v>80</v>
      </c>
      <c r="BY353" s="235">
        <v>80</v>
      </c>
      <c r="BZ353" s="193" t="e">
        <f t="shared" si="312"/>
        <v>#VALUE!</v>
      </c>
      <c r="CA353" s="193">
        <f t="shared" si="313"/>
        <v>14</v>
      </c>
      <c r="CB353" s="193" t="e">
        <f t="shared" si="314"/>
        <v>#VALUE!</v>
      </c>
      <c r="CC353" s="193" t="e">
        <f t="shared" si="315"/>
        <v>#VALUE!</v>
      </c>
      <c r="CD353" s="193" t="e">
        <f t="shared" si="316"/>
        <v>#VALUE!</v>
      </c>
      <c r="CE353" s="193" t="e">
        <f t="shared" si="317"/>
        <v>#VALUE!</v>
      </c>
      <c r="CF353" s="193" t="e">
        <f t="shared" si="318"/>
        <v>#VALUE!</v>
      </c>
      <c r="CG353" s="193" t="e">
        <f t="shared" si="319"/>
        <v>#VALUE!</v>
      </c>
      <c r="CH353" s="193" t="e">
        <f t="shared" si="320"/>
        <v>#VALUE!</v>
      </c>
      <c r="CI353" s="193" t="e">
        <f t="shared" si="321"/>
        <v>#VALUE!</v>
      </c>
      <c r="CJ353" s="193" t="e">
        <f t="shared" si="322"/>
        <v>#VALUE!</v>
      </c>
      <c r="CK353" s="193" t="e">
        <f t="shared" si="323"/>
        <v>#VALUE!</v>
      </c>
      <c r="CL353" s="193" t="e">
        <f t="shared" si="324"/>
        <v>#VALUE!</v>
      </c>
      <c r="CM353" s="193" t="e">
        <f t="shared" si="325"/>
        <v>#VALUE!</v>
      </c>
      <c r="CN353" s="193" t="e">
        <f t="shared" si="326"/>
        <v>#VALUE!</v>
      </c>
      <c r="CO353" s="209" t="str">
        <f t="shared" si="327"/>
        <v>2023PEC AI 233</v>
      </c>
      <c r="CP353" s="193" t="e">
        <f t="shared" si="328"/>
        <v>#VALUE!</v>
      </c>
      <c r="CQ353" s="158"/>
      <c r="CR353" s="193">
        <f t="shared" si="329"/>
        <v>13</v>
      </c>
      <c r="CS353" s="193" t="e">
        <f t="shared" si="330"/>
        <v>#VALUE!</v>
      </c>
      <c r="CT353" s="193" t="e">
        <f t="shared" si="331"/>
        <v>#VALUE!</v>
      </c>
      <c r="CU353" s="193" t="e">
        <f t="shared" si="332"/>
        <v>#VALUE!</v>
      </c>
      <c r="CV353" s="193" t="e">
        <f t="shared" si="333"/>
        <v>#VALUE!</v>
      </c>
      <c r="CW353" s="193" t="e">
        <f t="shared" si="334"/>
        <v>#VALUE!</v>
      </c>
      <c r="CX353" s="193" t="e">
        <f t="shared" si="335"/>
        <v>#VALUE!</v>
      </c>
      <c r="CY353" s="193" t="e">
        <f t="shared" si="336"/>
        <v>#VALUE!</v>
      </c>
      <c r="CZ353" s="193" t="e">
        <f t="shared" si="337"/>
        <v>#VALUE!</v>
      </c>
      <c r="DA353" s="193" t="e">
        <f t="shared" si="338"/>
        <v>#VALUE!</v>
      </c>
      <c r="DB353" s="193" t="e">
        <f t="shared" si="339"/>
        <v>#VALUE!</v>
      </c>
      <c r="DC353" s="193" t="e">
        <f t="shared" si="340"/>
        <v>#VALUE!</v>
      </c>
      <c r="DD353" s="193" t="e">
        <f t="shared" si="341"/>
        <v>#VALUE!</v>
      </c>
      <c r="DE353" s="159"/>
      <c r="DF353" s="159" t="e">
        <f t="shared" si="342"/>
        <v>#VALUE!</v>
      </c>
      <c r="DG353" s="159"/>
      <c r="DH353" s="159"/>
      <c r="DI353" s="159"/>
      <c r="DJ353" s="159"/>
      <c r="DK353" s="159">
        <v>12</v>
      </c>
      <c r="DL353" s="159" t="b">
        <f t="shared" ref="DL353:DL354" si="413">ISODD(DK353)</f>
        <v>0</v>
      </c>
      <c r="DM353" s="159"/>
      <c r="DN353" s="159"/>
      <c r="DO353" s="159"/>
      <c r="DP353" s="159"/>
      <c r="DQ353" s="159"/>
      <c r="DR353" s="159">
        <f t="shared" si="343"/>
        <v>80</v>
      </c>
      <c r="DS353" s="188">
        <f t="shared" si="344"/>
        <v>16</v>
      </c>
      <c r="DT353" s="159">
        <f t="shared" si="345"/>
        <v>12</v>
      </c>
      <c r="DU353" s="159">
        <f t="shared" si="346"/>
        <v>12</v>
      </c>
      <c r="DV353" s="159">
        <f t="shared" si="347"/>
        <v>10</v>
      </c>
      <c r="DW353" s="159">
        <f t="shared" si="348"/>
        <v>12</v>
      </c>
      <c r="DX353" s="159">
        <f t="shared" si="349"/>
        <v>6</v>
      </c>
      <c r="DY353" s="210">
        <f t="shared" si="350"/>
        <v>12</v>
      </c>
      <c r="DZ353" s="159">
        <f t="shared" si="351"/>
        <v>80</v>
      </c>
      <c r="EA353" s="159">
        <f t="shared" si="352"/>
        <v>16</v>
      </c>
      <c r="EB353" s="159">
        <f t="shared" si="353"/>
        <v>12</v>
      </c>
      <c r="EC353" s="159">
        <f t="shared" si="406"/>
        <v>0</v>
      </c>
      <c r="ED353" s="159">
        <f t="shared" si="406"/>
        <v>0</v>
      </c>
      <c r="EE353" s="159">
        <f t="shared" si="407"/>
        <v>12</v>
      </c>
      <c r="EF353" s="159">
        <f t="shared" si="407"/>
        <v>10</v>
      </c>
      <c r="EG353" s="159">
        <f t="shared" si="354"/>
        <v>0</v>
      </c>
      <c r="EH353" s="159">
        <f t="shared" si="355"/>
        <v>12</v>
      </c>
      <c r="EI353" s="159">
        <f t="shared" si="408"/>
        <v>0</v>
      </c>
      <c r="EJ353" s="159">
        <f t="shared" si="408"/>
        <v>0</v>
      </c>
      <c r="EK353" s="159">
        <f t="shared" si="409"/>
        <v>6</v>
      </c>
      <c r="EL353" s="159">
        <f t="shared" si="409"/>
        <v>12</v>
      </c>
      <c r="EM353" s="159">
        <f t="shared" si="356"/>
        <v>0</v>
      </c>
      <c r="EN353" s="159"/>
      <c r="EO353" s="159"/>
      <c r="EP353" s="188">
        <f t="shared" si="357"/>
        <v>16</v>
      </c>
      <c r="EQ353" s="159">
        <f t="shared" si="358"/>
        <v>14</v>
      </c>
      <c r="ER353" s="159">
        <f t="shared" si="359"/>
        <v>14</v>
      </c>
      <c r="ES353" s="159">
        <f t="shared" si="360"/>
        <v>12</v>
      </c>
      <c r="ET353" s="159">
        <f t="shared" si="361"/>
        <v>11</v>
      </c>
      <c r="EU353" s="159">
        <f t="shared" si="362"/>
        <v>13</v>
      </c>
      <c r="EV353" s="159"/>
      <c r="EW353" s="159">
        <f t="shared" si="363"/>
        <v>80</v>
      </c>
      <c r="EX353" s="159">
        <f t="shared" si="364"/>
        <v>16</v>
      </c>
      <c r="EY353" s="159">
        <f t="shared" si="365"/>
        <v>14</v>
      </c>
      <c r="EZ353" s="159">
        <f t="shared" si="410"/>
        <v>0</v>
      </c>
      <c r="FA353" s="159">
        <f t="shared" si="410"/>
        <v>0</v>
      </c>
      <c r="FB353" s="159">
        <f t="shared" si="411"/>
        <v>14</v>
      </c>
      <c r="FC353" s="159">
        <f t="shared" si="411"/>
        <v>12</v>
      </c>
      <c r="FD353" s="159">
        <f t="shared" si="366"/>
        <v>0</v>
      </c>
      <c r="FE353" s="159">
        <f t="shared" si="367"/>
        <v>11</v>
      </c>
      <c r="FF353" s="159">
        <f t="shared" si="412"/>
        <v>0</v>
      </c>
      <c r="FG353" s="159">
        <f t="shared" si="412"/>
        <v>0</v>
      </c>
      <c r="FH353" s="159">
        <f t="shared" si="368"/>
        <v>13</v>
      </c>
      <c r="FI353" s="159">
        <v>0</v>
      </c>
      <c r="FJ353" s="159">
        <v>0</v>
      </c>
      <c r="FK353" s="159"/>
      <c r="FL353" s="159"/>
      <c r="FM353" s="235">
        <v>80</v>
      </c>
    </row>
    <row r="354" spans="1:169" ht="18" x14ac:dyDescent="0.2">
      <c r="A354" s="213">
        <v>341</v>
      </c>
      <c r="B354" s="195">
        <v>211423243344</v>
      </c>
      <c r="C354" s="196" t="s">
        <v>1350</v>
      </c>
      <c r="D354" s="197"/>
      <c r="E354" s="198" t="s">
        <v>1351</v>
      </c>
      <c r="F354" s="199">
        <f t="shared" si="243"/>
        <v>2</v>
      </c>
      <c r="G354" s="199">
        <f t="shared" si="244"/>
        <v>2</v>
      </c>
      <c r="H354" s="199">
        <f t="shared" si="245"/>
        <v>2</v>
      </c>
      <c r="I354" s="199">
        <f t="shared" si="246"/>
        <v>2</v>
      </c>
      <c r="J354" s="199">
        <f t="shared" si="247"/>
        <v>2</v>
      </c>
      <c r="K354" s="199">
        <f t="shared" si="248"/>
        <v>2</v>
      </c>
      <c r="L354" s="199">
        <f t="shared" si="249"/>
        <v>2</v>
      </c>
      <c r="M354" s="199">
        <f t="shared" si="250"/>
        <v>0</v>
      </c>
      <c r="N354" s="199">
        <f t="shared" si="251"/>
        <v>0</v>
      </c>
      <c r="O354" s="200">
        <f t="shared" si="252"/>
        <v>0</v>
      </c>
      <c r="P354" s="199">
        <f t="shared" si="253"/>
        <v>0</v>
      </c>
      <c r="Q354" s="199">
        <f t="shared" si="254"/>
        <v>0</v>
      </c>
      <c r="R354" s="199">
        <f t="shared" si="255"/>
        <v>0</v>
      </c>
      <c r="S354" s="201">
        <f t="shared" si="398"/>
        <v>0</v>
      </c>
      <c r="T354" s="202">
        <f t="shared" si="256"/>
        <v>4</v>
      </c>
      <c r="U354" s="199">
        <f t="shared" si="257"/>
        <v>9</v>
      </c>
      <c r="V354" s="199">
        <f t="shared" si="258"/>
        <v>0</v>
      </c>
      <c r="W354" s="199">
        <f t="shared" si="259"/>
        <v>0</v>
      </c>
      <c r="X354" s="201">
        <f t="shared" si="260"/>
        <v>0</v>
      </c>
      <c r="Y354" s="203">
        <f t="shared" si="261"/>
        <v>3</v>
      </c>
      <c r="Z354" s="199">
        <f t="shared" si="262"/>
        <v>10</v>
      </c>
      <c r="AA354" s="199">
        <f t="shared" si="263"/>
        <v>0</v>
      </c>
      <c r="AB354" s="199">
        <f t="shared" si="264"/>
        <v>0</v>
      </c>
      <c r="AC354" s="201">
        <f t="shared" si="265"/>
        <v>0</v>
      </c>
      <c r="AD354" s="202">
        <f t="shared" si="266"/>
        <v>3</v>
      </c>
      <c r="AE354" s="199">
        <f t="shared" si="267"/>
        <v>0</v>
      </c>
      <c r="AF354" s="199">
        <f t="shared" si="268"/>
        <v>0</v>
      </c>
      <c r="AG354" s="199">
        <f t="shared" si="269"/>
        <v>0</v>
      </c>
      <c r="AH354" s="201">
        <f t="shared" si="270"/>
        <v>0</v>
      </c>
      <c r="AI354" s="204">
        <f t="shared" si="271"/>
        <v>4</v>
      </c>
      <c r="AJ354" s="199">
        <f t="shared" si="272"/>
        <v>0</v>
      </c>
      <c r="AK354" s="199">
        <f t="shared" si="273"/>
        <v>0</v>
      </c>
      <c r="AL354" s="199">
        <f t="shared" si="274"/>
        <v>0</v>
      </c>
      <c r="AM354" s="201">
        <f t="shared" si="275"/>
        <v>0</v>
      </c>
      <c r="AN354" s="204">
        <f t="shared" si="276"/>
        <v>4</v>
      </c>
      <c r="AO354" s="199">
        <f t="shared" si="277"/>
        <v>10</v>
      </c>
      <c r="AP354" s="199">
        <f t="shared" si="278"/>
        <v>0</v>
      </c>
      <c r="AQ354" s="199">
        <f t="shared" si="279"/>
        <v>0</v>
      </c>
      <c r="AR354" s="201">
        <f t="shared" si="280"/>
        <v>0</v>
      </c>
      <c r="AS354" s="204">
        <f t="shared" si="281"/>
        <v>3</v>
      </c>
      <c r="AT354" s="199">
        <f t="shared" si="282"/>
        <v>0</v>
      </c>
      <c r="AU354" s="199">
        <f t="shared" si="283"/>
        <v>0</v>
      </c>
      <c r="AV354" s="199">
        <f t="shared" si="284"/>
        <v>0</v>
      </c>
      <c r="AW354" s="201">
        <f t="shared" si="285"/>
        <v>0</v>
      </c>
      <c r="AX354" s="205">
        <f t="shared" si="286"/>
        <v>4</v>
      </c>
      <c r="AY354" s="199">
        <f t="shared" si="287"/>
        <v>10</v>
      </c>
      <c r="AZ354" s="199">
        <f t="shared" si="288"/>
        <v>0</v>
      </c>
      <c r="BA354" s="199">
        <f t="shared" si="289"/>
        <v>0</v>
      </c>
      <c r="BB354" s="201">
        <f t="shared" si="290"/>
        <v>0</v>
      </c>
      <c r="BC354" s="204">
        <f t="shared" si="291"/>
        <v>3</v>
      </c>
      <c r="BD354" s="199">
        <f t="shared" si="292"/>
        <v>5</v>
      </c>
      <c r="BE354" s="199">
        <f t="shared" si="293"/>
        <v>0</v>
      </c>
      <c r="BF354" s="199">
        <f t="shared" si="294"/>
        <v>0</v>
      </c>
      <c r="BG354" s="201">
        <f t="shared" si="295"/>
        <v>0</v>
      </c>
      <c r="BH354" s="204">
        <f t="shared" si="296"/>
        <v>3</v>
      </c>
      <c r="BI354" s="199">
        <f t="shared" si="297"/>
        <v>0</v>
      </c>
      <c r="BJ354" s="199">
        <f t="shared" si="298"/>
        <v>0</v>
      </c>
      <c r="BK354" s="199">
        <f t="shared" si="299"/>
        <v>0</v>
      </c>
      <c r="BL354" s="201">
        <f t="shared" si="300"/>
        <v>0</v>
      </c>
      <c r="BM354" s="206">
        <f t="shared" si="301"/>
        <v>4</v>
      </c>
      <c r="BN354" s="199">
        <f t="shared" si="302"/>
        <v>0</v>
      </c>
      <c r="BO354" s="199">
        <f t="shared" si="303"/>
        <v>0</v>
      </c>
      <c r="BP354" s="199">
        <f t="shared" si="304"/>
        <v>0</v>
      </c>
      <c r="BQ354" s="201">
        <f t="shared" si="305"/>
        <v>0</v>
      </c>
      <c r="BR354" s="207">
        <f t="shared" si="306"/>
        <v>4</v>
      </c>
      <c r="BS354" s="199">
        <f t="shared" si="307"/>
        <v>10</v>
      </c>
      <c r="BT354" s="199">
        <f t="shared" si="308"/>
        <v>0</v>
      </c>
      <c r="BU354" s="199">
        <f t="shared" si="309"/>
        <v>0</v>
      </c>
      <c r="BV354" s="201">
        <f t="shared" si="310"/>
        <v>0</v>
      </c>
      <c r="BW354" s="207">
        <f t="shared" si="311"/>
        <v>3</v>
      </c>
      <c r="BX354" s="235">
        <v>68</v>
      </c>
      <c r="BY354" s="235">
        <v>68</v>
      </c>
      <c r="BZ354" s="193" t="e">
        <f t="shared" si="312"/>
        <v>#VALUE!</v>
      </c>
      <c r="CA354" s="193">
        <f t="shared" si="313"/>
        <v>20</v>
      </c>
      <c r="CB354" s="193" t="e">
        <f t="shared" si="314"/>
        <v>#VALUE!</v>
      </c>
      <c r="CC354" s="193" t="e">
        <f t="shared" si="315"/>
        <v>#VALUE!</v>
      </c>
      <c r="CD354" s="193" t="e">
        <f t="shared" si="316"/>
        <v>#VALUE!</v>
      </c>
      <c r="CE354" s="193" t="e">
        <f t="shared" si="317"/>
        <v>#VALUE!</v>
      </c>
      <c r="CF354" s="193" t="e">
        <f t="shared" si="318"/>
        <v>#VALUE!</v>
      </c>
      <c r="CG354" s="193" t="e">
        <f t="shared" si="319"/>
        <v>#VALUE!</v>
      </c>
      <c r="CH354" s="193" t="e">
        <f t="shared" si="320"/>
        <v>#VALUE!</v>
      </c>
      <c r="CI354" s="193" t="e">
        <f t="shared" si="321"/>
        <v>#VALUE!</v>
      </c>
      <c r="CJ354" s="193" t="e">
        <f t="shared" si="322"/>
        <v>#VALUE!</v>
      </c>
      <c r="CK354" s="193" t="e">
        <f t="shared" si="323"/>
        <v>#VALUE!</v>
      </c>
      <c r="CL354" s="193" t="e">
        <f t="shared" si="324"/>
        <v>#VALUE!</v>
      </c>
      <c r="CM354" s="193" t="e">
        <f t="shared" si="325"/>
        <v>#VALUE!</v>
      </c>
      <c r="CN354" s="193" t="e">
        <f t="shared" si="326"/>
        <v>#VALUE!</v>
      </c>
      <c r="CO354" s="209" t="str">
        <f t="shared" si="327"/>
        <v>2023PEC AI 366</v>
      </c>
      <c r="CP354" s="193" t="e">
        <f t="shared" si="328"/>
        <v>#VALUE!</v>
      </c>
      <c r="CQ354" s="158"/>
      <c r="CR354" s="193">
        <f t="shared" si="329"/>
        <v>20</v>
      </c>
      <c r="CS354" s="193" t="e">
        <f t="shared" si="330"/>
        <v>#VALUE!</v>
      </c>
      <c r="CT354" s="193" t="e">
        <f t="shared" si="331"/>
        <v>#VALUE!</v>
      </c>
      <c r="CU354" s="193" t="e">
        <f t="shared" si="332"/>
        <v>#VALUE!</v>
      </c>
      <c r="CV354" s="193" t="e">
        <f t="shared" si="333"/>
        <v>#VALUE!</v>
      </c>
      <c r="CW354" s="193" t="e">
        <f t="shared" si="334"/>
        <v>#VALUE!</v>
      </c>
      <c r="CX354" s="193" t="e">
        <f t="shared" si="335"/>
        <v>#VALUE!</v>
      </c>
      <c r="CY354" s="193" t="e">
        <f t="shared" si="336"/>
        <v>#VALUE!</v>
      </c>
      <c r="CZ354" s="193" t="e">
        <f t="shared" si="337"/>
        <v>#VALUE!</v>
      </c>
      <c r="DA354" s="193" t="e">
        <f t="shared" si="338"/>
        <v>#VALUE!</v>
      </c>
      <c r="DB354" s="193" t="e">
        <f t="shared" si="339"/>
        <v>#VALUE!</v>
      </c>
      <c r="DC354" s="193" t="e">
        <f t="shared" si="340"/>
        <v>#VALUE!</v>
      </c>
      <c r="DD354" s="193" t="e">
        <f t="shared" si="341"/>
        <v>#VALUE!</v>
      </c>
      <c r="DE354" s="159"/>
      <c r="DF354" s="159" t="e">
        <f t="shared" si="342"/>
        <v>#VALUE!</v>
      </c>
      <c r="DG354" s="159"/>
      <c r="DH354" s="159"/>
      <c r="DI354" s="159"/>
      <c r="DJ354" s="159"/>
      <c r="DK354" s="159">
        <v>11</v>
      </c>
      <c r="DL354" s="159" t="b">
        <f t="shared" si="413"/>
        <v>1</v>
      </c>
      <c r="DM354" s="159"/>
      <c r="DN354" s="159"/>
      <c r="DO354" s="159"/>
      <c r="DP354" s="159"/>
      <c r="DQ354" s="159"/>
      <c r="DR354" s="159">
        <f t="shared" si="343"/>
        <v>68</v>
      </c>
      <c r="DS354" s="188">
        <f t="shared" si="344"/>
        <v>14</v>
      </c>
      <c r="DT354" s="159">
        <f t="shared" si="345"/>
        <v>9</v>
      </c>
      <c r="DU354" s="159">
        <f t="shared" si="346"/>
        <v>10</v>
      </c>
      <c r="DV354" s="159">
        <f t="shared" si="347"/>
        <v>10</v>
      </c>
      <c r="DW354" s="159">
        <f t="shared" si="348"/>
        <v>10</v>
      </c>
      <c r="DX354" s="159">
        <f t="shared" si="349"/>
        <v>5</v>
      </c>
      <c r="DY354" s="210">
        <f t="shared" si="350"/>
        <v>10</v>
      </c>
      <c r="DZ354" s="159">
        <f t="shared" si="351"/>
        <v>68</v>
      </c>
      <c r="EA354" s="159">
        <f t="shared" si="352"/>
        <v>14</v>
      </c>
      <c r="EB354" s="159">
        <f t="shared" si="353"/>
        <v>0</v>
      </c>
      <c r="EC354" s="159">
        <f t="shared" si="406"/>
        <v>9</v>
      </c>
      <c r="ED354" s="159">
        <f t="shared" si="406"/>
        <v>10</v>
      </c>
      <c r="EE354" s="159">
        <f t="shared" si="407"/>
        <v>0</v>
      </c>
      <c r="EF354" s="159">
        <f t="shared" si="407"/>
        <v>0</v>
      </c>
      <c r="EG354" s="159">
        <f t="shared" si="354"/>
        <v>10</v>
      </c>
      <c r="EH354" s="159">
        <f t="shared" si="355"/>
        <v>0</v>
      </c>
      <c r="EI354" s="159">
        <f t="shared" si="408"/>
        <v>10</v>
      </c>
      <c r="EJ354" s="159">
        <f t="shared" si="408"/>
        <v>5</v>
      </c>
      <c r="EK354" s="159">
        <f t="shared" si="409"/>
        <v>0</v>
      </c>
      <c r="EL354" s="159">
        <f t="shared" si="409"/>
        <v>0</v>
      </c>
      <c r="EM354" s="159">
        <f t="shared" si="356"/>
        <v>10</v>
      </c>
      <c r="EN354" s="159"/>
      <c r="EO354" s="159"/>
      <c r="EP354" s="188">
        <f t="shared" si="357"/>
        <v>14</v>
      </c>
      <c r="EQ354" s="159">
        <f t="shared" si="358"/>
        <v>11</v>
      </c>
      <c r="ER354" s="159">
        <f t="shared" si="359"/>
        <v>12</v>
      </c>
      <c r="ES354" s="159">
        <f t="shared" si="360"/>
        <v>12</v>
      </c>
      <c r="ET354" s="159">
        <f t="shared" si="361"/>
        <v>8</v>
      </c>
      <c r="EU354" s="159">
        <f t="shared" si="362"/>
        <v>11</v>
      </c>
      <c r="EV354" s="159"/>
      <c r="EW354" s="159">
        <f t="shared" si="363"/>
        <v>68</v>
      </c>
      <c r="EX354" s="159">
        <f t="shared" si="364"/>
        <v>14</v>
      </c>
      <c r="EY354" s="159">
        <f t="shared" si="365"/>
        <v>0</v>
      </c>
      <c r="EZ354" s="159">
        <f t="shared" si="410"/>
        <v>11</v>
      </c>
      <c r="FA354" s="159">
        <f t="shared" si="410"/>
        <v>12</v>
      </c>
      <c r="FB354" s="159">
        <f t="shared" si="411"/>
        <v>0</v>
      </c>
      <c r="FC354" s="159">
        <f t="shared" si="411"/>
        <v>0</v>
      </c>
      <c r="FD354" s="159">
        <f t="shared" si="366"/>
        <v>12</v>
      </c>
      <c r="FE354" s="159">
        <f t="shared" si="367"/>
        <v>0</v>
      </c>
      <c r="FF354" s="159">
        <f t="shared" si="412"/>
        <v>8</v>
      </c>
      <c r="FG354" s="159">
        <f t="shared" si="412"/>
        <v>11</v>
      </c>
      <c r="FH354" s="159">
        <f t="shared" si="368"/>
        <v>0</v>
      </c>
      <c r="FI354" s="159">
        <v>0</v>
      </c>
      <c r="FJ354" s="159">
        <v>0</v>
      </c>
      <c r="FK354" s="159"/>
      <c r="FL354" s="159"/>
      <c r="FM354" s="235">
        <v>68</v>
      </c>
    </row>
    <row r="355" spans="1:169" ht="18" x14ac:dyDescent="0.2">
      <c r="A355" s="194">
        <v>342</v>
      </c>
      <c r="B355" s="195">
        <v>211423243345</v>
      </c>
      <c r="C355" s="196" t="s">
        <v>1352</v>
      </c>
      <c r="D355" s="197"/>
      <c r="E355" s="198" t="s">
        <v>1353</v>
      </c>
      <c r="F355" s="199">
        <f t="shared" si="243"/>
        <v>2</v>
      </c>
      <c r="G355" s="199">
        <f t="shared" si="244"/>
        <v>2</v>
      </c>
      <c r="H355" s="199">
        <f t="shared" si="245"/>
        <v>2</v>
      </c>
      <c r="I355" s="199">
        <f t="shared" si="246"/>
        <v>2</v>
      </c>
      <c r="J355" s="199">
        <f t="shared" si="247"/>
        <v>2</v>
      </c>
      <c r="K355" s="199">
        <f t="shared" si="248"/>
        <v>2</v>
      </c>
      <c r="L355" s="199">
        <f t="shared" si="249"/>
        <v>2</v>
      </c>
      <c r="M355" s="199">
        <f t="shared" si="250"/>
        <v>0</v>
      </c>
      <c r="N355" s="199">
        <f t="shared" si="251"/>
        <v>0</v>
      </c>
      <c r="O355" s="200">
        <f t="shared" si="252"/>
        <v>0</v>
      </c>
      <c r="P355" s="199">
        <f t="shared" si="253"/>
        <v>10</v>
      </c>
      <c r="Q355" s="199">
        <f t="shared" si="254"/>
        <v>0</v>
      </c>
      <c r="R355" s="199">
        <f t="shared" si="255"/>
        <v>0</v>
      </c>
      <c r="S355" s="201">
        <f t="shared" si="398"/>
        <v>0</v>
      </c>
      <c r="T355" s="202">
        <f t="shared" si="256"/>
        <v>3</v>
      </c>
      <c r="U355" s="199">
        <f t="shared" si="257"/>
        <v>0</v>
      </c>
      <c r="V355" s="199">
        <f t="shared" si="258"/>
        <v>0</v>
      </c>
      <c r="W355" s="199">
        <f t="shared" si="259"/>
        <v>0</v>
      </c>
      <c r="X355" s="201">
        <f t="shared" si="260"/>
        <v>0</v>
      </c>
      <c r="Y355" s="203">
        <f t="shared" si="261"/>
        <v>4</v>
      </c>
      <c r="Z355" s="199">
        <f t="shared" si="262"/>
        <v>0</v>
      </c>
      <c r="AA355" s="199">
        <f t="shared" si="263"/>
        <v>0</v>
      </c>
      <c r="AB355" s="199">
        <f t="shared" si="264"/>
        <v>0</v>
      </c>
      <c r="AC355" s="201">
        <f t="shared" si="265"/>
        <v>0</v>
      </c>
      <c r="AD355" s="202">
        <f t="shared" si="266"/>
        <v>4</v>
      </c>
      <c r="AE355" s="199">
        <f t="shared" si="267"/>
        <v>10</v>
      </c>
      <c r="AF355" s="199">
        <f t="shared" si="268"/>
        <v>0</v>
      </c>
      <c r="AG355" s="199">
        <f t="shared" si="269"/>
        <v>0</v>
      </c>
      <c r="AH355" s="201">
        <f t="shared" si="270"/>
        <v>0</v>
      </c>
      <c r="AI355" s="204">
        <f t="shared" si="271"/>
        <v>3</v>
      </c>
      <c r="AJ355" s="199">
        <f t="shared" si="272"/>
        <v>9</v>
      </c>
      <c r="AK355" s="199">
        <f t="shared" si="273"/>
        <v>0</v>
      </c>
      <c r="AL355" s="199">
        <f t="shared" si="274"/>
        <v>0</v>
      </c>
      <c r="AM355" s="201">
        <f t="shared" si="275"/>
        <v>0</v>
      </c>
      <c r="AN355" s="204">
        <f t="shared" si="276"/>
        <v>3</v>
      </c>
      <c r="AO355" s="199">
        <f t="shared" si="277"/>
        <v>0</v>
      </c>
      <c r="AP355" s="199">
        <f t="shared" si="278"/>
        <v>0</v>
      </c>
      <c r="AQ355" s="199">
        <f t="shared" si="279"/>
        <v>0</v>
      </c>
      <c r="AR355" s="201">
        <f t="shared" si="280"/>
        <v>0</v>
      </c>
      <c r="AS355" s="204">
        <f t="shared" si="281"/>
        <v>4</v>
      </c>
      <c r="AT355" s="199">
        <f t="shared" si="282"/>
        <v>10</v>
      </c>
      <c r="AU355" s="199">
        <f t="shared" si="283"/>
        <v>0</v>
      </c>
      <c r="AV355" s="199">
        <f t="shared" si="284"/>
        <v>0</v>
      </c>
      <c r="AW355" s="201">
        <f t="shared" si="285"/>
        <v>0</v>
      </c>
      <c r="AX355" s="205">
        <f t="shared" si="286"/>
        <v>3</v>
      </c>
      <c r="AY355" s="199">
        <f t="shared" si="287"/>
        <v>0</v>
      </c>
      <c r="AZ355" s="199">
        <f t="shared" si="288"/>
        <v>0</v>
      </c>
      <c r="BA355" s="199">
        <f t="shared" si="289"/>
        <v>0</v>
      </c>
      <c r="BB355" s="201">
        <f t="shared" si="290"/>
        <v>0</v>
      </c>
      <c r="BC355" s="204">
        <f t="shared" si="291"/>
        <v>4</v>
      </c>
      <c r="BD355" s="199">
        <f t="shared" si="292"/>
        <v>0</v>
      </c>
      <c r="BE355" s="199">
        <f t="shared" si="293"/>
        <v>0</v>
      </c>
      <c r="BF355" s="199">
        <f t="shared" si="294"/>
        <v>0</v>
      </c>
      <c r="BG355" s="201">
        <f t="shared" si="295"/>
        <v>0</v>
      </c>
      <c r="BH355" s="204">
        <f t="shared" si="296"/>
        <v>4</v>
      </c>
      <c r="BI355" s="199">
        <f t="shared" si="297"/>
        <v>5</v>
      </c>
      <c r="BJ355" s="199">
        <f t="shared" si="298"/>
        <v>0</v>
      </c>
      <c r="BK355" s="199">
        <f t="shared" si="299"/>
        <v>0</v>
      </c>
      <c r="BL355" s="201">
        <f t="shared" si="300"/>
        <v>0</v>
      </c>
      <c r="BM355" s="206">
        <f t="shared" si="301"/>
        <v>3</v>
      </c>
      <c r="BN355" s="199">
        <f t="shared" si="302"/>
        <v>10</v>
      </c>
      <c r="BO355" s="199">
        <f t="shared" si="303"/>
        <v>0</v>
      </c>
      <c r="BP355" s="199">
        <f t="shared" si="304"/>
        <v>0</v>
      </c>
      <c r="BQ355" s="201">
        <f t="shared" si="305"/>
        <v>0</v>
      </c>
      <c r="BR355" s="207">
        <f t="shared" si="306"/>
        <v>3</v>
      </c>
      <c r="BS355" s="199">
        <f t="shared" si="307"/>
        <v>0</v>
      </c>
      <c r="BT355" s="199">
        <f t="shared" si="308"/>
        <v>0</v>
      </c>
      <c r="BU355" s="199">
        <f t="shared" si="309"/>
        <v>0</v>
      </c>
      <c r="BV355" s="201">
        <f t="shared" si="310"/>
        <v>0</v>
      </c>
      <c r="BW355" s="207">
        <f t="shared" si="311"/>
        <v>4</v>
      </c>
      <c r="BX355" s="235">
        <v>68</v>
      </c>
      <c r="BY355" s="235">
        <v>68</v>
      </c>
      <c r="BZ355" s="193" t="e">
        <f t="shared" si="312"/>
        <v>#VALUE!</v>
      </c>
      <c r="CA355" s="193">
        <f t="shared" si="313"/>
        <v>20</v>
      </c>
      <c r="CB355" s="193" t="e">
        <f t="shared" si="314"/>
        <v>#VALUE!</v>
      </c>
      <c r="CC355" s="193" t="e">
        <f t="shared" si="315"/>
        <v>#VALUE!</v>
      </c>
      <c r="CD355" s="193" t="e">
        <f t="shared" si="316"/>
        <v>#VALUE!</v>
      </c>
      <c r="CE355" s="193" t="e">
        <f t="shared" si="317"/>
        <v>#VALUE!</v>
      </c>
      <c r="CF355" s="193" t="e">
        <f t="shared" si="318"/>
        <v>#VALUE!</v>
      </c>
      <c r="CG355" s="193" t="e">
        <f t="shared" si="319"/>
        <v>#VALUE!</v>
      </c>
      <c r="CH355" s="193" t="e">
        <f t="shared" si="320"/>
        <v>#VALUE!</v>
      </c>
      <c r="CI355" s="193" t="e">
        <f t="shared" si="321"/>
        <v>#VALUE!</v>
      </c>
      <c r="CJ355" s="193" t="e">
        <f t="shared" si="322"/>
        <v>#VALUE!</v>
      </c>
      <c r="CK355" s="193" t="e">
        <f t="shared" si="323"/>
        <v>#VALUE!</v>
      </c>
      <c r="CL355" s="193" t="e">
        <f t="shared" si="324"/>
        <v>#VALUE!</v>
      </c>
      <c r="CM355" s="193" t="e">
        <f t="shared" si="325"/>
        <v>#VALUE!</v>
      </c>
      <c r="CN355" s="193" t="e">
        <f t="shared" si="326"/>
        <v>#VALUE!</v>
      </c>
      <c r="CO355" s="209" t="str">
        <f t="shared" si="327"/>
        <v>2023PEC AI 367</v>
      </c>
      <c r="CP355" s="193" t="e">
        <f t="shared" si="328"/>
        <v>#VALUE!</v>
      </c>
      <c r="CQ355" s="158"/>
      <c r="CR355" s="193">
        <f t="shared" si="329"/>
        <v>20</v>
      </c>
      <c r="CS355" s="193" t="e">
        <f t="shared" si="330"/>
        <v>#VALUE!</v>
      </c>
      <c r="CT355" s="193" t="e">
        <f t="shared" si="331"/>
        <v>#VALUE!</v>
      </c>
      <c r="CU355" s="193" t="e">
        <f t="shared" si="332"/>
        <v>#VALUE!</v>
      </c>
      <c r="CV355" s="193" t="e">
        <f t="shared" si="333"/>
        <v>#VALUE!</v>
      </c>
      <c r="CW355" s="193" t="e">
        <f t="shared" si="334"/>
        <v>#VALUE!</v>
      </c>
      <c r="CX355" s="193" t="e">
        <f t="shared" si="335"/>
        <v>#VALUE!</v>
      </c>
      <c r="CY355" s="193" t="e">
        <f t="shared" si="336"/>
        <v>#VALUE!</v>
      </c>
      <c r="CZ355" s="193" t="e">
        <f t="shared" si="337"/>
        <v>#VALUE!</v>
      </c>
      <c r="DA355" s="193" t="e">
        <f t="shared" si="338"/>
        <v>#VALUE!</v>
      </c>
      <c r="DB355" s="193" t="e">
        <f t="shared" si="339"/>
        <v>#VALUE!</v>
      </c>
      <c r="DC355" s="193" t="e">
        <f t="shared" si="340"/>
        <v>#VALUE!</v>
      </c>
      <c r="DD355" s="193" t="e">
        <f t="shared" si="341"/>
        <v>#VALUE!</v>
      </c>
      <c r="DE355" s="159"/>
      <c r="DF355" s="159" t="e">
        <f t="shared" si="342"/>
        <v>#VALUE!</v>
      </c>
      <c r="DG355" s="159"/>
      <c r="DH355" s="159"/>
      <c r="DI355" s="159"/>
      <c r="DJ355" s="159"/>
      <c r="DK355" s="159"/>
      <c r="DL355" s="159"/>
      <c r="DM355" s="159"/>
      <c r="DN355" s="159"/>
      <c r="DO355" s="159"/>
      <c r="DP355" s="159"/>
      <c r="DQ355" s="159"/>
      <c r="DR355" s="159">
        <f t="shared" si="343"/>
        <v>68</v>
      </c>
      <c r="DS355" s="188">
        <f t="shared" si="344"/>
        <v>14</v>
      </c>
      <c r="DT355" s="159">
        <f t="shared" si="345"/>
        <v>10</v>
      </c>
      <c r="DU355" s="159">
        <f t="shared" si="346"/>
        <v>10</v>
      </c>
      <c r="DV355" s="159">
        <f t="shared" si="347"/>
        <v>9</v>
      </c>
      <c r="DW355" s="159">
        <f t="shared" si="348"/>
        <v>10</v>
      </c>
      <c r="DX355" s="159">
        <f t="shared" si="349"/>
        <v>5</v>
      </c>
      <c r="DY355" s="210">
        <f t="shared" si="350"/>
        <v>10</v>
      </c>
      <c r="DZ355" s="159">
        <f t="shared" si="351"/>
        <v>68</v>
      </c>
      <c r="EA355" s="159">
        <f t="shared" si="352"/>
        <v>14</v>
      </c>
      <c r="EB355" s="159">
        <f t="shared" si="353"/>
        <v>10</v>
      </c>
      <c r="EC355" s="159">
        <f t="shared" si="406"/>
        <v>0</v>
      </c>
      <c r="ED355" s="159">
        <f t="shared" si="406"/>
        <v>0</v>
      </c>
      <c r="EE355" s="159">
        <f t="shared" si="407"/>
        <v>10</v>
      </c>
      <c r="EF355" s="159">
        <f t="shared" si="407"/>
        <v>9</v>
      </c>
      <c r="EG355" s="159">
        <f t="shared" si="354"/>
        <v>0</v>
      </c>
      <c r="EH355" s="159">
        <f t="shared" si="355"/>
        <v>10</v>
      </c>
      <c r="EI355" s="159">
        <f t="shared" si="408"/>
        <v>0</v>
      </c>
      <c r="EJ355" s="159">
        <f t="shared" si="408"/>
        <v>0</v>
      </c>
      <c r="EK355" s="159">
        <f t="shared" si="409"/>
        <v>5</v>
      </c>
      <c r="EL355" s="159">
        <f t="shared" si="409"/>
        <v>10</v>
      </c>
      <c r="EM355" s="159">
        <f t="shared" si="356"/>
        <v>0</v>
      </c>
      <c r="EN355" s="159"/>
      <c r="EO355" s="159"/>
      <c r="EP355" s="188">
        <f t="shared" si="357"/>
        <v>14</v>
      </c>
      <c r="EQ355" s="159">
        <f t="shared" si="358"/>
        <v>12</v>
      </c>
      <c r="ER355" s="159">
        <f t="shared" si="359"/>
        <v>12</v>
      </c>
      <c r="ES355" s="159">
        <f t="shared" si="360"/>
        <v>11</v>
      </c>
      <c r="ET355" s="159">
        <f t="shared" si="361"/>
        <v>8</v>
      </c>
      <c r="EU355" s="159">
        <f t="shared" si="362"/>
        <v>11</v>
      </c>
      <c r="EV355" s="159"/>
      <c r="EW355" s="159">
        <f t="shared" si="363"/>
        <v>68</v>
      </c>
      <c r="EX355" s="159">
        <f t="shared" si="364"/>
        <v>14</v>
      </c>
      <c r="EY355" s="159">
        <f t="shared" si="365"/>
        <v>12</v>
      </c>
      <c r="EZ355" s="159">
        <f t="shared" si="410"/>
        <v>0</v>
      </c>
      <c r="FA355" s="159">
        <f t="shared" si="410"/>
        <v>0</v>
      </c>
      <c r="FB355" s="159">
        <f t="shared" si="411"/>
        <v>12</v>
      </c>
      <c r="FC355" s="159">
        <f t="shared" si="411"/>
        <v>11</v>
      </c>
      <c r="FD355" s="159">
        <f t="shared" si="366"/>
        <v>0</v>
      </c>
      <c r="FE355" s="159">
        <f t="shared" si="367"/>
        <v>8</v>
      </c>
      <c r="FF355" s="159">
        <f t="shared" si="412"/>
        <v>0</v>
      </c>
      <c r="FG355" s="159">
        <f t="shared" si="412"/>
        <v>0</v>
      </c>
      <c r="FH355" s="159">
        <f t="shared" si="368"/>
        <v>11</v>
      </c>
      <c r="FI355" s="159">
        <v>0</v>
      </c>
      <c r="FJ355" s="159">
        <v>0</v>
      </c>
      <c r="FK355" s="159"/>
      <c r="FL355" s="159"/>
      <c r="FM355" s="235">
        <v>68</v>
      </c>
    </row>
    <row r="356" spans="1:169" ht="18" x14ac:dyDescent="0.2">
      <c r="A356" s="213">
        <v>343</v>
      </c>
      <c r="B356" s="195">
        <v>211423243346</v>
      </c>
      <c r="C356" s="196" t="s">
        <v>1354</v>
      </c>
      <c r="D356" s="197"/>
      <c r="E356" s="198" t="s">
        <v>1355</v>
      </c>
      <c r="F356" s="199">
        <f t="shared" si="243"/>
        <v>2</v>
      </c>
      <c r="G356" s="199">
        <f t="shared" si="244"/>
        <v>2</v>
      </c>
      <c r="H356" s="199">
        <f t="shared" si="245"/>
        <v>2</v>
      </c>
      <c r="I356" s="199">
        <f t="shared" si="246"/>
        <v>2</v>
      </c>
      <c r="J356" s="199">
        <f t="shared" si="247"/>
        <v>2</v>
      </c>
      <c r="K356" s="199">
        <f t="shared" si="248"/>
        <v>2</v>
      </c>
      <c r="L356" s="199">
        <f t="shared" si="249"/>
        <v>0</v>
      </c>
      <c r="M356" s="199">
        <f t="shared" si="250"/>
        <v>0</v>
      </c>
      <c r="N356" s="199">
        <f t="shared" si="251"/>
        <v>0</v>
      </c>
      <c r="O356" s="200">
        <f t="shared" si="252"/>
        <v>0</v>
      </c>
      <c r="P356" s="199">
        <f t="shared" si="253"/>
        <v>0</v>
      </c>
      <c r="Q356" s="199">
        <f t="shared" si="254"/>
        <v>0</v>
      </c>
      <c r="R356" s="199">
        <f t="shared" si="255"/>
        <v>0</v>
      </c>
      <c r="S356" s="201">
        <f t="shared" si="398"/>
        <v>0</v>
      </c>
      <c r="T356" s="202">
        <f t="shared" si="256"/>
        <v>4</v>
      </c>
      <c r="U356" s="199">
        <f t="shared" si="257"/>
        <v>9</v>
      </c>
      <c r="V356" s="199">
        <f t="shared" si="258"/>
        <v>0</v>
      </c>
      <c r="W356" s="199">
        <f t="shared" si="259"/>
        <v>0</v>
      </c>
      <c r="X356" s="201">
        <f t="shared" si="260"/>
        <v>0</v>
      </c>
      <c r="Y356" s="203">
        <f t="shared" si="261"/>
        <v>3</v>
      </c>
      <c r="Z356" s="199">
        <f t="shared" si="262"/>
        <v>9</v>
      </c>
      <c r="AA356" s="199">
        <f t="shared" si="263"/>
        <v>0</v>
      </c>
      <c r="AB356" s="199">
        <f t="shared" si="264"/>
        <v>0</v>
      </c>
      <c r="AC356" s="201">
        <f t="shared" si="265"/>
        <v>0</v>
      </c>
      <c r="AD356" s="202">
        <f t="shared" si="266"/>
        <v>3</v>
      </c>
      <c r="AE356" s="199">
        <f t="shared" si="267"/>
        <v>0</v>
      </c>
      <c r="AF356" s="199">
        <f t="shared" si="268"/>
        <v>0</v>
      </c>
      <c r="AG356" s="199">
        <f t="shared" si="269"/>
        <v>0</v>
      </c>
      <c r="AH356" s="201">
        <f t="shared" si="270"/>
        <v>0</v>
      </c>
      <c r="AI356" s="204">
        <f t="shared" si="271"/>
        <v>4</v>
      </c>
      <c r="AJ356" s="199">
        <f t="shared" si="272"/>
        <v>0</v>
      </c>
      <c r="AK356" s="199">
        <f t="shared" si="273"/>
        <v>0</v>
      </c>
      <c r="AL356" s="199">
        <f t="shared" si="274"/>
        <v>0</v>
      </c>
      <c r="AM356" s="201">
        <f t="shared" si="275"/>
        <v>0</v>
      </c>
      <c r="AN356" s="204">
        <f t="shared" si="276"/>
        <v>4</v>
      </c>
      <c r="AO356" s="199">
        <f t="shared" si="277"/>
        <v>9</v>
      </c>
      <c r="AP356" s="199">
        <f t="shared" si="278"/>
        <v>0</v>
      </c>
      <c r="AQ356" s="199">
        <f t="shared" si="279"/>
        <v>0</v>
      </c>
      <c r="AR356" s="201">
        <f t="shared" si="280"/>
        <v>0</v>
      </c>
      <c r="AS356" s="204">
        <f t="shared" si="281"/>
        <v>3</v>
      </c>
      <c r="AT356" s="199">
        <f t="shared" si="282"/>
        <v>0</v>
      </c>
      <c r="AU356" s="199">
        <f t="shared" si="283"/>
        <v>0</v>
      </c>
      <c r="AV356" s="199">
        <f t="shared" si="284"/>
        <v>0</v>
      </c>
      <c r="AW356" s="201">
        <f t="shared" si="285"/>
        <v>0</v>
      </c>
      <c r="AX356" s="205">
        <f t="shared" si="286"/>
        <v>4</v>
      </c>
      <c r="AY356" s="199">
        <f t="shared" si="287"/>
        <v>9</v>
      </c>
      <c r="AZ356" s="199">
        <f t="shared" si="288"/>
        <v>0</v>
      </c>
      <c r="BA356" s="199">
        <f t="shared" si="289"/>
        <v>0</v>
      </c>
      <c r="BB356" s="201">
        <f t="shared" si="290"/>
        <v>0</v>
      </c>
      <c r="BC356" s="204">
        <f t="shared" si="291"/>
        <v>3</v>
      </c>
      <c r="BD356" s="199">
        <f t="shared" si="292"/>
        <v>5</v>
      </c>
      <c r="BE356" s="199">
        <f t="shared" si="293"/>
        <v>0</v>
      </c>
      <c r="BF356" s="199">
        <f t="shared" si="294"/>
        <v>0</v>
      </c>
      <c r="BG356" s="201">
        <f t="shared" si="295"/>
        <v>0</v>
      </c>
      <c r="BH356" s="204">
        <f t="shared" si="296"/>
        <v>3</v>
      </c>
      <c r="BI356" s="199">
        <f t="shared" si="297"/>
        <v>0</v>
      </c>
      <c r="BJ356" s="199">
        <f t="shared" si="298"/>
        <v>0</v>
      </c>
      <c r="BK356" s="199">
        <f t="shared" si="299"/>
        <v>0</v>
      </c>
      <c r="BL356" s="201">
        <f t="shared" si="300"/>
        <v>0</v>
      </c>
      <c r="BM356" s="206">
        <f t="shared" si="301"/>
        <v>4</v>
      </c>
      <c r="BN356" s="199">
        <f t="shared" si="302"/>
        <v>0</v>
      </c>
      <c r="BO356" s="199">
        <f t="shared" si="303"/>
        <v>0</v>
      </c>
      <c r="BP356" s="199">
        <f t="shared" si="304"/>
        <v>0</v>
      </c>
      <c r="BQ356" s="201">
        <f t="shared" si="305"/>
        <v>0</v>
      </c>
      <c r="BR356" s="207">
        <f t="shared" si="306"/>
        <v>4</v>
      </c>
      <c r="BS356" s="199">
        <f t="shared" si="307"/>
        <v>9</v>
      </c>
      <c r="BT356" s="199">
        <f t="shared" si="308"/>
        <v>0</v>
      </c>
      <c r="BU356" s="199">
        <f t="shared" si="309"/>
        <v>0</v>
      </c>
      <c r="BV356" s="201">
        <f t="shared" si="310"/>
        <v>0</v>
      </c>
      <c r="BW356" s="207">
        <f t="shared" si="311"/>
        <v>3</v>
      </c>
      <c r="BX356" s="235">
        <v>62</v>
      </c>
      <c r="BY356" s="235">
        <v>62</v>
      </c>
      <c r="BZ356" s="193" t="e">
        <f t="shared" si="312"/>
        <v>#VALUE!</v>
      </c>
      <c r="CA356" s="193">
        <f t="shared" si="313"/>
        <v>20</v>
      </c>
      <c r="CB356" s="193" t="e">
        <f t="shared" si="314"/>
        <v>#VALUE!</v>
      </c>
      <c r="CC356" s="193" t="e">
        <f t="shared" si="315"/>
        <v>#VALUE!</v>
      </c>
      <c r="CD356" s="193" t="e">
        <f t="shared" si="316"/>
        <v>#VALUE!</v>
      </c>
      <c r="CE356" s="193" t="e">
        <f t="shared" si="317"/>
        <v>#VALUE!</v>
      </c>
      <c r="CF356" s="193" t="e">
        <f t="shared" si="318"/>
        <v>#VALUE!</v>
      </c>
      <c r="CG356" s="193" t="e">
        <f t="shared" si="319"/>
        <v>#VALUE!</v>
      </c>
      <c r="CH356" s="193" t="e">
        <f t="shared" si="320"/>
        <v>#VALUE!</v>
      </c>
      <c r="CI356" s="193" t="e">
        <f t="shared" si="321"/>
        <v>#VALUE!</v>
      </c>
      <c r="CJ356" s="193" t="e">
        <f t="shared" si="322"/>
        <v>#VALUE!</v>
      </c>
      <c r="CK356" s="193" t="e">
        <f t="shared" si="323"/>
        <v>#VALUE!</v>
      </c>
      <c r="CL356" s="193" t="e">
        <f t="shared" si="324"/>
        <v>#VALUE!</v>
      </c>
      <c r="CM356" s="193" t="e">
        <f t="shared" si="325"/>
        <v>#VALUE!</v>
      </c>
      <c r="CN356" s="193" t="e">
        <f t="shared" si="326"/>
        <v>#VALUE!</v>
      </c>
      <c r="CO356" s="209" t="str">
        <f t="shared" si="327"/>
        <v>2023PEC AI 368</v>
      </c>
      <c r="CP356" s="193" t="e">
        <f t="shared" si="328"/>
        <v>#VALUE!</v>
      </c>
      <c r="CQ356" s="158"/>
      <c r="CR356" s="193">
        <f t="shared" si="329"/>
        <v>20</v>
      </c>
      <c r="CS356" s="193" t="e">
        <f t="shared" si="330"/>
        <v>#VALUE!</v>
      </c>
      <c r="CT356" s="193" t="e">
        <f t="shared" si="331"/>
        <v>#VALUE!</v>
      </c>
      <c r="CU356" s="193" t="e">
        <f t="shared" si="332"/>
        <v>#VALUE!</v>
      </c>
      <c r="CV356" s="193" t="e">
        <f t="shared" si="333"/>
        <v>#VALUE!</v>
      </c>
      <c r="CW356" s="193" t="e">
        <f t="shared" si="334"/>
        <v>#VALUE!</v>
      </c>
      <c r="CX356" s="193" t="e">
        <f t="shared" si="335"/>
        <v>#VALUE!</v>
      </c>
      <c r="CY356" s="193" t="e">
        <f t="shared" si="336"/>
        <v>#VALUE!</v>
      </c>
      <c r="CZ356" s="193" t="e">
        <f t="shared" si="337"/>
        <v>#VALUE!</v>
      </c>
      <c r="DA356" s="193" t="e">
        <f t="shared" si="338"/>
        <v>#VALUE!</v>
      </c>
      <c r="DB356" s="193" t="e">
        <f t="shared" si="339"/>
        <v>#VALUE!</v>
      </c>
      <c r="DC356" s="193" t="e">
        <f t="shared" si="340"/>
        <v>#VALUE!</v>
      </c>
      <c r="DD356" s="193" t="e">
        <f t="shared" si="341"/>
        <v>#VALUE!</v>
      </c>
      <c r="DE356" s="159"/>
      <c r="DF356" s="159" t="e">
        <f t="shared" si="342"/>
        <v>#VALUE!</v>
      </c>
      <c r="DG356" s="159"/>
      <c r="DH356" s="159"/>
      <c r="DI356" s="159"/>
      <c r="DJ356" s="159"/>
      <c r="DK356" s="159"/>
      <c r="DL356" s="159"/>
      <c r="DM356" s="159"/>
      <c r="DN356" s="159"/>
      <c r="DO356" s="159"/>
      <c r="DP356" s="159"/>
      <c r="DQ356" s="159"/>
      <c r="DR356" s="159">
        <f t="shared" si="343"/>
        <v>62</v>
      </c>
      <c r="DS356" s="188">
        <f t="shared" si="344"/>
        <v>12</v>
      </c>
      <c r="DT356" s="159">
        <f t="shared" si="345"/>
        <v>9</v>
      </c>
      <c r="DU356" s="159">
        <f t="shared" si="346"/>
        <v>9</v>
      </c>
      <c r="DV356" s="159">
        <f t="shared" si="347"/>
        <v>9</v>
      </c>
      <c r="DW356" s="159">
        <f t="shared" si="348"/>
        <v>9</v>
      </c>
      <c r="DX356" s="159">
        <f t="shared" si="349"/>
        <v>5</v>
      </c>
      <c r="DY356" s="210">
        <f t="shared" si="350"/>
        <v>9</v>
      </c>
      <c r="DZ356" s="159">
        <f t="shared" si="351"/>
        <v>62</v>
      </c>
      <c r="EA356" s="159">
        <f t="shared" si="352"/>
        <v>12</v>
      </c>
      <c r="EB356" s="159">
        <f t="shared" si="353"/>
        <v>0</v>
      </c>
      <c r="EC356" s="159">
        <f t="shared" si="406"/>
        <v>9</v>
      </c>
      <c r="ED356" s="159">
        <f t="shared" si="406"/>
        <v>9</v>
      </c>
      <c r="EE356" s="159">
        <f t="shared" si="407"/>
        <v>0</v>
      </c>
      <c r="EF356" s="159">
        <f t="shared" si="407"/>
        <v>0</v>
      </c>
      <c r="EG356" s="159">
        <f t="shared" si="354"/>
        <v>9</v>
      </c>
      <c r="EH356" s="159">
        <f t="shared" si="355"/>
        <v>0</v>
      </c>
      <c r="EI356" s="159">
        <f t="shared" si="408"/>
        <v>9</v>
      </c>
      <c r="EJ356" s="159">
        <f t="shared" si="408"/>
        <v>5</v>
      </c>
      <c r="EK356" s="159">
        <f t="shared" si="409"/>
        <v>0</v>
      </c>
      <c r="EL356" s="159">
        <f t="shared" si="409"/>
        <v>0</v>
      </c>
      <c r="EM356" s="159">
        <f t="shared" si="356"/>
        <v>9</v>
      </c>
      <c r="EN356" s="159"/>
      <c r="EO356" s="159"/>
      <c r="EP356" s="188">
        <f t="shared" si="357"/>
        <v>12</v>
      </c>
      <c r="EQ356" s="159">
        <f t="shared" si="358"/>
        <v>10</v>
      </c>
      <c r="ER356" s="159">
        <f t="shared" si="359"/>
        <v>11</v>
      </c>
      <c r="ES356" s="159">
        <f t="shared" si="360"/>
        <v>11</v>
      </c>
      <c r="ET356" s="159">
        <f t="shared" si="361"/>
        <v>8</v>
      </c>
      <c r="EU356" s="159">
        <f t="shared" si="362"/>
        <v>10</v>
      </c>
      <c r="EV356" s="159"/>
      <c r="EW356" s="159">
        <f t="shared" si="363"/>
        <v>62</v>
      </c>
      <c r="EX356" s="159">
        <f t="shared" si="364"/>
        <v>12</v>
      </c>
      <c r="EY356" s="159">
        <f t="shared" si="365"/>
        <v>0</v>
      </c>
      <c r="EZ356" s="159">
        <f t="shared" si="410"/>
        <v>10</v>
      </c>
      <c r="FA356" s="159">
        <f t="shared" si="410"/>
        <v>11</v>
      </c>
      <c r="FB356" s="159">
        <f t="shared" si="411"/>
        <v>0</v>
      </c>
      <c r="FC356" s="159">
        <f t="shared" si="411"/>
        <v>0</v>
      </c>
      <c r="FD356" s="159">
        <f t="shared" si="366"/>
        <v>11</v>
      </c>
      <c r="FE356" s="159">
        <f t="shared" si="367"/>
        <v>0</v>
      </c>
      <c r="FF356" s="159">
        <f t="shared" si="412"/>
        <v>8</v>
      </c>
      <c r="FG356" s="159">
        <f t="shared" si="412"/>
        <v>10</v>
      </c>
      <c r="FH356" s="159">
        <f t="shared" si="368"/>
        <v>0</v>
      </c>
      <c r="FI356" s="159">
        <v>0</v>
      </c>
      <c r="FJ356" s="159">
        <v>0</v>
      </c>
      <c r="FK356" s="159"/>
      <c r="FL356" s="159"/>
      <c r="FM356" s="235">
        <v>62</v>
      </c>
    </row>
    <row r="357" spans="1:169" ht="18" x14ac:dyDescent="0.2">
      <c r="A357" s="194">
        <v>344</v>
      </c>
      <c r="B357" s="195">
        <v>211423243347</v>
      </c>
      <c r="C357" s="196" t="s">
        <v>1356</v>
      </c>
      <c r="D357" s="197"/>
      <c r="E357" s="198" t="s">
        <v>1357</v>
      </c>
      <c r="F357" s="199">
        <f t="shared" si="243"/>
        <v>2</v>
      </c>
      <c r="G357" s="199">
        <f t="shared" si="244"/>
        <v>2</v>
      </c>
      <c r="H357" s="199">
        <f t="shared" si="245"/>
        <v>2</v>
      </c>
      <c r="I357" s="199">
        <f t="shared" si="246"/>
        <v>2</v>
      </c>
      <c r="J357" s="199">
        <f t="shared" si="247"/>
        <v>2</v>
      </c>
      <c r="K357" s="199">
        <f t="shared" si="248"/>
        <v>2</v>
      </c>
      <c r="L357" s="199">
        <f t="shared" si="249"/>
        <v>2</v>
      </c>
      <c r="M357" s="199">
        <f t="shared" si="250"/>
        <v>1</v>
      </c>
      <c r="N357" s="199">
        <f t="shared" si="251"/>
        <v>0</v>
      </c>
      <c r="O357" s="200">
        <f t="shared" si="252"/>
        <v>0</v>
      </c>
      <c r="P357" s="199">
        <f t="shared" si="253"/>
        <v>11</v>
      </c>
      <c r="Q357" s="199">
        <f t="shared" si="254"/>
        <v>0</v>
      </c>
      <c r="R357" s="199">
        <f t="shared" si="255"/>
        <v>0</v>
      </c>
      <c r="S357" s="201">
        <f t="shared" si="398"/>
        <v>0</v>
      </c>
      <c r="T357" s="202">
        <f t="shared" si="256"/>
        <v>3</v>
      </c>
      <c r="U357" s="199">
        <f t="shared" si="257"/>
        <v>0</v>
      </c>
      <c r="V357" s="199">
        <f t="shared" si="258"/>
        <v>0</v>
      </c>
      <c r="W357" s="199">
        <f t="shared" si="259"/>
        <v>0</v>
      </c>
      <c r="X357" s="201">
        <f t="shared" si="260"/>
        <v>0</v>
      </c>
      <c r="Y357" s="203">
        <f t="shared" si="261"/>
        <v>4</v>
      </c>
      <c r="Z357" s="199">
        <f t="shared" si="262"/>
        <v>0</v>
      </c>
      <c r="AA357" s="199">
        <f t="shared" si="263"/>
        <v>0</v>
      </c>
      <c r="AB357" s="199">
        <f t="shared" si="264"/>
        <v>0</v>
      </c>
      <c r="AC357" s="201">
        <f t="shared" si="265"/>
        <v>0</v>
      </c>
      <c r="AD357" s="202">
        <f t="shared" si="266"/>
        <v>4</v>
      </c>
      <c r="AE357" s="199">
        <f t="shared" si="267"/>
        <v>11</v>
      </c>
      <c r="AF357" s="199">
        <f t="shared" si="268"/>
        <v>0</v>
      </c>
      <c r="AG357" s="199">
        <f t="shared" si="269"/>
        <v>0</v>
      </c>
      <c r="AH357" s="201">
        <f t="shared" si="270"/>
        <v>0</v>
      </c>
      <c r="AI357" s="204">
        <f t="shared" si="271"/>
        <v>3</v>
      </c>
      <c r="AJ357" s="199">
        <f t="shared" si="272"/>
        <v>9</v>
      </c>
      <c r="AK357" s="199">
        <f t="shared" si="273"/>
        <v>0</v>
      </c>
      <c r="AL357" s="199">
        <f t="shared" si="274"/>
        <v>0</v>
      </c>
      <c r="AM357" s="201">
        <f t="shared" si="275"/>
        <v>0</v>
      </c>
      <c r="AN357" s="204">
        <f t="shared" si="276"/>
        <v>3</v>
      </c>
      <c r="AO357" s="199">
        <f t="shared" si="277"/>
        <v>0</v>
      </c>
      <c r="AP357" s="199">
        <f t="shared" si="278"/>
        <v>0</v>
      </c>
      <c r="AQ357" s="199">
        <f t="shared" si="279"/>
        <v>0</v>
      </c>
      <c r="AR357" s="201">
        <f t="shared" si="280"/>
        <v>0</v>
      </c>
      <c r="AS357" s="204">
        <f t="shared" si="281"/>
        <v>4</v>
      </c>
      <c r="AT357" s="199">
        <f t="shared" si="282"/>
        <v>11</v>
      </c>
      <c r="AU357" s="199">
        <f t="shared" si="283"/>
        <v>0</v>
      </c>
      <c r="AV357" s="199">
        <f t="shared" si="284"/>
        <v>0</v>
      </c>
      <c r="AW357" s="201">
        <f t="shared" si="285"/>
        <v>0</v>
      </c>
      <c r="AX357" s="205">
        <f t="shared" si="286"/>
        <v>3</v>
      </c>
      <c r="AY357" s="199">
        <f t="shared" si="287"/>
        <v>0</v>
      </c>
      <c r="AZ357" s="199">
        <f t="shared" si="288"/>
        <v>0</v>
      </c>
      <c r="BA357" s="199">
        <f t="shared" si="289"/>
        <v>0</v>
      </c>
      <c r="BB357" s="201">
        <f t="shared" si="290"/>
        <v>0</v>
      </c>
      <c r="BC357" s="204">
        <f t="shared" si="291"/>
        <v>4</v>
      </c>
      <c r="BD357" s="199">
        <f t="shared" si="292"/>
        <v>0</v>
      </c>
      <c r="BE357" s="199">
        <f t="shared" si="293"/>
        <v>0</v>
      </c>
      <c r="BF357" s="199">
        <f t="shared" si="294"/>
        <v>0</v>
      </c>
      <c r="BG357" s="201">
        <f t="shared" si="295"/>
        <v>0</v>
      </c>
      <c r="BH357" s="204">
        <f t="shared" si="296"/>
        <v>4</v>
      </c>
      <c r="BI357" s="199">
        <f t="shared" si="297"/>
        <v>5</v>
      </c>
      <c r="BJ357" s="199">
        <f t="shared" si="298"/>
        <v>0</v>
      </c>
      <c r="BK357" s="199">
        <f t="shared" si="299"/>
        <v>0</v>
      </c>
      <c r="BL357" s="201">
        <f t="shared" si="300"/>
        <v>0</v>
      </c>
      <c r="BM357" s="206">
        <f t="shared" si="301"/>
        <v>3</v>
      </c>
      <c r="BN357" s="199">
        <f t="shared" si="302"/>
        <v>11</v>
      </c>
      <c r="BO357" s="199">
        <f t="shared" si="303"/>
        <v>0</v>
      </c>
      <c r="BP357" s="199">
        <f t="shared" si="304"/>
        <v>0</v>
      </c>
      <c r="BQ357" s="201">
        <f t="shared" si="305"/>
        <v>0</v>
      </c>
      <c r="BR357" s="207">
        <f t="shared" si="306"/>
        <v>3</v>
      </c>
      <c r="BS357" s="199">
        <f t="shared" si="307"/>
        <v>0</v>
      </c>
      <c r="BT357" s="199">
        <f t="shared" si="308"/>
        <v>0</v>
      </c>
      <c r="BU357" s="199">
        <f t="shared" si="309"/>
        <v>0</v>
      </c>
      <c r="BV357" s="201">
        <f t="shared" si="310"/>
        <v>0</v>
      </c>
      <c r="BW357" s="207">
        <f t="shared" si="311"/>
        <v>4</v>
      </c>
      <c r="BX357" s="235">
        <v>73</v>
      </c>
      <c r="BY357" s="235">
        <v>73</v>
      </c>
      <c r="BZ357" s="193" t="e">
        <f t="shared" si="312"/>
        <v>#VALUE!</v>
      </c>
      <c r="CA357" s="193">
        <f t="shared" si="313"/>
        <v>20</v>
      </c>
      <c r="CB357" s="193" t="e">
        <f t="shared" si="314"/>
        <v>#VALUE!</v>
      </c>
      <c r="CC357" s="193" t="e">
        <f t="shared" si="315"/>
        <v>#VALUE!</v>
      </c>
      <c r="CD357" s="193" t="e">
        <f t="shared" si="316"/>
        <v>#VALUE!</v>
      </c>
      <c r="CE357" s="193" t="e">
        <f t="shared" si="317"/>
        <v>#VALUE!</v>
      </c>
      <c r="CF357" s="193" t="e">
        <f t="shared" si="318"/>
        <v>#VALUE!</v>
      </c>
      <c r="CG357" s="193" t="e">
        <f t="shared" si="319"/>
        <v>#VALUE!</v>
      </c>
      <c r="CH357" s="193" t="e">
        <f t="shared" si="320"/>
        <v>#VALUE!</v>
      </c>
      <c r="CI357" s="193" t="e">
        <f t="shared" si="321"/>
        <v>#VALUE!</v>
      </c>
      <c r="CJ357" s="193" t="e">
        <f t="shared" si="322"/>
        <v>#VALUE!</v>
      </c>
      <c r="CK357" s="193" t="e">
        <f t="shared" si="323"/>
        <v>#VALUE!</v>
      </c>
      <c r="CL357" s="193" t="e">
        <f t="shared" si="324"/>
        <v>#VALUE!</v>
      </c>
      <c r="CM357" s="193" t="e">
        <f t="shared" si="325"/>
        <v>#VALUE!</v>
      </c>
      <c r="CN357" s="193" t="e">
        <f t="shared" si="326"/>
        <v>#VALUE!</v>
      </c>
      <c r="CO357" s="209" t="str">
        <f t="shared" si="327"/>
        <v>2023PEC AI 369</v>
      </c>
      <c r="CP357" s="193" t="e">
        <f t="shared" si="328"/>
        <v>#VALUE!</v>
      </c>
      <c r="CQ357" s="158"/>
      <c r="CR357" s="193">
        <f t="shared" si="329"/>
        <v>20</v>
      </c>
      <c r="CS357" s="193" t="e">
        <f t="shared" si="330"/>
        <v>#VALUE!</v>
      </c>
      <c r="CT357" s="193" t="e">
        <f t="shared" si="331"/>
        <v>#VALUE!</v>
      </c>
      <c r="CU357" s="193" t="e">
        <f t="shared" si="332"/>
        <v>#VALUE!</v>
      </c>
      <c r="CV357" s="193" t="e">
        <f t="shared" si="333"/>
        <v>#VALUE!</v>
      </c>
      <c r="CW357" s="193" t="e">
        <f t="shared" si="334"/>
        <v>#VALUE!</v>
      </c>
      <c r="CX357" s="193" t="e">
        <f t="shared" si="335"/>
        <v>#VALUE!</v>
      </c>
      <c r="CY357" s="193" t="e">
        <f t="shared" si="336"/>
        <v>#VALUE!</v>
      </c>
      <c r="CZ357" s="193" t="e">
        <f t="shared" si="337"/>
        <v>#VALUE!</v>
      </c>
      <c r="DA357" s="193" t="e">
        <f t="shared" si="338"/>
        <v>#VALUE!</v>
      </c>
      <c r="DB357" s="193" t="e">
        <f t="shared" si="339"/>
        <v>#VALUE!</v>
      </c>
      <c r="DC357" s="193" t="e">
        <f t="shared" si="340"/>
        <v>#VALUE!</v>
      </c>
      <c r="DD357" s="193" t="e">
        <f t="shared" si="341"/>
        <v>#VALUE!</v>
      </c>
      <c r="DE357" s="159"/>
      <c r="DF357" s="159" t="e">
        <f t="shared" si="342"/>
        <v>#VALUE!</v>
      </c>
      <c r="DG357" s="159"/>
      <c r="DH357" s="159"/>
      <c r="DI357" s="159"/>
      <c r="DJ357" s="159"/>
      <c r="DK357" s="159"/>
      <c r="DL357" s="159"/>
      <c r="DM357" s="159"/>
      <c r="DN357" s="159"/>
      <c r="DO357" s="159"/>
      <c r="DP357" s="159"/>
      <c r="DQ357" s="159"/>
      <c r="DR357" s="159">
        <f t="shared" si="343"/>
        <v>73</v>
      </c>
      <c r="DS357" s="188">
        <f t="shared" si="344"/>
        <v>15</v>
      </c>
      <c r="DT357" s="159">
        <f t="shared" si="345"/>
        <v>11</v>
      </c>
      <c r="DU357" s="159">
        <f t="shared" si="346"/>
        <v>11</v>
      </c>
      <c r="DV357" s="159">
        <f t="shared" si="347"/>
        <v>9</v>
      </c>
      <c r="DW357" s="159">
        <f t="shared" si="348"/>
        <v>11</v>
      </c>
      <c r="DX357" s="159">
        <f t="shared" si="349"/>
        <v>5</v>
      </c>
      <c r="DY357" s="210">
        <f t="shared" si="350"/>
        <v>11</v>
      </c>
      <c r="DZ357" s="159">
        <f t="shared" si="351"/>
        <v>73</v>
      </c>
      <c r="EA357" s="159">
        <f t="shared" si="352"/>
        <v>15</v>
      </c>
      <c r="EB357" s="159">
        <f t="shared" si="353"/>
        <v>11</v>
      </c>
      <c r="EC357" s="159">
        <f t="shared" si="406"/>
        <v>0</v>
      </c>
      <c r="ED357" s="159">
        <f t="shared" si="406"/>
        <v>0</v>
      </c>
      <c r="EE357" s="159">
        <f t="shared" si="407"/>
        <v>11</v>
      </c>
      <c r="EF357" s="159">
        <f t="shared" si="407"/>
        <v>9</v>
      </c>
      <c r="EG357" s="159">
        <f t="shared" si="354"/>
        <v>0</v>
      </c>
      <c r="EH357" s="159">
        <f t="shared" si="355"/>
        <v>11</v>
      </c>
      <c r="EI357" s="159">
        <f t="shared" si="408"/>
        <v>0</v>
      </c>
      <c r="EJ357" s="159">
        <f t="shared" si="408"/>
        <v>0</v>
      </c>
      <c r="EK357" s="159">
        <f t="shared" si="409"/>
        <v>5</v>
      </c>
      <c r="EL357" s="159">
        <f t="shared" si="409"/>
        <v>11</v>
      </c>
      <c r="EM357" s="159">
        <f t="shared" si="356"/>
        <v>0</v>
      </c>
      <c r="EN357" s="159"/>
      <c r="EO357" s="159"/>
      <c r="EP357" s="188">
        <f t="shared" si="357"/>
        <v>15</v>
      </c>
      <c r="EQ357" s="159">
        <f t="shared" si="358"/>
        <v>13</v>
      </c>
      <c r="ER357" s="159">
        <f t="shared" si="359"/>
        <v>13</v>
      </c>
      <c r="ES357" s="159">
        <f t="shared" si="360"/>
        <v>11</v>
      </c>
      <c r="ET357" s="159">
        <f t="shared" si="361"/>
        <v>9</v>
      </c>
      <c r="EU357" s="159">
        <f t="shared" si="362"/>
        <v>12</v>
      </c>
      <c r="EV357" s="159"/>
      <c r="EW357" s="159">
        <f t="shared" si="363"/>
        <v>73</v>
      </c>
      <c r="EX357" s="159">
        <f t="shared" si="364"/>
        <v>15</v>
      </c>
      <c r="EY357" s="159">
        <f t="shared" si="365"/>
        <v>13</v>
      </c>
      <c r="EZ357" s="159">
        <f t="shared" si="410"/>
        <v>0</v>
      </c>
      <c r="FA357" s="159">
        <f t="shared" si="410"/>
        <v>0</v>
      </c>
      <c r="FB357" s="159">
        <f t="shared" si="411"/>
        <v>13</v>
      </c>
      <c r="FC357" s="159">
        <f t="shared" si="411"/>
        <v>11</v>
      </c>
      <c r="FD357" s="159">
        <f t="shared" si="366"/>
        <v>0</v>
      </c>
      <c r="FE357" s="159">
        <f t="shared" si="367"/>
        <v>9</v>
      </c>
      <c r="FF357" s="159">
        <f t="shared" si="412"/>
        <v>0</v>
      </c>
      <c r="FG357" s="159">
        <f t="shared" si="412"/>
        <v>0</v>
      </c>
      <c r="FH357" s="159">
        <f t="shared" si="368"/>
        <v>12</v>
      </c>
      <c r="FI357" s="159">
        <v>0</v>
      </c>
      <c r="FJ357" s="159">
        <v>0</v>
      </c>
      <c r="FK357" s="159"/>
      <c r="FL357" s="159"/>
      <c r="FM357" s="235">
        <v>73</v>
      </c>
    </row>
    <row r="358" spans="1:169" ht="18" x14ac:dyDescent="0.2">
      <c r="A358" s="213">
        <v>345</v>
      </c>
      <c r="B358" s="195">
        <v>211423243348</v>
      </c>
      <c r="C358" s="196" t="s">
        <v>1358</v>
      </c>
      <c r="D358" s="197"/>
      <c r="E358" s="198" t="s">
        <v>1359</v>
      </c>
      <c r="F358" s="199">
        <f t="shared" si="243"/>
        <v>2</v>
      </c>
      <c r="G358" s="199">
        <f t="shared" si="244"/>
        <v>2</v>
      </c>
      <c r="H358" s="199">
        <f t="shared" si="245"/>
        <v>2</v>
      </c>
      <c r="I358" s="199">
        <f t="shared" si="246"/>
        <v>2</v>
      </c>
      <c r="J358" s="199">
        <f t="shared" si="247"/>
        <v>2</v>
      </c>
      <c r="K358" s="199">
        <f t="shared" si="248"/>
        <v>2</v>
      </c>
      <c r="L358" s="199">
        <f t="shared" si="249"/>
        <v>2</v>
      </c>
      <c r="M358" s="199">
        <f t="shared" si="250"/>
        <v>2</v>
      </c>
      <c r="N358" s="199">
        <f t="shared" si="251"/>
        <v>1</v>
      </c>
      <c r="O358" s="200">
        <f t="shared" si="252"/>
        <v>0</v>
      </c>
      <c r="P358" s="199">
        <f t="shared" si="253"/>
        <v>0</v>
      </c>
      <c r="Q358" s="199">
        <f t="shared" si="254"/>
        <v>0</v>
      </c>
      <c r="R358" s="199">
        <f t="shared" si="255"/>
        <v>0</v>
      </c>
      <c r="S358" s="201">
        <f t="shared" si="398"/>
        <v>0</v>
      </c>
      <c r="T358" s="202">
        <f t="shared" si="256"/>
        <v>4</v>
      </c>
      <c r="U358" s="199">
        <f t="shared" si="257"/>
        <v>12</v>
      </c>
      <c r="V358" s="199">
        <f t="shared" si="258"/>
        <v>0</v>
      </c>
      <c r="W358" s="199">
        <f t="shared" si="259"/>
        <v>0</v>
      </c>
      <c r="X358" s="201">
        <f t="shared" si="260"/>
        <v>0</v>
      </c>
      <c r="Y358" s="203">
        <f t="shared" si="261"/>
        <v>3</v>
      </c>
      <c r="Z358" s="199">
        <f t="shared" si="262"/>
        <v>13</v>
      </c>
      <c r="AA358" s="199">
        <f t="shared" si="263"/>
        <v>0</v>
      </c>
      <c r="AB358" s="199">
        <f t="shared" si="264"/>
        <v>0</v>
      </c>
      <c r="AC358" s="201">
        <f t="shared" si="265"/>
        <v>0</v>
      </c>
      <c r="AD358" s="202">
        <f t="shared" si="266"/>
        <v>3</v>
      </c>
      <c r="AE358" s="199">
        <f t="shared" si="267"/>
        <v>0</v>
      </c>
      <c r="AF358" s="199">
        <f t="shared" si="268"/>
        <v>0</v>
      </c>
      <c r="AG358" s="199">
        <f t="shared" si="269"/>
        <v>0</v>
      </c>
      <c r="AH358" s="201">
        <f t="shared" si="270"/>
        <v>0</v>
      </c>
      <c r="AI358" s="204">
        <f t="shared" si="271"/>
        <v>4</v>
      </c>
      <c r="AJ358" s="199">
        <f t="shared" si="272"/>
        <v>0</v>
      </c>
      <c r="AK358" s="199">
        <f t="shared" si="273"/>
        <v>0</v>
      </c>
      <c r="AL358" s="199">
        <f t="shared" si="274"/>
        <v>0</v>
      </c>
      <c r="AM358" s="201">
        <f t="shared" si="275"/>
        <v>0</v>
      </c>
      <c r="AN358" s="204">
        <f t="shared" si="276"/>
        <v>4</v>
      </c>
      <c r="AO358" s="199">
        <f t="shared" si="277"/>
        <v>13</v>
      </c>
      <c r="AP358" s="199">
        <f t="shared" si="278"/>
        <v>0</v>
      </c>
      <c r="AQ358" s="199">
        <f t="shared" si="279"/>
        <v>0</v>
      </c>
      <c r="AR358" s="201">
        <f t="shared" si="280"/>
        <v>0</v>
      </c>
      <c r="AS358" s="204">
        <f t="shared" si="281"/>
        <v>3</v>
      </c>
      <c r="AT358" s="199">
        <f t="shared" si="282"/>
        <v>0</v>
      </c>
      <c r="AU358" s="199">
        <f t="shared" si="283"/>
        <v>0</v>
      </c>
      <c r="AV358" s="199">
        <f t="shared" si="284"/>
        <v>0</v>
      </c>
      <c r="AW358" s="201">
        <f t="shared" si="285"/>
        <v>0</v>
      </c>
      <c r="AX358" s="205">
        <f t="shared" si="286"/>
        <v>4</v>
      </c>
      <c r="AY358" s="199">
        <f t="shared" si="287"/>
        <v>13</v>
      </c>
      <c r="AZ358" s="199">
        <f t="shared" si="288"/>
        <v>0</v>
      </c>
      <c r="BA358" s="199">
        <f t="shared" si="289"/>
        <v>0</v>
      </c>
      <c r="BB358" s="201">
        <f t="shared" si="290"/>
        <v>0</v>
      </c>
      <c r="BC358" s="204">
        <f t="shared" si="291"/>
        <v>3</v>
      </c>
      <c r="BD358" s="199">
        <f t="shared" si="292"/>
        <v>6</v>
      </c>
      <c r="BE358" s="199">
        <f t="shared" si="293"/>
        <v>0</v>
      </c>
      <c r="BF358" s="199">
        <f t="shared" si="294"/>
        <v>0</v>
      </c>
      <c r="BG358" s="201">
        <f t="shared" si="295"/>
        <v>0</v>
      </c>
      <c r="BH358" s="204">
        <f t="shared" si="296"/>
        <v>3</v>
      </c>
      <c r="BI358" s="199">
        <f t="shared" si="297"/>
        <v>0</v>
      </c>
      <c r="BJ358" s="199">
        <f t="shared" si="298"/>
        <v>0</v>
      </c>
      <c r="BK358" s="199">
        <f t="shared" si="299"/>
        <v>0</v>
      </c>
      <c r="BL358" s="201">
        <f t="shared" si="300"/>
        <v>0</v>
      </c>
      <c r="BM358" s="206">
        <f t="shared" si="301"/>
        <v>4</v>
      </c>
      <c r="BN358" s="199">
        <f t="shared" si="302"/>
        <v>0</v>
      </c>
      <c r="BO358" s="199">
        <f t="shared" si="303"/>
        <v>0</v>
      </c>
      <c r="BP358" s="199">
        <f t="shared" si="304"/>
        <v>0</v>
      </c>
      <c r="BQ358" s="201">
        <f t="shared" si="305"/>
        <v>0</v>
      </c>
      <c r="BR358" s="207">
        <f t="shared" si="306"/>
        <v>4</v>
      </c>
      <c r="BS358" s="199">
        <f t="shared" si="307"/>
        <v>13</v>
      </c>
      <c r="BT358" s="199">
        <f t="shared" si="308"/>
        <v>0</v>
      </c>
      <c r="BU358" s="199">
        <f t="shared" si="309"/>
        <v>0</v>
      </c>
      <c r="BV358" s="201">
        <f t="shared" si="310"/>
        <v>0</v>
      </c>
      <c r="BW358" s="207">
        <f t="shared" si="311"/>
        <v>3</v>
      </c>
      <c r="BX358" s="235">
        <v>87</v>
      </c>
      <c r="BY358" s="235">
        <v>87</v>
      </c>
      <c r="BZ358" s="193" t="e">
        <f t="shared" si="312"/>
        <v>#VALUE!</v>
      </c>
      <c r="CA358" s="193">
        <f t="shared" si="313"/>
        <v>20</v>
      </c>
      <c r="CB358" s="193" t="e">
        <f t="shared" si="314"/>
        <v>#VALUE!</v>
      </c>
      <c r="CC358" s="193" t="e">
        <f t="shared" si="315"/>
        <v>#VALUE!</v>
      </c>
      <c r="CD358" s="193" t="e">
        <f t="shared" si="316"/>
        <v>#VALUE!</v>
      </c>
      <c r="CE358" s="193" t="e">
        <f t="shared" si="317"/>
        <v>#VALUE!</v>
      </c>
      <c r="CF358" s="193" t="e">
        <f t="shared" si="318"/>
        <v>#VALUE!</v>
      </c>
      <c r="CG358" s="193" t="e">
        <f t="shared" si="319"/>
        <v>#VALUE!</v>
      </c>
      <c r="CH358" s="193" t="e">
        <f t="shared" si="320"/>
        <v>#VALUE!</v>
      </c>
      <c r="CI358" s="193" t="e">
        <f t="shared" si="321"/>
        <v>#VALUE!</v>
      </c>
      <c r="CJ358" s="193" t="e">
        <f t="shared" si="322"/>
        <v>#VALUE!</v>
      </c>
      <c r="CK358" s="193" t="e">
        <f t="shared" si="323"/>
        <v>#VALUE!</v>
      </c>
      <c r="CL358" s="193" t="e">
        <f t="shared" si="324"/>
        <v>#VALUE!</v>
      </c>
      <c r="CM358" s="193" t="e">
        <f t="shared" si="325"/>
        <v>#VALUE!</v>
      </c>
      <c r="CN358" s="193" t="e">
        <f t="shared" si="326"/>
        <v>#VALUE!</v>
      </c>
      <c r="CO358" s="209" t="str">
        <f t="shared" si="327"/>
        <v>2023PEC AI 374</v>
      </c>
      <c r="CP358" s="193" t="e">
        <f t="shared" si="328"/>
        <v>#VALUE!</v>
      </c>
      <c r="CQ358" s="158"/>
      <c r="CR358" s="193">
        <f t="shared" si="329"/>
        <v>20</v>
      </c>
      <c r="CS358" s="193" t="e">
        <f t="shared" si="330"/>
        <v>#VALUE!</v>
      </c>
      <c r="CT358" s="193" t="e">
        <f t="shared" si="331"/>
        <v>#VALUE!</v>
      </c>
      <c r="CU358" s="193" t="e">
        <f t="shared" si="332"/>
        <v>#VALUE!</v>
      </c>
      <c r="CV358" s="193" t="e">
        <f t="shared" si="333"/>
        <v>#VALUE!</v>
      </c>
      <c r="CW358" s="193" t="e">
        <f t="shared" si="334"/>
        <v>#VALUE!</v>
      </c>
      <c r="CX358" s="193" t="e">
        <f t="shared" si="335"/>
        <v>#VALUE!</v>
      </c>
      <c r="CY358" s="193" t="e">
        <f t="shared" si="336"/>
        <v>#VALUE!</v>
      </c>
      <c r="CZ358" s="193" t="e">
        <f t="shared" si="337"/>
        <v>#VALUE!</v>
      </c>
      <c r="DA358" s="193" t="e">
        <f t="shared" si="338"/>
        <v>#VALUE!</v>
      </c>
      <c r="DB358" s="193" t="e">
        <f t="shared" si="339"/>
        <v>#VALUE!</v>
      </c>
      <c r="DC358" s="193" t="e">
        <f t="shared" si="340"/>
        <v>#VALUE!</v>
      </c>
      <c r="DD358" s="193" t="e">
        <f t="shared" si="341"/>
        <v>#VALUE!</v>
      </c>
      <c r="DE358" s="159"/>
      <c r="DF358" s="159" t="e">
        <f t="shared" si="342"/>
        <v>#VALUE!</v>
      </c>
      <c r="DG358" s="159"/>
      <c r="DH358" s="159"/>
      <c r="DI358" s="159"/>
      <c r="DJ358" s="159"/>
      <c r="DK358" s="159"/>
      <c r="DL358" s="159"/>
      <c r="DM358" s="159"/>
      <c r="DN358" s="159"/>
      <c r="DO358" s="159"/>
      <c r="DP358" s="159"/>
      <c r="DQ358" s="159"/>
      <c r="DR358" s="159">
        <f t="shared" si="343"/>
        <v>87</v>
      </c>
      <c r="DS358" s="188">
        <f t="shared" si="344"/>
        <v>17</v>
      </c>
      <c r="DT358" s="159">
        <f t="shared" si="345"/>
        <v>12</v>
      </c>
      <c r="DU358" s="159">
        <f t="shared" si="346"/>
        <v>13</v>
      </c>
      <c r="DV358" s="159">
        <f t="shared" si="347"/>
        <v>13</v>
      </c>
      <c r="DW358" s="159">
        <f t="shared" si="348"/>
        <v>13</v>
      </c>
      <c r="DX358" s="159">
        <f t="shared" si="349"/>
        <v>6</v>
      </c>
      <c r="DY358" s="210">
        <f t="shared" si="350"/>
        <v>13</v>
      </c>
      <c r="DZ358" s="159">
        <f t="shared" si="351"/>
        <v>87</v>
      </c>
      <c r="EA358" s="159">
        <f t="shared" si="352"/>
        <v>17</v>
      </c>
      <c r="EB358" s="159">
        <f t="shared" si="353"/>
        <v>0</v>
      </c>
      <c r="EC358" s="159">
        <f t="shared" si="406"/>
        <v>12</v>
      </c>
      <c r="ED358" s="159">
        <f t="shared" si="406"/>
        <v>13</v>
      </c>
      <c r="EE358" s="159">
        <f t="shared" si="407"/>
        <v>0</v>
      </c>
      <c r="EF358" s="159">
        <f t="shared" si="407"/>
        <v>0</v>
      </c>
      <c r="EG358" s="159">
        <f t="shared" si="354"/>
        <v>13</v>
      </c>
      <c r="EH358" s="159">
        <f t="shared" si="355"/>
        <v>0</v>
      </c>
      <c r="EI358" s="159">
        <f t="shared" si="408"/>
        <v>13</v>
      </c>
      <c r="EJ358" s="159">
        <f t="shared" si="408"/>
        <v>6</v>
      </c>
      <c r="EK358" s="159">
        <f t="shared" si="409"/>
        <v>0</v>
      </c>
      <c r="EL358" s="159">
        <f t="shared" si="409"/>
        <v>0</v>
      </c>
      <c r="EM358" s="159">
        <f t="shared" si="356"/>
        <v>13</v>
      </c>
      <c r="EN358" s="159"/>
      <c r="EO358" s="159"/>
      <c r="EP358" s="188">
        <f t="shared" si="357"/>
        <v>17</v>
      </c>
      <c r="EQ358" s="159">
        <f t="shared" si="358"/>
        <v>14</v>
      </c>
      <c r="ER358" s="159">
        <f t="shared" si="359"/>
        <v>15</v>
      </c>
      <c r="ES358" s="159">
        <f t="shared" si="360"/>
        <v>15</v>
      </c>
      <c r="ET358" s="159">
        <f t="shared" si="361"/>
        <v>12</v>
      </c>
      <c r="EU358" s="159">
        <f t="shared" si="362"/>
        <v>14</v>
      </c>
      <c r="EV358" s="159"/>
      <c r="EW358" s="159">
        <f t="shared" si="363"/>
        <v>87</v>
      </c>
      <c r="EX358" s="159">
        <f t="shared" si="364"/>
        <v>17</v>
      </c>
      <c r="EY358" s="159">
        <f t="shared" si="365"/>
        <v>0</v>
      </c>
      <c r="EZ358" s="159">
        <f t="shared" si="410"/>
        <v>14</v>
      </c>
      <c r="FA358" s="159">
        <f t="shared" si="410"/>
        <v>15</v>
      </c>
      <c r="FB358" s="159">
        <f t="shared" si="411"/>
        <v>0</v>
      </c>
      <c r="FC358" s="159">
        <f t="shared" si="411"/>
        <v>0</v>
      </c>
      <c r="FD358" s="159">
        <f t="shared" si="366"/>
        <v>15</v>
      </c>
      <c r="FE358" s="159">
        <f t="shared" si="367"/>
        <v>0</v>
      </c>
      <c r="FF358" s="159">
        <f t="shared" si="412"/>
        <v>12</v>
      </c>
      <c r="FG358" s="159">
        <f t="shared" si="412"/>
        <v>14</v>
      </c>
      <c r="FH358" s="159">
        <f t="shared" si="368"/>
        <v>0</v>
      </c>
      <c r="FI358" s="159">
        <v>0</v>
      </c>
      <c r="FJ358" s="159">
        <v>0</v>
      </c>
      <c r="FK358" s="159"/>
      <c r="FL358" s="159"/>
      <c r="FM358" s="235">
        <v>87</v>
      </c>
    </row>
    <row r="359" spans="1:169" ht="18" x14ac:dyDescent="0.2">
      <c r="A359" s="194">
        <v>346</v>
      </c>
      <c r="B359" s="195">
        <v>211423243349</v>
      </c>
      <c r="C359" s="196" t="s">
        <v>1360</v>
      </c>
      <c r="D359" s="197"/>
      <c r="E359" s="198" t="s">
        <v>1361</v>
      </c>
      <c r="F359" s="199">
        <f t="shared" si="243"/>
        <v>2</v>
      </c>
      <c r="G359" s="199">
        <f t="shared" si="244"/>
        <v>2</v>
      </c>
      <c r="H359" s="199">
        <f t="shared" si="245"/>
        <v>2</v>
      </c>
      <c r="I359" s="199">
        <f t="shared" si="246"/>
        <v>2</v>
      </c>
      <c r="J359" s="199">
        <f t="shared" si="247"/>
        <v>2</v>
      </c>
      <c r="K359" s="199">
        <f t="shared" si="248"/>
        <v>2</v>
      </c>
      <c r="L359" s="199">
        <f t="shared" si="249"/>
        <v>2</v>
      </c>
      <c r="M359" s="199">
        <f t="shared" si="250"/>
        <v>1</v>
      </c>
      <c r="N359" s="199">
        <f t="shared" si="251"/>
        <v>0</v>
      </c>
      <c r="O359" s="200">
        <f t="shared" si="252"/>
        <v>0</v>
      </c>
      <c r="P359" s="199">
        <f t="shared" si="253"/>
        <v>11</v>
      </c>
      <c r="Q359" s="199">
        <f t="shared" si="254"/>
        <v>0</v>
      </c>
      <c r="R359" s="199">
        <f t="shared" si="255"/>
        <v>0</v>
      </c>
      <c r="S359" s="201">
        <f t="shared" si="398"/>
        <v>0</v>
      </c>
      <c r="T359" s="202">
        <f t="shared" si="256"/>
        <v>3</v>
      </c>
      <c r="U359" s="199">
        <f t="shared" si="257"/>
        <v>0</v>
      </c>
      <c r="V359" s="199">
        <f t="shared" si="258"/>
        <v>0</v>
      </c>
      <c r="W359" s="199">
        <f t="shared" si="259"/>
        <v>0</v>
      </c>
      <c r="X359" s="201">
        <f t="shared" si="260"/>
        <v>0</v>
      </c>
      <c r="Y359" s="203">
        <f t="shared" si="261"/>
        <v>4</v>
      </c>
      <c r="Z359" s="199">
        <f t="shared" si="262"/>
        <v>0</v>
      </c>
      <c r="AA359" s="199">
        <f t="shared" si="263"/>
        <v>0</v>
      </c>
      <c r="AB359" s="199">
        <f t="shared" si="264"/>
        <v>0</v>
      </c>
      <c r="AC359" s="201">
        <f t="shared" si="265"/>
        <v>0</v>
      </c>
      <c r="AD359" s="202">
        <f t="shared" si="266"/>
        <v>4</v>
      </c>
      <c r="AE359" s="199">
        <f t="shared" si="267"/>
        <v>11</v>
      </c>
      <c r="AF359" s="199">
        <f t="shared" si="268"/>
        <v>0</v>
      </c>
      <c r="AG359" s="199">
        <f t="shared" si="269"/>
        <v>0</v>
      </c>
      <c r="AH359" s="201">
        <f t="shared" si="270"/>
        <v>0</v>
      </c>
      <c r="AI359" s="204">
        <f t="shared" si="271"/>
        <v>3</v>
      </c>
      <c r="AJ359" s="199">
        <f t="shared" si="272"/>
        <v>9</v>
      </c>
      <c r="AK359" s="199">
        <f t="shared" si="273"/>
        <v>0</v>
      </c>
      <c r="AL359" s="199">
        <f t="shared" si="274"/>
        <v>0</v>
      </c>
      <c r="AM359" s="201">
        <f t="shared" si="275"/>
        <v>0</v>
      </c>
      <c r="AN359" s="204">
        <f t="shared" si="276"/>
        <v>3</v>
      </c>
      <c r="AO359" s="199">
        <f t="shared" si="277"/>
        <v>0</v>
      </c>
      <c r="AP359" s="199">
        <f t="shared" si="278"/>
        <v>0</v>
      </c>
      <c r="AQ359" s="199">
        <f t="shared" si="279"/>
        <v>0</v>
      </c>
      <c r="AR359" s="201">
        <f t="shared" si="280"/>
        <v>0</v>
      </c>
      <c r="AS359" s="204">
        <f t="shared" si="281"/>
        <v>4</v>
      </c>
      <c r="AT359" s="199">
        <f t="shared" si="282"/>
        <v>11</v>
      </c>
      <c r="AU359" s="199">
        <f t="shared" si="283"/>
        <v>0</v>
      </c>
      <c r="AV359" s="199">
        <f t="shared" si="284"/>
        <v>0</v>
      </c>
      <c r="AW359" s="201">
        <f t="shared" si="285"/>
        <v>0</v>
      </c>
      <c r="AX359" s="205">
        <f t="shared" si="286"/>
        <v>3</v>
      </c>
      <c r="AY359" s="199">
        <f t="shared" si="287"/>
        <v>0</v>
      </c>
      <c r="AZ359" s="199">
        <f t="shared" si="288"/>
        <v>0</v>
      </c>
      <c r="BA359" s="199">
        <f t="shared" si="289"/>
        <v>0</v>
      </c>
      <c r="BB359" s="201">
        <f t="shared" si="290"/>
        <v>0</v>
      </c>
      <c r="BC359" s="204">
        <f t="shared" si="291"/>
        <v>4</v>
      </c>
      <c r="BD359" s="199">
        <f t="shared" si="292"/>
        <v>0</v>
      </c>
      <c r="BE359" s="199">
        <f t="shared" si="293"/>
        <v>0</v>
      </c>
      <c r="BF359" s="199">
        <f t="shared" si="294"/>
        <v>0</v>
      </c>
      <c r="BG359" s="201">
        <f t="shared" si="295"/>
        <v>0</v>
      </c>
      <c r="BH359" s="204">
        <f t="shared" si="296"/>
        <v>4</v>
      </c>
      <c r="BI359" s="199">
        <f t="shared" si="297"/>
        <v>6</v>
      </c>
      <c r="BJ359" s="199">
        <f t="shared" si="298"/>
        <v>0</v>
      </c>
      <c r="BK359" s="199">
        <f t="shared" si="299"/>
        <v>0</v>
      </c>
      <c r="BL359" s="201">
        <f t="shared" si="300"/>
        <v>0</v>
      </c>
      <c r="BM359" s="206">
        <f t="shared" si="301"/>
        <v>3</v>
      </c>
      <c r="BN359" s="199">
        <f t="shared" si="302"/>
        <v>11</v>
      </c>
      <c r="BO359" s="199">
        <f t="shared" si="303"/>
        <v>0</v>
      </c>
      <c r="BP359" s="199">
        <f t="shared" si="304"/>
        <v>0</v>
      </c>
      <c r="BQ359" s="201">
        <f t="shared" si="305"/>
        <v>0</v>
      </c>
      <c r="BR359" s="207">
        <f t="shared" si="306"/>
        <v>3</v>
      </c>
      <c r="BS359" s="199">
        <f t="shared" si="307"/>
        <v>0</v>
      </c>
      <c r="BT359" s="199">
        <f t="shared" si="308"/>
        <v>0</v>
      </c>
      <c r="BU359" s="199">
        <f t="shared" si="309"/>
        <v>0</v>
      </c>
      <c r="BV359" s="201">
        <f t="shared" si="310"/>
        <v>0</v>
      </c>
      <c r="BW359" s="207">
        <f t="shared" si="311"/>
        <v>4</v>
      </c>
      <c r="BX359" s="235">
        <v>74</v>
      </c>
      <c r="BY359" s="235">
        <v>74</v>
      </c>
      <c r="BZ359" s="193" t="e">
        <f t="shared" si="312"/>
        <v>#VALUE!</v>
      </c>
      <c r="CA359" s="193">
        <f t="shared" si="313"/>
        <v>20</v>
      </c>
      <c r="CB359" s="193" t="e">
        <f t="shared" si="314"/>
        <v>#VALUE!</v>
      </c>
      <c r="CC359" s="193" t="e">
        <f t="shared" si="315"/>
        <v>#VALUE!</v>
      </c>
      <c r="CD359" s="193" t="e">
        <f t="shared" si="316"/>
        <v>#VALUE!</v>
      </c>
      <c r="CE359" s="193" t="e">
        <f t="shared" si="317"/>
        <v>#VALUE!</v>
      </c>
      <c r="CF359" s="193" t="e">
        <f t="shared" si="318"/>
        <v>#VALUE!</v>
      </c>
      <c r="CG359" s="193" t="e">
        <f t="shared" si="319"/>
        <v>#VALUE!</v>
      </c>
      <c r="CH359" s="193" t="e">
        <f t="shared" si="320"/>
        <v>#VALUE!</v>
      </c>
      <c r="CI359" s="193" t="e">
        <f t="shared" si="321"/>
        <v>#VALUE!</v>
      </c>
      <c r="CJ359" s="193" t="e">
        <f t="shared" si="322"/>
        <v>#VALUE!</v>
      </c>
      <c r="CK359" s="193" t="e">
        <f t="shared" si="323"/>
        <v>#VALUE!</v>
      </c>
      <c r="CL359" s="193" t="e">
        <f t="shared" si="324"/>
        <v>#VALUE!</v>
      </c>
      <c r="CM359" s="193" t="e">
        <f t="shared" si="325"/>
        <v>#VALUE!</v>
      </c>
      <c r="CN359" s="193" t="e">
        <f t="shared" si="326"/>
        <v>#VALUE!</v>
      </c>
      <c r="CO359" s="209" t="str">
        <f t="shared" si="327"/>
        <v>2023PEC AI 370</v>
      </c>
      <c r="CP359" s="193" t="e">
        <f t="shared" si="328"/>
        <v>#VALUE!</v>
      </c>
      <c r="CQ359" s="158"/>
      <c r="CR359" s="193">
        <f t="shared" si="329"/>
        <v>20</v>
      </c>
      <c r="CS359" s="193" t="e">
        <f t="shared" si="330"/>
        <v>#VALUE!</v>
      </c>
      <c r="CT359" s="193" t="e">
        <f t="shared" si="331"/>
        <v>#VALUE!</v>
      </c>
      <c r="CU359" s="193" t="e">
        <f t="shared" si="332"/>
        <v>#VALUE!</v>
      </c>
      <c r="CV359" s="193" t="e">
        <f t="shared" si="333"/>
        <v>#VALUE!</v>
      </c>
      <c r="CW359" s="193" t="e">
        <f t="shared" si="334"/>
        <v>#VALUE!</v>
      </c>
      <c r="CX359" s="193" t="e">
        <f t="shared" si="335"/>
        <v>#VALUE!</v>
      </c>
      <c r="CY359" s="193" t="e">
        <f t="shared" si="336"/>
        <v>#VALUE!</v>
      </c>
      <c r="CZ359" s="193" t="e">
        <f t="shared" si="337"/>
        <v>#VALUE!</v>
      </c>
      <c r="DA359" s="193" t="e">
        <f t="shared" si="338"/>
        <v>#VALUE!</v>
      </c>
      <c r="DB359" s="193" t="e">
        <f t="shared" si="339"/>
        <v>#VALUE!</v>
      </c>
      <c r="DC359" s="193" t="e">
        <f t="shared" si="340"/>
        <v>#VALUE!</v>
      </c>
      <c r="DD359" s="193" t="e">
        <f t="shared" si="341"/>
        <v>#VALUE!</v>
      </c>
      <c r="DE359" s="159"/>
      <c r="DF359" s="159" t="e">
        <f t="shared" si="342"/>
        <v>#VALUE!</v>
      </c>
      <c r="DG359" s="159"/>
      <c r="DH359" s="159"/>
      <c r="DI359" s="159"/>
      <c r="DJ359" s="159"/>
      <c r="DK359" s="159"/>
      <c r="DL359" s="159"/>
      <c r="DM359" s="159"/>
      <c r="DN359" s="159"/>
      <c r="DO359" s="159"/>
      <c r="DP359" s="159"/>
      <c r="DQ359" s="159"/>
      <c r="DR359" s="159">
        <f t="shared" si="343"/>
        <v>74</v>
      </c>
      <c r="DS359" s="188">
        <f t="shared" si="344"/>
        <v>15</v>
      </c>
      <c r="DT359" s="159">
        <f t="shared" si="345"/>
        <v>11</v>
      </c>
      <c r="DU359" s="159">
        <f t="shared" si="346"/>
        <v>11</v>
      </c>
      <c r="DV359" s="159">
        <f t="shared" si="347"/>
        <v>9</v>
      </c>
      <c r="DW359" s="159">
        <f t="shared" si="348"/>
        <v>11</v>
      </c>
      <c r="DX359" s="159">
        <f t="shared" si="349"/>
        <v>6</v>
      </c>
      <c r="DY359" s="210">
        <f t="shared" si="350"/>
        <v>11</v>
      </c>
      <c r="DZ359" s="159">
        <f t="shared" si="351"/>
        <v>74</v>
      </c>
      <c r="EA359" s="159">
        <f t="shared" si="352"/>
        <v>15</v>
      </c>
      <c r="EB359" s="159">
        <f t="shared" si="353"/>
        <v>11</v>
      </c>
      <c r="EC359" s="159">
        <f t="shared" si="406"/>
        <v>0</v>
      </c>
      <c r="ED359" s="159">
        <f t="shared" si="406"/>
        <v>0</v>
      </c>
      <c r="EE359" s="159">
        <f t="shared" si="407"/>
        <v>11</v>
      </c>
      <c r="EF359" s="159">
        <f t="shared" si="407"/>
        <v>9</v>
      </c>
      <c r="EG359" s="159">
        <f t="shared" si="354"/>
        <v>0</v>
      </c>
      <c r="EH359" s="159">
        <f t="shared" si="355"/>
        <v>11</v>
      </c>
      <c r="EI359" s="159">
        <f t="shared" si="408"/>
        <v>0</v>
      </c>
      <c r="EJ359" s="159">
        <f t="shared" si="408"/>
        <v>0</v>
      </c>
      <c r="EK359" s="159">
        <f t="shared" si="409"/>
        <v>6</v>
      </c>
      <c r="EL359" s="159">
        <f t="shared" si="409"/>
        <v>11</v>
      </c>
      <c r="EM359" s="159">
        <f t="shared" si="356"/>
        <v>0</v>
      </c>
      <c r="EN359" s="159"/>
      <c r="EO359" s="159"/>
      <c r="EP359" s="188">
        <f t="shared" si="357"/>
        <v>15</v>
      </c>
      <c r="EQ359" s="159">
        <f t="shared" si="358"/>
        <v>13</v>
      </c>
      <c r="ER359" s="159">
        <f t="shared" si="359"/>
        <v>13</v>
      </c>
      <c r="ES359" s="159">
        <f t="shared" si="360"/>
        <v>12</v>
      </c>
      <c r="ET359" s="159">
        <f t="shared" si="361"/>
        <v>9</v>
      </c>
      <c r="EU359" s="159">
        <f t="shared" si="362"/>
        <v>12</v>
      </c>
      <c r="EV359" s="159"/>
      <c r="EW359" s="159">
        <f t="shared" si="363"/>
        <v>74</v>
      </c>
      <c r="EX359" s="159">
        <f t="shared" si="364"/>
        <v>15</v>
      </c>
      <c r="EY359" s="159">
        <f t="shared" si="365"/>
        <v>13</v>
      </c>
      <c r="EZ359" s="159">
        <f t="shared" si="410"/>
        <v>0</v>
      </c>
      <c r="FA359" s="159">
        <f t="shared" si="410"/>
        <v>0</v>
      </c>
      <c r="FB359" s="159">
        <f t="shared" si="411"/>
        <v>13</v>
      </c>
      <c r="FC359" s="159">
        <f t="shared" si="411"/>
        <v>12</v>
      </c>
      <c r="FD359" s="159">
        <f t="shared" si="366"/>
        <v>0</v>
      </c>
      <c r="FE359" s="159">
        <f t="shared" si="367"/>
        <v>9</v>
      </c>
      <c r="FF359" s="159">
        <f t="shared" si="412"/>
        <v>0</v>
      </c>
      <c r="FG359" s="159">
        <f t="shared" si="412"/>
        <v>0</v>
      </c>
      <c r="FH359" s="159">
        <f t="shared" si="368"/>
        <v>12</v>
      </c>
      <c r="FI359" s="159">
        <v>0</v>
      </c>
      <c r="FJ359" s="159">
        <v>0</v>
      </c>
      <c r="FK359" s="159"/>
      <c r="FL359" s="159"/>
      <c r="FM359" s="235">
        <v>74</v>
      </c>
    </row>
    <row r="360" spans="1:169" ht="18" x14ac:dyDescent="0.2">
      <c r="A360" s="213">
        <v>347</v>
      </c>
      <c r="B360" s="195">
        <v>211423243350</v>
      </c>
      <c r="C360" s="196" t="s">
        <v>1362</v>
      </c>
      <c r="D360" s="197"/>
      <c r="E360" s="198" t="s">
        <v>1363</v>
      </c>
      <c r="F360" s="199">
        <f t="shared" si="243"/>
        <v>2</v>
      </c>
      <c r="G360" s="199">
        <f t="shared" si="244"/>
        <v>2</v>
      </c>
      <c r="H360" s="199">
        <f t="shared" si="245"/>
        <v>2</v>
      </c>
      <c r="I360" s="199">
        <f t="shared" si="246"/>
        <v>2</v>
      </c>
      <c r="J360" s="199">
        <f t="shared" si="247"/>
        <v>2</v>
      </c>
      <c r="K360" s="199">
        <f t="shared" si="248"/>
        <v>2</v>
      </c>
      <c r="L360" s="199">
        <f t="shared" si="249"/>
        <v>2</v>
      </c>
      <c r="M360" s="199">
        <f t="shared" si="250"/>
        <v>2</v>
      </c>
      <c r="N360" s="199">
        <f t="shared" si="251"/>
        <v>0</v>
      </c>
      <c r="O360" s="200">
        <f t="shared" si="252"/>
        <v>0</v>
      </c>
      <c r="P360" s="199">
        <f t="shared" si="253"/>
        <v>0</v>
      </c>
      <c r="Q360" s="199">
        <f t="shared" si="254"/>
        <v>0</v>
      </c>
      <c r="R360" s="199">
        <f t="shared" si="255"/>
        <v>0</v>
      </c>
      <c r="S360" s="201">
        <f t="shared" si="398"/>
        <v>0</v>
      </c>
      <c r="T360" s="202">
        <f t="shared" si="256"/>
        <v>4</v>
      </c>
      <c r="U360" s="199">
        <f t="shared" si="257"/>
        <v>11</v>
      </c>
      <c r="V360" s="199">
        <f t="shared" si="258"/>
        <v>0</v>
      </c>
      <c r="W360" s="199">
        <f t="shared" si="259"/>
        <v>0</v>
      </c>
      <c r="X360" s="201">
        <f t="shared" si="260"/>
        <v>0</v>
      </c>
      <c r="Y360" s="203">
        <f t="shared" si="261"/>
        <v>3</v>
      </c>
      <c r="Z360" s="199">
        <f t="shared" si="262"/>
        <v>12</v>
      </c>
      <c r="AA360" s="199">
        <f t="shared" si="263"/>
        <v>0</v>
      </c>
      <c r="AB360" s="199">
        <f t="shared" si="264"/>
        <v>0</v>
      </c>
      <c r="AC360" s="201">
        <f t="shared" si="265"/>
        <v>0</v>
      </c>
      <c r="AD360" s="202">
        <f t="shared" si="266"/>
        <v>3</v>
      </c>
      <c r="AE360" s="199">
        <f t="shared" si="267"/>
        <v>0</v>
      </c>
      <c r="AF360" s="199">
        <f t="shared" si="268"/>
        <v>0</v>
      </c>
      <c r="AG360" s="199">
        <f t="shared" si="269"/>
        <v>0</v>
      </c>
      <c r="AH360" s="201">
        <f t="shared" si="270"/>
        <v>0</v>
      </c>
      <c r="AI360" s="204">
        <f t="shared" si="271"/>
        <v>4</v>
      </c>
      <c r="AJ360" s="199">
        <f t="shared" si="272"/>
        <v>0</v>
      </c>
      <c r="AK360" s="199">
        <f t="shared" si="273"/>
        <v>0</v>
      </c>
      <c r="AL360" s="199">
        <f t="shared" si="274"/>
        <v>0</v>
      </c>
      <c r="AM360" s="201">
        <f t="shared" si="275"/>
        <v>0</v>
      </c>
      <c r="AN360" s="204">
        <f t="shared" si="276"/>
        <v>4</v>
      </c>
      <c r="AO360" s="199">
        <f t="shared" si="277"/>
        <v>12</v>
      </c>
      <c r="AP360" s="199">
        <f t="shared" si="278"/>
        <v>0</v>
      </c>
      <c r="AQ360" s="199">
        <f t="shared" si="279"/>
        <v>0</v>
      </c>
      <c r="AR360" s="201">
        <f t="shared" si="280"/>
        <v>0</v>
      </c>
      <c r="AS360" s="204">
        <f t="shared" si="281"/>
        <v>3</v>
      </c>
      <c r="AT360" s="199">
        <f t="shared" si="282"/>
        <v>0</v>
      </c>
      <c r="AU360" s="199">
        <f t="shared" si="283"/>
        <v>0</v>
      </c>
      <c r="AV360" s="199">
        <f t="shared" si="284"/>
        <v>0</v>
      </c>
      <c r="AW360" s="201">
        <f t="shared" si="285"/>
        <v>0</v>
      </c>
      <c r="AX360" s="205">
        <f t="shared" si="286"/>
        <v>4</v>
      </c>
      <c r="AY360" s="199">
        <f t="shared" si="287"/>
        <v>12</v>
      </c>
      <c r="AZ360" s="199">
        <f t="shared" si="288"/>
        <v>0</v>
      </c>
      <c r="BA360" s="199">
        <f t="shared" si="289"/>
        <v>0</v>
      </c>
      <c r="BB360" s="201">
        <f t="shared" si="290"/>
        <v>0</v>
      </c>
      <c r="BC360" s="204">
        <f t="shared" si="291"/>
        <v>3</v>
      </c>
      <c r="BD360" s="199">
        <f t="shared" si="292"/>
        <v>6</v>
      </c>
      <c r="BE360" s="199">
        <f t="shared" si="293"/>
        <v>0</v>
      </c>
      <c r="BF360" s="199">
        <f t="shared" si="294"/>
        <v>0</v>
      </c>
      <c r="BG360" s="201">
        <f t="shared" si="295"/>
        <v>0</v>
      </c>
      <c r="BH360" s="204">
        <f t="shared" si="296"/>
        <v>3</v>
      </c>
      <c r="BI360" s="199">
        <f t="shared" si="297"/>
        <v>0</v>
      </c>
      <c r="BJ360" s="199">
        <f t="shared" si="298"/>
        <v>0</v>
      </c>
      <c r="BK360" s="199">
        <f t="shared" si="299"/>
        <v>0</v>
      </c>
      <c r="BL360" s="201">
        <f t="shared" si="300"/>
        <v>0</v>
      </c>
      <c r="BM360" s="206">
        <f t="shared" si="301"/>
        <v>4</v>
      </c>
      <c r="BN360" s="199">
        <f t="shared" si="302"/>
        <v>0</v>
      </c>
      <c r="BO360" s="199">
        <f t="shared" si="303"/>
        <v>0</v>
      </c>
      <c r="BP360" s="199">
        <f t="shared" si="304"/>
        <v>0</v>
      </c>
      <c r="BQ360" s="201">
        <f t="shared" si="305"/>
        <v>0</v>
      </c>
      <c r="BR360" s="207">
        <f t="shared" si="306"/>
        <v>4</v>
      </c>
      <c r="BS360" s="199">
        <f t="shared" si="307"/>
        <v>12</v>
      </c>
      <c r="BT360" s="199">
        <f t="shared" si="308"/>
        <v>0</v>
      </c>
      <c r="BU360" s="199">
        <f t="shared" si="309"/>
        <v>0</v>
      </c>
      <c r="BV360" s="201">
        <f t="shared" si="310"/>
        <v>0</v>
      </c>
      <c r="BW360" s="207">
        <f t="shared" si="311"/>
        <v>3</v>
      </c>
      <c r="BX360" s="235">
        <v>81</v>
      </c>
      <c r="BY360" s="235">
        <v>81</v>
      </c>
      <c r="BZ360" s="193" t="e">
        <f t="shared" si="312"/>
        <v>#VALUE!</v>
      </c>
      <c r="CA360" s="193">
        <f t="shared" si="313"/>
        <v>20</v>
      </c>
      <c r="CB360" s="193" t="e">
        <f t="shared" si="314"/>
        <v>#VALUE!</v>
      </c>
      <c r="CC360" s="193" t="e">
        <f t="shared" si="315"/>
        <v>#VALUE!</v>
      </c>
      <c r="CD360" s="193" t="e">
        <f t="shared" si="316"/>
        <v>#VALUE!</v>
      </c>
      <c r="CE360" s="193" t="e">
        <f t="shared" si="317"/>
        <v>#VALUE!</v>
      </c>
      <c r="CF360" s="193" t="e">
        <f t="shared" si="318"/>
        <v>#VALUE!</v>
      </c>
      <c r="CG360" s="193" t="e">
        <f t="shared" si="319"/>
        <v>#VALUE!</v>
      </c>
      <c r="CH360" s="193" t="e">
        <f t="shared" si="320"/>
        <v>#VALUE!</v>
      </c>
      <c r="CI360" s="193" t="e">
        <f t="shared" si="321"/>
        <v>#VALUE!</v>
      </c>
      <c r="CJ360" s="193" t="e">
        <f t="shared" si="322"/>
        <v>#VALUE!</v>
      </c>
      <c r="CK360" s="193" t="e">
        <f t="shared" si="323"/>
        <v>#VALUE!</v>
      </c>
      <c r="CL360" s="193" t="e">
        <f t="shared" si="324"/>
        <v>#VALUE!</v>
      </c>
      <c r="CM360" s="193" t="e">
        <f t="shared" si="325"/>
        <v>#VALUE!</v>
      </c>
      <c r="CN360" s="193" t="e">
        <f t="shared" si="326"/>
        <v>#VALUE!</v>
      </c>
      <c r="CO360" s="209" t="str">
        <f t="shared" si="327"/>
        <v>2023PEC AI 371</v>
      </c>
      <c r="CP360" s="193" t="e">
        <f t="shared" si="328"/>
        <v>#VALUE!</v>
      </c>
      <c r="CQ360" s="158"/>
      <c r="CR360" s="193">
        <f t="shared" si="329"/>
        <v>20</v>
      </c>
      <c r="CS360" s="193" t="e">
        <f t="shared" si="330"/>
        <v>#VALUE!</v>
      </c>
      <c r="CT360" s="193" t="e">
        <f t="shared" si="331"/>
        <v>#VALUE!</v>
      </c>
      <c r="CU360" s="193" t="e">
        <f t="shared" si="332"/>
        <v>#VALUE!</v>
      </c>
      <c r="CV360" s="193" t="e">
        <f t="shared" si="333"/>
        <v>#VALUE!</v>
      </c>
      <c r="CW360" s="193" t="e">
        <f t="shared" si="334"/>
        <v>#VALUE!</v>
      </c>
      <c r="CX360" s="193" t="e">
        <f t="shared" si="335"/>
        <v>#VALUE!</v>
      </c>
      <c r="CY360" s="193" t="e">
        <f t="shared" si="336"/>
        <v>#VALUE!</v>
      </c>
      <c r="CZ360" s="193" t="e">
        <f t="shared" si="337"/>
        <v>#VALUE!</v>
      </c>
      <c r="DA360" s="193" t="e">
        <f t="shared" si="338"/>
        <v>#VALUE!</v>
      </c>
      <c r="DB360" s="193" t="e">
        <f t="shared" si="339"/>
        <v>#VALUE!</v>
      </c>
      <c r="DC360" s="193" t="e">
        <f t="shared" si="340"/>
        <v>#VALUE!</v>
      </c>
      <c r="DD360" s="193" t="e">
        <f t="shared" si="341"/>
        <v>#VALUE!</v>
      </c>
      <c r="DE360" s="159"/>
      <c r="DF360" s="159" t="e">
        <f t="shared" si="342"/>
        <v>#VALUE!</v>
      </c>
      <c r="DG360" s="159"/>
      <c r="DH360" s="159"/>
      <c r="DI360" s="159"/>
      <c r="DJ360" s="159"/>
      <c r="DK360" s="159"/>
      <c r="DL360" s="159"/>
      <c r="DM360" s="159"/>
      <c r="DN360" s="159"/>
      <c r="DO360" s="159"/>
      <c r="DP360" s="159"/>
      <c r="DQ360" s="159"/>
      <c r="DR360" s="159">
        <f t="shared" si="343"/>
        <v>81</v>
      </c>
      <c r="DS360" s="188">
        <f t="shared" si="344"/>
        <v>16</v>
      </c>
      <c r="DT360" s="159">
        <f t="shared" si="345"/>
        <v>11</v>
      </c>
      <c r="DU360" s="159">
        <f t="shared" si="346"/>
        <v>12</v>
      </c>
      <c r="DV360" s="159">
        <f t="shared" si="347"/>
        <v>12</v>
      </c>
      <c r="DW360" s="159">
        <f t="shared" si="348"/>
        <v>12</v>
      </c>
      <c r="DX360" s="159">
        <f t="shared" si="349"/>
        <v>6</v>
      </c>
      <c r="DY360" s="210">
        <f t="shared" si="350"/>
        <v>12</v>
      </c>
      <c r="DZ360" s="159">
        <f t="shared" si="351"/>
        <v>81</v>
      </c>
      <c r="EA360" s="159">
        <f t="shared" si="352"/>
        <v>16</v>
      </c>
      <c r="EB360" s="159">
        <f t="shared" si="353"/>
        <v>0</v>
      </c>
      <c r="EC360" s="159">
        <f t="shared" si="406"/>
        <v>11</v>
      </c>
      <c r="ED360" s="159">
        <f t="shared" si="406"/>
        <v>12</v>
      </c>
      <c r="EE360" s="159">
        <f t="shared" si="407"/>
        <v>0</v>
      </c>
      <c r="EF360" s="159">
        <f t="shared" si="407"/>
        <v>0</v>
      </c>
      <c r="EG360" s="159">
        <f t="shared" si="354"/>
        <v>12</v>
      </c>
      <c r="EH360" s="159">
        <f t="shared" si="355"/>
        <v>0</v>
      </c>
      <c r="EI360" s="159">
        <f t="shared" si="408"/>
        <v>12</v>
      </c>
      <c r="EJ360" s="159">
        <f t="shared" si="408"/>
        <v>6</v>
      </c>
      <c r="EK360" s="159">
        <f t="shared" si="409"/>
        <v>0</v>
      </c>
      <c r="EL360" s="159">
        <f t="shared" si="409"/>
        <v>0</v>
      </c>
      <c r="EM360" s="159">
        <f t="shared" si="356"/>
        <v>12</v>
      </c>
      <c r="EN360" s="159"/>
      <c r="EO360" s="159"/>
      <c r="EP360" s="188">
        <f t="shared" si="357"/>
        <v>16</v>
      </c>
      <c r="EQ360" s="159">
        <f t="shared" si="358"/>
        <v>13</v>
      </c>
      <c r="ER360" s="159">
        <f t="shared" si="359"/>
        <v>14</v>
      </c>
      <c r="ES360" s="159">
        <f t="shared" si="360"/>
        <v>14</v>
      </c>
      <c r="ET360" s="159">
        <f t="shared" si="361"/>
        <v>11</v>
      </c>
      <c r="EU360" s="159">
        <f t="shared" si="362"/>
        <v>13</v>
      </c>
      <c r="EV360" s="159"/>
      <c r="EW360" s="159">
        <f t="shared" si="363"/>
        <v>81</v>
      </c>
      <c r="EX360" s="159">
        <f t="shared" si="364"/>
        <v>16</v>
      </c>
      <c r="EY360" s="159">
        <f t="shared" si="365"/>
        <v>0</v>
      </c>
      <c r="EZ360" s="159">
        <f t="shared" si="410"/>
        <v>13</v>
      </c>
      <c r="FA360" s="159">
        <f t="shared" si="410"/>
        <v>14</v>
      </c>
      <c r="FB360" s="159">
        <f t="shared" si="411"/>
        <v>0</v>
      </c>
      <c r="FC360" s="159">
        <f t="shared" si="411"/>
        <v>0</v>
      </c>
      <c r="FD360" s="159">
        <f t="shared" si="366"/>
        <v>14</v>
      </c>
      <c r="FE360" s="159">
        <f t="shared" si="367"/>
        <v>0</v>
      </c>
      <c r="FF360" s="159">
        <f t="shared" si="412"/>
        <v>11</v>
      </c>
      <c r="FG360" s="159">
        <f t="shared" si="412"/>
        <v>13</v>
      </c>
      <c r="FH360" s="159">
        <f t="shared" si="368"/>
        <v>0</v>
      </c>
      <c r="FI360" s="159">
        <v>0</v>
      </c>
      <c r="FJ360" s="159">
        <v>0</v>
      </c>
      <c r="FK360" s="159"/>
      <c r="FL360" s="159"/>
      <c r="FM360" s="235">
        <v>81</v>
      </c>
    </row>
    <row r="361" spans="1:169" ht="18" x14ac:dyDescent="0.2">
      <c r="A361" s="194">
        <v>348</v>
      </c>
      <c r="B361" s="195">
        <v>211423243351</v>
      </c>
      <c r="C361" s="196" t="s">
        <v>1364</v>
      </c>
      <c r="D361" s="197"/>
      <c r="E361" s="198" t="s">
        <v>1365</v>
      </c>
      <c r="F361" s="199">
        <f t="shared" si="243"/>
        <v>2</v>
      </c>
      <c r="G361" s="199">
        <f t="shared" si="244"/>
        <v>2</v>
      </c>
      <c r="H361" s="199">
        <f t="shared" si="245"/>
        <v>2</v>
      </c>
      <c r="I361" s="199">
        <f t="shared" si="246"/>
        <v>2</v>
      </c>
      <c r="J361" s="199">
        <f t="shared" si="247"/>
        <v>2</v>
      </c>
      <c r="K361" s="199">
        <f t="shared" si="248"/>
        <v>2</v>
      </c>
      <c r="L361" s="199">
        <f t="shared" si="249"/>
        <v>2</v>
      </c>
      <c r="M361" s="199">
        <f t="shared" si="250"/>
        <v>1</v>
      </c>
      <c r="N361" s="199">
        <f t="shared" si="251"/>
        <v>0</v>
      </c>
      <c r="O361" s="200">
        <f t="shared" si="252"/>
        <v>0</v>
      </c>
      <c r="P361" s="199">
        <f t="shared" si="253"/>
        <v>11</v>
      </c>
      <c r="Q361" s="199">
        <f t="shared" si="254"/>
        <v>0</v>
      </c>
      <c r="R361" s="199">
        <f t="shared" si="255"/>
        <v>0</v>
      </c>
      <c r="S361" s="201">
        <f t="shared" si="398"/>
        <v>0</v>
      </c>
      <c r="T361" s="202">
        <f t="shared" si="256"/>
        <v>3</v>
      </c>
      <c r="U361" s="199">
        <f t="shared" si="257"/>
        <v>0</v>
      </c>
      <c r="V361" s="199">
        <f t="shared" si="258"/>
        <v>0</v>
      </c>
      <c r="W361" s="199">
        <f t="shared" si="259"/>
        <v>0</v>
      </c>
      <c r="X361" s="201">
        <f t="shared" si="260"/>
        <v>0</v>
      </c>
      <c r="Y361" s="203">
        <f t="shared" si="261"/>
        <v>4</v>
      </c>
      <c r="Z361" s="199">
        <f t="shared" si="262"/>
        <v>0</v>
      </c>
      <c r="AA361" s="199">
        <f t="shared" si="263"/>
        <v>0</v>
      </c>
      <c r="AB361" s="199">
        <f t="shared" si="264"/>
        <v>0</v>
      </c>
      <c r="AC361" s="201">
        <f t="shared" si="265"/>
        <v>0</v>
      </c>
      <c r="AD361" s="202">
        <f t="shared" si="266"/>
        <v>4</v>
      </c>
      <c r="AE361" s="199">
        <f t="shared" si="267"/>
        <v>11</v>
      </c>
      <c r="AF361" s="199">
        <f t="shared" si="268"/>
        <v>0</v>
      </c>
      <c r="AG361" s="199">
        <f t="shared" si="269"/>
        <v>0</v>
      </c>
      <c r="AH361" s="201">
        <f t="shared" si="270"/>
        <v>0</v>
      </c>
      <c r="AI361" s="204">
        <f t="shared" si="271"/>
        <v>3</v>
      </c>
      <c r="AJ361" s="199">
        <f t="shared" si="272"/>
        <v>10</v>
      </c>
      <c r="AK361" s="199">
        <f t="shared" si="273"/>
        <v>0</v>
      </c>
      <c r="AL361" s="199">
        <f t="shared" si="274"/>
        <v>0</v>
      </c>
      <c r="AM361" s="201">
        <f t="shared" si="275"/>
        <v>0</v>
      </c>
      <c r="AN361" s="204">
        <f t="shared" si="276"/>
        <v>3</v>
      </c>
      <c r="AO361" s="199">
        <f t="shared" si="277"/>
        <v>0</v>
      </c>
      <c r="AP361" s="199">
        <f t="shared" si="278"/>
        <v>0</v>
      </c>
      <c r="AQ361" s="199">
        <f t="shared" si="279"/>
        <v>0</v>
      </c>
      <c r="AR361" s="201">
        <f t="shared" si="280"/>
        <v>0</v>
      </c>
      <c r="AS361" s="204">
        <f t="shared" si="281"/>
        <v>4</v>
      </c>
      <c r="AT361" s="199">
        <f t="shared" si="282"/>
        <v>11</v>
      </c>
      <c r="AU361" s="199">
        <f t="shared" si="283"/>
        <v>0</v>
      </c>
      <c r="AV361" s="199">
        <f t="shared" si="284"/>
        <v>0</v>
      </c>
      <c r="AW361" s="201">
        <f t="shared" si="285"/>
        <v>0</v>
      </c>
      <c r="AX361" s="205">
        <f t="shared" si="286"/>
        <v>3</v>
      </c>
      <c r="AY361" s="199">
        <f t="shared" si="287"/>
        <v>0</v>
      </c>
      <c r="AZ361" s="199">
        <f t="shared" si="288"/>
        <v>0</v>
      </c>
      <c r="BA361" s="199">
        <f t="shared" si="289"/>
        <v>0</v>
      </c>
      <c r="BB361" s="201">
        <f t="shared" si="290"/>
        <v>0</v>
      </c>
      <c r="BC361" s="204">
        <f t="shared" si="291"/>
        <v>4</v>
      </c>
      <c r="BD361" s="199">
        <f t="shared" si="292"/>
        <v>0</v>
      </c>
      <c r="BE361" s="199">
        <f t="shared" si="293"/>
        <v>0</v>
      </c>
      <c r="BF361" s="199">
        <f t="shared" si="294"/>
        <v>0</v>
      </c>
      <c r="BG361" s="201">
        <f t="shared" si="295"/>
        <v>0</v>
      </c>
      <c r="BH361" s="204">
        <f t="shared" si="296"/>
        <v>4</v>
      </c>
      <c r="BI361" s="199">
        <f t="shared" si="297"/>
        <v>7</v>
      </c>
      <c r="BJ361" s="199">
        <f t="shared" si="298"/>
        <v>0</v>
      </c>
      <c r="BK361" s="199">
        <f t="shared" si="299"/>
        <v>0</v>
      </c>
      <c r="BL361" s="201">
        <f t="shared" si="300"/>
        <v>0</v>
      </c>
      <c r="BM361" s="206">
        <f t="shared" si="301"/>
        <v>3</v>
      </c>
      <c r="BN361" s="199">
        <f t="shared" si="302"/>
        <v>11</v>
      </c>
      <c r="BO361" s="199">
        <f t="shared" si="303"/>
        <v>0</v>
      </c>
      <c r="BP361" s="199">
        <f t="shared" si="304"/>
        <v>0</v>
      </c>
      <c r="BQ361" s="201">
        <f t="shared" si="305"/>
        <v>0</v>
      </c>
      <c r="BR361" s="207">
        <f t="shared" si="306"/>
        <v>3</v>
      </c>
      <c r="BS361" s="199">
        <f t="shared" si="307"/>
        <v>0</v>
      </c>
      <c r="BT361" s="199">
        <f t="shared" si="308"/>
        <v>0</v>
      </c>
      <c r="BU361" s="199">
        <f t="shared" si="309"/>
        <v>0</v>
      </c>
      <c r="BV361" s="201">
        <f t="shared" si="310"/>
        <v>0</v>
      </c>
      <c r="BW361" s="207">
        <f t="shared" si="311"/>
        <v>4</v>
      </c>
      <c r="BX361" s="235">
        <v>76</v>
      </c>
      <c r="BY361" s="235">
        <v>76</v>
      </c>
      <c r="BZ361" s="193" t="e">
        <f t="shared" si="312"/>
        <v>#VALUE!</v>
      </c>
      <c r="CA361" s="193">
        <f t="shared" si="313"/>
        <v>20</v>
      </c>
      <c r="CB361" s="193" t="e">
        <f t="shared" si="314"/>
        <v>#VALUE!</v>
      </c>
      <c r="CC361" s="193" t="e">
        <f t="shared" si="315"/>
        <v>#VALUE!</v>
      </c>
      <c r="CD361" s="193" t="e">
        <f t="shared" si="316"/>
        <v>#VALUE!</v>
      </c>
      <c r="CE361" s="193" t="e">
        <f t="shared" si="317"/>
        <v>#VALUE!</v>
      </c>
      <c r="CF361" s="193" t="e">
        <f t="shared" si="318"/>
        <v>#VALUE!</v>
      </c>
      <c r="CG361" s="193" t="e">
        <f t="shared" si="319"/>
        <v>#VALUE!</v>
      </c>
      <c r="CH361" s="193" t="e">
        <f t="shared" si="320"/>
        <v>#VALUE!</v>
      </c>
      <c r="CI361" s="193" t="e">
        <f t="shared" si="321"/>
        <v>#VALUE!</v>
      </c>
      <c r="CJ361" s="193" t="e">
        <f t="shared" si="322"/>
        <v>#VALUE!</v>
      </c>
      <c r="CK361" s="193" t="e">
        <f t="shared" si="323"/>
        <v>#VALUE!</v>
      </c>
      <c r="CL361" s="193" t="e">
        <f t="shared" si="324"/>
        <v>#VALUE!</v>
      </c>
      <c r="CM361" s="193" t="e">
        <f t="shared" si="325"/>
        <v>#VALUE!</v>
      </c>
      <c r="CN361" s="193" t="e">
        <f t="shared" si="326"/>
        <v>#VALUE!</v>
      </c>
      <c r="CO361" s="209" t="str">
        <f t="shared" si="327"/>
        <v>2023PEC AI 372</v>
      </c>
      <c r="CP361" s="193" t="e">
        <f t="shared" si="328"/>
        <v>#VALUE!</v>
      </c>
      <c r="CQ361" s="158"/>
      <c r="CR361" s="193">
        <f t="shared" si="329"/>
        <v>20</v>
      </c>
      <c r="CS361" s="193" t="e">
        <f t="shared" si="330"/>
        <v>#VALUE!</v>
      </c>
      <c r="CT361" s="193" t="e">
        <f t="shared" si="331"/>
        <v>#VALUE!</v>
      </c>
      <c r="CU361" s="193" t="e">
        <f t="shared" si="332"/>
        <v>#VALUE!</v>
      </c>
      <c r="CV361" s="193" t="e">
        <f t="shared" si="333"/>
        <v>#VALUE!</v>
      </c>
      <c r="CW361" s="193" t="e">
        <f t="shared" si="334"/>
        <v>#VALUE!</v>
      </c>
      <c r="CX361" s="193" t="e">
        <f t="shared" si="335"/>
        <v>#VALUE!</v>
      </c>
      <c r="CY361" s="193" t="e">
        <f t="shared" si="336"/>
        <v>#VALUE!</v>
      </c>
      <c r="CZ361" s="193" t="e">
        <f t="shared" si="337"/>
        <v>#VALUE!</v>
      </c>
      <c r="DA361" s="193" t="e">
        <f t="shared" si="338"/>
        <v>#VALUE!</v>
      </c>
      <c r="DB361" s="193" t="e">
        <f t="shared" si="339"/>
        <v>#VALUE!</v>
      </c>
      <c r="DC361" s="193" t="e">
        <f t="shared" si="340"/>
        <v>#VALUE!</v>
      </c>
      <c r="DD361" s="193" t="e">
        <f t="shared" si="341"/>
        <v>#VALUE!</v>
      </c>
      <c r="DE361" s="159"/>
      <c r="DF361" s="159" t="e">
        <f t="shared" si="342"/>
        <v>#VALUE!</v>
      </c>
      <c r="DG361" s="159"/>
      <c r="DH361" s="159"/>
      <c r="DI361" s="159"/>
      <c r="DJ361" s="159"/>
      <c r="DK361" s="159"/>
      <c r="DL361" s="159"/>
      <c r="DM361" s="159"/>
      <c r="DN361" s="159"/>
      <c r="DO361" s="159"/>
      <c r="DP361" s="159"/>
      <c r="DQ361" s="159"/>
      <c r="DR361" s="159">
        <f t="shared" si="343"/>
        <v>76</v>
      </c>
      <c r="DS361" s="188">
        <f t="shared" si="344"/>
        <v>15</v>
      </c>
      <c r="DT361" s="159">
        <f t="shared" si="345"/>
        <v>11</v>
      </c>
      <c r="DU361" s="159">
        <f t="shared" si="346"/>
        <v>11</v>
      </c>
      <c r="DV361" s="159">
        <f t="shared" si="347"/>
        <v>10</v>
      </c>
      <c r="DW361" s="159">
        <f t="shared" si="348"/>
        <v>11</v>
      </c>
      <c r="DX361" s="159">
        <f t="shared" si="349"/>
        <v>7</v>
      </c>
      <c r="DY361" s="210">
        <f t="shared" si="350"/>
        <v>11</v>
      </c>
      <c r="DZ361" s="159">
        <f t="shared" si="351"/>
        <v>76</v>
      </c>
      <c r="EA361" s="159">
        <f t="shared" si="352"/>
        <v>15</v>
      </c>
      <c r="EB361" s="159">
        <f t="shared" si="353"/>
        <v>11</v>
      </c>
      <c r="EC361" s="159">
        <f t="shared" si="406"/>
        <v>0</v>
      </c>
      <c r="ED361" s="159">
        <f t="shared" si="406"/>
        <v>0</v>
      </c>
      <c r="EE361" s="159">
        <f t="shared" si="407"/>
        <v>11</v>
      </c>
      <c r="EF361" s="159">
        <f t="shared" si="407"/>
        <v>10</v>
      </c>
      <c r="EG361" s="159">
        <f t="shared" si="354"/>
        <v>0</v>
      </c>
      <c r="EH361" s="159">
        <f t="shared" si="355"/>
        <v>11</v>
      </c>
      <c r="EI361" s="159">
        <f t="shared" si="408"/>
        <v>0</v>
      </c>
      <c r="EJ361" s="159">
        <f t="shared" si="408"/>
        <v>0</v>
      </c>
      <c r="EK361" s="159">
        <f t="shared" si="409"/>
        <v>7</v>
      </c>
      <c r="EL361" s="159">
        <f t="shared" si="409"/>
        <v>11</v>
      </c>
      <c r="EM361" s="159">
        <f t="shared" si="356"/>
        <v>0</v>
      </c>
      <c r="EN361" s="159"/>
      <c r="EO361" s="159"/>
      <c r="EP361" s="188">
        <f t="shared" si="357"/>
        <v>15</v>
      </c>
      <c r="EQ361" s="159">
        <f t="shared" si="358"/>
        <v>13</v>
      </c>
      <c r="ER361" s="159">
        <f t="shared" si="359"/>
        <v>13</v>
      </c>
      <c r="ES361" s="159">
        <f t="shared" si="360"/>
        <v>12</v>
      </c>
      <c r="ET361" s="159">
        <f t="shared" si="361"/>
        <v>11</v>
      </c>
      <c r="EU361" s="159">
        <f t="shared" si="362"/>
        <v>12</v>
      </c>
      <c r="EV361" s="159"/>
      <c r="EW361" s="159">
        <f t="shared" si="363"/>
        <v>76</v>
      </c>
      <c r="EX361" s="159">
        <f t="shared" si="364"/>
        <v>15</v>
      </c>
      <c r="EY361" s="159">
        <f t="shared" si="365"/>
        <v>13</v>
      </c>
      <c r="EZ361" s="159">
        <f t="shared" si="410"/>
        <v>0</v>
      </c>
      <c r="FA361" s="159">
        <f t="shared" si="410"/>
        <v>0</v>
      </c>
      <c r="FB361" s="159">
        <f t="shared" si="411"/>
        <v>13</v>
      </c>
      <c r="FC361" s="159">
        <f t="shared" si="411"/>
        <v>12</v>
      </c>
      <c r="FD361" s="159">
        <f t="shared" si="366"/>
        <v>0</v>
      </c>
      <c r="FE361" s="159">
        <f t="shared" si="367"/>
        <v>11</v>
      </c>
      <c r="FF361" s="159">
        <f t="shared" si="412"/>
        <v>0</v>
      </c>
      <c r="FG361" s="159">
        <f t="shared" si="412"/>
        <v>0</v>
      </c>
      <c r="FH361" s="159">
        <f t="shared" si="368"/>
        <v>12</v>
      </c>
      <c r="FI361" s="159">
        <v>0</v>
      </c>
      <c r="FJ361" s="159">
        <v>0</v>
      </c>
      <c r="FK361" s="159"/>
      <c r="FL361" s="159"/>
      <c r="FM361" s="235">
        <v>76</v>
      </c>
    </row>
    <row r="362" spans="1:169" ht="18" x14ac:dyDescent="0.2">
      <c r="A362" s="213">
        <v>349</v>
      </c>
      <c r="B362" s="195">
        <v>211423243352</v>
      </c>
      <c r="C362" s="196" t="s">
        <v>1366</v>
      </c>
      <c r="D362" s="197"/>
      <c r="E362" s="198" t="s">
        <v>1367</v>
      </c>
      <c r="F362" s="199">
        <f t="shared" si="243"/>
        <v>2</v>
      </c>
      <c r="G362" s="199">
        <f t="shared" si="244"/>
        <v>2</v>
      </c>
      <c r="H362" s="199">
        <f t="shared" si="245"/>
        <v>2</v>
      </c>
      <c r="I362" s="199">
        <f t="shared" si="246"/>
        <v>2</v>
      </c>
      <c r="J362" s="199">
        <f t="shared" si="247"/>
        <v>2</v>
      </c>
      <c r="K362" s="199">
        <f t="shared" si="248"/>
        <v>2</v>
      </c>
      <c r="L362" s="199">
        <f t="shared" si="249"/>
        <v>2</v>
      </c>
      <c r="M362" s="199">
        <f t="shared" si="250"/>
        <v>2</v>
      </c>
      <c r="N362" s="199">
        <f t="shared" si="251"/>
        <v>2</v>
      </c>
      <c r="O362" s="200">
        <f t="shared" si="252"/>
        <v>1</v>
      </c>
      <c r="P362" s="199">
        <f t="shared" si="253"/>
        <v>0</v>
      </c>
      <c r="Q362" s="199">
        <f t="shared" si="254"/>
        <v>0</v>
      </c>
      <c r="R362" s="199">
        <f t="shared" si="255"/>
        <v>0</v>
      </c>
      <c r="S362" s="201">
        <f t="shared" si="398"/>
        <v>0</v>
      </c>
      <c r="T362" s="202">
        <f t="shared" si="256"/>
        <v>4</v>
      </c>
      <c r="U362" s="199">
        <f t="shared" si="257"/>
        <v>13</v>
      </c>
      <c r="V362" s="199">
        <f t="shared" si="258"/>
        <v>0</v>
      </c>
      <c r="W362" s="199">
        <f t="shared" si="259"/>
        <v>0</v>
      </c>
      <c r="X362" s="201">
        <f t="shared" si="260"/>
        <v>0</v>
      </c>
      <c r="Y362" s="203">
        <f t="shared" si="261"/>
        <v>3</v>
      </c>
      <c r="Z362" s="199">
        <f t="shared" si="262"/>
        <v>13</v>
      </c>
      <c r="AA362" s="199">
        <f t="shared" si="263"/>
        <v>0</v>
      </c>
      <c r="AB362" s="199">
        <f t="shared" si="264"/>
        <v>0</v>
      </c>
      <c r="AC362" s="201">
        <f t="shared" si="265"/>
        <v>0</v>
      </c>
      <c r="AD362" s="202">
        <f t="shared" si="266"/>
        <v>3</v>
      </c>
      <c r="AE362" s="199">
        <f t="shared" si="267"/>
        <v>0</v>
      </c>
      <c r="AF362" s="199">
        <f t="shared" si="268"/>
        <v>0</v>
      </c>
      <c r="AG362" s="199">
        <f t="shared" si="269"/>
        <v>0</v>
      </c>
      <c r="AH362" s="201">
        <f t="shared" si="270"/>
        <v>0</v>
      </c>
      <c r="AI362" s="204">
        <f t="shared" si="271"/>
        <v>4</v>
      </c>
      <c r="AJ362" s="199">
        <f t="shared" si="272"/>
        <v>0</v>
      </c>
      <c r="AK362" s="199">
        <f t="shared" si="273"/>
        <v>0</v>
      </c>
      <c r="AL362" s="199">
        <f t="shared" si="274"/>
        <v>0</v>
      </c>
      <c r="AM362" s="201">
        <f t="shared" si="275"/>
        <v>0</v>
      </c>
      <c r="AN362" s="204">
        <f t="shared" si="276"/>
        <v>4</v>
      </c>
      <c r="AO362" s="199">
        <f t="shared" si="277"/>
        <v>13</v>
      </c>
      <c r="AP362" s="199">
        <f t="shared" si="278"/>
        <v>0</v>
      </c>
      <c r="AQ362" s="199">
        <f t="shared" si="279"/>
        <v>0</v>
      </c>
      <c r="AR362" s="201">
        <f t="shared" si="280"/>
        <v>0</v>
      </c>
      <c r="AS362" s="204">
        <f t="shared" si="281"/>
        <v>3</v>
      </c>
      <c r="AT362" s="199">
        <f t="shared" si="282"/>
        <v>0</v>
      </c>
      <c r="AU362" s="199">
        <f t="shared" si="283"/>
        <v>0</v>
      </c>
      <c r="AV362" s="199">
        <f t="shared" si="284"/>
        <v>0</v>
      </c>
      <c r="AW362" s="201">
        <f t="shared" si="285"/>
        <v>0</v>
      </c>
      <c r="AX362" s="205">
        <f t="shared" si="286"/>
        <v>4</v>
      </c>
      <c r="AY362" s="199">
        <f t="shared" si="287"/>
        <v>13</v>
      </c>
      <c r="AZ362" s="199">
        <f t="shared" si="288"/>
        <v>0</v>
      </c>
      <c r="BA362" s="199">
        <f t="shared" si="289"/>
        <v>0</v>
      </c>
      <c r="BB362" s="201">
        <f t="shared" si="290"/>
        <v>0</v>
      </c>
      <c r="BC362" s="204">
        <f t="shared" si="291"/>
        <v>3</v>
      </c>
      <c r="BD362" s="199">
        <f t="shared" si="292"/>
        <v>8</v>
      </c>
      <c r="BE362" s="199">
        <f t="shared" si="293"/>
        <v>0</v>
      </c>
      <c r="BF362" s="199">
        <f t="shared" si="294"/>
        <v>0</v>
      </c>
      <c r="BG362" s="201">
        <f t="shared" si="295"/>
        <v>0</v>
      </c>
      <c r="BH362" s="204">
        <f t="shared" si="296"/>
        <v>3</v>
      </c>
      <c r="BI362" s="199">
        <f t="shared" si="297"/>
        <v>0</v>
      </c>
      <c r="BJ362" s="199">
        <f t="shared" si="298"/>
        <v>0</v>
      </c>
      <c r="BK362" s="199">
        <f t="shared" si="299"/>
        <v>0</v>
      </c>
      <c r="BL362" s="201">
        <f t="shared" si="300"/>
        <v>0</v>
      </c>
      <c r="BM362" s="206">
        <f t="shared" si="301"/>
        <v>4</v>
      </c>
      <c r="BN362" s="199">
        <f t="shared" si="302"/>
        <v>0</v>
      </c>
      <c r="BO362" s="199">
        <f t="shared" si="303"/>
        <v>0</v>
      </c>
      <c r="BP362" s="199">
        <f t="shared" si="304"/>
        <v>0</v>
      </c>
      <c r="BQ362" s="201">
        <f t="shared" si="305"/>
        <v>0</v>
      </c>
      <c r="BR362" s="207">
        <f t="shared" si="306"/>
        <v>4</v>
      </c>
      <c r="BS362" s="199">
        <f t="shared" si="307"/>
        <v>14</v>
      </c>
      <c r="BT362" s="199">
        <f t="shared" si="308"/>
        <v>0</v>
      </c>
      <c r="BU362" s="199">
        <f t="shared" si="309"/>
        <v>0</v>
      </c>
      <c r="BV362" s="201">
        <f t="shared" si="310"/>
        <v>0</v>
      </c>
      <c r="BW362" s="207">
        <f t="shared" si="311"/>
        <v>3</v>
      </c>
      <c r="BX362" s="235">
        <v>93</v>
      </c>
      <c r="BY362" s="235">
        <v>93</v>
      </c>
      <c r="BZ362" s="193" t="e">
        <f t="shared" si="312"/>
        <v>#VALUE!</v>
      </c>
      <c r="CA362" s="193">
        <f t="shared" si="313"/>
        <v>20</v>
      </c>
      <c r="CB362" s="193" t="e">
        <f t="shared" si="314"/>
        <v>#VALUE!</v>
      </c>
      <c r="CC362" s="193" t="e">
        <f t="shared" si="315"/>
        <v>#VALUE!</v>
      </c>
      <c r="CD362" s="193" t="e">
        <f t="shared" si="316"/>
        <v>#VALUE!</v>
      </c>
      <c r="CE362" s="193" t="e">
        <f t="shared" si="317"/>
        <v>#VALUE!</v>
      </c>
      <c r="CF362" s="193" t="e">
        <f t="shared" si="318"/>
        <v>#VALUE!</v>
      </c>
      <c r="CG362" s="193" t="e">
        <f t="shared" si="319"/>
        <v>#VALUE!</v>
      </c>
      <c r="CH362" s="193" t="e">
        <f t="shared" si="320"/>
        <v>#VALUE!</v>
      </c>
      <c r="CI362" s="193" t="e">
        <f t="shared" si="321"/>
        <v>#VALUE!</v>
      </c>
      <c r="CJ362" s="193" t="e">
        <f t="shared" si="322"/>
        <v>#VALUE!</v>
      </c>
      <c r="CK362" s="193" t="e">
        <f t="shared" si="323"/>
        <v>#VALUE!</v>
      </c>
      <c r="CL362" s="193" t="e">
        <f t="shared" si="324"/>
        <v>#VALUE!</v>
      </c>
      <c r="CM362" s="193" t="e">
        <f t="shared" si="325"/>
        <v>#VALUE!</v>
      </c>
      <c r="CN362" s="193" t="e">
        <f t="shared" si="326"/>
        <v>#VALUE!</v>
      </c>
      <c r="CO362" s="209" t="str">
        <f t="shared" si="327"/>
        <v>2023PEC AI 373</v>
      </c>
      <c r="CP362" s="193" t="e">
        <f t="shared" si="328"/>
        <v>#VALUE!</v>
      </c>
      <c r="CQ362" s="158"/>
      <c r="CR362" s="193">
        <f t="shared" si="329"/>
        <v>20</v>
      </c>
      <c r="CS362" s="193" t="e">
        <f t="shared" si="330"/>
        <v>#VALUE!</v>
      </c>
      <c r="CT362" s="193" t="e">
        <f t="shared" si="331"/>
        <v>#VALUE!</v>
      </c>
      <c r="CU362" s="193" t="e">
        <f t="shared" si="332"/>
        <v>#VALUE!</v>
      </c>
      <c r="CV362" s="193" t="e">
        <f t="shared" si="333"/>
        <v>#VALUE!</v>
      </c>
      <c r="CW362" s="193" t="e">
        <f t="shared" si="334"/>
        <v>#VALUE!</v>
      </c>
      <c r="CX362" s="193" t="e">
        <f t="shared" si="335"/>
        <v>#VALUE!</v>
      </c>
      <c r="CY362" s="193" t="e">
        <f t="shared" si="336"/>
        <v>#VALUE!</v>
      </c>
      <c r="CZ362" s="193" t="e">
        <f t="shared" si="337"/>
        <v>#VALUE!</v>
      </c>
      <c r="DA362" s="193" t="e">
        <f t="shared" si="338"/>
        <v>#VALUE!</v>
      </c>
      <c r="DB362" s="193" t="e">
        <f t="shared" si="339"/>
        <v>#VALUE!</v>
      </c>
      <c r="DC362" s="193" t="e">
        <f t="shared" si="340"/>
        <v>#VALUE!</v>
      </c>
      <c r="DD362" s="193" t="e">
        <f t="shared" si="341"/>
        <v>#VALUE!</v>
      </c>
      <c r="DE362" s="159"/>
      <c r="DF362" s="159" t="e">
        <f t="shared" si="342"/>
        <v>#VALUE!</v>
      </c>
      <c r="DG362" s="159"/>
      <c r="DH362" s="159"/>
      <c r="DI362" s="159"/>
      <c r="DJ362" s="159"/>
      <c r="DK362" s="159"/>
      <c r="DL362" s="159"/>
      <c r="DM362" s="159"/>
      <c r="DN362" s="159"/>
      <c r="DO362" s="159"/>
      <c r="DP362" s="159"/>
      <c r="DQ362" s="159"/>
      <c r="DR362" s="159">
        <f t="shared" si="343"/>
        <v>93</v>
      </c>
      <c r="DS362" s="188">
        <f t="shared" si="344"/>
        <v>19</v>
      </c>
      <c r="DT362" s="159">
        <f t="shared" si="345"/>
        <v>13</v>
      </c>
      <c r="DU362" s="159">
        <f t="shared" si="346"/>
        <v>13</v>
      </c>
      <c r="DV362" s="159">
        <f t="shared" si="347"/>
        <v>13</v>
      </c>
      <c r="DW362" s="159">
        <f t="shared" si="348"/>
        <v>13</v>
      </c>
      <c r="DX362" s="159">
        <f t="shared" si="349"/>
        <v>8</v>
      </c>
      <c r="DY362" s="210">
        <f t="shared" si="350"/>
        <v>14</v>
      </c>
      <c r="DZ362" s="159">
        <f t="shared" si="351"/>
        <v>93</v>
      </c>
      <c r="EA362" s="159">
        <f t="shared" si="352"/>
        <v>19</v>
      </c>
      <c r="EB362" s="159">
        <f t="shared" si="353"/>
        <v>0</v>
      </c>
      <c r="EC362" s="159">
        <f t="shared" si="406"/>
        <v>13</v>
      </c>
      <c r="ED362" s="159">
        <f t="shared" si="406"/>
        <v>13</v>
      </c>
      <c r="EE362" s="159">
        <f t="shared" si="407"/>
        <v>0</v>
      </c>
      <c r="EF362" s="159">
        <f t="shared" si="407"/>
        <v>0</v>
      </c>
      <c r="EG362" s="159">
        <f t="shared" si="354"/>
        <v>13</v>
      </c>
      <c r="EH362" s="159">
        <f t="shared" si="355"/>
        <v>0</v>
      </c>
      <c r="EI362" s="159">
        <f t="shared" si="408"/>
        <v>13</v>
      </c>
      <c r="EJ362" s="159">
        <f t="shared" si="408"/>
        <v>8</v>
      </c>
      <c r="EK362" s="159">
        <f t="shared" si="409"/>
        <v>0</v>
      </c>
      <c r="EL362" s="159">
        <f t="shared" si="409"/>
        <v>0</v>
      </c>
      <c r="EM362" s="159">
        <f t="shared" si="356"/>
        <v>14</v>
      </c>
      <c r="EN362" s="159"/>
      <c r="EO362" s="159"/>
      <c r="EP362" s="188">
        <f t="shared" si="357"/>
        <v>19</v>
      </c>
      <c r="EQ362" s="159">
        <f t="shared" si="358"/>
        <v>15</v>
      </c>
      <c r="ER362" s="159">
        <f t="shared" si="359"/>
        <v>16</v>
      </c>
      <c r="ES362" s="159">
        <f t="shared" si="360"/>
        <v>16</v>
      </c>
      <c r="ET362" s="159">
        <f t="shared" si="361"/>
        <v>12</v>
      </c>
      <c r="EU362" s="159">
        <f t="shared" si="362"/>
        <v>15</v>
      </c>
      <c r="EV362" s="159"/>
      <c r="EW362" s="159">
        <f t="shared" si="363"/>
        <v>93</v>
      </c>
      <c r="EX362" s="159">
        <f t="shared" si="364"/>
        <v>19</v>
      </c>
      <c r="EY362" s="159">
        <f t="shared" si="365"/>
        <v>0</v>
      </c>
      <c r="EZ362" s="159">
        <f t="shared" si="410"/>
        <v>15</v>
      </c>
      <c r="FA362" s="159">
        <f t="shared" si="410"/>
        <v>16</v>
      </c>
      <c r="FB362" s="159">
        <f t="shared" si="411"/>
        <v>0</v>
      </c>
      <c r="FC362" s="159">
        <f t="shared" si="411"/>
        <v>0</v>
      </c>
      <c r="FD362" s="159">
        <f t="shared" si="366"/>
        <v>16</v>
      </c>
      <c r="FE362" s="159">
        <f t="shared" si="367"/>
        <v>0</v>
      </c>
      <c r="FF362" s="159">
        <f t="shared" si="412"/>
        <v>12</v>
      </c>
      <c r="FG362" s="159">
        <f t="shared" si="412"/>
        <v>15</v>
      </c>
      <c r="FH362" s="159">
        <f t="shared" si="368"/>
        <v>0</v>
      </c>
      <c r="FI362" s="159">
        <v>0</v>
      </c>
      <c r="FJ362" s="159">
        <v>0</v>
      </c>
      <c r="FK362" s="159"/>
      <c r="FL362" s="159"/>
      <c r="FM362" s="235">
        <v>93</v>
      </c>
    </row>
    <row r="363" spans="1:169" ht="18" x14ac:dyDescent="0.2">
      <c r="A363" s="194">
        <v>350</v>
      </c>
      <c r="B363" s="211">
        <v>211423243353</v>
      </c>
      <c r="C363" s="211" t="s">
        <v>1368</v>
      </c>
      <c r="D363" s="197"/>
      <c r="E363" s="212" t="s">
        <v>1369</v>
      </c>
      <c r="F363" s="199">
        <f t="shared" si="243"/>
        <v>2</v>
      </c>
      <c r="G363" s="199">
        <f t="shared" si="244"/>
        <v>2</v>
      </c>
      <c r="H363" s="199">
        <f t="shared" si="245"/>
        <v>2</v>
      </c>
      <c r="I363" s="199">
        <f t="shared" si="246"/>
        <v>2</v>
      </c>
      <c r="J363" s="199">
        <f t="shared" si="247"/>
        <v>2</v>
      </c>
      <c r="K363" s="199">
        <f t="shared" si="248"/>
        <v>2</v>
      </c>
      <c r="L363" s="199">
        <f t="shared" si="249"/>
        <v>2</v>
      </c>
      <c r="M363" s="199">
        <f t="shared" si="250"/>
        <v>2</v>
      </c>
      <c r="N363" s="199">
        <f t="shared" si="251"/>
        <v>1</v>
      </c>
      <c r="O363" s="200">
        <f t="shared" si="252"/>
        <v>0</v>
      </c>
      <c r="P363" s="199">
        <f t="shared" si="253"/>
        <v>12</v>
      </c>
      <c r="Q363" s="199">
        <f t="shared" si="254"/>
        <v>0</v>
      </c>
      <c r="R363" s="199">
        <f t="shared" si="255"/>
        <v>0</v>
      </c>
      <c r="S363" s="201">
        <f t="shared" si="398"/>
        <v>0</v>
      </c>
      <c r="T363" s="202">
        <f t="shared" si="256"/>
        <v>3</v>
      </c>
      <c r="U363" s="199">
        <f t="shared" si="257"/>
        <v>0</v>
      </c>
      <c r="V363" s="199">
        <f t="shared" si="258"/>
        <v>0</v>
      </c>
      <c r="W363" s="199">
        <f t="shared" si="259"/>
        <v>0</v>
      </c>
      <c r="X363" s="201">
        <f t="shared" si="260"/>
        <v>0</v>
      </c>
      <c r="Y363" s="203">
        <f t="shared" si="261"/>
        <v>4</v>
      </c>
      <c r="Z363" s="199">
        <f t="shared" si="262"/>
        <v>0</v>
      </c>
      <c r="AA363" s="199">
        <f t="shared" si="263"/>
        <v>0</v>
      </c>
      <c r="AB363" s="199">
        <f t="shared" si="264"/>
        <v>0</v>
      </c>
      <c r="AC363" s="201">
        <f t="shared" si="265"/>
        <v>0</v>
      </c>
      <c r="AD363" s="202">
        <f t="shared" si="266"/>
        <v>4</v>
      </c>
      <c r="AE363" s="199">
        <f t="shared" si="267"/>
        <v>12</v>
      </c>
      <c r="AF363" s="199">
        <f t="shared" si="268"/>
        <v>0</v>
      </c>
      <c r="AG363" s="199">
        <f t="shared" si="269"/>
        <v>0</v>
      </c>
      <c r="AH363" s="201">
        <f t="shared" si="270"/>
        <v>0</v>
      </c>
      <c r="AI363" s="204">
        <f t="shared" si="271"/>
        <v>3</v>
      </c>
      <c r="AJ363" s="199">
        <f t="shared" si="272"/>
        <v>10</v>
      </c>
      <c r="AK363" s="199">
        <f t="shared" si="273"/>
        <v>0</v>
      </c>
      <c r="AL363" s="199">
        <f t="shared" si="274"/>
        <v>0</v>
      </c>
      <c r="AM363" s="201">
        <f t="shared" si="275"/>
        <v>0</v>
      </c>
      <c r="AN363" s="204">
        <f t="shared" si="276"/>
        <v>3</v>
      </c>
      <c r="AO363" s="199">
        <f t="shared" si="277"/>
        <v>0</v>
      </c>
      <c r="AP363" s="199">
        <f t="shared" si="278"/>
        <v>0</v>
      </c>
      <c r="AQ363" s="199">
        <f t="shared" si="279"/>
        <v>0</v>
      </c>
      <c r="AR363" s="201">
        <f t="shared" si="280"/>
        <v>0</v>
      </c>
      <c r="AS363" s="204">
        <f t="shared" si="281"/>
        <v>4</v>
      </c>
      <c r="AT363" s="199">
        <f t="shared" si="282"/>
        <v>12</v>
      </c>
      <c r="AU363" s="199">
        <f t="shared" si="283"/>
        <v>0</v>
      </c>
      <c r="AV363" s="199">
        <f t="shared" si="284"/>
        <v>0</v>
      </c>
      <c r="AW363" s="201">
        <f t="shared" si="285"/>
        <v>0</v>
      </c>
      <c r="AX363" s="205">
        <f t="shared" si="286"/>
        <v>3</v>
      </c>
      <c r="AY363" s="199">
        <f t="shared" si="287"/>
        <v>0</v>
      </c>
      <c r="AZ363" s="199">
        <f t="shared" si="288"/>
        <v>0</v>
      </c>
      <c r="BA363" s="199">
        <f t="shared" si="289"/>
        <v>0</v>
      </c>
      <c r="BB363" s="201">
        <f t="shared" si="290"/>
        <v>0</v>
      </c>
      <c r="BC363" s="204">
        <f t="shared" si="291"/>
        <v>4</v>
      </c>
      <c r="BD363" s="199">
        <f t="shared" si="292"/>
        <v>0</v>
      </c>
      <c r="BE363" s="199">
        <f t="shared" si="293"/>
        <v>0</v>
      </c>
      <c r="BF363" s="199">
        <f t="shared" si="294"/>
        <v>0</v>
      </c>
      <c r="BG363" s="201">
        <f t="shared" si="295"/>
        <v>0</v>
      </c>
      <c r="BH363" s="204">
        <f t="shared" si="296"/>
        <v>4</v>
      </c>
      <c r="BI363" s="199">
        <f t="shared" si="297"/>
        <v>8</v>
      </c>
      <c r="BJ363" s="199">
        <f t="shared" si="298"/>
        <v>0</v>
      </c>
      <c r="BK363" s="199">
        <f t="shared" si="299"/>
        <v>0</v>
      </c>
      <c r="BL363" s="201">
        <f t="shared" si="300"/>
        <v>0</v>
      </c>
      <c r="BM363" s="206">
        <f t="shared" si="301"/>
        <v>3</v>
      </c>
      <c r="BN363" s="199">
        <f t="shared" si="302"/>
        <v>12</v>
      </c>
      <c r="BO363" s="199">
        <f t="shared" si="303"/>
        <v>0</v>
      </c>
      <c r="BP363" s="199">
        <f t="shared" si="304"/>
        <v>0</v>
      </c>
      <c r="BQ363" s="201">
        <f t="shared" si="305"/>
        <v>0</v>
      </c>
      <c r="BR363" s="207">
        <f t="shared" si="306"/>
        <v>3</v>
      </c>
      <c r="BS363" s="199">
        <f t="shared" si="307"/>
        <v>0</v>
      </c>
      <c r="BT363" s="199">
        <f t="shared" si="308"/>
        <v>0</v>
      </c>
      <c r="BU363" s="199">
        <f t="shared" si="309"/>
        <v>0</v>
      </c>
      <c r="BV363" s="201">
        <f t="shared" si="310"/>
        <v>0</v>
      </c>
      <c r="BW363" s="207">
        <f t="shared" si="311"/>
        <v>4</v>
      </c>
      <c r="BX363" s="235">
        <v>83</v>
      </c>
      <c r="BY363" s="235">
        <v>83</v>
      </c>
      <c r="BZ363" s="193" t="e">
        <f t="shared" si="312"/>
        <v>#VALUE!</v>
      </c>
      <c r="CA363" s="193">
        <f t="shared" si="313"/>
        <v>20</v>
      </c>
      <c r="CB363" s="193" t="e">
        <f t="shared" si="314"/>
        <v>#VALUE!</v>
      </c>
      <c r="CC363" s="193" t="e">
        <f t="shared" si="315"/>
        <v>#VALUE!</v>
      </c>
      <c r="CD363" s="193" t="e">
        <f t="shared" si="316"/>
        <v>#VALUE!</v>
      </c>
      <c r="CE363" s="193" t="e">
        <f t="shared" si="317"/>
        <v>#VALUE!</v>
      </c>
      <c r="CF363" s="193" t="e">
        <f t="shared" si="318"/>
        <v>#VALUE!</v>
      </c>
      <c r="CG363" s="193" t="e">
        <f t="shared" si="319"/>
        <v>#VALUE!</v>
      </c>
      <c r="CH363" s="193" t="e">
        <f t="shared" si="320"/>
        <v>#VALUE!</v>
      </c>
      <c r="CI363" s="193" t="e">
        <f t="shared" si="321"/>
        <v>#VALUE!</v>
      </c>
      <c r="CJ363" s="193" t="e">
        <f t="shared" si="322"/>
        <v>#VALUE!</v>
      </c>
      <c r="CK363" s="193" t="e">
        <f t="shared" si="323"/>
        <v>#VALUE!</v>
      </c>
      <c r="CL363" s="193" t="e">
        <f t="shared" si="324"/>
        <v>#VALUE!</v>
      </c>
      <c r="CM363" s="193" t="e">
        <f t="shared" si="325"/>
        <v>#VALUE!</v>
      </c>
      <c r="CN363" s="193" t="e">
        <f t="shared" si="326"/>
        <v>#VALUE!</v>
      </c>
      <c r="CO363" s="209" t="str">
        <f t="shared" si="327"/>
        <v>2023PEC AI 234</v>
      </c>
      <c r="CP363" s="193" t="e">
        <f t="shared" si="328"/>
        <v>#VALUE!</v>
      </c>
      <c r="CQ363" s="158"/>
      <c r="CR363" s="193">
        <f t="shared" si="329"/>
        <v>20</v>
      </c>
      <c r="CS363" s="193" t="e">
        <f t="shared" si="330"/>
        <v>#VALUE!</v>
      </c>
      <c r="CT363" s="193" t="e">
        <f t="shared" si="331"/>
        <v>#VALUE!</v>
      </c>
      <c r="CU363" s="193" t="e">
        <f t="shared" si="332"/>
        <v>#VALUE!</v>
      </c>
      <c r="CV363" s="193" t="e">
        <f t="shared" si="333"/>
        <v>#VALUE!</v>
      </c>
      <c r="CW363" s="193" t="e">
        <f t="shared" si="334"/>
        <v>#VALUE!</v>
      </c>
      <c r="CX363" s="193" t="e">
        <f t="shared" si="335"/>
        <v>#VALUE!</v>
      </c>
      <c r="CY363" s="193" t="e">
        <f t="shared" si="336"/>
        <v>#VALUE!</v>
      </c>
      <c r="CZ363" s="193" t="e">
        <f t="shared" si="337"/>
        <v>#VALUE!</v>
      </c>
      <c r="DA363" s="193" t="e">
        <f t="shared" si="338"/>
        <v>#VALUE!</v>
      </c>
      <c r="DB363" s="193" t="e">
        <f t="shared" si="339"/>
        <v>#VALUE!</v>
      </c>
      <c r="DC363" s="193" t="e">
        <f t="shared" si="340"/>
        <v>#VALUE!</v>
      </c>
      <c r="DD363" s="193" t="e">
        <f t="shared" si="341"/>
        <v>#VALUE!</v>
      </c>
      <c r="DE363" s="159"/>
      <c r="DF363" s="159" t="e">
        <f t="shared" si="342"/>
        <v>#VALUE!</v>
      </c>
      <c r="DG363" s="159"/>
      <c r="DH363" s="159"/>
      <c r="DI363" s="159"/>
      <c r="DJ363" s="159"/>
      <c r="DK363" s="159"/>
      <c r="DL363" s="159"/>
      <c r="DM363" s="159"/>
      <c r="DN363" s="159"/>
      <c r="DO363" s="159"/>
      <c r="DP363" s="159"/>
      <c r="DQ363" s="159"/>
      <c r="DR363" s="159">
        <f t="shared" si="343"/>
        <v>83</v>
      </c>
      <c r="DS363" s="188">
        <f t="shared" si="344"/>
        <v>17</v>
      </c>
      <c r="DT363" s="159">
        <f t="shared" si="345"/>
        <v>12</v>
      </c>
      <c r="DU363" s="159">
        <f t="shared" si="346"/>
        <v>12</v>
      </c>
      <c r="DV363" s="159">
        <f t="shared" si="347"/>
        <v>10</v>
      </c>
      <c r="DW363" s="159">
        <f t="shared" si="348"/>
        <v>12</v>
      </c>
      <c r="DX363" s="159">
        <f t="shared" si="349"/>
        <v>8</v>
      </c>
      <c r="DY363" s="210">
        <f t="shared" si="350"/>
        <v>12</v>
      </c>
      <c r="DZ363" s="159">
        <f t="shared" si="351"/>
        <v>83</v>
      </c>
      <c r="EA363" s="159">
        <f t="shared" si="352"/>
        <v>17</v>
      </c>
      <c r="EB363" s="159">
        <f t="shared" si="353"/>
        <v>12</v>
      </c>
      <c r="EC363" s="159">
        <f t="shared" si="406"/>
        <v>0</v>
      </c>
      <c r="ED363" s="159">
        <f t="shared" si="406"/>
        <v>0</v>
      </c>
      <c r="EE363" s="159">
        <f t="shared" si="407"/>
        <v>12</v>
      </c>
      <c r="EF363" s="159">
        <f t="shared" si="407"/>
        <v>10</v>
      </c>
      <c r="EG363" s="159">
        <f t="shared" si="354"/>
        <v>0</v>
      </c>
      <c r="EH363" s="159">
        <f t="shared" si="355"/>
        <v>12</v>
      </c>
      <c r="EI363" s="159">
        <f t="shared" si="408"/>
        <v>0</v>
      </c>
      <c r="EJ363" s="159">
        <f t="shared" si="408"/>
        <v>0</v>
      </c>
      <c r="EK363" s="159">
        <f t="shared" si="409"/>
        <v>8</v>
      </c>
      <c r="EL363" s="159">
        <f t="shared" si="409"/>
        <v>12</v>
      </c>
      <c r="EM363" s="159">
        <f t="shared" si="356"/>
        <v>0</v>
      </c>
      <c r="EN363" s="159"/>
      <c r="EO363" s="159"/>
      <c r="EP363" s="188">
        <f t="shared" si="357"/>
        <v>17</v>
      </c>
      <c r="EQ363" s="159">
        <f t="shared" si="358"/>
        <v>15</v>
      </c>
      <c r="ER363" s="159">
        <f t="shared" si="359"/>
        <v>15</v>
      </c>
      <c r="ES363" s="159">
        <f t="shared" si="360"/>
        <v>13</v>
      </c>
      <c r="ET363" s="159">
        <f t="shared" si="361"/>
        <v>10</v>
      </c>
      <c r="EU363" s="159">
        <f t="shared" si="362"/>
        <v>13</v>
      </c>
      <c r="EV363" s="159"/>
      <c r="EW363" s="159">
        <f t="shared" si="363"/>
        <v>83</v>
      </c>
      <c r="EX363" s="159">
        <f t="shared" si="364"/>
        <v>17</v>
      </c>
      <c r="EY363" s="159">
        <f t="shared" si="365"/>
        <v>15</v>
      </c>
      <c r="EZ363" s="159">
        <f t="shared" si="410"/>
        <v>0</v>
      </c>
      <c r="FA363" s="159">
        <f t="shared" si="410"/>
        <v>0</v>
      </c>
      <c r="FB363" s="159">
        <f t="shared" si="411"/>
        <v>15</v>
      </c>
      <c r="FC363" s="159">
        <f t="shared" si="411"/>
        <v>13</v>
      </c>
      <c r="FD363" s="159">
        <f t="shared" si="366"/>
        <v>0</v>
      </c>
      <c r="FE363" s="159">
        <f t="shared" si="367"/>
        <v>10</v>
      </c>
      <c r="FF363" s="159">
        <f t="shared" si="412"/>
        <v>0</v>
      </c>
      <c r="FG363" s="159">
        <f t="shared" si="412"/>
        <v>0</v>
      </c>
      <c r="FH363" s="159">
        <f t="shared" si="368"/>
        <v>13</v>
      </c>
      <c r="FI363" s="159">
        <v>0</v>
      </c>
      <c r="FJ363" s="159">
        <v>0</v>
      </c>
      <c r="FK363" s="159"/>
      <c r="FL363" s="159"/>
      <c r="FM363" s="235">
        <v>83</v>
      </c>
    </row>
    <row r="364" spans="1:169" ht="18" x14ac:dyDescent="0.2">
      <c r="A364" s="213">
        <v>351</v>
      </c>
      <c r="B364" s="211">
        <v>211423243354</v>
      </c>
      <c r="C364" s="211" t="s">
        <v>1370</v>
      </c>
      <c r="D364" s="197"/>
      <c r="E364" s="212" t="s">
        <v>1371</v>
      </c>
      <c r="F364" s="199">
        <f t="shared" si="243"/>
        <v>2</v>
      </c>
      <c r="G364" s="199">
        <f t="shared" si="244"/>
        <v>2</v>
      </c>
      <c r="H364" s="199">
        <f t="shared" si="245"/>
        <v>2</v>
      </c>
      <c r="I364" s="199">
        <f t="shared" si="246"/>
        <v>2</v>
      </c>
      <c r="J364" s="199">
        <f t="shared" si="247"/>
        <v>2</v>
      </c>
      <c r="K364" s="199">
        <f t="shared" si="248"/>
        <v>2</v>
      </c>
      <c r="L364" s="199">
        <f t="shared" si="249"/>
        <v>2</v>
      </c>
      <c r="M364" s="199">
        <f t="shared" si="250"/>
        <v>1</v>
      </c>
      <c r="N364" s="199">
        <f t="shared" si="251"/>
        <v>0</v>
      </c>
      <c r="O364" s="200">
        <f t="shared" si="252"/>
        <v>0</v>
      </c>
      <c r="P364" s="199">
        <f t="shared" si="253"/>
        <v>0</v>
      </c>
      <c r="Q364" s="199">
        <f t="shared" si="254"/>
        <v>0</v>
      </c>
      <c r="R364" s="199">
        <f t="shared" si="255"/>
        <v>0</v>
      </c>
      <c r="S364" s="201">
        <f t="shared" si="398"/>
        <v>0</v>
      </c>
      <c r="T364" s="202">
        <f t="shared" si="256"/>
        <v>4</v>
      </c>
      <c r="U364" s="199">
        <f t="shared" si="257"/>
        <v>11</v>
      </c>
      <c r="V364" s="199">
        <f t="shared" si="258"/>
        <v>0</v>
      </c>
      <c r="W364" s="199">
        <f t="shared" si="259"/>
        <v>0</v>
      </c>
      <c r="X364" s="201">
        <f t="shared" si="260"/>
        <v>0</v>
      </c>
      <c r="Y364" s="203">
        <f t="shared" si="261"/>
        <v>3</v>
      </c>
      <c r="Z364" s="199">
        <f t="shared" si="262"/>
        <v>11</v>
      </c>
      <c r="AA364" s="199">
        <f t="shared" si="263"/>
        <v>0</v>
      </c>
      <c r="AB364" s="199">
        <f t="shared" si="264"/>
        <v>0</v>
      </c>
      <c r="AC364" s="201">
        <f t="shared" si="265"/>
        <v>0</v>
      </c>
      <c r="AD364" s="202">
        <f t="shared" si="266"/>
        <v>3</v>
      </c>
      <c r="AE364" s="199">
        <f t="shared" si="267"/>
        <v>0</v>
      </c>
      <c r="AF364" s="199">
        <f t="shared" si="268"/>
        <v>0</v>
      </c>
      <c r="AG364" s="199">
        <f t="shared" si="269"/>
        <v>0</v>
      </c>
      <c r="AH364" s="201">
        <f t="shared" si="270"/>
        <v>0</v>
      </c>
      <c r="AI364" s="204">
        <f t="shared" si="271"/>
        <v>4</v>
      </c>
      <c r="AJ364" s="199">
        <f t="shared" si="272"/>
        <v>0</v>
      </c>
      <c r="AK364" s="199">
        <f t="shared" si="273"/>
        <v>0</v>
      </c>
      <c r="AL364" s="199">
        <f t="shared" si="274"/>
        <v>0</v>
      </c>
      <c r="AM364" s="201">
        <f t="shared" si="275"/>
        <v>0</v>
      </c>
      <c r="AN364" s="204">
        <f t="shared" si="276"/>
        <v>4</v>
      </c>
      <c r="AO364" s="199">
        <f t="shared" si="277"/>
        <v>11</v>
      </c>
      <c r="AP364" s="199">
        <f t="shared" si="278"/>
        <v>0</v>
      </c>
      <c r="AQ364" s="199">
        <f t="shared" si="279"/>
        <v>0</v>
      </c>
      <c r="AR364" s="201">
        <f t="shared" si="280"/>
        <v>0</v>
      </c>
      <c r="AS364" s="204">
        <f t="shared" si="281"/>
        <v>3</v>
      </c>
      <c r="AT364" s="199">
        <f t="shared" si="282"/>
        <v>0</v>
      </c>
      <c r="AU364" s="199">
        <f t="shared" si="283"/>
        <v>0</v>
      </c>
      <c r="AV364" s="199">
        <f t="shared" si="284"/>
        <v>0</v>
      </c>
      <c r="AW364" s="201">
        <f t="shared" si="285"/>
        <v>0</v>
      </c>
      <c r="AX364" s="205">
        <f t="shared" si="286"/>
        <v>4</v>
      </c>
      <c r="AY364" s="199">
        <f t="shared" si="287"/>
        <v>11</v>
      </c>
      <c r="AZ364" s="199">
        <f t="shared" si="288"/>
        <v>0</v>
      </c>
      <c r="BA364" s="199">
        <f t="shared" si="289"/>
        <v>0</v>
      </c>
      <c r="BB364" s="201">
        <f t="shared" si="290"/>
        <v>0</v>
      </c>
      <c r="BC364" s="204">
        <f t="shared" si="291"/>
        <v>3</v>
      </c>
      <c r="BD364" s="199">
        <f t="shared" si="292"/>
        <v>6</v>
      </c>
      <c r="BE364" s="199">
        <f t="shared" si="293"/>
        <v>0</v>
      </c>
      <c r="BF364" s="199">
        <f t="shared" si="294"/>
        <v>0</v>
      </c>
      <c r="BG364" s="201">
        <f t="shared" si="295"/>
        <v>0</v>
      </c>
      <c r="BH364" s="204">
        <f t="shared" si="296"/>
        <v>3</v>
      </c>
      <c r="BI364" s="199">
        <f t="shared" si="297"/>
        <v>0</v>
      </c>
      <c r="BJ364" s="199">
        <f t="shared" si="298"/>
        <v>0</v>
      </c>
      <c r="BK364" s="199">
        <f t="shared" si="299"/>
        <v>0</v>
      </c>
      <c r="BL364" s="201">
        <f t="shared" si="300"/>
        <v>0</v>
      </c>
      <c r="BM364" s="206">
        <f t="shared" si="301"/>
        <v>4</v>
      </c>
      <c r="BN364" s="199">
        <f t="shared" si="302"/>
        <v>0</v>
      </c>
      <c r="BO364" s="199">
        <f t="shared" si="303"/>
        <v>0</v>
      </c>
      <c r="BP364" s="199">
        <f t="shared" si="304"/>
        <v>0</v>
      </c>
      <c r="BQ364" s="201">
        <f t="shared" si="305"/>
        <v>0</v>
      </c>
      <c r="BR364" s="207">
        <f t="shared" si="306"/>
        <v>4</v>
      </c>
      <c r="BS364" s="199">
        <f t="shared" si="307"/>
        <v>12</v>
      </c>
      <c r="BT364" s="199">
        <f t="shared" si="308"/>
        <v>0</v>
      </c>
      <c r="BU364" s="199">
        <f t="shared" si="309"/>
        <v>0</v>
      </c>
      <c r="BV364" s="201">
        <f t="shared" si="310"/>
        <v>0</v>
      </c>
      <c r="BW364" s="207">
        <f t="shared" si="311"/>
        <v>3</v>
      </c>
      <c r="BX364" s="235">
        <v>77</v>
      </c>
      <c r="BY364" s="235">
        <v>77</v>
      </c>
      <c r="BZ364" s="193" t="e">
        <f t="shared" si="312"/>
        <v>#VALUE!</v>
      </c>
      <c r="CA364" s="193">
        <f t="shared" si="313"/>
        <v>20</v>
      </c>
      <c r="CB364" s="193" t="e">
        <f t="shared" si="314"/>
        <v>#VALUE!</v>
      </c>
      <c r="CC364" s="193" t="e">
        <f t="shared" si="315"/>
        <v>#VALUE!</v>
      </c>
      <c r="CD364" s="193" t="e">
        <f t="shared" si="316"/>
        <v>#VALUE!</v>
      </c>
      <c r="CE364" s="193" t="e">
        <f t="shared" si="317"/>
        <v>#VALUE!</v>
      </c>
      <c r="CF364" s="193" t="e">
        <f t="shared" si="318"/>
        <v>#VALUE!</v>
      </c>
      <c r="CG364" s="193" t="e">
        <f t="shared" si="319"/>
        <v>#VALUE!</v>
      </c>
      <c r="CH364" s="193" t="e">
        <f t="shared" si="320"/>
        <v>#VALUE!</v>
      </c>
      <c r="CI364" s="193" t="e">
        <f t="shared" si="321"/>
        <v>#VALUE!</v>
      </c>
      <c r="CJ364" s="193" t="e">
        <f t="shared" si="322"/>
        <v>#VALUE!</v>
      </c>
      <c r="CK364" s="193" t="e">
        <f t="shared" si="323"/>
        <v>#VALUE!</v>
      </c>
      <c r="CL364" s="193" t="e">
        <f t="shared" si="324"/>
        <v>#VALUE!</v>
      </c>
      <c r="CM364" s="193" t="e">
        <f t="shared" si="325"/>
        <v>#VALUE!</v>
      </c>
      <c r="CN364" s="193" t="e">
        <f t="shared" si="326"/>
        <v>#VALUE!</v>
      </c>
      <c r="CO364" s="209" t="str">
        <f t="shared" si="327"/>
        <v>2023PEC AI 235</v>
      </c>
      <c r="CP364" s="193" t="e">
        <f t="shared" si="328"/>
        <v>#VALUE!</v>
      </c>
      <c r="CQ364" s="158"/>
      <c r="CR364" s="193">
        <f t="shared" si="329"/>
        <v>20</v>
      </c>
      <c r="CS364" s="193" t="e">
        <f t="shared" si="330"/>
        <v>#VALUE!</v>
      </c>
      <c r="CT364" s="193" t="e">
        <f t="shared" si="331"/>
        <v>#VALUE!</v>
      </c>
      <c r="CU364" s="193" t="e">
        <f t="shared" si="332"/>
        <v>#VALUE!</v>
      </c>
      <c r="CV364" s="193" t="e">
        <f t="shared" si="333"/>
        <v>#VALUE!</v>
      </c>
      <c r="CW364" s="193" t="e">
        <f t="shared" si="334"/>
        <v>#VALUE!</v>
      </c>
      <c r="CX364" s="193" t="e">
        <f t="shared" si="335"/>
        <v>#VALUE!</v>
      </c>
      <c r="CY364" s="193" t="e">
        <f t="shared" si="336"/>
        <v>#VALUE!</v>
      </c>
      <c r="CZ364" s="193" t="e">
        <f t="shared" si="337"/>
        <v>#VALUE!</v>
      </c>
      <c r="DA364" s="193" t="e">
        <f t="shared" si="338"/>
        <v>#VALUE!</v>
      </c>
      <c r="DB364" s="193" t="e">
        <f t="shared" si="339"/>
        <v>#VALUE!</v>
      </c>
      <c r="DC364" s="193" t="e">
        <f t="shared" si="340"/>
        <v>#VALUE!</v>
      </c>
      <c r="DD364" s="193" t="e">
        <f t="shared" si="341"/>
        <v>#VALUE!</v>
      </c>
      <c r="DE364" s="159"/>
      <c r="DF364" s="159" t="e">
        <f t="shared" si="342"/>
        <v>#VALUE!</v>
      </c>
      <c r="DG364" s="159"/>
      <c r="DH364" s="159"/>
      <c r="DI364" s="159"/>
      <c r="DJ364" s="159"/>
      <c r="DK364" s="159"/>
      <c r="DL364" s="159"/>
      <c r="DM364" s="159"/>
      <c r="DN364" s="159"/>
      <c r="DO364" s="159"/>
      <c r="DP364" s="159"/>
      <c r="DQ364" s="159"/>
      <c r="DR364" s="159">
        <f t="shared" si="343"/>
        <v>77</v>
      </c>
      <c r="DS364" s="188">
        <f t="shared" si="344"/>
        <v>15</v>
      </c>
      <c r="DT364" s="159">
        <f t="shared" si="345"/>
        <v>11</v>
      </c>
      <c r="DU364" s="159">
        <f t="shared" si="346"/>
        <v>11</v>
      </c>
      <c r="DV364" s="159">
        <f t="shared" si="347"/>
        <v>11</v>
      </c>
      <c r="DW364" s="159">
        <f t="shared" si="348"/>
        <v>11</v>
      </c>
      <c r="DX364" s="159">
        <f t="shared" si="349"/>
        <v>6</v>
      </c>
      <c r="DY364" s="210">
        <f t="shared" si="350"/>
        <v>12</v>
      </c>
      <c r="DZ364" s="159">
        <f t="shared" si="351"/>
        <v>77</v>
      </c>
      <c r="EA364" s="159">
        <f t="shared" si="352"/>
        <v>15</v>
      </c>
      <c r="EB364" s="159">
        <f t="shared" si="353"/>
        <v>0</v>
      </c>
      <c r="EC364" s="159">
        <f t="shared" si="406"/>
        <v>11</v>
      </c>
      <c r="ED364" s="159">
        <f t="shared" si="406"/>
        <v>11</v>
      </c>
      <c r="EE364" s="159">
        <f t="shared" si="407"/>
        <v>0</v>
      </c>
      <c r="EF364" s="159">
        <f t="shared" si="407"/>
        <v>0</v>
      </c>
      <c r="EG364" s="159">
        <f t="shared" si="354"/>
        <v>11</v>
      </c>
      <c r="EH364" s="159">
        <f t="shared" si="355"/>
        <v>0</v>
      </c>
      <c r="EI364" s="159">
        <f t="shared" si="408"/>
        <v>11</v>
      </c>
      <c r="EJ364" s="159">
        <f t="shared" si="408"/>
        <v>6</v>
      </c>
      <c r="EK364" s="159">
        <f t="shared" si="409"/>
        <v>0</v>
      </c>
      <c r="EL364" s="159">
        <f t="shared" si="409"/>
        <v>0</v>
      </c>
      <c r="EM364" s="159">
        <f t="shared" si="356"/>
        <v>12</v>
      </c>
      <c r="EN364" s="159"/>
      <c r="EO364" s="159"/>
      <c r="EP364" s="188">
        <f t="shared" si="357"/>
        <v>15</v>
      </c>
      <c r="EQ364" s="159">
        <f t="shared" si="358"/>
        <v>13</v>
      </c>
      <c r="ER364" s="159">
        <f t="shared" si="359"/>
        <v>14</v>
      </c>
      <c r="ES364" s="159">
        <f t="shared" si="360"/>
        <v>14</v>
      </c>
      <c r="ET364" s="159">
        <f t="shared" si="361"/>
        <v>9</v>
      </c>
      <c r="EU364" s="159">
        <f t="shared" si="362"/>
        <v>12</v>
      </c>
      <c r="EV364" s="159"/>
      <c r="EW364" s="159">
        <f t="shared" si="363"/>
        <v>77</v>
      </c>
      <c r="EX364" s="159">
        <f t="shared" si="364"/>
        <v>15</v>
      </c>
      <c r="EY364" s="159">
        <f t="shared" si="365"/>
        <v>0</v>
      </c>
      <c r="EZ364" s="159">
        <f t="shared" si="410"/>
        <v>13</v>
      </c>
      <c r="FA364" s="159">
        <f t="shared" si="410"/>
        <v>14</v>
      </c>
      <c r="FB364" s="159">
        <f t="shared" si="411"/>
        <v>0</v>
      </c>
      <c r="FC364" s="159">
        <f t="shared" si="411"/>
        <v>0</v>
      </c>
      <c r="FD364" s="159">
        <f t="shared" si="366"/>
        <v>14</v>
      </c>
      <c r="FE364" s="159">
        <f t="shared" si="367"/>
        <v>0</v>
      </c>
      <c r="FF364" s="159">
        <f t="shared" si="412"/>
        <v>9</v>
      </c>
      <c r="FG364" s="159">
        <f t="shared" si="412"/>
        <v>12</v>
      </c>
      <c r="FH364" s="159">
        <f t="shared" si="368"/>
        <v>0</v>
      </c>
      <c r="FI364" s="159">
        <v>0</v>
      </c>
      <c r="FJ364" s="159">
        <v>0</v>
      </c>
      <c r="FK364" s="159"/>
      <c r="FL364" s="159"/>
      <c r="FM364" s="235">
        <v>77</v>
      </c>
    </row>
    <row r="365" spans="1:169" ht="18" x14ac:dyDescent="0.2">
      <c r="A365" s="194">
        <v>352</v>
      </c>
      <c r="B365" s="211">
        <v>211423243355</v>
      </c>
      <c r="C365" s="211" t="s">
        <v>1372</v>
      </c>
      <c r="D365" s="197"/>
      <c r="E365" s="212" t="s">
        <v>1373</v>
      </c>
      <c r="F365" s="199">
        <f t="shared" si="243"/>
        <v>2</v>
      </c>
      <c r="G365" s="199">
        <f t="shared" si="244"/>
        <v>2</v>
      </c>
      <c r="H365" s="199">
        <f t="shared" si="245"/>
        <v>2</v>
      </c>
      <c r="I365" s="199">
        <f t="shared" si="246"/>
        <v>2</v>
      </c>
      <c r="J365" s="199">
        <f t="shared" si="247"/>
        <v>2</v>
      </c>
      <c r="K365" s="199">
        <f t="shared" si="248"/>
        <v>2</v>
      </c>
      <c r="L365" s="199">
        <f t="shared" si="249"/>
        <v>2</v>
      </c>
      <c r="M365" s="199">
        <f t="shared" si="250"/>
        <v>1</v>
      </c>
      <c r="N365" s="199">
        <f t="shared" si="251"/>
        <v>0</v>
      </c>
      <c r="O365" s="200">
        <f t="shared" si="252"/>
        <v>0</v>
      </c>
      <c r="P365" s="199">
        <f t="shared" si="253"/>
        <v>11</v>
      </c>
      <c r="Q365" s="199">
        <f t="shared" si="254"/>
        <v>0</v>
      </c>
      <c r="R365" s="199">
        <f t="shared" si="255"/>
        <v>0</v>
      </c>
      <c r="S365" s="201">
        <f t="shared" si="398"/>
        <v>0</v>
      </c>
      <c r="T365" s="202">
        <f t="shared" si="256"/>
        <v>3</v>
      </c>
      <c r="U365" s="199">
        <f t="shared" si="257"/>
        <v>0</v>
      </c>
      <c r="V365" s="199">
        <f t="shared" si="258"/>
        <v>0</v>
      </c>
      <c r="W365" s="199">
        <f t="shared" si="259"/>
        <v>0</v>
      </c>
      <c r="X365" s="201">
        <f t="shared" si="260"/>
        <v>0</v>
      </c>
      <c r="Y365" s="203">
        <f t="shared" si="261"/>
        <v>4</v>
      </c>
      <c r="Z365" s="199">
        <f t="shared" si="262"/>
        <v>0</v>
      </c>
      <c r="AA365" s="199">
        <f t="shared" si="263"/>
        <v>0</v>
      </c>
      <c r="AB365" s="199">
        <f t="shared" si="264"/>
        <v>0</v>
      </c>
      <c r="AC365" s="201">
        <f t="shared" si="265"/>
        <v>0</v>
      </c>
      <c r="AD365" s="202">
        <f t="shared" si="266"/>
        <v>4</v>
      </c>
      <c r="AE365" s="199">
        <f t="shared" si="267"/>
        <v>11</v>
      </c>
      <c r="AF365" s="199">
        <f t="shared" si="268"/>
        <v>0</v>
      </c>
      <c r="AG365" s="199">
        <f t="shared" si="269"/>
        <v>0</v>
      </c>
      <c r="AH365" s="201">
        <f t="shared" si="270"/>
        <v>0</v>
      </c>
      <c r="AI365" s="204">
        <f t="shared" si="271"/>
        <v>3</v>
      </c>
      <c r="AJ365" s="199">
        <f t="shared" si="272"/>
        <v>9</v>
      </c>
      <c r="AK365" s="199">
        <f t="shared" si="273"/>
        <v>0</v>
      </c>
      <c r="AL365" s="199">
        <f t="shared" si="274"/>
        <v>0</v>
      </c>
      <c r="AM365" s="201">
        <f t="shared" si="275"/>
        <v>0</v>
      </c>
      <c r="AN365" s="204">
        <f t="shared" si="276"/>
        <v>3</v>
      </c>
      <c r="AO365" s="199">
        <f t="shared" si="277"/>
        <v>0</v>
      </c>
      <c r="AP365" s="199">
        <f t="shared" si="278"/>
        <v>0</v>
      </c>
      <c r="AQ365" s="199">
        <f t="shared" si="279"/>
        <v>0</v>
      </c>
      <c r="AR365" s="201">
        <f t="shared" si="280"/>
        <v>0</v>
      </c>
      <c r="AS365" s="204">
        <f t="shared" si="281"/>
        <v>4</v>
      </c>
      <c r="AT365" s="199">
        <f t="shared" si="282"/>
        <v>11</v>
      </c>
      <c r="AU365" s="199">
        <f t="shared" si="283"/>
        <v>0</v>
      </c>
      <c r="AV365" s="199">
        <f t="shared" si="284"/>
        <v>0</v>
      </c>
      <c r="AW365" s="201">
        <f t="shared" si="285"/>
        <v>0</v>
      </c>
      <c r="AX365" s="205">
        <f t="shared" si="286"/>
        <v>3</v>
      </c>
      <c r="AY365" s="199">
        <f t="shared" si="287"/>
        <v>0</v>
      </c>
      <c r="AZ365" s="199">
        <f t="shared" si="288"/>
        <v>0</v>
      </c>
      <c r="BA365" s="199">
        <f t="shared" si="289"/>
        <v>0</v>
      </c>
      <c r="BB365" s="201">
        <f t="shared" si="290"/>
        <v>0</v>
      </c>
      <c r="BC365" s="204">
        <f t="shared" si="291"/>
        <v>4</v>
      </c>
      <c r="BD365" s="199">
        <f t="shared" si="292"/>
        <v>0</v>
      </c>
      <c r="BE365" s="199">
        <f t="shared" si="293"/>
        <v>0</v>
      </c>
      <c r="BF365" s="199">
        <f t="shared" si="294"/>
        <v>0</v>
      </c>
      <c r="BG365" s="201">
        <f t="shared" si="295"/>
        <v>0</v>
      </c>
      <c r="BH365" s="204">
        <f t="shared" si="296"/>
        <v>4</v>
      </c>
      <c r="BI365" s="199">
        <f t="shared" si="297"/>
        <v>7</v>
      </c>
      <c r="BJ365" s="199">
        <f t="shared" si="298"/>
        <v>0</v>
      </c>
      <c r="BK365" s="199">
        <f t="shared" si="299"/>
        <v>0</v>
      </c>
      <c r="BL365" s="201">
        <f t="shared" si="300"/>
        <v>0</v>
      </c>
      <c r="BM365" s="206">
        <f t="shared" si="301"/>
        <v>3</v>
      </c>
      <c r="BN365" s="199">
        <f t="shared" si="302"/>
        <v>11</v>
      </c>
      <c r="BO365" s="199">
        <f t="shared" si="303"/>
        <v>0</v>
      </c>
      <c r="BP365" s="199">
        <f t="shared" si="304"/>
        <v>0</v>
      </c>
      <c r="BQ365" s="201">
        <f t="shared" si="305"/>
        <v>0</v>
      </c>
      <c r="BR365" s="207">
        <f t="shared" si="306"/>
        <v>3</v>
      </c>
      <c r="BS365" s="199">
        <f t="shared" si="307"/>
        <v>0</v>
      </c>
      <c r="BT365" s="199">
        <f t="shared" si="308"/>
        <v>0</v>
      </c>
      <c r="BU365" s="199">
        <f t="shared" si="309"/>
        <v>0</v>
      </c>
      <c r="BV365" s="201">
        <f t="shared" si="310"/>
        <v>0</v>
      </c>
      <c r="BW365" s="207">
        <f t="shared" si="311"/>
        <v>4</v>
      </c>
      <c r="BX365" s="235">
        <v>75</v>
      </c>
      <c r="BY365" s="235">
        <v>75</v>
      </c>
      <c r="BZ365" s="193" t="e">
        <f t="shared" si="312"/>
        <v>#VALUE!</v>
      </c>
      <c r="CA365" s="193">
        <f t="shared" si="313"/>
        <v>12</v>
      </c>
      <c r="CB365" s="193" t="e">
        <f t="shared" si="314"/>
        <v>#VALUE!</v>
      </c>
      <c r="CC365" s="193" t="e">
        <f t="shared" si="315"/>
        <v>#VALUE!</v>
      </c>
      <c r="CD365" s="193" t="e">
        <f t="shared" si="316"/>
        <v>#VALUE!</v>
      </c>
      <c r="CE365" s="193" t="e">
        <f t="shared" si="317"/>
        <v>#VALUE!</v>
      </c>
      <c r="CF365" s="193" t="e">
        <f t="shared" si="318"/>
        <v>#VALUE!</v>
      </c>
      <c r="CG365" s="193" t="e">
        <f t="shared" si="319"/>
        <v>#VALUE!</v>
      </c>
      <c r="CH365" s="193" t="e">
        <f t="shared" si="320"/>
        <v>#VALUE!</v>
      </c>
      <c r="CI365" s="193" t="e">
        <f t="shared" si="321"/>
        <v>#VALUE!</v>
      </c>
      <c r="CJ365" s="193" t="e">
        <f t="shared" si="322"/>
        <v>#VALUE!</v>
      </c>
      <c r="CK365" s="193" t="e">
        <f t="shared" si="323"/>
        <v>#VALUE!</v>
      </c>
      <c r="CL365" s="193" t="e">
        <f t="shared" si="324"/>
        <v>#VALUE!</v>
      </c>
      <c r="CM365" s="193" t="e">
        <f t="shared" si="325"/>
        <v>#VALUE!</v>
      </c>
      <c r="CN365" s="193" t="e">
        <f t="shared" si="326"/>
        <v>#VALUE!</v>
      </c>
      <c r="CO365" s="209" t="str">
        <f t="shared" si="327"/>
        <v>2023PEC AI 236</v>
      </c>
      <c r="CP365" s="193" t="e">
        <f t="shared" si="328"/>
        <v>#VALUE!</v>
      </c>
      <c r="CQ365" s="158"/>
      <c r="CR365" s="193">
        <f t="shared" si="329"/>
        <v>12</v>
      </c>
      <c r="CS365" s="193" t="e">
        <f t="shared" si="330"/>
        <v>#VALUE!</v>
      </c>
      <c r="CT365" s="193" t="e">
        <f t="shared" si="331"/>
        <v>#VALUE!</v>
      </c>
      <c r="CU365" s="193" t="e">
        <f t="shared" si="332"/>
        <v>#VALUE!</v>
      </c>
      <c r="CV365" s="193" t="e">
        <f t="shared" si="333"/>
        <v>#VALUE!</v>
      </c>
      <c r="CW365" s="193" t="e">
        <f t="shared" si="334"/>
        <v>#VALUE!</v>
      </c>
      <c r="CX365" s="193" t="e">
        <f t="shared" si="335"/>
        <v>#VALUE!</v>
      </c>
      <c r="CY365" s="193" t="e">
        <f t="shared" si="336"/>
        <v>#VALUE!</v>
      </c>
      <c r="CZ365" s="193" t="e">
        <f t="shared" si="337"/>
        <v>#VALUE!</v>
      </c>
      <c r="DA365" s="193" t="e">
        <f t="shared" si="338"/>
        <v>#VALUE!</v>
      </c>
      <c r="DB365" s="193" t="e">
        <f t="shared" si="339"/>
        <v>#VALUE!</v>
      </c>
      <c r="DC365" s="193" t="e">
        <f t="shared" si="340"/>
        <v>#VALUE!</v>
      </c>
      <c r="DD365" s="193" t="e">
        <f t="shared" si="341"/>
        <v>#VALUE!</v>
      </c>
      <c r="DE365" s="159"/>
      <c r="DF365" s="159" t="e">
        <f t="shared" si="342"/>
        <v>#VALUE!</v>
      </c>
      <c r="DG365" s="159"/>
      <c r="DH365" s="159"/>
      <c r="DI365" s="159"/>
      <c r="DJ365" s="159"/>
      <c r="DK365" s="159"/>
      <c r="DL365" s="159"/>
      <c r="DM365" s="159"/>
      <c r="DN365" s="159"/>
      <c r="DO365" s="159"/>
      <c r="DP365" s="159"/>
      <c r="DQ365" s="159"/>
      <c r="DR365" s="159">
        <f t="shared" si="343"/>
        <v>75</v>
      </c>
      <c r="DS365" s="188">
        <f t="shared" si="344"/>
        <v>15</v>
      </c>
      <c r="DT365" s="159">
        <f t="shared" si="345"/>
        <v>11</v>
      </c>
      <c r="DU365" s="159">
        <f t="shared" si="346"/>
        <v>11</v>
      </c>
      <c r="DV365" s="159">
        <f t="shared" si="347"/>
        <v>9</v>
      </c>
      <c r="DW365" s="159">
        <f t="shared" si="348"/>
        <v>11</v>
      </c>
      <c r="DX365" s="159">
        <f t="shared" si="349"/>
        <v>7</v>
      </c>
      <c r="DY365" s="210">
        <f t="shared" si="350"/>
        <v>11</v>
      </c>
      <c r="DZ365" s="159">
        <f t="shared" si="351"/>
        <v>75</v>
      </c>
      <c r="EA365" s="159">
        <f t="shared" si="352"/>
        <v>15</v>
      </c>
      <c r="EB365" s="159">
        <f t="shared" si="353"/>
        <v>11</v>
      </c>
      <c r="EC365" s="159">
        <f t="shared" si="406"/>
        <v>0</v>
      </c>
      <c r="ED365" s="159">
        <f t="shared" si="406"/>
        <v>0</v>
      </c>
      <c r="EE365" s="159">
        <f t="shared" si="407"/>
        <v>11</v>
      </c>
      <c r="EF365" s="159">
        <f t="shared" si="407"/>
        <v>9</v>
      </c>
      <c r="EG365" s="159">
        <f t="shared" si="354"/>
        <v>0</v>
      </c>
      <c r="EH365" s="159">
        <f t="shared" si="355"/>
        <v>11</v>
      </c>
      <c r="EI365" s="159">
        <f t="shared" si="408"/>
        <v>0</v>
      </c>
      <c r="EJ365" s="159">
        <f t="shared" si="408"/>
        <v>0</v>
      </c>
      <c r="EK365" s="159">
        <f t="shared" si="409"/>
        <v>7</v>
      </c>
      <c r="EL365" s="159">
        <f t="shared" si="409"/>
        <v>11</v>
      </c>
      <c r="EM365" s="159">
        <f t="shared" si="356"/>
        <v>0</v>
      </c>
      <c r="EN365" s="159"/>
      <c r="EO365" s="159"/>
      <c r="EP365" s="188">
        <f t="shared" si="357"/>
        <v>15</v>
      </c>
      <c r="EQ365" s="159">
        <f t="shared" si="358"/>
        <v>13</v>
      </c>
      <c r="ER365" s="159">
        <f t="shared" si="359"/>
        <v>13</v>
      </c>
      <c r="ES365" s="159">
        <f t="shared" si="360"/>
        <v>12</v>
      </c>
      <c r="ET365" s="159">
        <f t="shared" si="361"/>
        <v>10</v>
      </c>
      <c r="EU365" s="159">
        <f t="shared" si="362"/>
        <v>12</v>
      </c>
      <c r="EV365" s="159"/>
      <c r="EW365" s="159">
        <f t="shared" si="363"/>
        <v>75</v>
      </c>
      <c r="EX365" s="159">
        <f t="shared" si="364"/>
        <v>15</v>
      </c>
      <c r="EY365" s="159">
        <f t="shared" si="365"/>
        <v>13</v>
      </c>
      <c r="EZ365" s="159">
        <f t="shared" si="410"/>
        <v>0</v>
      </c>
      <c r="FA365" s="159">
        <f t="shared" si="410"/>
        <v>0</v>
      </c>
      <c r="FB365" s="159">
        <f t="shared" si="411"/>
        <v>13</v>
      </c>
      <c r="FC365" s="159">
        <f t="shared" si="411"/>
        <v>12</v>
      </c>
      <c r="FD365" s="159">
        <f t="shared" si="366"/>
        <v>0</v>
      </c>
      <c r="FE365" s="159">
        <f t="shared" si="367"/>
        <v>10</v>
      </c>
      <c r="FF365" s="159">
        <f t="shared" si="412"/>
        <v>0</v>
      </c>
      <c r="FG365" s="159">
        <f t="shared" si="412"/>
        <v>0</v>
      </c>
      <c r="FH365" s="159">
        <f t="shared" si="368"/>
        <v>12</v>
      </c>
      <c r="FI365" s="159">
        <v>0</v>
      </c>
      <c r="FJ365" s="159">
        <v>0</v>
      </c>
      <c r="FK365" s="159"/>
      <c r="FL365" s="159"/>
      <c r="FM365" s="235">
        <v>75</v>
      </c>
    </row>
    <row r="366" spans="1:169" ht="18" x14ac:dyDescent="0.2">
      <c r="A366" s="213">
        <v>353</v>
      </c>
      <c r="B366" s="195">
        <v>211423243356</v>
      </c>
      <c r="C366" s="196" t="s">
        <v>1374</v>
      </c>
      <c r="D366" s="197"/>
      <c r="E366" s="198" t="s">
        <v>1375</v>
      </c>
      <c r="F366" s="199">
        <f t="shared" si="243"/>
        <v>2</v>
      </c>
      <c r="G366" s="199">
        <f t="shared" si="244"/>
        <v>2</v>
      </c>
      <c r="H366" s="199">
        <f t="shared" si="245"/>
        <v>2</v>
      </c>
      <c r="I366" s="199">
        <f t="shared" si="246"/>
        <v>2</v>
      </c>
      <c r="J366" s="199">
        <f t="shared" si="247"/>
        <v>2</v>
      </c>
      <c r="K366" s="199">
        <f t="shared" si="248"/>
        <v>2</v>
      </c>
      <c r="L366" s="199">
        <f t="shared" si="249"/>
        <v>2</v>
      </c>
      <c r="M366" s="199">
        <f t="shared" si="250"/>
        <v>1</v>
      </c>
      <c r="N366" s="199">
        <f t="shared" si="251"/>
        <v>0</v>
      </c>
      <c r="O366" s="200">
        <f t="shared" si="252"/>
        <v>0</v>
      </c>
      <c r="P366" s="199">
        <f t="shared" si="253"/>
        <v>0</v>
      </c>
      <c r="Q366" s="199">
        <f t="shared" si="254"/>
        <v>0</v>
      </c>
      <c r="R366" s="199">
        <f t="shared" si="255"/>
        <v>0</v>
      </c>
      <c r="S366" s="201">
        <f t="shared" si="398"/>
        <v>0</v>
      </c>
      <c r="T366" s="202">
        <f t="shared" si="256"/>
        <v>4</v>
      </c>
      <c r="U366" s="199">
        <f t="shared" si="257"/>
        <v>10</v>
      </c>
      <c r="V366" s="199">
        <f t="shared" si="258"/>
        <v>0</v>
      </c>
      <c r="W366" s="199">
        <f t="shared" si="259"/>
        <v>0</v>
      </c>
      <c r="X366" s="201">
        <f t="shared" si="260"/>
        <v>0</v>
      </c>
      <c r="Y366" s="203">
        <f t="shared" si="261"/>
        <v>3</v>
      </c>
      <c r="Z366" s="199">
        <f t="shared" si="262"/>
        <v>11</v>
      </c>
      <c r="AA366" s="199">
        <f t="shared" si="263"/>
        <v>0</v>
      </c>
      <c r="AB366" s="199">
        <f t="shared" si="264"/>
        <v>0</v>
      </c>
      <c r="AC366" s="201">
        <f t="shared" si="265"/>
        <v>0</v>
      </c>
      <c r="AD366" s="202">
        <f t="shared" si="266"/>
        <v>3</v>
      </c>
      <c r="AE366" s="199">
        <f t="shared" si="267"/>
        <v>0</v>
      </c>
      <c r="AF366" s="199">
        <f t="shared" si="268"/>
        <v>0</v>
      </c>
      <c r="AG366" s="199">
        <f t="shared" si="269"/>
        <v>0</v>
      </c>
      <c r="AH366" s="201">
        <f t="shared" si="270"/>
        <v>0</v>
      </c>
      <c r="AI366" s="204">
        <f t="shared" si="271"/>
        <v>4</v>
      </c>
      <c r="AJ366" s="199">
        <f t="shared" si="272"/>
        <v>0</v>
      </c>
      <c r="AK366" s="199">
        <f t="shared" si="273"/>
        <v>0</v>
      </c>
      <c r="AL366" s="199">
        <f t="shared" si="274"/>
        <v>0</v>
      </c>
      <c r="AM366" s="201">
        <f t="shared" si="275"/>
        <v>0</v>
      </c>
      <c r="AN366" s="204">
        <f t="shared" si="276"/>
        <v>4</v>
      </c>
      <c r="AO366" s="199">
        <f t="shared" si="277"/>
        <v>11</v>
      </c>
      <c r="AP366" s="199">
        <f t="shared" si="278"/>
        <v>0</v>
      </c>
      <c r="AQ366" s="199">
        <f t="shared" si="279"/>
        <v>0</v>
      </c>
      <c r="AR366" s="201">
        <f t="shared" si="280"/>
        <v>0</v>
      </c>
      <c r="AS366" s="204">
        <f t="shared" si="281"/>
        <v>3</v>
      </c>
      <c r="AT366" s="199">
        <f t="shared" si="282"/>
        <v>0</v>
      </c>
      <c r="AU366" s="199">
        <f t="shared" si="283"/>
        <v>0</v>
      </c>
      <c r="AV366" s="199">
        <f t="shared" si="284"/>
        <v>0</v>
      </c>
      <c r="AW366" s="201">
        <f t="shared" si="285"/>
        <v>0</v>
      </c>
      <c r="AX366" s="205">
        <f t="shared" si="286"/>
        <v>4</v>
      </c>
      <c r="AY366" s="199">
        <f t="shared" si="287"/>
        <v>11</v>
      </c>
      <c r="AZ366" s="199">
        <f t="shared" si="288"/>
        <v>0</v>
      </c>
      <c r="BA366" s="199">
        <f t="shared" si="289"/>
        <v>0</v>
      </c>
      <c r="BB366" s="201">
        <f t="shared" si="290"/>
        <v>0</v>
      </c>
      <c r="BC366" s="204">
        <f t="shared" si="291"/>
        <v>3</v>
      </c>
      <c r="BD366" s="199">
        <f t="shared" si="292"/>
        <v>6</v>
      </c>
      <c r="BE366" s="199">
        <f t="shared" si="293"/>
        <v>0</v>
      </c>
      <c r="BF366" s="199">
        <f t="shared" si="294"/>
        <v>0</v>
      </c>
      <c r="BG366" s="201">
        <f t="shared" si="295"/>
        <v>0</v>
      </c>
      <c r="BH366" s="204">
        <f t="shared" si="296"/>
        <v>3</v>
      </c>
      <c r="BI366" s="199">
        <f t="shared" si="297"/>
        <v>0</v>
      </c>
      <c r="BJ366" s="199">
        <f t="shared" si="298"/>
        <v>0</v>
      </c>
      <c r="BK366" s="199">
        <f t="shared" si="299"/>
        <v>0</v>
      </c>
      <c r="BL366" s="201">
        <f t="shared" si="300"/>
        <v>0</v>
      </c>
      <c r="BM366" s="206">
        <f t="shared" si="301"/>
        <v>4</v>
      </c>
      <c r="BN366" s="199">
        <f t="shared" si="302"/>
        <v>0</v>
      </c>
      <c r="BO366" s="199">
        <f t="shared" si="303"/>
        <v>0</v>
      </c>
      <c r="BP366" s="199">
        <f t="shared" si="304"/>
        <v>0</v>
      </c>
      <c r="BQ366" s="201">
        <f t="shared" si="305"/>
        <v>0</v>
      </c>
      <c r="BR366" s="207">
        <f t="shared" si="306"/>
        <v>4</v>
      </c>
      <c r="BS366" s="199">
        <f t="shared" si="307"/>
        <v>11</v>
      </c>
      <c r="BT366" s="199">
        <f t="shared" si="308"/>
        <v>0</v>
      </c>
      <c r="BU366" s="199">
        <f t="shared" si="309"/>
        <v>0</v>
      </c>
      <c r="BV366" s="201">
        <f t="shared" si="310"/>
        <v>0</v>
      </c>
      <c r="BW366" s="207">
        <f t="shared" si="311"/>
        <v>3</v>
      </c>
      <c r="BX366" s="235">
        <v>75</v>
      </c>
      <c r="BY366" s="235">
        <v>75</v>
      </c>
      <c r="BZ366" s="193" t="e">
        <f t="shared" si="312"/>
        <v>#VALUE!</v>
      </c>
      <c r="CA366" s="193">
        <f t="shared" si="313"/>
        <v>12</v>
      </c>
      <c r="CB366" s="193" t="e">
        <f t="shared" si="314"/>
        <v>#VALUE!</v>
      </c>
      <c r="CC366" s="193" t="e">
        <f t="shared" si="315"/>
        <v>#VALUE!</v>
      </c>
      <c r="CD366" s="193" t="e">
        <f t="shared" si="316"/>
        <v>#VALUE!</v>
      </c>
      <c r="CE366" s="193" t="e">
        <f t="shared" si="317"/>
        <v>#VALUE!</v>
      </c>
      <c r="CF366" s="193" t="e">
        <f t="shared" si="318"/>
        <v>#VALUE!</v>
      </c>
      <c r="CG366" s="193" t="e">
        <f t="shared" si="319"/>
        <v>#VALUE!</v>
      </c>
      <c r="CH366" s="193" t="e">
        <f t="shared" si="320"/>
        <v>#VALUE!</v>
      </c>
      <c r="CI366" s="193" t="e">
        <f t="shared" si="321"/>
        <v>#VALUE!</v>
      </c>
      <c r="CJ366" s="193" t="e">
        <f t="shared" si="322"/>
        <v>#VALUE!</v>
      </c>
      <c r="CK366" s="193" t="e">
        <f t="shared" si="323"/>
        <v>#VALUE!</v>
      </c>
      <c r="CL366" s="193" t="e">
        <f t="shared" si="324"/>
        <v>#VALUE!</v>
      </c>
      <c r="CM366" s="193" t="e">
        <f t="shared" si="325"/>
        <v>#VALUE!</v>
      </c>
      <c r="CN366" s="193" t="e">
        <f t="shared" si="326"/>
        <v>#VALUE!</v>
      </c>
      <c r="CO366" s="209" t="str">
        <f t="shared" si="327"/>
        <v>2023PEC AI 375</v>
      </c>
      <c r="CP366" s="193" t="e">
        <f t="shared" si="328"/>
        <v>#VALUE!</v>
      </c>
      <c r="CQ366" s="158"/>
      <c r="CR366" s="193">
        <f t="shared" si="329"/>
        <v>12</v>
      </c>
      <c r="CS366" s="193" t="e">
        <f t="shared" si="330"/>
        <v>#VALUE!</v>
      </c>
      <c r="CT366" s="193" t="e">
        <f t="shared" si="331"/>
        <v>#VALUE!</v>
      </c>
      <c r="CU366" s="193" t="e">
        <f t="shared" si="332"/>
        <v>#VALUE!</v>
      </c>
      <c r="CV366" s="193" t="e">
        <f t="shared" si="333"/>
        <v>#VALUE!</v>
      </c>
      <c r="CW366" s="193" t="e">
        <f t="shared" si="334"/>
        <v>#VALUE!</v>
      </c>
      <c r="CX366" s="193" t="e">
        <f t="shared" si="335"/>
        <v>#VALUE!</v>
      </c>
      <c r="CY366" s="193" t="e">
        <f t="shared" si="336"/>
        <v>#VALUE!</v>
      </c>
      <c r="CZ366" s="193" t="e">
        <f t="shared" si="337"/>
        <v>#VALUE!</v>
      </c>
      <c r="DA366" s="193" t="e">
        <f t="shared" si="338"/>
        <v>#VALUE!</v>
      </c>
      <c r="DB366" s="193" t="e">
        <f t="shared" si="339"/>
        <v>#VALUE!</v>
      </c>
      <c r="DC366" s="193" t="e">
        <f t="shared" si="340"/>
        <v>#VALUE!</v>
      </c>
      <c r="DD366" s="193" t="e">
        <f t="shared" si="341"/>
        <v>#VALUE!</v>
      </c>
      <c r="DE366" s="159"/>
      <c r="DF366" s="159" t="e">
        <f t="shared" si="342"/>
        <v>#VALUE!</v>
      </c>
      <c r="DG366" s="159"/>
      <c r="DH366" s="159"/>
      <c r="DI366" s="159"/>
      <c r="DJ366" s="159"/>
      <c r="DK366" s="159"/>
      <c r="DL366" s="159"/>
      <c r="DM366" s="159"/>
      <c r="DN366" s="159"/>
      <c r="DO366" s="159"/>
      <c r="DP366" s="159"/>
      <c r="DQ366" s="159"/>
      <c r="DR366" s="159">
        <f t="shared" si="343"/>
        <v>75</v>
      </c>
      <c r="DS366" s="188">
        <f t="shared" si="344"/>
        <v>15</v>
      </c>
      <c r="DT366" s="159">
        <f t="shared" si="345"/>
        <v>10</v>
      </c>
      <c r="DU366" s="159">
        <f t="shared" si="346"/>
        <v>11</v>
      </c>
      <c r="DV366" s="159">
        <f t="shared" si="347"/>
        <v>11</v>
      </c>
      <c r="DW366" s="159">
        <f t="shared" si="348"/>
        <v>11</v>
      </c>
      <c r="DX366" s="159">
        <f t="shared" si="349"/>
        <v>6</v>
      </c>
      <c r="DY366" s="210">
        <f t="shared" si="350"/>
        <v>11</v>
      </c>
      <c r="DZ366" s="159">
        <f t="shared" si="351"/>
        <v>75</v>
      </c>
      <c r="EA366" s="159">
        <f t="shared" si="352"/>
        <v>15</v>
      </c>
      <c r="EB366" s="159">
        <f t="shared" si="353"/>
        <v>0</v>
      </c>
      <c r="EC366" s="159">
        <f t="shared" ref="EC366:ED381" si="414">IF(ISEVEN($B366),DT366,0)</f>
        <v>10</v>
      </c>
      <c r="ED366" s="159">
        <f t="shared" si="414"/>
        <v>11</v>
      </c>
      <c r="EE366" s="159">
        <f t="shared" ref="EE366:EF381" si="415">IF(ISODD($B366),DU366,0)</f>
        <v>0</v>
      </c>
      <c r="EF366" s="159">
        <f t="shared" si="415"/>
        <v>0</v>
      </c>
      <c r="EG366" s="159">
        <f t="shared" si="354"/>
        <v>11</v>
      </c>
      <c r="EH366" s="159">
        <f t="shared" si="355"/>
        <v>0</v>
      </c>
      <c r="EI366" s="159">
        <f t="shared" ref="EI366:EJ381" si="416">IF(ISEVEN($B366),DW366,0)</f>
        <v>11</v>
      </c>
      <c r="EJ366" s="159">
        <f t="shared" si="416"/>
        <v>6</v>
      </c>
      <c r="EK366" s="159">
        <f t="shared" ref="EK366:EL381" si="417">IF(ISODD($B366),DX366,0)</f>
        <v>0</v>
      </c>
      <c r="EL366" s="159">
        <f t="shared" si="417"/>
        <v>0</v>
      </c>
      <c r="EM366" s="159">
        <f t="shared" si="356"/>
        <v>11</v>
      </c>
      <c r="EN366" s="159"/>
      <c r="EO366" s="159"/>
      <c r="EP366" s="188">
        <f t="shared" si="357"/>
        <v>15</v>
      </c>
      <c r="EQ366" s="159">
        <f t="shared" si="358"/>
        <v>12</v>
      </c>
      <c r="ER366" s="159">
        <f t="shared" si="359"/>
        <v>13</v>
      </c>
      <c r="ES366" s="159">
        <f t="shared" si="360"/>
        <v>13</v>
      </c>
      <c r="ET366" s="159">
        <f t="shared" si="361"/>
        <v>10</v>
      </c>
      <c r="EU366" s="159">
        <f t="shared" si="362"/>
        <v>12</v>
      </c>
      <c r="EV366" s="159"/>
      <c r="EW366" s="159">
        <f t="shared" si="363"/>
        <v>75</v>
      </c>
      <c r="EX366" s="159">
        <f t="shared" si="364"/>
        <v>15</v>
      </c>
      <c r="EY366" s="159">
        <f t="shared" si="365"/>
        <v>0</v>
      </c>
      <c r="EZ366" s="159">
        <f t="shared" ref="EZ366:FA381" si="418">IF(ISEVEN($B366),EQ366,0)</f>
        <v>12</v>
      </c>
      <c r="FA366" s="159">
        <f t="shared" si="418"/>
        <v>13</v>
      </c>
      <c r="FB366" s="159">
        <f t="shared" ref="FB366:FC381" si="419">IF(ISODD($B366),ER366,0)</f>
        <v>0</v>
      </c>
      <c r="FC366" s="159">
        <f t="shared" si="419"/>
        <v>0</v>
      </c>
      <c r="FD366" s="159">
        <f t="shared" si="366"/>
        <v>13</v>
      </c>
      <c r="FE366" s="159">
        <f t="shared" si="367"/>
        <v>0</v>
      </c>
      <c r="FF366" s="159">
        <f t="shared" ref="FF366:FG381" si="420">IF(ISEVEN($B366),ET366,0)</f>
        <v>10</v>
      </c>
      <c r="FG366" s="159">
        <f t="shared" si="420"/>
        <v>12</v>
      </c>
      <c r="FH366" s="159">
        <f t="shared" si="368"/>
        <v>0</v>
      </c>
      <c r="FI366" s="159">
        <v>0</v>
      </c>
      <c r="FJ366" s="159">
        <v>0</v>
      </c>
      <c r="FK366" s="159"/>
      <c r="FL366" s="159"/>
      <c r="FM366" s="235">
        <v>75</v>
      </c>
    </row>
    <row r="367" spans="1:169" ht="18" x14ac:dyDescent="0.2">
      <c r="A367" s="194">
        <v>354</v>
      </c>
      <c r="B367" s="195">
        <v>211423243357</v>
      </c>
      <c r="C367" s="196" t="s">
        <v>1376</v>
      </c>
      <c r="D367" s="197"/>
      <c r="E367" s="198" t="s">
        <v>1377</v>
      </c>
      <c r="F367" s="199">
        <f t="shared" si="243"/>
        <v>2</v>
      </c>
      <c r="G367" s="199">
        <f t="shared" si="244"/>
        <v>2</v>
      </c>
      <c r="H367" s="199">
        <f t="shared" si="245"/>
        <v>2</v>
      </c>
      <c r="I367" s="199">
        <f t="shared" si="246"/>
        <v>2</v>
      </c>
      <c r="J367" s="199">
        <f t="shared" si="247"/>
        <v>0</v>
      </c>
      <c r="K367" s="199">
        <f t="shared" si="248"/>
        <v>0</v>
      </c>
      <c r="L367" s="199">
        <f t="shared" si="249"/>
        <v>0</v>
      </c>
      <c r="M367" s="199">
        <f t="shared" si="250"/>
        <v>0</v>
      </c>
      <c r="N367" s="199">
        <f t="shared" si="251"/>
        <v>0</v>
      </c>
      <c r="O367" s="200">
        <f t="shared" si="252"/>
        <v>0</v>
      </c>
      <c r="P367" s="199">
        <f t="shared" si="253"/>
        <v>6</v>
      </c>
      <c r="Q367" s="199">
        <f t="shared" si="254"/>
        <v>0</v>
      </c>
      <c r="R367" s="199">
        <f t="shared" si="255"/>
        <v>0</v>
      </c>
      <c r="S367" s="201">
        <f t="shared" si="398"/>
        <v>0</v>
      </c>
      <c r="T367" s="202">
        <f t="shared" si="256"/>
        <v>3</v>
      </c>
      <c r="U367" s="199">
        <f t="shared" si="257"/>
        <v>0</v>
      </c>
      <c r="V367" s="199">
        <f t="shared" si="258"/>
        <v>0</v>
      </c>
      <c r="W367" s="199">
        <f t="shared" si="259"/>
        <v>0</v>
      </c>
      <c r="X367" s="201">
        <f t="shared" si="260"/>
        <v>0</v>
      </c>
      <c r="Y367" s="203">
        <f t="shared" si="261"/>
        <v>4</v>
      </c>
      <c r="Z367" s="199">
        <f t="shared" si="262"/>
        <v>0</v>
      </c>
      <c r="AA367" s="199">
        <f t="shared" si="263"/>
        <v>0</v>
      </c>
      <c r="AB367" s="199">
        <f t="shared" si="264"/>
        <v>0</v>
      </c>
      <c r="AC367" s="201">
        <f t="shared" si="265"/>
        <v>0</v>
      </c>
      <c r="AD367" s="202">
        <f t="shared" si="266"/>
        <v>4</v>
      </c>
      <c r="AE367" s="199">
        <f t="shared" si="267"/>
        <v>6</v>
      </c>
      <c r="AF367" s="199">
        <f t="shared" si="268"/>
        <v>0</v>
      </c>
      <c r="AG367" s="199">
        <f t="shared" si="269"/>
        <v>0</v>
      </c>
      <c r="AH367" s="201">
        <f t="shared" si="270"/>
        <v>0</v>
      </c>
      <c r="AI367" s="204">
        <f t="shared" si="271"/>
        <v>3</v>
      </c>
      <c r="AJ367" s="199">
        <f t="shared" si="272"/>
        <v>5</v>
      </c>
      <c r="AK367" s="199">
        <f t="shared" si="273"/>
        <v>0</v>
      </c>
      <c r="AL367" s="199">
        <f t="shared" si="274"/>
        <v>0</v>
      </c>
      <c r="AM367" s="201">
        <f t="shared" si="275"/>
        <v>0</v>
      </c>
      <c r="AN367" s="204">
        <f t="shared" si="276"/>
        <v>3</v>
      </c>
      <c r="AO367" s="199">
        <f t="shared" si="277"/>
        <v>0</v>
      </c>
      <c r="AP367" s="199">
        <f t="shared" si="278"/>
        <v>0</v>
      </c>
      <c r="AQ367" s="199">
        <f t="shared" si="279"/>
        <v>0</v>
      </c>
      <c r="AR367" s="201">
        <f t="shared" si="280"/>
        <v>0</v>
      </c>
      <c r="AS367" s="204">
        <f t="shared" si="281"/>
        <v>4</v>
      </c>
      <c r="AT367" s="199">
        <f t="shared" si="282"/>
        <v>6</v>
      </c>
      <c r="AU367" s="199">
        <f t="shared" si="283"/>
        <v>0</v>
      </c>
      <c r="AV367" s="199">
        <f t="shared" si="284"/>
        <v>0</v>
      </c>
      <c r="AW367" s="201">
        <f t="shared" si="285"/>
        <v>0</v>
      </c>
      <c r="AX367" s="205">
        <f t="shared" si="286"/>
        <v>3</v>
      </c>
      <c r="AY367" s="199">
        <f t="shared" si="287"/>
        <v>0</v>
      </c>
      <c r="AZ367" s="199">
        <f t="shared" si="288"/>
        <v>0</v>
      </c>
      <c r="BA367" s="199">
        <f t="shared" si="289"/>
        <v>0</v>
      </c>
      <c r="BB367" s="201">
        <f t="shared" si="290"/>
        <v>0</v>
      </c>
      <c r="BC367" s="204">
        <f t="shared" si="291"/>
        <v>4</v>
      </c>
      <c r="BD367" s="199">
        <f t="shared" si="292"/>
        <v>0</v>
      </c>
      <c r="BE367" s="199">
        <f t="shared" si="293"/>
        <v>0</v>
      </c>
      <c r="BF367" s="199">
        <f t="shared" si="294"/>
        <v>0</v>
      </c>
      <c r="BG367" s="201">
        <f t="shared" si="295"/>
        <v>0</v>
      </c>
      <c r="BH367" s="204">
        <f t="shared" si="296"/>
        <v>4</v>
      </c>
      <c r="BI367" s="199">
        <f t="shared" si="297"/>
        <v>1</v>
      </c>
      <c r="BJ367" s="199">
        <f t="shared" si="298"/>
        <v>0</v>
      </c>
      <c r="BK367" s="199">
        <f t="shared" si="299"/>
        <v>0</v>
      </c>
      <c r="BL367" s="201">
        <f t="shared" si="300"/>
        <v>0</v>
      </c>
      <c r="BM367" s="206">
        <f t="shared" si="301"/>
        <v>3</v>
      </c>
      <c r="BN367" s="199">
        <f t="shared" si="302"/>
        <v>6</v>
      </c>
      <c r="BO367" s="199">
        <f t="shared" si="303"/>
        <v>0</v>
      </c>
      <c r="BP367" s="199">
        <f t="shared" si="304"/>
        <v>0</v>
      </c>
      <c r="BQ367" s="201">
        <f t="shared" si="305"/>
        <v>0</v>
      </c>
      <c r="BR367" s="207">
        <f t="shared" si="306"/>
        <v>3</v>
      </c>
      <c r="BS367" s="199">
        <f t="shared" si="307"/>
        <v>0</v>
      </c>
      <c r="BT367" s="199">
        <f t="shared" si="308"/>
        <v>0</v>
      </c>
      <c r="BU367" s="199">
        <f t="shared" si="309"/>
        <v>0</v>
      </c>
      <c r="BV367" s="201">
        <f t="shared" si="310"/>
        <v>0</v>
      </c>
      <c r="BW367" s="207">
        <f t="shared" si="311"/>
        <v>4</v>
      </c>
      <c r="BX367" s="235">
        <v>38</v>
      </c>
      <c r="BY367" s="235">
        <v>38</v>
      </c>
      <c r="BZ367" s="193" t="e">
        <f t="shared" si="312"/>
        <v>#VALUE!</v>
      </c>
      <c r="CA367" s="193">
        <f t="shared" si="313"/>
        <v>20</v>
      </c>
      <c r="CB367" s="193" t="e">
        <f t="shared" si="314"/>
        <v>#VALUE!</v>
      </c>
      <c r="CC367" s="193" t="e">
        <f t="shared" si="315"/>
        <v>#VALUE!</v>
      </c>
      <c r="CD367" s="193" t="e">
        <f t="shared" si="316"/>
        <v>#VALUE!</v>
      </c>
      <c r="CE367" s="193" t="e">
        <f t="shared" si="317"/>
        <v>#VALUE!</v>
      </c>
      <c r="CF367" s="193" t="e">
        <f t="shared" si="318"/>
        <v>#VALUE!</v>
      </c>
      <c r="CG367" s="193" t="e">
        <f t="shared" si="319"/>
        <v>#VALUE!</v>
      </c>
      <c r="CH367" s="193" t="e">
        <f t="shared" si="320"/>
        <v>#VALUE!</v>
      </c>
      <c r="CI367" s="193" t="e">
        <f t="shared" si="321"/>
        <v>#VALUE!</v>
      </c>
      <c r="CJ367" s="193" t="e">
        <f t="shared" si="322"/>
        <v>#VALUE!</v>
      </c>
      <c r="CK367" s="193" t="e">
        <f t="shared" si="323"/>
        <v>#VALUE!</v>
      </c>
      <c r="CL367" s="193" t="e">
        <f t="shared" si="324"/>
        <v>#VALUE!</v>
      </c>
      <c r="CM367" s="193" t="e">
        <f t="shared" si="325"/>
        <v>#VALUE!</v>
      </c>
      <c r="CN367" s="193" t="e">
        <f t="shared" si="326"/>
        <v>#VALUE!</v>
      </c>
      <c r="CO367" s="209" t="str">
        <f t="shared" si="327"/>
        <v>2023PEC AI 376</v>
      </c>
      <c r="CP367" s="193" t="e">
        <f t="shared" si="328"/>
        <v>#VALUE!</v>
      </c>
      <c r="CQ367" s="158"/>
      <c r="CR367" s="193">
        <f t="shared" si="329"/>
        <v>20</v>
      </c>
      <c r="CS367" s="193" t="e">
        <f t="shared" si="330"/>
        <v>#VALUE!</v>
      </c>
      <c r="CT367" s="193" t="e">
        <f t="shared" si="331"/>
        <v>#VALUE!</v>
      </c>
      <c r="CU367" s="193" t="e">
        <f t="shared" si="332"/>
        <v>#VALUE!</v>
      </c>
      <c r="CV367" s="193" t="e">
        <f t="shared" si="333"/>
        <v>#VALUE!</v>
      </c>
      <c r="CW367" s="193" t="e">
        <f t="shared" si="334"/>
        <v>#VALUE!</v>
      </c>
      <c r="CX367" s="193" t="e">
        <f t="shared" si="335"/>
        <v>#VALUE!</v>
      </c>
      <c r="CY367" s="193" t="e">
        <f t="shared" si="336"/>
        <v>#VALUE!</v>
      </c>
      <c r="CZ367" s="193" t="e">
        <f t="shared" si="337"/>
        <v>#VALUE!</v>
      </c>
      <c r="DA367" s="193" t="e">
        <f t="shared" si="338"/>
        <v>#VALUE!</v>
      </c>
      <c r="DB367" s="193" t="e">
        <f t="shared" si="339"/>
        <v>#VALUE!</v>
      </c>
      <c r="DC367" s="193" t="e">
        <f t="shared" si="340"/>
        <v>#VALUE!</v>
      </c>
      <c r="DD367" s="193" t="e">
        <f t="shared" si="341"/>
        <v>#VALUE!</v>
      </c>
      <c r="DE367" s="159"/>
      <c r="DF367" s="159" t="e">
        <f t="shared" si="342"/>
        <v>#VALUE!</v>
      </c>
      <c r="DG367" s="159"/>
      <c r="DH367" s="159"/>
      <c r="DI367" s="159"/>
      <c r="DJ367" s="159"/>
      <c r="DK367" s="159"/>
      <c r="DL367" s="159"/>
      <c r="DM367" s="159"/>
      <c r="DN367" s="159"/>
      <c r="DO367" s="159"/>
      <c r="DP367" s="159"/>
      <c r="DQ367" s="159"/>
      <c r="DR367" s="159">
        <f t="shared" si="343"/>
        <v>38</v>
      </c>
      <c r="DS367" s="188">
        <f t="shared" si="344"/>
        <v>8</v>
      </c>
      <c r="DT367" s="159">
        <f t="shared" si="345"/>
        <v>6</v>
      </c>
      <c r="DU367" s="159">
        <f t="shared" si="346"/>
        <v>6</v>
      </c>
      <c r="DV367" s="159">
        <f t="shared" si="347"/>
        <v>5</v>
      </c>
      <c r="DW367" s="159">
        <f t="shared" si="348"/>
        <v>6</v>
      </c>
      <c r="DX367" s="159">
        <f t="shared" si="349"/>
        <v>1</v>
      </c>
      <c r="DY367" s="210">
        <f t="shared" si="350"/>
        <v>6</v>
      </c>
      <c r="DZ367" s="159">
        <f t="shared" si="351"/>
        <v>38</v>
      </c>
      <c r="EA367" s="159">
        <f t="shared" si="352"/>
        <v>8</v>
      </c>
      <c r="EB367" s="159">
        <f t="shared" si="353"/>
        <v>6</v>
      </c>
      <c r="EC367" s="159">
        <f t="shared" si="414"/>
        <v>0</v>
      </c>
      <c r="ED367" s="159">
        <f t="shared" si="414"/>
        <v>0</v>
      </c>
      <c r="EE367" s="159">
        <f t="shared" si="415"/>
        <v>6</v>
      </c>
      <c r="EF367" s="159">
        <f t="shared" si="415"/>
        <v>5</v>
      </c>
      <c r="EG367" s="159">
        <f t="shared" si="354"/>
        <v>0</v>
      </c>
      <c r="EH367" s="159">
        <f t="shared" si="355"/>
        <v>6</v>
      </c>
      <c r="EI367" s="159">
        <f t="shared" si="416"/>
        <v>0</v>
      </c>
      <c r="EJ367" s="159">
        <f t="shared" si="416"/>
        <v>0</v>
      </c>
      <c r="EK367" s="159">
        <f t="shared" si="417"/>
        <v>1</v>
      </c>
      <c r="EL367" s="159">
        <f t="shared" si="417"/>
        <v>6</v>
      </c>
      <c r="EM367" s="159">
        <f t="shared" si="356"/>
        <v>0</v>
      </c>
      <c r="EN367" s="159"/>
      <c r="EO367" s="159"/>
      <c r="EP367" s="188">
        <f t="shared" si="357"/>
        <v>8</v>
      </c>
      <c r="EQ367" s="159">
        <f t="shared" si="358"/>
        <v>7</v>
      </c>
      <c r="ER367" s="159">
        <f t="shared" si="359"/>
        <v>7</v>
      </c>
      <c r="ES367" s="159">
        <f t="shared" si="360"/>
        <v>6</v>
      </c>
      <c r="ET367" s="159">
        <f t="shared" si="361"/>
        <v>4</v>
      </c>
      <c r="EU367" s="159">
        <f t="shared" si="362"/>
        <v>6</v>
      </c>
      <c r="EV367" s="159"/>
      <c r="EW367" s="159">
        <f t="shared" si="363"/>
        <v>38</v>
      </c>
      <c r="EX367" s="159">
        <f t="shared" si="364"/>
        <v>8</v>
      </c>
      <c r="EY367" s="159">
        <f t="shared" si="365"/>
        <v>7</v>
      </c>
      <c r="EZ367" s="159">
        <f t="shared" si="418"/>
        <v>0</v>
      </c>
      <c r="FA367" s="159">
        <f t="shared" si="418"/>
        <v>0</v>
      </c>
      <c r="FB367" s="159">
        <f t="shared" si="419"/>
        <v>7</v>
      </c>
      <c r="FC367" s="159">
        <f t="shared" si="419"/>
        <v>6</v>
      </c>
      <c r="FD367" s="159">
        <f t="shared" si="366"/>
        <v>0</v>
      </c>
      <c r="FE367" s="159">
        <f t="shared" si="367"/>
        <v>4</v>
      </c>
      <c r="FF367" s="159">
        <f t="shared" si="420"/>
        <v>0</v>
      </c>
      <c r="FG367" s="159">
        <f t="shared" si="420"/>
        <v>0</v>
      </c>
      <c r="FH367" s="159">
        <f t="shared" si="368"/>
        <v>6</v>
      </c>
      <c r="FI367" s="159">
        <v>0</v>
      </c>
      <c r="FJ367" s="159">
        <v>0</v>
      </c>
      <c r="FK367" s="159"/>
      <c r="FL367" s="159"/>
      <c r="FM367" s="235">
        <v>38</v>
      </c>
    </row>
    <row r="368" spans="1:169" ht="18" x14ac:dyDescent="0.2">
      <c r="A368" s="213">
        <v>355</v>
      </c>
      <c r="B368" s="211">
        <v>211423243358</v>
      </c>
      <c r="C368" s="211" t="s">
        <v>1378</v>
      </c>
      <c r="D368" s="197"/>
      <c r="E368" s="212" t="s">
        <v>1379</v>
      </c>
      <c r="F368" s="199">
        <f t="shared" si="243"/>
        <v>2</v>
      </c>
      <c r="G368" s="199">
        <f t="shared" si="244"/>
        <v>2</v>
      </c>
      <c r="H368" s="199">
        <f t="shared" si="245"/>
        <v>2</v>
      </c>
      <c r="I368" s="199">
        <f t="shared" si="246"/>
        <v>0</v>
      </c>
      <c r="J368" s="199">
        <f t="shared" si="247"/>
        <v>0</v>
      </c>
      <c r="K368" s="199">
        <f t="shared" si="248"/>
        <v>0</v>
      </c>
      <c r="L368" s="199">
        <f t="shared" si="249"/>
        <v>0</v>
      </c>
      <c r="M368" s="199">
        <f t="shared" si="250"/>
        <v>0</v>
      </c>
      <c r="N368" s="199">
        <f t="shared" si="251"/>
        <v>0</v>
      </c>
      <c r="O368" s="200">
        <f t="shared" si="252"/>
        <v>0</v>
      </c>
      <c r="P368" s="199">
        <f t="shared" si="253"/>
        <v>0</v>
      </c>
      <c r="Q368" s="199">
        <f t="shared" si="254"/>
        <v>0</v>
      </c>
      <c r="R368" s="199">
        <f t="shared" si="255"/>
        <v>0</v>
      </c>
      <c r="S368" s="201">
        <f t="shared" si="398"/>
        <v>0</v>
      </c>
      <c r="T368" s="202">
        <f t="shared" si="256"/>
        <v>4</v>
      </c>
      <c r="U368" s="199">
        <f t="shared" si="257"/>
        <v>5</v>
      </c>
      <c r="V368" s="199">
        <f t="shared" si="258"/>
        <v>0</v>
      </c>
      <c r="W368" s="199">
        <f t="shared" si="259"/>
        <v>0</v>
      </c>
      <c r="X368" s="201">
        <f t="shared" si="260"/>
        <v>0</v>
      </c>
      <c r="Y368" s="203">
        <f t="shared" si="261"/>
        <v>3</v>
      </c>
      <c r="Z368" s="199">
        <f t="shared" si="262"/>
        <v>5</v>
      </c>
      <c r="AA368" s="199">
        <f t="shared" si="263"/>
        <v>0</v>
      </c>
      <c r="AB368" s="199">
        <f t="shared" si="264"/>
        <v>0</v>
      </c>
      <c r="AC368" s="201">
        <f t="shared" si="265"/>
        <v>0</v>
      </c>
      <c r="AD368" s="202">
        <f t="shared" si="266"/>
        <v>3</v>
      </c>
      <c r="AE368" s="199">
        <f t="shared" si="267"/>
        <v>0</v>
      </c>
      <c r="AF368" s="199">
        <f t="shared" si="268"/>
        <v>0</v>
      </c>
      <c r="AG368" s="199">
        <f t="shared" si="269"/>
        <v>0</v>
      </c>
      <c r="AH368" s="201">
        <f t="shared" si="270"/>
        <v>0</v>
      </c>
      <c r="AI368" s="204">
        <f t="shared" si="271"/>
        <v>4</v>
      </c>
      <c r="AJ368" s="199">
        <f t="shared" si="272"/>
        <v>0</v>
      </c>
      <c r="AK368" s="199">
        <f t="shared" si="273"/>
        <v>0</v>
      </c>
      <c r="AL368" s="199">
        <f t="shared" si="274"/>
        <v>0</v>
      </c>
      <c r="AM368" s="201">
        <f t="shared" si="275"/>
        <v>0</v>
      </c>
      <c r="AN368" s="204">
        <f t="shared" si="276"/>
        <v>4</v>
      </c>
      <c r="AO368" s="199">
        <f t="shared" si="277"/>
        <v>5</v>
      </c>
      <c r="AP368" s="199">
        <f t="shared" si="278"/>
        <v>0</v>
      </c>
      <c r="AQ368" s="199">
        <f t="shared" si="279"/>
        <v>0</v>
      </c>
      <c r="AR368" s="201">
        <f t="shared" si="280"/>
        <v>0</v>
      </c>
      <c r="AS368" s="204">
        <f t="shared" si="281"/>
        <v>3</v>
      </c>
      <c r="AT368" s="199">
        <f t="shared" si="282"/>
        <v>0</v>
      </c>
      <c r="AU368" s="199">
        <f t="shared" si="283"/>
        <v>0</v>
      </c>
      <c r="AV368" s="199">
        <f t="shared" si="284"/>
        <v>0</v>
      </c>
      <c r="AW368" s="201">
        <f t="shared" si="285"/>
        <v>0</v>
      </c>
      <c r="AX368" s="205">
        <f t="shared" si="286"/>
        <v>4</v>
      </c>
      <c r="AY368" s="199">
        <f t="shared" si="287"/>
        <v>5</v>
      </c>
      <c r="AZ368" s="199">
        <f t="shared" si="288"/>
        <v>0</v>
      </c>
      <c r="BA368" s="199">
        <f t="shared" si="289"/>
        <v>0</v>
      </c>
      <c r="BB368" s="201">
        <f t="shared" si="290"/>
        <v>0</v>
      </c>
      <c r="BC368" s="204">
        <f t="shared" si="291"/>
        <v>3</v>
      </c>
      <c r="BD368" s="199">
        <f t="shared" si="292"/>
        <v>0</v>
      </c>
      <c r="BE368" s="199">
        <f t="shared" si="293"/>
        <v>0</v>
      </c>
      <c r="BF368" s="199">
        <f t="shared" si="294"/>
        <v>0</v>
      </c>
      <c r="BG368" s="201">
        <f t="shared" si="295"/>
        <v>0</v>
      </c>
      <c r="BH368" s="204">
        <f t="shared" si="296"/>
        <v>4</v>
      </c>
      <c r="BI368" s="199">
        <f t="shared" si="297"/>
        <v>0</v>
      </c>
      <c r="BJ368" s="199">
        <f t="shared" si="298"/>
        <v>0</v>
      </c>
      <c r="BK368" s="199">
        <f t="shared" si="299"/>
        <v>0</v>
      </c>
      <c r="BL368" s="201">
        <f t="shared" si="300"/>
        <v>0</v>
      </c>
      <c r="BM368" s="206">
        <f t="shared" si="301"/>
        <v>4</v>
      </c>
      <c r="BN368" s="199">
        <f t="shared" si="302"/>
        <v>0</v>
      </c>
      <c r="BO368" s="199">
        <f t="shared" si="303"/>
        <v>0</v>
      </c>
      <c r="BP368" s="199">
        <f t="shared" si="304"/>
        <v>0</v>
      </c>
      <c r="BQ368" s="201">
        <f t="shared" si="305"/>
        <v>0</v>
      </c>
      <c r="BR368" s="207">
        <f t="shared" si="306"/>
        <v>4</v>
      </c>
      <c r="BS368" s="199">
        <f t="shared" si="307"/>
        <v>5</v>
      </c>
      <c r="BT368" s="199">
        <f t="shared" si="308"/>
        <v>0</v>
      </c>
      <c r="BU368" s="199">
        <f t="shared" si="309"/>
        <v>0</v>
      </c>
      <c r="BV368" s="201">
        <f t="shared" si="310"/>
        <v>0</v>
      </c>
      <c r="BW368" s="207">
        <f t="shared" si="311"/>
        <v>3</v>
      </c>
      <c r="BX368" s="235">
        <v>31</v>
      </c>
      <c r="BY368" s="235">
        <v>31</v>
      </c>
      <c r="BZ368" s="193" t="e">
        <f t="shared" si="312"/>
        <v>#VALUE!</v>
      </c>
      <c r="CA368" s="193">
        <f t="shared" si="313"/>
        <v>20</v>
      </c>
      <c r="CB368" s="193" t="e">
        <f t="shared" si="314"/>
        <v>#VALUE!</v>
      </c>
      <c r="CC368" s="193" t="e">
        <f t="shared" si="315"/>
        <v>#VALUE!</v>
      </c>
      <c r="CD368" s="193" t="e">
        <f t="shared" si="316"/>
        <v>#VALUE!</v>
      </c>
      <c r="CE368" s="193" t="e">
        <f t="shared" si="317"/>
        <v>#VALUE!</v>
      </c>
      <c r="CF368" s="193" t="e">
        <f t="shared" si="318"/>
        <v>#VALUE!</v>
      </c>
      <c r="CG368" s="193" t="e">
        <f t="shared" si="319"/>
        <v>#VALUE!</v>
      </c>
      <c r="CH368" s="193" t="e">
        <f t="shared" si="320"/>
        <v>#VALUE!</v>
      </c>
      <c r="CI368" s="193" t="e">
        <f t="shared" si="321"/>
        <v>#VALUE!</v>
      </c>
      <c r="CJ368" s="193" t="e">
        <f t="shared" si="322"/>
        <v>#VALUE!</v>
      </c>
      <c r="CK368" s="193" t="e">
        <f t="shared" si="323"/>
        <v>#VALUE!</v>
      </c>
      <c r="CL368" s="193" t="e">
        <f t="shared" si="324"/>
        <v>#VALUE!</v>
      </c>
      <c r="CM368" s="193" t="e">
        <f t="shared" si="325"/>
        <v>#VALUE!</v>
      </c>
      <c r="CN368" s="193" t="e">
        <f t="shared" si="326"/>
        <v>#VALUE!</v>
      </c>
      <c r="CO368" s="209" t="str">
        <f t="shared" si="327"/>
        <v>2023PEC AI 237</v>
      </c>
      <c r="CP368" s="193" t="e">
        <f t="shared" si="328"/>
        <v>#VALUE!</v>
      </c>
      <c r="CQ368" s="158"/>
      <c r="CR368" s="193">
        <f t="shared" si="329"/>
        <v>20</v>
      </c>
      <c r="CS368" s="193" t="e">
        <f t="shared" si="330"/>
        <v>#VALUE!</v>
      </c>
      <c r="CT368" s="193" t="e">
        <f t="shared" si="331"/>
        <v>#VALUE!</v>
      </c>
      <c r="CU368" s="193" t="e">
        <f t="shared" si="332"/>
        <v>#VALUE!</v>
      </c>
      <c r="CV368" s="193" t="e">
        <f t="shared" si="333"/>
        <v>#VALUE!</v>
      </c>
      <c r="CW368" s="193" t="e">
        <f t="shared" si="334"/>
        <v>#VALUE!</v>
      </c>
      <c r="CX368" s="193" t="e">
        <f t="shared" si="335"/>
        <v>#VALUE!</v>
      </c>
      <c r="CY368" s="193" t="e">
        <f t="shared" si="336"/>
        <v>#VALUE!</v>
      </c>
      <c r="CZ368" s="193" t="e">
        <f t="shared" si="337"/>
        <v>#VALUE!</v>
      </c>
      <c r="DA368" s="193" t="e">
        <f t="shared" si="338"/>
        <v>#VALUE!</v>
      </c>
      <c r="DB368" s="193" t="e">
        <f t="shared" si="339"/>
        <v>#VALUE!</v>
      </c>
      <c r="DC368" s="193" t="e">
        <f t="shared" si="340"/>
        <v>#VALUE!</v>
      </c>
      <c r="DD368" s="193" t="e">
        <f t="shared" si="341"/>
        <v>#VALUE!</v>
      </c>
      <c r="DE368" s="159"/>
      <c r="DF368" s="159" t="e">
        <f t="shared" si="342"/>
        <v>#VALUE!</v>
      </c>
      <c r="DG368" s="159"/>
      <c r="DH368" s="159"/>
      <c r="DI368" s="159"/>
      <c r="DJ368" s="159"/>
      <c r="DK368" s="159"/>
      <c r="DL368" s="159"/>
      <c r="DM368" s="159"/>
      <c r="DN368" s="159"/>
      <c r="DO368" s="159"/>
      <c r="DP368" s="159"/>
      <c r="DQ368" s="159"/>
      <c r="DR368" s="159">
        <f t="shared" si="343"/>
        <v>31</v>
      </c>
      <c r="DS368" s="188">
        <f t="shared" si="344"/>
        <v>6</v>
      </c>
      <c r="DT368" s="159">
        <f t="shared" si="345"/>
        <v>5</v>
      </c>
      <c r="DU368" s="159">
        <f t="shared" si="346"/>
        <v>5</v>
      </c>
      <c r="DV368" s="159">
        <f t="shared" si="347"/>
        <v>5</v>
      </c>
      <c r="DW368" s="159">
        <f t="shared" si="348"/>
        <v>5</v>
      </c>
      <c r="DX368" s="159">
        <f t="shared" si="349"/>
        <v>0</v>
      </c>
      <c r="DY368" s="210">
        <f t="shared" si="350"/>
        <v>5</v>
      </c>
      <c r="DZ368" s="159">
        <f t="shared" si="351"/>
        <v>31</v>
      </c>
      <c r="EA368" s="159">
        <f t="shared" si="352"/>
        <v>6</v>
      </c>
      <c r="EB368" s="159">
        <f t="shared" si="353"/>
        <v>0</v>
      </c>
      <c r="EC368" s="159">
        <f t="shared" si="414"/>
        <v>5</v>
      </c>
      <c r="ED368" s="159">
        <f t="shared" si="414"/>
        <v>5</v>
      </c>
      <c r="EE368" s="159">
        <f t="shared" si="415"/>
        <v>0</v>
      </c>
      <c r="EF368" s="159">
        <f t="shared" si="415"/>
        <v>0</v>
      </c>
      <c r="EG368" s="159">
        <f t="shared" si="354"/>
        <v>5</v>
      </c>
      <c r="EH368" s="159">
        <f t="shared" si="355"/>
        <v>0</v>
      </c>
      <c r="EI368" s="159">
        <f t="shared" si="416"/>
        <v>5</v>
      </c>
      <c r="EJ368" s="159">
        <f t="shared" si="416"/>
        <v>0</v>
      </c>
      <c r="EK368" s="159">
        <f t="shared" si="417"/>
        <v>0</v>
      </c>
      <c r="EL368" s="159">
        <f t="shared" si="417"/>
        <v>0</v>
      </c>
      <c r="EM368" s="159">
        <f t="shared" si="356"/>
        <v>5</v>
      </c>
      <c r="EN368" s="159"/>
      <c r="EO368" s="159"/>
      <c r="EP368" s="188">
        <f t="shared" si="357"/>
        <v>6</v>
      </c>
      <c r="EQ368" s="159">
        <f t="shared" si="358"/>
        <v>5</v>
      </c>
      <c r="ER368" s="159">
        <f t="shared" si="359"/>
        <v>6</v>
      </c>
      <c r="ES368" s="159">
        <f t="shared" si="360"/>
        <v>6</v>
      </c>
      <c r="ET368" s="159">
        <f t="shared" si="361"/>
        <v>3</v>
      </c>
      <c r="EU368" s="159">
        <f t="shared" si="362"/>
        <v>5</v>
      </c>
      <c r="EV368" s="159"/>
      <c r="EW368" s="159">
        <f t="shared" si="363"/>
        <v>31</v>
      </c>
      <c r="EX368" s="159">
        <f t="shared" si="364"/>
        <v>6</v>
      </c>
      <c r="EY368" s="159">
        <f t="shared" si="365"/>
        <v>0</v>
      </c>
      <c r="EZ368" s="159">
        <f t="shared" si="418"/>
        <v>5</v>
      </c>
      <c r="FA368" s="159">
        <f t="shared" si="418"/>
        <v>6</v>
      </c>
      <c r="FB368" s="159">
        <f t="shared" si="419"/>
        <v>0</v>
      </c>
      <c r="FC368" s="159">
        <f t="shared" si="419"/>
        <v>0</v>
      </c>
      <c r="FD368" s="159">
        <f t="shared" si="366"/>
        <v>6</v>
      </c>
      <c r="FE368" s="159">
        <f t="shared" si="367"/>
        <v>0</v>
      </c>
      <c r="FF368" s="159">
        <f t="shared" si="420"/>
        <v>3</v>
      </c>
      <c r="FG368" s="159">
        <f t="shared" si="420"/>
        <v>5</v>
      </c>
      <c r="FH368" s="159">
        <f t="shared" si="368"/>
        <v>0</v>
      </c>
      <c r="FI368" s="159">
        <v>0</v>
      </c>
      <c r="FJ368" s="159">
        <v>0</v>
      </c>
      <c r="FK368" s="159"/>
      <c r="FL368" s="159"/>
      <c r="FM368" s="235">
        <v>31</v>
      </c>
    </row>
    <row r="369" spans="1:169" ht="18" x14ac:dyDescent="0.2">
      <c r="A369" s="194">
        <v>356</v>
      </c>
      <c r="B369" s="211">
        <v>211423243359</v>
      </c>
      <c r="C369" s="211" t="s">
        <v>1380</v>
      </c>
      <c r="D369" s="197"/>
      <c r="E369" s="212" t="s">
        <v>1381</v>
      </c>
      <c r="F369" s="199">
        <f t="shared" si="243"/>
        <v>2</v>
      </c>
      <c r="G369" s="199">
        <f t="shared" si="244"/>
        <v>2</v>
      </c>
      <c r="H369" s="199">
        <f t="shared" si="245"/>
        <v>2</v>
      </c>
      <c r="I369" s="199">
        <f t="shared" si="246"/>
        <v>2</v>
      </c>
      <c r="J369" s="199">
        <f t="shared" si="247"/>
        <v>0</v>
      </c>
      <c r="K369" s="199">
        <f t="shared" si="248"/>
        <v>0</v>
      </c>
      <c r="L369" s="199">
        <f t="shared" si="249"/>
        <v>0</v>
      </c>
      <c r="M369" s="199">
        <f t="shared" si="250"/>
        <v>0</v>
      </c>
      <c r="N369" s="199">
        <f t="shared" si="251"/>
        <v>0</v>
      </c>
      <c r="O369" s="200">
        <f t="shared" si="252"/>
        <v>0</v>
      </c>
      <c r="P369" s="199">
        <f t="shared" si="253"/>
        <v>6</v>
      </c>
      <c r="Q369" s="199">
        <f t="shared" si="254"/>
        <v>0</v>
      </c>
      <c r="R369" s="199">
        <f t="shared" si="255"/>
        <v>0</v>
      </c>
      <c r="S369" s="201">
        <f t="shared" si="398"/>
        <v>0</v>
      </c>
      <c r="T369" s="202">
        <f t="shared" si="256"/>
        <v>3</v>
      </c>
      <c r="U369" s="199">
        <f t="shared" si="257"/>
        <v>0</v>
      </c>
      <c r="V369" s="199">
        <f t="shared" si="258"/>
        <v>0</v>
      </c>
      <c r="W369" s="199">
        <f t="shared" si="259"/>
        <v>0</v>
      </c>
      <c r="X369" s="201">
        <f t="shared" si="260"/>
        <v>0</v>
      </c>
      <c r="Y369" s="203">
        <f t="shared" si="261"/>
        <v>4</v>
      </c>
      <c r="Z369" s="199">
        <f t="shared" si="262"/>
        <v>0</v>
      </c>
      <c r="AA369" s="199">
        <f t="shared" si="263"/>
        <v>0</v>
      </c>
      <c r="AB369" s="199">
        <f t="shared" si="264"/>
        <v>0</v>
      </c>
      <c r="AC369" s="201">
        <f t="shared" si="265"/>
        <v>0</v>
      </c>
      <c r="AD369" s="202">
        <f t="shared" si="266"/>
        <v>4</v>
      </c>
      <c r="AE369" s="199">
        <f t="shared" si="267"/>
        <v>6</v>
      </c>
      <c r="AF369" s="199">
        <f t="shared" si="268"/>
        <v>0</v>
      </c>
      <c r="AG369" s="199">
        <f t="shared" si="269"/>
        <v>0</v>
      </c>
      <c r="AH369" s="201">
        <f t="shared" si="270"/>
        <v>0</v>
      </c>
      <c r="AI369" s="204">
        <f t="shared" si="271"/>
        <v>3</v>
      </c>
      <c r="AJ369" s="199">
        <f t="shared" si="272"/>
        <v>6</v>
      </c>
      <c r="AK369" s="199">
        <f t="shared" si="273"/>
        <v>0</v>
      </c>
      <c r="AL369" s="199">
        <f t="shared" si="274"/>
        <v>0</v>
      </c>
      <c r="AM369" s="201">
        <f t="shared" si="275"/>
        <v>0</v>
      </c>
      <c r="AN369" s="204">
        <f t="shared" si="276"/>
        <v>3</v>
      </c>
      <c r="AO369" s="199">
        <f t="shared" si="277"/>
        <v>0</v>
      </c>
      <c r="AP369" s="199">
        <f t="shared" si="278"/>
        <v>0</v>
      </c>
      <c r="AQ369" s="199">
        <f t="shared" si="279"/>
        <v>0</v>
      </c>
      <c r="AR369" s="201">
        <f t="shared" si="280"/>
        <v>0</v>
      </c>
      <c r="AS369" s="204">
        <f t="shared" si="281"/>
        <v>4</v>
      </c>
      <c r="AT369" s="199">
        <f t="shared" si="282"/>
        <v>6</v>
      </c>
      <c r="AU369" s="199">
        <f t="shared" si="283"/>
        <v>0</v>
      </c>
      <c r="AV369" s="199">
        <f t="shared" si="284"/>
        <v>0</v>
      </c>
      <c r="AW369" s="201">
        <f t="shared" si="285"/>
        <v>0</v>
      </c>
      <c r="AX369" s="205">
        <f t="shared" si="286"/>
        <v>3</v>
      </c>
      <c r="AY369" s="199">
        <f t="shared" si="287"/>
        <v>0</v>
      </c>
      <c r="AZ369" s="199">
        <f t="shared" si="288"/>
        <v>0</v>
      </c>
      <c r="BA369" s="199">
        <f t="shared" si="289"/>
        <v>0</v>
      </c>
      <c r="BB369" s="201">
        <f t="shared" si="290"/>
        <v>0</v>
      </c>
      <c r="BC369" s="204">
        <f t="shared" si="291"/>
        <v>4</v>
      </c>
      <c r="BD369" s="199">
        <f t="shared" si="292"/>
        <v>0</v>
      </c>
      <c r="BE369" s="199">
        <f t="shared" si="293"/>
        <v>0</v>
      </c>
      <c r="BF369" s="199">
        <f t="shared" si="294"/>
        <v>0</v>
      </c>
      <c r="BG369" s="201">
        <f t="shared" si="295"/>
        <v>0</v>
      </c>
      <c r="BH369" s="204">
        <f t="shared" si="296"/>
        <v>4</v>
      </c>
      <c r="BI369" s="199">
        <f t="shared" si="297"/>
        <v>4</v>
      </c>
      <c r="BJ369" s="199">
        <f t="shared" si="298"/>
        <v>0</v>
      </c>
      <c r="BK369" s="199">
        <f t="shared" si="299"/>
        <v>0</v>
      </c>
      <c r="BL369" s="201">
        <f t="shared" si="300"/>
        <v>0</v>
      </c>
      <c r="BM369" s="206">
        <f t="shared" si="301"/>
        <v>3</v>
      </c>
      <c r="BN369" s="199">
        <f t="shared" si="302"/>
        <v>6</v>
      </c>
      <c r="BO369" s="199">
        <f t="shared" si="303"/>
        <v>0</v>
      </c>
      <c r="BP369" s="199">
        <f t="shared" si="304"/>
        <v>0</v>
      </c>
      <c r="BQ369" s="201">
        <f t="shared" si="305"/>
        <v>0</v>
      </c>
      <c r="BR369" s="207">
        <f t="shared" si="306"/>
        <v>3</v>
      </c>
      <c r="BS369" s="199">
        <f t="shared" si="307"/>
        <v>0</v>
      </c>
      <c r="BT369" s="199">
        <f t="shared" si="308"/>
        <v>0</v>
      </c>
      <c r="BU369" s="199">
        <f t="shared" si="309"/>
        <v>0</v>
      </c>
      <c r="BV369" s="201">
        <f t="shared" si="310"/>
        <v>0</v>
      </c>
      <c r="BW369" s="207">
        <f t="shared" si="311"/>
        <v>4</v>
      </c>
      <c r="BX369" s="235">
        <v>42</v>
      </c>
      <c r="BY369" s="235">
        <v>42</v>
      </c>
      <c r="BZ369" s="193" t="e">
        <f t="shared" si="312"/>
        <v>#VALUE!</v>
      </c>
      <c r="CA369" s="193">
        <f t="shared" si="313"/>
        <v>20</v>
      </c>
      <c r="CB369" s="193" t="e">
        <f t="shared" si="314"/>
        <v>#VALUE!</v>
      </c>
      <c r="CC369" s="193" t="e">
        <f t="shared" si="315"/>
        <v>#VALUE!</v>
      </c>
      <c r="CD369" s="193" t="e">
        <f t="shared" si="316"/>
        <v>#VALUE!</v>
      </c>
      <c r="CE369" s="193" t="e">
        <f t="shared" si="317"/>
        <v>#VALUE!</v>
      </c>
      <c r="CF369" s="193" t="e">
        <f t="shared" si="318"/>
        <v>#VALUE!</v>
      </c>
      <c r="CG369" s="193" t="e">
        <f t="shared" si="319"/>
        <v>#VALUE!</v>
      </c>
      <c r="CH369" s="193" t="e">
        <f t="shared" si="320"/>
        <v>#VALUE!</v>
      </c>
      <c r="CI369" s="193" t="e">
        <f t="shared" si="321"/>
        <v>#VALUE!</v>
      </c>
      <c r="CJ369" s="193" t="e">
        <f t="shared" si="322"/>
        <v>#VALUE!</v>
      </c>
      <c r="CK369" s="193" t="e">
        <f t="shared" si="323"/>
        <v>#VALUE!</v>
      </c>
      <c r="CL369" s="193" t="e">
        <f t="shared" si="324"/>
        <v>#VALUE!</v>
      </c>
      <c r="CM369" s="193" t="e">
        <f t="shared" si="325"/>
        <v>#VALUE!</v>
      </c>
      <c r="CN369" s="193" t="e">
        <f t="shared" si="326"/>
        <v>#VALUE!</v>
      </c>
      <c r="CO369" s="209" t="str">
        <f t="shared" si="327"/>
        <v>2023PEC AI 238</v>
      </c>
      <c r="CP369" s="193" t="e">
        <f t="shared" si="328"/>
        <v>#VALUE!</v>
      </c>
      <c r="CQ369" s="158"/>
      <c r="CR369" s="193">
        <f t="shared" si="329"/>
        <v>20</v>
      </c>
      <c r="CS369" s="193" t="e">
        <f t="shared" si="330"/>
        <v>#VALUE!</v>
      </c>
      <c r="CT369" s="193" t="e">
        <f t="shared" si="331"/>
        <v>#VALUE!</v>
      </c>
      <c r="CU369" s="193" t="e">
        <f t="shared" si="332"/>
        <v>#VALUE!</v>
      </c>
      <c r="CV369" s="193" t="e">
        <f t="shared" si="333"/>
        <v>#VALUE!</v>
      </c>
      <c r="CW369" s="193" t="e">
        <f t="shared" si="334"/>
        <v>#VALUE!</v>
      </c>
      <c r="CX369" s="193" t="e">
        <f t="shared" si="335"/>
        <v>#VALUE!</v>
      </c>
      <c r="CY369" s="193" t="e">
        <f t="shared" si="336"/>
        <v>#VALUE!</v>
      </c>
      <c r="CZ369" s="193" t="e">
        <f t="shared" si="337"/>
        <v>#VALUE!</v>
      </c>
      <c r="DA369" s="193" t="e">
        <f t="shared" si="338"/>
        <v>#VALUE!</v>
      </c>
      <c r="DB369" s="193" t="e">
        <f t="shared" si="339"/>
        <v>#VALUE!</v>
      </c>
      <c r="DC369" s="193" t="e">
        <f t="shared" si="340"/>
        <v>#VALUE!</v>
      </c>
      <c r="DD369" s="193" t="e">
        <f t="shared" si="341"/>
        <v>#VALUE!</v>
      </c>
      <c r="DE369" s="159"/>
      <c r="DF369" s="159" t="e">
        <f t="shared" si="342"/>
        <v>#VALUE!</v>
      </c>
      <c r="DG369" s="159"/>
      <c r="DH369" s="159"/>
      <c r="DI369" s="159"/>
      <c r="DJ369" s="159"/>
      <c r="DK369" s="159"/>
      <c r="DL369" s="159"/>
      <c r="DM369" s="159"/>
      <c r="DN369" s="159"/>
      <c r="DO369" s="159"/>
      <c r="DP369" s="159"/>
      <c r="DQ369" s="159"/>
      <c r="DR369" s="159">
        <f t="shared" si="343"/>
        <v>42</v>
      </c>
      <c r="DS369" s="188">
        <f t="shared" si="344"/>
        <v>8</v>
      </c>
      <c r="DT369" s="159">
        <f t="shared" si="345"/>
        <v>6</v>
      </c>
      <c r="DU369" s="159">
        <f t="shared" si="346"/>
        <v>6</v>
      </c>
      <c r="DV369" s="159">
        <f t="shared" si="347"/>
        <v>6</v>
      </c>
      <c r="DW369" s="159">
        <f t="shared" si="348"/>
        <v>6</v>
      </c>
      <c r="DX369" s="159">
        <f t="shared" si="349"/>
        <v>4</v>
      </c>
      <c r="DY369" s="210">
        <f t="shared" si="350"/>
        <v>6</v>
      </c>
      <c r="DZ369" s="159">
        <f t="shared" si="351"/>
        <v>42</v>
      </c>
      <c r="EA369" s="159">
        <f t="shared" si="352"/>
        <v>8</v>
      </c>
      <c r="EB369" s="159">
        <f t="shared" si="353"/>
        <v>6</v>
      </c>
      <c r="EC369" s="159">
        <f t="shared" si="414"/>
        <v>0</v>
      </c>
      <c r="ED369" s="159">
        <f t="shared" si="414"/>
        <v>0</v>
      </c>
      <c r="EE369" s="159">
        <f t="shared" si="415"/>
        <v>6</v>
      </c>
      <c r="EF369" s="159">
        <f t="shared" si="415"/>
        <v>6</v>
      </c>
      <c r="EG369" s="159">
        <f t="shared" si="354"/>
        <v>0</v>
      </c>
      <c r="EH369" s="159">
        <f t="shared" si="355"/>
        <v>6</v>
      </c>
      <c r="EI369" s="159">
        <f t="shared" si="416"/>
        <v>0</v>
      </c>
      <c r="EJ369" s="159">
        <f t="shared" si="416"/>
        <v>0</v>
      </c>
      <c r="EK369" s="159">
        <f t="shared" si="417"/>
        <v>4</v>
      </c>
      <c r="EL369" s="159">
        <f t="shared" si="417"/>
        <v>6</v>
      </c>
      <c r="EM369" s="159">
        <f t="shared" si="356"/>
        <v>0</v>
      </c>
      <c r="EN369" s="159"/>
      <c r="EO369" s="159"/>
      <c r="EP369" s="188">
        <f t="shared" si="357"/>
        <v>8</v>
      </c>
      <c r="EQ369" s="159">
        <f t="shared" si="358"/>
        <v>8</v>
      </c>
      <c r="ER369" s="159">
        <f t="shared" si="359"/>
        <v>8</v>
      </c>
      <c r="ES369" s="159">
        <f t="shared" si="360"/>
        <v>7</v>
      </c>
      <c r="ET369" s="159">
        <f t="shared" si="361"/>
        <v>4</v>
      </c>
      <c r="EU369" s="159">
        <f t="shared" si="362"/>
        <v>7</v>
      </c>
      <c r="EV369" s="159"/>
      <c r="EW369" s="159">
        <f t="shared" si="363"/>
        <v>42</v>
      </c>
      <c r="EX369" s="159">
        <f t="shared" si="364"/>
        <v>8</v>
      </c>
      <c r="EY369" s="159">
        <f t="shared" si="365"/>
        <v>8</v>
      </c>
      <c r="EZ369" s="159">
        <f t="shared" si="418"/>
        <v>0</v>
      </c>
      <c r="FA369" s="159">
        <f t="shared" si="418"/>
        <v>0</v>
      </c>
      <c r="FB369" s="159">
        <f t="shared" si="419"/>
        <v>8</v>
      </c>
      <c r="FC369" s="159">
        <f t="shared" si="419"/>
        <v>7</v>
      </c>
      <c r="FD369" s="159">
        <f t="shared" si="366"/>
        <v>0</v>
      </c>
      <c r="FE369" s="159">
        <f t="shared" si="367"/>
        <v>4</v>
      </c>
      <c r="FF369" s="159">
        <f t="shared" si="420"/>
        <v>0</v>
      </c>
      <c r="FG369" s="159">
        <f t="shared" si="420"/>
        <v>0</v>
      </c>
      <c r="FH369" s="159">
        <f t="shared" si="368"/>
        <v>7</v>
      </c>
      <c r="FI369" s="159">
        <v>0</v>
      </c>
      <c r="FJ369" s="159">
        <v>0</v>
      </c>
      <c r="FK369" s="159"/>
      <c r="FL369" s="159"/>
      <c r="FM369" s="235">
        <v>42</v>
      </c>
    </row>
    <row r="370" spans="1:169" ht="18" x14ac:dyDescent="0.2">
      <c r="A370" s="213">
        <v>357</v>
      </c>
      <c r="B370" s="195">
        <v>211423243360</v>
      </c>
      <c r="C370" s="196" t="s">
        <v>1382</v>
      </c>
      <c r="D370" s="197"/>
      <c r="E370" s="198" t="s">
        <v>1383</v>
      </c>
      <c r="F370" s="199">
        <f t="shared" si="243"/>
        <v>2</v>
      </c>
      <c r="G370" s="199">
        <f t="shared" si="244"/>
        <v>2</v>
      </c>
      <c r="H370" s="199">
        <f t="shared" si="245"/>
        <v>2</v>
      </c>
      <c r="I370" s="199">
        <f t="shared" si="246"/>
        <v>0</v>
      </c>
      <c r="J370" s="199">
        <f t="shared" si="247"/>
        <v>0</v>
      </c>
      <c r="K370" s="199">
        <f t="shared" si="248"/>
        <v>0</v>
      </c>
      <c r="L370" s="199">
        <f t="shared" si="249"/>
        <v>0</v>
      </c>
      <c r="M370" s="199">
        <f t="shared" si="250"/>
        <v>0</v>
      </c>
      <c r="N370" s="199">
        <f t="shared" si="251"/>
        <v>0</v>
      </c>
      <c r="O370" s="200">
        <f t="shared" si="252"/>
        <v>0</v>
      </c>
      <c r="P370" s="199">
        <f t="shared" si="253"/>
        <v>0</v>
      </c>
      <c r="Q370" s="199">
        <f t="shared" si="254"/>
        <v>0</v>
      </c>
      <c r="R370" s="199">
        <f t="shared" si="255"/>
        <v>0</v>
      </c>
      <c r="S370" s="201">
        <f t="shared" si="398"/>
        <v>0</v>
      </c>
      <c r="T370" s="202">
        <f t="shared" si="256"/>
        <v>4</v>
      </c>
      <c r="U370" s="199">
        <f t="shared" si="257"/>
        <v>4</v>
      </c>
      <c r="V370" s="199">
        <f t="shared" si="258"/>
        <v>0</v>
      </c>
      <c r="W370" s="199">
        <f t="shared" si="259"/>
        <v>0</v>
      </c>
      <c r="X370" s="201">
        <f t="shared" si="260"/>
        <v>0</v>
      </c>
      <c r="Y370" s="203">
        <f t="shared" si="261"/>
        <v>3</v>
      </c>
      <c r="Z370" s="199">
        <f t="shared" si="262"/>
        <v>5</v>
      </c>
      <c r="AA370" s="199">
        <f t="shared" si="263"/>
        <v>0</v>
      </c>
      <c r="AB370" s="199">
        <f t="shared" si="264"/>
        <v>0</v>
      </c>
      <c r="AC370" s="201">
        <f t="shared" si="265"/>
        <v>0</v>
      </c>
      <c r="AD370" s="202">
        <f t="shared" si="266"/>
        <v>3</v>
      </c>
      <c r="AE370" s="199">
        <f t="shared" si="267"/>
        <v>0</v>
      </c>
      <c r="AF370" s="199">
        <f t="shared" si="268"/>
        <v>0</v>
      </c>
      <c r="AG370" s="199">
        <f t="shared" si="269"/>
        <v>0</v>
      </c>
      <c r="AH370" s="201">
        <f t="shared" si="270"/>
        <v>0</v>
      </c>
      <c r="AI370" s="204">
        <f t="shared" si="271"/>
        <v>4</v>
      </c>
      <c r="AJ370" s="199">
        <f t="shared" si="272"/>
        <v>0</v>
      </c>
      <c r="AK370" s="199">
        <f t="shared" si="273"/>
        <v>0</v>
      </c>
      <c r="AL370" s="199">
        <f t="shared" si="274"/>
        <v>0</v>
      </c>
      <c r="AM370" s="201">
        <f t="shared" si="275"/>
        <v>0</v>
      </c>
      <c r="AN370" s="204">
        <f t="shared" si="276"/>
        <v>4</v>
      </c>
      <c r="AO370" s="199">
        <f t="shared" si="277"/>
        <v>5</v>
      </c>
      <c r="AP370" s="199">
        <f t="shared" si="278"/>
        <v>0</v>
      </c>
      <c r="AQ370" s="199">
        <f t="shared" si="279"/>
        <v>0</v>
      </c>
      <c r="AR370" s="201">
        <f t="shared" si="280"/>
        <v>0</v>
      </c>
      <c r="AS370" s="204">
        <f t="shared" si="281"/>
        <v>3</v>
      </c>
      <c r="AT370" s="199">
        <f t="shared" si="282"/>
        <v>0</v>
      </c>
      <c r="AU370" s="199">
        <f t="shared" si="283"/>
        <v>0</v>
      </c>
      <c r="AV370" s="199">
        <f t="shared" si="284"/>
        <v>0</v>
      </c>
      <c r="AW370" s="201">
        <f t="shared" si="285"/>
        <v>0</v>
      </c>
      <c r="AX370" s="205">
        <f t="shared" si="286"/>
        <v>4</v>
      </c>
      <c r="AY370" s="199">
        <f t="shared" si="287"/>
        <v>5</v>
      </c>
      <c r="AZ370" s="199">
        <f t="shared" si="288"/>
        <v>0</v>
      </c>
      <c r="BA370" s="199">
        <f t="shared" si="289"/>
        <v>0</v>
      </c>
      <c r="BB370" s="201">
        <f t="shared" si="290"/>
        <v>0</v>
      </c>
      <c r="BC370" s="204">
        <f t="shared" si="291"/>
        <v>3</v>
      </c>
      <c r="BD370" s="199">
        <f t="shared" si="292"/>
        <v>0</v>
      </c>
      <c r="BE370" s="199">
        <f t="shared" si="293"/>
        <v>0</v>
      </c>
      <c r="BF370" s="199">
        <f t="shared" si="294"/>
        <v>0</v>
      </c>
      <c r="BG370" s="201">
        <f t="shared" si="295"/>
        <v>0</v>
      </c>
      <c r="BH370" s="204">
        <f t="shared" si="296"/>
        <v>4</v>
      </c>
      <c r="BI370" s="199">
        <f t="shared" si="297"/>
        <v>0</v>
      </c>
      <c r="BJ370" s="199">
        <f t="shared" si="298"/>
        <v>0</v>
      </c>
      <c r="BK370" s="199">
        <f t="shared" si="299"/>
        <v>0</v>
      </c>
      <c r="BL370" s="201">
        <f t="shared" si="300"/>
        <v>0</v>
      </c>
      <c r="BM370" s="206">
        <f t="shared" si="301"/>
        <v>4</v>
      </c>
      <c r="BN370" s="199">
        <f t="shared" si="302"/>
        <v>0</v>
      </c>
      <c r="BO370" s="199">
        <f t="shared" si="303"/>
        <v>0</v>
      </c>
      <c r="BP370" s="199">
        <f t="shared" si="304"/>
        <v>0</v>
      </c>
      <c r="BQ370" s="201">
        <f t="shared" si="305"/>
        <v>0</v>
      </c>
      <c r="BR370" s="207">
        <f t="shared" si="306"/>
        <v>4</v>
      </c>
      <c r="BS370" s="199">
        <f t="shared" si="307"/>
        <v>5</v>
      </c>
      <c r="BT370" s="199">
        <f t="shared" si="308"/>
        <v>0</v>
      </c>
      <c r="BU370" s="199">
        <f t="shared" si="309"/>
        <v>0</v>
      </c>
      <c r="BV370" s="201">
        <f t="shared" si="310"/>
        <v>0</v>
      </c>
      <c r="BW370" s="207">
        <f t="shared" si="311"/>
        <v>3</v>
      </c>
      <c r="BX370" s="235">
        <v>30</v>
      </c>
      <c r="BY370" s="235">
        <v>30</v>
      </c>
      <c r="BZ370" s="193" t="e">
        <f t="shared" si="312"/>
        <v>#VALUE!</v>
      </c>
      <c r="CA370" s="193">
        <f t="shared" si="313"/>
        <v>20</v>
      </c>
      <c r="CB370" s="193" t="e">
        <f t="shared" si="314"/>
        <v>#VALUE!</v>
      </c>
      <c r="CC370" s="193" t="e">
        <f t="shared" si="315"/>
        <v>#VALUE!</v>
      </c>
      <c r="CD370" s="193" t="e">
        <f t="shared" si="316"/>
        <v>#VALUE!</v>
      </c>
      <c r="CE370" s="193" t="e">
        <f t="shared" si="317"/>
        <v>#VALUE!</v>
      </c>
      <c r="CF370" s="193" t="e">
        <f t="shared" si="318"/>
        <v>#VALUE!</v>
      </c>
      <c r="CG370" s="193" t="e">
        <f t="shared" si="319"/>
        <v>#VALUE!</v>
      </c>
      <c r="CH370" s="193" t="e">
        <f t="shared" si="320"/>
        <v>#VALUE!</v>
      </c>
      <c r="CI370" s="193" t="e">
        <f t="shared" si="321"/>
        <v>#VALUE!</v>
      </c>
      <c r="CJ370" s="193" t="e">
        <f t="shared" si="322"/>
        <v>#VALUE!</v>
      </c>
      <c r="CK370" s="193" t="e">
        <f t="shared" si="323"/>
        <v>#VALUE!</v>
      </c>
      <c r="CL370" s="193" t="e">
        <f t="shared" si="324"/>
        <v>#VALUE!</v>
      </c>
      <c r="CM370" s="193" t="e">
        <f t="shared" si="325"/>
        <v>#VALUE!</v>
      </c>
      <c r="CN370" s="193" t="e">
        <f t="shared" si="326"/>
        <v>#VALUE!</v>
      </c>
      <c r="CO370" s="209" t="str">
        <f t="shared" si="327"/>
        <v>2023PEC AI 377</v>
      </c>
      <c r="CP370" s="193" t="e">
        <f t="shared" si="328"/>
        <v>#VALUE!</v>
      </c>
      <c r="CQ370" s="158"/>
      <c r="CR370" s="193">
        <f t="shared" si="329"/>
        <v>20</v>
      </c>
      <c r="CS370" s="193" t="e">
        <f t="shared" si="330"/>
        <v>#VALUE!</v>
      </c>
      <c r="CT370" s="193" t="e">
        <f t="shared" si="331"/>
        <v>#VALUE!</v>
      </c>
      <c r="CU370" s="193" t="e">
        <f t="shared" si="332"/>
        <v>#VALUE!</v>
      </c>
      <c r="CV370" s="193" t="e">
        <f t="shared" si="333"/>
        <v>#VALUE!</v>
      </c>
      <c r="CW370" s="193" t="e">
        <f t="shared" si="334"/>
        <v>#VALUE!</v>
      </c>
      <c r="CX370" s="193" t="e">
        <f t="shared" si="335"/>
        <v>#VALUE!</v>
      </c>
      <c r="CY370" s="193" t="e">
        <f t="shared" si="336"/>
        <v>#VALUE!</v>
      </c>
      <c r="CZ370" s="193" t="e">
        <f t="shared" si="337"/>
        <v>#VALUE!</v>
      </c>
      <c r="DA370" s="193" t="e">
        <f t="shared" si="338"/>
        <v>#VALUE!</v>
      </c>
      <c r="DB370" s="193" t="e">
        <f t="shared" si="339"/>
        <v>#VALUE!</v>
      </c>
      <c r="DC370" s="193" t="e">
        <f t="shared" si="340"/>
        <v>#VALUE!</v>
      </c>
      <c r="DD370" s="193" t="e">
        <f t="shared" si="341"/>
        <v>#VALUE!</v>
      </c>
      <c r="DE370" s="159"/>
      <c r="DF370" s="159" t="e">
        <f t="shared" si="342"/>
        <v>#VALUE!</v>
      </c>
      <c r="DG370" s="159"/>
      <c r="DH370" s="159"/>
      <c r="DI370" s="159"/>
      <c r="DJ370" s="159"/>
      <c r="DK370" s="159"/>
      <c r="DL370" s="159"/>
      <c r="DM370" s="159"/>
      <c r="DN370" s="159"/>
      <c r="DO370" s="159"/>
      <c r="DP370" s="159"/>
      <c r="DQ370" s="159"/>
      <c r="DR370" s="159">
        <f t="shared" si="343"/>
        <v>30</v>
      </c>
      <c r="DS370" s="188">
        <f t="shared" si="344"/>
        <v>6</v>
      </c>
      <c r="DT370" s="159">
        <f t="shared" si="345"/>
        <v>4</v>
      </c>
      <c r="DU370" s="159">
        <f t="shared" si="346"/>
        <v>5</v>
      </c>
      <c r="DV370" s="159">
        <f t="shared" si="347"/>
        <v>5</v>
      </c>
      <c r="DW370" s="159">
        <f t="shared" si="348"/>
        <v>5</v>
      </c>
      <c r="DX370" s="159">
        <f t="shared" si="349"/>
        <v>0</v>
      </c>
      <c r="DY370" s="210">
        <f t="shared" si="350"/>
        <v>5</v>
      </c>
      <c r="DZ370" s="159">
        <f t="shared" si="351"/>
        <v>30</v>
      </c>
      <c r="EA370" s="159">
        <f t="shared" si="352"/>
        <v>6</v>
      </c>
      <c r="EB370" s="159">
        <f t="shared" si="353"/>
        <v>0</v>
      </c>
      <c r="EC370" s="159">
        <f t="shared" si="414"/>
        <v>4</v>
      </c>
      <c r="ED370" s="159">
        <f t="shared" si="414"/>
        <v>5</v>
      </c>
      <c r="EE370" s="159">
        <f t="shared" si="415"/>
        <v>0</v>
      </c>
      <c r="EF370" s="159">
        <f t="shared" si="415"/>
        <v>0</v>
      </c>
      <c r="EG370" s="159">
        <f t="shared" si="354"/>
        <v>5</v>
      </c>
      <c r="EH370" s="159">
        <f t="shared" si="355"/>
        <v>0</v>
      </c>
      <c r="EI370" s="159">
        <f t="shared" si="416"/>
        <v>5</v>
      </c>
      <c r="EJ370" s="159">
        <f t="shared" si="416"/>
        <v>0</v>
      </c>
      <c r="EK370" s="159">
        <f t="shared" si="417"/>
        <v>0</v>
      </c>
      <c r="EL370" s="159">
        <f t="shared" si="417"/>
        <v>0</v>
      </c>
      <c r="EM370" s="159">
        <f t="shared" si="356"/>
        <v>5</v>
      </c>
      <c r="EN370" s="159"/>
      <c r="EO370" s="159"/>
      <c r="EP370" s="188">
        <f t="shared" si="357"/>
        <v>6</v>
      </c>
      <c r="EQ370" s="159">
        <f t="shared" si="358"/>
        <v>5</v>
      </c>
      <c r="ER370" s="159">
        <f t="shared" si="359"/>
        <v>6</v>
      </c>
      <c r="ES370" s="159">
        <f t="shared" si="360"/>
        <v>6</v>
      </c>
      <c r="ET370" s="159">
        <f t="shared" si="361"/>
        <v>2</v>
      </c>
      <c r="EU370" s="159">
        <f t="shared" si="362"/>
        <v>5</v>
      </c>
      <c r="EV370" s="159"/>
      <c r="EW370" s="159">
        <f t="shared" si="363"/>
        <v>30</v>
      </c>
      <c r="EX370" s="159">
        <f t="shared" si="364"/>
        <v>6</v>
      </c>
      <c r="EY370" s="159">
        <f t="shared" si="365"/>
        <v>0</v>
      </c>
      <c r="EZ370" s="159">
        <f t="shared" si="418"/>
        <v>5</v>
      </c>
      <c r="FA370" s="159">
        <f t="shared" si="418"/>
        <v>6</v>
      </c>
      <c r="FB370" s="159">
        <f t="shared" si="419"/>
        <v>0</v>
      </c>
      <c r="FC370" s="159">
        <f t="shared" si="419"/>
        <v>0</v>
      </c>
      <c r="FD370" s="159">
        <f t="shared" si="366"/>
        <v>6</v>
      </c>
      <c r="FE370" s="159">
        <f t="shared" si="367"/>
        <v>0</v>
      </c>
      <c r="FF370" s="159">
        <f t="shared" si="420"/>
        <v>2</v>
      </c>
      <c r="FG370" s="159">
        <f t="shared" si="420"/>
        <v>5</v>
      </c>
      <c r="FH370" s="159">
        <f t="shared" si="368"/>
        <v>0</v>
      </c>
      <c r="FI370" s="159">
        <v>0</v>
      </c>
      <c r="FJ370" s="159">
        <v>0</v>
      </c>
      <c r="FK370" s="159"/>
      <c r="FL370" s="159"/>
      <c r="FM370" s="235">
        <v>30</v>
      </c>
    </row>
    <row r="371" spans="1:169" ht="18" x14ac:dyDescent="0.2">
      <c r="A371" s="194">
        <v>358</v>
      </c>
      <c r="B371" s="195">
        <v>211423243361</v>
      </c>
      <c r="C371" s="211" t="s">
        <v>1384</v>
      </c>
      <c r="D371" s="197"/>
      <c r="E371" s="212" t="s">
        <v>1385</v>
      </c>
      <c r="F371" s="199">
        <f t="shared" si="243"/>
        <v>2</v>
      </c>
      <c r="G371" s="199">
        <f t="shared" si="244"/>
        <v>2</v>
      </c>
      <c r="H371" s="199">
        <f t="shared" si="245"/>
        <v>2</v>
      </c>
      <c r="I371" s="199">
        <f t="shared" si="246"/>
        <v>2</v>
      </c>
      <c r="J371" s="199">
        <f t="shared" si="247"/>
        <v>2</v>
      </c>
      <c r="K371" s="199">
        <f t="shared" si="248"/>
        <v>2</v>
      </c>
      <c r="L371" s="199">
        <f t="shared" si="249"/>
        <v>2</v>
      </c>
      <c r="M371" s="199">
        <f t="shared" si="250"/>
        <v>2</v>
      </c>
      <c r="N371" s="199">
        <f t="shared" si="251"/>
        <v>1</v>
      </c>
      <c r="O371" s="200">
        <f t="shared" si="252"/>
        <v>0</v>
      </c>
      <c r="P371" s="199">
        <f t="shared" si="253"/>
        <v>12</v>
      </c>
      <c r="Q371" s="199">
        <f t="shared" si="254"/>
        <v>0</v>
      </c>
      <c r="R371" s="199">
        <f t="shared" si="255"/>
        <v>0</v>
      </c>
      <c r="S371" s="201">
        <f t="shared" si="398"/>
        <v>0</v>
      </c>
      <c r="T371" s="202">
        <f t="shared" si="256"/>
        <v>3</v>
      </c>
      <c r="U371" s="199">
        <f t="shared" si="257"/>
        <v>0</v>
      </c>
      <c r="V371" s="199">
        <f t="shared" si="258"/>
        <v>0</v>
      </c>
      <c r="W371" s="199">
        <f t="shared" si="259"/>
        <v>0</v>
      </c>
      <c r="X371" s="201">
        <f t="shared" si="260"/>
        <v>0</v>
      </c>
      <c r="Y371" s="203">
        <f t="shared" si="261"/>
        <v>4</v>
      </c>
      <c r="Z371" s="199">
        <f t="shared" si="262"/>
        <v>0</v>
      </c>
      <c r="AA371" s="199">
        <f t="shared" si="263"/>
        <v>0</v>
      </c>
      <c r="AB371" s="199">
        <f t="shared" si="264"/>
        <v>0</v>
      </c>
      <c r="AC371" s="201">
        <f t="shared" si="265"/>
        <v>0</v>
      </c>
      <c r="AD371" s="202">
        <f t="shared" si="266"/>
        <v>4</v>
      </c>
      <c r="AE371" s="199">
        <f t="shared" si="267"/>
        <v>12</v>
      </c>
      <c r="AF371" s="199">
        <f t="shared" si="268"/>
        <v>0</v>
      </c>
      <c r="AG371" s="199">
        <f t="shared" si="269"/>
        <v>0</v>
      </c>
      <c r="AH371" s="201">
        <f t="shared" si="270"/>
        <v>0</v>
      </c>
      <c r="AI371" s="204">
        <f t="shared" si="271"/>
        <v>3</v>
      </c>
      <c r="AJ371" s="199">
        <f t="shared" si="272"/>
        <v>10</v>
      </c>
      <c r="AK371" s="199">
        <f t="shared" si="273"/>
        <v>0</v>
      </c>
      <c r="AL371" s="199">
        <f t="shared" si="274"/>
        <v>0</v>
      </c>
      <c r="AM371" s="201">
        <f t="shared" si="275"/>
        <v>0</v>
      </c>
      <c r="AN371" s="204">
        <f t="shared" si="276"/>
        <v>3</v>
      </c>
      <c r="AO371" s="199">
        <f t="shared" si="277"/>
        <v>0</v>
      </c>
      <c r="AP371" s="199">
        <f t="shared" si="278"/>
        <v>0</v>
      </c>
      <c r="AQ371" s="199">
        <f t="shared" si="279"/>
        <v>0</v>
      </c>
      <c r="AR371" s="201">
        <f t="shared" si="280"/>
        <v>0</v>
      </c>
      <c r="AS371" s="204">
        <f t="shared" si="281"/>
        <v>4</v>
      </c>
      <c r="AT371" s="199">
        <f t="shared" si="282"/>
        <v>12</v>
      </c>
      <c r="AU371" s="199">
        <f t="shared" si="283"/>
        <v>0</v>
      </c>
      <c r="AV371" s="199">
        <f t="shared" si="284"/>
        <v>0</v>
      </c>
      <c r="AW371" s="201">
        <f t="shared" si="285"/>
        <v>0</v>
      </c>
      <c r="AX371" s="205">
        <f t="shared" si="286"/>
        <v>3</v>
      </c>
      <c r="AY371" s="199">
        <f t="shared" si="287"/>
        <v>0</v>
      </c>
      <c r="AZ371" s="199">
        <f t="shared" si="288"/>
        <v>0</v>
      </c>
      <c r="BA371" s="199">
        <f t="shared" si="289"/>
        <v>0</v>
      </c>
      <c r="BB371" s="201">
        <f t="shared" si="290"/>
        <v>0</v>
      </c>
      <c r="BC371" s="204">
        <f t="shared" si="291"/>
        <v>4</v>
      </c>
      <c r="BD371" s="199">
        <f t="shared" si="292"/>
        <v>0</v>
      </c>
      <c r="BE371" s="199">
        <f t="shared" si="293"/>
        <v>0</v>
      </c>
      <c r="BF371" s="199">
        <f t="shared" si="294"/>
        <v>0</v>
      </c>
      <c r="BG371" s="201">
        <f t="shared" si="295"/>
        <v>0</v>
      </c>
      <c r="BH371" s="204">
        <f t="shared" si="296"/>
        <v>4</v>
      </c>
      <c r="BI371" s="199">
        <f t="shared" si="297"/>
        <v>8</v>
      </c>
      <c r="BJ371" s="199">
        <f t="shared" si="298"/>
        <v>0</v>
      </c>
      <c r="BK371" s="199">
        <f t="shared" si="299"/>
        <v>0</v>
      </c>
      <c r="BL371" s="201">
        <f t="shared" si="300"/>
        <v>0</v>
      </c>
      <c r="BM371" s="206">
        <f t="shared" si="301"/>
        <v>3</v>
      </c>
      <c r="BN371" s="199">
        <f t="shared" si="302"/>
        <v>12</v>
      </c>
      <c r="BO371" s="199">
        <f t="shared" si="303"/>
        <v>0</v>
      </c>
      <c r="BP371" s="199">
        <f t="shared" si="304"/>
        <v>0</v>
      </c>
      <c r="BQ371" s="201">
        <f t="shared" si="305"/>
        <v>0</v>
      </c>
      <c r="BR371" s="207">
        <f t="shared" si="306"/>
        <v>3</v>
      </c>
      <c r="BS371" s="199">
        <f t="shared" si="307"/>
        <v>0</v>
      </c>
      <c r="BT371" s="199">
        <f t="shared" si="308"/>
        <v>0</v>
      </c>
      <c r="BU371" s="199">
        <f t="shared" si="309"/>
        <v>0</v>
      </c>
      <c r="BV371" s="201">
        <f t="shared" si="310"/>
        <v>0</v>
      </c>
      <c r="BW371" s="207">
        <f t="shared" si="311"/>
        <v>4</v>
      </c>
      <c r="BX371" s="235">
        <v>83</v>
      </c>
      <c r="BY371" s="235">
        <v>83</v>
      </c>
      <c r="BZ371" s="193" t="e">
        <f t="shared" si="312"/>
        <v>#VALUE!</v>
      </c>
      <c r="CA371" s="193">
        <f t="shared" si="313"/>
        <v>20</v>
      </c>
      <c r="CB371" s="193" t="e">
        <f t="shared" si="314"/>
        <v>#VALUE!</v>
      </c>
      <c r="CC371" s="193" t="e">
        <f t="shared" si="315"/>
        <v>#VALUE!</v>
      </c>
      <c r="CD371" s="193" t="e">
        <f t="shared" si="316"/>
        <v>#VALUE!</v>
      </c>
      <c r="CE371" s="193" t="e">
        <f t="shared" si="317"/>
        <v>#VALUE!</v>
      </c>
      <c r="CF371" s="193" t="e">
        <f t="shared" si="318"/>
        <v>#VALUE!</v>
      </c>
      <c r="CG371" s="193" t="e">
        <f t="shared" si="319"/>
        <v>#VALUE!</v>
      </c>
      <c r="CH371" s="193" t="e">
        <f t="shared" si="320"/>
        <v>#VALUE!</v>
      </c>
      <c r="CI371" s="193" t="e">
        <f t="shared" si="321"/>
        <v>#VALUE!</v>
      </c>
      <c r="CJ371" s="193" t="e">
        <f t="shared" si="322"/>
        <v>#VALUE!</v>
      </c>
      <c r="CK371" s="193" t="e">
        <f t="shared" si="323"/>
        <v>#VALUE!</v>
      </c>
      <c r="CL371" s="193" t="e">
        <f t="shared" si="324"/>
        <v>#VALUE!</v>
      </c>
      <c r="CM371" s="193" t="e">
        <f t="shared" si="325"/>
        <v>#VALUE!</v>
      </c>
      <c r="CN371" s="193" t="e">
        <f t="shared" si="326"/>
        <v>#VALUE!</v>
      </c>
      <c r="CO371" s="209" t="str">
        <f t="shared" si="327"/>
        <v>2023PEC AI 289</v>
      </c>
      <c r="CP371" s="193" t="e">
        <f t="shared" si="328"/>
        <v>#VALUE!</v>
      </c>
      <c r="CQ371" s="158"/>
      <c r="CR371" s="193">
        <f t="shared" si="329"/>
        <v>20</v>
      </c>
      <c r="CS371" s="193" t="e">
        <f t="shared" si="330"/>
        <v>#VALUE!</v>
      </c>
      <c r="CT371" s="193" t="e">
        <f t="shared" si="331"/>
        <v>#VALUE!</v>
      </c>
      <c r="CU371" s="193" t="e">
        <f t="shared" si="332"/>
        <v>#VALUE!</v>
      </c>
      <c r="CV371" s="193" t="e">
        <f t="shared" si="333"/>
        <v>#VALUE!</v>
      </c>
      <c r="CW371" s="193" t="e">
        <f t="shared" si="334"/>
        <v>#VALUE!</v>
      </c>
      <c r="CX371" s="193" t="e">
        <f t="shared" si="335"/>
        <v>#VALUE!</v>
      </c>
      <c r="CY371" s="193" t="e">
        <f t="shared" si="336"/>
        <v>#VALUE!</v>
      </c>
      <c r="CZ371" s="193" t="e">
        <f t="shared" si="337"/>
        <v>#VALUE!</v>
      </c>
      <c r="DA371" s="193" t="e">
        <f t="shared" si="338"/>
        <v>#VALUE!</v>
      </c>
      <c r="DB371" s="193" t="e">
        <f t="shared" si="339"/>
        <v>#VALUE!</v>
      </c>
      <c r="DC371" s="193" t="e">
        <f t="shared" si="340"/>
        <v>#VALUE!</v>
      </c>
      <c r="DD371" s="193" t="e">
        <f t="shared" si="341"/>
        <v>#VALUE!</v>
      </c>
      <c r="DE371" s="159"/>
      <c r="DF371" s="159" t="e">
        <f t="shared" si="342"/>
        <v>#VALUE!</v>
      </c>
      <c r="DG371" s="159"/>
      <c r="DH371" s="159"/>
      <c r="DI371" s="159"/>
      <c r="DJ371" s="159"/>
      <c r="DK371" s="159"/>
      <c r="DL371" s="159"/>
      <c r="DM371" s="159"/>
      <c r="DN371" s="159"/>
      <c r="DO371" s="159"/>
      <c r="DP371" s="159"/>
      <c r="DQ371" s="159"/>
      <c r="DR371" s="159">
        <f t="shared" si="343"/>
        <v>83</v>
      </c>
      <c r="DS371" s="188">
        <f t="shared" si="344"/>
        <v>17</v>
      </c>
      <c r="DT371" s="159">
        <f t="shared" si="345"/>
        <v>12</v>
      </c>
      <c r="DU371" s="159">
        <f t="shared" si="346"/>
        <v>12</v>
      </c>
      <c r="DV371" s="159">
        <f t="shared" si="347"/>
        <v>10</v>
      </c>
      <c r="DW371" s="159">
        <f t="shared" si="348"/>
        <v>12</v>
      </c>
      <c r="DX371" s="159">
        <f t="shared" si="349"/>
        <v>8</v>
      </c>
      <c r="DY371" s="210">
        <f t="shared" si="350"/>
        <v>12</v>
      </c>
      <c r="DZ371" s="159">
        <f t="shared" si="351"/>
        <v>83</v>
      </c>
      <c r="EA371" s="159">
        <f t="shared" si="352"/>
        <v>17</v>
      </c>
      <c r="EB371" s="159">
        <f t="shared" si="353"/>
        <v>12</v>
      </c>
      <c r="EC371" s="159">
        <f t="shared" si="414"/>
        <v>0</v>
      </c>
      <c r="ED371" s="159">
        <f t="shared" si="414"/>
        <v>0</v>
      </c>
      <c r="EE371" s="159">
        <f t="shared" si="415"/>
        <v>12</v>
      </c>
      <c r="EF371" s="159">
        <f t="shared" si="415"/>
        <v>10</v>
      </c>
      <c r="EG371" s="159">
        <f t="shared" si="354"/>
        <v>0</v>
      </c>
      <c r="EH371" s="159">
        <f t="shared" si="355"/>
        <v>12</v>
      </c>
      <c r="EI371" s="159">
        <f t="shared" si="416"/>
        <v>0</v>
      </c>
      <c r="EJ371" s="159">
        <f t="shared" si="416"/>
        <v>0</v>
      </c>
      <c r="EK371" s="159">
        <f t="shared" si="417"/>
        <v>8</v>
      </c>
      <c r="EL371" s="159">
        <f t="shared" si="417"/>
        <v>12</v>
      </c>
      <c r="EM371" s="159">
        <f t="shared" si="356"/>
        <v>0</v>
      </c>
      <c r="EN371" s="159"/>
      <c r="EO371" s="159"/>
      <c r="EP371" s="188">
        <f t="shared" si="357"/>
        <v>17</v>
      </c>
      <c r="EQ371" s="159">
        <f t="shared" si="358"/>
        <v>15</v>
      </c>
      <c r="ER371" s="159">
        <f t="shared" si="359"/>
        <v>15</v>
      </c>
      <c r="ES371" s="159">
        <f t="shared" si="360"/>
        <v>13</v>
      </c>
      <c r="ET371" s="159">
        <f t="shared" si="361"/>
        <v>10</v>
      </c>
      <c r="EU371" s="159">
        <f t="shared" si="362"/>
        <v>13</v>
      </c>
      <c r="EV371" s="159"/>
      <c r="EW371" s="159">
        <f t="shared" si="363"/>
        <v>83</v>
      </c>
      <c r="EX371" s="159">
        <f t="shared" si="364"/>
        <v>17</v>
      </c>
      <c r="EY371" s="159">
        <f t="shared" si="365"/>
        <v>15</v>
      </c>
      <c r="EZ371" s="159">
        <f t="shared" si="418"/>
        <v>0</v>
      </c>
      <c r="FA371" s="159">
        <f t="shared" si="418"/>
        <v>0</v>
      </c>
      <c r="FB371" s="159">
        <f t="shared" si="419"/>
        <v>15</v>
      </c>
      <c r="FC371" s="159">
        <f t="shared" si="419"/>
        <v>13</v>
      </c>
      <c r="FD371" s="159">
        <f t="shared" si="366"/>
        <v>0</v>
      </c>
      <c r="FE371" s="159">
        <f t="shared" si="367"/>
        <v>10</v>
      </c>
      <c r="FF371" s="159">
        <f t="shared" si="420"/>
        <v>0</v>
      </c>
      <c r="FG371" s="159">
        <f t="shared" si="420"/>
        <v>0</v>
      </c>
      <c r="FH371" s="159">
        <f t="shared" si="368"/>
        <v>13</v>
      </c>
      <c r="FI371" s="159">
        <v>0</v>
      </c>
      <c r="FJ371" s="159">
        <v>0</v>
      </c>
      <c r="FK371" s="159"/>
      <c r="FL371" s="159"/>
      <c r="FM371" s="235">
        <v>83</v>
      </c>
    </row>
    <row r="372" spans="1:169" ht="18" x14ac:dyDescent="0.2">
      <c r="A372" s="213">
        <v>359</v>
      </c>
      <c r="B372" s="195">
        <v>211423243362</v>
      </c>
      <c r="C372" s="196" t="s">
        <v>1386</v>
      </c>
      <c r="D372" s="197"/>
      <c r="E372" s="198" t="s">
        <v>1387</v>
      </c>
      <c r="F372" s="199">
        <f t="shared" si="243"/>
        <v>2</v>
      </c>
      <c r="G372" s="199">
        <f t="shared" si="244"/>
        <v>2</v>
      </c>
      <c r="H372" s="199">
        <f t="shared" si="245"/>
        <v>2</v>
      </c>
      <c r="I372" s="199">
        <f t="shared" si="246"/>
        <v>2</v>
      </c>
      <c r="J372" s="199">
        <f t="shared" si="247"/>
        <v>2</v>
      </c>
      <c r="K372" s="199">
        <f t="shared" si="248"/>
        <v>2</v>
      </c>
      <c r="L372" s="199">
        <f t="shared" si="249"/>
        <v>0</v>
      </c>
      <c r="M372" s="199">
        <f t="shared" si="250"/>
        <v>0</v>
      </c>
      <c r="N372" s="199">
        <f t="shared" si="251"/>
        <v>0</v>
      </c>
      <c r="O372" s="200">
        <f t="shared" si="252"/>
        <v>0</v>
      </c>
      <c r="P372" s="199">
        <f t="shared" si="253"/>
        <v>0</v>
      </c>
      <c r="Q372" s="199">
        <f t="shared" si="254"/>
        <v>0</v>
      </c>
      <c r="R372" s="199">
        <f t="shared" si="255"/>
        <v>0</v>
      </c>
      <c r="S372" s="201">
        <f t="shared" si="398"/>
        <v>0</v>
      </c>
      <c r="T372" s="202">
        <f t="shared" si="256"/>
        <v>4</v>
      </c>
      <c r="U372" s="199">
        <f t="shared" si="257"/>
        <v>8</v>
      </c>
      <c r="V372" s="199">
        <f t="shared" si="258"/>
        <v>0</v>
      </c>
      <c r="W372" s="199">
        <f t="shared" si="259"/>
        <v>0</v>
      </c>
      <c r="X372" s="201">
        <f t="shared" si="260"/>
        <v>0</v>
      </c>
      <c r="Y372" s="203">
        <f t="shared" si="261"/>
        <v>3</v>
      </c>
      <c r="Z372" s="199">
        <f t="shared" si="262"/>
        <v>9</v>
      </c>
      <c r="AA372" s="199">
        <f t="shared" si="263"/>
        <v>0</v>
      </c>
      <c r="AB372" s="199">
        <f t="shared" si="264"/>
        <v>0</v>
      </c>
      <c r="AC372" s="201">
        <f t="shared" si="265"/>
        <v>0</v>
      </c>
      <c r="AD372" s="202">
        <f t="shared" si="266"/>
        <v>3</v>
      </c>
      <c r="AE372" s="199">
        <f t="shared" si="267"/>
        <v>0</v>
      </c>
      <c r="AF372" s="199">
        <f t="shared" si="268"/>
        <v>0</v>
      </c>
      <c r="AG372" s="199">
        <f t="shared" si="269"/>
        <v>0</v>
      </c>
      <c r="AH372" s="201">
        <f t="shared" si="270"/>
        <v>0</v>
      </c>
      <c r="AI372" s="204">
        <f t="shared" si="271"/>
        <v>4</v>
      </c>
      <c r="AJ372" s="199">
        <f t="shared" si="272"/>
        <v>0</v>
      </c>
      <c r="AK372" s="199">
        <f t="shared" si="273"/>
        <v>0</v>
      </c>
      <c r="AL372" s="199">
        <f t="shared" si="274"/>
        <v>0</v>
      </c>
      <c r="AM372" s="201">
        <f t="shared" si="275"/>
        <v>0</v>
      </c>
      <c r="AN372" s="204">
        <f t="shared" si="276"/>
        <v>4</v>
      </c>
      <c r="AO372" s="199">
        <f t="shared" si="277"/>
        <v>9</v>
      </c>
      <c r="AP372" s="199">
        <f t="shared" si="278"/>
        <v>0</v>
      </c>
      <c r="AQ372" s="199">
        <f t="shared" si="279"/>
        <v>0</v>
      </c>
      <c r="AR372" s="201">
        <f t="shared" si="280"/>
        <v>0</v>
      </c>
      <c r="AS372" s="204">
        <f t="shared" si="281"/>
        <v>3</v>
      </c>
      <c r="AT372" s="199">
        <f t="shared" si="282"/>
        <v>0</v>
      </c>
      <c r="AU372" s="199">
        <f t="shared" si="283"/>
        <v>0</v>
      </c>
      <c r="AV372" s="199">
        <f t="shared" si="284"/>
        <v>0</v>
      </c>
      <c r="AW372" s="201">
        <f t="shared" si="285"/>
        <v>0</v>
      </c>
      <c r="AX372" s="205">
        <f t="shared" si="286"/>
        <v>4</v>
      </c>
      <c r="AY372" s="199">
        <f t="shared" si="287"/>
        <v>9</v>
      </c>
      <c r="AZ372" s="199">
        <f t="shared" si="288"/>
        <v>0</v>
      </c>
      <c r="BA372" s="199">
        <f t="shared" si="289"/>
        <v>0</v>
      </c>
      <c r="BB372" s="201">
        <f t="shared" si="290"/>
        <v>0</v>
      </c>
      <c r="BC372" s="204">
        <f t="shared" si="291"/>
        <v>3</v>
      </c>
      <c r="BD372" s="199">
        <f t="shared" si="292"/>
        <v>5</v>
      </c>
      <c r="BE372" s="199">
        <f t="shared" si="293"/>
        <v>0</v>
      </c>
      <c r="BF372" s="199">
        <f t="shared" si="294"/>
        <v>0</v>
      </c>
      <c r="BG372" s="201">
        <f t="shared" si="295"/>
        <v>0</v>
      </c>
      <c r="BH372" s="204">
        <f t="shared" si="296"/>
        <v>3</v>
      </c>
      <c r="BI372" s="199">
        <f t="shared" si="297"/>
        <v>0</v>
      </c>
      <c r="BJ372" s="199">
        <f t="shared" si="298"/>
        <v>0</v>
      </c>
      <c r="BK372" s="199">
        <f t="shared" si="299"/>
        <v>0</v>
      </c>
      <c r="BL372" s="201">
        <f t="shared" si="300"/>
        <v>0</v>
      </c>
      <c r="BM372" s="206">
        <f t="shared" si="301"/>
        <v>4</v>
      </c>
      <c r="BN372" s="199">
        <f t="shared" si="302"/>
        <v>0</v>
      </c>
      <c r="BO372" s="199">
        <f t="shared" si="303"/>
        <v>0</v>
      </c>
      <c r="BP372" s="199">
        <f t="shared" si="304"/>
        <v>0</v>
      </c>
      <c r="BQ372" s="201">
        <f t="shared" si="305"/>
        <v>0</v>
      </c>
      <c r="BR372" s="207">
        <f t="shared" si="306"/>
        <v>4</v>
      </c>
      <c r="BS372" s="199">
        <f t="shared" si="307"/>
        <v>9</v>
      </c>
      <c r="BT372" s="199">
        <f t="shared" si="308"/>
        <v>0</v>
      </c>
      <c r="BU372" s="199">
        <f t="shared" si="309"/>
        <v>0</v>
      </c>
      <c r="BV372" s="201">
        <f t="shared" si="310"/>
        <v>0</v>
      </c>
      <c r="BW372" s="207">
        <f t="shared" si="311"/>
        <v>3</v>
      </c>
      <c r="BX372" s="235">
        <v>61</v>
      </c>
      <c r="BY372" s="235">
        <v>61</v>
      </c>
      <c r="BZ372" s="193" t="e">
        <f t="shared" si="312"/>
        <v>#VALUE!</v>
      </c>
      <c r="CA372" s="193">
        <f t="shared" si="313"/>
        <v>20</v>
      </c>
      <c r="CB372" s="193" t="e">
        <f t="shared" si="314"/>
        <v>#VALUE!</v>
      </c>
      <c r="CC372" s="193" t="e">
        <f t="shared" si="315"/>
        <v>#VALUE!</v>
      </c>
      <c r="CD372" s="193" t="e">
        <f t="shared" si="316"/>
        <v>#VALUE!</v>
      </c>
      <c r="CE372" s="193" t="e">
        <f t="shared" si="317"/>
        <v>#VALUE!</v>
      </c>
      <c r="CF372" s="193" t="e">
        <f t="shared" si="318"/>
        <v>#VALUE!</v>
      </c>
      <c r="CG372" s="193" t="e">
        <f t="shared" si="319"/>
        <v>#VALUE!</v>
      </c>
      <c r="CH372" s="193" t="e">
        <f t="shared" si="320"/>
        <v>#VALUE!</v>
      </c>
      <c r="CI372" s="193" t="e">
        <f t="shared" si="321"/>
        <v>#VALUE!</v>
      </c>
      <c r="CJ372" s="193" t="e">
        <f t="shared" si="322"/>
        <v>#VALUE!</v>
      </c>
      <c r="CK372" s="193" t="e">
        <f t="shared" si="323"/>
        <v>#VALUE!</v>
      </c>
      <c r="CL372" s="193" t="e">
        <f t="shared" si="324"/>
        <v>#VALUE!</v>
      </c>
      <c r="CM372" s="193" t="e">
        <f t="shared" si="325"/>
        <v>#VALUE!</v>
      </c>
      <c r="CN372" s="193" t="e">
        <f t="shared" si="326"/>
        <v>#VALUE!</v>
      </c>
      <c r="CO372" s="209" t="str">
        <f t="shared" si="327"/>
        <v>2023PEC AI 378</v>
      </c>
      <c r="CP372" s="193" t="e">
        <f t="shared" si="328"/>
        <v>#VALUE!</v>
      </c>
      <c r="CQ372" s="158"/>
      <c r="CR372" s="193">
        <f t="shared" si="329"/>
        <v>20</v>
      </c>
      <c r="CS372" s="193" t="e">
        <f t="shared" si="330"/>
        <v>#VALUE!</v>
      </c>
      <c r="CT372" s="193" t="e">
        <f t="shared" si="331"/>
        <v>#VALUE!</v>
      </c>
      <c r="CU372" s="193" t="e">
        <f t="shared" si="332"/>
        <v>#VALUE!</v>
      </c>
      <c r="CV372" s="193" t="e">
        <f t="shared" si="333"/>
        <v>#VALUE!</v>
      </c>
      <c r="CW372" s="193" t="e">
        <f t="shared" si="334"/>
        <v>#VALUE!</v>
      </c>
      <c r="CX372" s="193" t="e">
        <f t="shared" si="335"/>
        <v>#VALUE!</v>
      </c>
      <c r="CY372" s="193" t="e">
        <f t="shared" si="336"/>
        <v>#VALUE!</v>
      </c>
      <c r="CZ372" s="193" t="e">
        <f t="shared" si="337"/>
        <v>#VALUE!</v>
      </c>
      <c r="DA372" s="193" t="e">
        <f t="shared" si="338"/>
        <v>#VALUE!</v>
      </c>
      <c r="DB372" s="193" t="e">
        <f t="shared" si="339"/>
        <v>#VALUE!</v>
      </c>
      <c r="DC372" s="193" t="e">
        <f t="shared" si="340"/>
        <v>#VALUE!</v>
      </c>
      <c r="DD372" s="193" t="e">
        <f t="shared" si="341"/>
        <v>#VALUE!</v>
      </c>
      <c r="DE372" s="159"/>
      <c r="DF372" s="159" t="e">
        <f t="shared" si="342"/>
        <v>#VALUE!</v>
      </c>
      <c r="DG372" s="159"/>
      <c r="DH372" s="159"/>
      <c r="DI372" s="159"/>
      <c r="DJ372" s="159"/>
      <c r="DK372" s="159"/>
      <c r="DL372" s="159"/>
      <c r="DM372" s="159"/>
      <c r="DN372" s="159"/>
      <c r="DO372" s="159"/>
      <c r="DP372" s="159"/>
      <c r="DQ372" s="159"/>
      <c r="DR372" s="159">
        <f t="shared" si="343"/>
        <v>61</v>
      </c>
      <c r="DS372" s="188">
        <f t="shared" si="344"/>
        <v>12</v>
      </c>
      <c r="DT372" s="159">
        <f t="shared" si="345"/>
        <v>8</v>
      </c>
      <c r="DU372" s="159">
        <f t="shared" si="346"/>
        <v>9</v>
      </c>
      <c r="DV372" s="159">
        <f t="shared" si="347"/>
        <v>9</v>
      </c>
      <c r="DW372" s="159">
        <f t="shared" si="348"/>
        <v>9</v>
      </c>
      <c r="DX372" s="159">
        <f t="shared" si="349"/>
        <v>5</v>
      </c>
      <c r="DY372" s="210">
        <f t="shared" si="350"/>
        <v>9</v>
      </c>
      <c r="DZ372" s="159">
        <f t="shared" si="351"/>
        <v>61</v>
      </c>
      <c r="EA372" s="159">
        <f t="shared" si="352"/>
        <v>12</v>
      </c>
      <c r="EB372" s="159">
        <f t="shared" si="353"/>
        <v>0</v>
      </c>
      <c r="EC372" s="159">
        <f t="shared" si="414"/>
        <v>8</v>
      </c>
      <c r="ED372" s="159">
        <f t="shared" si="414"/>
        <v>9</v>
      </c>
      <c r="EE372" s="159">
        <f t="shared" si="415"/>
        <v>0</v>
      </c>
      <c r="EF372" s="159">
        <f t="shared" si="415"/>
        <v>0</v>
      </c>
      <c r="EG372" s="159">
        <f t="shared" si="354"/>
        <v>9</v>
      </c>
      <c r="EH372" s="159">
        <f t="shared" si="355"/>
        <v>0</v>
      </c>
      <c r="EI372" s="159">
        <f t="shared" si="416"/>
        <v>9</v>
      </c>
      <c r="EJ372" s="159">
        <f t="shared" si="416"/>
        <v>5</v>
      </c>
      <c r="EK372" s="159">
        <f t="shared" si="417"/>
        <v>0</v>
      </c>
      <c r="EL372" s="159">
        <f t="shared" si="417"/>
        <v>0</v>
      </c>
      <c r="EM372" s="159">
        <f t="shared" si="356"/>
        <v>9</v>
      </c>
      <c r="EN372" s="159"/>
      <c r="EO372" s="159"/>
      <c r="EP372" s="188">
        <f t="shared" si="357"/>
        <v>12</v>
      </c>
      <c r="EQ372" s="159">
        <f t="shared" si="358"/>
        <v>10</v>
      </c>
      <c r="ER372" s="159">
        <f t="shared" si="359"/>
        <v>11</v>
      </c>
      <c r="ES372" s="159">
        <f t="shared" si="360"/>
        <v>11</v>
      </c>
      <c r="ET372" s="159">
        <f t="shared" si="361"/>
        <v>7</v>
      </c>
      <c r="EU372" s="159">
        <f t="shared" si="362"/>
        <v>10</v>
      </c>
      <c r="EV372" s="159"/>
      <c r="EW372" s="159">
        <f t="shared" si="363"/>
        <v>61</v>
      </c>
      <c r="EX372" s="159">
        <f t="shared" si="364"/>
        <v>12</v>
      </c>
      <c r="EY372" s="159">
        <f t="shared" si="365"/>
        <v>0</v>
      </c>
      <c r="EZ372" s="159">
        <f t="shared" si="418"/>
        <v>10</v>
      </c>
      <c r="FA372" s="159">
        <f t="shared" si="418"/>
        <v>11</v>
      </c>
      <c r="FB372" s="159">
        <f t="shared" si="419"/>
        <v>0</v>
      </c>
      <c r="FC372" s="159">
        <f t="shared" si="419"/>
        <v>0</v>
      </c>
      <c r="FD372" s="159">
        <f t="shared" si="366"/>
        <v>11</v>
      </c>
      <c r="FE372" s="159">
        <f t="shared" si="367"/>
        <v>0</v>
      </c>
      <c r="FF372" s="159">
        <f t="shared" si="420"/>
        <v>7</v>
      </c>
      <c r="FG372" s="159">
        <f t="shared" si="420"/>
        <v>10</v>
      </c>
      <c r="FH372" s="159">
        <f t="shared" si="368"/>
        <v>0</v>
      </c>
      <c r="FI372" s="159">
        <v>0</v>
      </c>
      <c r="FJ372" s="159">
        <v>0</v>
      </c>
      <c r="FK372" s="159"/>
      <c r="FL372" s="159"/>
      <c r="FM372" s="235">
        <v>61</v>
      </c>
    </row>
    <row r="373" spans="1:169" ht="18" x14ac:dyDescent="0.2">
      <c r="A373" s="194">
        <v>360</v>
      </c>
      <c r="B373" s="195">
        <v>211423243363</v>
      </c>
      <c r="C373" s="196" t="s">
        <v>1388</v>
      </c>
      <c r="D373" s="197"/>
      <c r="E373" s="198" t="s">
        <v>1389</v>
      </c>
      <c r="F373" s="199">
        <f t="shared" si="243"/>
        <v>2</v>
      </c>
      <c r="G373" s="199">
        <f t="shared" si="244"/>
        <v>2</v>
      </c>
      <c r="H373" s="199">
        <f t="shared" si="245"/>
        <v>2</v>
      </c>
      <c r="I373" s="199">
        <f t="shared" si="246"/>
        <v>2</v>
      </c>
      <c r="J373" s="199">
        <f t="shared" si="247"/>
        <v>2</v>
      </c>
      <c r="K373" s="199">
        <f t="shared" si="248"/>
        <v>2</v>
      </c>
      <c r="L373" s="199">
        <f t="shared" si="249"/>
        <v>0</v>
      </c>
      <c r="M373" s="199">
        <f t="shared" si="250"/>
        <v>0</v>
      </c>
      <c r="N373" s="199">
        <f t="shared" si="251"/>
        <v>0</v>
      </c>
      <c r="O373" s="200">
        <f t="shared" si="252"/>
        <v>0</v>
      </c>
      <c r="P373" s="199">
        <f t="shared" si="253"/>
        <v>9</v>
      </c>
      <c r="Q373" s="199">
        <f t="shared" si="254"/>
        <v>0</v>
      </c>
      <c r="R373" s="199">
        <f t="shared" si="255"/>
        <v>0</v>
      </c>
      <c r="S373" s="201">
        <f t="shared" si="398"/>
        <v>0</v>
      </c>
      <c r="T373" s="202">
        <f t="shared" si="256"/>
        <v>3</v>
      </c>
      <c r="U373" s="199">
        <f t="shared" si="257"/>
        <v>0</v>
      </c>
      <c r="V373" s="199">
        <f t="shared" si="258"/>
        <v>0</v>
      </c>
      <c r="W373" s="199">
        <f t="shared" si="259"/>
        <v>0</v>
      </c>
      <c r="X373" s="201">
        <f t="shared" si="260"/>
        <v>0</v>
      </c>
      <c r="Y373" s="203">
        <f t="shared" si="261"/>
        <v>4</v>
      </c>
      <c r="Z373" s="199">
        <f t="shared" si="262"/>
        <v>0</v>
      </c>
      <c r="AA373" s="199">
        <f t="shared" si="263"/>
        <v>0</v>
      </c>
      <c r="AB373" s="199">
        <f t="shared" si="264"/>
        <v>0</v>
      </c>
      <c r="AC373" s="201">
        <f t="shared" si="265"/>
        <v>0</v>
      </c>
      <c r="AD373" s="202">
        <f t="shared" si="266"/>
        <v>4</v>
      </c>
      <c r="AE373" s="199">
        <f t="shared" si="267"/>
        <v>9</v>
      </c>
      <c r="AF373" s="199">
        <f t="shared" si="268"/>
        <v>0</v>
      </c>
      <c r="AG373" s="199">
        <f t="shared" si="269"/>
        <v>0</v>
      </c>
      <c r="AH373" s="201">
        <f t="shared" si="270"/>
        <v>0</v>
      </c>
      <c r="AI373" s="204">
        <f t="shared" si="271"/>
        <v>3</v>
      </c>
      <c r="AJ373" s="199">
        <f t="shared" si="272"/>
        <v>8</v>
      </c>
      <c r="AK373" s="199">
        <f t="shared" si="273"/>
        <v>0</v>
      </c>
      <c r="AL373" s="199">
        <f t="shared" si="274"/>
        <v>0</v>
      </c>
      <c r="AM373" s="201">
        <f t="shared" si="275"/>
        <v>0</v>
      </c>
      <c r="AN373" s="204">
        <f t="shared" si="276"/>
        <v>3</v>
      </c>
      <c r="AO373" s="199">
        <f t="shared" si="277"/>
        <v>0</v>
      </c>
      <c r="AP373" s="199">
        <f t="shared" si="278"/>
        <v>0</v>
      </c>
      <c r="AQ373" s="199">
        <f t="shared" si="279"/>
        <v>0</v>
      </c>
      <c r="AR373" s="201">
        <f t="shared" si="280"/>
        <v>0</v>
      </c>
      <c r="AS373" s="204">
        <f t="shared" si="281"/>
        <v>4</v>
      </c>
      <c r="AT373" s="199">
        <f t="shared" si="282"/>
        <v>9</v>
      </c>
      <c r="AU373" s="199">
        <f t="shared" si="283"/>
        <v>0</v>
      </c>
      <c r="AV373" s="199">
        <f t="shared" si="284"/>
        <v>0</v>
      </c>
      <c r="AW373" s="201">
        <f t="shared" si="285"/>
        <v>0</v>
      </c>
      <c r="AX373" s="205">
        <f t="shared" si="286"/>
        <v>3</v>
      </c>
      <c r="AY373" s="199">
        <f t="shared" si="287"/>
        <v>0</v>
      </c>
      <c r="AZ373" s="199">
        <f t="shared" si="288"/>
        <v>0</v>
      </c>
      <c r="BA373" s="199">
        <f t="shared" si="289"/>
        <v>0</v>
      </c>
      <c r="BB373" s="201">
        <f t="shared" si="290"/>
        <v>0</v>
      </c>
      <c r="BC373" s="204">
        <f t="shared" si="291"/>
        <v>4</v>
      </c>
      <c r="BD373" s="199">
        <f t="shared" si="292"/>
        <v>0</v>
      </c>
      <c r="BE373" s="199">
        <f t="shared" si="293"/>
        <v>0</v>
      </c>
      <c r="BF373" s="199">
        <f t="shared" si="294"/>
        <v>0</v>
      </c>
      <c r="BG373" s="201">
        <f t="shared" si="295"/>
        <v>0</v>
      </c>
      <c r="BH373" s="204">
        <f t="shared" si="296"/>
        <v>4</v>
      </c>
      <c r="BI373" s="199">
        <f t="shared" si="297"/>
        <v>3</v>
      </c>
      <c r="BJ373" s="199">
        <f t="shared" si="298"/>
        <v>0</v>
      </c>
      <c r="BK373" s="199">
        <f t="shared" si="299"/>
        <v>0</v>
      </c>
      <c r="BL373" s="201">
        <f t="shared" si="300"/>
        <v>0</v>
      </c>
      <c r="BM373" s="206">
        <f t="shared" si="301"/>
        <v>3</v>
      </c>
      <c r="BN373" s="199">
        <f t="shared" si="302"/>
        <v>9</v>
      </c>
      <c r="BO373" s="199">
        <f t="shared" si="303"/>
        <v>0</v>
      </c>
      <c r="BP373" s="199">
        <f t="shared" si="304"/>
        <v>0</v>
      </c>
      <c r="BQ373" s="201">
        <f t="shared" si="305"/>
        <v>0</v>
      </c>
      <c r="BR373" s="207">
        <f t="shared" si="306"/>
        <v>3</v>
      </c>
      <c r="BS373" s="199">
        <f t="shared" si="307"/>
        <v>0</v>
      </c>
      <c r="BT373" s="199">
        <f t="shared" si="308"/>
        <v>0</v>
      </c>
      <c r="BU373" s="199">
        <f t="shared" si="309"/>
        <v>0</v>
      </c>
      <c r="BV373" s="201">
        <f t="shared" si="310"/>
        <v>0</v>
      </c>
      <c r="BW373" s="207">
        <f t="shared" si="311"/>
        <v>4</v>
      </c>
      <c r="BX373" s="235">
        <v>59</v>
      </c>
      <c r="BY373" s="235">
        <v>59</v>
      </c>
      <c r="BZ373" s="193" t="e">
        <f t="shared" si="312"/>
        <v>#VALUE!</v>
      </c>
      <c r="CA373" s="193">
        <f t="shared" si="313"/>
        <v>20</v>
      </c>
      <c r="CB373" s="193" t="e">
        <f t="shared" si="314"/>
        <v>#VALUE!</v>
      </c>
      <c r="CC373" s="193" t="e">
        <f t="shared" si="315"/>
        <v>#VALUE!</v>
      </c>
      <c r="CD373" s="193" t="e">
        <f t="shared" si="316"/>
        <v>#VALUE!</v>
      </c>
      <c r="CE373" s="193" t="e">
        <f t="shared" si="317"/>
        <v>#VALUE!</v>
      </c>
      <c r="CF373" s="193" t="e">
        <f t="shared" si="318"/>
        <v>#VALUE!</v>
      </c>
      <c r="CG373" s="193" t="e">
        <f t="shared" si="319"/>
        <v>#VALUE!</v>
      </c>
      <c r="CH373" s="193" t="e">
        <f t="shared" si="320"/>
        <v>#VALUE!</v>
      </c>
      <c r="CI373" s="193" t="e">
        <f t="shared" si="321"/>
        <v>#VALUE!</v>
      </c>
      <c r="CJ373" s="193" t="e">
        <f t="shared" si="322"/>
        <v>#VALUE!</v>
      </c>
      <c r="CK373" s="193" t="e">
        <f t="shared" si="323"/>
        <v>#VALUE!</v>
      </c>
      <c r="CL373" s="193" t="e">
        <f t="shared" si="324"/>
        <v>#VALUE!</v>
      </c>
      <c r="CM373" s="193" t="e">
        <f t="shared" si="325"/>
        <v>#VALUE!</v>
      </c>
      <c r="CN373" s="193" t="e">
        <f t="shared" si="326"/>
        <v>#VALUE!</v>
      </c>
      <c r="CO373" s="209" t="str">
        <f t="shared" si="327"/>
        <v>2023PEC AI 379</v>
      </c>
      <c r="CP373" s="193" t="e">
        <f t="shared" si="328"/>
        <v>#VALUE!</v>
      </c>
      <c r="CQ373" s="158"/>
      <c r="CR373" s="193">
        <f t="shared" si="329"/>
        <v>20</v>
      </c>
      <c r="CS373" s="193" t="e">
        <f t="shared" si="330"/>
        <v>#VALUE!</v>
      </c>
      <c r="CT373" s="193" t="e">
        <f t="shared" si="331"/>
        <v>#VALUE!</v>
      </c>
      <c r="CU373" s="193" t="e">
        <f t="shared" si="332"/>
        <v>#VALUE!</v>
      </c>
      <c r="CV373" s="193" t="e">
        <f t="shared" si="333"/>
        <v>#VALUE!</v>
      </c>
      <c r="CW373" s="193" t="e">
        <f t="shared" si="334"/>
        <v>#VALUE!</v>
      </c>
      <c r="CX373" s="193" t="e">
        <f t="shared" si="335"/>
        <v>#VALUE!</v>
      </c>
      <c r="CY373" s="193" t="e">
        <f t="shared" si="336"/>
        <v>#VALUE!</v>
      </c>
      <c r="CZ373" s="193" t="e">
        <f t="shared" si="337"/>
        <v>#VALUE!</v>
      </c>
      <c r="DA373" s="193" t="e">
        <f t="shared" si="338"/>
        <v>#VALUE!</v>
      </c>
      <c r="DB373" s="193" t="e">
        <f t="shared" si="339"/>
        <v>#VALUE!</v>
      </c>
      <c r="DC373" s="193" t="e">
        <f t="shared" si="340"/>
        <v>#VALUE!</v>
      </c>
      <c r="DD373" s="193" t="e">
        <f t="shared" si="341"/>
        <v>#VALUE!</v>
      </c>
      <c r="DE373" s="159"/>
      <c r="DF373" s="159" t="e">
        <f t="shared" si="342"/>
        <v>#VALUE!</v>
      </c>
      <c r="DG373" s="159"/>
      <c r="DH373" s="159"/>
      <c r="DI373" s="159"/>
      <c r="DJ373" s="159"/>
      <c r="DK373" s="159"/>
      <c r="DL373" s="159"/>
      <c r="DM373" s="159"/>
      <c r="DN373" s="159"/>
      <c r="DO373" s="159"/>
      <c r="DP373" s="159"/>
      <c r="DQ373" s="159"/>
      <c r="DR373" s="159">
        <f t="shared" si="343"/>
        <v>59</v>
      </c>
      <c r="DS373" s="188">
        <f t="shared" si="344"/>
        <v>12</v>
      </c>
      <c r="DT373" s="159">
        <f t="shared" si="345"/>
        <v>9</v>
      </c>
      <c r="DU373" s="159">
        <f t="shared" si="346"/>
        <v>9</v>
      </c>
      <c r="DV373" s="159">
        <f t="shared" si="347"/>
        <v>8</v>
      </c>
      <c r="DW373" s="159">
        <f t="shared" si="348"/>
        <v>9</v>
      </c>
      <c r="DX373" s="159">
        <f t="shared" si="349"/>
        <v>3</v>
      </c>
      <c r="DY373" s="210">
        <f t="shared" si="350"/>
        <v>9</v>
      </c>
      <c r="DZ373" s="159">
        <f t="shared" si="351"/>
        <v>59</v>
      </c>
      <c r="EA373" s="159">
        <f t="shared" si="352"/>
        <v>12</v>
      </c>
      <c r="EB373" s="159">
        <f t="shared" si="353"/>
        <v>9</v>
      </c>
      <c r="EC373" s="159">
        <f t="shared" si="414"/>
        <v>0</v>
      </c>
      <c r="ED373" s="159">
        <f t="shared" si="414"/>
        <v>0</v>
      </c>
      <c r="EE373" s="159">
        <f t="shared" si="415"/>
        <v>9</v>
      </c>
      <c r="EF373" s="159">
        <f t="shared" si="415"/>
        <v>8</v>
      </c>
      <c r="EG373" s="159">
        <f t="shared" si="354"/>
        <v>0</v>
      </c>
      <c r="EH373" s="159">
        <f t="shared" si="355"/>
        <v>9</v>
      </c>
      <c r="EI373" s="159">
        <f t="shared" si="416"/>
        <v>0</v>
      </c>
      <c r="EJ373" s="159">
        <f t="shared" si="416"/>
        <v>0</v>
      </c>
      <c r="EK373" s="159">
        <f t="shared" si="417"/>
        <v>3</v>
      </c>
      <c r="EL373" s="159">
        <f t="shared" si="417"/>
        <v>9</v>
      </c>
      <c r="EM373" s="159">
        <f t="shared" si="356"/>
        <v>0</v>
      </c>
      <c r="EN373" s="159"/>
      <c r="EO373" s="159"/>
      <c r="EP373" s="188">
        <f t="shared" si="357"/>
        <v>12</v>
      </c>
      <c r="EQ373" s="159">
        <f t="shared" si="358"/>
        <v>11</v>
      </c>
      <c r="ER373" s="159">
        <f t="shared" si="359"/>
        <v>11</v>
      </c>
      <c r="ES373" s="159">
        <f t="shared" si="360"/>
        <v>9</v>
      </c>
      <c r="ET373" s="159">
        <f t="shared" si="361"/>
        <v>7</v>
      </c>
      <c r="EU373" s="159">
        <f t="shared" si="362"/>
        <v>9</v>
      </c>
      <c r="EV373" s="159"/>
      <c r="EW373" s="159">
        <f t="shared" si="363"/>
        <v>59</v>
      </c>
      <c r="EX373" s="159">
        <f t="shared" si="364"/>
        <v>12</v>
      </c>
      <c r="EY373" s="159">
        <f t="shared" si="365"/>
        <v>11</v>
      </c>
      <c r="EZ373" s="159">
        <f t="shared" si="418"/>
        <v>0</v>
      </c>
      <c r="FA373" s="159">
        <f t="shared" si="418"/>
        <v>0</v>
      </c>
      <c r="FB373" s="159">
        <f t="shared" si="419"/>
        <v>11</v>
      </c>
      <c r="FC373" s="159">
        <f t="shared" si="419"/>
        <v>9</v>
      </c>
      <c r="FD373" s="159">
        <f t="shared" si="366"/>
        <v>0</v>
      </c>
      <c r="FE373" s="159">
        <f t="shared" si="367"/>
        <v>7</v>
      </c>
      <c r="FF373" s="159">
        <f t="shared" si="420"/>
        <v>0</v>
      </c>
      <c r="FG373" s="159">
        <f t="shared" si="420"/>
        <v>0</v>
      </c>
      <c r="FH373" s="159">
        <f t="shared" si="368"/>
        <v>9</v>
      </c>
      <c r="FI373" s="159">
        <v>0</v>
      </c>
      <c r="FJ373" s="159">
        <v>0</v>
      </c>
      <c r="FK373" s="159"/>
      <c r="FL373" s="159"/>
      <c r="FM373" s="235">
        <v>59</v>
      </c>
    </row>
    <row r="374" spans="1:169" ht="18" x14ac:dyDescent="0.2">
      <c r="A374" s="213">
        <v>361</v>
      </c>
      <c r="B374" s="195">
        <v>211423243364</v>
      </c>
      <c r="C374" s="196" t="s">
        <v>1390</v>
      </c>
      <c r="D374" s="197"/>
      <c r="E374" s="198" t="s">
        <v>1391</v>
      </c>
      <c r="F374" s="199">
        <f t="shared" si="243"/>
        <v>2</v>
      </c>
      <c r="G374" s="199">
        <f t="shared" si="244"/>
        <v>2</v>
      </c>
      <c r="H374" s="199">
        <f t="shared" si="245"/>
        <v>2</v>
      </c>
      <c r="I374" s="199">
        <f t="shared" si="246"/>
        <v>2</v>
      </c>
      <c r="J374" s="199">
        <f t="shared" si="247"/>
        <v>2</v>
      </c>
      <c r="K374" s="199">
        <f t="shared" si="248"/>
        <v>2</v>
      </c>
      <c r="L374" s="199">
        <f t="shared" si="249"/>
        <v>2</v>
      </c>
      <c r="M374" s="199">
        <f t="shared" si="250"/>
        <v>2</v>
      </c>
      <c r="N374" s="199">
        <f t="shared" si="251"/>
        <v>2</v>
      </c>
      <c r="O374" s="200">
        <f t="shared" si="252"/>
        <v>0</v>
      </c>
      <c r="P374" s="199">
        <f t="shared" si="253"/>
        <v>0</v>
      </c>
      <c r="Q374" s="199">
        <f t="shared" si="254"/>
        <v>0</v>
      </c>
      <c r="R374" s="199">
        <f t="shared" si="255"/>
        <v>0</v>
      </c>
      <c r="S374" s="201">
        <f t="shared" si="398"/>
        <v>0</v>
      </c>
      <c r="T374" s="202">
        <f t="shared" si="256"/>
        <v>4</v>
      </c>
      <c r="U374" s="199">
        <f t="shared" si="257"/>
        <v>12</v>
      </c>
      <c r="V374" s="199">
        <f t="shared" si="258"/>
        <v>0</v>
      </c>
      <c r="W374" s="199">
        <f t="shared" si="259"/>
        <v>0</v>
      </c>
      <c r="X374" s="201">
        <f t="shared" si="260"/>
        <v>0</v>
      </c>
      <c r="Y374" s="203">
        <f t="shared" si="261"/>
        <v>3</v>
      </c>
      <c r="Z374" s="199">
        <f t="shared" si="262"/>
        <v>13</v>
      </c>
      <c r="AA374" s="199">
        <f t="shared" si="263"/>
        <v>0</v>
      </c>
      <c r="AB374" s="199">
        <f t="shared" si="264"/>
        <v>0</v>
      </c>
      <c r="AC374" s="201">
        <f t="shared" si="265"/>
        <v>0</v>
      </c>
      <c r="AD374" s="202">
        <f t="shared" si="266"/>
        <v>3</v>
      </c>
      <c r="AE374" s="199">
        <f t="shared" si="267"/>
        <v>0</v>
      </c>
      <c r="AF374" s="199">
        <f t="shared" si="268"/>
        <v>0</v>
      </c>
      <c r="AG374" s="199">
        <f t="shared" si="269"/>
        <v>0</v>
      </c>
      <c r="AH374" s="201">
        <f t="shared" si="270"/>
        <v>0</v>
      </c>
      <c r="AI374" s="204">
        <f t="shared" si="271"/>
        <v>4</v>
      </c>
      <c r="AJ374" s="199">
        <f t="shared" si="272"/>
        <v>0</v>
      </c>
      <c r="AK374" s="199">
        <f t="shared" si="273"/>
        <v>0</v>
      </c>
      <c r="AL374" s="199">
        <f t="shared" si="274"/>
        <v>0</v>
      </c>
      <c r="AM374" s="201">
        <f t="shared" si="275"/>
        <v>0</v>
      </c>
      <c r="AN374" s="204">
        <f t="shared" si="276"/>
        <v>4</v>
      </c>
      <c r="AO374" s="199">
        <f t="shared" si="277"/>
        <v>13</v>
      </c>
      <c r="AP374" s="199">
        <f t="shared" si="278"/>
        <v>0</v>
      </c>
      <c r="AQ374" s="199">
        <f t="shared" si="279"/>
        <v>0</v>
      </c>
      <c r="AR374" s="201">
        <f t="shared" si="280"/>
        <v>0</v>
      </c>
      <c r="AS374" s="204">
        <f t="shared" si="281"/>
        <v>3</v>
      </c>
      <c r="AT374" s="199">
        <f t="shared" si="282"/>
        <v>0</v>
      </c>
      <c r="AU374" s="199">
        <f t="shared" si="283"/>
        <v>0</v>
      </c>
      <c r="AV374" s="199">
        <f t="shared" si="284"/>
        <v>0</v>
      </c>
      <c r="AW374" s="201">
        <f t="shared" si="285"/>
        <v>0</v>
      </c>
      <c r="AX374" s="205">
        <f t="shared" si="286"/>
        <v>4</v>
      </c>
      <c r="AY374" s="199">
        <f t="shared" si="287"/>
        <v>13</v>
      </c>
      <c r="AZ374" s="199">
        <f t="shared" si="288"/>
        <v>0</v>
      </c>
      <c r="BA374" s="199">
        <f t="shared" si="289"/>
        <v>0</v>
      </c>
      <c r="BB374" s="201">
        <f t="shared" si="290"/>
        <v>0</v>
      </c>
      <c r="BC374" s="204">
        <f t="shared" si="291"/>
        <v>3</v>
      </c>
      <c r="BD374" s="199">
        <f t="shared" si="292"/>
        <v>9</v>
      </c>
      <c r="BE374" s="199">
        <f t="shared" si="293"/>
        <v>0</v>
      </c>
      <c r="BF374" s="199">
        <f t="shared" si="294"/>
        <v>0</v>
      </c>
      <c r="BG374" s="201">
        <f t="shared" si="295"/>
        <v>0</v>
      </c>
      <c r="BH374" s="204">
        <f t="shared" si="296"/>
        <v>3</v>
      </c>
      <c r="BI374" s="199">
        <f t="shared" si="297"/>
        <v>0</v>
      </c>
      <c r="BJ374" s="199">
        <f t="shared" si="298"/>
        <v>0</v>
      </c>
      <c r="BK374" s="199">
        <f t="shared" si="299"/>
        <v>0</v>
      </c>
      <c r="BL374" s="201">
        <f t="shared" si="300"/>
        <v>0</v>
      </c>
      <c r="BM374" s="206">
        <f t="shared" si="301"/>
        <v>4</v>
      </c>
      <c r="BN374" s="199">
        <f t="shared" si="302"/>
        <v>0</v>
      </c>
      <c r="BO374" s="199">
        <f t="shared" si="303"/>
        <v>0</v>
      </c>
      <c r="BP374" s="199">
        <f t="shared" si="304"/>
        <v>0</v>
      </c>
      <c r="BQ374" s="201">
        <f t="shared" si="305"/>
        <v>0</v>
      </c>
      <c r="BR374" s="207">
        <f t="shared" si="306"/>
        <v>4</v>
      </c>
      <c r="BS374" s="199">
        <f t="shared" si="307"/>
        <v>14</v>
      </c>
      <c r="BT374" s="199">
        <f t="shared" si="308"/>
        <v>0</v>
      </c>
      <c r="BU374" s="199">
        <f t="shared" si="309"/>
        <v>0</v>
      </c>
      <c r="BV374" s="201">
        <f t="shared" si="310"/>
        <v>0</v>
      </c>
      <c r="BW374" s="207">
        <f t="shared" si="311"/>
        <v>3</v>
      </c>
      <c r="BX374" s="235">
        <v>92</v>
      </c>
      <c r="BY374" s="235">
        <v>92</v>
      </c>
      <c r="BZ374" s="193" t="e">
        <f t="shared" si="312"/>
        <v>#VALUE!</v>
      </c>
      <c r="CA374" s="193">
        <f t="shared" si="313"/>
        <v>20</v>
      </c>
      <c r="CB374" s="193" t="e">
        <f t="shared" si="314"/>
        <v>#VALUE!</v>
      </c>
      <c r="CC374" s="193" t="e">
        <f t="shared" si="315"/>
        <v>#VALUE!</v>
      </c>
      <c r="CD374" s="193" t="e">
        <f t="shared" si="316"/>
        <v>#VALUE!</v>
      </c>
      <c r="CE374" s="193" t="e">
        <f t="shared" si="317"/>
        <v>#VALUE!</v>
      </c>
      <c r="CF374" s="193" t="e">
        <f t="shared" si="318"/>
        <v>#VALUE!</v>
      </c>
      <c r="CG374" s="193" t="e">
        <f t="shared" si="319"/>
        <v>#VALUE!</v>
      </c>
      <c r="CH374" s="193" t="e">
        <f t="shared" si="320"/>
        <v>#VALUE!</v>
      </c>
      <c r="CI374" s="193" t="e">
        <f t="shared" si="321"/>
        <v>#VALUE!</v>
      </c>
      <c r="CJ374" s="193" t="e">
        <f t="shared" si="322"/>
        <v>#VALUE!</v>
      </c>
      <c r="CK374" s="193" t="e">
        <f t="shared" si="323"/>
        <v>#VALUE!</v>
      </c>
      <c r="CL374" s="193" t="e">
        <f t="shared" si="324"/>
        <v>#VALUE!</v>
      </c>
      <c r="CM374" s="193" t="e">
        <f t="shared" si="325"/>
        <v>#VALUE!</v>
      </c>
      <c r="CN374" s="193" t="e">
        <f t="shared" si="326"/>
        <v>#VALUE!</v>
      </c>
      <c r="CO374" s="209" t="str">
        <f t="shared" si="327"/>
        <v>2023PEC AI 380</v>
      </c>
      <c r="CP374" s="193" t="e">
        <f t="shared" si="328"/>
        <v>#VALUE!</v>
      </c>
      <c r="CQ374" s="158"/>
      <c r="CR374" s="193">
        <f t="shared" si="329"/>
        <v>20</v>
      </c>
      <c r="CS374" s="193" t="e">
        <f t="shared" si="330"/>
        <v>#VALUE!</v>
      </c>
      <c r="CT374" s="193" t="e">
        <f t="shared" si="331"/>
        <v>#VALUE!</v>
      </c>
      <c r="CU374" s="193" t="e">
        <f t="shared" si="332"/>
        <v>#VALUE!</v>
      </c>
      <c r="CV374" s="193" t="e">
        <f t="shared" si="333"/>
        <v>#VALUE!</v>
      </c>
      <c r="CW374" s="193" t="e">
        <f t="shared" si="334"/>
        <v>#VALUE!</v>
      </c>
      <c r="CX374" s="193" t="e">
        <f t="shared" si="335"/>
        <v>#VALUE!</v>
      </c>
      <c r="CY374" s="193" t="e">
        <f t="shared" si="336"/>
        <v>#VALUE!</v>
      </c>
      <c r="CZ374" s="193" t="e">
        <f t="shared" si="337"/>
        <v>#VALUE!</v>
      </c>
      <c r="DA374" s="193" t="e">
        <f t="shared" si="338"/>
        <v>#VALUE!</v>
      </c>
      <c r="DB374" s="193" t="e">
        <f t="shared" si="339"/>
        <v>#VALUE!</v>
      </c>
      <c r="DC374" s="193" t="e">
        <f t="shared" si="340"/>
        <v>#VALUE!</v>
      </c>
      <c r="DD374" s="193" t="e">
        <f t="shared" si="341"/>
        <v>#VALUE!</v>
      </c>
      <c r="DE374" s="159"/>
      <c r="DF374" s="159" t="e">
        <f t="shared" si="342"/>
        <v>#VALUE!</v>
      </c>
      <c r="DG374" s="159"/>
      <c r="DH374" s="159"/>
      <c r="DI374" s="159"/>
      <c r="DJ374" s="159"/>
      <c r="DK374" s="159"/>
      <c r="DL374" s="159"/>
      <c r="DM374" s="159"/>
      <c r="DN374" s="159"/>
      <c r="DO374" s="159"/>
      <c r="DP374" s="159"/>
      <c r="DQ374" s="159"/>
      <c r="DR374" s="159">
        <f t="shared" si="343"/>
        <v>92</v>
      </c>
      <c r="DS374" s="188">
        <f t="shared" si="344"/>
        <v>18</v>
      </c>
      <c r="DT374" s="159">
        <f t="shared" si="345"/>
        <v>12</v>
      </c>
      <c r="DU374" s="159">
        <f t="shared" si="346"/>
        <v>13</v>
      </c>
      <c r="DV374" s="159">
        <f t="shared" si="347"/>
        <v>13</v>
      </c>
      <c r="DW374" s="159">
        <f t="shared" si="348"/>
        <v>13</v>
      </c>
      <c r="DX374" s="159">
        <f t="shared" si="349"/>
        <v>9</v>
      </c>
      <c r="DY374" s="210">
        <f t="shared" si="350"/>
        <v>14</v>
      </c>
      <c r="DZ374" s="159">
        <f t="shared" si="351"/>
        <v>92</v>
      </c>
      <c r="EA374" s="159">
        <f t="shared" si="352"/>
        <v>18</v>
      </c>
      <c r="EB374" s="159">
        <f t="shared" si="353"/>
        <v>0</v>
      </c>
      <c r="EC374" s="159">
        <f t="shared" si="414"/>
        <v>12</v>
      </c>
      <c r="ED374" s="159">
        <f t="shared" si="414"/>
        <v>13</v>
      </c>
      <c r="EE374" s="159">
        <f t="shared" si="415"/>
        <v>0</v>
      </c>
      <c r="EF374" s="159">
        <f t="shared" si="415"/>
        <v>0</v>
      </c>
      <c r="EG374" s="159">
        <f t="shared" si="354"/>
        <v>13</v>
      </c>
      <c r="EH374" s="159">
        <f t="shared" si="355"/>
        <v>0</v>
      </c>
      <c r="EI374" s="159">
        <f t="shared" si="416"/>
        <v>13</v>
      </c>
      <c r="EJ374" s="159">
        <f t="shared" si="416"/>
        <v>9</v>
      </c>
      <c r="EK374" s="159">
        <f t="shared" si="417"/>
        <v>0</v>
      </c>
      <c r="EL374" s="159">
        <f t="shared" si="417"/>
        <v>0</v>
      </c>
      <c r="EM374" s="159">
        <f t="shared" si="356"/>
        <v>14</v>
      </c>
      <c r="EN374" s="159"/>
      <c r="EO374" s="159"/>
      <c r="EP374" s="188">
        <f t="shared" si="357"/>
        <v>18</v>
      </c>
      <c r="EQ374" s="159">
        <f t="shared" si="358"/>
        <v>15</v>
      </c>
      <c r="ER374" s="159">
        <f t="shared" si="359"/>
        <v>16</v>
      </c>
      <c r="ES374" s="159">
        <f t="shared" si="360"/>
        <v>16</v>
      </c>
      <c r="ET374" s="159">
        <f t="shared" si="361"/>
        <v>12</v>
      </c>
      <c r="EU374" s="159">
        <f t="shared" si="362"/>
        <v>15</v>
      </c>
      <c r="EV374" s="159"/>
      <c r="EW374" s="159">
        <f t="shared" si="363"/>
        <v>92</v>
      </c>
      <c r="EX374" s="159">
        <f t="shared" si="364"/>
        <v>18</v>
      </c>
      <c r="EY374" s="159">
        <f t="shared" si="365"/>
        <v>0</v>
      </c>
      <c r="EZ374" s="159">
        <f t="shared" si="418"/>
        <v>15</v>
      </c>
      <c r="FA374" s="159">
        <f t="shared" si="418"/>
        <v>16</v>
      </c>
      <c r="FB374" s="159">
        <f t="shared" si="419"/>
        <v>0</v>
      </c>
      <c r="FC374" s="159">
        <f t="shared" si="419"/>
        <v>0</v>
      </c>
      <c r="FD374" s="159">
        <f t="shared" si="366"/>
        <v>16</v>
      </c>
      <c r="FE374" s="159">
        <f t="shared" si="367"/>
        <v>0</v>
      </c>
      <c r="FF374" s="159">
        <f t="shared" si="420"/>
        <v>12</v>
      </c>
      <c r="FG374" s="159">
        <f t="shared" si="420"/>
        <v>15</v>
      </c>
      <c r="FH374" s="159">
        <f t="shared" si="368"/>
        <v>0</v>
      </c>
      <c r="FI374" s="159">
        <v>0</v>
      </c>
      <c r="FJ374" s="159">
        <v>0</v>
      </c>
      <c r="FK374" s="159"/>
      <c r="FL374" s="159"/>
      <c r="FM374" s="235">
        <v>92</v>
      </c>
    </row>
    <row r="375" spans="1:169" ht="18" x14ac:dyDescent="0.2">
      <c r="A375" s="194">
        <v>362</v>
      </c>
      <c r="B375" s="195">
        <v>211423243365</v>
      </c>
      <c r="C375" s="196" t="s">
        <v>1392</v>
      </c>
      <c r="D375" s="197"/>
      <c r="E375" s="198" t="s">
        <v>1393</v>
      </c>
      <c r="F375" s="199">
        <f t="shared" si="243"/>
        <v>2</v>
      </c>
      <c r="G375" s="199">
        <f t="shared" si="244"/>
        <v>2</v>
      </c>
      <c r="H375" s="199">
        <f t="shared" si="245"/>
        <v>2</v>
      </c>
      <c r="I375" s="199">
        <f t="shared" si="246"/>
        <v>2</v>
      </c>
      <c r="J375" s="199">
        <f t="shared" si="247"/>
        <v>2</v>
      </c>
      <c r="K375" s="199">
        <f t="shared" si="248"/>
        <v>2</v>
      </c>
      <c r="L375" s="199">
        <f t="shared" si="249"/>
        <v>0</v>
      </c>
      <c r="M375" s="199">
        <f t="shared" si="250"/>
        <v>0</v>
      </c>
      <c r="N375" s="199">
        <f t="shared" si="251"/>
        <v>0</v>
      </c>
      <c r="O375" s="200">
        <f t="shared" si="252"/>
        <v>0</v>
      </c>
      <c r="P375" s="199">
        <f t="shared" si="253"/>
        <v>9</v>
      </c>
      <c r="Q375" s="199">
        <f t="shared" si="254"/>
        <v>0</v>
      </c>
      <c r="R375" s="199">
        <f t="shared" si="255"/>
        <v>0</v>
      </c>
      <c r="S375" s="201">
        <f t="shared" si="398"/>
        <v>0</v>
      </c>
      <c r="T375" s="202">
        <f t="shared" si="256"/>
        <v>3</v>
      </c>
      <c r="U375" s="199">
        <f t="shared" si="257"/>
        <v>0</v>
      </c>
      <c r="V375" s="199">
        <f t="shared" si="258"/>
        <v>0</v>
      </c>
      <c r="W375" s="199">
        <f t="shared" si="259"/>
        <v>0</v>
      </c>
      <c r="X375" s="201">
        <f t="shared" si="260"/>
        <v>0</v>
      </c>
      <c r="Y375" s="203">
        <f t="shared" si="261"/>
        <v>4</v>
      </c>
      <c r="Z375" s="199">
        <f t="shared" si="262"/>
        <v>0</v>
      </c>
      <c r="AA375" s="199">
        <f t="shared" si="263"/>
        <v>0</v>
      </c>
      <c r="AB375" s="199">
        <f t="shared" si="264"/>
        <v>0</v>
      </c>
      <c r="AC375" s="201">
        <f t="shared" si="265"/>
        <v>0</v>
      </c>
      <c r="AD375" s="202">
        <f t="shared" si="266"/>
        <v>4</v>
      </c>
      <c r="AE375" s="199">
        <f t="shared" si="267"/>
        <v>9</v>
      </c>
      <c r="AF375" s="199">
        <f t="shared" si="268"/>
        <v>0</v>
      </c>
      <c r="AG375" s="199">
        <f t="shared" si="269"/>
        <v>0</v>
      </c>
      <c r="AH375" s="201">
        <f t="shared" si="270"/>
        <v>0</v>
      </c>
      <c r="AI375" s="204">
        <f t="shared" si="271"/>
        <v>3</v>
      </c>
      <c r="AJ375" s="199">
        <f t="shared" si="272"/>
        <v>8</v>
      </c>
      <c r="AK375" s="199">
        <f t="shared" si="273"/>
        <v>0</v>
      </c>
      <c r="AL375" s="199">
        <f t="shared" si="274"/>
        <v>0</v>
      </c>
      <c r="AM375" s="201">
        <f t="shared" si="275"/>
        <v>0</v>
      </c>
      <c r="AN375" s="204">
        <f t="shared" si="276"/>
        <v>3</v>
      </c>
      <c r="AO375" s="199">
        <f t="shared" si="277"/>
        <v>0</v>
      </c>
      <c r="AP375" s="199">
        <f t="shared" si="278"/>
        <v>0</v>
      </c>
      <c r="AQ375" s="199">
        <f t="shared" si="279"/>
        <v>0</v>
      </c>
      <c r="AR375" s="201">
        <f t="shared" si="280"/>
        <v>0</v>
      </c>
      <c r="AS375" s="204">
        <f t="shared" si="281"/>
        <v>4</v>
      </c>
      <c r="AT375" s="199">
        <f t="shared" si="282"/>
        <v>9</v>
      </c>
      <c r="AU375" s="199">
        <f t="shared" si="283"/>
        <v>0</v>
      </c>
      <c r="AV375" s="199">
        <f t="shared" si="284"/>
        <v>0</v>
      </c>
      <c r="AW375" s="201">
        <f t="shared" si="285"/>
        <v>0</v>
      </c>
      <c r="AX375" s="205">
        <f t="shared" si="286"/>
        <v>3</v>
      </c>
      <c r="AY375" s="199">
        <f t="shared" si="287"/>
        <v>0</v>
      </c>
      <c r="AZ375" s="199">
        <f t="shared" si="288"/>
        <v>0</v>
      </c>
      <c r="BA375" s="199">
        <f t="shared" si="289"/>
        <v>0</v>
      </c>
      <c r="BB375" s="201">
        <f t="shared" si="290"/>
        <v>0</v>
      </c>
      <c r="BC375" s="204">
        <f t="shared" si="291"/>
        <v>4</v>
      </c>
      <c r="BD375" s="199">
        <f t="shared" si="292"/>
        <v>0</v>
      </c>
      <c r="BE375" s="199">
        <f t="shared" si="293"/>
        <v>0</v>
      </c>
      <c r="BF375" s="199">
        <f t="shared" si="294"/>
        <v>0</v>
      </c>
      <c r="BG375" s="201">
        <f t="shared" si="295"/>
        <v>0</v>
      </c>
      <c r="BH375" s="204">
        <f t="shared" si="296"/>
        <v>4</v>
      </c>
      <c r="BI375" s="199">
        <f t="shared" si="297"/>
        <v>6</v>
      </c>
      <c r="BJ375" s="199">
        <f t="shared" si="298"/>
        <v>0</v>
      </c>
      <c r="BK375" s="199">
        <f t="shared" si="299"/>
        <v>0</v>
      </c>
      <c r="BL375" s="201">
        <f t="shared" si="300"/>
        <v>0</v>
      </c>
      <c r="BM375" s="206">
        <f t="shared" si="301"/>
        <v>3</v>
      </c>
      <c r="BN375" s="199">
        <f t="shared" si="302"/>
        <v>9</v>
      </c>
      <c r="BO375" s="199">
        <f t="shared" si="303"/>
        <v>0</v>
      </c>
      <c r="BP375" s="199">
        <f t="shared" si="304"/>
        <v>0</v>
      </c>
      <c r="BQ375" s="201">
        <f t="shared" si="305"/>
        <v>0</v>
      </c>
      <c r="BR375" s="207">
        <f t="shared" si="306"/>
        <v>3</v>
      </c>
      <c r="BS375" s="199">
        <f t="shared" si="307"/>
        <v>0</v>
      </c>
      <c r="BT375" s="199">
        <f t="shared" si="308"/>
        <v>0</v>
      </c>
      <c r="BU375" s="199">
        <f t="shared" si="309"/>
        <v>0</v>
      </c>
      <c r="BV375" s="201">
        <f t="shared" si="310"/>
        <v>0</v>
      </c>
      <c r="BW375" s="207">
        <f t="shared" si="311"/>
        <v>4</v>
      </c>
      <c r="BX375" s="235">
        <v>62</v>
      </c>
      <c r="BY375" s="235">
        <v>62</v>
      </c>
      <c r="BZ375" s="193" t="e">
        <f t="shared" si="312"/>
        <v>#VALUE!</v>
      </c>
      <c r="CA375" s="193">
        <f t="shared" si="313"/>
        <v>20</v>
      </c>
      <c r="CB375" s="193" t="e">
        <f t="shared" si="314"/>
        <v>#VALUE!</v>
      </c>
      <c r="CC375" s="193" t="e">
        <f t="shared" si="315"/>
        <v>#VALUE!</v>
      </c>
      <c r="CD375" s="193" t="e">
        <f t="shared" si="316"/>
        <v>#VALUE!</v>
      </c>
      <c r="CE375" s="193" t="e">
        <f t="shared" si="317"/>
        <v>#VALUE!</v>
      </c>
      <c r="CF375" s="193" t="e">
        <f t="shared" si="318"/>
        <v>#VALUE!</v>
      </c>
      <c r="CG375" s="193" t="e">
        <f t="shared" si="319"/>
        <v>#VALUE!</v>
      </c>
      <c r="CH375" s="193" t="e">
        <f t="shared" si="320"/>
        <v>#VALUE!</v>
      </c>
      <c r="CI375" s="193" t="e">
        <f t="shared" si="321"/>
        <v>#VALUE!</v>
      </c>
      <c r="CJ375" s="193" t="e">
        <f t="shared" si="322"/>
        <v>#VALUE!</v>
      </c>
      <c r="CK375" s="193" t="e">
        <f t="shared" si="323"/>
        <v>#VALUE!</v>
      </c>
      <c r="CL375" s="193" t="e">
        <f t="shared" si="324"/>
        <v>#VALUE!</v>
      </c>
      <c r="CM375" s="193" t="e">
        <f t="shared" si="325"/>
        <v>#VALUE!</v>
      </c>
      <c r="CN375" s="193" t="e">
        <f t="shared" si="326"/>
        <v>#VALUE!</v>
      </c>
      <c r="CO375" s="209" t="str">
        <f t="shared" si="327"/>
        <v>2023PEC AI 381</v>
      </c>
      <c r="CP375" s="193" t="e">
        <f t="shared" si="328"/>
        <v>#VALUE!</v>
      </c>
      <c r="CQ375" s="158"/>
      <c r="CR375" s="193">
        <f t="shared" si="329"/>
        <v>20</v>
      </c>
      <c r="CS375" s="193" t="e">
        <f t="shared" si="330"/>
        <v>#VALUE!</v>
      </c>
      <c r="CT375" s="193" t="e">
        <f t="shared" si="331"/>
        <v>#VALUE!</v>
      </c>
      <c r="CU375" s="193" t="e">
        <f t="shared" si="332"/>
        <v>#VALUE!</v>
      </c>
      <c r="CV375" s="193" t="e">
        <f t="shared" si="333"/>
        <v>#VALUE!</v>
      </c>
      <c r="CW375" s="193" t="e">
        <f t="shared" si="334"/>
        <v>#VALUE!</v>
      </c>
      <c r="CX375" s="193" t="e">
        <f t="shared" si="335"/>
        <v>#VALUE!</v>
      </c>
      <c r="CY375" s="193" t="e">
        <f t="shared" si="336"/>
        <v>#VALUE!</v>
      </c>
      <c r="CZ375" s="193" t="e">
        <f t="shared" si="337"/>
        <v>#VALUE!</v>
      </c>
      <c r="DA375" s="193" t="e">
        <f t="shared" si="338"/>
        <v>#VALUE!</v>
      </c>
      <c r="DB375" s="193" t="e">
        <f t="shared" si="339"/>
        <v>#VALUE!</v>
      </c>
      <c r="DC375" s="193" t="e">
        <f t="shared" si="340"/>
        <v>#VALUE!</v>
      </c>
      <c r="DD375" s="193" t="e">
        <f t="shared" si="341"/>
        <v>#VALUE!</v>
      </c>
      <c r="DE375" s="159"/>
      <c r="DF375" s="159" t="e">
        <f t="shared" si="342"/>
        <v>#VALUE!</v>
      </c>
      <c r="DG375" s="159"/>
      <c r="DH375" s="159"/>
      <c r="DI375" s="159"/>
      <c r="DJ375" s="159"/>
      <c r="DK375" s="159"/>
      <c r="DL375" s="159"/>
      <c r="DM375" s="159"/>
      <c r="DN375" s="159"/>
      <c r="DO375" s="159"/>
      <c r="DP375" s="159"/>
      <c r="DQ375" s="159"/>
      <c r="DR375" s="159">
        <f t="shared" si="343"/>
        <v>62</v>
      </c>
      <c r="DS375" s="188">
        <f t="shared" si="344"/>
        <v>12</v>
      </c>
      <c r="DT375" s="159">
        <f t="shared" si="345"/>
        <v>9</v>
      </c>
      <c r="DU375" s="159">
        <f t="shared" si="346"/>
        <v>9</v>
      </c>
      <c r="DV375" s="159">
        <f t="shared" si="347"/>
        <v>8</v>
      </c>
      <c r="DW375" s="159">
        <f t="shared" si="348"/>
        <v>9</v>
      </c>
      <c r="DX375" s="159">
        <f t="shared" si="349"/>
        <v>6</v>
      </c>
      <c r="DY375" s="210">
        <f t="shared" si="350"/>
        <v>9</v>
      </c>
      <c r="DZ375" s="159">
        <f t="shared" si="351"/>
        <v>62</v>
      </c>
      <c r="EA375" s="159">
        <f t="shared" si="352"/>
        <v>12</v>
      </c>
      <c r="EB375" s="159">
        <f t="shared" si="353"/>
        <v>9</v>
      </c>
      <c r="EC375" s="159">
        <f t="shared" si="414"/>
        <v>0</v>
      </c>
      <c r="ED375" s="159">
        <f t="shared" si="414"/>
        <v>0</v>
      </c>
      <c r="EE375" s="159">
        <f t="shared" si="415"/>
        <v>9</v>
      </c>
      <c r="EF375" s="159">
        <f t="shared" si="415"/>
        <v>8</v>
      </c>
      <c r="EG375" s="159">
        <f t="shared" si="354"/>
        <v>0</v>
      </c>
      <c r="EH375" s="159">
        <f t="shared" si="355"/>
        <v>9</v>
      </c>
      <c r="EI375" s="159">
        <f t="shared" si="416"/>
        <v>0</v>
      </c>
      <c r="EJ375" s="159">
        <f t="shared" si="416"/>
        <v>0</v>
      </c>
      <c r="EK375" s="159">
        <f t="shared" si="417"/>
        <v>6</v>
      </c>
      <c r="EL375" s="159">
        <f t="shared" si="417"/>
        <v>9</v>
      </c>
      <c r="EM375" s="159">
        <f t="shared" si="356"/>
        <v>0</v>
      </c>
      <c r="EN375" s="159"/>
      <c r="EO375" s="159"/>
      <c r="EP375" s="188">
        <f t="shared" si="357"/>
        <v>12</v>
      </c>
      <c r="EQ375" s="159">
        <f t="shared" si="358"/>
        <v>11</v>
      </c>
      <c r="ER375" s="159">
        <f t="shared" si="359"/>
        <v>11</v>
      </c>
      <c r="ES375" s="159">
        <f t="shared" si="360"/>
        <v>10</v>
      </c>
      <c r="ET375" s="159">
        <f t="shared" si="361"/>
        <v>8</v>
      </c>
      <c r="EU375" s="159">
        <f t="shared" si="362"/>
        <v>10</v>
      </c>
      <c r="EV375" s="159"/>
      <c r="EW375" s="159">
        <f t="shared" si="363"/>
        <v>62</v>
      </c>
      <c r="EX375" s="159">
        <f t="shared" si="364"/>
        <v>12</v>
      </c>
      <c r="EY375" s="159">
        <f t="shared" si="365"/>
        <v>11</v>
      </c>
      <c r="EZ375" s="159">
        <f t="shared" si="418"/>
        <v>0</v>
      </c>
      <c r="FA375" s="159">
        <f t="shared" si="418"/>
        <v>0</v>
      </c>
      <c r="FB375" s="159">
        <f t="shared" si="419"/>
        <v>11</v>
      </c>
      <c r="FC375" s="159">
        <f t="shared" si="419"/>
        <v>10</v>
      </c>
      <c r="FD375" s="159">
        <f t="shared" si="366"/>
        <v>0</v>
      </c>
      <c r="FE375" s="159">
        <f t="shared" si="367"/>
        <v>8</v>
      </c>
      <c r="FF375" s="159">
        <f t="shared" si="420"/>
        <v>0</v>
      </c>
      <c r="FG375" s="159">
        <f t="shared" si="420"/>
        <v>0</v>
      </c>
      <c r="FH375" s="159">
        <f t="shared" si="368"/>
        <v>10</v>
      </c>
      <c r="FI375" s="159">
        <v>0</v>
      </c>
      <c r="FJ375" s="159">
        <v>0</v>
      </c>
      <c r="FK375" s="159"/>
      <c r="FL375" s="159"/>
      <c r="FM375" s="235">
        <v>62</v>
      </c>
    </row>
    <row r="376" spans="1:169" ht="18" x14ac:dyDescent="0.2">
      <c r="A376" s="213">
        <v>363</v>
      </c>
      <c r="B376" s="211">
        <v>211423243366</v>
      </c>
      <c r="C376" s="211" t="s">
        <v>1394</v>
      </c>
      <c r="D376" s="197"/>
      <c r="E376" s="212" t="s">
        <v>1395</v>
      </c>
      <c r="F376" s="199">
        <f t="shared" si="243"/>
        <v>2</v>
      </c>
      <c r="G376" s="199">
        <f t="shared" si="244"/>
        <v>2</v>
      </c>
      <c r="H376" s="199">
        <f t="shared" si="245"/>
        <v>2</v>
      </c>
      <c r="I376" s="199">
        <f t="shared" si="246"/>
        <v>2</v>
      </c>
      <c r="J376" s="199">
        <f t="shared" si="247"/>
        <v>2</v>
      </c>
      <c r="K376" s="199">
        <f t="shared" si="248"/>
        <v>2</v>
      </c>
      <c r="L376" s="199">
        <f t="shared" si="249"/>
        <v>2</v>
      </c>
      <c r="M376" s="199">
        <f t="shared" si="250"/>
        <v>0</v>
      </c>
      <c r="N376" s="199">
        <f t="shared" si="251"/>
        <v>0</v>
      </c>
      <c r="O376" s="200">
        <f t="shared" si="252"/>
        <v>0</v>
      </c>
      <c r="P376" s="199">
        <f t="shared" si="253"/>
        <v>0</v>
      </c>
      <c r="Q376" s="199">
        <f t="shared" si="254"/>
        <v>0</v>
      </c>
      <c r="R376" s="199">
        <f t="shared" si="255"/>
        <v>0</v>
      </c>
      <c r="S376" s="201">
        <f t="shared" si="398"/>
        <v>0</v>
      </c>
      <c r="T376" s="202">
        <f t="shared" si="256"/>
        <v>4</v>
      </c>
      <c r="U376" s="199">
        <f t="shared" si="257"/>
        <v>10</v>
      </c>
      <c r="V376" s="199">
        <f t="shared" si="258"/>
        <v>0</v>
      </c>
      <c r="W376" s="199">
        <f t="shared" si="259"/>
        <v>0</v>
      </c>
      <c r="X376" s="201">
        <f t="shared" si="260"/>
        <v>0</v>
      </c>
      <c r="Y376" s="203">
        <f t="shared" si="261"/>
        <v>3</v>
      </c>
      <c r="Z376" s="199">
        <f t="shared" si="262"/>
        <v>10</v>
      </c>
      <c r="AA376" s="199">
        <f t="shared" si="263"/>
        <v>0</v>
      </c>
      <c r="AB376" s="199">
        <f t="shared" si="264"/>
        <v>0</v>
      </c>
      <c r="AC376" s="201">
        <f t="shared" si="265"/>
        <v>0</v>
      </c>
      <c r="AD376" s="202">
        <f t="shared" si="266"/>
        <v>3</v>
      </c>
      <c r="AE376" s="199">
        <f t="shared" si="267"/>
        <v>0</v>
      </c>
      <c r="AF376" s="199">
        <f t="shared" si="268"/>
        <v>0</v>
      </c>
      <c r="AG376" s="199">
        <f t="shared" si="269"/>
        <v>0</v>
      </c>
      <c r="AH376" s="201">
        <f t="shared" si="270"/>
        <v>0</v>
      </c>
      <c r="AI376" s="204">
        <f t="shared" si="271"/>
        <v>4</v>
      </c>
      <c r="AJ376" s="199">
        <f t="shared" si="272"/>
        <v>0</v>
      </c>
      <c r="AK376" s="199">
        <f t="shared" si="273"/>
        <v>0</v>
      </c>
      <c r="AL376" s="199">
        <f t="shared" si="274"/>
        <v>0</v>
      </c>
      <c r="AM376" s="201">
        <f t="shared" si="275"/>
        <v>0</v>
      </c>
      <c r="AN376" s="204">
        <f t="shared" si="276"/>
        <v>4</v>
      </c>
      <c r="AO376" s="199">
        <f t="shared" si="277"/>
        <v>10</v>
      </c>
      <c r="AP376" s="199">
        <f t="shared" si="278"/>
        <v>0</v>
      </c>
      <c r="AQ376" s="199">
        <f t="shared" si="279"/>
        <v>0</v>
      </c>
      <c r="AR376" s="201">
        <f t="shared" si="280"/>
        <v>0</v>
      </c>
      <c r="AS376" s="204">
        <f t="shared" si="281"/>
        <v>3</v>
      </c>
      <c r="AT376" s="199">
        <f t="shared" si="282"/>
        <v>0</v>
      </c>
      <c r="AU376" s="199">
        <f t="shared" si="283"/>
        <v>0</v>
      </c>
      <c r="AV376" s="199">
        <f t="shared" si="284"/>
        <v>0</v>
      </c>
      <c r="AW376" s="201">
        <f t="shared" si="285"/>
        <v>0</v>
      </c>
      <c r="AX376" s="205">
        <f t="shared" si="286"/>
        <v>4</v>
      </c>
      <c r="AY376" s="199">
        <f t="shared" si="287"/>
        <v>10</v>
      </c>
      <c r="AZ376" s="199">
        <f t="shared" si="288"/>
        <v>0</v>
      </c>
      <c r="BA376" s="199">
        <f t="shared" si="289"/>
        <v>0</v>
      </c>
      <c r="BB376" s="201">
        <f t="shared" si="290"/>
        <v>0</v>
      </c>
      <c r="BC376" s="204">
        <f t="shared" si="291"/>
        <v>3</v>
      </c>
      <c r="BD376" s="199">
        <f t="shared" si="292"/>
        <v>6</v>
      </c>
      <c r="BE376" s="199">
        <f t="shared" si="293"/>
        <v>0</v>
      </c>
      <c r="BF376" s="199">
        <f t="shared" si="294"/>
        <v>0</v>
      </c>
      <c r="BG376" s="201">
        <f t="shared" si="295"/>
        <v>0</v>
      </c>
      <c r="BH376" s="204">
        <f t="shared" si="296"/>
        <v>3</v>
      </c>
      <c r="BI376" s="199">
        <f t="shared" si="297"/>
        <v>0</v>
      </c>
      <c r="BJ376" s="199">
        <f t="shared" si="298"/>
        <v>0</v>
      </c>
      <c r="BK376" s="199">
        <f t="shared" si="299"/>
        <v>0</v>
      </c>
      <c r="BL376" s="201">
        <f t="shared" si="300"/>
        <v>0</v>
      </c>
      <c r="BM376" s="206">
        <f t="shared" si="301"/>
        <v>4</v>
      </c>
      <c r="BN376" s="199">
        <f t="shared" si="302"/>
        <v>0</v>
      </c>
      <c r="BO376" s="199">
        <f t="shared" si="303"/>
        <v>0</v>
      </c>
      <c r="BP376" s="199">
        <f t="shared" si="304"/>
        <v>0</v>
      </c>
      <c r="BQ376" s="201">
        <f t="shared" si="305"/>
        <v>0</v>
      </c>
      <c r="BR376" s="207">
        <f t="shared" si="306"/>
        <v>4</v>
      </c>
      <c r="BS376" s="199">
        <f t="shared" si="307"/>
        <v>11</v>
      </c>
      <c r="BT376" s="199">
        <f t="shared" si="308"/>
        <v>0</v>
      </c>
      <c r="BU376" s="199">
        <f t="shared" si="309"/>
        <v>0</v>
      </c>
      <c r="BV376" s="201">
        <f t="shared" si="310"/>
        <v>0</v>
      </c>
      <c r="BW376" s="207">
        <f t="shared" si="311"/>
        <v>3</v>
      </c>
      <c r="BX376" s="235">
        <v>71</v>
      </c>
      <c r="BY376" s="235">
        <v>71</v>
      </c>
      <c r="BZ376" s="193" t="e">
        <f t="shared" si="312"/>
        <v>#VALUE!</v>
      </c>
      <c r="CA376" s="193">
        <f t="shared" si="313"/>
        <v>20</v>
      </c>
      <c r="CB376" s="193" t="e">
        <f t="shared" si="314"/>
        <v>#VALUE!</v>
      </c>
      <c r="CC376" s="193" t="e">
        <f t="shared" si="315"/>
        <v>#VALUE!</v>
      </c>
      <c r="CD376" s="193" t="e">
        <f t="shared" si="316"/>
        <v>#VALUE!</v>
      </c>
      <c r="CE376" s="193" t="e">
        <f t="shared" si="317"/>
        <v>#VALUE!</v>
      </c>
      <c r="CF376" s="193" t="e">
        <f t="shared" si="318"/>
        <v>#VALUE!</v>
      </c>
      <c r="CG376" s="193" t="e">
        <f t="shared" si="319"/>
        <v>#VALUE!</v>
      </c>
      <c r="CH376" s="193" t="e">
        <f t="shared" si="320"/>
        <v>#VALUE!</v>
      </c>
      <c r="CI376" s="193" t="e">
        <f t="shared" si="321"/>
        <v>#VALUE!</v>
      </c>
      <c r="CJ376" s="193" t="e">
        <f t="shared" si="322"/>
        <v>#VALUE!</v>
      </c>
      <c r="CK376" s="193" t="e">
        <f t="shared" si="323"/>
        <v>#VALUE!</v>
      </c>
      <c r="CL376" s="193" t="e">
        <f t="shared" si="324"/>
        <v>#VALUE!</v>
      </c>
      <c r="CM376" s="193" t="e">
        <f t="shared" si="325"/>
        <v>#VALUE!</v>
      </c>
      <c r="CN376" s="193" t="e">
        <f t="shared" si="326"/>
        <v>#VALUE!</v>
      </c>
      <c r="CO376" s="209" t="str">
        <f t="shared" si="327"/>
        <v>2023PEC AI 239</v>
      </c>
      <c r="CP376" s="193" t="e">
        <f t="shared" si="328"/>
        <v>#VALUE!</v>
      </c>
      <c r="CQ376" s="158"/>
      <c r="CR376" s="193">
        <f t="shared" si="329"/>
        <v>20</v>
      </c>
      <c r="CS376" s="193" t="e">
        <f t="shared" si="330"/>
        <v>#VALUE!</v>
      </c>
      <c r="CT376" s="193" t="e">
        <f t="shared" si="331"/>
        <v>#VALUE!</v>
      </c>
      <c r="CU376" s="193" t="e">
        <f t="shared" si="332"/>
        <v>#VALUE!</v>
      </c>
      <c r="CV376" s="193" t="e">
        <f t="shared" si="333"/>
        <v>#VALUE!</v>
      </c>
      <c r="CW376" s="193" t="e">
        <f t="shared" si="334"/>
        <v>#VALUE!</v>
      </c>
      <c r="CX376" s="193" t="e">
        <f t="shared" si="335"/>
        <v>#VALUE!</v>
      </c>
      <c r="CY376" s="193" t="e">
        <f t="shared" si="336"/>
        <v>#VALUE!</v>
      </c>
      <c r="CZ376" s="193" t="e">
        <f t="shared" si="337"/>
        <v>#VALUE!</v>
      </c>
      <c r="DA376" s="193" t="e">
        <f t="shared" si="338"/>
        <v>#VALUE!</v>
      </c>
      <c r="DB376" s="193" t="e">
        <f t="shared" si="339"/>
        <v>#VALUE!</v>
      </c>
      <c r="DC376" s="193" t="e">
        <f t="shared" si="340"/>
        <v>#VALUE!</v>
      </c>
      <c r="DD376" s="193" t="e">
        <f t="shared" si="341"/>
        <v>#VALUE!</v>
      </c>
      <c r="DE376" s="159"/>
      <c r="DF376" s="159" t="e">
        <f t="shared" si="342"/>
        <v>#VALUE!</v>
      </c>
      <c r="DG376" s="159"/>
      <c r="DH376" s="159"/>
      <c r="DI376" s="159"/>
      <c r="DJ376" s="159"/>
      <c r="DK376" s="159"/>
      <c r="DL376" s="159"/>
      <c r="DM376" s="159"/>
      <c r="DN376" s="159"/>
      <c r="DO376" s="159"/>
      <c r="DP376" s="159"/>
      <c r="DQ376" s="159"/>
      <c r="DR376" s="159">
        <f t="shared" si="343"/>
        <v>71</v>
      </c>
      <c r="DS376" s="188">
        <f t="shared" si="344"/>
        <v>14</v>
      </c>
      <c r="DT376" s="159">
        <f t="shared" si="345"/>
        <v>10</v>
      </c>
      <c r="DU376" s="159">
        <f t="shared" si="346"/>
        <v>10</v>
      </c>
      <c r="DV376" s="159">
        <f t="shared" si="347"/>
        <v>10</v>
      </c>
      <c r="DW376" s="159">
        <f t="shared" si="348"/>
        <v>10</v>
      </c>
      <c r="DX376" s="159">
        <f t="shared" si="349"/>
        <v>6</v>
      </c>
      <c r="DY376" s="210">
        <f t="shared" si="350"/>
        <v>11</v>
      </c>
      <c r="DZ376" s="159">
        <f t="shared" si="351"/>
        <v>71</v>
      </c>
      <c r="EA376" s="159">
        <f t="shared" si="352"/>
        <v>14</v>
      </c>
      <c r="EB376" s="159">
        <f t="shared" si="353"/>
        <v>0</v>
      </c>
      <c r="EC376" s="159">
        <f t="shared" si="414"/>
        <v>10</v>
      </c>
      <c r="ED376" s="159">
        <f t="shared" si="414"/>
        <v>10</v>
      </c>
      <c r="EE376" s="159">
        <f t="shared" si="415"/>
        <v>0</v>
      </c>
      <c r="EF376" s="159">
        <f t="shared" si="415"/>
        <v>0</v>
      </c>
      <c r="EG376" s="159">
        <f t="shared" si="354"/>
        <v>10</v>
      </c>
      <c r="EH376" s="159">
        <f t="shared" si="355"/>
        <v>0</v>
      </c>
      <c r="EI376" s="159">
        <f t="shared" si="416"/>
        <v>10</v>
      </c>
      <c r="EJ376" s="159">
        <f t="shared" si="416"/>
        <v>6</v>
      </c>
      <c r="EK376" s="159">
        <f t="shared" si="417"/>
        <v>0</v>
      </c>
      <c r="EL376" s="159">
        <f t="shared" si="417"/>
        <v>0</v>
      </c>
      <c r="EM376" s="159">
        <f t="shared" si="356"/>
        <v>11</v>
      </c>
      <c r="EN376" s="159"/>
      <c r="EO376" s="159"/>
      <c r="EP376" s="188">
        <f t="shared" si="357"/>
        <v>14</v>
      </c>
      <c r="EQ376" s="159">
        <f t="shared" si="358"/>
        <v>12</v>
      </c>
      <c r="ER376" s="159">
        <f t="shared" si="359"/>
        <v>13</v>
      </c>
      <c r="ES376" s="159">
        <f t="shared" si="360"/>
        <v>13</v>
      </c>
      <c r="ET376" s="159">
        <f t="shared" si="361"/>
        <v>8</v>
      </c>
      <c r="EU376" s="159">
        <f t="shared" si="362"/>
        <v>11</v>
      </c>
      <c r="EV376" s="159"/>
      <c r="EW376" s="159">
        <f t="shared" si="363"/>
        <v>71</v>
      </c>
      <c r="EX376" s="159">
        <f t="shared" si="364"/>
        <v>14</v>
      </c>
      <c r="EY376" s="159">
        <f t="shared" si="365"/>
        <v>0</v>
      </c>
      <c r="EZ376" s="159">
        <f t="shared" si="418"/>
        <v>12</v>
      </c>
      <c r="FA376" s="159">
        <f t="shared" si="418"/>
        <v>13</v>
      </c>
      <c r="FB376" s="159">
        <f t="shared" si="419"/>
        <v>0</v>
      </c>
      <c r="FC376" s="159">
        <f t="shared" si="419"/>
        <v>0</v>
      </c>
      <c r="FD376" s="159">
        <f t="shared" si="366"/>
        <v>13</v>
      </c>
      <c r="FE376" s="159">
        <f t="shared" si="367"/>
        <v>0</v>
      </c>
      <c r="FF376" s="159">
        <f t="shared" si="420"/>
        <v>8</v>
      </c>
      <c r="FG376" s="159">
        <f t="shared" si="420"/>
        <v>11</v>
      </c>
      <c r="FH376" s="159">
        <f t="shared" si="368"/>
        <v>0</v>
      </c>
      <c r="FI376" s="159">
        <v>0</v>
      </c>
      <c r="FJ376" s="159">
        <v>0</v>
      </c>
      <c r="FK376" s="159"/>
      <c r="FL376" s="159"/>
      <c r="FM376" s="235">
        <v>71</v>
      </c>
    </row>
    <row r="377" spans="1:169" ht="29" x14ac:dyDescent="0.2">
      <c r="A377" s="194">
        <v>364</v>
      </c>
      <c r="B377" s="195">
        <v>211423243367</v>
      </c>
      <c r="C377" s="196" t="s">
        <v>1396</v>
      </c>
      <c r="D377" s="197"/>
      <c r="E377" s="198" t="s">
        <v>1397</v>
      </c>
      <c r="F377" s="199">
        <f t="shared" si="243"/>
        <v>2</v>
      </c>
      <c r="G377" s="199">
        <f t="shared" si="244"/>
        <v>2</v>
      </c>
      <c r="H377" s="199">
        <f t="shared" si="245"/>
        <v>2</v>
      </c>
      <c r="I377" s="199">
        <f t="shared" si="246"/>
        <v>2</v>
      </c>
      <c r="J377" s="199">
        <f t="shared" si="247"/>
        <v>2</v>
      </c>
      <c r="K377" s="199">
        <f t="shared" si="248"/>
        <v>2</v>
      </c>
      <c r="L377" s="199">
        <f t="shared" si="249"/>
        <v>2</v>
      </c>
      <c r="M377" s="199">
        <f t="shared" si="250"/>
        <v>2</v>
      </c>
      <c r="N377" s="199">
        <f t="shared" si="251"/>
        <v>0</v>
      </c>
      <c r="O377" s="200">
        <f t="shared" si="252"/>
        <v>0</v>
      </c>
      <c r="P377" s="199">
        <f t="shared" si="253"/>
        <v>12</v>
      </c>
      <c r="Q377" s="199">
        <f t="shared" si="254"/>
        <v>0</v>
      </c>
      <c r="R377" s="199">
        <f t="shared" si="255"/>
        <v>0</v>
      </c>
      <c r="S377" s="201">
        <f t="shared" si="398"/>
        <v>0</v>
      </c>
      <c r="T377" s="202">
        <f t="shared" si="256"/>
        <v>3</v>
      </c>
      <c r="U377" s="199">
        <f t="shared" si="257"/>
        <v>0</v>
      </c>
      <c r="V377" s="199">
        <f t="shared" si="258"/>
        <v>0</v>
      </c>
      <c r="W377" s="199">
        <f t="shared" si="259"/>
        <v>0</v>
      </c>
      <c r="X377" s="201">
        <f t="shared" si="260"/>
        <v>0</v>
      </c>
      <c r="Y377" s="203">
        <f t="shared" si="261"/>
        <v>4</v>
      </c>
      <c r="Z377" s="199">
        <f t="shared" si="262"/>
        <v>0</v>
      </c>
      <c r="AA377" s="199">
        <f t="shared" si="263"/>
        <v>0</v>
      </c>
      <c r="AB377" s="199">
        <f t="shared" si="264"/>
        <v>0</v>
      </c>
      <c r="AC377" s="201">
        <f t="shared" si="265"/>
        <v>0</v>
      </c>
      <c r="AD377" s="202">
        <f t="shared" si="266"/>
        <v>4</v>
      </c>
      <c r="AE377" s="199">
        <f t="shared" si="267"/>
        <v>12</v>
      </c>
      <c r="AF377" s="199">
        <f t="shared" si="268"/>
        <v>0</v>
      </c>
      <c r="AG377" s="199">
        <f t="shared" si="269"/>
        <v>0</v>
      </c>
      <c r="AH377" s="201">
        <f t="shared" si="270"/>
        <v>0</v>
      </c>
      <c r="AI377" s="204">
        <f t="shared" si="271"/>
        <v>3</v>
      </c>
      <c r="AJ377" s="199">
        <f t="shared" si="272"/>
        <v>10</v>
      </c>
      <c r="AK377" s="199">
        <f t="shared" si="273"/>
        <v>0</v>
      </c>
      <c r="AL377" s="199">
        <f t="shared" si="274"/>
        <v>0</v>
      </c>
      <c r="AM377" s="201">
        <f t="shared" si="275"/>
        <v>0</v>
      </c>
      <c r="AN377" s="204">
        <f t="shared" si="276"/>
        <v>3</v>
      </c>
      <c r="AO377" s="199">
        <f t="shared" si="277"/>
        <v>0</v>
      </c>
      <c r="AP377" s="199">
        <f t="shared" si="278"/>
        <v>0</v>
      </c>
      <c r="AQ377" s="199">
        <f t="shared" si="279"/>
        <v>0</v>
      </c>
      <c r="AR377" s="201">
        <f t="shared" si="280"/>
        <v>0</v>
      </c>
      <c r="AS377" s="204">
        <f t="shared" si="281"/>
        <v>4</v>
      </c>
      <c r="AT377" s="199">
        <f t="shared" si="282"/>
        <v>12</v>
      </c>
      <c r="AU377" s="199">
        <f t="shared" si="283"/>
        <v>0</v>
      </c>
      <c r="AV377" s="199">
        <f t="shared" si="284"/>
        <v>0</v>
      </c>
      <c r="AW377" s="201">
        <f t="shared" si="285"/>
        <v>0</v>
      </c>
      <c r="AX377" s="205">
        <f t="shared" si="286"/>
        <v>3</v>
      </c>
      <c r="AY377" s="199">
        <f t="shared" si="287"/>
        <v>0</v>
      </c>
      <c r="AZ377" s="199">
        <f t="shared" si="288"/>
        <v>0</v>
      </c>
      <c r="BA377" s="199">
        <f t="shared" si="289"/>
        <v>0</v>
      </c>
      <c r="BB377" s="201">
        <f t="shared" si="290"/>
        <v>0</v>
      </c>
      <c r="BC377" s="204">
        <f t="shared" si="291"/>
        <v>4</v>
      </c>
      <c r="BD377" s="199">
        <f t="shared" si="292"/>
        <v>0</v>
      </c>
      <c r="BE377" s="199">
        <f t="shared" si="293"/>
        <v>0</v>
      </c>
      <c r="BF377" s="199">
        <f t="shared" si="294"/>
        <v>0</v>
      </c>
      <c r="BG377" s="201">
        <f t="shared" si="295"/>
        <v>0</v>
      </c>
      <c r="BH377" s="204">
        <f t="shared" si="296"/>
        <v>4</v>
      </c>
      <c r="BI377" s="199">
        <f t="shared" si="297"/>
        <v>7</v>
      </c>
      <c r="BJ377" s="199">
        <f t="shared" si="298"/>
        <v>0</v>
      </c>
      <c r="BK377" s="199">
        <f t="shared" si="299"/>
        <v>0</v>
      </c>
      <c r="BL377" s="201">
        <f t="shared" si="300"/>
        <v>0</v>
      </c>
      <c r="BM377" s="206">
        <f t="shared" si="301"/>
        <v>3</v>
      </c>
      <c r="BN377" s="199">
        <f t="shared" si="302"/>
        <v>12</v>
      </c>
      <c r="BO377" s="199">
        <f t="shared" si="303"/>
        <v>0</v>
      </c>
      <c r="BP377" s="199">
        <f t="shared" si="304"/>
        <v>0</v>
      </c>
      <c r="BQ377" s="201">
        <f t="shared" si="305"/>
        <v>0</v>
      </c>
      <c r="BR377" s="207">
        <f t="shared" si="306"/>
        <v>3</v>
      </c>
      <c r="BS377" s="199">
        <f t="shared" si="307"/>
        <v>0</v>
      </c>
      <c r="BT377" s="199">
        <f t="shared" si="308"/>
        <v>0</v>
      </c>
      <c r="BU377" s="199">
        <f t="shared" si="309"/>
        <v>0</v>
      </c>
      <c r="BV377" s="201">
        <f t="shared" si="310"/>
        <v>0</v>
      </c>
      <c r="BW377" s="207">
        <f t="shared" si="311"/>
        <v>4</v>
      </c>
      <c r="BX377" s="235">
        <v>81</v>
      </c>
      <c r="BY377" s="235">
        <v>81</v>
      </c>
      <c r="BZ377" s="193" t="e">
        <f t="shared" si="312"/>
        <v>#VALUE!</v>
      </c>
      <c r="CA377" s="193">
        <f t="shared" si="313"/>
        <v>20</v>
      </c>
      <c r="CB377" s="193" t="e">
        <f t="shared" si="314"/>
        <v>#VALUE!</v>
      </c>
      <c r="CC377" s="193" t="e">
        <f t="shared" si="315"/>
        <v>#VALUE!</v>
      </c>
      <c r="CD377" s="193" t="e">
        <f t="shared" si="316"/>
        <v>#VALUE!</v>
      </c>
      <c r="CE377" s="193" t="e">
        <f t="shared" si="317"/>
        <v>#VALUE!</v>
      </c>
      <c r="CF377" s="193" t="e">
        <f t="shared" si="318"/>
        <v>#VALUE!</v>
      </c>
      <c r="CG377" s="193" t="e">
        <f t="shared" si="319"/>
        <v>#VALUE!</v>
      </c>
      <c r="CH377" s="193" t="e">
        <f t="shared" si="320"/>
        <v>#VALUE!</v>
      </c>
      <c r="CI377" s="193" t="e">
        <f t="shared" si="321"/>
        <v>#VALUE!</v>
      </c>
      <c r="CJ377" s="193" t="e">
        <f t="shared" si="322"/>
        <v>#VALUE!</v>
      </c>
      <c r="CK377" s="193" t="e">
        <f t="shared" si="323"/>
        <v>#VALUE!</v>
      </c>
      <c r="CL377" s="193" t="e">
        <f t="shared" si="324"/>
        <v>#VALUE!</v>
      </c>
      <c r="CM377" s="193" t="e">
        <f t="shared" si="325"/>
        <v>#VALUE!</v>
      </c>
      <c r="CN377" s="193" t="e">
        <f t="shared" si="326"/>
        <v>#VALUE!</v>
      </c>
      <c r="CO377" s="209" t="str">
        <f t="shared" si="327"/>
        <v>2023PEC AI 382</v>
      </c>
      <c r="CP377" s="193" t="e">
        <f t="shared" si="328"/>
        <v>#VALUE!</v>
      </c>
      <c r="CQ377" s="158"/>
      <c r="CR377" s="193">
        <f t="shared" si="329"/>
        <v>20</v>
      </c>
      <c r="CS377" s="193" t="e">
        <f t="shared" si="330"/>
        <v>#VALUE!</v>
      </c>
      <c r="CT377" s="193" t="e">
        <f t="shared" si="331"/>
        <v>#VALUE!</v>
      </c>
      <c r="CU377" s="193" t="e">
        <f t="shared" si="332"/>
        <v>#VALUE!</v>
      </c>
      <c r="CV377" s="193" t="e">
        <f t="shared" si="333"/>
        <v>#VALUE!</v>
      </c>
      <c r="CW377" s="193" t="e">
        <f t="shared" si="334"/>
        <v>#VALUE!</v>
      </c>
      <c r="CX377" s="193" t="e">
        <f t="shared" si="335"/>
        <v>#VALUE!</v>
      </c>
      <c r="CY377" s="193" t="e">
        <f t="shared" si="336"/>
        <v>#VALUE!</v>
      </c>
      <c r="CZ377" s="193" t="e">
        <f t="shared" si="337"/>
        <v>#VALUE!</v>
      </c>
      <c r="DA377" s="193" t="e">
        <f t="shared" si="338"/>
        <v>#VALUE!</v>
      </c>
      <c r="DB377" s="193" t="e">
        <f t="shared" si="339"/>
        <v>#VALUE!</v>
      </c>
      <c r="DC377" s="193" t="e">
        <f t="shared" si="340"/>
        <v>#VALUE!</v>
      </c>
      <c r="DD377" s="193" t="e">
        <f t="shared" si="341"/>
        <v>#VALUE!</v>
      </c>
      <c r="DE377" s="159"/>
      <c r="DF377" s="159" t="e">
        <f t="shared" si="342"/>
        <v>#VALUE!</v>
      </c>
      <c r="DG377" s="159"/>
      <c r="DH377" s="159"/>
      <c r="DI377" s="159"/>
      <c r="DJ377" s="159"/>
      <c r="DK377" s="159"/>
      <c r="DL377" s="159"/>
      <c r="DM377" s="159"/>
      <c r="DN377" s="159"/>
      <c r="DO377" s="159"/>
      <c r="DP377" s="159"/>
      <c r="DQ377" s="159"/>
      <c r="DR377" s="159">
        <f t="shared" si="343"/>
        <v>81</v>
      </c>
      <c r="DS377" s="188">
        <f t="shared" si="344"/>
        <v>16</v>
      </c>
      <c r="DT377" s="159">
        <f t="shared" si="345"/>
        <v>12</v>
      </c>
      <c r="DU377" s="159">
        <f t="shared" si="346"/>
        <v>12</v>
      </c>
      <c r="DV377" s="159">
        <f t="shared" si="347"/>
        <v>10</v>
      </c>
      <c r="DW377" s="159">
        <f t="shared" si="348"/>
        <v>12</v>
      </c>
      <c r="DX377" s="159">
        <f t="shared" si="349"/>
        <v>7</v>
      </c>
      <c r="DY377" s="210">
        <f t="shared" si="350"/>
        <v>12</v>
      </c>
      <c r="DZ377" s="159">
        <f t="shared" si="351"/>
        <v>81</v>
      </c>
      <c r="EA377" s="159">
        <f t="shared" si="352"/>
        <v>16</v>
      </c>
      <c r="EB377" s="159">
        <f t="shared" si="353"/>
        <v>12</v>
      </c>
      <c r="EC377" s="159">
        <f t="shared" si="414"/>
        <v>0</v>
      </c>
      <c r="ED377" s="159">
        <f t="shared" si="414"/>
        <v>0</v>
      </c>
      <c r="EE377" s="159">
        <f t="shared" si="415"/>
        <v>12</v>
      </c>
      <c r="EF377" s="159">
        <f t="shared" si="415"/>
        <v>10</v>
      </c>
      <c r="EG377" s="159">
        <f t="shared" si="354"/>
        <v>0</v>
      </c>
      <c r="EH377" s="159">
        <f t="shared" si="355"/>
        <v>12</v>
      </c>
      <c r="EI377" s="159">
        <f t="shared" si="416"/>
        <v>0</v>
      </c>
      <c r="EJ377" s="159">
        <f t="shared" si="416"/>
        <v>0</v>
      </c>
      <c r="EK377" s="159">
        <f t="shared" si="417"/>
        <v>7</v>
      </c>
      <c r="EL377" s="159">
        <f t="shared" si="417"/>
        <v>12</v>
      </c>
      <c r="EM377" s="159">
        <f t="shared" si="356"/>
        <v>0</v>
      </c>
      <c r="EN377" s="159"/>
      <c r="EO377" s="159"/>
      <c r="EP377" s="188">
        <f t="shared" si="357"/>
        <v>16</v>
      </c>
      <c r="EQ377" s="159">
        <f t="shared" si="358"/>
        <v>14</v>
      </c>
      <c r="ER377" s="159">
        <f t="shared" si="359"/>
        <v>14</v>
      </c>
      <c r="ES377" s="159">
        <f t="shared" si="360"/>
        <v>13</v>
      </c>
      <c r="ET377" s="159">
        <f t="shared" si="361"/>
        <v>11</v>
      </c>
      <c r="EU377" s="159">
        <f t="shared" si="362"/>
        <v>13</v>
      </c>
      <c r="EV377" s="159"/>
      <c r="EW377" s="159">
        <f t="shared" si="363"/>
        <v>81</v>
      </c>
      <c r="EX377" s="159">
        <f t="shared" si="364"/>
        <v>16</v>
      </c>
      <c r="EY377" s="159">
        <f t="shared" si="365"/>
        <v>14</v>
      </c>
      <c r="EZ377" s="159">
        <f t="shared" si="418"/>
        <v>0</v>
      </c>
      <c r="FA377" s="159">
        <f t="shared" si="418"/>
        <v>0</v>
      </c>
      <c r="FB377" s="159">
        <f t="shared" si="419"/>
        <v>14</v>
      </c>
      <c r="FC377" s="159">
        <f t="shared" si="419"/>
        <v>13</v>
      </c>
      <c r="FD377" s="159">
        <f t="shared" si="366"/>
        <v>0</v>
      </c>
      <c r="FE377" s="159">
        <f t="shared" si="367"/>
        <v>11</v>
      </c>
      <c r="FF377" s="159">
        <f t="shared" si="420"/>
        <v>0</v>
      </c>
      <c r="FG377" s="159">
        <f t="shared" si="420"/>
        <v>0</v>
      </c>
      <c r="FH377" s="159">
        <f t="shared" si="368"/>
        <v>13</v>
      </c>
      <c r="FI377" s="159">
        <v>0</v>
      </c>
      <c r="FJ377" s="159">
        <v>0</v>
      </c>
      <c r="FK377" s="159"/>
      <c r="FL377" s="159"/>
      <c r="FM377" s="235">
        <v>81</v>
      </c>
    </row>
    <row r="378" spans="1:169" ht="18" x14ac:dyDescent="0.2">
      <c r="A378" s="213">
        <v>365</v>
      </c>
      <c r="B378" s="195">
        <v>211423243368</v>
      </c>
      <c r="C378" s="196" t="s">
        <v>1398</v>
      </c>
      <c r="D378" s="197"/>
      <c r="E378" s="198" t="s">
        <v>1399</v>
      </c>
      <c r="F378" s="199">
        <f t="shared" si="243"/>
        <v>2</v>
      </c>
      <c r="G378" s="199">
        <f t="shared" si="244"/>
        <v>2</v>
      </c>
      <c r="H378" s="199">
        <f t="shared" si="245"/>
        <v>2</v>
      </c>
      <c r="I378" s="199">
        <f t="shared" si="246"/>
        <v>2</v>
      </c>
      <c r="J378" s="199">
        <f t="shared" si="247"/>
        <v>2</v>
      </c>
      <c r="K378" s="199">
        <f t="shared" si="248"/>
        <v>2</v>
      </c>
      <c r="L378" s="199">
        <f t="shared" si="249"/>
        <v>1</v>
      </c>
      <c r="M378" s="199">
        <f t="shared" si="250"/>
        <v>0</v>
      </c>
      <c r="N378" s="199">
        <f t="shared" si="251"/>
        <v>0</v>
      </c>
      <c r="O378" s="200">
        <f t="shared" si="252"/>
        <v>0</v>
      </c>
      <c r="P378" s="199">
        <f t="shared" si="253"/>
        <v>0</v>
      </c>
      <c r="Q378" s="199">
        <f t="shared" si="254"/>
        <v>0</v>
      </c>
      <c r="R378" s="199">
        <f t="shared" si="255"/>
        <v>0</v>
      </c>
      <c r="S378" s="201">
        <f t="shared" si="398"/>
        <v>0</v>
      </c>
      <c r="T378" s="202">
        <f t="shared" si="256"/>
        <v>4</v>
      </c>
      <c r="U378" s="199">
        <f t="shared" si="257"/>
        <v>9</v>
      </c>
      <c r="V378" s="199">
        <f t="shared" si="258"/>
        <v>0</v>
      </c>
      <c r="W378" s="199">
        <f t="shared" si="259"/>
        <v>0</v>
      </c>
      <c r="X378" s="201">
        <f t="shared" si="260"/>
        <v>0</v>
      </c>
      <c r="Y378" s="203">
        <f t="shared" si="261"/>
        <v>3</v>
      </c>
      <c r="Z378" s="199">
        <f t="shared" si="262"/>
        <v>9</v>
      </c>
      <c r="AA378" s="199">
        <f t="shared" si="263"/>
        <v>0</v>
      </c>
      <c r="AB378" s="199">
        <f t="shared" si="264"/>
        <v>0</v>
      </c>
      <c r="AC378" s="201">
        <f t="shared" si="265"/>
        <v>0</v>
      </c>
      <c r="AD378" s="202">
        <f t="shared" si="266"/>
        <v>3</v>
      </c>
      <c r="AE378" s="199">
        <f t="shared" si="267"/>
        <v>0</v>
      </c>
      <c r="AF378" s="199">
        <f t="shared" si="268"/>
        <v>0</v>
      </c>
      <c r="AG378" s="199">
        <f t="shared" si="269"/>
        <v>0</v>
      </c>
      <c r="AH378" s="201">
        <f t="shared" si="270"/>
        <v>0</v>
      </c>
      <c r="AI378" s="204">
        <f t="shared" si="271"/>
        <v>4</v>
      </c>
      <c r="AJ378" s="199">
        <f t="shared" si="272"/>
        <v>0</v>
      </c>
      <c r="AK378" s="199">
        <f t="shared" si="273"/>
        <v>0</v>
      </c>
      <c r="AL378" s="199">
        <f t="shared" si="274"/>
        <v>0</v>
      </c>
      <c r="AM378" s="201">
        <f t="shared" si="275"/>
        <v>0</v>
      </c>
      <c r="AN378" s="204">
        <f t="shared" si="276"/>
        <v>4</v>
      </c>
      <c r="AO378" s="199">
        <f t="shared" si="277"/>
        <v>9</v>
      </c>
      <c r="AP378" s="199">
        <f t="shared" si="278"/>
        <v>0</v>
      </c>
      <c r="AQ378" s="199">
        <f t="shared" si="279"/>
        <v>0</v>
      </c>
      <c r="AR378" s="201">
        <f t="shared" si="280"/>
        <v>0</v>
      </c>
      <c r="AS378" s="204">
        <f t="shared" si="281"/>
        <v>3</v>
      </c>
      <c r="AT378" s="199">
        <f t="shared" si="282"/>
        <v>0</v>
      </c>
      <c r="AU378" s="199">
        <f t="shared" si="283"/>
        <v>0</v>
      </c>
      <c r="AV378" s="199">
        <f t="shared" si="284"/>
        <v>0</v>
      </c>
      <c r="AW378" s="201">
        <f t="shared" si="285"/>
        <v>0</v>
      </c>
      <c r="AX378" s="205">
        <f t="shared" si="286"/>
        <v>4</v>
      </c>
      <c r="AY378" s="199">
        <f t="shared" si="287"/>
        <v>9</v>
      </c>
      <c r="AZ378" s="199">
        <f t="shared" si="288"/>
        <v>0</v>
      </c>
      <c r="BA378" s="199">
        <f t="shared" si="289"/>
        <v>0</v>
      </c>
      <c r="BB378" s="201">
        <f t="shared" si="290"/>
        <v>0</v>
      </c>
      <c r="BC378" s="204">
        <f t="shared" si="291"/>
        <v>3</v>
      </c>
      <c r="BD378" s="199">
        <f t="shared" si="292"/>
        <v>5</v>
      </c>
      <c r="BE378" s="199">
        <f t="shared" si="293"/>
        <v>0</v>
      </c>
      <c r="BF378" s="199">
        <f t="shared" si="294"/>
        <v>0</v>
      </c>
      <c r="BG378" s="201">
        <f t="shared" si="295"/>
        <v>0</v>
      </c>
      <c r="BH378" s="204">
        <f t="shared" si="296"/>
        <v>3</v>
      </c>
      <c r="BI378" s="199">
        <f t="shared" si="297"/>
        <v>0</v>
      </c>
      <c r="BJ378" s="199">
        <f t="shared" si="298"/>
        <v>0</v>
      </c>
      <c r="BK378" s="199">
        <f t="shared" si="299"/>
        <v>0</v>
      </c>
      <c r="BL378" s="201">
        <f t="shared" si="300"/>
        <v>0</v>
      </c>
      <c r="BM378" s="206">
        <f t="shared" si="301"/>
        <v>4</v>
      </c>
      <c r="BN378" s="199">
        <f t="shared" si="302"/>
        <v>0</v>
      </c>
      <c r="BO378" s="199">
        <f t="shared" si="303"/>
        <v>0</v>
      </c>
      <c r="BP378" s="199">
        <f t="shared" si="304"/>
        <v>0</v>
      </c>
      <c r="BQ378" s="201">
        <f t="shared" si="305"/>
        <v>0</v>
      </c>
      <c r="BR378" s="207">
        <f t="shared" si="306"/>
        <v>4</v>
      </c>
      <c r="BS378" s="199">
        <f t="shared" si="307"/>
        <v>9</v>
      </c>
      <c r="BT378" s="199">
        <f t="shared" si="308"/>
        <v>0</v>
      </c>
      <c r="BU378" s="199">
        <f t="shared" si="309"/>
        <v>0</v>
      </c>
      <c r="BV378" s="201">
        <f t="shared" si="310"/>
        <v>0</v>
      </c>
      <c r="BW378" s="207">
        <f t="shared" si="311"/>
        <v>3</v>
      </c>
      <c r="BX378" s="235">
        <v>63</v>
      </c>
      <c r="BY378" s="235">
        <v>63</v>
      </c>
      <c r="BZ378" s="193" t="e">
        <f t="shared" si="312"/>
        <v>#VALUE!</v>
      </c>
      <c r="CA378" s="193">
        <f t="shared" si="313"/>
        <v>20</v>
      </c>
      <c r="CB378" s="193" t="e">
        <f t="shared" si="314"/>
        <v>#VALUE!</v>
      </c>
      <c r="CC378" s="193" t="e">
        <f t="shared" si="315"/>
        <v>#VALUE!</v>
      </c>
      <c r="CD378" s="193" t="e">
        <f t="shared" si="316"/>
        <v>#VALUE!</v>
      </c>
      <c r="CE378" s="193" t="e">
        <f t="shared" si="317"/>
        <v>#VALUE!</v>
      </c>
      <c r="CF378" s="193" t="e">
        <f t="shared" si="318"/>
        <v>#VALUE!</v>
      </c>
      <c r="CG378" s="193" t="e">
        <f t="shared" si="319"/>
        <v>#VALUE!</v>
      </c>
      <c r="CH378" s="193" t="e">
        <f t="shared" si="320"/>
        <v>#VALUE!</v>
      </c>
      <c r="CI378" s="193" t="e">
        <f t="shared" si="321"/>
        <v>#VALUE!</v>
      </c>
      <c r="CJ378" s="193" t="e">
        <f t="shared" si="322"/>
        <v>#VALUE!</v>
      </c>
      <c r="CK378" s="193" t="e">
        <f t="shared" si="323"/>
        <v>#VALUE!</v>
      </c>
      <c r="CL378" s="193" t="e">
        <f t="shared" si="324"/>
        <v>#VALUE!</v>
      </c>
      <c r="CM378" s="193" t="e">
        <f t="shared" si="325"/>
        <v>#VALUE!</v>
      </c>
      <c r="CN378" s="193" t="e">
        <f t="shared" si="326"/>
        <v>#VALUE!</v>
      </c>
      <c r="CO378" s="209" t="str">
        <f t="shared" si="327"/>
        <v>2023PEC AI 383</v>
      </c>
      <c r="CP378" s="193" t="e">
        <f t="shared" si="328"/>
        <v>#VALUE!</v>
      </c>
      <c r="CQ378" s="158"/>
      <c r="CR378" s="193">
        <f t="shared" si="329"/>
        <v>20</v>
      </c>
      <c r="CS378" s="193" t="e">
        <f t="shared" si="330"/>
        <v>#VALUE!</v>
      </c>
      <c r="CT378" s="193" t="e">
        <f t="shared" si="331"/>
        <v>#VALUE!</v>
      </c>
      <c r="CU378" s="193" t="e">
        <f t="shared" si="332"/>
        <v>#VALUE!</v>
      </c>
      <c r="CV378" s="193" t="e">
        <f t="shared" si="333"/>
        <v>#VALUE!</v>
      </c>
      <c r="CW378" s="193" t="e">
        <f t="shared" si="334"/>
        <v>#VALUE!</v>
      </c>
      <c r="CX378" s="193" t="e">
        <f t="shared" si="335"/>
        <v>#VALUE!</v>
      </c>
      <c r="CY378" s="193" t="e">
        <f t="shared" si="336"/>
        <v>#VALUE!</v>
      </c>
      <c r="CZ378" s="193" t="e">
        <f t="shared" si="337"/>
        <v>#VALUE!</v>
      </c>
      <c r="DA378" s="193" t="e">
        <f t="shared" si="338"/>
        <v>#VALUE!</v>
      </c>
      <c r="DB378" s="193" t="e">
        <f t="shared" si="339"/>
        <v>#VALUE!</v>
      </c>
      <c r="DC378" s="193" t="e">
        <f t="shared" si="340"/>
        <v>#VALUE!</v>
      </c>
      <c r="DD378" s="193" t="e">
        <f t="shared" si="341"/>
        <v>#VALUE!</v>
      </c>
      <c r="DE378" s="159"/>
      <c r="DF378" s="159" t="e">
        <f t="shared" si="342"/>
        <v>#VALUE!</v>
      </c>
      <c r="DG378" s="159"/>
      <c r="DH378" s="159"/>
      <c r="DI378" s="159"/>
      <c r="DJ378" s="159"/>
      <c r="DK378" s="159"/>
      <c r="DL378" s="159"/>
      <c r="DM378" s="159"/>
      <c r="DN378" s="159"/>
      <c r="DO378" s="159"/>
      <c r="DP378" s="159"/>
      <c r="DQ378" s="159"/>
      <c r="DR378" s="159">
        <f t="shared" si="343"/>
        <v>63</v>
      </c>
      <c r="DS378" s="188">
        <f t="shared" si="344"/>
        <v>13</v>
      </c>
      <c r="DT378" s="159">
        <f t="shared" si="345"/>
        <v>9</v>
      </c>
      <c r="DU378" s="159">
        <f t="shared" si="346"/>
        <v>9</v>
      </c>
      <c r="DV378" s="159">
        <f t="shared" si="347"/>
        <v>9</v>
      </c>
      <c r="DW378" s="159">
        <f t="shared" si="348"/>
        <v>9</v>
      </c>
      <c r="DX378" s="159">
        <f t="shared" si="349"/>
        <v>5</v>
      </c>
      <c r="DY378" s="210">
        <f t="shared" si="350"/>
        <v>9</v>
      </c>
      <c r="DZ378" s="159">
        <f t="shared" si="351"/>
        <v>63</v>
      </c>
      <c r="EA378" s="159">
        <f t="shared" si="352"/>
        <v>13</v>
      </c>
      <c r="EB378" s="159">
        <f t="shared" si="353"/>
        <v>0</v>
      </c>
      <c r="EC378" s="159">
        <f t="shared" si="414"/>
        <v>9</v>
      </c>
      <c r="ED378" s="159">
        <f t="shared" si="414"/>
        <v>9</v>
      </c>
      <c r="EE378" s="159">
        <f t="shared" si="415"/>
        <v>0</v>
      </c>
      <c r="EF378" s="159">
        <f t="shared" si="415"/>
        <v>0</v>
      </c>
      <c r="EG378" s="159">
        <f t="shared" si="354"/>
        <v>9</v>
      </c>
      <c r="EH378" s="159">
        <f t="shared" si="355"/>
        <v>0</v>
      </c>
      <c r="EI378" s="159">
        <f t="shared" si="416"/>
        <v>9</v>
      </c>
      <c r="EJ378" s="159">
        <f t="shared" si="416"/>
        <v>5</v>
      </c>
      <c r="EK378" s="159">
        <f t="shared" si="417"/>
        <v>0</v>
      </c>
      <c r="EL378" s="159">
        <f t="shared" si="417"/>
        <v>0</v>
      </c>
      <c r="EM378" s="159">
        <f t="shared" si="356"/>
        <v>9</v>
      </c>
      <c r="EN378" s="159"/>
      <c r="EO378" s="159"/>
      <c r="EP378" s="188">
        <f t="shared" si="357"/>
        <v>13</v>
      </c>
      <c r="EQ378" s="159">
        <f t="shared" si="358"/>
        <v>11</v>
      </c>
      <c r="ER378" s="159">
        <f t="shared" si="359"/>
        <v>11</v>
      </c>
      <c r="ES378" s="159">
        <f t="shared" si="360"/>
        <v>11</v>
      </c>
      <c r="ET378" s="159">
        <f t="shared" si="361"/>
        <v>7</v>
      </c>
      <c r="EU378" s="159">
        <f t="shared" si="362"/>
        <v>10</v>
      </c>
      <c r="EV378" s="159"/>
      <c r="EW378" s="159">
        <f t="shared" si="363"/>
        <v>63</v>
      </c>
      <c r="EX378" s="159">
        <f t="shared" si="364"/>
        <v>13</v>
      </c>
      <c r="EY378" s="159">
        <f t="shared" si="365"/>
        <v>0</v>
      </c>
      <c r="EZ378" s="159">
        <f t="shared" si="418"/>
        <v>11</v>
      </c>
      <c r="FA378" s="159">
        <f t="shared" si="418"/>
        <v>11</v>
      </c>
      <c r="FB378" s="159">
        <f t="shared" si="419"/>
        <v>0</v>
      </c>
      <c r="FC378" s="159">
        <f t="shared" si="419"/>
        <v>0</v>
      </c>
      <c r="FD378" s="159">
        <f t="shared" si="366"/>
        <v>11</v>
      </c>
      <c r="FE378" s="159">
        <f t="shared" si="367"/>
        <v>0</v>
      </c>
      <c r="FF378" s="159">
        <f t="shared" si="420"/>
        <v>7</v>
      </c>
      <c r="FG378" s="159">
        <f t="shared" si="420"/>
        <v>10</v>
      </c>
      <c r="FH378" s="159">
        <f t="shared" si="368"/>
        <v>0</v>
      </c>
      <c r="FI378" s="159">
        <v>0</v>
      </c>
      <c r="FJ378" s="159">
        <v>0</v>
      </c>
      <c r="FK378" s="159"/>
      <c r="FL378" s="159"/>
      <c r="FM378" s="235">
        <v>63</v>
      </c>
    </row>
    <row r="379" spans="1:169" ht="18" x14ac:dyDescent="0.2">
      <c r="A379" s="194">
        <v>366</v>
      </c>
      <c r="B379" s="195">
        <v>211423243369</v>
      </c>
      <c r="C379" s="196" t="s">
        <v>1400</v>
      </c>
      <c r="D379" s="197"/>
      <c r="E379" s="198" t="s">
        <v>1401</v>
      </c>
      <c r="F379" s="199">
        <f t="shared" si="243"/>
        <v>2</v>
      </c>
      <c r="G379" s="199">
        <f t="shared" si="244"/>
        <v>2</v>
      </c>
      <c r="H379" s="199">
        <f t="shared" si="245"/>
        <v>2</v>
      </c>
      <c r="I379" s="199">
        <f t="shared" si="246"/>
        <v>2</v>
      </c>
      <c r="J379" s="199">
        <f t="shared" si="247"/>
        <v>2</v>
      </c>
      <c r="K379" s="199">
        <f t="shared" si="248"/>
        <v>2</v>
      </c>
      <c r="L379" s="199">
        <f t="shared" si="249"/>
        <v>2</v>
      </c>
      <c r="M379" s="199">
        <f t="shared" si="250"/>
        <v>2</v>
      </c>
      <c r="N379" s="199">
        <f t="shared" si="251"/>
        <v>2</v>
      </c>
      <c r="O379" s="200">
        <f t="shared" si="252"/>
        <v>1</v>
      </c>
      <c r="P379" s="199">
        <f t="shared" si="253"/>
        <v>13</v>
      </c>
      <c r="Q379" s="199">
        <f t="shared" si="254"/>
        <v>0</v>
      </c>
      <c r="R379" s="199">
        <f t="shared" si="255"/>
        <v>0</v>
      </c>
      <c r="S379" s="201">
        <f t="shared" si="398"/>
        <v>0</v>
      </c>
      <c r="T379" s="202">
        <f t="shared" si="256"/>
        <v>3</v>
      </c>
      <c r="U379" s="199">
        <f t="shared" si="257"/>
        <v>0</v>
      </c>
      <c r="V379" s="199">
        <f t="shared" si="258"/>
        <v>0</v>
      </c>
      <c r="W379" s="199">
        <f t="shared" si="259"/>
        <v>0</v>
      </c>
      <c r="X379" s="201">
        <f t="shared" si="260"/>
        <v>0</v>
      </c>
      <c r="Y379" s="203">
        <f t="shared" si="261"/>
        <v>4</v>
      </c>
      <c r="Z379" s="199">
        <f t="shared" si="262"/>
        <v>0</v>
      </c>
      <c r="AA379" s="199">
        <f t="shared" si="263"/>
        <v>0</v>
      </c>
      <c r="AB379" s="199">
        <f t="shared" si="264"/>
        <v>0</v>
      </c>
      <c r="AC379" s="201">
        <f t="shared" si="265"/>
        <v>0</v>
      </c>
      <c r="AD379" s="202">
        <f t="shared" si="266"/>
        <v>4</v>
      </c>
      <c r="AE379" s="199">
        <f t="shared" si="267"/>
        <v>13</v>
      </c>
      <c r="AF379" s="199">
        <f t="shared" si="268"/>
        <v>0</v>
      </c>
      <c r="AG379" s="199">
        <f t="shared" si="269"/>
        <v>0</v>
      </c>
      <c r="AH379" s="201">
        <f t="shared" si="270"/>
        <v>0</v>
      </c>
      <c r="AI379" s="204">
        <f t="shared" si="271"/>
        <v>3</v>
      </c>
      <c r="AJ379" s="199">
        <f t="shared" si="272"/>
        <v>12</v>
      </c>
      <c r="AK379" s="199">
        <f t="shared" si="273"/>
        <v>0</v>
      </c>
      <c r="AL379" s="199">
        <f t="shared" si="274"/>
        <v>0</v>
      </c>
      <c r="AM379" s="201">
        <f t="shared" si="275"/>
        <v>0</v>
      </c>
      <c r="AN379" s="204">
        <f t="shared" si="276"/>
        <v>3</v>
      </c>
      <c r="AO379" s="199">
        <f t="shared" si="277"/>
        <v>0</v>
      </c>
      <c r="AP379" s="199">
        <f t="shared" si="278"/>
        <v>0</v>
      </c>
      <c r="AQ379" s="199">
        <f t="shared" si="279"/>
        <v>0</v>
      </c>
      <c r="AR379" s="201">
        <f t="shared" si="280"/>
        <v>0</v>
      </c>
      <c r="AS379" s="204">
        <f t="shared" si="281"/>
        <v>4</v>
      </c>
      <c r="AT379" s="199">
        <f t="shared" si="282"/>
        <v>13</v>
      </c>
      <c r="AU379" s="199">
        <f t="shared" si="283"/>
        <v>0</v>
      </c>
      <c r="AV379" s="199">
        <f t="shared" si="284"/>
        <v>0</v>
      </c>
      <c r="AW379" s="201">
        <f t="shared" si="285"/>
        <v>0</v>
      </c>
      <c r="AX379" s="205">
        <f t="shared" si="286"/>
        <v>3</v>
      </c>
      <c r="AY379" s="199">
        <f t="shared" si="287"/>
        <v>0</v>
      </c>
      <c r="AZ379" s="199">
        <f t="shared" si="288"/>
        <v>0</v>
      </c>
      <c r="BA379" s="199">
        <f t="shared" si="289"/>
        <v>0</v>
      </c>
      <c r="BB379" s="201">
        <f t="shared" si="290"/>
        <v>0</v>
      </c>
      <c r="BC379" s="204">
        <f t="shared" si="291"/>
        <v>4</v>
      </c>
      <c r="BD379" s="199">
        <f t="shared" si="292"/>
        <v>0</v>
      </c>
      <c r="BE379" s="199">
        <f t="shared" si="293"/>
        <v>0</v>
      </c>
      <c r="BF379" s="199">
        <f t="shared" si="294"/>
        <v>0</v>
      </c>
      <c r="BG379" s="201">
        <f t="shared" si="295"/>
        <v>0</v>
      </c>
      <c r="BH379" s="204">
        <f t="shared" si="296"/>
        <v>4</v>
      </c>
      <c r="BI379" s="199">
        <f t="shared" si="297"/>
        <v>10</v>
      </c>
      <c r="BJ379" s="199">
        <f t="shared" si="298"/>
        <v>0</v>
      </c>
      <c r="BK379" s="199">
        <f t="shared" si="299"/>
        <v>0</v>
      </c>
      <c r="BL379" s="201">
        <f t="shared" si="300"/>
        <v>0</v>
      </c>
      <c r="BM379" s="206">
        <f t="shared" si="301"/>
        <v>3</v>
      </c>
      <c r="BN379" s="199">
        <f t="shared" si="302"/>
        <v>14</v>
      </c>
      <c r="BO379" s="199">
        <f t="shared" si="303"/>
        <v>0</v>
      </c>
      <c r="BP379" s="199">
        <f t="shared" si="304"/>
        <v>0</v>
      </c>
      <c r="BQ379" s="201">
        <f t="shared" si="305"/>
        <v>0</v>
      </c>
      <c r="BR379" s="207">
        <f t="shared" si="306"/>
        <v>3</v>
      </c>
      <c r="BS379" s="199">
        <f t="shared" si="307"/>
        <v>0</v>
      </c>
      <c r="BT379" s="199">
        <f t="shared" si="308"/>
        <v>0</v>
      </c>
      <c r="BU379" s="199">
        <f t="shared" si="309"/>
        <v>0</v>
      </c>
      <c r="BV379" s="201">
        <f t="shared" si="310"/>
        <v>0</v>
      </c>
      <c r="BW379" s="207">
        <f t="shared" si="311"/>
        <v>4</v>
      </c>
      <c r="BX379" s="235">
        <v>94</v>
      </c>
      <c r="BY379" s="235">
        <v>94</v>
      </c>
      <c r="BZ379" s="193" t="e">
        <f t="shared" si="312"/>
        <v>#VALUE!</v>
      </c>
      <c r="CA379" s="193">
        <f t="shared" si="313"/>
        <v>20</v>
      </c>
      <c r="CB379" s="193" t="e">
        <f t="shared" si="314"/>
        <v>#VALUE!</v>
      </c>
      <c r="CC379" s="193" t="e">
        <f t="shared" si="315"/>
        <v>#VALUE!</v>
      </c>
      <c r="CD379" s="193" t="e">
        <f t="shared" si="316"/>
        <v>#VALUE!</v>
      </c>
      <c r="CE379" s="193" t="e">
        <f t="shared" si="317"/>
        <v>#VALUE!</v>
      </c>
      <c r="CF379" s="193" t="e">
        <f t="shared" si="318"/>
        <v>#VALUE!</v>
      </c>
      <c r="CG379" s="193" t="e">
        <f t="shared" si="319"/>
        <v>#VALUE!</v>
      </c>
      <c r="CH379" s="193" t="e">
        <f t="shared" si="320"/>
        <v>#VALUE!</v>
      </c>
      <c r="CI379" s="193" t="e">
        <f t="shared" si="321"/>
        <v>#VALUE!</v>
      </c>
      <c r="CJ379" s="193" t="e">
        <f t="shared" si="322"/>
        <v>#VALUE!</v>
      </c>
      <c r="CK379" s="193" t="e">
        <f t="shared" si="323"/>
        <v>#VALUE!</v>
      </c>
      <c r="CL379" s="193" t="e">
        <f t="shared" si="324"/>
        <v>#VALUE!</v>
      </c>
      <c r="CM379" s="193" t="e">
        <f t="shared" si="325"/>
        <v>#VALUE!</v>
      </c>
      <c r="CN379" s="193" t="e">
        <f t="shared" si="326"/>
        <v>#VALUE!</v>
      </c>
      <c r="CO379" s="209" t="str">
        <f t="shared" si="327"/>
        <v>2023PEC AI 384</v>
      </c>
      <c r="CP379" s="193" t="e">
        <f t="shared" si="328"/>
        <v>#VALUE!</v>
      </c>
      <c r="CQ379" s="158"/>
      <c r="CR379" s="193">
        <f t="shared" si="329"/>
        <v>20</v>
      </c>
      <c r="CS379" s="193" t="e">
        <f t="shared" si="330"/>
        <v>#VALUE!</v>
      </c>
      <c r="CT379" s="193" t="e">
        <f t="shared" si="331"/>
        <v>#VALUE!</v>
      </c>
      <c r="CU379" s="193" t="e">
        <f t="shared" si="332"/>
        <v>#VALUE!</v>
      </c>
      <c r="CV379" s="193" t="e">
        <f t="shared" si="333"/>
        <v>#VALUE!</v>
      </c>
      <c r="CW379" s="193" t="e">
        <f t="shared" si="334"/>
        <v>#VALUE!</v>
      </c>
      <c r="CX379" s="193" t="e">
        <f t="shared" si="335"/>
        <v>#VALUE!</v>
      </c>
      <c r="CY379" s="193" t="e">
        <f t="shared" si="336"/>
        <v>#VALUE!</v>
      </c>
      <c r="CZ379" s="193" t="e">
        <f t="shared" si="337"/>
        <v>#VALUE!</v>
      </c>
      <c r="DA379" s="193" t="e">
        <f t="shared" si="338"/>
        <v>#VALUE!</v>
      </c>
      <c r="DB379" s="193" t="e">
        <f t="shared" si="339"/>
        <v>#VALUE!</v>
      </c>
      <c r="DC379" s="193" t="e">
        <f t="shared" si="340"/>
        <v>#VALUE!</v>
      </c>
      <c r="DD379" s="193" t="e">
        <f t="shared" si="341"/>
        <v>#VALUE!</v>
      </c>
      <c r="DE379" s="159"/>
      <c r="DF379" s="159" t="e">
        <f t="shared" si="342"/>
        <v>#VALUE!</v>
      </c>
      <c r="DG379" s="159"/>
      <c r="DH379" s="159"/>
      <c r="DI379" s="159"/>
      <c r="DJ379" s="159"/>
      <c r="DK379" s="159"/>
      <c r="DL379" s="159"/>
      <c r="DM379" s="159"/>
      <c r="DN379" s="159"/>
      <c r="DO379" s="159"/>
      <c r="DP379" s="159"/>
      <c r="DQ379" s="159"/>
      <c r="DR379" s="159">
        <f t="shared" si="343"/>
        <v>94</v>
      </c>
      <c r="DS379" s="188">
        <f t="shared" si="344"/>
        <v>19</v>
      </c>
      <c r="DT379" s="159">
        <f t="shared" si="345"/>
        <v>13</v>
      </c>
      <c r="DU379" s="159">
        <f t="shared" si="346"/>
        <v>13</v>
      </c>
      <c r="DV379" s="159">
        <f t="shared" si="347"/>
        <v>12</v>
      </c>
      <c r="DW379" s="159">
        <f t="shared" si="348"/>
        <v>13</v>
      </c>
      <c r="DX379" s="159">
        <f t="shared" si="349"/>
        <v>10</v>
      </c>
      <c r="DY379" s="210">
        <f t="shared" si="350"/>
        <v>14</v>
      </c>
      <c r="DZ379" s="159">
        <f t="shared" si="351"/>
        <v>94</v>
      </c>
      <c r="EA379" s="159">
        <f t="shared" si="352"/>
        <v>19</v>
      </c>
      <c r="EB379" s="159">
        <f t="shared" si="353"/>
        <v>13</v>
      </c>
      <c r="EC379" s="159">
        <f t="shared" si="414"/>
        <v>0</v>
      </c>
      <c r="ED379" s="159">
        <f t="shared" si="414"/>
        <v>0</v>
      </c>
      <c r="EE379" s="159">
        <f t="shared" si="415"/>
        <v>13</v>
      </c>
      <c r="EF379" s="159">
        <f t="shared" si="415"/>
        <v>12</v>
      </c>
      <c r="EG379" s="159">
        <f t="shared" si="354"/>
        <v>0</v>
      </c>
      <c r="EH379" s="159">
        <f t="shared" si="355"/>
        <v>13</v>
      </c>
      <c r="EI379" s="159">
        <f t="shared" si="416"/>
        <v>0</v>
      </c>
      <c r="EJ379" s="159">
        <f t="shared" si="416"/>
        <v>0</v>
      </c>
      <c r="EK379" s="159">
        <f t="shared" si="417"/>
        <v>10</v>
      </c>
      <c r="EL379" s="159">
        <f t="shared" si="417"/>
        <v>14</v>
      </c>
      <c r="EM379" s="159">
        <f t="shared" si="356"/>
        <v>0</v>
      </c>
      <c r="EN379" s="159"/>
      <c r="EO379" s="159"/>
      <c r="EP379" s="188">
        <f t="shared" si="357"/>
        <v>19</v>
      </c>
      <c r="EQ379" s="159">
        <f t="shared" si="358"/>
        <v>16</v>
      </c>
      <c r="ER379" s="159">
        <f t="shared" si="359"/>
        <v>16</v>
      </c>
      <c r="ES379" s="159">
        <f t="shared" si="360"/>
        <v>15</v>
      </c>
      <c r="ET379" s="159">
        <f t="shared" si="361"/>
        <v>13</v>
      </c>
      <c r="EU379" s="159">
        <f t="shared" si="362"/>
        <v>15</v>
      </c>
      <c r="EV379" s="159"/>
      <c r="EW379" s="159">
        <f t="shared" si="363"/>
        <v>94</v>
      </c>
      <c r="EX379" s="159">
        <f t="shared" si="364"/>
        <v>19</v>
      </c>
      <c r="EY379" s="159">
        <f t="shared" si="365"/>
        <v>16</v>
      </c>
      <c r="EZ379" s="159">
        <f t="shared" si="418"/>
        <v>0</v>
      </c>
      <c r="FA379" s="159">
        <f t="shared" si="418"/>
        <v>0</v>
      </c>
      <c r="FB379" s="159">
        <f t="shared" si="419"/>
        <v>16</v>
      </c>
      <c r="FC379" s="159">
        <f t="shared" si="419"/>
        <v>15</v>
      </c>
      <c r="FD379" s="159">
        <f t="shared" si="366"/>
        <v>0</v>
      </c>
      <c r="FE379" s="159">
        <f t="shared" si="367"/>
        <v>13</v>
      </c>
      <c r="FF379" s="159">
        <f t="shared" si="420"/>
        <v>0</v>
      </c>
      <c r="FG379" s="159">
        <f t="shared" si="420"/>
        <v>0</v>
      </c>
      <c r="FH379" s="159">
        <f t="shared" si="368"/>
        <v>15</v>
      </c>
      <c r="FI379" s="159">
        <v>0</v>
      </c>
      <c r="FJ379" s="159">
        <v>0</v>
      </c>
      <c r="FK379" s="159"/>
      <c r="FL379" s="159"/>
      <c r="FM379" s="235">
        <v>94</v>
      </c>
    </row>
    <row r="380" spans="1:169" ht="29" x14ac:dyDescent="0.2">
      <c r="A380" s="213">
        <v>367</v>
      </c>
      <c r="B380" s="195">
        <v>211423243370</v>
      </c>
      <c r="C380" s="196" t="s">
        <v>1402</v>
      </c>
      <c r="D380" s="197"/>
      <c r="E380" s="198" t="s">
        <v>1403</v>
      </c>
      <c r="F380" s="199">
        <f t="shared" si="243"/>
        <v>2</v>
      </c>
      <c r="G380" s="199">
        <f t="shared" si="244"/>
        <v>2</v>
      </c>
      <c r="H380" s="199">
        <f t="shared" si="245"/>
        <v>2</v>
      </c>
      <c r="I380" s="199">
        <f t="shared" si="246"/>
        <v>2</v>
      </c>
      <c r="J380" s="199">
        <f t="shared" si="247"/>
        <v>2</v>
      </c>
      <c r="K380" s="199">
        <f t="shared" si="248"/>
        <v>2</v>
      </c>
      <c r="L380" s="199">
        <f t="shared" si="249"/>
        <v>2</v>
      </c>
      <c r="M380" s="199">
        <f t="shared" si="250"/>
        <v>1</v>
      </c>
      <c r="N380" s="199">
        <f t="shared" si="251"/>
        <v>0</v>
      </c>
      <c r="O380" s="200">
        <f t="shared" si="252"/>
        <v>0</v>
      </c>
      <c r="P380" s="199">
        <f t="shared" si="253"/>
        <v>0</v>
      </c>
      <c r="Q380" s="199">
        <f t="shared" si="254"/>
        <v>0</v>
      </c>
      <c r="R380" s="199">
        <f t="shared" si="255"/>
        <v>0</v>
      </c>
      <c r="S380" s="201">
        <f t="shared" si="398"/>
        <v>0</v>
      </c>
      <c r="T380" s="202">
        <f t="shared" si="256"/>
        <v>4</v>
      </c>
      <c r="U380" s="199">
        <f t="shared" si="257"/>
        <v>10</v>
      </c>
      <c r="V380" s="199">
        <f t="shared" si="258"/>
        <v>0</v>
      </c>
      <c r="W380" s="199">
        <f t="shared" si="259"/>
        <v>0</v>
      </c>
      <c r="X380" s="201">
        <f t="shared" si="260"/>
        <v>0</v>
      </c>
      <c r="Y380" s="203">
        <f t="shared" si="261"/>
        <v>3</v>
      </c>
      <c r="Z380" s="199">
        <f t="shared" si="262"/>
        <v>11</v>
      </c>
      <c r="AA380" s="199">
        <f t="shared" si="263"/>
        <v>0</v>
      </c>
      <c r="AB380" s="199">
        <f t="shared" si="264"/>
        <v>0</v>
      </c>
      <c r="AC380" s="201">
        <f t="shared" si="265"/>
        <v>0</v>
      </c>
      <c r="AD380" s="202">
        <f t="shared" si="266"/>
        <v>3</v>
      </c>
      <c r="AE380" s="199">
        <f t="shared" si="267"/>
        <v>0</v>
      </c>
      <c r="AF380" s="199">
        <f t="shared" si="268"/>
        <v>0</v>
      </c>
      <c r="AG380" s="199">
        <f t="shared" si="269"/>
        <v>0</v>
      </c>
      <c r="AH380" s="201">
        <f t="shared" si="270"/>
        <v>0</v>
      </c>
      <c r="AI380" s="204">
        <f t="shared" si="271"/>
        <v>4</v>
      </c>
      <c r="AJ380" s="199">
        <f t="shared" si="272"/>
        <v>0</v>
      </c>
      <c r="AK380" s="199">
        <f t="shared" si="273"/>
        <v>0</v>
      </c>
      <c r="AL380" s="199">
        <f t="shared" si="274"/>
        <v>0</v>
      </c>
      <c r="AM380" s="201">
        <f t="shared" si="275"/>
        <v>0</v>
      </c>
      <c r="AN380" s="204">
        <f t="shared" si="276"/>
        <v>4</v>
      </c>
      <c r="AO380" s="199">
        <f t="shared" si="277"/>
        <v>11</v>
      </c>
      <c r="AP380" s="199">
        <f t="shared" si="278"/>
        <v>0</v>
      </c>
      <c r="AQ380" s="199">
        <f t="shared" si="279"/>
        <v>0</v>
      </c>
      <c r="AR380" s="201">
        <f t="shared" si="280"/>
        <v>0</v>
      </c>
      <c r="AS380" s="204">
        <f t="shared" si="281"/>
        <v>3</v>
      </c>
      <c r="AT380" s="199">
        <f t="shared" si="282"/>
        <v>0</v>
      </c>
      <c r="AU380" s="199">
        <f t="shared" si="283"/>
        <v>0</v>
      </c>
      <c r="AV380" s="199">
        <f t="shared" si="284"/>
        <v>0</v>
      </c>
      <c r="AW380" s="201">
        <f t="shared" si="285"/>
        <v>0</v>
      </c>
      <c r="AX380" s="205">
        <f t="shared" si="286"/>
        <v>4</v>
      </c>
      <c r="AY380" s="199">
        <f t="shared" si="287"/>
        <v>11</v>
      </c>
      <c r="AZ380" s="199">
        <f t="shared" si="288"/>
        <v>0</v>
      </c>
      <c r="BA380" s="199">
        <f t="shared" si="289"/>
        <v>0</v>
      </c>
      <c r="BB380" s="201">
        <f t="shared" si="290"/>
        <v>0</v>
      </c>
      <c r="BC380" s="204">
        <f t="shared" si="291"/>
        <v>3</v>
      </c>
      <c r="BD380" s="199">
        <f t="shared" si="292"/>
        <v>4</v>
      </c>
      <c r="BE380" s="199">
        <f t="shared" si="293"/>
        <v>0</v>
      </c>
      <c r="BF380" s="199">
        <f t="shared" si="294"/>
        <v>0</v>
      </c>
      <c r="BG380" s="201">
        <f t="shared" si="295"/>
        <v>0</v>
      </c>
      <c r="BH380" s="204">
        <f t="shared" si="296"/>
        <v>3</v>
      </c>
      <c r="BI380" s="199">
        <f t="shared" si="297"/>
        <v>0</v>
      </c>
      <c r="BJ380" s="199">
        <f t="shared" si="298"/>
        <v>0</v>
      </c>
      <c r="BK380" s="199">
        <f t="shared" si="299"/>
        <v>0</v>
      </c>
      <c r="BL380" s="201">
        <f t="shared" si="300"/>
        <v>0</v>
      </c>
      <c r="BM380" s="206">
        <f t="shared" si="301"/>
        <v>4</v>
      </c>
      <c r="BN380" s="199">
        <f t="shared" si="302"/>
        <v>0</v>
      </c>
      <c r="BO380" s="199">
        <f t="shared" si="303"/>
        <v>0</v>
      </c>
      <c r="BP380" s="199">
        <f t="shared" si="304"/>
        <v>0</v>
      </c>
      <c r="BQ380" s="201">
        <f t="shared" si="305"/>
        <v>0</v>
      </c>
      <c r="BR380" s="207">
        <f t="shared" si="306"/>
        <v>4</v>
      </c>
      <c r="BS380" s="199">
        <f t="shared" si="307"/>
        <v>11</v>
      </c>
      <c r="BT380" s="199">
        <f t="shared" si="308"/>
        <v>0</v>
      </c>
      <c r="BU380" s="199">
        <f t="shared" si="309"/>
        <v>0</v>
      </c>
      <c r="BV380" s="201">
        <f t="shared" si="310"/>
        <v>0</v>
      </c>
      <c r="BW380" s="207">
        <f t="shared" si="311"/>
        <v>3</v>
      </c>
      <c r="BX380" s="235">
        <v>73</v>
      </c>
      <c r="BY380" s="235">
        <v>73</v>
      </c>
      <c r="BZ380" s="193" t="e">
        <f t="shared" si="312"/>
        <v>#VALUE!</v>
      </c>
      <c r="CA380" s="193">
        <f t="shared" si="313"/>
        <v>20</v>
      </c>
      <c r="CB380" s="193" t="e">
        <f t="shared" si="314"/>
        <v>#VALUE!</v>
      </c>
      <c r="CC380" s="193" t="e">
        <f t="shared" si="315"/>
        <v>#VALUE!</v>
      </c>
      <c r="CD380" s="193" t="e">
        <f t="shared" si="316"/>
        <v>#VALUE!</v>
      </c>
      <c r="CE380" s="193" t="e">
        <f t="shared" si="317"/>
        <v>#VALUE!</v>
      </c>
      <c r="CF380" s="193" t="e">
        <f t="shared" si="318"/>
        <v>#VALUE!</v>
      </c>
      <c r="CG380" s="193" t="e">
        <f t="shared" si="319"/>
        <v>#VALUE!</v>
      </c>
      <c r="CH380" s="193" t="e">
        <f t="shared" si="320"/>
        <v>#VALUE!</v>
      </c>
      <c r="CI380" s="193" t="e">
        <f t="shared" si="321"/>
        <v>#VALUE!</v>
      </c>
      <c r="CJ380" s="193" t="e">
        <f t="shared" si="322"/>
        <v>#VALUE!</v>
      </c>
      <c r="CK380" s="193" t="e">
        <f t="shared" si="323"/>
        <v>#VALUE!</v>
      </c>
      <c r="CL380" s="193" t="e">
        <f t="shared" si="324"/>
        <v>#VALUE!</v>
      </c>
      <c r="CM380" s="193" t="e">
        <f t="shared" si="325"/>
        <v>#VALUE!</v>
      </c>
      <c r="CN380" s="193" t="e">
        <f t="shared" si="326"/>
        <v>#VALUE!</v>
      </c>
      <c r="CO380" s="209" t="str">
        <f t="shared" si="327"/>
        <v>2023PEC AI 385</v>
      </c>
      <c r="CP380" s="193" t="e">
        <f t="shared" si="328"/>
        <v>#VALUE!</v>
      </c>
      <c r="CQ380" s="158"/>
      <c r="CR380" s="193">
        <f t="shared" si="329"/>
        <v>20</v>
      </c>
      <c r="CS380" s="193" t="e">
        <f t="shared" si="330"/>
        <v>#VALUE!</v>
      </c>
      <c r="CT380" s="193" t="e">
        <f t="shared" si="331"/>
        <v>#VALUE!</v>
      </c>
      <c r="CU380" s="193" t="e">
        <f t="shared" si="332"/>
        <v>#VALUE!</v>
      </c>
      <c r="CV380" s="193" t="e">
        <f t="shared" si="333"/>
        <v>#VALUE!</v>
      </c>
      <c r="CW380" s="193" t="e">
        <f t="shared" si="334"/>
        <v>#VALUE!</v>
      </c>
      <c r="CX380" s="193" t="e">
        <f t="shared" si="335"/>
        <v>#VALUE!</v>
      </c>
      <c r="CY380" s="193" t="e">
        <f t="shared" si="336"/>
        <v>#VALUE!</v>
      </c>
      <c r="CZ380" s="193" t="e">
        <f t="shared" si="337"/>
        <v>#VALUE!</v>
      </c>
      <c r="DA380" s="193" t="e">
        <f t="shared" si="338"/>
        <v>#VALUE!</v>
      </c>
      <c r="DB380" s="193" t="e">
        <f t="shared" si="339"/>
        <v>#VALUE!</v>
      </c>
      <c r="DC380" s="193" t="e">
        <f t="shared" si="340"/>
        <v>#VALUE!</v>
      </c>
      <c r="DD380" s="193" t="e">
        <f t="shared" si="341"/>
        <v>#VALUE!</v>
      </c>
      <c r="DE380" s="159"/>
      <c r="DF380" s="159" t="e">
        <f t="shared" si="342"/>
        <v>#VALUE!</v>
      </c>
      <c r="DG380" s="159"/>
      <c r="DH380" s="159"/>
      <c r="DI380" s="159"/>
      <c r="DJ380" s="159"/>
      <c r="DK380" s="159"/>
      <c r="DL380" s="159"/>
      <c r="DM380" s="159"/>
      <c r="DN380" s="159"/>
      <c r="DO380" s="159"/>
      <c r="DP380" s="159"/>
      <c r="DQ380" s="159"/>
      <c r="DR380" s="159">
        <f t="shared" si="343"/>
        <v>73</v>
      </c>
      <c r="DS380" s="188">
        <f t="shared" si="344"/>
        <v>15</v>
      </c>
      <c r="DT380" s="159">
        <f t="shared" si="345"/>
        <v>10</v>
      </c>
      <c r="DU380" s="159">
        <f t="shared" si="346"/>
        <v>11</v>
      </c>
      <c r="DV380" s="159">
        <f t="shared" si="347"/>
        <v>11</v>
      </c>
      <c r="DW380" s="159">
        <f t="shared" si="348"/>
        <v>11</v>
      </c>
      <c r="DX380" s="159">
        <f t="shared" si="349"/>
        <v>4</v>
      </c>
      <c r="DY380" s="210">
        <f t="shared" si="350"/>
        <v>11</v>
      </c>
      <c r="DZ380" s="159">
        <f t="shared" si="351"/>
        <v>73</v>
      </c>
      <c r="EA380" s="159">
        <f t="shared" si="352"/>
        <v>15</v>
      </c>
      <c r="EB380" s="159">
        <f t="shared" si="353"/>
        <v>0</v>
      </c>
      <c r="EC380" s="159">
        <f t="shared" si="414"/>
        <v>10</v>
      </c>
      <c r="ED380" s="159">
        <f t="shared" si="414"/>
        <v>11</v>
      </c>
      <c r="EE380" s="159">
        <f t="shared" si="415"/>
        <v>0</v>
      </c>
      <c r="EF380" s="159">
        <f t="shared" si="415"/>
        <v>0</v>
      </c>
      <c r="EG380" s="159">
        <f t="shared" si="354"/>
        <v>11</v>
      </c>
      <c r="EH380" s="159">
        <f t="shared" si="355"/>
        <v>0</v>
      </c>
      <c r="EI380" s="159">
        <f t="shared" si="416"/>
        <v>11</v>
      </c>
      <c r="EJ380" s="159">
        <f t="shared" si="416"/>
        <v>4</v>
      </c>
      <c r="EK380" s="159">
        <f t="shared" si="417"/>
        <v>0</v>
      </c>
      <c r="EL380" s="159">
        <f t="shared" si="417"/>
        <v>0</v>
      </c>
      <c r="EM380" s="159">
        <f t="shared" si="356"/>
        <v>11</v>
      </c>
      <c r="EN380" s="159"/>
      <c r="EO380" s="159"/>
      <c r="EP380" s="188">
        <f t="shared" si="357"/>
        <v>15</v>
      </c>
      <c r="EQ380" s="159">
        <f t="shared" si="358"/>
        <v>12</v>
      </c>
      <c r="ER380" s="159">
        <f t="shared" si="359"/>
        <v>13</v>
      </c>
      <c r="ES380" s="159">
        <f t="shared" si="360"/>
        <v>13</v>
      </c>
      <c r="ET380" s="159">
        <f t="shared" si="361"/>
        <v>8</v>
      </c>
      <c r="EU380" s="159">
        <f t="shared" si="362"/>
        <v>12</v>
      </c>
      <c r="EV380" s="159"/>
      <c r="EW380" s="159">
        <f t="shared" si="363"/>
        <v>73</v>
      </c>
      <c r="EX380" s="159">
        <f t="shared" si="364"/>
        <v>15</v>
      </c>
      <c r="EY380" s="159">
        <f t="shared" si="365"/>
        <v>0</v>
      </c>
      <c r="EZ380" s="159">
        <f t="shared" si="418"/>
        <v>12</v>
      </c>
      <c r="FA380" s="159">
        <f t="shared" si="418"/>
        <v>13</v>
      </c>
      <c r="FB380" s="159">
        <f t="shared" si="419"/>
        <v>0</v>
      </c>
      <c r="FC380" s="159">
        <f t="shared" si="419"/>
        <v>0</v>
      </c>
      <c r="FD380" s="159">
        <f t="shared" si="366"/>
        <v>13</v>
      </c>
      <c r="FE380" s="159">
        <f t="shared" si="367"/>
        <v>0</v>
      </c>
      <c r="FF380" s="159">
        <f t="shared" si="420"/>
        <v>8</v>
      </c>
      <c r="FG380" s="159">
        <f t="shared" si="420"/>
        <v>12</v>
      </c>
      <c r="FH380" s="159">
        <f t="shared" si="368"/>
        <v>0</v>
      </c>
      <c r="FI380" s="159">
        <v>0</v>
      </c>
      <c r="FJ380" s="159">
        <v>0</v>
      </c>
      <c r="FK380" s="159"/>
      <c r="FL380" s="159"/>
      <c r="FM380" s="235">
        <v>73</v>
      </c>
    </row>
    <row r="381" spans="1:169" ht="18" x14ac:dyDescent="0.2">
      <c r="A381" s="194">
        <v>368</v>
      </c>
      <c r="B381" s="195">
        <v>211423243371</v>
      </c>
      <c r="C381" s="196" t="s">
        <v>1404</v>
      </c>
      <c r="D381" s="197"/>
      <c r="E381" s="198" t="s">
        <v>1405</v>
      </c>
      <c r="F381" s="199">
        <f t="shared" si="243"/>
        <v>2</v>
      </c>
      <c r="G381" s="199">
        <f t="shared" si="244"/>
        <v>2</v>
      </c>
      <c r="H381" s="199">
        <f t="shared" si="245"/>
        <v>2</v>
      </c>
      <c r="I381" s="199">
        <f t="shared" si="246"/>
        <v>2</v>
      </c>
      <c r="J381" s="199">
        <f t="shared" si="247"/>
        <v>2</v>
      </c>
      <c r="K381" s="199">
        <f t="shared" si="248"/>
        <v>2</v>
      </c>
      <c r="L381" s="199">
        <f t="shared" si="249"/>
        <v>2</v>
      </c>
      <c r="M381" s="199">
        <f t="shared" si="250"/>
        <v>2</v>
      </c>
      <c r="N381" s="199">
        <f t="shared" si="251"/>
        <v>2</v>
      </c>
      <c r="O381" s="200">
        <f t="shared" si="252"/>
        <v>0</v>
      </c>
      <c r="P381" s="199">
        <f t="shared" si="253"/>
        <v>13</v>
      </c>
      <c r="Q381" s="199">
        <f t="shared" si="254"/>
        <v>0</v>
      </c>
      <c r="R381" s="199">
        <f t="shared" si="255"/>
        <v>0</v>
      </c>
      <c r="S381" s="201">
        <f t="shared" si="398"/>
        <v>0</v>
      </c>
      <c r="T381" s="202">
        <f t="shared" si="256"/>
        <v>3</v>
      </c>
      <c r="U381" s="199">
        <f t="shared" si="257"/>
        <v>0</v>
      </c>
      <c r="V381" s="199">
        <f t="shared" si="258"/>
        <v>0</v>
      </c>
      <c r="W381" s="199">
        <f t="shared" si="259"/>
        <v>0</v>
      </c>
      <c r="X381" s="201">
        <f t="shared" si="260"/>
        <v>0</v>
      </c>
      <c r="Y381" s="203">
        <f t="shared" si="261"/>
        <v>4</v>
      </c>
      <c r="Z381" s="199">
        <f t="shared" si="262"/>
        <v>0</v>
      </c>
      <c r="AA381" s="199">
        <f t="shared" si="263"/>
        <v>0</v>
      </c>
      <c r="AB381" s="199">
        <f t="shared" si="264"/>
        <v>0</v>
      </c>
      <c r="AC381" s="201">
        <f t="shared" si="265"/>
        <v>0</v>
      </c>
      <c r="AD381" s="202">
        <f t="shared" si="266"/>
        <v>4</v>
      </c>
      <c r="AE381" s="199">
        <f t="shared" si="267"/>
        <v>13</v>
      </c>
      <c r="AF381" s="199">
        <f t="shared" si="268"/>
        <v>0</v>
      </c>
      <c r="AG381" s="199">
        <f t="shared" si="269"/>
        <v>0</v>
      </c>
      <c r="AH381" s="201">
        <f t="shared" si="270"/>
        <v>0</v>
      </c>
      <c r="AI381" s="204">
        <f t="shared" si="271"/>
        <v>3</v>
      </c>
      <c r="AJ381" s="199">
        <f t="shared" si="272"/>
        <v>11</v>
      </c>
      <c r="AK381" s="199">
        <f t="shared" si="273"/>
        <v>0</v>
      </c>
      <c r="AL381" s="199">
        <f t="shared" si="274"/>
        <v>0</v>
      </c>
      <c r="AM381" s="201">
        <f t="shared" si="275"/>
        <v>0</v>
      </c>
      <c r="AN381" s="204">
        <f t="shared" si="276"/>
        <v>3</v>
      </c>
      <c r="AO381" s="199">
        <f t="shared" si="277"/>
        <v>0</v>
      </c>
      <c r="AP381" s="199">
        <f t="shared" si="278"/>
        <v>0</v>
      </c>
      <c r="AQ381" s="199">
        <f t="shared" si="279"/>
        <v>0</v>
      </c>
      <c r="AR381" s="201">
        <f t="shared" si="280"/>
        <v>0</v>
      </c>
      <c r="AS381" s="204">
        <f t="shared" si="281"/>
        <v>4</v>
      </c>
      <c r="AT381" s="199">
        <f t="shared" si="282"/>
        <v>13</v>
      </c>
      <c r="AU381" s="199">
        <f t="shared" si="283"/>
        <v>0</v>
      </c>
      <c r="AV381" s="199">
        <f t="shared" si="284"/>
        <v>0</v>
      </c>
      <c r="AW381" s="201">
        <f t="shared" si="285"/>
        <v>0</v>
      </c>
      <c r="AX381" s="205">
        <f t="shared" si="286"/>
        <v>3</v>
      </c>
      <c r="AY381" s="199">
        <f t="shared" si="287"/>
        <v>0</v>
      </c>
      <c r="AZ381" s="199">
        <f t="shared" si="288"/>
        <v>0</v>
      </c>
      <c r="BA381" s="199">
        <f t="shared" si="289"/>
        <v>0</v>
      </c>
      <c r="BB381" s="201">
        <f t="shared" si="290"/>
        <v>0</v>
      </c>
      <c r="BC381" s="204">
        <f t="shared" si="291"/>
        <v>4</v>
      </c>
      <c r="BD381" s="199">
        <f t="shared" si="292"/>
        <v>0</v>
      </c>
      <c r="BE381" s="199">
        <f t="shared" si="293"/>
        <v>0</v>
      </c>
      <c r="BF381" s="199">
        <f t="shared" si="294"/>
        <v>0</v>
      </c>
      <c r="BG381" s="201">
        <f t="shared" si="295"/>
        <v>0</v>
      </c>
      <c r="BH381" s="204">
        <f t="shared" si="296"/>
        <v>4</v>
      </c>
      <c r="BI381" s="199">
        <f t="shared" si="297"/>
        <v>8</v>
      </c>
      <c r="BJ381" s="199">
        <f t="shared" si="298"/>
        <v>0</v>
      </c>
      <c r="BK381" s="199">
        <f t="shared" si="299"/>
        <v>0</v>
      </c>
      <c r="BL381" s="201">
        <f t="shared" si="300"/>
        <v>0</v>
      </c>
      <c r="BM381" s="206">
        <f t="shared" si="301"/>
        <v>3</v>
      </c>
      <c r="BN381" s="199">
        <f t="shared" si="302"/>
        <v>13</v>
      </c>
      <c r="BO381" s="199">
        <f t="shared" si="303"/>
        <v>0</v>
      </c>
      <c r="BP381" s="199">
        <f t="shared" si="304"/>
        <v>0</v>
      </c>
      <c r="BQ381" s="201">
        <f t="shared" si="305"/>
        <v>0</v>
      </c>
      <c r="BR381" s="207">
        <f t="shared" si="306"/>
        <v>3</v>
      </c>
      <c r="BS381" s="199">
        <f t="shared" si="307"/>
        <v>0</v>
      </c>
      <c r="BT381" s="199">
        <f t="shared" si="308"/>
        <v>0</v>
      </c>
      <c r="BU381" s="199">
        <f t="shared" si="309"/>
        <v>0</v>
      </c>
      <c r="BV381" s="201">
        <f t="shared" si="310"/>
        <v>0</v>
      </c>
      <c r="BW381" s="207">
        <f t="shared" si="311"/>
        <v>4</v>
      </c>
      <c r="BX381" s="235">
        <v>89</v>
      </c>
      <c r="BY381" s="235">
        <v>89</v>
      </c>
      <c r="BZ381" s="193" t="e">
        <f t="shared" si="312"/>
        <v>#VALUE!</v>
      </c>
      <c r="CA381" s="193">
        <f t="shared" si="313"/>
        <v>20</v>
      </c>
      <c r="CB381" s="193" t="e">
        <f t="shared" si="314"/>
        <v>#VALUE!</v>
      </c>
      <c r="CC381" s="193" t="e">
        <f t="shared" si="315"/>
        <v>#VALUE!</v>
      </c>
      <c r="CD381" s="193" t="e">
        <f t="shared" si="316"/>
        <v>#VALUE!</v>
      </c>
      <c r="CE381" s="193" t="e">
        <f t="shared" si="317"/>
        <v>#VALUE!</v>
      </c>
      <c r="CF381" s="193" t="e">
        <f t="shared" si="318"/>
        <v>#VALUE!</v>
      </c>
      <c r="CG381" s="193" t="e">
        <f t="shared" si="319"/>
        <v>#VALUE!</v>
      </c>
      <c r="CH381" s="193" t="e">
        <f t="shared" si="320"/>
        <v>#VALUE!</v>
      </c>
      <c r="CI381" s="193" t="e">
        <f t="shared" si="321"/>
        <v>#VALUE!</v>
      </c>
      <c r="CJ381" s="193" t="e">
        <f t="shared" si="322"/>
        <v>#VALUE!</v>
      </c>
      <c r="CK381" s="193" t="e">
        <f t="shared" si="323"/>
        <v>#VALUE!</v>
      </c>
      <c r="CL381" s="193" t="e">
        <f t="shared" si="324"/>
        <v>#VALUE!</v>
      </c>
      <c r="CM381" s="193" t="e">
        <f t="shared" si="325"/>
        <v>#VALUE!</v>
      </c>
      <c r="CN381" s="193" t="e">
        <f t="shared" si="326"/>
        <v>#VALUE!</v>
      </c>
      <c r="CO381" s="209" t="str">
        <f t="shared" si="327"/>
        <v>2023PEC AI 386</v>
      </c>
      <c r="CP381" s="193" t="e">
        <f t="shared" si="328"/>
        <v>#VALUE!</v>
      </c>
      <c r="CQ381" s="158"/>
      <c r="CR381" s="193">
        <f t="shared" si="329"/>
        <v>20</v>
      </c>
      <c r="CS381" s="193" t="e">
        <f t="shared" si="330"/>
        <v>#VALUE!</v>
      </c>
      <c r="CT381" s="193" t="e">
        <f t="shared" si="331"/>
        <v>#VALUE!</v>
      </c>
      <c r="CU381" s="193" t="e">
        <f t="shared" si="332"/>
        <v>#VALUE!</v>
      </c>
      <c r="CV381" s="193" t="e">
        <f t="shared" si="333"/>
        <v>#VALUE!</v>
      </c>
      <c r="CW381" s="193" t="e">
        <f t="shared" si="334"/>
        <v>#VALUE!</v>
      </c>
      <c r="CX381" s="193" t="e">
        <f t="shared" si="335"/>
        <v>#VALUE!</v>
      </c>
      <c r="CY381" s="193" t="e">
        <f t="shared" si="336"/>
        <v>#VALUE!</v>
      </c>
      <c r="CZ381" s="193" t="e">
        <f t="shared" si="337"/>
        <v>#VALUE!</v>
      </c>
      <c r="DA381" s="193" t="e">
        <f t="shared" si="338"/>
        <v>#VALUE!</v>
      </c>
      <c r="DB381" s="193" t="e">
        <f t="shared" si="339"/>
        <v>#VALUE!</v>
      </c>
      <c r="DC381" s="193" t="e">
        <f t="shared" si="340"/>
        <v>#VALUE!</v>
      </c>
      <c r="DD381" s="193" t="e">
        <f t="shared" si="341"/>
        <v>#VALUE!</v>
      </c>
      <c r="DE381" s="159"/>
      <c r="DF381" s="159" t="e">
        <f t="shared" si="342"/>
        <v>#VALUE!</v>
      </c>
      <c r="DG381" s="159"/>
      <c r="DH381" s="159"/>
      <c r="DI381" s="159"/>
      <c r="DJ381" s="159"/>
      <c r="DK381" s="159"/>
      <c r="DL381" s="159"/>
      <c r="DM381" s="159"/>
      <c r="DN381" s="159"/>
      <c r="DO381" s="159"/>
      <c r="DP381" s="159"/>
      <c r="DQ381" s="159"/>
      <c r="DR381" s="159">
        <f t="shared" si="343"/>
        <v>89</v>
      </c>
      <c r="DS381" s="188">
        <f t="shared" si="344"/>
        <v>18</v>
      </c>
      <c r="DT381" s="159">
        <f t="shared" si="345"/>
        <v>13</v>
      </c>
      <c r="DU381" s="159">
        <f t="shared" si="346"/>
        <v>13</v>
      </c>
      <c r="DV381" s="159">
        <f t="shared" si="347"/>
        <v>11</v>
      </c>
      <c r="DW381" s="159">
        <f t="shared" si="348"/>
        <v>13</v>
      </c>
      <c r="DX381" s="159">
        <f t="shared" si="349"/>
        <v>8</v>
      </c>
      <c r="DY381" s="210">
        <f t="shared" si="350"/>
        <v>13</v>
      </c>
      <c r="DZ381" s="159">
        <f t="shared" si="351"/>
        <v>89</v>
      </c>
      <c r="EA381" s="159">
        <f t="shared" si="352"/>
        <v>18</v>
      </c>
      <c r="EB381" s="159">
        <f t="shared" si="353"/>
        <v>13</v>
      </c>
      <c r="EC381" s="159">
        <f t="shared" si="414"/>
        <v>0</v>
      </c>
      <c r="ED381" s="159">
        <f t="shared" si="414"/>
        <v>0</v>
      </c>
      <c r="EE381" s="159">
        <f t="shared" si="415"/>
        <v>13</v>
      </c>
      <c r="EF381" s="159">
        <f t="shared" si="415"/>
        <v>11</v>
      </c>
      <c r="EG381" s="159">
        <f t="shared" si="354"/>
        <v>0</v>
      </c>
      <c r="EH381" s="159">
        <f t="shared" si="355"/>
        <v>13</v>
      </c>
      <c r="EI381" s="159">
        <f t="shared" si="416"/>
        <v>0</v>
      </c>
      <c r="EJ381" s="159">
        <f t="shared" si="416"/>
        <v>0</v>
      </c>
      <c r="EK381" s="159">
        <f t="shared" si="417"/>
        <v>8</v>
      </c>
      <c r="EL381" s="159">
        <f t="shared" si="417"/>
        <v>13</v>
      </c>
      <c r="EM381" s="159">
        <f t="shared" si="356"/>
        <v>0</v>
      </c>
      <c r="EN381" s="159"/>
      <c r="EO381" s="159"/>
      <c r="EP381" s="188">
        <f t="shared" si="357"/>
        <v>18</v>
      </c>
      <c r="EQ381" s="159">
        <f t="shared" si="358"/>
        <v>16</v>
      </c>
      <c r="ER381" s="159">
        <f t="shared" si="359"/>
        <v>16</v>
      </c>
      <c r="ES381" s="159">
        <f t="shared" si="360"/>
        <v>14</v>
      </c>
      <c r="ET381" s="159">
        <f t="shared" si="361"/>
        <v>11</v>
      </c>
      <c r="EU381" s="159">
        <f t="shared" si="362"/>
        <v>14</v>
      </c>
      <c r="EV381" s="159"/>
      <c r="EW381" s="159">
        <f t="shared" si="363"/>
        <v>89</v>
      </c>
      <c r="EX381" s="159">
        <f t="shared" si="364"/>
        <v>18</v>
      </c>
      <c r="EY381" s="159">
        <f t="shared" si="365"/>
        <v>16</v>
      </c>
      <c r="EZ381" s="159">
        <f t="shared" si="418"/>
        <v>0</v>
      </c>
      <c r="FA381" s="159">
        <f t="shared" si="418"/>
        <v>0</v>
      </c>
      <c r="FB381" s="159">
        <f t="shared" si="419"/>
        <v>16</v>
      </c>
      <c r="FC381" s="159">
        <f t="shared" si="419"/>
        <v>14</v>
      </c>
      <c r="FD381" s="159">
        <f t="shared" si="366"/>
        <v>0</v>
      </c>
      <c r="FE381" s="159">
        <f t="shared" si="367"/>
        <v>11</v>
      </c>
      <c r="FF381" s="159">
        <f t="shared" si="420"/>
        <v>0</v>
      </c>
      <c r="FG381" s="159">
        <f t="shared" si="420"/>
        <v>0</v>
      </c>
      <c r="FH381" s="159">
        <f t="shared" si="368"/>
        <v>14</v>
      </c>
      <c r="FI381" s="159">
        <v>0</v>
      </c>
      <c r="FJ381" s="159">
        <v>0</v>
      </c>
      <c r="FK381" s="159"/>
      <c r="FL381" s="159"/>
      <c r="FM381" s="235">
        <v>89</v>
      </c>
    </row>
    <row r="382" spans="1:169" ht="18" x14ac:dyDescent="0.2">
      <c r="A382" s="213">
        <v>369</v>
      </c>
      <c r="B382" s="211">
        <v>211423243372</v>
      </c>
      <c r="C382" s="211" t="s">
        <v>1406</v>
      </c>
      <c r="D382" s="197"/>
      <c r="E382" s="212" t="s">
        <v>1407</v>
      </c>
      <c r="F382" s="199">
        <f t="shared" si="243"/>
        <v>2</v>
      </c>
      <c r="G382" s="199">
        <f t="shared" si="244"/>
        <v>2</v>
      </c>
      <c r="H382" s="199">
        <f t="shared" si="245"/>
        <v>2</v>
      </c>
      <c r="I382" s="199">
        <f t="shared" si="246"/>
        <v>2</v>
      </c>
      <c r="J382" s="199">
        <f t="shared" si="247"/>
        <v>2</v>
      </c>
      <c r="K382" s="199">
        <f t="shared" si="248"/>
        <v>2</v>
      </c>
      <c r="L382" s="199">
        <f t="shared" si="249"/>
        <v>2</v>
      </c>
      <c r="M382" s="199">
        <f t="shared" si="250"/>
        <v>1</v>
      </c>
      <c r="N382" s="199">
        <f t="shared" si="251"/>
        <v>0</v>
      </c>
      <c r="O382" s="200">
        <f t="shared" si="252"/>
        <v>0</v>
      </c>
      <c r="P382" s="199">
        <f t="shared" si="253"/>
        <v>0</v>
      </c>
      <c r="Q382" s="199">
        <f t="shared" si="254"/>
        <v>0</v>
      </c>
      <c r="R382" s="199">
        <f t="shared" si="255"/>
        <v>0</v>
      </c>
      <c r="S382" s="201">
        <f t="shared" si="398"/>
        <v>0</v>
      </c>
      <c r="T382" s="202">
        <f t="shared" si="256"/>
        <v>4</v>
      </c>
      <c r="U382" s="199">
        <f t="shared" si="257"/>
        <v>10</v>
      </c>
      <c r="V382" s="199">
        <f t="shared" si="258"/>
        <v>0</v>
      </c>
      <c r="W382" s="199">
        <f t="shared" si="259"/>
        <v>0</v>
      </c>
      <c r="X382" s="201">
        <f t="shared" si="260"/>
        <v>0</v>
      </c>
      <c r="Y382" s="203">
        <f t="shared" si="261"/>
        <v>3</v>
      </c>
      <c r="Z382" s="199">
        <f t="shared" si="262"/>
        <v>11</v>
      </c>
      <c r="AA382" s="199">
        <f t="shared" si="263"/>
        <v>0</v>
      </c>
      <c r="AB382" s="199">
        <f t="shared" si="264"/>
        <v>0</v>
      </c>
      <c r="AC382" s="201">
        <f t="shared" si="265"/>
        <v>0</v>
      </c>
      <c r="AD382" s="202">
        <f t="shared" si="266"/>
        <v>3</v>
      </c>
      <c r="AE382" s="199">
        <f t="shared" si="267"/>
        <v>0</v>
      </c>
      <c r="AF382" s="199">
        <f t="shared" si="268"/>
        <v>0</v>
      </c>
      <c r="AG382" s="199">
        <f t="shared" si="269"/>
        <v>0</v>
      </c>
      <c r="AH382" s="201">
        <f t="shared" si="270"/>
        <v>0</v>
      </c>
      <c r="AI382" s="204">
        <f t="shared" si="271"/>
        <v>4</v>
      </c>
      <c r="AJ382" s="199">
        <f t="shared" si="272"/>
        <v>0</v>
      </c>
      <c r="AK382" s="199">
        <f t="shared" si="273"/>
        <v>0</v>
      </c>
      <c r="AL382" s="199">
        <f t="shared" si="274"/>
        <v>0</v>
      </c>
      <c r="AM382" s="201">
        <f t="shared" si="275"/>
        <v>0</v>
      </c>
      <c r="AN382" s="204">
        <f t="shared" si="276"/>
        <v>4</v>
      </c>
      <c r="AO382" s="199">
        <f t="shared" si="277"/>
        <v>11</v>
      </c>
      <c r="AP382" s="199">
        <f t="shared" si="278"/>
        <v>0</v>
      </c>
      <c r="AQ382" s="199">
        <f t="shared" si="279"/>
        <v>0</v>
      </c>
      <c r="AR382" s="201">
        <f t="shared" si="280"/>
        <v>0</v>
      </c>
      <c r="AS382" s="204">
        <f t="shared" si="281"/>
        <v>3</v>
      </c>
      <c r="AT382" s="199">
        <f t="shared" si="282"/>
        <v>0</v>
      </c>
      <c r="AU382" s="199">
        <f t="shared" si="283"/>
        <v>0</v>
      </c>
      <c r="AV382" s="199">
        <f t="shared" si="284"/>
        <v>0</v>
      </c>
      <c r="AW382" s="201">
        <f t="shared" si="285"/>
        <v>0</v>
      </c>
      <c r="AX382" s="205">
        <f t="shared" si="286"/>
        <v>4</v>
      </c>
      <c r="AY382" s="199">
        <f t="shared" si="287"/>
        <v>11</v>
      </c>
      <c r="AZ382" s="199">
        <f t="shared" si="288"/>
        <v>0</v>
      </c>
      <c r="BA382" s="199">
        <f t="shared" si="289"/>
        <v>0</v>
      </c>
      <c r="BB382" s="201">
        <f t="shared" si="290"/>
        <v>0</v>
      </c>
      <c r="BC382" s="204">
        <f t="shared" si="291"/>
        <v>3</v>
      </c>
      <c r="BD382" s="199">
        <f t="shared" si="292"/>
        <v>4</v>
      </c>
      <c r="BE382" s="199">
        <f t="shared" si="293"/>
        <v>0</v>
      </c>
      <c r="BF382" s="199">
        <f t="shared" si="294"/>
        <v>0</v>
      </c>
      <c r="BG382" s="201">
        <f t="shared" si="295"/>
        <v>0</v>
      </c>
      <c r="BH382" s="204">
        <f t="shared" si="296"/>
        <v>3</v>
      </c>
      <c r="BI382" s="199">
        <f t="shared" si="297"/>
        <v>0</v>
      </c>
      <c r="BJ382" s="199">
        <f t="shared" si="298"/>
        <v>0</v>
      </c>
      <c r="BK382" s="199">
        <f t="shared" si="299"/>
        <v>0</v>
      </c>
      <c r="BL382" s="201">
        <f t="shared" si="300"/>
        <v>0</v>
      </c>
      <c r="BM382" s="206">
        <f t="shared" si="301"/>
        <v>4</v>
      </c>
      <c r="BN382" s="199">
        <f t="shared" si="302"/>
        <v>0</v>
      </c>
      <c r="BO382" s="199">
        <f t="shared" si="303"/>
        <v>0</v>
      </c>
      <c r="BP382" s="199">
        <f t="shared" si="304"/>
        <v>0</v>
      </c>
      <c r="BQ382" s="201">
        <f t="shared" si="305"/>
        <v>0</v>
      </c>
      <c r="BR382" s="207">
        <f t="shared" si="306"/>
        <v>4</v>
      </c>
      <c r="BS382" s="199">
        <f t="shared" si="307"/>
        <v>11</v>
      </c>
      <c r="BT382" s="199">
        <f t="shared" si="308"/>
        <v>0</v>
      </c>
      <c r="BU382" s="199">
        <f t="shared" si="309"/>
        <v>0</v>
      </c>
      <c r="BV382" s="201">
        <f t="shared" si="310"/>
        <v>0</v>
      </c>
      <c r="BW382" s="207">
        <f t="shared" si="311"/>
        <v>3</v>
      </c>
      <c r="BX382" s="235">
        <v>73</v>
      </c>
      <c r="BY382" s="235">
        <v>73</v>
      </c>
      <c r="BZ382" s="193" t="e">
        <f t="shared" si="312"/>
        <v>#VALUE!</v>
      </c>
      <c r="CA382" s="193">
        <f t="shared" si="313"/>
        <v>20</v>
      </c>
      <c r="CB382" s="193" t="e">
        <f t="shared" si="314"/>
        <v>#VALUE!</v>
      </c>
      <c r="CC382" s="193" t="e">
        <f t="shared" si="315"/>
        <v>#VALUE!</v>
      </c>
      <c r="CD382" s="193" t="e">
        <f t="shared" si="316"/>
        <v>#VALUE!</v>
      </c>
      <c r="CE382" s="193" t="e">
        <f t="shared" si="317"/>
        <v>#VALUE!</v>
      </c>
      <c r="CF382" s="193" t="e">
        <f t="shared" si="318"/>
        <v>#VALUE!</v>
      </c>
      <c r="CG382" s="193" t="e">
        <f t="shared" si="319"/>
        <v>#VALUE!</v>
      </c>
      <c r="CH382" s="193" t="e">
        <f t="shared" si="320"/>
        <v>#VALUE!</v>
      </c>
      <c r="CI382" s="193" t="e">
        <f t="shared" si="321"/>
        <v>#VALUE!</v>
      </c>
      <c r="CJ382" s="193" t="e">
        <f t="shared" si="322"/>
        <v>#VALUE!</v>
      </c>
      <c r="CK382" s="193" t="e">
        <f t="shared" si="323"/>
        <v>#VALUE!</v>
      </c>
      <c r="CL382" s="193" t="e">
        <f t="shared" si="324"/>
        <v>#VALUE!</v>
      </c>
      <c r="CM382" s="193" t="e">
        <f t="shared" si="325"/>
        <v>#VALUE!</v>
      </c>
      <c r="CN382" s="193" t="e">
        <f t="shared" si="326"/>
        <v>#VALUE!</v>
      </c>
      <c r="CO382" s="209" t="str">
        <f t="shared" si="327"/>
        <v>2023PEC AI 240</v>
      </c>
      <c r="CP382" s="193" t="e">
        <f t="shared" si="328"/>
        <v>#VALUE!</v>
      </c>
      <c r="CQ382" s="158"/>
      <c r="CR382" s="193">
        <f t="shared" si="329"/>
        <v>20</v>
      </c>
      <c r="CS382" s="193" t="e">
        <f t="shared" si="330"/>
        <v>#VALUE!</v>
      </c>
      <c r="CT382" s="193" t="e">
        <f t="shared" si="331"/>
        <v>#VALUE!</v>
      </c>
      <c r="CU382" s="193" t="e">
        <f t="shared" si="332"/>
        <v>#VALUE!</v>
      </c>
      <c r="CV382" s="193" t="e">
        <f t="shared" si="333"/>
        <v>#VALUE!</v>
      </c>
      <c r="CW382" s="193" t="e">
        <f t="shared" si="334"/>
        <v>#VALUE!</v>
      </c>
      <c r="CX382" s="193" t="e">
        <f t="shared" si="335"/>
        <v>#VALUE!</v>
      </c>
      <c r="CY382" s="193" t="e">
        <f t="shared" si="336"/>
        <v>#VALUE!</v>
      </c>
      <c r="CZ382" s="193" t="e">
        <f t="shared" si="337"/>
        <v>#VALUE!</v>
      </c>
      <c r="DA382" s="193" t="e">
        <f t="shared" si="338"/>
        <v>#VALUE!</v>
      </c>
      <c r="DB382" s="193" t="e">
        <f t="shared" si="339"/>
        <v>#VALUE!</v>
      </c>
      <c r="DC382" s="193" t="e">
        <f t="shared" si="340"/>
        <v>#VALUE!</v>
      </c>
      <c r="DD382" s="193" t="e">
        <f t="shared" si="341"/>
        <v>#VALUE!</v>
      </c>
      <c r="DE382" s="159"/>
      <c r="DF382" s="159" t="e">
        <f t="shared" si="342"/>
        <v>#VALUE!</v>
      </c>
      <c r="DG382" s="159"/>
      <c r="DH382" s="159"/>
      <c r="DI382" s="159"/>
      <c r="DJ382" s="159"/>
      <c r="DK382" s="159"/>
      <c r="DL382" s="159"/>
      <c r="DM382" s="159"/>
      <c r="DN382" s="159"/>
      <c r="DO382" s="159"/>
      <c r="DP382" s="159"/>
      <c r="DQ382" s="159"/>
      <c r="DR382" s="159">
        <f t="shared" si="343"/>
        <v>73</v>
      </c>
      <c r="DS382" s="188">
        <f t="shared" si="344"/>
        <v>15</v>
      </c>
      <c r="DT382" s="159">
        <f t="shared" si="345"/>
        <v>10</v>
      </c>
      <c r="DU382" s="159">
        <f t="shared" si="346"/>
        <v>11</v>
      </c>
      <c r="DV382" s="159">
        <f t="shared" si="347"/>
        <v>11</v>
      </c>
      <c r="DW382" s="159">
        <f t="shared" si="348"/>
        <v>11</v>
      </c>
      <c r="DX382" s="159">
        <f t="shared" si="349"/>
        <v>4</v>
      </c>
      <c r="DY382" s="210">
        <f t="shared" si="350"/>
        <v>11</v>
      </c>
      <c r="DZ382" s="159">
        <f t="shared" si="351"/>
        <v>73</v>
      </c>
      <c r="EA382" s="159">
        <f t="shared" si="352"/>
        <v>15</v>
      </c>
      <c r="EB382" s="159">
        <f t="shared" si="353"/>
        <v>0</v>
      </c>
      <c r="EC382" s="159">
        <f t="shared" ref="EC382:ED397" si="421">IF(ISEVEN($B382),DT382,0)</f>
        <v>10</v>
      </c>
      <c r="ED382" s="159">
        <f t="shared" si="421"/>
        <v>11</v>
      </c>
      <c r="EE382" s="159">
        <f t="shared" ref="EE382:EF397" si="422">IF(ISODD($B382),DU382,0)</f>
        <v>0</v>
      </c>
      <c r="EF382" s="159">
        <f t="shared" si="422"/>
        <v>0</v>
      </c>
      <c r="EG382" s="159">
        <f t="shared" si="354"/>
        <v>11</v>
      </c>
      <c r="EH382" s="159">
        <f t="shared" si="355"/>
        <v>0</v>
      </c>
      <c r="EI382" s="159">
        <f t="shared" ref="EI382:EJ397" si="423">IF(ISEVEN($B382),DW382,0)</f>
        <v>11</v>
      </c>
      <c r="EJ382" s="159">
        <f t="shared" si="423"/>
        <v>4</v>
      </c>
      <c r="EK382" s="159">
        <f t="shared" ref="EK382:EL397" si="424">IF(ISODD($B382),DX382,0)</f>
        <v>0</v>
      </c>
      <c r="EL382" s="159">
        <f t="shared" si="424"/>
        <v>0</v>
      </c>
      <c r="EM382" s="159">
        <f t="shared" si="356"/>
        <v>11</v>
      </c>
      <c r="EN382" s="159"/>
      <c r="EO382" s="159"/>
      <c r="EP382" s="188">
        <f t="shared" si="357"/>
        <v>15</v>
      </c>
      <c r="EQ382" s="159">
        <f t="shared" si="358"/>
        <v>12</v>
      </c>
      <c r="ER382" s="159">
        <f t="shared" si="359"/>
        <v>13</v>
      </c>
      <c r="ES382" s="159">
        <f t="shared" si="360"/>
        <v>13</v>
      </c>
      <c r="ET382" s="159">
        <f t="shared" si="361"/>
        <v>8</v>
      </c>
      <c r="EU382" s="159">
        <f t="shared" si="362"/>
        <v>12</v>
      </c>
      <c r="EV382" s="159"/>
      <c r="EW382" s="159">
        <f t="shared" si="363"/>
        <v>73</v>
      </c>
      <c r="EX382" s="159">
        <f t="shared" si="364"/>
        <v>15</v>
      </c>
      <c r="EY382" s="159">
        <f t="shared" si="365"/>
        <v>0</v>
      </c>
      <c r="EZ382" s="159">
        <f t="shared" ref="EZ382:FA397" si="425">IF(ISEVEN($B382),EQ382,0)</f>
        <v>12</v>
      </c>
      <c r="FA382" s="159">
        <f t="shared" si="425"/>
        <v>13</v>
      </c>
      <c r="FB382" s="159">
        <f t="shared" ref="FB382:FC397" si="426">IF(ISODD($B382),ER382,0)</f>
        <v>0</v>
      </c>
      <c r="FC382" s="159">
        <f t="shared" si="426"/>
        <v>0</v>
      </c>
      <c r="FD382" s="159">
        <f t="shared" si="366"/>
        <v>13</v>
      </c>
      <c r="FE382" s="159">
        <f t="shared" si="367"/>
        <v>0</v>
      </c>
      <c r="FF382" s="159">
        <f t="shared" ref="FF382:FG397" si="427">IF(ISEVEN($B382),ET382,0)</f>
        <v>8</v>
      </c>
      <c r="FG382" s="159">
        <f t="shared" si="427"/>
        <v>12</v>
      </c>
      <c r="FH382" s="159">
        <f t="shared" si="368"/>
        <v>0</v>
      </c>
      <c r="FI382" s="159">
        <v>0</v>
      </c>
      <c r="FJ382" s="159">
        <v>0</v>
      </c>
      <c r="FK382" s="159"/>
      <c r="FL382" s="159"/>
      <c r="FM382" s="235">
        <v>73</v>
      </c>
    </row>
    <row r="383" spans="1:169" ht="18" x14ac:dyDescent="0.2">
      <c r="A383" s="194">
        <v>370</v>
      </c>
      <c r="B383" s="195">
        <v>211423243373</v>
      </c>
      <c r="C383" s="196" t="s">
        <v>1408</v>
      </c>
      <c r="D383" s="197"/>
      <c r="E383" s="198" t="s">
        <v>1409</v>
      </c>
      <c r="F383" s="199">
        <f t="shared" si="243"/>
        <v>2</v>
      </c>
      <c r="G383" s="199">
        <f t="shared" si="244"/>
        <v>2</v>
      </c>
      <c r="H383" s="199">
        <f t="shared" si="245"/>
        <v>2</v>
      </c>
      <c r="I383" s="199">
        <f t="shared" si="246"/>
        <v>2</v>
      </c>
      <c r="J383" s="199">
        <f t="shared" si="247"/>
        <v>2</v>
      </c>
      <c r="K383" s="199">
        <f t="shared" si="248"/>
        <v>1</v>
      </c>
      <c r="L383" s="199">
        <f t="shared" si="249"/>
        <v>0</v>
      </c>
      <c r="M383" s="199">
        <f t="shared" si="250"/>
        <v>0</v>
      </c>
      <c r="N383" s="199">
        <f t="shared" si="251"/>
        <v>0</v>
      </c>
      <c r="O383" s="200">
        <f t="shared" si="252"/>
        <v>0</v>
      </c>
      <c r="P383" s="199">
        <f t="shared" si="253"/>
        <v>8</v>
      </c>
      <c r="Q383" s="199">
        <f t="shared" si="254"/>
        <v>0</v>
      </c>
      <c r="R383" s="199">
        <f t="shared" si="255"/>
        <v>0</v>
      </c>
      <c r="S383" s="201">
        <f t="shared" si="398"/>
        <v>0</v>
      </c>
      <c r="T383" s="202">
        <f t="shared" si="256"/>
        <v>3</v>
      </c>
      <c r="U383" s="199">
        <f t="shared" si="257"/>
        <v>0</v>
      </c>
      <c r="V383" s="199">
        <f t="shared" si="258"/>
        <v>0</v>
      </c>
      <c r="W383" s="199">
        <f t="shared" si="259"/>
        <v>0</v>
      </c>
      <c r="X383" s="201">
        <f t="shared" si="260"/>
        <v>0</v>
      </c>
      <c r="Y383" s="203">
        <f t="shared" si="261"/>
        <v>4</v>
      </c>
      <c r="Z383" s="199">
        <f t="shared" si="262"/>
        <v>0</v>
      </c>
      <c r="AA383" s="199">
        <f t="shared" si="263"/>
        <v>0</v>
      </c>
      <c r="AB383" s="199">
        <f t="shared" si="264"/>
        <v>0</v>
      </c>
      <c r="AC383" s="201">
        <f t="shared" si="265"/>
        <v>0</v>
      </c>
      <c r="AD383" s="202">
        <f t="shared" si="266"/>
        <v>4</v>
      </c>
      <c r="AE383" s="199">
        <f t="shared" si="267"/>
        <v>8</v>
      </c>
      <c r="AF383" s="199">
        <f t="shared" si="268"/>
        <v>0</v>
      </c>
      <c r="AG383" s="199">
        <f t="shared" si="269"/>
        <v>0</v>
      </c>
      <c r="AH383" s="201">
        <f t="shared" si="270"/>
        <v>0</v>
      </c>
      <c r="AI383" s="204">
        <f t="shared" si="271"/>
        <v>3</v>
      </c>
      <c r="AJ383" s="199">
        <f t="shared" si="272"/>
        <v>7</v>
      </c>
      <c r="AK383" s="199">
        <f t="shared" si="273"/>
        <v>0</v>
      </c>
      <c r="AL383" s="199">
        <f t="shared" si="274"/>
        <v>0</v>
      </c>
      <c r="AM383" s="201">
        <f t="shared" si="275"/>
        <v>0</v>
      </c>
      <c r="AN383" s="204">
        <f t="shared" si="276"/>
        <v>3</v>
      </c>
      <c r="AO383" s="199">
        <f t="shared" si="277"/>
        <v>0</v>
      </c>
      <c r="AP383" s="199">
        <f t="shared" si="278"/>
        <v>0</v>
      </c>
      <c r="AQ383" s="199">
        <f t="shared" si="279"/>
        <v>0</v>
      </c>
      <c r="AR383" s="201">
        <f t="shared" si="280"/>
        <v>0</v>
      </c>
      <c r="AS383" s="204">
        <f t="shared" si="281"/>
        <v>4</v>
      </c>
      <c r="AT383" s="199">
        <f t="shared" si="282"/>
        <v>8</v>
      </c>
      <c r="AU383" s="199">
        <f t="shared" si="283"/>
        <v>0</v>
      </c>
      <c r="AV383" s="199">
        <f t="shared" si="284"/>
        <v>0</v>
      </c>
      <c r="AW383" s="201">
        <f t="shared" si="285"/>
        <v>0</v>
      </c>
      <c r="AX383" s="205">
        <f t="shared" si="286"/>
        <v>3</v>
      </c>
      <c r="AY383" s="199">
        <f t="shared" si="287"/>
        <v>0</v>
      </c>
      <c r="AZ383" s="199">
        <f t="shared" si="288"/>
        <v>0</v>
      </c>
      <c r="BA383" s="199">
        <f t="shared" si="289"/>
        <v>0</v>
      </c>
      <c r="BB383" s="201">
        <f t="shared" si="290"/>
        <v>0</v>
      </c>
      <c r="BC383" s="204">
        <f t="shared" si="291"/>
        <v>4</v>
      </c>
      <c r="BD383" s="199">
        <f t="shared" si="292"/>
        <v>0</v>
      </c>
      <c r="BE383" s="199">
        <f t="shared" si="293"/>
        <v>0</v>
      </c>
      <c r="BF383" s="199">
        <f t="shared" si="294"/>
        <v>0</v>
      </c>
      <c r="BG383" s="201">
        <f t="shared" si="295"/>
        <v>0</v>
      </c>
      <c r="BH383" s="204">
        <f t="shared" si="296"/>
        <v>4</v>
      </c>
      <c r="BI383" s="199">
        <f t="shared" si="297"/>
        <v>4</v>
      </c>
      <c r="BJ383" s="199">
        <f t="shared" si="298"/>
        <v>0</v>
      </c>
      <c r="BK383" s="199">
        <f t="shared" si="299"/>
        <v>0</v>
      </c>
      <c r="BL383" s="201">
        <f t="shared" si="300"/>
        <v>0</v>
      </c>
      <c r="BM383" s="206">
        <f t="shared" si="301"/>
        <v>3</v>
      </c>
      <c r="BN383" s="199">
        <f t="shared" si="302"/>
        <v>8</v>
      </c>
      <c r="BO383" s="199">
        <f t="shared" si="303"/>
        <v>0</v>
      </c>
      <c r="BP383" s="199">
        <f t="shared" si="304"/>
        <v>0</v>
      </c>
      <c r="BQ383" s="201">
        <f t="shared" si="305"/>
        <v>0</v>
      </c>
      <c r="BR383" s="207">
        <f t="shared" si="306"/>
        <v>3</v>
      </c>
      <c r="BS383" s="199">
        <f t="shared" si="307"/>
        <v>0</v>
      </c>
      <c r="BT383" s="199">
        <f t="shared" si="308"/>
        <v>0</v>
      </c>
      <c r="BU383" s="199">
        <f t="shared" si="309"/>
        <v>0</v>
      </c>
      <c r="BV383" s="201">
        <f t="shared" si="310"/>
        <v>0</v>
      </c>
      <c r="BW383" s="207">
        <f t="shared" si="311"/>
        <v>4</v>
      </c>
      <c r="BX383" s="235">
        <v>54</v>
      </c>
      <c r="BY383" s="235">
        <v>54</v>
      </c>
      <c r="BZ383" s="193" t="e">
        <f t="shared" si="312"/>
        <v>#VALUE!</v>
      </c>
      <c r="CA383" s="193">
        <f t="shared" si="313"/>
        <v>20</v>
      </c>
      <c r="CB383" s="193" t="e">
        <f t="shared" si="314"/>
        <v>#VALUE!</v>
      </c>
      <c r="CC383" s="193" t="e">
        <f t="shared" si="315"/>
        <v>#VALUE!</v>
      </c>
      <c r="CD383" s="193" t="e">
        <f t="shared" si="316"/>
        <v>#VALUE!</v>
      </c>
      <c r="CE383" s="193" t="e">
        <f t="shared" si="317"/>
        <v>#VALUE!</v>
      </c>
      <c r="CF383" s="193" t="e">
        <f t="shared" si="318"/>
        <v>#VALUE!</v>
      </c>
      <c r="CG383" s="193" t="e">
        <f t="shared" si="319"/>
        <v>#VALUE!</v>
      </c>
      <c r="CH383" s="193" t="e">
        <f t="shared" si="320"/>
        <v>#VALUE!</v>
      </c>
      <c r="CI383" s="193" t="e">
        <f t="shared" si="321"/>
        <v>#VALUE!</v>
      </c>
      <c r="CJ383" s="193" t="e">
        <f t="shared" si="322"/>
        <v>#VALUE!</v>
      </c>
      <c r="CK383" s="193" t="e">
        <f t="shared" si="323"/>
        <v>#VALUE!</v>
      </c>
      <c r="CL383" s="193" t="e">
        <f t="shared" si="324"/>
        <v>#VALUE!</v>
      </c>
      <c r="CM383" s="193" t="e">
        <f t="shared" si="325"/>
        <v>#VALUE!</v>
      </c>
      <c r="CN383" s="193" t="e">
        <f t="shared" si="326"/>
        <v>#VALUE!</v>
      </c>
      <c r="CO383" s="209" t="str">
        <f t="shared" si="327"/>
        <v>2023PEC AI 387</v>
      </c>
      <c r="CP383" s="193" t="e">
        <f t="shared" si="328"/>
        <v>#VALUE!</v>
      </c>
      <c r="CQ383" s="158"/>
      <c r="CR383" s="193">
        <f t="shared" si="329"/>
        <v>20</v>
      </c>
      <c r="CS383" s="193" t="e">
        <f t="shared" si="330"/>
        <v>#VALUE!</v>
      </c>
      <c r="CT383" s="193" t="e">
        <f t="shared" si="331"/>
        <v>#VALUE!</v>
      </c>
      <c r="CU383" s="193" t="e">
        <f t="shared" si="332"/>
        <v>#VALUE!</v>
      </c>
      <c r="CV383" s="193" t="e">
        <f t="shared" si="333"/>
        <v>#VALUE!</v>
      </c>
      <c r="CW383" s="193" t="e">
        <f t="shared" si="334"/>
        <v>#VALUE!</v>
      </c>
      <c r="CX383" s="193" t="e">
        <f t="shared" si="335"/>
        <v>#VALUE!</v>
      </c>
      <c r="CY383" s="193" t="e">
        <f t="shared" si="336"/>
        <v>#VALUE!</v>
      </c>
      <c r="CZ383" s="193" t="e">
        <f t="shared" si="337"/>
        <v>#VALUE!</v>
      </c>
      <c r="DA383" s="193" t="e">
        <f t="shared" si="338"/>
        <v>#VALUE!</v>
      </c>
      <c r="DB383" s="193" t="e">
        <f t="shared" si="339"/>
        <v>#VALUE!</v>
      </c>
      <c r="DC383" s="193" t="e">
        <f t="shared" si="340"/>
        <v>#VALUE!</v>
      </c>
      <c r="DD383" s="193" t="e">
        <f t="shared" si="341"/>
        <v>#VALUE!</v>
      </c>
      <c r="DE383" s="159"/>
      <c r="DF383" s="159" t="e">
        <f t="shared" si="342"/>
        <v>#VALUE!</v>
      </c>
      <c r="DG383" s="159"/>
      <c r="DH383" s="159"/>
      <c r="DI383" s="159"/>
      <c r="DJ383" s="159"/>
      <c r="DK383" s="159"/>
      <c r="DL383" s="159"/>
      <c r="DM383" s="159"/>
      <c r="DN383" s="159"/>
      <c r="DO383" s="159"/>
      <c r="DP383" s="159"/>
      <c r="DQ383" s="159"/>
      <c r="DR383" s="159">
        <f t="shared" si="343"/>
        <v>54</v>
      </c>
      <c r="DS383" s="188">
        <f t="shared" si="344"/>
        <v>11</v>
      </c>
      <c r="DT383" s="159">
        <f t="shared" si="345"/>
        <v>8</v>
      </c>
      <c r="DU383" s="159">
        <f t="shared" si="346"/>
        <v>8</v>
      </c>
      <c r="DV383" s="159">
        <f t="shared" si="347"/>
        <v>7</v>
      </c>
      <c r="DW383" s="159">
        <f t="shared" si="348"/>
        <v>8</v>
      </c>
      <c r="DX383" s="159">
        <f t="shared" si="349"/>
        <v>4</v>
      </c>
      <c r="DY383" s="210">
        <f t="shared" si="350"/>
        <v>8</v>
      </c>
      <c r="DZ383" s="159">
        <f t="shared" si="351"/>
        <v>54</v>
      </c>
      <c r="EA383" s="159">
        <f t="shared" si="352"/>
        <v>11</v>
      </c>
      <c r="EB383" s="159">
        <f t="shared" si="353"/>
        <v>8</v>
      </c>
      <c r="EC383" s="159">
        <f t="shared" si="421"/>
        <v>0</v>
      </c>
      <c r="ED383" s="159">
        <f t="shared" si="421"/>
        <v>0</v>
      </c>
      <c r="EE383" s="159">
        <f t="shared" si="422"/>
        <v>8</v>
      </c>
      <c r="EF383" s="159">
        <f t="shared" si="422"/>
        <v>7</v>
      </c>
      <c r="EG383" s="159">
        <f t="shared" si="354"/>
        <v>0</v>
      </c>
      <c r="EH383" s="159">
        <f t="shared" si="355"/>
        <v>8</v>
      </c>
      <c r="EI383" s="159">
        <f t="shared" si="423"/>
        <v>0</v>
      </c>
      <c r="EJ383" s="159">
        <f t="shared" si="423"/>
        <v>0</v>
      </c>
      <c r="EK383" s="159">
        <f t="shared" si="424"/>
        <v>4</v>
      </c>
      <c r="EL383" s="159">
        <f t="shared" si="424"/>
        <v>8</v>
      </c>
      <c r="EM383" s="159">
        <f t="shared" si="356"/>
        <v>0</v>
      </c>
      <c r="EN383" s="159"/>
      <c r="EO383" s="159"/>
      <c r="EP383" s="188">
        <f t="shared" si="357"/>
        <v>11</v>
      </c>
      <c r="EQ383" s="159">
        <f t="shared" si="358"/>
        <v>10</v>
      </c>
      <c r="ER383" s="159">
        <f t="shared" si="359"/>
        <v>10</v>
      </c>
      <c r="ES383" s="159">
        <f t="shared" si="360"/>
        <v>9</v>
      </c>
      <c r="ET383" s="159">
        <f t="shared" si="361"/>
        <v>5</v>
      </c>
      <c r="EU383" s="159">
        <f t="shared" si="362"/>
        <v>9</v>
      </c>
      <c r="EV383" s="159"/>
      <c r="EW383" s="159">
        <f t="shared" si="363"/>
        <v>54</v>
      </c>
      <c r="EX383" s="159">
        <f t="shared" si="364"/>
        <v>11</v>
      </c>
      <c r="EY383" s="159">
        <f t="shared" si="365"/>
        <v>10</v>
      </c>
      <c r="EZ383" s="159">
        <f t="shared" si="425"/>
        <v>0</v>
      </c>
      <c r="FA383" s="159">
        <f t="shared" si="425"/>
        <v>0</v>
      </c>
      <c r="FB383" s="159">
        <f t="shared" si="426"/>
        <v>10</v>
      </c>
      <c r="FC383" s="159">
        <f t="shared" si="426"/>
        <v>9</v>
      </c>
      <c r="FD383" s="159">
        <f t="shared" si="366"/>
        <v>0</v>
      </c>
      <c r="FE383" s="159">
        <f t="shared" si="367"/>
        <v>5</v>
      </c>
      <c r="FF383" s="159">
        <f t="shared" si="427"/>
        <v>0</v>
      </c>
      <c r="FG383" s="159">
        <f t="shared" si="427"/>
        <v>0</v>
      </c>
      <c r="FH383" s="159">
        <f t="shared" si="368"/>
        <v>9</v>
      </c>
      <c r="FI383" s="159">
        <v>0</v>
      </c>
      <c r="FJ383" s="159">
        <v>0</v>
      </c>
      <c r="FK383" s="159"/>
      <c r="FL383" s="159"/>
      <c r="FM383" s="235">
        <v>54</v>
      </c>
    </row>
    <row r="384" spans="1:169" ht="18" x14ac:dyDescent="0.2">
      <c r="A384" s="213">
        <v>371</v>
      </c>
      <c r="B384" s="211">
        <v>211423243374</v>
      </c>
      <c r="C384" s="211" t="s">
        <v>1410</v>
      </c>
      <c r="D384" s="197"/>
      <c r="E384" s="212" t="s">
        <v>1411</v>
      </c>
      <c r="F384" s="199">
        <f t="shared" si="243"/>
        <v>2</v>
      </c>
      <c r="G384" s="199">
        <f t="shared" si="244"/>
        <v>2</v>
      </c>
      <c r="H384" s="199">
        <f t="shared" si="245"/>
        <v>2</v>
      </c>
      <c r="I384" s="199">
        <f t="shared" si="246"/>
        <v>2</v>
      </c>
      <c r="J384" s="199">
        <f t="shared" si="247"/>
        <v>2</v>
      </c>
      <c r="K384" s="199">
        <f t="shared" si="248"/>
        <v>2</v>
      </c>
      <c r="L384" s="199">
        <f t="shared" si="249"/>
        <v>2</v>
      </c>
      <c r="M384" s="199">
        <f t="shared" si="250"/>
        <v>2</v>
      </c>
      <c r="N384" s="199">
        <f t="shared" si="251"/>
        <v>2</v>
      </c>
      <c r="O384" s="200">
        <f t="shared" si="252"/>
        <v>0</v>
      </c>
      <c r="P384" s="199">
        <f t="shared" si="253"/>
        <v>0</v>
      </c>
      <c r="Q384" s="199">
        <f t="shared" si="254"/>
        <v>0</v>
      </c>
      <c r="R384" s="199">
        <f t="shared" si="255"/>
        <v>0</v>
      </c>
      <c r="S384" s="201">
        <f t="shared" si="398"/>
        <v>0</v>
      </c>
      <c r="T384" s="202">
        <f t="shared" si="256"/>
        <v>4</v>
      </c>
      <c r="U384" s="199">
        <f t="shared" si="257"/>
        <v>12</v>
      </c>
      <c r="V384" s="199">
        <f t="shared" si="258"/>
        <v>0</v>
      </c>
      <c r="W384" s="199">
        <f t="shared" si="259"/>
        <v>0</v>
      </c>
      <c r="X384" s="201">
        <f t="shared" si="260"/>
        <v>0</v>
      </c>
      <c r="Y384" s="203">
        <f t="shared" si="261"/>
        <v>3</v>
      </c>
      <c r="Z384" s="199">
        <f t="shared" si="262"/>
        <v>13</v>
      </c>
      <c r="AA384" s="199">
        <f t="shared" si="263"/>
        <v>0</v>
      </c>
      <c r="AB384" s="199">
        <f t="shared" si="264"/>
        <v>0</v>
      </c>
      <c r="AC384" s="201">
        <f t="shared" si="265"/>
        <v>0</v>
      </c>
      <c r="AD384" s="202">
        <f t="shared" si="266"/>
        <v>3</v>
      </c>
      <c r="AE384" s="199">
        <f t="shared" si="267"/>
        <v>0</v>
      </c>
      <c r="AF384" s="199">
        <f t="shared" si="268"/>
        <v>0</v>
      </c>
      <c r="AG384" s="199">
        <f t="shared" si="269"/>
        <v>0</v>
      </c>
      <c r="AH384" s="201">
        <f t="shared" si="270"/>
        <v>0</v>
      </c>
      <c r="AI384" s="204">
        <f t="shared" si="271"/>
        <v>4</v>
      </c>
      <c r="AJ384" s="199">
        <f t="shared" si="272"/>
        <v>0</v>
      </c>
      <c r="AK384" s="199">
        <f t="shared" si="273"/>
        <v>0</v>
      </c>
      <c r="AL384" s="199">
        <f t="shared" si="274"/>
        <v>0</v>
      </c>
      <c r="AM384" s="201">
        <f t="shared" si="275"/>
        <v>0</v>
      </c>
      <c r="AN384" s="204">
        <f t="shared" si="276"/>
        <v>4</v>
      </c>
      <c r="AO384" s="199">
        <f t="shared" si="277"/>
        <v>13</v>
      </c>
      <c r="AP384" s="199">
        <f t="shared" si="278"/>
        <v>0</v>
      </c>
      <c r="AQ384" s="199">
        <f t="shared" si="279"/>
        <v>0</v>
      </c>
      <c r="AR384" s="201">
        <f t="shared" si="280"/>
        <v>0</v>
      </c>
      <c r="AS384" s="204">
        <f t="shared" si="281"/>
        <v>3</v>
      </c>
      <c r="AT384" s="199">
        <f t="shared" si="282"/>
        <v>0</v>
      </c>
      <c r="AU384" s="199">
        <f t="shared" si="283"/>
        <v>0</v>
      </c>
      <c r="AV384" s="199">
        <f t="shared" si="284"/>
        <v>0</v>
      </c>
      <c r="AW384" s="201">
        <f t="shared" si="285"/>
        <v>0</v>
      </c>
      <c r="AX384" s="205">
        <f t="shared" si="286"/>
        <v>4</v>
      </c>
      <c r="AY384" s="199">
        <f t="shared" si="287"/>
        <v>13</v>
      </c>
      <c r="AZ384" s="199">
        <f t="shared" si="288"/>
        <v>0</v>
      </c>
      <c r="BA384" s="199">
        <f t="shared" si="289"/>
        <v>0</v>
      </c>
      <c r="BB384" s="201">
        <f t="shared" si="290"/>
        <v>0</v>
      </c>
      <c r="BC384" s="204">
        <f t="shared" si="291"/>
        <v>3</v>
      </c>
      <c r="BD384" s="199">
        <f t="shared" si="292"/>
        <v>7</v>
      </c>
      <c r="BE384" s="199">
        <f t="shared" si="293"/>
        <v>0</v>
      </c>
      <c r="BF384" s="199">
        <f t="shared" si="294"/>
        <v>0</v>
      </c>
      <c r="BG384" s="201">
        <f t="shared" si="295"/>
        <v>0</v>
      </c>
      <c r="BH384" s="204">
        <f t="shared" si="296"/>
        <v>3</v>
      </c>
      <c r="BI384" s="199">
        <f t="shared" si="297"/>
        <v>0</v>
      </c>
      <c r="BJ384" s="199">
        <f t="shared" si="298"/>
        <v>0</v>
      </c>
      <c r="BK384" s="199">
        <f t="shared" si="299"/>
        <v>0</v>
      </c>
      <c r="BL384" s="201">
        <f t="shared" si="300"/>
        <v>0</v>
      </c>
      <c r="BM384" s="206">
        <f t="shared" si="301"/>
        <v>4</v>
      </c>
      <c r="BN384" s="199">
        <f t="shared" si="302"/>
        <v>0</v>
      </c>
      <c r="BO384" s="199">
        <f t="shared" si="303"/>
        <v>0</v>
      </c>
      <c r="BP384" s="199">
        <f t="shared" si="304"/>
        <v>0</v>
      </c>
      <c r="BQ384" s="201">
        <f t="shared" si="305"/>
        <v>0</v>
      </c>
      <c r="BR384" s="207">
        <f t="shared" si="306"/>
        <v>4</v>
      </c>
      <c r="BS384" s="199">
        <f t="shared" si="307"/>
        <v>14</v>
      </c>
      <c r="BT384" s="199">
        <f t="shared" si="308"/>
        <v>0</v>
      </c>
      <c r="BU384" s="199">
        <f t="shared" si="309"/>
        <v>0</v>
      </c>
      <c r="BV384" s="201">
        <f t="shared" si="310"/>
        <v>0</v>
      </c>
      <c r="BW384" s="207">
        <f t="shared" si="311"/>
        <v>3</v>
      </c>
      <c r="BX384" s="235">
        <v>90</v>
      </c>
      <c r="BY384" s="235">
        <v>90</v>
      </c>
      <c r="BZ384" s="193" t="e">
        <f t="shared" si="312"/>
        <v>#VALUE!</v>
      </c>
      <c r="CA384" s="193">
        <f t="shared" si="313"/>
        <v>18</v>
      </c>
      <c r="CB384" s="193" t="e">
        <f t="shared" si="314"/>
        <v>#VALUE!</v>
      </c>
      <c r="CC384" s="193" t="e">
        <f t="shared" si="315"/>
        <v>#VALUE!</v>
      </c>
      <c r="CD384" s="193" t="e">
        <f t="shared" si="316"/>
        <v>#VALUE!</v>
      </c>
      <c r="CE384" s="193" t="e">
        <f t="shared" si="317"/>
        <v>#VALUE!</v>
      </c>
      <c r="CF384" s="193" t="e">
        <f t="shared" si="318"/>
        <v>#VALUE!</v>
      </c>
      <c r="CG384" s="193" t="e">
        <f t="shared" si="319"/>
        <v>#VALUE!</v>
      </c>
      <c r="CH384" s="193" t="e">
        <f t="shared" si="320"/>
        <v>#VALUE!</v>
      </c>
      <c r="CI384" s="193" t="e">
        <f t="shared" si="321"/>
        <v>#VALUE!</v>
      </c>
      <c r="CJ384" s="193" t="e">
        <f t="shared" si="322"/>
        <v>#VALUE!</v>
      </c>
      <c r="CK384" s="193" t="e">
        <f t="shared" si="323"/>
        <v>#VALUE!</v>
      </c>
      <c r="CL384" s="193" t="e">
        <f t="shared" si="324"/>
        <v>#VALUE!</v>
      </c>
      <c r="CM384" s="193" t="e">
        <f t="shared" si="325"/>
        <v>#VALUE!</v>
      </c>
      <c r="CN384" s="193" t="e">
        <f t="shared" si="326"/>
        <v>#VALUE!</v>
      </c>
      <c r="CO384" s="209" t="str">
        <f t="shared" si="327"/>
        <v>2023PEC AI 241</v>
      </c>
      <c r="CP384" s="193" t="e">
        <f t="shared" si="328"/>
        <v>#VALUE!</v>
      </c>
      <c r="CQ384" s="158"/>
      <c r="CR384" s="193">
        <f t="shared" si="329"/>
        <v>17</v>
      </c>
      <c r="CS384" s="193" t="e">
        <f t="shared" si="330"/>
        <v>#VALUE!</v>
      </c>
      <c r="CT384" s="193" t="e">
        <f t="shared" si="331"/>
        <v>#VALUE!</v>
      </c>
      <c r="CU384" s="193" t="e">
        <f t="shared" si="332"/>
        <v>#VALUE!</v>
      </c>
      <c r="CV384" s="193" t="e">
        <f t="shared" si="333"/>
        <v>#VALUE!</v>
      </c>
      <c r="CW384" s="193" t="e">
        <f t="shared" si="334"/>
        <v>#VALUE!</v>
      </c>
      <c r="CX384" s="193" t="e">
        <f t="shared" si="335"/>
        <v>#VALUE!</v>
      </c>
      <c r="CY384" s="193" t="e">
        <f t="shared" si="336"/>
        <v>#VALUE!</v>
      </c>
      <c r="CZ384" s="193" t="e">
        <f t="shared" si="337"/>
        <v>#VALUE!</v>
      </c>
      <c r="DA384" s="193" t="e">
        <f t="shared" si="338"/>
        <v>#VALUE!</v>
      </c>
      <c r="DB384" s="193" t="e">
        <f t="shared" si="339"/>
        <v>#VALUE!</v>
      </c>
      <c r="DC384" s="193" t="e">
        <f t="shared" si="340"/>
        <v>#VALUE!</v>
      </c>
      <c r="DD384" s="193" t="e">
        <f t="shared" si="341"/>
        <v>#VALUE!</v>
      </c>
      <c r="DE384" s="159"/>
      <c r="DF384" s="159" t="e">
        <f t="shared" si="342"/>
        <v>#VALUE!</v>
      </c>
      <c r="DG384" s="159"/>
      <c r="DH384" s="159"/>
      <c r="DI384" s="159"/>
      <c r="DJ384" s="159"/>
      <c r="DK384" s="159"/>
      <c r="DL384" s="159"/>
      <c r="DM384" s="159"/>
      <c r="DN384" s="159"/>
      <c r="DO384" s="159"/>
      <c r="DP384" s="159"/>
      <c r="DQ384" s="159"/>
      <c r="DR384" s="159">
        <f t="shared" si="343"/>
        <v>90</v>
      </c>
      <c r="DS384" s="188">
        <f t="shared" si="344"/>
        <v>18</v>
      </c>
      <c r="DT384" s="159">
        <f t="shared" si="345"/>
        <v>12</v>
      </c>
      <c r="DU384" s="159">
        <f t="shared" si="346"/>
        <v>13</v>
      </c>
      <c r="DV384" s="159">
        <f t="shared" si="347"/>
        <v>13</v>
      </c>
      <c r="DW384" s="159">
        <f t="shared" si="348"/>
        <v>13</v>
      </c>
      <c r="DX384" s="159">
        <f t="shared" si="349"/>
        <v>7</v>
      </c>
      <c r="DY384" s="210">
        <f t="shared" si="350"/>
        <v>14</v>
      </c>
      <c r="DZ384" s="159">
        <f t="shared" si="351"/>
        <v>90</v>
      </c>
      <c r="EA384" s="159">
        <f t="shared" si="352"/>
        <v>18</v>
      </c>
      <c r="EB384" s="159">
        <f t="shared" si="353"/>
        <v>0</v>
      </c>
      <c r="EC384" s="159">
        <f t="shared" si="421"/>
        <v>12</v>
      </c>
      <c r="ED384" s="159">
        <f t="shared" si="421"/>
        <v>13</v>
      </c>
      <c r="EE384" s="159">
        <f t="shared" si="422"/>
        <v>0</v>
      </c>
      <c r="EF384" s="159">
        <f t="shared" si="422"/>
        <v>0</v>
      </c>
      <c r="EG384" s="159">
        <f t="shared" si="354"/>
        <v>13</v>
      </c>
      <c r="EH384" s="159">
        <f t="shared" si="355"/>
        <v>0</v>
      </c>
      <c r="EI384" s="159">
        <f t="shared" si="423"/>
        <v>13</v>
      </c>
      <c r="EJ384" s="159">
        <f t="shared" si="423"/>
        <v>7</v>
      </c>
      <c r="EK384" s="159">
        <f t="shared" si="424"/>
        <v>0</v>
      </c>
      <c r="EL384" s="159">
        <f t="shared" si="424"/>
        <v>0</v>
      </c>
      <c r="EM384" s="159">
        <f t="shared" si="356"/>
        <v>14</v>
      </c>
      <c r="EN384" s="159"/>
      <c r="EO384" s="159"/>
      <c r="EP384" s="188">
        <f t="shared" si="357"/>
        <v>18</v>
      </c>
      <c r="EQ384" s="159">
        <f t="shared" si="358"/>
        <v>15</v>
      </c>
      <c r="ER384" s="159">
        <f t="shared" si="359"/>
        <v>16</v>
      </c>
      <c r="ES384" s="159">
        <f t="shared" si="360"/>
        <v>16</v>
      </c>
      <c r="ET384" s="159">
        <f t="shared" si="361"/>
        <v>11</v>
      </c>
      <c r="EU384" s="159">
        <f t="shared" si="362"/>
        <v>14</v>
      </c>
      <c r="EV384" s="159"/>
      <c r="EW384" s="159">
        <f t="shared" si="363"/>
        <v>90</v>
      </c>
      <c r="EX384" s="159">
        <f t="shared" si="364"/>
        <v>18</v>
      </c>
      <c r="EY384" s="159">
        <f t="shared" si="365"/>
        <v>0</v>
      </c>
      <c r="EZ384" s="159">
        <f t="shared" si="425"/>
        <v>15</v>
      </c>
      <c r="FA384" s="159">
        <f t="shared" si="425"/>
        <v>16</v>
      </c>
      <c r="FB384" s="159">
        <f t="shared" si="426"/>
        <v>0</v>
      </c>
      <c r="FC384" s="159">
        <f t="shared" si="426"/>
        <v>0</v>
      </c>
      <c r="FD384" s="159">
        <f t="shared" si="366"/>
        <v>16</v>
      </c>
      <c r="FE384" s="159">
        <f t="shared" si="367"/>
        <v>0</v>
      </c>
      <c r="FF384" s="159">
        <f t="shared" si="427"/>
        <v>11</v>
      </c>
      <c r="FG384" s="159">
        <f t="shared" si="427"/>
        <v>14</v>
      </c>
      <c r="FH384" s="159">
        <f t="shared" si="368"/>
        <v>0</v>
      </c>
      <c r="FI384" s="159">
        <v>0</v>
      </c>
      <c r="FJ384" s="159">
        <v>0</v>
      </c>
      <c r="FK384" s="159"/>
      <c r="FL384" s="159"/>
      <c r="FM384" s="235">
        <v>90</v>
      </c>
    </row>
    <row r="385" spans="1:169" ht="18" x14ac:dyDescent="0.2">
      <c r="A385" s="194">
        <v>372</v>
      </c>
      <c r="B385" s="195">
        <v>211423243375</v>
      </c>
      <c r="C385" s="196" t="s">
        <v>1412</v>
      </c>
      <c r="D385" s="197"/>
      <c r="E385" s="198" t="s">
        <v>1413</v>
      </c>
      <c r="F385" s="199">
        <f t="shared" si="243"/>
        <v>2</v>
      </c>
      <c r="G385" s="199">
        <f t="shared" si="244"/>
        <v>2</v>
      </c>
      <c r="H385" s="199">
        <f t="shared" si="245"/>
        <v>2</v>
      </c>
      <c r="I385" s="199">
        <f t="shared" si="246"/>
        <v>2</v>
      </c>
      <c r="J385" s="199">
        <f t="shared" si="247"/>
        <v>2</v>
      </c>
      <c r="K385" s="199">
        <f t="shared" si="248"/>
        <v>2</v>
      </c>
      <c r="L385" s="199">
        <f t="shared" si="249"/>
        <v>2</v>
      </c>
      <c r="M385" s="199">
        <f t="shared" si="250"/>
        <v>0</v>
      </c>
      <c r="N385" s="199">
        <f t="shared" si="251"/>
        <v>0</v>
      </c>
      <c r="O385" s="200">
        <f t="shared" si="252"/>
        <v>0</v>
      </c>
      <c r="P385" s="199">
        <f t="shared" si="253"/>
        <v>11</v>
      </c>
      <c r="Q385" s="199">
        <f t="shared" si="254"/>
        <v>0</v>
      </c>
      <c r="R385" s="199">
        <f t="shared" si="255"/>
        <v>0</v>
      </c>
      <c r="S385" s="201">
        <f t="shared" si="398"/>
        <v>0</v>
      </c>
      <c r="T385" s="202">
        <f t="shared" si="256"/>
        <v>3</v>
      </c>
      <c r="U385" s="199">
        <f t="shared" si="257"/>
        <v>0</v>
      </c>
      <c r="V385" s="199">
        <f t="shared" si="258"/>
        <v>0</v>
      </c>
      <c r="W385" s="199">
        <f t="shared" si="259"/>
        <v>0</v>
      </c>
      <c r="X385" s="201">
        <f t="shared" si="260"/>
        <v>0</v>
      </c>
      <c r="Y385" s="203">
        <f t="shared" si="261"/>
        <v>4</v>
      </c>
      <c r="Z385" s="199">
        <f t="shared" si="262"/>
        <v>0</v>
      </c>
      <c r="AA385" s="199">
        <f t="shared" si="263"/>
        <v>0</v>
      </c>
      <c r="AB385" s="199">
        <f t="shared" si="264"/>
        <v>0</v>
      </c>
      <c r="AC385" s="201">
        <f t="shared" si="265"/>
        <v>0</v>
      </c>
      <c r="AD385" s="202">
        <f t="shared" si="266"/>
        <v>4</v>
      </c>
      <c r="AE385" s="199">
        <f t="shared" si="267"/>
        <v>11</v>
      </c>
      <c r="AF385" s="199">
        <f t="shared" si="268"/>
        <v>0</v>
      </c>
      <c r="AG385" s="199">
        <f t="shared" si="269"/>
        <v>0</v>
      </c>
      <c r="AH385" s="201">
        <f t="shared" si="270"/>
        <v>0</v>
      </c>
      <c r="AI385" s="204">
        <f t="shared" si="271"/>
        <v>3</v>
      </c>
      <c r="AJ385" s="199">
        <f t="shared" si="272"/>
        <v>9</v>
      </c>
      <c r="AK385" s="199">
        <f t="shared" si="273"/>
        <v>0</v>
      </c>
      <c r="AL385" s="199">
        <f t="shared" si="274"/>
        <v>0</v>
      </c>
      <c r="AM385" s="201">
        <f t="shared" si="275"/>
        <v>0</v>
      </c>
      <c r="AN385" s="204">
        <f t="shared" si="276"/>
        <v>3</v>
      </c>
      <c r="AO385" s="199">
        <f t="shared" si="277"/>
        <v>0</v>
      </c>
      <c r="AP385" s="199">
        <f t="shared" si="278"/>
        <v>0</v>
      </c>
      <c r="AQ385" s="199">
        <f t="shared" si="279"/>
        <v>0</v>
      </c>
      <c r="AR385" s="201">
        <f t="shared" si="280"/>
        <v>0</v>
      </c>
      <c r="AS385" s="204">
        <f t="shared" si="281"/>
        <v>4</v>
      </c>
      <c r="AT385" s="199">
        <f t="shared" si="282"/>
        <v>11</v>
      </c>
      <c r="AU385" s="199">
        <f t="shared" si="283"/>
        <v>0</v>
      </c>
      <c r="AV385" s="199">
        <f t="shared" si="284"/>
        <v>0</v>
      </c>
      <c r="AW385" s="201">
        <f t="shared" si="285"/>
        <v>0</v>
      </c>
      <c r="AX385" s="205">
        <f t="shared" si="286"/>
        <v>3</v>
      </c>
      <c r="AY385" s="199">
        <f t="shared" si="287"/>
        <v>0</v>
      </c>
      <c r="AZ385" s="199">
        <f t="shared" si="288"/>
        <v>0</v>
      </c>
      <c r="BA385" s="199">
        <f t="shared" si="289"/>
        <v>0</v>
      </c>
      <c r="BB385" s="201">
        <f t="shared" si="290"/>
        <v>0</v>
      </c>
      <c r="BC385" s="204">
        <f t="shared" si="291"/>
        <v>4</v>
      </c>
      <c r="BD385" s="199">
        <f t="shared" si="292"/>
        <v>0</v>
      </c>
      <c r="BE385" s="199">
        <f t="shared" si="293"/>
        <v>0</v>
      </c>
      <c r="BF385" s="199">
        <f t="shared" si="294"/>
        <v>0</v>
      </c>
      <c r="BG385" s="201">
        <f t="shared" si="295"/>
        <v>0</v>
      </c>
      <c r="BH385" s="204">
        <f t="shared" si="296"/>
        <v>4</v>
      </c>
      <c r="BI385" s="199">
        <f t="shared" si="297"/>
        <v>5</v>
      </c>
      <c r="BJ385" s="199">
        <f t="shared" si="298"/>
        <v>0</v>
      </c>
      <c r="BK385" s="199">
        <f t="shared" si="299"/>
        <v>0</v>
      </c>
      <c r="BL385" s="201">
        <f t="shared" si="300"/>
        <v>0</v>
      </c>
      <c r="BM385" s="206">
        <f t="shared" si="301"/>
        <v>3</v>
      </c>
      <c r="BN385" s="199">
        <f t="shared" si="302"/>
        <v>11</v>
      </c>
      <c r="BO385" s="199">
        <f t="shared" si="303"/>
        <v>0</v>
      </c>
      <c r="BP385" s="199">
        <f t="shared" si="304"/>
        <v>0</v>
      </c>
      <c r="BQ385" s="201">
        <f t="shared" si="305"/>
        <v>0</v>
      </c>
      <c r="BR385" s="207">
        <f t="shared" si="306"/>
        <v>3</v>
      </c>
      <c r="BS385" s="199">
        <f t="shared" si="307"/>
        <v>0</v>
      </c>
      <c r="BT385" s="199">
        <f t="shared" si="308"/>
        <v>0</v>
      </c>
      <c r="BU385" s="199">
        <f t="shared" si="309"/>
        <v>0</v>
      </c>
      <c r="BV385" s="201">
        <f t="shared" si="310"/>
        <v>0</v>
      </c>
      <c r="BW385" s="207">
        <f t="shared" si="311"/>
        <v>4</v>
      </c>
      <c r="BX385" s="235">
        <v>72</v>
      </c>
      <c r="BY385" s="235">
        <v>72</v>
      </c>
      <c r="BZ385" s="193" t="e">
        <f t="shared" si="312"/>
        <v>#VALUE!</v>
      </c>
      <c r="CA385" s="193">
        <f t="shared" si="313"/>
        <v>20</v>
      </c>
      <c r="CB385" s="193" t="e">
        <f t="shared" si="314"/>
        <v>#VALUE!</v>
      </c>
      <c r="CC385" s="193" t="e">
        <f t="shared" si="315"/>
        <v>#VALUE!</v>
      </c>
      <c r="CD385" s="193" t="e">
        <f t="shared" si="316"/>
        <v>#VALUE!</v>
      </c>
      <c r="CE385" s="193" t="e">
        <f t="shared" si="317"/>
        <v>#VALUE!</v>
      </c>
      <c r="CF385" s="193" t="e">
        <f t="shared" si="318"/>
        <v>#VALUE!</v>
      </c>
      <c r="CG385" s="193" t="e">
        <f t="shared" si="319"/>
        <v>#VALUE!</v>
      </c>
      <c r="CH385" s="193" t="e">
        <f t="shared" si="320"/>
        <v>#VALUE!</v>
      </c>
      <c r="CI385" s="193" t="e">
        <f t="shared" si="321"/>
        <v>#VALUE!</v>
      </c>
      <c r="CJ385" s="193" t="e">
        <f t="shared" si="322"/>
        <v>#VALUE!</v>
      </c>
      <c r="CK385" s="193" t="e">
        <f t="shared" si="323"/>
        <v>#VALUE!</v>
      </c>
      <c r="CL385" s="193" t="e">
        <f t="shared" si="324"/>
        <v>#VALUE!</v>
      </c>
      <c r="CM385" s="193" t="e">
        <f t="shared" si="325"/>
        <v>#VALUE!</v>
      </c>
      <c r="CN385" s="193" t="e">
        <f t="shared" si="326"/>
        <v>#VALUE!</v>
      </c>
      <c r="CO385" s="209" t="str">
        <f t="shared" si="327"/>
        <v>2023PEC AI 388</v>
      </c>
      <c r="CP385" s="193" t="e">
        <f t="shared" si="328"/>
        <v>#VALUE!</v>
      </c>
      <c r="CQ385" s="158"/>
      <c r="CR385" s="193">
        <f t="shared" si="329"/>
        <v>20</v>
      </c>
      <c r="CS385" s="193" t="e">
        <f t="shared" si="330"/>
        <v>#VALUE!</v>
      </c>
      <c r="CT385" s="193" t="e">
        <f t="shared" si="331"/>
        <v>#VALUE!</v>
      </c>
      <c r="CU385" s="193" t="e">
        <f t="shared" si="332"/>
        <v>#VALUE!</v>
      </c>
      <c r="CV385" s="193" t="e">
        <f t="shared" si="333"/>
        <v>#VALUE!</v>
      </c>
      <c r="CW385" s="193" t="e">
        <f t="shared" si="334"/>
        <v>#VALUE!</v>
      </c>
      <c r="CX385" s="193" t="e">
        <f t="shared" si="335"/>
        <v>#VALUE!</v>
      </c>
      <c r="CY385" s="193" t="e">
        <f t="shared" si="336"/>
        <v>#VALUE!</v>
      </c>
      <c r="CZ385" s="193" t="e">
        <f t="shared" si="337"/>
        <v>#VALUE!</v>
      </c>
      <c r="DA385" s="193" t="e">
        <f t="shared" si="338"/>
        <v>#VALUE!</v>
      </c>
      <c r="DB385" s="193" t="e">
        <f t="shared" si="339"/>
        <v>#VALUE!</v>
      </c>
      <c r="DC385" s="193" t="e">
        <f t="shared" si="340"/>
        <v>#VALUE!</v>
      </c>
      <c r="DD385" s="193" t="e">
        <f t="shared" si="341"/>
        <v>#VALUE!</v>
      </c>
      <c r="DE385" s="159"/>
      <c r="DF385" s="159" t="e">
        <f t="shared" si="342"/>
        <v>#VALUE!</v>
      </c>
      <c r="DG385" s="159"/>
      <c r="DH385" s="159"/>
      <c r="DI385" s="159"/>
      <c r="DJ385" s="159"/>
      <c r="DK385" s="159"/>
      <c r="DL385" s="159"/>
      <c r="DM385" s="159"/>
      <c r="DN385" s="159"/>
      <c r="DO385" s="159"/>
      <c r="DP385" s="159"/>
      <c r="DQ385" s="159"/>
      <c r="DR385" s="159">
        <f t="shared" si="343"/>
        <v>72</v>
      </c>
      <c r="DS385" s="188">
        <f t="shared" si="344"/>
        <v>14</v>
      </c>
      <c r="DT385" s="159">
        <f t="shared" si="345"/>
        <v>11</v>
      </c>
      <c r="DU385" s="159">
        <f t="shared" si="346"/>
        <v>11</v>
      </c>
      <c r="DV385" s="159">
        <f t="shared" si="347"/>
        <v>9</v>
      </c>
      <c r="DW385" s="159">
        <f t="shared" si="348"/>
        <v>11</v>
      </c>
      <c r="DX385" s="159">
        <f t="shared" si="349"/>
        <v>5</v>
      </c>
      <c r="DY385" s="210">
        <f t="shared" si="350"/>
        <v>11</v>
      </c>
      <c r="DZ385" s="159">
        <f t="shared" si="351"/>
        <v>72</v>
      </c>
      <c r="EA385" s="159">
        <f t="shared" si="352"/>
        <v>14</v>
      </c>
      <c r="EB385" s="159">
        <f t="shared" si="353"/>
        <v>11</v>
      </c>
      <c r="EC385" s="159">
        <f t="shared" si="421"/>
        <v>0</v>
      </c>
      <c r="ED385" s="159">
        <f t="shared" si="421"/>
        <v>0</v>
      </c>
      <c r="EE385" s="159">
        <f t="shared" si="422"/>
        <v>11</v>
      </c>
      <c r="EF385" s="159">
        <f t="shared" si="422"/>
        <v>9</v>
      </c>
      <c r="EG385" s="159">
        <f t="shared" si="354"/>
        <v>0</v>
      </c>
      <c r="EH385" s="159">
        <f t="shared" si="355"/>
        <v>11</v>
      </c>
      <c r="EI385" s="159">
        <f t="shared" si="423"/>
        <v>0</v>
      </c>
      <c r="EJ385" s="159">
        <f t="shared" si="423"/>
        <v>0</v>
      </c>
      <c r="EK385" s="159">
        <f t="shared" si="424"/>
        <v>5</v>
      </c>
      <c r="EL385" s="159">
        <f t="shared" si="424"/>
        <v>11</v>
      </c>
      <c r="EM385" s="159">
        <f t="shared" si="356"/>
        <v>0</v>
      </c>
      <c r="EN385" s="159"/>
      <c r="EO385" s="159"/>
      <c r="EP385" s="188">
        <f t="shared" si="357"/>
        <v>14</v>
      </c>
      <c r="EQ385" s="159">
        <f t="shared" si="358"/>
        <v>13</v>
      </c>
      <c r="ER385" s="159">
        <f t="shared" si="359"/>
        <v>13</v>
      </c>
      <c r="ES385" s="159">
        <f t="shared" si="360"/>
        <v>11</v>
      </c>
      <c r="ET385" s="159">
        <f t="shared" si="361"/>
        <v>9</v>
      </c>
      <c r="EU385" s="159">
        <f t="shared" si="362"/>
        <v>12</v>
      </c>
      <c r="EV385" s="159"/>
      <c r="EW385" s="159">
        <f t="shared" si="363"/>
        <v>72</v>
      </c>
      <c r="EX385" s="159">
        <f t="shared" si="364"/>
        <v>14</v>
      </c>
      <c r="EY385" s="159">
        <f t="shared" si="365"/>
        <v>13</v>
      </c>
      <c r="EZ385" s="159">
        <f t="shared" si="425"/>
        <v>0</v>
      </c>
      <c r="FA385" s="159">
        <f t="shared" si="425"/>
        <v>0</v>
      </c>
      <c r="FB385" s="159">
        <f t="shared" si="426"/>
        <v>13</v>
      </c>
      <c r="FC385" s="159">
        <f t="shared" si="426"/>
        <v>11</v>
      </c>
      <c r="FD385" s="159">
        <f t="shared" si="366"/>
        <v>0</v>
      </c>
      <c r="FE385" s="159">
        <f t="shared" si="367"/>
        <v>9</v>
      </c>
      <c r="FF385" s="159">
        <f t="shared" si="427"/>
        <v>0</v>
      </c>
      <c r="FG385" s="159">
        <f t="shared" si="427"/>
        <v>0</v>
      </c>
      <c r="FH385" s="159">
        <f t="shared" si="368"/>
        <v>12</v>
      </c>
      <c r="FI385" s="159">
        <v>0</v>
      </c>
      <c r="FJ385" s="159">
        <v>0</v>
      </c>
      <c r="FK385" s="159"/>
      <c r="FL385" s="159"/>
      <c r="FM385" s="235">
        <v>72</v>
      </c>
    </row>
    <row r="386" spans="1:169" ht="18" x14ac:dyDescent="0.2">
      <c r="A386" s="213">
        <v>373</v>
      </c>
      <c r="B386" s="195">
        <v>211423243376</v>
      </c>
      <c r="C386" s="196" t="s">
        <v>1414</v>
      </c>
      <c r="D386" s="197"/>
      <c r="E386" s="198" t="s">
        <v>1415</v>
      </c>
      <c r="F386" s="199">
        <f t="shared" si="243"/>
        <v>2</v>
      </c>
      <c r="G386" s="199">
        <f t="shared" si="244"/>
        <v>2</v>
      </c>
      <c r="H386" s="199">
        <f t="shared" si="245"/>
        <v>2</v>
      </c>
      <c r="I386" s="199">
        <f t="shared" si="246"/>
        <v>2</v>
      </c>
      <c r="J386" s="199">
        <f t="shared" si="247"/>
        <v>2</v>
      </c>
      <c r="K386" s="199">
        <f t="shared" si="248"/>
        <v>2</v>
      </c>
      <c r="L386" s="199">
        <f t="shared" si="249"/>
        <v>2</v>
      </c>
      <c r="M386" s="199">
        <f t="shared" si="250"/>
        <v>1</v>
      </c>
      <c r="N386" s="199">
        <f t="shared" si="251"/>
        <v>0</v>
      </c>
      <c r="O386" s="200">
        <f t="shared" si="252"/>
        <v>0</v>
      </c>
      <c r="P386" s="199">
        <f t="shared" si="253"/>
        <v>0</v>
      </c>
      <c r="Q386" s="199">
        <f t="shared" si="254"/>
        <v>0</v>
      </c>
      <c r="R386" s="199">
        <f t="shared" si="255"/>
        <v>0</v>
      </c>
      <c r="S386" s="201">
        <f t="shared" si="398"/>
        <v>0</v>
      </c>
      <c r="T386" s="202">
        <f t="shared" si="256"/>
        <v>4</v>
      </c>
      <c r="U386" s="199">
        <f t="shared" si="257"/>
        <v>11</v>
      </c>
      <c r="V386" s="199">
        <f t="shared" si="258"/>
        <v>0</v>
      </c>
      <c r="W386" s="199">
        <f t="shared" si="259"/>
        <v>0</v>
      </c>
      <c r="X386" s="201">
        <f t="shared" si="260"/>
        <v>0</v>
      </c>
      <c r="Y386" s="203">
        <f t="shared" si="261"/>
        <v>3</v>
      </c>
      <c r="Z386" s="199">
        <f t="shared" si="262"/>
        <v>11</v>
      </c>
      <c r="AA386" s="199">
        <f t="shared" si="263"/>
        <v>0</v>
      </c>
      <c r="AB386" s="199">
        <f t="shared" si="264"/>
        <v>0</v>
      </c>
      <c r="AC386" s="201">
        <f t="shared" si="265"/>
        <v>0</v>
      </c>
      <c r="AD386" s="202">
        <f t="shared" si="266"/>
        <v>3</v>
      </c>
      <c r="AE386" s="199">
        <f t="shared" si="267"/>
        <v>0</v>
      </c>
      <c r="AF386" s="199">
        <f t="shared" si="268"/>
        <v>0</v>
      </c>
      <c r="AG386" s="199">
        <f t="shared" si="269"/>
        <v>0</v>
      </c>
      <c r="AH386" s="201">
        <f t="shared" si="270"/>
        <v>0</v>
      </c>
      <c r="AI386" s="204">
        <f t="shared" si="271"/>
        <v>4</v>
      </c>
      <c r="AJ386" s="199">
        <f t="shared" si="272"/>
        <v>0</v>
      </c>
      <c r="AK386" s="199">
        <f t="shared" si="273"/>
        <v>0</v>
      </c>
      <c r="AL386" s="199">
        <f t="shared" si="274"/>
        <v>0</v>
      </c>
      <c r="AM386" s="201">
        <f t="shared" si="275"/>
        <v>0</v>
      </c>
      <c r="AN386" s="204">
        <f t="shared" si="276"/>
        <v>4</v>
      </c>
      <c r="AO386" s="199">
        <f t="shared" si="277"/>
        <v>11</v>
      </c>
      <c r="AP386" s="199">
        <f t="shared" si="278"/>
        <v>0</v>
      </c>
      <c r="AQ386" s="199">
        <f t="shared" si="279"/>
        <v>0</v>
      </c>
      <c r="AR386" s="201">
        <f t="shared" si="280"/>
        <v>0</v>
      </c>
      <c r="AS386" s="204">
        <f t="shared" si="281"/>
        <v>3</v>
      </c>
      <c r="AT386" s="199">
        <f t="shared" si="282"/>
        <v>0</v>
      </c>
      <c r="AU386" s="199">
        <f t="shared" si="283"/>
        <v>0</v>
      </c>
      <c r="AV386" s="199">
        <f t="shared" si="284"/>
        <v>0</v>
      </c>
      <c r="AW386" s="201">
        <f t="shared" si="285"/>
        <v>0</v>
      </c>
      <c r="AX386" s="205">
        <f t="shared" si="286"/>
        <v>4</v>
      </c>
      <c r="AY386" s="199">
        <f t="shared" si="287"/>
        <v>11</v>
      </c>
      <c r="AZ386" s="199">
        <f t="shared" si="288"/>
        <v>0</v>
      </c>
      <c r="BA386" s="199">
        <f t="shared" si="289"/>
        <v>0</v>
      </c>
      <c r="BB386" s="201">
        <f t="shared" si="290"/>
        <v>0</v>
      </c>
      <c r="BC386" s="204">
        <f t="shared" si="291"/>
        <v>3</v>
      </c>
      <c r="BD386" s="199">
        <f t="shared" si="292"/>
        <v>6</v>
      </c>
      <c r="BE386" s="199">
        <f t="shared" si="293"/>
        <v>0</v>
      </c>
      <c r="BF386" s="199">
        <f t="shared" si="294"/>
        <v>0</v>
      </c>
      <c r="BG386" s="201">
        <f t="shared" si="295"/>
        <v>0</v>
      </c>
      <c r="BH386" s="204">
        <f t="shared" si="296"/>
        <v>3</v>
      </c>
      <c r="BI386" s="199">
        <f t="shared" si="297"/>
        <v>0</v>
      </c>
      <c r="BJ386" s="199">
        <f t="shared" si="298"/>
        <v>0</v>
      </c>
      <c r="BK386" s="199">
        <f t="shared" si="299"/>
        <v>0</v>
      </c>
      <c r="BL386" s="201">
        <f t="shared" si="300"/>
        <v>0</v>
      </c>
      <c r="BM386" s="206">
        <f t="shared" si="301"/>
        <v>4</v>
      </c>
      <c r="BN386" s="199">
        <f t="shared" si="302"/>
        <v>0</v>
      </c>
      <c r="BO386" s="199">
        <f t="shared" si="303"/>
        <v>0</v>
      </c>
      <c r="BP386" s="199">
        <f t="shared" si="304"/>
        <v>0</v>
      </c>
      <c r="BQ386" s="201">
        <f t="shared" si="305"/>
        <v>0</v>
      </c>
      <c r="BR386" s="207">
        <f t="shared" si="306"/>
        <v>4</v>
      </c>
      <c r="BS386" s="199">
        <f t="shared" si="307"/>
        <v>12</v>
      </c>
      <c r="BT386" s="199">
        <f t="shared" si="308"/>
        <v>0</v>
      </c>
      <c r="BU386" s="199">
        <f t="shared" si="309"/>
        <v>0</v>
      </c>
      <c r="BV386" s="201">
        <f t="shared" si="310"/>
        <v>0</v>
      </c>
      <c r="BW386" s="207">
        <f t="shared" si="311"/>
        <v>3</v>
      </c>
      <c r="BX386" s="235">
        <v>77</v>
      </c>
      <c r="BY386" s="235">
        <v>77</v>
      </c>
      <c r="BZ386" s="193" t="e">
        <f t="shared" si="312"/>
        <v>#VALUE!</v>
      </c>
      <c r="CA386" s="193">
        <f t="shared" si="313"/>
        <v>20</v>
      </c>
      <c r="CB386" s="193" t="e">
        <f t="shared" si="314"/>
        <v>#VALUE!</v>
      </c>
      <c r="CC386" s="193" t="e">
        <f t="shared" si="315"/>
        <v>#VALUE!</v>
      </c>
      <c r="CD386" s="193" t="e">
        <f t="shared" si="316"/>
        <v>#VALUE!</v>
      </c>
      <c r="CE386" s="193" t="e">
        <f t="shared" si="317"/>
        <v>#VALUE!</v>
      </c>
      <c r="CF386" s="193" t="e">
        <f t="shared" si="318"/>
        <v>#VALUE!</v>
      </c>
      <c r="CG386" s="193" t="e">
        <f t="shared" si="319"/>
        <v>#VALUE!</v>
      </c>
      <c r="CH386" s="193" t="e">
        <f t="shared" si="320"/>
        <v>#VALUE!</v>
      </c>
      <c r="CI386" s="193" t="e">
        <f t="shared" si="321"/>
        <v>#VALUE!</v>
      </c>
      <c r="CJ386" s="193" t="e">
        <f t="shared" si="322"/>
        <v>#VALUE!</v>
      </c>
      <c r="CK386" s="193" t="e">
        <f t="shared" si="323"/>
        <v>#VALUE!</v>
      </c>
      <c r="CL386" s="193" t="e">
        <f t="shared" si="324"/>
        <v>#VALUE!</v>
      </c>
      <c r="CM386" s="193" t="e">
        <f t="shared" si="325"/>
        <v>#VALUE!</v>
      </c>
      <c r="CN386" s="193" t="e">
        <f t="shared" si="326"/>
        <v>#VALUE!</v>
      </c>
      <c r="CO386" s="209" t="str">
        <f t="shared" si="327"/>
        <v>2023PEC AI 389</v>
      </c>
      <c r="CP386" s="193" t="e">
        <f t="shared" si="328"/>
        <v>#VALUE!</v>
      </c>
      <c r="CQ386" s="158"/>
      <c r="CR386" s="193">
        <f t="shared" si="329"/>
        <v>20</v>
      </c>
      <c r="CS386" s="193" t="e">
        <f t="shared" si="330"/>
        <v>#VALUE!</v>
      </c>
      <c r="CT386" s="193" t="e">
        <f t="shared" si="331"/>
        <v>#VALUE!</v>
      </c>
      <c r="CU386" s="193" t="e">
        <f t="shared" si="332"/>
        <v>#VALUE!</v>
      </c>
      <c r="CV386" s="193" t="e">
        <f t="shared" si="333"/>
        <v>#VALUE!</v>
      </c>
      <c r="CW386" s="193" t="e">
        <f t="shared" si="334"/>
        <v>#VALUE!</v>
      </c>
      <c r="CX386" s="193" t="e">
        <f t="shared" si="335"/>
        <v>#VALUE!</v>
      </c>
      <c r="CY386" s="193" t="e">
        <f t="shared" si="336"/>
        <v>#VALUE!</v>
      </c>
      <c r="CZ386" s="193" t="e">
        <f t="shared" si="337"/>
        <v>#VALUE!</v>
      </c>
      <c r="DA386" s="193" t="e">
        <f t="shared" si="338"/>
        <v>#VALUE!</v>
      </c>
      <c r="DB386" s="193" t="e">
        <f t="shared" si="339"/>
        <v>#VALUE!</v>
      </c>
      <c r="DC386" s="193" t="e">
        <f t="shared" si="340"/>
        <v>#VALUE!</v>
      </c>
      <c r="DD386" s="193" t="e">
        <f t="shared" si="341"/>
        <v>#VALUE!</v>
      </c>
      <c r="DE386" s="159"/>
      <c r="DF386" s="159" t="e">
        <f t="shared" si="342"/>
        <v>#VALUE!</v>
      </c>
      <c r="DG386" s="159"/>
      <c r="DH386" s="159"/>
      <c r="DI386" s="159"/>
      <c r="DJ386" s="159"/>
      <c r="DK386" s="159"/>
      <c r="DL386" s="159"/>
      <c r="DM386" s="159"/>
      <c r="DN386" s="159"/>
      <c r="DO386" s="159"/>
      <c r="DP386" s="159"/>
      <c r="DQ386" s="159"/>
      <c r="DR386" s="159">
        <f t="shared" si="343"/>
        <v>77</v>
      </c>
      <c r="DS386" s="188">
        <f t="shared" si="344"/>
        <v>15</v>
      </c>
      <c r="DT386" s="159">
        <f t="shared" si="345"/>
        <v>11</v>
      </c>
      <c r="DU386" s="159">
        <f t="shared" si="346"/>
        <v>11</v>
      </c>
      <c r="DV386" s="159">
        <f t="shared" si="347"/>
        <v>11</v>
      </c>
      <c r="DW386" s="159">
        <f t="shared" si="348"/>
        <v>11</v>
      </c>
      <c r="DX386" s="159">
        <f t="shared" si="349"/>
        <v>6</v>
      </c>
      <c r="DY386" s="210">
        <f t="shared" si="350"/>
        <v>12</v>
      </c>
      <c r="DZ386" s="159">
        <f t="shared" si="351"/>
        <v>77</v>
      </c>
      <c r="EA386" s="159">
        <f t="shared" si="352"/>
        <v>15</v>
      </c>
      <c r="EB386" s="159">
        <f t="shared" si="353"/>
        <v>0</v>
      </c>
      <c r="EC386" s="159">
        <f t="shared" si="421"/>
        <v>11</v>
      </c>
      <c r="ED386" s="159">
        <f t="shared" si="421"/>
        <v>11</v>
      </c>
      <c r="EE386" s="159">
        <f t="shared" si="422"/>
        <v>0</v>
      </c>
      <c r="EF386" s="159">
        <f t="shared" si="422"/>
        <v>0</v>
      </c>
      <c r="EG386" s="159">
        <f t="shared" si="354"/>
        <v>11</v>
      </c>
      <c r="EH386" s="159">
        <f t="shared" si="355"/>
        <v>0</v>
      </c>
      <c r="EI386" s="159">
        <f t="shared" si="423"/>
        <v>11</v>
      </c>
      <c r="EJ386" s="159">
        <f t="shared" si="423"/>
        <v>6</v>
      </c>
      <c r="EK386" s="159">
        <f t="shared" si="424"/>
        <v>0</v>
      </c>
      <c r="EL386" s="159">
        <f t="shared" si="424"/>
        <v>0</v>
      </c>
      <c r="EM386" s="159">
        <f t="shared" si="356"/>
        <v>12</v>
      </c>
      <c r="EN386" s="159"/>
      <c r="EO386" s="159"/>
      <c r="EP386" s="188">
        <f t="shared" si="357"/>
        <v>15</v>
      </c>
      <c r="EQ386" s="159">
        <f t="shared" si="358"/>
        <v>13</v>
      </c>
      <c r="ER386" s="159">
        <f t="shared" si="359"/>
        <v>14</v>
      </c>
      <c r="ES386" s="159">
        <f t="shared" si="360"/>
        <v>14</v>
      </c>
      <c r="ET386" s="159">
        <f t="shared" si="361"/>
        <v>9</v>
      </c>
      <c r="EU386" s="159">
        <f t="shared" si="362"/>
        <v>12</v>
      </c>
      <c r="EV386" s="159"/>
      <c r="EW386" s="159">
        <f t="shared" si="363"/>
        <v>77</v>
      </c>
      <c r="EX386" s="159">
        <f t="shared" si="364"/>
        <v>15</v>
      </c>
      <c r="EY386" s="159">
        <f t="shared" si="365"/>
        <v>0</v>
      </c>
      <c r="EZ386" s="159">
        <f t="shared" si="425"/>
        <v>13</v>
      </c>
      <c r="FA386" s="159">
        <f t="shared" si="425"/>
        <v>14</v>
      </c>
      <c r="FB386" s="159">
        <f t="shared" si="426"/>
        <v>0</v>
      </c>
      <c r="FC386" s="159">
        <f t="shared" si="426"/>
        <v>0</v>
      </c>
      <c r="FD386" s="159">
        <f t="shared" si="366"/>
        <v>14</v>
      </c>
      <c r="FE386" s="159">
        <f t="shared" si="367"/>
        <v>0</v>
      </c>
      <c r="FF386" s="159">
        <f t="shared" si="427"/>
        <v>9</v>
      </c>
      <c r="FG386" s="159">
        <f t="shared" si="427"/>
        <v>12</v>
      </c>
      <c r="FH386" s="159">
        <f t="shared" si="368"/>
        <v>0</v>
      </c>
      <c r="FI386" s="159">
        <v>0</v>
      </c>
      <c r="FJ386" s="159">
        <v>0</v>
      </c>
      <c r="FK386" s="159"/>
      <c r="FL386" s="159"/>
      <c r="FM386" s="235">
        <v>77</v>
      </c>
    </row>
    <row r="387" spans="1:169" ht="18" x14ac:dyDescent="0.2">
      <c r="A387" s="194">
        <v>374</v>
      </c>
      <c r="B387" s="211">
        <v>211423243377</v>
      </c>
      <c r="C387" s="211" t="s">
        <v>1416</v>
      </c>
      <c r="D387" s="197"/>
      <c r="E387" s="212" t="s">
        <v>1417</v>
      </c>
      <c r="F387" s="199">
        <f t="shared" si="243"/>
        <v>2</v>
      </c>
      <c r="G387" s="199">
        <f t="shared" si="244"/>
        <v>2</v>
      </c>
      <c r="H387" s="199">
        <f t="shared" si="245"/>
        <v>2</v>
      </c>
      <c r="I387" s="199">
        <f t="shared" si="246"/>
        <v>2</v>
      </c>
      <c r="J387" s="199">
        <f t="shared" si="247"/>
        <v>2</v>
      </c>
      <c r="K387" s="199">
        <f t="shared" si="248"/>
        <v>2</v>
      </c>
      <c r="L387" s="199">
        <f t="shared" si="249"/>
        <v>0</v>
      </c>
      <c r="M387" s="199">
        <f t="shared" si="250"/>
        <v>0</v>
      </c>
      <c r="N387" s="199">
        <f t="shared" si="251"/>
        <v>0</v>
      </c>
      <c r="O387" s="200">
        <f t="shared" si="252"/>
        <v>0</v>
      </c>
      <c r="P387" s="199">
        <f t="shared" si="253"/>
        <v>9</v>
      </c>
      <c r="Q387" s="199">
        <f t="shared" si="254"/>
        <v>0</v>
      </c>
      <c r="R387" s="199">
        <f t="shared" si="255"/>
        <v>0</v>
      </c>
      <c r="S387" s="201">
        <f t="shared" si="398"/>
        <v>0</v>
      </c>
      <c r="T387" s="202">
        <f t="shared" si="256"/>
        <v>3</v>
      </c>
      <c r="U387" s="199">
        <f t="shared" si="257"/>
        <v>0</v>
      </c>
      <c r="V387" s="199">
        <f t="shared" si="258"/>
        <v>0</v>
      </c>
      <c r="W387" s="199">
        <f t="shared" si="259"/>
        <v>0</v>
      </c>
      <c r="X387" s="201">
        <f t="shared" si="260"/>
        <v>0</v>
      </c>
      <c r="Y387" s="203">
        <f t="shared" si="261"/>
        <v>4</v>
      </c>
      <c r="Z387" s="199">
        <f t="shared" si="262"/>
        <v>0</v>
      </c>
      <c r="AA387" s="199">
        <f t="shared" si="263"/>
        <v>0</v>
      </c>
      <c r="AB387" s="199">
        <f t="shared" si="264"/>
        <v>0</v>
      </c>
      <c r="AC387" s="201">
        <f t="shared" si="265"/>
        <v>0</v>
      </c>
      <c r="AD387" s="202">
        <f t="shared" si="266"/>
        <v>4</v>
      </c>
      <c r="AE387" s="199">
        <f t="shared" si="267"/>
        <v>9</v>
      </c>
      <c r="AF387" s="199">
        <f t="shared" si="268"/>
        <v>0</v>
      </c>
      <c r="AG387" s="199">
        <f t="shared" si="269"/>
        <v>0</v>
      </c>
      <c r="AH387" s="201">
        <f t="shared" si="270"/>
        <v>0</v>
      </c>
      <c r="AI387" s="204">
        <f t="shared" si="271"/>
        <v>3</v>
      </c>
      <c r="AJ387" s="199">
        <f t="shared" si="272"/>
        <v>8</v>
      </c>
      <c r="AK387" s="199">
        <f t="shared" si="273"/>
        <v>0</v>
      </c>
      <c r="AL387" s="199">
        <f t="shared" si="274"/>
        <v>0</v>
      </c>
      <c r="AM387" s="201">
        <f t="shared" si="275"/>
        <v>0</v>
      </c>
      <c r="AN387" s="204">
        <f t="shared" si="276"/>
        <v>3</v>
      </c>
      <c r="AO387" s="199">
        <f t="shared" si="277"/>
        <v>0</v>
      </c>
      <c r="AP387" s="199">
        <f t="shared" si="278"/>
        <v>0</v>
      </c>
      <c r="AQ387" s="199">
        <f t="shared" si="279"/>
        <v>0</v>
      </c>
      <c r="AR387" s="201">
        <f t="shared" si="280"/>
        <v>0</v>
      </c>
      <c r="AS387" s="204">
        <f t="shared" si="281"/>
        <v>4</v>
      </c>
      <c r="AT387" s="199">
        <f t="shared" si="282"/>
        <v>9</v>
      </c>
      <c r="AU387" s="199">
        <f t="shared" si="283"/>
        <v>0</v>
      </c>
      <c r="AV387" s="199">
        <f t="shared" si="284"/>
        <v>0</v>
      </c>
      <c r="AW387" s="201">
        <f t="shared" si="285"/>
        <v>0</v>
      </c>
      <c r="AX387" s="205">
        <f t="shared" si="286"/>
        <v>3</v>
      </c>
      <c r="AY387" s="199">
        <f t="shared" si="287"/>
        <v>0</v>
      </c>
      <c r="AZ387" s="199">
        <f t="shared" si="288"/>
        <v>0</v>
      </c>
      <c r="BA387" s="199">
        <f t="shared" si="289"/>
        <v>0</v>
      </c>
      <c r="BB387" s="201">
        <f t="shared" si="290"/>
        <v>0</v>
      </c>
      <c r="BC387" s="204">
        <f t="shared" si="291"/>
        <v>4</v>
      </c>
      <c r="BD387" s="199">
        <f t="shared" si="292"/>
        <v>0</v>
      </c>
      <c r="BE387" s="199">
        <f t="shared" si="293"/>
        <v>0</v>
      </c>
      <c r="BF387" s="199">
        <f t="shared" si="294"/>
        <v>0</v>
      </c>
      <c r="BG387" s="201">
        <f t="shared" si="295"/>
        <v>0</v>
      </c>
      <c r="BH387" s="204">
        <f t="shared" si="296"/>
        <v>4</v>
      </c>
      <c r="BI387" s="199">
        <f t="shared" si="297"/>
        <v>4</v>
      </c>
      <c r="BJ387" s="199">
        <f t="shared" si="298"/>
        <v>0</v>
      </c>
      <c r="BK387" s="199">
        <f t="shared" si="299"/>
        <v>0</v>
      </c>
      <c r="BL387" s="201">
        <f t="shared" si="300"/>
        <v>0</v>
      </c>
      <c r="BM387" s="206">
        <f t="shared" si="301"/>
        <v>3</v>
      </c>
      <c r="BN387" s="199">
        <f t="shared" si="302"/>
        <v>9</v>
      </c>
      <c r="BO387" s="199">
        <f t="shared" si="303"/>
        <v>0</v>
      </c>
      <c r="BP387" s="199">
        <f t="shared" si="304"/>
        <v>0</v>
      </c>
      <c r="BQ387" s="201">
        <f t="shared" si="305"/>
        <v>0</v>
      </c>
      <c r="BR387" s="207">
        <f t="shared" si="306"/>
        <v>3</v>
      </c>
      <c r="BS387" s="199">
        <f t="shared" si="307"/>
        <v>0</v>
      </c>
      <c r="BT387" s="199">
        <f t="shared" si="308"/>
        <v>0</v>
      </c>
      <c r="BU387" s="199">
        <f t="shared" si="309"/>
        <v>0</v>
      </c>
      <c r="BV387" s="201">
        <f t="shared" si="310"/>
        <v>0</v>
      </c>
      <c r="BW387" s="207">
        <f t="shared" si="311"/>
        <v>4</v>
      </c>
      <c r="BX387" s="235">
        <v>60</v>
      </c>
      <c r="BY387" s="235">
        <v>60</v>
      </c>
      <c r="BZ387" s="193" t="e">
        <f t="shared" si="312"/>
        <v>#VALUE!</v>
      </c>
      <c r="CA387" s="193">
        <f t="shared" si="313"/>
        <v>20</v>
      </c>
      <c r="CB387" s="193" t="e">
        <f t="shared" si="314"/>
        <v>#VALUE!</v>
      </c>
      <c r="CC387" s="193" t="e">
        <f t="shared" si="315"/>
        <v>#VALUE!</v>
      </c>
      <c r="CD387" s="193" t="e">
        <f t="shared" si="316"/>
        <v>#VALUE!</v>
      </c>
      <c r="CE387" s="193" t="e">
        <f t="shared" si="317"/>
        <v>#VALUE!</v>
      </c>
      <c r="CF387" s="193" t="e">
        <f t="shared" si="318"/>
        <v>#VALUE!</v>
      </c>
      <c r="CG387" s="193" t="e">
        <f t="shared" si="319"/>
        <v>#VALUE!</v>
      </c>
      <c r="CH387" s="193" t="e">
        <f t="shared" si="320"/>
        <v>#VALUE!</v>
      </c>
      <c r="CI387" s="193" t="e">
        <f t="shared" si="321"/>
        <v>#VALUE!</v>
      </c>
      <c r="CJ387" s="193" t="e">
        <f t="shared" si="322"/>
        <v>#VALUE!</v>
      </c>
      <c r="CK387" s="193" t="e">
        <f t="shared" si="323"/>
        <v>#VALUE!</v>
      </c>
      <c r="CL387" s="193" t="e">
        <f t="shared" si="324"/>
        <v>#VALUE!</v>
      </c>
      <c r="CM387" s="193" t="e">
        <f t="shared" si="325"/>
        <v>#VALUE!</v>
      </c>
      <c r="CN387" s="193" t="e">
        <f t="shared" si="326"/>
        <v>#VALUE!</v>
      </c>
      <c r="CO387" s="209" t="str">
        <f t="shared" si="327"/>
        <v>2023PEC AI 242</v>
      </c>
      <c r="CP387" s="193" t="e">
        <f t="shared" si="328"/>
        <v>#VALUE!</v>
      </c>
      <c r="CQ387" s="158"/>
      <c r="CR387" s="193">
        <f t="shared" si="329"/>
        <v>20</v>
      </c>
      <c r="CS387" s="193" t="e">
        <f t="shared" si="330"/>
        <v>#VALUE!</v>
      </c>
      <c r="CT387" s="193" t="e">
        <f t="shared" si="331"/>
        <v>#VALUE!</v>
      </c>
      <c r="CU387" s="193" t="e">
        <f t="shared" si="332"/>
        <v>#VALUE!</v>
      </c>
      <c r="CV387" s="193" t="e">
        <f t="shared" si="333"/>
        <v>#VALUE!</v>
      </c>
      <c r="CW387" s="193" t="e">
        <f t="shared" si="334"/>
        <v>#VALUE!</v>
      </c>
      <c r="CX387" s="193" t="e">
        <f t="shared" si="335"/>
        <v>#VALUE!</v>
      </c>
      <c r="CY387" s="193" t="e">
        <f t="shared" si="336"/>
        <v>#VALUE!</v>
      </c>
      <c r="CZ387" s="193" t="e">
        <f t="shared" si="337"/>
        <v>#VALUE!</v>
      </c>
      <c r="DA387" s="193" t="e">
        <f t="shared" si="338"/>
        <v>#VALUE!</v>
      </c>
      <c r="DB387" s="193" t="e">
        <f t="shared" si="339"/>
        <v>#VALUE!</v>
      </c>
      <c r="DC387" s="193" t="e">
        <f t="shared" si="340"/>
        <v>#VALUE!</v>
      </c>
      <c r="DD387" s="193" t="e">
        <f t="shared" si="341"/>
        <v>#VALUE!</v>
      </c>
      <c r="DE387" s="159"/>
      <c r="DF387" s="159" t="e">
        <f t="shared" si="342"/>
        <v>#VALUE!</v>
      </c>
      <c r="DG387" s="159"/>
      <c r="DH387" s="159"/>
      <c r="DI387" s="159"/>
      <c r="DJ387" s="159"/>
      <c r="DK387" s="159"/>
      <c r="DL387" s="159"/>
      <c r="DM387" s="159"/>
      <c r="DN387" s="159"/>
      <c r="DO387" s="159"/>
      <c r="DP387" s="159"/>
      <c r="DQ387" s="159"/>
      <c r="DR387" s="159">
        <f t="shared" si="343"/>
        <v>60</v>
      </c>
      <c r="DS387" s="188">
        <f t="shared" si="344"/>
        <v>12</v>
      </c>
      <c r="DT387" s="159">
        <f t="shared" si="345"/>
        <v>9</v>
      </c>
      <c r="DU387" s="159">
        <f t="shared" si="346"/>
        <v>9</v>
      </c>
      <c r="DV387" s="159">
        <f t="shared" si="347"/>
        <v>8</v>
      </c>
      <c r="DW387" s="159">
        <f t="shared" si="348"/>
        <v>9</v>
      </c>
      <c r="DX387" s="159">
        <f t="shared" si="349"/>
        <v>4</v>
      </c>
      <c r="DY387" s="210">
        <f t="shared" si="350"/>
        <v>9</v>
      </c>
      <c r="DZ387" s="159">
        <f t="shared" si="351"/>
        <v>60</v>
      </c>
      <c r="EA387" s="159">
        <f t="shared" si="352"/>
        <v>12</v>
      </c>
      <c r="EB387" s="159">
        <f t="shared" si="353"/>
        <v>9</v>
      </c>
      <c r="EC387" s="159">
        <f t="shared" si="421"/>
        <v>0</v>
      </c>
      <c r="ED387" s="159">
        <f t="shared" si="421"/>
        <v>0</v>
      </c>
      <c r="EE387" s="159">
        <f t="shared" si="422"/>
        <v>9</v>
      </c>
      <c r="EF387" s="159">
        <f t="shared" si="422"/>
        <v>8</v>
      </c>
      <c r="EG387" s="159">
        <f t="shared" si="354"/>
        <v>0</v>
      </c>
      <c r="EH387" s="159">
        <f t="shared" si="355"/>
        <v>9</v>
      </c>
      <c r="EI387" s="159">
        <f t="shared" si="423"/>
        <v>0</v>
      </c>
      <c r="EJ387" s="159">
        <f t="shared" si="423"/>
        <v>0</v>
      </c>
      <c r="EK387" s="159">
        <f t="shared" si="424"/>
        <v>4</v>
      </c>
      <c r="EL387" s="159">
        <f t="shared" si="424"/>
        <v>9</v>
      </c>
      <c r="EM387" s="159">
        <f t="shared" si="356"/>
        <v>0</v>
      </c>
      <c r="EN387" s="159"/>
      <c r="EO387" s="159"/>
      <c r="EP387" s="188">
        <f t="shared" si="357"/>
        <v>12</v>
      </c>
      <c r="EQ387" s="159">
        <f t="shared" si="358"/>
        <v>11</v>
      </c>
      <c r="ER387" s="159">
        <f t="shared" si="359"/>
        <v>11</v>
      </c>
      <c r="ES387" s="159">
        <f t="shared" si="360"/>
        <v>9</v>
      </c>
      <c r="ET387" s="159">
        <f t="shared" si="361"/>
        <v>7</v>
      </c>
      <c r="EU387" s="159">
        <f t="shared" si="362"/>
        <v>10</v>
      </c>
      <c r="EV387" s="159"/>
      <c r="EW387" s="159">
        <f t="shared" si="363"/>
        <v>60</v>
      </c>
      <c r="EX387" s="159">
        <f t="shared" si="364"/>
        <v>12</v>
      </c>
      <c r="EY387" s="159">
        <f t="shared" si="365"/>
        <v>11</v>
      </c>
      <c r="EZ387" s="159">
        <f t="shared" si="425"/>
        <v>0</v>
      </c>
      <c r="FA387" s="159">
        <f t="shared" si="425"/>
        <v>0</v>
      </c>
      <c r="FB387" s="159">
        <f t="shared" si="426"/>
        <v>11</v>
      </c>
      <c r="FC387" s="159">
        <f t="shared" si="426"/>
        <v>9</v>
      </c>
      <c r="FD387" s="159">
        <f t="shared" si="366"/>
        <v>0</v>
      </c>
      <c r="FE387" s="159">
        <f t="shared" si="367"/>
        <v>7</v>
      </c>
      <c r="FF387" s="159">
        <f t="shared" si="427"/>
        <v>0</v>
      </c>
      <c r="FG387" s="159">
        <f t="shared" si="427"/>
        <v>0</v>
      </c>
      <c r="FH387" s="159">
        <f t="shared" si="368"/>
        <v>10</v>
      </c>
      <c r="FI387" s="159">
        <v>0</v>
      </c>
      <c r="FJ387" s="159">
        <v>0</v>
      </c>
      <c r="FK387" s="159"/>
      <c r="FL387" s="159"/>
      <c r="FM387" s="235">
        <v>60</v>
      </c>
    </row>
    <row r="388" spans="1:169" ht="18" x14ac:dyDescent="0.2">
      <c r="A388" s="213">
        <v>375</v>
      </c>
      <c r="B388" s="211">
        <v>211423243378</v>
      </c>
      <c r="C388" s="211" t="s">
        <v>1418</v>
      </c>
      <c r="D388" s="197"/>
      <c r="E388" s="212" t="s">
        <v>1419</v>
      </c>
      <c r="F388" s="199">
        <f t="shared" si="243"/>
        <v>2</v>
      </c>
      <c r="G388" s="199">
        <f t="shared" si="244"/>
        <v>2</v>
      </c>
      <c r="H388" s="199">
        <f t="shared" si="245"/>
        <v>2</v>
      </c>
      <c r="I388" s="199">
        <f t="shared" si="246"/>
        <v>2</v>
      </c>
      <c r="J388" s="199">
        <f t="shared" si="247"/>
        <v>2</v>
      </c>
      <c r="K388" s="199">
        <f t="shared" si="248"/>
        <v>2</v>
      </c>
      <c r="L388" s="199">
        <f t="shared" si="249"/>
        <v>2</v>
      </c>
      <c r="M388" s="199">
        <f t="shared" si="250"/>
        <v>2</v>
      </c>
      <c r="N388" s="199">
        <f t="shared" si="251"/>
        <v>2</v>
      </c>
      <c r="O388" s="200">
        <f t="shared" si="252"/>
        <v>1</v>
      </c>
      <c r="P388" s="199">
        <f t="shared" si="253"/>
        <v>0</v>
      </c>
      <c r="Q388" s="199">
        <f t="shared" si="254"/>
        <v>0</v>
      </c>
      <c r="R388" s="199">
        <f t="shared" si="255"/>
        <v>0</v>
      </c>
      <c r="S388" s="201">
        <f t="shared" si="398"/>
        <v>0</v>
      </c>
      <c r="T388" s="202">
        <f t="shared" si="256"/>
        <v>4</v>
      </c>
      <c r="U388" s="199">
        <f t="shared" si="257"/>
        <v>13</v>
      </c>
      <c r="V388" s="199">
        <f t="shared" si="258"/>
        <v>0</v>
      </c>
      <c r="W388" s="199">
        <f t="shared" si="259"/>
        <v>0</v>
      </c>
      <c r="X388" s="201">
        <f t="shared" si="260"/>
        <v>0</v>
      </c>
      <c r="Y388" s="203">
        <f t="shared" si="261"/>
        <v>3</v>
      </c>
      <c r="Z388" s="199">
        <f t="shared" si="262"/>
        <v>13</v>
      </c>
      <c r="AA388" s="199">
        <f t="shared" si="263"/>
        <v>0</v>
      </c>
      <c r="AB388" s="199">
        <f t="shared" si="264"/>
        <v>0</v>
      </c>
      <c r="AC388" s="201">
        <f t="shared" si="265"/>
        <v>0</v>
      </c>
      <c r="AD388" s="202">
        <f t="shared" si="266"/>
        <v>3</v>
      </c>
      <c r="AE388" s="199">
        <f t="shared" si="267"/>
        <v>0</v>
      </c>
      <c r="AF388" s="199">
        <f t="shared" si="268"/>
        <v>0</v>
      </c>
      <c r="AG388" s="199">
        <f t="shared" si="269"/>
        <v>0</v>
      </c>
      <c r="AH388" s="201">
        <f t="shared" si="270"/>
        <v>0</v>
      </c>
      <c r="AI388" s="204">
        <f t="shared" si="271"/>
        <v>4</v>
      </c>
      <c r="AJ388" s="199">
        <f t="shared" si="272"/>
        <v>0</v>
      </c>
      <c r="AK388" s="199">
        <f t="shared" si="273"/>
        <v>0</v>
      </c>
      <c r="AL388" s="199">
        <f t="shared" si="274"/>
        <v>0</v>
      </c>
      <c r="AM388" s="201">
        <f t="shared" si="275"/>
        <v>0</v>
      </c>
      <c r="AN388" s="204">
        <f t="shared" si="276"/>
        <v>4</v>
      </c>
      <c r="AO388" s="199">
        <f t="shared" si="277"/>
        <v>13</v>
      </c>
      <c r="AP388" s="199">
        <f t="shared" si="278"/>
        <v>0</v>
      </c>
      <c r="AQ388" s="199">
        <f t="shared" si="279"/>
        <v>0</v>
      </c>
      <c r="AR388" s="201">
        <f t="shared" si="280"/>
        <v>0</v>
      </c>
      <c r="AS388" s="204">
        <f t="shared" si="281"/>
        <v>3</v>
      </c>
      <c r="AT388" s="199">
        <f t="shared" si="282"/>
        <v>0</v>
      </c>
      <c r="AU388" s="199">
        <f t="shared" si="283"/>
        <v>0</v>
      </c>
      <c r="AV388" s="199">
        <f t="shared" si="284"/>
        <v>0</v>
      </c>
      <c r="AW388" s="201">
        <f t="shared" si="285"/>
        <v>0</v>
      </c>
      <c r="AX388" s="205">
        <f t="shared" si="286"/>
        <v>4</v>
      </c>
      <c r="AY388" s="199">
        <f t="shared" si="287"/>
        <v>13</v>
      </c>
      <c r="AZ388" s="199">
        <f t="shared" si="288"/>
        <v>0</v>
      </c>
      <c r="BA388" s="199">
        <f t="shared" si="289"/>
        <v>0</v>
      </c>
      <c r="BB388" s="201">
        <f t="shared" si="290"/>
        <v>0</v>
      </c>
      <c r="BC388" s="204">
        <f t="shared" si="291"/>
        <v>3</v>
      </c>
      <c r="BD388" s="199">
        <f t="shared" si="292"/>
        <v>8</v>
      </c>
      <c r="BE388" s="199">
        <f t="shared" si="293"/>
        <v>0</v>
      </c>
      <c r="BF388" s="199">
        <f t="shared" si="294"/>
        <v>0</v>
      </c>
      <c r="BG388" s="201">
        <f t="shared" si="295"/>
        <v>0</v>
      </c>
      <c r="BH388" s="204">
        <f t="shared" si="296"/>
        <v>3</v>
      </c>
      <c r="BI388" s="199">
        <f t="shared" si="297"/>
        <v>0</v>
      </c>
      <c r="BJ388" s="199">
        <f t="shared" si="298"/>
        <v>0</v>
      </c>
      <c r="BK388" s="199">
        <f t="shared" si="299"/>
        <v>0</v>
      </c>
      <c r="BL388" s="201">
        <f t="shared" si="300"/>
        <v>0</v>
      </c>
      <c r="BM388" s="206">
        <f t="shared" si="301"/>
        <v>4</v>
      </c>
      <c r="BN388" s="199">
        <f t="shared" si="302"/>
        <v>0</v>
      </c>
      <c r="BO388" s="199">
        <f t="shared" si="303"/>
        <v>0</v>
      </c>
      <c r="BP388" s="199">
        <f t="shared" si="304"/>
        <v>0</v>
      </c>
      <c r="BQ388" s="201">
        <f t="shared" si="305"/>
        <v>0</v>
      </c>
      <c r="BR388" s="207">
        <f t="shared" si="306"/>
        <v>4</v>
      </c>
      <c r="BS388" s="199">
        <f t="shared" si="307"/>
        <v>14</v>
      </c>
      <c r="BT388" s="199">
        <f t="shared" si="308"/>
        <v>0</v>
      </c>
      <c r="BU388" s="199">
        <f t="shared" si="309"/>
        <v>0</v>
      </c>
      <c r="BV388" s="201">
        <f t="shared" si="310"/>
        <v>0</v>
      </c>
      <c r="BW388" s="207">
        <f t="shared" si="311"/>
        <v>3</v>
      </c>
      <c r="BX388" s="235">
        <v>93</v>
      </c>
      <c r="BY388" s="235">
        <v>93</v>
      </c>
      <c r="BZ388" s="193" t="e">
        <f t="shared" si="312"/>
        <v>#VALUE!</v>
      </c>
      <c r="CA388" s="193">
        <f t="shared" si="313"/>
        <v>20</v>
      </c>
      <c r="CB388" s="193" t="e">
        <f t="shared" si="314"/>
        <v>#VALUE!</v>
      </c>
      <c r="CC388" s="193" t="e">
        <f t="shared" si="315"/>
        <v>#VALUE!</v>
      </c>
      <c r="CD388" s="193" t="e">
        <f t="shared" si="316"/>
        <v>#VALUE!</v>
      </c>
      <c r="CE388" s="193" t="e">
        <f t="shared" si="317"/>
        <v>#VALUE!</v>
      </c>
      <c r="CF388" s="193" t="e">
        <f t="shared" si="318"/>
        <v>#VALUE!</v>
      </c>
      <c r="CG388" s="193" t="e">
        <f t="shared" si="319"/>
        <v>#VALUE!</v>
      </c>
      <c r="CH388" s="193" t="e">
        <f t="shared" si="320"/>
        <v>#VALUE!</v>
      </c>
      <c r="CI388" s="193" t="e">
        <f t="shared" si="321"/>
        <v>#VALUE!</v>
      </c>
      <c r="CJ388" s="193" t="e">
        <f t="shared" si="322"/>
        <v>#VALUE!</v>
      </c>
      <c r="CK388" s="193" t="e">
        <f t="shared" si="323"/>
        <v>#VALUE!</v>
      </c>
      <c r="CL388" s="193" t="e">
        <f t="shared" si="324"/>
        <v>#VALUE!</v>
      </c>
      <c r="CM388" s="193" t="e">
        <f t="shared" si="325"/>
        <v>#VALUE!</v>
      </c>
      <c r="CN388" s="193" t="e">
        <f t="shared" si="326"/>
        <v>#VALUE!</v>
      </c>
      <c r="CO388" s="209" t="str">
        <f t="shared" si="327"/>
        <v>2023PEC AI 243</v>
      </c>
      <c r="CP388" s="193" t="e">
        <f t="shared" si="328"/>
        <v>#VALUE!</v>
      </c>
      <c r="CQ388" s="158"/>
      <c r="CR388" s="193">
        <f t="shared" si="329"/>
        <v>20</v>
      </c>
      <c r="CS388" s="193" t="e">
        <f t="shared" si="330"/>
        <v>#VALUE!</v>
      </c>
      <c r="CT388" s="193" t="e">
        <f t="shared" si="331"/>
        <v>#VALUE!</v>
      </c>
      <c r="CU388" s="193" t="e">
        <f t="shared" si="332"/>
        <v>#VALUE!</v>
      </c>
      <c r="CV388" s="193" t="e">
        <f t="shared" si="333"/>
        <v>#VALUE!</v>
      </c>
      <c r="CW388" s="193" t="e">
        <f t="shared" si="334"/>
        <v>#VALUE!</v>
      </c>
      <c r="CX388" s="193" t="e">
        <f t="shared" si="335"/>
        <v>#VALUE!</v>
      </c>
      <c r="CY388" s="193" t="e">
        <f t="shared" si="336"/>
        <v>#VALUE!</v>
      </c>
      <c r="CZ388" s="193" t="e">
        <f t="shared" si="337"/>
        <v>#VALUE!</v>
      </c>
      <c r="DA388" s="193" t="e">
        <f t="shared" si="338"/>
        <v>#VALUE!</v>
      </c>
      <c r="DB388" s="193" t="e">
        <f t="shared" si="339"/>
        <v>#VALUE!</v>
      </c>
      <c r="DC388" s="193" t="e">
        <f t="shared" si="340"/>
        <v>#VALUE!</v>
      </c>
      <c r="DD388" s="193" t="e">
        <f t="shared" si="341"/>
        <v>#VALUE!</v>
      </c>
      <c r="DE388" s="159"/>
      <c r="DF388" s="159" t="e">
        <f t="shared" si="342"/>
        <v>#VALUE!</v>
      </c>
      <c r="DG388" s="159"/>
      <c r="DH388" s="159"/>
      <c r="DI388" s="159"/>
      <c r="DJ388" s="159"/>
      <c r="DK388" s="159"/>
      <c r="DL388" s="159"/>
      <c r="DM388" s="159"/>
      <c r="DN388" s="159"/>
      <c r="DO388" s="159"/>
      <c r="DP388" s="159"/>
      <c r="DQ388" s="159"/>
      <c r="DR388" s="159">
        <f t="shared" si="343"/>
        <v>93</v>
      </c>
      <c r="DS388" s="188">
        <f t="shared" si="344"/>
        <v>19</v>
      </c>
      <c r="DT388" s="159">
        <f t="shared" si="345"/>
        <v>13</v>
      </c>
      <c r="DU388" s="159">
        <f t="shared" si="346"/>
        <v>13</v>
      </c>
      <c r="DV388" s="159">
        <f t="shared" si="347"/>
        <v>13</v>
      </c>
      <c r="DW388" s="159">
        <f t="shared" si="348"/>
        <v>13</v>
      </c>
      <c r="DX388" s="159">
        <f t="shared" si="349"/>
        <v>8</v>
      </c>
      <c r="DY388" s="210">
        <f t="shared" si="350"/>
        <v>14</v>
      </c>
      <c r="DZ388" s="159">
        <f t="shared" si="351"/>
        <v>93</v>
      </c>
      <c r="EA388" s="159">
        <f t="shared" si="352"/>
        <v>19</v>
      </c>
      <c r="EB388" s="159">
        <f t="shared" si="353"/>
        <v>0</v>
      </c>
      <c r="EC388" s="159">
        <f t="shared" si="421"/>
        <v>13</v>
      </c>
      <c r="ED388" s="159">
        <f t="shared" si="421"/>
        <v>13</v>
      </c>
      <c r="EE388" s="159">
        <f t="shared" si="422"/>
        <v>0</v>
      </c>
      <c r="EF388" s="159">
        <f t="shared" si="422"/>
        <v>0</v>
      </c>
      <c r="EG388" s="159">
        <f t="shared" si="354"/>
        <v>13</v>
      </c>
      <c r="EH388" s="159">
        <f t="shared" si="355"/>
        <v>0</v>
      </c>
      <c r="EI388" s="159">
        <f t="shared" si="423"/>
        <v>13</v>
      </c>
      <c r="EJ388" s="159">
        <f t="shared" si="423"/>
        <v>8</v>
      </c>
      <c r="EK388" s="159">
        <f t="shared" si="424"/>
        <v>0</v>
      </c>
      <c r="EL388" s="159">
        <f t="shared" si="424"/>
        <v>0</v>
      </c>
      <c r="EM388" s="159">
        <f t="shared" si="356"/>
        <v>14</v>
      </c>
      <c r="EN388" s="159"/>
      <c r="EO388" s="159"/>
      <c r="EP388" s="188">
        <f t="shared" si="357"/>
        <v>19</v>
      </c>
      <c r="EQ388" s="159">
        <f t="shared" si="358"/>
        <v>15</v>
      </c>
      <c r="ER388" s="159">
        <f t="shared" si="359"/>
        <v>16</v>
      </c>
      <c r="ES388" s="159">
        <f t="shared" si="360"/>
        <v>16</v>
      </c>
      <c r="ET388" s="159">
        <f t="shared" si="361"/>
        <v>12</v>
      </c>
      <c r="EU388" s="159">
        <f t="shared" si="362"/>
        <v>15</v>
      </c>
      <c r="EV388" s="159"/>
      <c r="EW388" s="159">
        <f t="shared" si="363"/>
        <v>93</v>
      </c>
      <c r="EX388" s="159">
        <f t="shared" si="364"/>
        <v>19</v>
      </c>
      <c r="EY388" s="159">
        <f t="shared" si="365"/>
        <v>0</v>
      </c>
      <c r="EZ388" s="159">
        <f t="shared" si="425"/>
        <v>15</v>
      </c>
      <c r="FA388" s="159">
        <f t="shared" si="425"/>
        <v>16</v>
      </c>
      <c r="FB388" s="159">
        <f t="shared" si="426"/>
        <v>0</v>
      </c>
      <c r="FC388" s="159">
        <f t="shared" si="426"/>
        <v>0</v>
      </c>
      <c r="FD388" s="159">
        <f t="shared" si="366"/>
        <v>16</v>
      </c>
      <c r="FE388" s="159">
        <f t="shared" si="367"/>
        <v>0</v>
      </c>
      <c r="FF388" s="159">
        <f t="shared" si="427"/>
        <v>12</v>
      </c>
      <c r="FG388" s="159">
        <f t="shared" si="427"/>
        <v>15</v>
      </c>
      <c r="FH388" s="159">
        <f t="shared" si="368"/>
        <v>0</v>
      </c>
      <c r="FI388" s="159">
        <v>0</v>
      </c>
      <c r="FJ388" s="159">
        <v>0</v>
      </c>
      <c r="FK388" s="159"/>
      <c r="FL388" s="159"/>
      <c r="FM388" s="235">
        <v>93</v>
      </c>
    </row>
    <row r="389" spans="1:169" ht="18" x14ac:dyDescent="0.2">
      <c r="A389" s="194">
        <v>376</v>
      </c>
      <c r="B389" s="211">
        <v>211423243379</v>
      </c>
      <c r="C389" s="211" t="s">
        <v>1420</v>
      </c>
      <c r="D389" s="197"/>
      <c r="E389" s="212" t="s">
        <v>1421</v>
      </c>
      <c r="F389" s="199">
        <f t="shared" si="243"/>
        <v>2</v>
      </c>
      <c r="G389" s="199">
        <f t="shared" si="244"/>
        <v>2</v>
      </c>
      <c r="H389" s="199">
        <f t="shared" si="245"/>
        <v>2</v>
      </c>
      <c r="I389" s="199">
        <f t="shared" si="246"/>
        <v>2</v>
      </c>
      <c r="J389" s="199">
        <f t="shared" si="247"/>
        <v>2</v>
      </c>
      <c r="K389" s="199">
        <f t="shared" si="248"/>
        <v>2</v>
      </c>
      <c r="L389" s="199">
        <f t="shared" si="249"/>
        <v>0</v>
      </c>
      <c r="M389" s="199">
        <f t="shared" si="250"/>
        <v>0</v>
      </c>
      <c r="N389" s="199">
        <f t="shared" si="251"/>
        <v>0</v>
      </c>
      <c r="O389" s="200">
        <f t="shared" si="252"/>
        <v>0</v>
      </c>
      <c r="P389" s="199">
        <f t="shared" si="253"/>
        <v>9</v>
      </c>
      <c r="Q389" s="199">
        <f t="shared" si="254"/>
        <v>0</v>
      </c>
      <c r="R389" s="199">
        <f t="shared" si="255"/>
        <v>0</v>
      </c>
      <c r="S389" s="201">
        <f t="shared" si="398"/>
        <v>0</v>
      </c>
      <c r="T389" s="202">
        <f t="shared" si="256"/>
        <v>3</v>
      </c>
      <c r="U389" s="199">
        <f t="shared" si="257"/>
        <v>0</v>
      </c>
      <c r="V389" s="199">
        <f t="shared" si="258"/>
        <v>0</v>
      </c>
      <c r="W389" s="199">
        <f t="shared" si="259"/>
        <v>0</v>
      </c>
      <c r="X389" s="201">
        <f t="shared" si="260"/>
        <v>0</v>
      </c>
      <c r="Y389" s="203">
        <f t="shared" si="261"/>
        <v>4</v>
      </c>
      <c r="Z389" s="199">
        <f t="shared" si="262"/>
        <v>0</v>
      </c>
      <c r="AA389" s="199">
        <f t="shared" si="263"/>
        <v>0</v>
      </c>
      <c r="AB389" s="199">
        <f t="shared" si="264"/>
        <v>0</v>
      </c>
      <c r="AC389" s="201">
        <f t="shared" si="265"/>
        <v>0</v>
      </c>
      <c r="AD389" s="202">
        <f t="shared" si="266"/>
        <v>4</v>
      </c>
      <c r="AE389" s="199">
        <f t="shared" si="267"/>
        <v>9</v>
      </c>
      <c r="AF389" s="199">
        <f t="shared" si="268"/>
        <v>0</v>
      </c>
      <c r="AG389" s="199">
        <f t="shared" si="269"/>
        <v>0</v>
      </c>
      <c r="AH389" s="201">
        <f t="shared" si="270"/>
        <v>0</v>
      </c>
      <c r="AI389" s="204">
        <f t="shared" si="271"/>
        <v>3</v>
      </c>
      <c r="AJ389" s="199">
        <f t="shared" si="272"/>
        <v>8</v>
      </c>
      <c r="AK389" s="199">
        <f t="shared" si="273"/>
        <v>0</v>
      </c>
      <c r="AL389" s="199">
        <f t="shared" si="274"/>
        <v>0</v>
      </c>
      <c r="AM389" s="201">
        <f t="shared" si="275"/>
        <v>0</v>
      </c>
      <c r="AN389" s="204">
        <f t="shared" si="276"/>
        <v>3</v>
      </c>
      <c r="AO389" s="199">
        <f t="shared" si="277"/>
        <v>0</v>
      </c>
      <c r="AP389" s="199">
        <f t="shared" si="278"/>
        <v>0</v>
      </c>
      <c r="AQ389" s="199">
        <f t="shared" si="279"/>
        <v>0</v>
      </c>
      <c r="AR389" s="201">
        <f t="shared" si="280"/>
        <v>0</v>
      </c>
      <c r="AS389" s="204">
        <f t="shared" si="281"/>
        <v>4</v>
      </c>
      <c r="AT389" s="199">
        <f t="shared" si="282"/>
        <v>9</v>
      </c>
      <c r="AU389" s="199">
        <f t="shared" si="283"/>
        <v>0</v>
      </c>
      <c r="AV389" s="199">
        <f t="shared" si="284"/>
        <v>0</v>
      </c>
      <c r="AW389" s="201">
        <f t="shared" si="285"/>
        <v>0</v>
      </c>
      <c r="AX389" s="205">
        <f t="shared" si="286"/>
        <v>3</v>
      </c>
      <c r="AY389" s="199">
        <f t="shared" si="287"/>
        <v>0</v>
      </c>
      <c r="AZ389" s="199">
        <f t="shared" si="288"/>
        <v>0</v>
      </c>
      <c r="BA389" s="199">
        <f t="shared" si="289"/>
        <v>0</v>
      </c>
      <c r="BB389" s="201">
        <f t="shared" si="290"/>
        <v>0</v>
      </c>
      <c r="BC389" s="204">
        <f t="shared" si="291"/>
        <v>4</v>
      </c>
      <c r="BD389" s="199">
        <f t="shared" si="292"/>
        <v>0</v>
      </c>
      <c r="BE389" s="199">
        <f t="shared" si="293"/>
        <v>0</v>
      </c>
      <c r="BF389" s="199">
        <f t="shared" si="294"/>
        <v>0</v>
      </c>
      <c r="BG389" s="201">
        <f t="shared" si="295"/>
        <v>0</v>
      </c>
      <c r="BH389" s="204">
        <f t="shared" si="296"/>
        <v>4</v>
      </c>
      <c r="BI389" s="199">
        <f t="shared" si="297"/>
        <v>5</v>
      </c>
      <c r="BJ389" s="199">
        <f t="shared" si="298"/>
        <v>0</v>
      </c>
      <c r="BK389" s="199">
        <f t="shared" si="299"/>
        <v>0</v>
      </c>
      <c r="BL389" s="201">
        <f t="shared" si="300"/>
        <v>0</v>
      </c>
      <c r="BM389" s="206">
        <f t="shared" si="301"/>
        <v>3</v>
      </c>
      <c r="BN389" s="199">
        <f t="shared" si="302"/>
        <v>9</v>
      </c>
      <c r="BO389" s="199">
        <f t="shared" si="303"/>
        <v>0</v>
      </c>
      <c r="BP389" s="199">
        <f t="shared" si="304"/>
        <v>0</v>
      </c>
      <c r="BQ389" s="201">
        <f t="shared" si="305"/>
        <v>0</v>
      </c>
      <c r="BR389" s="207">
        <f t="shared" si="306"/>
        <v>3</v>
      </c>
      <c r="BS389" s="199">
        <f t="shared" si="307"/>
        <v>0</v>
      </c>
      <c r="BT389" s="199">
        <f t="shared" si="308"/>
        <v>0</v>
      </c>
      <c r="BU389" s="199">
        <f t="shared" si="309"/>
        <v>0</v>
      </c>
      <c r="BV389" s="201">
        <f t="shared" si="310"/>
        <v>0</v>
      </c>
      <c r="BW389" s="207">
        <f t="shared" si="311"/>
        <v>4</v>
      </c>
      <c r="BX389" s="235">
        <v>61</v>
      </c>
      <c r="BY389" s="235">
        <v>61</v>
      </c>
      <c r="BZ389" s="193" t="e">
        <f t="shared" si="312"/>
        <v>#VALUE!</v>
      </c>
      <c r="CA389" s="193">
        <f t="shared" si="313"/>
        <v>20</v>
      </c>
      <c r="CB389" s="193" t="e">
        <f t="shared" si="314"/>
        <v>#VALUE!</v>
      </c>
      <c r="CC389" s="193" t="e">
        <f t="shared" si="315"/>
        <v>#VALUE!</v>
      </c>
      <c r="CD389" s="193" t="e">
        <f t="shared" si="316"/>
        <v>#VALUE!</v>
      </c>
      <c r="CE389" s="193" t="e">
        <f t="shared" si="317"/>
        <v>#VALUE!</v>
      </c>
      <c r="CF389" s="193" t="e">
        <f t="shared" si="318"/>
        <v>#VALUE!</v>
      </c>
      <c r="CG389" s="193" t="e">
        <f t="shared" si="319"/>
        <v>#VALUE!</v>
      </c>
      <c r="CH389" s="193" t="e">
        <f t="shared" si="320"/>
        <v>#VALUE!</v>
      </c>
      <c r="CI389" s="193" t="e">
        <f t="shared" si="321"/>
        <v>#VALUE!</v>
      </c>
      <c r="CJ389" s="193" t="e">
        <f t="shared" si="322"/>
        <v>#VALUE!</v>
      </c>
      <c r="CK389" s="193" t="e">
        <f t="shared" si="323"/>
        <v>#VALUE!</v>
      </c>
      <c r="CL389" s="193" t="e">
        <f t="shared" si="324"/>
        <v>#VALUE!</v>
      </c>
      <c r="CM389" s="193" t="e">
        <f t="shared" si="325"/>
        <v>#VALUE!</v>
      </c>
      <c r="CN389" s="193" t="e">
        <f t="shared" si="326"/>
        <v>#VALUE!</v>
      </c>
      <c r="CO389" s="209" t="str">
        <f t="shared" si="327"/>
        <v>2023PEC AI 244</v>
      </c>
      <c r="CP389" s="193" t="e">
        <f t="shared" si="328"/>
        <v>#VALUE!</v>
      </c>
      <c r="CQ389" s="158"/>
      <c r="CR389" s="193">
        <f t="shared" si="329"/>
        <v>20</v>
      </c>
      <c r="CS389" s="193" t="e">
        <f t="shared" si="330"/>
        <v>#VALUE!</v>
      </c>
      <c r="CT389" s="193" t="e">
        <f t="shared" si="331"/>
        <v>#VALUE!</v>
      </c>
      <c r="CU389" s="193" t="e">
        <f t="shared" si="332"/>
        <v>#VALUE!</v>
      </c>
      <c r="CV389" s="193" t="e">
        <f t="shared" si="333"/>
        <v>#VALUE!</v>
      </c>
      <c r="CW389" s="193" t="e">
        <f t="shared" si="334"/>
        <v>#VALUE!</v>
      </c>
      <c r="CX389" s="193" t="e">
        <f t="shared" si="335"/>
        <v>#VALUE!</v>
      </c>
      <c r="CY389" s="193" t="e">
        <f t="shared" si="336"/>
        <v>#VALUE!</v>
      </c>
      <c r="CZ389" s="193" t="e">
        <f t="shared" si="337"/>
        <v>#VALUE!</v>
      </c>
      <c r="DA389" s="193" t="e">
        <f t="shared" si="338"/>
        <v>#VALUE!</v>
      </c>
      <c r="DB389" s="193" t="e">
        <f t="shared" si="339"/>
        <v>#VALUE!</v>
      </c>
      <c r="DC389" s="193" t="e">
        <f t="shared" si="340"/>
        <v>#VALUE!</v>
      </c>
      <c r="DD389" s="193" t="e">
        <f t="shared" si="341"/>
        <v>#VALUE!</v>
      </c>
      <c r="DE389" s="159"/>
      <c r="DF389" s="159" t="e">
        <f t="shared" si="342"/>
        <v>#VALUE!</v>
      </c>
      <c r="DG389" s="159"/>
      <c r="DH389" s="159"/>
      <c r="DI389" s="159"/>
      <c r="DJ389" s="159"/>
      <c r="DK389" s="159"/>
      <c r="DL389" s="159"/>
      <c r="DM389" s="159"/>
      <c r="DN389" s="159"/>
      <c r="DO389" s="159"/>
      <c r="DP389" s="159"/>
      <c r="DQ389" s="159"/>
      <c r="DR389" s="159">
        <f t="shared" si="343"/>
        <v>61</v>
      </c>
      <c r="DS389" s="188">
        <f t="shared" si="344"/>
        <v>12</v>
      </c>
      <c r="DT389" s="159">
        <f t="shared" si="345"/>
        <v>9</v>
      </c>
      <c r="DU389" s="159">
        <f t="shared" si="346"/>
        <v>9</v>
      </c>
      <c r="DV389" s="159">
        <f t="shared" si="347"/>
        <v>8</v>
      </c>
      <c r="DW389" s="159">
        <f t="shared" si="348"/>
        <v>9</v>
      </c>
      <c r="DX389" s="159">
        <f t="shared" si="349"/>
        <v>5</v>
      </c>
      <c r="DY389" s="210">
        <f t="shared" si="350"/>
        <v>9</v>
      </c>
      <c r="DZ389" s="159">
        <f t="shared" si="351"/>
        <v>61</v>
      </c>
      <c r="EA389" s="159">
        <f t="shared" si="352"/>
        <v>12</v>
      </c>
      <c r="EB389" s="159">
        <f t="shared" si="353"/>
        <v>9</v>
      </c>
      <c r="EC389" s="159">
        <f t="shared" si="421"/>
        <v>0</v>
      </c>
      <c r="ED389" s="159">
        <f t="shared" si="421"/>
        <v>0</v>
      </c>
      <c r="EE389" s="159">
        <f t="shared" si="422"/>
        <v>9</v>
      </c>
      <c r="EF389" s="159">
        <f t="shared" si="422"/>
        <v>8</v>
      </c>
      <c r="EG389" s="159">
        <f t="shared" si="354"/>
        <v>0</v>
      </c>
      <c r="EH389" s="159">
        <f t="shared" si="355"/>
        <v>9</v>
      </c>
      <c r="EI389" s="159">
        <f t="shared" si="423"/>
        <v>0</v>
      </c>
      <c r="EJ389" s="159">
        <f t="shared" si="423"/>
        <v>0</v>
      </c>
      <c r="EK389" s="159">
        <f t="shared" si="424"/>
        <v>5</v>
      </c>
      <c r="EL389" s="159">
        <f t="shared" si="424"/>
        <v>9</v>
      </c>
      <c r="EM389" s="159">
        <f t="shared" si="356"/>
        <v>0</v>
      </c>
      <c r="EN389" s="159"/>
      <c r="EO389" s="159"/>
      <c r="EP389" s="188">
        <f t="shared" si="357"/>
        <v>12</v>
      </c>
      <c r="EQ389" s="159">
        <f t="shared" si="358"/>
        <v>11</v>
      </c>
      <c r="ER389" s="159">
        <f t="shared" si="359"/>
        <v>11</v>
      </c>
      <c r="ES389" s="159">
        <f t="shared" si="360"/>
        <v>10</v>
      </c>
      <c r="ET389" s="159">
        <f t="shared" si="361"/>
        <v>7</v>
      </c>
      <c r="EU389" s="159">
        <f t="shared" si="362"/>
        <v>10</v>
      </c>
      <c r="EV389" s="159"/>
      <c r="EW389" s="159">
        <f t="shared" si="363"/>
        <v>61</v>
      </c>
      <c r="EX389" s="159">
        <f t="shared" si="364"/>
        <v>12</v>
      </c>
      <c r="EY389" s="159">
        <f t="shared" si="365"/>
        <v>11</v>
      </c>
      <c r="EZ389" s="159">
        <f t="shared" si="425"/>
        <v>0</v>
      </c>
      <c r="FA389" s="159">
        <f t="shared" si="425"/>
        <v>0</v>
      </c>
      <c r="FB389" s="159">
        <f t="shared" si="426"/>
        <v>11</v>
      </c>
      <c r="FC389" s="159">
        <f t="shared" si="426"/>
        <v>10</v>
      </c>
      <c r="FD389" s="159">
        <f t="shared" si="366"/>
        <v>0</v>
      </c>
      <c r="FE389" s="159">
        <f t="shared" si="367"/>
        <v>7</v>
      </c>
      <c r="FF389" s="159">
        <f t="shared" si="427"/>
        <v>0</v>
      </c>
      <c r="FG389" s="159">
        <f t="shared" si="427"/>
        <v>0</v>
      </c>
      <c r="FH389" s="159">
        <f t="shared" si="368"/>
        <v>10</v>
      </c>
      <c r="FI389" s="159">
        <v>0</v>
      </c>
      <c r="FJ389" s="159">
        <v>0</v>
      </c>
      <c r="FK389" s="159"/>
      <c r="FL389" s="159"/>
      <c r="FM389" s="235">
        <v>61</v>
      </c>
    </row>
    <row r="390" spans="1:169" ht="18" x14ac:dyDescent="0.2">
      <c r="A390" s="213">
        <v>377</v>
      </c>
      <c r="B390" s="211">
        <v>211423243380</v>
      </c>
      <c r="C390" s="211" t="s">
        <v>1422</v>
      </c>
      <c r="D390" s="197"/>
      <c r="E390" s="212" t="s">
        <v>1423</v>
      </c>
      <c r="F390" s="199">
        <f t="shared" si="243"/>
        <v>2</v>
      </c>
      <c r="G390" s="199">
        <f t="shared" si="244"/>
        <v>2</v>
      </c>
      <c r="H390" s="199">
        <f t="shared" si="245"/>
        <v>2</v>
      </c>
      <c r="I390" s="199">
        <f t="shared" si="246"/>
        <v>1</v>
      </c>
      <c r="J390" s="199">
        <f t="shared" si="247"/>
        <v>0</v>
      </c>
      <c r="K390" s="199">
        <f t="shared" si="248"/>
        <v>0</v>
      </c>
      <c r="L390" s="199">
        <f t="shared" si="249"/>
        <v>0</v>
      </c>
      <c r="M390" s="199">
        <f t="shared" si="250"/>
        <v>0</v>
      </c>
      <c r="N390" s="199">
        <f t="shared" si="251"/>
        <v>0</v>
      </c>
      <c r="O390" s="200">
        <f t="shared" si="252"/>
        <v>0</v>
      </c>
      <c r="P390" s="199">
        <f t="shared" si="253"/>
        <v>0</v>
      </c>
      <c r="Q390" s="199">
        <f t="shared" si="254"/>
        <v>0</v>
      </c>
      <c r="R390" s="199">
        <f t="shared" si="255"/>
        <v>0</v>
      </c>
      <c r="S390" s="201">
        <f t="shared" si="398"/>
        <v>0</v>
      </c>
      <c r="T390" s="202">
        <f t="shared" si="256"/>
        <v>4</v>
      </c>
      <c r="U390" s="199">
        <f t="shared" si="257"/>
        <v>5</v>
      </c>
      <c r="V390" s="199">
        <f t="shared" si="258"/>
        <v>0</v>
      </c>
      <c r="W390" s="199">
        <f t="shared" si="259"/>
        <v>0</v>
      </c>
      <c r="X390" s="201">
        <f t="shared" si="260"/>
        <v>0</v>
      </c>
      <c r="Y390" s="203">
        <f t="shared" si="261"/>
        <v>3</v>
      </c>
      <c r="Z390" s="199">
        <f t="shared" si="262"/>
        <v>5</v>
      </c>
      <c r="AA390" s="199">
        <f t="shared" si="263"/>
        <v>0</v>
      </c>
      <c r="AB390" s="199">
        <f t="shared" si="264"/>
        <v>0</v>
      </c>
      <c r="AC390" s="201">
        <f t="shared" si="265"/>
        <v>0</v>
      </c>
      <c r="AD390" s="202">
        <f t="shared" si="266"/>
        <v>3</v>
      </c>
      <c r="AE390" s="199">
        <f t="shared" si="267"/>
        <v>0</v>
      </c>
      <c r="AF390" s="199">
        <f t="shared" si="268"/>
        <v>0</v>
      </c>
      <c r="AG390" s="199">
        <f t="shared" si="269"/>
        <v>0</v>
      </c>
      <c r="AH390" s="201">
        <f t="shared" si="270"/>
        <v>0</v>
      </c>
      <c r="AI390" s="204">
        <f t="shared" si="271"/>
        <v>4</v>
      </c>
      <c r="AJ390" s="199">
        <f t="shared" si="272"/>
        <v>0</v>
      </c>
      <c r="AK390" s="199">
        <f t="shared" si="273"/>
        <v>0</v>
      </c>
      <c r="AL390" s="199">
        <f t="shared" si="274"/>
        <v>0</v>
      </c>
      <c r="AM390" s="201">
        <f t="shared" si="275"/>
        <v>0</v>
      </c>
      <c r="AN390" s="204">
        <f t="shared" si="276"/>
        <v>4</v>
      </c>
      <c r="AO390" s="199">
        <f t="shared" si="277"/>
        <v>5</v>
      </c>
      <c r="AP390" s="199">
        <f t="shared" si="278"/>
        <v>0</v>
      </c>
      <c r="AQ390" s="199">
        <f t="shared" si="279"/>
        <v>0</v>
      </c>
      <c r="AR390" s="201">
        <f t="shared" si="280"/>
        <v>0</v>
      </c>
      <c r="AS390" s="204">
        <f t="shared" si="281"/>
        <v>3</v>
      </c>
      <c r="AT390" s="199">
        <f t="shared" si="282"/>
        <v>0</v>
      </c>
      <c r="AU390" s="199">
        <f t="shared" si="283"/>
        <v>0</v>
      </c>
      <c r="AV390" s="199">
        <f t="shared" si="284"/>
        <v>0</v>
      </c>
      <c r="AW390" s="201">
        <f t="shared" si="285"/>
        <v>0</v>
      </c>
      <c r="AX390" s="205">
        <f t="shared" si="286"/>
        <v>4</v>
      </c>
      <c r="AY390" s="199">
        <f t="shared" si="287"/>
        <v>5</v>
      </c>
      <c r="AZ390" s="199">
        <f t="shared" si="288"/>
        <v>0</v>
      </c>
      <c r="BA390" s="199">
        <f t="shared" si="289"/>
        <v>0</v>
      </c>
      <c r="BB390" s="201">
        <f t="shared" si="290"/>
        <v>0</v>
      </c>
      <c r="BC390" s="204">
        <f t="shared" si="291"/>
        <v>3</v>
      </c>
      <c r="BD390" s="199">
        <f t="shared" si="292"/>
        <v>3</v>
      </c>
      <c r="BE390" s="199">
        <f t="shared" si="293"/>
        <v>0</v>
      </c>
      <c r="BF390" s="199">
        <f t="shared" si="294"/>
        <v>0</v>
      </c>
      <c r="BG390" s="201">
        <f t="shared" si="295"/>
        <v>0</v>
      </c>
      <c r="BH390" s="204">
        <f t="shared" si="296"/>
        <v>3</v>
      </c>
      <c r="BI390" s="199">
        <f t="shared" si="297"/>
        <v>0</v>
      </c>
      <c r="BJ390" s="199">
        <f t="shared" si="298"/>
        <v>0</v>
      </c>
      <c r="BK390" s="199">
        <f t="shared" si="299"/>
        <v>0</v>
      </c>
      <c r="BL390" s="201">
        <f t="shared" si="300"/>
        <v>0</v>
      </c>
      <c r="BM390" s="206">
        <f t="shared" si="301"/>
        <v>4</v>
      </c>
      <c r="BN390" s="199">
        <f t="shared" si="302"/>
        <v>0</v>
      </c>
      <c r="BO390" s="199">
        <f t="shared" si="303"/>
        <v>0</v>
      </c>
      <c r="BP390" s="199">
        <f t="shared" si="304"/>
        <v>0</v>
      </c>
      <c r="BQ390" s="201">
        <f t="shared" si="305"/>
        <v>0</v>
      </c>
      <c r="BR390" s="207">
        <f t="shared" si="306"/>
        <v>4</v>
      </c>
      <c r="BS390" s="199">
        <f t="shared" si="307"/>
        <v>5</v>
      </c>
      <c r="BT390" s="199">
        <f t="shared" si="308"/>
        <v>0</v>
      </c>
      <c r="BU390" s="199">
        <f t="shared" si="309"/>
        <v>0</v>
      </c>
      <c r="BV390" s="201">
        <f t="shared" si="310"/>
        <v>0</v>
      </c>
      <c r="BW390" s="207">
        <f t="shared" si="311"/>
        <v>3</v>
      </c>
      <c r="BX390" s="235">
        <v>35</v>
      </c>
      <c r="BY390" s="235">
        <v>35</v>
      </c>
      <c r="BZ390" s="193" t="e">
        <f t="shared" si="312"/>
        <v>#VALUE!</v>
      </c>
      <c r="CA390" s="193">
        <f t="shared" si="313"/>
        <v>20</v>
      </c>
      <c r="CB390" s="193" t="e">
        <f t="shared" si="314"/>
        <v>#VALUE!</v>
      </c>
      <c r="CC390" s="193" t="e">
        <f t="shared" si="315"/>
        <v>#VALUE!</v>
      </c>
      <c r="CD390" s="193" t="e">
        <f t="shared" si="316"/>
        <v>#VALUE!</v>
      </c>
      <c r="CE390" s="193" t="e">
        <f t="shared" si="317"/>
        <v>#VALUE!</v>
      </c>
      <c r="CF390" s="193" t="e">
        <f t="shared" si="318"/>
        <v>#VALUE!</v>
      </c>
      <c r="CG390" s="193" t="e">
        <f t="shared" si="319"/>
        <v>#VALUE!</v>
      </c>
      <c r="CH390" s="193" t="e">
        <f t="shared" si="320"/>
        <v>#VALUE!</v>
      </c>
      <c r="CI390" s="193" t="e">
        <f t="shared" si="321"/>
        <v>#VALUE!</v>
      </c>
      <c r="CJ390" s="193" t="e">
        <f t="shared" si="322"/>
        <v>#VALUE!</v>
      </c>
      <c r="CK390" s="193" t="e">
        <f t="shared" si="323"/>
        <v>#VALUE!</v>
      </c>
      <c r="CL390" s="193" t="e">
        <f t="shared" si="324"/>
        <v>#VALUE!</v>
      </c>
      <c r="CM390" s="193" t="e">
        <f t="shared" si="325"/>
        <v>#VALUE!</v>
      </c>
      <c r="CN390" s="193" t="e">
        <f t="shared" si="326"/>
        <v>#VALUE!</v>
      </c>
      <c r="CO390" s="209" t="str">
        <f t="shared" si="327"/>
        <v>2023PEC AI 245</v>
      </c>
      <c r="CP390" s="193" t="e">
        <f t="shared" si="328"/>
        <v>#VALUE!</v>
      </c>
      <c r="CQ390" s="158"/>
      <c r="CR390" s="193">
        <f t="shared" si="329"/>
        <v>20</v>
      </c>
      <c r="CS390" s="193" t="e">
        <f t="shared" si="330"/>
        <v>#VALUE!</v>
      </c>
      <c r="CT390" s="193" t="e">
        <f t="shared" si="331"/>
        <v>#VALUE!</v>
      </c>
      <c r="CU390" s="193" t="e">
        <f t="shared" si="332"/>
        <v>#VALUE!</v>
      </c>
      <c r="CV390" s="193" t="e">
        <f t="shared" si="333"/>
        <v>#VALUE!</v>
      </c>
      <c r="CW390" s="193" t="e">
        <f t="shared" si="334"/>
        <v>#VALUE!</v>
      </c>
      <c r="CX390" s="193" t="e">
        <f t="shared" si="335"/>
        <v>#VALUE!</v>
      </c>
      <c r="CY390" s="193" t="e">
        <f t="shared" si="336"/>
        <v>#VALUE!</v>
      </c>
      <c r="CZ390" s="193" t="e">
        <f t="shared" si="337"/>
        <v>#VALUE!</v>
      </c>
      <c r="DA390" s="193" t="e">
        <f t="shared" si="338"/>
        <v>#VALUE!</v>
      </c>
      <c r="DB390" s="193" t="e">
        <f t="shared" si="339"/>
        <v>#VALUE!</v>
      </c>
      <c r="DC390" s="193" t="e">
        <f t="shared" si="340"/>
        <v>#VALUE!</v>
      </c>
      <c r="DD390" s="193" t="e">
        <f t="shared" si="341"/>
        <v>#VALUE!</v>
      </c>
      <c r="DE390" s="159"/>
      <c r="DF390" s="159" t="e">
        <f t="shared" si="342"/>
        <v>#VALUE!</v>
      </c>
      <c r="DG390" s="159"/>
      <c r="DH390" s="159"/>
      <c r="DI390" s="159"/>
      <c r="DJ390" s="159"/>
      <c r="DK390" s="159"/>
      <c r="DL390" s="159"/>
      <c r="DM390" s="159"/>
      <c r="DN390" s="159"/>
      <c r="DO390" s="159"/>
      <c r="DP390" s="159"/>
      <c r="DQ390" s="159"/>
      <c r="DR390" s="159">
        <f t="shared" si="343"/>
        <v>35</v>
      </c>
      <c r="DS390" s="188">
        <f t="shared" si="344"/>
        <v>7</v>
      </c>
      <c r="DT390" s="159">
        <f t="shared" si="345"/>
        <v>5</v>
      </c>
      <c r="DU390" s="159">
        <f t="shared" si="346"/>
        <v>5</v>
      </c>
      <c r="DV390" s="159">
        <f t="shared" si="347"/>
        <v>5</v>
      </c>
      <c r="DW390" s="159">
        <f t="shared" si="348"/>
        <v>5</v>
      </c>
      <c r="DX390" s="159">
        <f t="shared" si="349"/>
        <v>3</v>
      </c>
      <c r="DY390" s="210">
        <f t="shared" si="350"/>
        <v>5</v>
      </c>
      <c r="DZ390" s="159">
        <f t="shared" si="351"/>
        <v>35</v>
      </c>
      <c r="EA390" s="159">
        <f t="shared" si="352"/>
        <v>7</v>
      </c>
      <c r="EB390" s="159">
        <f t="shared" si="353"/>
        <v>0</v>
      </c>
      <c r="EC390" s="159">
        <f t="shared" si="421"/>
        <v>5</v>
      </c>
      <c r="ED390" s="159">
        <f t="shared" si="421"/>
        <v>5</v>
      </c>
      <c r="EE390" s="159">
        <f t="shared" si="422"/>
        <v>0</v>
      </c>
      <c r="EF390" s="159">
        <f t="shared" si="422"/>
        <v>0</v>
      </c>
      <c r="EG390" s="159">
        <f t="shared" si="354"/>
        <v>5</v>
      </c>
      <c r="EH390" s="159">
        <f t="shared" si="355"/>
        <v>0</v>
      </c>
      <c r="EI390" s="159">
        <f t="shared" si="423"/>
        <v>5</v>
      </c>
      <c r="EJ390" s="159">
        <f t="shared" si="423"/>
        <v>3</v>
      </c>
      <c r="EK390" s="159">
        <f t="shared" si="424"/>
        <v>0</v>
      </c>
      <c r="EL390" s="159">
        <f t="shared" si="424"/>
        <v>0</v>
      </c>
      <c r="EM390" s="159">
        <f t="shared" si="356"/>
        <v>5</v>
      </c>
      <c r="EN390" s="159"/>
      <c r="EO390" s="159"/>
      <c r="EP390" s="188">
        <f t="shared" si="357"/>
        <v>7</v>
      </c>
      <c r="EQ390" s="159">
        <f t="shared" si="358"/>
        <v>6</v>
      </c>
      <c r="ER390" s="159">
        <f t="shared" si="359"/>
        <v>6</v>
      </c>
      <c r="ES390" s="159">
        <f t="shared" si="360"/>
        <v>6</v>
      </c>
      <c r="ET390" s="159">
        <f t="shared" si="361"/>
        <v>4</v>
      </c>
      <c r="EU390" s="159">
        <f t="shared" si="362"/>
        <v>6</v>
      </c>
      <c r="EV390" s="159"/>
      <c r="EW390" s="159">
        <f t="shared" si="363"/>
        <v>35</v>
      </c>
      <c r="EX390" s="159">
        <f t="shared" si="364"/>
        <v>7</v>
      </c>
      <c r="EY390" s="159">
        <f t="shared" si="365"/>
        <v>0</v>
      </c>
      <c r="EZ390" s="159">
        <f t="shared" si="425"/>
        <v>6</v>
      </c>
      <c r="FA390" s="159">
        <f t="shared" si="425"/>
        <v>6</v>
      </c>
      <c r="FB390" s="159">
        <f t="shared" si="426"/>
        <v>0</v>
      </c>
      <c r="FC390" s="159">
        <f t="shared" si="426"/>
        <v>0</v>
      </c>
      <c r="FD390" s="159">
        <f t="shared" si="366"/>
        <v>6</v>
      </c>
      <c r="FE390" s="159">
        <f t="shared" si="367"/>
        <v>0</v>
      </c>
      <c r="FF390" s="159">
        <f t="shared" si="427"/>
        <v>4</v>
      </c>
      <c r="FG390" s="159">
        <f t="shared" si="427"/>
        <v>6</v>
      </c>
      <c r="FH390" s="159">
        <f t="shared" si="368"/>
        <v>0</v>
      </c>
      <c r="FI390" s="159">
        <v>0</v>
      </c>
      <c r="FJ390" s="159">
        <v>0</v>
      </c>
      <c r="FK390" s="159"/>
      <c r="FL390" s="159"/>
      <c r="FM390" s="235">
        <v>35</v>
      </c>
    </row>
    <row r="391" spans="1:169" ht="18" x14ac:dyDescent="0.2">
      <c r="A391" s="194">
        <v>378</v>
      </c>
      <c r="B391" s="211">
        <v>211423243381</v>
      </c>
      <c r="C391" s="211" t="s">
        <v>1424</v>
      </c>
      <c r="D391" s="197"/>
      <c r="E391" s="212" t="s">
        <v>1425</v>
      </c>
      <c r="F391" s="199">
        <f t="shared" si="243"/>
        <v>2</v>
      </c>
      <c r="G391" s="199">
        <f t="shared" si="244"/>
        <v>2</v>
      </c>
      <c r="H391" s="199">
        <f t="shared" si="245"/>
        <v>2</v>
      </c>
      <c r="I391" s="199">
        <f t="shared" si="246"/>
        <v>2</v>
      </c>
      <c r="J391" s="199">
        <f t="shared" si="247"/>
        <v>2</v>
      </c>
      <c r="K391" s="199">
        <f t="shared" si="248"/>
        <v>2</v>
      </c>
      <c r="L391" s="199">
        <f t="shared" si="249"/>
        <v>0</v>
      </c>
      <c r="M391" s="199">
        <f t="shared" si="250"/>
        <v>0</v>
      </c>
      <c r="N391" s="199">
        <f t="shared" si="251"/>
        <v>0</v>
      </c>
      <c r="O391" s="200">
        <f t="shared" si="252"/>
        <v>0</v>
      </c>
      <c r="P391" s="199">
        <f t="shared" si="253"/>
        <v>9</v>
      </c>
      <c r="Q391" s="199">
        <f t="shared" si="254"/>
        <v>0</v>
      </c>
      <c r="R391" s="199">
        <f t="shared" si="255"/>
        <v>0</v>
      </c>
      <c r="S391" s="201">
        <f t="shared" si="398"/>
        <v>0</v>
      </c>
      <c r="T391" s="202">
        <f t="shared" si="256"/>
        <v>3</v>
      </c>
      <c r="U391" s="199">
        <f t="shared" si="257"/>
        <v>0</v>
      </c>
      <c r="V391" s="199">
        <f t="shared" si="258"/>
        <v>0</v>
      </c>
      <c r="W391" s="199">
        <f t="shared" si="259"/>
        <v>0</v>
      </c>
      <c r="X391" s="201">
        <f t="shared" si="260"/>
        <v>0</v>
      </c>
      <c r="Y391" s="203">
        <f t="shared" si="261"/>
        <v>4</v>
      </c>
      <c r="Z391" s="199">
        <f t="shared" si="262"/>
        <v>0</v>
      </c>
      <c r="AA391" s="199">
        <f t="shared" si="263"/>
        <v>0</v>
      </c>
      <c r="AB391" s="199">
        <f t="shared" si="264"/>
        <v>0</v>
      </c>
      <c r="AC391" s="201">
        <f t="shared" si="265"/>
        <v>0</v>
      </c>
      <c r="AD391" s="202">
        <f t="shared" si="266"/>
        <v>4</v>
      </c>
      <c r="AE391" s="199">
        <f t="shared" si="267"/>
        <v>9</v>
      </c>
      <c r="AF391" s="199">
        <f t="shared" si="268"/>
        <v>0</v>
      </c>
      <c r="AG391" s="199">
        <f t="shared" si="269"/>
        <v>0</v>
      </c>
      <c r="AH391" s="201">
        <f t="shared" si="270"/>
        <v>0</v>
      </c>
      <c r="AI391" s="204">
        <f t="shared" si="271"/>
        <v>3</v>
      </c>
      <c r="AJ391" s="199">
        <f t="shared" si="272"/>
        <v>7</v>
      </c>
      <c r="AK391" s="199">
        <f t="shared" si="273"/>
        <v>0</v>
      </c>
      <c r="AL391" s="199">
        <f t="shared" si="274"/>
        <v>0</v>
      </c>
      <c r="AM391" s="201">
        <f t="shared" si="275"/>
        <v>0</v>
      </c>
      <c r="AN391" s="204">
        <f t="shared" si="276"/>
        <v>3</v>
      </c>
      <c r="AO391" s="199">
        <f t="shared" si="277"/>
        <v>0</v>
      </c>
      <c r="AP391" s="199">
        <f t="shared" si="278"/>
        <v>0</v>
      </c>
      <c r="AQ391" s="199">
        <f t="shared" si="279"/>
        <v>0</v>
      </c>
      <c r="AR391" s="201">
        <f t="shared" si="280"/>
        <v>0</v>
      </c>
      <c r="AS391" s="204">
        <f t="shared" si="281"/>
        <v>4</v>
      </c>
      <c r="AT391" s="199">
        <f t="shared" si="282"/>
        <v>9</v>
      </c>
      <c r="AU391" s="199">
        <f t="shared" si="283"/>
        <v>0</v>
      </c>
      <c r="AV391" s="199">
        <f t="shared" si="284"/>
        <v>0</v>
      </c>
      <c r="AW391" s="201">
        <f t="shared" si="285"/>
        <v>0</v>
      </c>
      <c r="AX391" s="205">
        <f t="shared" si="286"/>
        <v>3</v>
      </c>
      <c r="AY391" s="199">
        <f t="shared" si="287"/>
        <v>0</v>
      </c>
      <c r="AZ391" s="199">
        <f t="shared" si="288"/>
        <v>0</v>
      </c>
      <c r="BA391" s="199">
        <f t="shared" si="289"/>
        <v>0</v>
      </c>
      <c r="BB391" s="201">
        <f t="shared" si="290"/>
        <v>0</v>
      </c>
      <c r="BC391" s="204">
        <f t="shared" si="291"/>
        <v>4</v>
      </c>
      <c r="BD391" s="199">
        <f t="shared" si="292"/>
        <v>0</v>
      </c>
      <c r="BE391" s="199">
        <f t="shared" si="293"/>
        <v>0</v>
      </c>
      <c r="BF391" s="199">
        <f t="shared" si="294"/>
        <v>0</v>
      </c>
      <c r="BG391" s="201">
        <f t="shared" si="295"/>
        <v>0</v>
      </c>
      <c r="BH391" s="204">
        <f t="shared" si="296"/>
        <v>4</v>
      </c>
      <c r="BI391" s="199">
        <f t="shared" si="297"/>
        <v>3</v>
      </c>
      <c r="BJ391" s="199">
        <f t="shared" si="298"/>
        <v>0</v>
      </c>
      <c r="BK391" s="199">
        <f t="shared" si="299"/>
        <v>0</v>
      </c>
      <c r="BL391" s="201">
        <f t="shared" si="300"/>
        <v>0</v>
      </c>
      <c r="BM391" s="206">
        <f t="shared" si="301"/>
        <v>3</v>
      </c>
      <c r="BN391" s="199">
        <f t="shared" si="302"/>
        <v>9</v>
      </c>
      <c r="BO391" s="199">
        <f t="shared" si="303"/>
        <v>0</v>
      </c>
      <c r="BP391" s="199">
        <f t="shared" si="304"/>
        <v>0</v>
      </c>
      <c r="BQ391" s="201">
        <f t="shared" si="305"/>
        <v>0</v>
      </c>
      <c r="BR391" s="207">
        <f t="shared" si="306"/>
        <v>3</v>
      </c>
      <c r="BS391" s="199">
        <f t="shared" si="307"/>
        <v>0</v>
      </c>
      <c r="BT391" s="199">
        <f t="shared" si="308"/>
        <v>0</v>
      </c>
      <c r="BU391" s="199">
        <f t="shared" si="309"/>
        <v>0</v>
      </c>
      <c r="BV391" s="201">
        <f t="shared" si="310"/>
        <v>0</v>
      </c>
      <c r="BW391" s="207">
        <f t="shared" si="311"/>
        <v>4</v>
      </c>
      <c r="BX391" s="235">
        <v>58</v>
      </c>
      <c r="BY391" s="235">
        <v>58</v>
      </c>
      <c r="BZ391" s="193" t="e">
        <f t="shared" si="312"/>
        <v>#VALUE!</v>
      </c>
      <c r="CA391" s="193">
        <f t="shared" si="313"/>
        <v>20</v>
      </c>
      <c r="CB391" s="193" t="e">
        <f t="shared" si="314"/>
        <v>#VALUE!</v>
      </c>
      <c r="CC391" s="193" t="e">
        <f t="shared" si="315"/>
        <v>#VALUE!</v>
      </c>
      <c r="CD391" s="193" t="e">
        <f t="shared" si="316"/>
        <v>#VALUE!</v>
      </c>
      <c r="CE391" s="193" t="e">
        <f t="shared" si="317"/>
        <v>#VALUE!</v>
      </c>
      <c r="CF391" s="193" t="e">
        <f t="shared" si="318"/>
        <v>#VALUE!</v>
      </c>
      <c r="CG391" s="193" t="e">
        <f t="shared" si="319"/>
        <v>#VALUE!</v>
      </c>
      <c r="CH391" s="193" t="e">
        <f t="shared" si="320"/>
        <v>#VALUE!</v>
      </c>
      <c r="CI391" s="193" t="e">
        <f t="shared" si="321"/>
        <v>#VALUE!</v>
      </c>
      <c r="CJ391" s="193" t="e">
        <f t="shared" si="322"/>
        <v>#VALUE!</v>
      </c>
      <c r="CK391" s="193" t="e">
        <f t="shared" si="323"/>
        <v>#VALUE!</v>
      </c>
      <c r="CL391" s="193" t="e">
        <f t="shared" si="324"/>
        <v>#VALUE!</v>
      </c>
      <c r="CM391" s="193" t="e">
        <f t="shared" si="325"/>
        <v>#VALUE!</v>
      </c>
      <c r="CN391" s="193" t="e">
        <f t="shared" si="326"/>
        <v>#VALUE!</v>
      </c>
      <c r="CO391" s="209" t="str">
        <f t="shared" si="327"/>
        <v>2023PEC AI 246</v>
      </c>
      <c r="CP391" s="193" t="e">
        <f t="shared" si="328"/>
        <v>#VALUE!</v>
      </c>
      <c r="CQ391" s="158"/>
      <c r="CR391" s="193">
        <f t="shared" si="329"/>
        <v>20</v>
      </c>
      <c r="CS391" s="193" t="e">
        <f t="shared" si="330"/>
        <v>#VALUE!</v>
      </c>
      <c r="CT391" s="193" t="e">
        <f t="shared" si="331"/>
        <v>#VALUE!</v>
      </c>
      <c r="CU391" s="193" t="e">
        <f t="shared" si="332"/>
        <v>#VALUE!</v>
      </c>
      <c r="CV391" s="193" t="e">
        <f t="shared" si="333"/>
        <v>#VALUE!</v>
      </c>
      <c r="CW391" s="193" t="e">
        <f t="shared" si="334"/>
        <v>#VALUE!</v>
      </c>
      <c r="CX391" s="193" t="e">
        <f t="shared" si="335"/>
        <v>#VALUE!</v>
      </c>
      <c r="CY391" s="193" t="e">
        <f t="shared" si="336"/>
        <v>#VALUE!</v>
      </c>
      <c r="CZ391" s="193" t="e">
        <f t="shared" si="337"/>
        <v>#VALUE!</v>
      </c>
      <c r="DA391" s="193" t="e">
        <f t="shared" si="338"/>
        <v>#VALUE!</v>
      </c>
      <c r="DB391" s="193" t="e">
        <f t="shared" si="339"/>
        <v>#VALUE!</v>
      </c>
      <c r="DC391" s="193" t="e">
        <f t="shared" si="340"/>
        <v>#VALUE!</v>
      </c>
      <c r="DD391" s="193" t="e">
        <f t="shared" si="341"/>
        <v>#VALUE!</v>
      </c>
      <c r="DE391" s="159"/>
      <c r="DF391" s="159" t="e">
        <f t="shared" si="342"/>
        <v>#VALUE!</v>
      </c>
      <c r="DG391" s="159"/>
      <c r="DH391" s="159"/>
      <c r="DI391" s="159"/>
      <c r="DJ391" s="159"/>
      <c r="DK391" s="159"/>
      <c r="DL391" s="159"/>
      <c r="DM391" s="159"/>
      <c r="DN391" s="159"/>
      <c r="DO391" s="159"/>
      <c r="DP391" s="159"/>
      <c r="DQ391" s="159"/>
      <c r="DR391" s="159">
        <f t="shared" si="343"/>
        <v>58</v>
      </c>
      <c r="DS391" s="188">
        <f t="shared" si="344"/>
        <v>12</v>
      </c>
      <c r="DT391" s="159">
        <f t="shared" si="345"/>
        <v>9</v>
      </c>
      <c r="DU391" s="159">
        <f t="shared" si="346"/>
        <v>9</v>
      </c>
      <c r="DV391" s="159">
        <f t="shared" si="347"/>
        <v>7</v>
      </c>
      <c r="DW391" s="159">
        <f t="shared" si="348"/>
        <v>9</v>
      </c>
      <c r="DX391" s="159">
        <f t="shared" si="349"/>
        <v>3</v>
      </c>
      <c r="DY391" s="210">
        <f t="shared" si="350"/>
        <v>9</v>
      </c>
      <c r="DZ391" s="159">
        <f t="shared" si="351"/>
        <v>58</v>
      </c>
      <c r="EA391" s="159">
        <f t="shared" si="352"/>
        <v>12</v>
      </c>
      <c r="EB391" s="159">
        <f t="shared" si="353"/>
        <v>9</v>
      </c>
      <c r="EC391" s="159">
        <f t="shared" si="421"/>
        <v>0</v>
      </c>
      <c r="ED391" s="159">
        <f t="shared" si="421"/>
        <v>0</v>
      </c>
      <c r="EE391" s="159">
        <f t="shared" si="422"/>
        <v>9</v>
      </c>
      <c r="EF391" s="159">
        <f t="shared" si="422"/>
        <v>7</v>
      </c>
      <c r="EG391" s="159">
        <f t="shared" si="354"/>
        <v>0</v>
      </c>
      <c r="EH391" s="159">
        <f t="shared" si="355"/>
        <v>9</v>
      </c>
      <c r="EI391" s="159">
        <f t="shared" si="423"/>
        <v>0</v>
      </c>
      <c r="EJ391" s="159">
        <f t="shared" si="423"/>
        <v>0</v>
      </c>
      <c r="EK391" s="159">
        <f t="shared" si="424"/>
        <v>3</v>
      </c>
      <c r="EL391" s="159">
        <f t="shared" si="424"/>
        <v>9</v>
      </c>
      <c r="EM391" s="159">
        <f t="shared" si="356"/>
        <v>0</v>
      </c>
      <c r="EN391" s="159"/>
      <c r="EO391" s="159"/>
      <c r="EP391" s="188">
        <f t="shared" si="357"/>
        <v>12</v>
      </c>
      <c r="EQ391" s="159">
        <f t="shared" si="358"/>
        <v>10</v>
      </c>
      <c r="ER391" s="159">
        <f t="shared" si="359"/>
        <v>10</v>
      </c>
      <c r="ES391" s="159">
        <f t="shared" si="360"/>
        <v>9</v>
      </c>
      <c r="ET391" s="159">
        <f t="shared" si="361"/>
        <v>8</v>
      </c>
      <c r="EU391" s="159">
        <f t="shared" si="362"/>
        <v>9</v>
      </c>
      <c r="EV391" s="159"/>
      <c r="EW391" s="159">
        <f t="shared" si="363"/>
        <v>58</v>
      </c>
      <c r="EX391" s="159">
        <f t="shared" si="364"/>
        <v>12</v>
      </c>
      <c r="EY391" s="159">
        <f t="shared" si="365"/>
        <v>10</v>
      </c>
      <c r="EZ391" s="159">
        <f t="shared" si="425"/>
        <v>0</v>
      </c>
      <c r="FA391" s="159">
        <f t="shared" si="425"/>
        <v>0</v>
      </c>
      <c r="FB391" s="159">
        <f t="shared" si="426"/>
        <v>10</v>
      </c>
      <c r="FC391" s="159">
        <f t="shared" si="426"/>
        <v>9</v>
      </c>
      <c r="FD391" s="159">
        <f t="shared" si="366"/>
        <v>0</v>
      </c>
      <c r="FE391" s="159">
        <f t="shared" si="367"/>
        <v>8</v>
      </c>
      <c r="FF391" s="159">
        <f t="shared" si="427"/>
        <v>0</v>
      </c>
      <c r="FG391" s="159">
        <f t="shared" si="427"/>
        <v>0</v>
      </c>
      <c r="FH391" s="159">
        <f t="shared" si="368"/>
        <v>9</v>
      </c>
      <c r="FI391" s="159">
        <v>0</v>
      </c>
      <c r="FJ391" s="159">
        <v>0</v>
      </c>
      <c r="FK391" s="159"/>
      <c r="FL391" s="159"/>
      <c r="FM391" s="235">
        <v>58</v>
      </c>
    </row>
    <row r="392" spans="1:169" ht="18" x14ac:dyDescent="0.2">
      <c r="A392" s="213">
        <v>379</v>
      </c>
      <c r="B392" s="211">
        <v>211423243382</v>
      </c>
      <c r="C392" s="211" t="s">
        <v>1426</v>
      </c>
      <c r="D392" s="197"/>
      <c r="E392" s="212" t="s">
        <v>1427</v>
      </c>
      <c r="F392" s="199">
        <f t="shared" si="243"/>
        <v>2</v>
      </c>
      <c r="G392" s="199">
        <f t="shared" si="244"/>
        <v>2</v>
      </c>
      <c r="H392" s="199">
        <f t="shared" si="245"/>
        <v>2</v>
      </c>
      <c r="I392" s="199">
        <f t="shared" si="246"/>
        <v>1</v>
      </c>
      <c r="J392" s="199">
        <f t="shared" si="247"/>
        <v>0</v>
      </c>
      <c r="K392" s="199">
        <f t="shared" si="248"/>
        <v>0</v>
      </c>
      <c r="L392" s="199">
        <f t="shared" si="249"/>
        <v>0</v>
      </c>
      <c r="M392" s="199">
        <f t="shared" si="250"/>
        <v>0</v>
      </c>
      <c r="N392" s="199">
        <f t="shared" si="251"/>
        <v>0</v>
      </c>
      <c r="O392" s="200">
        <f t="shared" si="252"/>
        <v>0</v>
      </c>
      <c r="P392" s="199">
        <f t="shared" si="253"/>
        <v>0</v>
      </c>
      <c r="Q392" s="199">
        <f t="shared" si="254"/>
        <v>0</v>
      </c>
      <c r="R392" s="199">
        <f t="shared" si="255"/>
        <v>0</v>
      </c>
      <c r="S392" s="201">
        <f t="shared" si="398"/>
        <v>0</v>
      </c>
      <c r="T392" s="202">
        <f t="shared" si="256"/>
        <v>4</v>
      </c>
      <c r="U392" s="199">
        <f t="shared" si="257"/>
        <v>5</v>
      </c>
      <c r="V392" s="199">
        <f t="shared" si="258"/>
        <v>0</v>
      </c>
      <c r="W392" s="199">
        <f t="shared" si="259"/>
        <v>0</v>
      </c>
      <c r="X392" s="201">
        <f t="shared" si="260"/>
        <v>0</v>
      </c>
      <c r="Y392" s="203">
        <f t="shared" si="261"/>
        <v>3</v>
      </c>
      <c r="Z392" s="199">
        <f t="shared" si="262"/>
        <v>6</v>
      </c>
      <c r="AA392" s="199">
        <f t="shared" si="263"/>
        <v>0</v>
      </c>
      <c r="AB392" s="199">
        <f t="shared" si="264"/>
        <v>0</v>
      </c>
      <c r="AC392" s="201">
        <f t="shared" si="265"/>
        <v>0</v>
      </c>
      <c r="AD392" s="202">
        <f t="shared" si="266"/>
        <v>3</v>
      </c>
      <c r="AE392" s="199">
        <f t="shared" si="267"/>
        <v>0</v>
      </c>
      <c r="AF392" s="199">
        <f t="shared" si="268"/>
        <v>0</v>
      </c>
      <c r="AG392" s="199">
        <f t="shared" si="269"/>
        <v>0</v>
      </c>
      <c r="AH392" s="201">
        <f t="shared" si="270"/>
        <v>0</v>
      </c>
      <c r="AI392" s="204">
        <f t="shared" si="271"/>
        <v>4</v>
      </c>
      <c r="AJ392" s="199">
        <f t="shared" si="272"/>
        <v>0</v>
      </c>
      <c r="AK392" s="199">
        <f t="shared" si="273"/>
        <v>0</v>
      </c>
      <c r="AL392" s="199">
        <f t="shared" si="274"/>
        <v>0</v>
      </c>
      <c r="AM392" s="201">
        <f t="shared" si="275"/>
        <v>0</v>
      </c>
      <c r="AN392" s="204">
        <f t="shared" si="276"/>
        <v>4</v>
      </c>
      <c r="AO392" s="199">
        <f t="shared" si="277"/>
        <v>6</v>
      </c>
      <c r="AP392" s="199">
        <f t="shared" si="278"/>
        <v>0</v>
      </c>
      <c r="AQ392" s="199">
        <f t="shared" si="279"/>
        <v>0</v>
      </c>
      <c r="AR392" s="201">
        <f t="shared" si="280"/>
        <v>0</v>
      </c>
      <c r="AS392" s="204">
        <f t="shared" si="281"/>
        <v>3</v>
      </c>
      <c r="AT392" s="199">
        <f t="shared" si="282"/>
        <v>0</v>
      </c>
      <c r="AU392" s="199">
        <f t="shared" si="283"/>
        <v>0</v>
      </c>
      <c r="AV392" s="199">
        <f t="shared" si="284"/>
        <v>0</v>
      </c>
      <c r="AW392" s="201">
        <f t="shared" si="285"/>
        <v>0</v>
      </c>
      <c r="AX392" s="205">
        <f t="shared" si="286"/>
        <v>4</v>
      </c>
      <c r="AY392" s="199">
        <f t="shared" si="287"/>
        <v>6</v>
      </c>
      <c r="AZ392" s="199">
        <f t="shared" si="288"/>
        <v>0</v>
      </c>
      <c r="BA392" s="199">
        <f t="shared" si="289"/>
        <v>0</v>
      </c>
      <c r="BB392" s="201">
        <f t="shared" si="290"/>
        <v>0</v>
      </c>
      <c r="BC392" s="204">
        <f t="shared" si="291"/>
        <v>3</v>
      </c>
      <c r="BD392" s="199">
        <f t="shared" si="292"/>
        <v>1</v>
      </c>
      <c r="BE392" s="199">
        <f t="shared" si="293"/>
        <v>0</v>
      </c>
      <c r="BF392" s="199">
        <f t="shared" si="294"/>
        <v>0</v>
      </c>
      <c r="BG392" s="201">
        <f t="shared" si="295"/>
        <v>0</v>
      </c>
      <c r="BH392" s="204">
        <f t="shared" si="296"/>
        <v>3</v>
      </c>
      <c r="BI392" s="199">
        <f t="shared" si="297"/>
        <v>0</v>
      </c>
      <c r="BJ392" s="199">
        <f t="shared" si="298"/>
        <v>0</v>
      </c>
      <c r="BK392" s="199">
        <f t="shared" si="299"/>
        <v>0</v>
      </c>
      <c r="BL392" s="201">
        <f t="shared" si="300"/>
        <v>0</v>
      </c>
      <c r="BM392" s="206">
        <f t="shared" si="301"/>
        <v>4</v>
      </c>
      <c r="BN392" s="199">
        <f t="shared" si="302"/>
        <v>0</v>
      </c>
      <c r="BO392" s="199">
        <f t="shared" si="303"/>
        <v>0</v>
      </c>
      <c r="BP392" s="199">
        <f t="shared" si="304"/>
        <v>0</v>
      </c>
      <c r="BQ392" s="201">
        <f t="shared" si="305"/>
        <v>0</v>
      </c>
      <c r="BR392" s="207">
        <f t="shared" si="306"/>
        <v>4</v>
      </c>
      <c r="BS392" s="199">
        <f t="shared" si="307"/>
        <v>6</v>
      </c>
      <c r="BT392" s="199">
        <f t="shared" si="308"/>
        <v>0</v>
      </c>
      <c r="BU392" s="199">
        <f t="shared" si="309"/>
        <v>0</v>
      </c>
      <c r="BV392" s="201">
        <f t="shared" si="310"/>
        <v>0</v>
      </c>
      <c r="BW392" s="207">
        <f t="shared" si="311"/>
        <v>3</v>
      </c>
      <c r="BX392" s="235">
        <v>37</v>
      </c>
      <c r="BY392" s="235">
        <v>37</v>
      </c>
      <c r="BZ392" s="193" t="e">
        <f t="shared" si="312"/>
        <v>#VALUE!</v>
      </c>
      <c r="CA392" s="193">
        <f t="shared" si="313"/>
        <v>20</v>
      </c>
      <c r="CB392" s="193" t="e">
        <f t="shared" si="314"/>
        <v>#VALUE!</v>
      </c>
      <c r="CC392" s="193" t="e">
        <f t="shared" si="315"/>
        <v>#VALUE!</v>
      </c>
      <c r="CD392" s="193" t="e">
        <f t="shared" si="316"/>
        <v>#VALUE!</v>
      </c>
      <c r="CE392" s="193" t="e">
        <f t="shared" si="317"/>
        <v>#VALUE!</v>
      </c>
      <c r="CF392" s="193" t="e">
        <f t="shared" si="318"/>
        <v>#VALUE!</v>
      </c>
      <c r="CG392" s="193" t="e">
        <f t="shared" si="319"/>
        <v>#VALUE!</v>
      </c>
      <c r="CH392" s="193" t="e">
        <f t="shared" si="320"/>
        <v>#VALUE!</v>
      </c>
      <c r="CI392" s="193" t="e">
        <f t="shared" si="321"/>
        <v>#VALUE!</v>
      </c>
      <c r="CJ392" s="193" t="e">
        <f t="shared" si="322"/>
        <v>#VALUE!</v>
      </c>
      <c r="CK392" s="193" t="e">
        <f t="shared" si="323"/>
        <v>#VALUE!</v>
      </c>
      <c r="CL392" s="193" t="e">
        <f t="shared" si="324"/>
        <v>#VALUE!</v>
      </c>
      <c r="CM392" s="193" t="e">
        <f t="shared" si="325"/>
        <v>#VALUE!</v>
      </c>
      <c r="CN392" s="193" t="e">
        <f t="shared" si="326"/>
        <v>#VALUE!</v>
      </c>
      <c r="CO392" s="209" t="str">
        <f t="shared" si="327"/>
        <v>2023PEC AI 248</v>
      </c>
      <c r="CP392" s="193" t="e">
        <f t="shared" si="328"/>
        <v>#VALUE!</v>
      </c>
      <c r="CQ392" s="158"/>
      <c r="CR392" s="193">
        <f t="shared" si="329"/>
        <v>20</v>
      </c>
      <c r="CS392" s="193" t="e">
        <f t="shared" si="330"/>
        <v>#VALUE!</v>
      </c>
      <c r="CT392" s="193" t="e">
        <f t="shared" si="331"/>
        <v>#VALUE!</v>
      </c>
      <c r="CU392" s="193" t="e">
        <f t="shared" si="332"/>
        <v>#VALUE!</v>
      </c>
      <c r="CV392" s="193" t="e">
        <f t="shared" si="333"/>
        <v>#VALUE!</v>
      </c>
      <c r="CW392" s="193" t="e">
        <f t="shared" si="334"/>
        <v>#VALUE!</v>
      </c>
      <c r="CX392" s="193" t="e">
        <f t="shared" si="335"/>
        <v>#VALUE!</v>
      </c>
      <c r="CY392" s="193" t="e">
        <f t="shared" si="336"/>
        <v>#VALUE!</v>
      </c>
      <c r="CZ392" s="193" t="e">
        <f t="shared" si="337"/>
        <v>#VALUE!</v>
      </c>
      <c r="DA392" s="193" t="e">
        <f t="shared" si="338"/>
        <v>#VALUE!</v>
      </c>
      <c r="DB392" s="193" t="e">
        <f t="shared" si="339"/>
        <v>#VALUE!</v>
      </c>
      <c r="DC392" s="193" t="e">
        <f t="shared" si="340"/>
        <v>#VALUE!</v>
      </c>
      <c r="DD392" s="193" t="e">
        <f t="shared" si="341"/>
        <v>#VALUE!</v>
      </c>
      <c r="DE392" s="159"/>
      <c r="DF392" s="159" t="e">
        <f t="shared" si="342"/>
        <v>#VALUE!</v>
      </c>
      <c r="DG392" s="159"/>
      <c r="DH392" s="159"/>
      <c r="DI392" s="159"/>
      <c r="DJ392" s="159"/>
      <c r="DK392" s="159"/>
      <c r="DL392" s="159"/>
      <c r="DM392" s="159"/>
      <c r="DN392" s="159"/>
      <c r="DO392" s="159"/>
      <c r="DP392" s="159"/>
      <c r="DQ392" s="159"/>
      <c r="DR392" s="159">
        <f t="shared" si="343"/>
        <v>37</v>
      </c>
      <c r="DS392" s="188">
        <f t="shared" si="344"/>
        <v>7</v>
      </c>
      <c r="DT392" s="159">
        <f t="shared" si="345"/>
        <v>5</v>
      </c>
      <c r="DU392" s="159">
        <f t="shared" si="346"/>
        <v>6</v>
      </c>
      <c r="DV392" s="159">
        <f t="shared" si="347"/>
        <v>6</v>
      </c>
      <c r="DW392" s="159">
        <f t="shared" si="348"/>
        <v>6</v>
      </c>
      <c r="DX392" s="159">
        <f t="shared" si="349"/>
        <v>1</v>
      </c>
      <c r="DY392" s="210">
        <f t="shared" si="350"/>
        <v>6</v>
      </c>
      <c r="DZ392" s="159">
        <f t="shared" si="351"/>
        <v>37</v>
      </c>
      <c r="EA392" s="159">
        <f t="shared" si="352"/>
        <v>7</v>
      </c>
      <c r="EB392" s="159">
        <f t="shared" si="353"/>
        <v>0</v>
      </c>
      <c r="EC392" s="159">
        <f t="shared" si="421"/>
        <v>5</v>
      </c>
      <c r="ED392" s="159">
        <f t="shared" si="421"/>
        <v>6</v>
      </c>
      <c r="EE392" s="159">
        <f t="shared" si="422"/>
        <v>0</v>
      </c>
      <c r="EF392" s="159">
        <f t="shared" si="422"/>
        <v>0</v>
      </c>
      <c r="EG392" s="159">
        <f t="shared" si="354"/>
        <v>6</v>
      </c>
      <c r="EH392" s="159">
        <f t="shared" si="355"/>
        <v>0</v>
      </c>
      <c r="EI392" s="159">
        <f t="shared" si="423"/>
        <v>6</v>
      </c>
      <c r="EJ392" s="159">
        <f t="shared" si="423"/>
        <v>1</v>
      </c>
      <c r="EK392" s="159">
        <f t="shared" si="424"/>
        <v>0</v>
      </c>
      <c r="EL392" s="159">
        <f t="shared" si="424"/>
        <v>0</v>
      </c>
      <c r="EM392" s="159">
        <f t="shared" si="356"/>
        <v>6</v>
      </c>
      <c r="EN392" s="159"/>
      <c r="EO392" s="159"/>
      <c r="EP392" s="188">
        <f t="shared" si="357"/>
        <v>7</v>
      </c>
      <c r="EQ392" s="159">
        <f t="shared" si="358"/>
        <v>6</v>
      </c>
      <c r="ER392" s="159">
        <f t="shared" si="359"/>
        <v>7</v>
      </c>
      <c r="ES392" s="159">
        <f t="shared" si="360"/>
        <v>7</v>
      </c>
      <c r="ET392" s="159">
        <f t="shared" si="361"/>
        <v>4</v>
      </c>
      <c r="EU392" s="159">
        <f t="shared" si="362"/>
        <v>6</v>
      </c>
      <c r="EV392" s="159"/>
      <c r="EW392" s="159">
        <f t="shared" si="363"/>
        <v>37</v>
      </c>
      <c r="EX392" s="159">
        <f t="shared" si="364"/>
        <v>7</v>
      </c>
      <c r="EY392" s="159">
        <f t="shared" si="365"/>
        <v>0</v>
      </c>
      <c r="EZ392" s="159">
        <f t="shared" si="425"/>
        <v>6</v>
      </c>
      <c r="FA392" s="159">
        <f t="shared" si="425"/>
        <v>7</v>
      </c>
      <c r="FB392" s="159">
        <f t="shared" si="426"/>
        <v>0</v>
      </c>
      <c r="FC392" s="159">
        <f t="shared" si="426"/>
        <v>0</v>
      </c>
      <c r="FD392" s="159">
        <f t="shared" si="366"/>
        <v>7</v>
      </c>
      <c r="FE392" s="159">
        <f t="shared" si="367"/>
        <v>0</v>
      </c>
      <c r="FF392" s="159">
        <f t="shared" si="427"/>
        <v>4</v>
      </c>
      <c r="FG392" s="159">
        <f t="shared" si="427"/>
        <v>6</v>
      </c>
      <c r="FH392" s="159">
        <f t="shared" si="368"/>
        <v>0</v>
      </c>
      <c r="FI392" s="159">
        <v>0</v>
      </c>
      <c r="FJ392" s="159">
        <v>0</v>
      </c>
      <c r="FK392" s="159"/>
      <c r="FL392" s="159"/>
      <c r="FM392" s="235">
        <v>37</v>
      </c>
    </row>
    <row r="393" spans="1:169" ht="18" x14ac:dyDescent="0.2">
      <c r="A393" s="194">
        <v>380</v>
      </c>
      <c r="B393" s="195">
        <v>211423243383</v>
      </c>
      <c r="C393" s="196" t="s">
        <v>1428</v>
      </c>
      <c r="D393" s="197"/>
      <c r="E393" s="198" t="s">
        <v>1429</v>
      </c>
      <c r="F393" s="199">
        <f t="shared" si="243"/>
        <v>2</v>
      </c>
      <c r="G393" s="199">
        <f t="shared" si="244"/>
        <v>2</v>
      </c>
      <c r="H393" s="199">
        <f t="shared" si="245"/>
        <v>2</v>
      </c>
      <c r="I393" s="199">
        <f t="shared" si="246"/>
        <v>2</v>
      </c>
      <c r="J393" s="199">
        <f t="shared" si="247"/>
        <v>2</v>
      </c>
      <c r="K393" s="199">
        <f t="shared" si="248"/>
        <v>2</v>
      </c>
      <c r="L393" s="199">
        <f t="shared" si="249"/>
        <v>2</v>
      </c>
      <c r="M393" s="199">
        <f t="shared" si="250"/>
        <v>1</v>
      </c>
      <c r="N393" s="199">
        <f t="shared" si="251"/>
        <v>0</v>
      </c>
      <c r="O393" s="200">
        <f t="shared" si="252"/>
        <v>0</v>
      </c>
      <c r="P393" s="199">
        <f t="shared" si="253"/>
        <v>11</v>
      </c>
      <c r="Q393" s="199">
        <f t="shared" si="254"/>
        <v>0</v>
      </c>
      <c r="R393" s="199">
        <f t="shared" si="255"/>
        <v>0</v>
      </c>
      <c r="S393" s="201">
        <f t="shared" si="398"/>
        <v>0</v>
      </c>
      <c r="T393" s="202">
        <f t="shared" si="256"/>
        <v>3</v>
      </c>
      <c r="U393" s="199">
        <f t="shared" si="257"/>
        <v>0</v>
      </c>
      <c r="V393" s="199">
        <f t="shared" si="258"/>
        <v>0</v>
      </c>
      <c r="W393" s="199">
        <f t="shared" si="259"/>
        <v>0</v>
      </c>
      <c r="X393" s="201">
        <f t="shared" si="260"/>
        <v>0</v>
      </c>
      <c r="Y393" s="203">
        <f t="shared" si="261"/>
        <v>4</v>
      </c>
      <c r="Z393" s="199">
        <f t="shared" si="262"/>
        <v>0</v>
      </c>
      <c r="AA393" s="199">
        <f t="shared" si="263"/>
        <v>0</v>
      </c>
      <c r="AB393" s="199">
        <f t="shared" si="264"/>
        <v>0</v>
      </c>
      <c r="AC393" s="201">
        <f t="shared" si="265"/>
        <v>0</v>
      </c>
      <c r="AD393" s="202">
        <f t="shared" si="266"/>
        <v>4</v>
      </c>
      <c r="AE393" s="199">
        <f t="shared" si="267"/>
        <v>11</v>
      </c>
      <c r="AF393" s="199">
        <f t="shared" si="268"/>
        <v>0</v>
      </c>
      <c r="AG393" s="199">
        <f t="shared" si="269"/>
        <v>0</v>
      </c>
      <c r="AH393" s="201">
        <f t="shared" si="270"/>
        <v>0</v>
      </c>
      <c r="AI393" s="204">
        <f t="shared" si="271"/>
        <v>3</v>
      </c>
      <c r="AJ393" s="199">
        <f t="shared" si="272"/>
        <v>9</v>
      </c>
      <c r="AK393" s="199">
        <f t="shared" si="273"/>
        <v>0</v>
      </c>
      <c r="AL393" s="199">
        <f t="shared" si="274"/>
        <v>0</v>
      </c>
      <c r="AM393" s="201">
        <f t="shared" si="275"/>
        <v>0</v>
      </c>
      <c r="AN393" s="204">
        <f t="shared" si="276"/>
        <v>3</v>
      </c>
      <c r="AO393" s="199">
        <f t="shared" si="277"/>
        <v>0</v>
      </c>
      <c r="AP393" s="199">
        <f t="shared" si="278"/>
        <v>0</v>
      </c>
      <c r="AQ393" s="199">
        <f t="shared" si="279"/>
        <v>0</v>
      </c>
      <c r="AR393" s="201">
        <f t="shared" si="280"/>
        <v>0</v>
      </c>
      <c r="AS393" s="204">
        <f t="shared" si="281"/>
        <v>4</v>
      </c>
      <c r="AT393" s="199">
        <f t="shared" si="282"/>
        <v>11</v>
      </c>
      <c r="AU393" s="199">
        <f t="shared" si="283"/>
        <v>0</v>
      </c>
      <c r="AV393" s="199">
        <f t="shared" si="284"/>
        <v>0</v>
      </c>
      <c r="AW393" s="201">
        <f t="shared" si="285"/>
        <v>0</v>
      </c>
      <c r="AX393" s="205">
        <f t="shared" si="286"/>
        <v>3</v>
      </c>
      <c r="AY393" s="199">
        <f t="shared" si="287"/>
        <v>0</v>
      </c>
      <c r="AZ393" s="199">
        <f t="shared" si="288"/>
        <v>0</v>
      </c>
      <c r="BA393" s="199">
        <f t="shared" si="289"/>
        <v>0</v>
      </c>
      <c r="BB393" s="201">
        <f t="shared" si="290"/>
        <v>0</v>
      </c>
      <c r="BC393" s="204">
        <f t="shared" si="291"/>
        <v>4</v>
      </c>
      <c r="BD393" s="199">
        <f t="shared" si="292"/>
        <v>0</v>
      </c>
      <c r="BE393" s="199">
        <f t="shared" si="293"/>
        <v>0</v>
      </c>
      <c r="BF393" s="199">
        <f t="shared" si="294"/>
        <v>0</v>
      </c>
      <c r="BG393" s="201">
        <f t="shared" si="295"/>
        <v>0</v>
      </c>
      <c r="BH393" s="204">
        <f t="shared" si="296"/>
        <v>4</v>
      </c>
      <c r="BI393" s="199">
        <f t="shared" si="297"/>
        <v>6</v>
      </c>
      <c r="BJ393" s="199">
        <f t="shared" si="298"/>
        <v>0</v>
      </c>
      <c r="BK393" s="199">
        <f t="shared" si="299"/>
        <v>0</v>
      </c>
      <c r="BL393" s="201">
        <f t="shared" si="300"/>
        <v>0</v>
      </c>
      <c r="BM393" s="206">
        <f t="shared" si="301"/>
        <v>3</v>
      </c>
      <c r="BN393" s="199">
        <f t="shared" si="302"/>
        <v>11</v>
      </c>
      <c r="BO393" s="199">
        <f t="shared" si="303"/>
        <v>0</v>
      </c>
      <c r="BP393" s="199">
        <f t="shared" si="304"/>
        <v>0</v>
      </c>
      <c r="BQ393" s="201">
        <f t="shared" si="305"/>
        <v>0</v>
      </c>
      <c r="BR393" s="207">
        <f t="shared" si="306"/>
        <v>3</v>
      </c>
      <c r="BS393" s="199">
        <f t="shared" si="307"/>
        <v>0</v>
      </c>
      <c r="BT393" s="199">
        <f t="shared" si="308"/>
        <v>0</v>
      </c>
      <c r="BU393" s="199">
        <f t="shared" si="309"/>
        <v>0</v>
      </c>
      <c r="BV393" s="201">
        <f t="shared" si="310"/>
        <v>0</v>
      </c>
      <c r="BW393" s="207">
        <f t="shared" si="311"/>
        <v>4</v>
      </c>
      <c r="BX393" s="235">
        <v>74</v>
      </c>
      <c r="BY393" s="235">
        <v>74</v>
      </c>
      <c r="BZ393" s="193" t="e">
        <f t="shared" si="312"/>
        <v>#VALUE!</v>
      </c>
      <c r="CA393" s="193">
        <f t="shared" si="313"/>
        <v>20</v>
      </c>
      <c r="CB393" s="193" t="e">
        <f t="shared" si="314"/>
        <v>#VALUE!</v>
      </c>
      <c r="CC393" s="193" t="e">
        <f t="shared" si="315"/>
        <v>#VALUE!</v>
      </c>
      <c r="CD393" s="193" t="e">
        <f t="shared" si="316"/>
        <v>#VALUE!</v>
      </c>
      <c r="CE393" s="193" t="e">
        <f t="shared" si="317"/>
        <v>#VALUE!</v>
      </c>
      <c r="CF393" s="193" t="e">
        <f t="shared" si="318"/>
        <v>#VALUE!</v>
      </c>
      <c r="CG393" s="193" t="e">
        <f t="shared" si="319"/>
        <v>#VALUE!</v>
      </c>
      <c r="CH393" s="193" t="e">
        <f t="shared" si="320"/>
        <v>#VALUE!</v>
      </c>
      <c r="CI393" s="193" t="e">
        <f t="shared" si="321"/>
        <v>#VALUE!</v>
      </c>
      <c r="CJ393" s="193" t="e">
        <f t="shared" si="322"/>
        <v>#VALUE!</v>
      </c>
      <c r="CK393" s="193" t="e">
        <f t="shared" si="323"/>
        <v>#VALUE!</v>
      </c>
      <c r="CL393" s="193" t="e">
        <f t="shared" si="324"/>
        <v>#VALUE!</v>
      </c>
      <c r="CM393" s="193" t="e">
        <f t="shared" si="325"/>
        <v>#VALUE!</v>
      </c>
      <c r="CN393" s="193" t="e">
        <f t="shared" si="326"/>
        <v>#VALUE!</v>
      </c>
      <c r="CO393" s="209" t="str">
        <f t="shared" si="327"/>
        <v>2023PEC AI 390</v>
      </c>
      <c r="CP393" s="193" t="e">
        <f t="shared" si="328"/>
        <v>#VALUE!</v>
      </c>
      <c r="CQ393" s="158"/>
      <c r="CR393" s="193">
        <f t="shared" si="329"/>
        <v>20</v>
      </c>
      <c r="CS393" s="193" t="e">
        <f t="shared" si="330"/>
        <v>#VALUE!</v>
      </c>
      <c r="CT393" s="193" t="e">
        <f t="shared" si="331"/>
        <v>#VALUE!</v>
      </c>
      <c r="CU393" s="193" t="e">
        <f t="shared" si="332"/>
        <v>#VALUE!</v>
      </c>
      <c r="CV393" s="193" t="e">
        <f t="shared" si="333"/>
        <v>#VALUE!</v>
      </c>
      <c r="CW393" s="193" t="e">
        <f t="shared" si="334"/>
        <v>#VALUE!</v>
      </c>
      <c r="CX393" s="193" t="e">
        <f t="shared" si="335"/>
        <v>#VALUE!</v>
      </c>
      <c r="CY393" s="193" t="e">
        <f t="shared" si="336"/>
        <v>#VALUE!</v>
      </c>
      <c r="CZ393" s="193" t="e">
        <f t="shared" si="337"/>
        <v>#VALUE!</v>
      </c>
      <c r="DA393" s="193" t="e">
        <f t="shared" si="338"/>
        <v>#VALUE!</v>
      </c>
      <c r="DB393" s="193" t="e">
        <f t="shared" si="339"/>
        <v>#VALUE!</v>
      </c>
      <c r="DC393" s="193" t="e">
        <f t="shared" si="340"/>
        <v>#VALUE!</v>
      </c>
      <c r="DD393" s="193" t="e">
        <f t="shared" si="341"/>
        <v>#VALUE!</v>
      </c>
      <c r="DE393" s="159"/>
      <c r="DF393" s="159" t="e">
        <f t="shared" si="342"/>
        <v>#VALUE!</v>
      </c>
      <c r="DG393" s="159"/>
      <c r="DH393" s="159"/>
      <c r="DI393" s="159"/>
      <c r="DJ393" s="159"/>
      <c r="DK393" s="159"/>
      <c r="DL393" s="159"/>
      <c r="DM393" s="159"/>
      <c r="DN393" s="159"/>
      <c r="DO393" s="159"/>
      <c r="DP393" s="159"/>
      <c r="DQ393" s="159"/>
      <c r="DR393" s="159">
        <f t="shared" si="343"/>
        <v>74</v>
      </c>
      <c r="DS393" s="188">
        <f t="shared" si="344"/>
        <v>15</v>
      </c>
      <c r="DT393" s="159">
        <f t="shared" si="345"/>
        <v>11</v>
      </c>
      <c r="DU393" s="159">
        <f t="shared" si="346"/>
        <v>11</v>
      </c>
      <c r="DV393" s="159">
        <f t="shared" si="347"/>
        <v>9</v>
      </c>
      <c r="DW393" s="159">
        <f t="shared" si="348"/>
        <v>11</v>
      </c>
      <c r="DX393" s="159">
        <f t="shared" si="349"/>
        <v>6</v>
      </c>
      <c r="DY393" s="210">
        <f t="shared" si="350"/>
        <v>11</v>
      </c>
      <c r="DZ393" s="159">
        <f t="shared" si="351"/>
        <v>74</v>
      </c>
      <c r="EA393" s="159">
        <f t="shared" si="352"/>
        <v>15</v>
      </c>
      <c r="EB393" s="159">
        <f t="shared" si="353"/>
        <v>11</v>
      </c>
      <c r="EC393" s="159">
        <f t="shared" si="421"/>
        <v>0</v>
      </c>
      <c r="ED393" s="159">
        <f t="shared" si="421"/>
        <v>0</v>
      </c>
      <c r="EE393" s="159">
        <f t="shared" si="422"/>
        <v>11</v>
      </c>
      <c r="EF393" s="159">
        <f t="shared" si="422"/>
        <v>9</v>
      </c>
      <c r="EG393" s="159">
        <f t="shared" si="354"/>
        <v>0</v>
      </c>
      <c r="EH393" s="159">
        <f t="shared" si="355"/>
        <v>11</v>
      </c>
      <c r="EI393" s="159">
        <f t="shared" si="423"/>
        <v>0</v>
      </c>
      <c r="EJ393" s="159">
        <f t="shared" si="423"/>
        <v>0</v>
      </c>
      <c r="EK393" s="159">
        <f t="shared" si="424"/>
        <v>6</v>
      </c>
      <c r="EL393" s="159">
        <f t="shared" si="424"/>
        <v>11</v>
      </c>
      <c r="EM393" s="159">
        <f t="shared" si="356"/>
        <v>0</v>
      </c>
      <c r="EN393" s="159"/>
      <c r="EO393" s="159"/>
      <c r="EP393" s="188">
        <f t="shared" si="357"/>
        <v>15</v>
      </c>
      <c r="EQ393" s="159">
        <f t="shared" si="358"/>
        <v>13</v>
      </c>
      <c r="ER393" s="159">
        <f t="shared" si="359"/>
        <v>13</v>
      </c>
      <c r="ES393" s="159">
        <f t="shared" si="360"/>
        <v>12</v>
      </c>
      <c r="ET393" s="159">
        <f t="shared" si="361"/>
        <v>9</v>
      </c>
      <c r="EU393" s="159">
        <f t="shared" si="362"/>
        <v>12</v>
      </c>
      <c r="EV393" s="159"/>
      <c r="EW393" s="159">
        <f t="shared" si="363"/>
        <v>74</v>
      </c>
      <c r="EX393" s="159">
        <f t="shared" si="364"/>
        <v>15</v>
      </c>
      <c r="EY393" s="159">
        <f t="shared" si="365"/>
        <v>13</v>
      </c>
      <c r="EZ393" s="159">
        <f t="shared" si="425"/>
        <v>0</v>
      </c>
      <c r="FA393" s="159">
        <f t="shared" si="425"/>
        <v>0</v>
      </c>
      <c r="FB393" s="159">
        <f t="shared" si="426"/>
        <v>13</v>
      </c>
      <c r="FC393" s="159">
        <f t="shared" si="426"/>
        <v>12</v>
      </c>
      <c r="FD393" s="159">
        <f t="shared" si="366"/>
        <v>0</v>
      </c>
      <c r="FE393" s="159">
        <f t="shared" si="367"/>
        <v>9</v>
      </c>
      <c r="FF393" s="159">
        <f t="shared" si="427"/>
        <v>0</v>
      </c>
      <c r="FG393" s="159">
        <f t="shared" si="427"/>
        <v>0</v>
      </c>
      <c r="FH393" s="159">
        <f t="shared" si="368"/>
        <v>12</v>
      </c>
      <c r="FI393" s="159">
        <v>0</v>
      </c>
      <c r="FJ393" s="159">
        <v>0</v>
      </c>
      <c r="FK393" s="159"/>
      <c r="FL393" s="159"/>
      <c r="FM393" s="235">
        <v>74</v>
      </c>
    </row>
    <row r="394" spans="1:169" ht="18" x14ac:dyDescent="0.2">
      <c r="A394" s="213">
        <v>381</v>
      </c>
      <c r="B394" s="195">
        <v>211423243384</v>
      </c>
      <c r="C394" s="196" t="s">
        <v>1430</v>
      </c>
      <c r="D394" s="197"/>
      <c r="E394" s="198" t="s">
        <v>1431</v>
      </c>
      <c r="F394" s="199">
        <f t="shared" si="243"/>
        <v>2</v>
      </c>
      <c r="G394" s="199">
        <f t="shared" si="244"/>
        <v>2</v>
      </c>
      <c r="H394" s="199">
        <f t="shared" si="245"/>
        <v>2</v>
      </c>
      <c r="I394" s="199">
        <f t="shared" si="246"/>
        <v>2</v>
      </c>
      <c r="J394" s="199">
        <f t="shared" si="247"/>
        <v>2</v>
      </c>
      <c r="K394" s="199">
        <f t="shared" si="248"/>
        <v>2</v>
      </c>
      <c r="L394" s="199">
        <f t="shared" si="249"/>
        <v>1</v>
      </c>
      <c r="M394" s="199">
        <f t="shared" si="250"/>
        <v>0</v>
      </c>
      <c r="N394" s="199">
        <f t="shared" si="251"/>
        <v>0</v>
      </c>
      <c r="O394" s="200">
        <f t="shared" si="252"/>
        <v>0</v>
      </c>
      <c r="P394" s="199">
        <f t="shared" si="253"/>
        <v>0</v>
      </c>
      <c r="Q394" s="199">
        <f t="shared" si="254"/>
        <v>0</v>
      </c>
      <c r="R394" s="199">
        <f t="shared" si="255"/>
        <v>0</v>
      </c>
      <c r="S394" s="201">
        <f t="shared" si="398"/>
        <v>0</v>
      </c>
      <c r="T394" s="202">
        <f t="shared" si="256"/>
        <v>4</v>
      </c>
      <c r="U394" s="199">
        <f t="shared" si="257"/>
        <v>9</v>
      </c>
      <c r="V394" s="199">
        <f t="shared" si="258"/>
        <v>0</v>
      </c>
      <c r="W394" s="199">
        <f t="shared" si="259"/>
        <v>0</v>
      </c>
      <c r="X394" s="201">
        <f t="shared" si="260"/>
        <v>0</v>
      </c>
      <c r="Y394" s="203">
        <f t="shared" si="261"/>
        <v>3</v>
      </c>
      <c r="Z394" s="199">
        <f t="shared" si="262"/>
        <v>9</v>
      </c>
      <c r="AA394" s="199">
        <f t="shared" si="263"/>
        <v>0</v>
      </c>
      <c r="AB394" s="199">
        <f t="shared" si="264"/>
        <v>0</v>
      </c>
      <c r="AC394" s="201">
        <f t="shared" si="265"/>
        <v>0</v>
      </c>
      <c r="AD394" s="202">
        <f t="shared" si="266"/>
        <v>3</v>
      </c>
      <c r="AE394" s="199">
        <f t="shared" si="267"/>
        <v>0</v>
      </c>
      <c r="AF394" s="199">
        <f t="shared" si="268"/>
        <v>0</v>
      </c>
      <c r="AG394" s="199">
        <f t="shared" si="269"/>
        <v>0</v>
      </c>
      <c r="AH394" s="201">
        <f t="shared" si="270"/>
        <v>0</v>
      </c>
      <c r="AI394" s="204">
        <f t="shared" si="271"/>
        <v>4</v>
      </c>
      <c r="AJ394" s="199">
        <f t="shared" si="272"/>
        <v>0</v>
      </c>
      <c r="AK394" s="199">
        <f t="shared" si="273"/>
        <v>0</v>
      </c>
      <c r="AL394" s="199">
        <f t="shared" si="274"/>
        <v>0</v>
      </c>
      <c r="AM394" s="201">
        <f t="shared" si="275"/>
        <v>0</v>
      </c>
      <c r="AN394" s="204">
        <f t="shared" si="276"/>
        <v>4</v>
      </c>
      <c r="AO394" s="199">
        <f t="shared" si="277"/>
        <v>9</v>
      </c>
      <c r="AP394" s="199">
        <f t="shared" si="278"/>
        <v>0</v>
      </c>
      <c r="AQ394" s="199">
        <f t="shared" si="279"/>
        <v>0</v>
      </c>
      <c r="AR394" s="201">
        <f t="shared" si="280"/>
        <v>0</v>
      </c>
      <c r="AS394" s="204">
        <f t="shared" si="281"/>
        <v>3</v>
      </c>
      <c r="AT394" s="199">
        <f t="shared" si="282"/>
        <v>0</v>
      </c>
      <c r="AU394" s="199">
        <f t="shared" si="283"/>
        <v>0</v>
      </c>
      <c r="AV394" s="199">
        <f t="shared" si="284"/>
        <v>0</v>
      </c>
      <c r="AW394" s="201">
        <f t="shared" si="285"/>
        <v>0</v>
      </c>
      <c r="AX394" s="205">
        <f t="shared" si="286"/>
        <v>4</v>
      </c>
      <c r="AY394" s="199">
        <f t="shared" si="287"/>
        <v>9</v>
      </c>
      <c r="AZ394" s="199">
        <f t="shared" si="288"/>
        <v>0</v>
      </c>
      <c r="BA394" s="199">
        <f t="shared" si="289"/>
        <v>0</v>
      </c>
      <c r="BB394" s="201">
        <f t="shared" si="290"/>
        <v>0</v>
      </c>
      <c r="BC394" s="204">
        <f t="shared" si="291"/>
        <v>3</v>
      </c>
      <c r="BD394" s="199">
        <f t="shared" si="292"/>
        <v>5</v>
      </c>
      <c r="BE394" s="199">
        <f t="shared" si="293"/>
        <v>0</v>
      </c>
      <c r="BF394" s="199">
        <f t="shared" si="294"/>
        <v>0</v>
      </c>
      <c r="BG394" s="201">
        <f t="shared" si="295"/>
        <v>0</v>
      </c>
      <c r="BH394" s="204">
        <f t="shared" si="296"/>
        <v>3</v>
      </c>
      <c r="BI394" s="199">
        <f t="shared" si="297"/>
        <v>0</v>
      </c>
      <c r="BJ394" s="199">
        <f t="shared" si="298"/>
        <v>0</v>
      </c>
      <c r="BK394" s="199">
        <f t="shared" si="299"/>
        <v>0</v>
      </c>
      <c r="BL394" s="201">
        <f t="shared" si="300"/>
        <v>0</v>
      </c>
      <c r="BM394" s="206">
        <f t="shared" si="301"/>
        <v>4</v>
      </c>
      <c r="BN394" s="199">
        <f t="shared" si="302"/>
        <v>0</v>
      </c>
      <c r="BO394" s="199">
        <f t="shared" si="303"/>
        <v>0</v>
      </c>
      <c r="BP394" s="199">
        <f t="shared" si="304"/>
        <v>0</v>
      </c>
      <c r="BQ394" s="201">
        <f t="shared" si="305"/>
        <v>0</v>
      </c>
      <c r="BR394" s="207">
        <f t="shared" si="306"/>
        <v>4</v>
      </c>
      <c r="BS394" s="199">
        <f t="shared" si="307"/>
        <v>9</v>
      </c>
      <c r="BT394" s="199">
        <f t="shared" si="308"/>
        <v>0</v>
      </c>
      <c r="BU394" s="199">
        <f t="shared" si="309"/>
        <v>0</v>
      </c>
      <c r="BV394" s="201">
        <f t="shared" si="310"/>
        <v>0</v>
      </c>
      <c r="BW394" s="207">
        <f t="shared" si="311"/>
        <v>3</v>
      </c>
      <c r="BX394" s="235">
        <v>63</v>
      </c>
      <c r="BY394" s="235">
        <v>63</v>
      </c>
      <c r="BZ394" s="193" t="e">
        <f t="shared" si="312"/>
        <v>#VALUE!</v>
      </c>
      <c r="CA394" s="193">
        <f t="shared" si="313"/>
        <v>20</v>
      </c>
      <c r="CB394" s="193" t="e">
        <f t="shared" si="314"/>
        <v>#VALUE!</v>
      </c>
      <c r="CC394" s="193" t="e">
        <f t="shared" si="315"/>
        <v>#VALUE!</v>
      </c>
      <c r="CD394" s="193" t="e">
        <f t="shared" si="316"/>
        <v>#VALUE!</v>
      </c>
      <c r="CE394" s="193" t="e">
        <f t="shared" si="317"/>
        <v>#VALUE!</v>
      </c>
      <c r="CF394" s="193" t="e">
        <f t="shared" si="318"/>
        <v>#VALUE!</v>
      </c>
      <c r="CG394" s="193" t="e">
        <f t="shared" si="319"/>
        <v>#VALUE!</v>
      </c>
      <c r="CH394" s="193" t="e">
        <f t="shared" si="320"/>
        <v>#VALUE!</v>
      </c>
      <c r="CI394" s="193" t="e">
        <f t="shared" si="321"/>
        <v>#VALUE!</v>
      </c>
      <c r="CJ394" s="193" t="e">
        <f t="shared" si="322"/>
        <v>#VALUE!</v>
      </c>
      <c r="CK394" s="193" t="e">
        <f t="shared" si="323"/>
        <v>#VALUE!</v>
      </c>
      <c r="CL394" s="193" t="e">
        <f t="shared" si="324"/>
        <v>#VALUE!</v>
      </c>
      <c r="CM394" s="193" t="e">
        <f t="shared" si="325"/>
        <v>#VALUE!</v>
      </c>
      <c r="CN394" s="193" t="e">
        <f t="shared" si="326"/>
        <v>#VALUE!</v>
      </c>
      <c r="CO394" s="209" t="str">
        <f t="shared" si="327"/>
        <v>2023PEC AI 391</v>
      </c>
      <c r="CP394" s="193" t="e">
        <f t="shared" si="328"/>
        <v>#VALUE!</v>
      </c>
      <c r="CQ394" s="158"/>
      <c r="CR394" s="193">
        <f t="shared" si="329"/>
        <v>20</v>
      </c>
      <c r="CS394" s="193" t="e">
        <f t="shared" si="330"/>
        <v>#VALUE!</v>
      </c>
      <c r="CT394" s="193" t="e">
        <f t="shared" si="331"/>
        <v>#VALUE!</v>
      </c>
      <c r="CU394" s="193" t="e">
        <f t="shared" si="332"/>
        <v>#VALUE!</v>
      </c>
      <c r="CV394" s="193" t="e">
        <f t="shared" si="333"/>
        <v>#VALUE!</v>
      </c>
      <c r="CW394" s="193" t="e">
        <f t="shared" si="334"/>
        <v>#VALUE!</v>
      </c>
      <c r="CX394" s="193" t="e">
        <f t="shared" si="335"/>
        <v>#VALUE!</v>
      </c>
      <c r="CY394" s="193" t="e">
        <f t="shared" si="336"/>
        <v>#VALUE!</v>
      </c>
      <c r="CZ394" s="193" t="e">
        <f t="shared" si="337"/>
        <v>#VALUE!</v>
      </c>
      <c r="DA394" s="193" t="e">
        <f t="shared" si="338"/>
        <v>#VALUE!</v>
      </c>
      <c r="DB394" s="193" t="e">
        <f t="shared" si="339"/>
        <v>#VALUE!</v>
      </c>
      <c r="DC394" s="193" t="e">
        <f t="shared" si="340"/>
        <v>#VALUE!</v>
      </c>
      <c r="DD394" s="193" t="e">
        <f t="shared" si="341"/>
        <v>#VALUE!</v>
      </c>
      <c r="DE394" s="159"/>
      <c r="DF394" s="159" t="e">
        <f t="shared" si="342"/>
        <v>#VALUE!</v>
      </c>
      <c r="DG394" s="159"/>
      <c r="DH394" s="159"/>
      <c r="DI394" s="159"/>
      <c r="DJ394" s="159"/>
      <c r="DK394" s="159"/>
      <c r="DL394" s="159"/>
      <c r="DM394" s="159"/>
      <c r="DN394" s="159"/>
      <c r="DO394" s="159"/>
      <c r="DP394" s="159"/>
      <c r="DQ394" s="159"/>
      <c r="DR394" s="159">
        <f t="shared" si="343"/>
        <v>63</v>
      </c>
      <c r="DS394" s="188">
        <f t="shared" si="344"/>
        <v>13</v>
      </c>
      <c r="DT394" s="159">
        <f t="shared" si="345"/>
        <v>9</v>
      </c>
      <c r="DU394" s="159">
        <f t="shared" si="346"/>
        <v>9</v>
      </c>
      <c r="DV394" s="159">
        <f t="shared" si="347"/>
        <v>9</v>
      </c>
      <c r="DW394" s="159">
        <f t="shared" si="348"/>
        <v>9</v>
      </c>
      <c r="DX394" s="159">
        <f t="shared" si="349"/>
        <v>5</v>
      </c>
      <c r="DY394" s="210">
        <f t="shared" si="350"/>
        <v>9</v>
      </c>
      <c r="DZ394" s="159">
        <f t="shared" si="351"/>
        <v>63</v>
      </c>
      <c r="EA394" s="159">
        <f t="shared" si="352"/>
        <v>13</v>
      </c>
      <c r="EB394" s="159">
        <f t="shared" si="353"/>
        <v>0</v>
      </c>
      <c r="EC394" s="159">
        <f t="shared" si="421"/>
        <v>9</v>
      </c>
      <c r="ED394" s="159">
        <f t="shared" si="421"/>
        <v>9</v>
      </c>
      <c r="EE394" s="159">
        <f t="shared" si="422"/>
        <v>0</v>
      </c>
      <c r="EF394" s="159">
        <f t="shared" si="422"/>
        <v>0</v>
      </c>
      <c r="EG394" s="159">
        <f t="shared" si="354"/>
        <v>9</v>
      </c>
      <c r="EH394" s="159">
        <f t="shared" si="355"/>
        <v>0</v>
      </c>
      <c r="EI394" s="159">
        <f t="shared" si="423"/>
        <v>9</v>
      </c>
      <c r="EJ394" s="159">
        <f t="shared" si="423"/>
        <v>5</v>
      </c>
      <c r="EK394" s="159">
        <f t="shared" si="424"/>
        <v>0</v>
      </c>
      <c r="EL394" s="159">
        <f t="shared" si="424"/>
        <v>0</v>
      </c>
      <c r="EM394" s="159">
        <f t="shared" si="356"/>
        <v>9</v>
      </c>
      <c r="EN394" s="159"/>
      <c r="EO394" s="159"/>
      <c r="EP394" s="188">
        <f t="shared" si="357"/>
        <v>13</v>
      </c>
      <c r="EQ394" s="159">
        <f t="shared" si="358"/>
        <v>11</v>
      </c>
      <c r="ER394" s="159">
        <f t="shared" si="359"/>
        <v>11</v>
      </c>
      <c r="ES394" s="159">
        <f t="shared" si="360"/>
        <v>11</v>
      </c>
      <c r="ET394" s="159">
        <f t="shared" si="361"/>
        <v>7</v>
      </c>
      <c r="EU394" s="159">
        <f t="shared" si="362"/>
        <v>10</v>
      </c>
      <c r="EV394" s="159"/>
      <c r="EW394" s="159">
        <f t="shared" si="363"/>
        <v>63</v>
      </c>
      <c r="EX394" s="159">
        <f t="shared" si="364"/>
        <v>13</v>
      </c>
      <c r="EY394" s="159">
        <f t="shared" si="365"/>
        <v>0</v>
      </c>
      <c r="EZ394" s="159">
        <f t="shared" si="425"/>
        <v>11</v>
      </c>
      <c r="FA394" s="159">
        <f t="shared" si="425"/>
        <v>11</v>
      </c>
      <c r="FB394" s="159">
        <f t="shared" si="426"/>
        <v>0</v>
      </c>
      <c r="FC394" s="159">
        <f t="shared" si="426"/>
        <v>0</v>
      </c>
      <c r="FD394" s="159">
        <f t="shared" si="366"/>
        <v>11</v>
      </c>
      <c r="FE394" s="159">
        <f t="shared" si="367"/>
        <v>0</v>
      </c>
      <c r="FF394" s="159">
        <f t="shared" si="427"/>
        <v>7</v>
      </c>
      <c r="FG394" s="159">
        <f t="shared" si="427"/>
        <v>10</v>
      </c>
      <c r="FH394" s="159">
        <f t="shared" si="368"/>
        <v>0</v>
      </c>
      <c r="FI394" s="159">
        <v>0</v>
      </c>
      <c r="FJ394" s="159">
        <v>0</v>
      </c>
      <c r="FK394" s="159"/>
      <c r="FL394" s="159"/>
      <c r="FM394" s="235">
        <v>63</v>
      </c>
    </row>
    <row r="395" spans="1:169" ht="18" x14ac:dyDescent="0.2">
      <c r="A395" s="194">
        <v>382</v>
      </c>
      <c r="B395" s="195">
        <v>211423243385</v>
      </c>
      <c r="C395" s="196" t="s">
        <v>1432</v>
      </c>
      <c r="D395" s="197"/>
      <c r="E395" s="198" t="s">
        <v>1433</v>
      </c>
      <c r="F395" s="199">
        <f t="shared" si="243"/>
        <v>2</v>
      </c>
      <c r="G395" s="199">
        <f t="shared" si="244"/>
        <v>2</v>
      </c>
      <c r="H395" s="199">
        <f t="shared" si="245"/>
        <v>2</v>
      </c>
      <c r="I395" s="199">
        <f t="shared" si="246"/>
        <v>2</v>
      </c>
      <c r="J395" s="199">
        <f t="shared" si="247"/>
        <v>2</v>
      </c>
      <c r="K395" s="199">
        <f t="shared" si="248"/>
        <v>2</v>
      </c>
      <c r="L395" s="199">
        <f t="shared" si="249"/>
        <v>2</v>
      </c>
      <c r="M395" s="199">
        <f t="shared" si="250"/>
        <v>2</v>
      </c>
      <c r="N395" s="199">
        <f t="shared" si="251"/>
        <v>2</v>
      </c>
      <c r="O395" s="200">
        <f t="shared" si="252"/>
        <v>0</v>
      </c>
      <c r="P395" s="199">
        <f t="shared" si="253"/>
        <v>13</v>
      </c>
      <c r="Q395" s="199">
        <f t="shared" si="254"/>
        <v>0</v>
      </c>
      <c r="R395" s="199">
        <f t="shared" si="255"/>
        <v>0</v>
      </c>
      <c r="S395" s="201">
        <f t="shared" si="398"/>
        <v>0</v>
      </c>
      <c r="T395" s="202">
        <f t="shared" si="256"/>
        <v>3</v>
      </c>
      <c r="U395" s="199">
        <f t="shared" si="257"/>
        <v>0</v>
      </c>
      <c r="V395" s="199">
        <f t="shared" si="258"/>
        <v>0</v>
      </c>
      <c r="W395" s="199">
        <f t="shared" si="259"/>
        <v>0</v>
      </c>
      <c r="X395" s="201">
        <f t="shared" si="260"/>
        <v>0</v>
      </c>
      <c r="Y395" s="203">
        <f t="shared" si="261"/>
        <v>4</v>
      </c>
      <c r="Z395" s="199">
        <f t="shared" si="262"/>
        <v>0</v>
      </c>
      <c r="AA395" s="199">
        <f t="shared" si="263"/>
        <v>0</v>
      </c>
      <c r="AB395" s="199">
        <f t="shared" si="264"/>
        <v>0</v>
      </c>
      <c r="AC395" s="201">
        <f t="shared" si="265"/>
        <v>0</v>
      </c>
      <c r="AD395" s="202">
        <f t="shared" si="266"/>
        <v>4</v>
      </c>
      <c r="AE395" s="199">
        <f t="shared" si="267"/>
        <v>13</v>
      </c>
      <c r="AF395" s="199">
        <f t="shared" si="268"/>
        <v>0</v>
      </c>
      <c r="AG395" s="199">
        <f t="shared" si="269"/>
        <v>0</v>
      </c>
      <c r="AH395" s="201">
        <f t="shared" si="270"/>
        <v>0</v>
      </c>
      <c r="AI395" s="204">
        <f t="shared" si="271"/>
        <v>3</v>
      </c>
      <c r="AJ395" s="199">
        <f t="shared" si="272"/>
        <v>11</v>
      </c>
      <c r="AK395" s="199">
        <f t="shared" si="273"/>
        <v>0</v>
      </c>
      <c r="AL395" s="199">
        <f t="shared" si="274"/>
        <v>0</v>
      </c>
      <c r="AM395" s="201">
        <f t="shared" si="275"/>
        <v>0</v>
      </c>
      <c r="AN395" s="204">
        <f t="shared" si="276"/>
        <v>3</v>
      </c>
      <c r="AO395" s="199">
        <f t="shared" si="277"/>
        <v>0</v>
      </c>
      <c r="AP395" s="199">
        <f t="shared" si="278"/>
        <v>0</v>
      </c>
      <c r="AQ395" s="199">
        <f t="shared" si="279"/>
        <v>0</v>
      </c>
      <c r="AR395" s="201">
        <f t="shared" si="280"/>
        <v>0</v>
      </c>
      <c r="AS395" s="204">
        <f t="shared" si="281"/>
        <v>4</v>
      </c>
      <c r="AT395" s="199">
        <f t="shared" si="282"/>
        <v>13</v>
      </c>
      <c r="AU395" s="199">
        <f t="shared" si="283"/>
        <v>0</v>
      </c>
      <c r="AV395" s="199">
        <f t="shared" si="284"/>
        <v>0</v>
      </c>
      <c r="AW395" s="201">
        <f t="shared" si="285"/>
        <v>0</v>
      </c>
      <c r="AX395" s="205">
        <f t="shared" si="286"/>
        <v>3</v>
      </c>
      <c r="AY395" s="199">
        <f t="shared" si="287"/>
        <v>0</v>
      </c>
      <c r="AZ395" s="199">
        <f t="shared" si="288"/>
        <v>0</v>
      </c>
      <c r="BA395" s="199">
        <f t="shared" si="289"/>
        <v>0</v>
      </c>
      <c r="BB395" s="201">
        <f t="shared" si="290"/>
        <v>0</v>
      </c>
      <c r="BC395" s="204">
        <f t="shared" si="291"/>
        <v>4</v>
      </c>
      <c r="BD395" s="199">
        <f t="shared" si="292"/>
        <v>0</v>
      </c>
      <c r="BE395" s="199">
        <f t="shared" si="293"/>
        <v>0</v>
      </c>
      <c r="BF395" s="199">
        <f t="shared" si="294"/>
        <v>0</v>
      </c>
      <c r="BG395" s="201">
        <f t="shared" si="295"/>
        <v>0</v>
      </c>
      <c r="BH395" s="204">
        <f t="shared" si="296"/>
        <v>4</v>
      </c>
      <c r="BI395" s="199">
        <f t="shared" si="297"/>
        <v>9</v>
      </c>
      <c r="BJ395" s="199">
        <f t="shared" si="298"/>
        <v>0</v>
      </c>
      <c r="BK395" s="199">
        <f t="shared" si="299"/>
        <v>0</v>
      </c>
      <c r="BL395" s="201">
        <f t="shared" si="300"/>
        <v>0</v>
      </c>
      <c r="BM395" s="206">
        <f t="shared" si="301"/>
        <v>3</v>
      </c>
      <c r="BN395" s="199">
        <f t="shared" si="302"/>
        <v>14</v>
      </c>
      <c r="BO395" s="199">
        <f t="shared" si="303"/>
        <v>0</v>
      </c>
      <c r="BP395" s="199">
        <f t="shared" si="304"/>
        <v>0</v>
      </c>
      <c r="BQ395" s="201">
        <f t="shared" si="305"/>
        <v>0</v>
      </c>
      <c r="BR395" s="207">
        <f t="shared" si="306"/>
        <v>3</v>
      </c>
      <c r="BS395" s="199">
        <f t="shared" si="307"/>
        <v>0</v>
      </c>
      <c r="BT395" s="199">
        <f t="shared" si="308"/>
        <v>0</v>
      </c>
      <c r="BU395" s="199">
        <f t="shared" si="309"/>
        <v>0</v>
      </c>
      <c r="BV395" s="201">
        <f t="shared" si="310"/>
        <v>0</v>
      </c>
      <c r="BW395" s="207">
        <f t="shared" si="311"/>
        <v>4</v>
      </c>
      <c r="BX395" s="235">
        <v>91</v>
      </c>
      <c r="BY395" s="235">
        <v>91</v>
      </c>
      <c r="BZ395" s="193" t="e">
        <f t="shared" si="312"/>
        <v>#VALUE!</v>
      </c>
      <c r="CA395" s="193">
        <f t="shared" si="313"/>
        <v>20</v>
      </c>
      <c r="CB395" s="193" t="e">
        <f t="shared" si="314"/>
        <v>#VALUE!</v>
      </c>
      <c r="CC395" s="193" t="e">
        <f t="shared" si="315"/>
        <v>#VALUE!</v>
      </c>
      <c r="CD395" s="193" t="e">
        <f t="shared" si="316"/>
        <v>#VALUE!</v>
      </c>
      <c r="CE395" s="193" t="e">
        <f t="shared" si="317"/>
        <v>#VALUE!</v>
      </c>
      <c r="CF395" s="193" t="e">
        <f t="shared" si="318"/>
        <v>#VALUE!</v>
      </c>
      <c r="CG395" s="193" t="e">
        <f t="shared" si="319"/>
        <v>#VALUE!</v>
      </c>
      <c r="CH395" s="193" t="e">
        <f t="shared" si="320"/>
        <v>#VALUE!</v>
      </c>
      <c r="CI395" s="193" t="e">
        <f t="shared" si="321"/>
        <v>#VALUE!</v>
      </c>
      <c r="CJ395" s="193" t="e">
        <f t="shared" si="322"/>
        <v>#VALUE!</v>
      </c>
      <c r="CK395" s="193" t="e">
        <f t="shared" si="323"/>
        <v>#VALUE!</v>
      </c>
      <c r="CL395" s="193" t="e">
        <f t="shared" si="324"/>
        <v>#VALUE!</v>
      </c>
      <c r="CM395" s="193" t="e">
        <f t="shared" si="325"/>
        <v>#VALUE!</v>
      </c>
      <c r="CN395" s="193" t="e">
        <f t="shared" si="326"/>
        <v>#VALUE!</v>
      </c>
      <c r="CO395" s="209" t="str">
        <f t="shared" si="327"/>
        <v>2023PEC AI 392</v>
      </c>
      <c r="CP395" s="193" t="e">
        <f t="shared" si="328"/>
        <v>#VALUE!</v>
      </c>
      <c r="CQ395" s="158"/>
      <c r="CR395" s="193">
        <f t="shared" si="329"/>
        <v>20</v>
      </c>
      <c r="CS395" s="193" t="e">
        <f t="shared" si="330"/>
        <v>#VALUE!</v>
      </c>
      <c r="CT395" s="193" t="e">
        <f t="shared" si="331"/>
        <v>#VALUE!</v>
      </c>
      <c r="CU395" s="193" t="e">
        <f t="shared" si="332"/>
        <v>#VALUE!</v>
      </c>
      <c r="CV395" s="193" t="e">
        <f t="shared" si="333"/>
        <v>#VALUE!</v>
      </c>
      <c r="CW395" s="193" t="e">
        <f t="shared" si="334"/>
        <v>#VALUE!</v>
      </c>
      <c r="CX395" s="193" t="e">
        <f t="shared" si="335"/>
        <v>#VALUE!</v>
      </c>
      <c r="CY395" s="193" t="e">
        <f t="shared" si="336"/>
        <v>#VALUE!</v>
      </c>
      <c r="CZ395" s="193" t="e">
        <f t="shared" si="337"/>
        <v>#VALUE!</v>
      </c>
      <c r="DA395" s="193" t="e">
        <f t="shared" si="338"/>
        <v>#VALUE!</v>
      </c>
      <c r="DB395" s="193" t="e">
        <f t="shared" si="339"/>
        <v>#VALUE!</v>
      </c>
      <c r="DC395" s="193" t="e">
        <f t="shared" si="340"/>
        <v>#VALUE!</v>
      </c>
      <c r="DD395" s="193" t="e">
        <f t="shared" si="341"/>
        <v>#VALUE!</v>
      </c>
      <c r="DE395" s="159"/>
      <c r="DF395" s="159" t="e">
        <f t="shared" si="342"/>
        <v>#VALUE!</v>
      </c>
      <c r="DG395" s="159"/>
      <c r="DH395" s="159"/>
      <c r="DI395" s="159"/>
      <c r="DJ395" s="159"/>
      <c r="DK395" s="159"/>
      <c r="DL395" s="159"/>
      <c r="DM395" s="159"/>
      <c r="DN395" s="159"/>
      <c r="DO395" s="159"/>
      <c r="DP395" s="159"/>
      <c r="DQ395" s="159"/>
      <c r="DR395" s="159">
        <f t="shared" si="343"/>
        <v>91</v>
      </c>
      <c r="DS395" s="188">
        <f t="shared" si="344"/>
        <v>18</v>
      </c>
      <c r="DT395" s="159">
        <f t="shared" si="345"/>
        <v>13</v>
      </c>
      <c r="DU395" s="159">
        <f t="shared" si="346"/>
        <v>13</v>
      </c>
      <c r="DV395" s="159">
        <f t="shared" si="347"/>
        <v>11</v>
      </c>
      <c r="DW395" s="159">
        <f t="shared" si="348"/>
        <v>13</v>
      </c>
      <c r="DX395" s="159">
        <f t="shared" si="349"/>
        <v>9</v>
      </c>
      <c r="DY395" s="210">
        <f t="shared" si="350"/>
        <v>14</v>
      </c>
      <c r="DZ395" s="159">
        <f t="shared" si="351"/>
        <v>91</v>
      </c>
      <c r="EA395" s="159">
        <f t="shared" si="352"/>
        <v>18</v>
      </c>
      <c r="EB395" s="159">
        <f t="shared" si="353"/>
        <v>13</v>
      </c>
      <c r="EC395" s="159">
        <f t="shared" si="421"/>
        <v>0</v>
      </c>
      <c r="ED395" s="159">
        <f t="shared" si="421"/>
        <v>0</v>
      </c>
      <c r="EE395" s="159">
        <f t="shared" si="422"/>
        <v>13</v>
      </c>
      <c r="EF395" s="159">
        <f t="shared" si="422"/>
        <v>11</v>
      </c>
      <c r="EG395" s="159">
        <f t="shared" si="354"/>
        <v>0</v>
      </c>
      <c r="EH395" s="159">
        <f t="shared" si="355"/>
        <v>13</v>
      </c>
      <c r="EI395" s="159">
        <f t="shared" si="423"/>
        <v>0</v>
      </c>
      <c r="EJ395" s="159">
        <f t="shared" si="423"/>
        <v>0</v>
      </c>
      <c r="EK395" s="159">
        <f t="shared" si="424"/>
        <v>9</v>
      </c>
      <c r="EL395" s="159">
        <f t="shared" si="424"/>
        <v>14</v>
      </c>
      <c r="EM395" s="159">
        <f t="shared" si="356"/>
        <v>0</v>
      </c>
      <c r="EN395" s="159"/>
      <c r="EO395" s="159"/>
      <c r="EP395" s="188">
        <f t="shared" si="357"/>
        <v>18</v>
      </c>
      <c r="EQ395" s="159">
        <f t="shared" si="358"/>
        <v>16</v>
      </c>
      <c r="ER395" s="159">
        <f t="shared" si="359"/>
        <v>16</v>
      </c>
      <c r="ES395" s="159">
        <f t="shared" si="360"/>
        <v>14</v>
      </c>
      <c r="ET395" s="159">
        <f t="shared" si="361"/>
        <v>12</v>
      </c>
      <c r="EU395" s="159">
        <f t="shared" si="362"/>
        <v>15</v>
      </c>
      <c r="EV395" s="159"/>
      <c r="EW395" s="159">
        <f t="shared" si="363"/>
        <v>91</v>
      </c>
      <c r="EX395" s="159">
        <f t="shared" si="364"/>
        <v>18</v>
      </c>
      <c r="EY395" s="159">
        <f t="shared" si="365"/>
        <v>16</v>
      </c>
      <c r="EZ395" s="159">
        <f t="shared" si="425"/>
        <v>0</v>
      </c>
      <c r="FA395" s="159">
        <f t="shared" si="425"/>
        <v>0</v>
      </c>
      <c r="FB395" s="159">
        <f t="shared" si="426"/>
        <v>16</v>
      </c>
      <c r="FC395" s="159">
        <f t="shared" si="426"/>
        <v>14</v>
      </c>
      <c r="FD395" s="159">
        <f t="shared" si="366"/>
        <v>0</v>
      </c>
      <c r="FE395" s="159">
        <f t="shared" si="367"/>
        <v>12</v>
      </c>
      <c r="FF395" s="159">
        <f t="shared" si="427"/>
        <v>0</v>
      </c>
      <c r="FG395" s="159">
        <f t="shared" si="427"/>
        <v>0</v>
      </c>
      <c r="FH395" s="159">
        <f t="shared" si="368"/>
        <v>15</v>
      </c>
      <c r="FI395" s="159">
        <v>0</v>
      </c>
      <c r="FJ395" s="159">
        <v>0</v>
      </c>
      <c r="FK395" s="159"/>
      <c r="FL395" s="159"/>
      <c r="FM395" s="235">
        <v>91</v>
      </c>
    </row>
    <row r="396" spans="1:169" ht="18" x14ac:dyDescent="0.2">
      <c r="A396" s="213">
        <v>383</v>
      </c>
      <c r="B396" s="195">
        <v>211423243386</v>
      </c>
      <c r="C396" s="196" t="s">
        <v>1434</v>
      </c>
      <c r="D396" s="197"/>
      <c r="E396" s="198" t="s">
        <v>1435</v>
      </c>
      <c r="F396" s="199">
        <f t="shared" si="243"/>
        <v>2</v>
      </c>
      <c r="G396" s="199">
        <f t="shared" si="244"/>
        <v>2</v>
      </c>
      <c r="H396" s="199">
        <f t="shared" si="245"/>
        <v>2</v>
      </c>
      <c r="I396" s="199">
        <f t="shared" si="246"/>
        <v>2</v>
      </c>
      <c r="J396" s="199">
        <f t="shared" si="247"/>
        <v>2</v>
      </c>
      <c r="K396" s="199">
        <f t="shared" si="248"/>
        <v>2</v>
      </c>
      <c r="L396" s="199">
        <f t="shared" si="249"/>
        <v>2</v>
      </c>
      <c r="M396" s="199">
        <f t="shared" si="250"/>
        <v>1</v>
      </c>
      <c r="N396" s="199">
        <f t="shared" si="251"/>
        <v>0</v>
      </c>
      <c r="O396" s="200">
        <f t="shared" si="252"/>
        <v>0</v>
      </c>
      <c r="P396" s="199">
        <f t="shared" si="253"/>
        <v>0</v>
      </c>
      <c r="Q396" s="199">
        <f t="shared" si="254"/>
        <v>0</v>
      </c>
      <c r="R396" s="199">
        <f t="shared" si="255"/>
        <v>0</v>
      </c>
      <c r="S396" s="201">
        <f t="shared" si="398"/>
        <v>0</v>
      </c>
      <c r="T396" s="202">
        <f t="shared" si="256"/>
        <v>4</v>
      </c>
      <c r="U396" s="199">
        <f t="shared" si="257"/>
        <v>11</v>
      </c>
      <c r="V396" s="199">
        <f t="shared" si="258"/>
        <v>0</v>
      </c>
      <c r="W396" s="199">
        <f t="shared" si="259"/>
        <v>0</v>
      </c>
      <c r="X396" s="201">
        <f t="shared" si="260"/>
        <v>0</v>
      </c>
      <c r="Y396" s="203">
        <f t="shared" si="261"/>
        <v>3</v>
      </c>
      <c r="Z396" s="199">
        <f t="shared" si="262"/>
        <v>11</v>
      </c>
      <c r="AA396" s="199">
        <f t="shared" si="263"/>
        <v>0</v>
      </c>
      <c r="AB396" s="199">
        <f t="shared" si="264"/>
        <v>0</v>
      </c>
      <c r="AC396" s="201">
        <f t="shared" si="265"/>
        <v>0</v>
      </c>
      <c r="AD396" s="202">
        <f t="shared" si="266"/>
        <v>3</v>
      </c>
      <c r="AE396" s="199">
        <f t="shared" si="267"/>
        <v>0</v>
      </c>
      <c r="AF396" s="199">
        <f t="shared" si="268"/>
        <v>0</v>
      </c>
      <c r="AG396" s="199">
        <f t="shared" si="269"/>
        <v>0</v>
      </c>
      <c r="AH396" s="201">
        <f t="shared" si="270"/>
        <v>0</v>
      </c>
      <c r="AI396" s="204">
        <f t="shared" si="271"/>
        <v>4</v>
      </c>
      <c r="AJ396" s="199">
        <f t="shared" si="272"/>
        <v>0</v>
      </c>
      <c r="AK396" s="199">
        <f t="shared" si="273"/>
        <v>0</v>
      </c>
      <c r="AL396" s="199">
        <f t="shared" si="274"/>
        <v>0</v>
      </c>
      <c r="AM396" s="201">
        <f t="shared" si="275"/>
        <v>0</v>
      </c>
      <c r="AN396" s="204">
        <f t="shared" si="276"/>
        <v>4</v>
      </c>
      <c r="AO396" s="199">
        <f t="shared" si="277"/>
        <v>11</v>
      </c>
      <c r="AP396" s="199">
        <f t="shared" si="278"/>
        <v>0</v>
      </c>
      <c r="AQ396" s="199">
        <f t="shared" si="279"/>
        <v>0</v>
      </c>
      <c r="AR396" s="201">
        <f t="shared" si="280"/>
        <v>0</v>
      </c>
      <c r="AS396" s="204">
        <f t="shared" si="281"/>
        <v>3</v>
      </c>
      <c r="AT396" s="199">
        <f t="shared" si="282"/>
        <v>0</v>
      </c>
      <c r="AU396" s="199">
        <f t="shared" si="283"/>
        <v>0</v>
      </c>
      <c r="AV396" s="199">
        <f t="shared" si="284"/>
        <v>0</v>
      </c>
      <c r="AW396" s="201">
        <f t="shared" si="285"/>
        <v>0</v>
      </c>
      <c r="AX396" s="205">
        <f t="shared" si="286"/>
        <v>4</v>
      </c>
      <c r="AY396" s="199">
        <f t="shared" si="287"/>
        <v>11</v>
      </c>
      <c r="AZ396" s="199">
        <f t="shared" si="288"/>
        <v>0</v>
      </c>
      <c r="BA396" s="199">
        <f t="shared" si="289"/>
        <v>0</v>
      </c>
      <c r="BB396" s="201">
        <f t="shared" si="290"/>
        <v>0</v>
      </c>
      <c r="BC396" s="204">
        <f t="shared" si="291"/>
        <v>3</v>
      </c>
      <c r="BD396" s="199">
        <f t="shared" si="292"/>
        <v>6</v>
      </c>
      <c r="BE396" s="199">
        <f t="shared" si="293"/>
        <v>0</v>
      </c>
      <c r="BF396" s="199">
        <f t="shared" si="294"/>
        <v>0</v>
      </c>
      <c r="BG396" s="201">
        <f t="shared" si="295"/>
        <v>0</v>
      </c>
      <c r="BH396" s="204">
        <f t="shared" si="296"/>
        <v>3</v>
      </c>
      <c r="BI396" s="199">
        <f t="shared" si="297"/>
        <v>0</v>
      </c>
      <c r="BJ396" s="199">
        <f t="shared" si="298"/>
        <v>0</v>
      </c>
      <c r="BK396" s="199">
        <f t="shared" si="299"/>
        <v>0</v>
      </c>
      <c r="BL396" s="201">
        <f t="shared" si="300"/>
        <v>0</v>
      </c>
      <c r="BM396" s="206">
        <f t="shared" si="301"/>
        <v>4</v>
      </c>
      <c r="BN396" s="199">
        <f t="shared" si="302"/>
        <v>0</v>
      </c>
      <c r="BO396" s="199">
        <f t="shared" si="303"/>
        <v>0</v>
      </c>
      <c r="BP396" s="199">
        <f t="shared" si="304"/>
        <v>0</v>
      </c>
      <c r="BQ396" s="201">
        <f t="shared" si="305"/>
        <v>0</v>
      </c>
      <c r="BR396" s="207">
        <f t="shared" si="306"/>
        <v>4</v>
      </c>
      <c r="BS396" s="199">
        <f t="shared" si="307"/>
        <v>12</v>
      </c>
      <c r="BT396" s="199">
        <f t="shared" si="308"/>
        <v>0</v>
      </c>
      <c r="BU396" s="199">
        <f t="shared" si="309"/>
        <v>0</v>
      </c>
      <c r="BV396" s="201">
        <f t="shared" si="310"/>
        <v>0</v>
      </c>
      <c r="BW396" s="207">
        <f t="shared" si="311"/>
        <v>3</v>
      </c>
      <c r="BX396" s="235">
        <v>77</v>
      </c>
      <c r="BY396" s="235">
        <v>77</v>
      </c>
      <c r="BZ396" s="193" t="e">
        <f t="shared" si="312"/>
        <v>#VALUE!</v>
      </c>
      <c r="CA396" s="193">
        <f t="shared" si="313"/>
        <v>20</v>
      </c>
      <c r="CB396" s="193" t="e">
        <f t="shared" si="314"/>
        <v>#VALUE!</v>
      </c>
      <c r="CC396" s="193" t="e">
        <f t="shared" si="315"/>
        <v>#VALUE!</v>
      </c>
      <c r="CD396" s="193" t="e">
        <f t="shared" si="316"/>
        <v>#VALUE!</v>
      </c>
      <c r="CE396" s="193" t="e">
        <f t="shared" si="317"/>
        <v>#VALUE!</v>
      </c>
      <c r="CF396" s="193" t="e">
        <f t="shared" si="318"/>
        <v>#VALUE!</v>
      </c>
      <c r="CG396" s="193" t="e">
        <f t="shared" si="319"/>
        <v>#VALUE!</v>
      </c>
      <c r="CH396" s="193" t="e">
        <f t="shared" si="320"/>
        <v>#VALUE!</v>
      </c>
      <c r="CI396" s="193" t="e">
        <f t="shared" si="321"/>
        <v>#VALUE!</v>
      </c>
      <c r="CJ396" s="193" t="e">
        <f t="shared" si="322"/>
        <v>#VALUE!</v>
      </c>
      <c r="CK396" s="193" t="e">
        <f t="shared" si="323"/>
        <v>#VALUE!</v>
      </c>
      <c r="CL396" s="193" t="e">
        <f t="shared" si="324"/>
        <v>#VALUE!</v>
      </c>
      <c r="CM396" s="193" t="e">
        <f t="shared" si="325"/>
        <v>#VALUE!</v>
      </c>
      <c r="CN396" s="193" t="e">
        <f t="shared" si="326"/>
        <v>#VALUE!</v>
      </c>
      <c r="CO396" s="209" t="str">
        <f t="shared" si="327"/>
        <v>2023PEC AI 393</v>
      </c>
      <c r="CP396" s="193" t="e">
        <f t="shared" si="328"/>
        <v>#VALUE!</v>
      </c>
      <c r="CQ396" s="158"/>
      <c r="CR396" s="193">
        <f t="shared" si="329"/>
        <v>20</v>
      </c>
      <c r="CS396" s="193" t="e">
        <f t="shared" si="330"/>
        <v>#VALUE!</v>
      </c>
      <c r="CT396" s="193" t="e">
        <f t="shared" si="331"/>
        <v>#VALUE!</v>
      </c>
      <c r="CU396" s="193" t="e">
        <f t="shared" si="332"/>
        <v>#VALUE!</v>
      </c>
      <c r="CV396" s="193" t="e">
        <f t="shared" si="333"/>
        <v>#VALUE!</v>
      </c>
      <c r="CW396" s="193" t="e">
        <f t="shared" si="334"/>
        <v>#VALUE!</v>
      </c>
      <c r="CX396" s="193" t="e">
        <f t="shared" si="335"/>
        <v>#VALUE!</v>
      </c>
      <c r="CY396" s="193" t="e">
        <f t="shared" si="336"/>
        <v>#VALUE!</v>
      </c>
      <c r="CZ396" s="193" t="e">
        <f t="shared" si="337"/>
        <v>#VALUE!</v>
      </c>
      <c r="DA396" s="193" t="e">
        <f t="shared" si="338"/>
        <v>#VALUE!</v>
      </c>
      <c r="DB396" s="193" t="e">
        <f t="shared" si="339"/>
        <v>#VALUE!</v>
      </c>
      <c r="DC396" s="193" t="e">
        <f t="shared" si="340"/>
        <v>#VALUE!</v>
      </c>
      <c r="DD396" s="193" t="e">
        <f t="shared" si="341"/>
        <v>#VALUE!</v>
      </c>
      <c r="DE396" s="159"/>
      <c r="DF396" s="159" t="e">
        <f t="shared" si="342"/>
        <v>#VALUE!</v>
      </c>
      <c r="DG396" s="159"/>
      <c r="DH396" s="159"/>
      <c r="DI396" s="159"/>
      <c r="DJ396" s="159"/>
      <c r="DK396" s="159"/>
      <c r="DL396" s="159"/>
      <c r="DM396" s="159"/>
      <c r="DN396" s="159"/>
      <c r="DO396" s="159"/>
      <c r="DP396" s="159"/>
      <c r="DQ396" s="159"/>
      <c r="DR396" s="159">
        <f t="shared" si="343"/>
        <v>77</v>
      </c>
      <c r="DS396" s="188">
        <f t="shared" si="344"/>
        <v>15</v>
      </c>
      <c r="DT396" s="159">
        <f t="shared" si="345"/>
        <v>11</v>
      </c>
      <c r="DU396" s="159">
        <f t="shared" si="346"/>
        <v>11</v>
      </c>
      <c r="DV396" s="159">
        <f t="shared" si="347"/>
        <v>11</v>
      </c>
      <c r="DW396" s="159">
        <f t="shared" si="348"/>
        <v>11</v>
      </c>
      <c r="DX396" s="159">
        <f t="shared" si="349"/>
        <v>6</v>
      </c>
      <c r="DY396" s="210">
        <f t="shared" si="350"/>
        <v>12</v>
      </c>
      <c r="DZ396" s="159">
        <f t="shared" si="351"/>
        <v>77</v>
      </c>
      <c r="EA396" s="159">
        <f t="shared" si="352"/>
        <v>15</v>
      </c>
      <c r="EB396" s="159">
        <f t="shared" si="353"/>
        <v>0</v>
      </c>
      <c r="EC396" s="159">
        <f t="shared" si="421"/>
        <v>11</v>
      </c>
      <c r="ED396" s="159">
        <f t="shared" si="421"/>
        <v>11</v>
      </c>
      <c r="EE396" s="159">
        <f t="shared" si="422"/>
        <v>0</v>
      </c>
      <c r="EF396" s="159">
        <f t="shared" si="422"/>
        <v>0</v>
      </c>
      <c r="EG396" s="159">
        <f t="shared" si="354"/>
        <v>11</v>
      </c>
      <c r="EH396" s="159">
        <f t="shared" si="355"/>
        <v>0</v>
      </c>
      <c r="EI396" s="159">
        <f t="shared" si="423"/>
        <v>11</v>
      </c>
      <c r="EJ396" s="159">
        <f t="shared" si="423"/>
        <v>6</v>
      </c>
      <c r="EK396" s="159">
        <f t="shared" si="424"/>
        <v>0</v>
      </c>
      <c r="EL396" s="159">
        <f t="shared" si="424"/>
        <v>0</v>
      </c>
      <c r="EM396" s="159">
        <f t="shared" si="356"/>
        <v>12</v>
      </c>
      <c r="EN396" s="159"/>
      <c r="EO396" s="159"/>
      <c r="EP396" s="188">
        <f t="shared" si="357"/>
        <v>15</v>
      </c>
      <c r="EQ396" s="159">
        <f t="shared" si="358"/>
        <v>13</v>
      </c>
      <c r="ER396" s="159">
        <f t="shared" si="359"/>
        <v>14</v>
      </c>
      <c r="ES396" s="159">
        <f t="shared" si="360"/>
        <v>14</v>
      </c>
      <c r="ET396" s="159">
        <f t="shared" si="361"/>
        <v>9</v>
      </c>
      <c r="EU396" s="159">
        <f t="shared" si="362"/>
        <v>12</v>
      </c>
      <c r="EV396" s="159"/>
      <c r="EW396" s="159">
        <f t="shared" si="363"/>
        <v>77</v>
      </c>
      <c r="EX396" s="159">
        <f t="shared" si="364"/>
        <v>15</v>
      </c>
      <c r="EY396" s="159">
        <f t="shared" si="365"/>
        <v>0</v>
      </c>
      <c r="EZ396" s="159">
        <f t="shared" si="425"/>
        <v>13</v>
      </c>
      <c r="FA396" s="159">
        <f t="shared" si="425"/>
        <v>14</v>
      </c>
      <c r="FB396" s="159">
        <f t="shared" si="426"/>
        <v>0</v>
      </c>
      <c r="FC396" s="159">
        <f t="shared" si="426"/>
        <v>0</v>
      </c>
      <c r="FD396" s="159">
        <f t="shared" si="366"/>
        <v>14</v>
      </c>
      <c r="FE396" s="159">
        <f t="shared" si="367"/>
        <v>0</v>
      </c>
      <c r="FF396" s="159">
        <f t="shared" si="427"/>
        <v>9</v>
      </c>
      <c r="FG396" s="159">
        <f t="shared" si="427"/>
        <v>12</v>
      </c>
      <c r="FH396" s="159">
        <f t="shared" si="368"/>
        <v>0</v>
      </c>
      <c r="FI396" s="159">
        <v>0</v>
      </c>
      <c r="FJ396" s="159">
        <v>0</v>
      </c>
      <c r="FK396" s="159"/>
      <c r="FL396" s="159"/>
      <c r="FM396" s="235">
        <v>77</v>
      </c>
    </row>
    <row r="397" spans="1:169" ht="18" x14ac:dyDescent="0.2">
      <c r="A397" s="194">
        <v>384</v>
      </c>
      <c r="B397" s="211">
        <v>211423243387</v>
      </c>
      <c r="C397" s="211" t="s">
        <v>1436</v>
      </c>
      <c r="D397" s="197"/>
      <c r="E397" s="212" t="s">
        <v>1437</v>
      </c>
      <c r="F397" s="199">
        <f t="shared" si="243"/>
        <v>2</v>
      </c>
      <c r="G397" s="199">
        <f t="shared" si="244"/>
        <v>2</v>
      </c>
      <c r="H397" s="199">
        <f t="shared" si="245"/>
        <v>2</v>
      </c>
      <c r="I397" s="199">
        <f t="shared" si="246"/>
        <v>2</v>
      </c>
      <c r="J397" s="199">
        <f t="shared" si="247"/>
        <v>1</v>
      </c>
      <c r="K397" s="199">
        <f t="shared" si="248"/>
        <v>0</v>
      </c>
      <c r="L397" s="199">
        <f t="shared" si="249"/>
        <v>0</v>
      </c>
      <c r="M397" s="199">
        <f t="shared" si="250"/>
        <v>0</v>
      </c>
      <c r="N397" s="199">
        <f t="shared" si="251"/>
        <v>0</v>
      </c>
      <c r="O397" s="200">
        <f t="shared" si="252"/>
        <v>0</v>
      </c>
      <c r="P397" s="199">
        <f t="shared" si="253"/>
        <v>7</v>
      </c>
      <c r="Q397" s="199">
        <f t="shared" si="254"/>
        <v>0</v>
      </c>
      <c r="R397" s="199">
        <f t="shared" si="255"/>
        <v>0</v>
      </c>
      <c r="S397" s="201">
        <f t="shared" si="398"/>
        <v>0</v>
      </c>
      <c r="T397" s="202">
        <f t="shared" si="256"/>
        <v>3</v>
      </c>
      <c r="U397" s="199">
        <f t="shared" si="257"/>
        <v>0</v>
      </c>
      <c r="V397" s="199">
        <f t="shared" si="258"/>
        <v>0</v>
      </c>
      <c r="W397" s="199">
        <f t="shared" si="259"/>
        <v>0</v>
      </c>
      <c r="X397" s="201">
        <f t="shared" si="260"/>
        <v>0</v>
      </c>
      <c r="Y397" s="203">
        <f t="shared" si="261"/>
        <v>4</v>
      </c>
      <c r="Z397" s="199">
        <f t="shared" si="262"/>
        <v>0</v>
      </c>
      <c r="AA397" s="199">
        <f t="shared" si="263"/>
        <v>0</v>
      </c>
      <c r="AB397" s="199">
        <f t="shared" si="264"/>
        <v>0</v>
      </c>
      <c r="AC397" s="201">
        <f t="shared" si="265"/>
        <v>0</v>
      </c>
      <c r="AD397" s="202">
        <f t="shared" si="266"/>
        <v>4</v>
      </c>
      <c r="AE397" s="199">
        <f t="shared" si="267"/>
        <v>7</v>
      </c>
      <c r="AF397" s="199">
        <f t="shared" si="268"/>
        <v>0</v>
      </c>
      <c r="AG397" s="199">
        <f t="shared" si="269"/>
        <v>0</v>
      </c>
      <c r="AH397" s="201">
        <f t="shared" si="270"/>
        <v>0</v>
      </c>
      <c r="AI397" s="204">
        <f t="shared" si="271"/>
        <v>3</v>
      </c>
      <c r="AJ397" s="199">
        <f t="shared" si="272"/>
        <v>6</v>
      </c>
      <c r="AK397" s="199">
        <f t="shared" si="273"/>
        <v>0</v>
      </c>
      <c r="AL397" s="199">
        <f t="shared" si="274"/>
        <v>0</v>
      </c>
      <c r="AM397" s="201">
        <f t="shared" si="275"/>
        <v>0</v>
      </c>
      <c r="AN397" s="204">
        <f t="shared" si="276"/>
        <v>3</v>
      </c>
      <c r="AO397" s="199">
        <f t="shared" si="277"/>
        <v>0</v>
      </c>
      <c r="AP397" s="199">
        <f t="shared" si="278"/>
        <v>0</v>
      </c>
      <c r="AQ397" s="199">
        <f t="shared" si="279"/>
        <v>0</v>
      </c>
      <c r="AR397" s="201">
        <f t="shared" si="280"/>
        <v>0</v>
      </c>
      <c r="AS397" s="204">
        <f t="shared" si="281"/>
        <v>4</v>
      </c>
      <c r="AT397" s="199">
        <f t="shared" si="282"/>
        <v>7</v>
      </c>
      <c r="AU397" s="199">
        <f t="shared" si="283"/>
        <v>0</v>
      </c>
      <c r="AV397" s="199">
        <f t="shared" si="284"/>
        <v>0</v>
      </c>
      <c r="AW397" s="201">
        <f t="shared" si="285"/>
        <v>0</v>
      </c>
      <c r="AX397" s="205">
        <f t="shared" si="286"/>
        <v>3</v>
      </c>
      <c r="AY397" s="199">
        <f t="shared" si="287"/>
        <v>0</v>
      </c>
      <c r="AZ397" s="199">
        <f t="shared" si="288"/>
        <v>0</v>
      </c>
      <c r="BA397" s="199">
        <f t="shared" si="289"/>
        <v>0</v>
      </c>
      <c r="BB397" s="201">
        <f t="shared" si="290"/>
        <v>0</v>
      </c>
      <c r="BC397" s="204">
        <f t="shared" si="291"/>
        <v>4</v>
      </c>
      <c r="BD397" s="199">
        <f t="shared" si="292"/>
        <v>0</v>
      </c>
      <c r="BE397" s="199">
        <f t="shared" si="293"/>
        <v>0</v>
      </c>
      <c r="BF397" s="199">
        <f t="shared" si="294"/>
        <v>0</v>
      </c>
      <c r="BG397" s="201">
        <f t="shared" si="295"/>
        <v>0</v>
      </c>
      <c r="BH397" s="204">
        <f t="shared" si="296"/>
        <v>4</v>
      </c>
      <c r="BI397" s="199">
        <f t="shared" si="297"/>
        <v>1</v>
      </c>
      <c r="BJ397" s="199">
        <f t="shared" si="298"/>
        <v>0</v>
      </c>
      <c r="BK397" s="199">
        <f t="shared" si="299"/>
        <v>0</v>
      </c>
      <c r="BL397" s="201">
        <f t="shared" si="300"/>
        <v>0</v>
      </c>
      <c r="BM397" s="206">
        <f t="shared" si="301"/>
        <v>3</v>
      </c>
      <c r="BN397" s="199">
        <f t="shared" si="302"/>
        <v>6</v>
      </c>
      <c r="BO397" s="199">
        <f t="shared" si="303"/>
        <v>0</v>
      </c>
      <c r="BP397" s="199">
        <f t="shared" si="304"/>
        <v>0</v>
      </c>
      <c r="BQ397" s="201">
        <f t="shared" si="305"/>
        <v>0</v>
      </c>
      <c r="BR397" s="207">
        <f t="shared" si="306"/>
        <v>3</v>
      </c>
      <c r="BS397" s="199">
        <f t="shared" si="307"/>
        <v>0</v>
      </c>
      <c r="BT397" s="199">
        <f t="shared" si="308"/>
        <v>0</v>
      </c>
      <c r="BU397" s="199">
        <f t="shared" si="309"/>
        <v>0</v>
      </c>
      <c r="BV397" s="201">
        <f t="shared" si="310"/>
        <v>0</v>
      </c>
      <c r="BW397" s="207">
        <f t="shared" si="311"/>
        <v>4</v>
      </c>
      <c r="BX397" s="235">
        <v>43</v>
      </c>
      <c r="BY397" s="235">
        <v>43</v>
      </c>
      <c r="BZ397" s="193" t="e">
        <f t="shared" si="312"/>
        <v>#VALUE!</v>
      </c>
      <c r="CA397" s="193">
        <f t="shared" si="313"/>
        <v>20</v>
      </c>
      <c r="CB397" s="193" t="e">
        <f t="shared" si="314"/>
        <v>#VALUE!</v>
      </c>
      <c r="CC397" s="193" t="e">
        <f t="shared" si="315"/>
        <v>#VALUE!</v>
      </c>
      <c r="CD397" s="193" t="e">
        <f t="shared" si="316"/>
        <v>#VALUE!</v>
      </c>
      <c r="CE397" s="193" t="e">
        <f t="shared" si="317"/>
        <v>#VALUE!</v>
      </c>
      <c r="CF397" s="193" t="e">
        <f t="shared" si="318"/>
        <v>#VALUE!</v>
      </c>
      <c r="CG397" s="193" t="e">
        <f t="shared" si="319"/>
        <v>#VALUE!</v>
      </c>
      <c r="CH397" s="193" t="e">
        <f t="shared" si="320"/>
        <v>#VALUE!</v>
      </c>
      <c r="CI397" s="193" t="e">
        <f t="shared" si="321"/>
        <v>#VALUE!</v>
      </c>
      <c r="CJ397" s="193" t="e">
        <f t="shared" si="322"/>
        <v>#VALUE!</v>
      </c>
      <c r="CK397" s="193" t="e">
        <f t="shared" si="323"/>
        <v>#VALUE!</v>
      </c>
      <c r="CL397" s="193" t="e">
        <f t="shared" si="324"/>
        <v>#VALUE!</v>
      </c>
      <c r="CM397" s="193" t="e">
        <f t="shared" si="325"/>
        <v>#VALUE!</v>
      </c>
      <c r="CN397" s="193" t="e">
        <f t="shared" si="326"/>
        <v>#VALUE!</v>
      </c>
      <c r="CO397" s="209" t="str">
        <f t="shared" si="327"/>
        <v>2023PEC AI 247</v>
      </c>
      <c r="CP397" s="193" t="e">
        <f t="shared" si="328"/>
        <v>#VALUE!</v>
      </c>
      <c r="CQ397" s="158"/>
      <c r="CR397" s="193">
        <f t="shared" si="329"/>
        <v>20</v>
      </c>
      <c r="CS397" s="193" t="e">
        <f t="shared" si="330"/>
        <v>#VALUE!</v>
      </c>
      <c r="CT397" s="193" t="e">
        <f t="shared" si="331"/>
        <v>#VALUE!</v>
      </c>
      <c r="CU397" s="193" t="e">
        <f t="shared" si="332"/>
        <v>#VALUE!</v>
      </c>
      <c r="CV397" s="193" t="e">
        <f t="shared" si="333"/>
        <v>#VALUE!</v>
      </c>
      <c r="CW397" s="193" t="e">
        <f t="shared" si="334"/>
        <v>#VALUE!</v>
      </c>
      <c r="CX397" s="193" t="e">
        <f t="shared" si="335"/>
        <v>#VALUE!</v>
      </c>
      <c r="CY397" s="193" t="e">
        <f t="shared" si="336"/>
        <v>#VALUE!</v>
      </c>
      <c r="CZ397" s="193" t="e">
        <f t="shared" si="337"/>
        <v>#VALUE!</v>
      </c>
      <c r="DA397" s="193" t="e">
        <f t="shared" si="338"/>
        <v>#VALUE!</v>
      </c>
      <c r="DB397" s="193" t="e">
        <f t="shared" si="339"/>
        <v>#VALUE!</v>
      </c>
      <c r="DC397" s="193" t="e">
        <f t="shared" si="340"/>
        <v>#VALUE!</v>
      </c>
      <c r="DD397" s="193" t="e">
        <f t="shared" si="341"/>
        <v>#VALUE!</v>
      </c>
      <c r="DE397" s="159"/>
      <c r="DF397" s="159" t="e">
        <f t="shared" si="342"/>
        <v>#VALUE!</v>
      </c>
      <c r="DG397" s="159"/>
      <c r="DH397" s="159"/>
      <c r="DI397" s="159"/>
      <c r="DJ397" s="159"/>
      <c r="DK397" s="159"/>
      <c r="DL397" s="159"/>
      <c r="DM397" s="159"/>
      <c r="DN397" s="159"/>
      <c r="DO397" s="159"/>
      <c r="DP397" s="159"/>
      <c r="DQ397" s="159"/>
      <c r="DR397" s="159">
        <f t="shared" si="343"/>
        <v>43</v>
      </c>
      <c r="DS397" s="188">
        <f t="shared" si="344"/>
        <v>9</v>
      </c>
      <c r="DT397" s="159">
        <f t="shared" si="345"/>
        <v>7</v>
      </c>
      <c r="DU397" s="159">
        <f t="shared" si="346"/>
        <v>7</v>
      </c>
      <c r="DV397" s="159">
        <f t="shared" si="347"/>
        <v>6</v>
      </c>
      <c r="DW397" s="159">
        <f t="shared" si="348"/>
        <v>7</v>
      </c>
      <c r="DX397" s="159">
        <f t="shared" si="349"/>
        <v>1</v>
      </c>
      <c r="DY397" s="210">
        <f t="shared" si="350"/>
        <v>6</v>
      </c>
      <c r="DZ397" s="159">
        <f t="shared" si="351"/>
        <v>43</v>
      </c>
      <c r="EA397" s="159">
        <f t="shared" si="352"/>
        <v>9</v>
      </c>
      <c r="EB397" s="159">
        <f t="shared" si="353"/>
        <v>7</v>
      </c>
      <c r="EC397" s="159">
        <f t="shared" si="421"/>
        <v>0</v>
      </c>
      <c r="ED397" s="159">
        <f t="shared" si="421"/>
        <v>0</v>
      </c>
      <c r="EE397" s="159">
        <f t="shared" si="422"/>
        <v>7</v>
      </c>
      <c r="EF397" s="159">
        <f t="shared" si="422"/>
        <v>6</v>
      </c>
      <c r="EG397" s="159">
        <f t="shared" si="354"/>
        <v>0</v>
      </c>
      <c r="EH397" s="159">
        <f t="shared" si="355"/>
        <v>7</v>
      </c>
      <c r="EI397" s="159">
        <f t="shared" si="423"/>
        <v>0</v>
      </c>
      <c r="EJ397" s="159">
        <f t="shared" si="423"/>
        <v>0</v>
      </c>
      <c r="EK397" s="159">
        <f t="shared" si="424"/>
        <v>1</v>
      </c>
      <c r="EL397" s="159">
        <f t="shared" si="424"/>
        <v>6</v>
      </c>
      <c r="EM397" s="159">
        <f t="shared" si="356"/>
        <v>0</v>
      </c>
      <c r="EN397" s="159"/>
      <c r="EO397" s="159"/>
      <c r="EP397" s="188">
        <f t="shared" si="357"/>
        <v>9</v>
      </c>
      <c r="EQ397" s="159">
        <f t="shared" si="358"/>
        <v>8</v>
      </c>
      <c r="ER397" s="159">
        <f t="shared" si="359"/>
        <v>8</v>
      </c>
      <c r="ES397" s="159">
        <f t="shared" si="360"/>
        <v>7</v>
      </c>
      <c r="ET397" s="159">
        <f t="shared" si="361"/>
        <v>4</v>
      </c>
      <c r="EU397" s="159">
        <f t="shared" si="362"/>
        <v>7</v>
      </c>
      <c r="EV397" s="159"/>
      <c r="EW397" s="159">
        <f t="shared" si="363"/>
        <v>43</v>
      </c>
      <c r="EX397" s="159">
        <f t="shared" si="364"/>
        <v>9</v>
      </c>
      <c r="EY397" s="159">
        <f t="shared" si="365"/>
        <v>8</v>
      </c>
      <c r="EZ397" s="159">
        <f t="shared" si="425"/>
        <v>0</v>
      </c>
      <c r="FA397" s="159">
        <f t="shared" si="425"/>
        <v>0</v>
      </c>
      <c r="FB397" s="159">
        <f t="shared" si="426"/>
        <v>8</v>
      </c>
      <c r="FC397" s="159">
        <f t="shared" si="426"/>
        <v>7</v>
      </c>
      <c r="FD397" s="159">
        <f t="shared" si="366"/>
        <v>0</v>
      </c>
      <c r="FE397" s="159">
        <f t="shared" si="367"/>
        <v>4</v>
      </c>
      <c r="FF397" s="159">
        <f t="shared" si="427"/>
        <v>0</v>
      </c>
      <c r="FG397" s="159">
        <f t="shared" si="427"/>
        <v>0</v>
      </c>
      <c r="FH397" s="159">
        <f t="shared" si="368"/>
        <v>7</v>
      </c>
      <c r="FI397" s="159">
        <v>0</v>
      </c>
      <c r="FJ397" s="159">
        <v>0</v>
      </c>
      <c r="FK397" s="159"/>
      <c r="FL397" s="159"/>
      <c r="FM397" s="235">
        <v>43</v>
      </c>
    </row>
    <row r="398" spans="1:169" ht="18" x14ac:dyDescent="0.2">
      <c r="A398" s="213">
        <v>385</v>
      </c>
      <c r="B398" s="195">
        <v>211423243388</v>
      </c>
      <c r="C398" s="196" t="s">
        <v>1438</v>
      </c>
      <c r="D398" s="197"/>
      <c r="E398" s="198" t="s">
        <v>1439</v>
      </c>
      <c r="F398" s="199">
        <f t="shared" si="243"/>
        <v>2</v>
      </c>
      <c r="G398" s="199">
        <f t="shared" si="244"/>
        <v>2</v>
      </c>
      <c r="H398" s="199">
        <f t="shared" si="245"/>
        <v>2</v>
      </c>
      <c r="I398" s="199">
        <f t="shared" si="246"/>
        <v>2</v>
      </c>
      <c r="J398" s="199">
        <f t="shared" si="247"/>
        <v>2</v>
      </c>
      <c r="K398" s="199">
        <f t="shared" si="248"/>
        <v>2</v>
      </c>
      <c r="L398" s="199">
        <f t="shared" si="249"/>
        <v>0</v>
      </c>
      <c r="M398" s="199">
        <f t="shared" si="250"/>
        <v>0</v>
      </c>
      <c r="N398" s="199">
        <f t="shared" si="251"/>
        <v>0</v>
      </c>
      <c r="O398" s="200">
        <f t="shared" si="252"/>
        <v>0</v>
      </c>
      <c r="P398" s="199">
        <f t="shared" si="253"/>
        <v>0</v>
      </c>
      <c r="Q398" s="199">
        <f t="shared" si="254"/>
        <v>0</v>
      </c>
      <c r="R398" s="199">
        <f t="shared" si="255"/>
        <v>0</v>
      </c>
      <c r="S398" s="201">
        <f t="shared" ref="S398:S461" si="428">IF(S396=0,0,IF(C$6=2008,$EY398-$P398-$Q398-$R398,$EB398-$P398-$Q398-$R398))</f>
        <v>0</v>
      </c>
      <c r="T398" s="202">
        <f t="shared" si="256"/>
        <v>4</v>
      </c>
      <c r="U398" s="199">
        <f t="shared" si="257"/>
        <v>8</v>
      </c>
      <c r="V398" s="199">
        <f t="shared" si="258"/>
        <v>0</v>
      </c>
      <c r="W398" s="199">
        <f t="shared" si="259"/>
        <v>0</v>
      </c>
      <c r="X398" s="201">
        <f t="shared" si="260"/>
        <v>0</v>
      </c>
      <c r="Y398" s="203">
        <f t="shared" si="261"/>
        <v>3</v>
      </c>
      <c r="Z398" s="199">
        <f t="shared" si="262"/>
        <v>9</v>
      </c>
      <c r="AA398" s="199">
        <f t="shared" si="263"/>
        <v>0</v>
      </c>
      <c r="AB398" s="199">
        <f t="shared" si="264"/>
        <v>0</v>
      </c>
      <c r="AC398" s="201">
        <f t="shared" si="265"/>
        <v>0</v>
      </c>
      <c r="AD398" s="202">
        <f t="shared" si="266"/>
        <v>3</v>
      </c>
      <c r="AE398" s="199">
        <f t="shared" si="267"/>
        <v>0</v>
      </c>
      <c r="AF398" s="199">
        <f t="shared" si="268"/>
        <v>0</v>
      </c>
      <c r="AG398" s="199">
        <f t="shared" si="269"/>
        <v>0</v>
      </c>
      <c r="AH398" s="201">
        <f t="shared" si="270"/>
        <v>0</v>
      </c>
      <c r="AI398" s="204">
        <f t="shared" si="271"/>
        <v>4</v>
      </c>
      <c r="AJ398" s="199">
        <f t="shared" si="272"/>
        <v>0</v>
      </c>
      <c r="AK398" s="199">
        <f t="shared" si="273"/>
        <v>0</v>
      </c>
      <c r="AL398" s="199">
        <f t="shared" si="274"/>
        <v>0</v>
      </c>
      <c r="AM398" s="201">
        <f t="shared" si="275"/>
        <v>0</v>
      </c>
      <c r="AN398" s="204">
        <f t="shared" si="276"/>
        <v>4</v>
      </c>
      <c r="AO398" s="199">
        <f t="shared" si="277"/>
        <v>9</v>
      </c>
      <c r="AP398" s="199">
        <f t="shared" si="278"/>
        <v>0</v>
      </c>
      <c r="AQ398" s="199">
        <f t="shared" si="279"/>
        <v>0</v>
      </c>
      <c r="AR398" s="201">
        <f t="shared" si="280"/>
        <v>0</v>
      </c>
      <c r="AS398" s="204">
        <f t="shared" si="281"/>
        <v>3</v>
      </c>
      <c r="AT398" s="199">
        <f t="shared" si="282"/>
        <v>0</v>
      </c>
      <c r="AU398" s="199">
        <f t="shared" si="283"/>
        <v>0</v>
      </c>
      <c r="AV398" s="199">
        <f t="shared" si="284"/>
        <v>0</v>
      </c>
      <c r="AW398" s="201">
        <f t="shared" si="285"/>
        <v>0</v>
      </c>
      <c r="AX398" s="205">
        <f t="shared" si="286"/>
        <v>4</v>
      </c>
      <c r="AY398" s="199">
        <f t="shared" si="287"/>
        <v>9</v>
      </c>
      <c r="AZ398" s="199">
        <f t="shared" si="288"/>
        <v>0</v>
      </c>
      <c r="BA398" s="199">
        <f t="shared" si="289"/>
        <v>0</v>
      </c>
      <c r="BB398" s="201">
        <f t="shared" si="290"/>
        <v>0</v>
      </c>
      <c r="BC398" s="204">
        <f t="shared" si="291"/>
        <v>3</v>
      </c>
      <c r="BD398" s="199">
        <f t="shared" si="292"/>
        <v>4</v>
      </c>
      <c r="BE398" s="199">
        <f t="shared" si="293"/>
        <v>0</v>
      </c>
      <c r="BF398" s="199">
        <f t="shared" si="294"/>
        <v>0</v>
      </c>
      <c r="BG398" s="201">
        <f t="shared" si="295"/>
        <v>0</v>
      </c>
      <c r="BH398" s="204">
        <f t="shared" si="296"/>
        <v>3</v>
      </c>
      <c r="BI398" s="199">
        <f t="shared" si="297"/>
        <v>0</v>
      </c>
      <c r="BJ398" s="199">
        <f t="shared" si="298"/>
        <v>0</v>
      </c>
      <c r="BK398" s="199">
        <f t="shared" si="299"/>
        <v>0</v>
      </c>
      <c r="BL398" s="201">
        <f t="shared" si="300"/>
        <v>0</v>
      </c>
      <c r="BM398" s="206">
        <f t="shared" si="301"/>
        <v>4</v>
      </c>
      <c r="BN398" s="199">
        <f t="shared" si="302"/>
        <v>0</v>
      </c>
      <c r="BO398" s="199">
        <f t="shared" si="303"/>
        <v>0</v>
      </c>
      <c r="BP398" s="199">
        <f t="shared" si="304"/>
        <v>0</v>
      </c>
      <c r="BQ398" s="201">
        <f t="shared" si="305"/>
        <v>0</v>
      </c>
      <c r="BR398" s="207">
        <f t="shared" si="306"/>
        <v>4</v>
      </c>
      <c r="BS398" s="199">
        <f t="shared" si="307"/>
        <v>9</v>
      </c>
      <c r="BT398" s="199">
        <f t="shared" si="308"/>
        <v>0</v>
      </c>
      <c r="BU398" s="199">
        <f t="shared" si="309"/>
        <v>0</v>
      </c>
      <c r="BV398" s="201">
        <f t="shared" si="310"/>
        <v>0</v>
      </c>
      <c r="BW398" s="207">
        <f t="shared" si="311"/>
        <v>3</v>
      </c>
      <c r="BX398" s="235">
        <v>60</v>
      </c>
      <c r="BY398" s="235">
        <v>60</v>
      </c>
      <c r="BZ398" s="193" t="e">
        <f t="shared" si="312"/>
        <v>#VALUE!</v>
      </c>
      <c r="CA398" s="193">
        <f t="shared" si="313"/>
        <v>20</v>
      </c>
      <c r="CB398" s="193" t="e">
        <f t="shared" si="314"/>
        <v>#VALUE!</v>
      </c>
      <c r="CC398" s="193" t="e">
        <f t="shared" si="315"/>
        <v>#VALUE!</v>
      </c>
      <c r="CD398" s="193" t="e">
        <f t="shared" si="316"/>
        <v>#VALUE!</v>
      </c>
      <c r="CE398" s="193" t="e">
        <f t="shared" si="317"/>
        <v>#VALUE!</v>
      </c>
      <c r="CF398" s="193" t="e">
        <f t="shared" si="318"/>
        <v>#VALUE!</v>
      </c>
      <c r="CG398" s="193" t="e">
        <f t="shared" si="319"/>
        <v>#VALUE!</v>
      </c>
      <c r="CH398" s="193" t="e">
        <f t="shared" si="320"/>
        <v>#VALUE!</v>
      </c>
      <c r="CI398" s="193" t="e">
        <f t="shared" si="321"/>
        <v>#VALUE!</v>
      </c>
      <c r="CJ398" s="193" t="e">
        <f t="shared" si="322"/>
        <v>#VALUE!</v>
      </c>
      <c r="CK398" s="193" t="e">
        <f t="shared" si="323"/>
        <v>#VALUE!</v>
      </c>
      <c r="CL398" s="193" t="e">
        <f t="shared" si="324"/>
        <v>#VALUE!</v>
      </c>
      <c r="CM398" s="193" t="e">
        <f t="shared" si="325"/>
        <v>#VALUE!</v>
      </c>
      <c r="CN398" s="193" t="e">
        <f t="shared" si="326"/>
        <v>#VALUE!</v>
      </c>
      <c r="CO398" s="209" t="str">
        <f t="shared" si="327"/>
        <v>2023PEC AI 394</v>
      </c>
      <c r="CP398" s="193" t="e">
        <f t="shared" si="328"/>
        <v>#VALUE!</v>
      </c>
      <c r="CQ398" s="158"/>
      <c r="CR398" s="193">
        <f t="shared" si="329"/>
        <v>20</v>
      </c>
      <c r="CS398" s="193" t="e">
        <f t="shared" si="330"/>
        <v>#VALUE!</v>
      </c>
      <c r="CT398" s="193" t="e">
        <f t="shared" si="331"/>
        <v>#VALUE!</v>
      </c>
      <c r="CU398" s="193" t="e">
        <f t="shared" si="332"/>
        <v>#VALUE!</v>
      </c>
      <c r="CV398" s="193" t="e">
        <f t="shared" si="333"/>
        <v>#VALUE!</v>
      </c>
      <c r="CW398" s="193" t="e">
        <f t="shared" si="334"/>
        <v>#VALUE!</v>
      </c>
      <c r="CX398" s="193" t="e">
        <f t="shared" si="335"/>
        <v>#VALUE!</v>
      </c>
      <c r="CY398" s="193" t="e">
        <f t="shared" si="336"/>
        <v>#VALUE!</v>
      </c>
      <c r="CZ398" s="193" t="e">
        <f t="shared" si="337"/>
        <v>#VALUE!</v>
      </c>
      <c r="DA398" s="193" t="e">
        <f t="shared" si="338"/>
        <v>#VALUE!</v>
      </c>
      <c r="DB398" s="193" t="e">
        <f t="shared" si="339"/>
        <v>#VALUE!</v>
      </c>
      <c r="DC398" s="193" t="e">
        <f t="shared" si="340"/>
        <v>#VALUE!</v>
      </c>
      <c r="DD398" s="193" t="e">
        <f t="shared" si="341"/>
        <v>#VALUE!</v>
      </c>
      <c r="DE398" s="159"/>
      <c r="DF398" s="159" t="e">
        <f t="shared" si="342"/>
        <v>#VALUE!</v>
      </c>
      <c r="DG398" s="159"/>
      <c r="DH398" s="159"/>
      <c r="DI398" s="159"/>
      <c r="DJ398" s="159"/>
      <c r="DK398" s="159"/>
      <c r="DL398" s="159"/>
      <c r="DM398" s="159"/>
      <c r="DN398" s="159"/>
      <c r="DO398" s="159"/>
      <c r="DP398" s="159"/>
      <c r="DQ398" s="159"/>
      <c r="DR398" s="159">
        <f t="shared" si="343"/>
        <v>60</v>
      </c>
      <c r="DS398" s="188">
        <f t="shared" si="344"/>
        <v>12</v>
      </c>
      <c r="DT398" s="159">
        <f t="shared" si="345"/>
        <v>8</v>
      </c>
      <c r="DU398" s="159">
        <f t="shared" si="346"/>
        <v>9</v>
      </c>
      <c r="DV398" s="159">
        <f t="shared" si="347"/>
        <v>9</v>
      </c>
      <c r="DW398" s="159">
        <f t="shared" si="348"/>
        <v>9</v>
      </c>
      <c r="DX398" s="159">
        <f t="shared" si="349"/>
        <v>4</v>
      </c>
      <c r="DY398" s="210">
        <f t="shared" si="350"/>
        <v>9</v>
      </c>
      <c r="DZ398" s="159">
        <f t="shared" si="351"/>
        <v>60</v>
      </c>
      <c r="EA398" s="159">
        <f t="shared" si="352"/>
        <v>12</v>
      </c>
      <c r="EB398" s="159">
        <f t="shared" si="353"/>
        <v>0</v>
      </c>
      <c r="EC398" s="159">
        <f t="shared" ref="EC398:ED413" si="429">IF(ISEVEN($B398),DT398,0)</f>
        <v>8</v>
      </c>
      <c r="ED398" s="159">
        <f t="shared" si="429"/>
        <v>9</v>
      </c>
      <c r="EE398" s="159">
        <f t="shared" ref="EE398:EF413" si="430">IF(ISODD($B398),DU398,0)</f>
        <v>0</v>
      </c>
      <c r="EF398" s="159">
        <f t="shared" si="430"/>
        <v>0</v>
      </c>
      <c r="EG398" s="159">
        <f t="shared" si="354"/>
        <v>9</v>
      </c>
      <c r="EH398" s="159">
        <f t="shared" si="355"/>
        <v>0</v>
      </c>
      <c r="EI398" s="159">
        <f t="shared" ref="EI398:EJ413" si="431">IF(ISEVEN($B398),DW398,0)</f>
        <v>9</v>
      </c>
      <c r="EJ398" s="159">
        <f t="shared" si="431"/>
        <v>4</v>
      </c>
      <c r="EK398" s="159">
        <f t="shared" ref="EK398:EL413" si="432">IF(ISODD($B398),DX398,0)</f>
        <v>0</v>
      </c>
      <c r="EL398" s="159">
        <f t="shared" si="432"/>
        <v>0</v>
      </c>
      <c r="EM398" s="159">
        <f t="shared" si="356"/>
        <v>9</v>
      </c>
      <c r="EN398" s="159"/>
      <c r="EO398" s="159"/>
      <c r="EP398" s="188">
        <f t="shared" si="357"/>
        <v>12</v>
      </c>
      <c r="EQ398" s="159">
        <f t="shared" si="358"/>
        <v>10</v>
      </c>
      <c r="ER398" s="159">
        <f t="shared" si="359"/>
        <v>11</v>
      </c>
      <c r="ES398" s="159">
        <f t="shared" si="360"/>
        <v>11</v>
      </c>
      <c r="ET398" s="159">
        <f t="shared" si="361"/>
        <v>6</v>
      </c>
      <c r="EU398" s="159">
        <f t="shared" si="362"/>
        <v>10</v>
      </c>
      <c r="EV398" s="159"/>
      <c r="EW398" s="159">
        <f t="shared" si="363"/>
        <v>60</v>
      </c>
      <c r="EX398" s="159">
        <f t="shared" si="364"/>
        <v>12</v>
      </c>
      <c r="EY398" s="159">
        <f t="shared" si="365"/>
        <v>0</v>
      </c>
      <c r="EZ398" s="159">
        <f t="shared" ref="EZ398:FA413" si="433">IF(ISEVEN($B398),EQ398,0)</f>
        <v>10</v>
      </c>
      <c r="FA398" s="159">
        <f t="shared" si="433"/>
        <v>11</v>
      </c>
      <c r="FB398" s="159">
        <f t="shared" ref="FB398:FC413" si="434">IF(ISODD($B398),ER398,0)</f>
        <v>0</v>
      </c>
      <c r="FC398" s="159">
        <f t="shared" si="434"/>
        <v>0</v>
      </c>
      <c r="FD398" s="159">
        <f t="shared" si="366"/>
        <v>11</v>
      </c>
      <c r="FE398" s="159">
        <f t="shared" si="367"/>
        <v>0</v>
      </c>
      <c r="FF398" s="159">
        <f t="shared" ref="FF398:FG413" si="435">IF(ISEVEN($B398),ET398,0)</f>
        <v>6</v>
      </c>
      <c r="FG398" s="159">
        <f t="shared" si="435"/>
        <v>10</v>
      </c>
      <c r="FH398" s="159">
        <f t="shared" si="368"/>
        <v>0</v>
      </c>
      <c r="FI398" s="159">
        <v>0</v>
      </c>
      <c r="FJ398" s="159">
        <v>0</v>
      </c>
      <c r="FK398" s="159"/>
      <c r="FL398" s="159"/>
      <c r="FM398" s="235">
        <v>60</v>
      </c>
    </row>
    <row r="399" spans="1:169" ht="29" x14ac:dyDescent="0.2">
      <c r="A399" s="194">
        <v>386</v>
      </c>
      <c r="B399" s="195">
        <v>211423243389</v>
      </c>
      <c r="C399" s="196" t="s">
        <v>1440</v>
      </c>
      <c r="D399" s="197"/>
      <c r="E399" s="198" t="s">
        <v>1441</v>
      </c>
      <c r="F399" s="199">
        <f t="shared" si="243"/>
        <v>2</v>
      </c>
      <c r="G399" s="199">
        <f t="shared" si="244"/>
        <v>2</v>
      </c>
      <c r="H399" s="199">
        <f t="shared" si="245"/>
        <v>2</v>
      </c>
      <c r="I399" s="199">
        <f t="shared" si="246"/>
        <v>2</v>
      </c>
      <c r="J399" s="199">
        <f t="shared" si="247"/>
        <v>2</v>
      </c>
      <c r="K399" s="199">
        <f t="shared" si="248"/>
        <v>2</v>
      </c>
      <c r="L399" s="199">
        <f t="shared" si="249"/>
        <v>2</v>
      </c>
      <c r="M399" s="199">
        <f t="shared" si="250"/>
        <v>2</v>
      </c>
      <c r="N399" s="199">
        <f t="shared" si="251"/>
        <v>2</v>
      </c>
      <c r="O399" s="200">
        <f t="shared" si="252"/>
        <v>0</v>
      </c>
      <c r="P399" s="199">
        <f t="shared" si="253"/>
        <v>13</v>
      </c>
      <c r="Q399" s="199">
        <f t="shared" si="254"/>
        <v>0</v>
      </c>
      <c r="R399" s="199">
        <f t="shared" si="255"/>
        <v>0</v>
      </c>
      <c r="S399" s="201">
        <f t="shared" si="428"/>
        <v>0</v>
      </c>
      <c r="T399" s="202">
        <f t="shared" si="256"/>
        <v>3</v>
      </c>
      <c r="U399" s="199">
        <f t="shared" si="257"/>
        <v>0</v>
      </c>
      <c r="V399" s="199">
        <f t="shared" si="258"/>
        <v>0</v>
      </c>
      <c r="W399" s="199">
        <f t="shared" si="259"/>
        <v>0</v>
      </c>
      <c r="X399" s="201">
        <f t="shared" si="260"/>
        <v>0</v>
      </c>
      <c r="Y399" s="203">
        <f t="shared" si="261"/>
        <v>4</v>
      </c>
      <c r="Z399" s="199">
        <f t="shared" si="262"/>
        <v>0</v>
      </c>
      <c r="AA399" s="199">
        <f t="shared" si="263"/>
        <v>0</v>
      </c>
      <c r="AB399" s="199">
        <f t="shared" si="264"/>
        <v>0</v>
      </c>
      <c r="AC399" s="201">
        <f t="shared" si="265"/>
        <v>0</v>
      </c>
      <c r="AD399" s="202">
        <f t="shared" si="266"/>
        <v>4</v>
      </c>
      <c r="AE399" s="199">
        <f t="shared" si="267"/>
        <v>13</v>
      </c>
      <c r="AF399" s="199">
        <f t="shared" si="268"/>
        <v>0</v>
      </c>
      <c r="AG399" s="199">
        <f t="shared" si="269"/>
        <v>0</v>
      </c>
      <c r="AH399" s="201">
        <f t="shared" si="270"/>
        <v>0</v>
      </c>
      <c r="AI399" s="204">
        <f t="shared" si="271"/>
        <v>3</v>
      </c>
      <c r="AJ399" s="199">
        <f t="shared" si="272"/>
        <v>12</v>
      </c>
      <c r="AK399" s="199">
        <f t="shared" si="273"/>
        <v>0</v>
      </c>
      <c r="AL399" s="199">
        <f t="shared" si="274"/>
        <v>0</v>
      </c>
      <c r="AM399" s="201">
        <f t="shared" si="275"/>
        <v>0</v>
      </c>
      <c r="AN399" s="204">
        <f t="shared" si="276"/>
        <v>3</v>
      </c>
      <c r="AO399" s="199">
        <f t="shared" si="277"/>
        <v>0</v>
      </c>
      <c r="AP399" s="199">
        <f t="shared" si="278"/>
        <v>0</v>
      </c>
      <c r="AQ399" s="199">
        <f t="shared" si="279"/>
        <v>0</v>
      </c>
      <c r="AR399" s="201">
        <f t="shared" si="280"/>
        <v>0</v>
      </c>
      <c r="AS399" s="204">
        <f t="shared" si="281"/>
        <v>4</v>
      </c>
      <c r="AT399" s="199">
        <f t="shared" si="282"/>
        <v>13</v>
      </c>
      <c r="AU399" s="199">
        <f t="shared" si="283"/>
        <v>0</v>
      </c>
      <c r="AV399" s="199">
        <f t="shared" si="284"/>
        <v>0</v>
      </c>
      <c r="AW399" s="201">
        <f t="shared" si="285"/>
        <v>0</v>
      </c>
      <c r="AX399" s="205">
        <f t="shared" si="286"/>
        <v>3</v>
      </c>
      <c r="AY399" s="199">
        <f t="shared" si="287"/>
        <v>0</v>
      </c>
      <c r="AZ399" s="199">
        <f t="shared" si="288"/>
        <v>0</v>
      </c>
      <c r="BA399" s="199">
        <f t="shared" si="289"/>
        <v>0</v>
      </c>
      <c r="BB399" s="201">
        <f t="shared" si="290"/>
        <v>0</v>
      </c>
      <c r="BC399" s="204">
        <f t="shared" si="291"/>
        <v>4</v>
      </c>
      <c r="BD399" s="199">
        <f t="shared" si="292"/>
        <v>0</v>
      </c>
      <c r="BE399" s="199">
        <f t="shared" si="293"/>
        <v>0</v>
      </c>
      <c r="BF399" s="199">
        <f t="shared" si="294"/>
        <v>0</v>
      </c>
      <c r="BG399" s="201">
        <f t="shared" si="295"/>
        <v>0</v>
      </c>
      <c r="BH399" s="204">
        <f t="shared" si="296"/>
        <v>4</v>
      </c>
      <c r="BI399" s="199">
        <f t="shared" si="297"/>
        <v>9</v>
      </c>
      <c r="BJ399" s="199">
        <f t="shared" si="298"/>
        <v>0</v>
      </c>
      <c r="BK399" s="199">
        <f t="shared" si="299"/>
        <v>0</v>
      </c>
      <c r="BL399" s="201">
        <f t="shared" si="300"/>
        <v>0</v>
      </c>
      <c r="BM399" s="206">
        <f t="shared" si="301"/>
        <v>3</v>
      </c>
      <c r="BN399" s="199">
        <f t="shared" si="302"/>
        <v>14</v>
      </c>
      <c r="BO399" s="199">
        <f t="shared" si="303"/>
        <v>0</v>
      </c>
      <c r="BP399" s="199">
        <f t="shared" si="304"/>
        <v>0</v>
      </c>
      <c r="BQ399" s="201">
        <f t="shared" si="305"/>
        <v>0</v>
      </c>
      <c r="BR399" s="207">
        <f t="shared" si="306"/>
        <v>3</v>
      </c>
      <c r="BS399" s="199">
        <f t="shared" si="307"/>
        <v>0</v>
      </c>
      <c r="BT399" s="199">
        <f t="shared" si="308"/>
        <v>0</v>
      </c>
      <c r="BU399" s="199">
        <f t="shared" si="309"/>
        <v>0</v>
      </c>
      <c r="BV399" s="201">
        <f t="shared" si="310"/>
        <v>0</v>
      </c>
      <c r="BW399" s="207">
        <f t="shared" si="311"/>
        <v>4</v>
      </c>
      <c r="BX399" s="235">
        <v>92</v>
      </c>
      <c r="BY399" s="235">
        <v>92</v>
      </c>
      <c r="BZ399" s="193" t="e">
        <f t="shared" si="312"/>
        <v>#VALUE!</v>
      </c>
      <c r="CA399" s="193">
        <f t="shared" si="313"/>
        <v>20</v>
      </c>
      <c r="CB399" s="193" t="e">
        <f t="shared" si="314"/>
        <v>#VALUE!</v>
      </c>
      <c r="CC399" s="193" t="e">
        <f t="shared" si="315"/>
        <v>#VALUE!</v>
      </c>
      <c r="CD399" s="193" t="e">
        <f t="shared" si="316"/>
        <v>#VALUE!</v>
      </c>
      <c r="CE399" s="193" t="e">
        <f t="shared" si="317"/>
        <v>#VALUE!</v>
      </c>
      <c r="CF399" s="193" t="e">
        <f t="shared" si="318"/>
        <v>#VALUE!</v>
      </c>
      <c r="CG399" s="193" t="e">
        <f t="shared" si="319"/>
        <v>#VALUE!</v>
      </c>
      <c r="CH399" s="193" t="e">
        <f t="shared" si="320"/>
        <v>#VALUE!</v>
      </c>
      <c r="CI399" s="193" t="e">
        <f t="shared" si="321"/>
        <v>#VALUE!</v>
      </c>
      <c r="CJ399" s="193" t="e">
        <f t="shared" si="322"/>
        <v>#VALUE!</v>
      </c>
      <c r="CK399" s="193" t="e">
        <f t="shared" si="323"/>
        <v>#VALUE!</v>
      </c>
      <c r="CL399" s="193" t="e">
        <f t="shared" si="324"/>
        <v>#VALUE!</v>
      </c>
      <c r="CM399" s="193" t="e">
        <f t="shared" si="325"/>
        <v>#VALUE!</v>
      </c>
      <c r="CN399" s="193" t="e">
        <f t="shared" si="326"/>
        <v>#VALUE!</v>
      </c>
      <c r="CO399" s="209" t="str">
        <f t="shared" si="327"/>
        <v>2023PEC AI 395</v>
      </c>
      <c r="CP399" s="193" t="e">
        <f t="shared" si="328"/>
        <v>#VALUE!</v>
      </c>
      <c r="CQ399" s="158"/>
      <c r="CR399" s="193">
        <f t="shared" si="329"/>
        <v>20</v>
      </c>
      <c r="CS399" s="193" t="e">
        <f t="shared" si="330"/>
        <v>#VALUE!</v>
      </c>
      <c r="CT399" s="193" t="e">
        <f t="shared" si="331"/>
        <v>#VALUE!</v>
      </c>
      <c r="CU399" s="193" t="e">
        <f t="shared" si="332"/>
        <v>#VALUE!</v>
      </c>
      <c r="CV399" s="193" t="e">
        <f t="shared" si="333"/>
        <v>#VALUE!</v>
      </c>
      <c r="CW399" s="193" t="e">
        <f t="shared" si="334"/>
        <v>#VALUE!</v>
      </c>
      <c r="CX399" s="193" t="e">
        <f t="shared" si="335"/>
        <v>#VALUE!</v>
      </c>
      <c r="CY399" s="193" t="e">
        <f t="shared" si="336"/>
        <v>#VALUE!</v>
      </c>
      <c r="CZ399" s="193" t="e">
        <f t="shared" si="337"/>
        <v>#VALUE!</v>
      </c>
      <c r="DA399" s="193" t="e">
        <f t="shared" si="338"/>
        <v>#VALUE!</v>
      </c>
      <c r="DB399" s="193" t="e">
        <f t="shared" si="339"/>
        <v>#VALUE!</v>
      </c>
      <c r="DC399" s="193" t="e">
        <f t="shared" si="340"/>
        <v>#VALUE!</v>
      </c>
      <c r="DD399" s="193" t="e">
        <f t="shared" si="341"/>
        <v>#VALUE!</v>
      </c>
      <c r="DE399" s="159"/>
      <c r="DF399" s="159" t="e">
        <f t="shared" si="342"/>
        <v>#VALUE!</v>
      </c>
      <c r="DG399" s="159"/>
      <c r="DH399" s="159"/>
      <c r="DI399" s="159"/>
      <c r="DJ399" s="159"/>
      <c r="DK399" s="159"/>
      <c r="DL399" s="159"/>
      <c r="DM399" s="159"/>
      <c r="DN399" s="159"/>
      <c r="DO399" s="159"/>
      <c r="DP399" s="159"/>
      <c r="DQ399" s="159"/>
      <c r="DR399" s="159">
        <f t="shared" si="343"/>
        <v>92</v>
      </c>
      <c r="DS399" s="188">
        <f t="shared" si="344"/>
        <v>18</v>
      </c>
      <c r="DT399" s="159">
        <f t="shared" si="345"/>
        <v>13</v>
      </c>
      <c r="DU399" s="159">
        <f t="shared" si="346"/>
        <v>13</v>
      </c>
      <c r="DV399" s="159">
        <f t="shared" si="347"/>
        <v>12</v>
      </c>
      <c r="DW399" s="159">
        <f t="shared" si="348"/>
        <v>13</v>
      </c>
      <c r="DX399" s="159">
        <f t="shared" si="349"/>
        <v>9</v>
      </c>
      <c r="DY399" s="210">
        <f t="shared" si="350"/>
        <v>14</v>
      </c>
      <c r="DZ399" s="159">
        <f t="shared" si="351"/>
        <v>92</v>
      </c>
      <c r="EA399" s="159">
        <f t="shared" si="352"/>
        <v>18</v>
      </c>
      <c r="EB399" s="159">
        <f t="shared" si="353"/>
        <v>13</v>
      </c>
      <c r="EC399" s="159">
        <f t="shared" si="429"/>
        <v>0</v>
      </c>
      <c r="ED399" s="159">
        <f t="shared" si="429"/>
        <v>0</v>
      </c>
      <c r="EE399" s="159">
        <f t="shared" si="430"/>
        <v>13</v>
      </c>
      <c r="EF399" s="159">
        <f t="shared" si="430"/>
        <v>12</v>
      </c>
      <c r="EG399" s="159">
        <f t="shared" si="354"/>
        <v>0</v>
      </c>
      <c r="EH399" s="159">
        <f t="shared" si="355"/>
        <v>13</v>
      </c>
      <c r="EI399" s="159">
        <f t="shared" si="431"/>
        <v>0</v>
      </c>
      <c r="EJ399" s="159">
        <f t="shared" si="431"/>
        <v>0</v>
      </c>
      <c r="EK399" s="159">
        <f t="shared" si="432"/>
        <v>9</v>
      </c>
      <c r="EL399" s="159">
        <f t="shared" si="432"/>
        <v>14</v>
      </c>
      <c r="EM399" s="159">
        <f t="shared" si="356"/>
        <v>0</v>
      </c>
      <c r="EN399" s="159"/>
      <c r="EO399" s="159"/>
      <c r="EP399" s="188">
        <f t="shared" si="357"/>
        <v>18</v>
      </c>
      <c r="EQ399" s="159">
        <f t="shared" si="358"/>
        <v>16</v>
      </c>
      <c r="ER399" s="159">
        <f t="shared" si="359"/>
        <v>16</v>
      </c>
      <c r="ES399" s="159">
        <f t="shared" si="360"/>
        <v>14</v>
      </c>
      <c r="ET399" s="159">
        <f t="shared" si="361"/>
        <v>13</v>
      </c>
      <c r="EU399" s="159">
        <f t="shared" si="362"/>
        <v>15</v>
      </c>
      <c r="EV399" s="159"/>
      <c r="EW399" s="159">
        <f t="shared" si="363"/>
        <v>92</v>
      </c>
      <c r="EX399" s="159">
        <f t="shared" si="364"/>
        <v>18</v>
      </c>
      <c r="EY399" s="159">
        <f t="shared" si="365"/>
        <v>16</v>
      </c>
      <c r="EZ399" s="159">
        <f t="shared" si="433"/>
        <v>0</v>
      </c>
      <c r="FA399" s="159">
        <f t="shared" si="433"/>
        <v>0</v>
      </c>
      <c r="FB399" s="159">
        <f t="shared" si="434"/>
        <v>16</v>
      </c>
      <c r="FC399" s="159">
        <f t="shared" si="434"/>
        <v>14</v>
      </c>
      <c r="FD399" s="159">
        <f t="shared" si="366"/>
        <v>0</v>
      </c>
      <c r="FE399" s="159">
        <f t="shared" si="367"/>
        <v>13</v>
      </c>
      <c r="FF399" s="159">
        <f t="shared" si="435"/>
        <v>0</v>
      </c>
      <c r="FG399" s="159">
        <f t="shared" si="435"/>
        <v>0</v>
      </c>
      <c r="FH399" s="159">
        <f t="shared" si="368"/>
        <v>15</v>
      </c>
      <c r="FI399" s="159">
        <v>0</v>
      </c>
      <c r="FJ399" s="159">
        <v>0</v>
      </c>
      <c r="FK399" s="159"/>
      <c r="FL399" s="159"/>
      <c r="FM399" s="235">
        <v>92</v>
      </c>
    </row>
    <row r="400" spans="1:169" ht="18" x14ac:dyDescent="0.2">
      <c r="A400" s="213">
        <v>387</v>
      </c>
      <c r="B400" s="195">
        <v>211423243390</v>
      </c>
      <c r="C400" s="196" t="s">
        <v>1442</v>
      </c>
      <c r="D400" s="197"/>
      <c r="E400" s="198" t="s">
        <v>1443</v>
      </c>
      <c r="F400" s="199">
        <f t="shared" si="243"/>
        <v>2</v>
      </c>
      <c r="G400" s="199">
        <f t="shared" si="244"/>
        <v>2</v>
      </c>
      <c r="H400" s="199">
        <f t="shared" si="245"/>
        <v>2</v>
      </c>
      <c r="I400" s="199">
        <f t="shared" si="246"/>
        <v>2</v>
      </c>
      <c r="J400" s="199">
        <f t="shared" si="247"/>
        <v>2</v>
      </c>
      <c r="K400" s="199">
        <f t="shared" si="248"/>
        <v>2</v>
      </c>
      <c r="L400" s="199">
        <f t="shared" si="249"/>
        <v>0</v>
      </c>
      <c r="M400" s="199">
        <f t="shared" si="250"/>
        <v>0</v>
      </c>
      <c r="N400" s="199">
        <f t="shared" si="251"/>
        <v>0</v>
      </c>
      <c r="O400" s="200">
        <f t="shared" si="252"/>
        <v>0</v>
      </c>
      <c r="P400" s="199">
        <f t="shared" si="253"/>
        <v>0</v>
      </c>
      <c r="Q400" s="199">
        <f t="shared" si="254"/>
        <v>0</v>
      </c>
      <c r="R400" s="199">
        <f t="shared" si="255"/>
        <v>0</v>
      </c>
      <c r="S400" s="201">
        <f t="shared" si="428"/>
        <v>0</v>
      </c>
      <c r="T400" s="202">
        <f t="shared" si="256"/>
        <v>4</v>
      </c>
      <c r="U400" s="199">
        <f t="shared" si="257"/>
        <v>8</v>
      </c>
      <c r="V400" s="199">
        <f t="shared" si="258"/>
        <v>0</v>
      </c>
      <c r="W400" s="199">
        <f t="shared" si="259"/>
        <v>0</v>
      </c>
      <c r="X400" s="201">
        <f t="shared" si="260"/>
        <v>0</v>
      </c>
      <c r="Y400" s="203">
        <f t="shared" si="261"/>
        <v>3</v>
      </c>
      <c r="Z400" s="199">
        <f t="shared" si="262"/>
        <v>9</v>
      </c>
      <c r="AA400" s="199">
        <f t="shared" si="263"/>
        <v>0</v>
      </c>
      <c r="AB400" s="199">
        <f t="shared" si="264"/>
        <v>0</v>
      </c>
      <c r="AC400" s="201">
        <f t="shared" si="265"/>
        <v>0</v>
      </c>
      <c r="AD400" s="202">
        <f t="shared" si="266"/>
        <v>3</v>
      </c>
      <c r="AE400" s="199">
        <f t="shared" si="267"/>
        <v>0</v>
      </c>
      <c r="AF400" s="199">
        <f t="shared" si="268"/>
        <v>0</v>
      </c>
      <c r="AG400" s="199">
        <f t="shared" si="269"/>
        <v>0</v>
      </c>
      <c r="AH400" s="201">
        <f t="shared" si="270"/>
        <v>0</v>
      </c>
      <c r="AI400" s="204">
        <f t="shared" si="271"/>
        <v>4</v>
      </c>
      <c r="AJ400" s="199">
        <f t="shared" si="272"/>
        <v>0</v>
      </c>
      <c r="AK400" s="199">
        <f t="shared" si="273"/>
        <v>0</v>
      </c>
      <c r="AL400" s="199">
        <f t="shared" si="274"/>
        <v>0</v>
      </c>
      <c r="AM400" s="201">
        <f t="shared" si="275"/>
        <v>0</v>
      </c>
      <c r="AN400" s="204">
        <f t="shared" si="276"/>
        <v>4</v>
      </c>
      <c r="AO400" s="199">
        <f t="shared" si="277"/>
        <v>9</v>
      </c>
      <c r="AP400" s="199">
        <f t="shared" si="278"/>
        <v>0</v>
      </c>
      <c r="AQ400" s="199">
        <f t="shared" si="279"/>
        <v>0</v>
      </c>
      <c r="AR400" s="201">
        <f t="shared" si="280"/>
        <v>0</v>
      </c>
      <c r="AS400" s="204">
        <f t="shared" si="281"/>
        <v>3</v>
      </c>
      <c r="AT400" s="199">
        <f t="shared" si="282"/>
        <v>0</v>
      </c>
      <c r="AU400" s="199">
        <f t="shared" si="283"/>
        <v>0</v>
      </c>
      <c r="AV400" s="199">
        <f t="shared" si="284"/>
        <v>0</v>
      </c>
      <c r="AW400" s="201">
        <f t="shared" si="285"/>
        <v>0</v>
      </c>
      <c r="AX400" s="205">
        <f t="shared" si="286"/>
        <v>4</v>
      </c>
      <c r="AY400" s="199">
        <f t="shared" si="287"/>
        <v>9</v>
      </c>
      <c r="AZ400" s="199">
        <f t="shared" si="288"/>
        <v>0</v>
      </c>
      <c r="BA400" s="199">
        <f t="shared" si="289"/>
        <v>0</v>
      </c>
      <c r="BB400" s="201">
        <f t="shared" si="290"/>
        <v>0</v>
      </c>
      <c r="BC400" s="204">
        <f t="shared" si="291"/>
        <v>3</v>
      </c>
      <c r="BD400" s="199">
        <f t="shared" si="292"/>
        <v>4</v>
      </c>
      <c r="BE400" s="199">
        <f t="shared" si="293"/>
        <v>0</v>
      </c>
      <c r="BF400" s="199">
        <f t="shared" si="294"/>
        <v>0</v>
      </c>
      <c r="BG400" s="201">
        <f t="shared" si="295"/>
        <v>0</v>
      </c>
      <c r="BH400" s="204">
        <f t="shared" si="296"/>
        <v>3</v>
      </c>
      <c r="BI400" s="199">
        <f t="shared" si="297"/>
        <v>0</v>
      </c>
      <c r="BJ400" s="199">
        <f t="shared" si="298"/>
        <v>0</v>
      </c>
      <c r="BK400" s="199">
        <f t="shared" si="299"/>
        <v>0</v>
      </c>
      <c r="BL400" s="201">
        <f t="shared" si="300"/>
        <v>0</v>
      </c>
      <c r="BM400" s="206">
        <f t="shared" si="301"/>
        <v>4</v>
      </c>
      <c r="BN400" s="199">
        <f t="shared" si="302"/>
        <v>0</v>
      </c>
      <c r="BO400" s="199">
        <f t="shared" si="303"/>
        <v>0</v>
      </c>
      <c r="BP400" s="199">
        <f t="shared" si="304"/>
        <v>0</v>
      </c>
      <c r="BQ400" s="201">
        <f t="shared" si="305"/>
        <v>0</v>
      </c>
      <c r="BR400" s="207">
        <f t="shared" si="306"/>
        <v>4</v>
      </c>
      <c r="BS400" s="199">
        <f t="shared" si="307"/>
        <v>9</v>
      </c>
      <c r="BT400" s="199">
        <f t="shared" si="308"/>
        <v>0</v>
      </c>
      <c r="BU400" s="199">
        <f t="shared" si="309"/>
        <v>0</v>
      </c>
      <c r="BV400" s="201">
        <f t="shared" si="310"/>
        <v>0</v>
      </c>
      <c r="BW400" s="207">
        <f t="shared" si="311"/>
        <v>3</v>
      </c>
      <c r="BX400" s="235">
        <v>60</v>
      </c>
      <c r="BY400" s="235">
        <v>60</v>
      </c>
      <c r="BZ400" s="193" t="e">
        <f t="shared" si="312"/>
        <v>#VALUE!</v>
      </c>
      <c r="CA400" s="193">
        <f t="shared" si="313"/>
        <v>20</v>
      </c>
      <c r="CB400" s="193" t="e">
        <f t="shared" si="314"/>
        <v>#VALUE!</v>
      </c>
      <c r="CC400" s="193" t="e">
        <f t="shared" si="315"/>
        <v>#VALUE!</v>
      </c>
      <c r="CD400" s="193" t="e">
        <f t="shared" si="316"/>
        <v>#VALUE!</v>
      </c>
      <c r="CE400" s="193" t="e">
        <f t="shared" si="317"/>
        <v>#VALUE!</v>
      </c>
      <c r="CF400" s="193" t="e">
        <f t="shared" si="318"/>
        <v>#VALUE!</v>
      </c>
      <c r="CG400" s="193" t="e">
        <f t="shared" si="319"/>
        <v>#VALUE!</v>
      </c>
      <c r="CH400" s="193" t="e">
        <f t="shared" si="320"/>
        <v>#VALUE!</v>
      </c>
      <c r="CI400" s="193" t="e">
        <f t="shared" si="321"/>
        <v>#VALUE!</v>
      </c>
      <c r="CJ400" s="193" t="e">
        <f t="shared" si="322"/>
        <v>#VALUE!</v>
      </c>
      <c r="CK400" s="193" t="e">
        <f t="shared" si="323"/>
        <v>#VALUE!</v>
      </c>
      <c r="CL400" s="193" t="e">
        <f t="shared" si="324"/>
        <v>#VALUE!</v>
      </c>
      <c r="CM400" s="193" t="e">
        <f t="shared" si="325"/>
        <v>#VALUE!</v>
      </c>
      <c r="CN400" s="193" t="e">
        <f t="shared" si="326"/>
        <v>#VALUE!</v>
      </c>
      <c r="CO400" s="209" t="str">
        <f t="shared" si="327"/>
        <v>2023PEC AI 396</v>
      </c>
      <c r="CP400" s="193" t="e">
        <f t="shared" si="328"/>
        <v>#VALUE!</v>
      </c>
      <c r="CQ400" s="158"/>
      <c r="CR400" s="193">
        <f t="shared" si="329"/>
        <v>20</v>
      </c>
      <c r="CS400" s="193" t="e">
        <f t="shared" si="330"/>
        <v>#VALUE!</v>
      </c>
      <c r="CT400" s="193" t="e">
        <f t="shared" si="331"/>
        <v>#VALUE!</v>
      </c>
      <c r="CU400" s="193" t="e">
        <f t="shared" si="332"/>
        <v>#VALUE!</v>
      </c>
      <c r="CV400" s="193" t="e">
        <f t="shared" si="333"/>
        <v>#VALUE!</v>
      </c>
      <c r="CW400" s="193" t="e">
        <f t="shared" si="334"/>
        <v>#VALUE!</v>
      </c>
      <c r="CX400" s="193" t="e">
        <f t="shared" si="335"/>
        <v>#VALUE!</v>
      </c>
      <c r="CY400" s="193" t="e">
        <f t="shared" si="336"/>
        <v>#VALUE!</v>
      </c>
      <c r="CZ400" s="193" t="e">
        <f t="shared" si="337"/>
        <v>#VALUE!</v>
      </c>
      <c r="DA400" s="193" t="e">
        <f t="shared" si="338"/>
        <v>#VALUE!</v>
      </c>
      <c r="DB400" s="193" t="e">
        <f t="shared" si="339"/>
        <v>#VALUE!</v>
      </c>
      <c r="DC400" s="193" t="e">
        <f t="shared" si="340"/>
        <v>#VALUE!</v>
      </c>
      <c r="DD400" s="193" t="e">
        <f t="shared" si="341"/>
        <v>#VALUE!</v>
      </c>
      <c r="DE400" s="159"/>
      <c r="DF400" s="159" t="e">
        <f t="shared" si="342"/>
        <v>#VALUE!</v>
      </c>
      <c r="DG400" s="159"/>
      <c r="DH400" s="159"/>
      <c r="DI400" s="159"/>
      <c r="DJ400" s="159"/>
      <c r="DK400" s="159"/>
      <c r="DL400" s="159"/>
      <c r="DM400" s="159"/>
      <c r="DN400" s="159"/>
      <c r="DO400" s="159"/>
      <c r="DP400" s="159"/>
      <c r="DQ400" s="159"/>
      <c r="DR400" s="159">
        <f t="shared" si="343"/>
        <v>60</v>
      </c>
      <c r="DS400" s="188">
        <f t="shared" si="344"/>
        <v>12</v>
      </c>
      <c r="DT400" s="159">
        <f t="shared" si="345"/>
        <v>8</v>
      </c>
      <c r="DU400" s="159">
        <f t="shared" si="346"/>
        <v>9</v>
      </c>
      <c r="DV400" s="159">
        <f t="shared" si="347"/>
        <v>9</v>
      </c>
      <c r="DW400" s="159">
        <f t="shared" si="348"/>
        <v>9</v>
      </c>
      <c r="DX400" s="159">
        <f t="shared" si="349"/>
        <v>4</v>
      </c>
      <c r="DY400" s="210">
        <f t="shared" si="350"/>
        <v>9</v>
      </c>
      <c r="DZ400" s="159">
        <f t="shared" si="351"/>
        <v>60</v>
      </c>
      <c r="EA400" s="159">
        <f t="shared" si="352"/>
        <v>12</v>
      </c>
      <c r="EB400" s="159">
        <f t="shared" si="353"/>
        <v>0</v>
      </c>
      <c r="EC400" s="159">
        <f t="shared" si="429"/>
        <v>8</v>
      </c>
      <c r="ED400" s="159">
        <f t="shared" si="429"/>
        <v>9</v>
      </c>
      <c r="EE400" s="159">
        <f t="shared" si="430"/>
        <v>0</v>
      </c>
      <c r="EF400" s="159">
        <f t="shared" si="430"/>
        <v>0</v>
      </c>
      <c r="EG400" s="159">
        <f t="shared" si="354"/>
        <v>9</v>
      </c>
      <c r="EH400" s="159">
        <f t="shared" si="355"/>
        <v>0</v>
      </c>
      <c r="EI400" s="159">
        <f t="shared" si="431"/>
        <v>9</v>
      </c>
      <c r="EJ400" s="159">
        <f t="shared" si="431"/>
        <v>4</v>
      </c>
      <c r="EK400" s="159">
        <f t="shared" si="432"/>
        <v>0</v>
      </c>
      <c r="EL400" s="159">
        <f t="shared" si="432"/>
        <v>0</v>
      </c>
      <c r="EM400" s="159">
        <f t="shared" si="356"/>
        <v>9</v>
      </c>
      <c r="EN400" s="159"/>
      <c r="EO400" s="159"/>
      <c r="EP400" s="188">
        <f t="shared" si="357"/>
        <v>12</v>
      </c>
      <c r="EQ400" s="159">
        <f t="shared" si="358"/>
        <v>10</v>
      </c>
      <c r="ER400" s="159">
        <f t="shared" si="359"/>
        <v>11</v>
      </c>
      <c r="ES400" s="159">
        <f t="shared" si="360"/>
        <v>11</v>
      </c>
      <c r="ET400" s="159">
        <f t="shared" si="361"/>
        <v>6</v>
      </c>
      <c r="EU400" s="159">
        <f t="shared" si="362"/>
        <v>10</v>
      </c>
      <c r="EV400" s="159"/>
      <c r="EW400" s="159">
        <f t="shared" si="363"/>
        <v>60</v>
      </c>
      <c r="EX400" s="159">
        <f t="shared" si="364"/>
        <v>12</v>
      </c>
      <c r="EY400" s="159">
        <f t="shared" si="365"/>
        <v>0</v>
      </c>
      <c r="EZ400" s="159">
        <f t="shared" si="433"/>
        <v>10</v>
      </c>
      <c r="FA400" s="159">
        <f t="shared" si="433"/>
        <v>11</v>
      </c>
      <c r="FB400" s="159">
        <f t="shared" si="434"/>
        <v>0</v>
      </c>
      <c r="FC400" s="159">
        <f t="shared" si="434"/>
        <v>0</v>
      </c>
      <c r="FD400" s="159">
        <f t="shared" si="366"/>
        <v>11</v>
      </c>
      <c r="FE400" s="159">
        <f t="shared" si="367"/>
        <v>0</v>
      </c>
      <c r="FF400" s="159">
        <f t="shared" si="435"/>
        <v>6</v>
      </c>
      <c r="FG400" s="159">
        <f t="shared" si="435"/>
        <v>10</v>
      </c>
      <c r="FH400" s="159">
        <f t="shared" si="368"/>
        <v>0</v>
      </c>
      <c r="FI400" s="159">
        <v>0</v>
      </c>
      <c r="FJ400" s="159">
        <v>0</v>
      </c>
      <c r="FK400" s="159"/>
      <c r="FL400" s="159"/>
      <c r="FM400" s="235">
        <v>60</v>
      </c>
    </row>
    <row r="401" spans="1:169" ht="18" x14ac:dyDescent="0.2">
      <c r="A401" s="194">
        <v>388</v>
      </c>
      <c r="B401" s="195">
        <v>211423243391</v>
      </c>
      <c r="C401" s="196" t="s">
        <v>1444</v>
      </c>
      <c r="D401" s="197"/>
      <c r="E401" s="198" t="s">
        <v>1445</v>
      </c>
      <c r="F401" s="199">
        <f t="shared" si="243"/>
        <v>2</v>
      </c>
      <c r="G401" s="199">
        <f t="shared" si="244"/>
        <v>2</v>
      </c>
      <c r="H401" s="199">
        <f t="shared" si="245"/>
        <v>2</v>
      </c>
      <c r="I401" s="199">
        <f t="shared" si="246"/>
        <v>2</v>
      </c>
      <c r="J401" s="199">
        <f t="shared" si="247"/>
        <v>2</v>
      </c>
      <c r="K401" s="199">
        <f t="shared" si="248"/>
        <v>0</v>
      </c>
      <c r="L401" s="199">
        <f t="shared" si="249"/>
        <v>0</v>
      </c>
      <c r="M401" s="199">
        <f t="shared" si="250"/>
        <v>0</v>
      </c>
      <c r="N401" s="199">
        <f t="shared" si="251"/>
        <v>0</v>
      </c>
      <c r="O401" s="200">
        <f t="shared" si="252"/>
        <v>0</v>
      </c>
      <c r="P401" s="199">
        <f t="shared" si="253"/>
        <v>7</v>
      </c>
      <c r="Q401" s="199">
        <f t="shared" si="254"/>
        <v>0</v>
      </c>
      <c r="R401" s="199">
        <f t="shared" si="255"/>
        <v>0</v>
      </c>
      <c r="S401" s="201">
        <f t="shared" si="428"/>
        <v>0</v>
      </c>
      <c r="T401" s="202">
        <f t="shared" si="256"/>
        <v>3</v>
      </c>
      <c r="U401" s="199">
        <f t="shared" si="257"/>
        <v>0</v>
      </c>
      <c r="V401" s="199">
        <f t="shared" si="258"/>
        <v>0</v>
      </c>
      <c r="W401" s="199">
        <f t="shared" si="259"/>
        <v>0</v>
      </c>
      <c r="X401" s="201">
        <f t="shared" si="260"/>
        <v>0</v>
      </c>
      <c r="Y401" s="203">
        <f t="shared" si="261"/>
        <v>4</v>
      </c>
      <c r="Z401" s="199">
        <f t="shared" si="262"/>
        <v>0</v>
      </c>
      <c r="AA401" s="199">
        <f t="shared" si="263"/>
        <v>0</v>
      </c>
      <c r="AB401" s="199">
        <f t="shared" si="264"/>
        <v>0</v>
      </c>
      <c r="AC401" s="201">
        <f t="shared" si="265"/>
        <v>0</v>
      </c>
      <c r="AD401" s="202">
        <f t="shared" si="266"/>
        <v>4</v>
      </c>
      <c r="AE401" s="199">
        <f t="shared" si="267"/>
        <v>7</v>
      </c>
      <c r="AF401" s="199">
        <f t="shared" si="268"/>
        <v>0</v>
      </c>
      <c r="AG401" s="199">
        <f t="shared" si="269"/>
        <v>0</v>
      </c>
      <c r="AH401" s="201">
        <f t="shared" si="270"/>
        <v>0</v>
      </c>
      <c r="AI401" s="204">
        <f t="shared" si="271"/>
        <v>3</v>
      </c>
      <c r="AJ401" s="199">
        <f t="shared" si="272"/>
        <v>6</v>
      </c>
      <c r="AK401" s="199">
        <f t="shared" si="273"/>
        <v>0</v>
      </c>
      <c r="AL401" s="199">
        <f t="shared" si="274"/>
        <v>0</v>
      </c>
      <c r="AM401" s="201">
        <f t="shared" si="275"/>
        <v>0</v>
      </c>
      <c r="AN401" s="204">
        <f t="shared" si="276"/>
        <v>3</v>
      </c>
      <c r="AO401" s="199">
        <f t="shared" si="277"/>
        <v>0</v>
      </c>
      <c r="AP401" s="199">
        <f t="shared" si="278"/>
        <v>0</v>
      </c>
      <c r="AQ401" s="199">
        <f t="shared" si="279"/>
        <v>0</v>
      </c>
      <c r="AR401" s="201">
        <f t="shared" si="280"/>
        <v>0</v>
      </c>
      <c r="AS401" s="204">
        <f t="shared" si="281"/>
        <v>4</v>
      </c>
      <c r="AT401" s="199">
        <f t="shared" si="282"/>
        <v>7</v>
      </c>
      <c r="AU401" s="199">
        <f t="shared" si="283"/>
        <v>0</v>
      </c>
      <c r="AV401" s="199">
        <f t="shared" si="284"/>
        <v>0</v>
      </c>
      <c r="AW401" s="201">
        <f t="shared" si="285"/>
        <v>0</v>
      </c>
      <c r="AX401" s="205">
        <f t="shared" si="286"/>
        <v>3</v>
      </c>
      <c r="AY401" s="199">
        <f t="shared" si="287"/>
        <v>0</v>
      </c>
      <c r="AZ401" s="199">
        <f t="shared" si="288"/>
        <v>0</v>
      </c>
      <c r="BA401" s="199">
        <f t="shared" si="289"/>
        <v>0</v>
      </c>
      <c r="BB401" s="201">
        <f t="shared" si="290"/>
        <v>0</v>
      </c>
      <c r="BC401" s="204">
        <f t="shared" si="291"/>
        <v>4</v>
      </c>
      <c r="BD401" s="199">
        <f t="shared" si="292"/>
        <v>0</v>
      </c>
      <c r="BE401" s="199">
        <f t="shared" si="293"/>
        <v>0</v>
      </c>
      <c r="BF401" s="199">
        <f t="shared" si="294"/>
        <v>0</v>
      </c>
      <c r="BG401" s="201">
        <f t="shared" si="295"/>
        <v>0</v>
      </c>
      <c r="BH401" s="204">
        <f t="shared" si="296"/>
        <v>4</v>
      </c>
      <c r="BI401" s="199">
        <f t="shared" si="297"/>
        <v>5</v>
      </c>
      <c r="BJ401" s="199">
        <f t="shared" si="298"/>
        <v>0</v>
      </c>
      <c r="BK401" s="199">
        <f t="shared" si="299"/>
        <v>0</v>
      </c>
      <c r="BL401" s="201">
        <f t="shared" si="300"/>
        <v>0</v>
      </c>
      <c r="BM401" s="206">
        <f t="shared" si="301"/>
        <v>3</v>
      </c>
      <c r="BN401" s="199">
        <f t="shared" si="302"/>
        <v>8</v>
      </c>
      <c r="BO401" s="199">
        <f t="shared" si="303"/>
        <v>0</v>
      </c>
      <c r="BP401" s="199">
        <f t="shared" si="304"/>
        <v>0</v>
      </c>
      <c r="BQ401" s="201">
        <f t="shared" si="305"/>
        <v>0</v>
      </c>
      <c r="BR401" s="207">
        <f t="shared" si="306"/>
        <v>3</v>
      </c>
      <c r="BS401" s="199">
        <f t="shared" si="307"/>
        <v>0</v>
      </c>
      <c r="BT401" s="199">
        <f t="shared" si="308"/>
        <v>0</v>
      </c>
      <c r="BU401" s="199">
        <f t="shared" si="309"/>
        <v>0</v>
      </c>
      <c r="BV401" s="201">
        <f t="shared" si="310"/>
        <v>0</v>
      </c>
      <c r="BW401" s="207">
        <f t="shared" si="311"/>
        <v>4</v>
      </c>
      <c r="BX401" s="235">
        <v>50</v>
      </c>
      <c r="BY401" s="235">
        <v>50</v>
      </c>
      <c r="BZ401" s="193" t="e">
        <f t="shared" si="312"/>
        <v>#VALUE!</v>
      </c>
      <c r="CA401" s="193">
        <f t="shared" si="313"/>
        <v>20</v>
      </c>
      <c r="CB401" s="193" t="e">
        <f t="shared" si="314"/>
        <v>#VALUE!</v>
      </c>
      <c r="CC401" s="193" t="e">
        <f t="shared" si="315"/>
        <v>#VALUE!</v>
      </c>
      <c r="CD401" s="193" t="e">
        <f t="shared" si="316"/>
        <v>#VALUE!</v>
      </c>
      <c r="CE401" s="193" t="e">
        <f t="shared" si="317"/>
        <v>#VALUE!</v>
      </c>
      <c r="CF401" s="193" t="e">
        <f t="shared" si="318"/>
        <v>#VALUE!</v>
      </c>
      <c r="CG401" s="193" t="e">
        <f t="shared" si="319"/>
        <v>#VALUE!</v>
      </c>
      <c r="CH401" s="193" t="e">
        <f t="shared" si="320"/>
        <v>#VALUE!</v>
      </c>
      <c r="CI401" s="193" t="e">
        <f t="shared" si="321"/>
        <v>#VALUE!</v>
      </c>
      <c r="CJ401" s="193" t="e">
        <f t="shared" si="322"/>
        <v>#VALUE!</v>
      </c>
      <c r="CK401" s="193" t="e">
        <f t="shared" si="323"/>
        <v>#VALUE!</v>
      </c>
      <c r="CL401" s="193" t="e">
        <f t="shared" si="324"/>
        <v>#VALUE!</v>
      </c>
      <c r="CM401" s="193" t="e">
        <f t="shared" si="325"/>
        <v>#VALUE!</v>
      </c>
      <c r="CN401" s="193" t="e">
        <f t="shared" si="326"/>
        <v>#VALUE!</v>
      </c>
      <c r="CO401" s="209" t="str">
        <f t="shared" si="327"/>
        <v>2023PEC AI 397</v>
      </c>
      <c r="CP401" s="193" t="e">
        <f t="shared" si="328"/>
        <v>#VALUE!</v>
      </c>
      <c r="CQ401" s="158"/>
      <c r="CR401" s="193">
        <f t="shared" si="329"/>
        <v>20</v>
      </c>
      <c r="CS401" s="193" t="e">
        <f t="shared" si="330"/>
        <v>#VALUE!</v>
      </c>
      <c r="CT401" s="193" t="e">
        <f t="shared" si="331"/>
        <v>#VALUE!</v>
      </c>
      <c r="CU401" s="193" t="e">
        <f t="shared" si="332"/>
        <v>#VALUE!</v>
      </c>
      <c r="CV401" s="193" t="e">
        <f t="shared" si="333"/>
        <v>#VALUE!</v>
      </c>
      <c r="CW401" s="193" t="e">
        <f t="shared" si="334"/>
        <v>#VALUE!</v>
      </c>
      <c r="CX401" s="193" t="e">
        <f t="shared" si="335"/>
        <v>#VALUE!</v>
      </c>
      <c r="CY401" s="193" t="e">
        <f t="shared" si="336"/>
        <v>#VALUE!</v>
      </c>
      <c r="CZ401" s="193" t="e">
        <f t="shared" si="337"/>
        <v>#VALUE!</v>
      </c>
      <c r="DA401" s="193" t="e">
        <f t="shared" si="338"/>
        <v>#VALUE!</v>
      </c>
      <c r="DB401" s="193" t="e">
        <f t="shared" si="339"/>
        <v>#VALUE!</v>
      </c>
      <c r="DC401" s="193" t="e">
        <f t="shared" si="340"/>
        <v>#VALUE!</v>
      </c>
      <c r="DD401" s="193" t="e">
        <f t="shared" si="341"/>
        <v>#VALUE!</v>
      </c>
      <c r="DE401" s="159"/>
      <c r="DF401" s="159" t="e">
        <f t="shared" si="342"/>
        <v>#VALUE!</v>
      </c>
      <c r="DG401" s="159"/>
      <c r="DH401" s="159"/>
      <c r="DI401" s="159"/>
      <c r="DJ401" s="159"/>
      <c r="DK401" s="159"/>
      <c r="DL401" s="159"/>
      <c r="DM401" s="159"/>
      <c r="DN401" s="159"/>
      <c r="DO401" s="159"/>
      <c r="DP401" s="159"/>
      <c r="DQ401" s="159"/>
      <c r="DR401" s="159">
        <f t="shared" si="343"/>
        <v>50</v>
      </c>
      <c r="DS401" s="188">
        <f t="shared" si="344"/>
        <v>10</v>
      </c>
      <c r="DT401" s="159">
        <f t="shared" si="345"/>
        <v>7</v>
      </c>
      <c r="DU401" s="159">
        <f t="shared" si="346"/>
        <v>7</v>
      </c>
      <c r="DV401" s="159">
        <f t="shared" si="347"/>
        <v>6</v>
      </c>
      <c r="DW401" s="159">
        <f t="shared" si="348"/>
        <v>7</v>
      </c>
      <c r="DX401" s="159">
        <f t="shared" si="349"/>
        <v>5</v>
      </c>
      <c r="DY401" s="210">
        <f t="shared" si="350"/>
        <v>8</v>
      </c>
      <c r="DZ401" s="159">
        <f t="shared" si="351"/>
        <v>50</v>
      </c>
      <c r="EA401" s="159">
        <f t="shared" si="352"/>
        <v>10</v>
      </c>
      <c r="EB401" s="159">
        <f t="shared" si="353"/>
        <v>7</v>
      </c>
      <c r="EC401" s="159">
        <f t="shared" si="429"/>
        <v>0</v>
      </c>
      <c r="ED401" s="159">
        <f t="shared" si="429"/>
        <v>0</v>
      </c>
      <c r="EE401" s="159">
        <f t="shared" si="430"/>
        <v>7</v>
      </c>
      <c r="EF401" s="159">
        <f t="shared" si="430"/>
        <v>6</v>
      </c>
      <c r="EG401" s="159">
        <f t="shared" si="354"/>
        <v>0</v>
      </c>
      <c r="EH401" s="159">
        <f t="shared" si="355"/>
        <v>7</v>
      </c>
      <c r="EI401" s="159">
        <f t="shared" si="431"/>
        <v>0</v>
      </c>
      <c r="EJ401" s="159">
        <f t="shared" si="431"/>
        <v>0</v>
      </c>
      <c r="EK401" s="159">
        <f t="shared" si="432"/>
        <v>5</v>
      </c>
      <c r="EL401" s="159">
        <f t="shared" si="432"/>
        <v>8</v>
      </c>
      <c r="EM401" s="159">
        <f t="shared" si="356"/>
        <v>0</v>
      </c>
      <c r="EN401" s="159"/>
      <c r="EO401" s="159"/>
      <c r="EP401" s="188">
        <f t="shared" si="357"/>
        <v>10</v>
      </c>
      <c r="EQ401" s="159">
        <f t="shared" si="358"/>
        <v>9</v>
      </c>
      <c r="ER401" s="159">
        <f t="shared" si="359"/>
        <v>9</v>
      </c>
      <c r="ES401" s="159">
        <f t="shared" si="360"/>
        <v>8</v>
      </c>
      <c r="ET401" s="159">
        <f t="shared" si="361"/>
        <v>6</v>
      </c>
      <c r="EU401" s="159">
        <f t="shared" si="362"/>
        <v>8</v>
      </c>
      <c r="EV401" s="159"/>
      <c r="EW401" s="159">
        <f t="shared" si="363"/>
        <v>50</v>
      </c>
      <c r="EX401" s="159">
        <f t="shared" si="364"/>
        <v>10</v>
      </c>
      <c r="EY401" s="159">
        <f t="shared" si="365"/>
        <v>9</v>
      </c>
      <c r="EZ401" s="159">
        <f t="shared" si="433"/>
        <v>0</v>
      </c>
      <c r="FA401" s="159">
        <f t="shared" si="433"/>
        <v>0</v>
      </c>
      <c r="FB401" s="159">
        <f t="shared" si="434"/>
        <v>9</v>
      </c>
      <c r="FC401" s="159">
        <f t="shared" si="434"/>
        <v>8</v>
      </c>
      <c r="FD401" s="159">
        <f t="shared" si="366"/>
        <v>0</v>
      </c>
      <c r="FE401" s="159">
        <f t="shared" si="367"/>
        <v>6</v>
      </c>
      <c r="FF401" s="159">
        <f t="shared" si="435"/>
        <v>0</v>
      </c>
      <c r="FG401" s="159">
        <f t="shared" si="435"/>
        <v>0</v>
      </c>
      <c r="FH401" s="159">
        <f t="shared" si="368"/>
        <v>8</v>
      </c>
      <c r="FI401" s="159">
        <v>0</v>
      </c>
      <c r="FJ401" s="159">
        <v>0</v>
      </c>
      <c r="FK401" s="159"/>
      <c r="FL401" s="159"/>
      <c r="FM401" s="235">
        <v>50</v>
      </c>
    </row>
    <row r="402" spans="1:169" ht="18" x14ac:dyDescent="0.2">
      <c r="A402" s="213">
        <v>389</v>
      </c>
      <c r="B402" s="195">
        <v>211423243392</v>
      </c>
      <c r="C402" s="196" t="s">
        <v>1446</v>
      </c>
      <c r="D402" s="197"/>
      <c r="E402" s="198" t="s">
        <v>1445</v>
      </c>
      <c r="F402" s="199">
        <f t="shared" si="243"/>
        <v>2</v>
      </c>
      <c r="G402" s="199">
        <f t="shared" si="244"/>
        <v>2</v>
      </c>
      <c r="H402" s="199">
        <f t="shared" si="245"/>
        <v>2</v>
      </c>
      <c r="I402" s="199">
        <f t="shared" si="246"/>
        <v>2</v>
      </c>
      <c r="J402" s="199">
        <f t="shared" si="247"/>
        <v>2</v>
      </c>
      <c r="K402" s="199">
        <f t="shared" si="248"/>
        <v>2</v>
      </c>
      <c r="L402" s="199">
        <f t="shared" si="249"/>
        <v>2</v>
      </c>
      <c r="M402" s="199">
        <f t="shared" si="250"/>
        <v>2</v>
      </c>
      <c r="N402" s="199">
        <f t="shared" si="251"/>
        <v>1</v>
      </c>
      <c r="O402" s="200">
        <f t="shared" si="252"/>
        <v>0</v>
      </c>
      <c r="P402" s="199">
        <f t="shared" si="253"/>
        <v>0</v>
      </c>
      <c r="Q402" s="199">
        <f t="shared" si="254"/>
        <v>0</v>
      </c>
      <c r="R402" s="199">
        <f t="shared" si="255"/>
        <v>0</v>
      </c>
      <c r="S402" s="201">
        <f t="shared" si="428"/>
        <v>0</v>
      </c>
      <c r="T402" s="202">
        <f t="shared" si="256"/>
        <v>4</v>
      </c>
      <c r="U402" s="199">
        <f t="shared" si="257"/>
        <v>12</v>
      </c>
      <c r="V402" s="199">
        <f t="shared" si="258"/>
        <v>0</v>
      </c>
      <c r="W402" s="199">
        <f t="shared" si="259"/>
        <v>0</v>
      </c>
      <c r="X402" s="201">
        <f t="shared" si="260"/>
        <v>0</v>
      </c>
      <c r="Y402" s="203">
        <f t="shared" si="261"/>
        <v>3</v>
      </c>
      <c r="Z402" s="199">
        <f t="shared" si="262"/>
        <v>13</v>
      </c>
      <c r="AA402" s="199">
        <f t="shared" si="263"/>
        <v>0</v>
      </c>
      <c r="AB402" s="199">
        <f t="shared" si="264"/>
        <v>0</v>
      </c>
      <c r="AC402" s="201">
        <f t="shared" si="265"/>
        <v>0</v>
      </c>
      <c r="AD402" s="202">
        <f t="shared" si="266"/>
        <v>3</v>
      </c>
      <c r="AE402" s="199">
        <f t="shared" si="267"/>
        <v>0</v>
      </c>
      <c r="AF402" s="199">
        <f t="shared" si="268"/>
        <v>0</v>
      </c>
      <c r="AG402" s="199">
        <f t="shared" si="269"/>
        <v>0</v>
      </c>
      <c r="AH402" s="201">
        <f t="shared" si="270"/>
        <v>0</v>
      </c>
      <c r="AI402" s="204">
        <f t="shared" si="271"/>
        <v>4</v>
      </c>
      <c r="AJ402" s="199">
        <f t="shared" si="272"/>
        <v>0</v>
      </c>
      <c r="AK402" s="199">
        <f t="shared" si="273"/>
        <v>0</v>
      </c>
      <c r="AL402" s="199">
        <f t="shared" si="274"/>
        <v>0</v>
      </c>
      <c r="AM402" s="201">
        <f t="shared" si="275"/>
        <v>0</v>
      </c>
      <c r="AN402" s="204">
        <f t="shared" si="276"/>
        <v>4</v>
      </c>
      <c r="AO402" s="199">
        <f t="shared" si="277"/>
        <v>13</v>
      </c>
      <c r="AP402" s="199">
        <f t="shared" si="278"/>
        <v>0</v>
      </c>
      <c r="AQ402" s="199">
        <f t="shared" si="279"/>
        <v>0</v>
      </c>
      <c r="AR402" s="201">
        <f t="shared" si="280"/>
        <v>0</v>
      </c>
      <c r="AS402" s="204">
        <f t="shared" si="281"/>
        <v>3</v>
      </c>
      <c r="AT402" s="199">
        <f t="shared" si="282"/>
        <v>0</v>
      </c>
      <c r="AU402" s="199">
        <f t="shared" si="283"/>
        <v>0</v>
      </c>
      <c r="AV402" s="199">
        <f t="shared" si="284"/>
        <v>0</v>
      </c>
      <c r="AW402" s="201">
        <f t="shared" si="285"/>
        <v>0</v>
      </c>
      <c r="AX402" s="205">
        <f t="shared" si="286"/>
        <v>4</v>
      </c>
      <c r="AY402" s="199">
        <f t="shared" si="287"/>
        <v>13</v>
      </c>
      <c r="AZ402" s="199">
        <f t="shared" si="288"/>
        <v>0</v>
      </c>
      <c r="BA402" s="199">
        <f t="shared" si="289"/>
        <v>0</v>
      </c>
      <c r="BB402" s="201">
        <f t="shared" si="290"/>
        <v>0</v>
      </c>
      <c r="BC402" s="204">
        <f t="shared" si="291"/>
        <v>3</v>
      </c>
      <c r="BD402" s="199">
        <f t="shared" si="292"/>
        <v>5</v>
      </c>
      <c r="BE402" s="199">
        <f t="shared" si="293"/>
        <v>0</v>
      </c>
      <c r="BF402" s="199">
        <f t="shared" si="294"/>
        <v>0</v>
      </c>
      <c r="BG402" s="201">
        <f t="shared" si="295"/>
        <v>0</v>
      </c>
      <c r="BH402" s="204">
        <f t="shared" si="296"/>
        <v>3</v>
      </c>
      <c r="BI402" s="199">
        <f t="shared" si="297"/>
        <v>0</v>
      </c>
      <c r="BJ402" s="199">
        <f t="shared" si="298"/>
        <v>0</v>
      </c>
      <c r="BK402" s="199">
        <f t="shared" si="299"/>
        <v>0</v>
      </c>
      <c r="BL402" s="201">
        <f t="shared" si="300"/>
        <v>0</v>
      </c>
      <c r="BM402" s="206">
        <f t="shared" si="301"/>
        <v>4</v>
      </c>
      <c r="BN402" s="199">
        <f t="shared" si="302"/>
        <v>0</v>
      </c>
      <c r="BO402" s="199">
        <f t="shared" si="303"/>
        <v>0</v>
      </c>
      <c r="BP402" s="199">
        <f t="shared" si="304"/>
        <v>0</v>
      </c>
      <c r="BQ402" s="201">
        <f t="shared" si="305"/>
        <v>0</v>
      </c>
      <c r="BR402" s="207">
        <f t="shared" si="306"/>
        <v>4</v>
      </c>
      <c r="BS402" s="199">
        <f t="shared" si="307"/>
        <v>13</v>
      </c>
      <c r="BT402" s="199">
        <f t="shared" si="308"/>
        <v>0</v>
      </c>
      <c r="BU402" s="199">
        <f t="shared" si="309"/>
        <v>0</v>
      </c>
      <c r="BV402" s="201">
        <f t="shared" si="310"/>
        <v>0</v>
      </c>
      <c r="BW402" s="207">
        <f t="shared" si="311"/>
        <v>3</v>
      </c>
      <c r="BX402" s="235">
        <v>86</v>
      </c>
      <c r="BY402" s="235">
        <v>86</v>
      </c>
      <c r="BZ402" s="193" t="e">
        <f t="shared" si="312"/>
        <v>#VALUE!</v>
      </c>
      <c r="CA402" s="193">
        <f t="shared" si="313"/>
        <v>20</v>
      </c>
      <c r="CB402" s="193" t="e">
        <f t="shared" si="314"/>
        <v>#VALUE!</v>
      </c>
      <c r="CC402" s="193" t="e">
        <f t="shared" si="315"/>
        <v>#VALUE!</v>
      </c>
      <c r="CD402" s="193" t="e">
        <f t="shared" si="316"/>
        <v>#VALUE!</v>
      </c>
      <c r="CE402" s="193" t="e">
        <f t="shared" si="317"/>
        <v>#VALUE!</v>
      </c>
      <c r="CF402" s="193" t="e">
        <f t="shared" si="318"/>
        <v>#VALUE!</v>
      </c>
      <c r="CG402" s="193" t="e">
        <f t="shared" si="319"/>
        <v>#VALUE!</v>
      </c>
      <c r="CH402" s="193" t="e">
        <f t="shared" si="320"/>
        <v>#VALUE!</v>
      </c>
      <c r="CI402" s="193" t="e">
        <f t="shared" si="321"/>
        <v>#VALUE!</v>
      </c>
      <c r="CJ402" s="193" t="e">
        <f t="shared" si="322"/>
        <v>#VALUE!</v>
      </c>
      <c r="CK402" s="193" t="e">
        <f t="shared" si="323"/>
        <v>#VALUE!</v>
      </c>
      <c r="CL402" s="193" t="e">
        <f t="shared" si="324"/>
        <v>#VALUE!</v>
      </c>
      <c r="CM402" s="193" t="e">
        <f t="shared" si="325"/>
        <v>#VALUE!</v>
      </c>
      <c r="CN402" s="193" t="e">
        <f t="shared" si="326"/>
        <v>#VALUE!</v>
      </c>
      <c r="CO402" s="209" t="str">
        <f t="shared" si="327"/>
        <v>2023PEC AI 398</v>
      </c>
      <c r="CP402" s="193" t="e">
        <f t="shared" si="328"/>
        <v>#VALUE!</v>
      </c>
      <c r="CQ402" s="158"/>
      <c r="CR402" s="193">
        <f t="shared" si="329"/>
        <v>20</v>
      </c>
      <c r="CS402" s="193" t="e">
        <f t="shared" si="330"/>
        <v>#VALUE!</v>
      </c>
      <c r="CT402" s="193" t="e">
        <f t="shared" si="331"/>
        <v>#VALUE!</v>
      </c>
      <c r="CU402" s="193" t="e">
        <f t="shared" si="332"/>
        <v>#VALUE!</v>
      </c>
      <c r="CV402" s="193" t="e">
        <f t="shared" si="333"/>
        <v>#VALUE!</v>
      </c>
      <c r="CW402" s="193" t="e">
        <f t="shared" si="334"/>
        <v>#VALUE!</v>
      </c>
      <c r="CX402" s="193" t="e">
        <f t="shared" si="335"/>
        <v>#VALUE!</v>
      </c>
      <c r="CY402" s="193" t="e">
        <f t="shared" si="336"/>
        <v>#VALUE!</v>
      </c>
      <c r="CZ402" s="193" t="e">
        <f t="shared" si="337"/>
        <v>#VALUE!</v>
      </c>
      <c r="DA402" s="193" t="e">
        <f t="shared" si="338"/>
        <v>#VALUE!</v>
      </c>
      <c r="DB402" s="193" t="e">
        <f t="shared" si="339"/>
        <v>#VALUE!</v>
      </c>
      <c r="DC402" s="193" t="e">
        <f t="shared" si="340"/>
        <v>#VALUE!</v>
      </c>
      <c r="DD402" s="193" t="e">
        <f t="shared" si="341"/>
        <v>#VALUE!</v>
      </c>
      <c r="DE402" s="159"/>
      <c r="DF402" s="159" t="e">
        <f t="shared" si="342"/>
        <v>#VALUE!</v>
      </c>
      <c r="DG402" s="159"/>
      <c r="DH402" s="159"/>
      <c r="DI402" s="159"/>
      <c r="DJ402" s="159"/>
      <c r="DK402" s="159"/>
      <c r="DL402" s="159"/>
      <c r="DM402" s="159"/>
      <c r="DN402" s="159"/>
      <c r="DO402" s="159"/>
      <c r="DP402" s="159"/>
      <c r="DQ402" s="159"/>
      <c r="DR402" s="159">
        <f t="shared" si="343"/>
        <v>86</v>
      </c>
      <c r="DS402" s="188">
        <f t="shared" si="344"/>
        <v>17</v>
      </c>
      <c r="DT402" s="159">
        <f t="shared" si="345"/>
        <v>12</v>
      </c>
      <c r="DU402" s="159">
        <f t="shared" si="346"/>
        <v>13</v>
      </c>
      <c r="DV402" s="159">
        <f t="shared" si="347"/>
        <v>13</v>
      </c>
      <c r="DW402" s="159">
        <f t="shared" si="348"/>
        <v>13</v>
      </c>
      <c r="DX402" s="159">
        <f t="shared" si="349"/>
        <v>5</v>
      </c>
      <c r="DY402" s="210">
        <f t="shared" si="350"/>
        <v>13</v>
      </c>
      <c r="DZ402" s="159">
        <f t="shared" si="351"/>
        <v>86</v>
      </c>
      <c r="EA402" s="159">
        <f t="shared" si="352"/>
        <v>17</v>
      </c>
      <c r="EB402" s="159">
        <f t="shared" si="353"/>
        <v>0</v>
      </c>
      <c r="EC402" s="159">
        <f t="shared" si="429"/>
        <v>12</v>
      </c>
      <c r="ED402" s="159">
        <f t="shared" si="429"/>
        <v>13</v>
      </c>
      <c r="EE402" s="159">
        <f t="shared" si="430"/>
        <v>0</v>
      </c>
      <c r="EF402" s="159">
        <f t="shared" si="430"/>
        <v>0</v>
      </c>
      <c r="EG402" s="159">
        <f t="shared" si="354"/>
        <v>13</v>
      </c>
      <c r="EH402" s="159">
        <f t="shared" si="355"/>
        <v>0</v>
      </c>
      <c r="EI402" s="159">
        <f t="shared" si="431"/>
        <v>13</v>
      </c>
      <c r="EJ402" s="159">
        <f t="shared" si="431"/>
        <v>5</v>
      </c>
      <c r="EK402" s="159">
        <f t="shared" si="432"/>
        <v>0</v>
      </c>
      <c r="EL402" s="159">
        <f t="shared" si="432"/>
        <v>0</v>
      </c>
      <c r="EM402" s="159">
        <f t="shared" si="356"/>
        <v>13</v>
      </c>
      <c r="EN402" s="159"/>
      <c r="EO402" s="159"/>
      <c r="EP402" s="188">
        <f t="shared" si="357"/>
        <v>17</v>
      </c>
      <c r="EQ402" s="159">
        <f t="shared" si="358"/>
        <v>14</v>
      </c>
      <c r="ER402" s="159">
        <f t="shared" si="359"/>
        <v>15</v>
      </c>
      <c r="ES402" s="159">
        <f t="shared" si="360"/>
        <v>15</v>
      </c>
      <c r="ET402" s="159">
        <f t="shared" si="361"/>
        <v>11</v>
      </c>
      <c r="EU402" s="159">
        <f t="shared" si="362"/>
        <v>14</v>
      </c>
      <c r="EV402" s="159"/>
      <c r="EW402" s="159">
        <f t="shared" si="363"/>
        <v>86</v>
      </c>
      <c r="EX402" s="159">
        <f t="shared" si="364"/>
        <v>17</v>
      </c>
      <c r="EY402" s="159">
        <f t="shared" si="365"/>
        <v>0</v>
      </c>
      <c r="EZ402" s="159">
        <f t="shared" si="433"/>
        <v>14</v>
      </c>
      <c r="FA402" s="159">
        <f t="shared" si="433"/>
        <v>15</v>
      </c>
      <c r="FB402" s="159">
        <f t="shared" si="434"/>
        <v>0</v>
      </c>
      <c r="FC402" s="159">
        <f t="shared" si="434"/>
        <v>0</v>
      </c>
      <c r="FD402" s="159">
        <f t="shared" si="366"/>
        <v>15</v>
      </c>
      <c r="FE402" s="159">
        <f t="shared" si="367"/>
        <v>0</v>
      </c>
      <c r="FF402" s="159">
        <f t="shared" si="435"/>
        <v>11</v>
      </c>
      <c r="FG402" s="159">
        <f t="shared" si="435"/>
        <v>14</v>
      </c>
      <c r="FH402" s="159">
        <f t="shared" si="368"/>
        <v>0</v>
      </c>
      <c r="FI402" s="159">
        <v>0</v>
      </c>
      <c r="FJ402" s="159">
        <v>0</v>
      </c>
      <c r="FK402" s="159"/>
      <c r="FL402" s="159"/>
      <c r="FM402" s="235">
        <v>86</v>
      </c>
    </row>
    <row r="403" spans="1:169" ht="18" x14ac:dyDescent="0.2">
      <c r="A403" s="194">
        <v>390</v>
      </c>
      <c r="B403" s="211">
        <v>211423243393</v>
      </c>
      <c r="C403" s="211" t="s">
        <v>1447</v>
      </c>
      <c r="D403" s="197"/>
      <c r="E403" s="212" t="s">
        <v>1448</v>
      </c>
      <c r="F403" s="199">
        <f t="shared" si="243"/>
        <v>2</v>
      </c>
      <c r="G403" s="199">
        <f t="shared" si="244"/>
        <v>2</v>
      </c>
      <c r="H403" s="199">
        <f t="shared" si="245"/>
        <v>2</v>
      </c>
      <c r="I403" s="199">
        <f t="shared" si="246"/>
        <v>2</v>
      </c>
      <c r="J403" s="199">
        <f t="shared" si="247"/>
        <v>2</v>
      </c>
      <c r="K403" s="199">
        <f t="shared" si="248"/>
        <v>2</v>
      </c>
      <c r="L403" s="199">
        <f t="shared" si="249"/>
        <v>2</v>
      </c>
      <c r="M403" s="199">
        <f t="shared" si="250"/>
        <v>2</v>
      </c>
      <c r="N403" s="199">
        <f t="shared" si="251"/>
        <v>1</v>
      </c>
      <c r="O403" s="200">
        <f t="shared" si="252"/>
        <v>0</v>
      </c>
      <c r="P403" s="199">
        <f t="shared" si="253"/>
        <v>13</v>
      </c>
      <c r="Q403" s="199">
        <f t="shared" si="254"/>
        <v>0</v>
      </c>
      <c r="R403" s="199">
        <f t="shared" si="255"/>
        <v>0</v>
      </c>
      <c r="S403" s="201">
        <f t="shared" si="428"/>
        <v>0</v>
      </c>
      <c r="T403" s="202">
        <f t="shared" si="256"/>
        <v>3</v>
      </c>
      <c r="U403" s="199">
        <f t="shared" si="257"/>
        <v>0</v>
      </c>
      <c r="V403" s="199">
        <f t="shared" si="258"/>
        <v>0</v>
      </c>
      <c r="W403" s="199">
        <f t="shared" si="259"/>
        <v>0</v>
      </c>
      <c r="X403" s="201">
        <f t="shared" si="260"/>
        <v>0</v>
      </c>
      <c r="Y403" s="203">
        <f t="shared" si="261"/>
        <v>4</v>
      </c>
      <c r="Z403" s="199">
        <f t="shared" si="262"/>
        <v>0</v>
      </c>
      <c r="AA403" s="199">
        <f t="shared" si="263"/>
        <v>0</v>
      </c>
      <c r="AB403" s="199">
        <f t="shared" si="264"/>
        <v>0</v>
      </c>
      <c r="AC403" s="201">
        <f t="shared" si="265"/>
        <v>0</v>
      </c>
      <c r="AD403" s="202">
        <f t="shared" si="266"/>
        <v>4</v>
      </c>
      <c r="AE403" s="199">
        <f t="shared" si="267"/>
        <v>13</v>
      </c>
      <c r="AF403" s="199">
        <f t="shared" si="268"/>
        <v>0</v>
      </c>
      <c r="AG403" s="199">
        <f t="shared" si="269"/>
        <v>0</v>
      </c>
      <c r="AH403" s="201">
        <f t="shared" si="270"/>
        <v>0</v>
      </c>
      <c r="AI403" s="204">
        <f t="shared" si="271"/>
        <v>3</v>
      </c>
      <c r="AJ403" s="199">
        <f t="shared" si="272"/>
        <v>11</v>
      </c>
      <c r="AK403" s="199">
        <f t="shared" si="273"/>
        <v>0</v>
      </c>
      <c r="AL403" s="199">
        <f t="shared" si="274"/>
        <v>0</v>
      </c>
      <c r="AM403" s="201">
        <f t="shared" si="275"/>
        <v>0</v>
      </c>
      <c r="AN403" s="204">
        <f t="shared" si="276"/>
        <v>3</v>
      </c>
      <c r="AO403" s="199">
        <f t="shared" si="277"/>
        <v>0</v>
      </c>
      <c r="AP403" s="199">
        <f t="shared" si="278"/>
        <v>0</v>
      </c>
      <c r="AQ403" s="199">
        <f t="shared" si="279"/>
        <v>0</v>
      </c>
      <c r="AR403" s="201">
        <f t="shared" si="280"/>
        <v>0</v>
      </c>
      <c r="AS403" s="204">
        <f t="shared" si="281"/>
        <v>4</v>
      </c>
      <c r="AT403" s="199">
        <f t="shared" si="282"/>
        <v>13</v>
      </c>
      <c r="AU403" s="199">
        <f t="shared" si="283"/>
        <v>0</v>
      </c>
      <c r="AV403" s="199">
        <f t="shared" si="284"/>
        <v>0</v>
      </c>
      <c r="AW403" s="201">
        <f t="shared" si="285"/>
        <v>0</v>
      </c>
      <c r="AX403" s="205">
        <f t="shared" si="286"/>
        <v>3</v>
      </c>
      <c r="AY403" s="199">
        <f t="shared" si="287"/>
        <v>0</v>
      </c>
      <c r="AZ403" s="199">
        <f t="shared" si="288"/>
        <v>0</v>
      </c>
      <c r="BA403" s="199">
        <f t="shared" si="289"/>
        <v>0</v>
      </c>
      <c r="BB403" s="201">
        <f t="shared" si="290"/>
        <v>0</v>
      </c>
      <c r="BC403" s="204">
        <f t="shared" si="291"/>
        <v>4</v>
      </c>
      <c r="BD403" s="199">
        <f t="shared" si="292"/>
        <v>0</v>
      </c>
      <c r="BE403" s="199">
        <f t="shared" si="293"/>
        <v>0</v>
      </c>
      <c r="BF403" s="199">
        <f t="shared" si="294"/>
        <v>0</v>
      </c>
      <c r="BG403" s="201">
        <f t="shared" si="295"/>
        <v>0</v>
      </c>
      <c r="BH403" s="204">
        <f t="shared" si="296"/>
        <v>4</v>
      </c>
      <c r="BI403" s="199">
        <f t="shared" si="297"/>
        <v>7</v>
      </c>
      <c r="BJ403" s="199">
        <f t="shared" si="298"/>
        <v>0</v>
      </c>
      <c r="BK403" s="199">
        <f t="shared" si="299"/>
        <v>0</v>
      </c>
      <c r="BL403" s="201">
        <f t="shared" si="300"/>
        <v>0</v>
      </c>
      <c r="BM403" s="206">
        <f t="shared" si="301"/>
        <v>3</v>
      </c>
      <c r="BN403" s="199">
        <f t="shared" si="302"/>
        <v>13</v>
      </c>
      <c r="BO403" s="199">
        <f t="shared" si="303"/>
        <v>0</v>
      </c>
      <c r="BP403" s="199">
        <f t="shared" si="304"/>
        <v>0</v>
      </c>
      <c r="BQ403" s="201">
        <f t="shared" si="305"/>
        <v>0</v>
      </c>
      <c r="BR403" s="207">
        <f t="shared" si="306"/>
        <v>3</v>
      </c>
      <c r="BS403" s="199">
        <f t="shared" si="307"/>
        <v>0</v>
      </c>
      <c r="BT403" s="199">
        <f t="shared" si="308"/>
        <v>0</v>
      </c>
      <c r="BU403" s="199">
        <f t="shared" si="309"/>
        <v>0</v>
      </c>
      <c r="BV403" s="201">
        <f t="shared" si="310"/>
        <v>0</v>
      </c>
      <c r="BW403" s="207">
        <f t="shared" si="311"/>
        <v>4</v>
      </c>
      <c r="BX403" s="235">
        <v>87</v>
      </c>
      <c r="BY403" s="235">
        <v>87</v>
      </c>
      <c r="BZ403" s="193" t="e">
        <f t="shared" si="312"/>
        <v>#VALUE!</v>
      </c>
      <c r="CA403" s="193">
        <f t="shared" si="313"/>
        <v>20</v>
      </c>
      <c r="CB403" s="193" t="e">
        <f t="shared" si="314"/>
        <v>#VALUE!</v>
      </c>
      <c r="CC403" s="193" t="e">
        <f t="shared" si="315"/>
        <v>#VALUE!</v>
      </c>
      <c r="CD403" s="193" t="e">
        <f t="shared" si="316"/>
        <v>#VALUE!</v>
      </c>
      <c r="CE403" s="193" t="e">
        <f t="shared" si="317"/>
        <v>#VALUE!</v>
      </c>
      <c r="CF403" s="193" t="e">
        <f t="shared" si="318"/>
        <v>#VALUE!</v>
      </c>
      <c r="CG403" s="193" t="e">
        <f t="shared" si="319"/>
        <v>#VALUE!</v>
      </c>
      <c r="CH403" s="193" t="e">
        <f t="shared" si="320"/>
        <v>#VALUE!</v>
      </c>
      <c r="CI403" s="193" t="e">
        <f t="shared" si="321"/>
        <v>#VALUE!</v>
      </c>
      <c r="CJ403" s="193" t="e">
        <f t="shared" si="322"/>
        <v>#VALUE!</v>
      </c>
      <c r="CK403" s="193" t="e">
        <f t="shared" si="323"/>
        <v>#VALUE!</v>
      </c>
      <c r="CL403" s="193" t="e">
        <f t="shared" si="324"/>
        <v>#VALUE!</v>
      </c>
      <c r="CM403" s="193" t="e">
        <f t="shared" si="325"/>
        <v>#VALUE!</v>
      </c>
      <c r="CN403" s="193" t="e">
        <f t="shared" si="326"/>
        <v>#VALUE!</v>
      </c>
      <c r="CO403" s="209" t="str">
        <f t="shared" si="327"/>
        <v>2023PEC AI 249</v>
      </c>
      <c r="CP403" s="193" t="e">
        <f t="shared" si="328"/>
        <v>#VALUE!</v>
      </c>
      <c r="CQ403" s="158"/>
      <c r="CR403" s="193">
        <f t="shared" si="329"/>
        <v>20</v>
      </c>
      <c r="CS403" s="193" t="e">
        <f t="shared" si="330"/>
        <v>#VALUE!</v>
      </c>
      <c r="CT403" s="193" t="e">
        <f t="shared" si="331"/>
        <v>#VALUE!</v>
      </c>
      <c r="CU403" s="193" t="e">
        <f t="shared" si="332"/>
        <v>#VALUE!</v>
      </c>
      <c r="CV403" s="193" t="e">
        <f t="shared" si="333"/>
        <v>#VALUE!</v>
      </c>
      <c r="CW403" s="193" t="e">
        <f t="shared" si="334"/>
        <v>#VALUE!</v>
      </c>
      <c r="CX403" s="193" t="e">
        <f t="shared" si="335"/>
        <v>#VALUE!</v>
      </c>
      <c r="CY403" s="193" t="e">
        <f t="shared" si="336"/>
        <v>#VALUE!</v>
      </c>
      <c r="CZ403" s="193" t="e">
        <f t="shared" si="337"/>
        <v>#VALUE!</v>
      </c>
      <c r="DA403" s="193" t="e">
        <f t="shared" si="338"/>
        <v>#VALUE!</v>
      </c>
      <c r="DB403" s="193" t="e">
        <f t="shared" si="339"/>
        <v>#VALUE!</v>
      </c>
      <c r="DC403" s="193" t="e">
        <f t="shared" si="340"/>
        <v>#VALUE!</v>
      </c>
      <c r="DD403" s="193" t="e">
        <f t="shared" si="341"/>
        <v>#VALUE!</v>
      </c>
      <c r="DE403" s="159"/>
      <c r="DF403" s="159" t="e">
        <f t="shared" si="342"/>
        <v>#VALUE!</v>
      </c>
      <c r="DG403" s="159"/>
      <c r="DH403" s="159"/>
      <c r="DI403" s="159"/>
      <c r="DJ403" s="159"/>
      <c r="DK403" s="159"/>
      <c r="DL403" s="159"/>
      <c r="DM403" s="159"/>
      <c r="DN403" s="159"/>
      <c r="DO403" s="159"/>
      <c r="DP403" s="159"/>
      <c r="DQ403" s="159"/>
      <c r="DR403" s="159">
        <f t="shared" si="343"/>
        <v>87</v>
      </c>
      <c r="DS403" s="188">
        <f t="shared" si="344"/>
        <v>17</v>
      </c>
      <c r="DT403" s="159">
        <f t="shared" si="345"/>
        <v>13</v>
      </c>
      <c r="DU403" s="159">
        <f t="shared" si="346"/>
        <v>13</v>
      </c>
      <c r="DV403" s="159">
        <f t="shared" si="347"/>
        <v>11</v>
      </c>
      <c r="DW403" s="159">
        <f t="shared" si="348"/>
        <v>13</v>
      </c>
      <c r="DX403" s="159">
        <f t="shared" si="349"/>
        <v>7</v>
      </c>
      <c r="DY403" s="210">
        <f t="shared" si="350"/>
        <v>13</v>
      </c>
      <c r="DZ403" s="159">
        <f t="shared" si="351"/>
        <v>87</v>
      </c>
      <c r="EA403" s="159">
        <f t="shared" si="352"/>
        <v>17</v>
      </c>
      <c r="EB403" s="159">
        <f t="shared" si="353"/>
        <v>13</v>
      </c>
      <c r="EC403" s="159">
        <f t="shared" si="429"/>
        <v>0</v>
      </c>
      <c r="ED403" s="159">
        <f t="shared" si="429"/>
        <v>0</v>
      </c>
      <c r="EE403" s="159">
        <f t="shared" si="430"/>
        <v>13</v>
      </c>
      <c r="EF403" s="159">
        <f t="shared" si="430"/>
        <v>11</v>
      </c>
      <c r="EG403" s="159">
        <f t="shared" si="354"/>
        <v>0</v>
      </c>
      <c r="EH403" s="159">
        <f t="shared" si="355"/>
        <v>13</v>
      </c>
      <c r="EI403" s="159">
        <f t="shared" si="431"/>
        <v>0</v>
      </c>
      <c r="EJ403" s="159">
        <f t="shared" si="431"/>
        <v>0</v>
      </c>
      <c r="EK403" s="159">
        <f t="shared" si="432"/>
        <v>7</v>
      </c>
      <c r="EL403" s="159">
        <f t="shared" si="432"/>
        <v>13</v>
      </c>
      <c r="EM403" s="159">
        <f t="shared" si="356"/>
        <v>0</v>
      </c>
      <c r="EN403" s="159"/>
      <c r="EO403" s="159"/>
      <c r="EP403" s="188">
        <f t="shared" si="357"/>
        <v>17</v>
      </c>
      <c r="EQ403" s="159">
        <f t="shared" si="358"/>
        <v>15</v>
      </c>
      <c r="ER403" s="159">
        <f t="shared" si="359"/>
        <v>15</v>
      </c>
      <c r="ES403" s="159">
        <f t="shared" si="360"/>
        <v>14</v>
      </c>
      <c r="ET403" s="159">
        <f t="shared" si="361"/>
        <v>12</v>
      </c>
      <c r="EU403" s="159">
        <f t="shared" si="362"/>
        <v>14</v>
      </c>
      <c r="EV403" s="159"/>
      <c r="EW403" s="159">
        <f t="shared" si="363"/>
        <v>87</v>
      </c>
      <c r="EX403" s="159">
        <f t="shared" si="364"/>
        <v>17</v>
      </c>
      <c r="EY403" s="159">
        <f t="shared" si="365"/>
        <v>15</v>
      </c>
      <c r="EZ403" s="159">
        <f t="shared" si="433"/>
        <v>0</v>
      </c>
      <c r="FA403" s="159">
        <f t="shared" si="433"/>
        <v>0</v>
      </c>
      <c r="FB403" s="159">
        <f t="shared" si="434"/>
        <v>15</v>
      </c>
      <c r="FC403" s="159">
        <f t="shared" si="434"/>
        <v>14</v>
      </c>
      <c r="FD403" s="159">
        <f t="shared" si="366"/>
        <v>0</v>
      </c>
      <c r="FE403" s="159">
        <f t="shared" si="367"/>
        <v>12</v>
      </c>
      <c r="FF403" s="159">
        <f t="shared" si="435"/>
        <v>0</v>
      </c>
      <c r="FG403" s="159">
        <f t="shared" si="435"/>
        <v>0</v>
      </c>
      <c r="FH403" s="159">
        <f t="shared" si="368"/>
        <v>14</v>
      </c>
      <c r="FI403" s="159">
        <v>0</v>
      </c>
      <c r="FJ403" s="159">
        <v>0</v>
      </c>
      <c r="FK403" s="159"/>
      <c r="FL403" s="159"/>
      <c r="FM403" s="235">
        <v>87</v>
      </c>
    </row>
    <row r="404" spans="1:169" ht="18" x14ac:dyDescent="0.2">
      <c r="A404" s="213">
        <v>391</v>
      </c>
      <c r="B404" s="195">
        <v>211423243394</v>
      </c>
      <c r="C404" s="196" t="s">
        <v>1449</v>
      </c>
      <c r="D404" s="197"/>
      <c r="E404" s="198" t="s">
        <v>1450</v>
      </c>
      <c r="F404" s="199">
        <f t="shared" si="243"/>
        <v>2</v>
      </c>
      <c r="G404" s="199">
        <f t="shared" si="244"/>
        <v>2</v>
      </c>
      <c r="H404" s="199">
        <f t="shared" si="245"/>
        <v>2</v>
      </c>
      <c r="I404" s="199">
        <f t="shared" si="246"/>
        <v>2</v>
      </c>
      <c r="J404" s="199">
        <f t="shared" si="247"/>
        <v>2</v>
      </c>
      <c r="K404" s="199">
        <f t="shared" si="248"/>
        <v>2</v>
      </c>
      <c r="L404" s="199">
        <f t="shared" si="249"/>
        <v>2</v>
      </c>
      <c r="M404" s="199">
        <f t="shared" si="250"/>
        <v>1</v>
      </c>
      <c r="N404" s="199">
        <f t="shared" si="251"/>
        <v>0</v>
      </c>
      <c r="O404" s="200">
        <f t="shared" si="252"/>
        <v>0</v>
      </c>
      <c r="P404" s="199">
        <f t="shared" si="253"/>
        <v>0</v>
      </c>
      <c r="Q404" s="199">
        <f t="shared" si="254"/>
        <v>0</v>
      </c>
      <c r="R404" s="199">
        <f t="shared" si="255"/>
        <v>0</v>
      </c>
      <c r="S404" s="201">
        <f t="shared" si="428"/>
        <v>0</v>
      </c>
      <c r="T404" s="202">
        <f t="shared" si="256"/>
        <v>4</v>
      </c>
      <c r="U404" s="199">
        <f t="shared" si="257"/>
        <v>10</v>
      </c>
      <c r="V404" s="199">
        <f t="shared" si="258"/>
        <v>0</v>
      </c>
      <c r="W404" s="199">
        <f t="shared" si="259"/>
        <v>0</v>
      </c>
      <c r="X404" s="201">
        <f t="shared" si="260"/>
        <v>0</v>
      </c>
      <c r="Y404" s="203">
        <f t="shared" si="261"/>
        <v>3</v>
      </c>
      <c r="Z404" s="199">
        <f t="shared" si="262"/>
        <v>11</v>
      </c>
      <c r="AA404" s="199">
        <f t="shared" si="263"/>
        <v>0</v>
      </c>
      <c r="AB404" s="199">
        <f t="shared" si="264"/>
        <v>0</v>
      </c>
      <c r="AC404" s="201">
        <f t="shared" si="265"/>
        <v>0</v>
      </c>
      <c r="AD404" s="202">
        <f t="shared" si="266"/>
        <v>3</v>
      </c>
      <c r="AE404" s="199">
        <f t="shared" si="267"/>
        <v>0</v>
      </c>
      <c r="AF404" s="199">
        <f t="shared" si="268"/>
        <v>0</v>
      </c>
      <c r="AG404" s="199">
        <f t="shared" si="269"/>
        <v>0</v>
      </c>
      <c r="AH404" s="201">
        <f t="shared" si="270"/>
        <v>0</v>
      </c>
      <c r="AI404" s="204">
        <f t="shared" si="271"/>
        <v>4</v>
      </c>
      <c r="AJ404" s="199">
        <f t="shared" si="272"/>
        <v>0</v>
      </c>
      <c r="AK404" s="199">
        <f t="shared" si="273"/>
        <v>0</v>
      </c>
      <c r="AL404" s="199">
        <f t="shared" si="274"/>
        <v>0</v>
      </c>
      <c r="AM404" s="201">
        <f t="shared" si="275"/>
        <v>0</v>
      </c>
      <c r="AN404" s="204">
        <f t="shared" si="276"/>
        <v>4</v>
      </c>
      <c r="AO404" s="199">
        <f t="shared" si="277"/>
        <v>11</v>
      </c>
      <c r="AP404" s="199">
        <f t="shared" si="278"/>
        <v>0</v>
      </c>
      <c r="AQ404" s="199">
        <f t="shared" si="279"/>
        <v>0</v>
      </c>
      <c r="AR404" s="201">
        <f t="shared" si="280"/>
        <v>0</v>
      </c>
      <c r="AS404" s="204">
        <f t="shared" si="281"/>
        <v>3</v>
      </c>
      <c r="AT404" s="199">
        <f t="shared" si="282"/>
        <v>0</v>
      </c>
      <c r="AU404" s="199">
        <f t="shared" si="283"/>
        <v>0</v>
      </c>
      <c r="AV404" s="199">
        <f t="shared" si="284"/>
        <v>0</v>
      </c>
      <c r="AW404" s="201">
        <f t="shared" si="285"/>
        <v>0</v>
      </c>
      <c r="AX404" s="205">
        <f t="shared" si="286"/>
        <v>4</v>
      </c>
      <c r="AY404" s="199">
        <f t="shared" si="287"/>
        <v>11</v>
      </c>
      <c r="AZ404" s="199">
        <f t="shared" si="288"/>
        <v>0</v>
      </c>
      <c r="BA404" s="199">
        <f t="shared" si="289"/>
        <v>0</v>
      </c>
      <c r="BB404" s="201">
        <f t="shared" si="290"/>
        <v>0</v>
      </c>
      <c r="BC404" s="204">
        <f t="shared" si="291"/>
        <v>3</v>
      </c>
      <c r="BD404" s="199">
        <f t="shared" si="292"/>
        <v>4</v>
      </c>
      <c r="BE404" s="199">
        <f t="shared" si="293"/>
        <v>0</v>
      </c>
      <c r="BF404" s="199">
        <f t="shared" si="294"/>
        <v>0</v>
      </c>
      <c r="BG404" s="201">
        <f t="shared" si="295"/>
        <v>0</v>
      </c>
      <c r="BH404" s="204">
        <f t="shared" si="296"/>
        <v>3</v>
      </c>
      <c r="BI404" s="199">
        <f t="shared" si="297"/>
        <v>0</v>
      </c>
      <c r="BJ404" s="199">
        <f t="shared" si="298"/>
        <v>0</v>
      </c>
      <c r="BK404" s="199">
        <f t="shared" si="299"/>
        <v>0</v>
      </c>
      <c r="BL404" s="201">
        <f t="shared" si="300"/>
        <v>0</v>
      </c>
      <c r="BM404" s="206">
        <f t="shared" si="301"/>
        <v>4</v>
      </c>
      <c r="BN404" s="199">
        <f t="shared" si="302"/>
        <v>0</v>
      </c>
      <c r="BO404" s="199">
        <f t="shared" si="303"/>
        <v>0</v>
      </c>
      <c r="BP404" s="199">
        <f t="shared" si="304"/>
        <v>0</v>
      </c>
      <c r="BQ404" s="201">
        <f t="shared" si="305"/>
        <v>0</v>
      </c>
      <c r="BR404" s="207">
        <f t="shared" si="306"/>
        <v>4</v>
      </c>
      <c r="BS404" s="199">
        <f t="shared" si="307"/>
        <v>11</v>
      </c>
      <c r="BT404" s="199">
        <f t="shared" si="308"/>
        <v>0</v>
      </c>
      <c r="BU404" s="199">
        <f t="shared" si="309"/>
        <v>0</v>
      </c>
      <c r="BV404" s="201">
        <f t="shared" si="310"/>
        <v>0</v>
      </c>
      <c r="BW404" s="207">
        <f t="shared" si="311"/>
        <v>3</v>
      </c>
      <c r="BX404" s="235">
        <v>73</v>
      </c>
      <c r="BY404" s="235">
        <v>73</v>
      </c>
      <c r="BZ404" s="193" t="e">
        <f t="shared" si="312"/>
        <v>#VALUE!</v>
      </c>
      <c r="CA404" s="193">
        <f t="shared" si="313"/>
        <v>20</v>
      </c>
      <c r="CB404" s="193" t="e">
        <f t="shared" si="314"/>
        <v>#VALUE!</v>
      </c>
      <c r="CC404" s="193" t="e">
        <f t="shared" si="315"/>
        <v>#VALUE!</v>
      </c>
      <c r="CD404" s="193" t="e">
        <f t="shared" si="316"/>
        <v>#VALUE!</v>
      </c>
      <c r="CE404" s="193" t="e">
        <f t="shared" si="317"/>
        <v>#VALUE!</v>
      </c>
      <c r="CF404" s="193" t="e">
        <f t="shared" si="318"/>
        <v>#VALUE!</v>
      </c>
      <c r="CG404" s="193" t="e">
        <f t="shared" si="319"/>
        <v>#VALUE!</v>
      </c>
      <c r="CH404" s="193" t="e">
        <f t="shared" si="320"/>
        <v>#VALUE!</v>
      </c>
      <c r="CI404" s="193" t="e">
        <f t="shared" si="321"/>
        <v>#VALUE!</v>
      </c>
      <c r="CJ404" s="193" t="e">
        <f t="shared" si="322"/>
        <v>#VALUE!</v>
      </c>
      <c r="CK404" s="193" t="e">
        <f t="shared" si="323"/>
        <v>#VALUE!</v>
      </c>
      <c r="CL404" s="193" t="e">
        <f t="shared" si="324"/>
        <v>#VALUE!</v>
      </c>
      <c r="CM404" s="193" t="e">
        <f t="shared" si="325"/>
        <v>#VALUE!</v>
      </c>
      <c r="CN404" s="193" t="e">
        <f t="shared" si="326"/>
        <v>#VALUE!</v>
      </c>
      <c r="CO404" s="209" t="str">
        <f t="shared" si="327"/>
        <v>2023PEC AI 399</v>
      </c>
      <c r="CP404" s="193" t="e">
        <f t="shared" si="328"/>
        <v>#VALUE!</v>
      </c>
      <c r="CQ404" s="158"/>
      <c r="CR404" s="193">
        <f t="shared" si="329"/>
        <v>20</v>
      </c>
      <c r="CS404" s="193" t="e">
        <f t="shared" si="330"/>
        <v>#VALUE!</v>
      </c>
      <c r="CT404" s="193" t="e">
        <f t="shared" si="331"/>
        <v>#VALUE!</v>
      </c>
      <c r="CU404" s="193" t="e">
        <f t="shared" si="332"/>
        <v>#VALUE!</v>
      </c>
      <c r="CV404" s="193" t="e">
        <f t="shared" si="333"/>
        <v>#VALUE!</v>
      </c>
      <c r="CW404" s="193" t="e">
        <f t="shared" si="334"/>
        <v>#VALUE!</v>
      </c>
      <c r="CX404" s="193" t="e">
        <f t="shared" si="335"/>
        <v>#VALUE!</v>
      </c>
      <c r="CY404" s="193" t="e">
        <f t="shared" si="336"/>
        <v>#VALUE!</v>
      </c>
      <c r="CZ404" s="193" t="e">
        <f t="shared" si="337"/>
        <v>#VALUE!</v>
      </c>
      <c r="DA404" s="193" t="e">
        <f t="shared" si="338"/>
        <v>#VALUE!</v>
      </c>
      <c r="DB404" s="193" t="e">
        <f t="shared" si="339"/>
        <v>#VALUE!</v>
      </c>
      <c r="DC404" s="193" t="e">
        <f t="shared" si="340"/>
        <v>#VALUE!</v>
      </c>
      <c r="DD404" s="193" t="e">
        <f t="shared" si="341"/>
        <v>#VALUE!</v>
      </c>
      <c r="DE404" s="159"/>
      <c r="DF404" s="159" t="e">
        <f t="shared" si="342"/>
        <v>#VALUE!</v>
      </c>
      <c r="DG404" s="159"/>
      <c r="DH404" s="159"/>
      <c r="DI404" s="159"/>
      <c r="DJ404" s="159"/>
      <c r="DK404" s="159"/>
      <c r="DL404" s="159"/>
      <c r="DM404" s="159"/>
      <c r="DN404" s="159"/>
      <c r="DO404" s="159"/>
      <c r="DP404" s="159"/>
      <c r="DQ404" s="159"/>
      <c r="DR404" s="159">
        <f t="shared" si="343"/>
        <v>73</v>
      </c>
      <c r="DS404" s="188">
        <f t="shared" si="344"/>
        <v>15</v>
      </c>
      <c r="DT404" s="159">
        <f t="shared" si="345"/>
        <v>10</v>
      </c>
      <c r="DU404" s="159">
        <f t="shared" si="346"/>
        <v>11</v>
      </c>
      <c r="DV404" s="159">
        <f t="shared" si="347"/>
        <v>11</v>
      </c>
      <c r="DW404" s="159">
        <f t="shared" si="348"/>
        <v>11</v>
      </c>
      <c r="DX404" s="159">
        <f t="shared" si="349"/>
        <v>4</v>
      </c>
      <c r="DY404" s="210">
        <f t="shared" si="350"/>
        <v>11</v>
      </c>
      <c r="DZ404" s="159">
        <f t="shared" si="351"/>
        <v>73</v>
      </c>
      <c r="EA404" s="159">
        <f t="shared" si="352"/>
        <v>15</v>
      </c>
      <c r="EB404" s="159">
        <f t="shared" si="353"/>
        <v>0</v>
      </c>
      <c r="EC404" s="159">
        <f t="shared" si="429"/>
        <v>10</v>
      </c>
      <c r="ED404" s="159">
        <f t="shared" si="429"/>
        <v>11</v>
      </c>
      <c r="EE404" s="159">
        <f t="shared" si="430"/>
        <v>0</v>
      </c>
      <c r="EF404" s="159">
        <f t="shared" si="430"/>
        <v>0</v>
      </c>
      <c r="EG404" s="159">
        <f t="shared" si="354"/>
        <v>11</v>
      </c>
      <c r="EH404" s="159">
        <f t="shared" si="355"/>
        <v>0</v>
      </c>
      <c r="EI404" s="159">
        <f t="shared" si="431"/>
        <v>11</v>
      </c>
      <c r="EJ404" s="159">
        <f t="shared" si="431"/>
        <v>4</v>
      </c>
      <c r="EK404" s="159">
        <f t="shared" si="432"/>
        <v>0</v>
      </c>
      <c r="EL404" s="159">
        <f t="shared" si="432"/>
        <v>0</v>
      </c>
      <c r="EM404" s="159">
        <f t="shared" si="356"/>
        <v>11</v>
      </c>
      <c r="EN404" s="159"/>
      <c r="EO404" s="159"/>
      <c r="EP404" s="188">
        <f t="shared" si="357"/>
        <v>15</v>
      </c>
      <c r="EQ404" s="159">
        <f t="shared" si="358"/>
        <v>12</v>
      </c>
      <c r="ER404" s="159">
        <f t="shared" si="359"/>
        <v>13</v>
      </c>
      <c r="ES404" s="159">
        <f t="shared" si="360"/>
        <v>13</v>
      </c>
      <c r="ET404" s="159">
        <f t="shared" si="361"/>
        <v>8</v>
      </c>
      <c r="EU404" s="159">
        <f t="shared" si="362"/>
        <v>12</v>
      </c>
      <c r="EV404" s="159"/>
      <c r="EW404" s="159">
        <f t="shared" si="363"/>
        <v>73</v>
      </c>
      <c r="EX404" s="159">
        <f t="shared" si="364"/>
        <v>15</v>
      </c>
      <c r="EY404" s="159">
        <f t="shared" si="365"/>
        <v>0</v>
      </c>
      <c r="EZ404" s="159">
        <f t="shared" si="433"/>
        <v>12</v>
      </c>
      <c r="FA404" s="159">
        <f t="shared" si="433"/>
        <v>13</v>
      </c>
      <c r="FB404" s="159">
        <f t="shared" si="434"/>
        <v>0</v>
      </c>
      <c r="FC404" s="159">
        <f t="shared" si="434"/>
        <v>0</v>
      </c>
      <c r="FD404" s="159">
        <f t="shared" si="366"/>
        <v>13</v>
      </c>
      <c r="FE404" s="159">
        <f t="shared" si="367"/>
        <v>0</v>
      </c>
      <c r="FF404" s="159">
        <f t="shared" si="435"/>
        <v>8</v>
      </c>
      <c r="FG404" s="159">
        <f t="shared" si="435"/>
        <v>12</v>
      </c>
      <c r="FH404" s="159">
        <f t="shared" si="368"/>
        <v>0</v>
      </c>
      <c r="FI404" s="159">
        <v>0</v>
      </c>
      <c r="FJ404" s="159">
        <v>0</v>
      </c>
      <c r="FK404" s="159"/>
      <c r="FL404" s="159"/>
      <c r="FM404" s="235">
        <v>73</v>
      </c>
    </row>
    <row r="405" spans="1:169" ht="18" x14ac:dyDescent="0.2">
      <c r="A405" s="194">
        <v>392</v>
      </c>
      <c r="B405" s="195">
        <v>211423243395</v>
      </c>
      <c r="C405" s="196" t="s">
        <v>1451</v>
      </c>
      <c r="D405" s="197"/>
      <c r="E405" s="198" t="s">
        <v>1452</v>
      </c>
      <c r="F405" s="199">
        <f t="shared" si="243"/>
        <v>2</v>
      </c>
      <c r="G405" s="199">
        <f t="shared" si="244"/>
        <v>2</v>
      </c>
      <c r="H405" s="199">
        <f t="shared" si="245"/>
        <v>2</v>
      </c>
      <c r="I405" s="199">
        <f t="shared" si="246"/>
        <v>2</v>
      </c>
      <c r="J405" s="199">
        <f t="shared" si="247"/>
        <v>2</v>
      </c>
      <c r="K405" s="199">
        <f t="shared" si="248"/>
        <v>2</v>
      </c>
      <c r="L405" s="199">
        <f t="shared" si="249"/>
        <v>2</v>
      </c>
      <c r="M405" s="199">
        <f t="shared" si="250"/>
        <v>2</v>
      </c>
      <c r="N405" s="199">
        <f t="shared" si="251"/>
        <v>0</v>
      </c>
      <c r="O405" s="200">
        <f t="shared" si="252"/>
        <v>0</v>
      </c>
      <c r="P405" s="199">
        <f t="shared" si="253"/>
        <v>12</v>
      </c>
      <c r="Q405" s="199">
        <f t="shared" si="254"/>
        <v>0</v>
      </c>
      <c r="R405" s="199">
        <f t="shared" si="255"/>
        <v>0</v>
      </c>
      <c r="S405" s="201">
        <f t="shared" si="428"/>
        <v>0</v>
      </c>
      <c r="T405" s="202">
        <f t="shared" si="256"/>
        <v>3</v>
      </c>
      <c r="U405" s="199">
        <f t="shared" si="257"/>
        <v>0</v>
      </c>
      <c r="V405" s="199">
        <f t="shared" si="258"/>
        <v>0</v>
      </c>
      <c r="W405" s="199">
        <f t="shared" si="259"/>
        <v>0</v>
      </c>
      <c r="X405" s="201">
        <f t="shared" si="260"/>
        <v>0</v>
      </c>
      <c r="Y405" s="203">
        <f t="shared" si="261"/>
        <v>4</v>
      </c>
      <c r="Z405" s="199">
        <f t="shared" si="262"/>
        <v>0</v>
      </c>
      <c r="AA405" s="199">
        <f t="shared" si="263"/>
        <v>0</v>
      </c>
      <c r="AB405" s="199">
        <f t="shared" si="264"/>
        <v>0</v>
      </c>
      <c r="AC405" s="201">
        <f t="shared" si="265"/>
        <v>0</v>
      </c>
      <c r="AD405" s="202">
        <f t="shared" si="266"/>
        <v>4</v>
      </c>
      <c r="AE405" s="199">
        <f t="shared" si="267"/>
        <v>12</v>
      </c>
      <c r="AF405" s="199">
        <f t="shared" si="268"/>
        <v>0</v>
      </c>
      <c r="AG405" s="199">
        <f t="shared" si="269"/>
        <v>0</v>
      </c>
      <c r="AH405" s="201">
        <f t="shared" si="270"/>
        <v>0</v>
      </c>
      <c r="AI405" s="204">
        <f t="shared" si="271"/>
        <v>3</v>
      </c>
      <c r="AJ405" s="199">
        <f t="shared" si="272"/>
        <v>10</v>
      </c>
      <c r="AK405" s="199">
        <f t="shared" si="273"/>
        <v>0</v>
      </c>
      <c r="AL405" s="199">
        <f t="shared" si="274"/>
        <v>0</v>
      </c>
      <c r="AM405" s="201">
        <f t="shared" si="275"/>
        <v>0</v>
      </c>
      <c r="AN405" s="204">
        <f t="shared" si="276"/>
        <v>3</v>
      </c>
      <c r="AO405" s="199">
        <f t="shared" si="277"/>
        <v>0</v>
      </c>
      <c r="AP405" s="199">
        <f t="shared" si="278"/>
        <v>0</v>
      </c>
      <c r="AQ405" s="199">
        <f t="shared" si="279"/>
        <v>0</v>
      </c>
      <c r="AR405" s="201">
        <f t="shared" si="280"/>
        <v>0</v>
      </c>
      <c r="AS405" s="204">
        <f t="shared" si="281"/>
        <v>4</v>
      </c>
      <c r="AT405" s="199">
        <f t="shared" si="282"/>
        <v>12</v>
      </c>
      <c r="AU405" s="199">
        <f t="shared" si="283"/>
        <v>0</v>
      </c>
      <c r="AV405" s="199">
        <f t="shared" si="284"/>
        <v>0</v>
      </c>
      <c r="AW405" s="201">
        <f t="shared" si="285"/>
        <v>0</v>
      </c>
      <c r="AX405" s="205">
        <f t="shared" si="286"/>
        <v>3</v>
      </c>
      <c r="AY405" s="199">
        <f t="shared" si="287"/>
        <v>0</v>
      </c>
      <c r="AZ405" s="199">
        <f t="shared" si="288"/>
        <v>0</v>
      </c>
      <c r="BA405" s="199">
        <f t="shared" si="289"/>
        <v>0</v>
      </c>
      <c r="BB405" s="201">
        <f t="shared" si="290"/>
        <v>0</v>
      </c>
      <c r="BC405" s="204">
        <f t="shared" si="291"/>
        <v>4</v>
      </c>
      <c r="BD405" s="199">
        <f t="shared" si="292"/>
        <v>0</v>
      </c>
      <c r="BE405" s="199">
        <f t="shared" si="293"/>
        <v>0</v>
      </c>
      <c r="BF405" s="199">
        <f t="shared" si="294"/>
        <v>0</v>
      </c>
      <c r="BG405" s="201">
        <f t="shared" si="295"/>
        <v>0</v>
      </c>
      <c r="BH405" s="204">
        <f t="shared" si="296"/>
        <v>4</v>
      </c>
      <c r="BI405" s="199">
        <f t="shared" si="297"/>
        <v>8</v>
      </c>
      <c r="BJ405" s="199">
        <f t="shared" si="298"/>
        <v>0</v>
      </c>
      <c r="BK405" s="199">
        <f t="shared" si="299"/>
        <v>0</v>
      </c>
      <c r="BL405" s="201">
        <f t="shared" si="300"/>
        <v>0</v>
      </c>
      <c r="BM405" s="206">
        <f t="shared" si="301"/>
        <v>3</v>
      </c>
      <c r="BN405" s="199">
        <f t="shared" si="302"/>
        <v>12</v>
      </c>
      <c r="BO405" s="199">
        <f t="shared" si="303"/>
        <v>0</v>
      </c>
      <c r="BP405" s="199">
        <f t="shared" si="304"/>
        <v>0</v>
      </c>
      <c r="BQ405" s="201">
        <f t="shared" si="305"/>
        <v>0</v>
      </c>
      <c r="BR405" s="207">
        <f t="shared" si="306"/>
        <v>3</v>
      </c>
      <c r="BS405" s="199">
        <f t="shared" si="307"/>
        <v>0</v>
      </c>
      <c r="BT405" s="199">
        <f t="shared" si="308"/>
        <v>0</v>
      </c>
      <c r="BU405" s="199">
        <f t="shared" si="309"/>
        <v>0</v>
      </c>
      <c r="BV405" s="201">
        <f t="shared" si="310"/>
        <v>0</v>
      </c>
      <c r="BW405" s="207">
        <f t="shared" si="311"/>
        <v>4</v>
      </c>
      <c r="BX405" s="235">
        <v>82</v>
      </c>
      <c r="BY405" s="235">
        <v>82</v>
      </c>
      <c r="BZ405" s="193" t="e">
        <f t="shared" si="312"/>
        <v>#VALUE!</v>
      </c>
      <c r="CA405" s="193">
        <f t="shared" si="313"/>
        <v>20</v>
      </c>
      <c r="CB405" s="193" t="e">
        <f t="shared" si="314"/>
        <v>#VALUE!</v>
      </c>
      <c r="CC405" s="193" t="e">
        <f t="shared" si="315"/>
        <v>#VALUE!</v>
      </c>
      <c r="CD405" s="193" t="e">
        <f t="shared" si="316"/>
        <v>#VALUE!</v>
      </c>
      <c r="CE405" s="193" t="e">
        <f t="shared" si="317"/>
        <v>#VALUE!</v>
      </c>
      <c r="CF405" s="193" t="e">
        <f t="shared" si="318"/>
        <v>#VALUE!</v>
      </c>
      <c r="CG405" s="193" t="e">
        <f t="shared" si="319"/>
        <v>#VALUE!</v>
      </c>
      <c r="CH405" s="193" t="e">
        <f t="shared" si="320"/>
        <v>#VALUE!</v>
      </c>
      <c r="CI405" s="193" t="e">
        <f t="shared" si="321"/>
        <v>#VALUE!</v>
      </c>
      <c r="CJ405" s="193" t="e">
        <f t="shared" si="322"/>
        <v>#VALUE!</v>
      </c>
      <c r="CK405" s="193" t="e">
        <f t="shared" si="323"/>
        <v>#VALUE!</v>
      </c>
      <c r="CL405" s="193" t="e">
        <f t="shared" si="324"/>
        <v>#VALUE!</v>
      </c>
      <c r="CM405" s="193" t="e">
        <f t="shared" si="325"/>
        <v>#VALUE!</v>
      </c>
      <c r="CN405" s="193" t="e">
        <f t="shared" si="326"/>
        <v>#VALUE!</v>
      </c>
      <c r="CO405" s="209" t="str">
        <f t="shared" si="327"/>
        <v>2023PEC AI 400</v>
      </c>
      <c r="CP405" s="193" t="e">
        <f t="shared" si="328"/>
        <v>#VALUE!</v>
      </c>
      <c r="CQ405" s="158"/>
      <c r="CR405" s="193">
        <f t="shared" si="329"/>
        <v>20</v>
      </c>
      <c r="CS405" s="193" t="e">
        <f t="shared" si="330"/>
        <v>#VALUE!</v>
      </c>
      <c r="CT405" s="193" t="e">
        <f t="shared" si="331"/>
        <v>#VALUE!</v>
      </c>
      <c r="CU405" s="193" t="e">
        <f t="shared" si="332"/>
        <v>#VALUE!</v>
      </c>
      <c r="CV405" s="193" t="e">
        <f t="shared" si="333"/>
        <v>#VALUE!</v>
      </c>
      <c r="CW405" s="193" t="e">
        <f t="shared" si="334"/>
        <v>#VALUE!</v>
      </c>
      <c r="CX405" s="193" t="e">
        <f t="shared" si="335"/>
        <v>#VALUE!</v>
      </c>
      <c r="CY405" s="193" t="e">
        <f t="shared" si="336"/>
        <v>#VALUE!</v>
      </c>
      <c r="CZ405" s="193" t="e">
        <f t="shared" si="337"/>
        <v>#VALUE!</v>
      </c>
      <c r="DA405" s="193" t="e">
        <f t="shared" si="338"/>
        <v>#VALUE!</v>
      </c>
      <c r="DB405" s="193" t="e">
        <f t="shared" si="339"/>
        <v>#VALUE!</v>
      </c>
      <c r="DC405" s="193" t="e">
        <f t="shared" si="340"/>
        <v>#VALUE!</v>
      </c>
      <c r="DD405" s="193" t="e">
        <f t="shared" si="341"/>
        <v>#VALUE!</v>
      </c>
      <c r="DE405" s="159"/>
      <c r="DF405" s="159" t="e">
        <f t="shared" si="342"/>
        <v>#VALUE!</v>
      </c>
      <c r="DG405" s="159"/>
      <c r="DH405" s="159"/>
      <c r="DI405" s="159"/>
      <c r="DJ405" s="159"/>
      <c r="DK405" s="159"/>
      <c r="DL405" s="159"/>
      <c r="DM405" s="159"/>
      <c r="DN405" s="159"/>
      <c r="DO405" s="159"/>
      <c r="DP405" s="159"/>
      <c r="DQ405" s="159"/>
      <c r="DR405" s="159">
        <f t="shared" si="343"/>
        <v>82</v>
      </c>
      <c r="DS405" s="188">
        <f t="shared" si="344"/>
        <v>16</v>
      </c>
      <c r="DT405" s="159">
        <f t="shared" si="345"/>
        <v>12</v>
      </c>
      <c r="DU405" s="159">
        <f t="shared" si="346"/>
        <v>12</v>
      </c>
      <c r="DV405" s="159">
        <f t="shared" si="347"/>
        <v>10</v>
      </c>
      <c r="DW405" s="159">
        <f t="shared" si="348"/>
        <v>12</v>
      </c>
      <c r="DX405" s="159">
        <f t="shared" si="349"/>
        <v>8</v>
      </c>
      <c r="DY405" s="210">
        <f t="shared" si="350"/>
        <v>12</v>
      </c>
      <c r="DZ405" s="159">
        <f t="shared" si="351"/>
        <v>82</v>
      </c>
      <c r="EA405" s="159">
        <f t="shared" si="352"/>
        <v>16</v>
      </c>
      <c r="EB405" s="159">
        <f t="shared" si="353"/>
        <v>12</v>
      </c>
      <c r="EC405" s="159">
        <f t="shared" si="429"/>
        <v>0</v>
      </c>
      <c r="ED405" s="159">
        <f t="shared" si="429"/>
        <v>0</v>
      </c>
      <c r="EE405" s="159">
        <f t="shared" si="430"/>
        <v>12</v>
      </c>
      <c r="EF405" s="159">
        <f t="shared" si="430"/>
        <v>10</v>
      </c>
      <c r="EG405" s="159">
        <f t="shared" si="354"/>
        <v>0</v>
      </c>
      <c r="EH405" s="159">
        <f t="shared" si="355"/>
        <v>12</v>
      </c>
      <c r="EI405" s="159">
        <f t="shared" si="431"/>
        <v>0</v>
      </c>
      <c r="EJ405" s="159">
        <f t="shared" si="431"/>
        <v>0</v>
      </c>
      <c r="EK405" s="159">
        <f t="shared" si="432"/>
        <v>8</v>
      </c>
      <c r="EL405" s="159">
        <f t="shared" si="432"/>
        <v>12</v>
      </c>
      <c r="EM405" s="159">
        <f t="shared" si="356"/>
        <v>0</v>
      </c>
      <c r="EN405" s="159"/>
      <c r="EO405" s="159"/>
      <c r="EP405" s="188">
        <f t="shared" si="357"/>
        <v>16</v>
      </c>
      <c r="EQ405" s="159">
        <f t="shared" si="358"/>
        <v>14</v>
      </c>
      <c r="ER405" s="159">
        <f t="shared" si="359"/>
        <v>14</v>
      </c>
      <c r="ES405" s="159">
        <f t="shared" si="360"/>
        <v>13</v>
      </c>
      <c r="ET405" s="159">
        <f t="shared" si="361"/>
        <v>12</v>
      </c>
      <c r="EU405" s="159">
        <f t="shared" si="362"/>
        <v>13</v>
      </c>
      <c r="EV405" s="159"/>
      <c r="EW405" s="159">
        <f t="shared" si="363"/>
        <v>82</v>
      </c>
      <c r="EX405" s="159">
        <f t="shared" si="364"/>
        <v>16</v>
      </c>
      <c r="EY405" s="159">
        <f t="shared" si="365"/>
        <v>14</v>
      </c>
      <c r="EZ405" s="159">
        <f t="shared" si="433"/>
        <v>0</v>
      </c>
      <c r="FA405" s="159">
        <f t="shared" si="433"/>
        <v>0</v>
      </c>
      <c r="FB405" s="159">
        <f t="shared" si="434"/>
        <v>14</v>
      </c>
      <c r="FC405" s="159">
        <f t="shared" si="434"/>
        <v>13</v>
      </c>
      <c r="FD405" s="159">
        <f t="shared" si="366"/>
        <v>0</v>
      </c>
      <c r="FE405" s="159">
        <f t="shared" si="367"/>
        <v>12</v>
      </c>
      <c r="FF405" s="159">
        <f t="shared" si="435"/>
        <v>0</v>
      </c>
      <c r="FG405" s="159">
        <f t="shared" si="435"/>
        <v>0</v>
      </c>
      <c r="FH405" s="159">
        <f t="shared" si="368"/>
        <v>13</v>
      </c>
      <c r="FI405" s="159">
        <v>0</v>
      </c>
      <c r="FJ405" s="159">
        <v>0</v>
      </c>
      <c r="FK405" s="159"/>
      <c r="FL405" s="159"/>
      <c r="FM405" s="235">
        <v>82</v>
      </c>
    </row>
    <row r="406" spans="1:169" ht="18" x14ac:dyDescent="0.2">
      <c r="A406" s="213">
        <v>393</v>
      </c>
      <c r="B406" s="195">
        <v>211423243396</v>
      </c>
      <c r="C406" s="196" t="s">
        <v>1453</v>
      </c>
      <c r="D406" s="197"/>
      <c r="E406" s="198" t="s">
        <v>1454</v>
      </c>
      <c r="F406" s="199">
        <f t="shared" si="243"/>
        <v>2</v>
      </c>
      <c r="G406" s="199">
        <f t="shared" si="244"/>
        <v>2</v>
      </c>
      <c r="H406" s="199">
        <f t="shared" si="245"/>
        <v>2</v>
      </c>
      <c r="I406" s="199">
        <f t="shared" si="246"/>
        <v>2</v>
      </c>
      <c r="J406" s="199">
        <f t="shared" si="247"/>
        <v>2</v>
      </c>
      <c r="K406" s="199">
        <f t="shared" si="248"/>
        <v>2</v>
      </c>
      <c r="L406" s="199">
        <f t="shared" si="249"/>
        <v>2</v>
      </c>
      <c r="M406" s="199">
        <f t="shared" si="250"/>
        <v>2</v>
      </c>
      <c r="N406" s="199">
        <f t="shared" si="251"/>
        <v>2</v>
      </c>
      <c r="O406" s="200">
        <f t="shared" si="252"/>
        <v>2</v>
      </c>
      <c r="P406" s="199">
        <f t="shared" si="253"/>
        <v>0</v>
      </c>
      <c r="Q406" s="199">
        <f t="shared" si="254"/>
        <v>0</v>
      </c>
      <c r="R406" s="199">
        <f t="shared" si="255"/>
        <v>0</v>
      </c>
      <c r="S406" s="201">
        <f t="shared" si="428"/>
        <v>0</v>
      </c>
      <c r="T406" s="202">
        <f t="shared" si="256"/>
        <v>4</v>
      </c>
      <c r="U406" s="199">
        <f t="shared" si="257"/>
        <v>13</v>
      </c>
      <c r="V406" s="199">
        <f t="shared" si="258"/>
        <v>0</v>
      </c>
      <c r="W406" s="199">
        <f t="shared" si="259"/>
        <v>0</v>
      </c>
      <c r="X406" s="201">
        <f t="shared" si="260"/>
        <v>0</v>
      </c>
      <c r="Y406" s="203">
        <f t="shared" si="261"/>
        <v>3</v>
      </c>
      <c r="Z406" s="199">
        <f t="shared" si="262"/>
        <v>13</v>
      </c>
      <c r="AA406" s="199">
        <f t="shared" si="263"/>
        <v>0</v>
      </c>
      <c r="AB406" s="199">
        <f t="shared" si="264"/>
        <v>0</v>
      </c>
      <c r="AC406" s="201">
        <f t="shared" si="265"/>
        <v>0</v>
      </c>
      <c r="AD406" s="202">
        <f t="shared" si="266"/>
        <v>3</v>
      </c>
      <c r="AE406" s="199">
        <f t="shared" si="267"/>
        <v>0</v>
      </c>
      <c r="AF406" s="199">
        <f t="shared" si="268"/>
        <v>0</v>
      </c>
      <c r="AG406" s="199">
        <f t="shared" si="269"/>
        <v>0</v>
      </c>
      <c r="AH406" s="201">
        <f t="shared" si="270"/>
        <v>0</v>
      </c>
      <c r="AI406" s="204">
        <f t="shared" si="271"/>
        <v>4</v>
      </c>
      <c r="AJ406" s="199">
        <f t="shared" si="272"/>
        <v>0</v>
      </c>
      <c r="AK406" s="199">
        <f t="shared" si="273"/>
        <v>0</v>
      </c>
      <c r="AL406" s="199">
        <f t="shared" si="274"/>
        <v>0</v>
      </c>
      <c r="AM406" s="201">
        <f t="shared" si="275"/>
        <v>0</v>
      </c>
      <c r="AN406" s="204">
        <f t="shared" si="276"/>
        <v>4</v>
      </c>
      <c r="AO406" s="199">
        <f t="shared" si="277"/>
        <v>13</v>
      </c>
      <c r="AP406" s="199">
        <f t="shared" si="278"/>
        <v>0</v>
      </c>
      <c r="AQ406" s="199">
        <f t="shared" si="279"/>
        <v>0</v>
      </c>
      <c r="AR406" s="201">
        <f t="shared" si="280"/>
        <v>0</v>
      </c>
      <c r="AS406" s="204">
        <f t="shared" si="281"/>
        <v>3</v>
      </c>
      <c r="AT406" s="199">
        <f t="shared" si="282"/>
        <v>0</v>
      </c>
      <c r="AU406" s="199">
        <f t="shared" si="283"/>
        <v>0</v>
      </c>
      <c r="AV406" s="199">
        <f t="shared" si="284"/>
        <v>0</v>
      </c>
      <c r="AW406" s="201">
        <f t="shared" si="285"/>
        <v>0</v>
      </c>
      <c r="AX406" s="205">
        <f t="shared" si="286"/>
        <v>4</v>
      </c>
      <c r="AY406" s="199">
        <f t="shared" si="287"/>
        <v>13</v>
      </c>
      <c r="AZ406" s="199">
        <f t="shared" si="288"/>
        <v>0</v>
      </c>
      <c r="BA406" s="199">
        <f t="shared" si="289"/>
        <v>0</v>
      </c>
      <c r="BB406" s="201">
        <f t="shared" si="290"/>
        <v>0</v>
      </c>
      <c r="BC406" s="204">
        <f t="shared" si="291"/>
        <v>3</v>
      </c>
      <c r="BD406" s="199">
        <f t="shared" si="292"/>
        <v>13</v>
      </c>
      <c r="BE406" s="199">
        <f t="shared" si="293"/>
        <v>0</v>
      </c>
      <c r="BF406" s="199">
        <f t="shared" si="294"/>
        <v>0</v>
      </c>
      <c r="BG406" s="201">
        <f t="shared" si="295"/>
        <v>0</v>
      </c>
      <c r="BH406" s="204">
        <f t="shared" si="296"/>
        <v>3</v>
      </c>
      <c r="BI406" s="199">
        <f t="shared" si="297"/>
        <v>0</v>
      </c>
      <c r="BJ406" s="199">
        <f t="shared" si="298"/>
        <v>0</v>
      </c>
      <c r="BK406" s="199">
        <f t="shared" si="299"/>
        <v>0</v>
      </c>
      <c r="BL406" s="201">
        <f t="shared" si="300"/>
        <v>0</v>
      </c>
      <c r="BM406" s="206">
        <f t="shared" si="301"/>
        <v>4</v>
      </c>
      <c r="BN406" s="199">
        <f t="shared" si="302"/>
        <v>0</v>
      </c>
      <c r="BO406" s="199">
        <f t="shared" si="303"/>
        <v>0</v>
      </c>
      <c r="BP406" s="199">
        <f t="shared" si="304"/>
        <v>0</v>
      </c>
      <c r="BQ406" s="201">
        <f t="shared" si="305"/>
        <v>0</v>
      </c>
      <c r="BR406" s="207">
        <f t="shared" si="306"/>
        <v>4</v>
      </c>
      <c r="BS406" s="199">
        <f t="shared" si="307"/>
        <v>15</v>
      </c>
      <c r="BT406" s="199">
        <f t="shared" si="308"/>
        <v>0</v>
      </c>
      <c r="BU406" s="199">
        <f t="shared" si="309"/>
        <v>0</v>
      </c>
      <c r="BV406" s="201">
        <f t="shared" si="310"/>
        <v>0</v>
      </c>
      <c r="BW406" s="207">
        <f t="shared" si="311"/>
        <v>3</v>
      </c>
      <c r="BX406" s="235">
        <v>100</v>
      </c>
      <c r="BY406" s="235">
        <v>100</v>
      </c>
      <c r="BZ406" s="193" t="e">
        <f t="shared" si="312"/>
        <v>#VALUE!</v>
      </c>
      <c r="CA406" s="193">
        <f t="shared" si="313"/>
        <v>20</v>
      </c>
      <c r="CB406" s="193" t="e">
        <f t="shared" si="314"/>
        <v>#VALUE!</v>
      </c>
      <c r="CC406" s="193" t="e">
        <f t="shared" si="315"/>
        <v>#VALUE!</v>
      </c>
      <c r="CD406" s="193" t="e">
        <f t="shared" si="316"/>
        <v>#VALUE!</v>
      </c>
      <c r="CE406" s="193" t="e">
        <f t="shared" si="317"/>
        <v>#VALUE!</v>
      </c>
      <c r="CF406" s="193" t="e">
        <f t="shared" si="318"/>
        <v>#VALUE!</v>
      </c>
      <c r="CG406" s="193" t="e">
        <f t="shared" si="319"/>
        <v>#VALUE!</v>
      </c>
      <c r="CH406" s="193" t="e">
        <f t="shared" si="320"/>
        <v>#VALUE!</v>
      </c>
      <c r="CI406" s="193" t="e">
        <f t="shared" si="321"/>
        <v>#VALUE!</v>
      </c>
      <c r="CJ406" s="193" t="e">
        <f t="shared" si="322"/>
        <v>#VALUE!</v>
      </c>
      <c r="CK406" s="193" t="e">
        <f t="shared" si="323"/>
        <v>#VALUE!</v>
      </c>
      <c r="CL406" s="193" t="e">
        <f t="shared" si="324"/>
        <v>#VALUE!</v>
      </c>
      <c r="CM406" s="193" t="e">
        <f t="shared" si="325"/>
        <v>#VALUE!</v>
      </c>
      <c r="CN406" s="193" t="e">
        <f t="shared" si="326"/>
        <v>#VALUE!</v>
      </c>
      <c r="CO406" s="209" t="str">
        <f t="shared" si="327"/>
        <v>2023PEC AI 401</v>
      </c>
      <c r="CP406" s="193" t="e">
        <f t="shared" si="328"/>
        <v>#VALUE!</v>
      </c>
      <c r="CQ406" s="158"/>
      <c r="CR406" s="193">
        <f t="shared" si="329"/>
        <v>20</v>
      </c>
      <c r="CS406" s="193" t="e">
        <f t="shared" si="330"/>
        <v>#VALUE!</v>
      </c>
      <c r="CT406" s="193" t="e">
        <f t="shared" si="331"/>
        <v>#VALUE!</v>
      </c>
      <c r="CU406" s="193" t="e">
        <f t="shared" si="332"/>
        <v>#VALUE!</v>
      </c>
      <c r="CV406" s="193" t="e">
        <f t="shared" si="333"/>
        <v>#VALUE!</v>
      </c>
      <c r="CW406" s="193" t="e">
        <f t="shared" si="334"/>
        <v>#VALUE!</v>
      </c>
      <c r="CX406" s="193" t="e">
        <f t="shared" si="335"/>
        <v>#VALUE!</v>
      </c>
      <c r="CY406" s="193" t="e">
        <f t="shared" si="336"/>
        <v>#VALUE!</v>
      </c>
      <c r="CZ406" s="193" t="e">
        <f t="shared" si="337"/>
        <v>#VALUE!</v>
      </c>
      <c r="DA406" s="193" t="e">
        <f t="shared" si="338"/>
        <v>#VALUE!</v>
      </c>
      <c r="DB406" s="193" t="e">
        <f t="shared" si="339"/>
        <v>#VALUE!</v>
      </c>
      <c r="DC406" s="193" t="e">
        <f t="shared" si="340"/>
        <v>#VALUE!</v>
      </c>
      <c r="DD406" s="193" t="e">
        <f t="shared" si="341"/>
        <v>#VALUE!</v>
      </c>
      <c r="DE406" s="159"/>
      <c r="DF406" s="159" t="e">
        <f t="shared" si="342"/>
        <v>#VALUE!</v>
      </c>
      <c r="DG406" s="159"/>
      <c r="DH406" s="159"/>
      <c r="DI406" s="159"/>
      <c r="DJ406" s="159"/>
      <c r="DK406" s="159"/>
      <c r="DL406" s="159"/>
      <c r="DM406" s="159"/>
      <c r="DN406" s="159"/>
      <c r="DO406" s="159"/>
      <c r="DP406" s="159"/>
      <c r="DQ406" s="159"/>
      <c r="DR406" s="159">
        <f t="shared" si="343"/>
        <v>100</v>
      </c>
      <c r="DS406" s="188">
        <f t="shared" si="344"/>
        <v>20</v>
      </c>
      <c r="DT406" s="159">
        <f t="shared" si="345"/>
        <v>13</v>
      </c>
      <c r="DU406" s="159">
        <f t="shared" si="346"/>
        <v>13</v>
      </c>
      <c r="DV406" s="159">
        <f t="shared" si="347"/>
        <v>13</v>
      </c>
      <c r="DW406" s="159">
        <f t="shared" si="348"/>
        <v>13</v>
      </c>
      <c r="DX406" s="159">
        <f t="shared" si="349"/>
        <v>13</v>
      </c>
      <c r="DY406" s="210">
        <f t="shared" si="350"/>
        <v>15</v>
      </c>
      <c r="DZ406" s="159">
        <f t="shared" si="351"/>
        <v>100</v>
      </c>
      <c r="EA406" s="159">
        <f t="shared" si="352"/>
        <v>20</v>
      </c>
      <c r="EB406" s="159">
        <f t="shared" si="353"/>
        <v>0</v>
      </c>
      <c r="EC406" s="159">
        <f t="shared" si="429"/>
        <v>13</v>
      </c>
      <c r="ED406" s="159">
        <f t="shared" si="429"/>
        <v>13</v>
      </c>
      <c r="EE406" s="159">
        <f t="shared" si="430"/>
        <v>0</v>
      </c>
      <c r="EF406" s="159">
        <f t="shared" si="430"/>
        <v>0</v>
      </c>
      <c r="EG406" s="159">
        <f t="shared" si="354"/>
        <v>13</v>
      </c>
      <c r="EH406" s="159">
        <f t="shared" si="355"/>
        <v>0</v>
      </c>
      <c r="EI406" s="159">
        <f t="shared" si="431"/>
        <v>13</v>
      </c>
      <c r="EJ406" s="159">
        <f t="shared" si="431"/>
        <v>13</v>
      </c>
      <c r="EK406" s="159">
        <f t="shared" si="432"/>
        <v>0</v>
      </c>
      <c r="EL406" s="159">
        <f t="shared" si="432"/>
        <v>0</v>
      </c>
      <c r="EM406" s="159">
        <f t="shared" si="356"/>
        <v>15</v>
      </c>
      <c r="EN406" s="159"/>
      <c r="EO406" s="159"/>
      <c r="EP406" s="188">
        <f t="shared" si="357"/>
        <v>20</v>
      </c>
      <c r="EQ406" s="159">
        <f t="shared" si="358"/>
        <v>16</v>
      </c>
      <c r="ER406" s="159">
        <f t="shared" si="359"/>
        <v>16</v>
      </c>
      <c r="ES406" s="159">
        <f t="shared" si="360"/>
        <v>16</v>
      </c>
      <c r="ET406" s="159">
        <f t="shared" si="361"/>
        <v>16</v>
      </c>
      <c r="EU406" s="159">
        <f t="shared" si="362"/>
        <v>16</v>
      </c>
      <c r="EV406" s="159"/>
      <c r="EW406" s="159">
        <f t="shared" si="363"/>
        <v>100</v>
      </c>
      <c r="EX406" s="159">
        <f t="shared" si="364"/>
        <v>20</v>
      </c>
      <c r="EY406" s="159">
        <f t="shared" si="365"/>
        <v>0</v>
      </c>
      <c r="EZ406" s="159">
        <f t="shared" si="433"/>
        <v>16</v>
      </c>
      <c r="FA406" s="159">
        <f t="shared" si="433"/>
        <v>16</v>
      </c>
      <c r="FB406" s="159">
        <f t="shared" si="434"/>
        <v>0</v>
      </c>
      <c r="FC406" s="159">
        <f t="shared" si="434"/>
        <v>0</v>
      </c>
      <c r="FD406" s="159">
        <f t="shared" si="366"/>
        <v>16</v>
      </c>
      <c r="FE406" s="159">
        <f t="shared" si="367"/>
        <v>0</v>
      </c>
      <c r="FF406" s="159">
        <f t="shared" si="435"/>
        <v>16</v>
      </c>
      <c r="FG406" s="159">
        <f t="shared" si="435"/>
        <v>16</v>
      </c>
      <c r="FH406" s="159">
        <f t="shared" si="368"/>
        <v>0</v>
      </c>
      <c r="FI406" s="159">
        <v>0</v>
      </c>
      <c r="FJ406" s="159">
        <v>0</v>
      </c>
      <c r="FK406" s="159"/>
      <c r="FL406" s="159"/>
      <c r="FM406" s="235">
        <v>100</v>
      </c>
    </row>
    <row r="407" spans="1:169" ht="18" x14ac:dyDescent="0.2">
      <c r="A407" s="194">
        <v>394</v>
      </c>
      <c r="B407" s="195">
        <v>211423243397</v>
      </c>
      <c r="C407" s="196" t="s">
        <v>1455</v>
      </c>
      <c r="D407" s="197"/>
      <c r="E407" s="198" t="s">
        <v>1456</v>
      </c>
      <c r="F407" s="199">
        <f t="shared" si="243"/>
        <v>2</v>
      </c>
      <c r="G407" s="199">
        <f t="shared" si="244"/>
        <v>2</v>
      </c>
      <c r="H407" s="199">
        <f t="shared" si="245"/>
        <v>2</v>
      </c>
      <c r="I407" s="199">
        <f t="shared" si="246"/>
        <v>2</v>
      </c>
      <c r="J407" s="199">
        <f t="shared" si="247"/>
        <v>2</v>
      </c>
      <c r="K407" s="199">
        <f t="shared" si="248"/>
        <v>1</v>
      </c>
      <c r="L407" s="199">
        <f t="shared" si="249"/>
        <v>0</v>
      </c>
      <c r="M407" s="199">
        <f t="shared" si="250"/>
        <v>0</v>
      </c>
      <c r="N407" s="199">
        <f t="shared" si="251"/>
        <v>0</v>
      </c>
      <c r="O407" s="200">
        <f t="shared" si="252"/>
        <v>0</v>
      </c>
      <c r="P407" s="199">
        <f t="shared" si="253"/>
        <v>8</v>
      </c>
      <c r="Q407" s="199">
        <f t="shared" si="254"/>
        <v>0</v>
      </c>
      <c r="R407" s="199">
        <f t="shared" si="255"/>
        <v>0</v>
      </c>
      <c r="S407" s="201">
        <f t="shared" si="428"/>
        <v>0</v>
      </c>
      <c r="T407" s="202">
        <f t="shared" si="256"/>
        <v>3</v>
      </c>
      <c r="U407" s="199">
        <f t="shared" si="257"/>
        <v>0</v>
      </c>
      <c r="V407" s="199">
        <f t="shared" si="258"/>
        <v>0</v>
      </c>
      <c r="W407" s="199">
        <f t="shared" si="259"/>
        <v>0</v>
      </c>
      <c r="X407" s="201">
        <f t="shared" si="260"/>
        <v>0</v>
      </c>
      <c r="Y407" s="203">
        <f t="shared" si="261"/>
        <v>4</v>
      </c>
      <c r="Z407" s="199">
        <f t="shared" si="262"/>
        <v>0</v>
      </c>
      <c r="AA407" s="199">
        <f t="shared" si="263"/>
        <v>0</v>
      </c>
      <c r="AB407" s="199">
        <f t="shared" si="264"/>
        <v>0</v>
      </c>
      <c r="AC407" s="201">
        <f t="shared" si="265"/>
        <v>0</v>
      </c>
      <c r="AD407" s="202">
        <f t="shared" si="266"/>
        <v>4</v>
      </c>
      <c r="AE407" s="199">
        <f t="shared" si="267"/>
        <v>8</v>
      </c>
      <c r="AF407" s="199">
        <f t="shared" si="268"/>
        <v>0</v>
      </c>
      <c r="AG407" s="199">
        <f t="shared" si="269"/>
        <v>0</v>
      </c>
      <c r="AH407" s="201">
        <f t="shared" si="270"/>
        <v>0</v>
      </c>
      <c r="AI407" s="204">
        <f t="shared" si="271"/>
        <v>3</v>
      </c>
      <c r="AJ407" s="199">
        <f t="shared" si="272"/>
        <v>7</v>
      </c>
      <c r="AK407" s="199">
        <f t="shared" si="273"/>
        <v>0</v>
      </c>
      <c r="AL407" s="199">
        <f t="shared" si="274"/>
        <v>0</v>
      </c>
      <c r="AM407" s="201">
        <f t="shared" si="275"/>
        <v>0</v>
      </c>
      <c r="AN407" s="204">
        <f t="shared" si="276"/>
        <v>3</v>
      </c>
      <c r="AO407" s="199">
        <f t="shared" si="277"/>
        <v>0</v>
      </c>
      <c r="AP407" s="199">
        <f t="shared" si="278"/>
        <v>0</v>
      </c>
      <c r="AQ407" s="199">
        <f t="shared" si="279"/>
        <v>0</v>
      </c>
      <c r="AR407" s="201">
        <f t="shared" si="280"/>
        <v>0</v>
      </c>
      <c r="AS407" s="204">
        <f t="shared" si="281"/>
        <v>4</v>
      </c>
      <c r="AT407" s="199">
        <f t="shared" si="282"/>
        <v>8</v>
      </c>
      <c r="AU407" s="199">
        <f t="shared" si="283"/>
        <v>0</v>
      </c>
      <c r="AV407" s="199">
        <f t="shared" si="284"/>
        <v>0</v>
      </c>
      <c r="AW407" s="201">
        <f t="shared" si="285"/>
        <v>0</v>
      </c>
      <c r="AX407" s="205">
        <f t="shared" si="286"/>
        <v>3</v>
      </c>
      <c r="AY407" s="199">
        <f t="shared" si="287"/>
        <v>0</v>
      </c>
      <c r="AZ407" s="199">
        <f t="shared" si="288"/>
        <v>0</v>
      </c>
      <c r="BA407" s="199">
        <f t="shared" si="289"/>
        <v>0</v>
      </c>
      <c r="BB407" s="201">
        <f t="shared" si="290"/>
        <v>0</v>
      </c>
      <c r="BC407" s="204">
        <f t="shared" si="291"/>
        <v>4</v>
      </c>
      <c r="BD407" s="199">
        <f t="shared" si="292"/>
        <v>0</v>
      </c>
      <c r="BE407" s="199">
        <f t="shared" si="293"/>
        <v>0</v>
      </c>
      <c r="BF407" s="199">
        <f t="shared" si="294"/>
        <v>0</v>
      </c>
      <c r="BG407" s="201">
        <f t="shared" si="295"/>
        <v>0</v>
      </c>
      <c r="BH407" s="204">
        <f t="shared" si="296"/>
        <v>4</v>
      </c>
      <c r="BI407" s="199">
        <f t="shared" si="297"/>
        <v>5</v>
      </c>
      <c r="BJ407" s="199">
        <f t="shared" si="298"/>
        <v>0</v>
      </c>
      <c r="BK407" s="199">
        <f t="shared" si="299"/>
        <v>0</v>
      </c>
      <c r="BL407" s="201">
        <f t="shared" si="300"/>
        <v>0</v>
      </c>
      <c r="BM407" s="206">
        <f t="shared" si="301"/>
        <v>3</v>
      </c>
      <c r="BN407" s="199">
        <f t="shared" si="302"/>
        <v>8</v>
      </c>
      <c r="BO407" s="199">
        <f t="shared" si="303"/>
        <v>0</v>
      </c>
      <c r="BP407" s="199">
        <f t="shared" si="304"/>
        <v>0</v>
      </c>
      <c r="BQ407" s="201">
        <f t="shared" si="305"/>
        <v>0</v>
      </c>
      <c r="BR407" s="207">
        <f t="shared" si="306"/>
        <v>3</v>
      </c>
      <c r="BS407" s="199">
        <f t="shared" si="307"/>
        <v>0</v>
      </c>
      <c r="BT407" s="199">
        <f t="shared" si="308"/>
        <v>0</v>
      </c>
      <c r="BU407" s="199">
        <f t="shared" si="309"/>
        <v>0</v>
      </c>
      <c r="BV407" s="201">
        <f t="shared" si="310"/>
        <v>0</v>
      </c>
      <c r="BW407" s="207">
        <f t="shared" si="311"/>
        <v>4</v>
      </c>
      <c r="BX407" s="235">
        <v>55</v>
      </c>
      <c r="BY407" s="235">
        <v>55</v>
      </c>
      <c r="BZ407" s="193" t="e">
        <f t="shared" si="312"/>
        <v>#VALUE!</v>
      </c>
      <c r="CA407" s="193">
        <f t="shared" si="313"/>
        <v>20</v>
      </c>
      <c r="CB407" s="193" t="e">
        <f t="shared" si="314"/>
        <v>#VALUE!</v>
      </c>
      <c r="CC407" s="193" t="e">
        <f t="shared" si="315"/>
        <v>#VALUE!</v>
      </c>
      <c r="CD407" s="193" t="e">
        <f t="shared" si="316"/>
        <v>#VALUE!</v>
      </c>
      <c r="CE407" s="193" t="e">
        <f t="shared" si="317"/>
        <v>#VALUE!</v>
      </c>
      <c r="CF407" s="193" t="e">
        <f t="shared" si="318"/>
        <v>#VALUE!</v>
      </c>
      <c r="CG407" s="193" t="e">
        <f t="shared" si="319"/>
        <v>#VALUE!</v>
      </c>
      <c r="CH407" s="193" t="e">
        <f t="shared" si="320"/>
        <v>#VALUE!</v>
      </c>
      <c r="CI407" s="193" t="e">
        <f t="shared" si="321"/>
        <v>#VALUE!</v>
      </c>
      <c r="CJ407" s="193" t="e">
        <f t="shared" si="322"/>
        <v>#VALUE!</v>
      </c>
      <c r="CK407" s="193" t="e">
        <f t="shared" si="323"/>
        <v>#VALUE!</v>
      </c>
      <c r="CL407" s="193" t="e">
        <f t="shared" si="324"/>
        <v>#VALUE!</v>
      </c>
      <c r="CM407" s="193" t="e">
        <f t="shared" si="325"/>
        <v>#VALUE!</v>
      </c>
      <c r="CN407" s="193" t="e">
        <f t="shared" si="326"/>
        <v>#VALUE!</v>
      </c>
      <c r="CO407" s="209" t="str">
        <f t="shared" si="327"/>
        <v>2023PEC AI 402</v>
      </c>
      <c r="CP407" s="193" t="e">
        <f t="shared" si="328"/>
        <v>#VALUE!</v>
      </c>
      <c r="CQ407" s="158"/>
      <c r="CR407" s="193">
        <f t="shared" si="329"/>
        <v>20</v>
      </c>
      <c r="CS407" s="193" t="e">
        <f t="shared" si="330"/>
        <v>#VALUE!</v>
      </c>
      <c r="CT407" s="193" t="e">
        <f t="shared" si="331"/>
        <v>#VALUE!</v>
      </c>
      <c r="CU407" s="193" t="e">
        <f t="shared" si="332"/>
        <v>#VALUE!</v>
      </c>
      <c r="CV407" s="193" t="e">
        <f t="shared" si="333"/>
        <v>#VALUE!</v>
      </c>
      <c r="CW407" s="193" t="e">
        <f t="shared" si="334"/>
        <v>#VALUE!</v>
      </c>
      <c r="CX407" s="193" t="e">
        <f t="shared" si="335"/>
        <v>#VALUE!</v>
      </c>
      <c r="CY407" s="193" t="e">
        <f t="shared" si="336"/>
        <v>#VALUE!</v>
      </c>
      <c r="CZ407" s="193" t="e">
        <f t="shared" si="337"/>
        <v>#VALUE!</v>
      </c>
      <c r="DA407" s="193" t="e">
        <f t="shared" si="338"/>
        <v>#VALUE!</v>
      </c>
      <c r="DB407" s="193" t="e">
        <f t="shared" si="339"/>
        <v>#VALUE!</v>
      </c>
      <c r="DC407" s="193" t="e">
        <f t="shared" si="340"/>
        <v>#VALUE!</v>
      </c>
      <c r="DD407" s="193" t="e">
        <f t="shared" si="341"/>
        <v>#VALUE!</v>
      </c>
      <c r="DE407" s="159"/>
      <c r="DF407" s="159" t="e">
        <f t="shared" si="342"/>
        <v>#VALUE!</v>
      </c>
      <c r="DG407" s="159"/>
      <c r="DH407" s="159"/>
      <c r="DI407" s="159"/>
      <c r="DJ407" s="159"/>
      <c r="DK407" s="159"/>
      <c r="DL407" s="159"/>
      <c r="DM407" s="159"/>
      <c r="DN407" s="159"/>
      <c r="DO407" s="159"/>
      <c r="DP407" s="159"/>
      <c r="DQ407" s="159"/>
      <c r="DR407" s="159">
        <f t="shared" si="343"/>
        <v>55</v>
      </c>
      <c r="DS407" s="188">
        <f t="shared" si="344"/>
        <v>11</v>
      </c>
      <c r="DT407" s="159">
        <f t="shared" si="345"/>
        <v>8</v>
      </c>
      <c r="DU407" s="159">
        <f t="shared" si="346"/>
        <v>8</v>
      </c>
      <c r="DV407" s="159">
        <f t="shared" si="347"/>
        <v>7</v>
      </c>
      <c r="DW407" s="159">
        <f t="shared" si="348"/>
        <v>8</v>
      </c>
      <c r="DX407" s="159">
        <f t="shared" si="349"/>
        <v>5</v>
      </c>
      <c r="DY407" s="210">
        <f t="shared" si="350"/>
        <v>8</v>
      </c>
      <c r="DZ407" s="159">
        <f t="shared" si="351"/>
        <v>55</v>
      </c>
      <c r="EA407" s="159">
        <f t="shared" si="352"/>
        <v>11</v>
      </c>
      <c r="EB407" s="159">
        <f t="shared" si="353"/>
        <v>8</v>
      </c>
      <c r="EC407" s="159">
        <f t="shared" si="429"/>
        <v>0</v>
      </c>
      <c r="ED407" s="159">
        <f t="shared" si="429"/>
        <v>0</v>
      </c>
      <c r="EE407" s="159">
        <f t="shared" si="430"/>
        <v>8</v>
      </c>
      <c r="EF407" s="159">
        <f t="shared" si="430"/>
        <v>7</v>
      </c>
      <c r="EG407" s="159">
        <f t="shared" si="354"/>
        <v>0</v>
      </c>
      <c r="EH407" s="159">
        <f t="shared" si="355"/>
        <v>8</v>
      </c>
      <c r="EI407" s="159">
        <f t="shared" si="431"/>
        <v>0</v>
      </c>
      <c r="EJ407" s="159">
        <f t="shared" si="431"/>
        <v>0</v>
      </c>
      <c r="EK407" s="159">
        <f t="shared" si="432"/>
        <v>5</v>
      </c>
      <c r="EL407" s="159">
        <f t="shared" si="432"/>
        <v>8</v>
      </c>
      <c r="EM407" s="159">
        <f t="shared" si="356"/>
        <v>0</v>
      </c>
      <c r="EN407" s="159"/>
      <c r="EO407" s="159"/>
      <c r="EP407" s="188">
        <f t="shared" si="357"/>
        <v>11</v>
      </c>
      <c r="EQ407" s="159">
        <f t="shared" si="358"/>
        <v>10</v>
      </c>
      <c r="ER407" s="159">
        <f t="shared" si="359"/>
        <v>10</v>
      </c>
      <c r="ES407" s="159">
        <f t="shared" si="360"/>
        <v>9</v>
      </c>
      <c r="ET407" s="159">
        <f t="shared" si="361"/>
        <v>6</v>
      </c>
      <c r="EU407" s="159">
        <f t="shared" si="362"/>
        <v>9</v>
      </c>
      <c r="EV407" s="159"/>
      <c r="EW407" s="159">
        <f t="shared" si="363"/>
        <v>55</v>
      </c>
      <c r="EX407" s="159">
        <f t="shared" si="364"/>
        <v>11</v>
      </c>
      <c r="EY407" s="159">
        <f t="shared" si="365"/>
        <v>10</v>
      </c>
      <c r="EZ407" s="159">
        <f t="shared" si="433"/>
        <v>0</v>
      </c>
      <c r="FA407" s="159">
        <f t="shared" si="433"/>
        <v>0</v>
      </c>
      <c r="FB407" s="159">
        <f t="shared" si="434"/>
        <v>10</v>
      </c>
      <c r="FC407" s="159">
        <f t="shared" si="434"/>
        <v>9</v>
      </c>
      <c r="FD407" s="159">
        <f t="shared" si="366"/>
        <v>0</v>
      </c>
      <c r="FE407" s="159">
        <f t="shared" si="367"/>
        <v>6</v>
      </c>
      <c r="FF407" s="159">
        <f t="shared" si="435"/>
        <v>0</v>
      </c>
      <c r="FG407" s="159">
        <f t="shared" si="435"/>
        <v>0</v>
      </c>
      <c r="FH407" s="159">
        <f t="shared" si="368"/>
        <v>9</v>
      </c>
      <c r="FI407" s="159">
        <v>0</v>
      </c>
      <c r="FJ407" s="159">
        <v>0</v>
      </c>
      <c r="FK407" s="159"/>
      <c r="FL407" s="159"/>
      <c r="FM407" s="235">
        <v>55</v>
      </c>
    </row>
    <row r="408" spans="1:169" ht="18" x14ac:dyDescent="0.2">
      <c r="A408" s="213">
        <v>395</v>
      </c>
      <c r="B408" s="211">
        <v>211423243398</v>
      </c>
      <c r="C408" s="211" t="s">
        <v>1457</v>
      </c>
      <c r="D408" s="197"/>
      <c r="E408" s="212" t="s">
        <v>1458</v>
      </c>
      <c r="F408" s="199">
        <f t="shared" si="243"/>
        <v>2</v>
      </c>
      <c r="G408" s="199">
        <f t="shared" si="244"/>
        <v>2</v>
      </c>
      <c r="H408" s="199">
        <f t="shared" si="245"/>
        <v>2</v>
      </c>
      <c r="I408" s="199">
        <f t="shared" si="246"/>
        <v>2</v>
      </c>
      <c r="J408" s="199">
        <f t="shared" si="247"/>
        <v>2</v>
      </c>
      <c r="K408" s="199">
        <f t="shared" si="248"/>
        <v>2</v>
      </c>
      <c r="L408" s="199">
        <f t="shared" si="249"/>
        <v>1</v>
      </c>
      <c r="M408" s="199">
        <f t="shared" si="250"/>
        <v>0</v>
      </c>
      <c r="N408" s="199">
        <f t="shared" si="251"/>
        <v>0</v>
      </c>
      <c r="O408" s="200">
        <f t="shared" si="252"/>
        <v>0</v>
      </c>
      <c r="P408" s="199">
        <f t="shared" si="253"/>
        <v>0</v>
      </c>
      <c r="Q408" s="199">
        <f t="shared" si="254"/>
        <v>0</v>
      </c>
      <c r="R408" s="199">
        <f t="shared" si="255"/>
        <v>0</v>
      </c>
      <c r="S408" s="201">
        <f t="shared" si="428"/>
        <v>0</v>
      </c>
      <c r="T408" s="202">
        <f t="shared" si="256"/>
        <v>4</v>
      </c>
      <c r="U408" s="199">
        <f t="shared" si="257"/>
        <v>9</v>
      </c>
      <c r="V408" s="199">
        <f t="shared" si="258"/>
        <v>0</v>
      </c>
      <c r="W408" s="199">
        <f t="shared" si="259"/>
        <v>0</v>
      </c>
      <c r="X408" s="201">
        <f t="shared" si="260"/>
        <v>0</v>
      </c>
      <c r="Y408" s="203">
        <f t="shared" si="261"/>
        <v>3</v>
      </c>
      <c r="Z408" s="199">
        <f t="shared" si="262"/>
        <v>9</v>
      </c>
      <c r="AA408" s="199">
        <f t="shared" si="263"/>
        <v>0</v>
      </c>
      <c r="AB408" s="199">
        <f t="shared" si="264"/>
        <v>0</v>
      </c>
      <c r="AC408" s="201">
        <f t="shared" si="265"/>
        <v>0</v>
      </c>
      <c r="AD408" s="202">
        <f t="shared" si="266"/>
        <v>3</v>
      </c>
      <c r="AE408" s="199">
        <f t="shared" si="267"/>
        <v>0</v>
      </c>
      <c r="AF408" s="199">
        <f t="shared" si="268"/>
        <v>0</v>
      </c>
      <c r="AG408" s="199">
        <f t="shared" si="269"/>
        <v>0</v>
      </c>
      <c r="AH408" s="201">
        <f t="shared" si="270"/>
        <v>0</v>
      </c>
      <c r="AI408" s="204">
        <f t="shared" si="271"/>
        <v>4</v>
      </c>
      <c r="AJ408" s="199">
        <f t="shared" si="272"/>
        <v>0</v>
      </c>
      <c r="AK408" s="199">
        <f t="shared" si="273"/>
        <v>0</v>
      </c>
      <c r="AL408" s="199">
        <f t="shared" si="274"/>
        <v>0</v>
      </c>
      <c r="AM408" s="201">
        <f t="shared" si="275"/>
        <v>0</v>
      </c>
      <c r="AN408" s="204">
        <f t="shared" si="276"/>
        <v>4</v>
      </c>
      <c r="AO408" s="199">
        <f t="shared" si="277"/>
        <v>9</v>
      </c>
      <c r="AP408" s="199">
        <f t="shared" si="278"/>
        <v>0</v>
      </c>
      <c r="AQ408" s="199">
        <f t="shared" si="279"/>
        <v>0</v>
      </c>
      <c r="AR408" s="201">
        <f t="shared" si="280"/>
        <v>0</v>
      </c>
      <c r="AS408" s="204">
        <f t="shared" si="281"/>
        <v>3</v>
      </c>
      <c r="AT408" s="199">
        <f t="shared" si="282"/>
        <v>0</v>
      </c>
      <c r="AU408" s="199">
        <f t="shared" si="283"/>
        <v>0</v>
      </c>
      <c r="AV408" s="199">
        <f t="shared" si="284"/>
        <v>0</v>
      </c>
      <c r="AW408" s="201">
        <f t="shared" si="285"/>
        <v>0</v>
      </c>
      <c r="AX408" s="205">
        <f t="shared" si="286"/>
        <v>4</v>
      </c>
      <c r="AY408" s="199">
        <f t="shared" si="287"/>
        <v>9</v>
      </c>
      <c r="AZ408" s="199">
        <f t="shared" si="288"/>
        <v>0</v>
      </c>
      <c r="BA408" s="199">
        <f t="shared" si="289"/>
        <v>0</v>
      </c>
      <c r="BB408" s="201">
        <f t="shared" si="290"/>
        <v>0</v>
      </c>
      <c r="BC408" s="204">
        <f t="shared" si="291"/>
        <v>3</v>
      </c>
      <c r="BD408" s="199">
        <f t="shared" si="292"/>
        <v>5</v>
      </c>
      <c r="BE408" s="199">
        <f t="shared" si="293"/>
        <v>0</v>
      </c>
      <c r="BF408" s="199">
        <f t="shared" si="294"/>
        <v>0</v>
      </c>
      <c r="BG408" s="201">
        <f t="shared" si="295"/>
        <v>0</v>
      </c>
      <c r="BH408" s="204">
        <f t="shared" si="296"/>
        <v>3</v>
      </c>
      <c r="BI408" s="199">
        <f t="shared" si="297"/>
        <v>0</v>
      </c>
      <c r="BJ408" s="199">
        <f t="shared" si="298"/>
        <v>0</v>
      </c>
      <c r="BK408" s="199">
        <f t="shared" si="299"/>
        <v>0</v>
      </c>
      <c r="BL408" s="201">
        <f t="shared" si="300"/>
        <v>0</v>
      </c>
      <c r="BM408" s="206">
        <f t="shared" si="301"/>
        <v>4</v>
      </c>
      <c r="BN408" s="199">
        <f t="shared" si="302"/>
        <v>0</v>
      </c>
      <c r="BO408" s="199">
        <f t="shared" si="303"/>
        <v>0</v>
      </c>
      <c r="BP408" s="199">
        <f t="shared" si="304"/>
        <v>0</v>
      </c>
      <c r="BQ408" s="201">
        <f t="shared" si="305"/>
        <v>0</v>
      </c>
      <c r="BR408" s="207">
        <f t="shared" si="306"/>
        <v>4</v>
      </c>
      <c r="BS408" s="199">
        <f t="shared" si="307"/>
        <v>10</v>
      </c>
      <c r="BT408" s="199">
        <f t="shared" si="308"/>
        <v>0</v>
      </c>
      <c r="BU408" s="199">
        <f t="shared" si="309"/>
        <v>0</v>
      </c>
      <c r="BV408" s="201">
        <f t="shared" si="310"/>
        <v>0</v>
      </c>
      <c r="BW408" s="207">
        <f t="shared" si="311"/>
        <v>3</v>
      </c>
      <c r="BX408" s="235">
        <v>64</v>
      </c>
      <c r="BY408" s="235">
        <v>64</v>
      </c>
      <c r="BZ408" s="193" t="e">
        <f t="shared" si="312"/>
        <v>#VALUE!</v>
      </c>
      <c r="CA408" s="193">
        <f t="shared" si="313"/>
        <v>20</v>
      </c>
      <c r="CB408" s="193" t="e">
        <f t="shared" si="314"/>
        <v>#VALUE!</v>
      </c>
      <c r="CC408" s="193" t="e">
        <f t="shared" si="315"/>
        <v>#VALUE!</v>
      </c>
      <c r="CD408" s="193" t="e">
        <f t="shared" si="316"/>
        <v>#VALUE!</v>
      </c>
      <c r="CE408" s="193" t="e">
        <f t="shared" si="317"/>
        <v>#VALUE!</v>
      </c>
      <c r="CF408" s="193" t="e">
        <f t="shared" si="318"/>
        <v>#VALUE!</v>
      </c>
      <c r="CG408" s="193" t="e">
        <f t="shared" si="319"/>
        <v>#VALUE!</v>
      </c>
      <c r="CH408" s="193" t="e">
        <f t="shared" si="320"/>
        <v>#VALUE!</v>
      </c>
      <c r="CI408" s="193" t="e">
        <f t="shared" si="321"/>
        <v>#VALUE!</v>
      </c>
      <c r="CJ408" s="193" t="e">
        <f t="shared" si="322"/>
        <v>#VALUE!</v>
      </c>
      <c r="CK408" s="193" t="e">
        <f t="shared" si="323"/>
        <v>#VALUE!</v>
      </c>
      <c r="CL408" s="193" t="e">
        <f t="shared" si="324"/>
        <v>#VALUE!</v>
      </c>
      <c r="CM408" s="193" t="e">
        <f t="shared" si="325"/>
        <v>#VALUE!</v>
      </c>
      <c r="CN408" s="193" t="e">
        <f t="shared" si="326"/>
        <v>#VALUE!</v>
      </c>
      <c r="CO408" s="209" t="str">
        <f t="shared" si="327"/>
        <v>2023PEC AI 250</v>
      </c>
      <c r="CP408" s="193" t="e">
        <f t="shared" si="328"/>
        <v>#VALUE!</v>
      </c>
      <c r="CQ408" s="158"/>
      <c r="CR408" s="193">
        <f t="shared" si="329"/>
        <v>20</v>
      </c>
      <c r="CS408" s="193" t="e">
        <f t="shared" si="330"/>
        <v>#VALUE!</v>
      </c>
      <c r="CT408" s="193" t="e">
        <f t="shared" si="331"/>
        <v>#VALUE!</v>
      </c>
      <c r="CU408" s="193" t="e">
        <f t="shared" si="332"/>
        <v>#VALUE!</v>
      </c>
      <c r="CV408" s="193" t="e">
        <f t="shared" si="333"/>
        <v>#VALUE!</v>
      </c>
      <c r="CW408" s="193" t="e">
        <f t="shared" si="334"/>
        <v>#VALUE!</v>
      </c>
      <c r="CX408" s="193" t="e">
        <f t="shared" si="335"/>
        <v>#VALUE!</v>
      </c>
      <c r="CY408" s="193" t="e">
        <f t="shared" si="336"/>
        <v>#VALUE!</v>
      </c>
      <c r="CZ408" s="193" t="e">
        <f t="shared" si="337"/>
        <v>#VALUE!</v>
      </c>
      <c r="DA408" s="193" t="e">
        <f t="shared" si="338"/>
        <v>#VALUE!</v>
      </c>
      <c r="DB408" s="193" t="e">
        <f t="shared" si="339"/>
        <v>#VALUE!</v>
      </c>
      <c r="DC408" s="193" t="e">
        <f t="shared" si="340"/>
        <v>#VALUE!</v>
      </c>
      <c r="DD408" s="193" t="e">
        <f t="shared" si="341"/>
        <v>#VALUE!</v>
      </c>
      <c r="DE408" s="159"/>
      <c r="DF408" s="159" t="e">
        <f t="shared" si="342"/>
        <v>#VALUE!</v>
      </c>
      <c r="DG408" s="159"/>
      <c r="DH408" s="159"/>
      <c r="DI408" s="159"/>
      <c r="DJ408" s="159"/>
      <c r="DK408" s="159"/>
      <c r="DL408" s="159"/>
      <c r="DM408" s="159"/>
      <c r="DN408" s="159"/>
      <c r="DO408" s="159"/>
      <c r="DP408" s="159"/>
      <c r="DQ408" s="159"/>
      <c r="DR408" s="159">
        <f t="shared" si="343"/>
        <v>64</v>
      </c>
      <c r="DS408" s="188">
        <f t="shared" si="344"/>
        <v>13</v>
      </c>
      <c r="DT408" s="159">
        <f t="shared" si="345"/>
        <v>9</v>
      </c>
      <c r="DU408" s="159">
        <f t="shared" si="346"/>
        <v>9</v>
      </c>
      <c r="DV408" s="159">
        <f t="shared" si="347"/>
        <v>9</v>
      </c>
      <c r="DW408" s="159">
        <f t="shared" si="348"/>
        <v>9</v>
      </c>
      <c r="DX408" s="159">
        <f t="shared" si="349"/>
        <v>5</v>
      </c>
      <c r="DY408" s="210">
        <f t="shared" si="350"/>
        <v>10</v>
      </c>
      <c r="DZ408" s="159">
        <f t="shared" si="351"/>
        <v>64</v>
      </c>
      <c r="EA408" s="159">
        <f t="shared" si="352"/>
        <v>13</v>
      </c>
      <c r="EB408" s="159">
        <f t="shared" si="353"/>
        <v>0</v>
      </c>
      <c r="EC408" s="159">
        <f t="shared" si="429"/>
        <v>9</v>
      </c>
      <c r="ED408" s="159">
        <f t="shared" si="429"/>
        <v>9</v>
      </c>
      <c r="EE408" s="159">
        <f t="shared" si="430"/>
        <v>0</v>
      </c>
      <c r="EF408" s="159">
        <f t="shared" si="430"/>
        <v>0</v>
      </c>
      <c r="EG408" s="159">
        <f t="shared" si="354"/>
        <v>9</v>
      </c>
      <c r="EH408" s="159">
        <f t="shared" si="355"/>
        <v>0</v>
      </c>
      <c r="EI408" s="159">
        <f t="shared" si="431"/>
        <v>9</v>
      </c>
      <c r="EJ408" s="159">
        <f t="shared" si="431"/>
        <v>5</v>
      </c>
      <c r="EK408" s="159">
        <f t="shared" si="432"/>
        <v>0</v>
      </c>
      <c r="EL408" s="159">
        <f t="shared" si="432"/>
        <v>0</v>
      </c>
      <c r="EM408" s="159">
        <f t="shared" si="356"/>
        <v>10</v>
      </c>
      <c r="EN408" s="159"/>
      <c r="EO408" s="159"/>
      <c r="EP408" s="188">
        <f t="shared" si="357"/>
        <v>13</v>
      </c>
      <c r="EQ408" s="159">
        <f t="shared" si="358"/>
        <v>11</v>
      </c>
      <c r="ER408" s="159">
        <f t="shared" si="359"/>
        <v>11</v>
      </c>
      <c r="ES408" s="159">
        <f t="shared" si="360"/>
        <v>11</v>
      </c>
      <c r="ET408" s="159">
        <f t="shared" si="361"/>
        <v>8</v>
      </c>
      <c r="EU408" s="159">
        <f t="shared" si="362"/>
        <v>10</v>
      </c>
      <c r="EV408" s="159"/>
      <c r="EW408" s="159">
        <f t="shared" si="363"/>
        <v>64</v>
      </c>
      <c r="EX408" s="159">
        <f t="shared" si="364"/>
        <v>13</v>
      </c>
      <c r="EY408" s="159">
        <f t="shared" si="365"/>
        <v>0</v>
      </c>
      <c r="EZ408" s="159">
        <f t="shared" si="433"/>
        <v>11</v>
      </c>
      <c r="FA408" s="159">
        <f t="shared" si="433"/>
        <v>11</v>
      </c>
      <c r="FB408" s="159">
        <f t="shared" si="434"/>
        <v>0</v>
      </c>
      <c r="FC408" s="159">
        <f t="shared" si="434"/>
        <v>0</v>
      </c>
      <c r="FD408" s="159">
        <f t="shared" si="366"/>
        <v>11</v>
      </c>
      <c r="FE408" s="159">
        <f t="shared" si="367"/>
        <v>0</v>
      </c>
      <c r="FF408" s="159">
        <f t="shared" si="435"/>
        <v>8</v>
      </c>
      <c r="FG408" s="159">
        <f t="shared" si="435"/>
        <v>10</v>
      </c>
      <c r="FH408" s="159">
        <f t="shared" si="368"/>
        <v>0</v>
      </c>
      <c r="FI408" s="159">
        <v>0</v>
      </c>
      <c r="FJ408" s="159">
        <v>0</v>
      </c>
      <c r="FK408" s="159"/>
      <c r="FL408" s="159"/>
      <c r="FM408" s="235">
        <v>64</v>
      </c>
    </row>
    <row r="409" spans="1:169" ht="18" x14ac:dyDescent="0.2">
      <c r="A409" s="194">
        <v>396</v>
      </c>
      <c r="B409" s="195">
        <v>211423243399</v>
      </c>
      <c r="C409" s="196" t="s">
        <v>1459</v>
      </c>
      <c r="D409" s="197"/>
      <c r="E409" s="198" t="s">
        <v>1460</v>
      </c>
      <c r="F409" s="199">
        <f t="shared" si="243"/>
        <v>2</v>
      </c>
      <c r="G409" s="199">
        <f t="shared" si="244"/>
        <v>2</v>
      </c>
      <c r="H409" s="199">
        <f t="shared" si="245"/>
        <v>2</v>
      </c>
      <c r="I409" s="199">
        <f t="shared" si="246"/>
        <v>2</v>
      </c>
      <c r="J409" s="199">
        <f t="shared" si="247"/>
        <v>2</v>
      </c>
      <c r="K409" s="199">
        <f t="shared" si="248"/>
        <v>0</v>
      </c>
      <c r="L409" s="199">
        <f t="shared" si="249"/>
        <v>0</v>
      </c>
      <c r="M409" s="199">
        <f t="shared" si="250"/>
        <v>0</v>
      </c>
      <c r="N409" s="199">
        <f t="shared" si="251"/>
        <v>0</v>
      </c>
      <c r="O409" s="200">
        <f t="shared" si="252"/>
        <v>0</v>
      </c>
      <c r="P409" s="199">
        <f t="shared" si="253"/>
        <v>8</v>
      </c>
      <c r="Q409" s="199">
        <f t="shared" si="254"/>
        <v>0</v>
      </c>
      <c r="R409" s="199">
        <f t="shared" si="255"/>
        <v>0</v>
      </c>
      <c r="S409" s="201">
        <f t="shared" si="428"/>
        <v>0</v>
      </c>
      <c r="T409" s="202">
        <f t="shared" si="256"/>
        <v>3</v>
      </c>
      <c r="U409" s="199">
        <f t="shared" si="257"/>
        <v>0</v>
      </c>
      <c r="V409" s="199">
        <f t="shared" si="258"/>
        <v>0</v>
      </c>
      <c r="W409" s="199">
        <f t="shared" si="259"/>
        <v>0</v>
      </c>
      <c r="X409" s="201">
        <f t="shared" si="260"/>
        <v>0</v>
      </c>
      <c r="Y409" s="203">
        <f t="shared" si="261"/>
        <v>4</v>
      </c>
      <c r="Z409" s="199">
        <f t="shared" si="262"/>
        <v>0</v>
      </c>
      <c r="AA409" s="199">
        <f t="shared" si="263"/>
        <v>0</v>
      </c>
      <c r="AB409" s="199">
        <f t="shared" si="264"/>
        <v>0</v>
      </c>
      <c r="AC409" s="201">
        <f t="shared" si="265"/>
        <v>0</v>
      </c>
      <c r="AD409" s="202">
        <f t="shared" si="266"/>
        <v>4</v>
      </c>
      <c r="AE409" s="199">
        <f t="shared" si="267"/>
        <v>8</v>
      </c>
      <c r="AF409" s="199">
        <f t="shared" si="268"/>
        <v>0</v>
      </c>
      <c r="AG409" s="199">
        <f t="shared" si="269"/>
        <v>0</v>
      </c>
      <c r="AH409" s="201">
        <f t="shared" si="270"/>
        <v>0</v>
      </c>
      <c r="AI409" s="204">
        <f t="shared" si="271"/>
        <v>3</v>
      </c>
      <c r="AJ409" s="199">
        <f t="shared" si="272"/>
        <v>7</v>
      </c>
      <c r="AK409" s="199">
        <f t="shared" si="273"/>
        <v>0</v>
      </c>
      <c r="AL409" s="199">
        <f t="shared" si="274"/>
        <v>0</v>
      </c>
      <c r="AM409" s="201">
        <f t="shared" si="275"/>
        <v>0</v>
      </c>
      <c r="AN409" s="204">
        <f t="shared" si="276"/>
        <v>3</v>
      </c>
      <c r="AO409" s="199">
        <f t="shared" si="277"/>
        <v>0</v>
      </c>
      <c r="AP409" s="199">
        <f t="shared" si="278"/>
        <v>0</v>
      </c>
      <c r="AQ409" s="199">
        <f t="shared" si="279"/>
        <v>0</v>
      </c>
      <c r="AR409" s="201">
        <f t="shared" si="280"/>
        <v>0</v>
      </c>
      <c r="AS409" s="204">
        <f t="shared" si="281"/>
        <v>4</v>
      </c>
      <c r="AT409" s="199">
        <f t="shared" si="282"/>
        <v>8</v>
      </c>
      <c r="AU409" s="199">
        <f t="shared" si="283"/>
        <v>0</v>
      </c>
      <c r="AV409" s="199">
        <f t="shared" si="284"/>
        <v>0</v>
      </c>
      <c r="AW409" s="201">
        <f t="shared" si="285"/>
        <v>0</v>
      </c>
      <c r="AX409" s="205">
        <f t="shared" si="286"/>
        <v>3</v>
      </c>
      <c r="AY409" s="199">
        <f t="shared" si="287"/>
        <v>0</v>
      </c>
      <c r="AZ409" s="199">
        <f t="shared" si="288"/>
        <v>0</v>
      </c>
      <c r="BA409" s="199">
        <f t="shared" si="289"/>
        <v>0</v>
      </c>
      <c r="BB409" s="201">
        <f t="shared" si="290"/>
        <v>0</v>
      </c>
      <c r="BC409" s="204">
        <f t="shared" si="291"/>
        <v>4</v>
      </c>
      <c r="BD409" s="199">
        <f t="shared" si="292"/>
        <v>0</v>
      </c>
      <c r="BE409" s="199">
        <f t="shared" si="293"/>
        <v>0</v>
      </c>
      <c r="BF409" s="199">
        <f t="shared" si="294"/>
        <v>0</v>
      </c>
      <c r="BG409" s="201">
        <f t="shared" si="295"/>
        <v>0</v>
      </c>
      <c r="BH409" s="204">
        <f t="shared" si="296"/>
        <v>4</v>
      </c>
      <c r="BI409" s="199">
        <f t="shared" si="297"/>
        <v>2</v>
      </c>
      <c r="BJ409" s="199">
        <f t="shared" si="298"/>
        <v>0</v>
      </c>
      <c r="BK409" s="199">
        <f t="shared" si="299"/>
        <v>0</v>
      </c>
      <c r="BL409" s="201">
        <f t="shared" si="300"/>
        <v>0</v>
      </c>
      <c r="BM409" s="206">
        <f t="shared" si="301"/>
        <v>3</v>
      </c>
      <c r="BN409" s="199">
        <f t="shared" si="302"/>
        <v>8</v>
      </c>
      <c r="BO409" s="199">
        <f t="shared" si="303"/>
        <v>0</v>
      </c>
      <c r="BP409" s="199">
        <f t="shared" si="304"/>
        <v>0</v>
      </c>
      <c r="BQ409" s="201">
        <f t="shared" si="305"/>
        <v>0</v>
      </c>
      <c r="BR409" s="207">
        <f t="shared" si="306"/>
        <v>3</v>
      </c>
      <c r="BS409" s="199">
        <f t="shared" si="307"/>
        <v>0</v>
      </c>
      <c r="BT409" s="199">
        <f t="shared" si="308"/>
        <v>0</v>
      </c>
      <c r="BU409" s="199">
        <f t="shared" si="309"/>
        <v>0</v>
      </c>
      <c r="BV409" s="201">
        <f t="shared" si="310"/>
        <v>0</v>
      </c>
      <c r="BW409" s="207">
        <f t="shared" si="311"/>
        <v>4</v>
      </c>
      <c r="BX409" s="235">
        <v>51</v>
      </c>
      <c r="BY409" s="235">
        <v>51</v>
      </c>
      <c r="BZ409" s="193" t="e">
        <f t="shared" si="312"/>
        <v>#VALUE!</v>
      </c>
      <c r="CA409" s="193">
        <f t="shared" si="313"/>
        <v>20</v>
      </c>
      <c r="CB409" s="193" t="e">
        <f t="shared" si="314"/>
        <v>#VALUE!</v>
      </c>
      <c r="CC409" s="193" t="e">
        <f t="shared" si="315"/>
        <v>#VALUE!</v>
      </c>
      <c r="CD409" s="193" t="e">
        <f t="shared" si="316"/>
        <v>#VALUE!</v>
      </c>
      <c r="CE409" s="193" t="e">
        <f t="shared" si="317"/>
        <v>#VALUE!</v>
      </c>
      <c r="CF409" s="193" t="e">
        <f t="shared" si="318"/>
        <v>#VALUE!</v>
      </c>
      <c r="CG409" s="193" t="e">
        <f t="shared" si="319"/>
        <v>#VALUE!</v>
      </c>
      <c r="CH409" s="193" t="e">
        <f t="shared" si="320"/>
        <v>#VALUE!</v>
      </c>
      <c r="CI409" s="193" t="e">
        <f t="shared" si="321"/>
        <v>#VALUE!</v>
      </c>
      <c r="CJ409" s="193" t="e">
        <f t="shared" si="322"/>
        <v>#VALUE!</v>
      </c>
      <c r="CK409" s="193" t="e">
        <f t="shared" si="323"/>
        <v>#VALUE!</v>
      </c>
      <c r="CL409" s="193" t="e">
        <f t="shared" si="324"/>
        <v>#VALUE!</v>
      </c>
      <c r="CM409" s="193" t="e">
        <f t="shared" si="325"/>
        <v>#VALUE!</v>
      </c>
      <c r="CN409" s="193" t="e">
        <f t="shared" si="326"/>
        <v>#VALUE!</v>
      </c>
      <c r="CO409" s="209" t="str">
        <f t="shared" si="327"/>
        <v>2023PEC AI 403</v>
      </c>
      <c r="CP409" s="193" t="e">
        <f t="shared" si="328"/>
        <v>#VALUE!</v>
      </c>
      <c r="CQ409" s="158"/>
      <c r="CR409" s="193">
        <f t="shared" si="329"/>
        <v>20</v>
      </c>
      <c r="CS409" s="193" t="e">
        <f t="shared" si="330"/>
        <v>#VALUE!</v>
      </c>
      <c r="CT409" s="193" t="e">
        <f t="shared" si="331"/>
        <v>#VALUE!</v>
      </c>
      <c r="CU409" s="193" t="e">
        <f t="shared" si="332"/>
        <v>#VALUE!</v>
      </c>
      <c r="CV409" s="193" t="e">
        <f t="shared" si="333"/>
        <v>#VALUE!</v>
      </c>
      <c r="CW409" s="193" t="e">
        <f t="shared" si="334"/>
        <v>#VALUE!</v>
      </c>
      <c r="CX409" s="193" t="e">
        <f t="shared" si="335"/>
        <v>#VALUE!</v>
      </c>
      <c r="CY409" s="193" t="e">
        <f t="shared" si="336"/>
        <v>#VALUE!</v>
      </c>
      <c r="CZ409" s="193" t="e">
        <f t="shared" si="337"/>
        <v>#VALUE!</v>
      </c>
      <c r="DA409" s="193" t="e">
        <f t="shared" si="338"/>
        <v>#VALUE!</v>
      </c>
      <c r="DB409" s="193" t="e">
        <f t="shared" si="339"/>
        <v>#VALUE!</v>
      </c>
      <c r="DC409" s="193" t="e">
        <f t="shared" si="340"/>
        <v>#VALUE!</v>
      </c>
      <c r="DD409" s="193" t="e">
        <f t="shared" si="341"/>
        <v>#VALUE!</v>
      </c>
      <c r="DE409" s="159"/>
      <c r="DF409" s="159" t="e">
        <f t="shared" si="342"/>
        <v>#VALUE!</v>
      </c>
      <c r="DG409" s="159"/>
      <c r="DH409" s="159"/>
      <c r="DI409" s="159"/>
      <c r="DJ409" s="159"/>
      <c r="DK409" s="159"/>
      <c r="DL409" s="159"/>
      <c r="DM409" s="159"/>
      <c r="DN409" s="159"/>
      <c r="DO409" s="159"/>
      <c r="DP409" s="159"/>
      <c r="DQ409" s="159"/>
      <c r="DR409" s="159">
        <f t="shared" si="343"/>
        <v>51</v>
      </c>
      <c r="DS409" s="188">
        <f t="shared" si="344"/>
        <v>10</v>
      </c>
      <c r="DT409" s="159">
        <f t="shared" si="345"/>
        <v>8</v>
      </c>
      <c r="DU409" s="159">
        <f t="shared" si="346"/>
        <v>8</v>
      </c>
      <c r="DV409" s="159">
        <f t="shared" si="347"/>
        <v>7</v>
      </c>
      <c r="DW409" s="159">
        <f t="shared" si="348"/>
        <v>8</v>
      </c>
      <c r="DX409" s="159">
        <f t="shared" si="349"/>
        <v>2</v>
      </c>
      <c r="DY409" s="210">
        <f t="shared" si="350"/>
        <v>8</v>
      </c>
      <c r="DZ409" s="159">
        <f t="shared" si="351"/>
        <v>51</v>
      </c>
      <c r="EA409" s="159">
        <f t="shared" si="352"/>
        <v>10</v>
      </c>
      <c r="EB409" s="159">
        <f t="shared" si="353"/>
        <v>8</v>
      </c>
      <c r="EC409" s="159">
        <f t="shared" si="429"/>
        <v>0</v>
      </c>
      <c r="ED409" s="159">
        <f t="shared" si="429"/>
        <v>0</v>
      </c>
      <c r="EE409" s="159">
        <f t="shared" si="430"/>
        <v>8</v>
      </c>
      <c r="EF409" s="159">
        <f t="shared" si="430"/>
        <v>7</v>
      </c>
      <c r="EG409" s="159">
        <f t="shared" si="354"/>
        <v>0</v>
      </c>
      <c r="EH409" s="159">
        <f t="shared" si="355"/>
        <v>8</v>
      </c>
      <c r="EI409" s="159">
        <f t="shared" si="431"/>
        <v>0</v>
      </c>
      <c r="EJ409" s="159">
        <f t="shared" si="431"/>
        <v>0</v>
      </c>
      <c r="EK409" s="159">
        <f t="shared" si="432"/>
        <v>2</v>
      </c>
      <c r="EL409" s="159">
        <f t="shared" si="432"/>
        <v>8</v>
      </c>
      <c r="EM409" s="159">
        <f t="shared" si="356"/>
        <v>0</v>
      </c>
      <c r="EN409" s="159"/>
      <c r="EO409" s="159"/>
      <c r="EP409" s="188">
        <f t="shared" si="357"/>
        <v>10</v>
      </c>
      <c r="EQ409" s="159">
        <f t="shared" si="358"/>
        <v>9</v>
      </c>
      <c r="ER409" s="159">
        <f t="shared" si="359"/>
        <v>9</v>
      </c>
      <c r="ES409" s="159">
        <f t="shared" si="360"/>
        <v>8</v>
      </c>
      <c r="ET409" s="159">
        <f t="shared" si="361"/>
        <v>7</v>
      </c>
      <c r="EU409" s="159">
        <f t="shared" si="362"/>
        <v>8</v>
      </c>
      <c r="EV409" s="159"/>
      <c r="EW409" s="159">
        <f t="shared" si="363"/>
        <v>51</v>
      </c>
      <c r="EX409" s="159">
        <f t="shared" si="364"/>
        <v>10</v>
      </c>
      <c r="EY409" s="159">
        <f t="shared" si="365"/>
        <v>9</v>
      </c>
      <c r="EZ409" s="159">
        <f t="shared" si="433"/>
        <v>0</v>
      </c>
      <c r="FA409" s="159">
        <f t="shared" si="433"/>
        <v>0</v>
      </c>
      <c r="FB409" s="159">
        <f t="shared" si="434"/>
        <v>9</v>
      </c>
      <c r="FC409" s="159">
        <f t="shared" si="434"/>
        <v>8</v>
      </c>
      <c r="FD409" s="159">
        <f t="shared" si="366"/>
        <v>0</v>
      </c>
      <c r="FE409" s="159">
        <f t="shared" si="367"/>
        <v>7</v>
      </c>
      <c r="FF409" s="159">
        <f t="shared" si="435"/>
        <v>0</v>
      </c>
      <c r="FG409" s="159">
        <f t="shared" si="435"/>
        <v>0</v>
      </c>
      <c r="FH409" s="159">
        <f t="shared" si="368"/>
        <v>8</v>
      </c>
      <c r="FI409" s="159">
        <v>0</v>
      </c>
      <c r="FJ409" s="159">
        <v>0</v>
      </c>
      <c r="FK409" s="159"/>
      <c r="FL409" s="159"/>
      <c r="FM409" s="235">
        <v>51</v>
      </c>
    </row>
    <row r="410" spans="1:169" ht="18" x14ac:dyDescent="0.2">
      <c r="A410" s="213">
        <v>397</v>
      </c>
      <c r="B410" s="195">
        <v>211423243400</v>
      </c>
      <c r="C410" s="196" t="s">
        <v>1461</v>
      </c>
      <c r="D410" s="197"/>
      <c r="E410" s="198" t="s">
        <v>1462</v>
      </c>
      <c r="F410" s="199">
        <f t="shared" si="243"/>
        <v>2</v>
      </c>
      <c r="G410" s="199">
        <f t="shared" si="244"/>
        <v>2</v>
      </c>
      <c r="H410" s="199">
        <f t="shared" si="245"/>
        <v>2</v>
      </c>
      <c r="I410" s="199">
        <f t="shared" si="246"/>
        <v>2</v>
      </c>
      <c r="J410" s="199">
        <f t="shared" si="247"/>
        <v>2</v>
      </c>
      <c r="K410" s="199">
        <f t="shared" si="248"/>
        <v>2</v>
      </c>
      <c r="L410" s="199">
        <f t="shared" si="249"/>
        <v>1</v>
      </c>
      <c r="M410" s="199">
        <f t="shared" si="250"/>
        <v>0</v>
      </c>
      <c r="N410" s="199">
        <f t="shared" si="251"/>
        <v>0</v>
      </c>
      <c r="O410" s="200">
        <f t="shared" si="252"/>
        <v>0</v>
      </c>
      <c r="P410" s="199">
        <f t="shared" si="253"/>
        <v>0</v>
      </c>
      <c r="Q410" s="199">
        <f t="shared" si="254"/>
        <v>0</v>
      </c>
      <c r="R410" s="199">
        <f t="shared" si="255"/>
        <v>0</v>
      </c>
      <c r="S410" s="201">
        <f t="shared" si="428"/>
        <v>0</v>
      </c>
      <c r="T410" s="202">
        <f t="shared" si="256"/>
        <v>4</v>
      </c>
      <c r="U410" s="199">
        <f t="shared" si="257"/>
        <v>9</v>
      </c>
      <c r="V410" s="199">
        <f t="shared" si="258"/>
        <v>0</v>
      </c>
      <c r="W410" s="199">
        <f t="shared" si="259"/>
        <v>0</v>
      </c>
      <c r="X410" s="201">
        <f t="shared" si="260"/>
        <v>0</v>
      </c>
      <c r="Y410" s="203">
        <f t="shared" si="261"/>
        <v>3</v>
      </c>
      <c r="Z410" s="199">
        <f t="shared" si="262"/>
        <v>9</v>
      </c>
      <c r="AA410" s="199">
        <f t="shared" si="263"/>
        <v>0</v>
      </c>
      <c r="AB410" s="199">
        <f t="shared" si="264"/>
        <v>0</v>
      </c>
      <c r="AC410" s="201">
        <f t="shared" si="265"/>
        <v>0</v>
      </c>
      <c r="AD410" s="202">
        <f t="shared" si="266"/>
        <v>3</v>
      </c>
      <c r="AE410" s="199">
        <f t="shared" si="267"/>
        <v>0</v>
      </c>
      <c r="AF410" s="199">
        <f t="shared" si="268"/>
        <v>0</v>
      </c>
      <c r="AG410" s="199">
        <f t="shared" si="269"/>
        <v>0</v>
      </c>
      <c r="AH410" s="201">
        <f t="shared" si="270"/>
        <v>0</v>
      </c>
      <c r="AI410" s="204">
        <f t="shared" si="271"/>
        <v>4</v>
      </c>
      <c r="AJ410" s="199">
        <f t="shared" si="272"/>
        <v>0</v>
      </c>
      <c r="AK410" s="199">
        <f t="shared" si="273"/>
        <v>0</v>
      </c>
      <c r="AL410" s="199">
        <f t="shared" si="274"/>
        <v>0</v>
      </c>
      <c r="AM410" s="201">
        <f t="shared" si="275"/>
        <v>0</v>
      </c>
      <c r="AN410" s="204">
        <f t="shared" si="276"/>
        <v>4</v>
      </c>
      <c r="AO410" s="199">
        <f t="shared" si="277"/>
        <v>9</v>
      </c>
      <c r="AP410" s="199">
        <f t="shared" si="278"/>
        <v>0</v>
      </c>
      <c r="AQ410" s="199">
        <f t="shared" si="279"/>
        <v>0</v>
      </c>
      <c r="AR410" s="201">
        <f t="shared" si="280"/>
        <v>0</v>
      </c>
      <c r="AS410" s="204">
        <f t="shared" si="281"/>
        <v>3</v>
      </c>
      <c r="AT410" s="199">
        <f t="shared" si="282"/>
        <v>0</v>
      </c>
      <c r="AU410" s="199">
        <f t="shared" si="283"/>
        <v>0</v>
      </c>
      <c r="AV410" s="199">
        <f t="shared" si="284"/>
        <v>0</v>
      </c>
      <c r="AW410" s="201">
        <f t="shared" si="285"/>
        <v>0</v>
      </c>
      <c r="AX410" s="205">
        <f t="shared" si="286"/>
        <v>4</v>
      </c>
      <c r="AY410" s="199">
        <f t="shared" si="287"/>
        <v>9</v>
      </c>
      <c r="AZ410" s="199">
        <f t="shared" si="288"/>
        <v>0</v>
      </c>
      <c r="BA410" s="199">
        <f t="shared" si="289"/>
        <v>0</v>
      </c>
      <c r="BB410" s="201">
        <f t="shared" si="290"/>
        <v>0</v>
      </c>
      <c r="BC410" s="204">
        <f t="shared" si="291"/>
        <v>3</v>
      </c>
      <c r="BD410" s="199">
        <f t="shared" si="292"/>
        <v>5</v>
      </c>
      <c r="BE410" s="199">
        <f t="shared" si="293"/>
        <v>0</v>
      </c>
      <c r="BF410" s="199">
        <f t="shared" si="294"/>
        <v>0</v>
      </c>
      <c r="BG410" s="201">
        <f t="shared" si="295"/>
        <v>0</v>
      </c>
      <c r="BH410" s="204">
        <f t="shared" si="296"/>
        <v>3</v>
      </c>
      <c r="BI410" s="199">
        <f t="shared" si="297"/>
        <v>0</v>
      </c>
      <c r="BJ410" s="199">
        <f t="shared" si="298"/>
        <v>0</v>
      </c>
      <c r="BK410" s="199">
        <f t="shared" si="299"/>
        <v>0</v>
      </c>
      <c r="BL410" s="201">
        <f t="shared" si="300"/>
        <v>0</v>
      </c>
      <c r="BM410" s="206">
        <f t="shared" si="301"/>
        <v>4</v>
      </c>
      <c r="BN410" s="199">
        <f t="shared" si="302"/>
        <v>0</v>
      </c>
      <c r="BO410" s="199">
        <f t="shared" si="303"/>
        <v>0</v>
      </c>
      <c r="BP410" s="199">
        <f t="shared" si="304"/>
        <v>0</v>
      </c>
      <c r="BQ410" s="201">
        <f t="shared" si="305"/>
        <v>0</v>
      </c>
      <c r="BR410" s="207">
        <f t="shared" si="306"/>
        <v>4</v>
      </c>
      <c r="BS410" s="199">
        <f t="shared" si="307"/>
        <v>9</v>
      </c>
      <c r="BT410" s="199">
        <f t="shared" si="308"/>
        <v>0</v>
      </c>
      <c r="BU410" s="199">
        <f t="shared" si="309"/>
        <v>0</v>
      </c>
      <c r="BV410" s="201">
        <f t="shared" si="310"/>
        <v>0</v>
      </c>
      <c r="BW410" s="207">
        <f t="shared" si="311"/>
        <v>3</v>
      </c>
      <c r="BX410" s="235">
        <v>63</v>
      </c>
      <c r="BY410" s="235">
        <v>63</v>
      </c>
      <c r="BZ410" s="193" t="e">
        <f t="shared" si="312"/>
        <v>#VALUE!</v>
      </c>
      <c r="CA410" s="193">
        <f t="shared" si="313"/>
        <v>20</v>
      </c>
      <c r="CB410" s="193" t="e">
        <f t="shared" si="314"/>
        <v>#VALUE!</v>
      </c>
      <c r="CC410" s="193" t="e">
        <f t="shared" si="315"/>
        <v>#VALUE!</v>
      </c>
      <c r="CD410" s="193" t="e">
        <f t="shared" si="316"/>
        <v>#VALUE!</v>
      </c>
      <c r="CE410" s="193" t="e">
        <f t="shared" si="317"/>
        <v>#VALUE!</v>
      </c>
      <c r="CF410" s="193" t="e">
        <f t="shared" si="318"/>
        <v>#VALUE!</v>
      </c>
      <c r="CG410" s="193" t="e">
        <f t="shared" si="319"/>
        <v>#VALUE!</v>
      </c>
      <c r="CH410" s="193" t="e">
        <f t="shared" si="320"/>
        <v>#VALUE!</v>
      </c>
      <c r="CI410" s="193" t="e">
        <f t="shared" si="321"/>
        <v>#VALUE!</v>
      </c>
      <c r="CJ410" s="193" t="e">
        <f t="shared" si="322"/>
        <v>#VALUE!</v>
      </c>
      <c r="CK410" s="193" t="e">
        <f t="shared" si="323"/>
        <v>#VALUE!</v>
      </c>
      <c r="CL410" s="193" t="e">
        <f t="shared" si="324"/>
        <v>#VALUE!</v>
      </c>
      <c r="CM410" s="193" t="e">
        <f t="shared" si="325"/>
        <v>#VALUE!</v>
      </c>
      <c r="CN410" s="193" t="e">
        <f t="shared" si="326"/>
        <v>#VALUE!</v>
      </c>
      <c r="CO410" s="209" t="str">
        <f t="shared" si="327"/>
        <v>2023PEC AI 404</v>
      </c>
      <c r="CP410" s="193" t="e">
        <f t="shared" si="328"/>
        <v>#VALUE!</v>
      </c>
      <c r="CQ410" s="158"/>
      <c r="CR410" s="193">
        <f t="shared" si="329"/>
        <v>20</v>
      </c>
      <c r="CS410" s="193" t="e">
        <f t="shared" si="330"/>
        <v>#VALUE!</v>
      </c>
      <c r="CT410" s="193" t="e">
        <f t="shared" si="331"/>
        <v>#VALUE!</v>
      </c>
      <c r="CU410" s="193" t="e">
        <f t="shared" si="332"/>
        <v>#VALUE!</v>
      </c>
      <c r="CV410" s="193" t="e">
        <f t="shared" si="333"/>
        <v>#VALUE!</v>
      </c>
      <c r="CW410" s="193" t="e">
        <f t="shared" si="334"/>
        <v>#VALUE!</v>
      </c>
      <c r="CX410" s="193" t="e">
        <f t="shared" si="335"/>
        <v>#VALUE!</v>
      </c>
      <c r="CY410" s="193" t="e">
        <f t="shared" si="336"/>
        <v>#VALUE!</v>
      </c>
      <c r="CZ410" s="193" t="e">
        <f t="shared" si="337"/>
        <v>#VALUE!</v>
      </c>
      <c r="DA410" s="193" t="e">
        <f t="shared" si="338"/>
        <v>#VALUE!</v>
      </c>
      <c r="DB410" s="193" t="e">
        <f t="shared" si="339"/>
        <v>#VALUE!</v>
      </c>
      <c r="DC410" s="193" t="e">
        <f t="shared" si="340"/>
        <v>#VALUE!</v>
      </c>
      <c r="DD410" s="193" t="e">
        <f t="shared" si="341"/>
        <v>#VALUE!</v>
      </c>
      <c r="DE410" s="159"/>
      <c r="DF410" s="159" t="e">
        <f t="shared" si="342"/>
        <v>#VALUE!</v>
      </c>
      <c r="DG410" s="159"/>
      <c r="DH410" s="159"/>
      <c r="DI410" s="159"/>
      <c r="DJ410" s="159"/>
      <c r="DK410" s="159"/>
      <c r="DL410" s="159"/>
      <c r="DM410" s="159"/>
      <c r="DN410" s="159"/>
      <c r="DO410" s="159"/>
      <c r="DP410" s="159"/>
      <c r="DQ410" s="159"/>
      <c r="DR410" s="159">
        <f t="shared" si="343"/>
        <v>63</v>
      </c>
      <c r="DS410" s="188">
        <f t="shared" si="344"/>
        <v>13</v>
      </c>
      <c r="DT410" s="159">
        <f t="shared" si="345"/>
        <v>9</v>
      </c>
      <c r="DU410" s="159">
        <f t="shared" si="346"/>
        <v>9</v>
      </c>
      <c r="DV410" s="159">
        <f t="shared" si="347"/>
        <v>9</v>
      </c>
      <c r="DW410" s="159">
        <f t="shared" si="348"/>
        <v>9</v>
      </c>
      <c r="DX410" s="159">
        <f t="shared" si="349"/>
        <v>5</v>
      </c>
      <c r="DY410" s="210">
        <f t="shared" si="350"/>
        <v>9</v>
      </c>
      <c r="DZ410" s="159">
        <f t="shared" si="351"/>
        <v>63</v>
      </c>
      <c r="EA410" s="159">
        <f t="shared" si="352"/>
        <v>13</v>
      </c>
      <c r="EB410" s="159">
        <f t="shared" si="353"/>
        <v>0</v>
      </c>
      <c r="EC410" s="159">
        <f t="shared" si="429"/>
        <v>9</v>
      </c>
      <c r="ED410" s="159">
        <f t="shared" si="429"/>
        <v>9</v>
      </c>
      <c r="EE410" s="159">
        <f t="shared" si="430"/>
        <v>0</v>
      </c>
      <c r="EF410" s="159">
        <f t="shared" si="430"/>
        <v>0</v>
      </c>
      <c r="EG410" s="159">
        <f t="shared" si="354"/>
        <v>9</v>
      </c>
      <c r="EH410" s="159">
        <f t="shared" si="355"/>
        <v>0</v>
      </c>
      <c r="EI410" s="159">
        <f t="shared" si="431"/>
        <v>9</v>
      </c>
      <c r="EJ410" s="159">
        <f t="shared" si="431"/>
        <v>5</v>
      </c>
      <c r="EK410" s="159">
        <f t="shared" si="432"/>
        <v>0</v>
      </c>
      <c r="EL410" s="159">
        <f t="shared" si="432"/>
        <v>0</v>
      </c>
      <c r="EM410" s="159">
        <f t="shared" si="356"/>
        <v>9</v>
      </c>
      <c r="EN410" s="159"/>
      <c r="EO410" s="159"/>
      <c r="EP410" s="188">
        <f t="shared" si="357"/>
        <v>13</v>
      </c>
      <c r="EQ410" s="159">
        <f t="shared" si="358"/>
        <v>11</v>
      </c>
      <c r="ER410" s="159">
        <f t="shared" si="359"/>
        <v>11</v>
      </c>
      <c r="ES410" s="159">
        <f t="shared" si="360"/>
        <v>11</v>
      </c>
      <c r="ET410" s="159">
        <f t="shared" si="361"/>
        <v>7</v>
      </c>
      <c r="EU410" s="159">
        <f t="shared" si="362"/>
        <v>10</v>
      </c>
      <c r="EV410" s="159"/>
      <c r="EW410" s="159">
        <f t="shared" si="363"/>
        <v>63</v>
      </c>
      <c r="EX410" s="159">
        <f t="shared" si="364"/>
        <v>13</v>
      </c>
      <c r="EY410" s="159">
        <f t="shared" si="365"/>
        <v>0</v>
      </c>
      <c r="EZ410" s="159">
        <f t="shared" si="433"/>
        <v>11</v>
      </c>
      <c r="FA410" s="159">
        <f t="shared" si="433"/>
        <v>11</v>
      </c>
      <c r="FB410" s="159">
        <f t="shared" si="434"/>
        <v>0</v>
      </c>
      <c r="FC410" s="159">
        <f t="shared" si="434"/>
        <v>0</v>
      </c>
      <c r="FD410" s="159">
        <f t="shared" si="366"/>
        <v>11</v>
      </c>
      <c r="FE410" s="159">
        <f t="shared" si="367"/>
        <v>0</v>
      </c>
      <c r="FF410" s="159">
        <f t="shared" si="435"/>
        <v>7</v>
      </c>
      <c r="FG410" s="159">
        <f t="shared" si="435"/>
        <v>10</v>
      </c>
      <c r="FH410" s="159">
        <f t="shared" si="368"/>
        <v>0</v>
      </c>
      <c r="FI410" s="159">
        <v>0</v>
      </c>
      <c r="FJ410" s="159">
        <v>0</v>
      </c>
      <c r="FK410" s="159"/>
      <c r="FL410" s="159"/>
      <c r="FM410" s="235">
        <v>63</v>
      </c>
    </row>
    <row r="411" spans="1:169" ht="18" x14ac:dyDescent="0.2">
      <c r="A411" s="194">
        <v>398</v>
      </c>
      <c r="B411" s="211">
        <v>211423243401</v>
      </c>
      <c r="C411" s="211" t="s">
        <v>1463</v>
      </c>
      <c r="D411" s="197"/>
      <c r="E411" s="212" t="s">
        <v>1464</v>
      </c>
      <c r="F411" s="199">
        <f t="shared" si="243"/>
        <v>2</v>
      </c>
      <c r="G411" s="199">
        <f t="shared" si="244"/>
        <v>2</v>
      </c>
      <c r="H411" s="199">
        <f t="shared" si="245"/>
        <v>2</v>
      </c>
      <c r="I411" s="199">
        <f t="shared" si="246"/>
        <v>1</v>
      </c>
      <c r="J411" s="199">
        <f t="shared" si="247"/>
        <v>0</v>
      </c>
      <c r="K411" s="199">
        <f t="shared" si="248"/>
        <v>0</v>
      </c>
      <c r="L411" s="199">
        <f t="shared" si="249"/>
        <v>0</v>
      </c>
      <c r="M411" s="199">
        <f t="shared" si="250"/>
        <v>0</v>
      </c>
      <c r="N411" s="199">
        <f t="shared" si="251"/>
        <v>0</v>
      </c>
      <c r="O411" s="200">
        <f t="shared" si="252"/>
        <v>0</v>
      </c>
      <c r="P411" s="199">
        <f t="shared" si="253"/>
        <v>5</v>
      </c>
      <c r="Q411" s="199">
        <f t="shared" si="254"/>
        <v>0</v>
      </c>
      <c r="R411" s="199">
        <f t="shared" si="255"/>
        <v>0</v>
      </c>
      <c r="S411" s="201">
        <f t="shared" si="428"/>
        <v>0</v>
      </c>
      <c r="T411" s="202">
        <f t="shared" si="256"/>
        <v>3</v>
      </c>
      <c r="U411" s="199">
        <f t="shared" si="257"/>
        <v>0</v>
      </c>
      <c r="V411" s="199">
        <f t="shared" si="258"/>
        <v>0</v>
      </c>
      <c r="W411" s="199">
        <f t="shared" si="259"/>
        <v>0</v>
      </c>
      <c r="X411" s="201">
        <f t="shared" si="260"/>
        <v>0</v>
      </c>
      <c r="Y411" s="203">
        <f t="shared" si="261"/>
        <v>4</v>
      </c>
      <c r="Z411" s="199">
        <f t="shared" si="262"/>
        <v>0</v>
      </c>
      <c r="AA411" s="199">
        <f t="shared" si="263"/>
        <v>0</v>
      </c>
      <c r="AB411" s="199">
        <f t="shared" si="264"/>
        <v>0</v>
      </c>
      <c r="AC411" s="201">
        <f t="shared" si="265"/>
        <v>0</v>
      </c>
      <c r="AD411" s="202">
        <f t="shared" si="266"/>
        <v>4</v>
      </c>
      <c r="AE411" s="199">
        <f t="shared" si="267"/>
        <v>5</v>
      </c>
      <c r="AF411" s="199">
        <f t="shared" si="268"/>
        <v>0</v>
      </c>
      <c r="AG411" s="199">
        <f t="shared" si="269"/>
        <v>0</v>
      </c>
      <c r="AH411" s="201">
        <f t="shared" si="270"/>
        <v>0</v>
      </c>
      <c r="AI411" s="204">
        <f t="shared" si="271"/>
        <v>3</v>
      </c>
      <c r="AJ411" s="199">
        <f t="shared" si="272"/>
        <v>4</v>
      </c>
      <c r="AK411" s="199">
        <f t="shared" si="273"/>
        <v>0</v>
      </c>
      <c r="AL411" s="199">
        <f t="shared" si="274"/>
        <v>0</v>
      </c>
      <c r="AM411" s="201">
        <f t="shared" si="275"/>
        <v>0</v>
      </c>
      <c r="AN411" s="204">
        <f t="shared" si="276"/>
        <v>3</v>
      </c>
      <c r="AO411" s="199">
        <f t="shared" si="277"/>
        <v>0</v>
      </c>
      <c r="AP411" s="199">
        <f t="shared" si="278"/>
        <v>0</v>
      </c>
      <c r="AQ411" s="199">
        <f t="shared" si="279"/>
        <v>0</v>
      </c>
      <c r="AR411" s="201">
        <f t="shared" si="280"/>
        <v>0</v>
      </c>
      <c r="AS411" s="204">
        <f t="shared" si="281"/>
        <v>4</v>
      </c>
      <c r="AT411" s="199">
        <f t="shared" si="282"/>
        <v>5</v>
      </c>
      <c r="AU411" s="199">
        <f t="shared" si="283"/>
        <v>0</v>
      </c>
      <c r="AV411" s="199">
        <f t="shared" si="284"/>
        <v>0</v>
      </c>
      <c r="AW411" s="201">
        <f t="shared" si="285"/>
        <v>0</v>
      </c>
      <c r="AX411" s="205">
        <f t="shared" si="286"/>
        <v>3</v>
      </c>
      <c r="AY411" s="199">
        <f t="shared" si="287"/>
        <v>0</v>
      </c>
      <c r="AZ411" s="199">
        <f t="shared" si="288"/>
        <v>0</v>
      </c>
      <c r="BA411" s="199">
        <f t="shared" si="289"/>
        <v>0</v>
      </c>
      <c r="BB411" s="201">
        <f t="shared" si="290"/>
        <v>0</v>
      </c>
      <c r="BC411" s="204">
        <f t="shared" si="291"/>
        <v>4</v>
      </c>
      <c r="BD411" s="199">
        <f t="shared" si="292"/>
        <v>0</v>
      </c>
      <c r="BE411" s="199">
        <f t="shared" si="293"/>
        <v>0</v>
      </c>
      <c r="BF411" s="199">
        <f t="shared" si="294"/>
        <v>0</v>
      </c>
      <c r="BG411" s="201">
        <f t="shared" si="295"/>
        <v>0</v>
      </c>
      <c r="BH411" s="204">
        <f t="shared" si="296"/>
        <v>4</v>
      </c>
      <c r="BI411" s="199">
        <f t="shared" si="297"/>
        <v>2</v>
      </c>
      <c r="BJ411" s="199">
        <f t="shared" si="298"/>
        <v>0</v>
      </c>
      <c r="BK411" s="199">
        <f t="shared" si="299"/>
        <v>0</v>
      </c>
      <c r="BL411" s="201">
        <f t="shared" si="300"/>
        <v>0</v>
      </c>
      <c r="BM411" s="206">
        <f t="shared" si="301"/>
        <v>3</v>
      </c>
      <c r="BN411" s="199">
        <f t="shared" si="302"/>
        <v>5</v>
      </c>
      <c r="BO411" s="199">
        <f t="shared" si="303"/>
        <v>0</v>
      </c>
      <c r="BP411" s="199">
        <f t="shared" si="304"/>
        <v>0</v>
      </c>
      <c r="BQ411" s="201">
        <f t="shared" si="305"/>
        <v>0</v>
      </c>
      <c r="BR411" s="207">
        <f t="shared" si="306"/>
        <v>3</v>
      </c>
      <c r="BS411" s="199">
        <f t="shared" si="307"/>
        <v>0</v>
      </c>
      <c r="BT411" s="199">
        <f t="shared" si="308"/>
        <v>0</v>
      </c>
      <c r="BU411" s="199">
        <f t="shared" si="309"/>
        <v>0</v>
      </c>
      <c r="BV411" s="201">
        <f t="shared" si="310"/>
        <v>0</v>
      </c>
      <c r="BW411" s="207">
        <f t="shared" si="311"/>
        <v>4</v>
      </c>
      <c r="BX411" s="235">
        <v>33</v>
      </c>
      <c r="BY411" s="235">
        <v>33</v>
      </c>
      <c r="BZ411" s="193" t="e">
        <f t="shared" si="312"/>
        <v>#VALUE!</v>
      </c>
      <c r="CA411" s="193">
        <f t="shared" si="313"/>
        <v>20</v>
      </c>
      <c r="CB411" s="193" t="e">
        <f t="shared" si="314"/>
        <v>#VALUE!</v>
      </c>
      <c r="CC411" s="193" t="e">
        <f t="shared" si="315"/>
        <v>#VALUE!</v>
      </c>
      <c r="CD411" s="193" t="e">
        <f t="shared" si="316"/>
        <v>#VALUE!</v>
      </c>
      <c r="CE411" s="193" t="e">
        <f t="shared" si="317"/>
        <v>#VALUE!</v>
      </c>
      <c r="CF411" s="193" t="e">
        <f t="shared" si="318"/>
        <v>#VALUE!</v>
      </c>
      <c r="CG411" s="193" t="e">
        <f t="shared" si="319"/>
        <v>#VALUE!</v>
      </c>
      <c r="CH411" s="193" t="e">
        <f t="shared" si="320"/>
        <v>#VALUE!</v>
      </c>
      <c r="CI411" s="193" t="e">
        <f t="shared" si="321"/>
        <v>#VALUE!</v>
      </c>
      <c r="CJ411" s="193" t="e">
        <f t="shared" si="322"/>
        <v>#VALUE!</v>
      </c>
      <c r="CK411" s="193" t="e">
        <f t="shared" si="323"/>
        <v>#VALUE!</v>
      </c>
      <c r="CL411" s="193" t="e">
        <f t="shared" si="324"/>
        <v>#VALUE!</v>
      </c>
      <c r="CM411" s="193" t="e">
        <f t="shared" si="325"/>
        <v>#VALUE!</v>
      </c>
      <c r="CN411" s="193" t="e">
        <f t="shared" si="326"/>
        <v>#VALUE!</v>
      </c>
      <c r="CO411" s="209" t="str">
        <f t="shared" si="327"/>
        <v>2023PEC AI 251</v>
      </c>
      <c r="CP411" s="193" t="e">
        <f t="shared" si="328"/>
        <v>#VALUE!</v>
      </c>
      <c r="CQ411" s="158"/>
      <c r="CR411" s="193">
        <f t="shared" si="329"/>
        <v>20</v>
      </c>
      <c r="CS411" s="193" t="e">
        <f t="shared" si="330"/>
        <v>#VALUE!</v>
      </c>
      <c r="CT411" s="193" t="e">
        <f t="shared" si="331"/>
        <v>#VALUE!</v>
      </c>
      <c r="CU411" s="193" t="e">
        <f t="shared" si="332"/>
        <v>#VALUE!</v>
      </c>
      <c r="CV411" s="193" t="e">
        <f t="shared" si="333"/>
        <v>#VALUE!</v>
      </c>
      <c r="CW411" s="193" t="e">
        <f t="shared" si="334"/>
        <v>#VALUE!</v>
      </c>
      <c r="CX411" s="193" t="e">
        <f t="shared" si="335"/>
        <v>#VALUE!</v>
      </c>
      <c r="CY411" s="193" t="e">
        <f t="shared" si="336"/>
        <v>#VALUE!</v>
      </c>
      <c r="CZ411" s="193" t="e">
        <f t="shared" si="337"/>
        <v>#VALUE!</v>
      </c>
      <c r="DA411" s="193" t="e">
        <f t="shared" si="338"/>
        <v>#VALUE!</v>
      </c>
      <c r="DB411" s="193" t="e">
        <f t="shared" si="339"/>
        <v>#VALUE!</v>
      </c>
      <c r="DC411" s="193" t="e">
        <f t="shared" si="340"/>
        <v>#VALUE!</v>
      </c>
      <c r="DD411" s="193" t="e">
        <f t="shared" si="341"/>
        <v>#VALUE!</v>
      </c>
      <c r="DE411" s="159"/>
      <c r="DF411" s="159" t="e">
        <f t="shared" si="342"/>
        <v>#VALUE!</v>
      </c>
      <c r="DG411" s="159"/>
      <c r="DH411" s="159"/>
      <c r="DI411" s="159"/>
      <c r="DJ411" s="159"/>
      <c r="DK411" s="159"/>
      <c r="DL411" s="159"/>
      <c r="DM411" s="159"/>
      <c r="DN411" s="159"/>
      <c r="DO411" s="159"/>
      <c r="DP411" s="159"/>
      <c r="DQ411" s="159"/>
      <c r="DR411" s="159">
        <f t="shared" si="343"/>
        <v>33</v>
      </c>
      <c r="DS411" s="188">
        <f t="shared" si="344"/>
        <v>7</v>
      </c>
      <c r="DT411" s="159">
        <f t="shared" si="345"/>
        <v>5</v>
      </c>
      <c r="DU411" s="159">
        <f t="shared" si="346"/>
        <v>5</v>
      </c>
      <c r="DV411" s="159">
        <f t="shared" si="347"/>
        <v>4</v>
      </c>
      <c r="DW411" s="159">
        <f t="shared" si="348"/>
        <v>5</v>
      </c>
      <c r="DX411" s="159">
        <f t="shared" si="349"/>
        <v>2</v>
      </c>
      <c r="DY411" s="210">
        <f t="shared" si="350"/>
        <v>5</v>
      </c>
      <c r="DZ411" s="159">
        <f t="shared" si="351"/>
        <v>33</v>
      </c>
      <c r="EA411" s="159">
        <f t="shared" si="352"/>
        <v>7</v>
      </c>
      <c r="EB411" s="159">
        <f t="shared" si="353"/>
        <v>5</v>
      </c>
      <c r="EC411" s="159">
        <f t="shared" si="429"/>
        <v>0</v>
      </c>
      <c r="ED411" s="159">
        <f t="shared" si="429"/>
        <v>0</v>
      </c>
      <c r="EE411" s="159">
        <f t="shared" si="430"/>
        <v>5</v>
      </c>
      <c r="EF411" s="159">
        <f t="shared" si="430"/>
        <v>4</v>
      </c>
      <c r="EG411" s="159">
        <f t="shared" si="354"/>
        <v>0</v>
      </c>
      <c r="EH411" s="159">
        <f t="shared" si="355"/>
        <v>5</v>
      </c>
      <c r="EI411" s="159">
        <f t="shared" si="431"/>
        <v>0</v>
      </c>
      <c r="EJ411" s="159">
        <f t="shared" si="431"/>
        <v>0</v>
      </c>
      <c r="EK411" s="159">
        <f t="shared" si="432"/>
        <v>2</v>
      </c>
      <c r="EL411" s="159">
        <f t="shared" si="432"/>
        <v>5</v>
      </c>
      <c r="EM411" s="159">
        <f t="shared" si="356"/>
        <v>0</v>
      </c>
      <c r="EN411" s="159"/>
      <c r="EO411" s="159"/>
      <c r="EP411" s="188">
        <f t="shared" si="357"/>
        <v>7</v>
      </c>
      <c r="EQ411" s="159">
        <f t="shared" si="358"/>
        <v>6</v>
      </c>
      <c r="ER411" s="159">
        <f t="shared" si="359"/>
        <v>6</v>
      </c>
      <c r="ES411" s="159">
        <f t="shared" si="360"/>
        <v>5</v>
      </c>
      <c r="ET411" s="159">
        <f t="shared" si="361"/>
        <v>4</v>
      </c>
      <c r="EU411" s="159">
        <f t="shared" si="362"/>
        <v>5</v>
      </c>
      <c r="EV411" s="159"/>
      <c r="EW411" s="159">
        <f t="shared" si="363"/>
        <v>33</v>
      </c>
      <c r="EX411" s="159">
        <f t="shared" si="364"/>
        <v>7</v>
      </c>
      <c r="EY411" s="159">
        <f t="shared" si="365"/>
        <v>6</v>
      </c>
      <c r="EZ411" s="159">
        <f t="shared" si="433"/>
        <v>0</v>
      </c>
      <c r="FA411" s="159">
        <f t="shared" si="433"/>
        <v>0</v>
      </c>
      <c r="FB411" s="159">
        <f t="shared" si="434"/>
        <v>6</v>
      </c>
      <c r="FC411" s="159">
        <f t="shared" si="434"/>
        <v>5</v>
      </c>
      <c r="FD411" s="159">
        <f t="shared" si="366"/>
        <v>0</v>
      </c>
      <c r="FE411" s="159">
        <f t="shared" si="367"/>
        <v>4</v>
      </c>
      <c r="FF411" s="159">
        <f t="shared" si="435"/>
        <v>0</v>
      </c>
      <c r="FG411" s="159">
        <f t="shared" si="435"/>
        <v>0</v>
      </c>
      <c r="FH411" s="159">
        <f t="shared" si="368"/>
        <v>5</v>
      </c>
      <c r="FI411" s="159">
        <v>0</v>
      </c>
      <c r="FJ411" s="159">
        <v>0</v>
      </c>
      <c r="FK411" s="159"/>
      <c r="FL411" s="159"/>
      <c r="FM411" s="235">
        <v>33</v>
      </c>
    </row>
    <row r="412" spans="1:169" ht="18" x14ac:dyDescent="0.2">
      <c r="A412" s="213">
        <v>399</v>
      </c>
      <c r="B412" s="195">
        <v>211423243402</v>
      </c>
      <c r="C412" s="196" t="s">
        <v>1465</v>
      </c>
      <c r="D412" s="197"/>
      <c r="E412" s="198" t="s">
        <v>1466</v>
      </c>
      <c r="F412" s="199">
        <f t="shared" si="243"/>
        <v>2</v>
      </c>
      <c r="G412" s="199">
        <f t="shared" si="244"/>
        <v>2</v>
      </c>
      <c r="H412" s="199">
        <f t="shared" si="245"/>
        <v>2</v>
      </c>
      <c r="I412" s="199">
        <f t="shared" si="246"/>
        <v>2</v>
      </c>
      <c r="J412" s="199">
        <f t="shared" si="247"/>
        <v>2</v>
      </c>
      <c r="K412" s="199">
        <f t="shared" si="248"/>
        <v>2</v>
      </c>
      <c r="L412" s="199">
        <f t="shared" si="249"/>
        <v>2</v>
      </c>
      <c r="M412" s="199">
        <f t="shared" si="250"/>
        <v>2</v>
      </c>
      <c r="N412" s="199">
        <f t="shared" si="251"/>
        <v>2</v>
      </c>
      <c r="O412" s="200">
        <f t="shared" si="252"/>
        <v>1</v>
      </c>
      <c r="P412" s="199">
        <f t="shared" si="253"/>
        <v>0</v>
      </c>
      <c r="Q412" s="199">
        <f t="shared" si="254"/>
        <v>0</v>
      </c>
      <c r="R412" s="199">
        <f t="shared" si="255"/>
        <v>0</v>
      </c>
      <c r="S412" s="201">
        <f t="shared" si="428"/>
        <v>0</v>
      </c>
      <c r="T412" s="202">
        <f t="shared" si="256"/>
        <v>4</v>
      </c>
      <c r="U412" s="199">
        <f t="shared" si="257"/>
        <v>13</v>
      </c>
      <c r="V412" s="199">
        <f t="shared" si="258"/>
        <v>0</v>
      </c>
      <c r="W412" s="199">
        <f t="shared" si="259"/>
        <v>0</v>
      </c>
      <c r="X412" s="201">
        <f t="shared" si="260"/>
        <v>0</v>
      </c>
      <c r="Y412" s="203">
        <f t="shared" si="261"/>
        <v>3</v>
      </c>
      <c r="Z412" s="199">
        <f t="shared" si="262"/>
        <v>13</v>
      </c>
      <c r="AA412" s="199">
        <f t="shared" si="263"/>
        <v>0</v>
      </c>
      <c r="AB412" s="199">
        <f t="shared" si="264"/>
        <v>0</v>
      </c>
      <c r="AC412" s="201">
        <f t="shared" si="265"/>
        <v>0</v>
      </c>
      <c r="AD412" s="202">
        <f t="shared" si="266"/>
        <v>3</v>
      </c>
      <c r="AE412" s="199">
        <f t="shared" si="267"/>
        <v>0</v>
      </c>
      <c r="AF412" s="199">
        <f t="shared" si="268"/>
        <v>0</v>
      </c>
      <c r="AG412" s="199">
        <f t="shared" si="269"/>
        <v>0</v>
      </c>
      <c r="AH412" s="201">
        <f t="shared" si="270"/>
        <v>0</v>
      </c>
      <c r="AI412" s="204">
        <f t="shared" si="271"/>
        <v>4</v>
      </c>
      <c r="AJ412" s="199">
        <f t="shared" si="272"/>
        <v>0</v>
      </c>
      <c r="AK412" s="199">
        <f t="shared" si="273"/>
        <v>0</v>
      </c>
      <c r="AL412" s="199">
        <f t="shared" si="274"/>
        <v>0</v>
      </c>
      <c r="AM412" s="201">
        <f t="shared" si="275"/>
        <v>0</v>
      </c>
      <c r="AN412" s="204">
        <f t="shared" si="276"/>
        <v>4</v>
      </c>
      <c r="AO412" s="199">
        <f t="shared" si="277"/>
        <v>13</v>
      </c>
      <c r="AP412" s="199">
        <f t="shared" si="278"/>
        <v>0</v>
      </c>
      <c r="AQ412" s="199">
        <f t="shared" si="279"/>
        <v>0</v>
      </c>
      <c r="AR412" s="201">
        <f t="shared" si="280"/>
        <v>0</v>
      </c>
      <c r="AS412" s="204">
        <f t="shared" si="281"/>
        <v>3</v>
      </c>
      <c r="AT412" s="199">
        <f t="shared" si="282"/>
        <v>0</v>
      </c>
      <c r="AU412" s="199">
        <f t="shared" si="283"/>
        <v>0</v>
      </c>
      <c r="AV412" s="199">
        <f t="shared" si="284"/>
        <v>0</v>
      </c>
      <c r="AW412" s="201">
        <f t="shared" si="285"/>
        <v>0</v>
      </c>
      <c r="AX412" s="205">
        <f t="shared" si="286"/>
        <v>4</v>
      </c>
      <c r="AY412" s="199">
        <f t="shared" si="287"/>
        <v>13</v>
      </c>
      <c r="AZ412" s="199">
        <f t="shared" si="288"/>
        <v>0</v>
      </c>
      <c r="BA412" s="199">
        <f t="shared" si="289"/>
        <v>0</v>
      </c>
      <c r="BB412" s="201">
        <f t="shared" si="290"/>
        <v>0</v>
      </c>
      <c r="BC412" s="204">
        <f t="shared" si="291"/>
        <v>3</v>
      </c>
      <c r="BD412" s="199">
        <f t="shared" si="292"/>
        <v>11</v>
      </c>
      <c r="BE412" s="199">
        <f t="shared" si="293"/>
        <v>0</v>
      </c>
      <c r="BF412" s="199">
        <f t="shared" si="294"/>
        <v>0</v>
      </c>
      <c r="BG412" s="201">
        <f t="shared" si="295"/>
        <v>0</v>
      </c>
      <c r="BH412" s="204">
        <f t="shared" si="296"/>
        <v>3</v>
      </c>
      <c r="BI412" s="199">
        <f t="shared" si="297"/>
        <v>0</v>
      </c>
      <c r="BJ412" s="199">
        <f t="shared" si="298"/>
        <v>0</v>
      </c>
      <c r="BK412" s="199">
        <f t="shared" si="299"/>
        <v>0</v>
      </c>
      <c r="BL412" s="201">
        <f t="shared" si="300"/>
        <v>0</v>
      </c>
      <c r="BM412" s="206">
        <f t="shared" si="301"/>
        <v>4</v>
      </c>
      <c r="BN412" s="199">
        <f t="shared" si="302"/>
        <v>0</v>
      </c>
      <c r="BO412" s="199">
        <f t="shared" si="303"/>
        <v>0</v>
      </c>
      <c r="BP412" s="199">
        <f t="shared" si="304"/>
        <v>0</v>
      </c>
      <c r="BQ412" s="201">
        <f t="shared" si="305"/>
        <v>0</v>
      </c>
      <c r="BR412" s="207">
        <f t="shared" si="306"/>
        <v>4</v>
      </c>
      <c r="BS412" s="199">
        <f t="shared" si="307"/>
        <v>15</v>
      </c>
      <c r="BT412" s="199">
        <f t="shared" si="308"/>
        <v>0</v>
      </c>
      <c r="BU412" s="199">
        <f t="shared" si="309"/>
        <v>0</v>
      </c>
      <c r="BV412" s="201">
        <f t="shared" si="310"/>
        <v>0</v>
      </c>
      <c r="BW412" s="207">
        <f t="shared" si="311"/>
        <v>3</v>
      </c>
      <c r="BX412" s="235">
        <v>97</v>
      </c>
      <c r="BY412" s="235">
        <v>97</v>
      </c>
      <c r="BZ412" s="193" t="e">
        <f t="shared" si="312"/>
        <v>#VALUE!</v>
      </c>
      <c r="CA412" s="193">
        <f t="shared" si="313"/>
        <v>20</v>
      </c>
      <c r="CB412" s="193" t="e">
        <f t="shared" si="314"/>
        <v>#VALUE!</v>
      </c>
      <c r="CC412" s="193" t="e">
        <f t="shared" si="315"/>
        <v>#VALUE!</v>
      </c>
      <c r="CD412" s="193" t="e">
        <f t="shared" si="316"/>
        <v>#VALUE!</v>
      </c>
      <c r="CE412" s="193" t="e">
        <f t="shared" si="317"/>
        <v>#VALUE!</v>
      </c>
      <c r="CF412" s="193" t="e">
        <f t="shared" si="318"/>
        <v>#VALUE!</v>
      </c>
      <c r="CG412" s="193" t="e">
        <f t="shared" si="319"/>
        <v>#VALUE!</v>
      </c>
      <c r="CH412" s="193" t="e">
        <f t="shared" si="320"/>
        <v>#VALUE!</v>
      </c>
      <c r="CI412" s="193" t="e">
        <f t="shared" si="321"/>
        <v>#VALUE!</v>
      </c>
      <c r="CJ412" s="193" t="e">
        <f t="shared" si="322"/>
        <v>#VALUE!</v>
      </c>
      <c r="CK412" s="193" t="e">
        <f t="shared" si="323"/>
        <v>#VALUE!</v>
      </c>
      <c r="CL412" s="193" t="e">
        <f t="shared" si="324"/>
        <v>#VALUE!</v>
      </c>
      <c r="CM412" s="193" t="e">
        <f t="shared" si="325"/>
        <v>#VALUE!</v>
      </c>
      <c r="CN412" s="193" t="e">
        <f t="shared" si="326"/>
        <v>#VALUE!</v>
      </c>
      <c r="CO412" s="209" t="str">
        <f t="shared" si="327"/>
        <v>2023PEC AI 405</v>
      </c>
      <c r="CP412" s="193" t="e">
        <f t="shared" si="328"/>
        <v>#VALUE!</v>
      </c>
      <c r="CQ412" s="158"/>
      <c r="CR412" s="193">
        <f t="shared" si="329"/>
        <v>20</v>
      </c>
      <c r="CS412" s="193" t="e">
        <f t="shared" si="330"/>
        <v>#VALUE!</v>
      </c>
      <c r="CT412" s="193" t="e">
        <f t="shared" si="331"/>
        <v>#VALUE!</v>
      </c>
      <c r="CU412" s="193" t="e">
        <f t="shared" si="332"/>
        <v>#VALUE!</v>
      </c>
      <c r="CV412" s="193" t="e">
        <f t="shared" si="333"/>
        <v>#VALUE!</v>
      </c>
      <c r="CW412" s="193" t="e">
        <f t="shared" si="334"/>
        <v>#VALUE!</v>
      </c>
      <c r="CX412" s="193" t="e">
        <f t="shared" si="335"/>
        <v>#VALUE!</v>
      </c>
      <c r="CY412" s="193" t="e">
        <f t="shared" si="336"/>
        <v>#VALUE!</v>
      </c>
      <c r="CZ412" s="193" t="e">
        <f t="shared" si="337"/>
        <v>#VALUE!</v>
      </c>
      <c r="DA412" s="193" t="e">
        <f t="shared" si="338"/>
        <v>#VALUE!</v>
      </c>
      <c r="DB412" s="193" t="e">
        <f t="shared" si="339"/>
        <v>#VALUE!</v>
      </c>
      <c r="DC412" s="193" t="e">
        <f t="shared" si="340"/>
        <v>#VALUE!</v>
      </c>
      <c r="DD412" s="193" t="e">
        <f t="shared" si="341"/>
        <v>#VALUE!</v>
      </c>
      <c r="DE412" s="159"/>
      <c r="DF412" s="159" t="e">
        <f t="shared" si="342"/>
        <v>#VALUE!</v>
      </c>
      <c r="DG412" s="159"/>
      <c r="DH412" s="159"/>
      <c r="DI412" s="159"/>
      <c r="DJ412" s="159"/>
      <c r="DK412" s="159"/>
      <c r="DL412" s="159"/>
      <c r="DM412" s="159"/>
      <c r="DN412" s="159"/>
      <c r="DO412" s="159"/>
      <c r="DP412" s="159"/>
      <c r="DQ412" s="159"/>
      <c r="DR412" s="159">
        <f t="shared" si="343"/>
        <v>97</v>
      </c>
      <c r="DS412" s="188">
        <f t="shared" si="344"/>
        <v>19</v>
      </c>
      <c r="DT412" s="159">
        <f t="shared" si="345"/>
        <v>13</v>
      </c>
      <c r="DU412" s="159">
        <f t="shared" si="346"/>
        <v>13</v>
      </c>
      <c r="DV412" s="159">
        <f t="shared" si="347"/>
        <v>13</v>
      </c>
      <c r="DW412" s="159">
        <f t="shared" si="348"/>
        <v>13</v>
      </c>
      <c r="DX412" s="159">
        <f t="shared" si="349"/>
        <v>11</v>
      </c>
      <c r="DY412" s="210">
        <f t="shared" si="350"/>
        <v>15</v>
      </c>
      <c r="DZ412" s="159">
        <f t="shared" si="351"/>
        <v>97</v>
      </c>
      <c r="EA412" s="159">
        <f t="shared" si="352"/>
        <v>19</v>
      </c>
      <c r="EB412" s="159">
        <f t="shared" si="353"/>
        <v>0</v>
      </c>
      <c r="EC412" s="159">
        <f t="shared" si="429"/>
        <v>13</v>
      </c>
      <c r="ED412" s="159">
        <f t="shared" si="429"/>
        <v>13</v>
      </c>
      <c r="EE412" s="159">
        <f t="shared" si="430"/>
        <v>0</v>
      </c>
      <c r="EF412" s="159">
        <f t="shared" si="430"/>
        <v>0</v>
      </c>
      <c r="EG412" s="159">
        <f t="shared" si="354"/>
        <v>13</v>
      </c>
      <c r="EH412" s="159">
        <f t="shared" si="355"/>
        <v>0</v>
      </c>
      <c r="EI412" s="159">
        <f t="shared" si="431"/>
        <v>13</v>
      </c>
      <c r="EJ412" s="159">
        <f t="shared" si="431"/>
        <v>11</v>
      </c>
      <c r="EK412" s="159">
        <f t="shared" si="432"/>
        <v>0</v>
      </c>
      <c r="EL412" s="159">
        <f t="shared" si="432"/>
        <v>0</v>
      </c>
      <c r="EM412" s="159">
        <f t="shared" si="356"/>
        <v>15</v>
      </c>
      <c r="EN412" s="159"/>
      <c r="EO412" s="159"/>
      <c r="EP412" s="188">
        <f t="shared" si="357"/>
        <v>19</v>
      </c>
      <c r="EQ412" s="159">
        <f t="shared" si="358"/>
        <v>16</v>
      </c>
      <c r="ER412" s="159">
        <f t="shared" si="359"/>
        <v>16</v>
      </c>
      <c r="ES412" s="159">
        <f t="shared" si="360"/>
        <v>16</v>
      </c>
      <c r="ET412" s="159">
        <f t="shared" si="361"/>
        <v>14</v>
      </c>
      <c r="EU412" s="159">
        <f t="shared" si="362"/>
        <v>16</v>
      </c>
      <c r="EV412" s="159"/>
      <c r="EW412" s="159">
        <f t="shared" si="363"/>
        <v>97</v>
      </c>
      <c r="EX412" s="159">
        <f t="shared" si="364"/>
        <v>19</v>
      </c>
      <c r="EY412" s="159">
        <f t="shared" si="365"/>
        <v>0</v>
      </c>
      <c r="EZ412" s="159">
        <f t="shared" si="433"/>
        <v>16</v>
      </c>
      <c r="FA412" s="159">
        <f t="shared" si="433"/>
        <v>16</v>
      </c>
      <c r="FB412" s="159">
        <f t="shared" si="434"/>
        <v>0</v>
      </c>
      <c r="FC412" s="159">
        <f t="shared" si="434"/>
        <v>0</v>
      </c>
      <c r="FD412" s="159">
        <f t="shared" si="366"/>
        <v>16</v>
      </c>
      <c r="FE412" s="159">
        <f t="shared" si="367"/>
        <v>0</v>
      </c>
      <c r="FF412" s="159">
        <f t="shared" si="435"/>
        <v>14</v>
      </c>
      <c r="FG412" s="159">
        <f t="shared" si="435"/>
        <v>16</v>
      </c>
      <c r="FH412" s="159">
        <f t="shared" si="368"/>
        <v>0</v>
      </c>
      <c r="FI412" s="159">
        <v>0</v>
      </c>
      <c r="FJ412" s="159">
        <v>0</v>
      </c>
      <c r="FK412" s="159"/>
      <c r="FL412" s="159"/>
      <c r="FM412" s="235">
        <v>97</v>
      </c>
    </row>
    <row r="413" spans="1:169" ht="18" x14ac:dyDescent="0.2">
      <c r="A413" s="194">
        <v>400</v>
      </c>
      <c r="B413" s="195">
        <v>211423243403</v>
      </c>
      <c r="C413" s="196" t="s">
        <v>1467</v>
      </c>
      <c r="D413" s="197"/>
      <c r="E413" s="198" t="s">
        <v>1468</v>
      </c>
      <c r="F413" s="199">
        <f t="shared" si="243"/>
        <v>2</v>
      </c>
      <c r="G413" s="199">
        <f t="shared" si="244"/>
        <v>2</v>
      </c>
      <c r="H413" s="199">
        <f t="shared" si="245"/>
        <v>2</v>
      </c>
      <c r="I413" s="199">
        <f t="shared" si="246"/>
        <v>2</v>
      </c>
      <c r="J413" s="199">
        <f t="shared" si="247"/>
        <v>2</v>
      </c>
      <c r="K413" s="199">
        <f t="shared" si="248"/>
        <v>2</v>
      </c>
      <c r="L413" s="199">
        <f t="shared" si="249"/>
        <v>2</v>
      </c>
      <c r="M413" s="199">
        <f t="shared" si="250"/>
        <v>2</v>
      </c>
      <c r="N413" s="199">
        <f t="shared" si="251"/>
        <v>2</v>
      </c>
      <c r="O413" s="200">
        <f t="shared" si="252"/>
        <v>0</v>
      </c>
      <c r="P413" s="199">
        <f t="shared" si="253"/>
        <v>13</v>
      </c>
      <c r="Q413" s="199">
        <f t="shared" si="254"/>
        <v>0</v>
      </c>
      <c r="R413" s="199">
        <f t="shared" si="255"/>
        <v>0</v>
      </c>
      <c r="S413" s="201">
        <f t="shared" si="428"/>
        <v>0</v>
      </c>
      <c r="T413" s="202">
        <f t="shared" si="256"/>
        <v>3</v>
      </c>
      <c r="U413" s="199">
        <f t="shared" si="257"/>
        <v>0</v>
      </c>
      <c r="V413" s="199">
        <f t="shared" si="258"/>
        <v>0</v>
      </c>
      <c r="W413" s="199">
        <f t="shared" si="259"/>
        <v>0</v>
      </c>
      <c r="X413" s="201">
        <f t="shared" si="260"/>
        <v>0</v>
      </c>
      <c r="Y413" s="203">
        <f t="shared" si="261"/>
        <v>4</v>
      </c>
      <c r="Z413" s="199">
        <f t="shared" si="262"/>
        <v>0</v>
      </c>
      <c r="AA413" s="199">
        <f t="shared" si="263"/>
        <v>0</v>
      </c>
      <c r="AB413" s="199">
        <f t="shared" si="264"/>
        <v>0</v>
      </c>
      <c r="AC413" s="201">
        <f t="shared" si="265"/>
        <v>0</v>
      </c>
      <c r="AD413" s="202">
        <f t="shared" si="266"/>
        <v>4</v>
      </c>
      <c r="AE413" s="199">
        <f t="shared" si="267"/>
        <v>13</v>
      </c>
      <c r="AF413" s="199">
        <f t="shared" si="268"/>
        <v>0</v>
      </c>
      <c r="AG413" s="199">
        <f t="shared" si="269"/>
        <v>0</v>
      </c>
      <c r="AH413" s="201">
        <f t="shared" si="270"/>
        <v>0</v>
      </c>
      <c r="AI413" s="204">
        <f t="shared" si="271"/>
        <v>3</v>
      </c>
      <c r="AJ413" s="199">
        <f t="shared" si="272"/>
        <v>12</v>
      </c>
      <c r="AK413" s="199">
        <f t="shared" si="273"/>
        <v>0</v>
      </c>
      <c r="AL413" s="199">
        <f t="shared" si="274"/>
        <v>0</v>
      </c>
      <c r="AM413" s="201">
        <f t="shared" si="275"/>
        <v>0</v>
      </c>
      <c r="AN413" s="204">
        <f t="shared" si="276"/>
        <v>3</v>
      </c>
      <c r="AO413" s="199">
        <f t="shared" si="277"/>
        <v>0</v>
      </c>
      <c r="AP413" s="199">
        <f t="shared" si="278"/>
        <v>0</v>
      </c>
      <c r="AQ413" s="199">
        <f t="shared" si="279"/>
        <v>0</v>
      </c>
      <c r="AR413" s="201">
        <f t="shared" si="280"/>
        <v>0</v>
      </c>
      <c r="AS413" s="204">
        <f t="shared" si="281"/>
        <v>4</v>
      </c>
      <c r="AT413" s="199">
        <f t="shared" si="282"/>
        <v>13</v>
      </c>
      <c r="AU413" s="199">
        <f t="shared" si="283"/>
        <v>0</v>
      </c>
      <c r="AV413" s="199">
        <f t="shared" si="284"/>
        <v>0</v>
      </c>
      <c r="AW413" s="201">
        <f t="shared" si="285"/>
        <v>0</v>
      </c>
      <c r="AX413" s="205">
        <f t="shared" si="286"/>
        <v>3</v>
      </c>
      <c r="AY413" s="199">
        <f t="shared" si="287"/>
        <v>0</v>
      </c>
      <c r="AZ413" s="199">
        <f t="shared" si="288"/>
        <v>0</v>
      </c>
      <c r="BA413" s="199">
        <f t="shared" si="289"/>
        <v>0</v>
      </c>
      <c r="BB413" s="201">
        <f t="shared" si="290"/>
        <v>0</v>
      </c>
      <c r="BC413" s="204">
        <f t="shared" si="291"/>
        <v>4</v>
      </c>
      <c r="BD413" s="199">
        <f t="shared" si="292"/>
        <v>0</v>
      </c>
      <c r="BE413" s="199">
        <f t="shared" si="293"/>
        <v>0</v>
      </c>
      <c r="BF413" s="199">
        <f t="shared" si="294"/>
        <v>0</v>
      </c>
      <c r="BG413" s="201">
        <f t="shared" si="295"/>
        <v>0</v>
      </c>
      <c r="BH413" s="204">
        <f t="shared" si="296"/>
        <v>4</v>
      </c>
      <c r="BI413" s="199">
        <f t="shared" si="297"/>
        <v>9</v>
      </c>
      <c r="BJ413" s="199">
        <f t="shared" si="298"/>
        <v>0</v>
      </c>
      <c r="BK413" s="199">
        <f t="shared" si="299"/>
        <v>0</v>
      </c>
      <c r="BL413" s="201">
        <f t="shared" si="300"/>
        <v>0</v>
      </c>
      <c r="BM413" s="206">
        <f t="shared" si="301"/>
        <v>3</v>
      </c>
      <c r="BN413" s="199">
        <f t="shared" si="302"/>
        <v>14</v>
      </c>
      <c r="BO413" s="199">
        <f t="shared" si="303"/>
        <v>0</v>
      </c>
      <c r="BP413" s="199">
        <f t="shared" si="304"/>
        <v>0</v>
      </c>
      <c r="BQ413" s="201">
        <f t="shared" si="305"/>
        <v>0</v>
      </c>
      <c r="BR413" s="207">
        <f t="shared" si="306"/>
        <v>3</v>
      </c>
      <c r="BS413" s="199">
        <f t="shared" si="307"/>
        <v>0</v>
      </c>
      <c r="BT413" s="199">
        <f t="shared" si="308"/>
        <v>0</v>
      </c>
      <c r="BU413" s="199">
        <f t="shared" si="309"/>
        <v>0</v>
      </c>
      <c r="BV413" s="201">
        <f t="shared" si="310"/>
        <v>0</v>
      </c>
      <c r="BW413" s="207">
        <f t="shared" si="311"/>
        <v>4</v>
      </c>
      <c r="BX413" s="235">
        <v>92</v>
      </c>
      <c r="BY413" s="235">
        <v>92</v>
      </c>
      <c r="BZ413" s="193" t="e">
        <f t="shared" si="312"/>
        <v>#VALUE!</v>
      </c>
      <c r="CA413" s="193">
        <f t="shared" si="313"/>
        <v>20</v>
      </c>
      <c r="CB413" s="193" t="e">
        <f t="shared" si="314"/>
        <v>#VALUE!</v>
      </c>
      <c r="CC413" s="193" t="e">
        <f t="shared" si="315"/>
        <v>#VALUE!</v>
      </c>
      <c r="CD413" s="193" t="e">
        <f t="shared" si="316"/>
        <v>#VALUE!</v>
      </c>
      <c r="CE413" s="193" t="e">
        <f t="shared" si="317"/>
        <v>#VALUE!</v>
      </c>
      <c r="CF413" s="193" t="e">
        <f t="shared" si="318"/>
        <v>#VALUE!</v>
      </c>
      <c r="CG413" s="193" t="e">
        <f t="shared" si="319"/>
        <v>#VALUE!</v>
      </c>
      <c r="CH413" s="193" t="e">
        <f t="shared" si="320"/>
        <v>#VALUE!</v>
      </c>
      <c r="CI413" s="193" t="e">
        <f t="shared" si="321"/>
        <v>#VALUE!</v>
      </c>
      <c r="CJ413" s="193" t="e">
        <f t="shared" si="322"/>
        <v>#VALUE!</v>
      </c>
      <c r="CK413" s="193" t="e">
        <f t="shared" si="323"/>
        <v>#VALUE!</v>
      </c>
      <c r="CL413" s="193" t="e">
        <f t="shared" si="324"/>
        <v>#VALUE!</v>
      </c>
      <c r="CM413" s="193" t="e">
        <f t="shared" si="325"/>
        <v>#VALUE!</v>
      </c>
      <c r="CN413" s="193" t="e">
        <f t="shared" si="326"/>
        <v>#VALUE!</v>
      </c>
      <c r="CO413" s="209" t="str">
        <f t="shared" si="327"/>
        <v>2023PEC AI 406</v>
      </c>
      <c r="CP413" s="193" t="e">
        <f t="shared" si="328"/>
        <v>#VALUE!</v>
      </c>
      <c r="CQ413" s="158"/>
      <c r="CR413" s="193">
        <f t="shared" si="329"/>
        <v>20</v>
      </c>
      <c r="CS413" s="193" t="e">
        <f t="shared" si="330"/>
        <v>#VALUE!</v>
      </c>
      <c r="CT413" s="193" t="e">
        <f t="shared" si="331"/>
        <v>#VALUE!</v>
      </c>
      <c r="CU413" s="193" t="e">
        <f t="shared" si="332"/>
        <v>#VALUE!</v>
      </c>
      <c r="CV413" s="193" t="e">
        <f t="shared" si="333"/>
        <v>#VALUE!</v>
      </c>
      <c r="CW413" s="193" t="e">
        <f t="shared" si="334"/>
        <v>#VALUE!</v>
      </c>
      <c r="CX413" s="193" t="e">
        <f t="shared" si="335"/>
        <v>#VALUE!</v>
      </c>
      <c r="CY413" s="193" t="e">
        <f t="shared" si="336"/>
        <v>#VALUE!</v>
      </c>
      <c r="CZ413" s="193" t="e">
        <f t="shared" si="337"/>
        <v>#VALUE!</v>
      </c>
      <c r="DA413" s="193" t="e">
        <f t="shared" si="338"/>
        <v>#VALUE!</v>
      </c>
      <c r="DB413" s="193" t="e">
        <f t="shared" si="339"/>
        <v>#VALUE!</v>
      </c>
      <c r="DC413" s="193" t="e">
        <f t="shared" si="340"/>
        <v>#VALUE!</v>
      </c>
      <c r="DD413" s="193" t="e">
        <f t="shared" si="341"/>
        <v>#VALUE!</v>
      </c>
      <c r="DE413" s="159"/>
      <c r="DF413" s="159" t="e">
        <f t="shared" si="342"/>
        <v>#VALUE!</v>
      </c>
      <c r="DG413" s="159"/>
      <c r="DH413" s="159"/>
      <c r="DI413" s="159"/>
      <c r="DJ413" s="159"/>
      <c r="DK413" s="159"/>
      <c r="DL413" s="159"/>
      <c r="DM413" s="159"/>
      <c r="DN413" s="159"/>
      <c r="DO413" s="159"/>
      <c r="DP413" s="159"/>
      <c r="DQ413" s="159"/>
      <c r="DR413" s="159">
        <f t="shared" si="343"/>
        <v>92</v>
      </c>
      <c r="DS413" s="188">
        <f t="shared" si="344"/>
        <v>18</v>
      </c>
      <c r="DT413" s="159">
        <f t="shared" si="345"/>
        <v>13</v>
      </c>
      <c r="DU413" s="159">
        <f t="shared" si="346"/>
        <v>13</v>
      </c>
      <c r="DV413" s="159">
        <f t="shared" si="347"/>
        <v>12</v>
      </c>
      <c r="DW413" s="159">
        <f t="shared" si="348"/>
        <v>13</v>
      </c>
      <c r="DX413" s="159">
        <f t="shared" si="349"/>
        <v>9</v>
      </c>
      <c r="DY413" s="210">
        <f t="shared" si="350"/>
        <v>14</v>
      </c>
      <c r="DZ413" s="159">
        <f t="shared" si="351"/>
        <v>92</v>
      </c>
      <c r="EA413" s="159">
        <f t="shared" si="352"/>
        <v>18</v>
      </c>
      <c r="EB413" s="159">
        <f t="shared" si="353"/>
        <v>13</v>
      </c>
      <c r="EC413" s="159">
        <f t="shared" si="429"/>
        <v>0</v>
      </c>
      <c r="ED413" s="159">
        <f t="shared" si="429"/>
        <v>0</v>
      </c>
      <c r="EE413" s="159">
        <f t="shared" si="430"/>
        <v>13</v>
      </c>
      <c r="EF413" s="159">
        <f t="shared" si="430"/>
        <v>12</v>
      </c>
      <c r="EG413" s="159">
        <f t="shared" si="354"/>
        <v>0</v>
      </c>
      <c r="EH413" s="159">
        <f t="shared" si="355"/>
        <v>13</v>
      </c>
      <c r="EI413" s="159">
        <f t="shared" si="431"/>
        <v>0</v>
      </c>
      <c r="EJ413" s="159">
        <f t="shared" si="431"/>
        <v>0</v>
      </c>
      <c r="EK413" s="159">
        <f t="shared" si="432"/>
        <v>9</v>
      </c>
      <c r="EL413" s="159">
        <f t="shared" si="432"/>
        <v>14</v>
      </c>
      <c r="EM413" s="159">
        <f t="shared" si="356"/>
        <v>0</v>
      </c>
      <c r="EN413" s="159"/>
      <c r="EO413" s="159"/>
      <c r="EP413" s="188">
        <f t="shared" si="357"/>
        <v>18</v>
      </c>
      <c r="EQ413" s="159">
        <f t="shared" si="358"/>
        <v>16</v>
      </c>
      <c r="ER413" s="159">
        <f t="shared" si="359"/>
        <v>16</v>
      </c>
      <c r="ES413" s="159">
        <f t="shared" si="360"/>
        <v>14</v>
      </c>
      <c r="ET413" s="159">
        <f t="shared" si="361"/>
        <v>13</v>
      </c>
      <c r="EU413" s="159">
        <f t="shared" si="362"/>
        <v>15</v>
      </c>
      <c r="EV413" s="159"/>
      <c r="EW413" s="159">
        <f t="shared" si="363"/>
        <v>92</v>
      </c>
      <c r="EX413" s="159">
        <f t="shared" si="364"/>
        <v>18</v>
      </c>
      <c r="EY413" s="159">
        <f t="shared" si="365"/>
        <v>16</v>
      </c>
      <c r="EZ413" s="159">
        <f t="shared" si="433"/>
        <v>0</v>
      </c>
      <c r="FA413" s="159">
        <f t="shared" si="433"/>
        <v>0</v>
      </c>
      <c r="FB413" s="159">
        <f t="shared" si="434"/>
        <v>16</v>
      </c>
      <c r="FC413" s="159">
        <f t="shared" si="434"/>
        <v>14</v>
      </c>
      <c r="FD413" s="159">
        <f t="shared" si="366"/>
        <v>0</v>
      </c>
      <c r="FE413" s="159">
        <f t="shared" si="367"/>
        <v>13</v>
      </c>
      <c r="FF413" s="159">
        <f t="shared" si="435"/>
        <v>0</v>
      </c>
      <c r="FG413" s="159">
        <f t="shared" si="435"/>
        <v>0</v>
      </c>
      <c r="FH413" s="159">
        <f t="shared" si="368"/>
        <v>15</v>
      </c>
      <c r="FI413" s="159">
        <v>0</v>
      </c>
      <c r="FJ413" s="159">
        <v>0</v>
      </c>
      <c r="FK413" s="159"/>
      <c r="FL413" s="159"/>
      <c r="FM413" s="235">
        <v>92</v>
      </c>
    </row>
    <row r="414" spans="1:169" ht="18" x14ac:dyDescent="0.2">
      <c r="A414" s="213">
        <v>401</v>
      </c>
      <c r="B414" s="195">
        <v>211423243404</v>
      </c>
      <c r="C414" s="196" t="s">
        <v>1469</v>
      </c>
      <c r="D414" s="197"/>
      <c r="E414" s="198" t="s">
        <v>1470</v>
      </c>
      <c r="F414" s="199">
        <f t="shared" si="243"/>
        <v>2</v>
      </c>
      <c r="G414" s="199">
        <f t="shared" si="244"/>
        <v>2</v>
      </c>
      <c r="H414" s="199">
        <f t="shared" si="245"/>
        <v>2</v>
      </c>
      <c r="I414" s="199">
        <f t="shared" si="246"/>
        <v>0</v>
      </c>
      <c r="J414" s="199">
        <f t="shared" si="247"/>
        <v>0</v>
      </c>
      <c r="K414" s="199">
        <f t="shared" si="248"/>
        <v>0</v>
      </c>
      <c r="L414" s="199">
        <f t="shared" si="249"/>
        <v>0</v>
      </c>
      <c r="M414" s="199">
        <f t="shared" si="250"/>
        <v>0</v>
      </c>
      <c r="N414" s="199">
        <f t="shared" si="251"/>
        <v>0</v>
      </c>
      <c r="O414" s="200">
        <f t="shared" si="252"/>
        <v>0</v>
      </c>
      <c r="P414" s="199">
        <f t="shared" si="253"/>
        <v>0</v>
      </c>
      <c r="Q414" s="199">
        <f t="shared" si="254"/>
        <v>0</v>
      </c>
      <c r="R414" s="199">
        <f t="shared" si="255"/>
        <v>0</v>
      </c>
      <c r="S414" s="201">
        <f t="shared" si="428"/>
        <v>0</v>
      </c>
      <c r="T414" s="202">
        <f t="shared" si="256"/>
        <v>4</v>
      </c>
      <c r="U414" s="199">
        <f t="shared" si="257"/>
        <v>4</v>
      </c>
      <c r="V414" s="199">
        <f t="shared" si="258"/>
        <v>0</v>
      </c>
      <c r="W414" s="199">
        <f t="shared" si="259"/>
        <v>0</v>
      </c>
      <c r="X414" s="201">
        <f t="shared" si="260"/>
        <v>0</v>
      </c>
      <c r="Y414" s="203">
        <f t="shared" si="261"/>
        <v>3</v>
      </c>
      <c r="Z414" s="199">
        <f t="shared" si="262"/>
        <v>5</v>
      </c>
      <c r="AA414" s="199">
        <f t="shared" si="263"/>
        <v>0</v>
      </c>
      <c r="AB414" s="199">
        <f t="shared" si="264"/>
        <v>0</v>
      </c>
      <c r="AC414" s="201">
        <f t="shared" si="265"/>
        <v>0</v>
      </c>
      <c r="AD414" s="202">
        <f t="shared" si="266"/>
        <v>3</v>
      </c>
      <c r="AE414" s="199">
        <f t="shared" si="267"/>
        <v>0</v>
      </c>
      <c r="AF414" s="199">
        <f t="shared" si="268"/>
        <v>0</v>
      </c>
      <c r="AG414" s="199">
        <f t="shared" si="269"/>
        <v>0</v>
      </c>
      <c r="AH414" s="201">
        <f t="shared" si="270"/>
        <v>0</v>
      </c>
      <c r="AI414" s="204">
        <f t="shared" si="271"/>
        <v>4</v>
      </c>
      <c r="AJ414" s="199">
        <f t="shared" si="272"/>
        <v>0</v>
      </c>
      <c r="AK414" s="199">
        <f t="shared" si="273"/>
        <v>0</v>
      </c>
      <c r="AL414" s="199">
        <f t="shared" si="274"/>
        <v>0</v>
      </c>
      <c r="AM414" s="201">
        <f t="shared" si="275"/>
        <v>0</v>
      </c>
      <c r="AN414" s="204">
        <f t="shared" si="276"/>
        <v>4</v>
      </c>
      <c r="AO414" s="199">
        <f t="shared" si="277"/>
        <v>5</v>
      </c>
      <c r="AP414" s="199">
        <f t="shared" si="278"/>
        <v>0</v>
      </c>
      <c r="AQ414" s="199">
        <f t="shared" si="279"/>
        <v>0</v>
      </c>
      <c r="AR414" s="201">
        <f t="shared" si="280"/>
        <v>0</v>
      </c>
      <c r="AS414" s="204">
        <f t="shared" si="281"/>
        <v>3</v>
      </c>
      <c r="AT414" s="199">
        <f t="shared" si="282"/>
        <v>0</v>
      </c>
      <c r="AU414" s="199">
        <f t="shared" si="283"/>
        <v>0</v>
      </c>
      <c r="AV414" s="199">
        <f t="shared" si="284"/>
        <v>0</v>
      </c>
      <c r="AW414" s="201">
        <f t="shared" si="285"/>
        <v>0</v>
      </c>
      <c r="AX414" s="205">
        <f t="shared" si="286"/>
        <v>4</v>
      </c>
      <c r="AY414" s="199">
        <f t="shared" si="287"/>
        <v>5</v>
      </c>
      <c r="AZ414" s="199">
        <f t="shared" si="288"/>
        <v>0</v>
      </c>
      <c r="BA414" s="199">
        <f t="shared" si="289"/>
        <v>0</v>
      </c>
      <c r="BB414" s="201">
        <f t="shared" si="290"/>
        <v>0</v>
      </c>
      <c r="BC414" s="204">
        <f t="shared" si="291"/>
        <v>3</v>
      </c>
      <c r="BD414" s="199">
        <f t="shared" si="292"/>
        <v>0</v>
      </c>
      <c r="BE414" s="199">
        <f t="shared" si="293"/>
        <v>0</v>
      </c>
      <c r="BF414" s="199">
        <f t="shared" si="294"/>
        <v>0</v>
      </c>
      <c r="BG414" s="201">
        <f t="shared" si="295"/>
        <v>0</v>
      </c>
      <c r="BH414" s="204">
        <f t="shared" si="296"/>
        <v>4</v>
      </c>
      <c r="BI414" s="199">
        <f t="shared" si="297"/>
        <v>0</v>
      </c>
      <c r="BJ414" s="199">
        <f t="shared" si="298"/>
        <v>0</v>
      </c>
      <c r="BK414" s="199">
        <f t="shared" si="299"/>
        <v>0</v>
      </c>
      <c r="BL414" s="201">
        <f t="shared" si="300"/>
        <v>0</v>
      </c>
      <c r="BM414" s="206">
        <f t="shared" si="301"/>
        <v>4</v>
      </c>
      <c r="BN414" s="199">
        <f t="shared" si="302"/>
        <v>0</v>
      </c>
      <c r="BO414" s="199">
        <f t="shared" si="303"/>
        <v>0</v>
      </c>
      <c r="BP414" s="199">
        <f t="shared" si="304"/>
        <v>0</v>
      </c>
      <c r="BQ414" s="201">
        <f t="shared" si="305"/>
        <v>0</v>
      </c>
      <c r="BR414" s="207">
        <f t="shared" si="306"/>
        <v>4</v>
      </c>
      <c r="BS414" s="199">
        <f t="shared" si="307"/>
        <v>5</v>
      </c>
      <c r="BT414" s="199">
        <f t="shared" si="308"/>
        <v>0</v>
      </c>
      <c r="BU414" s="199">
        <f t="shared" si="309"/>
        <v>0</v>
      </c>
      <c r="BV414" s="201">
        <f t="shared" si="310"/>
        <v>0</v>
      </c>
      <c r="BW414" s="207">
        <f t="shared" si="311"/>
        <v>3</v>
      </c>
      <c r="BX414" s="235">
        <v>30</v>
      </c>
      <c r="BY414" s="235">
        <v>30</v>
      </c>
      <c r="BZ414" s="193" t="e">
        <f t="shared" si="312"/>
        <v>#VALUE!</v>
      </c>
      <c r="CA414" s="193">
        <f t="shared" si="313"/>
        <v>20</v>
      </c>
      <c r="CB414" s="193" t="e">
        <f t="shared" si="314"/>
        <v>#VALUE!</v>
      </c>
      <c r="CC414" s="193" t="e">
        <f t="shared" si="315"/>
        <v>#VALUE!</v>
      </c>
      <c r="CD414" s="193" t="e">
        <f t="shared" si="316"/>
        <v>#VALUE!</v>
      </c>
      <c r="CE414" s="193" t="e">
        <f t="shared" si="317"/>
        <v>#VALUE!</v>
      </c>
      <c r="CF414" s="193" t="e">
        <f t="shared" si="318"/>
        <v>#VALUE!</v>
      </c>
      <c r="CG414" s="193" t="e">
        <f t="shared" si="319"/>
        <v>#VALUE!</v>
      </c>
      <c r="CH414" s="193" t="e">
        <f t="shared" si="320"/>
        <v>#VALUE!</v>
      </c>
      <c r="CI414" s="193" t="e">
        <f t="shared" si="321"/>
        <v>#VALUE!</v>
      </c>
      <c r="CJ414" s="193" t="e">
        <f t="shared" si="322"/>
        <v>#VALUE!</v>
      </c>
      <c r="CK414" s="193" t="e">
        <f t="shared" si="323"/>
        <v>#VALUE!</v>
      </c>
      <c r="CL414" s="193" t="e">
        <f t="shared" si="324"/>
        <v>#VALUE!</v>
      </c>
      <c r="CM414" s="193" t="e">
        <f t="shared" si="325"/>
        <v>#VALUE!</v>
      </c>
      <c r="CN414" s="193" t="e">
        <f t="shared" si="326"/>
        <v>#VALUE!</v>
      </c>
      <c r="CO414" s="209" t="str">
        <f t="shared" si="327"/>
        <v>2023PEC AI 407</v>
      </c>
      <c r="CP414" s="193" t="e">
        <f t="shared" si="328"/>
        <v>#VALUE!</v>
      </c>
      <c r="CQ414" s="158"/>
      <c r="CR414" s="193">
        <f t="shared" si="329"/>
        <v>20</v>
      </c>
      <c r="CS414" s="193" t="e">
        <f t="shared" si="330"/>
        <v>#VALUE!</v>
      </c>
      <c r="CT414" s="193" t="e">
        <f t="shared" si="331"/>
        <v>#VALUE!</v>
      </c>
      <c r="CU414" s="193" t="e">
        <f t="shared" si="332"/>
        <v>#VALUE!</v>
      </c>
      <c r="CV414" s="193" t="e">
        <f t="shared" si="333"/>
        <v>#VALUE!</v>
      </c>
      <c r="CW414" s="193" t="e">
        <f t="shared" si="334"/>
        <v>#VALUE!</v>
      </c>
      <c r="CX414" s="193" t="e">
        <f t="shared" si="335"/>
        <v>#VALUE!</v>
      </c>
      <c r="CY414" s="193" t="e">
        <f t="shared" si="336"/>
        <v>#VALUE!</v>
      </c>
      <c r="CZ414" s="193" t="e">
        <f t="shared" si="337"/>
        <v>#VALUE!</v>
      </c>
      <c r="DA414" s="193" t="e">
        <f t="shared" si="338"/>
        <v>#VALUE!</v>
      </c>
      <c r="DB414" s="193" t="e">
        <f t="shared" si="339"/>
        <v>#VALUE!</v>
      </c>
      <c r="DC414" s="193" t="e">
        <f t="shared" si="340"/>
        <v>#VALUE!</v>
      </c>
      <c r="DD414" s="193" t="e">
        <f t="shared" si="341"/>
        <v>#VALUE!</v>
      </c>
      <c r="DE414" s="159"/>
      <c r="DF414" s="159" t="e">
        <f t="shared" si="342"/>
        <v>#VALUE!</v>
      </c>
      <c r="DG414" s="159"/>
      <c r="DH414" s="159"/>
      <c r="DI414" s="159"/>
      <c r="DJ414" s="159"/>
      <c r="DK414" s="159"/>
      <c r="DL414" s="159"/>
      <c r="DM414" s="159"/>
      <c r="DN414" s="159"/>
      <c r="DO414" s="159"/>
      <c r="DP414" s="159"/>
      <c r="DQ414" s="159"/>
      <c r="DR414" s="159">
        <f t="shared" si="343"/>
        <v>30</v>
      </c>
      <c r="DS414" s="188">
        <f t="shared" si="344"/>
        <v>6</v>
      </c>
      <c r="DT414" s="159">
        <f t="shared" si="345"/>
        <v>4</v>
      </c>
      <c r="DU414" s="159">
        <f t="shared" si="346"/>
        <v>5</v>
      </c>
      <c r="DV414" s="159">
        <f t="shared" si="347"/>
        <v>5</v>
      </c>
      <c r="DW414" s="159">
        <f t="shared" si="348"/>
        <v>5</v>
      </c>
      <c r="DX414" s="159">
        <f t="shared" si="349"/>
        <v>0</v>
      </c>
      <c r="DY414" s="210">
        <f t="shared" si="350"/>
        <v>5</v>
      </c>
      <c r="DZ414" s="159">
        <f t="shared" si="351"/>
        <v>30</v>
      </c>
      <c r="EA414" s="159">
        <f t="shared" si="352"/>
        <v>6</v>
      </c>
      <c r="EB414" s="159">
        <f t="shared" si="353"/>
        <v>0</v>
      </c>
      <c r="EC414" s="159">
        <f t="shared" ref="EC414:ED429" si="436">IF(ISEVEN($B414),DT414,0)</f>
        <v>4</v>
      </c>
      <c r="ED414" s="159">
        <f t="shared" si="436"/>
        <v>5</v>
      </c>
      <c r="EE414" s="159">
        <f t="shared" ref="EE414:EF429" si="437">IF(ISODD($B414),DU414,0)</f>
        <v>0</v>
      </c>
      <c r="EF414" s="159">
        <f t="shared" si="437"/>
        <v>0</v>
      </c>
      <c r="EG414" s="159">
        <f t="shared" si="354"/>
        <v>5</v>
      </c>
      <c r="EH414" s="159">
        <f t="shared" si="355"/>
        <v>0</v>
      </c>
      <c r="EI414" s="159">
        <f t="shared" ref="EI414:EJ429" si="438">IF(ISEVEN($B414),DW414,0)</f>
        <v>5</v>
      </c>
      <c r="EJ414" s="159">
        <f t="shared" si="438"/>
        <v>0</v>
      </c>
      <c r="EK414" s="159">
        <f t="shared" ref="EK414:EL429" si="439">IF(ISODD($B414),DX414,0)</f>
        <v>0</v>
      </c>
      <c r="EL414" s="159">
        <f t="shared" si="439"/>
        <v>0</v>
      </c>
      <c r="EM414" s="159">
        <f t="shared" si="356"/>
        <v>5</v>
      </c>
      <c r="EN414" s="159"/>
      <c r="EO414" s="159"/>
      <c r="EP414" s="188">
        <f t="shared" si="357"/>
        <v>6</v>
      </c>
      <c r="EQ414" s="159">
        <f t="shared" si="358"/>
        <v>5</v>
      </c>
      <c r="ER414" s="159">
        <f t="shared" si="359"/>
        <v>6</v>
      </c>
      <c r="ES414" s="159">
        <f t="shared" si="360"/>
        <v>6</v>
      </c>
      <c r="ET414" s="159">
        <f t="shared" si="361"/>
        <v>2</v>
      </c>
      <c r="EU414" s="159">
        <f t="shared" si="362"/>
        <v>5</v>
      </c>
      <c r="EV414" s="159"/>
      <c r="EW414" s="159">
        <f t="shared" si="363"/>
        <v>30</v>
      </c>
      <c r="EX414" s="159">
        <f t="shared" si="364"/>
        <v>6</v>
      </c>
      <c r="EY414" s="159">
        <f t="shared" si="365"/>
        <v>0</v>
      </c>
      <c r="EZ414" s="159">
        <f t="shared" ref="EZ414:FA429" si="440">IF(ISEVEN($B414),EQ414,0)</f>
        <v>5</v>
      </c>
      <c r="FA414" s="159">
        <f t="shared" si="440"/>
        <v>6</v>
      </c>
      <c r="FB414" s="159">
        <f t="shared" ref="FB414:FC429" si="441">IF(ISODD($B414),ER414,0)</f>
        <v>0</v>
      </c>
      <c r="FC414" s="159">
        <f t="shared" si="441"/>
        <v>0</v>
      </c>
      <c r="FD414" s="159">
        <f t="shared" si="366"/>
        <v>6</v>
      </c>
      <c r="FE414" s="159">
        <f t="shared" si="367"/>
        <v>0</v>
      </c>
      <c r="FF414" s="159">
        <f t="shared" ref="FF414:FG429" si="442">IF(ISEVEN($B414),ET414,0)</f>
        <v>2</v>
      </c>
      <c r="FG414" s="159">
        <f t="shared" si="442"/>
        <v>5</v>
      </c>
      <c r="FH414" s="159">
        <f t="shared" si="368"/>
        <v>0</v>
      </c>
      <c r="FI414" s="159">
        <v>0</v>
      </c>
      <c r="FJ414" s="159">
        <v>0</v>
      </c>
      <c r="FK414" s="159"/>
      <c r="FL414" s="159"/>
      <c r="FM414" s="235">
        <v>30</v>
      </c>
    </row>
    <row r="415" spans="1:169" ht="18" x14ac:dyDescent="0.2">
      <c r="A415" s="194">
        <v>402</v>
      </c>
      <c r="B415" s="195">
        <v>211423243405</v>
      </c>
      <c r="C415" s="196" t="s">
        <v>1471</v>
      </c>
      <c r="D415" s="197"/>
      <c r="E415" s="198" t="s">
        <v>1472</v>
      </c>
      <c r="F415" s="199">
        <f t="shared" si="243"/>
        <v>2</v>
      </c>
      <c r="G415" s="199">
        <f t="shared" si="244"/>
        <v>2</v>
      </c>
      <c r="H415" s="199">
        <f t="shared" si="245"/>
        <v>2</v>
      </c>
      <c r="I415" s="199">
        <f t="shared" si="246"/>
        <v>2</v>
      </c>
      <c r="J415" s="199">
        <f t="shared" si="247"/>
        <v>2</v>
      </c>
      <c r="K415" s="199">
        <f t="shared" si="248"/>
        <v>0</v>
      </c>
      <c r="L415" s="199">
        <f t="shared" si="249"/>
        <v>0</v>
      </c>
      <c r="M415" s="199">
        <f t="shared" si="250"/>
        <v>0</v>
      </c>
      <c r="N415" s="199">
        <f t="shared" si="251"/>
        <v>0</v>
      </c>
      <c r="O415" s="200">
        <f t="shared" si="252"/>
        <v>0</v>
      </c>
      <c r="P415" s="199">
        <f t="shared" si="253"/>
        <v>7</v>
      </c>
      <c r="Q415" s="199">
        <f t="shared" si="254"/>
        <v>0</v>
      </c>
      <c r="R415" s="199">
        <f t="shared" si="255"/>
        <v>0</v>
      </c>
      <c r="S415" s="201">
        <f t="shared" si="428"/>
        <v>0</v>
      </c>
      <c r="T415" s="202">
        <f t="shared" si="256"/>
        <v>3</v>
      </c>
      <c r="U415" s="199">
        <f t="shared" si="257"/>
        <v>0</v>
      </c>
      <c r="V415" s="199">
        <f t="shared" si="258"/>
        <v>0</v>
      </c>
      <c r="W415" s="199">
        <f t="shared" si="259"/>
        <v>0</v>
      </c>
      <c r="X415" s="201">
        <f t="shared" si="260"/>
        <v>0</v>
      </c>
      <c r="Y415" s="203">
        <f t="shared" si="261"/>
        <v>4</v>
      </c>
      <c r="Z415" s="199">
        <f t="shared" si="262"/>
        <v>0</v>
      </c>
      <c r="AA415" s="199">
        <f t="shared" si="263"/>
        <v>0</v>
      </c>
      <c r="AB415" s="199">
        <f t="shared" si="264"/>
        <v>0</v>
      </c>
      <c r="AC415" s="201">
        <f t="shared" si="265"/>
        <v>0</v>
      </c>
      <c r="AD415" s="202">
        <f t="shared" si="266"/>
        <v>4</v>
      </c>
      <c r="AE415" s="199">
        <f t="shared" si="267"/>
        <v>7</v>
      </c>
      <c r="AF415" s="199">
        <f t="shared" si="268"/>
        <v>0</v>
      </c>
      <c r="AG415" s="199">
        <f t="shared" si="269"/>
        <v>0</v>
      </c>
      <c r="AH415" s="201">
        <f t="shared" si="270"/>
        <v>0</v>
      </c>
      <c r="AI415" s="204">
        <f t="shared" si="271"/>
        <v>3</v>
      </c>
      <c r="AJ415" s="199">
        <f t="shared" si="272"/>
        <v>6</v>
      </c>
      <c r="AK415" s="199">
        <f t="shared" si="273"/>
        <v>0</v>
      </c>
      <c r="AL415" s="199">
        <f t="shared" si="274"/>
        <v>0</v>
      </c>
      <c r="AM415" s="201">
        <f t="shared" si="275"/>
        <v>0</v>
      </c>
      <c r="AN415" s="204">
        <f t="shared" si="276"/>
        <v>3</v>
      </c>
      <c r="AO415" s="199">
        <f t="shared" si="277"/>
        <v>0</v>
      </c>
      <c r="AP415" s="199">
        <f t="shared" si="278"/>
        <v>0</v>
      </c>
      <c r="AQ415" s="199">
        <f t="shared" si="279"/>
        <v>0</v>
      </c>
      <c r="AR415" s="201">
        <f t="shared" si="280"/>
        <v>0</v>
      </c>
      <c r="AS415" s="204">
        <f t="shared" si="281"/>
        <v>4</v>
      </c>
      <c r="AT415" s="199">
        <f t="shared" si="282"/>
        <v>7</v>
      </c>
      <c r="AU415" s="199">
        <f t="shared" si="283"/>
        <v>0</v>
      </c>
      <c r="AV415" s="199">
        <f t="shared" si="284"/>
        <v>0</v>
      </c>
      <c r="AW415" s="201">
        <f t="shared" si="285"/>
        <v>0</v>
      </c>
      <c r="AX415" s="205">
        <f t="shared" si="286"/>
        <v>3</v>
      </c>
      <c r="AY415" s="199">
        <f t="shared" si="287"/>
        <v>0</v>
      </c>
      <c r="AZ415" s="199">
        <f t="shared" si="288"/>
        <v>0</v>
      </c>
      <c r="BA415" s="199">
        <f t="shared" si="289"/>
        <v>0</v>
      </c>
      <c r="BB415" s="201">
        <f t="shared" si="290"/>
        <v>0</v>
      </c>
      <c r="BC415" s="204">
        <f t="shared" si="291"/>
        <v>4</v>
      </c>
      <c r="BD415" s="199">
        <f t="shared" si="292"/>
        <v>0</v>
      </c>
      <c r="BE415" s="199">
        <f t="shared" si="293"/>
        <v>0</v>
      </c>
      <c r="BF415" s="199">
        <f t="shared" si="294"/>
        <v>0</v>
      </c>
      <c r="BG415" s="201">
        <f t="shared" si="295"/>
        <v>0</v>
      </c>
      <c r="BH415" s="204">
        <f t="shared" si="296"/>
        <v>4</v>
      </c>
      <c r="BI415" s="199">
        <f t="shared" si="297"/>
        <v>5</v>
      </c>
      <c r="BJ415" s="199">
        <f t="shared" si="298"/>
        <v>0</v>
      </c>
      <c r="BK415" s="199">
        <f t="shared" si="299"/>
        <v>0</v>
      </c>
      <c r="BL415" s="201">
        <f t="shared" si="300"/>
        <v>0</v>
      </c>
      <c r="BM415" s="206">
        <f t="shared" si="301"/>
        <v>3</v>
      </c>
      <c r="BN415" s="199">
        <f t="shared" si="302"/>
        <v>8</v>
      </c>
      <c r="BO415" s="199">
        <f t="shared" si="303"/>
        <v>0</v>
      </c>
      <c r="BP415" s="199">
        <f t="shared" si="304"/>
        <v>0</v>
      </c>
      <c r="BQ415" s="201">
        <f t="shared" si="305"/>
        <v>0</v>
      </c>
      <c r="BR415" s="207">
        <f t="shared" si="306"/>
        <v>3</v>
      </c>
      <c r="BS415" s="199">
        <f t="shared" si="307"/>
        <v>0</v>
      </c>
      <c r="BT415" s="199">
        <f t="shared" si="308"/>
        <v>0</v>
      </c>
      <c r="BU415" s="199">
        <f t="shared" si="309"/>
        <v>0</v>
      </c>
      <c r="BV415" s="201">
        <f t="shared" si="310"/>
        <v>0</v>
      </c>
      <c r="BW415" s="207">
        <f t="shared" si="311"/>
        <v>4</v>
      </c>
      <c r="BX415" s="235">
        <v>50</v>
      </c>
      <c r="BY415" s="235">
        <v>50</v>
      </c>
      <c r="BZ415" s="193" t="e">
        <f t="shared" si="312"/>
        <v>#VALUE!</v>
      </c>
      <c r="CA415" s="193">
        <f t="shared" si="313"/>
        <v>20</v>
      </c>
      <c r="CB415" s="193" t="e">
        <f t="shared" si="314"/>
        <v>#VALUE!</v>
      </c>
      <c r="CC415" s="193" t="e">
        <f t="shared" si="315"/>
        <v>#VALUE!</v>
      </c>
      <c r="CD415" s="193" t="e">
        <f t="shared" si="316"/>
        <v>#VALUE!</v>
      </c>
      <c r="CE415" s="193" t="e">
        <f t="shared" si="317"/>
        <v>#VALUE!</v>
      </c>
      <c r="CF415" s="193" t="e">
        <f t="shared" si="318"/>
        <v>#VALUE!</v>
      </c>
      <c r="CG415" s="193" t="e">
        <f t="shared" si="319"/>
        <v>#VALUE!</v>
      </c>
      <c r="CH415" s="193" t="e">
        <f t="shared" si="320"/>
        <v>#VALUE!</v>
      </c>
      <c r="CI415" s="193" t="e">
        <f t="shared" si="321"/>
        <v>#VALUE!</v>
      </c>
      <c r="CJ415" s="193" t="e">
        <f t="shared" si="322"/>
        <v>#VALUE!</v>
      </c>
      <c r="CK415" s="193" t="e">
        <f t="shared" si="323"/>
        <v>#VALUE!</v>
      </c>
      <c r="CL415" s="193" t="e">
        <f t="shared" si="324"/>
        <v>#VALUE!</v>
      </c>
      <c r="CM415" s="193" t="e">
        <f t="shared" si="325"/>
        <v>#VALUE!</v>
      </c>
      <c r="CN415" s="193" t="e">
        <f t="shared" si="326"/>
        <v>#VALUE!</v>
      </c>
      <c r="CO415" s="209" t="str">
        <f t="shared" si="327"/>
        <v>2023PEC AI 408</v>
      </c>
      <c r="CP415" s="193" t="e">
        <f t="shared" si="328"/>
        <v>#VALUE!</v>
      </c>
      <c r="CQ415" s="158"/>
      <c r="CR415" s="193">
        <f t="shared" si="329"/>
        <v>20</v>
      </c>
      <c r="CS415" s="193" t="e">
        <f t="shared" si="330"/>
        <v>#VALUE!</v>
      </c>
      <c r="CT415" s="193" t="e">
        <f t="shared" si="331"/>
        <v>#VALUE!</v>
      </c>
      <c r="CU415" s="193" t="e">
        <f t="shared" si="332"/>
        <v>#VALUE!</v>
      </c>
      <c r="CV415" s="193" t="e">
        <f t="shared" si="333"/>
        <v>#VALUE!</v>
      </c>
      <c r="CW415" s="193" t="e">
        <f t="shared" si="334"/>
        <v>#VALUE!</v>
      </c>
      <c r="CX415" s="193" t="e">
        <f t="shared" si="335"/>
        <v>#VALUE!</v>
      </c>
      <c r="CY415" s="193" t="e">
        <f t="shared" si="336"/>
        <v>#VALUE!</v>
      </c>
      <c r="CZ415" s="193" t="e">
        <f t="shared" si="337"/>
        <v>#VALUE!</v>
      </c>
      <c r="DA415" s="193" t="e">
        <f t="shared" si="338"/>
        <v>#VALUE!</v>
      </c>
      <c r="DB415" s="193" t="e">
        <f t="shared" si="339"/>
        <v>#VALUE!</v>
      </c>
      <c r="DC415" s="193" t="e">
        <f t="shared" si="340"/>
        <v>#VALUE!</v>
      </c>
      <c r="DD415" s="193" t="e">
        <f t="shared" si="341"/>
        <v>#VALUE!</v>
      </c>
      <c r="DE415" s="159"/>
      <c r="DF415" s="159" t="e">
        <f t="shared" si="342"/>
        <v>#VALUE!</v>
      </c>
      <c r="DG415" s="159"/>
      <c r="DH415" s="159"/>
      <c r="DI415" s="159"/>
      <c r="DJ415" s="159"/>
      <c r="DK415" s="159"/>
      <c r="DL415" s="159"/>
      <c r="DM415" s="159"/>
      <c r="DN415" s="159"/>
      <c r="DO415" s="159"/>
      <c r="DP415" s="159"/>
      <c r="DQ415" s="159"/>
      <c r="DR415" s="159">
        <f t="shared" si="343"/>
        <v>50</v>
      </c>
      <c r="DS415" s="188">
        <f t="shared" si="344"/>
        <v>10</v>
      </c>
      <c r="DT415" s="159">
        <f t="shared" si="345"/>
        <v>7</v>
      </c>
      <c r="DU415" s="159">
        <f t="shared" si="346"/>
        <v>7</v>
      </c>
      <c r="DV415" s="159">
        <f t="shared" si="347"/>
        <v>6</v>
      </c>
      <c r="DW415" s="159">
        <f t="shared" si="348"/>
        <v>7</v>
      </c>
      <c r="DX415" s="159">
        <f t="shared" si="349"/>
        <v>5</v>
      </c>
      <c r="DY415" s="210">
        <f t="shared" si="350"/>
        <v>8</v>
      </c>
      <c r="DZ415" s="159">
        <f t="shared" si="351"/>
        <v>50</v>
      </c>
      <c r="EA415" s="159">
        <f t="shared" si="352"/>
        <v>10</v>
      </c>
      <c r="EB415" s="159">
        <f t="shared" si="353"/>
        <v>7</v>
      </c>
      <c r="EC415" s="159">
        <f t="shared" si="436"/>
        <v>0</v>
      </c>
      <c r="ED415" s="159">
        <f t="shared" si="436"/>
        <v>0</v>
      </c>
      <c r="EE415" s="159">
        <f t="shared" si="437"/>
        <v>7</v>
      </c>
      <c r="EF415" s="159">
        <f t="shared" si="437"/>
        <v>6</v>
      </c>
      <c r="EG415" s="159">
        <f t="shared" si="354"/>
        <v>0</v>
      </c>
      <c r="EH415" s="159">
        <f t="shared" si="355"/>
        <v>7</v>
      </c>
      <c r="EI415" s="159">
        <f t="shared" si="438"/>
        <v>0</v>
      </c>
      <c r="EJ415" s="159">
        <f t="shared" si="438"/>
        <v>0</v>
      </c>
      <c r="EK415" s="159">
        <f t="shared" si="439"/>
        <v>5</v>
      </c>
      <c r="EL415" s="159">
        <f t="shared" si="439"/>
        <v>8</v>
      </c>
      <c r="EM415" s="159">
        <f t="shared" si="356"/>
        <v>0</v>
      </c>
      <c r="EN415" s="159"/>
      <c r="EO415" s="159"/>
      <c r="EP415" s="188">
        <f t="shared" si="357"/>
        <v>10</v>
      </c>
      <c r="EQ415" s="159">
        <f t="shared" si="358"/>
        <v>9</v>
      </c>
      <c r="ER415" s="159">
        <f t="shared" si="359"/>
        <v>9</v>
      </c>
      <c r="ES415" s="159">
        <f t="shared" si="360"/>
        <v>8</v>
      </c>
      <c r="ET415" s="159">
        <f t="shared" si="361"/>
        <v>6</v>
      </c>
      <c r="EU415" s="159">
        <f t="shared" si="362"/>
        <v>8</v>
      </c>
      <c r="EV415" s="159"/>
      <c r="EW415" s="159">
        <f t="shared" si="363"/>
        <v>50</v>
      </c>
      <c r="EX415" s="159">
        <f t="shared" si="364"/>
        <v>10</v>
      </c>
      <c r="EY415" s="159">
        <f t="shared" si="365"/>
        <v>9</v>
      </c>
      <c r="EZ415" s="159">
        <f t="shared" si="440"/>
        <v>0</v>
      </c>
      <c r="FA415" s="159">
        <f t="shared" si="440"/>
        <v>0</v>
      </c>
      <c r="FB415" s="159">
        <f t="shared" si="441"/>
        <v>9</v>
      </c>
      <c r="FC415" s="159">
        <f t="shared" si="441"/>
        <v>8</v>
      </c>
      <c r="FD415" s="159">
        <f t="shared" si="366"/>
        <v>0</v>
      </c>
      <c r="FE415" s="159">
        <f t="shared" si="367"/>
        <v>6</v>
      </c>
      <c r="FF415" s="159">
        <f t="shared" si="442"/>
        <v>0</v>
      </c>
      <c r="FG415" s="159">
        <f t="shared" si="442"/>
        <v>0</v>
      </c>
      <c r="FH415" s="159">
        <f t="shared" si="368"/>
        <v>8</v>
      </c>
      <c r="FI415" s="159">
        <v>0</v>
      </c>
      <c r="FJ415" s="159">
        <v>0</v>
      </c>
      <c r="FK415" s="159"/>
      <c r="FL415" s="159"/>
      <c r="FM415" s="235">
        <v>50</v>
      </c>
    </row>
    <row r="416" spans="1:169" ht="18" x14ac:dyDescent="0.2">
      <c r="A416" s="213">
        <v>403</v>
      </c>
      <c r="B416" s="195">
        <v>211423243406</v>
      </c>
      <c r="C416" s="196" t="s">
        <v>1473</v>
      </c>
      <c r="D416" s="197"/>
      <c r="E416" s="198" t="s">
        <v>1474</v>
      </c>
      <c r="F416" s="199">
        <f t="shared" si="243"/>
        <v>2</v>
      </c>
      <c r="G416" s="199">
        <f t="shared" si="244"/>
        <v>2</v>
      </c>
      <c r="H416" s="199">
        <f t="shared" si="245"/>
        <v>2</v>
      </c>
      <c r="I416" s="199">
        <f t="shared" si="246"/>
        <v>2</v>
      </c>
      <c r="J416" s="199">
        <f t="shared" si="247"/>
        <v>2</v>
      </c>
      <c r="K416" s="199">
        <f t="shared" si="248"/>
        <v>2</v>
      </c>
      <c r="L416" s="199">
        <f t="shared" si="249"/>
        <v>2</v>
      </c>
      <c r="M416" s="199">
        <f t="shared" si="250"/>
        <v>2</v>
      </c>
      <c r="N416" s="199">
        <f t="shared" si="251"/>
        <v>1</v>
      </c>
      <c r="O416" s="200">
        <f t="shared" si="252"/>
        <v>0</v>
      </c>
      <c r="P416" s="199">
        <f t="shared" si="253"/>
        <v>0</v>
      </c>
      <c r="Q416" s="199">
        <f t="shared" si="254"/>
        <v>0</v>
      </c>
      <c r="R416" s="199">
        <f t="shared" si="255"/>
        <v>0</v>
      </c>
      <c r="S416" s="201">
        <f t="shared" si="428"/>
        <v>0</v>
      </c>
      <c r="T416" s="202">
        <f t="shared" si="256"/>
        <v>4</v>
      </c>
      <c r="U416" s="199">
        <f t="shared" si="257"/>
        <v>12</v>
      </c>
      <c r="V416" s="199">
        <f t="shared" si="258"/>
        <v>0</v>
      </c>
      <c r="W416" s="199">
        <f t="shared" si="259"/>
        <v>0</v>
      </c>
      <c r="X416" s="201">
        <f t="shared" si="260"/>
        <v>0</v>
      </c>
      <c r="Y416" s="203">
        <f t="shared" si="261"/>
        <v>3</v>
      </c>
      <c r="Z416" s="199">
        <f t="shared" si="262"/>
        <v>12</v>
      </c>
      <c r="AA416" s="199">
        <f t="shared" si="263"/>
        <v>0</v>
      </c>
      <c r="AB416" s="199">
        <f t="shared" si="264"/>
        <v>0</v>
      </c>
      <c r="AC416" s="201">
        <f t="shared" si="265"/>
        <v>0</v>
      </c>
      <c r="AD416" s="202">
        <f t="shared" si="266"/>
        <v>3</v>
      </c>
      <c r="AE416" s="199">
        <f t="shared" si="267"/>
        <v>0</v>
      </c>
      <c r="AF416" s="199">
        <f t="shared" si="268"/>
        <v>0</v>
      </c>
      <c r="AG416" s="199">
        <f t="shared" si="269"/>
        <v>0</v>
      </c>
      <c r="AH416" s="201">
        <f t="shared" si="270"/>
        <v>0</v>
      </c>
      <c r="AI416" s="204">
        <f t="shared" si="271"/>
        <v>4</v>
      </c>
      <c r="AJ416" s="199">
        <f t="shared" si="272"/>
        <v>0</v>
      </c>
      <c r="AK416" s="199">
        <f t="shared" si="273"/>
        <v>0</v>
      </c>
      <c r="AL416" s="199">
        <f t="shared" si="274"/>
        <v>0</v>
      </c>
      <c r="AM416" s="201">
        <f t="shared" si="275"/>
        <v>0</v>
      </c>
      <c r="AN416" s="204">
        <f t="shared" si="276"/>
        <v>4</v>
      </c>
      <c r="AO416" s="199">
        <f t="shared" si="277"/>
        <v>12</v>
      </c>
      <c r="AP416" s="199">
        <f t="shared" si="278"/>
        <v>0</v>
      </c>
      <c r="AQ416" s="199">
        <f t="shared" si="279"/>
        <v>0</v>
      </c>
      <c r="AR416" s="201">
        <f t="shared" si="280"/>
        <v>0</v>
      </c>
      <c r="AS416" s="204">
        <f t="shared" si="281"/>
        <v>3</v>
      </c>
      <c r="AT416" s="199">
        <f t="shared" si="282"/>
        <v>0</v>
      </c>
      <c r="AU416" s="199">
        <f t="shared" si="283"/>
        <v>0</v>
      </c>
      <c r="AV416" s="199">
        <f t="shared" si="284"/>
        <v>0</v>
      </c>
      <c r="AW416" s="201">
        <f t="shared" si="285"/>
        <v>0</v>
      </c>
      <c r="AX416" s="205">
        <f t="shared" si="286"/>
        <v>4</v>
      </c>
      <c r="AY416" s="199">
        <f t="shared" si="287"/>
        <v>12</v>
      </c>
      <c r="AZ416" s="199">
        <f t="shared" si="288"/>
        <v>0</v>
      </c>
      <c r="BA416" s="199">
        <f t="shared" si="289"/>
        <v>0</v>
      </c>
      <c r="BB416" s="201">
        <f t="shared" si="290"/>
        <v>0</v>
      </c>
      <c r="BC416" s="204">
        <f t="shared" si="291"/>
        <v>3</v>
      </c>
      <c r="BD416" s="199">
        <f t="shared" si="292"/>
        <v>7</v>
      </c>
      <c r="BE416" s="199">
        <f t="shared" si="293"/>
        <v>0</v>
      </c>
      <c r="BF416" s="199">
        <f t="shared" si="294"/>
        <v>0</v>
      </c>
      <c r="BG416" s="201">
        <f t="shared" si="295"/>
        <v>0</v>
      </c>
      <c r="BH416" s="204">
        <f t="shared" si="296"/>
        <v>3</v>
      </c>
      <c r="BI416" s="199">
        <f t="shared" si="297"/>
        <v>0</v>
      </c>
      <c r="BJ416" s="199">
        <f t="shared" si="298"/>
        <v>0</v>
      </c>
      <c r="BK416" s="199">
        <f t="shared" si="299"/>
        <v>0</v>
      </c>
      <c r="BL416" s="201">
        <f t="shared" si="300"/>
        <v>0</v>
      </c>
      <c r="BM416" s="206">
        <f t="shared" si="301"/>
        <v>4</v>
      </c>
      <c r="BN416" s="199">
        <f t="shared" si="302"/>
        <v>0</v>
      </c>
      <c r="BO416" s="199">
        <f t="shared" si="303"/>
        <v>0</v>
      </c>
      <c r="BP416" s="199">
        <f t="shared" si="304"/>
        <v>0</v>
      </c>
      <c r="BQ416" s="201">
        <f t="shared" si="305"/>
        <v>0</v>
      </c>
      <c r="BR416" s="207">
        <f t="shared" si="306"/>
        <v>4</v>
      </c>
      <c r="BS416" s="199">
        <f t="shared" si="307"/>
        <v>13</v>
      </c>
      <c r="BT416" s="199">
        <f t="shared" si="308"/>
        <v>0</v>
      </c>
      <c r="BU416" s="199">
        <f t="shared" si="309"/>
        <v>0</v>
      </c>
      <c r="BV416" s="201">
        <f t="shared" si="310"/>
        <v>0</v>
      </c>
      <c r="BW416" s="207">
        <f t="shared" si="311"/>
        <v>3</v>
      </c>
      <c r="BX416" s="235">
        <v>85</v>
      </c>
      <c r="BY416" s="235">
        <v>85</v>
      </c>
      <c r="BZ416" s="193" t="e">
        <f t="shared" si="312"/>
        <v>#VALUE!</v>
      </c>
      <c r="CA416" s="193">
        <f t="shared" si="313"/>
        <v>16</v>
      </c>
      <c r="CB416" s="193" t="e">
        <f t="shared" si="314"/>
        <v>#VALUE!</v>
      </c>
      <c r="CC416" s="193" t="e">
        <f t="shared" si="315"/>
        <v>#VALUE!</v>
      </c>
      <c r="CD416" s="193" t="e">
        <f t="shared" si="316"/>
        <v>#VALUE!</v>
      </c>
      <c r="CE416" s="193" t="e">
        <f t="shared" si="317"/>
        <v>#VALUE!</v>
      </c>
      <c r="CF416" s="193" t="e">
        <f t="shared" si="318"/>
        <v>#VALUE!</v>
      </c>
      <c r="CG416" s="193" t="e">
        <f t="shared" si="319"/>
        <v>#VALUE!</v>
      </c>
      <c r="CH416" s="193" t="e">
        <f t="shared" si="320"/>
        <v>#VALUE!</v>
      </c>
      <c r="CI416" s="193" t="e">
        <f t="shared" si="321"/>
        <v>#VALUE!</v>
      </c>
      <c r="CJ416" s="193" t="e">
        <f t="shared" si="322"/>
        <v>#VALUE!</v>
      </c>
      <c r="CK416" s="193" t="e">
        <f t="shared" si="323"/>
        <v>#VALUE!</v>
      </c>
      <c r="CL416" s="193" t="e">
        <f t="shared" si="324"/>
        <v>#VALUE!</v>
      </c>
      <c r="CM416" s="193" t="e">
        <f t="shared" si="325"/>
        <v>#VALUE!</v>
      </c>
      <c r="CN416" s="193" t="e">
        <f t="shared" si="326"/>
        <v>#VALUE!</v>
      </c>
      <c r="CO416" s="209" t="str">
        <f t="shared" si="327"/>
        <v>2023PEC AI 409</v>
      </c>
      <c r="CP416" s="193" t="e">
        <f t="shared" si="328"/>
        <v>#VALUE!</v>
      </c>
      <c r="CQ416" s="158"/>
      <c r="CR416" s="193">
        <f t="shared" si="329"/>
        <v>15</v>
      </c>
      <c r="CS416" s="193" t="e">
        <f t="shared" si="330"/>
        <v>#VALUE!</v>
      </c>
      <c r="CT416" s="193" t="e">
        <f t="shared" si="331"/>
        <v>#VALUE!</v>
      </c>
      <c r="CU416" s="193" t="e">
        <f t="shared" si="332"/>
        <v>#VALUE!</v>
      </c>
      <c r="CV416" s="193" t="e">
        <f t="shared" si="333"/>
        <v>#VALUE!</v>
      </c>
      <c r="CW416" s="193" t="e">
        <f t="shared" si="334"/>
        <v>#VALUE!</v>
      </c>
      <c r="CX416" s="193" t="e">
        <f t="shared" si="335"/>
        <v>#VALUE!</v>
      </c>
      <c r="CY416" s="193" t="e">
        <f t="shared" si="336"/>
        <v>#VALUE!</v>
      </c>
      <c r="CZ416" s="193" t="e">
        <f t="shared" si="337"/>
        <v>#VALUE!</v>
      </c>
      <c r="DA416" s="193" t="e">
        <f t="shared" si="338"/>
        <v>#VALUE!</v>
      </c>
      <c r="DB416" s="193" t="e">
        <f t="shared" si="339"/>
        <v>#VALUE!</v>
      </c>
      <c r="DC416" s="193" t="e">
        <f t="shared" si="340"/>
        <v>#VALUE!</v>
      </c>
      <c r="DD416" s="193" t="e">
        <f t="shared" si="341"/>
        <v>#VALUE!</v>
      </c>
      <c r="DE416" s="159"/>
      <c r="DF416" s="159" t="e">
        <f t="shared" si="342"/>
        <v>#VALUE!</v>
      </c>
      <c r="DG416" s="159"/>
      <c r="DH416" s="159"/>
      <c r="DI416" s="159"/>
      <c r="DJ416" s="159"/>
      <c r="DK416" s="159"/>
      <c r="DL416" s="159"/>
      <c r="DM416" s="159"/>
      <c r="DN416" s="159"/>
      <c r="DO416" s="159"/>
      <c r="DP416" s="159"/>
      <c r="DQ416" s="159"/>
      <c r="DR416" s="159">
        <f t="shared" si="343"/>
        <v>85</v>
      </c>
      <c r="DS416" s="188">
        <f t="shared" si="344"/>
        <v>17</v>
      </c>
      <c r="DT416" s="159">
        <f t="shared" si="345"/>
        <v>12</v>
      </c>
      <c r="DU416" s="159">
        <f t="shared" si="346"/>
        <v>12</v>
      </c>
      <c r="DV416" s="159">
        <f t="shared" si="347"/>
        <v>12</v>
      </c>
      <c r="DW416" s="159">
        <f t="shared" si="348"/>
        <v>12</v>
      </c>
      <c r="DX416" s="159">
        <f t="shared" si="349"/>
        <v>7</v>
      </c>
      <c r="DY416" s="210">
        <f t="shared" si="350"/>
        <v>13</v>
      </c>
      <c r="DZ416" s="159">
        <f t="shared" si="351"/>
        <v>85</v>
      </c>
      <c r="EA416" s="159">
        <f t="shared" si="352"/>
        <v>17</v>
      </c>
      <c r="EB416" s="159">
        <f t="shared" si="353"/>
        <v>0</v>
      </c>
      <c r="EC416" s="159">
        <f t="shared" si="436"/>
        <v>12</v>
      </c>
      <c r="ED416" s="159">
        <f t="shared" si="436"/>
        <v>12</v>
      </c>
      <c r="EE416" s="159">
        <f t="shared" si="437"/>
        <v>0</v>
      </c>
      <c r="EF416" s="159">
        <f t="shared" si="437"/>
        <v>0</v>
      </c>
      <c r="EG416" s="159">
        <f t="shared" si="354"/>
        <v>12</v>
      </c>
      <c r="EH416" s="159">
        <f t="shared" si="355"/>
        <v>0</v>
      </c>
      <c r="EI416" s="159">
        <f t="shared" si="438"/>
        <v>12</v>
      </c>
      <c r="EJ416" s="159">
        <f t="shared" si="438"/>
        <v>7</v>
      </c>
      <c r="EK416" s="159">
        <f t="shared" si="439"/>
        <v>0</v>
      </c>
      <c r="EL416" s="159">
        <f t="shared" si="439"/>
        <v>0</v>
      </c>
      <c r="EM416" s="159">
        <f t="shared" si="356"/>
        <v>13</v>
      </c>
      <c r="EN416" s="159"/>
      <c r="EO416" s="159"/>
      <c r="EP416" s="188">
        <f t="shared" si="357"/>
        <v>17</v>
      </c>
      <c r="EQ416" s="159">
        <f t="shared" si="358"/>
        <v>14</v>
      </c>
      <c r="ER416" s="159">
        <f t="shared" si="359"/>
        <v>15</v>
      </c>
      <c r="ES416" s="159">
        <f t="shared" si="360"/>
        <v>15</v>
      </c>
      <c r="ET416" s="159">
        <f t="shared" si="361"/>
        <v>10</v>
      </c>
      <c r="EU416" s="159">
        <f t="shared" si="362"/>
        <v>14</v>
      </c>
      <c r="EV416" s="159"/>
      <c r="EW416" s="159">
        <f t="shared" si="363"/>
        <v>85</v>
      </c>
      <c r="EX416" s="159">
        <f t="shared" si="364"/>
        <v>17</v>
      </c>
      <c r="EY416" s="159">
        <f t="shared" si="365"/>
        <v>0</v>
      </c>
      <c r="EZ416" s="159">
        <f t="shared" si="440"/>
        <v>14</v>
      </c>
      <c r="FA416" s="159">
        <f t="shared" si="440"/>
        <v>15</v>
      </c>
      <c r="FB416" s="159">
        <f t="shared" si="441"/>
        <v>0</v>
      </c>
      <c r="FC416" s="159">
        <f t="shared" si="441"/>
        <v>0</v>
      </c>
      <c r="FD416" s="159">
        <f t="shared" si="366"/>
        <v>15</v>
      </c>
      <c r="FE416" s="159">
        <f t="shared" si="367"/>
        <v>0</v>
      </c>
      <c r="FF416" s="159">
        <f t="shared" si="442"/>
        <v>10</v>
      </c>
      <c r="FG416" s="159">
        <f t="shared" si="442"/>
        <v>14</v>
      </c>
      <c r="FH416" s="159">
        <f t="shared" si="368"/>
        <v>0</v>
      </c>
      <c r="FI416" s="159">
        <v>0</v>
      </c>
      <c r="FJ416" s="159">
        <v>0</v>
      </c>
      <c r="FK416" s="159"/>
      <c r="FL416" s="159"/>
      <c r="FM416" s="235">
        <v>85</v>
      </c>
    </row>
    <row r="417" spans="1:169" ht="18" x14ac:dyDescent="0.2">
      <c r="A417" s="194">
        <v>404</v>
      </c>
      <c r="B417" s="195">
        <v>211423243407</v>
      </c>
      <c r="C417" s="196" t="s">
        <v>1475</v>
      </c>
      <c r="D417" s="197"/>
      <c r="E417" s="198" t="s">
        <v>1476</v>
      </c>
      <c r="F417" s="199">
        <f t="shared" si="243"/>
        <v>2</v>
      </c>
      <c r="G417" s="199">
        <f t="shared" si="244"/>
        <v>2</v>
      </c>
      <c r="H417" s="199">
        <f t="shared" si="245"/>
        <v>2</v>
      </c>
      <c r="I417" s="199">
        <f t="shared" si="246"/>
        <v>2</v>
      </c>
      <c r="J417" s="199">
        <f t="shared" si="247"/>
        <v>2</v>
      </c>
      <c r="K417" s="199">
        <f t="shared" si="248"/>
        <v>2</v>
      </c>
      <c r="L417" s="199">
        <f t="shared" si="249"/>
        <v>2</v>
      </c>
      <c r="M417" s="199">
        <f t="shared" si="250"/>
        <v>2</v>
      </c>
      <c r="N417" s="199">
        <f t="shared" si="251"/>
        <v>0</v>
      </c>
      <c r="O417" s="200">
        <f t="shared" si="252"/>
        <v>0</v>
      </c>
      <c r="P417" s="199">
        <f t="shared" si="253"/>
        <v>12</v>
      </c>
      <c r="Q417" s="199">
        <f t="shared" si="254"/>
        <v>0</v>
      </c>
      <c r="R417" s="199">
        <f t="shared" si="255"/>
        <v>0</v>
      </c>
      <c r="S417" s="201">
        <f t="shared" si="428"/>
        <v>0</v>
      </c>
      <c r="T417" s="202">
        <f t="shared" si="256"/>
        <v>3</v>
      </c>
      <c r="U417" s="199">
        <f t="shared" si="257"/>
        <v>0</v>
      </c>
      <c r="V417" s="199">
        <f t="shared" si="258"/>
        <v>0</v>
      </c>
      <c r="W417" s="199">
        <f t="shared" si="259"/>
        <v>0</v>
      </c>
      <c r="X417" s="201">
        <f t="shared" si="260"/>
        <v>0</v>
      </c>
      <c r="Y417" s="203">
        <f t="shared" si="261"/>
        <v>4</v>
      </c>
      <c r="Z417" s="199">
        <f t="shared" si="262"/>
        <v>0</v>
      </c>
      <c r="AA417" s="199">
        <f t="shared" si="263"/>
        <v>0</v>
      </c>
      <c r="AB417" s="199">
        <f t="shared" si="264"/>
        <v>0</v>
      </c>
      <c r="AC417" s="201">
        <f t="shared" si="265"/>
        <v>0</v>
      </c>
      <c r="AD417" s="202">
        <f t="shared" si="266"/>
        <v>4</v>
      </c>
      <c r="AE417" s="199">
        <f t="shared" si="267"/>
        <v>12</v>
      </c>
      <c r="AF417" s="199">
        <f t="shared" si="268"/>
        <v>0</v>
      </c>
      <c r="AG417" s="199">
        <f t="shared" si="269"/>
        <v>0</v>
      </c>
      <c r="AH417" s="201">
        <f t="shared" si="270"/>
        <v>0</v>
      </c>
      <c r="AI417" s="204">
        <f t="shared" si="271"/>
        <v>3</v>
      </c>
      <c r="AJ417" s="199">
        <f t="shared" si="272"/>
        <v>10</v>
      </c>
      <c r="AK417" s="199">
        <f t="shared" si="273"/>
        <v>0</v>
      </c>
      <c r="AL417" s="199">
        <f t="shared" si="274"/>
        <v>0</v>
      </c>
      <c r="AM417" s="201">
        <f t="shared" si="275"/>
        <v>0</v>
      </c>
      <c r="AN417" s="204">
        <f t="shared" si="276"/>
        <v>3</v>
      </c>
      <c r="AO417" s="199">
        <f t="shared" si="277"/>
        <v>0</v>
      </c>
      <c r="AP417" s="199">
        <f t="shared" si="278"/>
        <v>0</v>
      </c>
      <c r="AQ417" s="199">
        <f t="shared" si="279"/>
        <v>0</v>
      </c>
      <c r="AR417" s="201">
        <f t="shared" si="280"/>
        <v>0</v>
      </c>
      <c r="AS417" s="204">
        <f t="shared" si="281"/>
        <v>4</v>
      </c>
      <c r="AT417" s="199">
        <f t="shared" si="282"/>
        <v>12</v>
      </c>
      <c r="AU417" s="199">
        <f t="shared" si="283"/>
        <v>0</v>
      </c>
      <c r="AV417" s="199">
        <f t="shared" si="284"/>
        <v>0</v>
      </c>
      <c r="AW417" s="201">
        <f t="shared" si="285"/>
        <v>0</v>
      </c>
      <c r="AX417" s="205">
        <f t="shared" si="286"/>
        <v>3</v>
      </c>
      <c r="AY417" s="199">
        <f t="shared" si="287"/>
        <v>0</v>
      </c>
      <c r="AZ417" s="199">
        <f t="shared" si="288"/>
        <v>0</v>
      </c>
      <c r="BA417" s="199">
        <f t="shared" si="289"/>
        <v>0</v>
      </c>
      <c r="BB417" s="201">
        <f t="shared" si="290"/>
        <v>0</v>
      </c>
      <c r="BC417" s="204">
        <f t="shared" si="291"/>
        <v>4</v>
      </c>
      <c r="BD417" s="199">
        <f t="shared" si="292"/>
        <v>0</v>
      </c>
      <c r="BE417" s="199">
        <f t="shared" si="293"/>
        <v>0</v>
      </c>
      <c r="BF417" s="199">
        <f t="shared" si="294"/>
        <v>0</v>
      </c>
      <c r="BG417" s="201">
        <f t="shared" si="295"/>
        <v>0</v>
      </c>
      <c r="BH417" s="204">
        <f t="shared" si="296"/>
        <v>4</v>
      </c>
      <c r="BI417" s="199">
        <f t="shared" si="297"/>
        <v>7</v>
      </c>
      <c r="BJ417" s="199">
        <f t="shared" si="298"/>
        <v>0</v>
      </c>
      <c r="BK417" s="199">
        <f t="shared" si="299"/>
        <v>0</v>
      </c>
      <c r="BL417" s="201">
        <f t="shared" si="300"/>
        <v>0</v>
      </c>
      <c r="BM417" s="206">
        <f t="shared" si="301"/>
        <v>3</v>
      </c>
      <c r="BN417" s="199">
        <f t="shared" si="302"/>
        <v>12</v>
      </c>
      <c r="BO417" s="199">
        <f t="shared" si="303"/>
        <v>0</v>
      </c>
      <c r="BP417" s="199">
        <f t="shared" si="304"/>
        <v>0</v>
      </c>
      <c r="BQ417" s="201">
        <f t="shared" si="305"/>
        <v>0</v>
      </c>
      <c r="BR417" s="207">
        <f t="shared" si="306"/>
        <v>3</v>
      </c>
      <c r="BS417" s="199">
        <f t="shared" si="307"/>
        <v>0</v>
      </c>
      <c r="BT417" s="199">
        <f t="shared" si="308"/>
        <v>0</v>
      </c>
      <c r="BU417" s="199">
        <f t="shared" si="309"/>
        <v>0</v>
      </c>
      <c r="BV417" s="201">
        <f t="shared" si="310"/>
        <v>0</v>
      </c>
      <c r="BW417" s="207">
        <f t="shared" si="311"/>
        <v>4</v>
      </c>
      <c r="BX417" s="235">
        <v>81</v>
      </c>
      <c r="BY417" s="235">
        <v>81</v>
      </c>
      <c r="BZ417" s="193" t="e">
        <f t="shared" si="312"/>
        <v>#VALUE!</v>
      </c>
      <c r="CA417" s="193">
        <f t="shared" si="313"/>
        <v>20</v>
      </c>
      <c r="CB417" s="193" t="e">
        <f t="shared" si="314"/>
        <v>#VALUE!</v>
      </c>
      <c r="CC417" s="193" t="e">
        <f t="shared" si="315"/>
        <v>#VALUE!</v>
      </c>
      <c r="CD417" s="193" t="e">
        <f t="shared" si="316"/>
        <v>#VALUE!</v>
      </c>
      <c r="CE417" s="193" t="e">
        <f t="shared" si="317"/>
        <v>#VALUE!</v>
      </c>
      <c r="CF417" s="193" t="e">
        <f t="shared" si="318"/>
        <v>#VALUE!</v>
      </c>
      <c r="CG417" s="193" t="e">
        <f t="shared" si="319"/>
        <v>#VALUE!</v>
      </c>
      <c r="CH417" s="193" t="e">
        <f t="shared" si="320"/>
        <v>#VALUE!</v>
      </c>
      <c r="CI417" s="193" t="e">
        <f t="shared" si="321"/>
        <v>#VALUE!</v>
      </c>
      <c r="CJ417" s="193" t="e">
        <f t="shared" si="322"/>
        <v>#VALUE!</v>
      </c>
      <c r="CK417" s="193" t="e">
        <f t="shared" si="323"/>
        <v>#VALUE!</v>
      </c>
      <c r="CL417" s="193" t="e">
        <f t="shared" si="324"/>
        <v>#VALUE!</v>
      </c>
      <c r="CM417" s="193" t="e">
        <f t="shared" si="325"/>
        <v>#VALUE!</v>
      </c>
      <c r="CN417" s="193" t="e">
        <f t="shared" si="326"/>
        <v>#VALUE!</v>
      </c>
      <c r="CO417" s="209" t="str">
        <f t="shared" si="327"/>
        <v>2023PEC AI 410</v>
      </c>
      <c r="CP417" s="193" t="e">
        <f t="shared" si="328"/>
        <v>#VALUE!</v>
      </c>
      <c r="CQ417" s="158"/>
      <c r="CR417" s="193">
        <f t="shared" si="329"/>
        <v>20</v>
      </c>
      <c r="CS417" s="193" t="e">
        <f t="shared" si="330"/>
        <v>#VALUE!</v>
      </c>
      <c r="CT417" s="193" t="e">
        <f t="shared" si="331"/>
        <v>#VALUE!</v>
      </c>
      <c r="CU417" s="193" t="e">
        <f t="shared" si="332"/>
        <v>#VALUE!</v>
      </c>
      <c r="CV417" s="193" t="e">
        <f t="shared" si="333"/>
        <v>#VALUE!</v>
      </c>
      <c r="CW417" s="193" t="e">
        <f t="shared" si="334"/>
        <v>#VALUE!</v>
      </c>
      <c r="CX417" s="193" t="e">
        <f t="shared" si="335"/>
        <v>#VALUE!</v>
      </c>
      <c r="CY417" s="193" t="e">
        <f t="shared" si="336"/>
        <v>#VALUE!</v>
      </c>
      <c r="CZ417" s="193" t="e">
        <f t="shared" si="337"/>
        <v>#VALUE!</v>
      </c>
      <c r="DA417" s="193" t="e">
        <f t="shared" si="338"/>
        <v>#VALUE!</v>
      </c>
      <c r="DB417" s="193" t="e">
        <f t="shared" si="339"/>
        <v>#VALUE!</v>
      </c>
      <c r="DC417" s="193" t="e">
        <f t="shared" si="340"/>
        <v>#VALUE!</v>
      </c>
      <c r="DD417" s="193" t="e">
        <f t="shared" si="341"/>
        <v>#VALUE!</v>
      </c>
      <c r="DE417" s="159"/>
      <c r="DF417" s="159" t="e">
        <f t="shared" si="342"/>
        <v>#VALUE!</v>
      </c>
      <c r="DG417" s="159"/>
      <c r="DH417" s="159"/>
      <c r="DI417" s="159"/>
      <c r="DJ417" s="159"/>
      <c r="DK417" s="159"/>
      <c r="DL417" s="159"/>
      <c r="DM417" s="159"/>
      <c r="DN417" s="159"/>
      <c r="DO417" s="159"/>
      <c r="DP417" s="159"/>
      <c r="DQ417" s="159"/>
      <c r="DR417" s="159">
        <f t="shared" si="343"/>
        <v>81</v>
      </c>
      <c r="DS417" s="188">
        <f t="shared" si="344"/>
        <v>16</v>
      </c>
      <c r="DT417" s="159">
        <f t="shared" si="345"/>
        <v>12</v>
      </c>
      <c r="DU417" s="159">
        <f t="shared" si="346"/>
        <v>12</v>
      </c>
      <c r="DV417" s="159">
        <f t="shared" si="347"/>
        <v>10</v>
      </c>
      <c r="DW417" s="159">
        <f t="shared" si="348"/>
        <v>12</v>
      </c>
      <c r="DX417" s="159">
        <f t="shared" si="349"/>
        <v>7</v>
      </c>
      <c r="DY417" s="210">
        <f t="shared" si="350"/>
        <v>12</v>
      </c>
      <c r="DZ417" s="159">
        <f t="shared" si="351"/>
        <v>81</v>
      </c>
      <c r="EA417" s="159">
        <f t="shared" si="352"/>
        <v>16</v>
      </c>
      <c r="EB417" s="159">
        <f t="shared" si="353"/>
        <v>12</v>
      </c>
      <c r="EC417" s="159">
        <f t="shared" si="436"/>
        <v>0</v>
      </c>
      <c r="ED417" s="159">
        <f t="shared" si="436"/>
        <v>0</v>
      </c>
      <c r="EE417" s="159">
        <f t="shared" si="437"/>
        <v>12</v>
      </c>
      <c r="EF417" s="159">
        <f t="shared" si="437"/>
        <v>10</v>
      </c>
      <c r="EG417" s="159">
        <f t="shared" si="354"/>
        <v>0</v>
      </c>
      <c r="EH417" s="159">
        <f t="shared" si="355"/>
        <v>12</v>
      </c>
      <c r="EI417" s="159">
        <f t="shared" si="438"/>
        <v>0</v>
      </c>
      <c r="EJ417" s="159">
        <f t="shared" si="438"/>
        <v>0</v>
      </c>
      <c r="EK417" s="159">
        <f t="shared" si="439"/>
        <v>7</v>
      </c>
      <c r="EL417" s="159">
        <f t="shared" si="439"/>
        <v>12</v>
      </c>
      <c r="EM417" s="159">
        <f t="shared" si="356"/>
        <v>0</v>
      </c>
      <c r="EN417" s="159"/>
      <c r="EO417" s="159"/>
      <c r="EP417" s="188">
        <f t="shared" si="357"/>
        <v>16</v>
      </c>
      <c r="EQ417" s="159">
        <f t="shared" si="358"/>
        <v>14</v>
      </c>
      <c r="ER417" s="159">
        <f t="shared" si="359"/>
        <v>14</v>
      </c>
      <c r="ES417" s="159">
        <f t="shared" si="360"/>
        <v>13</v>
      </c>
      <c r="ET417" s="159">
        <f t="shared" si="361"/>
        <v>11</v>
      </c>
      <c r="EU417" s="159">
        <f t="shared" si="362"/>
        <v>13</v>
      </c>
      <c r="EV417" s="159"/>
      <c r="EW417" s="159">
        <f t="shared" si="363"/>
        <v>81</v>
      </c>
      <c r="EX417" s="159">
        <f t="shared" si="364"/>
        <v>16</v>
      </c>
      <c r="EY417" s="159">
        <f t="shared" si="365"/>
        <v>14</v>
      </c>
      <c r="EZ417" s="159">
        <f t="shared" si="440"/>
        <v>0</v>
      </c>
      <c r="FA417" s="159">
        <f t="shared" si="440"/>
        <v>0</v>
      </c>
      <c r="FB417" s="159">
        <f t="shared" si="441"/>
        <v>14</v>
      </c>
      <c r="FC417" s="159">
        <f t="shared" si="441"/>
        <v>13</v>
      </c>
      <c r="FD417" s="159">
        <f t="shared" si="366"/>
        <v>0</v>
      </c>
      <c r="FE417" s="159">
        <f t="shared" si="367"/>
        <v>11</v>
      </c>
      <c r="FF417" s="159">
        <f t="shared" si="442"/>
        <v>0</v>
      </c>
      <c r="FG417" s="159">
        <f t="shared" si="442"/>
        <v>0</v>
      </c>
      <c r="FH417" s="159">
        <f t="shared" si="368"/>
        <v>13</v>
      </c>
      <c r="FI417" s="159">
        <v>0</v>
      </c>
      <c r="FJ417" s="159">
        <v>0</v>
      </c>
      <c r="FK417" s="159"/>
      <c r="FL417" s="159"/>
      <c r="FM417" s="235">
        <v>81</v>
      </c>
    </row>
    <row r="418" spans="1:169" ht="18" x14ac:dyDescent="0.2">
      <c r="A418" s="213">
        <v>405</v>
      </c>
      <c r="B418" s="195">
        <v>211423243408</v>
      </c>
      <c r="C418" s="196" t="s">
        <v>1477</v>
      </c>
      <c r="D418" s="197"/>
      <c r="E418" s="198" t="s">
        <v>1478</v>
      </c>
      <c r="F418" s="199">
        <f t="shared" si="243"/>
        <v>2</v>
      </c>
      <c r="G418" s="199">
        <f t="shared" si="244"/>
        <v>2</v>
      </c>
      <c r="H418" s="199">
        <f t="shared" si="245"/>
        <v>2</v>
      </c>
      <c r="I418" s="199">
        <f t="shared" si="246"/>
        <v>2</v>
      </c>
      <c r="J418" s="199">
        <f t="shared" si="247"/>
        <v>2</v>
      </c>
      <c r="K418" s="199">
        <f t="shared" si="248"/>
        <v>2</v>
      </c>
      <c r="L418" s="199">
        <f t="shared" si="249"/>
        <v>2</v>
      </c>
      <c r="M418" s="199">
        <f t="shared" si="250"/>
        <v>2</v>
      </c>
      <c r="N418" s="199">
        <f t="shared" si="251"/>
        <v>2</v>
      </c>
      <c r="O418" s="200">
        <f t="shared" si="252"/>
        <v>0</v>
      </c>
      <c r="P418" s="199">
        <f t="shared" si="253"/>
        <v>0</v>
      </c>
      <c r="Q418" s="199">
        <f t="shared" si="254"/>
        <v>0</v>
      </c>
      <c r="R418" s="199">
        <f t="shared" si="255"/>
        <v>0</v>
      </c>
      <c r="S418" s="201">
        <f t="shared" si="428"/>
        <v>0</v>
      </c>
      <c r="T418" s="202">
        <f t="shared" si="256"/>
        <v>4</v>
      </c>
      <c r="U418" s="199">
        <f t="shared" si="257"/>
        <v>12</v>
      </c>
      <c r="V418" s="199">
        <f t="shared" si="258"/>
        <v>0</v>
      </c>
      <c r="W418" s="199">
        <f t="shared" si="259"/>
        <v>0</v>
      </c>
      <c r="X418" s="201">
        <f t="shared" si="260"/>
        <v>0</v>
      </c>
      <c r="Y418" s="203">
        <f t="shared" si="261"/>
        <v>3</v>
      </c>
      <c r="Z418" s="199">
        <f t="shared" si="262"/>
        <v>13</v>
      </c>
      <c r="AA418" s="199">
        <f t="shared" si="263"/>
        <v>0</v>
      </c>
      <c r="AB418" s="199">
        <f t="shared" si="264"/>
        <v>0</v>
      </c>
      <c r="AC418" s="201">
        <f t="shared" si="265"/>
        <v>0</v>
      </c>
      <c r="AD418" s="202">
        <f t="shared" si="266"/>
        <v>3</v>
      </c>
      <c r="AE418" s="199">
        <f t="shared" si="267"/>
        <v>0</v>
      </c>
      <c r="AF418" s="199">
        <f t="shared" si="268"/>
        <v>0</v>
      </c>
      <c r="AG418" s="199">
        <f t="shared" si="269"/>
        <v>0</v>
      </c>
      <c r="AH418" s="201">
        <f t="shared" si="270"/>
        <v>0</v>
      </c>
      <c r="AI418" s="204">
        <f t="shared" si="271"/>
        <v>4</v>
      </c>
      <c r="AJ418" s="199">
        <f t="shared" si="272"/>
        <v>0</v>
      </c>
      <c r="AK418" s="199">
        <f t="shared" si="273"/>
        <v>0</v>
      </c>
      <c r="AL418" s="199">
        <f t="shared" si="274"/>
        <v>0</v>
      </c>
      <c r="AM418" s="201">
        <f t="shared" si="275"/>
        <v>0</v>
      </c>
      <c r="AN418" s="204">
        <f t="shared" si="276"/>
        <v>4</v>
      </c>
      <c r="AO418" s="199">
        <f t="shared" si="277"/>
        <v>13</v>
      </c>
      <c r="AP418" s="199">
        <f t="shared" si="278"/>
        <v>0</v>
      </c>
      <c r="AQ418" s="199">
        <f t="shared" si="279"/>
        <v>0</v>
      </c>
      <c r="AR418" s="201">
        <f t="shared" si="280"/>
        <v>0</v>
      </c>
      <c r="AS418" s="204">
        <f t="shared" si="281"/>
        <v>3</v>
      </c>
      <c r="AT418" s="199">
        <f t="shared" si="282"/>
        <v>0</v>
      </c>
      <c r="AU418" s="199">
        <f t="shared" si="283"/>
        <v>0</v>
      </c>
      <c r="AV418" s="199">
        <f t="shared" si="284"/>
        <v>0</v>
      </c>
      <c r="AW418" s="201">
        <f t="shared" si="285"/>
        <v>0</v>
      </c>
      <c r="AX418" s="205">
        <f t="shared" si="286"/>
        <v>4</v>
      </c>
      <c r="AY418" s="199">
        <f t="shared" si="287"/>
        <v>13</v>
      </c>
      <c r="AZ418" s="199">
        <f t="shared" si="288"/>
        <v>0</v>
      </c>
      <c r="BA418" s="199">
        <f t="shared" si="289"/>
        <v>0</v>
      </c>
      <c r="BB418" s="201">
        <f t="shared" si="290"/>
        <v>0</v>
      </c>
      <c r="BC418" s="204">
        <f t="shared" si="291"/>
        <v>3</v>
      </c>
      <c r="BD418" s="199">
        <f t="shared" si="292"/>
        <v>9</v>
      </c>
      <c r="BE418" s="199">
        <f t="shared" si="293"/>
        <v>0</v>
      </c>
      <c r="BF418" s="199">
        <f t="shared" si="294"/>
        <v>0</v>
      </c>
      <c r="BG418" s="201">
        <f t="shared" si="295"/>
        <v>0</v>
      </c>
      <c r="BH418" s="204">
        <f t="shared" si="296"/>
        <v>3</v>
      </c>
      <c r="BI418" s="199">
        <f t="shared" si="297"/>
        <v>0</v>
      </c>
      <c r="BJ418" s="199">
        <f t="shared" si="298"/>
        <v>0</v>
      </c>
      <c r="BK418" s="199">
        <f t="shared" si="299"/>
        <v>0</v>
      </c>
      <c r="BL418" s="201">
        <f t="shared" si="300"/>
        <v>0</v>
      </c>
      <c r="BM418" s="206">
        <f t="shared" si="301"/>
        <v>4</v>
      </c>
      <c r="BN418" s="199">
        <f t="shared" si="302"/>
        <v>0</v>
      </c>
      <c r="BO418" s="199">
        <f t="shared" si="303"/>
        <v>0</v>
      </c>
      <c r="BP418" s="199">
        <f t="shared" si="304"/>
        <v>0</v>
      </c>
      <c r="BQ418" s="201">
        <f t="shared" si="305"/>
        <v>0</v>
      </c>
      <c r="BR418" s="207">
        <f t="shared" si="306"/>
        <v>4</v>
      </c>
      <c r="BS418" s="199">
        <f t="shared" si="307"/>
        <v>14</v>
      </c>
      <c r="BT418" s="199">
        <f t="shared" si="308"/>
        <v>0</v>
      </c>
      <c r="BU418" s="199">
        <f t="shared" si="309"/>
        <v>0</v>
      </c>
      <c r="BV418" s="201">
        <f t="shared" si="310"/>
        <v>0</v>
      </c>
      <c r="BW418" s="207">
        <f t="shared" si="311"/>
        <v>3</v>
      </c>
      <c r="BX418" s="235">
        <v>92</v>
      </c>
      <c r="BY418" s="235">
        <v>92</v>
      </c>
      <c r="BZ418" s="193" t="e">
        <f t="shared" si="312"/>
        <v>#VALUE!</v>
      </c>
      <c r="CA418" s="193">
        <f t="shared" si="313"/>
        <v>20</v>
      </c>
      <c r="CB418" s="193" t="e">
        <f t="shared" si="314"/>
        <v>#VALUE!</v>
      </c>
      <c r="CC418" s="193" t="e">
        <f t="shared" si="315"/>
        <v>#VALUE!</v>
      </c>
      <c r="CD418" s="193" t="e">
        <f t="shared" si="316"/>
        <v>#VALUE!</v>
      </c>
      <c r="CE418" s="193" t="e">
        <f t="shared" si="317"/>
        <v>#VALUE!</v>
      </c>
      <c r="CF418" s="193" t="e">
        <f t="shared" si="318"/>
        <v>#VALUE!</v>
      </c>
      <c r="CG418" s="193" t="e">
        <f t="shared" si="319"/>
        <v>#VALUE!</v>
      </c>
      <c r="CH418" s="193" t="e">
        <f t="shared" si="320"/>
        <v>#VALUE!</v>
      </c>
      <c r="CI418" s="193" t="e">
        <f t="shared" si="321"/>
        <v>#VALUE!</v>
      </c>
      <c r="CJ418" s="193" t="e">
        <f t="shared" si="322"/>
        <v>#VALUE!</v>
      </c>
      <c r="CK418" s="193" t="e">
        <f t="shared" si="323"/>
        <v>#VALUE!</v>
      </c>
      <c r="CL418" s="193" t="e">
        <f t="shared" si="324"/>
        <v>#VALUE!</v>
      </c>
      <c r="CM418" s="193" t="e">
        <f t="shared" si="325"/>
        <v>#VALUE!</v>
      </c>
      <c r="CN418" s="193" t="e">
        <f t="shared" si="326"/>
        <v>#VALUE!</v>
      </c>
      <c r="CO418" s="209" t="str">
        <f t="shared" si="327"/>
        <v>2023PEC AI 411</v>
      </c>
      <c r="CP418" s="193" t="e">
        <f t="shared" si="328"/>
        <v>#VALUE!</v>
      </c>
      <c r="CQ418" s="158"/>
      <c r="CR418" s="193">
        <f t="shared" si="329"/>
        <v>20</v>
      </c>
      <c r="CS418" s="193" t="e">
        <f t="shared" si="330"/>
        <v>#VALUE!</v>
      </c>
      <c r="CT418" s="193" t="e">
        <f t="shared" si="331"/>
        <v>#VALUE!</v>
      </c>
      <c r="CU418" s="193" t="e">
        <f t="shared" si="332"/>
        <v>#VALUE!</v>
      </c>
      <c r="CV418" s="193" t="e">
        <f t="shared" si="333"/>
        <v>#VALUE!</v>
      </c>
      <c r="CW418" s="193" t="e">
        <f t="shared" si="334"/>
        <v>#VALUE!</v>
      </c>
      <c r="CX418" s="193" t="e">
        <f t="shared" si="335"/>
        <v>#VALUE!</v>
      </c>
      <c r="CY418" s="193" t="e">
        <f t="shared" si="336"/>
        <v>#VALUE!</v>
      </c>
      <c r="CZ418" s="193" t="e">
        <f t="shared" si="337"/>
        <v>#VALUE!</v>
      </c>
      <c r="DA418" s="193" t="e">
        <f t="shared" si="338"/>
        <v>#VALUE!</v>
      </c>
      <c r="DB418" s="193" t="e">
        <f t="shared" si="339"/>
        <v>#VALUE!</v>
      </c>
      <c r="DC418" s="193" t="e">
        <f t="shared" si="340"/>
        <v>#VALUE!</v>
      </c>
      <c r="DD418" s="193" t="e">
        <f t="shared" si="341"/>
        <v>#VALUE!</v>
      </c>
      <c r="DE418" s="159"/>
      <c r="DF418" s="159" t="e">
        <f t="shared" si="342"/>
        <v>#VALUE!</v>
      </c>
      <c r="DG418" s="159"/>
      <c r="DH418" s="159"/>
      <c r="DI418" s="159"/>
      <c r="DJ418" s="159"/>
      <c r="DK418" s="159"/>
      <c r="DL418" s="159"/>
      <c r="DM418" s="159"/>
      <c r="DN418" s="159"/>
      <c r="DO418" s="159"/>
      <c r="DP418" s="159"/>
      <c r="DQ418" s="159"/>
      <c r="DR418" s="159">
        <f t="shared" si="343"/>
        <v>92</v>
      </c>
      <c r="DS418" s="188">
        <f t="shared" si="344"/>
        <v>18</v>
      </c>
      <c r="DT418" s="159">
        <f t="shared" si="345"/>
        <v>12</v>
      </c>
      <c r="DU418" s="159">
        <f t="shared" si="346"/>
        <v>13</v>
      </c>
      <c r="DV418" s="159">
        <f t="shared" si="347"/>
        <v>13</v>
      </c>
      <c r="DW418" s="159">
        <f t="shared" si="348"/>
        <v>13</v>
      </c>
      <c r="DX418" s="159">
        <f t="shared" si="349"/>
        <v>9</v>
      </c>
      <c r="DY418" s="210">
        <f t="shared" si="350"/>
        <v>14</v>
      </c>
      <c r="DZ418" s="159">
        <f t="shared" si="351"/>
        <v>92</v>
      </c>
      <c r="EA418" s="159">
        <f t="shared" si="352"/>
        <v>18</v>
      </c>
      <c r="EB418" s="159">
        <f t="shared" si="353"/>
        <v>0</v>
      </c>
      <c r="EC418" s="159">
        <f t="shared" si="436"/>
        <v>12</v>
      </c>
      <c r="ED418" s="159">
        <f t="shared" si="436"/>
        <v>13</v>
      </c>
      <c r="EE418" s="159">
        <f t="shared" si="437"/>
        <v>0</v>
      </c>
      <c r="EF418" s="159">
        <f t="shared" si="437"/>
        <v>0</v>
      </c>
      <c r="EG418" s="159">
        <f t="shared" si="354"/>
        <v>13</v>
      </c>
      <c r="EH418" s="159">
        <f t="shared" si="355"/>
        <v>0</v>
      </c>
      <c r="EI418" s="159">
        <f t="shared" si="438"/>
        <v>13</v>
      </c>
      <c r="EJ418" s="159">
        <f t="shared" si="438"/>
        <v>9</v>
      </c>
      <c r="EK418" s="159">
        <f t="shared" si="439"/>
        <v>0</v>
      </c>
      <c r="EL418" s="159">
        <f t="shared" si="439"/>
        <v>0</v>
      </c>
      <c r="EM418" s="159">
        <f t="shared" si="356"/>
        <v>14</v>
      </c>
      <c r="EN418" s="159"/>
      <c r="EO418" s="159"/>
      <c r="EP418" s="188">
        <f t="shared" si="357"/>
        <v>18</v>
      </c>
      <c r="EQ418" s="159">
        <f t="shared" si="358"/>
        <v>15</v>
      </c>
      <c r="ER418" s="159">
        <f t="shared" si="359"/>
        <v>16</v>
      </c>
      <c r="ES418" s="159">
        <f t="shared" si="360"/>
        <v>16</v>
      </c>
      <c r="ET418" s="159">
        <f t="shared" si="361"/>
        <v>12</v>
      </c>
      <c r="EU418" s="159">
        <f t="shared" si="362"/>
        <v>15</v>
      </c>
      <c r="EV418" s="159"/>
      <c r="EW418" s="159">
        <f t="shared" si="363"/>
        <v>92</v>
      </c>
      <c r="EX418" s="159">
        <f t="shared" si="364"/>
        <v>18</v>
      </c>
      <c r="EY418" s="159">
        <f t="shared" si="365"/>
        <v>0</v>
      </c>
      <c r="EZ418" s="159">
        <f t="shared" si="440"/>
        <v>15</v>
      </c>
      <c r="FA418" s="159">
        <f t="shared" si="440"/>
        <v>16</v>
      </c>
      <c r="FB418" s="159">
        <f t="shared" si="441"/>
        <v>0</v>
      </c>
      <c r="FC418" s="159">
        <f t="shared" si="441"/>
        <v>0</v>
      </c>
      <c r="FD418" s="159">
        <f t="shared" si="366"/>
        <v>16</v>
      </c>
      <c r="FE418" s="159">
        <f t="shared" si="367"/>
        <v>0</v>
      </c>
      <c r="FF418" s="159">
        <f t="shared" si="442"/>
        <v>12</v>
      </c>
      <c r="FG418" s="159">
        <f t="shared" si="442"/>
        <v>15</v>
      </c>
      <c r="FH418" s="159">
        <f t="shared" si="368"/>
        <v>0</v>
      </c>
      <c r="FI418" s="159">
        <v>0</v>
      </c>
      <c r="FJ418" s="159">
        <v>0</v>
      </c>
      <c r="FK418" s="159"/>
      <c r="FL418" s="159"/>
      <c r="FM418" s="235">
        <v>92</v>
      </c>
    </row>
    <row r="419" spans="1:169" ht="18" x14ac:dyDescent="0.2">
      <c r="A419" s="194">
        <v>406</v>
      </c>
      <c r="B419" s="211">
        <v>211423243409</v>
      </c>
      <c r="C419" s="211" t="s">
        <v>1479</v>
      </c>
      <c r="D419" s="197"/>
      <c r="E419" s="212" t="s">
        <v>1480</v>
      </c>
      <c r="F419" s="199">
        <f t="shared" si="243"/>
        <v>2</v>
      </c>
      <c r="G419" s="199">
        <f t="shared" si="244"/>
        <v>2</v>
      </c>
      <c r="H419" s="199">
        <f t="shared" si="245"/>
        <v>2</v>
      </c>
      <c r="I419" s="199">
        <f t="shared" si="246"/>
        <v>2</v>
      </c>
      <c r="J419" s="199">
        <f t="shared" si="247"/>
        <v>0</v>
      </c>
      <c r="K419" s="199">
        <f t="shared" si="248"/>
        <v>0</v>
      </c>
      <c r="L419" s="199">
        <f t="shared" si="249"/>
        <v>0</v>
      </c>
      <c r="M419" s="199">
        <f t="shared" si="250"/>
        <v>0</v>
      </c>
      <c r="N419" s="199">
        <f t="shared" si="251"/>
        <v>0</v>
      </c>
      <c r="O419" s="200">
        <f t="shared" si="252"/>
        <v>0</v>
      </c>
      <c r="P419" s="199">
        <f t="shared" si="253"/>
        <v>6</v>
      </c>
      <c r="Q419" s="199">
        <f t="shared" si="254"/>
        <v>0</v>
      </c>
      <c r="R419" s="199">
        <f t="shared" si="255"/>
        <v>0</v>
      </c>
      <c r="S419" s="201">
        <f t="shared" si="428"/>
        <v>0</v>
      </c>
      <c r="T419" s="202">
        <f t="shared" si="256"/>
        <v>3</v>
      </c>
      <c r="U419" s="199">
        <f t="shared" si="257"/>
        <v>0</v>
      </c>
      <c r="V419" s="199">
        <f t="shared" si="258"/>
        <v>0</v>
      </c>
      <c r="W419" s="199">
        <f t="shared" si="259"/>
        <v>0</v>
      </c>
      <c r="X419" s="201">
        <f t="shared" si="260"/>
        <v>0</v>
      </c>
      <c r="Y419" s="203">
        <f t="shared" si="261"/>
        <v>4</v>
      </c>
      <c r="Z419" s="199">
        <f t="shared" si="262"/>
        <v>0</v>
      </c>
      <c r="AA419" s="199">
        <f t="shared" si="263"/>
        <v>0</v>
      </c>
      <c r="AB419" s="199">
        <f t="shared" si="264"/>
        <v>0</v>
      </c>
      <c r="AC419" s="201">
        <f t="shared" si="265"/>
        <v>0</v>
      </c>
      <c r="AD419" s="202">
        <f t="shared" si="266"/>
        <v>4</v>
      </c>
      <c r="AE419" s="199">
        <f t="shared" si="267"/>
        <v>6</v>
      </c>
      <c r="AF419" s="199">
        <f t="shared" si="268"/>
        <v>0</v>
      </c>
      <c r="AG419" s="199">
        <f t="shared" si="269"/>
        <v>0</v>
      </c>
      <c r="AH419" s="201">
        <f t="shared" si="270"/>
        <v>0</v>
      </c>
      <c r="AI419" s="204">
        <f t="shared" si="271"/>
        <v>3</v>
      </c>
      <c r="AJ419" s="199">
        <f t="shared" si="272"/>
        <v>5</v>
      </c>
      <c r="AK419" s="199">
        <f t="shared" si="273"/>
        <v>0</v>
      </c>
      <c r="AL419" s="199">
        <f t="shared" si="274"/>
        <v>0</v>
      </c>
      <c r="AM419" s="201">
        <f t="shared" si="275"/>
        <v>0</v>
      </c>
      <c r="AN419" s="204">
        <f t="shared" si="276"/>
        <v>3</v>
      </c>
      <c r="AO419" s="199">
        <f t="shared" si="277"/>
        <v>0</v>
      </c>
      <c r="AP419" s="199">
        <f t="shared" si="278"/>
        <v>0</v>
      </c>
      <c r="AQ419" s="199">
        <f t="shared" si="279"/>
        <v>0</v>
      </c>
      <c r="AR419" s="201">
        <f t="shared" si="280"/>
        <v>0</v>
      </c>
      <c r="AS419" s="204">
        <f t="shared" si="281"/>
        <v>4</v>
      </c>
      <c r="AT419" s="199">
        <f t="shared" si="282"/>
        <v>6</v>
      </c>
      <c r="AU419" s="199">
        <f t="shared" si="283"/>
        <v>0</v>
      </c>
      <c r="AV419" s="199">
        <f t="shared" si="284"/>
        <v>0</v>
      </c>
      <c r="AW419" s="201">
        <f t="shared" si="285"/>
        <v>0</v>
      </c>
      <c r="AX419" s="205">
        <f t="shared" si="286"/>
        <v>3</v>
      </c>
      <c r="AY419" s="199">
        <f t="shared" si="287"/>
        <v>0</v>
      </c>
      <c r="AZ419" s="199">
        <f t="shared" si="288"/>
        <v>0</v>
      </c>
      <c r="BA419" s="199">
        <f t="shared" si="289"/>
        <v>0</v>
      </c>
      <c r="BB419" s="201">
        <f t="shared" si="290"/>
        <v>0</v>
      </c>
      <c r="BC419" s="204">
        <f t="shared" si="291"/>
        <v>4</v>
      </c>
      <c r="BD419" s="199">
        <f t="shared" si="292"/>
        <v>0</v>
      </c>
      <c r="BE419" s="199">
        <f t="shared" si="293"/>
        <v>0</v>
      </c>
      <c r="BF419" s="199">
        <f t="shared" si="294"/>
        <v>0</v>
      </c>
      <c r="BG419" s="201">
        <f t="shared" si="295"/>
        <v>0</v>
      </c>
      <c r="BH419" s="204">
        <f t="shared" si="296"/>
        <v>4</v>
      </c>
      <c r="BI419" s="199">
        <f t="shared" si="297"/>
        <v>2</v>
      </c>
      <c r="BJ419" s="199">
        <f t="shared" si="298"/>
        <v>0</v>
      </c>
      <c r="BK419" s="199">
        <f t="shared" si="299"/>
        <v>0</v>
      </c>
      <c r="BL419" s="201">
        <f t="shared" si="300"/>
        <v>0</v>
      </c>
      <c r="BM419" s="206">
        <f t="shared" si="301"/>
        <v>3</v>
      </c>
      <c r="BN419" s="199">
        <f t="shared" si="302"/>
        <v>6</v>
      </c>
      <c r="BO419" s="199">
        <f t="shared" si="303"/>
        <v>0</v>
      </c>
      <c r="BP419" s="199">
        <f t="shared" si="304"/>
        <v>0</v>
      </c>
      <c r="BQ419" s="201">
        <f t="shared" si="305"/>
        <v>0</v>
      </c>
      <c r="BR419" s="207">
        <f t="shared" si="306"/>
        <v>3</v>
      </c>
      <c r="BS419" s="199">
        <f t="shared" si="307"/>
        <v>0</v>
      </c>
      <c r="BT419" s="199">
        <f t="shared" si="308"/>
        <v>0</v>
      </c>
      <c r="BU419" s="199">
        <f t="shared" si="309"/>
        <v>0</v>
      </c>
      <c r="BV419" s="201">
        <f t="shared" si="310"/>
        <v>0</v>
      </c>
      <c r="BW419" s="207">
        <f t="shared" si="311"/>
        <v>4</v>
      </c>
      <c r="BX419" s="235">
        <v>39</v>
      </c>
      <c r="BY419" s="235">
        <v>39</v>
      </c>
      <c r="BZ419" s="193" t="e">
        <f t="shared" si="312"/>
        <v>#VALUE!</v>
      </c>
      <c r="CA419" s="193">
        <f t="shared" si="313"/>
        <v>20</v>
      </c>
      <c r="CB419" s="193" t="e">
        <f t="shared" si="314"/>
        <v>#VALUE!</v>
      </c>
      <c r="CC419" s="193" t="e">
        <f t="shared" si="315"/>
        <v>#VALUE!</v>
      </c>
      <c r="CD419" s="193" t="e">
        <f t="shared" si="316"/>
        <v>#VALUE!</v>
      </c>
      <c r="CE419" s="193" t="e">
        <f t="shared" si="317"/>
        <v>#VALUE!</v>
      </c>
      <c r="CF419" s="193" t="e">
        <f t="shared" si="318"/>
        <v>#VALUE!</v>
      </c>
      <c r="CG419" s="193" t="e">
        <f t="shared" si="319"/>
        <v>#VALUE!</v>
      </c>
      <c r="CH419" s="193" t="e">
        <f t="shared" si="320"/>
        <v>#VALUE!</v>
      </c>
      <c r="CI419" s="193" t="e">
        <f t="shared" si="321"/>
        <v>#VALUE!</v>
      </c>
      <c r="CJ419" s="193" t="e">
        <f t="shared" si="322"/>
        <v>#VALUE!</v>
      </c>
      <c r="CK419" s="193" t="e">
        <f t="shared" si="323"/>
        <v>#VALUE!</v>
      </c>
      <c r="CL419" s="193" t="e">
        <f t="shared" si="324"/>
        <v>#VALUE!</v>
      </c>
      <c r="CM419" s="193" t="e">
        <f t="shared" si="325"/>
        <v>#VALUE!</v>
      </c>
      <c r="CN419" s="193" t="e">
        <f t="shared" si="326"/>
        <v>#VALUE!</v>
      </c>
      <c r="CO419" s="209" t="str">
        <f t="shared" si="327"/>
        <v>2023PEC AI 252</v>
      </c>
      <c r="CP419" s="193" t="e">
        <f t="shared" si="328"/>
        <v>#VALUE!</v>
      </c>
      <c r="CQ419" s="158"/>
      <c r="CR419" s="193">
        <f t="shared" si="329"/>
        <v>20</v>
      </c>
      <c r="CS419" s="193" t="e">
        <f t="shared" si="330"/>
        <v>#VALUE!</v>
      </c>
      <c r="CT419" s="193" t="e">
        <f t="shared" si="331"/>
        <v>#VALUE!</v>
      </c>
      <c r="CU419" s="193" t="e">
        <f t="shared" si="332"/>
        <v>#VALUE!</v>
      </c>
      <c r="CV419" s="193" t="e">
        <f t="shared" si="333"/>
        <v>#VALUE!</v>
      </c>
      <c r="CW419" s="193" t="e">
        <f t="shared" si="334"/>
        <v>#VALUE!</v>
      </c>
      <c r="CX419" s="193" t="e">
        <f t="shared" si="335"/>
        <v>#VALUE!</v>
      </c>
      <c r="CY419" s="193" t="e">
        <f t="shared" si="336"/>
        <v>#VALUE!</v>
      </c>
      <c r="CZ419" s="193" t="e">
        <f t="shared" si="337"/>
        <v>#VALUE!</v>
      </c>
      <c r="DA419" s="193" t="e">
        <f t="shared" si="338"/>
        <v>#VALUE!</v>
      </c>
      <c r="DB419" s="193" t="e">
        <f t="shared" si="339"/>
        <v>#VALUE!</v>
      </c>
      <c r="DC419" s="193" t="e">
        <f t="shared" si="340"/>
        <v>#VALUE!</v>
      </c>
      <c r="DD419" s="193" t="e">
        <f t="shared" si="341"/>
        <v>#VALUE!</v>
      </c>
      <c r="DE419" s="159"/>
      <c r="DF419" s="159" t="e">
        <f t="shared" si="342"/>
        <v>#VALUE!</v>
      </c>
      <c r="DG419" s="159"/>
      <c r="DH419" s="159"/>
      <c r="DI419" s="159"/>
      <c r="DJ419" s="159"/>
      <c r="DK419" s="159"/>
      <c r="DL419" s="159"/>
      <c r="DM419" s="159"/>
      <c r="DN419" s="159"/>
      <c r="DO419" s="159"/>
      <c r="DP419" s="159"/>
      <c r="DQ419" s="159"/>
      <c r="DR419" s="159">
        <f t="shared" si="343"/>
        <v>39</v>
      </c>
      <c r="DS419" s="188">
        <f t="shared" si="344"/>
        <v>8</v>
      </c>
      <c r="DT419" s="159">
        <f t="shared" si="345"/>
        <v>6</v>
      </c>
      <c r="DU419" s="159">
        <f t="shared" si="346"/>
        <v>6</v>
      </c>
      <c r="DV419" s="159">
        <f t="shared" si="347"/>
        <v>5</v>
      </c>
      <c r="DW419" s="159">
        <f t="shared" si="348"/>
        <v>6</v>
      </c>
      <c r="DX419" s="159">
        <f t="shared" si="349"/>
        <v>2</v>
      </c>
      <c r="DY419" s="210">
        <f t="shared" si="350"/>
        <v>6</v>
      </c>
      <c r="DZ419" s="159">
        <f t="shared" si="351"/>
        <v>39</v>
      </c>
      <c r="EA419" s="159">
        <f t="shared" si="352"/>
        <v>8</v>
      </c>
      <c r="EB419" s="159">
        <f t="shared" si="353"/>
        <v>6</v>
      </c>
      <c r="EC419" s="159">
        <f t="shared" si="436"/>
        <v>0</v>
      </c>
      <c r="ED419" s="159">
        <f t="shared" si="436"/>
        <v>0</v>
      </c>
      <c r="EE419" s="159">
        <f t="shared" si="437"/>
        <v>6</v>
      </c>
      <c r="EF419" s="159">
        <f t="shared" si="437"/>
        <v>5</v>
      </c>
      <c r="EG419" s="159">
        <f t="shared" si="354"/>
        <v>0</v>
      </c>
      <c r="EH419" s="159">
        <f t="shared" si="355"/>
        <v>6</v>
      </c>
      <c r="EI419" s="159">
        <f t="shared" si="438"/>
        <v>0</v>
      </c>
      <c r="EJ419" s="159">
        <f t="shared" si="438"/>
        <v>0</v>
      </c>
      <c r="EK419" s="159">
        <f t="shared" si="439"/>
        <v>2</v>
      </c>
      <c r="EL419" s="159">
        <f t="shared" si="439"/>
        <v>6</v>
      </c>
      <c r="EM419" s="159">
        <f t="shared" si="356"/>
        <v>0</v>
      </c>
      <c r="EN419" s="159"/>
      <c r="EO419" s="159"/>
      <c r="EP419" s="188">
        <f t="shared" si="357"/>
        <v>8</v>
      </c>
      <c r="EQ419" s="159">
        <f t="shared" si="358"/>
        <v>7</v>
      </c>
      <c r="ER419" s="159">
        <f t="shared" si="359"/>
        <v>7</v>
      </c>
      <c r="ES419" s="159">
        <f t="shared" si="360"/>
        <v>6</v>
      </c>
      <c r="ET419" s="159">
        <f t="shared" si="361"/>
        <v>5</v>
      </c>
      <c r="EU419" s="159">
        <f t="shared" si="362"/>
        <v>6</v>
      </c>
      <c r="EV419" s="159"/>
      <c r="EW419" s="159">
        <f t="shared" si="363"/>
        <v>39</v>
      </c>
      <c r="EX419" s="159">
        <f t="shared" si="364"/>
        <v>8</v>
      </c>
      <c r="EY419" s="159">
        <f t="shared" si="365"/>
        <v>7</v>
      </c>
      <c r="EZ419" s="159">
        <f t="shared" si="440"/>
        <v>0</v>
      </c>
      <c r="FA419" s="159">
        <f t="shared" si="440"/>
        <v>0</v>
      </c>
      <c r="FB419" s="159">
        <f t="shared" si="441"/>
        <v>7</v>
      </c>
      <c r="FC419" s="159">
        <f t="shared" si="441"/>
        <v>6</v>
      </c>
      <c r="FD419" s="159">
        <f t="shared" si="366"/>
        <v>0</v>
      </c>
      <c r="FE419" s="159">
        <f t="shared" si="367"/>
        <v>5</v>
      </c>
      <c r="FF419" s="159">
        <f t="shared" si="442"/>
        <v>0</v>
      </c>
      <c r="FG419" s="159">
        <f t="shared" si="442"/>
        <v>0</v>
      </c>
      <c r="FH419" s="159">
        <f t="shared" si="368"/>
        <v>6</v>
      </c>
      <c r="FI419" s="159">
        <v>0</v>
      </c>
      <c r="FJ419" s="159">
        <v>0</v>
      </c>
      <c r="FK419" s="159"/>
      <c r="FL419" s="159"/>
      <c r="FM419" s="235">
        <v>39</v>
      </c>
    </row>
    <row r="420" spans="1:169" ht="18" x14ac:dyDescent="0.2">
      <c r="A420" s="213">
        <v>407</v>
      </c>
      <c r="B420" s="211">
        <v>211423243410</v>
      </c>
      <c r="C420" s="211" t="s">
        <v>1481</v>
      </c>
      <c r="D420" s="197"/>
      <c r="E420" s="212" t="s">
        <v>1482</v>
      </c>
      <c r="F420" s="199">
        <f t="shared" si="243"/>
        <v>2</v>
      </c>
      <c r="G420" s="199">
        <f t="shared" si="244"/>
        <v>2</v>
      </c>
      <c r="H420" s="199">
        <f t="shared" si="245"/>
        <v>2</v>
      </c>
      <c r="I420" s="199">
        <f t="shared" si="246"/>
        <v>2</v>
      </c>
      <c r="J420" s="199">
        <f t="shared" si="247"/>
        <v>2</v>
      </c>
      <c r="K420" s="199">
        <f t="shared" si="248"/>
        <v>2</v>
      </c>
      <c r="L420" s="199">
        <f t="shared" si="249"/>
        <v>2</v>
      </c>
      <c r="M420" s="199">
        <f t="shared" si="250"/>
        <v>0</v>
      </c>
      <c r="N420" s="199">
        <f t="shared" si="251"/>
        <v>0</v>
      </c>
      <c r="O420" s="200">
        <f t="shared" si="252"/>
        <v>0</v>
      </c>
      <c r="P420" s="199">
        <f t="shared" si="253"/>
        <v>0</v>
      </c>
      <c r="Q420" s="199">
        <f t="shared" si="254"/>
        <v>0</v>
      </c>
      <c r="R420" s="199">
        <f t="shared" si="255"/>
        <v>0</v>
      </c>
      <c r="S420" s="201">
        <f t="shared" si="428"/>
        <v>0</v>
      </c>
      <c r="T420" s="202">
        <f t="shared" si="256"/>
        <v>4</v>
      </c>
      <c r="U420" s="199">
        <f t="shared" si="257"/>
        <v>10</v>
      </c>
      <c r="V420" s="199">
        <f t="shared" si="258"/>
        <v>0</v>
      </c>
      <c r="W420" s="199">
        <f t="shared" si="259"/>
        <v>0</v>
      </c>
      <c r="X420" s="201">
        <f t="shared" si="260"/>
        <v>0</v>
      </c>
      <c r="Y420" s="203">
        <f t="shared" si="261"/>
        <v>3</v>
      </c>
      <c r="Z420" s="199">
        <f t="shared" si="262"/>
        <v>11</v>
      </c>
      <c r="AA420" s="199">
        <f t="shared" si="263"/>
        <v>0</v>
      </c>
      <c r="AB420" s="199">
        <f t="shared" si="264"/>
        <v>0</v>
      </c>
      <c r="AC420" s="201">
        <f t="shared" si="265"/>
        <v>0</v>
      </c>
      <c r="AD420" s="202">
        <f t="shared" si="266"/>
        <v>3</v>
      </c>
      <c r="AE420" s="199">
        <f t="shared" si="267"/>
        <v>0</v>
      </c>
      <c r="AF420" s="199">
        <f t="shared" si="268"/>
        <v>0</v>
      </c>
      <c r="AG420" s="199">
        <f t="shared" si="269"/>
        <v>0</v>
      </c>
      <c r="AH420" s="201">
        <f t="shared" si="270"/>
        <v>0</v>
      </c>
      <c r="AI420" s="204">
        <f t="shared" si="271"/>
        <v>4</v>
      </c>
      <c r="AJ420" s="199">
        <f t="shared" si="272"/>
        <v>0</v>
      </c>
      <c r="AK420" s="199">
        <f t="shared" si="273"/>
        <v>0</v>
      </c>
      <c r="AL420" s="199">
        <f t="shared" si="274"/>
        <v>0</v>
      </c>
      <c r="AM420" s="201">
        <f t="shared" si="275"/>
        <v>0</v>
      </c>
      <c r="AN420" s="204">
        <f t="shared" si="276"/>
        <v>4</v>
      </c>
      <c r="AO420" s="199">
        <f t="shared" si="277"/>
        <v>11</v>
      </c>
      <c r="AP420" s="199">
        <f t="shared" si="278"/>
        <v>0</v>
      </c>
      <c r="AQ420" s="199">
        <f t="shared" si="279"/>
        <v>0</v>
      </c>
      <c r="AR420" s="201">
        <f t="shared" si="280"/>
        <v>0</v>
      </c>
      <c r="AS420" s="204">
        <f t="shared" si="281"/>
        <v>3</v>
      </c>
      <c r="AT420" s="199">
        <f t="shared" si="282"/>
        <v>0</v>
      </c>
      <c r="AU420" s="199">
        <f t="shared" si="283"/>
        <v>0</v>
      </c>
      <c r="AV420" s="199">
        <f t="shared" si="284"/>
        <v>0</v>
      </c>
      <c r="AW420" s="201">
        <f t="shared" si="285"/>
        <v>0</v>
      </c>
      <c r="AX420" s="205">
        <f t="shared" si="286"/>
        <v>4</v>
      </c>
      <c r="AY420" s="199">
        <f t="shared" si="287"/>
        <v>11</v>
      </c>
      <c r="AZ420" s="199">
        <f t="shared" si="288"/>
        <v>0</v>
      </c>
      <c r="BA420" s="199">
        <f t="shared" si="289"/>
        <v>0</v>
      </c>
      <c r="BB420" s="201">
        <f t="shared" si="290"/>
        <v>0</v>
      </c>
      <c r="BC420" s="204">
        <f t="shared" si="291"/>
        <v>3</v>
      </c>
      <c r="BD420" s="199">
        <f t="shared" si="292"/>
        <v>4</v>
      </c>
      <c r="BE420" s="199">
        <f t="shared" si="293"/>
        <v>0</v>
      </c>
      <c r="BF420" s="199">
        <f t="shared" si="294"/>
        <v>0</v>
      </c>
      <c r="BG420" s="201">
        <f t="shared" si="295"/>
        <v>0</v>
      </c>
      <c r="BH420" s="204">
        <f t="shared" si="296"/>
        <v>3</v>
      </c>
      <c r="BI420" s="199">
        <f t="shared" si="297"/>
        <v>0</v>
      </c>
      <c r="BJ420" s="199">
        <f t="shared" si="298"/>
        <v>0</v>
      </c>
      <c r="BK420" s="199">
        <f t="shared" si="299"/>
        <v>0</v>
      </c>
      <c r="BL420" s="201">
        <f t="shared" si="300"/>
        <v>0</v>
      </c>
      <c r="BM420" s="206">
        <f t="shared" si="301"/>
        <v>4</v>
      </c>
      <c r="BN420" s="199">
        <f t="shared" si="302"/>
        <v>0</v>
      </c>
      <c r="BO420" s="199">
        <f t="shared" si="303"/>
        <v>0</v>
      </c>
      <c r="BP420" s="199">
        <f t="shared" si="304"/>
        <v>0</v>
      </c>
      <c r="BQ420" s="201">
        <f t="shared" si="305"/>
        <v>0</v>
      </c>
      <c r="BR420" s="207">
        <f t="shared" si="306"/>
        <v>4</v>
      </c>
      <c r="BS420" s="199">
        <f t="shared" si="307"/>
        <v>11</v>
      </c>
      <c r="BT420" s="199">
        <f t="shared" si="308"/>
        <v>0</v>
      </c>
      <c r="BU420" s="199">
        <f t="shared" si="309"/>
        <v>0</v>
      </c>
      <c r="BV420" s="201">
        <f t="shared" si="310"/>
        <v>0</v>
      </c>
      <c r="BW420" s="207">
        <f t="shared" si="311"/>
        <v>3</v>
      </c>
      <c r="BX420" s="235">
        <v>72</v>
      </c>
      <c r="BY420" s="235">
        <v>72</v>
      </c>
      <c r="BZ420" s="193" t="e">
        <f t="shared" si="312"/>
        <v>#VALUE!</v>
      </c>
      <c r="CA420" s="193">
        <f t="shared" si="313"/>
        <v>20</v>
      </c>
      <c r="CB420" s="193" t="e">
        <f t="shared" si="314"/>
        <v>#VALUE!</v>
      </c>
      <c r="CC420" s="193" t="e">
        <f t="shared" si="315"/>
        <v>#VALUE!</v>
      </c>
      <c r="CD420" s="193" t="e">
        <f t="shared" si="316"/>
        <v>#VALUE!</v>
      </c>
      <c r="CE420" s="193" t="e">
        <f t="shared" si="317"/>
        <v>#VALUE!</v>
      </c>
      <c r="CF420" s="193" t="e">
        <f t="shared" si="318"/>
        <v>#VALUE!</v>
      </c>
      <c r="CG420" s="193" t="e">
        <f t="shared" si="319"/>
        <v>#VALUE!</v>
      </c>
      <c r="CH420" s="193" t="e">
        <f t="shared" si="320"/>
        <v>#VALUE!</v>
      </c>
      <c r="CI420" s="193" t="e">
        <f t="shared" si="321"/>
        <v>#VALUE!</v>
      </c>
      <c r="CJ420" s="193" t="e">
        <f t="shared" si="322"/>
        <v>#VALUE!</v>
      </c>
      <c r="CK420" s="193" t="e">
        <f t="shared" si="323"/>
        <v>#VALUE!</v>
      </c>
      <c r="CL420" s="193" t="e">
        <f t="shared" si="324"/>
        <v>#VALUE!</v>
      </c>
      <c r="CM420" s="193" t="e">
        <f t="shared" si="325"/>
        <v>#VALUE!</v>
      </c>
      <c r="CN420" s="193" t="e">
        <f t="shared" si="326"/>
        <v>#VALUE!</v>
      </c>
      <c r="CO420" s="209" t="str">
        <f t="shared" si="327"/>
        <v>2023PEC AI 253</v>
      </c>
      <c r="CP420" s="193" t="e">
        <f t="shared" si="328"/>
        <v>#VALUE!</v>
      </c>
      <c r="CQ420" s="158"/>
      <c r="CR420" s="193">
        <f t="shared" si="329"/>
        <v>20</v>
      </c>
      <c r="CS420" s="193" t="e">
        <f t="shared" si="330"/>
        <v>#VALUE!</v>
      </c>
      <c r="CT420" s="193" t="e">
        <f t="shared" si="331"/>
        <v>#VALUE!</v>
      </c>
      <c r="CU420" s="193" t="e">
        <f t="shared" si="332"/>
        <v>#VALUE!</v>
      </c>
      <c r="CV420" s="193" t="e">
        <f t="shared" si="333"/>
        <v>#VALUE!</v>
      </c>
      <c r="CW420" s="193" t="e">
        <f t="shared" si="334"/>
        <v>#VALUE!</v>
      </c>
      <c r="CX420" s="193" t="e">
        <f t="shared" si="335"/>
        <v>#VALUE!</v>
      </c>
      <c r="CY420" s="193" t="e">
        <f t="shared" si="336"/>
        <v>#VALUE!</v>
      </c>
      <c r="CZ420" s="193" t="e">
        <f t="shared" si="337"/>
        <v>#VALUE!</v>
      </c>
      <c r="DA420" s="193" t="e">
        <f t="shared" si="338"/>
        <v>#VALUE!</v>
      </c>
      <c r="DB420" s="193" t="e">
        <f t="shared" si="339"/>
        <v>#VALUE!</v>
      </c>
      <c r="DC420" s="193" t="e">
        <f t="shared" si="340"/>
        <v>#VALUE!</v>
      </c>
      <c r="DD420" s="193" t="e">
        <f t="shared" si="341"/>
        <v>#VALUE!</v>
      </c>
      <c r="DE420" s="159"/>
      <c r="DF420" s="159" t="e">
        <f t="shared" si="342"/>
        <v>#VALUE!</v>
      </c>
      <c r="DG420" s="159"/>
      <c r="DH420" s="159"/>
      <c r="DI420" s="159"/>
      <c r="DJ420" s="159"/>
      <c r="DK420" s="159"/>
      <c r="DL420" s="159"/>
      <c r="DM420" s="159"/>
      <c r="DN420" s="159"/>
      <c r="DO420" s="159"/>
      <c r="DP420" s="159"/>
      <c r="DQ420" s="159"/>
      <c r="DR420" s="159">
        <f t="shared" si="343"/>
        <v>72</v>
      </c>
      <c r="DS420" s="188">
        <f t="shared" si="344"/>
        <v>14</v>
      </c>
      <c r="DT420" s="159">
        <f t="shared" si="345"/>
        <v>10</v>
      </c>
      <c r="DU420" s="159">
        <f t="shared" si="346"/>
        <v>11</v>
      </c>
      <c r="DV420" s="159">
        <f t="shared" si="347"/>
        <v>11</v>
      </c>
      <c r="DW420" s="159">
        <f t="shared" si="348"/>
        <v>11</v>
      </c>
      <c r="DX420" s="159">
        <f t="shared" si="349"/>
        <v>4</v>
      </c>
      <c r="DY420" s="210">
        <f t="shared" si="350"/>
        <v>11</v>
      </c>
      <c r="DZ420" s="159">
        <f t="shared" si="351"/>
        <v>72</v>
      </c>
      <c r="EA420" s="159">
        <f t="shared" si="352"/>
        <v>14</v>
      </c>
      <c r="EB420" s="159">
        <f t="shared" si="353"/>
        <v>0</v>
      </c>
      <c r="EC420" s="159">
        <f t="shared" si="436"/>
        <v>10</v>
      </c>
      <c r="ED420" s="159">
        <f t="shared" si="436"/>
        <v>11</v>
      </c>
      <c r="EE420" s="159">
        <f t="shared" si="437"/>
        <v>0</v>
      </c>
      <c r="EF420" s="159">
        <f t="shared" si="437"/>
        <v>0</v>
      </c>
      <c r="EG420" s="159">
        <f t="shared" si="354"/>
        <v>11</v>
      </c>
      <c r="EH420" s="159">
        <f t="shared" si="355"/>
        <v>0</v>
      </c>
      <c r="EI420" s="159">
        <f t="shared" si="438"/>
        <v>11</v>
      </c>
      <c r="EJ420" s="159">
        <f t="shared" si="438"/>
        <v>4</v>
      </c>
      <c r="EK420" s="159">
        <f t="shared" si="439"/>
        <v>0</v>
      </c>
      <c r="EL420" s="159">
        <f t="shared" si="439"/>
        <v>0</v>
      </c>
      <c r="EM420" s="159">
        <f t="shared" si="356"/>
        <v>11</v>
      </c>
      <c r="EN420" s="159"/>
      <c r="EO420" s="159"/>
      <c r="EP420" s="188">
        <f t="shared" si="357"/>
        <v>14</v>
      </c>
      <c r="EQ420" s="159">
        <f t="shared" si="358"/>
        <v>12</v>
      </c>
      <c r="ER420" s="159">
        <f t="shared" si="359"/>
        <v>13</v>
      </c>
      <c r="ES420" s="159">
        <f t="shared" si="360"/>
        <v>13</v>
      </c>
      <c r="ET420" s="159">
        <f t="shared" si="361"/>
        <v>8</v>
      </c>
      <c r="EU420" s="159">
        <f t="shared" si="362"/>
        <v>12</v>
      </c>
      <c r="EV420" s="159"/>
      <c r="EW420" s="159">
        <f t="shared" si="363"/>
        <v>72</v>
      </c>
      <c r="EX420" s="159">
        <f t="shared" si="364"/>
        <v>14</v>
      </c>
      <c r="EY420" s="159">
        <f t="shared" si="365"/>
        <v>0</v>
      </c>
      <c r="EZ420" s="159">
        <f t="shared" si="440"/>
        <v>12</v>
      </c>
      <c r="FA420" s="159">
        <f t="shared" si="440"/>
        <v>13</v>
      </c>
      <c r="FB420" s="159">
        <f t="shared" si="441"/>
        <v>0</v>
      </c>
      <c r="FC420" s="159">
        <f t="shared" si="441"/>
        <v>0</v>
      </c>
      <c r="FD420" s="159">
        <f t="shared" si="366"/>
        <v>13</v>
      </c>
      <c r="FE420" s="159">
        <f t="shared" si="367"/>
        <v>0</v>
      </c>
      <c r="FF420" s="159">
        <f t="shared" si="442"/>
        <v>8</v>
      </c>
      <c r="FG420" s="159">
        <f t="shared" si="442"/>
        <v>12</v>
      </c>
      <c r="FH420" s="159">
        <f t="shared" si="368"/>
        <v>0</v>
      </c>
      <c r="FI420" s="159">
        <v>0</v>
      </c>
      <c r="FJ420" s="159">
        <v>0</v>
      </c>
      <c r="FK420" s="159"/>
      <c r="FL420" s="159"/>
      <c r="FM420" s="235">
        <v>72</v>
      </c>
    </row>
    <row r="421" spans="1:169" ht="18" x14ac:dyDescent="0.2">
      <c r="A421" s="194">
        <v>408</v>
      </c>
      <c r="B421" s="211">
        <v>211423243411</v>
      </c>
      <c r="C421" s="211" t="s">
        <v>1483</v>
      </c>
      <c r="D421" s="197"/>
      <c r="E421" s="212" t="s">
        <v>1484</v>
      </c>
      <c r="F421" s="199">
        <f t="shared" si="243"/>
        <v>2</v>
      </c>
      <c r="G421" s="199">
        <f t="shared" si="244"/>
        <v>2</v>
      </c>
      <c r="H421" s="199">
        <f t="shared" si="245"/>
        <v>2</v>
      </c>
      <c r="I421" s="199">
        <f t="shared" si="246"/>
        <v>2</v>
      </c>
      <c r="J421" s="199">
        <f t="shared" si="247"/>
        <v>2</v>
      </c>
      <c r="K421" s="199">
        <f t="shared" si="248"/>
        <v>2</v>
      </c>
      <c r="L421" s="199">
        <f t="shared" si="249"/>
        <v>1</v>
      </c>
      <c r="M421" s="199">
        <f t="shared" si="250"/>
        <v>0</v>
      </c>
      <c r="N421" s="199">
        <f t="shared" si="251"/>
        <v>0</v>
      </c>
      <c r="O421" s="200">
        <f t="shared" si="252"/>
        <v>0</v>
      </c>
      <c r="P421" s="199">
        <f t="shared" si="253"/>
        <v>9</v>
      </c>
      <c r="Q421" s="199">
        <f t="shared" si="254"/>
        <v>0</v>
      </c>
      <c r="R421" s="199">
        <f t="shared" si="255"/>
        <v>0</v>
      </c>
      <c r="S421" s="201">
        <f t="shared" si="428"/>
        <v>0</v>
      </c>
      <c r="T421" s="202">
        <f t="shared" si="256"/>
        <v>3</v>
      </c>
      <c r="U421" s="199">
        <f t="shared" si="257"/>
        <v>0</v>
      </c>
      <c r="V421" s="199">
        <f t="shared" si="258"/>
        <v>0</v>
      </c>
      <c r="W421" s="199">
        <f t="shared" si="259"/>
        <v>0</v>
      </c>
      <c r="X421" s="201">
        <f t="shared" si="260"/>
        <v>0</v>
      </c>
      <c r="Y421" s="203">
        <f t="shared" si="261"/>
        <v>4</v>
      </c>
      <c r="Z421" s="199">
        <f t="shared" si="262"/>
        <v>0</v>
      </c>
      <c r="AA421" s="199">
        <f t="shared" si="263"/>
        <v>0</v>
      </c>
      <c r="AB421" s="199">
        <f t="shared" si="264"/>
        <v>0</v>
      </c>
      <c r="AC421" s="201">
        <f t="shared" si="265"/>
        <v>0</v>
      </c>
      <c r="AD421" s="202">
        <f t="shared" si="266"/>
        <v>4</v>
      </c>
      <c r="AE421" s="199">
        <f t="shared" si="267"/>
        <v>9</v>
      </c>
      <c r="AF421" s="199">
        <f t="shared" si="268"/>
        <v>0</v>
      </c>
      <c r="AG421" s="199">
        <f t="shared" si="269"/>
        <v>0</v>
      </c>
      <c r="AH421" s="201">
        <f t="shared" si="270"/>
        <v>0</v>
      </c>
      <c r="AI421" s="204">
        <f t="shared" si="271"/>
        <v>3</v>
      </c>
      <c r="AJ421" s="199">
        <f t="shared" si="272"/>
        <v>8</v>
      </c>
      <c r="AK421" s="199">
        <f t="shared" si="273"/>
        <v>0</v>
      </c>
      <c r="AL421" s="199">
        <f t="shared" si="274"/>
        <v>0</v>
      </c>
      <c r="AM421" s="201">
        <f t="shared" si="275"/>
        <v>0</v>
      </c>
      <c r="AN421" s="204">
        <f t="shared" si="276"/>
        <v>3</v>
      </c>
      <c r="AO421" s="199">
        <f t="shared" si="277"/>
        <v>0</v>
      </c>
      <c r="AP421" s="199">
        <f t="shared" si="278"/>
        <v>0</v>
      </c>
      <c r="AQ421" s="199">
        <f t="shared" si="279"/>
        <v>0</v>
      </c>
      <c r="AR421" s="201">
        <f t="shared" si="280"/>
        <v>0</v>
      </c>
      <c r="AS421" s="204">
        <f t="shared" si="281"/>
        <v>4</v>
      </c>
      <c r="AT421" s="199">
        <f t="shared" si="282"/>
        <v>9</v>
      </c>
      <c r="AU421" s="199">
        <f t="shared" si="283"/>
        <v>0</v>
      </c>
      <c r="AV421" s="199">
        <f t="shared" si="284"/>
        <v>0</v>
      </c>
      <c r="AW421" s="201">
        <f t="shared" si="285"/>
        <v>0</v>
      </c>
      <c r="AX421" s="205">
        <f t="shared" si="286"/>
        <v>3</v>
      </c>
      <c r="AY421" s="199">
        <f t="shared" si="287"/>
        <v>0</v>
      </c>
      <c r="AZ421" s="199">
        <f t="shared" si="288"/>
        <v>0</v>
      </c>
      <c r="BA421" s="199">
        <f t="shared" si="289"/>
        <v>0</v>
      </c>
      <c r="BB421" s="201">
        <f t="shared" si="290"/>
        <v>0</v>
      </c>
      <c r="BC421" s="204">
        <f t="shared" si="291"/>
        <v>4</v>
      </c>
      <c r="BD421" s="199">
        <f t="shared" si="292"/>
        <v>0</v>
      </c>
      <c r="BE421" s="199">
        <f t="shared" si="293"/>
        <v>0</v>
      </c>
      <c r="BF421" s="199">
        <f t="shared" si="294"/>
        <v>0</v>
      </c>
      <c r="BG421" s="201">
        <f t="shared" si="295"/>
        <v>0</v>
      </c>
      <c r="BH421" s="204">
        <f t="shared" si="296"/>
        <v>4</v>
      </c>
      <c r="BI421" s="199">
        <f t="shared" si="297"/>
        <v>6</v>
      </c>
      <c r="BJ421" s="199">
        <f t="shared" si="298"/>
        <v>0</v>
      </c>
      <c r="BK421" s="199">
        <f t="shared" si="299"/>
        <v>0</v>
      </c>
      <c r="BL421" s="201">
        <f t="shared" si="300"/>
        <v>0</v>
      </c>
      <c r="BM421" s="206">
        <f t="shared" si="301"/>
        <v>3</v>
      </c>
      <c r="BN421" s="199">
        <f t="shared" si="302"/>
        <v>9</v>
      </c>
      <c r="BO421" s="199">
        <f t="shared" si="303"/>
        <v>0</v>
      </c>
      <c r="BP421" s="199">
        <f t="shared" si="304"/>
        <v>0</v>
      </c>
      <c r="BQ421" s="201">
        <f t="shared" si="305"/>
        <v>0</v>
      </c>
      <c r="BR421" s="207">
        <f t="shared" si="306"/>
        <v>3</v>
      </c>
      <c r="BS421" s="199">
        <f t="shared" si="307"/>
        <v>0</v>
      </c>
      <c r="BT421" s="199">
        <f t="shared" si="308"/>
        <v>0</v>
      </c>
      <c r="BU421" s="199">
        <f t="shared" si="309"/>
        <v>0</v>
      </c>
      <c r="BV421" s="201">
        <f t="shared" si="310"/>
        <v>0</v>
      </c>
      <c r="BW421" s="207">
        <f t="shared" si="311"/>
        <v>4</v>
      </c>
      <c r="BX421" s="235">
        <v>63</v>
      </c>
      <c r="BY421" s="235">
        <v>63</v>
      </c>
      <c r="BZ421" s="193" t="e">
        <f t="shared" si="312"/>
        <v>#VALUE!</v>
      </c>
      <c r="CA421" s="193">
        <f t="shared" si="313"/>
        <v>20</v>
      </c>
      <c r="CB421" s="193" t="e">
        <f t="shared" si="314"/>
        <v>#VALUE!</v>
      </c>
      <c r="CC421" s="193" t="e">
        <f t="shared" si="315"/>
        <v>#VALUE!</v>
      </c>
      <c r="CD421" s="193" t="e">
        <f t="shared" si="316"/>
        <v>#VALUE!</v>
      </c>
      <c r="CE421" s="193" t="e">
        <f t="shared" si="317"/>
        <v>#VALUE!</v>
      </c>
      <c r="CF421" s="193" t="e">
        <f t="shared" si="318"/>
        <v>#VALUE!</v>
      </c>
      <c r="CG421" s="193" t="e">
        <f t="shared" si="319"/>
        <v>#VALUE!</v>
      </c>
      <c r="CH421" s="193" t="e">
        <f t="shared" si="320"/>
        <v>#VALUE!</v>
      </c>
      <c r="CI421" s="193" t="e">
        <f t="shared" si="321"/>
        <v>#VALUE!</v>
      </c>
      <c r="CJ421" s="193" t="e">
        <f t="shared" si="322"/>
        <v>#VALUE!</v>
      </c>
      <c r="CK421" s="193" t="e">
        <f t="shared" si="323"/>
        <v>#VALUE!</v>
      </c>
      <c r="CL421" s="193" t="e">
        <f t="shared" si="324"/>
        <v>#VALUE!</v>
      </c>
      <c r="CM421" s="193" t="e">
        <f t="shared" si="325"/>
        <v>#VALUE!</v>
      </c>
      <c r="CN421" s="193" t="e">
        <f t="shared" si="326"/>
        <v>#VALUE!</v>
      </c>
      <c r="CO421" s="209" t="str">
        <f t="shared" si="327"/>
        <v>2023PEC AI 254</v>
      </c>
      <c r="CP421" s="193" t="e">
        <f t="shared" si="328"/>
        <v>#VALUE!</v>
      </c>
      <c r="CQ421" s="158"/>
      <c r="CR421" s="193">
        <f t="shared" si="329"/>
        <v>20</v>
      </c>
      <c r="CS421" s="193" t="e">
        <f t="shared" si="330"/>
        <v>#VALUE!</v>
      </c>
      <c r="CT421" s="193" t="e">
        <f t="shared" si="331"/>
        <v>#VALUE!</v>
      </c>
      <c r="CU421" s="193" t="e">
        <f t="shared" si="332"/>
        <v>#VALUE!</v>
      </c>
      <c r="CV421" s="193" t="e">
        <f t="shared" si="333"/>
        <v>#VALUE!</v>
      </c>
      <c r="CW421" s="193" t="e">
        <f t="shared" si="334"/>
        <v>#VALUE!</v>
      </c>
      <c r="CX421" s="193" t="e">
        <f t="shared" si="335"/>
        <v>#VALUE!</v>
      </c>
      <c r="CY421" s="193" t="e">
        <f t="shared" si="336"/>
        <v>#VALUE!</v>
      </c>
      <c r="CZ421" s="193" t="e">
        <f t="shared" si="337"/>
        <v>#VALUE!</v>
      </c>
      <c r="DA421" s="193" t="e">
        <f t="shared" si="338"/>
        <v>#VALUE!</v>
      </c>
      <c r="DB421" s="193" t="e">
        <f t="shared" si="339"/>
        <v>#VALUE!</v>
      </c>
      <c r="DC421" s="193" t="e">
        <f t="shared" si="340"/>
        <v>#VALUE!</v>
      </c>
      <c r="DD421" s="193" t="e">
        <f t="shared" si="341"/>
        <v>#VALUE!</v>
      </c>
      <c r="DE421" s="159"/>
      <c r="DF421" s="159" t="e">
        <f t="shared" si="342"/>
        <v>#VALUE!</v>
      </c>
      <c r="DG421" s="159"/>
      <c r="DH421" s="159"/>
      <c r="DI421" s="159"/>
      <c r="DJ421" s="159"/>
      <c r="DK421" s="159"/>
      <c r="DL421" s="159"/>
      <c r="DM421" s="159"/>
      <c r="DN421" s="159"/>
      <c r="DO421" s="159"/>
      <c r="DP421" s="159"/>
      <c r="DQ421" s="159"/>
      <c r="DR421" s="159">
        <f t="shared" si="343"/>
        <v>63</v>
      </c>
      <c r="DS421" s="188">
        <f t="shared" si="344"/>
        <v>13</v>
      </c>
      <c r="DT421" s="159">
        <f t="shared" si="345"/>
        <v>9</v>
      </c>
      <c r="DU421" s="159">
        <f t="shared" si="346"/>
        <v>9</v>
      </c>
      <c r="DV421" s="159">
        <f t="shared" si="347"/>
        <v>8</v>
      </c>
      <c r="DW421" s="159">
        <f t="shared" si="348"/>
        <v>9</v>
      </c>
      <c r="DX421" s="159">
        <f t="shared" si="349"/>
        <v>6</v>
      </c>
      <c r="DY421" s="210">
        <f t="shared" si="350"/>
        <v>9</v>
      </c>
      <c r="DZ421" s="159">
        <f t="shared" si="351"/>
        <v>63</v>
      </c>
      <c r="EA421" s="159">
        <f t="shared" si="352"/>
        <v>13</v>
      </c>
      <c r="EB421" s="159">
        <f t="shared" si="353"/>
        <v>9</v>
      </c>
      <c r="EC421" s="159">
        <f t="shared" si="436"/>
        <v>0</v>
      </c>
      <c r="ED421" s="159">
        <f t="shared" si="436"/>
        <v>0</v>
      </c>
      <c r="EE421" s="159">
        <f t="shared" si="437"/>
        <v>9</v>
      </c>
      <c r="EF421" s="159">
        <f t="shared" si="437"/>
        <v>8</v>
      </c>
      <c r="EG421" s="159">
        <f t="shared" si="354"/>
        <v>0</v>
      </c>
      <c r="EH421" s="159">
        <f t="shared" si="355"/>
        <v>9</v>
      </c>
      <c r="EI421" s="159">
        <f t="shared" si="438"/>
        <v>0</v>
      </c>
      <c r="EJ421" s="159">
        <f t="shared" si="438"/>
        <v>0</v>
      </c>
      <c r="EK421" s="159">
        <f t="shared" si="439"/>
        <v>6</v>
      </c>
      <c r="EL421" s="159">
        <f t="shared" si="439"/>
        <v>9</v>
      </c>
      <c r="EM421" s="159">
        <f t="shared" si="356"/>
        <v>0</v>
      </c>
      <c r="EN421" s="159"/>
      <c r="EO421" s="159"/>
      <c r="EP421" s="188">
        <f t="shared" si="357"/>
        <v>13</v>
      </c>
      <c r="EQ421" s="159">
        <f t="shared" si="358"/>
        <v>11</v>
      </c>
      <c r="ER421" s="159">
        <f t="shared" si="359"/>
        <v>11</v>
      </c>
      <c r="ES421" s="159">
        <f t="shared" si="360"/>
        <v>10</v>
      </c>
      <c r="ET421" s="159">
        <f t="shared" si="361"/>
        <v>8</v>
      </c>
      <c r="EU421" s="159">
        <f t="shared" si="362"/>
        <v>10</v>
      </c>
      <c r="EV421" s="159"/>
      <c r="EW421" s="159">
        <f t="shared" si="363"/>
        <v>63</v>
      </c>
      <c r="EX421" s="159">
        <f t="shared" si="364"/>
        <v>13</v>
      </c>
      <c r="EY421" s="159">
        <f t="shared" si="365"/>
        <v>11</v>
      </c>
      <c r="EZ421" s="159">
        <f t="shared" si="440"/>
        <v>0</v>
      </c>
      <c r="FA421" s="159">
        <f t="shared" si="440"/>
        <v>0</v>
      </c>
      <c r="FB421" s="159">
        <f t="shared" si="441"/>
        <v>11</v>
      </c>
      <c r="FC421" s="159">
        <f t="shared" si="441"/>
        <v>10</v>
      </c>
      <c r="FD421" s="159">
        <f t="shared" si="366"/>
        <v>0</v>
      </c>
      <c r="FE421" s="159">
        <f t="shared" si="367"/>
        <v>8</v>
      </c>
      <c r="FF421" s="159">
        <f t="shared" si="442"/>
        <v>0</v>
      </c>
      <c r="FG421" s="159">
        <f t="shared" si="442"/>
        <v>0</v>
      </c>
      <c r="FH421" s="159">
        <f t="shared" si="368"/>
        <v>10</v>
      </c>
      <c r="FI421" s="159">
        <v>0</v>
      </c>
      <c r="FJ421" s="159">
        <v>0</v>
      </c>
      <c r="FK421" s="159"/>
      <c r="FL421" s="159"/>
      <c r="FM421" s="235">
        <v>63</v>
      </c>
    </row>
    <row r="422" spans="1:169" ht="18" x14ac:dyDescent="0.2">
      <c r="A422" s="213">
        <v>409</v>
      </c>
      <c r="B422" s="195">
        <v>211423243412</v>
      </c>
      <c r="C422" s="211" t="s">
        <v>1485</v>
      </c>
      <c r="D422" s="197"/>
      <c r="E422" s="212" t="s">
        <v>1486</v>
      </c>
      <c r="F422" s="199">
        <f t="shared" si="243"/>
        <v>2</v>
      </c>
      <c r="G422" s="199">
        <f t="shared" si="244"/>
        <v>2</v>
      </c>
      <c r="H422" s="199">
        <f t="shared" si="245"/>
        <v>2</v>
      </c>
      <c r="I422" s="199">
        <f t="shared" si="246"/>
        <v>2</v>
      </c>
      <c r="J422" s="199">
        <f t="shared" si="247"/>
        <v>2</v>
      </c>
      <c r="K422" s="199">
        <f t="shared" si="248"/>
        <v>2</v>
      </c>
      <c r="L422" s="199">
        <f t="shared" si="249"/>
        <v>2</v>
      </c>
      <c r="M422" s="199">
        <f t="shared" si="250"/>
        <v>2</v>
      </c>
      <c r="N422" s="199">
        <f t="shared" si="251"/>
        <v>2</v>
      </c>
      <c r="O422" s="200">
        <f t="shared" si="252"/>
        <v>1</v>
      </c>
      <c r="P422" s="199">
        <f t="shared" si="253"/>
        <v>0</v>
      </c>
      <c r="Q422" s="199">
        <f t="shared" si="254"/>
        <v>0</v>
      </c>
      <c r="R422" s="199">
        <f t="shared" si="255"/>
        <v>0</v>
      </c>
      <c r="S422" s="201">
        <f t="shared" si="428"/>
        <v>0</v>
      </c>
      <c r="T422" s="202">
        <f t="shared" si="256"/>
        <v>4</v>
      </c>
      <c r="U422" s="199">
        <f t="shared" si="257"/>
        <v>13</v>
      </c>
      <c r="V422" s="199">
        <f t="shared" si="258"/>
        <v>0</v>
      </c>
      <c r="W422" s="199">
        <f t="shared" si="259"/>
        <v>0</v>
      </c>
      <c r="X422" s="201">
        <f t="shared" si="260"/>
        <v>0</v>
      </c>
      <c r="Y422" s="203">
        <f t="shared" si="261"/>
        <v>3</v>
      </c>
      <c r="Z422" s="199">
        <f t="shared" si="262"/>
        <v>13</v>
      </c>
      <c r="AA422" s="199">
        <f t="shared" si="263"/>
        <v>0</v>
      </c>
      <c r="AB422" s="199">
        <f t="shared" si="264"/>
        <v>0</v>
      </c>
      <c r="AC422" s="201">
        <f t="shared" si="265"/>
        <v>0</v>
      </c>
      <c r="AD422" s="202">
        <f t="shared" si="266"/>
        <v>3</v>
      </c>
      <c r="AE422" s="199">
        <f t="shared" si="267"/>
        <v>0</v>
      </c>
      <c r="AF422" s="199">
        <f t="shared" si="268"/>
        <v>0</v>
      </c>
      <c r="AG422" s="199">
        <f t="shared" si="269"/>
        <v>0</v>
      </c>
      <c r="AH422" s="201">
        <f t="shared" si="270"/>
        <v>0</v>
      </c>
      <c r="AI422" s="204">
        <f t="shared" si="271"/>
        <v>4</v>
      </c>
      <c r="AJ422" s="199">
        <f t="shared" si="272"/>
        <v>0</v>
      </c>
      <c r="AK422" s="199">
        <f t="shared" si="273"/>
        <v>0</v>
      </c>
      <c r="AL422" s="199">
        <f t="shared" si="274"/>
        <v>0</v>
      </c>
      <c r="AM422" s="201">
        <f t="shared" si="275"/>
        <v>0</v>
      </c>
      <c r="AN422" s="204">
        <f t="shared" si="276"/>
        <v>4</v>
      </c>
      <c r="AO422" s="199">
        <f t="shared" si="277"/>
        <v>13</v>
      </c>
      <c r="AP422" s="199">
        <f t="shared" si="278"/>
        <v>0</v>
      </c>
      <c r="AQ422" s="199">
        <f t="shared" si="279"/>
        <v>0</v>
      </c>
      <c r="AR422" s="201">
        <f t="shared" si="280"/>
        <v>0</v>
      </c>
      <c r="AS422" s="204">
        <f t="shared" si="281"/>
        <v>3</v>
      </c>
      <c r="AT422" s="199">
        <f t="shared" si="282"/>
        <v>0</v>
      </c>
      <c r="AU422" s="199">
        <f t="shared" si="283"/>
        <v>0</v>
      </c>
      <c r="AV422" s="199">
        <f t="shared" si="284"/>
        <v>0</v>
      </c>
      <c r="AW422" s="201">
        <f t="shared" si="285"/>
        <v>0</v>
      </c>
      <c r="AX422" s="205">
        <f t="shared" si="286"/>
        <v>4</v>
      </c>
      <c r="AY422" s="199">
        <f t="shared" si="287"/>
        <v>13</v>
      </c>
      <c r="AZ422" s="199">
        <f t="shared" si="288"/>
        <v>0</v>
      </c>
      <c r="BA422" s="199">
        <f t="shared" si="289"/>
        <v>0</v>
      </c>
      <c r="BB422" s="201">
        <f t="shared" si="290"/>
        <v>0</v>
      </c>
      <c r="BC422" s="204">
        <f t="shared" si="291"/>
        <v>3</v>
      </c>
      <c r="BD422" s="199">
        <f t="shared" si="292"/>
        <v>9</v>
      </c>
      <c r="BE422" s="199">
        <f t="shared" si="293"/>
        <v>0</v>
      </c>
      <c r="BF422" s="199">
        <f t="shared" si="294"/>
        <v>0</v>
      </c>
      <c r="BG422" s="201">
        <f t="shared" si="295"/>
        <v>0</v>
      </c>
      <c r="BH422" s="204">
        <f t="shared" si="296"/>
        <v>3</v>
      </c>
      <c r="BI422" s="199">
        <f t="shared" si="297"/>
        <v>0</v>
      </c>
      <c r="BJ422" s="199">
        <f t="shared" si="298"/>
        <v>0</v>
      </c>
      <c r="BK422" s="199">
        <f t="shared" si="299"/>
        <v>0</v>
      </c>
      <c r="BL422" s="201">
        <f t="shared" si="300"/>
        <v>0</v>
      </c>
      <c r="BM422" s="206">
        <f t="shared" si="301"/>
        <v>4</v>
      </c>
      <c r="BN422" s="199">
        <f t="shared" si="302"/>
        <v>0</v>
      </c>
      <c r="BO422" s="199">
        <f t="shared" si="303"/>
        <v>0</v>
      </c>
      <c r="BP422" s="199">
        <f t="shared" si="304"/>
        <v>0</v>
      </c>
      <c r="BQ422" s="201">
        <f t="shared" si="305"/>
        <v>0</v>
      </c>
      <c r="BR422" s="207">
        <f t="shared" si="306"/>
        <v>4</v>
      </c>
      <c r="BS422" s="199">
        <f t="shared" si="307"/>
        <v>14</v>
      </c>
      <c r="BT422" s="199">
        <f t="shared" si="308"/>
        <v>0</v>
      </c>
      <c r="BU422" s="199">
        <f t="shared" si="309"/>
        <v>0</v>
      </c>
      <c r="BV422" s="201">
        <f t="shared" si="310"/>
        <v>0</v>
      </c>
      <c r="BW422" s="207">
        <f t="shared" si="311"/>
        <v>3</v>
      </c>
      <c r="BX422" s="235">
        <v>94</v>
      </c>
      <c r="BY422" s="235">
        <v>94</v>
      </c>
      <c r="BZ422" s="193" t="e">
        <f t="shared" si="312"/>
        <v>#VALUE!</v>
      </c>
      <c r="CA422" s="193">
        <f t="shared" si="313"/>
        <v>20</v>
      </c>
      <c r="CB422" s="193" t="e">
        <f t="shared" si="314"/>
        <v>#VALUE!</v>
      </c>
      <c r="CC422" s="193" t="e">
        <f t="shared" si="315"/>
        <v>#VALUE!</v>
      </c>
      <c r="CD422" s="193" t="e">
        <f t="shared" si="316"/>
        <v>#VALUE!</v>
      </c>
      <c r="CE422" s="193" t="e">
        <f t="shared" si="317"/>
        <v>#VALUE!</v>
      </c>
      <c r="CF422" s="193" t="e">
        <f t="shared" si="318"/>
        <v>#VALUE!</v>
      </c>
      <c r="CG422" s="193" t="e">
        <f t="shared" si="319"/>
        <v>#VALUE!</v>
      </c>
      <c r="CH422" s="193" t="e">
        <f t="shared" si="320"/>
        <v>#VALUE!</v>
      </c>
      <c r="CI422" s="193" t="e">
        <f t="shared" si="321"/>
        <v>#VALUE!</v>
      </c>
      <c r="CJ422" s="193" t="e">
        <f t="shared" si="322"/>
        <v>#VALUE!</v>
      </c>
      <c r="CK422" s="193" t="e">
        <f t="shared" si="323"/>
        <v>#VALUE!</v>
      </c>
      <c r="CL422" s="193" t="e">
        <f t="shared" si="324"/>
        <v>#VALUE!</v>
      </c>
      <c r="CM422" s="193" t="e">
        <f t="shared" si="325"/>
        <v>#VALUE!</v>
      </c>
      <c r="CN422" s="193" t="e">
        <f t="shared" si="326"/>
        <v>#VALUE!</v>
      </c>
      <c r="CO422" s="209" t="str">
        <f t="shared" si="327"/>
        <v>2023PEC AI 290</v>
      </c>
      <c r="CP422" s="193" t="e">
        <f t="shared" si="328"/>
        <v>#VALUE!</v>
      </c>
      <c r="CQ422" s="158"/>
      <c r="CR422" s="193">
        <f t="shared" si="329"/>
        <v>20</v>
      </c>
      <c r="CS422" s="193" t="e">
        <f t="shared" si="330"/>
        <v>#VALUE!</v>
      </c>
      <c r="CT422" s="193" t="e">
        <f t="shared" si="331"/>
        <v>#VALUE!</v>
      </c>
      <c r="CU422" s="193" t="e">
        <f t="shared" si="332"/>
        <v>#VALUE!</v>
      </c>
      <c r="CV422" s="193" t="e">
        <f t="shared" si="333"/>
        <v>#VALUE!</v>
      </c>
      <c r="CW422" s="193" t="e">
        <f t="shared" si="334"/>
        <v>#VALUE!</v>
      </c>
      <c r="CX422" s="193" t="e">
        <f t="shared" si="335"/>
        <v>#VALUE!</v>
      </c>
      <c r="CY422" s="193" t="e">
        <f t="shared" si="336"/>
        <v>#VALUE!</v>
      </c>
      <c r="CZ422" s="193" t="e">
        <f t="shared" si="337"/>
        <v>#VALUE!</v>
      </c>
      <c r="DA422" s="193" t="e">
        <f t="shared" si="338"/>
        <v>#VALUE!</v>
      </c>
      <c r="DB422" s="193" t="e">
        <f t="shared" si="339"/>
        <v>#VALUE!</v>
      </c>
      <c r="DC422" s="193" t="e">
        <f t="shared" si="340"/>
        <v>#VALUE!</v>
      </c>
      <c r="DD422" s="193" t="e">
        <f t="shared" si="341"/>
        <v>#VALUE!</v>
      </c>
      <c r="DE422" s="159"/>
      <c r="DF422" s="159" t="e">
        <f t="shared" si="342"/>
        <v>#VALUE!</v>
      </c>
      <c r="DG422" s="159"/>
      <c r="DH422" s="159"/>
      <c r="DI422" s="159"/>
      <c r="DJ422" s="159"/>
      <c r="DK422" s="159"/>
      <c r="DL422" s="159"/>
      <c r="DM422" s="159"/>
      <c r="DN422" s="159"/>
      <c r="DO422" s="159"/>
      <c r="DP422" s="159"/>
      <c r="DQ422" s="159"/>
      <c r="DR422" s="159">
        <f t="shared" si="343"/>
        <v>94</v>
      </c>
      <c r="DS422" s="188">
        <f t="shared" si="344"/>
        <v>19</v>
      </c>
      <c r="DT422" s="159">
        <f t="shared" si="345"/>
        <v>13</v>
      </c>
      <c r="DU422" s="159">
        <f t="shared" si="346"/>
        <v>13</v>
      </c>
      <c r="DV422" s="159">
        <f t="shared" si="347"/>
        <v>13</v>
      </c>
      <c r="DW422" s="159">
        <f t="shared" si="348"/>
        <v>13</v>
      </c>
      <c r="DX422" s="159">
        <f t="shared" si="349"/>
        <v>9</v>
      </c>
      <c r="DY422" s="210">
        <f t="shared" si="350"/>
        <v>14</v>
      </c>
      <c r="DZ422" s="159">
        <f t="shared" si="351"/>
        <v>94</v>
      </c>
      <c r="EA422" s="159">
        <f t="shared" si="352"/>
        <v>19</v>
      </c>
      <c r="EB422" s="159">
        <f t="shared" si="353"/>
        <v>0</v>
      </c>
      <c r="EC422" s="159">
        <f t="shared" si="436"/>
        <v>13</v>
      </c>
      <c r="ED422" s="159">
        <f t="shared" si="436"/>
        <v>13</v>
      </c>
      <c r="EE422" s="159">
        <f t="shared" si="437"/>
        <v>0</v>
      </c>
      <c r="EF422" s="159">
        <f t="shared" si="437"/>
        <v>0</v>
      </c>
      <c r="EG422" s="159">
        <f t="shared" si="354"/>
        <v>13</v>
      </c>
      <c r="EH422" s="159">
        <f t="shared" si="355"/>
        <v>0</v>
      </c>
      <c r="EI422" s="159">
        <f t="shared" si="438"/>
        <v>13</v>
      </c>
      <c r="EJ422" s="159">
        <f t="shared" si="438"/>
        <v>9</v>
      </c>
      <c r="EK422" s="159">
        <f t="shared" si="439"/>
        <v>0</v>
      </c>
      <c r="EL422" s="159">
        <f t="shared" si="439"/>
        <v>0</v>
      </c>
      <c r="EM422" s="159">
        <f t="shared" si="356"/>
        <v>14</v>
      </c>
      <c r="EN422" s="159"/>
      <c r="EO422" s="159"/>
      <c r="EP422" s="188">
        <f t="shared" si="357"/>
        <v>19</v>
      </c>
      <c r="EQ422" s="159">
        <f t="shared" si="358"/>
        <v>16</v>
      </c>
      <c r="ER422" s="159">
        <f t="shared" si="359"/>
        <v>16</v>
      </c>
      <c r="ES422" s="159">
        <f t="shared" si="360"/>
        <v>16</v>
      </c>
      <c r="ET422" s="159">
        <f t="shared" si="361"/>
        <v>12</v>
      </c>
      <c r="EU422" s="159">
        <f t="shared" si="362"/>
        <v>15</v>
      </c>
      <c r="EV422" s="159"/>
      <c r="EW422" s="159">
        <f t="shared" si="363"/>
        <v>94</v>
      </c>
      <c r="EX422" s="159">
        <f t="shared" si="364"/>
        <v>19</v>
      </c>
      <c r="EY422" s="159">
        <f t="shared" si="365"/>
        <v>0</v>
      </c>
      <c r="EZ422" s="159">
        <f t="shared" si="440"/>
        <v>16</v>
      </c>
      <c r="FA422" s="159">
        <f t="shared" si="440"/>
        <v>16</v>
      </c>
      <c r="FB422" s="159">
        <f t="shared" si="441"/>
        <v>0</v>
      </c>
      <c r="FC422" s="159">
        <f t="shared" si="441"/>
        <v>0</v>
      </c>
      <c r="FD422" s="159">
        <f t="shared" si="366"/>
        <v>16</v>
      </c>
      <c r="FE422" s="159">
        <f t="shared" si="367"/>
        <v>0</v>
      </c>
      <c r="FF422" s="159">
        <f t="shared" si="442"/>
        <v>12</v>
      </c>
      <c r="FG422" s="159">
        <f t="shared" si="442"/>
        <v>15</v>
      </c>
      <c r="FH422" s="159">
        <f t="shared" si="368"/>
        <v>0</v>
      </c>
      <c r="FI422" s="159">
        <v>0</v>
      </c>
      <c r="FJ422" s="159">
        <v>0</v>
      </c>
      <c r="FK422" s="159"/>
      <c r="FL422" s="159"/>
      <c r="FM422" s="235">
        <v>94</v>
      </c>
    </row>
    <row r="423" spans="1:169" ht="29" x14ac:dyDescent="0.2">
      <c r="A423" s="194">
        <v>410</v>
      </c>
      <c r="B423" s="195">
        <v>211423243413</v>
      </c>
      <c r="C423" s="196" t="s">
        <v>1487</v>
      </c>
      <c r="D423" s="197"/>
      <c r="E423" s="198" t="s">
        <v>1488</v>
      </c>
      <c r="F423" s="199">
        <f t="shared" si="243"/>
        <v>2</v>
      </c>
      <c r="G423" s="199">
        <f t="shared" si="244"/>
        <v>2</v>
      </c>
      <c r="H423" s="199">
        <f t="shared" si="245"/>
        <v>2</v>
      </c>
      <c r="I423" s="199">
        <f t="shared" si="246"/>
        <v>2</v>
      </c>
      <c r="J423" s="199">
        <f t="shared" si="247"/>
        <v>0</v>
      </c>
      <c r="K423" s="199">
        <f t="shared" si="248"/>
        <v>0</v>
      </c>
      <c r="L423" s="199">
        <f t="shared" si="249"/>
        <v>0</v>
      </c>
      <c r="M423" s="199">
        <f t="shared" si="250"/>
        <v>0</v>
      </c>
      <c r="N423" s="199">
        <f t="shared" si="251"/>
        <v>0</v>
      </c>
      <c r="O423" s="200">
        <f t="shared" si="252"/>
        <v>0</v>
      </c>
      <c r="P423" s="199">
        <f t="shared" si="253"/>
        <v>6</v>
      </c>
      <c r="Q423" s="199">
        <f t="shared" si="254"/>
        <v>0</v>
      </c>
      <c r="R423" s="199">
        <f t="shared" si="255"/>
        <v>0</v>
      </c>
      <c r="S423" s="201">
        <f t="shared" si="428"/>
        <v>0</v>
      </c>
      <c r="T423" s="202">
        <f t="shared" si="256"/>
        <v>3</v>
      </c>
      <c r="U423" s="199">
        <f t="shared" si="257"/>
        <v>0</v>
      </c>
      <c r="V423" s="199">
        <f t="shared" si="258"/>
        <v>0</v>
      </c>
      <c r="W423" s="199">
        <f t="shared" si="259"/>
        <v>0</v>
      </c>
      <c r="X423" s="201">
        <f t="shared" si="260"/>
        <v>0</v>
      </c>
      <c r="Y423" s="203">
        <f t="shared" si="261"/>
        <v>4</v>
      </c>
      <c r="Z423" s="199">
        <f t="shared" si="262"/>
        <v>0</v>
      </c>
      <c r="AA423" s="199">
        <f t="shared" si="263"/>
        <v>0</v>
      </c>
      <c r="AB423" s="199">
        <f t="shared" si="264"/>
        <v>0</v>
      </c>
      <c r="AC423" s="201">
        <f t="shared" si="265"/>
        <v>0</v>
      </c>
      <c r="AD423" s="202">
        <f t="shared" si="266"/>
        <v>4</v>
      </c>
      <c r="AE423" s="199">
        <f t="shared" si="267"/>
        <v>6</v>
      </c>
      <c r="AF423" s="199">
        <f t="shared" si="268"/>
        <v>0</v>
      </c>
      <c r="AG423" s="199">
        <f t="shared" si="269"/>
        <v>0</v>
      </c>
      <c r="AH423" s="201">
        <f t="shared" si="270"/>
        <v>0</v>
      </c>
      <c r="AI423" s="204">
        <f t="shared" si="271"/>
        <v>3</v>
      </c>
      <c r="AJ423" s="199">
        <f t="shared" si="272"/>
        <v>5</v>
      </c>
      <c r="AK423" s="199">
        <f t="shared" si="273"/>
        <v>0</v>
      </c>
      <c r="AL423" s="199">
        <f t="shared" si="274"/>
        <v>0</v>
      </c>
      <c r="AM423" s="201">
        <f t="shared" si="275"/>
        <v>0</v>
      </c>
      <c r="AN423" s="204">
        <f t="shared" si="276"/>
        <v>3</v>
      </c>
      <c r="AO423" s="199">
        <f t="shared" si="277"/>
        <v>0</v>
      </c>
      <c r="AP423" s="199">
        <f t="shared" si="278"/>
        <v>0</v>
      </c>
      <c r="AQ423" s="199">
        <f t="shared" si="279"/>
        <v>0</v>
      </c>
      <c r="AR423" s="201">
        <f t="shared" si="280"/>
        <v>0</v>
      </c>
      <c r="AS423" s="204">
        <f t="shared" si="281"/>
        <v>4</v>
      </c>
      <c r="AT423" s="199">
        <f t="shared" si="282"/>
        <v>6</v>
      </c>
      <c r="AU423" s="199">
        <f t="shared" si="283"/>
        <v>0</v>
      </c>
      <c r="AV423" s="199">
        <f t="shared" si="284"/>
        <v>0</v>
      </c>
      <c r="AW423" s="201">
        <f t="shared" si="285"/>
        <v>0</v>
      </c>
      <c r="AX423" s="205">
        <f t="shared" si="286"/>
        <v>3</v>
      </c>
      <c r="AY423" s="199">
        <f t="shared" si="287"/>
        <v>0</v>
      </c>
      <c r="AZ423" s="199">
        <f t="shared" si="288"/>
        <v>0</v>
      </c>
      <c r="BA423" s="199">
        <f t="shared" si="289"/>
        <v>0</v>
      </c>
      <c r="BB423" s="201">
        <f t="shared" si="290"/>
        <v>0</v>
      </c>
      <c r="BC423" s="204">
        <f t="shared" si="291"/>
        <v>4</v>
      </c>
      <c r="BD423" s="199">
        <f t="shared" si="292"/>
        <v>0</v>
      </c>
      <c r="BE423" s="199">
        <f t="shared" si="293"/>
        <v>0</v>
      </c>
      <c r="BF423" s="199">
        <f t="shared" si="294"/>
        <v>0</v>
      </c>
      <c r="BG423" s="201">
        <f t="shared" si="295"/>
        <v>0</v>
      </c>
      <c r="BH423" s="204">
        <f t="shared" si="296"/>
        <v>4</v>
      </c>
      <c r="BI423" s="199">
        <f t="shared" si="297"/>
        <v>4</v>
      </c>
      <c r="BJ423" s="199">
        <f t="shared" si="298"/>
        <v>0</v>
      </c>
      <c r="BK423" s="199">
        <f t="shared" si="299"/>
        <v>0</v>
      </c>
      <c r="BL423" s="201">
        <f t="shared" si="300"/>
        <v>0</v>
      </c>
      <c r="BM423" s="206">
        <f t="shared" si="301"/>
        <v>3</v>
      </c>
      <c r="BN423" s="199">
        <f t="shared" si="302"/>
        <v>6</v>
      </c>
      <c r="BO423" s="199">
        <f t="shared" si="303"/>
        <v>0</v>
      </c>
      <c r="BP423" s="199">
        <f t="shared" si="304"/>
        <v>0</v>
      </c>
      <c r="BQ423" s="201">
        <f t="shared" si="305"/>
        <v>0</v>
      </c>
      <c r="BR423" s="207">
        <f t="shared" si="306"/>
        <v>3</v>
      </c>
      <c r="BS423" s="199">
        <f t="shared" si="307"/>
        <v>0</v>
      </c>
      <c r="BT423" s="199">
        <f t="shared" si="308"/>
        <v>0</v>
      </c>
      <c r="BU423" s="199">
        <f t="shared" si="309"/>
        <v>0</v>
      </c>
      <c r="BV423" s="201">
        <f t="shared" si="310"/>
        <v>0</v>
      </c>
      <c r="BW423" s="207">
        <f t="shared" si="311"/>
        <v>4</v>
      </c>
      <c r="BX423" s="235">
        <v>41</v>
      </c>
      <c r="BY423" s="235">
        <v>41</v>
      </c>
      <c r="BZ423" s="193" t="e">
        <f t="shared" si="312"/>
        <v>#VALUE!</v>
      </c>
      <c r="CA423" s="193">
        <f t="shared" si="313"/>
        <v>20</v>
      </c>
      <c r="CB423" s="193" t="e">
        <f t="shared" si="314"/>
        <v>#VALUE!</v>
      </c>
      <c r="CC423" s="193" t="e">
        <f t="shared" si="315"/>
        <v>#VALUE!</v>
      </c>
      <c r="CD423" s="193" t="e">
        <f t="shared" si="316"/>
        <v>#VALUE!</v>
      </c>
      <c r="CE423" s="193" t="e">
        <f t="shared" si="317"/>
        <v>#VALUE!</v>
      </c>
      <c r="CF423" s="193" t="e">
        <f t="shared" si="318"/>
        <v>#VALUE!</v>
      </c>
      <c r="CG423" s="193" t="e">
        <f t="shared" si="319"/>
        <v>#VALUE!</v>
      </c>
      <c r="CH423" s="193" t="e">
        <f t="shared" si="320"/>
        <v>#VALUE!</v>
      </c>
      <c r="CI423" s="193" t="e">
        <f t="shared" si="321"/>
        <v>#VALUE!</v>
      </c>
      <c r="CJ423" s="193" t="e">
        <f t="shared" si="322"/>
        <v>#VALUE!</v>
      </c>
      <c r="CK423" s="193" t="e">
        <f t="shared" si="323"/>
        <v>#VALUE!</v>
      </c>
      <c r="CL423" s="193" t="e">
        <f t="shared" si="324"/>
        <v>#VALUE!</v>
      </c>
      <c r="CM423" s="193" t="e">
        <f t="shared" si="325"/>
        <v>#VALUE!</v>
      </c>
      <c r="CN423" s="193" t="e">
        <f t="shared" si="326"/>
        <v>#VALUE!</v>
      </c>
      <c r="CO423" s="209" t="str">
        <f t="shared" si="327"/>
        <v>2023PEC AI 412</v>
      </c>
      <c r="CP423" s="193" t="e">
        <f t="shared" si="328"/>
        <v>#VALUE!</v>
      </c>
      <c r="CQ423" s="158"/>
      <c r="CR423" s="193">
        <f t="shared" si="329"/>
        <v>20</v>
      </c>
      <c r="CS423" s="193" t="e">
        <f t="shared" si="330"/>
        <v>#VALUE!</v>
      </c>
      <c r="CT423" s="193" t="e">
        <f t="shared" si="331"/>
        <v>#VALUE!</v>
      </c>
      <c r="CU423" s="193" t="e">
        <f t="shared" si="332"/>
        <v>#VALUE!</v>
      </c>
      <c r="CV423" s="193" t="e">
        <f t="shared" si="333"/>
        <v>#VALUE!</v>
      </c>
      <c r="CW423" s="193" t="e">
        <f t="shared" si="334"/>
        <v>#VALUE!</v>
      </c>
      <c r="CX423" s="193" t="e">
        <f t="shared" si="335"/>
        <v>#VALUE!</v>
      </c>
      <c r="CY423" s="193" t="e">
        <f t="shared" si="336"/>
        <v>#VALUE!</v>
      </c>
      <c r="CZ423" s="193" t="e">
        <f t="shared" si="337"/>
        <v>#VALUE!</v>
      </c>
      <c r="DA423" s="193" t="e">
        <f t="shared" si="338"/>
        <v>#VALUE!</v>
      </c>
      <c r="DB423" s="193" t="e">
        <f t="shared" si="339"/>
        <v>#VALUE!</v>
      </c>
      <c r="DC423" s="193" t="e">
        <f t="shared" si="340"/>
        <v>#VALUE!</v>
      </c>
      <c r="DD423" s="193" t="e">
        <f t="shared" si="341"/>
        <v>#VALUE!</v>
      </c>
      <c r="DE423" s="159"/>
      <c r="DF423" s="159" t="e">
        <f t="shared" si="342"/>
        <v>#VALUE!</v>
      </c>
      <c r="DG423" s="159"/>
      <c r="DH423" s="159"/>
      <c r="DI423" s="159"/>
      <c r="DJ423" s="159"/>
      <c r="DK423" s="159"/>
      <c r="DL423" s="159"/>
      <c r="DM423" s="159"/>
      <c r="DN423" s="159"/>
      <c r="DO423" s="159"/>
      <c r="DP423" s="159"/>
      <c r="DQ423" s="159"/>
      <c r="DR423" s="159">
        <f t="shared" si="343"/>
        <v>41</v>
      </c>
      <c r="DS423" s="188">
        <f t="shared" si="344"/>
        <v>8</v>
      </c>
      <c r="DT423" s="159">
        <f t="shared" si="345"/>
        <v>6</v>
      </c>
      <c r="DU423" s="159">
        <f t="shared" si="346"/>
        <v>6</v>
      </c>
      <c r="DV423" s="159">
        <f t="shared" si="347"/>
        <v>5</v>
      </c>
      <c r="DW423" s="159">
        <f t="shared" si="348"/>
        <v>6</v>
      </c>
      <c r="DX423" s="159">
        <f t="shared" si="349"/>
        <v>4</v>
      </c>
      <c r="DY423" s="210">
        <f t="shared" si="350"/>
        <v>6</v>
      </c>
      <c r="DZ423" s="159">
        <f t="shared" si="351"/>
        <v>41</v>
      </c>
      <c r="EA423" s="159">
        <f t="shared" si="352"/>
        <v>8</v>
      </c>
      <c r="EB423" s="159">
        <f t="shared" si="353"/>
        <v>6</v>
      </c>
      <c r="EC423" s="159">
        <f t="shared" si="436"/>
        <v>0</v>
      </c>
      <c r="ED423" s="159">
        <f t="shared" si="436"/>
        <v>0</v>
      </c>
      <c r="EE423" s="159">
        <f t="shared" si="437"/>
        <v>6</v>
      </c>
      <c r="EF423" s="159">
        <f t="shared" si="437"/>
        <v>5</v>
      </c>
      <c r="EG423" s="159">
        <f t="shared" si="354"/>
        <v>0</v>
      </c>
      <c r="EH423" s="159">
        <f t="shared" si="355"/>
        <v>6</v>
      </c>
      <c r="EI423" s="159">
        <f t="shared" si="438"/>
        <v>0</v>
      </c>
      <c r="EJ423" s="159">
        <f t="shared" si="438"/>
        <v>0</v>
      </c>
      <c r="EK423" s="159">
        <f t="shared" si="439"/>
        <v>4</v>
      </c>
      <c r="EL423" s="159">
        <f t="shared" si="439"/>
        <v>6</v>
      </c>
      <c r="EM423" s="159">
        <f t="shared" si="356"/>
        <v>0</v>
      </c>
      <c r="EN423" s="159"/>
      <c r="EO423" s="159"/>
      <c r="EP423" s="188">
        <f t="shared" si="357"/>
        <v>8</v>
      </c>
      <c r="EQ423" s="159">
        <f t="shared" si="358"/>
        <v>7</v>
      </c>
      <c r="ER423" s="159">
        <f t="shared" si="359"/>
        <v>7</v>
      </c>
      <c r="ES423" s="159">
        <f t="shared" si="360"/>
        <v>7</v>
      </c>
      <c r="ET423" s="159">
        <f t="shared" si="361"/>
        <v>5</v>
      </c>
      <c r="EU423" s="159">
        <f t="shared" si="362"/>
        <v>7</v>
      </c>
      <c r="EV423" s="159"/>
      <c r="EW423" s="159">
        <f t="shared" si="363"/>
        <v>41</v>
      </c>
      <c r="EX423" s="159">
        <f t="shared" si="364"/>
        <v>8</v>
      </c>
      <c r="EY423" s="159">
        <f t="shared" si="365"/>
        <v>7</v>
      </c>
      <c r="EZ423" s="159">
        <f t="shared" si="440"/>
        <v>0</v>
      </c>
      <c r="FA423" s="159">
        <f t="shared" si="440"/>
        <v>0</v>
      </c>
      <c r="FB423" s="159">
        <f t="shared" si="441"/>
        <v>7</v>
      </c>
      <c r="FC423" s="159">
        <f t="shared" si="441"/>
        <v>7</v>
      </c>
      <c r="FD423" s="159">
        <f t="shared" si="366"/>
        <v>0</v>
      </c>
      <c r="FE423" s="159">
        <f t="shared" si="367"/>
        <v>5</v>
      </c>
      <c r="FF423" s="159">
        <f t="shared" si="442"/>
        <v>0</v>
      </c>
      <c r="FG423" s="159">
        <f t="shared" si="442"/>
        <v>0</v>
      </c>
      <c r="FH423" s="159">
        <f t="shared" si="368"/>
        <v>7</v>
      </c>
      <c r="FI423" s="159">
        <v>0</v>
      </c>
      <c r="FJ423" s="159">
        <v>0</v>
      </c>
      <c r="FK423" s="159"/>
      <c r="FL423" s="159"/>
      <c r="FM423" s="235">
        <v>41</v>
      </c>
    </row>
    <row r="424" spans="1:169" ht="18" x14ac:dyDescent="0.2">
      <c r="A424" s="213">
        <v>411</v>
      </c>
      <c r="B424" s="211">
        <v>211423243414</v>
      </c>
      <c r="C424" s="211" t="s">
        <v>1489</v>
      </c>
      <c r="D424" s="197"/>
      <c r="E424" s="212" t="s">
        <v>1490</v>
      </c>
      <c r="F424" s="199">
        <f t="shared" si="243"/>
        <v>2</v>
      </c>
      <c r="G424" s="199">
        <f t="shared" si="244"/>
        <v>2</v>
      </c>
      <c r="H424" s="199">
        <f t="shared" si="245"/>
        <v>2</v>
      </c>
      <c r="I424" s="199">
        <f t="shared" si="246"/>
        <v>2</v>
      </c>
      <c r="J424" s="199">
        <f t="shared" si="247"/>
        <v>2</v>
      </c>
      <c r="K424" s="199">
        <f t="shared" si="248"/>
        <v>2</v>
      </c>
      <c r="L424" s="199">
        <f t="shared" si="249"/>
        <v>2</v>
      </c>
      <c r="M424" s="199">
        <f t="shared" si="250"/>
        <v>0</v>
      </c>
      <c r="N424" s="199">
        <f t="shared" si="251"/>
        <v>0</v>
      </c>
      <c r="O424" s="200">
        <f t="shared" si="252"/>
        <v>0</v>
      </c>
      <c r="P424" s="199">
        <f t="shared" si="253"/>
        <v>0</v>
      </c>
      <c r="Q424" s="199">
        <f t="shared" si="254"/>
        <v>0</v>
      </c>
      <c r="R424" s="199">
        <f t="shared" si="255"/>
        <v>0</v>
      </c>
      <c r="S424" s="201">
        <f t="shared" si="428"/>
        <v>0</v>
      </c>
      <c r="T424" s="202">
        <f t="shared" si="256"/>
        <v>4</v>
      </c>
      <c r="U424" s="199">
        <f t="shared" si="257"/>
        <v>9</v>
      </c>
      <c r="V424" s="199">
        <f t="shared" si="258"/>
        <v>0</v>
      </c>
      <c r="W424" s="199">
        <f t="shared" si="259"/>
        <v>0</v>
      </c>
      <c r="X424" s="201">
        <f t="shared" si="260"/>
        <v>0</v>
      </c>
      <c r="Y424" s="203">
        <f t="shared" si="261"/>
        <v>3</v>
      </c>
      <c r="Z424" s="199">
        <f t="shared" si="262"/>
        <v>10</v>
      </c>
      <c r="AA424" s="199">
        <f t="shared" si="263"/>
        <v>0</v>
      </c>
      <c r="AB424" s="199">
        <f t="shared" si="264"/>
        <v>0</v>
      </c>
      <c r="AC424" s="201">
        <f t="shared" si="265"/>
        <v>0</v>
      </c>
      <c r="AD424" s="202">
        <f t="shared" si="266"/>
        <v>3</v>
      </c>
      <c r="AE424" s="199">
        <f t="shared" si="267"/>
        <v>0</v>
      </c>
      <c r="AF424" s="199">
        <f t="shared" si="268"/>
        <v>0</v>
      </c>
      <c r="AG424" s="199">
        <f t="shared" si="269"/>
        <v>0</v>
      </c>
      <c r="AH424" s="201">
        <f t="shared" si="270"/>
        <v>0</v>
      </c>
      <c r="AI424" s="204">
        <f t="shared" si="271"/>
        <v>4</v>
      </c>
      <c r="AJ424" s="199">
        <f t="shared" si="272"/>
        <v>0</v>
      </c>
      <c r="AK424" s="199">
        <f t="shared" si="273"/>
        <v>0</v>
      </c>
      <c r="AL424" s="199">
        <f t="shared" si="274"/>
        <v>0</v>
      </c>
      <c r="AM424" s="201">
        <f t="shared" si="275"/>
        <v>0</v>
      </c>
      <c r="AN424" s="204">
        <f t="shared" si="276"/>
        <v>4</v>
      </c>
      <c r="AO424" s="199">
        <f t="shared" si="277"/>
        <v>10</v>
      </c>
      <c r="AP424" s="199">
        <f t="shared" si="278"/>
        <v>0</v>
      </c>
      <c r="AQ424" s="199">
        <f t="shared" si="279"/>
        <v>0</v>
      </c>
      <c r="AR424" s="201">
        <f t="shared" si="280"/>
        <v>0</v>
      </c>
      <c r="AS424" s="204">
        <f t="shared" si="281"/>
        <v>3</v>
      </c>
      <c r="AT424" s="199">
        <f t="shared" si="282"/>
        <v>0</v>
      </c>
      <c r="AU424" s="199">
        <f t="shared" si="283"/>
        <v>0</v>
      </c>
      <c r="AV424" s="199">
        <f t="shared" si="284"/>
        <v>0</v>
      </c>
      <c r="AW424" s="201">
        <f t="shared" si="285"/>
        <v>0</v>
      </c>
      <c r="AX424" s="205">
        <f t="shared" si="286"/>
        <v>4</v>
      </c>
      <c r="AY424" s="199">
        <f t="shared" si="287"/>
        <v>10</v>
      </c>
      <c r="AZ424" s="199">
        <f t="shared" si="288"/>
        <v>0</v>
      </c>
      <c r="BA424" s="199">
        <f t="shared" si="289"/>
        <v>0</v>
      </c>
      <c r="BB424" s="201">
        <f t="shared" si="290"/>
        <v>0</v>
      </c>
      <c r="BC424" s="204">
        <f t="shared" si="291"/>
        <v>3</v>
      </c>
      <c r="BD424" s="199">
        <f t="shared" si="292"/>
        <v>6</v>
      </c>
      <c r="BE424" s="199">
        <f t="shared" si="293"/>
        <v>0</v>
      </c>
      <c r="BF424" s="199">
        <f t="shared" si="294"/>
        <v>0</v>
      </c>
      <c r="BG424" s="201">
        <f t="shared" si="295"/>
        <v>0</v>
      </c>
      <c r="BH424" s="204">
        <f t="shared" si="296"/>
        <v>3</v>
      </c>
      <c r="BI424" s="199">
        <f t="shared" si="297"/>
        <v>0</v>
      </c>
      <c r="BJ424" s="199">
        <f t="shared" si="298"/>
        <v>0</v>
      </c>
      <c r="BK424" s="199">
        <f t="shared" si="299"/>
        <v>0</v>
      </c>
      <c r="BL424" s="201">
        <f t="shared" si="300"/>
        <v>0</v>
      </c>
      <c r="BM424" s="206">
        <f t="shared" si="301"/>
        <v>4</v>
      </c>
      <c r="BN424" s="199">
        <f t="shared" si="302"/>
        <v>0</v>
      </c>
      <c r="BO424" s="199">
        <f t="shared" si="303"/>
        <v>0</v>
      </c>
      <c r="BP424" s="199">
        <f t="shared" si="304"/>
        <v>0</v>
      </c>
      <c r="BQ424" s="201">
        <f t="shared" si="305"/>
        <v>0</v>
      </c>
      <c r="BR424" s="207">
        <f t="shared" si="306"/>
        <v>4</v>
      </c>
      <c r="BS424" s="199">
        <f t="shared" si="307"/>
        <v>10</v>
      </c>
      <c r="BT424" s="199">
        <f t="shared" si="308"/>
        <v>0</v>
      </c>
      <c r="BU424" s="199">
        <f t="shared" si="309"/>
        <v>0</v>
      </c>
      <c r="BV424" s="201">
        <f t="shared" si="310"/>
        <v>0</v>
      </c>
      <c r="BW424" s="207">
        <f t="shared" si="311"/>
        <v>3</v>
      </c>
      <c r="BX424" s="235">
        <v>69</v>
      </c>
      <c r="BY424" s="235">
        <v>69</v>
      </c>
      <c r="BZ424" s="193" t="e">
        <f t="shared" si="312"/>
        <v>#VALUE!</v>
      </c>
      <c r="CA424" s="193">
        <f t="shared" si="313"/>
        <v>20</v>
      </c>
      <c r="CB424" s="193" t="e">
        <f t="shared" si="314"/>
        <v>#VALUE!</v>
      </c>
      <c r="CC424" s="193" t="e">
        <f t="shared" si="315"/>
        <v>#VALUE!</v>
      </c>
      <c r="CD424" s="193" t="e">
        <f t="shared" si="316"/>
        <v>#VALUE!</v>
      </c>
      <c r="CE424" s="193" t="e">
        <f t="shared" si="317"/>
        <v>#VALUE!</v>
      </c>
      <c r="CF424" s="193" t="e">
        <f t="shared" si="318"/>
        <v>#VALUE!</v>
      </c>
      <c r="CG424" s="193" t="e">
        <f t="shared" si="319"/>
        <v>#VALUE!</v>
      </c>
      <c r="CH424" s="193" t="e">
        <f t="shared" si="320"/>
        <v>#VALUE!</v>
      </c>
      <c r="CI424" s="193" t="e">
        <f t="shared" si="321"/>
        <v>#VALUE!</v>
      </c>
      <c r="CJ424" s="193" t="e">
        <f t="shared" si="322"/>
        <v>#VALUE!</v>
      </c>
      <c r="CK424" s="193" t="e">
        <f t="shared" si="323"/>
        <v>#VALUE!</v>
      </c>
      <c r="CL424" s="193" t="e">
        <f t="shared" si="324"/>
        <v>#VALUE!</v>
      </c>
      <c r="CM424" s="193" t="e">
        <f t="shared" si="325"/>
        <v>#VALUE!</v>
      </c>
      <c r="CN424" s="193" t="e">
        <f t="shared" si="326"/>
        <v>#VALUE!</v>
      </c>
      <c r="CO424" s="209" t="str">
        <f t="shared" si="327"/>
        <v>2023PEC AI 255</v>
      </c>
      <c r="CP424" s="193" t="e">
        <f t="shared" si="328"/>
        <v>#VALUE!</v>
      </c>
      <c r="CQ424" s="158"/>
      <c r="CR424" s="193">
        <f t="shared" si="329"/>
        <v>20</v>
      </c>
      <c r="CS424" s="193" t="e">
        <f t="shared" si="330"/>
        <v>#VALUE!</v>
      </c>
      <c r="CT424" s="193" t="e">
        <f t="shared" si="331"/>
        <v>#VALUE!</v>
      </c>
      <c r="CU424" s="193" t="e">
        <f t="shared" si="332"/>
        <v>#VALUE!</v>
      </c>
      <c r="CV424" s="193" t="e">
        <f t="shared" si="333"/>
        <v>#VALUE!</v>
      </c>
      <c r="CW424" s="193" t="e">
        <f t="shared" si="334"/>
        <v>#VALUE!</v>
      </c>
      <c r="CX424" s="193" t="e">
        <f t="shared" si="335"/>
        <v>#VALUE!</v>
      </c>
      <c r="CY424" s="193" t="e">
        <f t="shared" si="336"/>
        <v>#VALUE!</v>
      </c>
      <c r="CZ424" s="193" t="e">
        <f t="shared" si="337"/>
        <v>#VALUE!</v>
      </c>
      <c r="DA424" s="193" t="e">
        <f t="shared" si="338"/>
        <v>#VALUE!</v>
      </c>
      <c r="DB424" s="193" t="e">
        <f t="shared" si="339"/>
        <v>#VALUE!</v>
      </c>
      <c r="DC424" s="193" t="e">
        <f t="shared" si="340"/>
        <v>#VALUE!</v>
      </c>
      <c r="DD424" s="193" t="e">
        <f t="shared" si="341"/>
        <v>#VALUE!</v>
      </c>
      <c r="DE424" s="159"/>
      <c r="DF424" s="159" t="e">
        <f t="shared" si="342"/>
        <v>#VALUE!</v>
      </c>
      <c r="DG424" s="159"/>
      <c r="DH424" s="159"/>
      <c r="DI424" s="159"/>
      <c r="DJ424" s="159"/>
      <c r="DK424" s="159"/>
      <c r="DL424" s="159"/>
      <c r="DM424" s="159"/>
      <c r="DN424" s="159"/>
      <c r="DO424" s="159"/>
      <c r="DP424" s="159"/>
      <c r="DQ424" s="159"/>
      <c r="DR424" s="159">
        <f t="shared" si="343"/>
        <v>69</v>
      </c>
      <c r="DS424" s="188">
        <f t="shared" si="344"/>
        <v>14</v>
      </c>
      <c r="DT424" s="159">
        <f t="shared" si="345"/>
        <v>9</v>
      </c>
      <c r="DU424" s="159">
        <f t="shared" si="346"/>
        <v>10</v>
      </c>
      <c r="DV424" s="159">
        <f t="shared" si="347"/>
        <v>10</v>
      </c>
      <c r="DW424" s="159">
        <f t="shared" si="348"/>
        <v>10</v>
      </c>
      <c r="DX424" s="159">
        <f t="shared" si="349"/>
        <v>6</v>
      </c>
      <c r="DY424" s="210">
        <f t="shared" si="350"/>
        <v>10</v>
      </c>
      <c r="DZ424" s="159">
        <f t="shared" si="351"/>
        <v>69</v>
      </c>
      <c r="EA424" s="159">
        <f t="shared" si="352"/>
        <v>14</v>
      </c>
      <c r="EB424" s="159">
        <f t="shared" si="353"/>
        <v>0</v>
      </c>
      <c r="EC424" s="159">
        <f t="shared" si="436"/>
        <v>9</v>
      </c>
      <c r="ED424" s="159">
        <f t="shared" si="436"/>
        <v>10</v>
      </c>
      <c r="EE424" s="159">
        <f t="shared" si="437"/>
        <v>0</v>
      </c>
      <c r="EF424" s="159">
        <f t="shared" si="437"/>
        <v>0</v>
      </c>
      <c r="EG424" s="159">
        <f t="shared" si="354"/>
        <v>10</v>
      </c>
      <c r="EH424" s="159">
        <f t="shared" si="355"/>
        <v>0</v>
      </c>
      <c r="EI424" s="159">
        <f t="shared" si="438"/>
        <v>10</v>
      </c>
      <c r="EJ424" s="159">
        <f t="shared" si="438"/>
        <v>6</v>
      </c>
      <c r="EK424" s="159">
        <f t="shared" si="439"/>
        <v>0</v>
      </c>
      <c r="EL424" s="159">
        <f t="shared" si="439"/>
        <v>0</v>
      </c>
      <c r="EM424" s="159">
        <f t="shared" si="356"/>
        <v>10</v>
      </c>
      <c r="EN424" s="159"/>
      <c r="EO424" s="159"/>
      <c r="EP424" s="188">
        <f t="shared" si="357"/>
        <v>14</v>
      </c>
      <c r="EQ424" s="159">
        <f t="shared" si="358"/>
        <v>12</v>
      </c>
      <c r="ER424" s="159">
        <f t="shared" si="359"/>
        <v>12</v>
      </c>
      <c r="ES424" s="159">
        <f t="shared" si="360"/>
        <v>12</v>
      </c>
      <c r="ET424" s="159">
        <f t="shared" si="361"/>
        <v>8</v>
      </c>
      <c r="EU424" s="159">
        <f t="shared" si="362"/>
        <v>11</v>
      </c>
      <c r="EV424" s="159"/>
      <c r="EW424" s="159">
        <f t="shared" si="363"/>
        <v>69</v>
      </c>
      <c r="EX424" s="159">
        <f t="shared" si="364"/>
        <v>14</v>
      </c>
      <c r="EY424" s="159">
        <f t="shared" si="365"/>
        <v>0</v>
      </c>
      <c r="EZ424" s="159">
        <f t="shared" si="440"/>
        <v>12</v>
      </c>
      <c r="FA424" s="159">
        <f t="shared" si="440"/>
        <v>12</v>
      </c>
      <c r="FB424" s="159">
        <f t="shared" si="441"/>
        <v>0</v>
      </c>
      <c r="FC424" s="159">
        <f t="shared" si="441"/>
        <v>0</v>
      </c>
      <c r="FD424" s="159">
        <f t="shared" si="366"/>
        <v>12</v>
      </c>
      <c r="FE424" s="159">
        <f t="shared" si="367"/>
        <v>0</v>
      </c>
      <c r="FF424" s="159">
        <f t="shared" si="442"/>
        <v>8</v>
      </c>
      <c r="FG424" s="159">
        <f t="shared" si="442"/>
        <v>11</v>
      </c>
      <c r="FH424" s="159">
        <f t="shared" si="368"/>
        <v>0</v>
      </c>
      <c r="FI424" s="159">
        <v>0</v>
      </c>
      <c r="FJ424" s="159">
        <v>0</v>
      </c>
      <c r="FK424" s="159"/>
      <c r="FL424" s="159"/>
      <c r="FM424" s="235">
        <v>69</v>
      </c>
    </row>
    <row r="425" spans="1:169" ht="18" x14ac:dyDescent="0.2">
      <c r="A425" s="194">
        <v>412</v>
      </c>
      <c r="B425" s="211">
        <v>211423243415</v>
      </c>
      <c r="C425" s="211" t="s">
        <v>1491</v>
      </c>
      <c r="D425" s="197"/>
      <c r="E425" s="212" t="s">
        <v>1492</v>
      </c>
      <c r="F425" s="199">
        <f t="shared" si="243"/>
        <v>2</v>
      </c>
      <c r="G425" s="199">
        <f t="shared" si="244"/>
        <v>2</v>
      </c>
      <c r="H425" s="199">
        <f t="shared" si="245"/>
        <v>2</v>
      </c>
      <c r="I425" s="199">
        <f t="shared" si="246"/>
        <v>0</v>
      </c>
      <c r="J425" s="199">
        <f t="shared" si="247"/>
        <v>0</v>
      </c>
      <c r="K425" s="199">
        <f t="shared" si="248"/>
        <v>0</v>
      </c>
      <c r="L425" s="199">
        <f t="shared" si="249"/>
        <v>0</v>
      </c>
      <c r="M425" s="199">
        <f t="shared" si="250"/>
        <v>0</v>
      </c>
      <c r="N425" s="199">
        <f t="shared" si="251"/>
        <v>0</v>
      </c>
      <c r="O425" s="200">
        <f t="shared" si="252"/>
        <v>0</v>
      </c>
      <c r="P425" s="199">
        <f t="shared" si="253"/>
        <v>5</v>
      </c>
      <c r="Q425" s="199">
        <f t="shared" si="254"/>
        <v>0</v>
      </c>
      <c r="R425" s="199">
        <f t="shared" si="255"/>
        <v>0</v>
      </c>
      <c r="S425" s="201">
        <f t="shared" si="428"/>
        <v>0</v>
      </c>
      <c r="T425" s="202">
        <f t="shared" si="256"/>
        <v>3</v>
      </c>
      <c r="U425" s="199">
        <f t="shared" si="257"/>
        <v>0</v>
      </c>
      <c r="V425" s="199">
        <f t="shared" si="258"/>
        <v>0</v>
      </c>
      <c r="W425" s="199">
        <f t="shared" si="259"/>
        <v>0</v>
      </c>
      <c r="X425" s="201">
        <f t="shared" si="260"/>
        <v>0</v>
      </c>
      <c r="Y425" s="203">
        <f t="shared" si="261"/>
        <v>4</v>
      </c>
      <c r="Z425" s="199">
        <f t="shared" si="262"/>
        <v>0</v>
      </c>
      <c r="AA425" s="199">
        <f t="shared" si="263"/>
        <v>0</v>
      </c>
      <c r="AB425" s="199">
        <f t="shared" si="264"/>
        <v>0</v>
      </c>
      <c r="AC425" s="201">
        <f t="shared" si="265"/>
        <v>0</v>
      </c>
      <c r="AD425" s="202">
        <f t="shared" si="266"/>
        <v>4</v>
      </c>
      <c r="AE425" s="199">
        <f t="shared" si="267"/>
        <v>5</v>
      </c>
      <c r="AF425" s="199">
        <f t="shared" si="268"/>
        <v>0</v>
      </c>
      <c r="AG425" s="199">
        <f t="shared" si="269"/>
        <v>0</v>
      </c>
      <c r="AH425" s="201">
        <f t="shared" si="270"/>
        <v>0</v>
      </c>
      <c r="AI425" s="204">
        <f t="shared" si="271"/>
        <v>3</v>
      </c>
      <c r="AJ425" s="199">
        <f t="shared" si="272"/>
        <v>4</v>
      </c>
      <c r="AK425" s="199">
        <f t="shared" si="273"/>
        <v>0</v>
      </c>
      <c r="AL425" s="199">
        <f t="shared" si="274"/>
        <v>0</v>
      </c>
      <c r="AM425" s="201">
        <f t="shared" si="275"/>
        <v>0</v>
      </c>
      <c r="AN425" s="204">
        <f t="shared" si="276"/>
        <v>3</v>
      </c>
      <c r="AO425" s="199">
        <f t="shared" si="277"/>
        <v>0</v>
      </c>
      <c r="AP425" s="199">
        <f t="shared" si="278"/>
        <v>0</v>
      </c>
      <c r="AQ425" s="199">
        <f t="shared" si="279"/>
        <v>0</v>
      </c>
      <c r="AR425" s="201">
        <f t="shared" si="280"/>
        <v>0</v>
      </c>
      <c r="AS425" s="204">
        <f t="shared" si="281"/>
        <v>4</v>
      </c>
      <c r="AT425" s="199">
        <f t="shared" si="282"/>
        <v>5</v>
      </c>
      <c r="AU425" s="199">
        <f t="shared" si="283"/>
        <v>0</v>
      </c>
      <c r="AV425" s="199">
        <f t="shared" si="284"/>
        <v>0</v>
      </c>
      <c r="AW425" s="201">
        <f t="shared" si="285"/>
        <v>0</v>
      </c>
      <c r="AX425" s="205">
        <f t="shared" si="286"/>
        <v>3</v>
      </c>
      <c r="AY425" s="199">
        <f t="shared" si="287"/>
        <v>0</v>
      </c>
      <c r="AZ425" s="199">
        <f t="shared" si="288"/>
        <v>0</v>
      </c>
      <c r="BA425" s="199">
        <f t="shared" si="289"/>
        <v>0</v>
      </c>
      <c r="BB425" s="201">
        <f t="shared" si="290"/>
        <v>0</v>
      </c>
      <c r="BC425" s="204">
        <f t="shared" si="291"/>
        <v>4</v>
      </c>
      <c r="BD425" s="199">
        <f t="shared" si="292"/>
        <v>0</v>
      </c>
      <c r="BE425" s="199">
        <f t="shared" si="293"/>
        <v>0</v>
      </c>
      <c r="BF425" s="199">
        <f t="shared" si="294"/>
        <v>0</v>
      </c>
      <c r="BG425" s="201">
        <f t="shared" si="295"/>
        <v>0</v>
      </c>
      <c r="BH425" s="204">
        <f t="shared" si="296"/>
        <v>4</v>
      </c>
      <c r="BI425" s="199">
        <f t="shared" si="297"/>
        <v>0</v>
      </c>
      <c r="BJ425" s="199">
        <f t="shared" si="298"/>
        <v>0</v>
      </c>
      <c r="BK425" s="199">
        <f t="shared" si="299"/>
        <v>0</v>
      </c>
      <c r="BL425" s="201">
        <f t="shared" si="300"/>
        <v>0</v>
      </c>
      <c r="BM425" s="206">
        <f t="shared" si="301"/>
        <v>4</v>
      </c>
      <c r="BN425" s="199">
        <f t="shared" si="302"/>
        <v>5</v>
      </c>
      <c r="BO425" s="199">
        <f t="shared" si="303"/>
        <v>0</v>
      </c>
      <c r="BP425" s="199">
        <f t="shared" si="304"/>
        <v>0</v>
      </c>
      <c r="BQ425" s="201">
        <f t="shared" si="305"/>
        <v>0</v>
      </c>
      <c r="BR425" s="207">
        <f t="shared" si="306"/>
        <v>3</v>
      </c>
      <c r="BS425" s="199">
        <f t="shared" si="307"/>
        <v>0</v>
      </c>
      <c r="BT425" s="199">
        <f t="shared" si="308"/>
        <v>0</v>
      </c>
      <c r="BU425" s="199">
        <f t="shared" si="309"/>
        <v>0</v>
      </c>
      <c r="BV425" s="201">
        <f t="shared" si="310"/>
        <v>0</v>
      </c>
      <c r="BW425" s="207">
        <f t="shared" si="311"/>
        <v>4</v>
      </c>
      <c r="BX425" s="235">
        <v>30</v>
      </c>
      <c r="BY425" s="235">
        <v>30</v>
      </c>
      <c r="BZ425" s="193" t="e">
        <f t="shared" si="312"/>
        <v>#VALUE!</v>
      </c>
      <c r="CA425" s="193">
        <f t="shared" si="313"/>
        <v>20</v>
      </c>
      <c r="CB425" s="193" t="e">
        <f t="shared" si="314"/>
        <v>#VALUE!</v>
      </c>
      <c r="CC425" s="193" t="e">
        <f t="shared" si="315"/>
        <v>#VALUE!</v>
      </c>
      <c r="CD425" s="193" t="e">
        <f t="shared" si="316"/>
        <v>#VALUE!</v>
      </c>
      <c r="CE425" s="193" t="e">
        <f t="shared" si="317"/>
        <v>#VALUE!</v>
      </c>
      <c r="CF425" s="193" t="e">
        <f t="shared" si="318"/>
        <v>#VALUE!</v>
      </c>
      <c r="CG425" s="193" t="e">
        <f t="shared" si="319"/>
        <v>#VALUE!</v>
      </c>
      <c r="CH425" s="193" t="e">
        <f t="shared" si="320"/>
        <v>#VALUE!</v>
      </c>
      <c r="CI425" s="193" t="e">
        <f t="shared" si="321"/>
        <v>#VALUE!</v>
      </c>
      <c r="CJ425" s="193" t="e">
        <f t="shared" si="322"/>
        <v>#VALUE!</v>
      </c>
      <c r="CK425" s="193" t="e">
        <f t="shared" si="323"/>
        <v>#VALUE!</v>
      </c>
      <c r="CL425" s="193" t="e">
        <f t="shared" si="324"/>
        <v>#VALUE!</v>
      </c>
      <c r="CM425" s="193" t="e">
        <f t="shared" si="325"/>
        <v>#VALUE!</v>
      </c>
      <c r="CN425" s="193" t="e">
        <f t="shared" si="326"/>
        <v>#VALUE!</v>
      </c>
      <c r="CO425" s="209" t="str">
        <f t="shared" si="327"/>
        <v>2023PEC AI 256</v>
      </c>
      <c r="CP425" s="193" t="e">
        <f t="shared" si="328"/>
        <v>#VALUE!</v>
      </c>
      <c r="CQ425" s="158"/>
      <c r="CR425" s="193">
        <f t="shared" si="329"/>
        <v>20</v>
      </c>
      <c r="CS425" s="193" t="e">
        <f t="shared" si="330"/>
        <v>#VALUE!</v>
      </c>
      <c r="CT425" s="193" t="e">
        <f t="shared" si="331"/>
        <v>#VALUE!</v>
      </c>
      <c r="CU425" s="193" t="e">
        <f t="shared" si="332"/>
        <v>#VALUE!</v>
      </c>
      <c r="CV425" s="193" t="e">
        <f t="shared" si="333"/>
        <v>#VALUE!</v>
      </c>
      <c r="CW425" s="193" t="e">
        <f t="shared" si="334"/>
        <v>#VALUE!</v>
      </c>
      <c r="CX425" s="193" t="e">
        <f t="shared" si="335"/>
        <v>#VALUE!</v>
      </c>
      <c r="CY425" s="193" t="e">
        <f t="shared" si="336"/>
        <v>#VALUE!</v>
      </c>
      <c r="CZ425" s="193" t="e">
        <f t="shared" si="337"/>
        <v>#VALUE!</v>
      </c>
      <c r="DA425" s="193" t="e">
        <f t="shared" si="338"/>
        <v>#VALUE!</v>
      </c>
      <c r="DB425" s="193" t="e">
        <f t="shared" si="339"/>
        <v>#VALUE!</v>
      </c>
      <c r="DC425" s="193" t="e">
        <f t="shared" si="340"/>
        <v>#VALUE!</v>
      </c>
      <c r="DD425" s="193" t="e">
        <f t="shared" si="341"/>
        <v>#VALUE!</v>
      </c>
      <c r="DE425" s="159"/>
      <c r="DF425" s="159" t="e">
        <f t="shared" si="342"/>
        <v>#VALUE!</v>
      </c>
      <c r="DG425" s="159"/>
      <c r="DH425" s="159"/>
      <c r="DI425" s="159"/>
      <c r="DJ425" s="159"/>
      <c r="DK425" s="159"/>
      <c r="DL425" s="159"/>
      <c r="DM425" s="159"/>
      <c r="DN425" s="159"/>
      <c r="DO425" s="159"/>
      <c r="DP425" s="159"/>
      <c r="DQ425" s="159"/>
      <c r="DR425" s="159">
        <f t="shared" si="343"/>
        <v>30</v>
      </c>
      <c r="DS425" s="188">
        <f t="shared" si="344"/>
        <v>6</v>
      </c>
      <c r="DT425" s="159">
        <f t="shared" si="345"/>
        <v>5</v>
      </c>
      <c r="DU425" s="159">
        <f t="shared" si="346"/>
        <v>5</v>
      </c>
      <c r="DV425" s="159">
        <f t="shared" si="347"/>
        <v>4</v>
      </c>
      <c r="DW425" s="159">
        <f t="shared" si="348"/>
        <v>5</v>
      </c>
      <c r="DX425" s="159">
        <f t="shared" si="349"/>
        <v>0</v>
      </c>
      <c r="DY425" s="210">
        <f t="shared" si="350"/>
        <v>5</v>
      </c>
      <c r="DZ425" s="159">
        <f t="shared" si="351"/>
        <v>30</v>
      </c>
      <c r="EA425" s="159">
        <f t="shared" si="352"/>
        <v>6</v>
      </c>
      <c r="EB425" s="159">
        <f t="shared" si="353"/>
        <v>5</v>
      </c>
      <c r="EC425" s="159">
        <f t="shared" si="436"/>
        <v>0</v>
      </c>
      <c r="ED425" s="159">
        <f t="shared" si="436"/>
        <v>0</v>
      </c>
      <c r="EE425" s="159">
        <f t="shared" si="437"/>
        <v>5</v>
      </c>
      <c r="EF425" s="159">
        <f t="shared" si="437"/>
        <v>4</v>
      </c>
      <c r="EG425" s="159">
        <f t="shared" si="354"/>
        <v>0</v>
      </c>
      <c r="EH425" s="159">
        <f t="shared" si="355"/>
        <v>5</v>
      </c>
      <c r="EI425" s="159">
        <f t="shared" si="438"/>
        <v>0</v>
      </c>
      <c r="EJ425" s="159">
        <f t="shared" si="438"/>
        <v>0</v>
      </c>
      <c r="EK425" s="159">
        <f t="shared" si="439"/>
        <v>0</v>
      </c>
      <c r="EL425" s="159">
        <f t="shared" si="439"/>
        <v>5</v>
      </c>
      <c r="EM425" s="159">
        <f t="shared" si="356"/>
        <v>0</v>
      </c>
      <c r="EN425" s="159"/>
      <c r="EO425" s="159"/>
      <c r="EP425" s="188">
        <f t="shared" si="357"/>
        <v>6</v>
      </c>
      <c r="EQ425" s="159">
        <f t="shared" si="358"/>
        <v>6</v>
      </c>
      <c r="ER425" s="159">
        <f t="shared" si="359"/>
        <v>6</v>
      </c>
      <c r="ES425" s="159">
        <f t="shared" si="360"/>
        <v>5</v>
      </c>
      <c r="ET425" s="159">
        <f t="shared" si="361"/>
        <v>2</v>
      </c>
      <c r="EU425" s="159">
        <f t="shared" si="362"/>
        <v>5</v>
      </c>
      <c r="EV425" s="159"/>
      <c r="EW425" s="159">
        <f t="shared" si="363"/>
        <v>30</v>
      </c>
      <c r="EX425" s="159">
        <f t="shared" si="364"/>
        <v>6</v>
      </c>
      <c r="EY425" s="159">
        <f t="shared" si="365"/>
        <v>6</v>
      </c>
      <c r="EZ425" s="159">
        <f t="shared" si="440"/>
        <v>0</v>
      </c>
      <c r="FA425" s="159">
        <f t="shared" si="440"/>
        <v>0</v>
      </c>
      <c r="FB425" s="159">
        <f t="shared" si="441"/>
        <v>6</v>
      </c>
      <c r="FC425" s="159">
        <f t="shared" si="441"/>
        <v>5</v>
      </c>
      <c r="FD425" s="159">
        <f t="shared" si="366"/>
        <v>0</v>
      </c>
      <c r="FE425" s="159">
        <f t="shared" si="367"/>
        <v>2</v>
      </c>
      <c r="FF425" s="159">
        <f t="shared" si="442"/>
        <v>0</v>
      </c>
      <c r="FG425" s="159">
        <f t="shared" si="442"/>
        <v>0</v>
      </c>
      <c r="FH425" s="159">
        <f t="shared" si="368"/>
        <v>5</v>
      </c>
      <c r="FI425" s="159">
        <v>0</v>
      </c>
      <c r="FJ425" s="159">
        <v>0</v>
      </c>
      <c r="FK425" s="159"/>
      <c r="FL425" s="159"/>
      <c r="FM425" s="235">
        <v>30</v>
      </c>
    </row>
    <row r="426" spans="1:169" ht="18" x14ac:dyDescent="0.2">
      <c r="A426" s="213">
        <v>413</v>
      </c>
      <c r="B426" s="195">
        <v>211423243416</v>
      </c>
      <c r="C426" s="196" t="s">
        <v>1493</v>
      </c>
      <c r="D426" s="197"/>
      <c r="E426" s="198" t="s">
        <v>1494</v>
      </c>
      <c r="F426" s="199">
        <f t="shared" si="243"/>
        <v>2</v>
      </c>
      <c r="G426" s="199">
        <f t="shared" si="244"/>
        <v>2</v>
      </c>
      <c r="H426" s="199">
        <f t="shared" si="245"/>
        <v>2</v>
      </c>
      <c r="I426" s="199">
        <f t="shared" si="246"/>
        <v>2</v>
      </c>
      <c r="J426" s="199">
        <f t="shared" si="247"/>
        <v>2</v>
      </c>
      <c r="K426" s="199">
        <f t="shared" si="248"/>
        <v>2</v>
      </c>
      <c r="L426" s="199">
        <f t="shared" si="249"/>
        <v>2</v>
      </c>
      <c r="M426" s="199">
        <f t="shared" si="250"/>
        <v>1</v>
      </c>
      <c r="N426" s="199">
        <f t="shared" si="251"/>
        <v>0</v>
      </c>
      <c r="O426" s="200">
        <f t="shared" si="252"/>
        <v>0</v>
      </c>
      <c r="P426" s="199">
        <f t="shared" si="253"/>
        <v>0</v>
      </c>
      <c r="Q426" s="199">
        <f t="shared" si="254"/>
        <v>0</v>
      </c>
      <c r="R426" s="199">
        <f t="shared" si="255"/>
        <v>0</v>
      </c>
      <c r="S426" s="201">
        <f t="shared" si="428"/>
        <v>0</v>
      </c>
      <c r="T426" s="202">
        <f t="shared" si="256"/>
        <v>4</v>
      </c>
      <c r="U426" s="199">
        <f t="shared" si="257"/>
        <v>10</v>
      </c>
      <c r="V426" s="199">
        <f t="shared" si="258"/>
        <v>0</v>
      </c>
      <c r="W426" s="199">
        <f t="shared" si="259"/>
        <v>0</v>
      </c>
      <c r="X426" s="201">
        <f t="shared" si="260"/>
        <v>0</v>
      </c>
      <c r="Y426" s="203">
        <f t="shared" si="261"/>
        <v>3</v>
      </c>
      <c r="Z426" s="199">
        <f t="shared" si="262"/>
        <v>11</v>
      </c>
      <c r="AA426" s="199">
        <f t="shared" si="263"/>
        <v>0</v>
      </c>
      <c r="AB426" s="199">
        <f t="shared" si="264"/>
        <v>0</v>
      </c>
      <c r="AC426" s="201">
        <f t="shared" si="265"/>
        <v>0</v>
      </c>
      <c r="AD426" s="202">
        <f t="shared" si="266"/>
        <v>3</v>
      </c>
      <c r="AE426" s="199">
        <f t="shared" si="267"/>
        <v>0</v>
      </c>
      <c r="AF426" s="199">
        <f t="shared" si="268"/>
        <v>0</v>
      </c>
      <c r="AG426" s="199">
        <f t="shared" si="269"/>
        <v>0</v>
      </c>
      <c r="AH426" s="201">
        <f t="shared" si="270"/>
        <v>0</v>
      </c>
      <c r="AI426" s="204">
        <f t="shared" si="271"/>
        <v>4</v>
      </c>
      <c r="AJ426" s="199">
        <f t="shared" si="272"/>
        <v>0</v>
      </c>
      <c r="AK426" s="199">
        <f t="shared" si="273"/>
        <v>0</v>
      </c>
      <c r="AL426" s="199">
        <f t="shared" si="274"/>
        <v>0</v>
      </c>
      <c r="AM426" s="201">
        <f t="shared" si="275"/>
        <v>0</v>
      </c>
      <c r="AN426" s="204">
        <f t="shared" si="276"/>
        <v>4</v>
      </c>
      <c r="AO426" s="199">
        <f t="shared" si="277"/>
        <v>11</v>
      </c>
      <c r="AP426" s="199">
        <f t="shared" si="278"/>
        <v>0</v>
      </c>
      <c r="AQ426" s="199">
        <f t="shared" si="279"/>
        <v>0</v>
      </c>
      <c r="AR426" s="201">
        <f t="shared" si="280"/>
        <v>0</v>
      </c>
      <c r="AS426" s="204">
        <f t="shared" si="281"/>
        <v>3</v>
      </c>
      <c r="AT426" s="199">
        <f t="shared" si="282"/>
        <v>0</v>
      </c>
      <c r="AU426" s="199">
        <f t="shared" si="283"/>
        <v>0</v>
      </c>
      <c r="AV426" s="199">
        <f t="shared" si="284"/>
        <v>0</v>
      </c>
      <c r="AW426" s="201">
        <f t="shared" si="285"/>
        <v>0</v>
      </c>
      <c r="AX426" s="205">
        <f t="shared" si="286"/>
        <v>4</v>
      </c>
      <c r="AY426" s="199">
        <f t="shared" si="287"/>
        <v>11</v>
      </c>
      <c r="AZ426" s="199">
        <f t="shared" si="288"/>
        <v>0</v>
      </c>
      <c r="BA426" s="199">
        <f t="shared" si="289"/>
        <v>0</v>
      </c>
      <c r="BB426" s="201">
        <f t="shared" si="290"/>
        <v>0</v>
      </c>
      <c r="BC426" s="204">
        <f t="shared" si="291"/>
        <v>3</v>
      </c>
      <c r="BD426" s="199">
        <f t="shared" si="292"/>
        <v>7</v>
      </c>
      <c r="BE426" s="199">
        <f t="shared" si="293"/>
        <v>0</v>
      </c>
      <c r="BF426" s="199">
        <f t="shared" si="294"/>
        <v>0</v>
      </c>
      <c r="BG426" s="201">
        <f t="shared" si="295"/>
        <v>0</v>
      </c>
      <c r="BH426" s="204">
        <f t="shared" si="296"/>
        <v>3</v>
      </c>
      <c r="BI426" s="199">
        <f t="shared" si="297"/>
        <v>0</v>
      </c>
      <c r="BJ426" s="199">
        <f t="shared" si="298"/>
        <v>0</v>
      </c>
      <c r="BK426" s="199">
        <f t="shared" si="299"/>
        <v>0</v>
      </c>
      <c r="BL426" s="201">
        <f t="shared" si="300"/>
        <v>0</v>
      </c>
      <c r="BM426" s="206">
        <f t="shared" si="301"/>
        <v>4</v>
      </c>
      <c r="BN426" s="199">
        <f t="shared" si="302"/>
        <v>0</v>
      </c>
      <c r="BO426" s="199">
        <f t="shared" si="303"/>
        <v>0</v>
      </c>
      <c r="BP426" s="199">
        <f t="shared" si="304"/>
        <v>0</v>
      </c>
      <c r="BQ426" s="201">
        <f t="shared" si="305"/>
        <v>0</v>
      </c>
      <c r="BR426" s="207">
        <f t="shared" si="306"/>
        <v>4</v>
      </c>
      <c r="BS426" s="199">
        <f t="shared" si="307"/>
        <v>11</v>
      </c>
      <c r="BT426" s="199">
        <f t="shared" si="308"/>
        <v>0</v>
      </c>
      <c r="BU426" s="199">
        <f t="shared" si="309"/>
        <v>0</v>
      </c>
      <c r="BV426" s="201">
        <f t="shared" si="310"/>
        <v>0</v>
      </c>
      <c r="BW426" s="207">
        <f t="shared" si="311"/>
        <v>3</v>
      </c>
      <c r="BX426" s="235">
        <v>76</v>
      </c>
      <c r="BY426" s="235">
        <v>76</v>
      </c>
      <c r="BZ426" s="193" t="e">
        <f t="shared" si="312"/>
        <v>#VALUE!</v>
      </c>
      <c r="CA426" s="193">
        <f t="shared" si="313"/>
        <v>20</v>
      </c>
      <c r="CB426" s="193" t="e">
        <f t="shared" si="314"/>
        <v>#VALUE!</v>
      </c>
      <c r="CC426" s="193" t="e">
        <f t="shared" si="315"/>
        <v>#VALUE!</v>
      </c>
      <c r="CD426" s="193" t="e">
        <f t="shared" si="316"/>
        <v>#VALUE!</v>
      </c>
      <c r="CE426" s="193" t="e">
        <f t="shared" si="317"/>
        <v>#VALUE!</v>
      </c>
      <c r="CF426" s="193" t="e">
        <f t="shared" si="318"/>
        <v>#VALUE!</v>
      </c>
      <c r="CG426" s="193" t="e">
        <f t="shared" si="319"/>
        <v>#VALUE!</v>
      </c>
      <c r="CH426" s="193" t="e">
        <f t="shared" si="320"/>
        <v>#VALUE!</v>
      </c>
      <c r="CI426" s="193" t="e">
        <f t="shared" si="321"/>
        <v>#VALUE!</v>
      </c>
      <c r="CJ426" s="193" t="e">
        <f t="shared" si="322"/>
        <v>#VALUE!</v>
      </c>
      <c r="CK426" s="193" t="e">
        <f t="shared" si="323"/>
        <v>#VALUE!</v>
      </c>
      <c r="CL426" s="193" t="e">
        <f t="shared" si="324"/>
        <v>#VALUE!</v>
      </c>
      <c r="CM426" s="193" t="e">
        <f t="shared" si="325"/>
        <v>#VALUE!</v>
      </c>
      <c r="CN426" s="193" t="e">
        <f t="shared" si="326"/>
        <v>#VALUE!</v>
      </c>
      <c r="CO426" s="209" t="str">
        <f t="shared" si="327"/>
        <v>2023PEC AI 413</v>
      </c>
      <c r="CP426" s="193" t="e">
        <f t="shared" si="328"/>
        <v>#VALUE!</v>
      </c>
      <c r="CQ426" s="158"/>
      <c r="CR426" s="193">
        <f t="shared" si="329"/>
        <v>20</v>
      </c>
      <c r="CS426" s="193" t="e">
        <f t="shared" si="330"/>
        <v>#VALUE!</v>
      </c>
      <c r="CT426" s="193" t="e">
        <f t="shared" si="331"/>
        <v>#VALUE!</v>
      </c>
      <c r="CU426" s="193" t="e">
        <f t="shared" si="332"/>
        <v>#VALUE!</v>
      </c>
      <c r="CV426" s="193" t="e">
        <f t="shared" si="333"/>
        <v>#VALUE!</v>
      </c>
      <c r="CW426" s="193" t="e">
        <f t="shared" si="334"/>
        <v>#VALUE!</v>
      </c>
      <c r="CX426" s="193" t="e">
        <f t="shared" si="335"/>
        <v>#VALUE!</v>
      </c>
      <c r="CY426" s="193" t="e">
        <f t="shared" si="336"/>
        <v>#VALUE!</v>
      </c>
      <c r="CZ426" s="193" t="e">
        <f t="shared" si="337"/>
        <v>#VALUE!</v>
      </c>
      <c r="DA426" s="193" t="e">
        <f t="shared" si="338"/>
        <v>#VALUE!</v>
      </c>
      <c r="DB426" s="193" t="e">
        <f t="shared" si="339"/>
        <v>#VALUE!</v>
      </c>
      <c r="DC426" s="193" t="e">
        <f t="shared" si="340"/>
        <v>#VALUE!</v>
      </c>
      <c r="DD426" s="193" t="e">
        <f t="shared" si="341"/>
        <v>#VALUE!</v>
      </c>
      <c r="DE426" s="159"/>
      <c r="DF426" s="159" t="e">
        <f t="shared" si="342"/>
        <v>#VALUE!</v>
      </c>
      <c r="DG426" s="159"/>
      <c r="DH426" s="159"/>
      <c r="DI426" s="159"/>
      <c r="DJ426" s="159"/>
      <c r="DK426" s="159"/>
      <c r="DL426" s="159"/>
      <c r="DM426" s="159"/>
      <c r="DN426" s="159"/>
      <c r="DO426" s="159"/>
      <c r="DP426" s="159"/>
      <c r="DQ426" s="159"/>
      <c r="DR426" s="159">
        <f t="shared" si="343"/>
        <v>76</v>
      </c>
      <c r="DS426" s="188">
        <f t="shared" si="344"/>
        <v>15</v>
      </c>
      <c r="DT426" s="159">
        <f t="shared" si="345"/>
        <v>10</v>
      </c>
      <c r="DU426" s="159">
        <f t="shared" si="346"/>
        <v>11</v>
      </c>
      <c r="DV426" s="159">
        <f t="shared" si="347"/>
        <v>11</v>
      </c>
      <c r="DW426" s="159">
        <f t="shared" si="348"/>
        <v>11</v>
      </c>
      <c r="DX426" s="159">
        <f t="shared" si="349"/>
        <v>7</v>
      </c>
      <c r="DY426" s="210">
        <f t="shared" si="350"/>
        <v>11</v>
      </c>
      <c r="DZ426" s="159">
        <f t="shared" si="351"/>
        <v>76</v>
      </c>
      <c r="EA426" s="159">
        <f t="shared" si="352"/>
        <v>15</v>
      </c>
      <c r="EB426" s="159">
        <f t="shared" si="353"/>
        <v>0</v>
      </c>
      <c r="EC426" s="159">
        <f t="shared" si="436"/>
        <v>10</v>
      </c>
      <c r="ED426" s="159">
        <f t="shared" si="436"/>
        <v>11</v>
      </c>
      <c r="EE426" s="159">
        <f t="shared" si="437"/>
        <v>0</v>
      </c>
      <c r="EF426" s="159">
        <f t="shared" si="437"/>
        <v>0</v>
      </c>
      <c r="EG426" s="159">
        <f t="shared" si="354"/>
        <v>11</v>
      </c>
      <c r="EH426" s="159">
        <f t="shared" si="355"/>
        <v>0</v>
      </c>
      <c r="EI426" s="159">
        <f t="shared" si="438"/>
        <v>11</v>
      </c>
      <c r="EJ426" s="159">
        <f t="shared" si="438"/>
        <v>7</v>
      </c>
      <c r="EK426" s="159">
        <f t="shared" si="439"/>
        <v>0</v>
      </c>
      <c r="EL426" s="159">
        <f t="shared" si="439"/>
        <v>0</v>
      </c>
      <c r="EM426" s="159">
        <f t="shared" si="356"/>
        <v>11</v>
      </c>
      <c r="EN426" s="159"/>
      <c r="EO426" s="159"/>
      <c r="EP426" s="188">
        <f t="shared" si="357"/>
        <v>15</v>
      </c>
      <c r="EQ426" s="159">
        <f t="shared" si="358"/>
        <v>13</v>
      </c>
      <c r="ER426" s="159">
        <f t="shared" si="359"/>
        <v>13</v>
      </c>
      <c r="ES426" s="159">
        <f t="shared" si="360"/>
        <v>13</v>
      </c>
      <c r="ET426" s="159">
        <f t="shared" si="361"/>
        <v>10</v>
      </c>
      <c r="EU426" s="159">
        <f t="shared" si="362"/>
        <v>12</v>
      </c>
      <c r="EV426" s="159"/>
      <c r="EW426" s="159">
        <f t="shared" si="363"/>
        <v>76</v>
      </c>
      <c r="EX426" s="159">
        <f t="shared" si="364"/>
        <v>15</v>
      </c>
      <c r="EY426" s="159">
        <f t="shared" si="365"/>
        <v>0</v>
      </c>
      <c r="EZ426" s="159">
        <f t="shared" si="440"/>
        <v>13</v>
      </c>
      <c r="FA426" s="159">
        <f t="shared" si="440"/>
        <v>13</v>
      </c>
      <c r="FB426" s="159">
        <f t="shared" si="441"/>
        <v>0</v>
      </c>
      <c r="FC426" s="159">
        <f t="shared" si="441"/>
        <v>0</v>
      </c>
      <c r="FD426" s="159">
        <f t="shared" si="366"/>
        <v>13</v>
      </c>
      <c r="FE426" s="159">
        <f t="shared" si="367"/>
        <v>0</v>
      </c>
      <c r="FF426" s="159">
        <f t="shared" si="442"/>
        <v>10</v>
      </c>
      <c r="FG426" s="159">
        <f t="shared" si="442"/>
        <v>12</v>
      </c>
      <c r="FH426" s="159">
        <f t="shared" si="368"/>
        <v>0</v>
      </c>
      <c r="FI426" s="159">
        <v>0</v>
      </c>
      <c r="FJ426" s="159">
        <v>0</v>
      </c>
      <c r="FK426" s="159"/>
      <c r="FL426" s="159"/>
      <c r="FM426" s="235">
        <v>76</v>
      </c>
    </row>
    <row r="427" spans="1:169" ht="18" x14ac:dyDescent="0.2">
      <c r="A427" s="194">
        <v>414</v>
      </c>
      <c r="B427" s="195">
        <v>211423243417</v>
      </c>
      <c r="C427" s="211" t="s">
        <v>1495</v>
      </c>
      <c r="D427" s="197"/>
      <c r="E427" s="212" t="s">
        <v>1496</v>
      </c>
      <c r="F427" s="199">
        <f t="shared" si="243"/>
        <v>2</v>
      </c>
      <c r="G427" s="199">
        <f t="shared" si="244"/>
        <v>2</v>
      </c>
      <c r="H427" s="199">
        <f t="shared" si="245"/>
        <v>2</v>
      </c>
      <c r="I427" s="199">
        <f t="shared" si="246"/>
        <v>2</v>
      </c>
      <c r="J427" s="199">
        <f t="shared" si="247"/>
        <v>0</v>
      </c>
      <c r="K427" s="199">
        <f t="shared" si="248"/>
        <v>0</v>
      </c>
      <c r="L427" s="199">
        <f t="shared" si="249"/>
        <v>0</v>
      </c>
      <c r="M427" s="199">
        <f t="shared" si="250"/>
        <v>0</v>
      </c>
      <c r="N427" s="199">
        <f t="shared" si="251"/>
        <v>0</v>
      </c>
      <c r="O427" s="200">
        <f t="shared" si="252"/>
        <v>0</v>
      </c>
      <c r="P427" s="199">
        <f t="shared" si="253"/>
        <v>6</v>
      </c>
      <c r="Q427" s="199">
        <f t="shared" si="254"/>
        <v>0</v>
      </c>
      <c r="R427" s="199">
        <f t="shared" si="255"/>
        <v>0</v>
      </c>
      <c r="S427" s="201">
        <f t="shared" si="428"/>
        <v>0</v>
      </c>
      <c r="T427" s="202">
        <f t="shared" si="256"/>
        <v>3</v>
      </c>
      <c r="U427" s="199">
        <f t="shared" si="257"/>
        <v>0</v>
      </c>
      <c r="V427" s="199">
        <f t="shared" si="258"/>
        <v>0</v>
      </c>
      <c r="W427" s="199">
        <f t="shared" si="259"/>
        <v>0</v>
      </c>
      <c r="X427" s="201">
        <f t="shared" si="260"/>
        <v>0</v>
      </c>
      <c r="Y427" s="203">
        <f t="shared" si="261"/>
        <v>4</v>
      </c>
      <c r="Z427" s="199">
        <f t="shared" si="262"/>
        <v>0</v>
      </c>
      <c r="AA427" s="199">
        <f t="shared" si="263"/>
        <v>0</v>
      </c>
      <c r="AB427" s="199">
        <f t="shared" si="264"/>
        <v>0</v>
      </c>
      <c r="AC427" s="201">
        <f t="shared" si="265"/>
        <v>0</v>
      </c>
      <c r="AD427" s="202">
        <f t="shared" si="266"/>
        <v>4</v>
      </c>
      <c r="AE427" s="199">
        <f t="shared" si="267"/>
        <v>6</v>
      </c>
      <c r="AF427" s="199">
        <f t="shared" si="268"/>
        <v>0</v>
      </c>
      <c r="AG427" s="199">
        <f t="shared" si="269"/>
        <v>0</v>
      </c>
      <c r="AH427" s="201">
        <f t="shared" si="270"/>
        <v>0</v>
      </c>
      <c r="AI427" s="204">
        <f t="shared" si="271"/>
        <v>3</v>
      </c>
      <c r="AJ427" s="199">
        <f t="shared" si="272"/>
        <v>5</v>
      </c>
      <c r="AK427" s="199">
        <f t="shared" si="273"/>
        <v>0</v>
      </c>
      <c r="AL427" s="199">
        <f t="shared" si="274"/>
        <v>0</v>
      </c>
      <c r="AM427" s="201">
        <f t="shared" si="275"/>
        <v>0</v>
      </c>
      <c r="AN427" s="204">
        <f t="shared" si="276"/>
        <v>3</v>
      </c>
      <c r="AO427" s="199">
        <f t="shared" si="277"/>
        <v>0</v>
      </c>
      <c r="AP427" s="199">
        <f t="shared" si="278"/>
        <v>0</v>
      </c>
      <c r="AQ427" s="199">
        <f t="shared" si="279"/>
        <v>0</v>
      </c>
      <c r="AR427" s="201">
        <f t="shared" si="280"/>
        <v>0</v>
      </c>
      <c r="AS427" s="204">
        <f t="shared" si="281"/>
        <v>4</v>
      </c>
      <c r="AT427" s="199">
        <f t="shared" si="282"/>
        <v>6</v>
      </c>
      <c r="AU427" s="199">
        <f t="shared" si="283"/>
        <v>0</v>
      </c>
      <c r="AV427" s="199">
        <f t="shared" si="284"/>
        <v>0</v>
      </c>
      <c r="AW427" s="201">
        <f t="shared" si="285"/>
        <v>0</v>
      </c>
      <c r="AX427" s="205">
        <f t="shared" si="286"/>
        <v>3</v>
      </c>
      <c r="AY427" s="199">
        <f t="shared" si="287"/>
        <v>0</v>
      </c>
      <c r="AZ427" s="199">
        <f t="shared" si="288"/>
        <v>0</v>
      </c>
      <c r="BA427" s="199">
        <f t="shared" si="289"/>
        <v>0</v>
      </c>
      <c r="BB427" s="201">
        <f t="shared" si="290"/>
        <v>0</v>
      </c>
      <c r="BC427" s="204">
        <f t="shared" si="291"/>
        <v>4</v>
      </c>
      <c r="BD427" s="199">
        <f t="shared" si="292"/>
        <v>0</v>
      </c>
      <c r="BE427" s="199">
        <f t="shared" si="293"/>
        <v>0</v>
      </c>
      <c r="BF427" s="199">
        <f t="shared" si="294"/>
        <v>0</v>
      </c>
      <c r="BG427" s="201">
        <f t="shared" si="295"/>
        <v>0</v>
      </c>
      <c r="BH427" s="204">
        <f t="shared" si="296"/>
        <v>4</v>
      </c>
      <c r="BI427" s="199">
        <f t="shared" si="297"/>
        <v>2</v>
      </c>
      <c r="BJ427" s="199">
        <f t="shared" si="298"/>
        <v>0</v>
      </c>
      <c r="BK427" s="199">
        <f t="shared" si="299"/>
        <v>0</v>
      </c>
      <c r="BL427" s="201">
        <f t="shared" si="300"/>
        <v>0</v>
      </c>
      <c r="BM427" s="206">
        <f t="shared" si="301"/>
        <v>3</v>
      </c>
      <c r="BN427" s="199">
        <f t="shared" si="302"/>
        <v>6</v>
      </c>
      <c r="BO427" s="199">
        <f t="shared" si="303"/>
        <v>0</v>
      </c>
      <c r="BP427" s="199">
        <f t="shared" si="304"/>
        <v>0</v>
      </c>
      <c r="BQ427" s="201">
        <f t="shared" si="305"/>
        <v>0</v>
      </c>
      <c r="BR427" s="207">
        <f t="shared" si="306"/>
        <v>3</v>
      </c>
      <c r="BS427" s="199">
        <f t="shared" si="307"/>
        <v>0</v>
      </c>
      <c r="BT427" s="199">
        <f t="shared" si="308"/>
        <v>0</v>
      </c>
      <c r="BU427" s="199">
        <f t="shared" si="309"/>
        <v>0</v>
      </c>
      <c r="BV427" s="201">
        <f t="shared" si="310"/>
        <v>0</v>
      </c>
      <c r="BW427" s="207">
        <f t="shared" si="311"/>
        <v>4</v>
      </c>
      <c r="BX427" s="235">
        <v>39</v>
      </c>
      <c r="BY427" s="235">
        <v>39</v>
      </c>
      <c r="BZ427" s="193" t="e">
        <f t="shared" si="312"/>
        <v>#VALUE!</v>
      </c>
      <c r="CA427" s="193">
        <f t="shared" si="313"/>
        <v>20</v>
      </c>
      <c r="CB427" s="193" t="e">
        <f t="shared" si="314"/>
        <v>#VALUE!</v>
      </c>
      <c r="CC427" s="193" t="e">
        <f t="shared" si="315"/>
        <v>#VALUE!</v>
      </c>
      <c r="CD427" s="193" t="e">
        <f t="shared" si="316"/>
        <v>#VALUE!</v>
      </c>
      <c r="CE427" s="193" t="e">
        <f t="shared" si="317"/>
        <v>#VALUE!</v>
      </c>
      <c r="CF427" s="193" t="e">
        <f t="shared" si="318"/>
        <v>#VALUE!</v>
      </c>
      <c r="CG427" s="193" t="e">
        <f t="shared" si="319"/>
        <v>#VALUE!</v>
      </c>
      <c r="CH427" s="193" t="e">
        <f t="shared" si="320"/>
        <v>#VALUE!</v>
      </c>
      <c r="CI427" s="193" t="e">
        <f t="shared" si="321"/>
        <v>#VALUE!</v>
      </c>
      <c r="CJ427" s="193" t="e">
        <f t="shared" si="322"/>
        <v>#VALUE!</v>
      </c>
      <c r="CK427" s="193" t="e">
        <f t="shared" si="323"/>
        <v>#VALUE!</v>
      </c>
      <c r="CL427" s="193" t="e">
        <f t="shared" si="324"/>
        <v>#VALUE!</v>
      </c>
      <c r="CM427" s="193" t="e">
        <f t="shared" si="325"/>
        <v>#VALUE!</v>
      </c>
      <c r="CN427" s="193" t="e">
        <f t="shared" si="326"/>
        <v>#VALUE!</v>
      </c>
      <c r="CO427" s="209" t="str">
        <f t="shared" si="327"/>
        <v>2023PEC AI 291</v>
      </c>
      <c r="CP427" s="193" t="e">
        <f t="shared" si="328"/>
        <v>#VALUE!</v>
      </c>
      <c r="CQ427" s="158"/>
      <c r="CR427" s="193">
        <f t="shared" si="329"/>
        <v>20</v>
      </c>
      <c r="CS427" s="193" t="e">
        <f t="shared" si="330"/>
        <v>#VALUE!</v>
      </c>
      <c r="CT427" s="193" t="e">
        <f t="shared" si="331"/>
        <v>#VALUE!</v>
      </c>
      <c r="CU427" s="193" t="e">
        <f t="shared" si="332"/>
        <v>#VALUE!</v>
      </c>
      <c r="CV427" s="193" t="e">
        <f t="shared" si="333"/>
        <v>#VALUE!</v>
      </c>
      <c r="CW427" s="193" t="e">
        <f t="shared" si="334"/>
        <v>#VALUE!</v>
      </c>
      <c r="CX427" s="193" t="e">
        <f t="shared" si="335"/>
        <v>#VALUE!</v>
      </c>
      <c r="CY427" s="193" t="e">
        <f t="shared" si="336"/>
        <v>#VALUE!</v>
      </c>
      <c r="CZ427" s="193" t="e">
        <f t="shared" si="337"/>
        <v>#VALUE!</v>
      </c>
      <c r="DA427" s="193" t="e">
        <f t="shared" si="338"/>
        <v>#VALUE!</v>
      </c>
      <c r="DB427" s="193" t="e">
        <f t="shared" si="339"/>
        <v>#VALUE!</v>
      </c>
      <c r="DC427" s="193" t="e">
        <f t="shared" si="340"/>
        <v>#VALUE!</v>
      </c>
      <c r="DD427" s="193" t="e">
        <f t="shared" si="341"/>
        <v>#VALUE!</v>
      </c>
      <c r="DE427" s="159"/>
      <c r="DF427" s="159" t="e">
        <f t="shared" si="342"/>
        <v>#VALUE!</v>
      </c>
      <c r="DG427" s="159"/>
      <c r="DH427" s="159"/>
      <c r="DI427" s="159"/>
      <c r="DJ427" s="159"/>
      <c r="DK427" s="159"/>
      <c r="DL427" s="159"/>
      <c r="DM427" s="159"/>
      <c r="DN427" s="159"/>
      <c r="DO427" s="159"/>
      <c r="DP427" s="159"/>
      <c r="DQ427" s="159"/>
      <c r="DR427" s="159">
        <f t="shared" si="343"/>
        <v>39</v>
      </c>
      <c r="DS427" s="188">
        <f t="shared" si="344"/>
        <v>8</v>
      </c>
      <c r="DT427" s="159">
        <f t="shared" si="345"/>
        <v>6</v>
      </c>
      <c r="DU427" s="159">
        <f t="shared" si="346"/>
        <v>6</v>
      </c>
      <c r="DV427" s="159">
        <f t="shared" si="347"/>
        <v>5</v>
      </c>
      <c r="DW427" s="159">
        <f t="shared" si="348"/>
        <v>6</v>
      </c>
      <c r="DX427" s="159">
        <f t="shared" si="349"/>
        <v>2</v>
      </c>
      <c r="DY427" s="210">
        <f t="shared" si="350"/>
        <v>6</v>
      </c>
      <c r="DZ427" s="159">
        <f t="shared" si="351"/>
        <v>39</v>
      </c>
      <c r="EA427" s="159">
        <f t="shared" si="352"/>
        <v>8</v>
      </c>
      <c r="EB427" s="159">
        <f t="shared" si="353"/>
        <v>6</v>
      </c>
      <c r="EC427" s="159">
        <f t="shared" si="436"/>
        <v>0</v>
      </c>
      <c r="ED427" s="159">
        <f t="shared" si="436"/>
        <v>0</v>
      </c>
      <c r="EE427" s="159">
        <f t="shared" si="437"/>
        <v>6</v>
      </c>
      <c r="EF427" s="159">
        <f t="shared" si="437"/>
        <v>5</v>
      </c>
      <c r="EG427" s="159">
        <f t="shared" si="354"/>
        <v>0</v>
      </c>
      <c r="EH427" s="159">
        <f t="shared" si="355"/>
        <v>6</v>
      </c>
      <c r="EI427" s="159">
        <f t="shared" si="438"/>
        <v>0</v>
      </c>
      <c r="EJ427" s="159">
        <f t="shared" si="438"/>
        <v>0</v>
      </c>
      <c r="EK427" s="159">
        <f t="shared" si="439"/>
        <v>2</v>
      </c>
      <c r="EL427" s="159">
        <f t="shared" si="439"/>
        <v>6</v>
      </c>
      <c r="EM427" s="159">
        <f t="shared" si="356"/>
        <v>0</v>
      </c>
      <c r="EN427" s="159"/>
      <c r="EO427" s="159"/>
      <c r="EP427" s="188">
        <f t="shared" si="357"/>
        <v>8</v>
      </c>
      <c r="EQ427" s="159">
        <f t="shared" si="358"/>
        <v>7</v>
      </c>
      <c r="ER427" s="159">
        <f t="shared" si="359"/>
        <v>7</v>
      </c>
      <c r="ES427" s="159">
        <f t="shared" si="360"/>
        <v>6</v>
      </c>
      <c r="ET427" s="159">
        <f t="shared" si="361"/>
        <v>5</v>
      </c>
      <c r="EU427" s="159">
        <f t="shared" si="362"/>
        <v>6</v>
      </c>
      <c r="EV427" s="159"/>
      <c r="EW427" s="159">
        <f t="shared" si="363"/>
        <v>39</v>
      </c>
      <c r="EX427" s="159">
        <f t="shared" si="364"/>
        <v>8</v>
      </c>
      <c r="EY427" s="159">
        <f t="shared" si="365"/>
        <v>7</v>
      </c>
      <c r="EZ427" s="159">
        <f t="shared" si="440"/>
        <v>0</v>
      </c>
      <c r="FA427" s="159">
        <f t="shared" si="440"/>
        <v>0</v>
      </c>
      <c r="FB427" s="159">
        <f t="shared" si="441"/>
        <v>7</v>
      </c>
      <c r="FC427" s="159">
        <f t="shared" si="441"/>
        <v>6</v>
      </c>
      <c r="FD427" s="159">
        <f t="shared" si="366"/>
        <v>0</v>
      </c>
      <c r="FE427" s="159">
        <f t="shared" si="367"/>
        <v>5</v>
      </c>
      <c r="FF427" s="159">
        <f t="shared" si="442"/>
        <v>0</v>
      </c>
      <c r="FG427" s="159">
        <f t="shared" si="442"/>
        <v>0</v>
      </c>
      <c r="FH427" s="159">
        <f t="shared" si="368"/>
        <v>6</v>
      </c>
      <c r="FI427" s="159">
        <v>0</v>
      </c>
      <c r="FJ427" s="159">
        <v>0</v>
      </c>
      <c r="FK427" s="159"/>
      <c r="FL427" s="159"/>
      <c r="FM427" s="235">
        <v>39</v>
      </c>
    </row>
    <row r="428" spans="1:169" ht="18" x14ac:dyDescent="0.2">
      <c r="A428" s="213">
        <v>415</v>
      </c>
      <c r="B428" s="195">
        <v>211423243418</v>
      </c>
      <c r="C428" s="195" t="s">
        <v>1497</v>
      </c>
      <c r="D428" s="197"/>
      <c r="E428" s="212" t="s">
        <v>1498</v>
      </c>
      <c r="F428" s="199">
        <f t="shared" si="243"/>
        <v>2</v>
      </c>
      <c r="G428" s="199">
        <f t="shared" si="244"/>
        <v>2</v>
      </c>
      <c r="H428" s="199">
        <f t="shared" si="245"/>
        <v>2</v>
      </c>
      <c r="I428" s="199">
        <f t="shared" si="246"/>
        <v>2</v>
      </c>
      <c r="J428" s="199">
        <f t="shared" si="247"/>
        <v>2</v>
      </c>
      <c r="K428" s="199">
        <f t="shared" si="248"/>
        <v>2</v>
      </c>
      <c r="L428" s="199">
        <f t="shared" si="249"/>
        <v>2</v>
      </c>
      <c r="M428" s="199">
        <f t="shared" si="250"/>
        <v>1</v>
      </c>
      <c r="N428" s="199">
        <f t="shared" si="251"/>
        <v>0</v>
      </c>
      <c r="O428" s="200">
        <f t="shared" si="252"/>
        <v>0</v>
      </c>
      <c r="P428" s="199">
        <f t="shared" si="253"/>
        <v>0</v>
      </c>
      <c r="Q428" s="199">
        <f t="shared" si="254"/>
        <v>0</v>
      </c>
      <c r="R428" s="199">
        <f t="shared" si="255"/>
        <v>0</v>
      </c>
      <c r="S428" s="201">
        <f t="shared" si="428"/>
        <v>0</v>
      </c>
      <c r="T428" s="202">
        <f t="shared" si="256"/>
        <v>4</v>
      </c>
      <c r="U428" s="199">
        <f t="shared" si="257"/>
        <v>10</v>
      </c>
      <c r="V428" s="199">
        <f t="shared" si="258"/>
        <v>0</v>
      </c>
      <c r="W428" s="199">
        <f t="shared" si="259"/>
        <v>0</v>
      </c>
      <c r="X428" s="201">
        <f t="shared" si="260"/>
        <v>0</v>
      </c>
      <c r="Y428" s="203">
        <f t="shared" si="261"/>
        <v>3</v>
      </c>
      <c r="Z428" s="199">
        <f t="shared" si="262"/>
        <v>11</v>
      </c>
      <c r="AA428" s="199">
        <f t="shared" si="263"/>
        <v>0</v>
      </c>
      <c r="AB428" s="199">
        <f t="shared" si="264"/>
        <v>0</v>
      </c>
      <c r="AC428" s="201">
        <f t="shared" si="265"/>
        <v>0</v>
      </c>
      <c r="AD428" s="202">
        <f t="shared" si="266"/>
        <v>3</v>
      </c>
      <c r="AE428" s="199">
        <f t="shared" si="267"/>
        <v>0</v>
      </c>
      <c r="AF428" s="199">
        <f t="shared" si="268"/>
        <v>0</v>
      </c>
      <c r="AG428" s="199">
        <f t="shared" si="269"/>
        <v>0</v>
      </c>
      <c r="AH428" s="201">
        <f t="shared" si="270"/>
        <v>0</v>
      </c>
      <c r="AI428" s="204">
        <f t="shared" si="271"/>
        <v>4</v>
      </c>
      <c r="AJ428" s="199">
        <f t="shared" si="272"/>
        <v>0</v>
      </c>
      <c r="AK428" s="199">
        <f t="shared" si="273"/>
        <v>0</v>
      </c>
      <c r="AL428" s="199">
        <f t="shared" si="274"/>
        <v>0</v>
      </c>
      <c r="AM428" s="201">
        <f t="shared" si="275"/>
        <v>0</v>
      </c>
      <c r="AN428" s="204">
        <f t="shared" si="276"/>
        <v>4</v>
      </c>
      <c r="AO428" s="199">
        <f t="shared" si="277"/>
        <v>11</v>
      </c>
      <c r="AP428" s="199">
        <f t="shared" si="278"/>
        <v>0</v>
      </c>
      <c r="AQ428" s="199">
        <f t="shared" si="279"/>
        <v>0</v>
      </c>
      <c r="AR428" s="201">
        <f t="shared" si="280"/>
        <v>0</v>
      </c>
      <c r="AS428" s="204">
        <f t="shared" si="281"/>
        <v>3</v>
      </c>
      <c r="AT428" s="199">
        <f t="shared" si="282"/>
        <v>0</v>
      </c>
      <c r="AU428" s="199">
        <f t="shared" si="283"/>
        <v>0</v>
      </c>
      <c r="AV428" s="199">
        <f t="shared" si="284"/>
        <v>0</v>
      </c>
      <c r="AW428" s="201">
        <f t="shared" si="285"/>
        <v>0</v>
      </c>
      <c r="AX428" s="205">
        <f t="shared" si="286"/>
        <v>4</v>
      </c>
      <c r="AY428" s="199">
        <f t="shared" si="287"/>
        <v>11</v>
      </c>
      <c r="AZ428" s="199">
        <f t="shared" si="288"/>
        <v>0</v>
      </c>
      <c r="BA428" s="199">
        <f t="shared" si="289"/>
        <v>0</v>
      </c>
      <c r="BB428" s="201">
        <f t="shared" si="290"/>
        <v>0</v>
      </c>
      <c r="BC428" s="204">
        <f t="shared" si="291"/>
        <v>3</v>
      </c>
      <c r="BD428" s="199">
        <f t="shared" si="292"/>
        <v>6</v>
      </c>
      <c r="BE428" s="199">
        <f t="shared" si="293"/>
        <v>0</v>
      </c>
      <c r="BF428" s="199">
        <f t="shared" si="294"/>
        <v>0</v>
      </c>
      <c r="BG428" s="201">
        <f t="shared" si="295"/>
        <v>0</v>
      </c>
      <c r="BH428" s="204">
        <f t="shared" si="296"/>
        <v>3</v>
      </c>
      <c r="BI428" s="199">
        <f t="shared" si="297"/>
        <v>0</v>
      </c>
      <c r="BJ428" s="199">
        <f t="shared" si="298"/>
        <v>0</v>
      </c>
      <c r="BK428" s="199">
        <f t="shared" si="299"/>
        <v>0</v>
      </c>
      <c r="BL428" s="201">
        <f t="shared" si="300"/>
        <v>0</v>
      </c>
      <c r="BM428" s="206">
        <f t="shared" si="301"/>
        <v>4</v>
      </c>
      <c r="BN428" s="199">
        <f t="shared" si="302"/>
        <v>0</v>
      </c>
      <c r="BO428" s="199">
        <f t="shared" si="303"/>
        <v>0</v>
      </c>
      <c r="BP428" s="199">
        <f t="shared" si="304"/>
        <v>0</v>
      </c>
      <c r="BQ428" s="201">
        <f t="shared" si="305"/>
        <v>0</v>
      </c>
      <c r="BR428" s="207">
        <f t="shared" si="306"/>
        <v>4</v>
      </c>
      <c r="BS428" s="199">
        <f t="shared" si="307"/>
        <v>11</v>
      </c>
      <c r="BT428" s="199">
        <f t="shared" si="308"/>
        <v>0</v>
      </c>
      <c r="BU428" s="199">
        <f t="shared" si="309"/>
        <v>0</v>
      </c>
      <c r="BV428" s="201">
        <f t="shared" si="310"/>
        <v>0</v>
      </c>
      <c r="BW428" s="207">
        <f t="shared" si="311"/>
        <v>3</v>
      </c>
      <c r="BX428" s="235">
        <v>75</v>
      </c>
      <c r="BY428" s="235">
        <v>75</v>
      </c>
      <c r="BZ428" s="193" t="e">
        <f t="shared" si="312"/>
        <v>#VALUE!</v>
      </c>
      <c r="CA428" s="193">
        <f t="shared" si="313"/>
        <v>12</v>
      </c>
      <c r="CB428" s="193" t="e">
        <f t="shared" si="314"/>
        <v>#VALUE!</v>
      </c>
      <c r="CC428" s="193" t="e">
        <f t="shared" si="315"/>
        <v>#VALUE!</v>
      </c>
      <c r="CD428" s="193" t="e">
        <f t="shared" si="316"/>
        <v>#VALUE!</v>
      </c>
      <c r="CE428" s="193" t="e">
        <f t="shared" si="317"/>
        <v>#VALUE!</v>
      </c>
      <c r="CF428" s="193" t="e">
        <f t="shared" si="318"/>
        <v>#VALUE!</v>
      </c>
      <c r="CG428" s="193" t="e">
        <f t="shared" si="319"/>
        <v>#VALUE!</v>
      </c>
      <c r="CH428" s="193" t="e">
        <f t="shared" si="320"/>
        <v>#VALUE!</v>
      </c>
      <c r="CI428" s="193" t="e">
        <f t="shared" si="321"/>
        <v>#VALUE!</v>
      </c>
      <c r="CJ428" s="193" t="e">
        <f t="shared" si="322"/>
        <v>#VALUE!</v>
      </c>
      <c r="CK428" s="193" t="e">
        <f t="shared" si="323"/>
        <v>#VALUE!</v>
      </c>
      <c r="CL428" s="193" t="e">
        <f t="shared" si="324"/>
        <v>#VALUE!</v>
      </c>
      <c r="CM428" s="193" t="e">
        <f t="shared" si="325"/>
        <v>#VALUE!</v>
      </c>
      <c r="CN428" s="193" t="e">
        <f t="shared" si="326"/>
        <v>#VALUE!</v>
      </c>
      <c r="CO428" s="209" t="str">
        <f t="shared" si="327"/>
        <v>2023PEC AI 292</v>
      </c>
      <c r="CP428" s="193" t="e">
        <f t="shared" si="328"/>
        <v>#VALUE!</v>
      </c>
      <c r="CQ428" s="158"/>
      <c r="CR428" s="193">
        <f t="shared" si="329"/>
        <v>12</v>
      </c>
      <c r="CS428" s="193" t="e">
        <f t="shared" si="330"/>
        <v>#VALUE!</v>
      </c>
      <c r="CT428" s="193" t="e">
        <f t="shared" si="331"/>
        <v>#VALUE!</v>
      </c>
      <c r="CU428" s="193" t="e">
        <f t="shared" si="332"/>
        <v>#VALUE!</v>
      </c>
      <c r="CV428" s="193" t="e">
        <f t="shared" si="333"/>
        <v>#VALUE!</v>
      </c>
      <c r="CW428" s="193" t="e">
        <f t="shared" si="334"/>
        <v>#VALUE!</v>
      </c>
      <c r="CX428" s="193" t="e">
        <f t="shared" si="335"/>
        <v>#VALUE!</v>
      </c>
      <c r="CY428" s="193" t="e">
        <f t="shared" si="336"/>
        <v>#VALUE!</v>
      </c>
      <c r="CZ428" s="193" t="e">
        <f t="shared" si="337"/>
        <v>#VALUE!</v>
      </c>
      <c r="DA428" s="193" t="e">
        <f t="shared" si="338"/>
        <v>#VALUE!</v>
      </c>
      <c r="DB428" s="193" t="e">
        <f t="shared" si="339"/>
        <v>#VALUE!</v>
      </c>
      <c r="DC428" s="193" t="e">
        <f t="shared" si="340"/>
        <v>#VALUE!</v>
      </c>
      <c r="DD428" s="193" t="e">
        <f t="shared" si="341"/>
        <v>#VALUE!</v>
      </c>
      <c r="DE428" s="159"/>
      <c r="DF428" s="159" t="e">
        <f t="shared" si="342"/>
        <v>#VALUE!</v>
      </c>
      <c r="DG428" s="159"/>
      <c r="DH428" s="159"/>
      <c r="DI428" s="159"/>
      <c r="DJ428" s="159"/>
      <c r="DK428" s="159"/>
      <c r="DL428" s="159"/>
      <c r="DM428" s="159"/>
      <c r="DN428" s="159"/>
      <c r="DO428" s="159"/>
      <c r="DP428" s="159"/>
      <c r="DQ428" s="159"/>
      <c r="DR428" s="159">
        <f t="shared" si="343"/>
        <v>75</v>
      </c>
      <c r="DS428" s="188">
        <f t="shared" si="344"/>
        <v>15</v>
      </c>
      <c r="DT428" s="159">
        <f t="shared" si="345"/>
        <v>10</v>
      </c>
      <c r="DU428" s="159">
        <f t="shared" si="346"/>
        <v>11</v>
      </c>
      <c r="DV428" s="159">
        <f t="shared" si="347"/>
        <v>11</v>
      </c>
      <c r="DW428" s="159">
        <f t="shared" si="348"/>
        <v>11</v>
      </c>
      <c r="DX428" s="159">
        <f t="shared" si="349"/>
        <v>6</v>
      </c>
      <c r="DY428" s="210">
        <f t="shared" si="350"/>
        <v>11</v>
      </c>
      <c r="DZ428" s="159">
        <f t="shared" si="351"/>
        <v>75</v>
      </c>
      <c r="EA428" s="159">
        <f t="shared" si="352"/>
        <v>15</v>
      </c>
      <c r="EB428" s="159">
        <f t="shared" si="353"/>
        <v>0</v>
      </c>
      <c r="EC428" s="159">
        <f t="shared" si="436"/>
        <v>10</v>
      </c>
      <c r="ED428" s="159">
        <f t="shared" si="436"/>
        <v>11</v>
      </c>
      <c r="EE428" s="159">
        <f t="shared" si="437"/>
        <v>0</v>
      </c>
      <c r="EF428" s="159">
        <f t="shared" si="437"/>
        <v>0</v>
      </c>
      <c r="EG428" s="159">
        <f t="shared" si="354"/>
        <v>11</v>
      </c>
      <c r="EH428" s="159">
        <f t="shared" si="355"/>
        <v>0</v>
      </c>
      <c r="EI428" s="159">
        <f t="shared" si="438"/>
        <v>11</v>
      </c>
      <c r="EJ428" s="159">
        <f t="shared" si="438"/>
        <v>6</v>
      </c>
      <c r="EK428" s="159">
        <f t="shared" si="439"/>
        <v>0</v>
      </c>
      <c r="EL428" s="159">
        <f t="shared" si="439"/>
        <v>0</v>
      </c>
      <c r="EM428" s="159">
        <f t="shared" si="356"/>
        <v>11</v>
      </c>
      <c r="EN428" s="159"/>
      <c r="EO428" s="159"/>
      <c r="EP428" s="188">
        <f t="shared" si="357"/>
        <v>15</v>
      </c>
      <c r="EQ428" s="159">
        <f t="shared" si="358"/>
        <v>12</v>
      </c>
      <c r="ER428" s="159">
        <f t="shared" si="359"/>
        <v>13</v>
      </c>
      <c r="ES428" s="159">
        <f t="shared" si="360"/>
        <v>13</v>
      </c>
      <c r="ET428" s="159">
        <f t="shared" si="361"/>
        <v>10</v>
      </c>
      <c r="EU428" s="159">
        <f t="shared" si="362"/>
        <v>12</v>
      </c>
      <c r="EV428" s="159"/>
      <c r="EW428" s="159">
        <f t="shared" si="363"/>
        <v>75</v>
      </c>
      <c r="EX428" s="159">
        <f t="shared" si="364"/>
        <v>15</v>
      </c>
      <c r="EY428" s="159">
        <f t="shared" si="365"/>
        <v>0</v>
      </c>
      <c r="EZ428" s="159">
        <f t="shared" si="440"/>
        <v>12</v>
      </c>
      <c r="FA428" s="159">
        <f t="shared" si="440"/>
        <v>13</v>
      </c>
      <c r="FB428" s="159">
        <f t="shared" si="441"/>
        <v>0</v>
      </c>
      <c r="FC428" s="159">
        <f t="shared" si="441"/>
        <v>0</v>
      </c>
      <c r="FD428" s="159">
        <f t="shared" si="366"/>
        <v>13</v>
      </c>
      <c r="FE428" s="159">
        <f t="shared" si="367"/>
        <v>0</v>
      </c>
      <c r="FF428" s="159">
        <f t="shared" si="442"/>
        <v>10</v>
      </c>
      <c r="FG428" s="159">
        <f t="shared" si="442"/>
        <v>12</v>
      </c>
      <c r="FH428" s="159">
        <f t="shared" si="368"/>
        <v>0</v>
      </c>
      <c r="FI428" s="159">
        <v>0</v>
      </c>
      <c r="FJ428" s="159">
        <v>0</v>
      </c>
      <c r="FK428" s="159"/>
      <c r="FL428" s="159"/>
      <c r="FM428" s="235">
        <v>75</v>
      </c>
    </row>
    <row r="429" spans="1:169" ht="28" x14ac:dyDescent="0.2">
      <c r="A429" s="194">
        <v>416</v>
      </c>
      <c r="B429" s="211">
        <v>211423243419</v>
      </c>
      <c r="C429" s="211" t="s">
        <v>1499</v>
      </c>
      <c r="D429" s="197"/>
      <c r="E429" s="212" t="s">
        <v>1500</v>
      </c>
      <c r="F429" s="199">
        <f t="shared" si="243"/>
        <v>2</v>
      </c>
      <c r="G429" s="199">
        <f t="shared" si="244"/>
        <v>2</v>
      </c>
      <c r="H429" s="199">
        <f t="shared" si="245"/>
        <v>2</v>
      </c>
      <c r="I429" s="199">
        <f t="shared" si="246"/>
        <v>0</v>
      </c>
      <c r="J429" s="199">
        <f t="shared" si="247"/>
        <v>0</v>
      </c>
      <c r="K429" s="199">
        <f t="shared" si="248"/>
        <v>0</v>
      </c>
      <c r="L429" s="199">
        <f t="shared" si="249"/>
        <v>0</v>
      </c>
      <c r="M429" s="199">
        <f t="shared" si="250"/>
        <v>0</v>
      </c>
      <c r="N429" s="199">
        <f t="shared" si="251"/>
        <v>0</v>
      </c>
      <c r="O429" s="200">
        <f t="shared" si="252"/>
        <v>0</v>
      </c>
      <c r="P429" s="199">
        <f t="shared" si="253"/>
        <v>5</v>
      </c>
      <c r="Q429" s="199">
        <f t="shared" si="254"/>
        <v>0</v>
      </c>
      <c r="R429" s="199">
        <f t="shared" si="255"/>
        <v>0</v>
      </c>
      <c r="S429" s="201">
        <f t="shared" si="428"/>
        <v>0</v>
      </c>
      <c r="T429" s="202">
        <f t="shared" si="256"/>
        <v>3</v>
      </c>
      <c r="U429" s="199">
        <f t="shared" si="257"/>
        <v>0</v>
      </c>
      <c r="V429" s="199">
        <f t="shared" si="258"/>
        <v>0</v>
      </c>
      <c r="W429" s="199">
        <f t="shared" si="259"/>
        <v>0</v>
      </c>
      <c r="X429" s="201">
        <f t="shared" si="260"/>
        <v>0</v>
      </c>
      <c r="Y429" s="203">
        <f t="shared" si="261"/>
        <v>4</v>
      </c>
      <c r="Z429" s="199">
        <f t="shared" si="262"/>
        <v>0</v>
      </c>
      <c r="AA429" s="199">
        <f t="shared" si="263"/>
        <v>0</v>
      </c>
      <c r="AB429" s="199">
        <f t="shared" si="264"/>
        <v>0</v>
      </c>
      <c r="AC429" s="201">
        <f t="shared" si="265"/>
        <v>0</v>
      </c>
      <c r="AD429" s="202">
        <f t="shared" si="266"/>
        <v>4</v>
      </c>
      <c r="AE429" s="199">
        <f t="shared" si="267"/>
        <v>5</v>
      </c>
      <c r="AF429" s="199">
        <f t="shared" si="268"/>
        <v>0</v>
      </c>
      <c r="AG429" s="199">
        <f t="shared" si="269"/>
        <v>0</v>
      </c>
      <c r="AH429" s="201">
        <f t="shared" si="270"/>
        <v>0</v>
      </c>
      <c r="AI429" s="204">
        <f t="shared" si="271"/>
        <v>3</v>
      </c>
      <c r="AJ429" s="199">
        <f t="shared" si="272"/>
        <v>4</v>
      </c>
      <c r="AK429" s="199">
        <f t="shared" si="273"/>
        <v>0</v>
      </c>
      <c r="AL429" s="199">
        <f t="shared" si="274"/>
        <v>0</v>
      </c>
      <c r="AM429" s="201">
        <f t="shared" si="275"/>
        <v>0</v>
      </c>
      <c r="AN429" s="204">
        <f t="shared" si="276"/>
        <v>3</v>
      </c>
      <c r="AO429" s="199">
        <f t="shared" si="277"/>
        <v>0</v>
      </c>
      <c r="AP429" s="199">
        <f t="shared" si="278"/>
        <v>0</v>
      </c>
      <c r="AQ429" s="199">
        <f t="shared" si="279"/>
        <v>0</v>
      </c>
      <c r="AR429" s="201">
        <f t="shared" si="280"/>
        <v>0</v>
      </c>
      <c r="AS429" s="204">
        <f t="shared" si="281"/>
        <v>4</v>
      </c>
      <c r="AT429" s="199">
        <f t="shared" si="282"/>
        <v>5</v>
      </c>
      <c r="AU429" s="199">
        <f t="shared" si="283"/>
        <v>0</v>
      </c>
      <c r="AV429" s="199">
        <f t="shared" si="284"/>
        <v>0</v>
      </c>
      <c r="AW429" s="201">
        <f t="shared" si="285"/>
        <v>0</v>
      </c>
      <c r="AX429" s="205">
        <f t="shared" si="286"/>
        <v>3</v>
      </c>
      <c r="AY429" s="199">
        <f t="shared" si="287"/>
        <v>0</v>
      </c>
      <c r="AZ429" s="199">
        <f t="shared" si="288"/>
        <v>0</v>
      </c>
      <c r="BA429" s="199">
        <f t="shared" si="289"/>
        <v>0</v>
      </c>
      <c r="BB429" s="201">
        <f t="shared" si="290"/>
        <v>0</v>
      </c>
      <c r="BC429" s="204">
        <f t="shared" si="291"/>
        <v>4</v>
      </c>
      <c r="BD429" s="199">
        <f t="shared" si="292"/>
        <v>0</v>
      </c>
      <c r="BE429" s="199">
        <f t="shared" si="293"/>
        <v>0</v>
      </c>
      <c r="BF429" s="199">
        <f t="shared" si="294"/>
        <v>0</v>
      </c>
      <c r="BG429" s="201">
        <f t="shared" si="295"/>
        <v>0</v>
      </c>
      <c r="BH429" s="204">
        <f t="shared" si="296"/>
        <v>4</v>
      </c>
      <c r="BI429" s="199">
        <f t="shared" si="297"/>
        <v>1</v>
      </c>
      <c r="BJ429" s="199">
        <f t="shared" si="298"/>
        <v>0</v>
      </c>
      <c r="BK429" s="199">
        <f t="shared" si="299"/>
        <v>0</v>
      </c>
      <c r="BL429" s="201">
        <f t="shared" si="300"/>
        <v>0</v>
      </c>
      <c r="BM429" s="206">
        <f t="shared" si="301"/>
        <v>3</v>
      </c>
      <c r="BN429" s="199">
        <f t="shared" si="302"/>
        <v>5</v>
      </c>
      <c r="BO429" s="199">
        <f t="shared" si="303"/>
        <v>0</v>
      </c>
      <c r="BP429" s="199">
        <f t="shared" si="304"/>
        <v>0</v>
      </c>
      <c r="BQ429" s="201">
        <f t="shared" si="305"/>
        <v>0</v>
      </c>
      <c r="BR429" s="207">
        <f t="shared" si="306"/>
        <v>3</v>
      </c>
      <c r="BS429" s="199">
        <f t="shared" si="307"/>
        <v>0</v>
      </c>
      <c r="BT429" s="199">
        <f t="shared" si="308"/>
        <v>0</v>
      </c>
      <c r="BU429" s="199">
        <f t="shared" si="309"/>
        <v>0</v>
      </c>
      <c r="BV429" s="201">
        <f t="shared" si="310"/>
        <v>0</v>
      </c>
      <c r="BW429" s="207">
        <f t="shared" si="311"/>
        <v>4</v>
      </c>
      <c r="BX429" s="235">
        <v>31</v>
      </c>
      <c r="BY429" s="235">
        <v>31</v>
      </c>
      <c r="BZ429" s="193" t="e">
        <f t="shared" si="312"/>
        <v>#VALUE!</v>
      </c>
      <c r="CA429" s="193">
        <f t="shared" si="313"/>
        <v>20</v>
      </c>
      <c r="CB429" s="193" t="e">
        <f t="shared" si="314"/>
        <v>#VALUE!</v>
      </c>
      <c r="CC429" s="193" t="e">
        <f t="shared" si="315"/>
        <v>#VALUE!</v>
      </c>
      <c r="CD429" s="193" t="e">
        <f t="shared" si="316"/>
        <v>#VALUE!</v>
      </c>
      <c r="CE429" s="193" t="e">
        <f t="shared" si="317"/>
        <v>#VALUE!</v>
      </c>
      <c r="CF429" s="193" t="e">
        <f t="shared" si="318"/>
        <v>#VALUE!</v>
      </c>
      <c r="CG429" s="193" t="e">
        <f t="shared" si="319"/>
        <v>#VALUE!</v>
      </c>
      <c r="CH429" s="193" t="e">
        <f t="shared" si="320"/>
        <v>#VALUE!</v>
      </c>
      <c r="CI429" s="193" t="e">
        <f t="shared" si="321"/>
        <v>#VALUE!</v>
      </c>
      <c r="CJ429" s="193" t="e">
        <f t="shared" si="322"/>
        <v>#VALUE!</v>
      </c>
      <c r="CK429" s="193" t="e">
        <f t="shared" si="323"/>
        <v>#VALUE!</v>
      </c>
      <c r="CL429" s="193" t="e">
        <f t="shared" si="324"/>
        <v>#VALUE!</v>
      </c>
      <c r="CM429" s="193" t="e">
        <f t="shared" si="325"/>
        <v>#VALUE!</v>
      </c>
      <c r="CN429" s="193" t="e">
        <f t="shared" si="326"/>
        <v>#VALUE!</v>
      </c>
      <c r="CO429" s="209" t="str">
        <f t="shared" si="327"/>
        <v>2023PEC AI 257</v>
      </c>
      <c r="CP429" s="193" t="e">
        <f t="shared" si="328"/>
        <v>#VALUE!</v>
      </c>
      <c r="CQ429" s="158"/>
      <c r="CR429" s="193">
        <f t="shared" si="329"/>
        <v>20</v>
      </c>
      <c r="CS429" s="193" t="e">
        <f t="shared" si="330"/>
        <v>#VALUE!</v>
      </c>
      <c r="CT429" s="193" t="e">
        <f t="shared" si="331"/>
        <v>#VALUE!</v>
      </c>
      <c r="CU429" s="193" t="e">
        <f t="shared" si="332"/>
        <v>#VALUE!</v>
      </c>
      <c r="CV429" s="193" t="e">
        <f t="shared" si="333"/>
        <v>#VALUE!</v>
      </c>
      <c r="CW429" s="193" t="e">
        <f t="shared" si="334"/>
        <v>#VALUE!</v>
      </c>
      <c r="CX429" s="193" t="e">
        <f t="shared" si="335"/>
        <v>#VALUE!</v>
      </c>
      <c r="CY429" s="193" t="e">
        <f t="shared" si="336"/>
        <v>#VALUE!</v>
      </c>
      <c r="CZ429" s="193" t="e">
        <f t="shared" si="337"/>
        <v>#VALUE!</v>
      </c>
      <c r="DA429" s="193" t="e">
        <f t="shared" si="338"/>
        <v>#VALUE!</v>
      </c>
      <c r="DB429" s="193" t="e">
        <f t="shared" si="339"/>
        <v>#VALUE!</v>
      </c>
      <c r="DC429" s="193" t="e">
        <f t="shared" si="340"/>
        <v>#VALUE!</v>
      </c>
      <c r="DD429" s="193" t="e">
        <f t="shared" si="341"/>
        <v>#VALUE!</v>
      </c>
      <c r="DE429" s="159"/>
      <c r="DF429" s="159" t="e">
        <f t="shared" si="342"/>
        <v>#VALUE!</v>
      </c>
      <c r="DG429" s="159"/>
      <c r="DH429" s="159"/>
      <c r="DI429" s="159"/>
      <c r="DJ429" s="159"/>
      <c r="DK429" s="159"/>
      <c r="DL429" s="159"/>
      <c r="DM429" s="159"/>
      <c r="DN429" s="159"/>
      <c r="DO429" s="159"/>
      <c r="DP429" s="159"/>
      <c r="DQ429" s="159"/>
      <c r="DR429" s="159">
        <f t="shared" si="343"/>
        <v>31</v>
      </c>
      <c r="DS429" s="188">
        <f t="shared" si="344"/>
        <v>6</v>
      </c>
      <c r="DT429" s="159">
        <f t="shared" si="345"/>
        <v>5</v>
      </c>
      <c r="DU429" s="159">
        <f t="shared" si="346"/>
        <v>5</v>
      </c>
      <c r="DV429" s="159">
        <f t="shared" si="347"/>
        <v>4</v>
      </c>
      <c r="DW429" s="159">
        <f t="shared" si="348"/>
        <v>5</v>
      </c>
      <c r="DX429" s="159">
        <f t="shared" si="349"/>
        <v>1</v>
      </c>
      <c r="DY429" s="210">
        <f t="shared" si="350"/>
        <v>5</v>
      </c>
      <c r="DZ429" s="159">
        <f t="shared" si="351"/>
        <v>31</v>
      </c>
      <c r="EA429" s="159">
        <f t="shared" si="352"/>
        <v>6</v>
      </c>
      <c r="EB429" s="159">
        <f t="shared" si="353"/>
        <v>5</v>
      </c>
      <c r="EC429" s="159">
        <f t="shared" si="436"/>
        <v>0</v>
      </c>
      <c r="ED429" s="159">
        <f t="shared" si="436"/>
        <v>0</v>
      </c>
      <c r="EE429" s="159">
        <f t="shared" si="437"/>
        <v>5</v>
      </c>
      <c r="EF429" s="159">
        <f t="shared" si="437"/>
        <v>4</v>
      </c>
      <c r="EG429" s="159">
        <f t="shared" si="354"/>
        <v>0</v>
      </c>
      <c r="EH429" s="159">
        <f t="shared" si="355"/>
        <v>5</v>
      </c>
      <c r="EI429" s="159">
        <f t="shared" si="438"/>
        <v>0</v>
      </c>
      <c r="EJ429" s="159">
        <f t="shared" si="438"/>
        <v>0</v>
      </c>
      <c r="EK429" s="159">
        <f t="shared" si="439"/>
        <v>1</v>
      </c>
      <c r="EL429" s="159">
        <f t="shared" si="439"/>
        <v>5</v>
      </c>
      <c r="EM429" s="159">
        <f t="shared" si="356"/>
        <v>0</v>
      </c>
      <c r="EN429" s="159"/>
      <c r="EO429" s="159"/>
      <c r="EP429" s="188">
        <f t="shared" si="357"/>
        <v>6</v>
      </c>
      <c r="EQ429" s="159">
        <f t="shared" si="358"/>
        <v>6</v>
      </c>
      <c r="ER429" s="159">
        <f t="shared" si="359"/>
        <v>6</v>
      </c>
      <c r="ES429" s="159">
        <f t="shared" si="360"/>
        <v>5</v>
      </c>
      <c r="ET429" s="159">
        <f t="shared" si="361"/>
        <v>3</v>
      </c>
      <c r="EU429" s="159">
        <f t="shared" si="362"/>
        <v>5</v>
      </c>
      <c r="EV429" s="159"/>
      <c r="EW429" s="159">
        <f t="shared" si="363"/>
        <v>31</v>
      </c>
      <c r="EX429" s="159">
        <f t="shared" si="364"/>
        <v>6</v>
      </c>
      <c r="EY429" s="159">
        <f t="shared" si="365"/>
        <v>6</v>
      </c>
      <c r="EZ429" s="159">
        <f t="shared" si="440"/>
        <v>0</v>
      </c>
      <c r="FA429" s="159">
        <f t="shared" si="440"/>
        <v>0</v>
      </c>
      <c r="FB429" s="159">
        <f t="shared" si="441"/>
        <v>6</v>
      </c>
      <c r="FC429" s="159">
        <f t="shared" si="441"/>
        <v>5</v>
      </c>
      <c r="FD429" s="159">
        <f t="shared" si="366"/>
        <v>0</v>
      </c>
      <c r="FE429" s="159">
        <f t="shared" si="367"/>
        <v>3</v>
      </c>
      <c r="FF429" s="159">
        <f t="shared" si="442"/>
        <v>0</v>
      </c>
      <c r="FG429" s="159">
        <f t="shared" si="442"/>
        <v>0</v>
      </c>
      <c r="FH429" s="159">
        <f t="shared" si="368"/>
        <v>5</v>
      </c>
      <c r="FI429" s="159">
        <v>0</v>
      </c>
      <c r="FJ429" s="159">
        <v>0</v>
      </c>
      <c r="FK429" s="159"/>
      <c r="FL429" s="159"/>
      <c r="FM429" s="235">
        <v>31</v>
      </c>
    </row>
    <row r="430" spans="1:169" ht="18" x14ac:dyDescent="0.2">
      <c r="A430" s="213">
        <v>417</v>
      </c>
      <c r="B430" s="195">
        <v>211423243420</v>
      </c>
      <c r="C430" s="195" t="s">
        <v>1501</v>
      </c>
      <c r="D430" s="197"/>
      <c r="E430" s="212" t="s">
        <v>1502</v>
      </c>
      <c r="F430" s="199">
        <f t="shared" si="243"/>
        <v>2</v>
      </c>
      <c r="G430" s="199">
        <f t="shared" si="244"/>
        <v>2</v>
      </c>
      <c r="H430" s="199">
        <f t="shared" si="245"/>
        <v>2</v>
      </c>
      <c r="I430" s="199">
        <f t="shared" si="246"/>
        <v>2</v>
      </c>
      <c r="J430" s="199">
        <f t="shared" si="247"/>
        <v>2</v>
      </c>
      <c r="K430" s="199">
        <f t="shared" si="248"/>
        <v>2</v>
      </c>
      <c r="L430" s="199">
        <f t="shared" si="249"/>
        <v>2</v>
      </c>
      <c r="M430" s="199">
        <f t="shared" si="250"/>
        <v>0</v>
      </c>
      <c r="N430" s="199">
        <f t="shared" si="251"/>
        <v>0</v>
      </c>
      <c r="O430" s="200">
        <f t="shared" si="252"/>
        <v>0</v>
      </c>
      <c r="P430" s="199">
        <f t="shared" si="253"/>
        <v>0</v>
      </c>
      <c r="Q430" s="199">
        <f t="shared" si="254"/>
        <v>0</v>
      </c>
      <c r="R430" s="199">
        <f t="shared" si="255"/>
        <v>0</v>
      </c>
      <c r="S430" s="201">
        <f t="shared" si="428"/>
        <v>0</v>
      </c>
      <c r="T430" s="202">
        <f t="shared" si="256"/>
        <v>4</v>
      </c>
      <c r="U430" s="199">
        <f t="shared" si="257"/>
        <v>10</v>
      </c>
      <c r="V430" s="199">
        <f t="shared" si="258"/>
        <v>0</v>
      </c>
      <c r="W430" s="199">
        <f t="shared" si="259"/>
        <v>0</v>
      </c>
      <c r="X430" s="201">
        <f t="shared" si="260"/>
        <v>0</v>
      </c>
      <c r="Y430" s="203">
        <f t="shared" si="261"/>
        <v>3</v>
      </c>
      <c r="Z430" s="199">
        <f t="shared" si="262"/>
        <v>10</v>
      </c>
      <c r="AA430" s="199">
        <f t="shared" si="263"/>
        <v>0</v>
      </c>
      <c r="AB430" s="199">
        <f t="shared" si="264"/>
        <v>0</v>
      </c>
      <c r="AC430" s="201">
        <f t="shared" si="265"/>
        <v>0</v>
      </c>
      <c r="AD430" s="202">
        <f t="shared" si="266"/>
        <v>3</v>
      </c>
      <c r="AE430" s="199">
        <f t="shared" si="267"/>
        <v>0</v>
      </c>
      <c r="AF430" s="199">
        <f t="shared" si="268"/>
        <v>0</v>
      </c>
      <c r="AG430" s="199">
        <f t="shared" si="269"/>
        <v>0</v>
      </c>
      <c r="AH430" s="201">
        <f t="shared" si="270"/>
        <v>0</v>
      </c>
      <c r="AI430" s="204">
        <f t="shared" si="271"/>
        <v>4</v>
      </c>
      <c r="AJ430" s="199">
        <f t="shared" si="272"/>
        <v>0</v>
      </c>
      <c r="AK430" s="199">
        <f t="shared" si="273"/>
        <v>0</v>
      </c>
      <c r="AL430" s="199">
        <f t="shared" si="274"/>
        <v>0</v>
      </c>
      <c r="AM430" s="201">
        <f t="shared" si="275"/>
        <v>0</v>
      </c>
      <c r="AN430" s="204">
        <f t="shared" si="276"/>
        <v>4</v>
      </c>
      <c r="AO430" s="199">
        <f t="shared" si="277"/>
        <v>10</v>
      </c>
      <c r="AP430" s="199">
        <f t="shared" si="278"/>
        <v>0</v>
      </c>
      <c r="AQ430" s="199">
        <f t="shared" si="279"/>
        <v>0</v>
      </c>
      <c r="AR430" s="201">
        <f t="shared" si="280"/>
        <v>0</v>
      </c>
      <c r="AS430" s="204">
        <f t="shared" si="281"/>
        <v>3</v>
      </c>
      <c r="AT430" s="199">
        <f t="shared" si="282"/>
        <v>0</v>
      </c>
      <c r="AU430" s="199">
        <f t="shared" si="283"/>
        <v>0</v>
      </c>
      <c r="AV430" s="199">
        <f t="shared" si="284"/>
        <v>0</v>
      </c>
      <c r="AW430" s="201">
        <f t="shared" si="285"/>
        <v>0</v>
      </c>
      <c r="AX430" s="205">
        <f t="shared" si="286"/>
        <v>4</v>
      </c>
      <c r="AY430" s="199">
        <f t="shared" si="287"/>
        <v>10</v>
      </c>
      <c r="AZ430" s="199">
        <f t="shared" si="288"/>
        <v>0</v>
      </c>
      <c r="BA430" s="199">
        <f t="shared" si="289"/>
        <v>0</v>
      </c>
      <c r="BB430" s="201">
        <f t="shared" si="290"/>
        <v>0</v>
      </c>
      <c r="BC430" s="204">
        <f t="shared" si="291"/>
        <v>3</v>
      </c>
      <c r="BD430" s="199">
        <f t="shared" si="292"/>
        <v>6</v>
      </c>
      <c r="BE430" s="199">
        <f t="shared" si="293"/>
        <v>0</v>
      </c>
      <c r="BF430" s="199">
        <f t="shared" si="294"/>
        <v>0</v>
      </c>
      <c r="BG430" s="201">
        <f t="shared" si="295"/>
        <v>0</v>
      </c>
      <c r="BH430" s="204">
        <f t="shared" si="296"/>
        <v>3</v>
      </c>
      <c r="BI430" s="199">
        <f t="shared" si="297"/>
        <v>0</v>
      </c>
      <c r="BJ430" s="199">
        <f t="shared" si="298"/>
        <v>0</v>
      </c>
      <c r="BK430" s="199">
        <f t="shared" si="299"/>
        <v>0</v>
      </c>
      <c r="BL430" s="201">
        <f t="shared" si="300"/>
        <v>0</v>
      </c>
      <c r="BM430" s="206">
        <f t="shared" si="301"/>
        <v>4</v>
      </c>
      <c r="BN430" s="199">
        <f t="shared" si="302"/>
        <v>0</v>
      </c>
      <c r="BO430" s="199">
        <f t="shared" si="303"/>
        <v>0</v>
      </c>
      <c r="BP430" s="199">
        <f t="shared" si="304"/>
        <v>0</v>
      </c>
      <c r="BQ430" s="201">
        <f t="shared" si="305"/>
        <v>0</v>
      </c>
      <c r="BR430" s="207">
        <f t="shared" si="306"/>
        <v>4</v>
      </c>
      <c r="BS430" s="199">
        <f t="shared" si="307"/>
        <v>11</v>
      </c>
      <c r="BT430" s="199">
        <f t="shared" si="308"/>
        <v>0</v>
      </c>
      <c r="BU430" s="199">
        <f t="shared" si="309"/>
        <v>0</v>
      </c>
      <c r="BV430" s="201">
        <f t="shared" si="310"/>
        <v>0</v>
      </c>
      <c r="BW430" s="207">
        <f t="shared" si="311"/>
        <v>3</v>
      </c>
      <c r="BX430" s="235">
        <v>71</v>
      </c>
      <c r="BY430" s="235">
        <v>71</v>
      </c>
      <c r="BZ430" s="193" t="e">
        <f t="shared" si="312"/>
        <v>#VALUE!</v>
      </c>
      <c r="CA430" s="193">
        <f t="shared" si="313"/>
        <v>20</v>
      </c>
      <c r="CB430" s="193" t="e">
        <f t="shared" si="314"/>
        <v>#VALUE!</v>
      </c>
      <c r="CC430" s="193" t="e">
        <f t="shared" si="315"/>
        <v>#VALUE!</v>
      </c>
      <c r="CD430" s="193" t="e">
        <f t="shared" si="316"/>
        <v>#VALUE!</v>
      </c>
      <c r="CE430" s="193" t="e">
        <f t="shared" si="317"/>
        <v>#VALUE!</v>
      </c>
      <c r="CF430" s="193" t="e">
        <f t="shared" si="318"/>
        <v>#VALUE!</v>
      </c>
      <c r="CG430" s="193" t="e">
        <f t="shared" si="319"/>
        <v>#VALUE!</v>
      </c>
      <c r="CH430" s="193" t="e">
        <f t="shared" si="320"/>
        <v>#VALUE!</v>
      </c>
      <c r="CI430" s="193" t="e">
        <f t="shared" si="321"/>
        <v>#VALUE!</v>
      </c>
      <c r="CJ430" s="193" t="e">
        <f t="shared" si="322"/>
        <v>#VALUE!</v>
      </c>
      <c r="CK430" s="193" t="e">
        <f t="shared" si="323"/>
        <v>#VALUE!</v>
      </c>
      <c r="CL430" s="193" t="e">
        <f t="shared" si="324"/>
        <v>#VALUE!</v>
      </c>
      <c r="CM430" s="193" t="e">
        <f t="shared" si="325"/>
        <v>#VALUE!</v>
      </c>
      <c r="CN430" s="193" t="e">
        <f t="shared" si="326"/>
        <v>#VALUE!</v>
      </c>
      <c r="CO430" s="209" t="str">
        <f t="shared" si="327"/>
        <v>2023PEC AI 293</v>
      </c>
      <c r="CP430" s="193" t="e">
        <f t="shared" si="328"/>
        <v>#VALUE!</v>
      </c>
      <c r="CQ430" s="158"/>
      <c r="CR430" s="193">
        <f t="shared" si="329"/>
        <v>20</v>
      </c>
      <c r="CS430" s="193" t="e">
        <f t="shared" si="330"/>
        <v>#VALUE!</v>
      </c>
      <c r="CT430" s="193" t="e">
        <f t="shared" si="331"/>
        <v>#VALUE!</v>
      </c>
      <c r="CU430" s="193" t="e">
        <f t="shared" si="332"/>
        <v>#VALUE!</v>
      </c>
      <c r="CV430" s="193" t="e">
        <f t="shared" si="333"/>
        <v>#VALUE!</v>
      </c>
      <c r="CW430" s="193" t="e">
        <f t="shared" si="334"/>
        <v>#VALUE!</v>
      </c>
      <c r="CX430" s="193" t="e">
        <f t="shared" si="335"/>
        <v>#VALUE!</v>
      </c>
      <c r="CY430" s="193" t="e">
        <f t="shared" si="336"/>
        <v>#VALUE!</v>
      </c>
      <c r="CZ430" s="193" t="e">
        <f t="shared" si="337"/>
        <v>#VALUE!</v>
      </c>
      <c r="DA430" s="193" t="e">
        <f t="shared" si="338"/>
        <v>#VALUE!</v>
      </c>
      <c r="DB430" s="193" t="e">
        <f t="shared" si="339"/>
        <v>#VALUE!</v>
      </c>
      <c r="DC430" s="193" t="e">
        <f t="shared" si="340"/>
        <v>#VALUE!</v>
      </c>
      <c r="DD430" s="193" t="e">
        <f t="shared" si="341"/>
        <v>#VALUE!</v>
      </c>
      <c r="DE430" s="159"/>
      <c r="DF430" s="159" t="e">
        <f t="shared" si="342"/>
        <v>#VALUE!</v>
      </c>
      <c r="DG430" s="159"/>
      <c r="DH430" s="159"/>
      <c r="DI430" s="159"/>
      <c r="DJ430" s="159"/>
      <c r="DK430" s="159"/>
      <c r="DL430" s="159"/>
      <c r="DM430" s="159"/>
      <c r="DN430" s="159"/>
      <c r="DO430" s="159"/>
      <c r="DP430" s="159"/>
      <c r="DQ430" s="159"/>
      <c r="DR430" s="159">
        <f t="shared" si="343"/>
        <v>71</v>
      </c>
      <c r="DS430" s="188">
        <f t="shared" si="344"/>
        <v>14</v>
      </c>
      <c r="DT430" s="159">
        <f t="shared" si="345"/>
        <v>10</v>
      </c>
      <c r="DU430" s="159">
        <f t="shared" si="346"/>
        <v>10</v>
      </c>
      <c r="DV430" s="159">
        <f t="shared" si="347"/>
        <v>10</v>
      </c>
      <c r="DW430" s="159">
        <f t="shared" si="348"/>
        <v>10</v>
      </c>
      <c r="DX430" s="159">
        <f t="shared" si="349"/>
        <v>6</v>
      </c>
      <c r="DY430" s="210">
        <f t="shared" si="350"/>
        <v>11</v>
      </c>
      <c r="DZ430" s="159">
        <f t="shared" si="351"/>
        <v>71</v>
      </c>
      <c r="EA430" s="159">
        <f t="shared" si="352"/>
        <v>14</v>
      </c>
      <c r="EB430" s="159">
        <f t="shared" si="353"/>
        <v>0</v>
      </c>
      <c r="EC430" s="159">
        <f t="shared" ref="EC430:ED445" si="443">IF(ISEVEN($B430),DT430,0)</f>
        <v>10</v>
      </c>
      <c r="ED430" s="159">
        <f t="shared" si="443"/>
        <v>10</v>
      </c>
      <c r="EE430" s="159">
        <f t="shared" ref="EE430:EF445" si="444">IF(ISODD($B430),DU430,0)</f>
        <v>0</v>
      </c>
      <c r="EF430" s="159">
        <f t="shared" si="444"/>
        <v>0</v>
      </c>
      <c r="EG430" s="159">
        <f t="shared" si="354"/>
        <v>10</v>
      </c>
      <c r="EH430" s="159">
        <f t="shared" si="355"/>
        <v>0</v>
      </c>
      <c r="EI430" s="159">
        <f t="shared" ref="EI430:EJ445" si="445">IF(ISEVEN($B430),DW430,0)</f>
        <v>10</v>
      </c>
      <c r="EJ430" s="159">
        <f t="shared" si="445"/>
        <v>6</v>
      </c>
      <c r="EK430" s="159">
        <f t="shared" ref="EK430:EL445" si="446">IF(ISODD($B430),DX430,0)</f>
        <v>0</v>
      </c>
      <c r="EL430" s="159">
        <f t="shared" si="446"/>
        <v>0</v>
      </c>
      <c r="EM430" s="159">
        <f t="shared" si="356"/>
        <v>11</v>
      </c>
      <c r="EN430" s="159"/>
      <c r="EO430" s="159"/>
      <c r="EP430" s="188">
        <f t="shared" si="357"/>
        <v>14</v>
      </c>
      <c r="EQ430" s="159">
        <f t="shared" si="358"/>
        <v>12</v>
      </c>
      <c r="ER430" s="159">
        <f t="shared" si="359"/>
        <v>13</v>
      </c>
      <c r="ES430" s="159">
        <f t="shared" si="360"/>
        <v>13</v>
      </c>
      <c r="ET430" s="159">
        <f t="shared" si="361"/>
        <v>8</v>
      </c>
      <c r="EU430" s="159">
        <f t="shared" si="362"/>
        <v>11</v>
      </c>
      <c r="EV430" s="159"/>
      <c r="EW430" s="159">
        <f t="shared" si="363"/>
        <v>71</v>
      </c>
      <c r="EX430" s="159">
        <f t="shared" si="364"/>
        <v>14</v>
      </c>
      <c r="EY430" s="159">
        <f t="shared" si="365"/>
        <v>0</v>
      </c>
      <c r="EZ430" s="159">
        <f t="shared" ref="EZ430:FA445" si="447">IF(ISEVEN($B430),EQ430,0)</f>
        <v>12</v>
      </c>
      <c r="FA430" s="159">
        <f t="shared" si="447"/>
        <v>13</v>
      </c>
      <c r="FB430" s="159">
        <f t="shared" ref="FB430:FC445" si="448">IF(ISODD($B430),ER430,0)</f>
        <v>0</v>
      </c>
      <c r="FC430" s="159">
        <f t="shared" si="448"/>
        <v>0</v>
      </c>
      <c r="FD430" s="159">
        <f t="shared" si="366"/>
        <v>13</v>
      </c>
      <c r="FE430" s="159">
        <f t="shared" si="367"/>
        <v>0</v>
      </c>
      <c r="FF430" s="159">
        <f t="shared" ref="FF430:FG445" si="449">IF(ISEVEN($B430),ET430,0)</f>
        <v>8</v>
      </c>
      <c r="FG430" s="159">
        <f t="shared" si="449"/>
        <v>11</v>
      </c>
      <c r="FH430" s="159">
        <f t="shared" si="368"/>
        <v>0</v>
      </c>
      <c r="FI430" s="159">
        <v>0</v>
      </c>
      <c r="FJ430" s="159">
        <v>0</v>
      </c>
      <c r="FK430" s="159"/>
      <c r="FL430" s="159"/>
      <c r="FM430" s="235">
        <v>71</v>
      </c>
    </row>
    <row r="431" spans="1:169" ht="18" x14ac:dyDescent="0.2">
      <c r="A431" s="194">
        <v>418</v>
      </c>
      <c r="B431" s="211">
        <v>211423243421</v>
      </c>
      <c r="C431" s="211" t="s">
        <v>1503</v>
      </c>
      <c r="D431" s="197"/>
      <c r="E431" s="212" t="s">
        <v>1504</v>
      </c>
      <c r="F431" s="199">
        <f t="shared" si="243"/>
        <v>2</v>
      </c>
      <c r="G431" s="199">
        <f t="shared" si="244"/>
        <v>2</v>
      </c>
      <c r="H431" s="199">
        <f t="shared" si="245"/>
        <v>2</v>
      </c>
      <c r="I431" s="199">
        <f t="shared" si="246"/>
        <v>2</v>
      </c>
      <c r="J431" s="199">
        <f t="shared" si="247"/>
        <v>2</v>
      </c>
      <c r="K431" s="199">
        <f t="shared" si="248"/>
        <v>0</v>
      </c>
      <c r="L431" s="199">
        <f t="shared" si="249"/>
        <v>0</v>
      </c>
      <c r="M431" s="199">
        <f t="shared" si="250"/>
        <v>0</v>
      </c>
      <c r="N431" s="199">
        <f t="shared" si="251"/>
        <v>0</v>
      </c>
      <c r="O431" s="200">
        <f t="shared" si="252"/>
        <v>0</v>
      </c>
      <c r="P431" s="199">
        <f t="shared" si="253"/>
        <v>8</v>
      </c>
      <c r="Q431" s="199">
        <f t="shared" si="254"/>
        <v>0</v>
      </c>
      <c r="R431" s="199">
        <f t="shared" si="255"/>
        <v>0</v>
      </c>
      <c r="S431" s="201">
        <f t="shared" si="428"/>
        <v>0</v>
      </c>
      <c r="T431" s="202">
        <f t="shared" si="256"/>
        <v>3</v>
      </c>
      <c r="U431" s="199">
        <f t="shared" si="257"/>
        <v>0</v>
      </c>
      <c r="V431" s="199">
        <f t="shared" si="258"/>
        <v>0</v>
      </c>
      <c r="W431" s="199">
        <f t="shared" si="259"/>
        <v>0</v>
      </c>
      <c r="X431" s="201">
        <f t="shared" si="260"/>
        <v>0</v>
      </c>
      <c r="Y431" s="203">
        <f t="shared" si="261"/>
        <v>4</v>
      </c>
      <c r="Z431" s="199">
        <f t="shared" si="262"/>
        <v>0</v>
      </c>
      <c r="AA431" s="199">
        <f t="shared" si="263"/>
        <v>0</v>
      </c>
      <c r="AB431" s="199">
        <f t="shared" si="264"/>
        <v>0</v>
      </c>
      <c r="AC431" s="201">
        <f t="shared" si="265"/>
        <v>0</v>
      </c>
      <c r="AD431" s="202">
        <f t="shared" si="266"/>
        <v>4</v>
      </c>
      <c r="AE431" s="199">
        <f t="shared" si="267"/>
        <v>8</v>
      </c>
      <c r="AF431" s="199">
        <f t="shared" si="268"/>
        <v>0</v>
      </c>
      <c r="AG431" s="199">
        <f t="shared" si="269"/>
        <v>0</v>
      </c>
      <c r="AH431" s="201">
        <f t="shared" si="270"/>
        <v>0</v>
      </c>
      <c r="AI431" s="204">
        <f t="shared" si="271"/>
        <v>3</v>
      </c>
      <c r="AJ431" s="199">
        <f t="shared" si="272"/>
        <v>7</v>
      </c>
      <c r="AK431" s="199">
        <f t="shared" si="273"/>
        <v>0</v>
      </c>
      <c r="AL431" s="199">
        <f t="shared" si="274"/>
        <v>0</v>
      </c>
      <c r="AM431" s="201">
        <f t="shared" si="275"/>
        <v>0</v>
      </c>
      <c r="AN431" s="204">
        <f t="shared" si="276"/>
        <v>3</v>
      </c>
      <c r="AO431" s="199">
        <f t="shared" si="277"/>
        <v>0</v>
      </c>
      <c r="AP431" s="199">
        <f t="shared" si="278"/>
        <v>0</v>
      </c>
      <c r="AQ431" s="199">
        <f t="shared" si="279"/>
        <v>0</v>
      </c>
      <c r="AR431" s="201">
        <f t="shared" si="280"/>
        <v>0</v>
      </c>
      <c r="AS431" s="204">
        <f t="shared" si="281"/>
        <v>4</v>
      </c>
      <c r="AT431" s="199">
        <f t="shared" si="282"/>
        <v>8</v>
      </c>
      <c r="AU431" s="199">
        <f t="shared" si="283"/>
        <v>0</v>
      </c>
      <c r="AV431" s="199">
        <f t="shared" si="284"/>
        <v>0</v>
      </c>
      <c r="AW431" s="201">
        <f t="shared" si="285"/>
        <v>0</v>
      </c>
      <c r="AX431" s="205">
        <f t="shared" si="286"/>
        <v>3</v>
      </c>
      <c r="AY431" s="199">
        <f t="shared" si="287"/>
        <v>0</v>
      </c>
      <c r="AZ431" s="199">
        <f t="shared" si="288"/>
        <v>0</v>
      </c>
      <c r="BA431" s="199">
        <f t="shared" si="289"/>
        <v>0</v>
      </c>
      <c r="BB431" s="201">
        <f t="shared" si="290"/>
        <v>0</v>
      </c>
      <c r="BC431" s="204">
        <f t="shared" si="291"/>
        <v>4</v>
      </c>
      <c r="BD431" s="199">
        <f t="shared" si="292"/>
        <v>0</v>
      </c>
      <c r="BE431" s="199">
        <f t="shared" si="293"/>
        <v>0</v>
      </c>
      <c r="BF431" s="199">
        <f t="shared" si="294"/>
        <v>0</v>
      </c>
      <c r="BG431" s="201">
        <f t="shared" si="295"/>
        <v>0</v>
      </c>
      <c r="BH431" s="204">
        <f t="shared" si="296"/>
        <v>4</v>
      </c>
      <c r="BI431" s="199">
        <f t="shared" si="297"/>
        <v>3</v>
      </c>
      <c r="BJ431" s="199">
        <f t="shared" si="298"/>
        <v>0</v>
      </c>
      <c r="BK431" s="199">
        <f t="shared" si="299"/>
        <v>0</v>
      </c>
      <c r="BL431" s="201">
        <f t="shared" si="300"/>
        <v>0</v>
      </c>
      <c r="BM431" s="206">
        <f t="shared" si="301"/>
        <v>3</v>
      </c>
      <c r="BN431" s="199">
        <f t="shared" si="302"/>
        <v>8</v>
      </c>
      <c r="BO431" s="199">
        <f t="shared" si="303"/>
        <v>0</v>
      </c>
      <c r="BP431" s="199">
        <f t="shared" si="304"/>
        <v>0</v>
      </c>
      <c r="BQ431" s="201">
        <f t="shared" si="305"/>
        <v>0</v>
      </c>
      <c r="BR431" s="207">
        <f t="shared" si="306"/>
        <v>3</v>
      </c>
      <c r="BS431" s="199">
        <f t="shared" si="307"/>
        <v>0</v>
      </c>
      <c r="BT431" s="199">
        <f t="shared" si="308"/>
        <v>0</v>
      </c>
      <c r="BU431" s="199">
        <f t="shared" si="309"/>
        <v>0</v>
      </c>
      <c r="BV431" s="201">
        <f t="shared" si="310"/>
        <v>0</v>
      </c>
      <c r="BW431" s="207">
        <f t="shared" si="311"/>
        <v>4</v>
      </c>
      <c r="BX431" s="235">
        <v>52</v>
      </c>
      <c r="BY431" s="235">
        <v>52</v>
      </c>
      <c r="BZ431" s="193" t="e">
        <f t="shared" si="312"/>
        <v>#VALUE!</v>
      </c>
      <c r="CA431" s="193">
        <f t="shared" si="313"/>
        <v>20</v>
      </c>
      <c r="CB431" s="193" t="e">
        <f t="shared" si="314"/>
        <v>#VALUE!</v>
      </c>
      <c r="CC431" s="193" t="e">
        <f t="shared" si="315"/>
        <v>#VALUE!</v>
      </c>
      <c r="CD431" s="193" t="e">
        <f t="shared" si="316"/>
        <v>#VALUE!</v>
      </c>
      <c r="CE431" s="193" t="e">
        <f t="shared" si="317"/>
        <v>#VALUE!</v>
      </c>
      <c r="CF431" s="193" t="e">
        <f t="shared" si="318"/>
        <v>#VALUE!</v>
      </c>
      <c r="CG431" s="193" t="e">
        <f t="shared" si="319"/>
        <v>#VALUE!</v>
      </c>
      <c r="CH431" s="193" t="e">
        <f t="shared" si="320"/>
        <v>#VALUE!</v>
      </c>
      <c r="CI431" s="193" t="e">
        <f t="shared" si="321"/>
        <v>#VALUE!</v>
      </c>
      <c r="CJ431" s="193" t="e">
        <f t="shared" si="322"/>
        <v>#VALUE!</v>
      </c>
      <c r="CK431" s="193" t="e">
        <f t="shared" si="323"/>
        <v>#VALUE!</v>
      </c>
      <c r="CL431" s="193" t="e">
        <f t="shared" si="324"/>
        <v>#VALUE!</v>
      </c>
      <c r="CM431" s="193" t="e">
        <f t="shared" si="325"/>
        <v>#VALUE!</v>
      </c>
      <c r="CN431" s="193" t="e">
        <f t="shared" si="326"/>
        <v>#VALUE!</v>
      </c>
      <c r="CO431" s="209" t="str">
        <f t="shared" si="327"/>
        <v>2023PEC AI 258</v>
      </c>
      <c r="CP431" s="193" t="e">
        <f t="shared" si="328"/>
        <v>#VALUE!</v>
      </c>
      <c r="CQ431" s="158"/>
      <c r="CR431" s="193">
        <f t="shared" si="329"/>
        <v>20</v>
      </c>
      <c r="CS431" s="193" t="e">
        <f t="shared" si="330"/>
        <v>#VALUE!</v>
      </c>
      <c r="CT431" s="193" t="e">
        <f t="shared" si="331"/>
        <v>#VALUE!</v>
      </c>
      <c r="CU431" s="193" t="e">
        <f t="shared" si="332"/>
        <v>#VALUE!</v>
      </c>
      <c r="CV431" s="193" t="e">
        <f t="shared" si="333"/>
        <v>#VALUE!</v>
      </c>
      <c r="CW431" s="193" t="e">
        <f t="shared" si="334"/>
        <v>#VALUE!</v>
      </c>
      <c r="CX431" s="193" t="e">
        <f t="shared" si="335"/>
        <v>#VALUE!</v>
      </c>
      <c r="CY431" s="193" t="e">
        <f t="shared" si="336"/>
        <v>#VALUE!</v>
      </c>
      <c r="CZ431" s="193" t="e">
        <f t="shared" si="337"/>
        <v>#VALUE!</v>
      </c>
      <c r="DA431" s="193" t="e">
        <f t="shared" si="338"/>
        <v>#VALUE!</v>
      </c>
      <c r="DB431" s="193" t="e">
        <f t="shared" si="339"/>
        <v>#VALUE!</v>
      </c>
      <c r="DC431" s="193" t="e">
        <f t="shared" si="340"/>
        <v>#VALUE!</v>
      </c>
      <c r="DD431" s="193" t="e">
        <f t="shared" si="341"/>
        <v>#VALUE!</v>
      </c>
      <c r="DE431" s="159"/>
      <c r="DF431" s="159" t="e">
        <f t="shared" si="342"/>
        <v>#VALUE!</v>
      </c>
      <c r="DG431" s="159"/>
      <c r="DH431" s="159"/>
      <c r="DI431" s="159"/>
      <c r="DJ431" s="159"/>
      <c r="DK431" s="159"/>
      <c r="DL431" s="159"/>
      <c r="DM431" s="159"/>
      <c r="DN431" s="159"/>
      <c r="DO431" s="159"/>
      <c r="DP431" s="159"/>
      <c r="DQ431" s="159"/>
      <c r="DR431" s="159">
        <f t="shared" si="343"/>
        <v>52</v>
      </c>
      <c r="DS431" s="188">
        <f t="shared" si="344"/>
        <v>10</v>
      </c>
      <c r="DT431" s="159">
        <f t="shared" si="345"/>
        <v>8</v>
      </c>
      <c r="DU431" s="159">
        <f t="shared" si="346"/>
        <v>8</v>
      </c>
      <c r="DV431" s="159">
        <f t="shared" si="347"/>
        <v>7</v>
      </c>
      <c r="DW431" s="159">
        <f t="shared" si="348"/>
        <v>8</v>
      </c>
      <c r="DX431" s="159">
        <f t="shared" si="349"/>
        <v>3</v>
      </c>
      <c r="DY431" s="210">
        <f t="shared" si="350"/>
        <v>8</v>
      </c>
      <c r="DZ431" s="159">
        <f t="shared" si="351"/>
        <v>52</v>
      </c>
      <c r="EA431" s="159">
        <f t="shared" si="352"/>
        <v>10</v>
      </c>
      <c r="EB431" s="159">
        <f t="shared" si="353"/>
        <v>8</v>
      </c>
      <c r="EC431" s="159">
        <f t="shared" si="443"/>
        <v>0</v>
      </c>
      <c r="ED431" s="159">
        <f t="shared" si="443"/>
        <v>0</v>
      </c>
      <c r="EE431" s="159">
        <f t="shared" si="444"/>
        <v>8</v>
      </c>
      <c r="EF431" s="159">
        <f t="shared" si="444"/>
        <v>7</v>
      </c>
      <c r="EG431" s="159">
        <f t="shared" si="354"/>
        <v>0</v>
      </c>
      <c r="EH431" s="159">
        <f t="shared" si="355"/>
        <v>8</v>
      </c>
      <c r="EI431" s="159">
        <f t="shared" si="445"/>
        <v>0</v>
      </c>
      <c r="EJ431" s="159">
        <f t="shared" si="445"/>
        <v>0</v>
      </c>
      <c r="EK431" s="159">
        <f t="shared" si="446"/>
        <v>3</v>
      </c>
      <c r="EL431" s="159">
        <f t="shared" si="446"/>
        <v>8</v>
      </c>
      <c r="EM431" s="159">
        <f t="shared" si="356"/>
        <v>0</v>
      </c>
      <c r="EN431" s="159"/>
      <c r="EO431" s="159"/>
      <c r="EP431" s="188">
        <f t="shared" si="357"/>
        <v>10</v>
      </c>
      <c r="EQ431" s="159">
        <f t="shared" si="358"/>
        <v>9</v>
      </c>
      <c r="ER431" s="159">
        <f t="shared" si="359"/>
        <v>9</v>
      </c>
      <c r="ES431" s="159">
        <f t="shared" si="360"/>
        <v>8</v>
      </c>
      <c r="ET431" s="159">
        <f t="shared" si="361"/>
        <v>8</v>
      </c>
      <c r="EU431" s="159">
        <f t="shared" si="362"/>
        <v>8</v>
      </c>
      <c r="EV431" s="159"/>
      <c r="EW431" s="159">
        <f t="shared" si="363"/>
        <v>52</v>
      </c>
      <c r="EX431" s="159">
        <f t="shared" si="364"/>
        <v>10</v>
      </c>
      <c r="EY431" s="159">
        <f t="shared" si="365"/>
        <v>9</v>
      </c>
      <c r="EZ431" s="159">
        <f t="shared" si="447"/>
        <v>0</v>
      </c>
      <c r="FA431" s="159">
        <f t="shared" si="447"/>
        <v>0</v>
      </c>
      <c r="FB431" s="159">
        <f t="shared" si="448"/>
        <v>9</v>
      </c>
      <c r="FC431" s="159">
        <f t="shared" si="448"/>
        <v>8</v>
      </c>
      <c r="FD431" s="159">
        <f t="shared" si="366"/>
        <v>0</v>
      </c>
      <c r="FE431" s="159">
        <f t="shared" si="367"/>
        <v>8</v>
      </c>
      <c r="FF431" s="159">
        <f t="shared" si="449"/>
        <v>0</v>
      </c>
      <c r="FG431" s="159">
        <f t="shared" si="449"/>
        <v>0</v>
      </c>
      <c r="FH431" s="159">
        <f t="shared" si="368"/>
        <v>8</v>
      </c>
      <c r="FI431" s="159">
        <v>0</v>
      </c>
      <c r="FJ431" s="159">
        <v>0</v>
      </c>
      <c r="FK431" s="159"/>
      <c r="FL431" s="159"/>
      <c r="FM431" s="235">
        <v>52</v>
      </c>
    </row>
    <row r="432" spans="1:169" ht="18" x14ac:dyDescent="0.2">
      <c r="A432" s="213">
        <v>419</v>
      </c>
      <c r="B432" s="195">
        <v>211423243422</v>
      </c>
      <c r="C432" s="195" t="s">
        <v>1505</v>
      </c>
      <c r="D432" s="197"/>
      <c r="E432" s="212" t="s">
        <v>1506</v>
      </c>
      <c r="F432" s="199">
        <f t="shared" si="243"/>
        <v>2</v>
      </c>
      <c r="G432" s="199">
        <f t="shared" si="244"/>
        <v>2</v>
      </c>
      <c r="H432" s="199">
        <f t="shared" si="245"/>
        <v>2</v>
      </c>
      <c r="I432" s="199">
        <f t="shared" si="246"/>
        <v>2</v>
      </c>
      <c r="J432" s="199">
        <f t="shared" si="247"/>
        <v>2</v>
      </c>
      <c r="K432" s="199">
        <f t="shared" si="248"/>
        <v>2</v>
      </c>
      <c r="L432" s="199">
        <f t="shared" si="249"/>
        <v>1</v>
      </c>
      <c r="M432" s="199">
        <f t="shared" si="250"/>
        <v>0</v>
      </c>
      <c r="N432" s="199">
        <f t="shared" si="251"/>
        <v>0</v>
      </c>
      <c r="O432" s="200">
        <f t="shared" si="252"/>
        <v>0</v>
      </c>
      <c r="P432" s="199">
        <f t="shared" si="253"/>
        <v>0</v>
      </c>
      <c r="Q432" s="199">
        <f t="shared" si="254"/>
        <v>0</v>
      </c>
      <c r="R432" s="199">
        <f t="shared" si="255"/>
        <v>0</v>
      </c>
      <c r="S432" s="201">
        <f t="shared" si="428"/>
        <v>0</v>
      </c>
      <c r="T432" s="202">
        <f t="shared" si="256"/>
        <v>4</v>
      </c>
      <c r="U432" s="199">
        <f t="shared" si="257"/>
        <v>9</v>
      </c>
      <c r="V432" s="199">
        <f t="shared" si="258"/>
        <v>0</v>
      </c>
      <c r="W432" s="199">
        <f t="shared" si="259"/>
        <v>0</v>
      </c>
      <c r="X432" s="201">
        <f t="shared" si="260"/>
        <v>0</v>
      </c>
      <c r="Y432" s="203">
        <f t="shared" si="261"/>
        <v>3</v>
      </c>
      <c r="Z432" s="199">
        <f t="shared" si="262"/>
        <v>10</v>
      </c>
      <c r="AA432" s="199">
        <f t="shared" si="263"/>
        <v>0</v>
      </c>
      <c r="AB432" s="199">
        <f t="shared" si="264"/>
        <v>0</v>
      </c>
      <c r="AC432" s="201">
        <f t="shared" si="265"/>
        <v>0</v>
      </c>
      <c r="AD432" s="202">
        <f t="shared" si="266"/>
        <v>3</v>
      </c>
      <c r="AE432" s="199">
        <f t="shared" si="267"/>
        <v>0</v>
      </c>
      <c r="AF432" s="199">
        <f t="shared" si="268"/>
        <v>0</v>
      </c>
      <c r="AG432" s="199">
        <f t="shared" si="269"/>
        <v>0</v>
      </c>
      <c r="AH432" s="201">
        <f t="shared" si="270"/>
        <v>0</v>
      </c>
      <c r="AI432" s="204">
        <f t="shared" si="271"/>
        <v>4</v>
      </c>
      <c r="AJ432" s="199">
        <f t="shared" si="272"/>
        <v>0</v>
      </c>
      <c r="AK432" s="199">
        <f t="shared" si="273"/>
        <v>0</v>
      </c>
      <c r="AL432" s="199">
        <f t="shared" si="274"/>
        <v>0</v>
      </c>
      <c r="AM432" s="201">
        <f t="shared" si="275"/>
        <v>0</v>
      </c>
      <c r="AN432" s="204">
        <f t="shared" si="276"/>
        <v>4</v>
      </c>
      <c r="AO432" s="199">
        <f t="shared" si="277"/>
        <v>10</v>
      </c>
      <c r="AP432" s="199">
        <f t="shared" si="278"/>
        <v>0</v>
      </c>
      <c r="AQ432" s="199">
        <f t="shared" si="279"/>
        <v>0</v>
      </c>
      <c r="AR432" s="201">
        <f t="shared" si="280"/>
        <v>0</v>
      </c>
      <c r="AS432" s="204">
        <f t="shared" si="281"/>
        <v>3</v>
      </c>
      <c r="AT432" s="199">
        <f t="shared" si="282"/>
        <v>0</v>
      </c>
      <c r="AU432" s="199">
        <f t="shared" si="283"/>
        <v>0</v>
      </c>
      <c r="AV432" s="199">
        <f t="shared" si="284"/>
        <v>0</v>
      </c>
      <c r="AW432" s="201">
        <f t="shared" si="285"/>
        <v>0</v>
      </c>
      <c r="AX432" s="205">
        <f t="shared" si="286"/>
        <v>4</v>
      </c>
      <c r="AY432" s="199">
        <f t="shared" si="287"/>
        <v>10</v>
      </c>
      <c r="AZ432" s="199">
        <f t="shared" si="288"/>
        <v>0</v>
      </c>
      <c r="BA432" s="199">
        <f t="shared" si="289"/>
        <v>0</v>
      </c>
      <c r="BB432" s="201">
        <f t="shared" si="290"/>
        <v>0</v>
      </c>
      <c r="BC432" s="204">
        <f t="shared" si="291"/>
        <v>3</v>
      </c>
      <c r="BD432" s="199">
        <f t="shared" si="292"/>
        <v>3</v>
      </c>
      <c r="BE432" s="199">
        <f t="shared" si="293"/>
        <v>0</v>
      </c>
      <c r="BF432" s="199">
        <f t="shared" si="294"/>
        <v>0</v>
      </c>
      <c r="BG432" s="201">
        <f t="shared" si="295"/>
        <v>0</v>
      </c>
      <c r="BH432" s="204">
        <f t="shared" si="296"/>
        <v>3</v>
      </c>
      <c r="BI432" s="199">
        <f t="shared" si="297"/>
        <v>0</v>
      </c>
      <c r="BJ432" s="199">
        <f t="shared" si="298"/>
        <v>0</v>
      </c>
      <c r="BK432" s="199">
        <f t="shared" si="299"/>
        <v>0</v>
      </c>
      <c r="BL432" s="201">
        <f t="shared" si="300"/>
        <v>0</v>
      </c>
      <c r="BM432" s="206">
        <f t="shared" si="301"/>
        <v>4</v>
      </c>
      <c r="BN432" s="199">
        <f t="shared" si="302"/>
        <v>0</v>
      </c>
      <c r="BO432" s="199">
        <f t="shared" si="303"/>
        <v>0</v>
      </c>
      <c r="BP432" s="199">
        <f t="shared" si="304"/>
        <v>0</v>
      </c>
      <c r="BQ432" s="201">
        <f t="shared" si="305"/>
        <v>0</v>
      </c>
      <c r="BR432" s="207">
        <f t="shared" si="306"/>
        <v>4</v>
      </c>
      <c r="BS432" s="199">
        <f t="shared" si="307"/>
        <v>10</v>
      </c>
      <c r="BT432" s="199">
        <f t="shared" si="308"/>
        <v>0</v>
      </c>
      <c r="BU432" s="199">
        <f t="shared" si="309"/>
        <v>0</v>
      </c>
      <c r="BV432" s="201">
        <f t="shared" si="310"/>
        <v>0</v>
      </c>
      <c r="BW432" s="207">
        <f t="shared" si="311"/>
        <v>3</v>
      </c>
      <c r="BX432" s="235">
        <v>65</v>
      </c>
      <c r="BY432" s="235">
        <v>65</v>
      </c>
      <c r="BZ432" s="193" t="e">
        <f t="shared" si="312"/>
        <v>#VALUE!</v>
      </c>
      <c r="CA432" s="193">
        <f t="shared" si="313"/>
        <v>20</v>
      </c>
      <c r="CB432" s="193" t="e">
        <f t="shared" si="314"/>
        <v>#VALUE!</v>
      </c>
      <c r="CC432" s="193" t="e">
        <f t="shared" si="315"/>
        <v>#VALUE!</v>
      </c>
      <c r="CD432" s="193" t="e">
        <f t="shared" si="316"/>
        <v>#VALUE!</v>
      </c>
      <c r="CE432" s="193" t="e">
        <f t="shared" si="317"/>
        <v>#VALUE!</v>
      </c>
      <c r="CF432" s="193" t="e">
        <f t="shared" si="318"/>
        <v>#VALUE!</v>
      </c>
      <c r="CG432" s="193" t="e">
        <f t="shared" si="319"/>
        <v>#VALUE!</v>
      </c>
      <c r="CH432" s="193" t="e">
        <f t="shared" si="320"/>
        <v>#VALUE!</v>
      </c>
      <c r="CI432" s="193" t="e">
        <f t="shared" si="321"/>
        <v>#VALUE!</v>
      </c>
      <c r="CJ432" s="193" t="e">
        <f t="shared" si="322"/>
        <v>#VALUE!</v>
      </c>
      <c r="CK432" s="193" t="e">
        <f t="shared" si="323"/>
        <v>#VALUE!</v>
      </c>
      <c r="CL432" s="193" t="e">
        <f t="shared" si="324"/>
        <v>#VALUE!</v>
      </c>
      <c r="CM432" s="193" t="e">
        <f t="shared" si="325"/>
        <v>#VALUE!</v>
      </c>
      <c r="CN432" s="193" t="e">
        <f t="shared" si="326"/>
        <v>#VALUE!</v>
      </c>
      <c r="CO432" s="209" t="str">
        <f t="shared" si="327"/>
        <v>2023PEC AI 294</v>
      </c>
      <c r="CP432" s="193" t="e">
        <f t="shared" si="328"/>
        <v>#VALUE!</v>
      </c>
      <c r="CQ432" s="158"/>
      <c r="CR432" s="193">
        <f t="shared" si="329"/>
        <v>20</v>
      </c>
      <c r="CS432" s="193" t="e">
        <f t="shared" si="330"/>
        <v>#VALUE!</v>
      </c>
      <c r="CT432" s="193" t="e">
        <f t="shared" si="331"/>
        <v>#VALUE!</v>
      </c>
      <c r="CU432" s="193" t="e">
        <f t="shared" si="332"/>
        <v>#VALUE!</v>
      </c>
      <c r="CV432" s="193" t="e">
        <f t="shared" si="333"/>
        <v>#VALUE!</v>
      </c>
      <c r="CW432" s="193" t="e">
        <f t="shared" si="334"/>
        <v>#VALUE!</v>
      </c>
      <c r="CX432" s="193" t="e">
        <f t="shared" si="335"/>
        <v>#VALUE!</v>
      </c>
      <c r="CY432" s="193" t="e">
        <f t="shared" si="336"/>
        <v>#VALUE!</v>
      </c>
      <c r="CZ432" s="193" t="e">
        <f t="shared" si="337"/>
        <v>#VALUE!</v>
      </c>
      <c r="DA432" s="193" t="e">
        <f t="shared" si="338"/>
        <v>#VALUE!</v>
      </c>
      <c r="DB432" s="193" t="e">
        <f t="shared" si="339"/>
        <v>#VALUE!</v>
      </c>
      <c r="DC432" s="193" t="e">
        <f t="shared" si="340"/>
        <v>#VALUE!</v>
      </c>
      <c r="DD432" s="193" t="e">
        <f t="shared" si="341"/>
        <v>#VALUE!</v>
      </c>
      <c r="DE432" s="159"/>
      <c r="DF432" s="159" t="e">
        <f t="shared" si="342"/>
        <v>#VALUE!</v>
      </c>
      <c r="DG432" s="159"/>
      <c r="DH432" s="159"/>
      <c r="DI432" s="159"/>
      <c r="DJ432" s="159"/>
      <c r="DK432" s="159"/>
      <c r="DL432" s="159"/>
      <c r="DM432" s="159"/>
      <c r="DN432" s="159"/>
      <c r="DO432" s="159"/>
      <c r="DP432" s="159"/>
      <c r="DQ432" s="159"/>
      <c r="DR432" s="159">
        <f t="shared" si="343"/>
        <v>65</v>
      </c>
      <c r="DS432" s="188">
        <f t="shared" si="344"/>
        <v>13</v>
      </c>
      <c r="DT432" s="159">
        <f t="shared" si="345"/>
        <v>9</v>
      </c>
      <c r="DU432" s="159">
        <f t="shared" si="346"/>
        <v>10</v>
      </c>
      <c r="DV432" s="159">
        <f t="shared" si="347"/>
        <v>10</v>
      </c>
      <c r="DW432" s="159">
        <f t="shared" si="348"/>
        <v>10</v>
      </c>
      <c r="DX432" s="159">
        <f t="shared" si="349"/>
        <v>3</v>
      </c>
      <c r="DY432" s="210">
        <f t="shared" si="350"/>
        <v>10</v>
      </c>
      <c r="DZ432" s="159">
        <f t="shared" si="351"/>
        <v>65</v>
      </c>
      <c r="EA432" s="159">
        <f t="shared" si="352"/>
        <v>13</v>
      </c>
      <c r="EB432" s="159">
        <f t="shared" si="353"/>
        <v>0</v>
      </c>
      <c r="EC432" s="159">
        <f t="shared" si="443"/>
        <v>9</v>
      </c>
      <c r="ED432" s="159">
        <f t="shared" si="443"/>
        <v>10</v>
      </c>
      <c r="EE432" s="159">
        <f t="shared" si="444"/>
        <v>0</v>
      </c>
      <c r="EF432" s="159">
        <f t="shared" si="444"/>
        <v>0</v>
      </c>
      <c r="EG432" s="159">
        <f t="shared" si="354"/>
        <v>10</v>
      </c>
      <c r="EH432" s="159">
        <f t="shared" si="355"/>
        <v>0</v>
      </c>
      <c r="EI432" s="159">
        <f t="shared" si="445"/>
        <v>10</v>
      </c>
      <c r="EJ432" s="159">
        <f t="shared" si="445"/>
        <v>3</v>
      </c>
      <c r="EK432" s="159">
        <f t="shared" si="446"/>
        <v>0</v>
      </c>
      <c r="EL432" s="159">
        <f t="shared" si="446"/>
        <v>0</v>
      </c>
      <c r="EM432" s="159">
        <f t="shared" si="356"/>
        <v>10</v>
      </c>
      <c r="EN432" s="159"/>
      <c r="EO432" s="159"/>
      <c r="EP432" s="188">
        <f t="shared" si="357"/>
        <v>13</v>
      </c>
      <c r="EQ432" s="159">
        <f t="shared" si="358"/>
        <v>11</v>
      </c>
      <c r="ER432" s="159">
        <f t="shared" si="359"/>
        <v>12</v>
      </c>
      <c r="ES432" s="159">
        <f t="shared" si="360"/>
        <v>12</v>
      </c>
      <c r="ET432" s="159">
        <f t="shared" si="361"/>
        <v>7</v>
      </c>
      <c r="EU432" s="159">
        <f t="shared" si="362"/>
        <v>10</v>
      </c>
      <c r="EV432" s="159"/>
      <c r="EW432" s="159">
        <f t="shared" si="363"/>
        <v>65</v>
      </c>
      <c r="EX432" s="159">
        <f t="shared" si="364"/>
        <v>13</v>
      </c>
      <c r="EY432" s="159">
        <f t="shared" si="365"/>
        <v>0</v>
      </c>
      <c r="EZ432" s="159">
        <f t="shared" si="447"/>
        <v>11</v>
      </c>
      <c r="FA432" s="159">
        <f t="shared" si="447"/>
        <v>12</v>
      </c>
      <c r="FB432" s="159">
        <f t="shared" si="448"/>
        <v>0</v>
      </c>
      <c r="FC432" s="159">
        <f t="shared" si="448"/>
        <v>0</v>
      </c>
      <c r="FD432" s="159">
        <f t="shared" si="366"/>
        <v>12</v>
      </c>
      <c r="FE432" s="159">
        <f t="shared" si="367"/>
        <v>0</v>
      </c>
      <c r="FF432" s="159">
        <f t="shared" si="449"/>
        <v>7</v>
      </c>
      <c r="FG432" s="159">
        <f t="shared" si="449"/>
        <v>10</v>
      </c>
      <c r="FH432" s="159">
        <f t="shared" si="368"/>
        <v>0</v>
      </c>
      <c r="FI432" s="159">
        <v>0</v>
      </c>
      <c r="FJ432" s="159">
        <v>0</v>
      </c>
      <c r="FK432" s="159"/>
      <c r="FL432" s="159"/>
      <c r="FM432" s="235">
        <v>65</v>
      </c>
    </row>
    <row r="433" spans="1:169" ht="18" x14ac:dyDescent="0.2">
      <c r="A433" s="194">
        <v>420</v>
      </c>
      <c r="B433" s="195">
        <v>211423243423</v>
      </c>
      <c r="C433" s="195" t="s">
        <v>1507</v>
      </c>
      <c r="D433" s="197"/>
      <c r="E433" s="212" t="s">
        <v>1508</v>
      </c>
      <c r="F433" s="199">
        <f t="shared" si="243"/>
        <v>2</v>
      </c>
      <c r="G433" s="199">
        <f t="shared" si="244"/>
        <v>2</v>
      </c>
      <c r="H433" s="199">
        <f t="shared" si="245"/>
        <v>2</v>
      </c>
      <c r="I433" s="199">
        <f t="shared" si="246"/>
        <v>2</v>
      </c>
      <c r="J433" s="199">
        <f t="shared" si="247"/>
        <v>2</v>
      </c>
      <c r="K433" s="199">
        <f t="shared" si="248"/>
        <v>2</v>
      </c>
      <c r="L433" s="199">
        <f t="shared" si="249"/>
        <v>2</v>
      </c>
      <c r="M433" s="199">
        <f t="shared" si="250"/>
        <v>1</v>
      </c>
      <c r="N433" s="199">
        <f t="shared" si="251"/>
        <v>0</v>
      </c>
      <c r="O433" s="200">
        <f t="shared" si="252"/>
        <v>0</v>
      </c>
      <c r="P433" s="199">
        <f t="shared" si="253"/>
        <v>11</v>
      </c>
      <c r="Q433" s="199">
        <f t="shared" si="254"/>
        <v>0</v>
      </c>
      <c r="R433" s="199">
        <f t="shared" si="255"/>
        <v>0</v>
      </c>
      <c r="S433" s="201">
        <f t="shared" si="428"/>
        <v>0</v>
      </c>
      <c r="T433" s="202">
        <f t="shared" si="256"/>
        <v>3</v>
      </c>
      <c r="U433" s="199">
        <f t="shared" si="257"/>
        <v>0</v>
      </c>
      <c r="V433" s="199">
        <f t="shared" si="258"/>
        <v>0</v>
      </c>
      <c r="W433" s="199">
        <f t="shared" si="259"/>
        <v>0</v>
      </c>
      <c r="X433" s="201">
        <f t="shared" si="260"/>
        <v>0</v>
      </c>
      <c r="Y433" s="203">
        <f t="shared" si="261"/>
        <v>4</v>
      </c>
      <c r="Z433" s="199">
        <f t="shared" si="262"/>
        <v>0</v>
      </c>
      <c r="AA433" s="199">
        <f t="shared" si="263"/>
        <v>0</v>
      </c>
      <c r="AB433" s="199">
        <f t="shared" si="264"/>
        <v>0</v>
      </c>
      <c r="AC433" s="201">
        <f t="shared" si="265"/>
        <v>0</v>
      </c>
      <c r="AD433" s="202">
        <f t="shared" si="266"/>
        <v>4</v>
      </c>
      <c r="AE433" s="199">
        <f t="shared" si="267"/>
        <v>11</v>
      </c>
      <c r="AF433" s="199">
        <f t="shared" si="268"/>
        <v>0</v>
      </c>
      <c r="AG433" s="199">
        <f t="shared" si="269"/>
        <v>0</v>
      </c>
      <c r="AH433" s="201">
        <f t="shared" si="270"/>
        <v>0</v>
      </c>
      <c r="AI433" s="204">
        <f t="shared" si="271"/>
        <v>3</v>
      </c>
      <c r="AJ433" s="199">
        <f t="shared" si="272"/>
        <v>9</v>
      </c>
      <c r="AK433" s="199">
        <f t="shared" si="273"/>
        <v>0</v>
      </c>
      <c r="AL433" s="199">
        <f t="shared" si="274"/>
        <v>0</v>
      </c>
      <c r="AM433" s="201">
        <f t="shared" si="275"/>
        <v>0</v>
      </c>
      <c r="AN433" s="204">
        <f t="shared" si="276"/>
        <v>3</v>
      </c>
      <c r="AO433" s="199">
        <f t="shared" si="277"/>
        <v>0</v>
      </c>
      <c r="AP433" s="199">
        <f t="shared" si="278"/>
        <v>0</v>
      </c>
      <c r="AQ433" s="199">
        <f t="shared" si="279"/>
        <v>0</v>
      </c>
      <c r="AR433" s="201">
        <f t="shared" si="280"/>
        <v>0</v>
      </c>
      <c r="AS433" s="204">
        <f t="shared" si="281"/>
        <v>4</v>
      </c>
      <c r="AT433" s="199">
        <f t="shared" si="282"/>
        <v>11</v>
      </c>
      <c r="AU433" s="199">
        <f t="shared" si="283"/>
        <v>0</v>
      </c>
      <c r="AV433" s="199">
        <f t="shared" si="284"/>
        <v>0</v>
      </c>
      <c r="AW433" s="201">
        <f t="shared" si="285"/>
        <v>0</v>
      </c>
      <c r="AX433" s="205">
        <f t="shared" si="286"/>
        <v>3</v>
      </c>
      <c r="AY433" s="199">
        <f t="shared" si="287"/>
        <v>0</v>
      </c>
      <c r="AZ433" s="199">
        <f t="shared" si="288"/>
        <v>0</v>
      </c>
      <c r="BA433" s="199">
        <f t="shared" si="289"/>
        <v>0</v>
      </c>
      <c r="BB433" s="201">
        <f t="shared" si="290"/>
        <v>0</v>
      </c>
      <c r="BC433" s="204">
        <f t="shared" si="291"/>
        <v>4</v>
      </c>
      <c r="BD433" s="199">
        <f t="shared" si="292"/>
        <v>0</v>
      </c>
      <c r="BE433" s="199">
        <f t="shared" si="293"/>
        <v>0</v>
      </c>
      <c r="BF433" s="199">
        <f t="shared" si="294"/>
        <v>0</v>
      </c>
      <c r="BG433" s="201">
        <f t="shared" si="295"/>
        <v>0</v>
      </c>
      <c r="BH433" s="204">
        <f t="shared" si="296"/>
        <v>4</v>
      </c>
      <c r="BI433" s="199">
        <f t="shared" si="297"/>
        <v>7</v>
      </c>
      <c r="BJ433" s="199">
        <f t="shared" si="298"/>
        <v>0</v>
      </c>
      <c r="BK433" s="199">
        <f t="shared" si="299"/>
        <v>0</v>
      </c>
      <c r="BL433" s="201">
        <f t="shared" si="300"/>
        <v>0</v>
      </c>
      <c r="BM433" s="206">
        <f t="shared" si="301"/>
        <v>3</v>
      </c>
      <c r="BN433" s="199">
        <f t="shared" si="302"/>
        <v>11</v>
      </c>
      <c r="BO433" s="199">
        <f t="shared" si="303"/>
        <v>0</v>
      </c>
      <c r="BP433" s="199">
        <f t="shared" si="304"/>
        <v>0</v>
      </c>
      <c r="BQ433" s="201">
        <f t="shared" si="305"/>
        <v>0</v>
      </c>
      <c r="BR433" s="207">
        <f t="shared" si="306"/>
        <v>3</v>
      </c>
      <c r="BS433" s="199">
        <f t="shared" si="307"/>
        <v>0</v>
      </c>
      <c r="BT433" s="199">
        <f t="shared" si="308"/>
        <v>0</v>
      </c>
      <c r="BU433" s="199">
        <f t="shared" si="309"/>
        <v>0</v>
      </c>
      <c r="BV433" s="201">
        <f t="shared" si="310"/>
        <v>0</v>
      </c>
      <c r="BW433" s="207">
        <f t="shared" si="311"/>
        <v>4</v>
      </c>
      <c r="BX433" s="235">
        <v>75</v>
      </c>
      <c r="BY433" s="235">
        <v>75</v>
      </c>
      <c r="BZ433" s="193" t="e">
        <f t="shared" si="312"/>
        <v>#VALUE!</v>
      </c>
      <c r="CA433" s="193">
        <f t="shared" si="313"/>
        <v>12</v>
      </c>
      <c r="CB433" s="193" t="e">
        <f t="shared" si="314"/>
        <v>#VALUE!</v>
      </c>
      <c r="CC433" s="193" t="e">
        <f t="shared" si="315"/>
        <v>#VALUE!</v>
      </c>
      <c r="CD433" s="193" t="e">
        <f t="shared" si="316"/>
        <v>#VALUE!</v>
      </c>
      <c r="CE433" s="193" t="e">
        <f t="shared" si="317"/>
        <v>#VALUE!</v>
      </c>
      <c r="CF433" s="193" t="e">
        <f t="shared" si="318"/>
        <v>#VALUE!</v>
      </c>
      <c r="CG433" s="193" t="e">
        <f t="shared" si="319"/>
        <v>#VALUE!</v>
      </c>
      <c r="CH433" s="193" t="e">
        <f t="shared" si="320"/>
        <v>#VALUE!</v>
      </c>
      <c r="CI433" s="193" t="e">
        <f t="shared" si="321"/>
        <v>#VALUE!</v>
      </c>
      <c r="CJ433" s="193" t="e">
        <f t="shared" si="322"/>
        <v>#VALUE!</v>
      </c>
      <c r="CK433" s="193" t="e">
        <f t="shared" si="323"/>
        <v>#VALUE!</v>
      </c>
      <c r="CL433" s="193" t="e">
        <f t="shared" si="324"/>
        <v>#VALUE!</v>
      </c>
      <c r="CM433" s="193" t="e">
        <f t="shared" si="325"/>
        <v>#VALUE!</v>
      </c>
      <c r="CN433" s="193" t="e">
        <f t="shared" si="326"/>
        <v>#VALUE!</v>
      </c>
      <c r="CO433" s="209" t="str">
        <f t="shared" si="327"/>
        <v>2023PEC AI 295</v>
      </c>
      <c r="CP433" s="193" t="e">
        <f t="shared" si="328"/>
        <v>#VALUE!</v>
      </c>
      <c r="CQ433" s="158"/>
      <c r="CR433" s="193">
        <f t="shared" si="329"/>
        <v>12</v>
      </c>
      <c r="CS433" s="193" t="e">
        <f t="shared" si="330"/>
        <v>#VALUE!</v>
      </c>
      <c r="CT433" s="193" t="e">
        <f t="shared" si="331"/>
        <v>#VALUE!</v>
      </c>
      <c r="CU433" s="193" t="e">
        <f t="shared" si="332"/>
        <v>#VALUE!</v>
      </c>
      <c r="CV433" s="193" t="e">
        <f t="shared" si="333"/>
        <v>#VALUE!</v>
      </c>
      <c r="CW433" s="193" t="e">
        <f t="shared" si="334"/>
        <v>#VALUE!</v>
      </c>
      <c r="CX433" s="193" t="e">
        <f t="shared" si="335"/>
        <v>#VALUE!</v>
      </c>
      <c r="CY433" s="193" t="e">
        <f t="shared" si="336"/>
        <v>#VALUE!</v>
      </c>
      <c r="CZ433" s="193" t="e">
        <f t="shared" si="337"/>
        <v>#VALUE!</v>
      </c>
      <c r="DA433" s="193" t="e">
        <f t="shared" si="338"/>
        <v>#VALUE!</v>
      </c>
      <c r="DB433" s="193" t="e">
        <f t="shared" si="339"/>
        <v>#VALUE!</v>
      </c>
      <c r="DC433" s="193" t="e">
        <f t="shared" si="340"/>
        <v>#VALUE!</v>
      </c>
      <c r="DD433" s="193" t="e">
        <f t="shared" si="341"/>
        <v>#VALUE!</v>
      </c>
      <c r="DE433" s="159"/>
      <c r="DF433" s="159" t="e">
        <f t="shared" si="342"/>
        <v>#VALUE!</v>
      </c>
      <c r="DG433" s="159"/>
      <c r="DH433" s="159"/>
      <c r="DI433" s="159"/>
      <c r="DJ433" s="159"/>
      <c r="DK433" s="159"/>
      <c r="DL433" s="159"/>
      <c r="DM433" s="159"/>
      <c r="DN433" s="159"/>
      <c r="DO433" s="159"/>
      <c r="DP433" s="159"/>
      <c r="DQ433" s="159"/>
      <c r="DR433" s="159">
        <f t="shared" si="343"/>
        <v>75</v>
      </c>
      <c r="DS433" s="188">
        <f t="shared" si="344"/>
        <v>15</v>
      </c>
      <c r="DT433" s="159">
        <f t="shared" si="345"/>
        <v>11</v>
      </c>
      <c r="DU433" s="159">
        <f t="shared" si="346"/>
        <v>11</v>
      </c>
      <c r="DV433" s="159">
        <f t="shared" si="347"/>
        <v>9</v>
      </c>
      <c r="DW433" s="159">
        <f t="shared" si="348"/>
        <v>11</v>
      </c>
      <c r="DX433" s="159">
        <f t="shared" si="349"/>
        <v>7</v>
      </c>
      <c r="DY433" s="210">
        <f t="shared" si="350"/>
        <v>11</v>
      </c>
      <c r="DZ433" s="159">
        <f t="shared" si="351"/>
        <v>75</v>
      </c>
      <c r="EA433" s="159">
        <f t="shared" si="352"/>
        <v>15</v>
      </c>
      <c r="EB433" s="159">
        <f t="shared" si="353"/>
        <v>11</v>
      </c>
      <c r="EC433" s="159">
        <f t="shared" si="443"/>
        <v>0</v>
      </c>
      <c r="ED433" s="159">
        <f t="shared" si="443"/>
        <v>0</v>
      </c>
      <c r="EE433" s="159">
        <f t="shared" si="444"/>
        <v>11</v>
      </c>
      <c r="EF433" s="159">
        <f t="shared" si="444"/>
        <v>9</v>
      </c>
      <c r="EG433" s="159">
        <f t="shared" si="354"/>
        <v>0</v>
      </c>
      <c r="EH433" s="159">
        <f t="shared" si="355"/>
        <v>11</v>
      </c>
      <c r="EI433" s="159">
        <f t="shared" si="445"/>
        <v>0</v>
      </c>
      <c r="EJ433" s="159">
        <f t="shared" si="445"/>
        <v>0</v>
      </c>
      <c r="EK433" s="159">
        <f t="shared" si="446"/>
        <v>7</v>
      </c>
      <c r="EL433" s="159">
        <f t="shared" si="446"/>
        <v>11</v>
      </c>
      <c r="EM433" s="159">
        <f t="shared" si="356"/>
        <v>0</v>
      </c>
      <c r="EN433" s="159"/>
      <c r="EO433" s="159"/>
      <c r="EP433" s="188">
        <f t="shared" si="357"/>
        <v>15</v>
      </c>
      <c r="EQ433" s="159">
        <f t="shared" si="358"/>
        <v>13</v>
      </c>
      <c r="ER433" s="159">
        <f t="shared" si="359"/>
        <v>13</v>
      </c>
      <c r="ES433" s="159">
        <f t="shared" si="360"/>
        <v>12</v>
      </c>
      <c r="ET433" s="159">
        <f t="shared" si="361"/>
        <v>10</v>
      </c>
      <c r="EU433" s="159">
        <f t="shared" si="362"/>
        <v>12</v>
      </c>
      <c r="EV433" s="159"/>
      <c r="EW433" s="159">
        <f t="shared" si="363"/>
        <v>75</v>
      </c>
      <c r="EX433" s="159">
        <f t="shared" si="364"/>
        <v>15</v>
      </c>
      <c r="EY433" s="159">
        <f t="shared" si="365"/>
        <v>13</v>
      </c>
      <c r="EZ433" s="159">
        <f t="shared" si="447"/>
        <v>0</v>
      </c>
      <c r="FA433" s="159">
        <f t="shared" si="447"/>
        <v>0</v>
      </c>
      <c r="FB433" s="159">
        <f t="shared" si="448"/>
        <v>13</v>
      </c>
      <c r="FC433" s="159">
        <f t="shared" si="448"/>
        <v>12</v>
      </c>
      <c r="FD433" s="159">
        <f t="shared" si="366"/>
        <v>0</v>
      </c>
      <c r="FE433" s="159">
        <f t="shared" si="367"/>
        <v>10</v>
      </c>
      <c r="FF433" s="159">
        <f t="shared" si="449"/>
        <v>0</v>
      </c>
      <c r="FG433" s="159">
        <f t="shared" si="449"/>
        <v>0</v>
      </c>
      <c r="FH433" s="159">
        <f t="shared" si="368"/>
        <v>12</v>
      </c>
      <c r="FI433" s="159">
        <v>0</v>
      </c>
      <c r="FJ433" s="159">
        <v>0</v>
      </c>
      <c r="FK433" s="159"/>
      <c r="FL433" s="159"/>
      <c r="FM433" s="235">
        <v>75</v>
      </c>
    </row>
    <row r="434" spans="1:169" ht="18" x14ac:dyDescent="0.2">
      <c r="A434" s="213">
        <v>421</v>
      </c>
      <c r="B434" s="195">
        <v>211423243424</v>
      </c>
      <c r="C434" s="195" t="s">
        <v>1509</v>
      </c>
      <c r="D434" s="197"/>
      <c r="E434" s="212" t="s">
        <v>1510</v>
      </c>
      <c r="F434" s="199">
        <f t="shared" si="243"/>
        <v>2</v>
      </c>
      <c r="G434" s="199">
        <f t="shared" si="244"/>
        <v>2</v>
      </c>
      <c r="H434" s="199">
        <f t="shared" si="245"/>
        <v>2</v>
      </c>
      <c r="I434" s="199">
        <f t="shared" si="246"/>
        <v>2</v>
      </c>
      <c r="J434" s="199">
        <f t="shared" si="247"/>
        <v>2</v>
      </c>
      <c r="K434" s="199">
        <f t="shared" si="248"/>
        <v>0</v>
      </c>
      <c r="L434" s="199">
        <f t="shared" si="249"/>
        <v>0</v>
      </c>
      <c r="M434" s="199">
        <f t="shared" si="250"/>
        <v>0</v>
      </c>
      <c r="N434" s="199">
        <f t="shared" si="251"/>
        <v>0</v>
      </c>
      <c r="O434" s="200">
        <f t="shared" si="252"/>
        <v>0</v>
      </c>
      <c r="P434" s="199">
        <f t="shared" si="253"/>
        <v>0</v>
      </c>
      <c r="Q434" s="199">
        <f t="shared" si="254"/>
        <v>0</v>
      </c>
      <c r="R434" s="199">
        <f t="shared" si="255"/>
        <v>0</v>
      </c>
      <c r="S434" s="201">
        <f t="shared" si="428"/>
        <v>0</v>
      </c>
      <c r="T434" s="202">
        <f t="shared" si="256"/>
        <v>4</v>
      </c>
      <c r="U434" s="199">
        <f t="shared" si="257"/>
        <v>7</v>
      </c>
      <c r="V434" s="199">
        <f t="shared" si="258"/>
        <v>0</v>
      </c>
      <c r="W434" s="199">
        <f t="shared" si="259"/>
        <v>0</v>
      </c>
      <c r="X434" s="201">
        <f t="shared" si="260"/>
        <v>0</v>
      </c>
      <c r="Y434" s="203">
        <f t="shared" si="261"/>
        <v>3</v>
      </c>
      <c r="Z434" s="199">
        <f t="shared" si="262"/>
        <v>8</v>
      </c>
      <c r="AA434" s="199">
        <f t="shared" si="263"/>
        <v>0</v>
      </c>
      <c r="AB434" s="199">
        <f t="shared" si="264"/>
        <v>0</v>
      </c>
      <c r="AC434" s="201">
        <f t="shared" si="265"/>
        <v>0</v>
      </c>
      <c r="AD434" s="202">
        <f t="shared" si="266"/>
        <v>3</v>
      </c>
      <c r="AE434" s="199">
        <f t="shared" si="267"/>
        <v>0</v>
      </c>
      <c r="AF434" s="199">
        <f t="shared" si="268"/>
        <v>0</v>
      </c>
      <c r="AG434" s="199">
        <f t="shared" si="269"/>
        <v>0</v>
      </c>
      <c r="AH434" s="201">
        <f t="shared" si="270"/>
        <v>0</v>
      </c>
      <c r="AI434" s="204">
        <f t="shared" si="271"/>
        <v>4</v>
      </c>
      <c r="AJ434" s="199">
        <f t="shared" si="272"/>
        <v>0</v>
      </c>
      <c r="AK434" s="199">
        <f t="shared" si="273"/>
        <v>0</v>
      </c>
      <c r="AL434" s="199">
        <f t="shared" si="274"/>
        <v>0</v>
      </c>
      <c r="AM434" s="201">
        <f t="shared" si="275"/>
        <v>0</v>
      </c>
      <c r="AN434" s="204">
        <f t="shared" si="276"/>
        <v>4</v>
      </c>
      <c r="AO434" s="199">
        <f t="shared" si="277"/>
        <v>8</v>
      </c>
      <c r="AP434" s="199">
        <f t="shared" si="278"/>
        <v>0</v>
      </c>
      <c r="AQ434" s="199">
        <f t="shared" si="279"/>
        <v>0</v>
      </c>
      <c r="AR434" s="201">
        <f t="shared" si="280"/>
        <v>0</v>
      </c>
      <c r="AS434" s="204">
        <f t="shared" si="281"/>
        <v>3</v>
      </c>
      <c r="AT434" s="199">
        <f t="shared" si="282"/>
        <v>0</v>
      </c>
      <c r="AU434" s="199">
        <f t="shared" si="283"/>
        <v>0</v>
      </c>
      <c r="AV434" s="199">
        <f t="shared" si="284"/>
        <v>0</v>
      </c>
      <c r="AW434" s="201">
        <f t="shared" si="285"/>
        <v>0</v>
      </c>
      <c r="AX434" s="205">
        <f t="shared" si="286"/>
        <v>4</v>
      </c>
      <c r="AY434" s="199">
        <f t="shared" si="287"/>
        <v>8</v>
      </c>
      <c r="AZ434" s="199">
        <f t="shared" si="288"/>
        <v>0</v>
      </c>
      <c r="BA434" s="199">
        <f t="shared" si="289"/>
        <v>0</v>
      </c>
      <c r="BB434" s="201">
        <f t="shared" si="290"/>
        <v>0</v>
      </c>
      <c r="BC434" s="204">
        <f t="shared" si="291"/>
        <v>3</v>
      </c>
      <c r="BD434" s="199">
        <f t="shared" si="292"/>
        <v>2</v>
      </c>
      <c r="BE434" s="199">
        <f t="shared" si="293"/>
        <v>0</v>
      </c>
      <c r="BF434" s="199">
        <f t="shared" si="294"/>
        <v>0</v>
      </c>
      <c r="BG434" s="201">
        <f t="shared" si="295"/>
        <v>0</v>
      </c>
      <c r="BH434" s="204">
        <f t="shared" si="296"/>
        <v>3</v>
      </c>
      <c r="BI434" s="199">
        <f t="shared" si="297"/>
        <v>0</v>
      </c>
      <c r="BJ434" s="199">
        <f t="shared" si="298"/>
        <v>0</v>
      </c>
      <c r="BK434" s="199">
        <f t="shared" si="299"/>
        <v>0</v>
      </c>
      <c r="BL434" s="201">
        <f t="shared" si="300"/>
        <v>0</v>
      </c>
      <c r="BM434" s="206">
        <f t="shared" si="301"/>
        <v>4</v>
      </c>
      <c r="BN434" s="199">
        <f t="shared" si="302"/>
        <v>0</v>
      </c>
      <c r="BO434" s="199">
        <f t="shared" si="303"/>
        <v>0</v>
      </c>
      <c r="BP434" s="199">
        <f t="shared" si="304"/>
        <v>0</v>
      </c>
      <c r="BQ434" s="201">
        <f t="shared" si="305"/>
        <v>0</v>
      </c>
      <c r="BR434" s="207">
        <f t="shared" si="306"/>
        <v>4</v>
      </c>
      <c r="BS434" s="199">
        <f t="shared" si="307"/>
        <v>8</v>
      </c>
      <c r="BT434" s="199">
        <f t="shared" si="308"/>
        <v>0</v>
      </c>
      <c r="BU434" s="199">
        <f t="shared" si="309"/>
        <v>0</v>
      </c>
      <c r="BV434" s="201">
        <f t="shared" si="310"/>
        <v>0</v>
      </c>
      <c r="BW434" s="207">
        <f t="shared" si="311"/>
        <v>3</v>
      </c>
      <c r="BX434" s="235">
        <v>51</v>
      </c>
      <c r="BY434" s="235">
        <v>51</v>
      </c>
      <c r="BZ434" s="193" t="e">
        <f t="shared" si="312"/>
        <v>#VALUE!</v>
      </c>
      <c r="CA434" s="193">
        <f t="shared" si="313"/>
        <v>20</v>
      </c>
      <c r="CB434" s="193" t="e">
        <f t="shared" si="314"/>
        <v>#VALUE!</v>
      </c>
      <c r="CC434" s="193" t="e">
        <f t="shared" si="315"/>
        <v>#VALUE!</v>
      </c>
      <c r="CD434" s="193" t="e">
        <f t="shared" si="316"/>
        <v>#VALUE!</v>
      </c>
      <c r="CE434" s="193" t="e">
        <f t="shared" si="317"/>
        <v>#VALUE!</v>
      </c>
      <c r="CF434" s="193" t="e">
        <f t="shared" si="318"/>
        <v>#VALUE!</v>
      </c>
      <c r="CG434" s="193" t="e">
        <f t="shared" si="319"/>
        <v>#VALUE!</v>
      </c>
      <c r="CH434" s="193" t="e">
        <f t="shared" si="320"/>
        <v>#VALUE!</v>
      </c>
      <c r="CI434" s="193" t="e">
        <f t="shared" si="321"/>
        <v>#VALUE!</v>
      </c>
      <c r="CJ434" s="193" t="e">
        <f t="shared" si="322"/>
        <v>#VALUE!</v>
      </c>
      <c r="CK434" s="193" t="e">
        <f t="shared" si="323"/>
        <v>#VALUE!</v>
      </c>
      <c r="CL434" s="193" t="e">
        <f t="shared" si="324"/>
        <v>#VALUE!</v>
      </c>
      <c r="CM434" s="193" t="e">
        <f t="shared" si="325"/>
        <v>#VALUE!</v>
      </c>
      <c r="CN434" s="193" t="e">
        <f t="shared" si="326"/>
        <v>#VALUE!</v>
      </c>
      <c r="CO434" s="209" t="str">
        <f t="shared" si="327"/>
        <v>2023PEC AI 296</v>
      </c>
      <c r="CP434" s="193" t="e">
        <f t="shared" si="328"/>
        <v>#VALUE!</v>
      </c>
      <c r="CQ434" s="158"/>
      <c r="CR434" s="193">
        <f t="shared" si="329"/>
        <v>20</v>
      </c>
      <c r="CS434" s="193" t="e">
        <f t="shared" si="330"/>
        <v>#VALUE!</v>
      </c>
      <c r="CT434" s="193" t="e">
        <f t="shared" si="331"/>
        <v>#VALUE!</v>
      </c>
      <c r="CU434" s="193" t="e">
        <f t="shared" si="332"/>
        <v>#VALUE!</v>
      </c>
      <c r="CV434" s="193" t="e">
        <f t="shared" si="333"/>
        <v>#VALUE!</v>
      </c>
      <c r="CW434" s="193" t="e">
        <f t="shared" si="334"/>
        <v>#VALUE!</v>
      </c>
      <c r="CX434" s="193" t="e">
        <f t="shared" si="335"/>
        <v>#VALUE!</v>
      </c>
      <c r="CY434" s="193" t="e">
        <f t="shared" si="336"/>
        <v>#VALUE!</v>
      </c>
      <c r="CZ434" s="193" t="e">
        <f t="shared" si="337"/>
        <v>#VALUE!</v>
      </c>
      <c r="DA434" s="193" t="e">
        <f t="shared" si="338"/>
        <v>#VALUE!</v>
      </c>
      <c r="DB434" s="193" t="e">
        <f t="shared" si="339"/>
        <v>#VALUE!</v>
      </c>
      <c r="DC434" s="193" t="e">
        <f t="shared" si="340"/>
        <v>#VALUE!</v>
      </c>
      <c r="DD434" s="193" t="e">
        <f t="shared" si="341"/>
        <v>#VALUE!</v>
      </c>
      <c r="DE434" s="159"/>
      <c r="DF434" s="159" t="e">
        <f t="shared" si="342"/>
        <v>#VALUE!</v>
      </c>
      <c r="DG434" s="159"/>
      <c r="DH434" s="159"/>
      <c r="DI434" s="159"/>
      <c r="DJ434" s="159"/>
      <c r="DK434" s="159"/>
      <c r="DL434" s="159"/>
      <c r="DM434" s="159"/>
      <c r="DN434" s="159"/>
      <c r="DO434" s="159"/>
      <c r="DP434" s="159"/>
      <c r="DQ434" s="159"/>
      <c r="DR434" s="159">
        <f t="shared" si="343"/>
        <v>51</v>
      </c>
      <c r="DS434" s="188">
        <f t="shared" si="344"/>
        <v>10</v>
      </c>
      <c r="DT434" s="159">
        <f t="shared" si="345"/>
        <v>7</v>
      </c>
      <c r="DU434" s="159">
        <f t="shared" si="346"/>
        <v>8</v>
      </c>
      <c r="DV434" s="159">
        <f t="shared" si="347"/>
        <v>8</v>
      </c>
      <c r="DW434" s="159">
        <f t="shared" si="348"/>
        <v>8</v>
      </c>
      <c r="DX434" s="159">
        <f t="shared" si="349"/>
        <v>2</v>
      </c>
      <c r="DY434" s="210">
        <f t="shared" si="350"/>
        <v>8</v>
      </c>
      <c r="DZ434" s="159">
        <f t="shared" si="351"/>
        <v>51</v>
      </c>
      <c r="EA434" s="159">
        <f t="shared" si="352"/>
        <v>10</v>
      </c>
      <c r="EB434" s="159">
        <f t="shared" si="353"/>
        <v>0</v>
      </c>
      <c r="EC434" s="159">
        <f t="shared" si="443"/>
        <v>7</v>
      </c>
      <c r="ED434" s="159">
        <f t="shared" si="443"/>
        <v>8</v>
      </c>
      <c r="EE434" s="159">
        <f t="shared" si="444"/>
        <v>0</v>
      </c>
      <c r="EF434" s="159">
        <f t="shared" si="444"/>
        <v>0</v>
      </c>
      <c r="EG434" s="159">
        <f t="shared" si="354"/>
        <v>8</v>
      </c>
      <c r="EH434" s="159">
        <f t="shared" si="355"/>
        <v>0</v>
      </c>
      <c r="EI434" s="159">
        <f t="shared" si="445"/>
        <v>8</v>
      </c>
      <c r="EJ434" s="159">
        <f t="shared" si="445"/>
        <v>2</v>
      </c>
      <c r="EK434" s="159">
        <f t="shared" si="446"/>
        <v>0</v>
      </c>
      <c r="EL434" s="159">
        <f t="shared" si="446"/>
        <v>0</v>
      </c>
      <c r="EM434" s="159">
        <f t="shared" si="356"/>
        <v>8</v>
      </c>
      <c r="EN434" s="159"/>
      <c r="EO434" s="159"/>
      <c r="EP434" s="188">
        <f t="shared" si="357"/>
        <v>10</v>
      </c>
      <c r="EQ434" s="159">
        <f t="shared" si="358"/>
        <v>9</v>
      </c>
      <c r="ER434" s="159">
        <f t="shared" si="359"/>
        <v>9</v>
      </c>
      <c r="ES434" s="159">
        <f t="shared" si="360"/>
        <v>9</v>
      </c>
      <c r="ET434" s="159">
        <f t="shared" si="361"/>
        <v>6</v>
      </c>
      <c r="EU434" s="159">
        <f t="shared" si="362"/>
        <v>8</v>
      </c>
      <c r="EV434" s="159"/>
      <c r="EW434" s="159">
        <f t="shared" si="363"/>
        <v>51</v>
      </c>
      <c r="EX434" s="159">
        <f t="shared" si="364"/>
        <v>10</v>
      </c>
      <c r="EY434" s="159">
        <f t="shared" si="365"/>
        <v>0</v>
      </c>
      <c r="EZ434" s="159">
        <f t="shared" si="447"/>
        <v>9</v>
      </c>
      <c r="FA434" s="159">
        <f t="shared" si="447"/>
        <v>9</v>
      </c>
      <c r="FB434" s="159">
        <f t="shared" si="448"/>
        <v>0</v>
      </c>
      <c r="FC434" s="159">
        <f t="shared" si="448"/>
        <v>0</v>
      </c>
      <c r="FD434" s="159">
        <f t="shared" si="366"/>
        <v>9</v>
      </c>
      <c r="FE434" s="159">
        <f t="shared" si="367"/>
        <v>0</v>
      </c>
      <c r="FF434" s="159">
        <f t="shared" si="449"/>
        <v>6</v>
      </c>
      <c r="FG434" s="159">
        <f t="shared" si="449"/>
        <v>8</v>
      </c>
      <c r="FH434" s="159">
        <f t="shared" si="368"/>
        <v>0</v>
      </c>
      <c r="FI434" s="159">
        <v>0</v>
      </c>
      <c r="FJ434" s="159">
        <v>0</v>
      </c>
      <c r="FK434" s="159"/>
      <c r="FL434" s="159"/>
      <c r="FM434" s="235">
        <v>51</v>
      </c>
    </row>
    <row r="435" spans="1:169" ht="29" x14ac:dyDescent="0.2">
      <c r="A435" s="194">
        <v>422</v>
      </c>
      <c r="B435" s="211">
        <v>211423243425</v>
      </c>
      <c r="C435" s="196" t="s">
        <v>1511</v>
      </c>
      <c r="D435" s="197"/>
      <c r="E435" s="198" t="s">
        <v>1512</v>
      </c>
      <c r="F435" s="199">
        <f t="shared" si="243"/>
        <v>2</v>
      </c>
      <c r="G435" s="199">
        <f t="shared" si="244"/>
        <v>2</v>
      </c>
      <c r="H435" s="199">
        <f t="shared" si="245"/>
        <v>2</v>
      </c>
      <c r="I435" s="199">
        <f t="shared" si="246"/>
        <v>2</v>
      </c>
      <c r="J435" s="199">
        <f t="shared" si="247"/>
        <v>2</v>
      </c>
      <c r="K435" s="199">
        <f t="shared" si="248"/>
        <v>2</v>
      </c>
      <c r="L435" s="199">
        <f t="shared" si="249"/>
        <v>2</v>
      </c>
      <c r="M435" s="199">
        <f t="shared" si="250"/>
        <v>2</v>
      </c>
      <c r="N435" s="199">
        <f t="shared" si="251"/>
        <v>1</v>
      </c>
      <c r="O435" s="200">
        <f t="shared" si="252"/>
        <v>0</v>
      </c>
      <c r="P435" s="199">
        <f t="shared" si="253"/>
        <v>13</v>
      </c>
      <c r="Q435" s="199">
        <f t="shared" si="254"/>
        <v>0</v>
      </c>
      <c r="R435" s="199">
        <f t="shared" si="255"/>
        <v>0</v>
      </c>
      <c r="S435" s="201">
        <f t="shared" si="428"/>
        <v>0</v>
      </c>
      <c r="T435" s="202">
        <f t="shared" si="256"/>
        <v>3</v>
      </c>
      <c r="U435" s="199">
        <f t="shared" si="257"/>
        <v>0</v>
      </c>
      <c r="V435" s="199">
        <f t="shared" si="258"/>
        <v>0</v>
      </c>
      <c r="W435" s="199">
        <f t="shared" si="259"/>
        <v>0</v>
      </c>
      <c r="X435" s="201">
        <f t="shared" si="260"/>
        <v>0</v>
      </c>
      <c r="Y435" s="203">
        <f t="shared" si="261"/>
        <v>4</v>
      </c>
      <c r="Z435" s="199">
        <f t="shared" si="262"/>
        <v>0</v>
      </c>
      <c r="AA435" s="199">
        <f t="shared" si="263"/>
        <v>0</v>
      </c>
      <c r="AB435" s="199">
        <f t="shared" si="264"/>
        <v>0</v>
      </c>
      <c r="AC435" s="201">
        <f t="shared" si="265"/>
        <v>0</v>
      </c>
      <c r="AD435" s="202">
        <f t="shared" si="266"/>
        <v>4</v>
      </c>
      <c r="AE435" s="199">
        <f t="shared" si="267"/>
        <v>13</v>
      </c>
      <c r="AF435" s="199">
        <f t="shared" si="268"/>
        <v>0</v>
      </c>
      <c r="AG435" s="199">
        <f t="shared" si="269"/>
        <v>0</v>
      </c>
      <c r="AH435" s="201">
        <f t="shared" si="270"/>
        <v>0</v>
      </c>
      <c r="AI435" s="204">
        <f t="shared" si="271"/>
        <v>3</v>
      </c>
      <c r="AJ435" s="199">
        <f t="shared" si="272"/>
        <v>11</v>
      </c>
      <c r="AK435" s="199">
        <f t="shared" si="273"/>
        <v>0</v>
      </c>
      <c r="AL435" s="199">
        <f t="shared" si="274"/>
        <v>0</v>
      </c>
      <c r="AM435" s="201">
        <f t="shared" si="275"/>
        <v>0</v>
      </c>
      <c r="AN435" s="204">
        <f t="shared" si="276"/>
        <v>3</v>
      </c>
      <c r="AO435" s="199">
        <f t="shared" si="277"/>
        <v>0</v>
      </c>
      <c r="AP435" s="199">
        <f t="shared" si="278"/>
        <v>0</v>
      </c>
      <c r="AQ435" s="199">
        <f t="shared" si="279"/>
        <v>0</v>
      </c>
      <c r="AR435" s="201">
        <f t="shared" si="280"/>
        <v>0</v>
      </c>
      <c r="AS435" s="204">
        <f t="shared" si="281"/>
        <v>4</v>
      </c>
      <c r="AT435" s="199">
        <f t="shared" si="282"/>
        <v>13</v>
      </c>
      <c r="AU435" s="199">
        <f t="shared" si="283"/>
        <v>0</v>
      </c>
      <c r="AV435" s="199">
        <f t="shared" si="284"/>
        <v>0</v>
      </c>
      <c r="AW435" s="201">
        <f t="shared" si="285"/>
        <v>0</v>
      </c>
      <c r="AX435" s="205">
        <f t="shared" si="286"/>
        <v>3</v>
      </c>
      <c r="AY435" s="199">
        <f t="shared" si="287"/>
        <v>0</v>
      </c>
      <c r="AZ435" s="199">
        <f t="shared" si="288"/>
        <v>0</v>
      </c>
      <c r="BA435" s="199">
        <f t="shared" si="289"/>
        <v>0</v>
      </c>
      <c r="BB435" s="201">
        <f t="shared" si="290"/>
        <v>0</v>
      </c>
      <c r="BC435" s="204">
        <f t="shared" si="291"/>
        <v>4</v>
      </c>
      <c r="BD435" s="199">
        <f t="shared" si="292"/>
        <v>0</v>
      </c>
      <c r="BE435" s="199">
        <f t="shared" si="293"/>
        <v>0</v>
      </c>
      <c r="BF435" s="199">
        <f t="shared" si="294"/>
        <v>0</v>
      </c>
      <c r="BG435" s="201">
        <f t="shared" si="295"/>
        <v>0</v>
      </c>
      <c r="BH435" s="204">
        <f t="shared" si="296"/>
        <v>4</v>
      </c>
      <c r="BI435" s="199">
        <f t="shared" si="297"/>
        <v>7</v>
      </c>
      <c r="BJ435" s="199">
        <f t="shared" si="298"/>
        <v>0</v>
      </c>
      <c r="BK435" s="199">
        <f t="shared" si="299"/>
        <v>0</v>
      </c>
      <c r="BL435" s="201">
        <f t="shared" si="300"/>
        <v>0</v>
      </c>
      <c r="BM435" s="206">
        <f t="shared" si="301"/>
        <v>3</v>
      </c>
      <c r="BN435" s="199">
        <f t="shared" si="302"/>
        <v>13</v>
      </c>
      <c r="BO435" s="199">
        <f t="shared" si="303"/>
        <v>0</v>
      </c>
      <c r="BP435" s="199">
        <f t="shared" si="304"/>
        <v>0</v>
      </c>
      <c r="BQ435" s="201">
        <f t="shared" si="305"/>
        <v>0</v>
      </c>
      <c r="BR435" s="207">
        <f t="shared" si="306"/>
        <v>3</v>
      </c>
      <c r="BS435" s="199">
        <f t="shared" si="307"/>
        <v>0</v>
      </c>
      <c r="BT435" s="199">
        <f t="shared" si="308"/>
        <v>0</v>
      </c>
      <c r="BU435" s="199">
        <f t="shared" si="309"/>
        <v>0</v>
      </c>
      <c r="BV435" s="201">
        <f t="shared" si="310"/>
        <v>0</v>
      </c>
      <c r="BW435" s="207">
        <f t="shared" si="311"/>
        <v>4</v>
      </c>
      <c r="BX435" s="235">
        <v>87</v>
      </c>
      <c r="BY435" s="235">
        <v>87</v>
      </c>
      <c r="BZ435" s="193" t="e">
        <f t="shared" si="312"/>
        <v>#VALUE!</v>
      </c>
      <c r="CA435" s="193">
        <f t="shared" si="313"/>
        <v>20</v>
      </c>
      <c r="CB435" s="193" t="e">
        <f t="shared" si="314"/>
        <v>#VALUE!</v>
      </c>
      <c r="CC435" s="193" t="e">
        <f t="shared" si="315"/>
        <v>#VALUE!</v>
      </c>
      <c r="CD435" s="193" t="e">
        <f t="shared" si="316"/>
        <v>#VALUE!</v>
      </c>
      <c r="CE435" s="193" t="e">
        <f t="shared" si="317"/>
        <v>#VALUE!</v>
      </c>
      <c r="CF435" s="193" t="e">
        <f t="shared" si="318"/>
        <v>#VALUE!</v>
      </c>
      <c r="CG435" s="193" t="e">
        <f t="shared" si="319"/>
        <v>#VALUE!</v>
      </c>
      <c r="CH435" s="193" t="e">
        <f t="shared" si="320"/>
        <v>#VALUE!</v>
      </c>
      <c r="CI435" s="193" t="e">
        <f t="shared" si="321"/>
        <v>#VALUE!</v>
      </c>
      <c r="CJ435" s="193" t="e">
        <f t="shared" si="322"/>
        <v>#VALUE!</v>
      </c>
      <c r="CK435" s="193" t="e">
        <f t="shared" si="323"/>
        <v>#VALUE!</v>
      </c>
      <c r="CL435" s="193" t="e">
        <f t="shared" si="324"/>
        <v>#VALUE!</v>
      </c>
      <c r="CM435" s="193" t="e">
        <f t="shared" si="325"/>
        <v>#VALUE!</v>
      </c>
      <c r="CN435" s="193" t="e">
        <f t="shared" si="326"/>
        <v>#VALUE!</v>
      </c>
      <c r="CO435" s="209" t="str">
        <f t="shared" si="327"/>
        <v>2023PEC AI 297</v>
      </c>
      <c r="CP435" s="193" t="e">
        <f t="shared" si="328"/>
        <v>#VALUE!</v>
      </c>
      <c r="CQ435" s="158"/>
      <c r="CR435" s="193">
        <f t="shared" si="329"/>
        <v>20</v>
      </c>
      <c r="CS435" s="193" t="e">
        <f t="shared" si="330"/>
        <v>#VALUE!</v>
      </c>
      <c r="CT435" s="193" t="e">
        <f t="shared" si="331"/>
        <v>#VALUE!</v>
      </c>
      <c r="CU435" s="193" t="e">
        <f t="shared" si="332"/>
        <v>#VALUE!</v>
      </c>
      <c r="CV435" s="193" t="e">
        <f t="shared" si="333"/>
        <v>#VALUE!</v>
      </c>
      <c r="CW435" s="193" t="e">
        <f t="shared" si="334"/>
        <v>#VALUE!</v>
      </c>
      <c r="CX435" s="193" t="e">
        <f t="shared" si="335"/>
        <v>#VALUE!</v>
      </c>
      <c r="CY435" s="193" t="e">
        <f t="shared" si="336"/>
        <v>#VALUE!</v>
      </c>
      <c r="CZ435" s="193" t="e">
        <f t="shared" si="337"/>
        <v>#VALUE!</v>
      </c>
      <c r="DA435" s="193" t="e">
        <f t="shared" si="338"/>
        <v>#VALUE!</v>
      </c>
      <c r="DB435" s="193" t="e">
        <f t="shared" si="339"/>
        <v>#VALUE!</v>
      </c>
      <c r="DC435" s="193" t="e">
        <f t="shared" si="340"/>
        <v>#VALUE!</v>
      </c>
      <c r="DD435" s="193" t="e">
        <f t="shared" si="341"/>
        <v>#VALUE!</v>
      </c>
      <c r="DE435" s="159"/>
      <c r="DF435" s="159" t="e">
        <f t="shared" si="342"/>
        <v>#VALUE!</v>
      </c>
      <c r="DG435" s="159"/>
      <c r="DH435" s="159"/>
      <c r="DI435" s="159"/>
      <c r="DJ435" s="159"/>
      <c r="DK435" s="159"/>
      <c r="DL435" s="159"/>
      <c r="DM435" s="159"/>
      <c r="DN435" s="159"/>
      <c r="DO435" s="159"/>
      <c r="DP435" s="159"/>
      <c r="DQ435" s="159"/>
      <c r="DR435" s="159">
        <f t="shared" si="343"/>
        <v>87</v>
      </c>
      <c r="DS435" s="188">
        <f t="shared" si="344"/>
        <v>17</v>
      </c>
      <c r="DT435" s="159">
        <f t="shared" si="345"/>
        <v>13</v>
      </c>
      <c r="DU435" s="159">
        <f t="shared" si="346"/>
        <v>13</v>
      </c>
      <c r="DV435" s="159">
        <f t="shared" si="347"/>
        <v>11</v>
      </c>
      <c r="DW435" s="159">
        <f t="shared" si="348"/>
        <v>13</v>
      </c>
      <c r="DX435" s="159">
        <f t="shared" si="349"/>
        <v>7</v>
      </c>
      <c r="DY435" s="210">
        <f t="shared" si="350"/>
        <v>13</v>
      </c>
      <c r="DZ435" s="159">
        <f t="shared" si="351"/>
        <v>87</v>
      </c>
      <c r="EA435" s="159">
        <f t="shared" si="352"/>
        <v>17</v>
      </c>
      <c r="EB435" s="159">
        <f t="shared" si="353"/>
        <v>13</v>
      </c>
      <c r="EC435" s="159">
        <f t="shared" si="443"/>
        <v>0</v>
      </c>
      <c r="ED435" s="159">
        <f t="shared" si="443"/>
        <v>0</v>
      </c>
      <c r="EE435" s="159">
        <f t="shared" si="444"/>
        <v>13</v>
      </c>
      <c r="EF435" s="159">
        <f t="shared" si="444"/>
        <v>11</v>
      </c>
      <c r="EG435" s="159">
        <f t="shared" si="354"/>
        <v>0</v>
      </c>
      <c r="EH435" s="159">
        <f t="shared" si="355"/>
        <v>13</v>
      </c>
      <c r="EI435" s="159">
        <f t="shared" si="445"/>
        <v>0</v>
      </c>
      <c r="EJ435" s="159">
        <f t="shared" si="445"/>
        <v>0</v>
      </c>
      <c r="EK435" s="159">
        <f t="shared" si="446"/>
        <v>7</v>
      </c>
      <c r="EL435" s="159">
        <f t="shared" si="446"/>
        <v>13</v>
      </c>
      <c r="EM435" s="159">
        <f t="shared" si="356"/>
        <v>0</v>
      </c>
      <c r="EN435" s="159"/>
      <c r="EO435" s="159"/>
      <c r="EP435" s="188">
        <f t="shared" si="357"/>
        <v>17</v>
      </c>
      <c r="EQ435" s="159">
        <f t="shared" si="358"/>
        <v>15</v>
      </c>
      <c r="ER435" s="159">
        <f t="shared" si="359"/>
        <v>15</v>
      </c>
      <c r="ES435" s="159">
        <f t="shared" si="360"/>
        <v>14</v>
      </c>
      <c r="ET435" s="159">
        <f t="shared" si="361"/>
        <v>12</v>
      </c>
      <c r="EU435" s="159">
        <f t="shared" si="362"/>
        <v>14</v>
      </c>
      <c r="EV435" s="159"/>
      <c r="EW435" s="159">
        <f t="shared" si="363"/>
        <v>87</v>
      </c>
      <c r="EX435" s="159">
        <f t="shared" si="364"/>
        <v>17</v>
      </c>
      <c r="EY435" s="159">
        <f t="shared" si="365"/>
        <v>15</v>
      </c>
      <c r="EZ435" s="159">
        <f t="shared" si="447"/>
        <v>0</v>
      </c>
      <c r="FA435" s="159">
        <f t="shared" si="447"/>
        <v>0</v>
      </c>
      <c r="FB435" s="159">
        <f t="shared" si="448"/>
        <v>15</v>
      </c>
      <c r="FC435" s="159">
        <f t="shared" si="448"/>
        <v>14</v>
      </c>
      <c r="FD435" s="159">
        <f t="shared" si="366"/>
        <v>0</v>
      </c>
      <c r="FE435" s="159">
        <f t="shared" si="367"/>
        <v>12</v>
      </c>
      <c r="FF435" s="159">
        <f t="shared" si="449"/>
        <v>0</v>
      </c>
      <c r="FG435" s="159">
        <f t="shared" si="449"/>
        <v>0</v>
      </c>
      <c r="FH435" s="159">
        <f t="shared" si="368"/>
        <v>14</v>
      </c>
      <c r="FI435" s="159">
        <v>0</v>
      </c>
      <c r="FJ435" s="159">
        <v>0</v>
      </c>
      <c r="FK435" s="159"/>
      <c r="FL435" s="159"/>
      <c r="FM435" s="235">
        <v>87</v>
      </c>
    </row>
    <row r="436" spans="1:169" ht="18" x14ac:dyDescent="0.2">
      <c r="A436" s="213">
        <v>423</v>
      </c>
      <c r="B436" s="211">
        <v>211423243426</v>
      </c>
      <c r="C436" s="211" t="s">
        <v>1513</v>
      </c>
      <c r="D436" s="197"/>
      <c r="E436" s="212" t="s">
        <v>1514</v>
      </c>
      <c r="F436" s="199">
        <f t="shared" si="243"/>
        <v>2</v>
      </c>
      <c r="G436" s="199">
        <f t="shared" si="244"/>
        <v>2</v>
      </c>
      <c r="H436" s="199">
        <f t="shared" si="245"/>
        <v>2</v>
      </c>
      <c r="I436" s="199">
        <f t="shared" si="246"/>
        <v>0</v>
      </c>
      <c r="J436" s="199">
        <f t="shared" si="247"/>
        <v>0</v>
      </c>
      <c r="K436" s="199">
        <f t="shared" si="248"/>
        <v>0</v>
      </c>
      <c r="L436" s="199">
        <f t="shared" si="249"/>
        <v>0</v>
      </c>
      <c r="M436" s="199">
        <f t="shared" si="250"/>
        <v>0</v>
      </c>
      <c r="N436" s="199">
        <f t="shared" si="251"/>
        <v>0</v>
      </c>
      <c r="O436" s="200">
        <f t="shared" si="252"/>
        <v>0</v>
      </c>
      <c r="P436" s="199">
        <f t="shared" si="253"/>
        <v>0</v>
      </c>
      <c r="Q436" s="199">
        <f t="shared" si="254"/>
        <v>0</v>
      </c>
      <c r="R436" s="199">
        <f t="shared" si="255"/>
        <v>0</v>
      </c>
      <c r="S436" s="201">
        <f t="shared" si="428"/>
        <v>0</v>
      </c>
      <c r="T436" s="202">
        <f t="shared" si="256"/>
        <v>4</v>
      </c>
      <c r="U436" s="199">
        <f t="shared" si="257"/>
        <v>4</v>
      </c>
      <c r="V436" s="199">
        <f t="shared" si="258"/>
        <v>0</v>
      </c>
      <c r="W436" s="199">
        <f t="shared" si="259"/>
        <v>0</v>
      </c>
      <c r="X436" s="201">
        <f t="shared" si="260"/>
        <v>0</v>
      </c>
      <c r="Y436" s="203">
        <f t="shared" si="261"/>
        <v>3</v>
      </c>
      <c r="Z436" s="199">
        <f t="shared" si="262"/>
        <v>5</v>
      </c>
      <c r="AA436" s="199">
        <f t="shared" si="263"/>
        <v>0</v>
      </c>
      <c r="AB436" s="199">
        <f t="shared" si="264"/>
        <v>0</v>
      </c>
      <c r="AC436" s="201">
        <f t="shared" si="265"/>
        <v>0</v>
      </c>
      <c r="AD436" s="202">
        <f t="shared" si="266"/>
        <v>3</v>
      </c>
      <c r="AE436" s="199">
        <f t="shared" si="267"/>
        <v>0</v>
      </c>
      <c r="AF436" s="199">
        <f t="shared" si="268"/>
        <v>0</v>
      </c>
      <c r="AG436" s="199">
        <f t="shared" si="269"/>
        <v>0</v>
      </c>
      <c r="AH436" s="201">
        <f t="shared" si="270"/>
        <v>0</v>
      </c>
      <c r="AI436" s="204">
        <f t="shared" si="271"/>
        <v>4</v>
      </c>
      <c r="AJ436" s="199">
        <f t="shared" si="272"/>
        <v>0</v>
      </c>
      <c r="AK436" s="199">
        <f t="shared" si="273"/>
        <v>0</v>
      </c>
      <c r="AL436" s="199">
        <f t="shared" si="274"/>
        <v>0</v>
      </c>
      <c r="AM436" s="201">
        <f t="shared" si="275"/>
        <v>0</v>
      </c>
      <c r="AN436" s="204">
        <f t="shared" si="276"/>
        <v>4</v>
      </c>
      <c r="AO436" s="199">
        <f t="shared" si="277"/>
        <v>5</v>
      </c>
      <c r="AP436" s="199">
        <f t="shared" si="278"/>
        <v>0</v>
      </c>
      <c r="AQ436" s="199">
        <f t="shared" si="279"/>
        <v>0</v>
      </c>
      <c r="AR436" s="201">
        <f t="shared" si="280"/>
        <v>0</v>
      </c>
      <c r="AS436" s="204">
        <f t="shared" si="281"/>
        <v>3</v>
      </c>
      <c r="AT436" s="199">
        <f t="shared" si="282"/>
        <v>0</v>
      </c>
      <c r="AU436" s="199">
        <f t="shared" si="283"/>
        <v>0</v>
      </c>
      <c r="AV436" s="199">
        <f t="shared" si="284"/>
        <v>0</v>
      </c>
      <c r="AW436" s="201">
        <f t="shared" si="285"/>
        <v>0</v>
      </c>
      <c r="AX436" s="205">
        <f t="shared" si="286"/>
        <v>4</v>
      </c>
      <c r="AY436" s="199">
        <f t="shared" si="287"/>
        <v>5</v>
      </c>
      <c r="AZ436" s="199">
        <f t="shared" si="288"/>
        <v>0</v>
      </c>
      <c r="BA436" s="199">
        <f t="shared" si="289"/>
        <v>0</v>
      </c>
      <c r="BB436" s="201">
        <f t="shared" si="290"/>
        <v>0</v>
      </c>
      <c r="BC436" s="204">
        <f t="shared" si="291"/>
        <v>3</v>
      </c>
      <c r="BD436" s="199">
        <f t="shared" si="292"/>
        <v>0</v>
      </c>
      <c r="BE436" s="199">
        <f t="shared" si="293"/>
        <v>0</v>
      </c>
      <c r="BF436" s="199">
        <f t="shared" si="294"/>
        <v>0</v>
      </c>
      <c r="BG436" s="201">
        <f t="shared" si="295"/>
        <v>0</v>
      </c>
      <c r="BH436" s="204">
        <f t="shared" si="296"/>
        <v>4</v>
      </c>
      <c r="BI436" s="199">
        <f t="shared" si="297"/>
        <v>0</v>
      </c>
      <c r="BJ436" s="199">
        <f t="shared" si="298"/>
        <v>0</v>
      </c>
      <c r="BK436" s="199">
        <f t="shared" si="299"/>
        <v>0</v>
      </c>
      <c r="BL436" s="201">
        <f t="shared" si="300"/>
        <v>0</v>
      </c>
      <c r="BM436" s="206">
        <f t="shared" si="301"/>
        <v>4</v>
      </c>
      <c r="BN436" s="199">
        <f t="shared" si="302"/>
        <v>0</v>
      </c>
      <c r="BO436" s="199">
        <f t="shared" si="303"/>
        <v>0</v>
      </c>
      <c r="BP436" s="199">
        <f t="shared" si="304"/>
        <v>0</v>
      </c>
      <c r="BQ436" s="201">
        <f t="shared" si="305"/>
        <v>0</v>
      </c>
      <c r="BR436" s="207">
        <f t="shared" si="306"/>
        <v>4</v>
      </c>
      <c r="BS436" s="199">
        <f t="shared" si="307"/>
        <v>5</v>
      </c>
      <c r="BT436" s="199">
        <f t="shared" si="308"/>
        <v>0</v>
      </c>
      <c r="BU436" s="199">
        <f t="shared" si="309"/>
        <v>0</v>
      </c>
      <c r="BV436" s="201">
        <f t="shared" si="310"/>
        <v>0</v>
      </c>
      <c r="BW436" s="207">
        <f t="shared" si="311"/>
        <v>3</v>
      </c>
      <c r="BX436" s="235">
        <v>30</v>
      </c>
      <c r="BY436" s="235">
        <v>30</v>
      </c>
      <c r="BZ436" s="193" t="e">
        <f t="shared" si="312"/>
        <v>#VALUE!</v>
      </c>
      <c r="CA436" s="193">
        <f t="shared" si="313"/>
        <v>20</v>
      </c>
      <c r="CB436" s="193" t="e">
        <f t="shared" si="314"/>
        <v>#VALUE!</v>
      </c>
      <c r="CC436" s="193" t="e">
        <f t="shared" si="315"/>
        <v>#VALUE!</v>
      </c>
      <c r="CD436" s="193" t="e">
        <f t="shared" si="316"/>
        <v>#VALUE!</v>
      </c>
      <c r="CE436" s="193" t="e">
        <f t="shared" si="317"/>
        <v>#VALUE!</v>
      </c>
      <c r="CF436" s="193" t="e">
        <f t="shared" si="318"/>
        <v>#VALUE!</v>
      </c>
      <c r="CG436" s="193" t="e">
        <f t="shared" si="319"/>
        <v>#VALUE!</v>
      </c>
      <c r="CH436" s="193" t="e">
        <f t="shared" si="320"/>
        <v>#VALUE!</v>
      </c>
      <c r="CI436" s="193" t="e">
        <f t="shared" si="321"/>
        <v>#VALUE!</v>
      </c>
      <c r="CJ436" s="193" t="e">
        <f t="shared" si="322"/>
        <v>#VALUE!</v>
      </c>
      <c r="CK436" s="193" t="e">
        <f t="shared" si="323"/>
        <v>#VALUE!</v>
      </c>
      <c r="CL436" s="193" t="e">
        <f t="shared" si="324"/>
        <v>#VALUE!</v>
      </c>
      <c r="CM436" s="193" t="e">
        <f t="shared" si="325"/>
        <v>#VALUE!</v>
      </c>
      <c r="CN436" s="193" t="e">
        <f t="shared" si="326"/>
        <v>#VALUE!</v>
      </c>
      <c r="CO436" s="209" t="str">
        <f t="shared" si="327"/>
        <v>2023PEC AI 259</v>
      </c>
      <c r="CP436" s="193" t="e">
        <f t="shared" si="328"/>
        <v>#VALUE!</v>
      </c>
      <c r="CQ436" s="158"/>
      <c r="CR436" s="193">
        <f t="shared" si="329"/>
        <v>20</v>
      </c>
      <c r="CS436" s="193" t="e">
        <f t="shared" si="330"/>
        <v>#VALUE!</v>
      </c>
      <c r="CT436" s="193" t="e">
        <f t="shared" si="331"/>
        <v>#VALUE!</v>
      </c>
      <c r="CU436" s="193" t="e">
        <f t="shared" si="332"/>
        <v>#VALUE!</v>
      </c>
      <c r="CV436" s="193" t="e">
        <f t="shared" si="333"/>
        <v>#VALUE!</v>
      </c>
      <c r="CW436" s="193" t="e">
        <f t="shared" si="334"/>
        <v>#VALUE!</v>
      </c>
      <c r="CX436" s="193" t="e">
        <f t="shared" si="335"/>
        <v>#VALUE!</v>
      </c>
      <c r="CY436" s="193" t="e">
        <f t="shared" si="336"/>
        <v>#VALUE!</v>
      </c>
      <c r="CZ436" s="193" t="e">
        <f t="shared" si="337"/>
        <v>#VALUE!</v>
      </c>
      <c r="DA436" s="193" t="e">
        <f t="shared" si="338"/>
        <v>#VALUE!</v>
      </c>
      <c r="DB436" s="193" t="e">
        <f t="shared" si="339"/>
        <v>#VALUE!</v>
      </c>
      <c r="DC436" s="193" t="e">
        <f t="shared" si="340"/>
        <v>#VALUE!</v>
      </c>
      <c r="DD436" s="193" t="e">
        <f t="shared" si="341"/>
        <v>#VALUE!</v>
      </c>
      <c r="DE436" s="159"/>
      <c r="DF436" s="159" t="e">
        <f t="shared" si="342"/>
        <v>#VALUE!</v>
      </c>
      <c r="DG436" s="159"/>
      <c r="DH436" s="159"/>
      <c r="DI436" s="159"/>
      <c r="DJ436" s="159"/>
      <c r="DK436" s="159"/>
      <c r="DL436" s="159"/>
      <c r="DM436" s="159"/>
      <c r="DN436" s="159"/>
      <c r="DO436" s="159"/>
      <c r="DP436" s="159"/>
      <c r="DQ436" s="159"/>
      <c r="DR436" s="159">
        <f t="shared" si="343"/>
        <v>30</v>
      </c>
      <c r="DS436" s="188">
        <f t="shared" si="344"/>
        <v>6</v>
      </c>
      <c r="DT436" s="159">
        <f t="shared" si="345"/>
        <v>4</v>
      </c>
      <c r="DU436" s="159">
        <f t="shared" si="346"/>
        <v>5</v>
      </c>
      <c r="DV436" s="159">
        <f t="shared" si="347"/>
        <v>5</v>
      </c>
      <c r="DW436" s="159">
        <f t="shared" si="348"/>
        <v>5</v>
      </c>
      <c r="DX436" s="159">
        <f t="shared" si="349"/>
        <v>0</v>
      </c>
      <c r="DY436" s="210">
        <f t="shared" si="350"/>
        <v>5</v>
      </c>
      <c r="DZ436" s="159">
        <f t="shared" si="351"/>
        <v>30</v>
      </c>
      <c r="EA436" s="159">
        <f t="shared" si="352"/>
        <v>6</v>
      </c>
      <c r="EB436" s="159">
        <f t="shared" si="353"/>
        <v>0</v>
      </c>
      <c r="EC436" s="159">
        <f t="shared" si="443"/>
        <v>4</v>
      </c>
      <c r="ED436" s="159">
        <f t="shared" si="443"/>
        <v>5</v>
      </c>
      <c r="EE436" s="159">
        <f t="shared" si="444"/>
        <v>0</v>
      </c>
      <c r="EF436" s="159">
        <f t="shared" si="444"/>
        <v>0</v>
      </c>
      <c r="EG436" s="159">
        <f t="shared" si="354"/>
        <v>5</v>
      </c>
      <c r="EH436" s="159">
        <f t="shared" si="355"/>
        <v>0</v>
      </c>
      <c r="EI436" s="159">
        <f t="shared" si="445"/>
        <v>5</v>
      </c>
      <c r="EJ436" s="159">
        <f t="shared" si="445"/>
        <v>0</v>
      </c>
      <c r="EK436" s="159">
        <f t="shared" si="446"/>
        <v>0</v>
      </c>
      <c r="EL436" s="159">
        <f t="shared" si="446"/>
        <v>0</v>
      </c>
      <c r="EM436" s="159">
        <f t="shared" si="356"/>
        <v>5</v>
      </c>
      <c r="EN436" s="159"/>
      <c r="EO436" s="159"/>
      <c r="EP436" s="188">
        <f t="shared" si="357"/>
        <v>6</v>
      </c>
      <c r="EQ436" s="159">
        <f t="shared" si="358"/>
        <v>5</v>
      </c>
      <c r="ER436" s="159">
        <f t="shared" si="359"/>
        <v>6</v>
      </c>
      <c r="ES436" s="159">
        <f t="shared" si="360"/>
        <v>6</v>
      </c>
      <c r="ET436" s="159">
        <f t="shared" si="361"/>
        <v>2</v>
      </c>
      <c r="EU436" s="159">
        <f t="shared" si="362"/>
        <v>5</v>
      </c>
      <c r="EV436" s="159"/>
      <c r="EW436" s="159">
        <f t="shared" si="363"/>
        <v>30</v>
      </c>
      <c r="EX436" s="159">
        <f t="shared" si="364"/>
        <v>6</v>
      </c>
      <c r="EY436" s="159">
        <f t="shared" si="365"/>
        <v>0</v>
      </c>
      <c r="EZ436" s="159">
        <f t="shared" si="447"/>
        <v>5</v>
      </c>
      <c r="FA436" s="159">
        <f t="shared" si="447"/>
        <v>6</v>
      </c>
      <c r="FB436" s="159">
        <f t="shared" si="448"/>
        <v>0</v>
      </c>
      <c r="FC436" s="159">
        <f t="shared" si="448"/>
        <v>0</v>
      </c>
      <c r="FD436" s="159">
        <f t="shared" si="366"/>
        <v>6</v>
      </c>
      <c r="FE436" s="159">
        <f t="shared" si="367"/>
        <v>0</v>
      </c>
      <c r="FF436" s="159">
        <f t="shared" si="449"/>
        <v>2</v>
      </c>
      <c r="FG436" s="159">
        <f t="shared" si="449"/>
        <v>5</v>
      </c>
      <c r="FH436" s="159">
        <f t="shared" si="368"/>
        <v>0</v>
      </c>
      <c r="FI436" s="159">
        <v>0</v>
      </c>
      <c r="FJ436" s="159">
        <v>0</v>
      </c>
      <c r="FK436" s="159"/>
      <c r="FL436" s="159"/>
      <c r="FM436" s="235">
        <v>30</v>
      </c>
    </row>
    <row r="437" spans="1:169" ht="18" x14ac:dyDescent="0.2">
      <c r="A437" s="194">
        <v>424</v>
      </c>
      <c r="B437" s="211">
        <v>211423243427</v>
      </c>
      <c r="C437" s="196" t="s">
        <v>1515</v>
      </c>
      <c r="D437" s="197"/>
      <c r="E437" s="198" t="s">
        <v>1516</v>
      </c>
      <c r="F437" s="199">
        <f t="shared" si="243"/>
        <v>2</v>
      </c>
      <c r="G437" s="199">
        <f t="shared" si="244"/>
        <v>2</v>
      </c>
      <c r="H437" s="199">
        <f t="shared" si="245"/>
        <v>2</v>
      </c>
      <c r="I437" s="199">
        <f t="shared" si="246"/>
        <v>2</v>
      </c>
      <c r="J437" s="199">
        <f t="shared" si="247"/>
        <v>2</v>
      </c>
      <c r="K437" s="199">
        <f t="shared" si="248"/>
        <v>2</v>
      </c>
      <c r="L437" s="199">
        <f t="shared" si="249"/>
        <v>0</v>
      </c>
      <c r="M437" s="199">
        <f t="shared" si="250"/>
        <v>0</v>
      </c>
      <c r="N437" s="199">
        <f t="shared" si="251"/>
        <v>0</v>
      </c>
      <c r="O437" s="200">
        <f t="shared" si="252"/>
        <v>0</v>
      </c>
      <c r="P437" s="199">
        <f t="shared" si="253"/>
        <v>9</v>
      </c>
      <c r="Q437" s="199">
        <f t="shared" si="254"/>
        <v>0</v>
      </c>
      <c r="R437" s="199">
        <f t="shared" si="255"/>
        <v>0</v>
      </c>
      <c r="S437" s="201">
        <f t="shared" si="428"/>
        <v>0</v>
      </c>
      <c r="T437" s="202">
        <f t="shared" si="256"/>
        <v>3</v>
      </c>
      <c r="U437" s="199">
        <f t="shared" si="257"/>
        <v>0</v>
      </c>
      <c r="V437" s="199">
        <f t="shared" si="258"/>
        <v>0</v>
      </c>
      <c r="W437" s="199">
        <f t="shared" si="259"/>
        <v>0</v>
      </c>
      <c r="X437" s="201">
        <f t="shared" si="260"/>
        <v>0</v>
      </c>
      <c r="Y437" s="203">
        <f t="shared" si="261"/>
        <v>4</v>
      </c>
      <c r="Z437" s="199">
        <f t="shared" si="262"/>
        <v>0</v>
      </c>
      <c r="AA437" s="199">
        <f t="shared" si="263"/>
        <v>0</v>
      </c>
      <c r="AB437" s="199">
        <f t="shared" si="264"/>
        <v>0</v>
      </c>
      <c r="AC437" s="201">
        <f t="shared" si="265"/>
        <v>0</v>
      </c>
      <c r="AD437" s="202">
        <f t="shared" si="266"/>
        <v>4</v>
      </c>
      <c r="AE437" s="199">
        <f t="shared" si="267"/>
        <v>9</v>
      </c>
      <c r="AF437" s="199">
        <f t="shared" si="268"/>
        <v>0</v>
      </c>
      <c r="AG437" s="199">
        <f t="shared" si="269"/>
        <v>0</v>
      </c>
      <c r="AH437" s="201">
        <f t="shared" si="270"/>
        <v>0</v>
      </c>
      <c r="AI437" s="204">
        <f t="shared" si="271"/>
        <v>3</v>
      </c>
      <c r="AJ437" s="199">
        <f t="shared" si="272"/>
        <v>8</v>
      </c>
      <c r="AK437" s="199">
        <f t="shared" si="273"/>
        <v>0</v>
      </c>
      <c r="AL437" s="199">
        <f t="shared" si="274"/>
        <v>0</v>
      </c>
      <c r="AM437" s="201">
        <f t="shared" si="275"/>
        <v>0</v>
      </c>
      <c r="AN437" s="204">
        <f t="shared" si="276"/>
        <v>3</v>
      </c>
      <c r="AO437" s="199">
        <f t="shared" si="277"/>
        <v>0</v>
      </c>
      <c r="AP437" s="199">
        <f t="shared" si="278"/>
        <v>0</v>
      </c>
      <c r="AQ437" s="199">
        <f t="shared" si="279"/>
        <v>0</v>
      </c>
      <c r="AR437" s="201">
        <f t="shared" si="280"/>
        <v>0</v>
      </c>
      <c r="AS437" s="204">
        <f t="shared" si="281"/>
        <v>4</v>
      </c>
      <c r="AT437" s="199">
        <f t="shared" si="282"/>
        <v>9</v>
      </c>
      <c r="AU437" s="199">
        <f t="shared" si="283"/>
        <v>0</v>
      </c>
      <c r="AV437" s="199">
        <f t="shared" si="284"/>
        <v>0</v>
      </c>
      <c r="AW437" s="201">
        <f t="shared" si="285"/>
        <v>0</v>
      </c>
      <c r="AX437" s="205">
        <f t="shared" si="286"/>
        <v>3</v>
      </c>
      <c r="AY437" s="199">
        <f t="shared" si="287"/>
        <v>0</v>
      </c>
      <c r="AZ437" s="199">
        <f t="shared" si="288"/>
        <v>0</v>
      </c>
      <c r="BA437" s="199">
        <f t="shared" si="289"/>
        <v>0</v>
      </c>
      <c r="BB437" s="201">
        <f t="shared" si="290"/>
        <v>0</v>
      </c>
      <c r="BC437" s="204">
        <f t="shared" si="291"/>
        <v>4</v>
      </c>
      <c r="BD437" s="199">
        <f t="shared" si="292"/>
        <v>0</v>
      </c>
      <c r="BE437" s="199">
        <f t="shared" si="293"/>
        <v>0</v>
      </c>
      <c r="BF437" s="199">
        <f t="shared" si="294"/>
        <v>0</v>
      </c>
      <c r="BG437" s="201">
        <f t="shared" si="295"/>
        <v>0</v>
      </c>
      <c r="BH437" s="204">
        <f t="shared" si="296"/>
        <v>4</v>
      </c>
      <c r="BI437" s="199">
        <f t="shared" si="297"/>
        <v>4</v>
      </c>
      <c r="BJ437" s="199">
        <f t="shared" si="298"/>
        <v>0</v>
      </c>
      <c r="BK437" s="199">
        <f t="shared" si="299"/>
        <v>0</v>
      </c>
      <c r="BL437" s="201">
        <f t="shared" si="300"/>
        <v>0</v>
      </c>
      <c r="BM437" s="206">
        <f t="shared" si="301"/>
        <v>3</v>
      </c>
      <c r="BN437" s="199">
        <f t="shared" si="302"/>
        <v>9</v>
      </c>
      <c r="BO437" s="199">
        <f t="shared" si="303"/>
        <v>0</v>
      </c>
      <c r="BP437" s="199">
        <f t="shared" si="304"/>
        <v>0</v>
      </c>
      <c r="BQ437" s="201">
        <f t="shared" si="305"/>
        <v>0</v>
      </c>
      <c r="BR437" s="207">
        <f t="shared" si="306"/>
        <v>3</v>
      </c>
      <c r="BS437" s="199">
        <f t="shared" si="307"/>
        <v>0</v>
      </c>
      <c r="BT437" s="199">
        <f t="shared" si="308"/>
        <v>0</v>
      </c>
      <c r="BU437" s="199">
        <f t="shared" si="309"/>
        <v>0</v>
      </c>
      <c r="BV437" s="201">
        <f t="shared" si="310"/>
        <v>0</v>
      </c>
      <c r="BW437" s="207">
        <f t="shared" si="311"/>
        <v>4</v>
      </c>
      <c r="BX437" s="235">
        <v>60</v>
      </c>
      <c r="BY437" s="235">
        <v>60</v>
      </c>
      <c r="BZ437" s="193" t="e">
        <f t="shared" si="312"/>
        <v>#VALUE!</v>
      </c>
      <c r="CA437" s="193">
        <f t="shared" si="313"/>
        <v>20</v>
      </c>
      <c r="CB437" s="193" t="e">
        <f t="shared" si="314"/>
        <v>#VALUE!</v>
      </c>
      <c r="CC437" s="193" t="e">
        <f t="shared" si="315"/>
        <v>#VALUE!</v>
      </c>
      <c r="CD437" s="193" t="e">
        <f t="shared" si="316"/>
        <v>#VALUE!</v>
      </c>
      <c r="CE437" s="193" t="e">
        <f t="shared" si="317"/>
        <v>#VALUE!</v>
      </c>
      <c r="CF437" s="193" t="e">
        <f t="shared" si="318"/>
        <v>#VALUE!</v>
      </c>
      <c r="CG437" s="193" t="e">
        <f t="shared" si="319"/>
        <v>#VALUE!</v>
      </c>
      <c r="CH437" s="193" t="e">
        <f t="shared" si="320"/>
        <v>#VALUE!</v>
      </c>
      <c r="CI437" s="193" t="e">
        <f t="shared" si="321"/>
        <v>#VALUE!</v>
      </c>
      <c r="CJ437" s="193" t="e">
        <f t="shared" si="322"/>
        <v>#VALUE!</v>
      </c>
      <c r="CK437" s="193" t="e">
        <f t="shared" si="323"/>
        <v>#VALUE!</v>
      </c>
      <c r="CL437" s="193" t="e">
        <f t="shared" si="324"/>
        <v>#VALUE!</v>
      </c>
      <c r="CM437" s="193" t="e">
        <f t="shared" si="325"/>
        <v>#VALUE!</v>
      </c>
      <c r="CN437" s="193" t="e">
        <f t="shared" si="326"/>
        <v>#VALUE!</v>
      </c>
      <c r="CO437" s="209" t="str">
        <f t="shared" si="327"/>
        <v>2023PEC AI 298</v>
      </c>
      <c r="CP437" s="193" t="e">
        <f t="shared" si="328"/>
        <v>#VALUE!</v>
      </c>
      <c r="CQ437" s="158"/>
      <c r="CR437" s="193">
        <f t="shared" si="329"/>
        <v>20</v>
      </c>
      <c r="CS437" s="193" t="e">
        <f t="shared" si="330"/>
        <v>#VALUE!</v>
      </c>
      <c r="CT437" s="193" t="e">
        <f t="shared" si="331"/>
        <v>#VALUE!</v>
      </c>
      <c r="CU437" s="193" t="e">
        <f t="shared" si="332"/>
        <v>#VALUE!</v>
      </c>
      <c r="CV437" s="193" t="e">
        <f t="shared" si="333"/>
        <v>#VALUE!</v>
      </c>
      <c r="CW437" s="193" t="e">
        <f t="shared" si="334"/>
        <v>#VALUE!</v>
      </c>
      <c r="CX437" s="193" t="e">
        <f t="shared" si="335"/>
        <v>#VALUE!</v>
      </c>
      <c r="CY437" s="193" t="e">
        <f t="shared" si="336"/>
        <v>#VALUE!</v>
      </c>
      <c r="CZ437" s="193" t="e">
        <f t="shared" si="337"/>
        <v>#VALUE!</v>
      </c>
      <c r="DA437" s="193" t="e">
        <f t="shared" si="338"/>
        <v>#VALUE!</v>
      </c>
      <c r="DB437" s="193" t="e">
        <f t="shared" si="339"/>
        <v>#VALUE!</v>
      </c>
      <c r="DC437" s="193" t="e">
        <f t="shared" si="340"/>
        <v>#VALUE!</v>
      </c>
      <c r="DD437" s="193" t="e">
        <f t="shared" si="341"/>
        <v>#VALUE!</v>
      </c>
      <c r="DE437" s="159"/>
      <c r="DF437" s="159" t="e">
        <f t="shared" si="342"/>
        <v>#VALUE!</v>
      </c>
      <c r="DG437" s="159"/>
      <c r="DH437" s="159"/>
      <c r="DI437" s="159"/>
      <c r="DJ437" s="159"/>
      <c r="DK437" s="159"/>
      <c r="DL437" s="159"/>
      <c r="DM437" s="159"/>
      <c r="DN437" s="159"/>
      <c r="DO437" s="159"/>
      <c r="DP437" s="159"/>
      <c r="DQ437" s="159"/>
      <c r="DR437" s="159">
        <f t="shared" si="343"/>
        <v>60</v>
      </c>
      <c r="DS437" s="188">
        <f t="shared" si="344"/>
        <v>12</v>
      </c>
      <c r="DT437" s="159">
        <f t="shared" si="345"/>
        <v>9</v>
      </c>
      <c r="DU437" s="159">
        <f t="shared" si="346"/>
        <v>9</v>
      </c>
      <c r="DV437" s="159">
        <f t="shared" si="347"/>
        <v>8</v>
      </c>
      <c r="DW437" s="159">
        <f t="shared" si="348"/>
        <v>9</v>
      </c>
      <c r="DX437" s="159">
        <f t="shared" si="349"/>
        <v>4</v>
      </c>
      <c r="DY437" s="210">
        <f t="shared" si="350"/>
        <v>9</v>
      </c>
      <c r="DZ437" s="159">
        <f t="shared" si="351"/>
        <v>60</v>
      </c>
      <c r="EA437" s="159">
        <f t="shared" si="352"/>
        <v>12</v>
      </c>
      <c r="EB437" s="159">
        <f t="shared" si="353"/>
        <v>9</v>
      </c>
      <c r="EC437" s="159">
        <f t="shared" si="443"/>
        <v>0</v>
      </c>
      <c r="ED437" s="159">
        <f t="shared" si="443"/>
        <v>0</v>
      </c>
      <c r="EE437" s="159">
        <f t="shared" si="444"/>
        <v>9</v>
      </c>
      <c r="EF437" s="159">
        <f t="shared" si="444"/>
        <v>8</v>
      </c>
      <c r="EG437" s="159">
        <f t="shared" si="354"/>
        <v>0</v>
      </c>
      <c r="EH437" s="159">
        <f t="shared" si="355"/>
        <v>9</v>
      </c>
      <c r="EI437" s="159">
        <f t="shared" si="445"/>
        <v>0</v>
      </c>
      <c r="EJ437" s="159">
        <f t="shared" si="445"/>
        <v>0</v>
      </c>
      <c r="EK437" s="159">
        <f t="shared" si="446"/>
        <v>4</v>
      </c>
      <c r="EL437" s="159">
        <f t="shared" si="446"/>
        <v>9</v>
      </c>
      <c r="EM437" s="159">
        <f t="shared" si="356"/>
        <v>0</v>
      </c>
      <c r="EN437" s="159"/>
      <c r="EO437" s="159"/>
      <c r="EP437" s="188">
        <f t="shared" si="357"/>
        <v>12</v>
      </c>
      <c r="EQ437" s="159">
        <f t="shared" si="358"/>
        <v>11</v>
      </c>
      <c r="ER437" s="159">
        <f t="shared" si="359"/>
        <v>11</v>
      </c>
      <c r="ES437" s="159">
        <f t="shared" si="360"/>
        <v>9</v>
      </c>
      <c r="ET437" s="159">
        <f t="shared" si="361"/>
        <v>7</v>
      </c>
      <c r="EU437" s="159">
        <f t="shared" si="362"/>
        <v>10</v>
      </c>
      <c r="EV437" s="159"/>
      <c r="EW437" s="159">
        <f t="shared" si="363"/>
        <v>60</v>
      </c>
      <c r="EX437" s="159">
        <f t="shared" si="364"/>
        <v>12</v>
      </c>
      <c r="EY437" s="159">
        <f t="shared" si="365"/>
        <v>11</v>
      </c>
      <c r="EZ437" s="159">
        <f t="shared" si="447"/>
        <v>0</v>
      </c>
      <c r="FA437" s="159">
        <f t="shared" si="447"/>
        <v>0</v>
      </c>
      <c r="FB437" s="159">
        <f t="shared" si="448"/>
        <v>11</v>
      </c>
      <c r="FC437" s="159">
        <f t="shared" si="448"/>
        <v>9</v>
      </c>
      <c r="FD437" s="159">
        <f t="shared" si="366"/>
        <v>0</v>
      </c>
      <c r="FE437" s="159">
        <f t="shared" si="367"/>
        <v>7</v>
      </c>
      <c r="FF437" s="159">
        <f t="shared" si="449"/>
        <v>0</v>
      </c>
      <c r="FG437" s="159">
        <f t="shared" si="449"/>
        <v>0</v>
      </c>
      <c r="FH437" s="159">
        <f t="shared" si="368"/>
        <v>10</v>
      </c>
      <c r="FI437" s="159">
        <v>0</v>
      </c>
      <c r="FJ437" s="159">
        <v>0</v>
      </c>
      <c r="FK437" s="159"/>
      <c r="FL437" s="159"/>
      <c r="FM437" s="235">
        <v>60</v>
      </c>
    </row>
    <row r="438" spans="1:169" ht="18" x14ac:dyDescent="0.2">
      <c r="A438" s="213">
        <v>425</v>
      </c>
      <c r="B438" s="195">
        <v>211423243428</v>
      </c>
      <c r="C438" s="196" t="s">
        <v>1517</v>
      </c>
      <c r="D438" s="197"/>
      <c r="E438" s="198" t="s">
        <v>1518</v>
      </c>
      <c r="F438" s="199">
        <f t="shared" si="243"/>
        <v>2</v>
      </c>
      <c r="G438" s="199">
        <f t="shared" si="244"/>
        <v>2</v>
      </c>
      <c r="H438" s="199">
        <f t="shared" si="245"/>
        <v>2</v>
      </c>
      <c r="I438" s="199">
        <f t="shared" si="246"/>
        <v>2</v>
      </c>
      <c r="J438" s="199">
        <f t="shared" si="247"/>
        <v>2</v>
      </c>
      <c r="K438" s="199">
        <f t="shared" si="248"/>
        <v>2</v>
      </c>
      <c r="L438" s="199">
        <f t="shared" si="249"/>
        <v>2</v>
      </c>
      <c r="M438" s="199">
        <f t="shared" si="250"/>
        <v>2</v>
      </c>
      <c r="N438" s="199">
        <f t="shared" si="251"/>
        <v>0</v>
      </c>
      <c r="O438" s="200">
        <f t="shared" si="252"/>
        <v>0</v>
      </c>
      <c r="P438" s="199">
        <f t="shared" si="253"/>
        <v>0</v>
      </c>
      <c r="Q438" s="199">
        <f t="shared" si="254"/>
        <v>0</v>
      </c>
      <c r="R438" s="199">
        <f t="shared" si="255"/>
        <v>0</v>
      </c>
      <c r="S438" s="201">
        <f t="shared" si="428"/>
        <v>0</v>
      </c>
      <c r="T438" s="202">
        <f t="shared" si="256"/>
        <v>4</v>
      </c>
      <c r="U438" s="199">
        <f t="shared" si="257"/>
        <v>11</v>
      </c>
      <c r="V438" s="199">
        <f t="shared" si="258"/>
        <v>0</v>
      </c>
      <c r="W438" s="199">
        <f t="shared" si="259"/>
        <v>0</v>
      </c>
      <c r="X438" s="201">
        <f t="shared" si="260"/>
        <v>0</v>
      </c>
      <c r="Y438" s="203">
        <f t="shared" si="261"/>
        <v>3</v>
      </c>
      <c r="Z438" s="199">
        <f t="shared" si="262"/>
        <v>12</v>
      </c>
      <c r="AA438" s="199">
        <f t="shared" si="263"/>
        <v>0</v>
      </c>
      <c r="AB438" s="199">
        <f t="shared" si="264"/>
        <v>0</v>
      </c>
      <c r="AC438" s="201">
        <f t="shared" si="265"/>
        <v>0</v>
      </c>
      <c r="AD438" s="202">
        <f t="shared" si="266"/>
        <v>3</v>
      </c>
      <c r="AE438" s="199">
        <f t="shared" si="267"/>
        <v>0</v>
      </c>
      <c r="AF438" s="199">
        <f t="shared" si="268"/>
        <v>0</v>
      </c>
      <c r="AG438" s="199">
        <f t="shared" si="269"/>
        <v>0</v>
      </c>
      <c r="AH438" s="201">
        <f t="shared" si="270"/>
        <v>0</v>
      </c>
      <c r="AI438" s="204">
        <f t="shared" si="271"/>
        <v>4</v>
      </c>
      <c r="AJ438" s="199">
        <f t="shared" si="272"/>
        <v>0</v>
      </c>
      <c r="AK438" s="199">
        <f t="shared" si="273"/>
        <v>0</v>
      </c>
      <c r="AL438" s="199">
        <f t="shared" si="274"/>
        <v>0</v>
      </c>
      <c r="AM438" s="201">
        <f t="shared" si="275"/>
        <v>0</v>
      </c>
      <c r="AN438" s="204">
        <f t="shared" si="276"/>
        <v>4</v>
      </c>
      <c r="AO438" s="199">
        <f t="shared" si="277"/>
        <v>12</v>
      </c>
      <c r="AP438" s="199">
        <f t="shared" si="278"/>
        <v>0</v>
      </c>
      <c r="AQ438" s="199">
        <f t="shared" si="279"/>
        <v>0</v>
      </c>
      <c r="AR438" s="201">
        <f t="shared" si="280"/>
        <v>0</v>
      </c>
      <c r="AS438" s="204">
        <f t="shared" si="281"/>
        <v>3</v>
      </c>
      <c r="AT438" s="199">
        <f t="shared" si="282"/>
        <v>0</v>
      </c>
      <c r="AU438" s="199">
        <f t="shared" si="283"/>
        <v>0</v>
      </c>
      <c r="AV438" s="199">
        <f t="shared" si="284"/>
        <v>0</v>
      </c>
      <c r="AW438" s="201">
        <f t="shared" si="285"/>
        <v>0</v>
      </c>
      <c r="AX438" s="205">
        <f t="shared" si="286"/>
        <v>4</v>
      </c>
      <c r="AY438" s="199">
        <f t="shared" si="287"/>
        <v>12</v>
      </c>
      <c r="AZ438" s="199">
        <f t="shared" si="288"/>
        <v>0</v>
      </c>
      <c r="BA438" s="199">
        <f t="shared" si="289"/>
        <v>0</v>
      </c>
      <c r="BB438" s="201">
        <f t="shared" si="290"/>
        <v>0</v>
      </c>
      <c r="BC438" s="204">
        <f t="shared" si="291"/>
        <v>3</v>
      </c>
      <c r="BD438" s="199">
        <f t="shared" si="292"/>
        <v>7</v>
      </c>
      <c r="BE438" s="199">
        <f t="shared" si="293"/>
        <v>0</v>
      </c>
      <c r="BF438" s="199">
        <f t="shared" si="294"/>
        <v>0</v>
      </c>
      <c r="BG438" s="201">
        <f t="shared" si="295"/>
        <v>0</v>
      </c>
      <c r="BH438" s="204">
        <f t="shared" si="296"/>
        <v>3</v>
      </c>
      <c r="BI438" s="199">
        <f t="shared" si="297"/>
        <v>0</v>
      </c>
      <c r="BJ438" s="199">
        <f t="shared" si="298"/>
        <v>0</v>
      </c>
      <c r="BK438" s="199">
        <f t="shared" si="299"/>
        <v>0</v>
      </c>
      <c r="BL438" s="201">
        <f t="shared" si="300"/>
        <v>0</v>
      </c>
      <c r="BM438" s="206">
        <f t="shared" si="301"/>
        <v>4</v>
      </c>
      <c r="BN438" s="199">
        <f t="shared" si="302"/>
        <v>0</v>
      </c>
      <c r="BO438" s="199">
        <f t="shared" si="303"/>
        <v>0</v>
      </c>
      <c r="BP438" s="199">
        <f t="shared" si="304"/>
        <v>0</v>
      </c>
      <c r="BQ438" s="201">
        <f t="shared" si="305"/>
        <v>0</v>
      </c>
      <c r="BR438" s="207">
        <f t="shared" si="306"/>
        <v>4</v>
      </c>
      <c r="BS438" s="199">
        <f t="shared" si="307"/>
        <v>12</v>
      </c>
      <c r="BT438" s="199">
        <f t="shared" si="308"/>
        <v>0</v>
      </c>
      <c r="BU438" s="199">
        <f t="shared" si="309"/>
        <v>0</v>
      </c>
      <c r="BV438" s="201">
        <f t="shared" si="310"/>
        <v>0</v>
      </c>
      <c r="BW438" s="207">
        <f t="shared" si="311"/>
        <v>3</v>
      </c>
      <c r="BX438" s="235">
        <v>82</v>
      </c>
      <c r="BY438" s="235">
        <v>82</v>
      </c>
      <c r="BZ438" s="193" t="e">
        <f t="shared" si="312"/>
        <v>#VALUE!</v>
      </c>
      <c r="CA438" s="193">
        <f t="shared" si="313"/>
        <v>20</v>
      </c>
      <c r="CB438" s="193" t="e">
        <f t="shared" si="314"/>
        <v>#VALUE!</v>
      </c>
      <c r="CC438" s="193" t="e">
        <f t="shared" si="315"/>
        <v>#VALUE!</v>
      </c>
      <c r="CD438" s="193" t="e">
        <f t="shared" si="316"/>
        <v>#VALUE!</v>
      </c>
      <c r="CE438" s="193" t="e">
        <f t="shared" si="317"/>
        <v>#VALUE!</v>
      </c>
      <c r="CF438" s="193" t="e">
        <f t="shared" si="318"/>
        <v>#VALUE!</v>
      </c>
      <c r="CG438" s="193" t="e">
        <f t="shared" si="319"/>
        <v>#VALUE!</v>
      </c>
      <c r="CH438" s="193" t="e">
        <f t="shared" si="320"/>
        <v>#VALUE!</v>
      </c>
      <c r="CI438" s="193" t="e">
        <f t="shared" si="321"/>
        <v>#VALUE!</v>
      </c>
      <c r="CJ438" s="193" t="e">
        <f t="shared" si="322"/>
        <v>#VALUE!</v>
      </c>
      <c r="CK438" s="193" t="e">
        <f t="shared" si="323"/>
        <v>#VALUE!</v>
      </c>
      <c r="CL438" s="193" t="e">
        <f t="shared" si="324"/>
        <v>#VALUE!</v>
      </c>
      <c r="CM438" s="193" t="e">
        <f t="shared" si="325"/>
        <v>#VALUE!</v>
      </c>
      <c r="CN438" s="193" t="e">
        <f t="shared" si="326"/>
        <v>#VALUE!</v>
      </c>
      <c r="CO438" s="209" t="str">
        <f t="shared" si="327"/>
        <v>2023PEC AI 300</v>
      </c>
      <c r="CP438" s="193" t="e">
        <f t="shared" si="328"/>
        <v>#VALUE!</v>
      </c>
      <c r="CQ438" s="158"/>
      <c r="CR438" s="193">
        <f t="shared" si="329"/>
        <v>20</v>
      </c>
      <c r="CS438" s="193" t="e">
        <f t="shared" si="330"/>
        <v>#VALUE!</v>
      </c>
      <c r="CT438" s="193" t="e">
        <f t="shared" si="331"/>
        <v>#VALUE!</v>
      </c>
      <c r="CU438" s="193" t="e">
        <f t="shared" si="332"/>
        <v>#VALUE!</v>
      </c>
      <c r="CV438" s="193" t="e">
        <f t="shared" si="333"/>
        <v>#VALUE!</v>
      </c>
      <c r="CW438" s="193" t="e">
        <f t="shared" si="334"/>
        <v>#VALUE!</v>
      </c>
      <c r="CX438" s="193" t="e">
        <f t="shared" si="335"/>
        <v>#VALUE!</v>
      </c>
      <c r="CY438" s="193" t="e">
        <f t="shared" si="336"/>
        <v>#VALUE!</v>
      </c>
      <c r="CZ438" s="193" t="e">
        <f t="shared" si="337"/>
        <v>#VALUE!</v>
      </c>
      <c r="DA438" s="193" t="e">
        <f t="shared" si="338"/>
        <v>#VALUE!</v>
      </c>
      <c r="DB438" s="193" t="e">
        <f t="shared" si="339"/>
        <v>#VALUE!</v>
      </c>
      <c r="DC438" s="193" t="e">
        <f t="shared" si="340"/>
        <v>#VALUE!</v>
      </c>
      <c r="DD438" s="193" t="e">
        <f t="shared" si="341"/>
        <v>#VALUE!</v>
      </c>
      <c r="DE438" s="159"/>
      <c r="DF438" s="159" t="e">
        <f t="shared" si="342"/>
        <v>#VALUE!</v>
      </c>
      <c r="DG438" s="159"/>
      <c r="DH438" s="159"/>
      <c r="DI438" s="159"/>
      <c r="DJ438" s="159"/>
      <c r="DK438" s="159"/>
      <c r="DL438" s="159"/>
      <c r="DM438" s="159"/>
      <c r="DN438" s="159"/>
      <c r="DO438" s="159"/>
      <c r="DP438" s="159"/>
      <c r="DQ438" s="159"/>
      <c r="DR438" s="159">
        <f t="shared" si="343"/>
        <v>82</v>
      </c>
      <c r="DS438" s="188">
        <f t="shared" si="344"/>
        <v>16</v>
      </c>
      <c r="DT438" s="159">
        <f t="shared" si="345"/>
        <v>11</v>
      </c>
      <c r="DU438" s="159">
        <f t="shared" si="346"/>
        <v>12</v>
      </c>
      <c r="DV438" s="159">
        <f t="shared" si="347"/>
        <v>12</v>
      </c>
      <c r="DW438" s="159">
        <f t="shared" si="348"/>
        <v>12</v>
      </c>
      <c r="DX438" s="159">
        <f t="shared" si="349"/>
        <v>7</v>
      </c>
      <c r="DY438" s="210">
        <f t="shared" si="350"/>
        <v>12</v>
      </c>
      <c r="DZ438" s="159">
        <f t="shared" si="351"/>
        <v>82</v>
      </c>
      <c r="EA438" s="159">
        <f t="shared" si="352"/>
        <v>16</v>
      </c>
      <c r="EB438" s="159">
        <f t="shared" si="353"/>
        <v>0</v>
      </c>
      <c r="EC438" s="159">
        <f t="shared" si="443"/>
        <v>11</v>
      </c>
      <c r="ED438" s="159">
        <f t="shared" si="443"/>
        <v>12</v>
      </c>
      <c r="EE438" s="159">
        <f t="shared" si="444"/>
        <v>0</v>
      </c>
      <c r="EF438" s="159">
        <f t="shared" si="444"/>
        <v>0</v>
      </c>
      <c r="EG438" s="159">
        <f t="shared" si="354"/>
        <v>12</v>
      </c>
      <c r="EH438" s="159">
        <f t="shared" si="355"/>
        <v>0</v>
      </c>
      <c r="EI438" s="159">
        <f t="shared" si="445"/>
        <v>12</v>
      </c>
      <c r="EJ438" s="159">
        <f t="shared" si="445"/>
        <v>7</v>
      </c>
      <c r="EK438" s="159">
        <f t="shared" si="446"/>
        <v>0</v>
      </c>
      <c r="EL438" s="159">
        <f t="shared" si="446"/>
        <v>0</v>
      </c>
      <c r="EM438" s="159">
        <f t="shared" si="356"/>
        <v>12</v>
      </c>
      <c r="EN438" s="159"/>
      <c r="EO438" s="159"/>
      <c r="EP438" s="188">
        <f t="shared" si="357"/>
        <v>16</v>
      </c>
      <c r="EQ438" s="159">
        <f t="shared" si="358"/>
        <v>14</v>
      </c>
      <c r="ER438" s="159">
        <f t="shared" si="359"/>
        <v>14</v>
      </c>
      <c r="ES438" s="159">
        <f t="shared" si="360"/>
        <v>14</v>
      </c>
      <c r="ET438" s="159">
        <f t="shared" si="361"/>
        <v>11</v>
      </c>
      <c r="EU438" s="159">
        <f t="shared" si="362"/>
        <v>13</v>
      </c>
      <c r="EV438" s="159"/>
      <c r="EW438" s="159">
        <f t="shared" si="363"/>
        <v>82</v>
      </c>
      <c r="EX438" s="159">
        <f t="shared" si="364"/>
        <v>16</v>
      </c>
      <c r="EY438" s="159">
        <f t="shared" si="365"/>
        <v>0</v>
      </c>
      <c r="EZ438" s="159">
        <f t="shared" si="447"/>
        <v>14</v>
      </c>
      <c r="FA438" s="159">
        <f t="shared" si="447"/>
        <v>14</v>
      </c>
      <c r="FB438" s="159">
        <f t="shared" si="448"/>
        <v>0</v>
      </c>
      <c r="FC438" s="159">
        <f t="shared" si="448"/>
        <v>0</v>
      </c>
      <c r="FD438" s="159">
        <f t="shared" si="366"/>
        <v>14</v>
      </c>
      <c r="FE438" s="159">
        <f t="shared" si="367"/>
        <v>0</v>
      </c>
      <c r="FF438" s="159">
        <f t="shared" si="449"/>
        <v>11</v>
      </c>
      <c r="FG438" s="159">
        <f t="shared" si="449"/>
        <v>13</v>
      </c>
      <c r="FH438" s="159">
        <f t="shared" si="368"/>
        <v>0</v>
      </c>
      <c r="FI438" s="159">
        <v>0</v>
      </c>
      <c r="FJ438" s="159">
        <v>0</v>
      </c>
      <c r="FK438" s="159"/>
      <c r="FL438" s="159"/>
      <c r="FM438" s="235">
        <v>82</v>
      </c>
    </row>
    <row r="439" spans="1:169" ht="18" x14ac:dyDescent="0.2">
      <c r="A439" s="194">
        <v>426</v>
      </c>
      <c r="B439" s="195">
        <v>211423243429</v>
      </c>
      <c r="C439" s="196" t="s">
        <v>1519</v>
      </c>
      <c r="D439" s="197"/>
      <c r="E439" s="198" t="s">
        <v>1520</v>
      </c>
      <c r="F439" s="199">
        <f t="shared" si="243"/>
        <v>2</v>
      </c>
      <c r="G439" s="199">
        <f t="shared" si="244"/>
        <v>2</v>
      </c>
      <c r="H439" s="199">
        <f t="shared" si="245"/>
        <v>2</v>
      </c>
      <c r="I439" s="199">
        <f t="shared" si="246"/>
        <v>2</v>
      </c>
      <c r="J439" s="199">
        <f t="shared" si="247"/>
        <v>2</v>
      </c>
      <c r="K439" s="199">
        <f t="shared" si="248"/>
        <v>2</v>
      </c>
      <c r="L439" s="199">
        <f t="shared" si="249"/>
        <v>2</v>
      </c>
      <c r="M439" s="199">
        <f t="shared" si="250"/>
        <v>1</v>
      </c>
      <c r="N439" s="199">
        <f t="shared" si="251"/>
        <v>0</v>
      </c>
      <c r="O439" s="200">
        <f t="shared" si="252"/>
        <v>0</v>
      </c>
      <c r="P439" s="199">
        <f t="shared" si="253"/>
        <v>11</v>
      </c>
      <c r="Q439" s="199">
        <f t="shared" si="254"/>
        <v>0</v>
      </c>
      <c r="R439" s="199">
        <f t="shared" si="255"/>
        <v>0</v>
      </c>
      <c r="S439" s="201">
        <f t="shared" si="428"/>
        <v>0</v>
      </c>
      <c r="T439" s="202">
        <f t="shared" si="256"/>
        <v>3</v>
      </c>
      <c r="U439" s="199">
        <f t="shared" si="257"/>
        <v>0</v>
      </c>
      <c r="V439" s="199">
        <f t="shared" si="258"/>
        <v>0</v>
      </c>
      <c r="W439" s="199">
        <f t="shared" si="259"/>
        <v>0</v>
      </c>
      <c r="X439" s="201">
        <f t="shared" si="260"/>
        <v>0</v>
      </c>
      <c r="Y439" s="203">
        <f t="shared" si="261"/>
        <v>4</v>
      </c>
      <c r="Z439" s="199">
        <f t="shared" si="262"/>
        <v>0</v>
      </c>
      <c r="AA439" s="199">
        <f t="shared" si="263"/>
        <v>0</v>
      </c>
      <c r="AB439" s="199">
        <f t="shared" si="264"/>
        <v>0</v>
      </c>
      <c r="AC439" s="201">
        <f t="shared" si="265"/>
        <v>0</v>
      </c>
      <c r="AD439" s="202">
        <f t="shared" si="266"/>
        <v>4</v>
      </c>
      <c r="AE439" s="199">
        <f t="shared" si="267"/>
        <v>11</v>
      </c>
      <c r="AF439" s="199">
        <f t="shared" si="268"/>
        <v>0</v>
      </c>
      <c r="AG439" s="199">
        <f t="shared" si="269"/>
        <v>0</v>
      </c>
      <c r="AH439" s="201">
        <f t="shared" si="270"/>
        <v>0</v>
      </c>
      <c r="AI439" s="204">
        <f t="shared" si="271"/>
        <v>3</v>
      </c>
      <c r="AJ439" s="199">
        <f t="shared" si="272"/>
        <v>9</v>
      </c>
      <c r="AK439" s="199">
        <f t="shared" si="273"/>
        <v>0</v>
      </c>
      <c r="AL439" s="199">
        <f t="shared" si="274"/>
        <v>0</v>
      </c>
      <c r="AM439" s="201">
        <f t="shared" si="275"/>
        <v>0</v>
      </c>
      <c r="AN439" s="204">
        <f t="shared" si="276"/>
        <v>3</v>
      </c>
      <c r="AO439" s="199">
        <f t="shared" si="277"/>
        <v>0</v>
      </c>
      <c r="AP439" s="199">
        <f t="shared" si="278"/>
        <v>0</v>
      </c>
      <c r="AQ439" s="199">
        <f t="shared" si="279"/>
        <v>0</v>
      </c>
      <c r="AR439" s="201">
        <f t="shared" si="280"/>
        <v>0</v>
      </c>
      <c r="AS439" s="204">
        <f t="shared" si="281"/>
        <v>4</v>
      </c>
      <c r="AT439" s="199">
        <f t="shared" si="282"/>
        <v>11</v>
      </c>
      <c r="AU439" s="199">
        <f t="shared" si="283"/>
        <v>0</v>
      </c>
      <c r="AV439" s="199">
        <f t="shared" si="284"/>
        <v>0</v>
      </c>
      <c r="AW439" s="201">
        <f t="shared" si="285"/>
        <v>0</v>
      </c>
      <c r="AX439" s="205">
        <f t="shared" si="286"/>
        <v>3</v>
      </c>
      <c r="AY439" s="199">
        <f t="shared" si="287"/>
        <v>0</v>
      </c>
      <c r="AZ439" s="199">
        <f t="shared" si="288"/>
        <v>0</v>
      </c>
      <c r="BA439" s="199">
        <f t="shared" si="289"/>
        <v>0</v>
      </c>
      <c r="BB439" s="201">
        <f t="shared" si="290"/>
        <v>0</v>
      </c>
      <c r="BC439" s="204">
        <f t="shared" si="291"/>
        <v>4</v>
      </c>
      <c r="BD439" s="199">
        <f t="shared" si="292"/>
        <v>0</v>
      </c>
      <c r="BE439" s="199">
        <f t="shared" si="293"/>
        <v>0</v>
      </c>
      <c r="BF439" s="199">
        <f t="shared" si="294"/>
        <v>0</v>
      </c>
      <c r="BG439" s="201">
        <f t="shared" si="295"/>
        <v>0</v>
      </c>
      <c r="BH439" s="204">
        <f t="shared" si="296"/>
        <v>4</v>
      </c>
      <c r="BI439" s="199">
        <f t="shared" si="297"/>
        <v>7</v>
      </c>
      <c r="BJ439" s="199">
        <f t="shared" si="298"/>
        <v>0</v>
      </c>
      <c r="BK439" s="199">
        <f t="shared" si="299"/>
        <v>0</v>
      </c>
      <c r="BL439" s="201">
        <f t="shared" si="300"/>
        <v>0</v>
      </c>
      <c r="BM439" s="206">
        <f t="shared" si="301"/>
        <v>3</v>
      </c>
      <c r="BN439" s="199">
        <f t="shared" si="302"/>
        <v>11</v>
      </c>
      <c r="BO439" s="199">
        <f t="shared" si="303"/>
        <v>0</v>
      </c>
      <c r="BP439" s="199">
        <f t="shared" si="304"/>
        <v>0</v>
      </c>
      <c r="BQ439" s="201">
        <f t="shared" si="305"/>
        <v>0</v>
      </c>
      <c r="BR439" s="207">
        <f t="shared" si="306"/>
        <v>3</v>
      </c>
      <c r="BS439" s="199">
        <f t="shared" si="307"/>
        <v>0</v>
      </c>
      <c r="BT439" s="199">
        <f t="shared" si="308"/>
        <v>0</v>
      </c>
      <c r="BU439" s="199">
        <f t="shared" si="309"/>
        <v>0</v>
      </c>
      <c r="BV439" s="201">
        <f t="shared" si="310"/>
        <v>0</v>
      </c>
      <c r="BW439" s="207">
        <f t="shared" si="311"/>
        <v>4</v>
      </c>
      <c r="BX439" s="235">
        <v>75</v>
      </c>
      <c r="BY439" s="235">
        <v>75</v>
      </c>
      <c r="BZ439" s="193" t="e">
        <f t="shared" si="312"/>
        <v>#VALUE!</v>
      </c>
      <c r="CA439" s="193">
        <f t="shared" si="313"/>
        <v>12</v>
      </c>
      <c r="CB439" s="193" t="e">
        <f t="shared" si="314"/>
        <v>#VALUE!</v>
      </c>
      <c r="CC439" s="193" t="e">
        <f t="shared" si="315"/>
        <v>#VALUE!</v>
      </c>
      <c r="CD439" s="193" t="e">
        <f t="shared" si="316"/>
        <v>#VALUE!</v>
      </c>
      <c r="CE439" s="193" t="e">
        <f t="shared" si="317"/>
        <v>#VALUE!</v>
      </c>
      <c r="CF439" s="193" t="e">
        <f t="shared" si="318"/>
        <v>#VALUE!</v>
      </c>
      <c r="CG439" s="193" t="e">
        <f t="shared" si="319"/>
        <v>#VALUE!</v>
      </c>
      <c r="CH439" s="193" t="e">
        <f t="shared" si="320"/>
        <v>#VALUE!</v>
      </c>
      <c r="CI439" s="193" t="e">
        <f t="shared" si="321"/>
        <v>#VALUE!</v>
      </c>
      <c r="CJ439" s="193" t="e">
        <f t="shared" si="322"/>
        <v>#VALUE!</v>
      </c>
      <c r="CK439" s="193" t="e">
        <f t="shared" si="323"/>
        <v>#VALUE!</v>
      </c>
      <c r="CL439" s="193" t="e">
        <f t="shared" si="324"/>
        <v>#VALUE!</v>
      </c>
      <c r="CM439" s="193" t="e">
        <f t="shared" si="325"/>
        <v>#VALUE!</v>
      </c>
      <c r="CN439" s="193" t="e">
        <f t="shared" si="326"/>
        <v>#VALUE!</v>
      </c>
      <c r="CO439" s="209" t="str">
        <f t="shared" si="327"/>
        <v>2023PEC AI 301</v>
      </c>
      <c r="CP439" s="193" t="e">
        <f t="shared" si="328"/>
        <v>#VALUE!</v>
      </c>
      <c r="CQ439" s="158"/>
      <c r="CR439" s="193">
        <f t="shared" si="329"/>
        <v>12</v>
      </c>
      <c r="CS439" s="193" t="e">
        <f t="shared" si="330"/>
        <v>#VALUE!</v>
      </c>
      <c r="CT439" s="193" t="e">
        <f t="shared" si="331"/>
        <v>#VALUE!</v>
      </c>
      <c r="CU439" s="193" t="e">
        <f t="shared" si="332"/>
        <v>#VALUE!</v>
      </c>
      <c r="CV439" s="193" t="e">
        <f t="shared" si="333"/>
        <v>#VALUE!</v>
      </c>
      <c r="CW439" s="193" t="e">
        <f t="shared" si="334"/>
        <v>#VALUE!</v>
      </c>
      <c r="CX439" s="193" t="e">
        <f t="shared" si="335"/>
        <v>#VALUE!</v>
      </c>
      <c r="CY439" s="193" t="e">
        <f t="shared" si="336"/>
        <v>#VALUE!</v>
      </c>
      <c r="CZ439" s="193" t="e">
        <f t="shared" si="337"/>
        <v>#VALUE!</v>
      </c>
      <c r="DA439" s="193" t="e">
        <f t="shared" si="338"/>
        <v>#VALUE!</v>
      </c>
      <c r="DB439" s="193" t="e">
        <f t="shared" si="339"/>
        <v>#VALUE!</v>
      </c>
      <c r="DC439" s="193" t="e">
        <f t="shared" si="340"/>
        <v>#VALUE!</v>
      </c>
      <c r="DD439" s="193" t="e">
        <f t="shared" si="341"/>
        <v>#VALUE!</v>
      </c>
      <c r="DE439" s="159"/>
      <c r="DF439" s="159" t="e">
        <f t="shared" si="342"/>
        <v>#VALUE!</v>
      </c>
      <c r="DG439" s="159"/>
      <c r="DH439" s="159"/>
      <c r="DI439" s="159"/>
      <c r="DJ439" s="159"/>
      <c r="DK439" s="159"/>
      <c r="DL439" s="159"/>
      <c r="DM439" s="159"/>
      <c r="DN439" s="159"/>
      <c r="DO439" s="159"/>
      <c r="DP439" s="159"/>
      <c r="DQ439" s="159"/>
      <c r="DR439" s="159">
        <f t="shared" si="343"/>
        <v>75</v>
      </c>
      <c r="DS439" s="188">
        <f t="shared" si="344"/>
        <v>15</v>
      </c>
      <c r="DT439" s="159">
        <f t="shared" si="345"/>
        <v>11</v>
      </c>
      <c r="DU439" s="159">
        <f t="shared" si="346"/>
        <v>11</v>
      </c>
      <c r="DV439" s="159">
        <f t="shared" si="347"/>
        <v>9</v>
      </c>
      <c r="DW439" s="159">
        <f t="shared" si="348"/>
        <v>11</v>
      </c>
      <c r="DX439" s="159">
        <f t="shared" si="349"/>
        <v>7</v>
      </c>
      <c r="DY439" s="210">
        <f t="shared" si="350"/>
        <v>11</v>
      </c>
      <c r="DZ439" s="159">
        <f t="shared" si="351"/>
        <v>75</v>
      </c>
      <c r="EA439" s="159">
        <f t="shared" si="352"/>
        <v>15</v>
      </c>
      <c r="EB439" s="159">
        <f t="shared" si="353"/>
        <v>11</v>
      </c>
      <c r="EC439" s="159">
        <f t="shared" si="443"/>
        <v>0</v>
      </c>
      <c r="ED439" s="159">
        <f t="shared" si="443"/>
        <v>0</v>
      </c>
      <c r="EE439" s="159">
        <f t="shared" si="444"/>
        <v>11</v>
      </c>
      <c r="EF439" s="159">
        <f t="shared" si="444"/>
        <v>9</v>
      </c>
      <c r="EG439" s="159">
        <f t="shared" si="354"/>
        <v>0</v>
      </c>
      <c r="EH439" s="159">
        <f t="shared" si="355"/>
        <v>11</v>
      </c>
      <c r="EI439" s="159">
        <f t="shared" si="445"/>
        <v>0</v>
      </c>
      <c r="EJ439" s="159">
        <f t="shared" si="445"/>
        <v>0</v>
      </c>
      <c r="EK439" s="159">
        <f t="shared" si="446"/>
        <v>7</v>
      </c>
      <c r="EL439" s="159">
        <f t="shared" si="446"/>
        <v>11</v>
      </c>
      <c r="EM439" s="159">
        <f t="shared" si="356"/>
        <v>0</v>
      </c>
      <c r="EN439" s="159"/>
      <c r="EO439" s="159"/>
      <c r="EP439" s="188">
        <f t="shared" si="357"/>
        <v>15</v>
      </c>
      <c r="EQ439" s="159">
        <f t="shared" si="358"/>
        <v>13</v>
      </c>
      <c r="ER439" s="159">
        <f t="shared" si="359"/>
        <v>13</v>
      </c>
      <c r="ES439" s="159">
        <f t="shared" si="360"/>
        <v>12</v>
      </c>
      <c r="ET439" s="159">
        <f t="shared" si="361"/>
        <v>10</v>
      </c>
      <c r="EU439" s="159">
        <f t="shared" si="362"/>
        <v>12</v>
      </c>
      <c r="EV439" s="159"/>
      <c r="EW439" s="159">
        <f t="shared" si="363"/>
        <v>75</v>
      </c>
      <c r="EX439" s="159">
        <f t="shared" si="364"/>
        <v>15</v>
      </c>
      <c r="EY439" s="159">
        <f t="shared" si="365"/>
        <v>13</v>
      </c>
      <c r="EZ439" s="159">
        <f t="shared" si="447"/>
        <v>0</v>
      </c>
      <c r="FA439" s="159">
        <f t="shared" si="447"/>
        <v>0</v>
      </c>
      <c r="FB439" s="159">
        <f t="shared" si="448"/>
        <v>13</v>
      </c>
      <c r="FC439" s="159">
        <f t="shared" si="448"/>
        <v>12</v>
      </c>
      <c r="FD439" s="159">
        <f t="shared" si="366"/>
        <v>0</v>
      </c>
      <c r="FE439" s="159">
        <f t="shared" si="367"/>
        <v>10</v>
      </c>
      <c r="FF439" s="159">
        <f t="shared" si="449"/>
        <v>0</v>
      </c>
      <c r="FG439" s="159">
        <f t="shared" si="449"/>
        <v>0</v>
      </c>
      <c r="FH439" s="159">
        <f t="shared" si="368"/>
        <v>12</v>
      </c>
      <c r="FI439" s="159">
        <v>0</v>
      </c>
      <c r="FJ439" s="159">
        <v>0</v>
      </c>
      <c r="FK439" s="159"/>
      <c r="FL439" s="159"/>
      <c r="FM439" s="235">
        <v>75</v>
      </c>
    </row>
    <row r="440" spans="1:169" ht="18" x14ac:dyDescent="0.2">
      <c r="A440" s="213">
        <v>427</v>
      </c>
      <c r="B440" s="211">
        <v>211423243430</v>
      </c>
      <c r="C440" s="196" t="s">
        <v>1521</v>
      </c>
      <c r="D440" s="197"/>
      <c r="E440" s="198" t="s">
        <v>1522</v>
      </c>
      <c r="F440" s="199">
        <f t="shared" si="243"/>
        <v>2</v>
      </c>
      <c r="G440" s="199">
        <f t="shared" si="244"/>
        <v>2</v>
      </c>
      <c r="H440" s="199">
        <f t="shared" si="245"/>
        <v>2</v>
      </c>
      <c r="I440" s="199">
        <f t="shared" si="246"/>
        <v>2</v>
      </c>
      <c r="J440" s="199">
        <f t="shared" si="247"/>
        <v>2</v>
      </c>
      <c r="K440" s="199">
        <f t="shared" si="248"/>
        <v>2</v>
      </c>
      <c r="L440" s="199">
        <f t="shared" si="249"/>
        <v>2</v>
      </c>
      <c r="M440" s="199">
        <f t="shared" si="250"/>
        <v>1</v>
      </c>
      <c r="N440" s="199">
        <f t="shared" si="251"/>
        <v>0</v>
      </c>
      <c r="O440" s="200">
        <f t="shared" si="252"/>
        <v>0</v>
      </c>
      <c r="P440" s="199">
        <f t="shared" si="253"/>
        <v>0</v>
      </c>
      <c r="Q440" s="199">
        <f t="shared" si="254"/>
        <v>0</v>
      </c>
      <c r="R440" s="199">
        <f t="shared" si="255"/>
        <v>0</v>
      </c>
      <c r="S440" s="201">
        <f t="shared" si="428"/>
        <v>0</v>
      </c>
      <c r="T440" s="202">
        <f t="shared" si="256"/>
        <v>4</v>
      </c>
      <c r="U440" s="199">
        <f t="shared" si="257"/>
        <v>10</v>
      </c>
      <c r="V440" s="199">
        <f t="shared" si="258"/>
        <v>0</v>
      </c>
      <c r="W440" s="199">
        <f t="shared" si="259"/>
        <v>0</v>
      </c>
      <c r="X440" s="201">
        <f t="shared" si="260"/>
        <v>0</v>
      </c>
      <c r="Y440" s="203">
        <f t="shared" si="261"/>
        <v>3</v>
      </c>
      <c r="Z440" s="199">
        <f t="shared" si="262"/>
        <v>11</v>
      </c>
      <c r="AA440" s="199">
        <f t="shared" si="263"/>
        <v>0</v>
      </c>
      <c r="AB440" s="199">
        <f t="shared" si="264"/>
        <v>0</v>
      </c>
      <c r="AC440" s="201">
        <f t="shared" si="265"/>
        <v>0</v>
      </c>
      <c r="AD440" s="202">
        <f t="shared" si="266"/>
        <v>3</v>
      </c>
      <c r="AE440" s="199">
        <f t="shared" si="267"/>
        <v>0</v>
      </c>
      <c r="AF440" s="199">
        <f t="shared" si="268"/>
        <v>0</v>
      </c>
      <c r="AG440" s="199">
        <f t="shared" si="269"/>
        <v>0</v>
      </c>
      <c r="AH440" s="201">
        <f t="shared" si="270"/>
        <v>0</v>
      </c>
      <c r="AI440" s="204">
        <f t="shared" si="271"/>
        <v>4</v>
      </c>
      <c r="AJ440" s="199">
        <f t="shared" si="272"/>
        <v>0</v>
      </c>
      <c r="AK440" s="199">
        <f t="shared" si="273"/>
        <v>0</v>
      </c>
      <c r="AL440" s="199">
        <f t="shared" si="274"/>
        <v>0</v>
      </c>
      <c r="AM440" s="201">
        <f t="shared" si="275"/>
        <v>0</v>
      </c>
      <c r="AN440" s="204">
        <f t="shared" si="276"/>
        <v>4</v>
      </c>
      <c r="AO440" s="199">
        <f t="shared" si="277"/>
        <v>11</v>
      </c>
      <c r="AP440" s="199">
        <f t="shared" si="278"/>
        <v>0</v>
      </c>
      <c r="AQ440" s="199">
        <f t="shared" si="279"/>
        <v>0</v>
      </c>
      <c r="AR440" s="201">
        <f t="shared" si="280"/>
        <v>0</v>
      </c>
      <c r="AS440" s="204">
        <f t="shared" si="281"/>
        <v>3</v>
      </c>
      <c r="AT440" s="199">
        <f t="shared" si="282"/>
        <v>0</v>
      </c>
      <c r="AU440" s="199">
        <f t="shared" si="283"/>
        <v>0</v>
      </c>
      <c r="AV440" s="199">
        <f t="shared" si="284"/>
        <v>0</v>
      </c>
      <c r="AW440" s="201">
        <f t="shared" si="285"/>
        <v>0</v>
      </c>
      <c r="AX440" s="205">
        <f t="shared" si="286"/>
        <v>4</v>
      </c>
      <c r="AY440" s="199">
        <f t="shared" si="287"/>
        <v>11</v>
      </c>
      <c r="AZ440" s="199">
        <f t="shared" si="288"/>
        <v>0</v>
      </c>
      <c r="BA440" s="199">
        <f t="shared" si="289"/>
        <v>0</v>
      </c>
      <c r="BB440" s="201">
        <f t="shared" si="290"/>
        <v>0</v>
      </c>
      <c r="BC440" s="204">
        <f t="shared" si="291"/>
        <v>3</v>
      </c>
      <c r="BD440" s="199">
        <f t="shared" si="292"/>
        <v>7</v>
      </c>
      <c r="BE440" s="199">
        <f t="shared" si="293"/>
        <v>0</v>
      </c>
      <c r="BF440" s="199">
        <f t="shared" si="294"/>
        <v>0</v>
      </c>
      <c r="BG440" s="201">
        <f t="shared" si="295"/>
        <v>0</v>
      </c>
      <c r="BH440" s="204">
        <f t="shared" si="296"/>
        <v>3</v>
      </c>
      <c r="BI440" s="199">
        <f t="shared" si="297"/>
        <v>0</v>
      </c>
      <c r="BJ440" s="199">
        <f t="shared" si="298"/>
        <v>0</v>
      </c>
      <c r="BK440" s="199">
        <f t="shared" si="299"/>
        <v>0</v>
      </c>
      <c r="BL440" s="201">
        <f t="shared" si="300"/>
        <v>0</v>
      </c>
      <c r="BM440" s="206">
        <f t="shared" si="301"/>
        <v>4</v>
      </c>
      <c r="BN440" s="199">
        <f t="shared" si="302"/>
        <v>0</v>
      </c>
      <c r="BO440" s="199">
        <f t="shared" si="303"/>
        <v>0</v>
      </c>
      <c r="BP440" s="199">
        <f t="shared" si="304"/>
        <v>0</v>
      </c>
      <c r="BQ440" s="201">
        <f t="shared" si="305"/>
        <v>0</v>
      </c>
      <c r="BR440" s="207">
        <f t="shared" si="306"/>
        <v>4</v>
      </c>
      <c r="BS440" s="199">
        <f t="shared" si="307"/>
        <v>11</v>
      </c>
      <c r="BT440" s="199">
        <f t="shared" si="308"/>
        <v>0</v>
      </c>
      <c r="BU440" s="199">
        <f t="shared" si="309"/>
        <v>0</v>
      </c>
      <c r="BV440" s="201">
        <f t="shared" si="310"/>
        <v>0</v>
      </c>
      <c r="BW440" s="207">
        <f t="shared" si="311"/>
        <v>3</v>
      </c>
      <c r="BX440" s="235">
        <v>76</v>
      </c>
      <c r="BY440" s="235">
        <v>76</v>
      </c>
      <c r="BZ440" s="193" t="e">
        <f t="shared" si="312"/>
        <v>#VALUE!</v>
      </c>
      <c r="CA440" s="193">
        <f t="shared" si="313"/>
        <v>20</v>
      </c>
      <c r="CB440" s="193" t="e">
        <f t="shared" si="314"/>
        <v>#VALUE!</v>
      </c>
      <c r="CC440" s="193" t="e">
        <f t="shared" si="315"/>
        <v>#VALUE!</v>
      </c>
      <c r="CD440" s="193" t="e">
        <f t="shared" si="316"/>
        <v>#VALUE!</v>
      </c>
      <c r="CE440" s="193" t="e">
        <f t="shared" si="317"/>
        <v>#VALUE!</v>
      </c>
      <c r="CF440" s="193" t="e">
        <f t="shared" si="318"/>
        <v>#VALUE!</v>
      </c>
      <c r="CG440" s="193" t="e">
        <f t="shared" si="319"/>
        <v>#VALUE!</v>
      </c>
      <c r="CH440" s="193" t="e">
        <f t="shared" si="320"/>
        <v>#VALUE!</v>
      </c>
      <c r="CI440" s="193" t="e">
        <f t="shared" si="321"/>
        <v>#VALUE!</v>
      </c>
      <c r="CJ440" s="193" t="e">
        <f t="shared" si="322"/>
        <v>#VALUE!</v>
      </c>
      <c r="CK440" s="193" t="e">
        <f t="shared" si="323"/>
        <v>#VALUE!</v>
      </c>
      <c r="CL440" s="193" t="e">
        <f t="shared" si="324"/>
        <v>#VALUE!</v>
      </c>
      <c r="CM440" s="193" t="e">
        <f t="shared" si="325"/>
        <v>#VALUE!</v>
      </c>
      <c r="CN440" s="193" t="e">
        <f t="shared" si="326"/>
        <v>#VALUE!</v>
      </c>
      <c r="CO440" s="209" t="str">
        <f t="shared" si="327"/>
        <v>2023PEC AI 299</v>
      </c>
      <c r="CP440" s="193" t="e">
        <f t="shared" si="328"/>
        <v>#VALUE!</v>
      </c>
      <c r="CQ440" s="158"/>
      <c r="CR440" s="193">
        <f t="shared" si="329"/>
        <v>20</v>
      </c>
      <c r="CS440" s="193" t="e">
        <f t="shared" si="330"/>
        <v>#VALUE!</v>
      </c>
      <c r="CT440" s="193" t="e">
        <f t="shared" si="331"/>
        <v>#VALUE!</v>
      </c>
      <c r="CU440" s="193" t="e">
        <f t="shared" si="332"/>
        <v>#VALUE!</v>
      </c>
      <c r="CV440" s="193" t="e">
        <f t="shared" si="333"/>
        <v>#VALUE!</v>
      </c>
      <c r="CW440" s="193" t="e">
        <f t="shared" si="334"/>
        <v>#VALUE!</v>
      </c>
      <c r="CX440" s="193" t="e">
        <f t="shared" si="335"/>
        <v>#VALUE!</v>
      </c>
      <c r="CY440" s="193" t="e">
        <f t="shared" si="336"/>
        <v>#VALUE!</v>
      </c>
      <c r="CZ440" s="193" t="e">
        <f t="shared" si="337"/>
        <v>#VALUE!</v>
      </c>
      <c r="DA440" s="193" t="e">
        <f t="shared" si="338"/>
        <v>#VALUE!</v>
      </c>
      <c r="DB440" s="193" t="e">
        <f t="shared" si="339"/>
        <v>#VALUE!</v>
      </c>
      <c r="DC440" s="193" t="e">
        <f t="shared" si="340"/>
        <v>#VALUE!</v>
      </c>
      <c r="DD440" s="193" t="e">
        <f t="shared" si="341"/>
        <v>#VALUE!</v>
      </c>
      <c r="DE440" s="159"/>
      <c r="DF440" s="159" t="e">
        <f t="shared" si="342"/>
        <v>#VALUE!</v>
      </c>
      <c r="DG440" s="159"/>
      <c r="DH440" s="159"/>
      <c r="DI440" s="159"/>
      <c r="DJ440" s="159"/>
      <c r="DK440" s="159"/>
      <c r="DL440" s="159"/>
      <c r="DM440" s="159"/>
      <c r="DN440" s="159"/>
      <c r="DO440" s="159"/>
      <c r="DP440" s="159"/>
      <c r="DQ440" s="159"/>
      <c r="DR440" s="159">
        <f t="shared" si="343"/>
        <v>76</v>
      </c>
      <c r="DS440" s="188">
        <f t="shared" si="344"/>
        <v>15</v>
      </c>
      <c r="DT440" s="159">
        <f t="shared" si="345"/>
        <v>10</v>
      </c>
      <c r="DU440" s="159">
        <f t="shared" si="346"/>
        <v>11</v>
      </c>
      <c r="DV440" s="159">
        <f t="shared" si="347"/>
        <v>11</v>
      </c>
      <c r="DW440" s="159">
        <f t="shared" si="348"/>
        <v>11</v>
      </c>
      <c r="DX440" s="159">
        <f t="shared" si="349"/>
        <v>7</v>
      </c>
      <c r="DY440" s="210">
        <f t="shared" si="350"/>
        <v>11</v>
      </c>
      <c r="DZ440" s="159">
        <f t="shared" si="351"/>
        <v>76</v>
      </c>
      <c r="EA440" s="159">
        <f t="shared" si="352"/>
        <v>15</v>
      </c>
      <c r="EB440" s="159">
        <f t="shared" si="353"/>
        <v>0</v>
      </c>
      <c r="EC440" s="159">
        <f t="shared" si="443"/>
        <v>10</v>
      </c>
      <c r="ED440" s="159">
        <f t="shared" si="443"/>
        <v>11</v>
      </c>
      <c r="EE440" s="159">
        <f t="shared" si="444"/>
        <v>0</v>
      </c>
      <c r="EF440" s="159">
        <f t="shared" si="444"/>
        <v>0</v>
      </c>
      <c r="EG440" s="159">
        <f t="shared" si="354"/>
        <v>11</v>
      </c>
      <c r="EH440" s="159">
        <f t="shared" si="355"/>
        <v>0</v>
      </c>
      <c r="EI440" s="159">
        <f t="shared" si="445"/>
        <v>11</v>
      </c>
      <c r="EJ440" s="159">
        <f t="shared" si="445"/>
        <v>7</v>
      </c>
      <c r="EK440" s="159">
        <f t="shared" si="446"/>
        <v>0</v>
      </c>
      <c r="EL440" s="159">
        <f t="shared" si="446"/>
        <v>0</v>
      </c>
      <c r="EM440" s="159">
        <f t="shared" si="356"/>
        <v>11</v>
      </c>
      <c r="EN440" s="159"/>
      <c r="EO440" s="159"/>
      <c r="EP440" s="188">
        <f t="shared" si="357"/>
        <v>15</v>
      </c>
      <c r="EQ440" s="159">
        <f t="shared" si="358"/>
        <v>13</v>
      </c>
      <c r="ER440" s="159">
        <f t="shared" si="359"/>
        <v>13</v>
      </c>
      <c r="ES440" s="159">
        <f t="shared" si="360"/>
        <v>13</v>
      </c>
      <c r="ET440" s="159">
        <f t="shared" si="361"/>
        <v>10</v>
      </c>
      <c r="EU440" s="159">
        <f t="shared" si="362"/>
        <v>12</v>
      </c>
      <c r="EV440" s="159"/>
      <c r="EW440" s="159">
        <f t="shared" si="363"/>
        <v>76</v>
      </c>
      <c r="EX440" s="159">
        <f t="shared" si="364"/>
        <v>15</v>
      </c>
      <c r="EY440" s="159">
        <f t="shared" si="365"/>
        <v>0</v>
      </c>
      <c r="EZ440" s="159">
        <f t="shared" si="447"/>
        <v>13</v>
      </c>
      <c r="FA440" s="159">
        <f t="shared" si="447"/>
        <v>13</v>
      </c>
      <c r="FB440" s="159">
        <f t="shared" si="448"/>
        <v>0</v>
      </c>
      <c r="FC440" s="159">
        <f t="shared" si="448"/>
        <v>0</v>
      </c>
      <c r="FD440" s="159">
        <f t="shared" si="366"/>
        <v>13</v>
      </c>
      <c r="FE440" s="159">
        <f t="shared" si="367"/>
        <v>0</v>
      </c>
      <c r="FF440" s="159">
        <f t="shared" si="449"/>
        <v>10</v>
      </c>
      <c r="FG440" s="159">
        <f t="shared" si="449"/>
        <v>12</v>
      </c>
      <c r="FH440" s="159">
        <f t="shared" si="368"/>
        <v>0</v>
      </c>
      <c r="FI440" s="159">
        <v>0</v>
      </c>
      <c r="FJ440" s="159">
        <v>0</v>
      </c>
      <c r="FK440" s="159"/>
      <c r="FL440" s="159"/>
      <c r="FM440" s="235">
        <v>76</v>
      </c>
    </row>
    <row r="441" spans="1:169" ht="18" x14ac:dyDescent="0.2">
      <c r="A441" s="194">
        <v>428</v>
      </c>
      <c r="B441" s="211">
        <v>211423243431</v>
      </c>
      <c r="C441" s="211" t="s">
        <v>1523</v>
      </c>
      <c r="D441" s="197"/>
      <c r="E441" s="212" t="s">
        <v>1524</v>
      </c>
      <c r="F441" s="199">
        <f t="shared" si="243"/>
        <v>2</v>
      </c>
      <c r="G441" s="199">
        <f t="shared" si="244"/>
        <v>2</v>
      </c>
      <c r="H441" s="199">
        <f t="shared" si="245"/>
        <v>2</v>
      </c>
      <c r="I441" s="199">
        <f t="shared" si="246"/>
        <v>2</v>
      </c>
      <c r="J441" s="199">
        <f t="shared" si="247"/>
        <v>2</v>
      </c>
      <c r="K441" s="199">
        <f t="shared" si="248"/>
        <v>2</v>
      </c>
      <c r="L441" s="199">
        <f t="shared" si="249"/>
        <v>2</v>
      </c>
      <c r="M441" s="199">
        <f t="shared" si="250"/>
        <v>1</v>
      </c>
      <c r="N441" s="199">
        <f t="shared" si="251"/>
        <v>0</v>
      </c>
      <c r="O441" s="200">
        <f t="shared" si="252"/>
        <v>0</v>
      </c>
      <c r="P441" s="199">
        <f t="shared" si="253"/>
        <v>11</v>
      </c>
      <c r="Q441" s="199">
        <f t="shared" si="254"/>
        <v>0</v>
      </c>
      <c r="R441" s="199">
        <f t="shared" si="255"/>
        <v>0</v>
      </c>
      <c r="S441" s="201">
        <f t="shared" si="428"/>
        <v>0</v>
      </c>
      <c r="T441" s="202">
        <f t="shared" si="256"/>
        <v>3</v>
      </c>
      <c r="U441" s="199">
        <f t="shared" si="257"/>
        <v>0</v>
      </c>
      <c r="V441" s="199">
        <f t="shared" si="258"/>
        <v>0</v>
      </c>
      <c r="W441" s="199">
        <f t="shared" si="259"/>
        <v>0</v>
      </c>
      <c r="X441" s="201">
        <f t="shared" si="260"/>
        <v>0</v>
      </c>
      <c r="Y441" s="203">
        <f t="shared" si="261"/>
        <v>4</v>
      </c>
      <c r="Z441" s="199">
        <f t="shared" si="262"/>
        <v>0</v>
      </c>
      <c r="AA441" s="199">
        <f t="shared" si="263"/>
        <v>0</v>
      </c>
      <c r="AB441" s="199">
        <f t="shared" si="264"/>
        <v>0</v>
      </c>
      <c r="AC441" s="201">
        <f t="shared" si="265"/>
        <v>0</v>
      </c>
      <c r="AD441" s="202">
        <f t="shared" si="266"/>
        <v>4</v>
      </c>
      <c r="AE441" s="199">
        <f t="shared" si="267"/>
        <v>11</v>
      </c>
      <c r="AF441" s="199">
        <f t="shared" si="268"/>
        <v>0</v>
      </c>
      <c r="AG441" s="199">
        <f t="shared" si="269"/>
        <v>0</v>
      </c>
      <c r="AH441" s="201">
        <f t="shared" si="270"/>
        <v>0</v>
      </c>
      <c r="AI441" s="204">
        <f t="shared" si="271"/>
        <v>3</v>
      </c>
      <c r="AJ441" s="199">
        <f t="shared" si="272"/>
        <v>9</v>
      </c>
      <c r="AK441" s="199">
        <f t="shared" si="273"/>
        <v>0</v>
      </c>
      <c r="AL441" s="199">
        <f t="shared" si="274"/>
        <v>0</v>
      </c>
      <c r="AM441" s="201">
        <f t="shared" si="275"/>
        <v>0</v>
      </c>
      <c r="AN441" s="204">
        <f t="shared" si="276"/>
        <v>3</v>
      </c>
      <c r="AO441" s="199">
        <f t="shared" si="277"/>
        <v>0</v>
      </c>
      <c r="AP441" s="199">
        <f t="shared" si="278"/>
        <v>0</v>
      </c>
      <c r="AQ441" s="199">
        <f t="shared" si="279"/>
        <v>0</v>
      </c>
      <c r="AR441" s="201">
        <f t="shared" si="280"/>
        <v>0</v>
      </c>
      <c r="AS441" s="204">
        <f t="shared" si="281"/>
        <v>4</v>
      </c>
      <c r="AT441" s="199">
        <f t="shared" si="282"/>
        <v>11</v>
      </c>
      <c r="AU441" s="199">
        <f t="shared" si="283"/>
        <v>0</v>
      </c>
      <c r="AV441" s="199">
        <f t="shared" si="284"/>
        <v>0</v>
      </c>
      <c r="AW441" s="201">
        <f t="shared" si="285"/>
        <v>0</v>
      </c>
      <c r="AX441" s="205">
        <f t="shared" si="286"/>
        <v>3</v>
      </c>
      <c r="AY441" s="199">
        <f t="shared" si="287"/>
        <v>0</v>
      </c>
      <c r="AZ441" s="199">
        <f t="shared" si="288"/>
        <v>0</v>
      </c>
      <c r="BA441" s="199">
        <f t="shared" si="289"/>
        <v>0</v>
      </c>
      <c r="BB441" s="201">
        <f t="shared" si="290"/>
        <v>0</v>
      </c>
      <c r="BC441" s="204">
        <f t="shared" si="291"/>
        <v>4</v>
      </c>
      <c r="BD441" s="199">
        <f t="shared" si="292"/>
        <v>0</v>
      </c>
      <c r="BE441" s="199">
        <f t="shared" si="293"/>
        <v>0</v>
      </c>
      <c r="BF441" s="199">
        <f t="shared" si="294"/>
        <v>0</v>
      </c>
      <c r="BG441" s="201">
        <f t="shared" si="295"/>
        <v>0</v>
      </c>
      <c r="BH441" s="204">
        <f t="shared" si="296"/>
        <v>4</v>
      </c>
      <c r="BI441" s="199">
        <f t="shared" si="297"/>
        <v>7</v>
      </c>
      <c r="BJ441" s="199">
        <f t="shared" si="298"/>
        <v>0</v>
      </c>
      <c r="BK441" s="199">
        <f t="shared" si="299"/>
        <v>0</v>
      </c>
      <c r="BL441" s="201">
        <f t="shared" si="300"/>
        <v>0</v>
      </c>
      <c r="BM441" s="206">
        <f t="shared" si="301"/>
        <v>3</v>
      </c>
      <c r="BN441" s="199">
        <f t="shared" si="302"/>
        <v>11</v>
      </c>
      <c r="BO441" s="199">
        <f t="shared" si="303"/>
        <v>0</v>
      </c>
      <c r="BP441" s="199">
        <f t="shared" si="304"/>
        <v>0</v>
      </c>
      <c r="BQ441" s="201">
        <f t="shared" si="305"/>
        <v>0</v>
      </c>
      <c r="BR441" s="207">
        <f t="shared" si="306"/>
        <v>3</v>
      </c>
      <c r="BS441" s="199">
        <f t="shared" si="307"/>
        <v>0</v>
      </c>
      <c r="BT441" s="199">
        <f t="shared" si="308"/>
        <v>0</v>
      </c>
      <c r="BU441" s="199">
        <f t="shared" si="309"/>
        <v>0</v>
      </c>
      <c r="BV441" s="201">
        <f t="shared" si="310"/>
        <v>0</v>
      </c>
      <c r="BW441" s="207">
        <f t="shared" si="311"/>
        <v>4</v>
      </c>
      <c r="BX441" s="235">
        <v>75</v>
      </c>
      <c r="BY441" s="235">
        <v>75</v>
      </c>
      <c r="BZ441" s="193" t="e">
        <f t="shared" si="312"/>
        <v>#VALUE!</v>
      </c>
      <c r="CA441" s="193">
        <f t="shared" si="313"/>
        <v>12</v>
      </c>
      <c r="CB441" s="193" t="e">
        <f t="shared" si="314"/>
        <v>#VALUE!</v>
      </c>
      <c r="CC441" s="193" t="e">
        <f t="shared" si="315"/>
        <v>#VALUE!</v>
      </c>
      <c r="CD441" s="193" t="e">
        <f t="shared" si="316"/>
        <v>#VALUE!</v>
      </c>
      <c r="CE441" s="193" t="e">
        <f t="shared" si="317"/>
        <v>#VALUE!</v>
      </c>
      <c r="CF441" s="193" t="e">
        <f t="shared" si="318"/>
        <v>#VALUE!</v>
      </c>
      <c r="CG441" s="193" t="e">
        <f t="shared" si="319"/>
        <v>#VALUE!</v>
      </c>
      <c r="CH441" s="193" t="e">
        <f t="shared" si="320"/>
        <v>#VALUE!</v>
      </c>
      <c r="CI441" s="193" t="e">
        <f t="shared" si="321"/>
        <v>#VALUE!</v>
      </c>
      <c r="CJ441" s="193" t="e">
        <f t="shared" si="322"/>
        <v>#VALUE!</v>
      </c>
      <c r="CK441" s="193" t="e">
        <f t="shared" si="323"/>
        <v>#VALUE!</v>
      </c>
      <c r="CL441" s="193" t="e">
        <f t="shared" si="324"/>
        <v>#VALUE!</v>
      </c>
      <c r="CM441" s="193" t="e">
        <f t="shared" si="325"/>
        <v>#VALUE!</v>
      </c>
      <c r="CN441" s="193" t="e">
        <f t="shared" si="326"/>
        <v>#VALUE!</v>
      </c>
      <c r="CO441" s="209" t="str">
        <f t="shared" si="327"/>
        <v>2023PEC AI 260</v>
      </c>
      <c r="CP441" s="193" t="e">
        <f t="shared" si="328"/>
        <v>#VALUE!</v>
      </c>
      <c r="CQ441" s="158"/>
      <c r="CR441" s="193">
        <f t="shared" si="329"/>
        <v>12</v>
      </c>
      <c r="CS441" s="193" t="e">
        <f t="shared" si="330"/>
        <v>#VALUE!</v>
      </c>
      <c r="CT441" s="193" t="e">
        <f t="shared" si="331"/>
        <v>#VALUE!</v>
      </c>
      <c r="CU441" s="193" t="e">
        <f t="shared" si="332"/>
        <v>#VALUE!</v>
      </c>
      <c r="CV441" s="193" t="e">
        <f t="shared" si="333"/>
        <v>#VALUE!</v>
      </c>
      <c r="CW441" s="193" t="e">
        <f t="shared" si="334"/>
        <v>#VALUE!</v>
      </c>
      <c r="CX441" s="193" t="e">
        <f t="shared" si="335"/>
        <v>#VALUE!</v>
      </c>
      <c r="CY441" s="193" t="e">
        <f t="shared" si="336"/>
        <v>#VALUE!</v>
      </c>
      <c r="CZ441" s="193" t="e">
        <f t="shared" si="337"/>
        <v>#VALUE!</v>
      </c>
      <c r="DA441" s="193" t="e">
        <f t="shared" si="338"/>
        <v>#VALUE!</v>
      </c>
      <c r="DB441" s="193" t="e">
        <f t="shared" si="339"/>
        <v>#VALUE!</v>
      </c>
      <c r="DC441" s="193" t="e">
        <f t="shared" si="340"/>
        <v>#VALUE!</v>
      </c>
      <c r="DD441" s="193" t="e">
        <f t="shared" si="341"/>
        <v>#VALUE!</v>
      </c>
      <c r="DE441" s="159"/>
      <c r="DF441" s="159" t="e">
        <f t="shared" si="342"/>
        <v>#VALUE!</v>
      </c>
      <c r="DG441" s="159"/>
      <c r="DH441" s="159"/>
      <c r="DI441" s="159"/>
      <c r="DJ441" s="159"/>
      <c r="DK441" s="159"/>
      <c r="DL441" s="159"/>
      <c r="DM441" s="159"/>
      <c r="DN441" s="159"/>
      <c r="DO441" s="159"/>
      <c r="DP441" s="159"/>
      <c r="DQ441" s="159"/>
      <c r="DR441" s="159">
        <f t="shared" si="343"/>
        <v>75</v>
      </c>
      <c r="DS441" s="188">
        <f t="shared" si="344"/>
        <v>15</v>
      </c>
      <c r="DT441" s="159">
        <f t="shared" si="345"/>
        <v>11</v>
      </c>
      <c r="DU441" s="159">
        <f t="shared" si="346"/>
        <v>11</v>
      </c>
      <c r="DV441" s="159">
        <f t="shared" si="347"/>
        <v>9</v>
      </c>
      <c r="DW441" s="159">
        <f t="shared" si="348"/>
        <v>11</v>
      </c>
      <c r="DX441" s="159">
        <f t="shared" si="349"/>
        <v>7</v>
      </c>
      <c r="DY441" s="210">
        <f t="shared" si="350"/>
        <v>11</v>
      </c>
      <c r="DZ441" s="159">
        <f t="shared" si="351"/>
        <v>75</v>
      </c>
      <c r="EA441" s="159">
        <f t="shared" si="352"/>
        <v>15</v>
      </c>
      <c r="EB441" s="159">
        <f t="shared" si="353"/>
        <v>11</v>
      </c>
      <c r="EC441" s="159">
        <f t="shared" si="443"/>
        <v>0</v>
      </c>
      <c r="ED441" s="159">
        <f t="shared" si="443"/>
        <v>0</v>
      </c>
      <c r="EE441" s="159">
        <f t="shared" si="444"/>
        <v>11</v>
      </c>
      <c r="EF441" s="159">
        <f t="shared" si="444"/>
        <v>9</v>
      </c>
      <c r="EG441" s="159">
        <f t="shared" si="354"/>
        <v>0</v>
      </c>
      <c r="EH441" s="159">
        <f t="shared" si="355"/>
        <v>11</v>
      </c>
      <c r="EI441" s="159">
        <f t="shared" si="445"/>
        <v>0</v>
      </c>
      <c r="EJ441" s="159">
        <f t="shared" si="445"/>
        <v>0</v>
      </c>
      <c r="EK441" s="159">
        <f t="shared" si="446"/>
        <v>7</v>
      </c>
      <c r="EL441" s="159">
        <f t="shared" si="446"/>
        <v>11</v>
      </c>
      <c r="EM441" s="159">
        <f t="shared" si="356"/>
        <v>0</v>
      </c>
      <c r="EN441" s="159"/>
      <c r="EO441" s="159"/>
      <c r="EP441" s="188">
        <f t="shared" si="357"/>
        <v>15</v>
      </c>
      <c r="EQ441" s="159">
        <f t="shared" si="358"/>
        <v>13</v>
      </c>
      <c r="ER441" s="159">
        <f t="shared" si="359"/>
        <v>13</v>
      </c>
      <c r="ES441" s="159">
        <f t="shared" si="360"/>
        <v>12</v>
      </c>
      <c r="ET441" s="159">
        <f t="shared" si="361"/>
        <v>10</v>
      </c>
      <c r="EU441" s="159">
        <f t="shared" si="362"/>
        <v>12</v>
      </c>
      <c r="EV441" s="159"/>
      <c r="EW441" s="159">
        <f t="shared" si="363"/>
        <v>75</v>
      </c>
      <c r="EX441" s="159">
        <f t="shared" si="364"/>
        <v>15</v>
      </c>
      <c r="EY441" s="159">
        <f t="shared" si="365"/>
        <v>13</v>
      </c>
      <c r="EZ441" s="159">
        <f t="shared" si="447"/>
        <v>0</v>
      </c>
      <c r="FA441" s="159">
        <f t="shared" si="447"/>
        <v>0</v>
      </c>
      <c r="FB441" s="159">
        <f t="shared" si="448"/>
        <v>13</v>
      </c>
      <c r="FC441" s="159">
        <f t="shared" si="448"/>
        <v>12</v>
      </c>
      <c r="FD441" s="159">
        <f t="shared" si="366"/>
        <v>0</v>
      </c>
      <c r="FE441" s="159">
        <f t="shared" si="367"/>
        <v>10</v>
      </c>
      <c r="FF441" s="159">
        <f t="shared" si="449"/>
        <v>0</v>
      </c>
      <c r="FG441" s="159">
        <f t="shared" si="449"/>
        <v>0</v>
      </c>
      <c r="FH441" s="159">
        <f t="shared" si="368"/>
        <v>12</v>
      </c>
      <c r="FI441" s="159">
        <v>0</v>
      </c>
      <c r="FJ441" s="159">
        <v>0</v>
      </c>
      <c r="FK441" s="159"/>
      <c r="FL441" s="159"/>
      <c r="FM441" s="235">
        <v>75</v>
      </c>
    </row>
    <row r="442" spans="1:169" ht="18" x14ac:dyDescent="0.2">
      <c r="A442" s="213">
        <v>429</v>
      </c>
      <c r="B442" s="211">
        <v>211423243432</v>
      </c>
      <c r="C442" s="211" t="s">
        <v>1525</v>
      </c>
      <c r="D442" s="197"/>
      <c r="E442" s="212" t="s">
        <v>1526</v>
      </c>
      <c r="F442" s="199">
        <f t="shared" si="243"/>
        <v>2</v>
      </c>
      <c r="G442" s="199">
        <f t="shared" si="244"/>
        <v>2</v>
      </c>
      <c r="H442" s="199">
        <f t="shared" si="245"/>
        <v>2</v>
      </c>
      <c r="I442" s="199">
        <f t="shared" si="246"/>
        <v>2</v>
      </c>
      <c r="J442" s="199">
        <f t="shared" si="247"/>
        <v>2</v>
      </c>
      <c r="K442" s="199">
        <f t="shared" si="248"/>
        <v>2</v>
      </c>
      <c r="L442" s="199">
        <f t="shared" si="249"/>
        <v>2</v>
      </c>
      <c r="M442" s="199">
        <f t="shared" si="250"/>
        <v>2</v>
      </c>
      <c r="N442" s="199">
        <f t="shared" si="251"/>
        <v>1</v>
      </c>
      <c r="O442" s="200">
        <f t="shared" si="252"/>
        <v>0</v>
      </c>
      <c r="P442" s="199">
        <f t="shared" si="253"/>
        <v>0</v>
      </c>
      <c r="Q442" s="199">
        <f t="shared" si="254"/>
        <v>0</v>
      </c>
      <c r="R442" s="199">
        <f t="shared" si="255"/>
        <v>0</v>
      </c>
      <c r="S442" s="201">
        <f t="shared" si="428"/>
        <v>0</v>
      </c>
      <c r="T442" s="202">
        <f t="shared" si="256"/>
        <v>4</v>
      </c>
      <c r="U442" s="199">
        <f t="shared" si="257"/>
        <v>11</v>
      </c>
      <c r="V442" s="199">
        <f t="shared" si="258"/>
        <v>0</v>
      </c>
      <c r="W442" s="199">
        <f t="shared" si="259"/>
        <v>0</v>
      </c>
      <c r="X442" s="201">
        <f t="shared" si="260"/>
        <v>0</v>
      </c>
      <c r="Y442" s="203">
        <f t="shared" si="261"/>
        <v>3</v>
      </c>
      <c r="Z442" s="199">
        <f t="shared" si="262"/>
        <v>12</v>
      </c>
      <c r="AA442" s="199">
        <f t="shared" si="263"/>
        <v>0</v>
      </c>
      <c r="AB442" s="199">
        <f t="shared" si="264"/>
        <v>0</v>
      </c>
      <c r="AC442" s="201">
        <f t="shared" si="265"/>
        <v>0</v>
      </c>
      <c r="AD442" s="202">
        <f t="shared" si="266"/>
        <v>3</v>
      </c>
      <c r="AE442" s="199">
        <f t="shared" si="267"/>
        <v>0</v>
      </c>
      <c r="AF442" s="199">
        <f t="shared" si="268"/>
        <v>0</v>
      </c>
      <c r="AG442" s="199">
        <f t="shared" si="269"/>
        <v>0</v>
      </c>
      <c r="AH442" s="201">
        <f t="shared" si="270"/>
        <v>0</v>
      </c>
      <c r="AI442" s="204">
        <f t="shared" si="271"/>
        <v>4</v>
      </c>
      <c r="AJ442" s="199">
        <f t="shared" si="272"/>
        <v>0</v>
      </c>
      <c r="AK442" s="199">
        <f t="shared" si="273"/>
        <v>0</v>
      </c>
      <c r="AL442" s="199">
        <f t="shared" si="274"/>
        <v>0</v>
      </c>
      <c r="AM442" s="201">
        <f t="shared" si="275"/>
        <v>0</v>
      </c>
      <c r="AN442" s="204">
        <f t="shared" si="276"/>
        <v>4</v>
      </c>
      <c r="AO442" s="199">
        <f t="shared" si="277"/>
        <v>12</v>
      </c>
      <c r="AP442" s="199">
        <f t="shared" si="278"/>
        <v>0</v>
      </c>
      <c r="AQ442" s="199">
        <f t="shared" si="279"/>
        <v>0</v>
      </c>
      <c r="AR442" s="201">
        <f t="shared" si="280"/>
        <v>0</v>
      </c>
      <c r="AS442" s="204">
        <f t="shared" si="281"/>
        <v>3</v>
      </c>
      <c r="AT442" s="199">
        <f t="shared" si="282"/>
        <v>0</v>
      </c>
      <c r="AU442" s="199">
        <f t="shared" si="283"/>
        <v>0</v>
      </c>
      <c r="AV442" s="199">
        <f t="shared" si="284"/>
        <v>0</v>
      </c>
      <c r="AW442" s="201">
        <f t="shared" si="285"/>
        <v>0</v>
      </c>
      <c r="AX442" s="205">
        <f t="shared" si="286"/>
        <v>4</v>
      </c>
      <c r="AY442" s="199">
        <f t="shared" si="287"/>
        <v>12</v>
      </c>
      <c r="AZ442" s="199">
        <f t="shared" si="288"/>
        <v>0</v>
      </c>
      <c r="BA442" s="199">
        <f t="shared" si="289"/>
        <v>0</v>
      </c>
      <c r="BB442" s="201">
        <f t="shared" si="290"/>
        <v>0</v>
      </c>
      <c r="BC442" s="204">
        <f t="shared" si="291"/>
        <v>3</v>
      </c>
      <c r="BD442" s="199">
        <f t="shared" si="292"/>
        <v>7</v>
      </c>
      <c r="BE442" s="199">
        <f t="shared" si="293"/>
        <v>0</v>
      </c>
      <c r="BF442" s="199">
        <f t="shared" si="294"/>
        <v>0</v>
      </c>
      <c r="BG442" s="201">
        <f t="shared" si="295"/>
        <v>0</v>
      </c>
      <c r="BH442" s="204">
        <f t="shared" si="296"/>
        <v>3</v>
      </c>
      <c r="BI442" s="199">
        <f t="shared" si="297"/>
        <v>0</v>
      </c>
      <c r="BJ442" s="199">
        <f t="shared" si="298"/>
        <v>0</v>
      </c>
      <c r="BK442" s="199">
        <f t="shared" si="299"/>
        <v>0</v>
      </c>
      <c r="BL442" s="201">
        <f t="shared" si="300"/>
        <v>0</v>
      </c>
      <c r="BM442" s="206">
        <f t="shared" si="301"/>
        <v>4</v>
      </c>
      <c r="BN442" s="199">
        <f t="shared" si="302"/>
        <v>0</v>
      </c>
      <c r="BO442" s="199">
        <f t="shared" si="303"/>
        <v>0</v>
      </c>
      <c r="BP442" s="199">
        <f t="shared" si="304"/>
        <v>0</v>
      </c>
      <c r="BQ442" s="201">
        <f t="shared" si="305"/>
        <v>0</v>
      </c>
      <c r="BR442" s="207">
        <f t="shared" si="306"/>
        <v>4</v>
      </c>
      <c r="BS442" s="199">
        <f t="shared" si="307"/>
        <v>12</v>
      </c>
      <c r="BT442" s="199">
        <f t="shared" si="308"/>
        <v>0</v>
      </c>
      <c r="BU442" s="199">
        <f t="shared" si="309"/>
        <v>0</v>
      </c>
      <c r="BV442" s="201">
        <f t="shared" si="310"/>
        <v>0</v>
      </c>
      <c r="BW442" s="207">
        <f t="shared" si="311"/>
        <v>3</v>
      </c>
      <c r="BX442" s="235">
        <v>83</v>
      </c>
      <c r="BY442" s="235">
        <v>83</v>
      </c>
      <c r="BZ442" s="193" t="e">
        <f t="shared" si="312"/>
        <v>#VALUE!</v>
      </c>
      <c r="CA442" s="193">
        <f t="shared" si="313"/>
        <v>20</v>
      </c>
      <c r="CB442" s="193" t="e">
        <f t="shared" si="314"/>
        <v>#VALUE!</v>
      </c>
      <c r="CC442" s="193" t="e">
        <f t="shared" si="315"/>
        <v>#VALUE!</v>
      </c>
      <c r="CD442" s="193" t="e">
        <f t="shared" si="316"/>
        <v>#VALUE!</v>
      </c>
      <c r="CE442" s="193" t="e">
        <f t="shared" si="317"/>
        <v>#VALUE!</v>
      </c>
      <c r="CF442" s="193" t="e">
        <f t="shared" si="318"/>
        <v>#VALUE!</v>
      </c>
      <c r="CG442" s="193" t="e">
        <f t="shared" si="319"/>
        <v>#VALUE!</v>
      </c>
      <c r="CH442" s="193" t="e">
        <f t="shared" si="320"/>
        <v>#VALUE!</v>
      </c>
      <c r="CI442" s="193" t="e">
        <f t="shared" si="321"/>
        <v>#VALUE!</v>
      </c>
      <c r="CJ442" s="193" t="e">
        <f t="shared" si="322"/>
        <v>#VALUE!</v>
      </c>
      <c r="CK442" s="193" t="e">
        <f t="shared" si="323"/>
        <v>#VALUE!</v>
      </c>
      <c r="CL442" s="193" t="e">
        <f t="shared" si="324"/>
        <v>#VALUE!</v>
      </c>
      <c r="CM442" s="193" t="e">
        <f t="shared" si="325"/>
        <v>#VALUE!</v>
      </c>
      <c r="CN442" s="193" t="e">
        <f t="shared" si="326"/>
        <v>#VALUE!</v>
      </c>
      <c r="CO442" s="209" t="str">
        <f t="shared" si="327"/>
        <v>2023PEC AI 261</v>
      </c>
      <c r="CP442" s="193" t="e">
        <f t="shared" si="328"/>
        <v>#VALUE!</v>
      </c>
      <c r="CQ442" s="158"/>
      <c r="CR442" s="193">
        <f t="shared" si="329"/>
        <v>20</v>
      </c>
      <c r="CS442" s="193" t="e">
        <f t="shared" si="330"/>
        <v>#VALUE!</v>
      </c>
      <c r="CT442" s="193" t="e">
        <f t="shared" si="331"/>
        <v>#VALUE!</v>
      </c>
      <c r="CU442" s="193" t="e">
        <f t="shared" si="332"/>
        <v>#VALUE!</v>
      </c>
      <c r="CV442" s="193" t="e">
        <f t="shared" si="333"/>
        <v>#VALUE!</v>
      </c>
      <c r="CW442" s="193" t="e">
        <f t="shared" si="334"/>
        <v>#VALUE!</v>
      </c>
      <c r="CX442" s="193" t="e">
        <f t="shared" si="335"/>
        <v>#VALUE!</v>
      </c>
      <c r="CY442" s="193" t="e">
        <f t="shared" si="336"/>
        <v>#VALUE!</v>
      </c>
      <c r="CZ442" s="193" t="e">
        <f t="shared" si="337"/>
        <v>#VALUE!</v>
      </c>
      <c r="DA442" s="193" t="e">
        <f t="shared" si="338"/>
        <v>#VALUE!</v>
      </c>
      <c r="DB442" s="193" t="e">
        <f t="shared" si="339"/>
        <v>#VALUE!</v>
      </c>
      <c r="DC442" s="193" t="e">
        <f t="shared" si="340"/>
        <v>#VALUE!</v>
      </c>
      <c r="DD442" s="193" t="e">
        <f t="shared" si="341"/>
        <v>#VALUE!</v>
      </c>
      <c r="DE442" s="159"/>
      <c r="DF442" s="159" t="e">
        <f t="shared" si="342"/>
        <v>#VALUE!</v>
      </c>
      <c r="DG442" s="159"/>
      <c r="DH442" s="159"/>
      <c r="DI442" s="159"/>
      <c r="DJ442" s="159"/>
      <c r="DK442" s="159"/>
      <c r="DL442" s="159"/>
      <c r="DM442" s="159"/>
      <c r="DN442" s="159"/>
      <c r="DO442" s="159"/>
      <c r="DP442" s="159"/>
      <c r="DQ442" s="159"/>
      <c r="DR442" s="159">
        <f t="shared" si="343"/>
        <v>83</v>
      </c>
      <c r="DS442" s="188">
        <f t="shared" si="344"/>
        <v>17</v>
      </c>
      <c r="DT442" s="159">
        <f t="shared" si="345"/>
        <v>11</v>
      </c>
      <c r="DU442" s="159">
        <f t="shared" si="346"/>
        <v>12</v>
      </c>
      <c r="DV442" s="159">
        <f t="shared" si="347"/>
        <v>12</v>
      </c>
      <c r="DW442" s="159">
        <f t="shared" si="348"/>
        <v>12</v>
      </c>
      <c r="DX442" s="159">
        <f t="shared" si="349"/>
        <v>7</v>
      </c>
      <c r="DY442" s="210">
        <f t="shared" si="350"/>
        <v>12</v>
      </c>
      <c r="DZ442" s="159">
        <f t="shared" si="351"/>
        <v>83</v>
      </c>
      <c r="EA442" s="159">
        <f t="shared" si="352"/>
        <v>17</v>
      </c>
      <c r="EB442" s="159">
        <f t="shared" si="353"/>
        <v>0</v>
      </c>
      <c r="EC442" s="159">
        <f t="shared" si="443"/>
        <v>11</v>
      </c>
      <c r="ED442" s="159">
        <f t="shared" si="443"/>
        <v>12</v>
      </c>
      <c r="EE442" s="159">
        <f t="shared" si="444"/>
        <v>0</v>
      </c>
      <c r="EF442" s="159">
        <f t="shared" si="444"/>
        <v>0</v>
      </c>
      <c r="EG442" s="159">
        <f t="shared" si="354"/>
        <v>12</v>
      </c>
      <c r="EH442" s="159">
        <f t="shared" si="355"/>
        <v>0</v>
      </c>
      <c r="EI442" s="159">
        <f t="shared" si="445"/>
        <v>12</v>
      </c>
      <c r="EJ442" s="159">
        <f t="shared" si="445"/>
        <v>7</v>
      </c>
      <c r="EK442" s="159">
        <f t="shared" si="446"/>
        <v>0</v>
      </c>
      <c r="EL442" s="159">
        <f t="shared" si="446"/>
        <v>0</v>
      </c>
      <c r="EM442" s="159">
        <f t="shared" si="356"/>
        <v>12</v>
      </c>
      <c r="EN442" s="159"/>
      <c r="EO442" s="159"/>
      <c r="EP442" s="188">
        <f t="shared" si="357"/>
        <v>17</v>
      </c>
      <c r="EQ442" s="159">
        <f t="shared" si="358"/>
        <v>14</v>
      </c>
      <c r="ER442" s="159">
        <f t="shared" si="359"/>
        <v>15</v>
      </c>
      <c r="ES442" s="159">
        <f t="shared" si="360"/>
        <v>15</v>
      </c>
      <c r="ET442" s="159">
        <f t="shared" si="361"/>
        <v>9</v>
      </c>
      <c r="EU442" s="159">
        <f t="shared" si="362"/>
        <v>13</v>
      </c>
      <c r="EV442" s="159"/>
      <c r="EW442" s="159">
        <f t="shared" si="363"/>
        <v>83</v>
      </c>
      <c r="EX442" s="159">
        <f t="shared" si="364"/>
        <v>17</v>
      </c>
      <c r="EY442" s="159">
        <f t="shared" si="365"/>
        <v>0</v>
      </c>
      <c r="EZ442" s="159">
        <f t="shared" si="447"/>
        <v>14</v>
      </c>
      <c r="FA442" s="159">
        <f t="shared" si="447"/>
        <v>15</v>
      </c>
      <c r="FB442" s="159">
        <f t="shared" si="448"/>
        <v>0</v>
      </c>
      <c r="FC442" s="159">
        <f t="shared" si="448"/>
        <v>0</v>
      </c>
      <c r="FD442" s="159">
        <f t="shared" si="366"/>
        <v>15</v>
      </c>
      <c r="FE442" s="159">
        <f t="shared" si="367"/>
        <v>0</v>
      </c>
      <c r="FF442" s="159">
        <f t="shared" si="449"/>
        <v>9</v>
      </c>
      <c r="FG442" s="159">
        <f t="shared" si="449"/>
        <v>13</v>
      </c>
      <c r="FH442" s="159">
        <f t="shared" si="368"/>
        <v>0</v>
      </c>
      <c r="FI442" s="159">
        <v>0</v>
      </c>
      <c r="FJ442" s="159">
        <v>0</v>
      </c>
      <c r="FK442" s="159"/>
      <c r="FL442" s="159"/>
      <c r="FM442" s="235">
        <v>83</v>
      </c>
    </row>
    <row r="443" spans="1:169" ht="18" x14ac:dyDescent="0.2">
      <c r="A443" s="194">
        <v>430</v>
      </c>
      <c r="B443" s="195">
        <v>211423243433</v>
      </c>
      <c r="C443" s="196" t="s">
        <v>1527</v>
      </c>
      <c r="D443" s="197"/>
      <c r="E443" s="198" t="s">
        <v>1528</v>
      </c>
      <c r="F443" s="199">
        <f t="shared" si="243"/>
        <v>2</v>
      </c>
      <c r="G443" s="199">
        <f t="shared" si="244"/>
        <v>2</v>
      </c>
      <c r="H443" s="199">
        <f t="shared" si="245"/>
        <v>2</v>
      </c>
      <c r="I443" s="199">
        <f t="shared" si="246"/>
        <v>2</v>
      </c>
      <c r="J443" s="199">
        <f t="shared" si="247"/>
        <v>2</v>
      </c>
      <c r="K443" s="199">
        <f t="shared" si="248"/>
        <v>1</v>
      </c>
      <c r="L443" s="199">
        <f t="shared" si="249"/>
        <v>0</v>
      </c>
      <c r="M443" s="199">
        <f t="shared" si="250"/>
        <v>0</v>
      </c>
      <c r="N443" s="199">
        <f t="shared" si="251"/>
        <v>0</v>
      </c>
      <c r="O443" s="200">
        <f t="shared" si="252"/>
        <v>0</v>
      </c>
      <c r="P443" s="199">
        <f t="shared" si="253"/>
        <v>8</v>
      </c>
      <c r="Q443" s="199">
        <f t="shared" si="254"/>
        <v>0</v>
      </c>
      <c r="R443" s="199">
        <f t="shared" si="255"/>
        <v>0</v>
      </c>
      <c r="S443" s="201">
        <f t="shared" si="428"/>
        <v>0</v>
      </c>
      <c r="T443" s="202">
        <f t="shared" si="256"/>
        <v>3</v>
      </c>
      <c r="U443" s="199">
        <f t="shared" si="257"/>
        <v>0</v>
      </c>
      <c r="V443" s="199">
        <f t="shared" si="258"/>
        <v>0</v>
      </c>
      <c r="W443" s="199">
        <f t="shared" si="259"/>
        <v>0</v>
      </c>
      <c r="X443" s="201">
        <f t="shared" si="260"/>
        <v>0</v>
      </c>
      <c r="Y443" s="203">
        <f t="shared" si="261"/>
        <v>4</v>
      </c>
      <c r="Z443" s="199">
        <f t="shared" si="262"/>
        <v>0</v>
      </c>
      <c r="AA443" s="199">
        <f t="shared" si="263"/>
        <v>0</v>
      </c>
      <c r="AB443" s="199">
        <f t="shared" si="264"/>
        <v>0</v>
      </c>
      <c r="AC443" s="201">
        <f t="shared" si="265"/>
        <v>0</v>
      </c>
      <c r="AD443" s="202">
        <f t="shared" si="266"/>
        <v>4</v>
      </c>
      <c r="AE443" s="199">
        <f t="shared" si="267"/>
        <v>8</v>
      </c>
      <c r="AF443" s="199">
        <f t="shared" si="268"/>
        <v>0</v>
      </c>
      <c r="AG443" s="199">
        <f t="shared" si="269"/>
        <v>0</v>
      </c>
      <c r="AH443" s="201">
        <f t="shared" si="270"/>
        <v>0</v>
      </c>
      <c r="AI443" s="204">
        <f t="shared" si="271"/>
        <v>3</v>
      </c>
      <c r="AJ443" s="199">
        <f t="shared" si="272"/>
        <v>7</v>
      </c>
      <c r="AK443" s="199">
        <f t="shared" si="273"/>
        <v>0</v>
      </c>
      <c r="AL443" s="199">
        <f t="shared" si="274"/>
        <v>0</v>
      </c>
      <c r="AM443" s="201">
        <f t="shared" si="275"/>
        <v>0</v>
      </c>
      <c r="AN443" s="204">
        <f t="shared" si="276"/>
        <v>3</v>
      </c>
      <c r="AO443" s="199">
        <f t="shared" si="277"/>
        <v>0</v>
      </c>
      <c r="AP443" s="199">
        <f t="shared" si="278"/>
        <v>0</v>
      </c>
      <c r="AQ443" s="199">
        <f t="shared" si="279"/>
        <v>0</v>
      </c>
      <c r="AR443" s="201">
        <f t="shared" si="280"/>
        <v>0</v>
      </c>
      <c r="AS443" s="204">
        <f t="shared" si="281"/>
        <v>4</v>
      </c>
      <c r="AT443" s="199">
        <f t="shared" si="282"/>
        <v>8</v>
      </c>
      <c r="AU443" s="199">
        <f t="shared" si="283"/>
        <v>0</v>
      </c>
      <c r="AV443" s="199">
        <f t="shared" si="284"/>
        <v>0</v>
      </c>
      <c r="AW443" s="201">
        <f t="shared" si="285"/>
        <v>0</v>
      </c>
      <c r="AX443" s="205">
        <f t="shared" si="286"/>
        <v>3</v>
      </c>
      <c r="AY443" s="199">
        <f t="shared" si="287"/>
        <v>0</v>
      </c>
      <c r="AZ443" s="199">
        <f t="shared" si="288"/>
        <v>0</v>
      </c>
      <c r="BA443" s="199">
        <f t="shared" si="289"/>
        <v>0</v>
      </c>
      <c r="BB443" s="201">
        <f t="shared" si="290"/>
        <v>0</v>
      </c>
      <c r="BC443" s="204">
        <f t="shared" si="291"/>
        <v>4</v>
      </c>
      <c r="BD443" s="199">
        <f t="shared" si="292"/>
        <v>0</v>
      </c>
      <c r="BE443" s="199">
        <f t="shared" si="293"/>
        <v>0</v>
      </c>
      <c r="BF443" s="199">
        <f t="shared" si="294"/>
        <v>0</v>
      </c>
      <c r="BG443" s="201">
        <f t="shared" si="295"/>
        <v>0</v>
      </c>
      <c r="BH443" s="204">
        <f t="shared" si="296"/>
        <v>4</v>
      </c>
      <c r="BI443" s="199">
        <f t="shared" si="297"/>
        <v>5</v>
      </c>
      <c r="BJ443" s="199">
        <f t="shared" si="298"/>
        <v>0</v>
      </c>
      <c r="BK443" s="199">
        <f t="shared" si="299"/>
        <v>0</v>
      </c>
      <c r="BL443" s="201">
        <f t="shared" si="300"/>
        <v>0</v>
      </c>
      <c r="BM443" s="206">
        <f t="shared" si="301"/>
        <v>3</v>
      </c>
      <c r="BN443" s="199">
        <f t="shared" si="302"/>
        <v>8</v>
      </c>
      <c r="BO443" s="199">
        <f t="shared" si="303"/>
        <v>0</v>
      </c>
      <c r="BP443" s="199">
        <f t="shared" si="304"/>
        <v>0</v>
      </c>
      <c r="BQ443" s="201">
        <f t="shared" si="305"/>
        <v>0</v>
      </c>
      <c r="BR443" s="207">
        <f t="shared" si="306"/>
        <v>3</v>
      </c>
      <c r="BS443" s="199">
        <f t="shared" si="307"/>
        <v>0</v>
      </c>
      <c r="BT443" s="199">
        <f t="shared" si="308"/>
        <v>0</v>
      </c>
      <c r="BU443" s="199">
        <f t="shared" si="309"/>
        <v>0</v>
      </c>
      <c r="BV443" s="201">
        <f t="shared" si="310"/>
        <v>0</v>
      </c>
      <c r="BW443" s="207">
        <f t="shared" si="311"/>
        <v>4</v>
      </c>
      <c r="BX443" s="235">
        <v>55</v>
      </c>
      <c r="BY443" s="235">
        <v>55</v>
      </c>
      <c r="BZ443" s="193" t="e">
        <f t="shared" si="312"/>
        <v>#VALUE!</v>
      </c>
      <c r="CA443" s="193">
        <f t="shared" si="313"/>
        <v>20</v>
      </c>
      <c r="CB443" s="193" t="e">
        <f t="shared" si="314"/>
        <v>#VALUE!</v>
      </c>
      <c r="CC443" s="193" t="e">
        <f t="shared" si="315"/>
        <v>#VALUE!</v>
      </c>
      <c r="CD443" s="193" t="e">
        <f t="shared" si="316"/>
        <v>#VALUE!</v>
      </c>
      <c r="CE443" s="193" t="e">
        <f t="shared" si="317"/>
        <v>#VALUE!</v>
      </c>
      <c r="CF443" s="193" t="e">
        <f t="shared" si="318"/>
        <v>#VALUE!</v>
      </c>
      <c r="CG443" s="193" t="e">
        <f t="shared" si="319"/>
        <v>#VALUE!</v>
      </c>
      <c r="CH443" s="193" t="e">
        <f t="shared" si="320"/>
        <v>#VALUE!</v>
      </c>
      <c r="CI443" s="193" t="e">
        <f t="shared" si="321"/>
        <v>#VALUE!</v>
      </c>
      <c r="CJ443" s="193" t="e">
        <f t="shared" si="322"/>
        <v>#VALUE!</v>
      </c>
      <c r="CK443" s="193" t="e">
        <f t="shared" si="323"/>
        <v>#VALUE!</v>
      </c>
      <c r="CL443" s="193" t="e">
        <f t="shared" si="324"/>
        <v>#VALUE!</v>
      </c>
      <c r="CM443" s="193" t="e">
        <f t="shared" si="325"/>
        <v>#VALUE!</v>
      </c>
      <c r="CN443" s="193" t="e">
        <f t="shared" si="326"/>
        <v>#VALUE!</v>
      </c>
      <c r="CO443" s="209" t="str">
        <f t="shared" si="327"/>
        <v>2023PEC AI 302</v>
      </c>
      <c r="CP443" s="193" t="e">
        <f t="shared" si="328"/>
        <v>#VALUE!</v>
      </c>
      <c r="CQ443" s="158"/>
      <c r="CR443" s="193">
        <f t="shared" si="329"/>
        <v>20</v>
      </c>
      <c r="CS443" s="193" t="e">
        <f t="shared" si="330"/>
        <v>#VALUE!</v>
      </c>
      <c r="CT443" s="193" t="e">
        <f t="shared" si="331"/>
        <v>#VALUE!</v>
      </c>
      <c r="CU443" s="193" t="e">
        <f t="shared" si="332"/>
        <v>#VALUE!</v>
      </c>
      <c r="CV443" s="193" t="e">
        <f t="shared" si="333"/>
        <v>#VALUE!</v>
      </c>
      <c r="CW443" s="193" t="e">
        <f t="shared" si="334"/>
        <v>#VALUE!</v>
      </c>
      <c r="CX443" s="193" t="e">
        <f t="shared" si="335"/>
        <v>#VALUE!</v>
      </c>
      <c r="CY443" s="193" t="e">
        <f t="shared" si="336"/>
        <v>#VALUE!</v>
      </c>
      <c r="CZ443" s="193" t="e">
        <f t="shared" si="337"/>
        <v>#VALUE!</v>
      </c>
      <c r="DA443" s="193" t="e">
        <f t="shared" si="338"/>
        <v>#VALUE!</v>
      </c>
      <c r="DB443" s="193" t="e">
        <f t="shared" si="339"/>
        <v>#VALUE!</v>
      </c>
      <c r="DC443" s="193" t="e">
        <f t="shared" si="340"/>
        <v>#VALUE!</v>
      </c>
      <c r="DD443" s="193" t="e">
        <f t="shared" si="341"/>
        <v>#VALUE!</v>
      </c>
      <c r="DE443" s="159"/>
      <c r="DF443" s="159" t="e">
        <f t="shared" si="342"/>
        <v>#VALUE!</v>
      </c>
      <c r="DG443" s="159"/>
      <c r="DH443" s="159"/>
      <c r="DI443" s="159"/>
      <c r="DJ443" s="159"/>
      <c r="DK443" s="159"/>
      <c r="DL443" s="159"/>
      <c r="DM443" s="159"/>
      <c r="DN443" s="159"/>
      <c r="DO443" s="159"/>
      <c r="DP443" s="159"/>
      <c r="DQ443" s="159"/>
      <c r="DR443" s="159">
        <f t="shared" si="343"/>
        <v>55</v>
      </c>
      <c r="DS443" s="188">
        <f t="shared" si="344"/>
        <v>11</v>
      </c>
      <c r="DT443" s="159">
        <f t="shared" si="345"/>
        <v>8</v>
      </c>
      <c r="DU443" s="159">
        <f t="shared" si="346"/>
        <v>8</v>
      </c>
      <c r="DV443" s="159">
        <f t="shared" si="347"/>
        <v>7</v>
      </c>
      <c r="DW443" s="159">
        <f t="shared" si="348"/>
        <v>8</v>
      </c>
      <c r="DX443" s="159">
        <f t="shared" si="349"/>
        <v>5</v>
      </c>
      <c r="DY443" s="210">
        <f t="shared" si="350"/>
        <v>8</v>
      </c>
      <c r="DZ443" s="159">
        <f t="shared" si="351"/>
        <v>55</v>
      </c>
      <c r="EA443" s="159">
        <f t="shared" si="352"/>
        <v>11</v>
      </c>
      <c r="EB443" s="159">
        <f t="shared" si="353"/>
        <v>8</v>
      </c>
      <c r="EC443" s="159">
        <f t="shared" si="443"/>
        <v>0</v>
      </c>
      <c r="ED443" s="159">
        <f t="shared" si="443"/>
        <v>0</v>
      </c>
      <c r="EE443" s="159">
        <f t="shared" si="444"/>
        <v>8</v>
      </c>
      <c r="EF443" s="159">
        <f t="shared" si="444"/>
        <v>7</v>
      </c>
      <c r="EG443" s="159">
        <f t="shared" si="354"/>
        <v>0</v>
      </c>
      <c r="EH443" s="159">
        <f t="shared" si="355"/>
        <v>8</v>
      </c>
      <c r="EI443" s="159">
        <f t="shared" si="445"/>
        <v>0</v>
      </c>
      <c r="EJ443" s="159">
        <f t="shared" si="445"/>
        <v>0</v>
      </c>
      <c r="EK443" s="159">
        <f t="shared" si="446"/>
        <v>5</v>
      </c>
      <c r="EL443" s="159">
        <f t="shared" si="446"/>
        <v>8</v>
      </c>
      <c r="EM443" s="159">
        <f t="shared" si="356"/>
        <v>0</v>
      </c>
      <c r="EN443" s="159"/>
      <c r="EO443" s="159"/>
      <c r="EP443" s="188">
        <f t="shared" si="357"/>
        <v>11</v>
      </c>
      <c r="EQ443" s="159">
        <f t="shared" si="358"/>
        <v>10</v>
      </c>
      <c r="ER443" s="159">
        <f t="shared" si="359"/>
        <v>10</v>
      </c>
      <c r="ES443" s="159">
        <f t="shared" si="360"/>
        <v>9</v>
      </c>
      <c r="ET443" s="159">
        <f t="shared" si="361"/>
        <v>6</v>
      </c>
      <c r="EU443" s="159">
        <f t="shared" si="362"/>
        <v>9</v>
      </c>
      <c r="EV443" s="159"/>
      <c r="EW443" s="159">
        <f t="shared" si="363"/>
        <v>55</v>
      </c>
      <c r="EX443" s="159">
        <f t="shared" si="364"/>
        <v>11</v>
      </c>
      <c r="EY443" s="159">
        <f t="shared" si="365"/>
        <v>10</v>
      </c>
      <c r="EZ443" s="159">
        <f t="shared" si="447"/>
        <v>0</v>
      </c>
      <c r="FA443" s="159">
        <f t="shared" si="447"/>
        <v>0</v>
      </c>
      <c r="FB443" s="159">
        <f t="shared" si="448"/>
        <v>10</v>
      </c>
      <c r="FC443" s="159">
        <f t="shared" si="448"/>
        <v>9</v>
      </c>
      <c r="FD443" s="159">
        <f t="shared" si="366"/>
        <v>0</v>
      </c>
      <c r="FE443" s="159">
        <f t="shared" si="367"/>
        <v>6</v>
      </c>
      <c r="FF443" s="159">
        <f t="shared" si="449"/>
        <v>0</v>
      </c>
      <c r="FG443" s="159">
        <f t="shared" si="449"/>
        <v>0</v>
      </c>
      <c r="FH443" s="159">
        <f t="shared" si="368"/>
        <v>9</v>
      </c>
      <c r="FI443" s="159">
        <v>0</v>
      </c>
      <c r="FJ443" s="159">
        <v>0</v>
      </c>
      <c r="FK443" s="159"/>
      <c r="FL443" s="159"/>
      <c r="FM443" s="235">
        <v>55</v>
      </c>
    </row>
    <row r="444" spans="1:169" ht="18" x14ac:dyDescent="0.2">
      <c r="A444" s="213">
        <v>431</v>
      </c>
      <c r="B444" s="211">
        <v>211423243434</v>
      </c>
      <c r="C444" s="211" t="s">
        <v>1529</v>
      </c>
      <c r="D444" s="197"/>
      <c r="E444" s="212" t="s">
        <v>1530</v>
      </c>
      <c r="F444" s="199">
        <f t="shared" si="243"/>
        <v>2</v>
      </c>
      <c r="G444" s="199">
        <f t="shared" si="244"/>
        <v>2</v>
      </c>
      <c r="H444" s="199">
        <f t="shared" si="245"/>
        <v>2</v>
      </c>
      <c r="I444" s="199">
        <f t="shared" si="246"/>
        <v>2</v>
      </c>
      <c r="J444" s="199">
        <f t="shared" si="247"/>
        <v>2</v>
      </c>
      <c r="K444" s="199">
        <f t="shared" si="248"/>
        <v>2</v>
      </c>
      <c r="L444" s="199">
        <f t="shared" si="249"/>
        <v>2</v>
      </c>
      <c r="M444" s="199">
        <f t="shared" si="250"/>
        <v>1</v>
      </c>
      <c r="N444" s="199">
        <f t="shared" si="251"/>
        <v>0</v>
      </c>
      <c r="O444" s="200">
        <f t="shared" si="252"/>
        <v>0</v>
      </c>
      <c r="P444" s="199">
        <f t="shared" si="253"/>
        <v>0</v>
      </c>
      <c r="Q444" s="199">
        <f t="shared" si="254"/>
        <v>0</v>
      </c>
      <c r="R444" s="199">
        <f t="shared" si="255"/>
        <v>0</v>
      </c>
      <c r="S444" s="201">
        <f t="shared" si="428"/>
        <v>0</v>
      </c>
      <c r="T444" s="202">
        <f t="shared" si="256"/>
        <v>4</v>
      </c>
      <c r="U444" s="199">
        <f t="shared" si="257"/>
        <v>10</v>
      </c>
      <c r="V444" s="199">
        <f t="shared" si="258"/>
        <v>0</v>
      </c>
      <c r="W444" s="199">
        <f t="shared" si="259"/>
        <v>0</v>
      </c>
      <c r="X444" s="201">
        <f t="shared" si="260"/>
        <v>0</v>
      </c>
      <c r="Y444" s="203">
        <f t="shared" si="261"/>
        <v>3</v>
      </c>
      <c r="Z444" s="199">
        <f t="shared" si="262"/>
        <v>11</v>
      </c>
      <c r="AA444" s="199">
        <f t="shared" si="263"/>
        <v>0</v>
      </c>
      <c r="AB444" s="199">
        <f t="shared" si="264"/>
        <v>0</v>
      </c>
      <c r="AC444" s="201">
        <f t="shared" si="265"/>
        <v>0</v>
      </c>
      <c r="AD444" s="202">
        <f t="shared" si="266"/>
        <v>3</v>
      </c>
      <c r="AE444" s="199">
        <f t="shared" si="267"/>
        <v>0</v>
      </c>
      <c r="AF444" s="199">
        <f t="shared" si="268"/>
        <v>0</v>
      </c>
      <c r="AG444" s="199">
        <f t="shared" si="269"/>
        <v>0</v>
      </c>
      <c r="AH444" s="201">
        <f t="shared" si="270"/>
        <v>0</v>
      </c>
      <c r="AI444" s="204">
        <f t="shared" si="271"/>
        <v>4</v>
      </c>
      <c r="AJ444" s="199">
        <f t="shared" si="272"/>
        <v>0</v>
      </c>
      <c r="AK444" s="199">
        <f t="shared" si="273"/>
        <v>0</v>
      </c>
      <c r="AL444" s="199">
        <f t="shared" si="274"/>
        <v>0</v>
      </c>
      <c r="AM444" s="201">
        <f t="shared" si="275"/>
        <v>0</v>
      </c>
      <c r="AN444" s="204">
        <f t="shared" si="276"/>
        <v>4</v>
      </c>
      <c r="AO444" s="199">
        <f t="shared" si="277"/>
        <v>11</v>
      </c>
      <c r="AP444" s="199">
        <f t="shared" si="278"/>
        <v>0</v>
      </c>
      <c r="AQ444" s="199">
        <f t="shared" si="279"/>
        <v>0</v>
      </c>
      <c r="AR444" s="201">
        <f t="shared" si="280"/>
        <v>0</v>
      </c>
      <c r="AS444" s="204">
        <f t="shared" si="281"/>
        <v>3</v>
      </c>
      <c r="AT444" s="199">
        <f t="shared" si="282"/>
        <v>0</v>
      </c>
      <c r="AU444" s="199">
        <f t="shared" si="283"/>
        <v>0</v>
      </c>
      <c r="AV444" s="199">
        <f t="shared" si="284"/>
        <v>0</v>
      </c>
      <c r="AW444" s="201">
        <f t="shared" si="285"/>
        <v>0</v>
      </c>
      <c r="AX444" s="205">
        <f t="shared" si="286"/>
        <v>4</v>
      </c>
      <c r="AY444" s="199">
        <f t="shared" si="287"/>
        <v>11</v>
      </c>
      <c r="AZ444" s="199">
        <f t="shared" si="288"/>
        <v>0</v>
      </c>
      <c r="BA444" s="199">
        <f t="shared" si="289"/>
        <v>0</v>
      </c>
      <c r="BB444" s="201">
        <f t="shared" si="290"/>
        <v>0</v>
      </c>
      <c r="BC444" s="204">
        <f t="shared" si="291"/>
        <v>3</v>
      </c>
      <c r="BD444" s="199">
        <f t="shared" si="292"/>
        <v>6</v>
      </c>
      <c r="BE444" s="199">
        <f t="shared" si="293"/>
        <v>0</v>
      </c>
      <c r="BF444" s="199">
        <f t="shared" si="294"/>
        <v>0</v>
      </c>
      <c r="BG444" s="201">
        <f t="shared" si="295"/>
        <v>0</v>
      </c>
      <c r="BH444" s="204">
        <f t="shared" si="296"/>
        <v>3</v>
      </c>
      <c r="BI444" s="199">
        <f t="shared" si="297"/>
        <v>0</v>
      </c>
      <c r="BJ444" s="199">
        <f t="shared" si="298"/>
        <v>0</v>
      </c>
      <c r="BK444" s="199">
        <f t="shared" si="299"/>
        <v>0</v>
      </c>
      <c r="BL444" s="201">
        <f t="shared" si="300"/>
        <v>0</v>
      </c>
      <c r="BM444" s="206">
        <f t="shared" si="301"/>
        <v>4</v>
      </c>
      <c r="BN444" s="199">
        <f t="shared" si="302"/>
        <v>0</v>
      </c>
      <c r="BO444" s="199">
        <f t="shared" si="303"/>
        <v>0</v>
      </c>
      <c r="BP444" s="199">
        <f t="shared" si="304"/>
        <v>0</v>
      </c>
      <c r="BQ444" s="201">
        <f t="shared" si="305"/>
        <v>0</v>
      </c>
      <c r="BR444" s="207">
        <f t="shared" si="306"/>
        <v>4</v>
      </c>
      <c r="BS444" s="199">
        <f t="shared" si="307"/>
        <v>11</v>
      </c>
      <c r="BT444" s="199">
        <f t="shared" si="308"/>
        <v>0</v>
      </c>
      <c r="BU444" s="199">
        <f t="shared" si="309"/>
        <v>0</v>
      </c>
      <c r="BV444" s="201">
        <f t="shared" si="310"/>
        <v>0</v>
      </c>
      <c r="BW444" s="207">
        <f t="shared" si="311"/>
        <v>3</v>
      </c>
      <c r="BX444" s="235">
        <v>75</v>
      </c>
      <c r="BY444" s="235">
        <v>75</v>
      </c>
      <c r="BZ444" s="193" t="e">
        <f t="shared" si="312"/>
        <v>#VALUE!</v>
      </c>
      <c r="CA444" s="193">
        <f t="shared" si="313"/>
        <v>12</v>
      </c>
      <c r="CB444" s="193" t="e">
        <f t="shared" si="314"/>
        <v>#VALUE!</v>
      </c>
      <c r="CC444" s="193" t="e">
        <f t="shared" si="315"/>
        <v>#VALUE!</v>
      </c>
      <c r="CD444" s="193" t="e">
        <f t="shared" si="316"/>
        <v>#VALUE!</v>
      </c>
      <c r="CE444" s="193" t="e">
        <f t="shared" si="317"/>
        <v>#VALUE!</v>
      </c>
      <c r="CF444" s="193" t="e">
        <f t="shared" si="318"/>
        <v>#VALUE!</v>
      </c>
      <c r="CG444" s="193" t="e">
        <f t="shared" si="319"/>
        <v>#VALUE!</v>
      </c>
      <c r="CH444" s="193" t="e">
        <f t="shared" si="320"/>
        <v>#VALUE!</v>
      </c>
      <c r="CI444" s="193" t="e">
        <f t="shared" si="321"/>
        <v>#VALUE!</v>
      </c>
      <c r="CJ444" s="193" t="e">
        <f t="shared" si="322"/>
        <v>#VALUE!</v>
      </c>
      <c r="CK444" s="193" t="e">
        <f t="shared" si="323"/>
        <v>#VALUE!</v>
      </c>
      <c r="CL444" s="193" t="e">
        <f t="shared" si="324"/>
        <v>#VALUE!</v>
      </c>
      <c r="CM444" s="193" t="e">
        <f t="shared" si="325"/>
        <v>#VALUE!</v>
      </c>
      <c r="CN444" s="193" t="e">
        <f t="shared" si="326"/>
        <v>#VALUE!</v>
      </c>
      <c r="CO444" s="209" t="str">
        <f t="shared" si="327"/>
        <v>2023PEC AI 262</v>
      </c>
      <c r="CP444" s="193" t="e">
        <f t="shared" si="328"/>
        <v>#VALUE!</v>
      </c>
      <c r="CQ444" s="158"/>
      <c r="CR444" s="193">
        <f t="shared" si="329"/>
        <v>12</v>
      </c>
      <c r="CS444" s="193" t="e">
        <f t="shared" si="330"/>
        <v>#VALUE!</v>
      </c>
      <c r="CT444" s="193" t="e">
        <f t="shared" si="331"/>
        <v>#VALUE!</v>
      </c>
      <c r="CU444" s="193" t="e">
        <f t="shared" si="332"/>
        <v>#VALUE!</v>
      </c>
      <c r="CV444" s="193" t="e">
        <f t="shared" si="333"/>
        <v>#VALUE!</v>
      </c>
      <c r="CW444" s="193" t="e">
        <f t="shared" si="334"/>
        <v>#VALUE!</v>
      </c>
      <c r="CX444" s="193" t="e">
        <f t="shared" si="335"/>
        <v>#VALUE!</v>
      </c>
      <c r="CY444" s="193" t="e">
        <f t="shared" si="336"/>
        <v>#VALUE!</v>
      </c>
      <c r="CZ444" s="193" t="e">
        <f t="shared" si="337"/>
        <v>#VALUE!</v>
      </c>
      <c r="DA444" s="193" t="e">
        <f t="shared" si="338"/>
        <v>#VALUE!</v>
      </c>
      <c r="DB444" s="193" t="e">
        <f t="shared" si="339"/>
        <v>#VALUE!</v>
      </c>
      <c r="DC444" s="193" t="e">
        <f t="shared" si="340"/>
        <v>#VALUE!</v>
      </c>
      <c r="DD444" s="193" t="e">
        <f t="shared" si="341"/>
        <v>#VALUE!</v>
      </c>
      <c r="DE444" s="159"/>
      <c r="DF444" s="159" t="e">
        <f t="shared" si="342"/>
        <v>#VALUE!</v>
      </c>
      <c r="DG444" s="159"/>
      <c r="DH444" s="159"/>
      <c r="DI444" s="159"/>
      <c r="DJ444" s="159"/>
      <c r="DK444" s="159"/>
      <c r="DL444" s="159"/>
      <c r="DM444" s="159"/>
      <c r="DN444" s="159"/>
      <c r="DO444" s="159"/>
      <c r="DP444" s="159"/>
      <c r="DQ444" s="159"/>
      <c r="DR444" s="159">
        <f t="shared" si="343"/>
        <v>75</v>
      </c>
      <c r="DS444" s="188">
        <f t="shared" si="344"/>
        <v>15</v>
      </c>
      <c r="DT444" s="159">
        <f t="shared" si="345"/>
        <v>10</v>
      </c>
      <c r="DU444" s="159">
        <f t="shared" si="346"/>
        <v>11</v>
      </c>
      <c r="DV444" s="159">
        <f t="shared" si="347"/>
        <v>11</v>
      </c>
      <c r="DW444" s="159">
        <f t="shared" si="348"/>
        <v>11</v>
      </c>
      <c r="DX444" s="159">
        <f t="shared" si="349"/>
        <v>6</v>
      </c>
      <c r="DY444" s="210">
        <f t="shared" si="350"/>
        <v>11</v>
      </c>
      <c r="DZ444" s="159">
        <f t="shared" si="351"/>
        <v>75</v>
      </c>
      <c r="EA444" s="159">
        <f t="shared" si="352"/>
        <v>15</v>
      </c>
      <c r="EB444" s="159">
        <f t="shared" si="353"/>
        <v>0</v>
      </c>
      <c r="EC444" s="159">
        <f t="shared" si="443"/>
        <v>10</v>
      </c>
      <c r="ED444" s="159">
        <f t="shared" si="443"/>
        <v>11</v>
      </c>
      <c r="EE444" s="159">
        <f t="shared" si="444"/>
        <v>0</v>
      </c>
      <c r="EF444" s="159">
        <f t="shared" si="444"/>
        <v>0</v>
      </c>
      <c r="EG444" s="159">
        <f t="shared" si="354"/>
        <v>11</v>
      </c>
      <c r="EH444" s="159">
        <f t="shared" si="355"/>
        <v>0</v>
      </c>
      <c r="EI444" s="159">
        <f t="shared" si="445"/>
        <v>11</v>
      </c>
      <c r="EJ444" s="159">
        <f t="shared" si="445"/>
        <v>6</v>
      </c>
      <c r="EK444" s="159">
        <f t="shared" si="446"/>
        <v>0</v>
      </c>
      <c r="EL444" s="159">
        <f t="shared" si="446"/>
        <v>0</v>
      </c>
      <c r="EM444" s="159">
        <f t="shared" si="356"/>
        <v>11</v>
      </c>
      <c r="EN444" s="159"/>
      <c r="EO444" s="159"/>
      <c r="EP444" s="188">
        <f t="shared" si="357"/>
        <v>15</v>
      </c>
      <c r="EQ444" s="159">
        <f t="shared" si="358"/>
        <v>12</v>
      </c>
      <c r="ER444" s="159">
        <f t="shared" si="359"/>
        <v>13</v>
      </c>
      <c r="ES444" s="159">
        <f t="shared" si="360"/>
        <v>13</v>
      </c>
      <c r="ET444" s="159">
        <f t="shared" si="361"/>
        <v>10</v>
      </c>
      <c r="EU444" s="159">
        <f t="shared" si="362"/>
        <v>12</v>
      </c>
      <c r="EV444" s="159"/>
      <c r="EW444" s="159">
        <f t="shared" si="363"/>
        <v>75</v>
      </c>
      <c r="EX444" s="159">
        <f t="shared" si="364"/>
        <v>15</v>
      </c>
      <c r="EY444" s="159">
        <f t="shared" si="365"/>
        <v>0</v>
      </c>
      <c r="EZ444" s="159">
        <f t="shared" si="447"/>
        <v>12</v>
      </c>
      <c r="FA444" s="159">
        <f t="shared" si="447"/>
        <v>13</v>
      </c>
      <c r="FB444" s="159">
        <f t="shared" si="448"/>
        <v>0</v>
      </c>
      <c r="FC444" s="159">
        <f t="shared" si="448"/>
        <v>0</v>
      </c>
      <c r="FD444" s="159">
        <f t="shared" si="366"/>
        <v>13</v>
      </c>
      <c r="FE444" s="159">
        <f t="shared" si="367"/>
        <v>0</v>
      </c>
      <c r="FF444" s="159">
        <f t="shared" si="449"/>
        <v>10</v>
      </c>
      <c r="FG444" s="159">
        <f t="shared" si="449"/>
        <v>12</v>
      </c>
      <c r="FH444" s="159">
        <f t="shared" si="368"/>
        <v>0</v>
      </c>
      <c r="FI444" s="159">
        <v>0</v>
      </c>
      <c r="FJ444" s="159">
        <v>0</v>
      </c>
      <c r="FK444" s="159"/>
      <c r="FL444" s="159"/>
      <c r="FM444" s="235">
        <v>75</v>
      </c>
    </row>
    <row r="445" spans="1:169" ht="18" x14ac:dyDescent="0.2">
      <c r="A445" s="194">
        <v>432</v>
      </c>
      <c r="B445" s="195">
        <v>211423243435</v>
      </c>
      <c r="C445" s="196" t="s">
        <v>1531</v>
      </c>
      <c r="D445" s="197"/>
      <c r="E445" s="198" t="s">
        <v>1532</v>
      </c>
      <c r="F445" s="199">
        <f t="shared" si="243"/>
        <v>2</v>
      </c>
      <c r="G445" s="199">
        <f t="shared" si="244"/>
        <v>2</v>
      </c>
      <c r="H445" s="199">
        <f t="shared" si="245"/>
        <v>2</v>
      </c>
      <c r="I445" s="199">
        <f t="shared" si="246"/>
        <v>2</v>
      </c>
      <c r="J445" s="199">
        <f t="shared" si="247"/>
        <v>2</v>
      </c>
      <c r="K445" s="199">
        <f t="shared" si="248"/>
        <v>2</v>
      </c>
      <c r="L445" s="199">
        <f t="shared" si="249"/>
        <v>1</v>
      </c>
      <c r="M445" s="199">
        <f t="shared" si="250"/>
        <v>0</v>
      </c>
      <c r="N445" s="199">
        <f t="shared" si="251"/>
        <v>0</v>
      </c>
      <c r="O445" s="200">
        <f t="shared" si="252"/>
        <v>0</v>
      </c>
      <c r="P445" s="199">
        <f t="shared" si="253"/>
        <v>10</v>
      </c>
      <c r="Q445" s="199">
        <f t="shared" si="254"/>
        <v>0</v>
      </c>
      <c r="R445" s="199">
        <f t="shared" si="255"/>
        <v>0</v>
      </c>
      <c r="S445" s="201">
        <f t="shared" si="428"/>
        <v>0</v>
      </c>
      <c r="T445" s="202">
        <f t="shared" si="256"/>
        <v>3</v>
      </c>
      <c r="U445" s="199">
        <f t="shared" si="257"/>
        <v>0</v>
      </c>
      <c r="V445" s="199">
        <f t="shared" si="258"/>
        <v>0</v>
      </c>
      <c r="W445" s="199">
        <f t="shared" si="259"/>
        <v>0</v>
      </c>
      <c r="X445" s="201">
        <f t="shared" si="260"/>
        <v>0</v>
      </c>
      <c r="Y445" s="203">
        <f t="shared" si="261"/>
        <v>4</v>
      </c>
      <c r="Z445" s="199">
        <f t="shared" si="262"/>
        <v>0</v>
      </c>
      <c r="AA445" s="199">
        <f t="shared" si="263"/>
        <v>0</v>
      </c>
      <c r="AB445" s="199">
        <f t="shared" si="264"/>
        <v>0</v>
      </c>
      <c r="AC445" s="201">
        <f t="shared" si="265"/>
        <v>0</v>
      </c>
      <c r="AD445" s="202">
        <f t="shared" si="266"/>
        <v>4</v>
      </c>
      <c r="AE445" s="199">
        <f t="shared" si="267"/>
        <v>10</v>
      </c>
      <c r="AF445" s="199">
        <f t="shared" si="268"/>
        <v>0</v>
      </c>
      <c r="AG445" s="199">
        <f t="shared" si="269"/>
        <v>0</v>
      </c>
      <c r="AH445" s="201">
        <f t="shared" si="270"/>
        <v>0</v>
      </c>
      <c r="AI445" s="204">
        <f t="shared" si="271"/>
        <v>3</v>
      </c>
      <c r="AJ445" s="199">
        <f t="shared" si="272"/>
        <v>8</v>
      </c>
      <c r="AK445" s="199">
        <f t="shared" si="273"/>
        <v>0</v>
      </c>
      <c r="AL445" s="199">
        <f t="shared" si="274"/>
        <v>0</v>
      </c>
      <c r="AM445" s="201">
        <f t="shared" si="275"/>
        <v>0</v>
      </c>
      <c r="AN445" s="204">
        <f t="shared" si="276"/>
        <v>3</v>
      </c>
      <c r="AO445" s="199">
        <f t="shared" si="277"/>
        <v>0</v>
      </c>
      <c r="AP445" s="199">
        <f t="shared" si="278"/>
        <v>0</v>
      </c>
      <c r="AQ445" s="199">
        <f t="shared" si="279"/>
        <v>0</v>
      </c>
      <c r="AR445" s="201">
        <f t="shared" si="280"/>
        <v>0</v>
      </c>
      <c r="AS445" s="204">
        <f t="shared" si="281"/>
        <v>4</v>
      </c>
      <c r="AT445" s="199">
        <f t="shared" si="282"/>
        <v>10</v>
      </c>
      <c r="AU445" s="199">
        <f t="shared" si="283"/>
        <v>0</v>
      </c>
      <c r="AV445" s="199">
        <f t="shared" si="284"/>
        <v>0</v>
      </c>
      <c r="AW445" s="201">
        <f t="shared" si="285"/>
        <v>0</v>
      </c>
      <c r="AX445" s="205">
        <f t="shared" si="286"/>
        <v>3</v>
      </c>
      <c r="AY445" s="199">
        <f t="shared" si="287"/>
        <v>0</v>
      </c>
      <c r="AZ445" s="199">
        <f t="shared" si="288"/>
        <v>0</v>
      </c>
      <c r="BA445" s="199">
        <f t="shared" si="289"/>
        <v>0</v>
      </c>
      <c r="BB445" s="201">
        <f t="shared" si="290"/>
        <v>0</v>
      </c>
      <c r="BC445" s="204">
        <f t="shared" si="291"/>
        <v>4</v>
      </c>
      <c r="BD445" s="199">
        <f t="shared" si="292"/>
        <v>0</v>
      </c>
      <c r="BE445" s="199">
        <f t="shared" si="293"/>
        <v>0</v>
      </c>
      <c r="BF445" s="199">
        <f t="shared" si="294"/>
        <v>0</v>
      </c>
      <c r="BG445" s="201">
        <f t="shared" si="295"/>
        <v>0</v>
      </c>
      <c r="BH445" s="204">
        <f t="shared" si="296"/>
        <v>4</v>
      </c>
      <c r="BI445" s="199">
        <f t="shared" si="297"/>
        <v>5</v>
      </c>
      <c r="BJ445" s="199">
        <f t="shared" si="298"/>
        <v>0</v>
      </c>
      <c r="BK445" s="199">
        <f t="shared" si="299"/>
        <v>0</v>
      </c>
      <c r="BL445" s="201">
        <f t="shared" si="300"/>
        <v>0</v>
      </c>
      <c r="BM445" s="206">
        <f t="shared" si="301"/>
        <v>3</v>
      </c>
      <c r="BN445" s="199">
        <f t="shared" si="302"/>
        <v>10</v>
      </c>
      <c r="BO445" s="199">
        <f t="shared" si="303"/>
        <v>0</v>
      </c>
      <c r="BP445" s="199">
        <f t="shared" si="304"/>
        <v>0</v>
      </c>
      <c r="BQ445" s="201">
        <f t="shared" si="305"/>
        <v>0</v>
      </c>
      <c r="BR445" s="207">
        <f t="shared" si="306"/>
        <v>3</v>
      </c>
      <c r="BS445" s="199">
        <f t="shared" si="307"/>
        <v>0</v>
      </c>
      <c r="BT445" s="199">
        <f t="shared" si="308"/>
        <v>0</v>
      </c>
      <c r="BU445" s="199">
        <f t="shared" si="309"/>
        <v>0</v>
      </c>
      <c r="BV445" s="201">
        <f t="shared" si="310"/>
        <v>0</v>
      </c>
      <c r="BW445" s="207">
        <f t="shared" si="311"/>
        <v>4</v>
      </c>
      <c r="BX445" s="235">
        <v>66</v>
      </c>
      <c r="BY445" s="235">
        <v>66</v>
      </c>
      <c r="BZ445" s="193" t="e">
        <f t="shared" si="312"/>
        <v>#VALUE!</v>
      </c>
      <c r="CA445" s="193">
        <f t="shared" si="313"/>
        <v>20</v>
      </c>
      <c r="CB445" s="193" t="e">
        <f t="shared" si="314"/>
        <v>#VALUE!</v>
      </c>
      <c r="CC445" s="193" t="e">
        <f t="shared" si="315"/>
        <v>#VALUE!</v>
      </c>
      <c r="CD445" s="193" t="e">
        <f t="shared" si="316"/>
        <v>#VALUE!</v>
      </c>
      <c r="CE445" s="193" t="e">
        <f t="shared" si="317"/>
        <v>#VALUE!</v>
      </c>
      <c r="CF445" s="193" t="e">
        <f t="shared" si="318"/>
        <v>#VALUE!</v>
      </c>
      <c r="CG445" s="193" t="e">
        <f t="shared" si="319"/>
        <v>#VALUE!</v>
      </c>
      <c r="CH445" s="193" t="e">
        <f t="shared" si="320"/>
        <v>#VALUE!</v>
      </c>
      <c r="CI445" s="193" t="e">
        <f t="shared" si="321"/>
        <v>#VALUE!</v>
      </c>
      <c r="CJ445" s="193" t="e">
        <f t="shared" si="322"/>
        <v>#VALUE!</v>
      </c>
      <c r="CK445" s="193" t="e">
        <f t="shared" si="323"/>
        <v>#VALUE!</v>
      </c>
      <c r="CL445" s="193" t="e">
        <f t="shared" si="324"/>
        <v>#VALUE!</v>
      </c>
      <c r="CM445" s="193" t="e">
        <f t="shared" si="325"/>
        <v>#VALUE!</v>
      </c>
      <c r="CN445" s="193" t="e">
        <f t="shared" si="326"/>
        <v>#VALUE!</v>
      </c>
      <c r="CO445" s="209" t="str">
        <f t="shared" si="327"/>
        <v>2023PEC AI 303</v>
      </c>
      <c r="CP445" s="193" t="e">
        <f t="shared" si="328"/>
        <v>#VALUE!</v>
      </c>
      <c r="CQ445" s="158"/>
      <c r="CR445" s="193">
        <f t="shared" si="329"/>
        <v>20</v>
      </c>
      <c r="CS445" s="193" t="e">
        <f t="shared" si="330"/>
        <v>#VALUE!</v>
      </c>
      <c r="CT445" s="193" t="e">
        <f t="shared" si="331"/>
        <v>#VALUE!</v>
      </c>
      <c r="CU445" s="193" t="e">
        <f t="shared" si="332"/>
        <v>#VALUE!</v>
      </c>
      <c r="CV445" s="193" t="e">
        <f t="shared" si="333"/>
        <v>#VALUE!</v>
      </c>
      <c r="CW445" s="193" t="e">
        <f t="shared" si="334"/>
        <v>#VALUE!</v>
      </c>
      <c r="CX445" s="193" t="e">
        <f t="shared" si="335"/>
        <v>#VALUE!</v>
      </c>
      <c r="CY445" s="193" t="e">
        <f t="shared" si="336"/>
        <v>#VALUE!</v>
      </c>
      <c r="CZ445" s="193" t="e">
        <f t="shared" si="337"/>
        <v>#VALUE!</v>
      </c>
      <c r="DA445" s="193" t="e">
        <f t="shared" si="338"/>
        <v>#VALUE!</v>
      </c>
      <c r="DB445" s="193" t="e">
        <f t="shared" si="339"/>
        <v>#VALUE!</v>
      </c>
      <c r="DC445" s="193" t="e">
        <f t="shared" si="340"/>
        <v>#VALUE!</v>
      </c>
      <c r="DD445" s="193" t="e">
        <f t="shared" si="341"/>
        <v>#VALUE!</v>
      </c>
      <c r="DE445" s="159"/>
      <c r="DF445" s="159" t="e">
        <f t="shared" si="342"/>
        <v>#VALUE!</v>
      </c>
      <c r="DG445" s="159"/>
      <c r="DH445" s="159"/>
      <c r="DI445" s="159"/>
      <c r="DJ445" s="159"/>
      <c r="DK445" s="159"/>
      <c r="DL445" s="159"/>
      <c r="DM445" s="159"/>
      <c r="DN445" s="159"/>
      <c r="DO445" s="159"/>
      <c r="DP445" s="159"/>
      <c r="DQ445" s="159"/>
      <c r="DR445" s="159">
        <f t="shared" si="343"/>
        <v>66</v>
      </c>
      <c r="DS445" s="188">
        <f t="shared" si="344"/>
        <v>13</v>
      </c>
      <c r="DT445" s="159">
        <f t="shared" si="345"/>
        <v>10</v>
      </c>
      <c r="DU445" s="159">
        <f t="shared" si="346"/>
        <v>10</v>
      </c>
      <c r="DV445" s="159">
        <f t="shared" si="347"/>
        <v>8</v>
      </c>
      <c r="DW445" s="159">
        <f t="shared" si="348"/>
        <v>10</v>
      </c>
      <c r="DX445" s="159">
        <f t="shared" si="349"/>
        <v>5</v>
      </c>
      <c r="DY445" s="210">
        <f t="shared" si="350"/>
        <v>10</v>
      </c>
      <c r="DZ445" s="159">
        <f t="shared" si="351"/>
        <v>66</v>
      </c>
      <c r="EA445" s="159">
        <f t="shared" si="352"/>
        <v>13</v>
      </c>
      <c r="EB445" s="159">
        <f t="shared" si="353"/>
        <v>10</v>
      </c>
      <c r="EC445" s="159">
        <f t="shared" si="443"/>
        <v>0</v>
      </c>
      <c r="ED445" s="159">
        <f t="shared" si="443"/>
        <v>0</v>
      </c>
      <c r="EE445" s="159">
        <f t="shared" si="444"/>
        <v>10</v>
      </c>
      <c r="EF445" s="159">
        <f t="shared" si="444"/>
        <v>8</v>
      </c>
      <c r="EG445" s="159">
        <f t="shared" si="354"/>
        <v>0</v>
      </c>
      <c r="EH445" s="159">
        <f t="shared" si="355"/>
        <v>10</v>
      </c>
      <c r="EI445" s="159">
        <f t="shared" si="445"/>
        <v>0</v>
      </c>
      <c r="EJ445" s="159">
        <f t="shared" si="445"/>
        <v>0</v>
      </c>
      <c r="EK445" s="159">
        <f t="shared" si="446"/>
        <v>5</v>
      </c>
      <c r="EL445" s="159">
        <f t="shared" si="446"/>
        <v>10</v>
      </c>
      <c r="EM445" s="159">
        <f t="shared" si="356"/>
        <v>0</v>
      </c>
      <c r="EN445" s="159"/>
      <c r="EO445" s="159"/>
      <c r="EP445" s="188">
        <f t="shared" si="357"/>
        <v>13</v>
      </c>
      <c r="EQ445" s="159">
        <f t="shared" si="358"/>
        <v>12</v>
      </c>
      <c r="ER445" s="159">
        <f t="shared" si="359"/>
        <v>12</v>
      </c>
      <c r="ES445" s="159">
        <f t="shared" si="360"/>
        <v>10</v>
      </c>
      <c r="ET445" s="159">
        <f t="shared" si="361"/>
        <v>8</v>
      </c>
      <c r="EU445" s="159">
        <f t="shared" si="362"/>
        <v>11</v>
      </c>
      <c r="EV445" s="159"/>
      <c r="EW445" s="159">
        <f t="shared" si="363"/>
        <v>66</v>
      </c>
      <c r="EX445" s="159">
        <f t="shared" si="364"/>
        <v>13</v>
      </c>
      <c r="EY445" s="159">
        <f t="shared" si="365"/>
        <v>12</v>
      </c>
      <c r="EZ445" s="159">
        <f t="shared" si="447"/>
        <v>0</v>
      </c>
      <c r="FA445" s="159">
        <f t="shared" si="447"/>
        <v>0</v>
      </c>
      <c r="FB445" s="159">
        <f t="shared" si="448"/>
        <v>12</v>
      </c>
      <c r="FC445" s="159">
        <f t="shared" si="448"/>
        <v>10</v>
      </c>
      <c r="FD445" s="159">
        <f t="shared" si="366"/>
        <v>0</v>
      </c>
      <c r="FE445" s="159">
        <f t="shared" si="367"/>
        <v>8</v>
      </c>
      <c r="FF445" s="159">
        <f t="shared" si="449"/>
        <v>0</v>
      </c>
      <c r="FG445" s="159">
        <f t="shared" si="449"/>
        <v>0</v>
      </c>
      <c r="FH445" s="159">
        <f t="shared" si="368"/>
        <v>11</v>
      </c>
      <c r="FI445" s="159">
        <v>0</v>
      </c>
      <c r="FJ445" s="159">
        <v>0</v>
      </c>
      <c r="FK445" s="159"/>
      <c r="FL445" s="159"/>
      <c r="FM445" s="235">
        <v>66</v>
      </c>
    </row>
    <row r="446" spans="1:169" ht="29" x14ac:dyDescent="0.2">
      <c r="A446" s="213">
        <v>433</v>
      </c>
      <c r="B446" s="195">
        <v>211423243436</v>
      </c>
      <c r="C446" s="196" t="s">
        <v>1533</v>
      </c>
      <c r="D446" s="197"/>
      <c r="E446" s="198" t="s">
        <v>1534</v>
      </c>
      <c r="F446" s="199">
        <f t="shared" si="243"/>
        <v>2</v>
      </c>
      <c r="G446" s="199">
        <f t="shared" si="244"/>
        <v>2</v>
      </c>
      <c r="H446" s="199">
        <f t="shared" si="245"/>
        <v>2</v>
      </c>
      <c r="I446" s="199">
        <f t="shared" si="246"/>
        <v>2</v>
      </c>
      <c r="J446" s="199">
        <f t="shared" si="247"/>
        <v>2</v>
      </c>
      <c r="K446" s="199">
        <f t="shared" si="248"/>
        <v>2</v>
      </c>
      <c r="L446" s="199">
        <f t="shared" si="249"/>
        <v>2</v>
      </c>
      <c r="M446" s="199">
        <f t="shared" si="250"/>
        <v>2</v>
      </c>
      <c r="N446" s="199">
        <f t="shared" si="251"/>
        <v>1</v>
      </c>
      <c r="O446" s="200">
        <f t="shared" si="252"/>
        <v>0</v>
      </c>
      <c r="P446" s="199">
        <f t="shared" si="253"/>
        <v>0</v>
      </c>
      <c r="Q446" s="199">
        <f t="shared" si="254"/>
        <v>0</v>
      </c>
      <c r="R446" s="199">
        <f t="shared" si="255"/>
        <v>0</v>
      </c>
      <c r="S446" s="201">
        <f t="shared" si="428"/>
        <v>0</v>
      </c>
      <c r="T446" s="202">
        <f t="shared" si="256"/>
        <v>4</v>
      </c>
      <c r="U446" s="199">
        <f t="shared" si="257"/>
        <v>11</v>
      </c>
      <c r="V446" s="199">
        <f t="shared" si="258"/>
        <v>0</v>
      </c>
      <c r="W446" s="199">
        <f t="shared" si="259"/>
        <v>0</v>
      </c>
      <c r="X446" s="201">
        <f t="shared" si="260"/>
        <v>0</v>
      </c>
      <c r="Y446" s="203">
        <f t="shared" si="261"/>
        <v>3</v>
      </c>
      <c r="Z446" s="199">
        <f t="shared" si="262"/>
        <v>12</v>
      </c>
      <c r="AA446" s="199">
        <f t="shared" si="263"/>
        <v>0</v>
      </c>
      <c r="AB446" s="199">
        <f t="shared" si="264"/>
        <v>0</v>
      </c>
      <c r="AC446" s="201">
        <f t="shared" si="265"/>
        <v>0</v>
      </c>
      <c r="AD446" s="202">
        <f t="shared" si="266"/>
        <v>3</v>
      </c>
      <c r="AE446" s="199">
        <f t="shared" si="267"/>
        <v>0</v>
      </c>
      <c r="AF446" s="199">
        <f t="shared" si="268"/>
        <v>0</v>
      </c>
      <c r="AG446" s="199">
        <f t="shared" si="269"/>
        <v>0</v>
      </c>
      <c r="AH446" s="201">
        <f t="shared" si="270"/>
        <v>0</v>
      </c>
      <c r="AI446" s="204">
        <f t="shared" si="271"/>
        <v>4</v>
      </c>
      <c r="AJ446" s="199">
        <f t="shared" si="272"/>
        <v>0</v>
      </c>
      <c r="AK446" s="199">
        <f t="shared" si="273"/>
        <v>0</v>
      </c>
      <c r="AL446" s="199">
        <f t="shared" si="274"/>
        <v>0</v>
      </c>
      <c r="AM446" s="201">
        <f t="shared" si="275"/>
        <v>0</v>
      </c>
      <c r="AN446" s="204">
        <f t="shared" si="276"/>
        <v>4</v>
      </c>
      <c r="AO446" s="199">
        <f t="shared" si="277"/>
        <v>12</v>
      </c>
      <c r="AP446" s="199">
        <f t="shared" si="278"/>
        <v>0</v>
      </c>
      <c r="AQ446" s="199">
        <f t="shared" si="279"/>
        <v>0</v>
      </c>
      <c r="AR446" s="201">
        <f t="shared" si="280"/>
        <v>0</v>
      </c>
      <c r="AS446" s="204">
        <f t="shared" si="281"/>
        <v>3</v>
      </c>
      <c r="AT446" s="199">
        <f t="shared" si="282"/>
        <v>0</v>
      </c>
      <c r="AU446" s="199">
        <f t="shared" si="283"/>
        <v>0</v>
      </c>
      <c r="AV446" s="199">
        <f t="shared" si="284"/>
        <v>0</v>
      </c>
      <c r="AW446" s="201">
        <f t="shared" si="285"/>
        <v>0</v>
      </c>
      <c r="AX446" s="205">
        <f t="shared" si="286"/>
        <v>4</v>
      </c>
      <c r="AY446" s="199">
        <f t="shared" si="287"/>
        <v>12</v>
      </c>
      <c r="AZ446" s="199">
        <f t="shared" si="288"/>
        <v>0</v>
      </c>
      <c r="BA446" s="199">
        <f t="shared" si="289"/>
        <v>0</v>
      </c>
      <c r="BB446" s="201">
        <f t="shared" si="290"/>
        <v>0</v>
      </c>
      <c r="BC446" s="204">
        <f t="shared" si="291"/>
        <v>3</v>
      </c>
      <c r="BD446" s="199">
        <f t="shared" si="292"/>
        <v>7</v>
      </c>
      <c r="BE446" s="199">
        <f t="shared" si="293"/>
        <v>0</v>
      </c>
      <c r="BF446" s="199">
        <f t="shared" si="294"/>
        <v>0</v>
      </c>
      <c r="BG446" s="201">
        <f t="shared" si="295"/>
        <v>0</v>
      </c>
      <c r="BH446" s="204">
        <f t="shared" si="296"/>
        <v>3</v>
      </c>
      <c r="BI446" s="199">
        <f t="shared" si="297"/>
        <v>0</v>
      </c>
      <c r="BJ446" s="199">
        <f t="shared" si="298"/>
        <v>0</v>
      </c>
      <c r="BK446" s="199">
        <f t="shared" si="299"/>
        <v>0</v>
      </c>
      <c r="BL446" s="201">
        <f t="shared" si="300"/>
        <v>0</v>
      </c>
      <c r="BM446" s="206">
        <f t="shared" si="301"/>
        <v>4</v>
      </c>
      <c r="BN446" s="199">
        <f t="shared" si="302"/>
        <v>0</v>
      </c>
      <c r="BO446" s="199">
        <f t="shared" si="303"/>
        <v>0</v>
      </c>
      <c r="BP446" s="199">
        <f t="shared" si="304"/>
        <v>0</v>
      </c>
      <c r="BQ446" s="201">
        <f t="shared" si="305"/>
        <v>0</v>
      </c>
      <c r="BR446" s="207">
        <f t="shared" si="306"/>
        <v>4</v>
      </c>
      <c r="BS446" s="199">
        <f t="shared" si="307"/>
        <v>13</v>
      </c>
      <c r="BT446" s="199">
        <f t="shared" si="308"/>
        <v>0</v>
      </c>
      <c r="BU446" s="199">
        <f t="shared" si="309"/>
        <v>0</v>
      </c>
      <c r="BV446" s="201">
        <f t="shared" si="310"/>
        <v>0</v>
      </c>
      <c r="BW446" s="207">
        <f t="shared" si="311"/>
        <v>3</v>
      </c>
      <c r="BX446" s="235">
        <v>84</v>
      </c>
      <c r="BY446" s="235">
        <v>84</v>
      </c>
      <c r="BZ446" s="193" t="e">
        <f t="shared" si="312"/>
        <v>#VALUE!</v>
      </c>
      <c r="CA446" s="193">
        <f t="shared" si="313"/>
        <v>20</v>
      </c>
      <c r="CB446" s="193" t="e">
        <f t="shared" si="314"/>
        <v>#VALUE!</v>
      </c>
      <c r="CC446" s="193" t="e">
        <f t="shared" si="315"/>
        <v>#VALUE!</v>
      </c>
      <c r="CD446" s="193" t="e">
        <f t="shared" si="316"/>
        <v>#VALUE!</v>
      </c>
      <c r="CE446" s="193" t="e">
        <f t="shared" si="317"/>
        <v>#VALUE!</v>
      </c>
      <c r="CF446" s="193" t="e">
        <f t="shared" si="318"/>
        <v>#VALUE!</v>
      </c>
      <c r="CG446" s="193" t="e">
        <f t="shared" si="319"/>
        <v>#VALUE!</v>
      </c>
      <c r="CH446" s="193" t="e">
        <f t="shared" si="320"/>
        <v>#VALUE!</v>
      </c>
      <c r="CI446" s="193" t="e">
        <f t="shared" si="321"/>
        <v>#VALUE!</v>
      </c>
      <c r="CJ446" s="193" t="e">
        <f t="shared" si="322"/>
        <v>#VALUE!</v>
      </c>
      <c r="CK446" s="193" t="e">
        <f t="shared" si="323"/>
        <v>#VALUE!</v>
      </c>
      <c r="CL446" s="193" t="e">
        <f t="shared" si="324"/>
        <v>#VALUE!</v>
      </c>
      <c r="CM446" s="193" t="e">
        <f t="shared" si="325"/>
        <v>#VALUE!</v>
      </c>
      <c r="CN446" s="193" t="e">
        <f t="shared" si="326"/>
        <v>#VALUE!</v>
      </c>
      <c r="CO446" s="209" t="str">
        <f t="shared" si="327"/>
        <v>2023PEC AI 304</v>
      </c>
      <c r="CP446" s="193" t="e">
        <f t="shared" si="328"/>
        <v>#VALUE!</v>
      </c>
      <c r="CQ446" s="158"/>
      <c r="CR446" s="193">
        <f t="shared" si="329"/>
        <v>20</v>
      </c>
      <c r="CS446" s="193" t="e">
        <f t="shared" si="330"/>
        <v>#VALUE!</v>
      </c>
      <c r="CT446" s="193" t="e">
        <f t="shared" si="331"/>
        <v>#VALUE!</v>
      </c>
      <c r="CU446" s="193" t="e">
        <f t="shared" si="332"/>
        <v>#VALUE!</v>
      </c>
      <c r="CV446" s="193" t="e">
        <f t="shared" si="333"/>
        <v>#VALUE!</v>
      </c>
      <c r="CW446" s="193" t="e">
        <f t="shared" si="334"/>
        <v>#VALUE!</v>
      </c>
      <c r="CX446" s="193" t="e">
        <f t="shared" si="335"/>
        <v>#VALUE!</v>
      </c>
      <c r="CY446" s="193" t="e">
        <f t="shared" si="336"/>
        <v>#VALUE!</v>
      </c>
      <c r="CZ446" s="193" t="e">
        <f t="shared" si="337"/>
        <v>#VALUE!</v>
      </c>
      <c r="DA446" s="193" t="e">
        <f t="shared" si="338"/>
        <v>#VALUE!</v>
      </c>
      <c r="DB446" s="193" t="e">
        <f t="shared" si="339"/>
        <v>#VALUE!</v>
      </c>
      <c r="DC446" s="193" t="e">
        <f t="shared" si="340"/>
        <v>#VALUE!</v>
      </c>
      <c r="DD446" s="193" t="e">
        <f t="shared" si="341"/>
        <v>#VALUE!</v>
      </c>
      <c r="DE446" s="159"/>
      <c r="DF446" s="159" t="e">
        <f t="shared" si="342"/>
        <v>#VALUE!</v>
      </c>
      <c r="DG446" s="159"/>
      <c r="DH446" s="159"/>
      <c r="DI446" s="159"/>
      <c r="DJ446" s="159"/>
      <c r="DK446" s="159"/>
      <c r="DL446" s="159"/>
      <c r="DM446" s="159"/>
      <c r="DN446" s="159"/>
      <c r="DO446" s="159"/>
      <c r="DP446" s="159"/>
      <c r="DQ446" s="159"/>
      <c r="DR446" s="159">
        <f t="shared" si="343"/>
        <v>84</v>
      </c>
      <c r="DS446" s="188">
        <f t="shared" si="344"/>
        <v>17</v>
      </c>
      <c r="DT446" s="159">
        <f t="shared" si="345"/>
        <v>11</v>
      </c>
      <c r="DU446" s="159">
        <f t="shared" si="346"/>
        <v>12</v>
      </c>
      <c r="DV446" s="159">
        <f t="shared" si="347"/>
        <v>12</v>
      </c>
      <c r="DW446" s="159">
        <f t="shared" si="348"/>
        <v>12</v>
      </c>
      <c r="DX446" s="159">
        <f t="shared" si="349"/>
        <v>7</v>
      </c>
      <c r="DY446" s="210">
        <f t="shared" si="350"/>
        <v>13</v>
      </c>
      <c r="DZ446" s="159">
        <f t="shared" si="351"/>
        <v>84</v>
      </c>
      <c r="EA446" s="159">
        <f t="shared" si="352"/>
        <v>17</v>
      </c>
      <c r="EB446" s="159">
        <f t="shared" si="353"/>
        <v>0</v>
      </c>
      <c r="EC446" s="159">
        <f t="shared" ref="EC446:ED461" si="450">IF(ISEVEN($B446),DT446,0)</f>
        <v>11</v>
      </c>
      <c r="ED446" s="159">
        <f t="shared" si="450"/>
        <v>12</v>
      </c>
      <c r="EE446" s="159">
        <f t="shared" ref="EE446:EF461" si="451">IF(ISODD($B446),DU446,0)</f>
        <v>0</v>
      </c>
      <c r="EF446" s="159">
        <f t="shared" si="451"/>
        <v>0</v>
      </c>
      <c r="EG446" s="159">
        <f t="shared" si="354"/>
        <v>12</v>
      </c>
      <c r="EH446" s="159">
        <f t="shared" si="355"/>
        <v>0</v>
      </c>
      <c r="EI446" s="159">
        <f t="shared" ref="EI446:EJ461" si="452">IF(ISEVEN($B446),DW446,0)</f>
        <v>12</v>
      </c>
      <c r="EJ446" s="159">
        <f t="shared" si="452"/>
        <v>7</v>
      </c>
      <c r="EK446" s="159">
        <f t="shared" ref="EK446:EL461" si="453">IF(ISODD($B446),DX446,0)</f>
        <v>0</v>
      </c>
      <c r="EL446" s="159">
        <f t="shared" si="453"/>
        <v>0</v>
      </c>
      <c r="EM446" s="159">
        <f t="shared" si="356"/>
        <v>13</v>
      </c>
      <c r="EN446" s="159"/>
      <c r="EO446" s="159"/>
      <c r="EP446" s="188">
        <f t="shared" si="357"/>
        <v>17</v>
      </c>
      <c r="EQ446" s="159">
        <f t="shared" si="358"/>
        <v>14</v>
      </c>
      <c r="ER446" s="159">
        <f t="shared" si="359"/>
        <v>15</v>
      </c>
      <c r="ES446" s="159">
        <f t="shared" si="360"/>
        <v>15</v>
      </c>
      <c r="ET446" s="159">
        <f t="shared" si="361"/>
        <v>10</v>
      </c>
      <c r="EU446" s="159">
        <f t="shared" si="362"/>
        <v>13</v>
      </c>
      <c r="EV446" s="159"/>
      <c r="EW446" s="159">
        <f t="shared" si="363"/>
        <v>84</v>
      </c>
      <c r="EX446" s="159">
        <f t="shared" si="364"/>
        <v>17</v>
      </c>
      <c r="EY446" s="159">
        <f t="shared" si="365"/>
        <v>0</v>
      </c>
      <c r="EZ446" s="159">
        <f t="shared" ref="EZ446:FA461" si="454">IF(ISEVEN($B446),EQ446,0)</f>
        <v>14</v>
      </c>
      <c r="FA446" s="159">
        <f t="shared" si="454"/>
        <v>15</v>
      </c>
      <c r="FB446" s="159">
        <f t="shared" ref="FB446:FC461" si="455">IF(ISODD($B446),ER446,0)</f>
        <v>0</v>
      </c>
      <c r="FC446" s="159">
        <f t="shared" si="455"/>
        <v>0</v>
      </c>
      <c r="FD446" s="159">
        <f t="shared" si="366"/>
        <v>15</v>
      </c>
      <c r="FE446" s="159">
        <f t="shared" si="367"/>
        <v>0</v>
      </c>
      <c r="FF446" s="159">
        <f t="shared" ref="FF446:FG461" si="456">IF(ISEVEN($B446),ET446,0)</f>
        <v>10</v>
      </c>
      <c r="FG446" s="159">
        <f t="shared" si="456"/>
        <v>13</v>
      </c>
      <c r="FH446" s="159">
        <f t="shared" si="368"/>
        <v>0</v>
      </c>
      <c r="FI446" s="159">
        <v>0</v>
      </c>
      <c r="FJ446" s="159">
        <v>0</v>
      </c>
      <c r="FK446" s="159"/>
      <c r="FL446" s="159"/>
      <c r="FM446" s="235">
        <v>84</v>
      </c>
    </row>
    <row r="447" spans="1:169" ht="18" x14ac:dyDescent="0.2">
      <c r="A447" s="194">
        <v>434</v>
      </c>
      <c r="B447" s="195">
        <v>211423243437</v>
      </c>
      <c r="C447" s="196" t="s">
        <v>1535</v>
      </c>
      <c r="D447" s="197"/>
      <c r="E447" s="198" t="s">
        <v>1536</v>
      </c>
      <c r="F447" s="199">
        <f t="shared" si="243"/>
        <v>2</v>
      </c>
      <c r="G447" s="199">
        <f t="shared" si="244"/>
        <v>2</v>
      </c>
      <c r="H447" s="199">
        <f t="shared" si="245"/>
        <v>2</v>
      </c>
      <c r="I447" s="199">
        <f t="shared" si="246"/>
        <v>2</v>
      </c>
      <c r="J447" s="199">
        <f t="shared" si="247"/>
        <v>2</v>
      </c>
      <c r="K447" s="199">
        <f t="shared" si="248"/>
        <v>2</v>
      </c>
      <c r="L447" s="199">
        <f t="shared" si="249"/>
        <v>1</v>
      </c>
      <c r="M447" s="199">
        <f t="shared" si="250"/>
        <v>0</v>
      </c>
      <c r="N447" s="199">
        <f t="shared" si="251"/>
        <v>0</v>
      </c>
      <c r="O447" s="200">
        <f t="shared" si="252"/>
        <v>0</v>
      </c>
      <c r="P447" s="199">
        <f t="shared" si="253"/>
        <v>9</v>
      </c>
      <c r="Q447" s="199">
        <f t="shared" si="254"/>
        <v>0</v>
      </c>
      <c r="R447" s="199">
        <f t="shared" si="255"/>
        <v>0</v>
      </c>
      <c r="S447" s="201">
        <f t="shared" si="428"/>
        <v>0</v>
      </c>
      <c r="T447" s="202">
        <f t="shared" si="256"/>
        <v>3</v>
      </c>
      <c r="U447" s="199">
        <f t="shared" si="257"/>
        <v>0</v>
      </c>
      <c r="V447" s="199">
        <f t="shared" si="258"/>
        <v>0</v>
      </c>
      <c r="W447" s="199">
        <f t="shared" si="259"/>
        <v>0</v>
      </c>
      <c r="X447" s="201">
        <f t="shared" si="260"/>
        <v>0</v>
      </c>
      <c r="Y447" s="203">
        <f t="shared" si="261"/>
        <v>4</v>
      </c>
      <c r="Z447" s="199">
        <f t="shared" si="262"/>
        <v>0</v>
      </c>
      <c r="AA447" s="199">
        <f t="shared" si="263"/>
        <v>0</v>
      </c>
      <c r="AB447" s="199">
        <f t="shared" si="264"/>
        <v>0</v>
      </c>
      <c r="AC447" s="201">
        <f t="shared" si="265"/>
        <v>0</v>
      </c>
      <c r="AD447" s="202">
        <f t="shared" si="266"/>
        <v>4</v>
      </c>
      <c r="AE447" s="199">
        <f t="shared" si="267"/>
        <v>9</v>
      </c>
      <c r="AF447" s="199">
        <f t="shared" si="268"/>
        <v>0</v>
      </c>
      <c r="AG447" s="199">
        <f t="shared" si="269"/>
        <v>0</v>
      </c>
      <c r="AH447" s="201">
        <f t="shared" si="270"/>
        <v>0</v>
      </c>
      <c r="AI447" s="204">
        <f t="shared" si="271"/>
        <v>3</v>
      </c>
      <c r="AJ447" s="199">
        <f t="shared" si="272"/>
        <v>8</v>
      </c>
      <c r="AK447" s="199">
        <f t="shared" si="273"/>
        <v>0</v>
      </c>
      <c r="AL447" s="199">
        <f t="shared" si="274"/>
        <v>0</v>
      </c>
      <c r="AM447" s="201">
        <f t="shared" si="275"/>
        <v>0</v>
      </c>
      <c r="AN447" s="204">
        <f t="shared" si="276"/>
        <v>3</v>
      </c>
      <c r="AO447" s="199">
        <f t="shared" si="277"/>
        <v>0</v>
      </c>
      <c r="AP447" s="199">
        <f t="shared" si="278"/>
        <v>0</v>
      </c>
      <c r="AQ447" s="199">
        <f t="shared" si="279"/>
        <v>0</v>
      </c>
      <c r="AR447" s="201">
        <f t="shared" si="280"/>
        <v>0</v>
      </c>
      <c r="AS447" s="204">
        <f t="shared" si="281"/>
        <v>4</v>
      </c>
      <c r="AT447" s="199">
        <f t="shared" si="282"/>
        <v>9</v>
      </c>
      <c r="AU447" s="199">
        <f t="shared" si="283"/>
        <v>0</v>
      </c>
      <c r="AV447" s="199">
        <f t="shared" si="284"/>
        <v>0</v>
      </c>
      <c r="AW447" s="201">
        <f t="shared" si="285"/>
        <v>0</v>
      </c>
      <c r="AX447" s="205">
        <f t="shared" si="286"/>
        <v>3</v>
      </c>
      <c r="AY447" s="199">
        <f t="shared" si="287"/>
        <v>0</v>
      </c>
      <c r="AZ447" s="199">
        <f t="shared" si="288"/>
        <v>0</v>
      </c>
      <c r="BA447" s="199">
        <f t="shared" si="289"/>
        <v>0</v>
      </c>
      <c r="BB447" s="201">
        <f t="shared" si="290"/>
        <v>0</v>
      </c>
      <c r="BC447" s="204">
        <f t="shared" si="291"/>
        <v>4</v>
      </c>
      <c r="BD447" s="199">
        <f t="shared" si="292"/>
        <v>0</v>
      </c>
      <c r="BE447" s="199">
        <f t="shared" si="293"/>
        <v>0</v>
      </c>
      <c r="BF447" s="199">
        <f t="shared" si="294"/>
        <v>0</v>
      </c>
      <c r="BG447" s="201">
        <f t="shared" si="295"/>
        <v>0</v>
      </c>
      <c r="BH447" s="204">
        <f t="shared" si="296"/>
        <v>4</v>
      </c>
      <c r="BI447" s="199">
        <f t="shared" si="297"/>
        <v>6</v>
      </c>
      <c r="BJ447" s="199">
        <f t="shared" si="298"/>
        <v>0</v>
      </c>
      <c r="BK447" s="199">
        <f t="shared" si="299"/>
        <v>0</v>
      </c>
      <c r="BL447" s="201">
        <f t="shared" si="300"/>
        <v>0</v>
      </c>
      <c r="BM447" s="206">
        <f t="shared" si="301"/>
        <v>3</v>
      </c>
      <c r="BN447" s="199">
        <f t="shared" si="302"/>
        <v>10</v>
      </c>
      <c r="BO447" s="199">
        <f t="shared" si="303"/>
        <v>0</v>
      </c>
      <c r="BP447" s="199">
        <f t="shared" si="304"/>
        <v>0</v>
      </c>
      <c r="BQ447" s="201">
        <f t="shared" si="305"/>
        <v>0</v>
      </c>
      <c r="BR447" s="207">
        <f t="shared" si="306"/>
        <v>3</v>
      </c>
      <c r="BS447" s="199">
        <f t="shared" si="307"/>
        <v>0</v>
      </c>
      <c r="BT447" s="199">
        <f t="shared" si="308"/>
        <v>0</v>
      </c>
      <c r="BU447" s="199">
        <f t="shared" si="309"/>
        <v>0</v>
      </c>
      <c r="BV447" s="201">
        <f t="shared" si="310"/>
        <v>0</v>
      </c>
      <c r="BW447" s="207">
        <f t="shared" si="311"/>
        <v>4</v>
      </c>
      <c r="BX447" s="235">
        <v>64</v>
      </c>
      <c r="BY447" s="235">
        <v>64</v>
      </c>
      <c r="BZ447" s="193" t="e">
        <f t="shared" si="312"/>
        <v>#VALUE!</v>
      </c>
      <c r="CA447" s="193">
        <f t="shared" si="313"/>
        <v>20</v>
      </c>
      <c r="CB447" s="193" t="e">
        <f t="shared" si="314"/>
        <v>#VALUE!</v>
      </c>
      <c r="CC447" s="193" t="e">
        <f t="shared" si="315"/>
        <v>#VALUE!</v>
      </c>
      <c r="CD447" s="193" t="e">
        <f t="shared" si="316"/>
        <v>#VALUE!</v>
      </c>
      <c r="CE447" s="193" t="e">
        <f t="shared" si="317"/>
        <v>#VALUE!</v>
      </c>
      <c r="CF447" s="193" t="e">
        <f t="shared" si="318"/>
        <v>#VALUE!</v>
      </c>
      <c r="CG447" s="193" t="e">
        <f t="shared" si="319"/>
        <v>#VALUE!</v>
      </c>
      <c r="CH447" s="193" t="e">
        <f t="shared" si="320"/>
        <v>#VALUE!</v>
      </c>
      <c r="CI447" s="193" t="e">
        <f t="shared" si="321"/>
        <v>#VALUE!</v>
      </c>
      <c r="CJ447" s="193" t="e">
        <f t="shared" si="322"/>
        <v>#VALUE!</v>
      </c>
      <c r="CK447" s="193" t="e">
        <f t="shared" si="323"/>
        <v>#VALUE!</v>
      </c>
      <c r="CL447" s="193" t="e">
        <f t="shared" si="324"/>
        <v>#VALUE!</v>
      </c>
      <c r="CM447" s="193" t="e">
        <f t="shared" si="325"/>
        <v>#VALUE!</v>
      </c>
      <c r="CN447" s="193" t="e">
        <f t="shared" si="326"/>
        <v>#VALUE!</v>
      </c>
      <c r="CO447" s="209" t="str">
        <f t="shared" si="327"/>
        <v>2023PEC AI 305</v>
      </c>
      <c r="CP447" s="193" t="e">
        <f t="shared" si="328"/>
        <v>#VALUE!</v>
      </c>
      <c r="CQ447" s="158"/>
      <c r="CR447" s="193">
        <f t="shared" si="329"/>
        <v>20</v>
      </c>
      <c r="CS447" s="193" t="e">
        <f t="shared" si="330"/>
        <v>#VALUE!</v>
      </c>
      <c r="CT447" s="193" t="e">
        <f t="shared" si="331"/>
        <v>#VALUE!</v>
      </c>
      <c r="CU447" s="193" t="e">
        <f t="shared" si="332"/>
        <v>#VALUE!</v>
      </c>
      <c r="CV447" s="193" t="e">
        <f t="shared" si="333"/>
        <v>#VALUE!</v>
      </c>
      <c r="CW447" s="193" t="e">
        <f t="shared" si="334"/>
        <v>#VALUE!</v>
      </c>
      <c r="CX447" s="193" t="e">
        <f t="shared" si="335"/>
        <v>#VALUE!</v>
      </c>
      <c r="CY447" s="193" t="e">
        <f t="shared" si="336"/>
        <v>#VALUE!</v>
      </c>
      <c r="CZ447" s="193" t="e">
        <f t="shared" si="337"/>
        <v>#VALUE!</v>
      </c>
      <c r="DA447" s="193" t="e">
        <f t="shared" si="338"/>
        <v>#VALUE!</v>
      </c>
      <c r="DB447" s="193" t="e">
        <f t="shared" si="339"/>
        <v>#VALUE!</v>
      </c>
      <c r="DC447" s="193" t="e">
        <f t="shared" si="340"/>
        <v>#VALUE!</v>
      </c>
      <c r="DD447" s="193" t="e">
        <f t="shared" si="341"/>
        <v>#VALUE!</v>
      </c>
      <c r="DE447" s="159"/>
      <c r="DF447" s="159" t="e">
        <f t="shared" si="342"/>
        <v>#VALUE!</v>
      </c>
      <c r="DG447" s="159"/>
      <c r="DH447" s="159"/>
      <c r="DI447" s="159"/>
      <c r="DJ447" s="159"/>
      <c r="DK447" s="159"/>
      <c r="DL447" s="159"/>
      <c r="DM447" s="159"/>
      <c r="DN447" s="159"/>
      <c r="DO447" s="159"/>
      <c r="DP447" s="159"/>
      <c r="DQ447" s="159"/>
      <c r="DR447" s="159">
        <f t="shared" si="343"/>
        <v>64</v>
      </c>
      <c r="DS447" s="188">
        <f t="shared" si="344"/>
        <v>13</v>
      </c>
      <c r="DT447" s="159">
        <f t="shared" si="345"/>
        <v>9</v>
      </c>
      <c r="DU447" s="159">
        <f t="shared" si="346"/>
        <v>9</v>
      </c>
      <c r="DV447" s="159">
        <f t="shared" si="347"/>
        <v>8</v>
      </c>
      <c r="DW447" s="159">
        <f t="shared" si="348"/>
        <v>9</v>
      </c>
      <c r="DX447" s="159">
        <f t="shared" si="349"/>
        <v>6</v>
      </c>
      <c r="DY447" s="210">
        <f t="shared" si="350"/>
        <v>10</v>
      </c>
      <c r="DZ447" s="159">
        <f t="shared" si="351"/>
        <v>64</v>
      </c>
      <c r="EA447" s="159">
        <f t="shared" si="352"/>
        <v>13</v>
      </c>
      <c r="EB447" s="159">
        <f t="shared" si="353"/>
        <v>9</v>
      </c>
      <c r="EC447" s="159">
        <f t="shared" si="450"/>
        <v>0</v>
      </c>
      <c r="ED447" s="159">
        <f t="shared" si="450"/>
        <v>0</v>
      </c>
      <c r="EE447" s="159">
        <f t="shared" si="451"/>
        <v>9</v>
      </c>
      <c r="EF447" s="159">
        <f t="shared" si="451"/>
        <v>8</v>
      </c>
      <c r="EG447" s="159">
        <f t="shared" si="354"/>
        <v>0</v>
      </c>
      <c r="EH447" s="159">
        <f t="shared" si="355"/>
        <v>9</v>
      </c>
      <c r="EI447" s="159">
        <f t="shared" si="452"/>
        <v>0</v>
      </c>
      <c r="EJ447" s="159">
        <f t="shared" si="452"/>
        <v>0</v>
      </c>
      <c r="EK447" s="159">
        <f t="shared" si="453"/>
        <v>6</v>
      </c>
      <c r="EL447" s="159">
        <f t="shared" si="453"/>
        <v>10</v>
      </c>
      <c r="EM447" s="159">
        <f t="shared" si="356"/>
        <v>0</v>
      </c>
      <c r="EN447" s="159"/>
      <c r="EO447" s="159"/>
      <c r="EP447" s="188">
        <f t="shared" si="357"/>
        <v>13</v>
      </c>
      <c r="EQ447" s="159">
        <f t="shared" si="358"/>
        <v>11</v>
      </c>
      <c r="ER447" s="159">
        <f t="shared" si="359"/>
        <v>11</v>
      </c>
      <c r="ES447" s="159">
        <f t="shared" si="360"/>
        <v>10</v>
      </c>
      <c r="ET447" s="159">
        <f t="shared" si="361"/>
        <v>9</v>
      </c>
      <c r="EU447" s="159">
        <f t="shared" si="362"/>
        <v>10</v>
      </c>
      <c r="EV447" s="159"/>
      <c r="EW447" s="159">
        <f t="shared" si="363"/>
        <v>64</v>
      </c>
      <c r="EX447" s="159">
        <f t="shared" si="364"/>
        <v>13</v>
      </c>
      <c r="EY447" s="159">
        <f t="shared" si="365"/>
        <v>11</v>
      </c>
      <c r="EZ447" s="159">
        <f t="shared" si="454"/>
        <v>0</v>
      </c>
      <c r="FA447" s="159">
        <f t="shared" si="454"/>
        <v>0</v>
      </c>
      <c r="FB447" s="159">
        <f t="shared" si="455"/>
        <v>11</v>
      </c>
      <c r="FC447" s="159">
        <f t="shared" si="455"/>
        <v>10</v>
      </c>
      <c r="FD447" s="159">
        <f t="shared" si="366"/>
        <v>0</v>
      </c>
      <c r="FE447" s="159">
        <f t="shared" si="367"/>
        <v>9</v>
      </c>
      <c r="FF447" s="159">
        <f t="shared" si="456"/>
        <v>0</v>
      </c>
      <c r="FG447" s="159">
        <f t="shared" si="456"/>
        <v>0</v>
      </c>
      <c r="FH447" s="159">
        <f t="shared" si="368"/>
        <v>10</v>
      </c>
      <c r="FI447" s="159">
        <v>0</v>
      </c>
      <c r="FJ447" s="159">
        <v>0</v>
      </c>
      <c r="FK447" s="159"/>
      <c r="FL447" s="159"/>
      <c r="FM447" s="235">
        <v>64</v>
      </c>
    </row>
    <row r="448" spans="1:169" ht="18" x14ac:dyDescent="0.2">
      <c r="A448" s="213">
        <v>435</v>
      </c>
      <c r="B448" s="211">
        <v>211423243438</v>
      </c>
      <c r="C448" s="211" t="s">
        <v>1537</v>
      </c>
      <c r="D448" s="197"/>
      <c r="E448" s="212" t="s">
        <v>1538</v>
      </c>
      <c r="F448" s="199">
        <f t="shared" si="243"/>
        <v>2</v>
      </c>
      <c r="G448" s="199">
        <f t="shared" si="244"/>
        <v>2</v>
      </c>
      <c r="H448" s="199">
        <f t="shared" si="245"/>
        <v>2</v>
      </c>
      <c r="I448" s="199">
        <f t="shared" si="246"/>
        <v>0</v>
      </c>
      <c r="J448" s="199">
        <f t="shared" si="247"/>
        <v>0</v>
      </c>
      <c r="K448" s="199">
        <f t="shared" si="248"/>
        <v>0</v>
      </c>
      <c r="L448" s="199">
        <f t="shared" si="249"/>
        <v>0</v>
      </c>
      <c r="M448" s="199">
        <f t="shared" si="250"/>
        <v>0</v>
      </c>
      <c r="N448" s="199">
        <f t="shared" si="251"/>
        <v>0</v>
      </c>
      <c r="O448" s="200">
        <f t="shared" si="252"/>
        <v>0</v>
      </c>
      <c r="P448" s="199">
        <f t="shared" si="253"/>
        <v>0</v>
      </c>
      <c r="Q448" s="199">
        <f t="shared" si="254"/>
        <v>0</v>
      </c>
      <c r="R448" s="199">
        <f t="shared" si="255"/>
        <v>0</v>
      </c>
      <c r="S448" s="201">
        <f t="shared" si="428"/>
        <v>0</v>
      </c>
      <c r="T448" s="202">
        <f t="shared" si="256"/>
        <v>4</v>
      </c>
      <c r="U448" s="199">
        <f t="shared" si="257"/>
        <v>4</v>
      </c>
      <c r="V448" s="199">
        <f t="shared" si="258"/>
        <v>0</v>
      </c>
      <c r="W448" s="199">
        <f t="shared" si="259"/>
        <v>0</v>
      </c>
      <c r="X448" s="201">
        <f t="shared" si="260"/>
        <v>0</v>
      </c>
      <c r="Y448" s="203">
        <f t="shared" si="261"/>
        <v>3</v>
      </c>
      <c r="Z448" s="199">
        <f t="shared" si="262"/>
        <v>5</v>
      </c>
      <c r="AA448" s="199">
        <f t="shared" si="263"/>
        <v>0</v>
      </c>
      <c r="AB448" s="199">
        <f t="shared" si="264"/>
        <v>0</v>
      </c>
      <c r="AC448" s="201">
        <f t="shared" si="265"/>
        <v>0</v>
      </c>
      <c r="AD448" s="202">
        <f t="shared" si="266"/>
        <v>3</v>
      </c>
      <c r="AE448" s="199">
        <f t="shared" si="267"/>
        <v>0</v>
      </c>
      <c r="AF448" s="199">
        <f t="shared" si="268"/>
        <v>0</v>
      </c>
      <c r="AG448" s="199">
        <f t="shared" si="269"/>
        <v>0</v>
      </c>
      <c r="AH448" s="201">
        <f t="shared" si="270"/>
        <v>0</v>
      </c>
      <c r="AI448" s="204">
        <f t="shared" si="271"/>
        <v>4</v>
      </c>
      <c r="AJ448" s="199">
        <f t="shared" si="272"/>
        <v>0</v>
      </c>
      <c r="AK448" s="199">
        <f t="shared" si="273"/>
        <v>0</v>
      </c>
      <c r="AL448" s="199">
        <f t="shared" si="274"/>
        <v>0</v>
      </c>
      <c r="AM448" s="201">
        <f t="shared" si="275"/>
        <v>0</v>
      </c>
      <c r="AN448" s="204">
        <f t="shared" si="276"/>
        <v>4</v>
      </c>
      <c r="AO448" s="199">
        <f t="shared" si="277"/>
        <v>5</v>
      </c>
      <c r="AP448" s="199">
        <f t="shared" si="278"/>
        <v>0</v>
      </c>
      <c r="AQ448" s="199">
        <f t="shared" si="279"/>
        <v>0</v>
      </c>
      <c r="AR448" s="201">
        <f t="shared" si="280"/>
        <v>0</v>
      </c>
      <c r="AS448" s="204">
        <f t="shared" si="281"/>
        <v>3</v>
      </c>
      <c r="AT448" s="199">
        <f t="shared" si="282"/>
        <v>0</v>
      </c>
      <c r="AU448" s="199">
        <f t="shared" si="283"/>
        <v>0</v>
      </c>
      <c r="AV448" s="199">
        <f t="shared" si="284"/>
        <v>0</v>
      </c>
      <c r="AW448" s="201">
        <f t="shared" si="285"/>
        <v>0</v>
      </c>
      <c r="AX448" s="205">
        <f t="shared" si="286"/>
        <v>4</v>
      </c>
      <c r="AY448" s="199">
        <f t="shared" si="287"/>
        <v>5</v>
      </c>
      <c r="AZ448" s="199">
        <f t="shared" si="288"/>
        <v>0</v>
      </c>
      <c r="BA448" s="199">
        <f t="shared" si="289"/>
        <v>0</v>
      </c>
      <c r="BB448" s="201">
        <f t="shared" si="290"/>
        <v>0</v>
      </c>
      <c r="BC448" s="204">
        <f t="shared" si="291"/>
        <v>3</v>
      </c>
      <c r="BD448" s="199">
        <f t="shared" si="292"/>
        <v>0</v>
      </c>
      <c r="BE448" s="199">
        <f t="shared" si="293"/>
        <v>0</v>
      </c>
      <c r="BF448" s="199">
        <f t="shared" si="294"/>
        <v>0</v>
      </c>
      <c r="BG448" s="201">
        <f t="shared" si="295"/>
        <v>0</v>
      </c>
      <c r="BH448" s="204">
        <f t="shared" si="296"/>
        <v>4</v>
      </c>
      <c r="BI448" s="199">
        <f t="shared" si="297"/>
        <v>0</v>
      </c>
      <c r="BJ448" s="199">
        <f t="shared" si="298"/>
        <v>0</v>
      </c>
      <c r="BK448" s="199">
        <f t="shared" si="299"/>
        <v>0</v>
      </c>
      <c r="BL448" s="201">
        <f t="shared" si="300"/>
        <v>0</v>
      </c>
      <c r="BM448" s="206">
        <f t="shared" si="301"/>
        <v>4</v>
      </c>
      <c r="BN448" s="199">
        <f t="shared" si="302"/>
        <v>0</v>
      </c>
      <c r="BO448" s="199">
        <f t="shared" si="303"/>
        <v>0</v>
      </c>
      <c r="BP448" s="199">
        <f t="shared" si="304"/>
        <v>0</v>
      </c>
      <c r="BQ448" s="201">
        <f t="shared" si="305"/>
        <v>0</v>
      </c>
      <c r="BR448" s="207">
        <f t="shared" si="306"/>
        <v>4</v>
      </c>
      <c r="BS448" s="199">
        <f t="shared" si="307"/>
        <v>5</v>
      </c>
      <c r="BT448" s="199">
        <f t="shared" si="308"/>
        <v>0</v>
      </c>
      <c r="BU448" s="199">
        <f t="shared" si="309"/>
        <v>0</v>
      </c>
      <c r="BV448" s="201">
        <f t="shared" si="310"/>
        <v>0</v>
      </c>
      <c r="BW448" s="207">
        <f t="shared" si="311"/>
        <v>3</v>
      </c>
      <c r="BX448" s="235">
        <v>30</v>
      </c>
      <c r="BY448" s="235">
        <v>30</v>
      </c>
      <c r="BZ448" s="193" t="e">
        <f t="shared" si="312"/>
        <v>#VALUE!</v>
      </c>
      <c r="CA448" s="193">
        <f t="shared" si="313"/>
        <v>20</v>
      </c>
      <c r="CB448" s="193" t="e">
        <f t="shared" si="314"/>
        <v>#VALUE!</v>
      </c>
      <c r="CC448" s="193" t="e">
        <f t="shared" si="315"/>
        <v>#VALUE!</v>
      </c>
      <c r="CD448" s="193" t="e">
        <f t="shared" si="316"/>
        <v>#VALUE!</v>
      </c>
      <c r="CE448" s="193" t="e">
        <f t="shared" si="317"/>
        <v>#VALUE!</v>
      </c>
      <c r="CF448" s="193" t="e">
        <f t="shared" si="318"/>
        <v>#VALUE!</v>
      </c>
      <c r="CG448" s="193" t="e">
        <f t="shared" si="319"/>
        <v>#VALUE!</v>
      </c>
      <c r="CH448" s="193" t="e">
        <f t="shared" si="320"/>
        <v>#VALUE!</v>
      </c>
      <c r="CI448" s="193" t="e">
        <f t="shared" si="321"/>
        <v>#VALUE!</v>
      </c>
      <c r="CJ448" s="193" t="e">
        <f t="shared" si="322"/>
        <v>#VALUE!</v>
      </c>
      <c r="CK448" s="193" t="e">
        <f t="shared" si="323"/>
        <v>#VALUE!</v>
      </c>
      <c r="CL448" s="193" t="e">
        <f t="shared" si="324"/>
        <v>#VALUE!</v>
      </c>
      <c r="CM448" s="193" t="e">
        <f t="shared" si="325"/>
        <v>#VALUE!</v>
      </c>
      <c r="CN448" s="193" t="e">
        <f t="shared" si="326"/>
        <v>#VALUE!</v>
      </c>
      <c r="CO448" s="209" t="str">
        <f t="shared" si="327"/>
        <v>2023PEC AI 263</v>
      </c>
      <c r="CP448" s="193" t="e">
        <f t="shared" si="328"/>
        <v>#VALUE!</v>
      </c>
      <c r="CQ448" s="158"/>
      <c r="CR448" s="193">
        <f t="shared" si="329"/>
        <v>20</v>
      </c>
      <c r="CS448" s="193" t="e">
        <f t="shared" si="330"/>
        <v>#VALUE!</v>
      </c>
      <c r="CT448" s="193" t="e">
        <f t="shared" si="331"/>
        <v>#VALUE!</v>
      </c>
      <c r="CU448" s="193" t="e">
        <f t="shared" si="332"/>
        <v>#VALUE!</v>
      </c>
      <c r="CV448" s="193" t="e">
        <f t="shared" si="333"/>
        <v>#VALUE!</v>
      </c>
      <c r="CW448" s="193" t="e">
        <f t="shared" si="334"/>
        <v>#VALUE!</v>
      </c>
      <c r="CX448" s="193" t="e">
        <f t="shared" si="335"/>
        <v>#VALUE!</v>
      </c>
      <c r="CY448" s="193" t="e">
        <f t="shared" si="336"/>
        <v>#VALUE!</v>
      </c>
      <c r="CZ448" s="193" t="e">
        <f t="shared" si="337"/>
        <v>#VALUE!</v>
      </c>
      <c r="DA448" s="193" t="e">
        <f t="shared" si="338"/>
        <v>#VALUE!</v>
      </c>
      <c r="DB448" s="193" t="e">
        <f t="shared" si="339"/>
        <v>#VALUE!</v>
      </c>
      <c r="DC448" s="193" t="e">
        <f t="shared" si="340"/>
        <v>#VALUE!</v>
      </c>
      <c r="DD448" s="193" t="e">
        <f t="shared" si="341"/>
        <v>#VALUE!</v>
      </c>
      <c r="DE448" s="159"/>
      <c r="DF448" s="159" t="e">
        <f t="shared" si="342"/>
        <v>#VALUE!</v>
      </c>
      <c r="DG448" s="159"/>
      <c r="DH448" s="159"/>
      <c r="DI448" s="159"/>
      <c r="DJ448" s="159"/>
      <c r="DK448" s="159"/>
      <c r="DL448" s="159"/>
      <c r="DM448" s="159"/>
      <c r="DN448" s="159"/>
      <c r="DO448" s="159"/>
      <c r="DP448" s="159"/>
      <c r="DQ448" s="159"/>
      <c r="DR448" s="159">
        <f t="shared" si="343"/>
        <v>30</v>
      </c>
      <c r="DS448" s="188">
        <f t="shared" si="344"/>
        <v>6</v>
      </c>
      <c r="DT448" s="159">
        <f t="shared" si="345"/>
        <v>4</v>
      </c>
      <c r="DU448" s="159">
        <f t="shared" si="346"/>
        <v>5</v>
      </c>
      <c r="DV448" s="159">
        <f t="shared" si="347"/>
        <v>5</v>
      </c>
      <c r="DW448" s="159">
        <f t="shared" si="348"/>
        <v>5</v>
      </c>
      <c r="DX448" s="159">
        <f t="shared" si="349"/>
        <v>0</v>
      </c>
      <c r="DY448" s="210">
        <f t="shared" si="350"/>
        <v>5</v>
      </c>
      <c r="DZ448" s="159">
        <f t="shared" si="351"/>
        <v>30</v>
      </c>
      <c r="EA448" s="159">
        <f t="shared" si="352"/>
        <v>6</v>
      </c>
      <c r="EB448" s="159">
        <f t="shared" si="353"/>
        <v>0</v>
      </c>
      <c r="EC448" s="159">
        <f t="shared" si="450"/>
        <v>4</v>
      </c>
      <c r="ED448" s="159">
        <f t="shared" si="450"/>
        <v>5</v>
      </c>
      <c r="EE448" s="159">
        <f t="shared" si="451"/>
        <v>0</v>
      </c>
      <c r="EF448" s="159">
        <f t="shared" si="451"/>
        <v>0</v>
      </c>
      <c r="EG448" s="159">
        <f t="shared" si="354"/>
        <v>5</v>
      </c>
      <c r="EH448" s="159">
        <f t="shared" si="355"/>
        <v>0</v>
      </c>
      <c r="EI448" s="159">
        <f t="shared" si="452"/>
        <v>5</v>
      </c>
      <c r="EJ448" s="159">
        <f t="shared" si="452"/>
        <v>0</v>
      </c>
      <c r="EK448" s="159">
        <f t="shared" si="453"/>
        <v>0</v>
      </c>
      <c r="EL448" s="159">
        <f t="shared" si="453"/>
        <v>0</v>
      </c>
      <c r="EM448" s="159">
        <f t="shared" si="356"/>
        <v>5</v>
      </c>
      <c r="EN448" s="159"/>
      <c r="EO448" s="159"/>
      <c r="EP448" s="188">
        <f t="shared" si="357"/>
        <v>6</v>
      </c>
      <c r="EQ448" s="159">
        <f t="shared" si="358"/>
        <v>5</v>
      </c>
      <c r="ER448" s="159">
        <f t="shared" si="359"/>
        <v>6</v>
      </c>
      <c r="ES448" s="159">
        <f t="shared" si="360"/>
        <v>6</v>
      </c>
      <c r="ET448" s="159">
        <f t="shared" si="361"/>
        <v>2</v>
      </c>
      <c r="EU448" s="159">
        <f t="shared" si="362"/>
        <v>5</v>
      </c>
      <c r="EV448" s="159"/>
      <c r="EW448" s="159">
        <f t="shared" si="363"/>
        <v>30</v>
      </c>
      <c r="EX448" s="159">
        <f t="shared" si="364"/>
        <v>6</v>
      </c>
      <c r="EY448" s="159">
        <f t="shared" si="365"/>
        <v>0</v>
      </c>
      <c r="EZ448" s="159">
        <f t="shared" si="454"/>
        <v>5</v>
      </c>
      <c r="FA448" s="159">
        <f t="shared" si="454"/>
        <v>6</v>
      </c>
      <c r="FB448" s="159">
        <f t="shared" si="455"/>
        <v>0</v>
      </c>
      <c r="FC448" s="159">
        <f t="shared" si="455"/>
        <v>0</v>
      </c>
      <c r="FD448" s="159">
        <f t="shared" si="366"/>
        <v>6</v>
      </c>
      <c r="FE448" s="159">
        <f t="shared" si="367"/>
        <v>0</v>
      </c>
      <c r="FF448" s="159">
        <f t="shared" si="456"/>
        <v>2</v>
      </c>
      <c r="FG448" s="159">
        <f t="shared" si="456"/>
        <v>5</v>
      </c>
      <c r="FH448" s="159">
        <f t="shared" si="368"/>
        <v>0</v>
      </c>
      <c r="FI448" s="159">
        <v>0</v>
      </c>
      <c r="FJ448" s="159">
        <v>0</v>
      </c>
      <c r="FK448" s="159"/>
      <c r="FL448" s="159"/>
      <c r="FM448" s="235">
        <v>30</v>
      </c>
    </row>
    <row r="449" spans="1:169" ht="18" x14ac:dyDescent="0.2">
      <c r="A449" s="194">
        <v>436</v>
      </c>
      <c r="B449" s="211">
        <v>211423243439</v>
      </c>
      <c r="C449" s="211" t="s">
        <v>1539</v>
      </c>
      <c r="D449" s="197"/>
      <c r="E449" s="212" t="s">
        <v>1540</v>
      </c>
      <c r="F449" s="199">
        <f t="shared" si="243"/>
        <v>2</v>
      </c>
      <c r="G449" s="199">
        <f t="shared" si="244"/>
        <v>2</v>
      </c>
      <c r="H449" s="199">
        <f t="shared" si="245"/>
        <v>2</v>
      </c>
      <c r="I449" s="199">
        <f t="shared" si="246"/>
        <v>2</v>
      </c>
      <c r="J449" s="199">
        <f t="shared" si="247"/>
        <v>2</v>
      </c>
      <c r="K449" s="199">
        <f t="shared" si="248"/>
        <v>2</v>
      </c>
      <c r="L449" s="199">
        <f t="shared" si="249"/>
        <v>1</v>
      </c>
      <c r="M449" s="199">
        <f t="shared" si="250"/>
        <v>0</v>
      </c>
      <c r="N449" s="199">
        <f t="shared" si="251"/>
        <v>0</v>
      </c>
      <c r="O449" s="200">
        <f t="shared" si="252"/>
        <v>0</v>
      </c>
      <c r="P449" s="199">
        <f t="shared" si="253"/>
        <v>10</v>
      </c>
      <c r="Q449" s="199">
        <f t="shared" si="254"/>
        <v>0</v>
      </c>
      <c r="R449" s="199">
        <f t="shared" si="255"/>
        <v>0</v>
      </c>
      <c r="S449" s="201">
        <f t="shared" si="428"/>
        <v>0</v>
      </c>
      <c r="T449" s="202">
        <f t="shared" si="256"/>
        <v>3</v>
      </c>
      <c r="U449" s="199">
        <f t="shared" si="257"/>
        <v>0</v>
      </c>
      <c r="V449" s="199">
        <f t="shared" si="258"/>
        <v>0</v>
      </c>
      <c r="W449" s="199">
        <f t="shared" si="259"/>
        <v>0</v>
      </c>
      <c r="X449" s="201">
        <f t="shared" si="260"/>
        <v>0</v>
      </c>
      <c r="Y449" s="203">
        <f t="shared" si="261"/>
        <v>4</v>
      </c>
      <c r="Z449" s="199">
        <f t="shared" si="262"/>
        <v>0</v>
      </c>
      <c r="AA449" s="199">
        <f t="shared" si="263"/>
        <v>0</v>
      </c>
      <c r="AB449" s="199">
        <f t="shared" si="264"/>
        <v>0</v>
      </c>
      <c r="AC449" s="201">
        <f t="shared" si="265"/>
        <v>0</v>
      </c>
      <c r="AD449" s="202">
        <f t="shared" si="266"/>
        <v>4</v>
      </c>
      <c r="AE449" s="199">
        <f t="shared" si="267"/>
        <v>10</v>
      </c>
      <c r="AF449" s="199">
        <f t="shared" si="268"/>
        <v>0</v>
      </c>
      <c r="AG449" s="199">
        <f t="shared" si="269"/>
        <v>0</v>
      </c>
      <c r="AH449" s="201">
        <f t="shared" si="270"/>
        <v>0</v>
      </c>
      <c r="AI449" s="204">
        <f t="shared" si="271"/>
        <v>3</v>
      </c>
      <c r="AJ449" s="199">
        <f t="shared" si="272"/>
        <v>9</v>
      </c>
      <c r="AK449" s="199">
        <f t="shared" si="273"/>
        <v>0</v>
      </c>
      <c r="AL449" s="199">
        <f t="shared" si="274"/>
        <v>0</v>
      </c>
      <c r="AM449" s="201">
        <f t="shared" si="275"/>
        <v>0</v>
      </c>
      <c r="AN449" s="204">
        <f t="shared" si="276"/>
        <v>3</v>
      </c>
      <c r="AO449" s="199">
        <f t="shared" si="277"/>
        <v>0</v>
      </c>
      <c r="AP449" s="199">
        <f t="shared" si="278"/>
        <v>0</v>
      </c>
      <c r="AQ449" s="199">
        <f t="shared" si="279"/>
        <v>0</v>
      </c>
      <c r="AR449" s="201">
        <f t="shared" si="280"/>
        <v>0</v>
      </c>
      <c r="AS449" s="204">
        <f t="shared" si="281"/>
        <v>4</v>
      </c>
      <c r="AT449" s="199">
        <f t="shared" si="282"/>
        <v>10</v>
      </c>
      <c r="AU449" s="199">
        <f t="shared" si="283"/>
        <v>0</v>
      </c>
      <c r="AV449" s="199">
        <f t="shared" si="284"/>
        <v>0</v>
      </c>
      <c r="AW449" s="201">
        <f t="shared" si="285"/>
        <v>0</v>
      </c>
      <c r="AX449" s="205">
        <f t="shared" si="286"/>
        <v>3</v>
      </c>
      <c r="AY449" s="199">
        <f t="shared" si="287"/>
        <v>0</v>
      </c>
      <c r="AZ449" s="199">
        <f t="shared" si="288"/>
        <v>0</v>
      </c>
      <c r="BA449" s="199">
        <f t="shared" si="289"/>
        <v>0</v>
      </c>
      <c r="BB449" s="201">
        <f t="shared" si="290"/>
        <v>0</v>
      </c>
      <c r="BC449" s="204">
        <f t="shared" si="291"/>
        <v>4</v>
      </c>
      <c r="BD449" s="199">
        <f t="shared" si="292"/>
        <v>0</v>
      </c>
      <c r="BE449" s="199">
        <f t="shared" si="293"/>
        <v>0</v>
      </c>
      <c r="BF449" s="199">
        <f t="shared" si="294"/>
        <v>0</v>
      </c>
      <c r="BG449" s="201">
        <f t="shared" si="295"/>
        <v>0</v>
      </c>
      <c r="BH449" s="204">
        <f t="shared" si="296"/>
        <v>4</v>
      </c>
      <c r="BI449" s="199">
        <f t="shared" si="297"/>
        <v>5</v>
      </c>
      <c r="BJ449" s="199">
        <f t="shared" si="298"/>
        <v>0</v>
      </c>
      <c r="BK449" s="199">
        <f t="shared" si="299"/>
        <v>0</v>
      </c>
      <c r="BL449" s="201">
        <f t="shared" si="300"/>
        <v>0</v>
      </c>
      <c r="BM449" s="206">
        <f t="shared" si="301"/>
        <v>3</v>
      </c>
      <c r="BN449" s="199">
        <f t="shared" si="302"/>
        <v>10</v>
      </c>
      <c r="BO449" s="199">
        <f t="shared" si="303"/>
        <v>0</v>
      </c>
      <c r="BP449" s="199">
        <f t="shared" si="304"/>
        <v>0</v>
      </c>
      <c r="BQ449" s="201">
        <f t="shared" si="305"/>
        <v>0</v>
      </c>
      <c r="BR449" s="207">
        <f t="shared" si="306"/>
        <v>3</v>
      </c>
      <c r="BS449" s="199">
        <f t="shared" si="307"/>
        <v>0</v>
      </c>
      <c r="BT449" s="199">
        <f t="shared" si="308"/>
        <v>0</v>
      </c>
      <c r="BU449" s="199">
        <f t="shared" si="309"/>
        <v>0</v>
      </c>
      <c r="BV449" s="201">
        <f t="shared" si="310"/>
        <v>0</v>
      </c>
      <c r="BW449" s="207">
        <f t="shared" si="311"/>
        <v>4</v>
      </c>
      <c r="BX449" s="235">
        <v>67</v>
      </c>
      <c r="BY449" s="235">
        <v>67</v>
      </c>
      <c r="BZ449" s="193" t="e">
        <f t="shared" si="312"/>
        <v>#VALUE!</v>
      </c>
      <c r="CA449" s="193">
        <f t="shared" si="313"/>
        <v>20</v>
      </c>
      <c r="CB449" s="193" t="e">
        <f t="shared" si="314"/>
        <v>#VALUE!</v>
      </c>
      <c r="CC449" s="193" t="e">
        <f t="shared" si="315"/>
        <v>#VALUE!</v>
      </c>
      <c r="CD449" s="193" t="e">
        <f t="shared" si="316"/>
        <v>#VALUE!</v>
      </c>
      <c r="CE449" s="193" t="e">
        <f t="shared" si="317"/>
        <v>#VALUE!</v>
      </c>
      <c r="CF449" s="193" t="e">
        <f t="shared" si="318"/>
        <v>#VALUE!</v>
      </c>
      <c r="CG449" s="193" t="e">
        <f t="shared" si="319"/>
        <v>#VALUE!</v>
      </c>
      <c r="CH449" s="193" t="e">
        <f t="shared" si="320"/>
        <v>#VALUE!</v>
      </c>
      <c r="CI449" s="193" t="e">
        <f t="shared" si="321"/>
        <v>#VALUE!</v>
      </c>
      <c r="CJ449" s="193" t="e">
        <f t="shared" si="322"/>
        <v>#VALUE!</v>
      </c>
      <c r="CK449" s="193" t="e">
        <f t="shared" si="323"/>
        <v>#VALUE!</v>
      </c>
      <c r="CL449" s="193" t="e">
        <f t="shared" si="324"/>
        <v>#VALUE!</v>
      </c>
      <c r="CM449" s="193" t="e">
        <f t="shared" si="325"/>
        <v>#VALUE!</v>
      </c>
      <c r="CN449" s="193" t="e">
        <f t="shared" si="326"/>
        <v>#VALUE!</v>
      </c>
      <c r="CO449" s="209" t="str">
        <f t="shared" si="327"/>
        <v>2023PEC AI 264</v>
      </c>
      <c r="CP449" s="193" t="e">
        <f t="shared" si="328"/>
        <v>#VALUE!</v>
      </c>
      <c r="CQ449" s="158"/>
      <c r="CR449" s="193">
        <f t="shared" si="329"/>
        <v>20</v>
      </c>
      <c r="CS449" s="193" t="e">
        <f t="shared" si="330"/>
        <v>#VALUE!</v>
      </c>
      <c r="CT449" s="193" t="e">
        <f t="shared" si="331"/>
        <v>#VALUE!</v>
      </c>
      <c r="CU449" s="193" t="e">
        <f t="shared" si="332"/>
        <v>#VALUE!</v>
      </c>
      <c r="CV449" s="193" t="e">
        <f t="shared" si="333"/>
        <v>#VALUE!</v>
      </c>
      <c r="CW449" s="193" t="e">
        <f t="shared" si="334"/>
        <v>#VALUE!</v>
      </c>
      <c r="CX449" s="193" t="e">
        <f t="shared" si="335"/>
        <v>#VALUE!</v>
      </c>
      <c r="CY449" s="193" t="e">
        <f t="shared" si="336"/>
        <v>#VALUE!</v>
      </c>
      <c r="CZ449" s="193" t="e">
        <f t="shared" si="337"/>
        <v>#VALUE!</v>
      </c>
      <c r="DA449" s="193" t="e">
        <f t="shared" si="338"/>
        <v>#VALUE!</v>
      </c>
      <c r="DB449" s="193" t="e">
        <f t="shared" si="339"/>
        <v>#VALUE!</v>
      </c>
      <c r="DC449" s="193" t="e">
        <f t="shared" si="340"/>
        <v>#VALUE!</v>
      </c>
      <c r="DD449" s="193" t="e">
        <f t="shared" si="341"/>
        <v>#VALUE!</v>
      </c>
      <c r="DE449" s="159"/>
      <c r="DF449" s="159" t="e">
        <f t="shared" si="342"/>
        <v>#VALUE!</v>
      </c>
      <c r="DG449" s="159"/>
      <c r="DH449" s="159"/>
      <c r="DI449" s="159"/>
      <c r="DJ449" s="159"/>
      <c r="DK449" s="159"/>
      <c r="DL449" s="159"/>
      <c r="DM449" s="159"/>
      <c r="DN449" s="159"/>
      <c r="DO449" s="159"/>
      <c r="DP449" s="159"/>
      <c r="DQ449" s="159"/>
      <c r="DR449" s="159">
        <f t="shared" si="343"/>
        <v>67</v>
      </c>
      <c r="DS449" s="188">
        <f t="shared" si="344"/>
        <v>13</v>
      </c>
      <c r="DT449" s="159">
        <f t="shared" si="345"/>
        <v>10</v>
      </c>
      <c r="DU449" s="159">
        <f t="shared" si="346"/>
        <v>10</v>
      </c>
      <c r="DV449" s="159">
        <f t="shared" si="347"/>
        <v>9</v>
      </c>
      <c r="DW449" s="159">
        <f t="shared" si="348"/>
        <v>10</v>
      </c>
      <c r="DX449" s="159">
        <f t="shared" si="349"/>
        <v>5</v>
      </c>
      <c r="DY449" s="210">
        <f t="shared" si="350"/>
        <v>10</v>
      </c>
      <c r="DZ449" s="159">
        <f t="shared" si="351"/>
        <v>67</v>
      </c>
      <c r="EA449" s="159">
        <f t="shared" si="352"/>
        <v>13</v>
      </c>
      <c r="EB449" s="159">
        <f t="shared" si="353"/>
        <v>10</v>
      </c>
      <c r="EC449" s="159">
        <f t="shared" si="450"/>
        <v>0</v>
      </c>
      <c r="ED449" s="159">
        <f t="shared" si="450"/>
        <v>0</v>
      </c>
      <c r="EE449" s="159">
        <f t="shared" si="451"/>
        <v>10</v>
      </c>
      <c r="EF449" s="159">
        <f t="shared" si="451"/>
        <v>9</v>
      </c>
      <c r="EG449" s="159">
        <f t="shared" si="354"/>
        <v>0</v>
      </c>
      <c r="EH449" s="159">
        <f t="shared" si="355"/>
        <v>10</v>
      </c>
      <c r="EI449" s="159">
        <f t="shared" si="452"/>
        <v>0</v>
      </c>
      <c r="EJ449" s="159">
        <f t="shared" si="452"/>
        <v>0</v>
      </c>
      <c r="EK449" s="159">
        <f t="shared" si="453"/>
        <v>5</v>
      </c>
      <c r="EL449" s="159">
        <f t="shared" si="453"/>
        <v>10</v>
      </c>
      <c r="EM449" s="159">
        <f t="shared" si="356"/>
        <v>0</v>
      </c>
      <c r="EN449" s="159"/>
      <c r="EO449" s="159"/>
      <c r="EP449" s="188">
        <f t="shared" si="357"/>
        <v>13</v>
      </c>
      <c r="EQ449" s="159">
        <f t="shared" si="358"/>
        <v>12</v>
      </c>
      <c r="ER449" s="159">
        <f t="shared" si="359"/>
        <v>12</v>
      </c>
      <c r="ES449" s="159">
        <f t="shared" si="360"/>
        <v>11</v>
      </c>
      <c r="ET449" s="159">
        <f t="shared" si="361"/>
        <v>8</v>
      </c>
      <c r="EU449" s="159">
        <f t="shared" si="362"/>
        <v>11</v>
      </c>
      <c r="EV449" s="159"/>
      <c r="EW449" s="159">
        <f t="shared" si="363"/>
        <v>67</v>
      </c>
      <c r="EX449" s="159">
        <f t="shared" si="364"/>
        <v>13</v>
      </c>
      <c r="EY449" s="159">
        <f t="shared" si="365"/>
        <v>12</v>
      </c>
      <c r="EZ449" s="159">
        <f t="shared" si="454"/>
        <v>0</v>
      </c>
      <c r="FA449" s="159">
        <f t="shared" si="454"/>
        <v>0</v>
      </c>
      <c r="FB449" s="159">
        <f t="shared" si="455"/>
        <v>12</v>
      </c>
      <c r="FC449" s="159">
        <f t="shared" si="455"/>
        <v>11</v>
      </c>
      <c r="FD449" s="159">
        <f t="shared" si="366"/>
        <v>0</v>
      </c>
      <c r="FE449" s="159">
        <f t="shared" si="367"/>
        <v>8</v>
      </c>
      <c r="FF449" s="159">
        <f t="shared" si="456"/>
        <v>0</v>
      </c>
      <c r="FG449" s="159">
        <f t="shared" si="456"/>
        <v>0</v>
      </c>
      <c r="FH449" s="159">
        <f t="shared" si="368"/>
        <v>11</v>
      </c>
      <c r="FI449" s="159">
        <v>0</v>
      </c>
      <c r="FJ449" s="159">
        <v>0</v>
      </c>
      <c r="FK449" s="159"/>
      <c r="FL449" s="159"/>
      <c r="FM449" s="235">
        <v>67</v>
      </c>
    </row>
    <row r="450" spans="1:169" ht="18" x14ac:dyDescent="0.2">
      <c r="A450" s="213">
        <v>437</v>
      </c>
      <c r="B450" s="211">
        <v>211423243440</v>
      </c>
      <c r="C450" s="211" t="s">
        <v>1541</v>
      </c>
      <c r="D450" s="197"/>
      <c r="E450" s="212" t="s">
        <v>1542</v>
      </c>
      <c r="F450" s="199">
        <f t="shared" si="243"/>
        <v>2</v>
      </c>
      <c r="G450" s="199">
        <f t="shared" si="244"/>
        <v>2</v>
      </c>
      <c r="H450" s="199">
        <f t="shared" si="245"/>
        <v>2</v>
      </c>
      <c r="I450" s="199">
        <f t="shared" si="246"/>
        <v>2</v>
      </c>
      <c r="J450" s="199">
        <f t="shared" si="247"/>
        <v>2</v>
      </c>
      <c r="K450" s="199">
        <f t="shared" si="248"/>
        <v>2</v>
      </c>
      <c r="L450" s="199">
        <f t="shared" si="249"/>
        <v>2</v>
      </c>
      <c r="M450" s="199">
        <f t="shared" si="250"/>
        <v>1</v>
      </c>
      <c r="N450" s="199">
        <f t="shared" si="251"/>
        <v>0</v>
      </c>
      <c r="O450" s="200">
        <f t="shared" si="252"/>
        <v>0</v>
      </c>
      <c r="P450" s="199">
        <f t="shared" si="253"/>
        <v>0</v>
      </c>
      <c r="Q450" s="199">
        <f t="shared" si="254"/>
        <v>0</v>
      </c>
      <c r="R450" s="199">
        <f t="shared" si="255"/>
        <v>0</v>
      </c>
      <c r="S450" s="201">
        <f t="shared" si="428"/>
        <v>0</v>
      </c>
      <c r="T450" s="202">
        <f t="shared" si="256"/>
        <v>4</v>
      </c>
      <c r="U450" s="199">
        <f t="shared" si="257"/>
        <v>11</v>
      </c>
      <c r="V450" s="199">
        <f t="shared" si="258"/>
        <v>0</v>
      </c>
      <c r="W450" s="199">
        <f t="shared" si="259"/>
        <v>0</v>
      </c>
      <c r="X450" s="201">
        <f t="shared" si="260"/>
        <v>0</v>
      </c>
      <c r="Y450" s="203">
        <f t="shared" si="261"/>
        <v>3</v>
      </c>
      <c r="Z450" s="199">
        <f t="shared" si="262"/>
        <v>11</v>
      </c>
      <c r="AA450" s="199">
        <f t="shared" si="263"/>
        <v>0</v>
      </c>
      <c r="AB450" s="199">
        <f t="shared" si="264"/>
        <v>0</v>
      </c>
      <c r="AC450" s="201">
        <f t="shared" si="265"/>
        <v>0</v>
      </c>
      <c r="AD450" s="202">
        <f t="shared" si="266"/>
        <v>3</v>
      </c>
      <c r="AE450" s="199">
        <f t="shared" si="267"/>
        <v>0</v>
      </c>
      <c r="AF450" s="199">
        <f t="shared" si="268"/>
        <v>0</v>
      </c>
      <c r="AG450" s="199">
        <f t="shared" si="269"/>
        <v>0</v>
      </c>
      <c r="AH450" s="201">
        <f t="shared" si="270"/>
        <v>0</v>
      </c>
      <c r="AI450" s="204">
        <f t="shared" si="271"/>
        <v>4</v>
      </c>
      <c r="AJ450" s="199">
        <f t="shared" si="272"/>
        <v>0</v>
      </c>
      <c r="AK450" s="199">
        <f t="shared" si="273"/>
        <v>0</v>
      </c>
      <c r="AL450" s="199">
        <f t="shared" si="274"/>
        <v>0</v>
      </c>
      <c r="AM450" s="201">
        <f t="shared" si="275"/>
        <v>0</v>
      </c>
      <c r="AN450" s="204">
        <f t="shared" si="276"/>
        <v>4</v>
      </c>
      <c r="AO450" s="199">
        <f t="shared" si="277"/>
        <v>11</v>
      </c>
      <c r="AP450" s="199">
        <f t="shared" si="278"/>
        <v>0</v>
      </c>
      <c r="AQ450" s="199">
        <f t="shared" si="279"/>
        <v>0</v>
      </c>
      <c r="AR450" s="201">
        <f t="shared" si="280"/>
        <v>0</v>
      </c>
      <c r="AS450" s="204">
        <f t="shared" si="281"/>
        <v>3</v>
      </c>
      <c r="AT450" s="199">
        <f t="shared" si="282"/>
        <v>0</v>
      </c>
      <c r="AU450" s="199">
        <f t="shared" si="283"/>
        <v>0</v>
      </c>
      <c r="AV450" s="199">
        <f t="shared" si="284"/>
        <v>0</v>
      </c>
      <c r="AW450" s="201">
        <f t="shared" si="285"/>
        <v>0</v>
      </c>
      <c r="AX450" s="205">
        <f t="shared" si="286"/>
        <v>4</v>
      </c>
      <c r="AY450" s="199">
        <f t="shared" si="287"/>
        <v>11</v>
      </c>
      <c r="AZ450" s="199">
        <f t="shared" si="288"/>
        <v>0</v>
      </c>
      <c r="BA450" s="199">
        <f t="shared" si="289"/>
        <v>0</v>
      </c>
      <c r="BB450" s="201">
        <f t="shared" si="290"/>
        <v>0</v>
      </c>
      <c r="BC450" s="204">
        <f t="shared" si="291"/>
        <v>3</v>
      </c>
      <c r="BD450" s="199">
        <f t="shared" si="292"/>
        <v>6</v>
      </c>
      <c r="BE450" s="199">
        <f t="shared" si="293"/>
        <v>0</v>
      </c>
      <c r="BF450" s="199">
        <f t="shared" si="294"/>
        <v>0</v>
      </c>
      <c r="BG450" s="201">
        <f t="shared" si="295"/>
        <v>0</v>
      </c>
      <c r="BH450" s="204">
        <f t="shared" si="296"/>
        <v>3</v>
      </c>
      <c r="BI450" s="199">
        <f t="shared" si="297"/>
        <v>0</v>
      </c>
      <c r="BJ450" s="199">
        <f t="shared" si="298"/>
        <v>0</v>
      </c>
      <c r="BK450" s="199">
        <f t="shared" si="299"/>
        <v>0</v>
      </c>
      <c r="BL450" s="201">
        <f t="shared" si="300"/>
        <v>0</v>
      </c>
      <c r="BM450" s="206">
        <f t="shared" si="301"/>
        <v>4</v>
      </c>
      <c r="BN450" s="199">
        <f t="shared" si="302"/>
        <v>0</v>
      </c>
      <c r="BO450" s="199">
        <f t="shared" si="303"/>
        <v>0</v>
      </c>
      <c r="BP450" s="199">
        <f t="shared" si="304"/>
        <v>0</v>
      </c>
      <c r="BQ450" s="201">
        <f t="shared" si="305"/>
        <v>0</v>
      </c>
      <c r="BR450" s="207">
        <f t="shared" si="306"/>
        <v>4</v>
      </c>
      <c r="BS450" s="199">
        <f t="shared" si="307"/>
        <v>12</v>
      </c>
      <c r="BT450" s="199">
        <f t="shared" si="308"/>
        <v>0</v>
      </c>
      <c r="BU450" s="199">
        <f t="shared" si="309"/>
        <v>0</v>
      </c>
      <c r="BV450" s="201">
        <f t="shared" si="310"/>
        <v>0</v>
      </c>
      <c r="BW450" s="207">
        <f t="shared" si="311"/>
        <v>3</v>
      </c>
      <c r="BX450" s="235">
        <v>77</v>
      </c>
      <c r="BY450" s="235">
        <v>77</v>
      </c>
      <c r="BZ450" s="193" t="e">
        <f t="shared" si="312"/>
        <v>#VALUE!</v>
      </c>
      <c r="CA450" s="193">
        <f t="shared" si="313"/>
        <v>20</v>
      </c>
      <c r="CB450" s="193" t="e">
        <f t="shared" si="314"/>
        <v>#VALUE!</v>
      </c>
      <c r="CC450" s="193" t="e">
        <f t="shared" si="315"/>
        <v>#VALUE!</v>
      </c>
      <c r="CD450" s="193" t="e">
        <f t="shared" si="316"/>
        <v>#VALUE!</v>
      </c>
      <c r="CE450" s="193" t="e">
        <f t="shared" si="317"/>
        <v>#VALUE!</v>
      </c>
      <c r="CF450" s="193" t="e">
        <f t="shared" si="318"/>
        <v>#VALUE!</v>
      </c>
      <c r="CG450" s="193" t="e">
        <f t="shared" si="319"/>
        <v>#VALUE!</v>
      </c>
      <c r="CH450" s="193" t="e">
        <f t="shared" si="320"/>
        <v>#VALUE!</v>
      </c>
      <c r="CI450" s="193" t="e">
        <f t="shared" si="321"/>
        <v>#VALUE!</v>
      </c>
      <c r="CJ450" s="193" t="e">
        <f t="shared" si="322"/>
        <v>#VALUE!</v>
      </c>
      <c r="CK450" s="193" t="e">
        <f t="shared" si="323"/>
        <v>#VALUE!</v>
      </c>
      <c r="CL450" s="193" t="e">
        <f t="shared" si="324"/>
        <v>#VALUE!</v>
      </c>
      <c r="CM450" s="193" t="e">
        <f t="shared" si="325"/>
        <v>#VALUE!</v>
      </c>
      <c r="CN450" s="193" t="e">
        <f t="shared" si="326"/>
        <v>#VALUE!</v>
      </c>
      <c r="CO450" s="209" t="str">
        <f t="shared" si="327"/>
        <v>2023PEC AI 226</v>
      </c>
      <c r="CP450" s="193" t="e">
        <f t="shared" si="328"/>
        <v>#VALUE!</v>
      </c>
      <c r="CQ450" s="158"/>
      <c r="CR450" s="193">
        <f t="shared" si="329"/>
        <v>20</v>
      </c>
      <c r="CS450" s="193" t="e">
        <f t="shared" si="330"/>
        <v>#VALUE!</v>
      </c>
      <c r="CT450" s="193" t="e">
        <f t="shared" si="331"/>
        <v>#VALUE!</v>
      </c>
      <c r="CU450" s="193" t="e">
        <f t="shared" si="332"/>
        <v>#VALUE!</v>
      </c>
      <c r="CV450" s="193" t="e">
        <f t="shared" si="333"/>
        <v>#VALUE!</v>
      </c>
      <c r="CW450" s="193" t="e">
        <f t="shared" si="334"/>
        <v>#VALUE!</v>
      </c>
      <c r="CX450" s="193" t="e">
        <f t="shared" si="335"/>
        <v>#VALUE!</v>
      </c>
      <c r="CY450" s="193" t="e">
        <f t="shared" si="336"/>
        <v>#VALUE!</v>
      </c>
      <c r="CZ450" s="193" t="e">
        <f t="shared" si="337"/>
        <v>#VALUE!</v>
      </c>
      <c r="DA450" s="193" t="e">
        <f t="shared" si="338"/>
        <v>#VALUE!</v>
      </c>
      <c r="DB450" s="193" t="e">
        <f t="shared" si="339"/>
        <v>#VALUE!</v>
      </c>
      <c r="DC450" s="193" t="e">
        <f t="shared" si="340"/>
        <v>#VALUE!</v>
      </c>
      <c r="DD450" s="193" t="e">
        <f t="shared" si="341"/>
        <v>#VALUE!</v>
      </c>
      <c r="DE450" s="159"/>
      <c r="DF450" s="159" t="e">
        <f t="shared" si="342"/>
        <v>#VALUE!</v>
      </c>
      <c r="DG450" s="159"/>
      <c r="DH450" s="159"/>
      <c r="DI450" s="159"/>
      <c r="DJ450" s="159"/>
      <c r="DK450" s="159"/>
      <c r="DL450" s="159"/>
      <c r="DM450" s="159"/>
      <c r="DN450" s="159"/>
      <c r="DO450" s="159"/>
      <c r="DP450" s="159"/>
      <c r="DQ450" s="159"/>
      <c r="DR450" s="159">
        <f t="shared" si="343"/>
        <v>77</v>
      </c>
      <c r="DS450" s="188">
        <f t="shared" si="344"/>
        <v>15</v>
      </c>
      <c r="DT450" s="159">
        <f t="shared" si="345"/>
        <v>11</v>
      </c>
      <c r="DU450" s="159">
        <f t="shared" si="346"/>
        <v>11</v>
      </c>
      <c r="DV450" s="159">
        <f t="shared" si="347"/>
        <v>11</v>
      </c>
      <c r="DW450" s="159">
        <f t="shared" si="348"/>
        <v>11</v>
      </c>
      <c r="DX450" s="159">
        <f t="shared" si="349"/>
        <v>6</v>
      </c>
      <c r="DY450" s="210">
        <f t="shared" si="350"/>
        <v>12</v>
      </c>
      <c r="DZ450" s="159">
        <f t="shared" si="351"/>
        <v>77</v>
      </c>
      <c r="EA450" s="159">
        <f t="shared" si="352"/>
        <v>15</v>
      </c>
      <c r="EB450" s="159">
        <f t="shared" si="353"/>
        <v>0</v>
      </c>
      <c r="EC450" s="159">
        <f t="shared" si="450"/>
        <v>11</v>
      </c>
      <c r="ED450" s="159">
        <f t="shared" si="450"/>
        <v>11</v>
      </c>
      <c r="EE450" s="159">
        <f t="shared" si="451"/>
        <v>0</v>
      </c>
      <c r="EF450" s="159">
        <f t="shared" si="451"/>
        <v>0</v>
      </c>
      <c r="EG450" s="159">
        <f t="shared" si="354"/>
        <v>11</v>
      </c>
      <c r="EH450" s="159">
        <f t="shared" si="355"/>
        <v>0</v>
      </c>
      <c r="EI450" s="159">
        <f t="shared" si="452"/>
        <v>11</v>
      </c>
      <c r="EJ450" s="159">
        <f t="shared" si="452"/>
        <v>6</v>
      </c>
      <c r="EK450" s="159">
        <f t="shared" si="453"/>
        <v>0</v>
      </c>
      <c r="EL450" s="159">
        <f t="shared" si="453"/>
        <v>0</v>
      </c>
      <c r="EM450" s="159">
        <f t="shared" si="356"/>
        <v>12</v>
      </c>
      <c r="EN450" s="159"/>
      <c r="EO450" s="159"/>
      <c r="EP450" s="188">
        <f t="shared" si="357"/>
        <v>15</v>
      </c>
      <c r="EQ450" s="159">
        <f t="shared" si="358"/>
        <v>13</v>
      </c>
      <c r="ER450" s="159">
        <f t="shared" si="359"/>
        <v>14</v>
      </c>
      <c r="ES450" s="159">
        <f t="shared" si="360"/>
        <v>14</v>
      </c>
      <c r="ET450" s="159">
        <f t="shared" si="361"/>
        <v>9</v>
      </c>
      <c r="EU450" s="159">
        <f t="shared" si="362"/>
        <v>12</v>
      </c>
      <c r="EV450" s="159"/>
      <c r="EW450" s="159">
        <f t="shared" si="363"/>
        <v>77</v>
      </c>
      <c r="EX450" s="159">
        <f t="shared" si="364"/>
        <v>15</v>
      </c>
      <c r="EY450" s="159">
        <f t="shared" si="365"/>
        <v>0</v>
      </c>
      <c r="EZ450" s="159">
        <f t="shared" si="454"/>
        <v>13</v>
      </c>
      <c r="FA450" s="159">
        <f t="shared" si="454"/>
        <v>14</v>
      </c>
      <c r="FB450" s="159">
        <f t="shared" si="455"/>
        <v>0</v>
      </c>
      <c r="FC450" s="159">
        <f t="shared" si="455"/>
        <v>0</v>
      </c>
      <c r="FD450" s="159">
        <f t="shared" si="366"/>
        <v>14</v>
      </c>
      <c r="FE450" s="159">
        <f t="shared" si="367"/>
        <v>0</v>
      </c>
      <c r="FF450" s="159">
        <f t="shared" si="456"/>
        <v>9</v>
      </c>
      <c r="FG450" s="159">
        <f t="shared" si="456"/>
        <v>12</v>
      </c>
      <c r="FH450" s="159">
        <f t="shared" si="368"/>
        <v>0</v>
      </c>
      <c r="FI450" s="159">
        <v>0</v>
      </c>
      <c r="FJ450" s="159">
        <v>0</v>
      </c>
      <c r="FK450" s="159"/>
      <c r="FL450" s="159"/>
      <c r="FM450" s="235">
        <v>77</v>
      </c>
    </row>
    <row r="451" spans="1:169" ht="18" x14ac:dyDescent="0.2">
      <c r="A451" s="194">
        <v>438</v>
      </c>
      <c r="B451" s="195">
        <v>211423243441</v>
      </c>
      <c r="C451" s="196" t="s">
        <v>1543</v>
      </c>
      <c r="D451" s="197"/>
      <c r="E451" s="198" t="s">
        <v>1544</v>
      </c>
      <c r="F451" s="199">
        <f t="shared" si="243"/>
        <v>2</v>
      </c>
      <c r="G451" s="199">
        <f t="shared" si="244"/>
        <v>2</v>
      </c>
      <c r="H451" s="199">
        <f t="shared" si="245"/>
        <v>2</v>
      </c>
      <c r="I451" s="199">
        <f t="shared" si="246"/>
        <v>2</v>
      </c>
      <c r="J451" s="199">
        <f t="shared" si="247"/>
        <v>2</v>
      </c>
      <c r="K451" s="199">
        <f t="shared" si="248"/>
        <v>2</v>
      </c>
      <c r="L451" s="199">
        <f t="shared" si="249"/>
        <v>2</v>
      </c>
      <c r="M451" s="199">
        <f t="shared" si="250"/>
        <v>2</v>
      </c>
      <c r="N451" s="199">
        <f t="shared" si="251"/>
        <v>1</v>
      </c>
      <c r="O451" s="200">
        <f t="shared" si="252"/>
        <v>0</v>
      </c>
      <c r="P451" s="199">
        <f t="shared" si="253"/>
        <v>12</v>
      </c>
      <c r="Q451" s="199">
        <f t="shared" si="254"/>
        <v>0</v>
      </c>
      <c r="R451" s="199">
        <f t="shared" si="255"/>
        <v>0</v>
      </c>
      <c r="S451" s="201">
        <f t="shared" si="428"/>
        <v>0</v>
      </c>
      <c r="T451" s="202">
        <f t="shared" si="256"/>
        <v>3</v>
      </c>
      <c r="U451" s="199">
        <f t="shared" si="257"/>
        <v>0</v>
      </c>
      <c r="V451" s="199">
        <f t="shared" si="258"/>
        <v>0</v>
      </c>
      <c r="W451" s="199">
        <f t="shared" si="259"/>
        <v>0</v>
      </c>
      <c r="X451" s="201">
        <f t="shared" si="260"/>
        <v>0</v>
      </c>
      <c r="Y451" s="203">
        <f t="shared" si="261"/>
        <v>4</v>
      </c>
      <c r="Z451" s="199">
        <f t="shared" si="262"/>
        <v>0</v>
      </c>
      <c r="AA451" s="199">
        <f t="shared" si="263"/>
        <v>0</v>
      </c>
      <c r="AB451" s="199">
        <f t="shared" si="264"/>
        <v>0</v>
      </c>
      <c r="AC451" s="201">
        <f t="shared" si="265"/>
        <v>0</v>
      </c>
      <c r="AD451" s="202">
        <f t="shared" si="266"/>
        <v>4</v>
      </c>
      <c r="AE451" s="199">
        <f t="shared" si="267"/>
        <v>12</v>
      </c>
      <c r="AF451" s="199">
        <f t="shared" si="268"/>
        <v>0</v>
      </c>
      <c r="AG451" s="199">
        <f t="shared" si="269"/>
        <v>0</v>
      </c>
      <c r="AH451" s="201">
        <f t="shared" si="270"/>
        <v>0</v>
      </c>
      <c r="AI451" s="204">
        <f t="shared" si="271"/>
        <v>3</v>
      </c>
      <c r="AJ451" s="199">
        <f t="shared" si="272"/>
        <v>11</v>
      </c>
      <c r="AK451" s="199">
        <f t="shared" si="273"/>
        <v>0</v>
      </c>
      <c r="AL451" s="199">
        <f t="shared" si="274"/>
        <v>0</v>
      </c>
      <c r="AM451" s="201">
        <f t="shared" si="275"/>
        <v>0</v>
      </c>
      <c r="AN451" s="204">
        <f t="shared" si="276"/>
        <v>3</v>
      </c>
      <c r="AO451" s="199">
        <f t="shared" si="277"/>
        <v>0</v>
      </c>
      <c r="AP451" s="199">
        <f t="shared" si="278"/>
        <v>0</v>
      </c>
      <c r="AQ451" s="199">
        <f t="shared" si="279"/>
        <v>0</v>
      </c>
      <c r="AR451" s="201">
        <f t="shared" si="280"/>
        <v>0</v>
      </c>
      <c r="AS451" s="204">
        <f t="shared" si="281"/>
        <v>4</v>
      </c>
      <c r="AT451" s="199">
        <f t="shared" si="282"/>
        <v>12</v>
      </c>
      <c r="AU451" s="199">
        <f t="shared" si="283"/>
        <v>0</v>
      </c>
      <c r="AV451" s="199">
        <f t="shared" si="284"/>
        <v>0</v>
      </c>
      <c r="AW451" s="201">
        <f t="shared" si="285"/>
        <v>0</v>
      </c>
      <c r="AX451" s="205">
        <f t="shared" si="286"/>
        <v>3</v>
      </c>
      <c r="AY451" s="199">
        <f t="shared" si="287"/>
        <v>0</v>
      </c>
      <c r="AZ451" s="199">
        <f t="shared" si="288"/>
        <v>0</v>
      </c>
      <c r="BA451" s="199">
        <f t="shared" si="289"/>
        <v>0</v>
      </c>
      <c r="BB451" s="201">
        <f t="shared" si="290"/>
        <v>0</v>
      </c>
      <c r="BC451" s="204">
        <f t="shared" si="291"/>
        <v>4</v>
      </c>
      <c r="BD451" s="199">
        <f t="shared" si="292"/>
        <v>0</v>
      </c>
      <c r="BE451" s="199">
        <f t="shared" si="293"/>
        <v>0</v>
      </c>
      <c r="BF451" s="199">
        <f t="shared" si="294"/>
        <v>0</v>
      </c>
      <c r="BG451" s="201">
        <f t="shared" si="295"/>
        <v>0</v>
      </c>
      <c r="BH451" s="204">
        <f t="shared" si="296"/>
        <v>4</v>
      </c>
      <c r="BI451" s="199">
        <f t="shared" si="297"/>
        <v>8</v>
      </c>
      <c r="BJ451" s="199">
        <f t="shared" si="298"/>
        <v>0</v>
      </c>
      <c r="BK451" s="199">
        <f t="shared" si="299"/>
        <v>0</v>
      </c>
      <c r="BL451" s="201">
        <f t="shared" si="300"/>
        <v>0</v>
      </c>
      <c r="BM451" s="206">
        <f t="shared" si="301"/>
        <v>3</v>
      </c>
      <c r="BN451" s="199">
        <f t="shared" si="302"/>
        <v>13</v>
      </c>
      <c r="BO451" s="199">
        <f t="shared" si="303"/>
        <v>0</v>
      </c>
      <c r="BP451" s="199">
        <f t="shared" si="304"/>
        <v>0</v>
      </c>
      <c r="BQ451" s="201">
        <f t="shared" si="305"/>
        <v>0</v>
      </c>
      <c r="BR451" s="207">
        <f t="shared" si="306"/>
        <v>3</v>
      </c>
      <c r="BS451" s="199">
        <f t="shared" si="307"/>
        <v>0</v>
      </c>
      <c r="BT451" s="199">
        <f t="shared" si="308"/>
        <v>0</v>
      </c>
      <c r="BU451" s="199">
        <f t="shared" si="309"/>
        <v>0</v>
      </c>
      <c r="BV451" s="201">
        <f t="shared" si="310"/>
        <v>0</v>
      </c>
      <c r="BW451" s="207">
        <f t="shared" si="311"/>
        <v>4</v>
      </c>
      <c r="BX451" s="235">
        <v>85</v>
      </c>
      <c r="BY451" s="235">
        <v>85</v>
      </c>
      <c r="BZ451" s="193" t="e">
        <f t="shared" si="312"/>
        <v>#VALUE!</v>
      </c>
      <c r="CA451" s="193">
        <f t="shared" si="313"/>
        <v>16</v>
      </c>
      <c r="CB451" s="193" t="e">
        <f t="shared" si="314"/>
        <v>#VALUE!</v>
      </c>
      <c r="CC451" s="193" t="e">
        <f t="shared" si="315"/>
        <v>#VALUE!</v>
      </c>
      <c r="CD451" s="193" t="e">
        <f t="shared" si="316"/>
        <v>#VALUE!</v>
      </c>
      <c r="CE451" s="193" t="e">
        <f t="shared" si="317"/>
        <v>#VALUE!</v>
      </c>
      <c r="CF451" s="193" t="e">
        <f t="shared" si="318"/>
        <v>#VALUE!</v>
      </c>
      <c r="CG451" s="193" t="e">
        <f t="shared" si="319"/>
        <v>#VALUE!</v>
      </c>
      <c r="CH451" s="193" t="e">
        <f t="shared" si="320"/>
        <v>#VALUE!</v>
      </c>
      <c r="CI451" s="193" t="e">
        <f t="shared" si="321"/>
        <v>#VALUE!</v>
      </c>
      <c r="CJ451" s="193" t="e">
        <f t="shared" si="322"/>
        <v>#VALUE!</v>
      </c>
      <c r="CK451" s="193" t="e">
        <f t="shared" si="323"/>
        <v>#VALUE!</v>
      </c>
      <c r="CL451" s="193" t="e">
        <f t="shared" si="324"/>
        <v>#VALUE!</v>
      </c>
      <c r="CM451" s="193" t="e">
        <f t="shared" si="325"/>
        <v>#VALUE!</v>
      </c>
      <c r="CN451" s="193" t="e">
        <f t="shared" si="326"/>
        <v>#VALUE!</v>
      </c>
      <c r="CO451" s="209" t="str">
        <f t="shared" si="327"/>
        <v>2023PEC AI 306</v>
      </c>
      <c r="CP451" s="193" t="e">
        <f t="shared" si="328"/>
        <v>#VALUE!</v>
      </c>
      <c r="CQ451" s="158"/>
      <c r="CR451" s="193">
        <f t="shared" si="329"/>
        <v>15</v>
      </c>
      <c r="CS451" s="193" t="e">
        <f t="shared" si="330"/>
        <v>#VALUE!</v>
      </c>
      <c r="CT451" s="193" t="e">
        <f t="shared" si="331"/>
        <v>#VALUE!</v>
      </c>
      <c r="CU451" s="193" t="e">
        <f t="shared" si="332"/>
        <v>#VALUE!</v>
      </c>
      <c r="CV451" s="193" t="e">
        <f t="shared" si="333"/>
        <v>#VALUE!</v>
      </c>
      <c r="CW451" s="193" t="e">
        <f t="shared" si="334"/>
        <v>#VALUE!</v>
      </c>
      <c r="CX451" s="193" t="e">
        <f t="shared" si="335"/>
        <v>#VALUE!</v>
      </c>
      <c r="CY451" s="193" t="e">
        <f t="shared" si="336"/>
        <v>#VALUE!</v>
      </c>
      <c r="CZ451" s="193" t="e">
        <f t="shared" si="337"/>
        <v>#VALUE!</v>
      </c>
      <c r="DA451" s="193" t="e">
        <f t="shared" si="338"/>
        <v>#VALUE!</v>
      </c>
      <c r="DB451" s="193" t="e">
        <f t="shared" si="339"/>
        <v>#VALUE!</v>
      </c>
      <c r="DC451" s="193" t="e">
        <f t="shared" si="340"/>
        <v>#VALUE!</v>
      </c>
      <c r="DD451" s="193" t="e">
        <f t="shared" si="341"/>
        <v>#VALUE!</v>
      </c>
      <c r="DE451" s="159"/>
      <c r="DF451" s="159" t="e">
        <f t="shared" si="342"/>
        <v>#VALUE!</v>
      </c>
      <c r="DG451" s="159"/>
      <c r="DH451" s="159"/>
      <c r="DI451" s="159"/>
      <c r="DJ451" s="159"/>
      <c r="DK451" s="159"/>
      <c r="DL451" s="159"/>
      <c r="DM451" s="159"/>
      <c r="DN451" s="159"/>
      <c r="DO451" s="159"/>
      <c r="DP451" s="159"/>
      <c r="DQ451" s="159"/>
      <c r="DR451" s="159">
        <f t="shared" si="343"/>
        <v>85</v>
      </c>
      <c r="DS451" s="188">
        <f t="shared" si="344"/>
        <v>17</v>
      </c>
      <c r="DT451" s="159">
        <f t="shared" si="345"/>
        <v>12</v>
      </c>
      <c r="DU451" s="159">
        <f t="shared" si="346"/>
        <v>12</v>
      </c>
      <c r="DV451" s="159">
        <f t="shared" si="347"/>
        <v>11</v>
      </c>
      <c r="DW451" s="159">
        <f t="shared" si="348"/>
        <v>12</v>
      </c>
      <c r="DX451" s="159">
        <f t="shared" si="349"/>
        <v>8</v>
      </c>
      <c r="DY451" s="210">
        <f t="shared" si="350"/>
        <v>13</v>
      </c>
      <c r="DZ451" s="159">
        <f t="shared" si="351"/>
        <v>85</v>
      </c>
      <c r="EA451" s="159">
        <f t="shared" si="352"/>
        <v>17</v>
      </c>
      <c r="EB451" s="159">
        <f t="shared" si="353"/>
        <v>12</v>
      </c>
      <c r="EC451" s="159">
        <f t="shared" si="450"/>
        <v>0</v>
      </c>
      <c r="ED451" s="159">
        <f t="shared" si="450"/>
        <v>0</v>
      </c>
      <c r="EE451" s="159">
        <f t="shared" si="451"/>
        <v>12</v>
      </c>
      <c r="EF451" s="159">
        <f t="shared" si="451"/>
        <v>11</v>
      </c>
      <c r="EG451" s="159">
        <f t="shared" si="354"/>
        <v>0</v>
      </c>
      <c r="EH451" s="159">
        <f t="shared" si="355"/>
        <v>12</v>
      </c>
      <c r="EI451" s="159">
        <f t="shared" si="452"/>
        <v>0</v>
      </c>
      <c r="EJ451" s="159">
        <f t="shared" si="452"/>
        <v>0</v>
      </c>
      <c r="EK451" s="159">
        <f t="shared" si="453"/>
        <v>8</v>
      </c>
      <c r="EL451" s="159">
        <f t="shared" si="453"/>
        <v>13</v>
      </c>
      <c r="EM451" s="159">
        <f t="shared" si="356"/>
        <v>0</v>
      </c>
      <c r="EN451" s="159"/>
      <c r="EO451" s="159"/>
      <c r="EP451" s="188">
        <f t="shared" si="357"/>
        <v>17</v>
      </c>
      <c r="EQ451" s="159">
        <f t="shared" si="358"/>
        <v>15</v>
      </c>
      <c r="ER451" s="159">
        <f t="shared" si="359"/>
        <v>15</v>
      </c>
      <c r="ES451" s="159">
        <f t="shared" si="360"/>
        <v>13</v>
      </c>
      <c r="ET451" s="159">
        <f t="shared" si="361"/>
        <v>11</v>
      </c>
      <c r="EU451" s="159">
        <f t="shared" si="362"/>
        <v>14</v>
      </c>
      <c r="EV451" s="159"/>
      <c r="EW451" s="159">
        <f t="shared" si="363"/>
        <v>85</v>
      </c>
      <c r="EX451" s="159">
        <f t="shared" si="364"/>
        <v>17</v>
      </c>
      <c r="EY451" s="159">
        <f t="shared" si="365"/>
        <v>15</v>
      </c>
      <c r="EZ451" s="159">
        <f t="shared" si="454"/>
        <v>0</v>
      </c>
      <c r="FA451" s="159">
        <f t="shared" si="454"/>
        <v>0</v>
      </c>
      <c r="FB451" s="159">
        <f t="shared" si="455"/>
        <v>15</v>
      </c>
      <c r="FC451" s="159">
        <f t="shared" si="455"/>
        <v>13</v>
      </c>
      <c r="FD451" s="159">
        <f t="shared" si="366"/>
        <v>0</v>
      </c>
      <c r="FE451" s="159">
        <f t="shared" si="367"/>
        <v>11</v>
      </c>
      <c r="FF451" s="159">
        <f t="shared" si="456"/>
        <v>0</v>
      </c>
      <c r="FG451" s="159">
        <f t="shared" si="456"/>
        <v>0</v>
      </c>
      <c r="FH451" s="159">
        <f t="shared" si="368"/>
        <v>14</v>
      </c>
      <c r="FI451" s="159">
        <v>0</v>
      </c>
      <c r="FJ451" s="159">
        <v>0</v>
      </c>
      <c r="FK451" s="159"/>
      <c r="FL451" s="159"/>
      <c r="FM451" s="235">
        <v>85</v>
      </c>
    </row>
    <row r="452" spans="1:169" ht="18" x14ac:dyDescent="0.2">
      <c r="A452" s="213">
        <v>439</v>
      </c>
      <c r="B452" s="195">
        <v>211423243442</v>
      </c>
      <c r="C452" s="196" t="s">
        <v>1545</v>
      </c>
      <c r="D452" s="197"/>
      <c r="E452" s="198" t="s">
        <v>1546</v>
      </c>
      <c r="F452" s="199">
        <f t="shared" si="243"/>
        <v>2</v>
      </c>
      <c r="G452" s="199">
        <f t="shared" si="244"/>
        <v>2</v>
      </c>
      <c r="H452" s="199">
        <f t="shared" si="245"/>
        <v>2</v>
      </c>
      <c r="I452" s="199">
        <f t="shared" si="246"/>
        <v>2</v>
      </c>
      <c r="J452" s="199">
        <f t="shared" si="247"/>
        <v>2</v>
      </c>
      <c r="K452" s="199">
        <f t="shared" si="248"/>
        <v>2</v>
      </c>
      <c r="L452" s="199">
        <f t="shared" si="249"/>
        <v>2</v>
      </c>
      <c r="M452" s="199">
        <f t="shared" si="250"/>
        <v>2</v>
      </c>
      <c r="N452" s="199">
        <f t="shared" si="251"/>
        <v>0</v>
      </c>
      <c r="O452" s="200">
        <f t="shared" si="252"/>
        <v>0</v>
      </c>
      <c r="P452" s="199">
        <f t="shared" si="253"/>
        <v>0</v>
      </c>
      <c r="Q452" s="199">
        <f t="shared" si="254"/>
        <v>0</v>
      </c>
      <c r="R452" s="199">
        <f t="shared" si="255"/>
        <v>0</v>
      </c>
      <c r="S452" s="201">
        <f t="shared" si="428"/>
        <v>0</v>
      </c>
      <c r="T452" s="202">
        <f t="shared" si="256"/>
        <v>4</v>
      </c>
      <c r="U452" s="199">
        <f t="shared" si="257"/>
        <v>11</v>
      </c>
      <c r="V452" s="199">
        <f t="shared" si="258"/>
        <v>0</v>
      </c>
      <c r="W452" s="199">
        <f t="shared" si="259"/>
        <v>0</v>
      </c>
      <c r="X452" s="201">
        <f t="shared" si="260"/>
        <v>0</v>
      </c>
      <c r="Y452" s="203">
        <f t="shared" si="261"/>
        <v>3</v>
      </c>
      <c r="Z452" s="199">
        <f t="shared" si="262"/>
        <v>12</v>
      </c>
      <c r="AA452" s="199">
        <f t="shared" si="263"/>
        <v>0</v>
      </c>
      <c r="AB452" s="199">
        <f t="shared" si="264"/>
        <v>0</v>
      </c>
      <c r="AC452" s="201">
        <f t="shared" si="265"/>
        <v>0</v>
      </c>
      <c r="AD452" s="202">
        <f t="shared" si="266"/>
        <v>3</v>
      </c>
      <c r="AE452" s="199">
        <f t="shared" si="267"/>
        <v>0</v>
      </c>
      <c r="AF452" s="199">
        <f t="shared" si="268"/>
        <v>0</v>
      </c>
      <c r="AG452" s="199">
        <f t="shared" si="269"/>
        <v>0</v>
      </c>
      <c r="AH452" s="201">
        <f t="shared" si="270"/>
        <v>0</v>
      </c>
      <c r="AI452" s="204">
        <f t="shared" si="271"/>
        <v>4</v>
      </c>
      <c r="AJ452" s="199">
        <f t="shared" si="272"/>
        <v>0</v>
      </c>
      <c r="AK452" s="199">
        <f t="shared" si="273"/>
        <v>0</v>
      </c>
      <c r="AL452" s="199">
        <f t="shared" si="274"/>
        <v>0</v>
      </c>
      <c r="AM452" s="201">
        <f t="shared" si="275"/>
        <v>0</v>
      </c>
      <c r="AN452" s="204">
        <f t="shared" si="276"/>
        <v>4</v>
      </c>
      <c r="AO452" s="199">
        <f t="shared" si="277"/>
        <v>12</v>
      </c>
      <c r="AP452" s="199">
        <f t="shared" si="278"/>
        <v>0</v>
      </c>
      <c r="AQ452" s="199">
        <f t="shared" si="279"/>
        <v>0</v>
      </c>
      <c r="AR452" s="201">
        <f t="shared" si="280"/>
        <v>0</v>
      </c>
      <c r="AS452" s="204">
        <f t="shared" si="281"/>
        <v>3</v>
      </c>
      <c r="AT452" s="199">
        <f t="shared" si="282"/>
        <v>0</v>
      </c>
      <c r="AU452" s="199">
        <f t="shared" si="283"/>
        <v>0</v>
      </c>
      <c r="AV452" s="199">
        <f t="shared" si="284"/>
        <v>0</v>
      </c>
      <c r="AW452" s="201">
        <f t="shared" si="285"/>
        <v>0</v>
      </c>
      <c r="AX452" s="205">
        <f t="shared" si="286"/>
        <v>4</v>
      </c>
      <c r="AY452" s="199">
        <f t="shared" si="287"/>
        <v>12</v>
      </c>
      <c r="AZ452" s="199">
        <f t="shared" si="288"/>
        <v>0</v>
      </c>
      <c r="BA452" s="199">
        <f t="shared" si="289"/>
        <v>0</v>
      </c>
      <c r="BB452" s="201">
        <f t="shared" si="290"/>
        <v>0</v>
      </c>
      <c r="BC452" s="204">
        <f t="shared" si="291"/>
        <v>3</v>
      </c>
      <c r="BD452" s="199">
        <f t="shared" si="292"/>
        <v>7</v>
      </c>
      <c r="BE452" s="199">
        <f t="shared" si="293"/>
        <v>0</v>
      </c>
      <c r="BF452" s="199">
        <f t="shared" si="294"/>
        <v>0</v>
      </c>
      <c r="BG452" s="201">
        <f t="shared" si="295"/>
        <v>0</v>
      </c>
      <c r="BH452" s="204">
        <f t="shared" si="296"/>
        <v>3</v>
      </c>
      <c r="BI452" s="199">
        <f t="shared" si="297"/>
        <v>0</v>
      </c>
      <c r="BJ452" s="199">
        <f t="shared" si="298"/>
        <v>0</v>
      </c>
      <c r="BK452" s="199">
        <f t="shared" si="299"/>
        <v>0</v>
      </c>
      <c r="BL452" s="201">
        <f t="shared" si="300"/>
        <v>0</v>
      </c>
      <c r="BM452" s="206">
        <f t="shared" si="301"/>
        <v>4</v>
      </c>
      <c r="BN452" s="199">
        <f t="shared" si="302"/>
        <v>0</v>
      </c>
      <c r="BO452" s="199">
        <f t="shared" si="303"/>
        <v>0</v>
      </c>
      <c r="BP452" s="199">
        <f t="shared" si="304"/>
        <v>0</v>
      </c>
      <c r="BQ452" s="201">
        <f t="shared" si="305"/>
        <v>0</v>
      </c>
      <c r="BR452" s="207">
        <f t="shared" si="306"/>
        <v>4</v>
      </c>
      <c r="BS452" s="199">
        <f t="shared" si="307"/>
        <v>12</v>
      </c>
      <c r="BT452" s="199">
        <f t="shared" si="308"/>
        <v>0</v>
      </c>
      <c r="BU452" s="199">
        <f t="shared" si="309"/>
        <v>0</v>
      </c>
      <c r="BV452" s="201">
        <f t="shared" si="310"/>
        <v>0</v>
      </c>
      <c r="BW452" s="207">
        <f t="shared" si="311"/>
        <v>3</v>
      </c>
      <c r="BX452" s="235">
        <v>82</v>
      </c>
      <c r="BY452" s="235">
        <v>82</v>
      </c>
      <c r="BZ452" s="193" t="e">
        <f t="shared" si="312"/>
        <v>#VALUE!</v>
      </c>
      <c r="CA452" s="193">
        <f t="shared" si="313"/>
        <v>20</v>
      </c>
      <c r="CB452" s="193" t="e">
        <f t="shared" si="314"/>
        <v>#VALUE!</v>
      </c>
      <c r="CC452" s="193" t="e">
        <f t="shared" si="315"/>
        <v>#VALUE!</v>
      </c>
      <c r="CD452" s="193" t="e">
        <f t="shared" si="316"/>
        <v>#VALUE!</v>
      </c>
      <c r="CE452" s="193" t="e">
        <f t="shared" si="317"/>
        <v>#VALUE!</v>
      </c>
      <c r="CF452" s="193" t="e">
        <f t="shared" si="318"/>
        <v>#VALUE!</v>
      </c>
      <c r="CG452" s="193" t="e">
        <f t="shared" si="319"/>
        <v>#VALUE!</v>
      </c>
      <c r="CH452" s="193" t="e">
        <f t="shared" si="320"/>
        <v>#VALUE!</v>
      </c>
      <c r="CI452" s="193" t="e">
        <f t="shared" si="321"/>
        <v>#VALUE!</v>
      </c>
      <c r="CJ452" s="193" t="e">
        <f t="shared" si="322"/>
        <v>#VALUE!</v>
      </c>
      <c r="CK452" s="193" t="e">
        <f t="shared" si="323"/>
        <v>#VALUE!</v>
      </c>
      <c r="CL452" s="193" t="e">
        <f t="shared" si="324"/>
        <v>#VALUE!</v>
      </c>
      <c r="CM452" s="193" t="e">
        <f t="shared" si="325"/>
        <v>#VALUE!</v>
      </c>
      <c r="CN452" s="193" t="e">
        <f t="shared" si="326"/>
        <v>#VALUE!</v>
      </c>
      <c r="CO452" s="209" t="str">
        <f t="shared" si="327"/>
        <v>2023PEC AI 307</v>
      </c>
      <c r="CP452" s="193" t="e">
        <f t="shared" si="328"/>
        <v>#VALUE!</v>
      </c>
      <c r="CQ452" s="158"/>
      <c r="CR452" s="193">
        <f t="shared" si="329"/>
        <v>20</v>
      </c>
      <c r="CS452" s="193" t="e">
        <f t="shared" si="330"/>
        <v>#VALUE!</v>
      </c>
      <c r="CT452" s="193" t="e">
        <f t="shared" si="331"/>
        <v>#VALUE!</v>
      </c>
      <c r="CU452" s="193" t="e">
        <f t="shared" si="332"/>
        <v>#VALUE!</v>
      </c>
      <c r="CV452" s="193" t="e">
        <f t="shared" si="333"/>
        <v>#VALUE!</v>
      </c>
      <c r="CW452" s="193" t="e">
        <f t="shared" si="334"/>
        <v>#VALUE!</v>
      </c>
      <c r="CX452" s="193" t="e">
        <f t="shared" si="335"/>
        <v>#VALUE!</v>
      </c>
      <c r="CY452" s="193" t="e">
        <f t="shared" si="336"/>
        <v>#VALUE!</v>
      </c>
      <c r="CZ452" s="193" t="e">
        <f t="shared" si="337"/>
        <v>#VALUE!</v>
      </c>
      <c r="DA452" s="193" t="e">
        <f t="shared" si="338"/>
        <v>#VALUE!</v>
      </c>
      <c r="DB452" s="193" t="e">
        <f t="shared" si="339"/>
        <v>#VALUE!</v>
      </c>
      <c r="DC452" s="193" t="e">
        <f t="shared" si="340"/>
        <v>#VALUE!</v>
      </c>
      <c r="DD452" s="193" t="e">
        <f t="shared" si="341"/>
        <v>#VALUE!</v>
      </c>
      <c r="DE452" s="159"/>
      <c r="DF452" s="159" t="e">
        <f t="shared" si="342"/>
        <v>#VALUE!</v>
      </c>
      <c r="DG452" s="159"/>
      <c r="DH452" s="159"/>
      <c r="DI452" s="159"/>
      <c r="DJ452" s="159"/>
      <c r="DK452" s="159"/>
      <c r="DL452" s="159"/>
      <c r="DM452" s="159"/>
      <c r="DN452" s="159"/>
      <c r="DO452" s="159"/>
      <c r="DP452" s="159"/>
      <c r="DQ452" s="159"/>
      <c r="DR452" s="159">
        <f t="shared" si="343"/>
        <v>82</v>
      </c>
      <c r="DS452" s="188">
        <f t="shared" si="344"/>
        <v>16</v>
      </c>
      <c r="DT452" s="159">
        <f t="shared" si="345"/>
        <v>11</v>
      </c>
      <c r="DU452" s="159">
        <f t="shared" si="346"/>
        <v>12</v>
      </c>
      <c r="DV452" s="159">
        <f t="shared" si="347"/>
        <v>12</v>
      </c>
      <c r="DW452" s="159">
        <f t="shared" si="348"/>
        <v>12</v>
      </c>
      <c r="DX452" s="159">
        <f t="shared" si="349"/>
        <v>7</v>
      </c>
      <c r="DY452" s="210">
        <f t="shared" si="350"/>
        <v>12</v>
      </c>
      <c r="DZ452" s="159">
        <f t="shared" si="351"/>
        <v>82</v>
      </c>
      <c r="EA452" s="159">
        <f t="shared" si="352"/>
        <v>16</v>
      </c>
      <c r="EB452" s="159">
        <f t="shared" si="353"/>
        <v>0</v>
      </c>
      <c r="EC452" s="159">
        <f t="shared" si="450"/>
        <v>11</v>
      </c>
      <c r="ED452" s="159">
        <f t="shared" si="450"/>
        <v>12</v>
      </c>
      <c r="EE452" s="159">
        <f t="shared" si="451"/>
        <v>0</v>
      </c>
      <c r="EF452" s="159">
        <f t="shared" si="451"/>
        <v>0</v>
      </c>
      <c r="EG452" s="159">
        <f t="shared" si="354"/>
        <v>12</v>
      </c>
      <c r="EH452" s="159">
        <f t="shared" si="355"/>
        <v>0</v>
      </c>
      <c r="EI452" s="159">
        <f t="shared" si="452"/>
        <v>12</v>
      </c>
      <c r="EJ452" s="159">
        <f t="shared" si="452"/>
        <v>7</v>
      </c>
      <c r="EK452" s="159">
        <f t="shared" si="453"/>
        <v>0</v>
      </c>
      <c r="EL452" s="159">
        <f t="shared" si="453"/>
        <v>0</v>
      </c>
      <c r="EM452" s="159">
        <f t="shared" si="356"/>
        <v>12</v>
      </c>
      <c r="EN452" s="159"/>
      <c r="EO452" s="159"/>
      <c r="EP452" s="188">
        <f t="shared" si="357"/>
        <v>16</v>
      </c>
      <c r="EQ452" s="159">
        <f t="shared" si="358"/>
        <v>14</v>
      </c>
      <c r="ER452" s="159">
        <f t="shared" si="359"/>
        <v>14</v>
      </c>
      <c r="ES452" s="159">
        <f t="shared" si="360"/>
        <v>14</v>
      </c>
      <c r="ET452" s="159">
        <f t="shared" si="361"/>
        <v>11</v>
      </c>
      <c r="EU452" s="159">
        <f t="shared" si="362"/>
        <v>13</v>
      </c>
      <c r="EV452" s="159"/>
      <c r="EW452" s="159">
        <f t="shared" si="363"/>
        <v>82</v>
      </c>
      <c r="EX452" s="159">
        <f t="shared" si="364"/>
        <v>16</v>
      </c>
      <c r="EY452" s="159">
        <f t="shared" si="365"/>
        <v>0</v>
      </c>
      <c r="EZ452" s="159">
        <f t="shared" si="454"/>
        <v>14</v>
      </c>
      <c r="FA452" s="159">
        <f t="shared" si="454"/>
        <v>14</v>
      </c>
      <c r="FB452" s="159">
        <f t="shared" si="455"/>
        <v>0</v>
      </c>
      <c r="FC452" s="159">
        <f t="shared" si="455"/>
        <v>0</v>
      </c>
      <c r="FD452" s="159">
        <f t="shared" si="366"/>
        <v>14</v>
      </c>
      <c r="FE452" s="159">
        <f t="shared" si="367"/>
        <v>0</v>
      </c>
      <c r="FF452" s="159">
        <f t="shared" si="456"/>
        <v>11</v>
      </c>
      <c r="FG452" s="159">
        <f t="shared" si="456"/>
        <v>13</v>
      </c>
      <c r="FH452" s="159">
        <f t="shared" si="368"/>
        <v>0</v>
      </c>
      <c r="FI452" s="159">
        <v>0</v>
      </c>
      <c r="FJ452" s="159">
        <v>0</v>
      </c>
      <c r="FK452" s="159"/>
      <c r="FL452" s="159"/>
      <c r="FM452" s="235">
        <v>82</v>
      </c>
    </row>
    <row r="453" spans="1:169" ht="18" x14ac:dyDescent="0.2">
      <c r="A453" s="194">
        <v>440</v>
      </c>
      <c r="B453" s="195">
        <v>211423243443</v>
      </c>
      <c r="C453" s="196" t="s">
        <v>1547</v>
      </c>
      <c r="D453" s="197"/>
      <c r="E453" s="198" t="s">
        <v>1548</v>
      </c>
      <c r="F453" s="199">
        <f t="shared" si="243"/>
        <v>2</v>
      </c>
      <c r="G453" s="199">
        <f t="shared" si="244"/>
        <v>2</v>
      </c>
      <c r="H453" s="199">
        <f t="shared" si="245"/>
        <v>2</v>
      </c>
      <c r="I453" s="199">
        <f t="shared" si="246"/>
        <v>2</v>
      </c>
      <c r="J453" s="199">
        <f t="shared" si="247"/>
        <v>2</v>
      </c>
      <c r="K453" s="199">
        <f t="shared" si="248"/>
        <v>2</v>
      </c>
      <c r="L453" s="199">
        <f t="shared" si="249"/>
        <v>2</v>
      </c>
      <c r="M453" s="199">
        <f t="shared" si="250"/>
        <v>2</v>
      </c>
      <c r="N453" s="199">
        <f t="shared" si="251"/>
        <v>1</v>
      </c>
      <c r="O453" s="200">
        <f t="shared" si="252"/>
        <v>0</v>
      </c>
      <c r="P453" s="199">
        <f t="shared" si="253"/>
        <v>13</v>
      </c>
      <c r="Q453" s="199">
        <f t="shared" si="254"/>
        <v>0</v>
      </c>
      <c r="R453" s="199">
        <f t="shared" si="255"/>
        <v>0</v>
      </c>
      <c r="S453" s="201">
        <f t="shared" si="428"/>
        <v>0</v>
      </c>
      <c r="T453" s="202">
        <f t="shared" si="256"/>
        <v>3</v>
      </c>
      <c r="U453" s="199">
        <f t="shared" si="257"/>
        <v>0</v>
      </c>
      <c r="V453" s="199">
        <f t="shared" si="258"/>
        <v>0</v>
      </c>
      <c r="W453" s="199">
        <f t="shared" si="259"/>
        <v>0</v>
      </c>
      <c r="X453" s="201">
        <f t="shared" si="260"/>
        <v>0</v>
      </c>
      <c r="Y453" s="203">
        <f t="shared" si="261"/>
        <v>4</v>
      </c>
      <c r="Z453" s="199">
        <f t="shared" si="262"/>
        <v>0</v>
      </c>
      <c r="AA453" s="199">
        <f t="shared" si="263"/>
        <v>0</v>
      </c>
      <c r="AB453" s="199">
        <f t="shared" si="264"/>
        <v>0</v>
      </c>
      <c r="AC453" s="201">
        <f t="shared" si="265"/>
        <v>0</v>
      </c>
      <c r="AD453" s="202">
        <f t="shared" si="266"/>
        <v>4</v>
      </c>
      <c r="AE453" s="199">
        <f t="shared" si="267"/>
        <v>13</v>
      </c>
      <c r="AF453" s="199">
        <f t="shared" si="268"/>
        <v>0</v>
      </c>
      <c r="AG453" s="199">
        <f t="shared" si="269"/>
        <v>0</v>
      </c>
      <c r="AH453" s="201">
        <f t="shared" si="270"/>
        <v>0</v>
      </c>
      <c r="AI453" s="204">
        <f t="shared" si="271"/>
        <v>3</v>
      </c>
      <c r="AJ453" s="199">
        <f t="shared" si="272"/>
        <v>11</v>
      </c>
      <c r="AK453" s="199">
        <f t="shared" si="273"/>
        <v>0</v>
      </c>
      <c r="AL453" s="199">
        <f t="shared" si="274"/>
        <v>0</v>
      </c>
      <c r="AM453" s="201">
        <f t="shared" si="275"/>
        <v>0</v>
      </c>
      <c r="AN453" s="204">
        <f t="shared" si="276"/>
        <v>3</v>
      </c>
      <c r="AO453" s="199">
        <f t="shared" si="277"/>
        <v>0</v>
      </c>
      <c r="AP453" s="199">
        <f t="shared" si="278"/>
        <v>0</v>
      </c>
      <c r="AQ453" s="199">
        <f t="shared" si="279"/>
        <v>0</v>
      </c>
      <c r="AR453" s="201">
        <f t="shared" si="280"/>
        <v>0</v>
      </c>
      <c r="AS453" s="204">
        <f t="shared" si="281"/>
        <v>4</v>
      </c>
      <c r="AT453" s="199">
        <f t="shared" si="282"/>
        <v>13</v>
      </c>
      <c r="AU453" s="199">
        <f t="shared" si="283"/>
        <v>0</v>
      </c>
      <c r="AV453" s="199">
        <f t="shared" si="284"/>
        <v>0</v>
      </c>
      <c r="AW453" s="201">
        <f t="shared" si="285"/>
        <v>0</v>
      </c>
      <c r="AX453" s="205">
        <f t="shared" si="286"/>
        <v>3</v>
      </c>
      <c r="AY453" s="199">
        <f t="shared" si="287"/>
        <v>0</v>
      </c>
      <c r="AZ453" s="199">
        <f t="shared" si="288"/>
        <v>0</v>
      </c>
      <c r="BA453" s="199">
        <f t="shared" si="289"/>
        <v>0</v>
      </c>
      <c r="BB453" s="201">
        <f t="shared" si="290"/>
        <v>0</v>
      </c>
      <c r="BC453" s="204">
        <f t="shared" si="291"/>
        <v>4</v>
      </c>
      <c r="BD453" s="199">
        <f t="shared" si="292"/>
        <v>0</v>
      </c>
      <c r="BE453" s="199">
        <f t="shared" si="293"/>
        <v>0</v>
      </c>
      <c r="BF453" s="199">
        <f t="shared" si="294"/>
        <v>0</v>
      </c>
      <c r="BG453" s="201">
        <f t="shared" si="295"/>
        <v>0</v>
      </c>
      <c r="BH453" s="204">
        <f t="shared" si="296"/>
        <v>4</v>
      </c>
      <c r="BI453" s="199">
        <f t="shared" si="297"/>
        <v>7</v>
      </c>
      <c r="BJ453" s="199">
        <f t="shared" si="298"/>
        <v>0</v>
      </c>
      <c r="BK453" s="199">
        <f t="shared" si="299"/>
        <v>0</v>
      </c>
      <c r="BL453" s="201">
        <f t="shared" si="300"/>
        <v>0</v>
      </c>
      <c r="BM453" s="206">
        <f t="shared" si="301"/>
        <v>3</v>
      </c>
      <c r="BN453" s="199">
        <f t="shared" si="302"/>
        <v>13</v>
      </c>
      <c r="BO453" s="199">
        <f t="shared" si="303"/>
        <v>0</v>
      </c>
      <c r="BP453" s="199">
        <f t="shared" si="304"/>
        <v>0</v>
      </c>
      <c r="BQ453" s="201">
        <f t="shared" si="305"/>
        <v>0</v>
      </c>
      <c r="BR453" s="207">
        <f t="shared" si="306"/>
        <v>3</v>
      </c>
      <c r="BS453" s="199">
        <f t="shared" si="307"/>
        <v>0</v>
      </c>
      <c r="BT453" s="199">
        <f t="shared" si="308"/>
        <v>0</v>
      </c>
      <c r="BU453" s="199">
        <f t="shared" si="309"/>
        <v>0</v>
      </c>
      <c r="BV453" s="201">
        <f t="shared" si="310"/>
        <v>0</v>
      </c>
      <c r="BW453" s="207">
        <f t="shared" si="311"/>
        <v>4</v>
      </c>
      <c r="BX453" s="235">
        <v>87</v>
      </c>
      <c r="BY453" s="235">
        <v>87</v>
      </c>
      <c r="BZ453" s="193" t="e">
        <f t="shared" si="312"/>
        <v>#VALUE!</v>
      </c>
      <c r="CA453" s="193">
        <f t="shared" si="313"/>
        <v>20</v>
      </c>
      <c r="CB453" s="193" t="e">
        <f t="shared" si="314"/>
        <v>#VALUE!</v>
      </c>
      <c r="CC453" s="193" t="e">
        <f t="shared" si="315"/>
        <v>#VALUE!</v>
      </c>
      <c r="CD453" s="193" t="e">
        <f t="shared" si="316"/>
        <v>#VALUE!</v>
      </c>
      <c r="CE453" s="193" t="e">
        <f t="shared" si="317"/>
        <v>#VALUE!</v>
      </c>
      <c r="CF453" s="193" t="e">
        <f t="shared" si="318"/>
        <v>#VALUE!</v>
      </c>
      <c r="CG453" s="193" t="e">
        <f t="shared" si="319"/>
        <v>#VALUE!</v>
      </c>
      <c r="CH453" s="193" t="e">
        <f t="shared" si="320"/>
        <v>#VALUE!</v>
      </c>
      <c r="CI453" s="193" t="e">
        <f t="shared" si="321"/>
        <v>#VALUE!</v>
      </c>
      <c r="CJ453" s="193" t="e">
        <f t="shared" si="322"/>
        <v>#VALUE!</v>
      </c>
      <c r="CK453" s="193" t="e">
        <f t="shared" si="323"/>
        <v>#VALUE!</v>
      </c>
      <c r="CL453" s="193" t="e">
        <f t="shared" si="324"/>
        <v>#VALUE!</v>
      </c>
      <c r="CM453" s="193" t="e">
        <f t="shared" si="325"/>
        <v>#VALUE!</v>
      </c>
      <c r="CN453" s="193" t="e">
        <f t="shared" si="326"/>
        <v>#VALUE!</v>
      </c>
      <c r="CO453" s="209" t="str">
        <f t="shared" si="327"/>
        <v>2023PEC AI 308</v>
      </c>
      <c r="CP453" s="193" t="e">
        <f t="shared" si="328"/>
        <v>#VALUE!</v>
      </c>
      <c r="CQ453" s="158"/>
      <c r="CR453" s="193">
        <f t="shared" si="329"/>
        <v>20</v>
      </c>
      <c r="CS453" s="193" t="e">
        <f t="shared" si="330"/>
        <v>#VALUE!</v>
      </c>
      <c r="CT453" s="193" t="e">
        <f t="shared" si="331"/>
        <v>#VALUE!</v>
      </c>
      <c r="CU453" s="193" t="e">
        <f t="shared" si="332"/>
        <v>#VALUE!</v>
      </c>
      <c r="CV453" s="193" t="e">
        <f t="shared" si="333"/>
        <v>#VALUE!</v>
      </c>
      <c r="CW453" s="193" t="e">
        <f t="shared" si="334"/>
        <v>#VALUE!</v>
      </c>
      <c r="CX453" s="193" t="e">
        <f t="shared" si="335"/>
        <v>#VALUE!</v>
      </c>
      <c r="CY453" s="193" t="e">
        <f t="shared" si="336"/>
        <v>#VALUE!</v>
      </c>
      <c r="CZ453" s="193" t="e">
        <f t="shared" si="337"/>
        <v>#VALUE!</v>
      </c>
      <c r="DA453" s="193" t="e">
        <f t="shared" si="338"/>
        <v>#VALUE!</v>
      </c>
      <c r="DB453" s="193" t="e">
        <f t="shared" si="339"/>
        <v>#VALUE!</v>
      </c>
      <c r="DC453" s="193" t="e">
        <f t="shared" si="340"/>
        <v>#VALUE!</v>
      </c>
      <c r="DD453" s="193" t="e">
        <f t="shared" si="341"/>
        <v>#VALUE!</v>
      </c>
      <c r="DE453" s="159"/>
      <c r="DF453" s="159" t="e">
        <f t="shared" si="342"/>
        <v>#VALUE!</v>
      </c>
      <c r="DG453" s="159"/>
      <c r="DH453" s="159"/>
      <c r="DI453" s="159"/>
      <c r="DJ453" s="159"/>
      <c r="DK453" s="159"/>
      <c r="DL453" s="159"/>
      <c r="DM453" s="159"/>
      <c r="DN453" s="159"/>
      <c r="DO453" s="159"/>
      <c r="DP453" s="159"/>
      <c r="DQ453" s="159"/>
      <c r="DR453" s="159">
        <f t="shared" si="343"/>
        <v>87</v>
      </c>
      <c r="DS453" s="188">
        <f t="shared" si="344"/>
        <v>17</v>
      </c>
      <c r="DT453" s="159">
        <f t="shared" si="345"/>
        <v>13</v>
      </c>
      <c r="DU453" s="159">
        <f t="shared" si="346"/>
        <v>13</v>
      </c>
      <c r="DV453" s="159">
        <f t="shared" si="347"/>
        <v>11</v>
      </c>
      <c r="DW453" s="159">
        <f t="shared" si="348"/>
        <v>13</v>
      </c>
      <c r="DX453" s="159">
        <f t="shared" si="349"/>
        <v>7</v>
      </c>
      <c r="DY453" s="210">
        <f t="shared" si="350"/>
        <v>13</v>
      </c>
      <c r="DZ453" s="159">
        <f t="shared" si="351"/>
        <v>87</v>
      </c>
      <c r="EA453" s="159">
        <f t="shared" si="352"/>
        <v>17</v>
      </c>
      <c r="EB453" s="159">
        <f t="shared" si="353"/>
        <v>13</v>
      </c>
      <c r="EC453" s="159">
        <f t="shared" si="450"/>
        <v>0</v>
      </c>
      <c r="ED453" s="159">
        <f t="shared" si="450"/>
        <v>0</v>
      </c>
      <c r="EE453" s="159">
        <f t="shared" si="451"/>
        <v>13</v>
      </c>
      <c r="EF453" s="159">
        <f t="shared" si="451"/>
        <v>11</v>
      </c>
      <c r="EG453" s="159">
        <f t="shared" si="354"/>
        <v>0</v>
      </c>
      <c r="EH453" s="159">
        <f t="shared" si="355"/>
        <v>13</v>
      </c>
      <c r="EI453" s="159">
        <f t="shared" si="452"/>
        <v>0</v>
      </c>
      <c r="EJ453" s="159">
        <f t="shared" si="452"/>
        <v>0</v>
      </c>
      <c r="EK453" s="159">
        <f t="shared" si="453"/>
        <v>7</v>
      </c>
      <c r="EL453" s="159">
        <f t="shared" si="453"/>
        <v>13</v>
      </c>
      <c r="EM453" s="159">
        <f t="shared" si="356"/>
        <v>0</v>
      </c>
      <c r="EN453" s="159"/>
      <c r="EO453" s="159"/>
      <c r="EP453" s="188">
        <f t="shared" si="357"/>
        <v>17</v>
      </c>
      <c r="EQ453" s="159">
        <f t="shared" si="358"/>
        <v>15</v>
      </c>
      <c r="ER453" s="159">
        <f t="shared" si="359"/>
        <v>15</v>
      </c>
      <c r="ES453" s="159">
        <f t="shared" si="360"/>
        <v>14</v>
      </c>
      <c r="ET453" s="159">
        <f t="shared" si="361"/>
        <v>12</v>
      </c>
      <c r="EU453" s="159">
        <f t="shared" si="362"/>
        <v>14</v>
      </c>
      <c r="EV453" s="159"/>
      <c r="EW453" s="159">
        <f t="shared" si="363"/>
        <v>87</v>
      </c>
      <c r="EX453" s="159">
        <f t="shared" si="364"/>
        <v>17</v>
      </c>
      <c r="EY453" s="159">
        <f t="shared" si="365"/>
        <v>15</v>
      </c>
      <c r="EZ453" s="159">
        <f t="shared" si="454"/>
        <v>0</v>
      </c>
      <c r="FA453" s="159">
        <f t="shared" si="454"/>
        <v>0</v>
      </c>
      <c r="FB453" s="159">
        <f t="shared" si="455"/>
        <v>15</v>
      </c>
      <c r="FC453" s="159">
        <f t="shared" si="455"/>
        <v>14</v>
      </c>
      <c r="FD453" s="159">
        <f t="shared" si="366"/>
        <v>0</v>
      </c>
      <c r="FE453" s="159">
        <f t="shared" si="367"/>
        <v>12</v>
      </c>
      <c r="FF453" s="159">
        <f t="shared" si="456"/>
        <v>0</v>
      </c>
      <c r="FG453" s="159">
        <f t="shared" si="456"/>
        <v>0</v>
      </c>
      <c r="FH453" s="159">
        <f t="shared" si="368"/>
        <v>14</v>
      </c>
      <c r="FI453" s="159">
        <v>0</v>
      </c>
      <c r="FJ453" s="159">
        <v>0</v>
      </c>
      <c r="FK453" s="159"/>
      <c r="FL453" s="159"/>
      <c r="FM453" s="235">
        <v>87</v>
      </c>
    </row>
    <row r="454" spans="1:169" ht="18" x14ac:dyDescent="0.2">
      <c r="A454" s="213">
        <v>441</v>
      </c>
      <c r="B454" s="195">
        <v>211423243444</v>
      </c>
      <c r="C454" s="196" t="s">
        <v>1549</v>
      </c>
      <c r="D454" s="197"/>
      <c r="E454" s="198" t="s">
        <v>1550</v>
      </c>
      <c r="F454" s="199">
        <f t="shared" si="243"/>
        <v>2</v>
      </c>
      <c r="G454" s="199">
        <f t="shared" si="244"/>
        <v>2</v>
      </c>
      <c r="H454" s="199">
        <f t="shared" si="245"/>
        <v>2</v>
      </c>
      <c r="I454" s="199">
        <f t="shared" si="246"/>
        <v>2</v>
      </c>
      <c r="J454" s="199">
        <f t="shared" si="247"/>
        <v>2</v>
      </c>
      <c r="K454" s="199">
        <f t="shared" si="248"/>
        <v>2</v>
      </c>
      <c r="L454" s="199">
        <f t="shared" si="249"/>
        <v>0</v>
      </c>
      <c r="M454" s="199">
        <f t="shared" si="250"/>
        <v>0</v>
      </c>
      <c r="N454" s="199">
        <f t="shared" si="251"/>
        <v>0</v>
      </c>
      <c r="O454" s="200">
        <f t="shared" si="252"/>
        <v>0</v>
      </c>
      <c r="P454" s="199">
        <f t="shared" si="253"/>
        <v>0</v>
      </c>
      <c r="Q454" s="199">
        <f t="shared" si="254"/>
        <v>0</v>
      </c>
      <c r="R454" s="199">
        <f t="shared" si="255"/>
        <v>0</v>
      </c>
      <c r="S454" s="201">
        <f t="shared" si="428"/>
        <v>0</v>
      </c>
      <c r="T454" s="202">
        <f t="shared" si="256"/>
        <v>4</v>
      </c>
      <c r="U454" s="199">
        <f t="shared" si="257"/>
        <v>8</v>
      </c>
      <c r="V454" s="199">
        <f t="shared" si="258"/>
        <v>0</v>
      </c>
      <c r="W454" s="199">
        <f t="shared" si="259"/>
        <v>0</v>
      </c>
      <c r="X454" s="201">
        <f t="shared" si="260"/>
        <v>0</v>
      </c>
      <c r="Y454" s="203">
        <f t="shared" si="261"/>
        <v>3</v>
      </c>
      <c r="Z454" s="199">
        <f t="shared" si="262"/>
        <v>9</v>
      </c>
      <c r="AA454" s="199">
        <f t="shared" si="263"/>
        <v>0</v>
      </c>
      <c r="AB454" s="199">
        <f t="shared" si="264"/>
        <v>0</v>
      </c>
      <c r="AC454" s="201">
        <f t="shared" si="265"/>
        <v>0</v>
      </c>
      <c r="AD454" s="202">
        <f t="shared" si="266"/>
        <v>3</v>
      </c>
      <c r="AE454" s="199">
        <f t="shared" si="267"/>
        <v>0</v>
      </c>
      <c r="AF454" s="199">
        <f t="shared" si="268"/>
        <v>0</v>
      </c>
      <c r="AG454" s="199">
        <f t="shared" si="269"/>
        <v>0</v>
      </c>
      <c r="AH454" s="201">
        <f t="shared" si="270"/>
        <v>0</v>
      </c>
      <c r="AI454" s="204">
        <f t="shared" si="271"/>
        <v>4</v>
      </c>
      <c r="AJ454" s="199">
        <f t="shared" si="272"/>
        <v>0</v>
      </c>
      <c r="AK454" s="199">
        <f t="shared" si="273"/>
        <v>0</v>
      </c>
      <c r="AL454" s="199">
        <f t="shared" si="274"/>
        <v>0</v>
      </c>
      <c r="AM454" s="201">
        <f t="shared" si="275"/>
        <v>0</v>
      </c>
      <c r="AN454" s="204">
        <f t="shared" si="276"/>
        <v>4</v>
      </c>
      <c r="AO454" s="199">
        <f t="shared" si="277"/>
        <v>9</v>
      </c>
      <c r="AP454" s="199">
        <f t="shared" si="278"/>
        <v>0</v>
      </c>
      <c r="AQ454" s="199">
        <f t="shared" si="279"/>
        <v>0</v>
      </c>
      <c r="AR454" s="201">
        <f t="shared" si="280"/>
        <v>0</v>
      </c>
      <c r="AS454" s="204">
        <f t="shared" si="281"/>
        <v>3</v>
      </c>
      <c r="AT454" s="199">
        <f t="shared" si="282"/>
        <v>0</v>
      </c>
      <c r="AU454" s="199">
        <f t="shared" si="283"/>
        <v>0</v>
      </c>
      <c r="AV454" s="199">
        <f t="shared" si="284"/>
        <v>0</v>
      </c>
      <c r="AW454" s="201">
        <f t="shared" si="285"/>
        <v>0</v>
      </c>
      <c r="AX454" s="205">
        <f t="shared" si="286"/>
        <v>4</v>
      </c>
      <c r="AY454" s="199">
        <f t="shared" si="287"/>
        <v>9</v>
      </c>
      <c r="AZ454" s="199">
        <f t="shared" si="288"/>
        <v>0</v>
      </c>
      <c r="BA454" s="199">
        <f t="shared" si="289"/>
        <v>0</v>
      </c>
      <c r="BB454" s="201">
        <f t="shared" si="290"/>
        <v>0</v>
      </c>
      <c r="BC454" s="204">
        <f t="shared" si="291"/>
        <v>3</v>
      </c>
      <c r="BD454" s="199">
        <f t="shared" si="292"/>
        <v>4</v>
      </c>
      <c r="BE454" s="199">
        <f t="shared" si="293"/>
        <v>0</v>
      </c>
      <c r="BF454" s="199">
        <f t="shared" si="294"/>
        <v>0</v>
      </c>
      <c r="BG454" s="201">
        <f t="shared" si="295"/>
        <v>0</v>
      </c>
      <c r="BH454" s="204">
        <f t="shared" si="296"/>
        <v>3</v>
      </c>
      <c r="BI454" s="199">
        <f t="shared" si="297"/>
        <v>0</v>
      </c>
      <c r="BJ454" s="199">
        <f t="shared" si="298"/>
        <v>0</v>
      </c>
      <c r="BK454" s="199">
        <f t="shared" si="299"/>
        <v>0</v>
      </c>
      <c r="BL454" s="201">
        <f t="shared" si="300"/>
        <v>0</v>
      </c>
      <c r="BM454" s="206">
        <f t="shared" si="301"/>
        <v>4</v>
      </c>
      <c r="BN454" s="199">
        <f t="shared" si="302"/>
        <v>0</v>
      </c>
      <c r="BO454" s="199">
        <f t="shared" si="303"/>
        <v>0</v>
      </c>
      <c r="BP454" s="199">
        <f t="shared" si="304"/>
        <v>0</v>
      </c>
      <c r="BQ454" s="201">
        <f t="shared" si="305"/>
        <v>0</v>
      </c>
      <c r="BR454" s="207">
        <f t="shared" si="306"/>
        <v>4</v>
      </c>
      <c r="BS454" s="199">
        <f t="shared" si="307"/>
        <v>9</v>
      </c>
      <c r="BT454" s="199">
        <f t="shared" si="308"/>
        <v>0</v>
      </c>
      <c r="BU454" s="199">
        <f t="shared" si="309"/>
        <v>0</v>
      </c>
      <c r="BV454" s="201">
        <f t="shared" si="310"/>
        <v>0</v>
      </c>
      <c r="BW454" s="207">
        <f t="shared" si="311"/>
        <v>3</v>
      </c>
      <c r="BX454" s="235">
        <v>60</v>
      </c>
      <c r="BY454" s="235">
        <v>60</v>
      </c>
      <c r="BZ454" s="193" t="e">
        <f t="shared" si="312"/>
        <v>#VALUE!</v>
      </c>
      <c r="CA454" s="193">
        <f t="shared" si="313"/>
        <v>20</v>
      </c>
      <c r="CB454" s="193" t="e">
        <f t="shared" si="314"/>
        <v>#VALUE!</v>
      </c>
      <c r="CC454" s="193" t="e">
        <f t="shared" si="315"/>
        <v>#VALUE!</v>
      </c>
      <c r="CD454" s="193" t="e">
        <f t="shared" si="316"/>
        <v>#VALUE!</v>
      </c>
      <c r="CE454" s="193" t="e">
        <f t="shared" si="317"/>
        <v>#VALUE!</v>
      </c>
      <c r="CF454" s="193" t="e">
        <f t="shared" si="318"/>
        <v>#VALUE!</v>
      </c>
      <c r="CG454" s="193" t="e">
        <f t="shared" si="319"/>
        <v>#VALUE!</v>
      </c>
      <c r="CH454" s="193" t="e">
        <f t="shared" si="320"/>
        <v>#VALUE!</v>
      </c>
      <c r="CI454" s="193" t="e">
        <f t="shared" si="321"/>
        <v>#VALUE!</v>
      </c>
      <c r="CJ454" s="193" t="e">
        <f t="shared" si="322"/>
        <v>#VALUE!</v>
      </c>
      <c r="CK454" s="193" t="e">
        <f t="shared" si="323"/>
        <v>#VALUE!</v>
      </c>
      <c r="CL454" s="193" t="e">
        <f t="shared" si="324"/>
        <v>#VALUE!</v>
      </c>
      <c r="CM454" s="193" t="e">
        <f t="shared" si="325"/>
        <v>#VALUE!</v>
      </c>
      <c r="CN454" s="193" t="e">
        <f t="shared" si="326"/>
        <v>#VALUE!</v>
      </c>
      <c r="CO454" s="209" t="str">
        <f t="shared" si="327"/>
        <v>2023PEC AI 309</v>
      </c>
      <c r="CP454" s="193" t="e">
        <f t="shared" si="328"/>
        <v>#VALUE!</v>
      </c>
      <c r="CQ454" s="158"/>
      <c r="CR454" s="193">
        <f t="shared" si="329"/>
        <v>20</v>
      </c>
      <c r="CS454" s="193" t="e">
        <f t="shared" si="330"/>
        <v>#VALUE!</v>
      </c>
      <c r="CT454" s="193" t="e">
        <f t="shared" si="331"/>
        <v>#VALUE!</v>
      </c>
      <c r="CU454" s="193" t="e">
        <f t="shared" si="332"/>
        <v>#VALUE!</v>
      </c>
      <c r="CV454" s="193" t="e">
        <f t="shared" si="333"/>
        <v>#VALUE!</v>
      </c>
      <c r="CW454" s="193" t="e">
        <f t="shared" si="334"/>
        <v>#VALUE!</v>
      </c>
      <c r="CX454" s="193" t="e">
        <f t="shared" si="335"/>
        <v>#VALUE!</v>
      </c>
      <c r="CY454" s="193" t="e">
        <f t="shared" si="336"/>
        <v>#VALUE!</v>
      </c>
      <c r="CZ454" s="193" t="e">
        <f t="shared" si="337"/>
        <v>#VALUE!</v>
      </c>
      <c r="DA454" s="193" t="e">
        <f t="shared" si="338"/>
        <v>#VALUE!</v>
      </c>
      <c r="DB454" s="193" t="e">
        <f t="shared" si="339"/>
        <v>#VALUE!</v>
      </c>
      <c r="DC454" s="193" t="e">
        <f t="shared" si="340"/>
        <v>#VALUE!</v>
      </c>
      <c r="DD454" s="193" t="e">
        <f t="shared" si="341"/>
        <v>#VALUE!</v>
      </c>
      <c r="DE454" s="159"/>
      <c r="DF454" s="159" t="e">
        <f t="shared" si="342"/>
        <v>#VALUE!</v>
      </c>
      <c r="DG454" s="159"/>
      <c r="DH454" s="159"/>
      <c r="DI454" s="159"/>
      <c r="DJ454" s="159"/>
      <c r="DK454" s="159"/>
      <c r="DL454" s="159"/>
      <c r="DM454" s="159"/>
      <c r="DN454" s="159"/>
      <c r="DO454" s="159"/>
      <c r="DP454" s="159"/>
      <c r="DQ454" s="159"/>
      <c r="DR454" s="159">
        <f t="shared" si="343"/>
        <v>60</v>
      </c>
      <c r="DS454" s="188">
        <f t="shared" si="344"/>
        <v>12</v>
      </c>
      <c r="DT454" s="159">
        <f t="shared" si="345"/>
        <v>8</v>
      </c>
      <c r="DU454" s="159">
        <f t="shared" si="346"/>
        <v>9</v>
      </c>
      <c r="DV454" s="159">
        <f t="shared" si="347"/>
        <v>9</v>
      </c>
      <c r="DW454" s="159">
        <f t="shared" si="348"/>
        <v>9</v>
      </c>
      <c r="DX454" s="159">
        <f t="shared" si="349"/>
        <v>4</v>
      </c>
      <c r="DY454" s="210">
        <f t="shared" si="350"/>
        <v>9</v>
      </c>
      <c r="DZ454" s="159">
        <f t="shared" si="351"/>
        <v>60</v>
      </c>
      <c r="EA454" s="159">
        <f t="shared" si="352"/>
        <v>12</v>
      </c>
      <c r="EB454" s="159">
        <f t="shared" si="353"/>
        <v>0</v>
      </c>
      <c r="EC454" s="159">
        <f t="shared" si="450"/>
        <v>8</v>
      </c>
      <c r="ED454" s="159">
        <f t="shared" si="450"/>
        <v>9</v>
      </c>
      <c r="EE454" s="159">
        <f t="shared" si="451"/>
        <v>0</v>
      </c>
      <c r="EF454" s="159">
        <f t="shared" si="451"/>
        <v>0</v>
      </c>
      <c r="EG454" s="159">
        <f t="shared" si="354"/>
        <v>9</v>
      </c>
      <c r="EH454" s="159">
        <f t="shared" si="355"/>
        <v>0</v>
      </c>
      <c r="EI454" s="159">
        <f t="shared" si="452"/>
        <v>9</v>
      </c>
      <c r="EJ454" s="159">
        <f t="shared" si="452"/>
        <v>4</v>
      </c>
      <c r="EK454" s="159">
        <f t="shared" si="453"/>
        <v>0</v>
      </c>
      <c r="EL454" s="159">
        <f t="shared" si="453"/>
        <v>0</v>
      </c>
      <c r="EM454" s="159">
        <f t="shared" si="356"/>
        <v>9</v>
      </c>
      <c r="EN454" s="159"/>
      <c r="EO454" s="159"/>
      <c r="EP454" s="188">
        <f t="shared" si="357"/>
        <v>12</v>
      </c>
      <c r="EQ454" s="159">
        <f t="shared" si="358"/>
        <v>10</v>
      </c>
      <c r="ER454" s="159">
        <f t="shared" si="359"/>
        <v>11</v>
      </c>
      <c r="ES454" s="159">
        <f t="shared" si="360"/>
        <v>11</v>
      </c>
      <c r="ET454" s="159">
        <f t="shared" si="361"/>
        <v>6</v>
      </c>
      <c r="EU454" s="159">
        <f t="shared" si="362"/>
        <v>10</v>
      </c>
      <c r="EV454" s="159"/>
      <c r="EW454" s="159">
        <f t="shared" si="363"/>
        <v>60</v>
      </c>
      <c r="EX454" s="159">
        <f t="shared" si="364"/>
        <v>12</v>
      </c>
      <c r="EY454" s="159">
        <f t="shared" si="365"/>
        <v>0</v>
      </c>
      <c r="EZ454" s="159">
        <f t="shared" si="454"/>
        <v>10</v>
      </c>
      <c r="FA454" s="159">
        <f t="shared" si="454"/>
        <v>11</v>
      </c>
      <c r="FB454" s="159">
        <f t="shared" si="455"/>
        <v>0</v>
      </c>
      <c r="FC454" s="159">
        <f t="shared" si="455"/>
        <v>0</v>
      </c>
      <c r="FD454" s="159">
        <f t="shared" si="366"/>
        <v>11</v>
      </c>
      <c r="FE454" s="159">
        <f t="shared" si="367"/>
        <v>0</v>
      </c>
      <c r="FF454" s="159">
        <f t="shared" si="456"/>
        <v>6</v>
      </c>
      <c r="FG454" s="159">
        <f t="shared" si="456"/>
        <v>10</v>
      </c>
      <c r="FH454" s="159">
        <f t="shared" si="368"/>
        <v>0</v>
      </c>
      <c r="FI454" s="159">
        <v>0</v>
      </c>
      <c r="FJ454" s="159">
        <v>0</v>
      </c>
      <c r="FK454" s="159"/>
      <c r="FL454" s="159"/>
      <c r="FM454" s="235">
        <v>60</v>
      </c>
    </row>
    <row r="455" spans="1:169" ht="18" x14ac:dyDescent="0.2">
      <c r="A455" s="194">
        <v>442</v>
      </c>
      <c r="B455" s="195">
        <v>211423243445</v>
      </c>
      <c r="C455" s="196" t="s">
        <v>1551</v>
      </c>
      <c r="D455" s="197"/>
      <c r="E455" s="198" t="s">
        <v>1552</v>
      </c>
      <c r="F455" s="199">
        <f t="shared" si="243"/>
        <v>2</v>
      </c>
      <c r="G455" s="199">
        <f t="shared" si="244"/>
        <v>2</v>
      </c>
      <c r="H455" s="199">
        <f t="shared" si="245"/>
        <v>2</v>
      </c>
      <c r="I455" s="199">
        <f t="shared" si="246"/>
        <v>2</v>
      </c>
      <c r="J455" s="199">
        <f t="shared" si="247"/>
        <v>2</v>
      </c>
      <c r="K455" s="199">
        <f t="shared" si="248"/>
        <v>2</v>
      </c>
      <c r="L455" s="199">
        <f t="shared" si="249"/>
        <v>2</v>
      </c>
      <c r="M455" s="199">
        <f t="shared" si="250"/>
        <v>1</v>
      </c>
      <c r="N455" s="199">
        <f t="shared" si="251"/>
        <v>0</v>
      </c>
      <c r="O455" s="200">
        <f t="shared" si="252"/>
        <v>0</v>
      </c>
      <c r="P455" s="199">
        <f t="shared" si="253"/>
        <v>11</v>
      </c>
      <c r="Q455" s="199">
        <f t="shared" si="254"/>
        <v>0</v>
      </c>
      <c r="R455" s="199">
        <f t="shared" si="255"/>
        <v>0</v>
      </c>
      <c r="S455" s="201">
        <f t="shared" si="428"/>
        <v>0</v>
      </c>
      <c r="T455" s="202">
        <f t="shared" si="256"/>
        <v>3</v>
      </c>
      <c r="U455" s="199">
        <f t="shared" si="257"/>
        <v>0</v>
      </c>
      <c r="V455" s="199">
        <f t="shared" si="258"/>
        <v>0</v>
      </c>
      <c r="W455" s="199">
        <f t="shared" si="259"/>
        <v>0</v>
      </c>
      <c r="X455" s="201">
        <f t="shared" si="260"/>
        <v>0</v>
      </c>
      <c r="Y455" s="203">
        <f t="shared" si="261"/>
        <v>4</v>
      </c>
      <c r="Z455" s="199">
        <f t="shared" si="262"/>
        <v>0</v>
      </c>
      <c r="AA455" s="199">
        <f t="shared" si="263"/>
        <v>0</v>
      </c>
      <c r="AB455" s="199">
        <f t="shared" si="264"/>
        <v>0</v>
      </c>
      <c r="AC455" s="201">
        <f t="shared" si="265"/>
        <v>0</v>
      </c>
      <c r="AD455" s="202">
        <f t="shared" si="266"/>
        <v>4</v>
      </c>
      <c r="AE455" s="199">
        <f t="shared" si="267"/>
        <v>11</v>
      </c>
      <c r="AF455" s="199">
        <f t="shared" si="268"/>
        <v>0</v>
      </c>
      <c r="AG455" s="199">
        <f t="shared" si="269"/>
        <v>0</v>
      </c>
      <c r="AH455" s="201">
        <f t="shared" si="270"/>
        <v>0</v>
      </c>
      <c r="AI455" s="204">
        <f t="shared" si="271"/>
        <v>3</v>
      </c>
      <c r="AJ455" s="199">
        <f t="shared" si="272"/>
        <v>9</v>
      </c>
      <c r="AK455" s="199">
        <f t="shared" si="273"/>
        <v>0</v>
      </c>
      <c r="AL455" s="199">
        <f t="shared" si="274"/>
        <v>0</v>
      </c>
      <c r="AM455" s="201">
        <f t="shared" si="275"/>
        <v>0</v>
      </c>
      <c r="AN455" s="204">
        <f t="shared" si="276"/>
        <v>3</v>
      </c>
      <c r="AO455" s="199">
        <f t="shared" si="277"/>
        <v>0</v>
      </c>
      <c r="AP455" s="199">
        <f t="shared" si="278"/>
        <v>0</v>
      </c>
      <c r="AQ455" s="199">
        <f t="shared" si="279"/>
        <v>0</v>
      </c>
      <c r="AR455" s="201">
        <f t="shared" si="280"/>
        <v>0</v>
      </c>
      <c r="AS455" s="204">
        <f t="shared" si="281"/>
        <v>4</v>
      </c>
      <c r="AT455" s="199">
        <f t="shared" si="282"/>
        <v>11</v>
      </c>
      <c r="AU455" s="199">
        <f t="shared" si="283"/>
        <v>0</v>
      </c>
      <c r="AV455" s="199">
        <f t="shared" si="284"/>
        <v>0</v>
      </c>
      <c r="AW455" s="201">
        <f t="shared" si="285"/>
        <v>0</v>
      </c>
      <c r="AX455" s="205">
        <f t="shared" si="286"/>
        <v>3</v>
      </c>
      <c r="AY455" s="199">
        <f t="shared" si="287"/>
        <v>0</v>
      </c>
      <c r="AZ455" s="199">
        <f t="shared" si="288"/>
        <v>0</v>
      </c>
      <c r="BA455" s="199">
        <f t="shared" si="289"/>
        <v>0</v>
      </c>
      <c r="BB455" s="201">
        <f t="shared" si="290"/>
        <v>0</v>
      </c>
      <c r="BC455" s="204">
        <f t="shared" si="291"/>
        <v>4</v>
      </c>
      <c r="BD455" s="199">
        <f t="shared" si="292"/>
        <v>0</v>
      </c>
      <c r="BE455" s="199">
        <f t="shared" si="293"/>
        <v>0</v>
      </c>
      <c r="BF455" s="199">
        <f t="shared" si="294"/>
        <v>0</v>
      </c>
      <c r="BG455" s="201">
        <f t="shared" si="295"/>
        <v>0</v>
      </c>
      <c r="BH455" s="204">
        <f t="shared" si="296"/>
        <v>4</v>
      </c>
      <c r="BI455" s="199">
        <f t="shared" si="297"/>
        <v>5</v>
      </c>
      <c r="BJ455" s="199">
        <f t="shared" si="298"/>
        <v>0</v>
      </c>
      <c r="BK455" s="199">
        <f t="shared" si="299"/>
        <v>0</v>
      </c>
      <c r="BL455" s="201">
        <f t="shared" si="300"/>
        <v>0</v>
      </c>
      <c r="BM455" s="206">
        <f t="shared" si="301"/>
        <v>3</v>
      </c>
      <c r="BN455" s="199">
        <f t="shared" si="302"/>
        <v>11</v>
      </c>
      <c r="BO455" s="199">
        <f t="shared" si="303"/>
        <v>0</v>
      </c>
      <c r="BP455" s="199">
        <f t="shared" si="304"/>
        <v>0</v>
      </c>
      <c r="BQ455" s="201">
        <f t="shared" si="305"/>
        <v>0</v>
      </c>
      <c r="BR455" s="207">
        <f t="shared" si="306"/>
        <v>3</v>
      </c>
      <c r="BS455" s="199">
        <f t="shared" si="307"/>
        <v>0</v>
      </c>
      <c r="BT455" s="199">
        <f t="shared" si="308"/>
        <v>0</v>
      </c>
      <c r="BU455" s="199">
        <f t="shared" si="309"/>
        <v>0</v>
      </c>
      <c r="BV455" s="201">
        <f t="shared" si="310"/>
        <v>0</v>
      </c>
      <c r="BW455" s="207">
        <f t="shared" si="311"/>
        <v>4</v>
      </c>
      <c r="BX455" s="235">
        <v>73</v>
      </c>
      <c r="BY455" s="235">
        <v>73</v>
      </c>
      <c r="BZ455" s="193" t="e">
        <f t="shared" si="312"/>
        <v>#VALUE!</v>
      </c>
      <c r="CA455" s="193">
        <f t="shared" si="313"/>
        <v>20</v>
      </c>
      <c r="CB455" s="193" t="e">
        <f t="shared" si="314"/>
        <v>#VALUE!</v>
      </c>
      <c r="CC455" s="193" t="e">
        <f t="shared" si="315"/>
        <v>#VALUE!</v>
      </c>
      <c r="CD455" s="193" t="e">
        <f t="shared" si="316"/>
        <v>#VALUE!</v>
      </c>
      <c r="CE455" s="193" t="e">
        <f t="shared" si="317"/>
        <v>#VALUE!</v>
      </c>
      <c r="CF455" s="193" t="e">
        <f t="shared" si="318"/>
        <v>#VALUE!</v>
      </c>
      <c r="CG455" s="193" t="e">
        <f t="shared" si="319"/>
        <v>#VALUE!</v>
      </c>
      <c r="CH455" s="193" t="e">
        <f t="shared" si="320"/>
        <v>#VALUE!</v>
      </c>
      <c r="CI455" s="193" t="e">
        <f t="shared" si="321"/>
        <v>#VALUE!</v>
      </c>
      <c r="CJ455" s="193" t="e">
        <f t="shared" si="322"/>
        <v>#VALUE!</v>
      </c>
      <c r="CK455" s="193" t="e">
        <f t="shared" si="323"/>
        <v>#VALUE!</v>
      </c>
      <c r="CL455" s="193" t="e">
        <f t="shared" si="324"/>
        <v>#VALUE!</v>
      </c>
      <c r="CM455" s="193" t="e">
        <f t="shared" si="325"/>
        <v>#VALUE!</v>
      </c>
      <c r="CN455" s="193" t="e">
        <f t="shared" si="326"/>
        <v>#VALUE!</v>
      </c>
      <c r="CO455" s="209" t="str">
        <f t="shared" si="327"/>
        <v>2023PEC AI 310</v>
      </c>
      <c r="CP455" s="193" t="e">
        <f t="shared" si="328"/>
        <v>#VALUE!</v>
      </c>
      <c r="CQ455" s="158"/>
      <c r="CR455" s="193">
        <f t="shared" si="329"/>
        <v>20</v>
      </c>
      <c r="CS455" s="193" t="e">
        <f t="shared" si="330"/>
        <v>#VALUE!</v>
      </c>
      <c r="CT455" s="193" t="e">
        <f t="shared" si="331"/>
        <v>#VALUE!</v>
      </c>
      <c r="CU455" s="193" t="e">
        <f t="shared" si="332"/>
        <v>#VALUE!</v>
      </c>
      <c r="CV455" s="193" t="e">
        <f t="shared" si="333"/>
        <v>#VALUE!</v>
      </c>
      <c r="CW455" s="193" t="e">
        <f t="shared" si="334"/>
        <v>#VALUE!</v>
      </c>
      <c r="CX455" s="193" t="e">
        <f t="shared" si="335"/>
        <v>#VALUE!</v>
      </c>
      <c r="CY455" s="193" t="e">
        <f t="shared" si="336"/>
        <v>#VALUE!</v>
      </c>
      <c r="CZ455" s="193" t="e">
        <f t="shared" si="337"/>
        <v>#VALUE!</v>
      </c>
      <c r="DA455" s="193" t="e">
        <f t="shared" si="338"/>
        <v>#VALUE!</v>
      </c>
      <c r="DB455" s="193" t="e">
        <f t="shared" si="339"/>
        <v>#VALUE!</v>
      </c>
      <c r="DC455" s="193" t="e">
        <f t="shared" si="340"/>
        <v>#VALUE!</v>
      </c>
      <c r="DD455" s="193" t="e">
        <f t="shared" si="341"/>
        <v>#VALUE!</v>
      </c>
      <c r="DE455" s="159"/>
      <c r="DF455" s="159" t="e">
        <f t="shared" si="342"/>
        <v>#VALUE!</v>
      </c>
      <c r="DG455" s="159"/>
      <c r="DH455" s="159"/>
      <c r="DI455" s="159"/>
      <c r="DJ455" s="159"/>
      <c r="DK455" s="159"/>
      <c r="DL455" s="159"/>
      <c r="DM455" s="159"/>
      <c r="DN455" s="159"/>
      <c r="DO455" s="159"/>
      <c r="DP455" s="159"/>
      <c r="DQ455" s="159"/>
      <c r="DR455" s="159">
        <f t="shared" si="343"/>
        <v>73</v>
      </c>
      <c r="DS455" s="188">
        <f t="shared" si="344"/>
        <v>15</v>
      </c>
      <c r="DT455" s="159">
        <f t="shared" si="345"/>
        <v>11</v>
      </c>
      <c r="DU455" s="159">
        <f t="shared" si="346"/>
        <v>11</v>
      </c>
      <c r="DV455" s="159">
        <f t="shared" si="347"/>
        <v>9</v>
      </c>
      <c r="DW455" s="159">
        <f t="shared" si="348"/>
        <v>11</v>
      </c>
      <c r="DX455" s="159">
        <f t="shared" si="349"/>
        <v>5</v>
      </c>
      <c r="DY455" s="210">
        <f t="shared" si="350"/>
        <v>11</v>
      </c>
      <c r="DZ455" s="159">
        <f t="shared" si="351"/>
        <v>73</v>
      </c>
      <c r="EA455" s="159">
        <f t="shared" si="352"/>
        <v>15</v>
      </c>
      <c r="EB455" s="159">
        <f t="shared" si="353"/>
        <v>11</v>
      </c>
      <c r="EC455" s="159">
        <f t="shared" si="450"/>
        <v>0</v>
      </c>
      <c r="ED455" s="159">
        <f t="shared" si="450"/>
        <v>0</v>
      </c>
      <c r="EE455" s="159">
        <f t="shared" si="451"/>
        <v>11</v>
      </c>
      <c r="EF455" s="159">
        <f t="shared" si="451"/>
        <v>9</v>
      </c>
      <c r="EG455" s="159">
        <f t="shared" si="354"/>
        <v>0</v>
      </c>
      <c r="EH455" s="159">
        <f t="shared" si="355"/>
        <v>11</v>
      </c>
      <c r="EI455" s="159">
        <f t="shared" si="452"/>
        <v>0</v>
      </c>
      <c r="EJ455" s="159">
        <f t="shared" si="452"/>
        <v>0</v>
      </c>
      <c r="EK455" s="159">
        <f t="shared" si="453"/>
        <v>5</v>
      </c>
      <c r="EL455" s="159">
        <f t="shared" si="453"/>
        <v>11</v>
      </c>
      <c r="EM455" s="159">
        <f t="shared" si="356"/>
        <v>0</v>
      </c>
      <c r="EN455" s="159"/>
      <c r="EO455" s="159"/>
      <c r="EP455" s="188">
        <f t="shared" si="357"/>
        <v>15</v>
      </c>
      <c r="EQ455" s="159">
        <f t="shared" si="358"/>
        <v>13</v>
      </c>
      <c r="ER455" s="159">
        <f t="shared" si="359"/>
        <v>13</v>
      </c>
      <c r="ES455" s="159">
        <f t="shared" si="360"/>
        <v>11</v>
      </c>
      <c r="ET455" s="159">
        <f t="shared" si="361"/>
        <v>9</v>
      </c>
      <c r="EU455" s="159">
        <f t="shared" si="362"/>
        <v>12</v>
      </c>
      <c r="EV455" s="159"/>
      <c r="EW455" s="159">
        <f t="shared" si="363"/>
        <v>73</v>
      </c>
      <c r="EX455" s="159">
        <f t="shared" si="364"/>
        <v>15</v>
      </c>
      <c r="EY455" s="159">
        <f t="shared" si="365"/>
        <v>13</v>
      </c>
      <c r="EZ455" s="159">
        <f t="shared" si="454"/>
        <v>0</v>
      </c>
      <c r="FA455" s="159">
        <f t="shared" si="454"/>
        <v>0</v>
      </c>
      <c r="FB455" s="159">
        <f t="shared" si="455"/>
        <v>13</v>
      </c>
      <c r="FC455" s="159">
        <f t="shared" si="455"/>
        <v>11</v>
      </c>
      <c r="FD455" s="159">
        <f t="shared" si="366"/>
        <v>0</v>
      </c>
      <c r="FE455" s="159">
        <f t="shared" si="367"/>
        <v>9</v>
      </c>
      <c r="FF455" s="159">
        <f t="shared" si="456"/>
        <v>0</v>
      </c>
      <c r="FG455" s="159">
        <f t="shared" si="456"/>
        <v>0</v>
      </c>
      <c r="FH455" s="159">
        <f t="shared" si="368"/>
        <v>12</v>
      </c>
      <c r="FI455" s="159">
        <v>0</v>
      </c>
      <c r="FJ455" s="159">
        <v>0</v>
      </c>
      <c r="FK455" s="159"/>
      <c r="FL455" s="159"/>
      <c r="FM455" s="235">
        <v>73</v>
      </c>
    </row>
    <row r="456" spans="1:169" ht="18" x14ac:dyDescent="0.2">
      <c r="A456" s="213">
        <v>443</v>
      </c>
      <c r="B456" s="195">
        <v>211423243446</v>
      </c>
      <c r="C456" s="196" t="s">
        <v>1553</v>
      </c>
      <c r="D456" s="197"/>
      <c r="E456" s="198" t="s">
        <v>1554</v>
      </c>
      <c r="F456" s="199">
        <f t="shared" si="243"/>
        <v>2</v>
      </c>
      <c r="G456" s="199">
        <f t="shared" si="244"/>
        <v>2</v>
      </c>
      <c r="H456" s="199">
        <f t="shared" si="245"/>
        <v>2</v>
      </c>
      <c r="I456" s="199">
        <f t="shared" si="246"/>
        <v>2</v>
      </c>
      <c r="J456" s="199">
        <f t="shared" si="247"/>
        <v>2</v>
      </c>
      <c r="K456" s="199">
        <f t="shared" si="248"/>
        <v>1</v>
      </c>
      <c r="L456" s="199">
        <f t="shared" si="249"/>
        <v>0</v>
      </c>
      <c r="M456" s="199">
        <f t="shared" si="250"/>
        <v>0</v>
      </c>
      <c r="N456" s="199">
        <f t="shared" si="251"/>
        <v>0</v>
      </c>
      <c r="O456" s="200">
        <f t="shared" si="252"/>
        <v>0</v>
      </c>
      <c r="P456" s="199">
        <f t="shared" si="253"/>
        <v>0</v>
      </c>
      <c r="Q456" s="199">
        <f t="shared" si="254"/>
        <v>0</v>
      </c>
      <c r="R456" s="199">
        <f t="shared" si="255"/>
        <v>0</v>
      </c>
      <c r="S456" s="201">
        <f t="shared" si="428"/>
        <v>0</v>
      </c>
      <c r="T456" s="202">
        <f t="shared" si="256"/>
        <v>4</v>
      </c>
      <c r="U456" s="199">
        <f t="shared" si="257"/>
        <v>8</v>
      </c>
      <c r="V456" s="199">
        <f t="shared" si="258"/>
        <v>0</v>
      </c>
      <c r="W456" s="199">
        <f t="shared" si="259"/>
        <v>0</v>
      </c>
      <c r="X456" s="201">
        <f t="shared" si="260"/>
        <v>0</v>
      </c>
      <c r="Y456" s="203">
        <f t="shared" si="261"/>
        <v>3</v>
      </c>
      <c r="Z456" s="199">
        <f t="shared" si="262"/>
        <v>8</v>
      </c>
      <c r="AA456" s="199">
        <f t="shared" si="263"/>
        <v>0</v>
      </c>
      <c r="AB456" s="199">
        <f t="shared" si="264"/>
        <v>0</v>
      </c>
      <c r="AC456" s="201">
        <f t="shared" si="265"/>
        <v>0</v>
      </c>
      <c r="AD456" s="202">
        <f t="shared" si="266"/>
        <v>3</v>
      </c>
      <c r="AE456" s="199">
        <f t="shared" si="267"/>
        <v>0</v>
      </c>
      <c r="AF456" s="199">
        <f t="shared" si="268"/>
        <v>0</v>
      </c>
      <c r="AG456" s="199">
        <f t="shared" si="269"/>
        <v>0</v>
      </c>
      <c r="AH456" s="201">
        <f t="shared" si="270"/>
        <v>0</v>
      </c>
      <c r="AI456" s="204">
        <f t="shared" si="271"/>
        <v>4</v>
      </c>
      <c r="AJ456" s="199">
        <f t="shared" si="272"/>
        <v>0</v>
      </c>
      <c r="AK456" s="199">
        <f t="shared" si="273"/>
        <v>0</v>
      </c>
      <c r="AL456" s="199">
        <f t="shared" si="274"/>
        <v>0</v>
      </c>
      <c r="AM456" s="201">
        <f t="shared" si="275"/>
        <v>0</v>
      </c>
      <c r="AN456" s="204">
        <f t="shared" si="276"/>
        <v>4</v>
      </c>
      <c r="AO456" s="199">
        <f t="shared" si="277"/>
        <v>8</v>
      </c>
      <c r="AP456" s="199">
        <f t="shared" si="278"/>
        <v>0</v>
      </c>
      <c r="AQ456" s="199">
        <f t="shared" si="279"/>
        <v>0</v>
      </c>
      <c r="AR456" s="201">
        <f t="shared" si="280"/>
        <v>0</v>
      </c>
      <c r="AS456" s="204">
        <f t="shared" si="281"/>
        <v>3</v>
      </c>
      <c r="AT456" s="199">
        <f t="shared" si="282"/>
        <v>0</v>
      </c>
      <c r="AU456" s="199">
        <f t="shared" si="283"/>
        <v>0</v>
      </c>
      <c r="AV456" s="199">
        <f t="shared" si="284"/>
        <v>0</v>
      </c>
      <c r="AW456" s="201">
        <f t="shared" si="285"/>
        <v>0</v>
      </c>
      <c r="AX456" s="205">
        <f t="shared" si="286"/>
        <v>4</v>
      </c>
      <c r="AY456" s="199">
        <f t="shared" si="287"/>
        <v>8</v>
      </c>
      <c r="AZ456" s="199">
        <f t="shared" si="288"/>
        <v>0</v>
      </c>
      <c r="BA456" s="199">
        <f t="shared" si="289"/>
        <v>0</v>
      </c>
      <c r="BB456" s="201">
        <f t="shared" si="290"/>
        <v>0</v>
      </c>
      <c r="BC456" s="204">
        <f t="shared" si="291"/>
        <v>3</v>
      </c>
      <c r="BD456" s="199">
        <f t="shared" si="292"/>
        <v>5</v>
      </c>
      <c r="BE456" s="199">
        <f t="shared" si="293"/>
        <v>0</v>
      </c>
      <c r="BF456" s="199">
        <f t="shared" si="294"/>
        <v>0</v>
      </c>
      <c r="BG456" s="201">
        <f t="shared" si="295"/>
        <v>0</v>
      </c>
      <c r="BH456" s="204">
        <f t="shared" si="296"/>
        <v>3</v>
      </c>
      <c r="BI456" s="199">
        <f t="shared" si="297"/>
        <v>0</v>
      </c>
      <c r="BJ456" s="199">
        <f t="shared" si="298"/>
        <v>0</v>
      </c>
      <c r="BK456" s="199">
        <f t="shared" si="299"/>
        <v>0</v>
      </c>
      <c r="BL456" s="201">
        <f t="shared" si="300"/>
        <v>0</v>
      </c>
      <c r="BM456" s="206">
        <f t="shared" si="301"/>
        <v>4</v>
      </c>
      <c r="BN456" s="199">
        <f t="shared" si="302"/>
        <v>0</v>
      </c>
      <c r="BO456" s="199">
        <f t="shared" si="303"/>
        <v>0</v>
      </c>
      <c r="BP456" s="199">
        <f t="shared" si="304"/>
        <v>0</v>
      </c>
      <c r="BQ456" s="201">
        <f t="shared" si="305"/>
        <v>0</v>
      </c>
      <c r="BR456" s="207">
        <f t="shared" si="306"/>
        <v>4</v>
      </c>
      <c r="BS456" s="199">
        <f t="shared" si="307"/>
        <v>9</v>
      </c>
      <c r="BT456" s="199">
        <f t="shared" si="308"/>
        <v>0</v>
      </c>
      <c r="BU456" s="199">
        <f t="shared" si="309"/>
        <v>0</v>
      </c>
      <c r="BV456" s="201">
        <f t="shared" si="310"/>
        <v>0</v>
      </c>
      <c r="BW456" s="207">
        <f t="shared" si="311"/>
        <v>3</v>
      </c>
      <c r="BX456" s="235">
        <v>57</v>
      </c>
      <c r="BY456" s="235">
        <v>57</v>
      </c>
      <c r="BZ456" s="193" t="e">
        <f t="shared" si="312"/>
        <v>#VALUE!</v>
      </c>
      <c r="CA456" s="193">
        <f t="shared" si="313"/>
        <v>20</v>
      </c>
      <c r="CB456" s="193" t="e">
        <f t="shared" si="314"/>
        <v>#VALUE!</v>
      </c>
      <c r="CC456" s="193" t="e">
        <f t="shared" si="315"/>
        <v>#VALUE!</v>
      </c>
      <c r="CD456" s="193" t="e">
        <f t="shared" si="316"/>
        <v>#VALUE!</v>
      </c>
      <c r="CE456" s="193" t="e">
        <f t="shared" si="317"/>
        <v>#VALUE!</v>
      </c>
      <c r="CF456" s="193" t="e">
        <f t="shared" si="318"/>
        <v>#VALUE!</v>
      </c>
      <c r="CG456" s="193" t="e">
        <f t="shared" si="319"/>
        <v>#VALUE!</v>
      </c>
      <c r="CH456" s="193" t="e">
        <f t="shared" si="320"/>
        <v>#VALUE!</v>
      </c>
      <c r="CI456" s="193" t="e">
        <f t="shared" si="321"/>
        <v>#VALUE!</v>
      </c>
      <c r="CJ456" s="193" t="e">
        <f t="shared" si="322"/>
        <v>#VALUE!</v>
      </c>
      <c r="CK456" s="193" t="e">
        <f t="shared" si="323"/>
        <v>#VALUE!</v>
      </c>
      <c r="CL456" s="193" t="e">
        <f t="shared" si="324"/>
        <v>#VALUE!</v>
      </c>
      <c r="CM456" s="193" t="e">
        <f t="shared" si="325"/>
        <v>#VALUE!</v>
      </c>
      <c r="CN456" s="193" t="e">
        <f t="shared" si="326"/>
        <v>#VALUE!</v>
      </c>
      <c r="CO456" s="209" t="str">
        <f t="shared" si="327"/>
        <v>2023PEC AI 311</v>
      </c>
      <c r="CP456" s="193" t="e">
        <f t="shared" si="328"/>
        <v>#VALUE!</v>
      </c>
      <c r="CQ456" s="158"/>
      <c r="CR456" s="193">
        <f t="shared" si="329"/>
        <v>20</v>
      </c>
      <c r="CS456" s="193" t="e">
        <f t="shared" si="330"/>
        <v>#VALUE!</v>
      </c>
      <c r="CT456" s="193" t="e">
        <f t="shared" si="331"/>
        <v>#VALUE!</v>
      </c>
      <c r="CU456" s="193" t="e">
        <f t="shared" si="332"/>
        <v>#VALUE!</v>
      </c>
      <c r="CV456" s="193" t="e">
        <f t="shared" si="333"/>
        <v>#VALUE!</v>
      </c>
      <c r="CW456" s="193" t="e">
        <f t="shared" si="334"/>
        <v>#VALUE!</v>
      </c>
      <c r="CX456" s="193" t="e">
        <f t="shared" si="335"/>
        <v>#VALUE!</v>
      </c>
      <c r="CY456" s="193" t="e">
        <f t="shared" si="336"/>
        <v>#VALUE!</v>
      </c>
      <c r="CZ456" s="193" t="e">
        <f t="shared" si="337"/>
        <v>#VALUE!</v>
      </c>
      <c r="DA456" s="193" t="e">
        <f t="shared" si="338"/>
        <v>#VALUE!</v>
      </c>
      <c r="DB456" s="193" t="e">
        <f t="shared" si="339"/>
        <v>#VALUE!</v>
      </c>
      <c r="DC456" s="193" t="e">
        <f t="shared" si="340"/>
        <v>#VALUE!</v>
      </c>
      <c r="DD456" s="193" t="e">
        <f t="shared" si="341"/>
        <v>#VALUE!</v>
      </c>
      <c r="DE456" s="159"/>
      <c r="DF456" s="159" t="e">
        <f t="shared" si="342"/>
        <v>#VALUE!</v>
      </c>
      <c r="DG456" s="159"/>
      <c r="DH456" s="159"/>
      <c r="DI456" s="159"/>
      <c r="DJ456" s="159"/>
      <c r="DK456" s="159"/>
      <c r="DL456" s="159"/>
      <c r="DM456" s="159"/>
      <c r="DN456" s="159"/>
      <c r="DO456" s="159"/>
      <c r="DP456" s="159"/>
      <c r="DQ456" s="159"/>
      <c r="DR456" s="159">
        <f t="shared" si="343"/>
        <v>57</v>
      </c>
      <c r="DS456" s="188">
        <f t="shared" si="344"/>
        <v>11</v>
      </c>
      <c r="DT456" s="159">
        <f t="shared" si="345"/>
        <v>8</v>
      </c>
      <c r="DU456" s="159">
        <f t="shared" si="346"/>
        <v>8</v>
      </c>
      <c r="DV456" s="159">
        <f t="shared" si="347"/>
        <v>8</v>
      </c>
      <c r="DW456" s="159">
        <f t="shared" si="348"/>
        <v>8</v>
      </c>
      <c r="DX456" s="159">
        <f t="shared" si="349"/>
        <v>5</v>
      </c>
      <c r="DY456" s="210">
        <f t="shared" si="350"/>
        <v>9</v>
      </c>
      <c r="DZ456" s="159">
        <f t="shared" si="351"/>
        <v>57</v>
      </c>
      <c r="EA456" s="159">
        <f t="shared" si="352"/>
        <v>11</v>
      </c>
      <c r="EB456" s="159">
        <f t="shared" si="353"/>
        <v>0</v>
      </c>
      <c r="EC456" s="159">
        <f t="shared" si="450"/>
        <v>8</v>
      </c>
      <c r="ED456" s="159">
        <f t="shared" si="450"/>
        <v>8</v>
      </c>
      <c r="EE456" s="159">
        <f t="shared" si="451"/>
        <v>0</v>
      </c>
      <c r="EF456" s="159">
        <f t="shared" si="451"/>
        <v>0</v>
      </c>
      <c r="EG456" s="159">
        <f t="shared" si="354"/>
        <v>8</v>
      </c>
      <c r="EH456" s="159">
        <f t="shared" si="355"/>
        <v>0</v>
      </c>
      <c r="EI456" s="159">
        <f t="shared" si="452"/>
        <v>8</v>
      </c>
      <c r="EJ456" s="159">
        <f t="shared" si="452"/>
        <v>5</v>
      </c>
      <c r="EK456" s="159">
        <f t="shared" si="453"/>
        <v>0</v>
      </c>
      <c r="EL456" s="159">
        <f t="shared" si="453"/>
        <v>0</v>
      </c>
      <c r="EM456" s="159">
        <f t="shared" si="356"/>
        <v>9</v>
      </c>
      <c r="EN456" s="159"/>
      <c r="EO456" s="159"/>
      <c r="EP456" s="188">
        <f t="shared" si="357"/>
        <v>11</v>
      </c>
      <c r="EQ456" s="159">
        <f t="shared" si="358"/>
        <v>10</v>
      </c>
      <c r="ER456" s="159">
        <f t="shared" si="359"/>
        <v>10</v>
      </c>
      <c r="ES456" s="159">
        <f t="shared" si="360"/>
        <v>10</v>
      </c>
      <c r="ET456" s="159">
        <f t="shared" si="361"/>
        <v>7</v>
      </c>
      <c r="EU456" s="159">
        <f t="shared" si="362"/>
        <v>9</v>
      </c>
      <c r="EV456" s="159"/>
      <c r="EW456" s="159">
        <f t="shared" si="363"/>
        <v>57</v>
      </c>
      <c r="EX456" s="159">
        <f t="shared" si="364"/>
        <v>11</v>
      </c>
      <c r="EY456" s="159">
        <f t="shared" si="365"/>
        <v>0</v>
      </c>
      <c r="EZ456" s="159">
        <f t="shared" si="454"/>
        <v>10</v>
      </c>
      <c r="FA456" s="159">
        <f t="shared" si="454"/>
        <v>10</v>
      </c>
      <c r="FB456" s="159">
        <f t="shared" si="455"/>
        <v>0</v>
      </c>
      <c r="FC456" s="159">
        <f t="shared" si="455"/>
        <v>0</v>
      </c>
      <c r="FD456" s="159">
        <f t="shared" si="366"/>
        <v>10</v>
      </c>
      <c r="FE456" s="159">
        <f t="shared" si="367"/>
        <v>0</v>
      </c>
      <c r="FF456" s="159">
        <f t="shared" si="456"/>
        <v>7</v>
      </c>
      <c r="FG456" s="159">
        <f t="shared" si="456"/>
        <v>9</v>
      </c>
      <c r="FH456" s="159">
        <f t="shared" si="368"/>
        <v>0</v>
      </c>
      <c r="FI456" s="159">
        <v>0</v>
      </c>
      <c r="FJ456" s="159">
        <v>0</v>
      </c>
      <c r="FK456" s="159"/>
      <c r="FL456" s="159"/>
      <c r="FM456" s="235">
        <v>57</v>
      </c>
    </row>
    <row r="457" spans="1:169" ht="18" x14ac:dyDescent="0.2">
      <c r="A457" s="194">
        <v>444</v>
      </c>
      <c r="B457" s="195">
        <v>211423243447</v>
      </c>
      <c r="C457" s="196" t="s">
        <v>1555</v>
      </c>
      <c r="D457" s="197"/>
      <c r="E457" s="198" t="s">
        <v>1556</v>
      </c>
      <c r="F457" s="199">
        <f t="shared" si="243"/>
        <v>2</v>
      </c>
      <c r="G457" s="199">
        <f t="shared" si="244"/>
        <v>2</v>
      </c>
      <c r="H457" s="199">
        <f t="shared" si="245"/>
        <v>2</v>
      </c>
      <c r="I457" s="199">
        <f t="shared" si="246"/>
        <v>2</v>
      </c>
      <c r="J457" s="199">
        <f t="shared" si="247"/>
        <v>2</v>
      </c>
      <c r="K457" s="199">
        <f t="shared" si="248"/>
        <v>2</v>
      </c>
      <c r="L457" s="199">
        <f t="shared" si="249"/>
        <v>2</v>
      </c>
      <c r="M457" s="199">
        <f t="shared" si="250"/>
        <v>1</v>
      </c>
      <c r="N457" s="199">
        <f t="shared" si="251"/>
        <v>0</v>
      </c>
      <c r="O457" s="200">
        <f t="shared" si="252"/>
        <v>0</v>
      </c>
      <c r="P457" s="199">
        <f t="shared" si="253"/>
        <v>11</v>
      </c>
      <c r="Q457" s="199">
        <f t="shared" si="254"/>
        <v>0</v>
      </c>
      <c r="R457" s="199">
        <f t="shared" si="255"/>
        <v>0</v>
      </c>
      <c r="S457" s="201">
        <f t="shared" si="428"/>
        <v>0</v>
      </c>
      <c r="T457" s="202">
        <f t="shared" si="256"/>
        <v>3</v>
      </c>
      <c r="U457" s="199">
        <f t="shared" si="257"/>
        <v>0</v>
      </c>
      <c r="V457" s="199">
        <f t="shared" si="258"/>
        <v>0</v>
      </c>
      <c r="W457" s="199">
        <f t="shared" si="259"/>
        <v>0</v>
      </c>
      <c r="X457" s="201">
        <f t="shared" si="260"/>
        <v>0</v>
      </c>
      <c r="Y457" s="203">
        <f t="shared" si="261"/>
        <v>4</v>
      </c>
      <c r="Z457" s="199">
        <f t="shared" si="262"/>
        <v>0</v>
      </c>
      <c r="AA457" s="199">
        <f t="shared" si="263"/>
        <v>0</v>
      </c>
      <c r="AB457" s="199">
        <f t="shared" si="264"/>
        <v>0</v>
      </c>
      <c r="AC457" s="201">
        <f t="shared" si="265"/>
        <v>0</v>
      </c>
      <c r="AD457" s="202">
        <f t="shared" si="266"/>
        <v>4</v>
      </c>
      <c r="AE457" s="199">
        <f t="shared" si="267"/>
        <v>11</v>
      </c>
      <c r="AF457" s="199">
        <f t="shared" si="268"/>
        <v>0</v>
      </c>
      <c r="AG457" s="199">
        <f t="shared" si="269"/>
        <v>0</v>
      </c>
      <c r="AH457" s="201">
        <f t="shared" si="270"/>
        <v>0</v>
      </c>
      <c r="AI457" s="204">
        <f t="shared" si="271"/>
        <v>3</v>
      </c>
      <c r="AJ457" s="199">
        <f t="shared" si="272"/>
        <v>9</v>
      </c>
      <c r="AK457" s="199">
        <f t="shared" si="273"/>
        <v>0</v>
      </c>
      <c r="AL457" s="199">
        <f t="shared" si="274"/>
        <v>0</v>
      </c>
      <c r="AM457" s="201">
        <f t="shared" si="275"/>
        <v>0</v>
      </c>
      <c r="AN457" s="204">
        <f t="shared" si="276"/>
        <v>3</v>
      </c>
      <c r="AO457" s="199">
        <f t="shared" si="277"/>
        <v>0</v>
      </c>
      <c r="AP457" s="199">
        <f t="shared" si="278"/>
        <v>0</v>
      </c>
      <c r="AQ457" s="199">
        <f t="shared" si="279"/>
        <v>0</v>
      </c>
      <c r="AR457" s="201">
        <f t="shared" si="280"/>
        <v>0</v>
      </c>
      <c r="AS457" s="204">
        <f t="shared" si="281"/>
        <v>4</v>
      </c>
      <c r="AT457" s="199">
        <f t="shared" si="282"/>
        <v>11</v>
      </c>
      <c r="AU457" s="199">
        <f t="shared" si="283"/>
        <v>0</v>
      </c>
      <c r="AV457" s="199">
        <f t="shared" si="284"/>
        <v>0</v>
      </c>
      <c r="AW457" s="201">
        <f t="shared" si="285"/>
        <v>0</v>
      </c>
      <c r="AX457" s="205">
        <f t="shared" si="286"/>
        <v>3</v>
      </c>
      <c r="AY457" s="199">
        <f t="shared" si="287"/>
        <v>0</v>
      </c>
      <c r="AZ457" s="199">
        <f t="shared" si="288"/>
        <v>0</v>
      </c>
      <c r="BA457" s="199">
        <f t="shared" si="289"/>
        <v>0</v>
      </c>
      <c r="BB457" s="201">
        <f t="shared" si="290"/>
        <v>0</v>
      </c>
      <c r="BC457" s="204">
        <f t="shared" si="291"/>
        <v>4</v>
      </c>
      <c r="BD457" s="199">
        <f t="shared" si="292"/>
        <v>0</v>
      </c>
      <c r="BE457" s="199">
        <f t="shared" si="293"/>
        <v>0</v>
      </c>
      <c r="BF457" s="199">
        <f t="shared" si="294"/>
        <v>0</v>
      </c>
      <c r="BG457" s="201">
        <f t="shared" si="295"/>
        <v>0</v>
      </c>
      <c r="BH457" s="204">
        <f t="shared" si="296"/>
        <v>4</v>
      </c>
      <c r="BI457" s="199">
        <f t="shared" si="297"/>
        <v>7</v>
      </c>
      <c r="BJ457" s="199">
        <f t="shared" si="298"/>
        <v>0</v>
      </c>
      <c r="BK457" s="199">
        <f t="shared" si="299"/>
        <v>0</v>
      </c>
      <c r="BL457" s="201">
        <f t="shared" si="300"/>
        <v>0</v>
      </c>
      <c r="BM457" s="206">
        <f t="shared" si="301"/>
        <v>3</v>
      </c>
      <c r="BN457" s="199">
        <f t="shared" si="302"/>
        <v>11</v>
      </c>
      <c r="BO457" s="199">
        <f t="shared" si="303"/>
        <v>0</v>
      </c>
      <c r="BP457" s="199">
        <f t="shared" si="304"/>
        <v>0</v>
      </c>
      <c r="BQ457" s="201">
        <f t="shared" si="305"/>
        <v>0</v>
      </c>
      <c r="BR457" s="207">
        <f t="shared" si="306"/>
        <v>3</v>
      </c>
      <c r="BS457" s="199">
        <f t="shared" si="307"/>
        <v>0</v>
      </c>
      <c r="BT457" s="199">
        <f t="shared" si="308"/>
        <v>0</v>
      </c>
      <c r="BU457" s="199">
        <f t="shared" si="309"/>
        <v>0</v>
      </c>
      <c r="BV457" s="201">
        <f t="shared" si="310"/>
        <v>0</v>
      </c>
      <c r="BW457" s="207">
        <f t="shared" si="311"/>
        <v>4</v>
      </c>
      <c r="BX457" s="235">
        <v>75</v>
      </c>
      <c r="BY457" s="235">
        <v>75</v>
      </c>
      <c r="BZ457" s="193" t="e">
        <f t="shared" si="312"/>
        <v>#VALUE!</v>
      </c>
      <c r="CA457" s="193">
        <f t="shared" si="313"/>
        <v>12</v>
      </c>
      <c r="CB457" s="193" t="e">
        <f t="shared" si="314"/>
        <v>#VALUE!</v>
      </c>
      <c r="CC457" s="193" t="e">
        <f t="shared" si="315"/>
        <v>#VALUE!</v>
      </c>
      <c r="CD457" s="193" t="e">
        <f t="shared" si="316"/>
        <v>#VALUE!</v>
      </c>
      <c r="CE457" s="193" t="e">
        <f t="shared" si="317"/>
        <v>#VALUE!</v>
      </c>
      <c r="CF457" s="193" t="e">
        <f t="shared" si="318"/>
        <v>#VALUE!</v>
      </c>
      <c r="CG457" s="193" t="e">
        <f t="shared" si="319"/>
        <v>#VALUE!</v>
      </c>
      <c r="CH457" s="193" t="e">
        <f t="shared" si="320"/>
        <v>#VALUE!</v>
      </c>
      <c r="CI457" s="193" t="e">
        <f t="shared" si="321"/>
        <v>#VALUE!</v>
      </c>
      <c r="CJ457" s="193" t="e">
        <f t="shared" si="322"/>
        <v>#VALUE!</v>
      </c>
      <c r="CK457" s="193" t="e">
        <f t="shared" si="323"/>
        <v>#VALUE!</v>
      </c>
      <c r="CL457" s="193" t="e">
        <f t="shared" si="324"/>
        <v>#VALUE!</v>
      </c>
      <c r="CM457" s="193" t="e">
        <f t="shared" si="325"/>
        <v>#VALUE!</v>
      </c>
      <c r="CN457" s="193" t="e">
        <f t="shared" si="326"/>
        <v>#VALUE!</v>
      </c>
      <c r="CO457" s="209" t="str">
        <f t="shared" si="327"/>
        <v>2023PEC AI 312</v>
      </c>
      <c r="CP457" s="193" t="e">
        <f t="shared" si="328"/>
        <v>#VALUE!</v>
      </c>
      <c r="CQ457" s="158"/>
      <c r="CR457" s="193">
        <f t="shared" si="329"/>
        <v>12</v>
      </c>
      <c r="CS457" s="193" t="e">
        <f t="shared" si="330"/>
        <v>#VALUE!</v>
      </c>
      <c r="CT457" s="193" t="e">
        <f t="shared" si="331"/>
        <v>#VALUE!</v>
      </c>
      <c r="CU457" s="193" t="e">
        <f t="shared" si="332"/>
        <v>#VALUE!</v>
      </c>
      <c r="CV457" s="193" t="e">
        <f t="shared" si="333"/>
        <v>#VALUE!</v>
      </c>
      <c r="CW457" s="193" t="e">
        <f t="shared" si="334"/>
        <v>#VALUE!</v>
      </c>
      <c r="CX457" s="193" t="e">
        <f t="shared" si="335"/>
        <v>#VALUE!</v>
      </c>
      <c r="CY457" s="193" t="e">
        <f t="shared" si="336"/>
        <v>#VALUE!</v>
      </c>
      <c r="CZ457" s="193" t="e">
        <f t="shared" si="337"/>
        <v>#VALUE!</v>
      </c>
      <c r="DA457" s="193" t="e">
        <f t="shared" si="338"/>
        <v>#VALUE!</v>
      </c>
      <c r="DB457" s="193" t="e">
        <f t="shared" si="339"/>
        <v>#VALUE!</v>
      </c>
      <c r="DC457" s="193" t="e">
        <f t="shared" si="340"/>
        <v>#VALUE!</v>
      </c>
      <c r="DD457" s="193" t="e">
        <f t="shared" si="341"/>
        <v>#VALUE!</v>
      </c>
      <c r="DE457" s="159"/>
      <c r="DF457" s="159" t="e">
        <f t="shared" si="342"/>
        <v>#VALUE!</v>
      </c>
      <c r="DG457" s="159"/>
      <c r="DH457" s="159"/>
      <c r="DI457" s="159"/>
      <c r="DJ457" s="159"/>
      <c r="DK457" s="159"/>
      <c r="DL457" s="159"/>
      <c r="DM457" s="159"/>
      <c r="DN457" s="159"/>
      <c r="DO457" s="159"/>
      <c r="DP457" s="159"/>
      <c r="DQ457" s="159"/>
      <c r="DR457" s="159">
        <f t="shared" si="343"/>
        <v>75</v>
      </c>
      <c r="DS457" s="188">
        <f t="shared" si="344"/>
        <v>15</v>
      </c>
      <c r="DT457" s="159">
        <f t="shared" si="345"/>
        <v>11</v>
      </c>
      <c r="DU457" s="159">
        <f t="shared" si="346"/>
        <v>11</v>
      </c>
      <c r="DV457" s="159">
        <f t="shared" si="347"/>
        <v>9</v>
      </c>
      <c r="DW457" s="159">
        <f t="shared" si="348"/>
        <v>11</v>
      </c>
      <c r="DX457" s="159">
        <f t="shared" si="349"/>
        <v>7</v>
      </c>
      <c r="DY457" s="210">
        <f t="shared" si="350"/>
        <v>11</v>
      </c>
      <c r="DZ457" s="159">
        <f t="shared" si="351"/>
        <v>75</v>
      </c>
      <c r="EA457" s="159">
        <f t="shared" si="352"/>
        <v>15</v>
      </c>
      <c r="EB457" s="159">
        <f t="shared" si="353"/>
        <v>11</v>
      </c>
      <c r="EC457" s="159">
        <f t="shared" si="450"/>
        <v>0</v>
      </c>
      <c r="ED457" s="159">
        <f t="shared" si="450"/>
        <v>0</v>
      </c>
      <c r="EE457" s="159">
        <f t="shared" si="451"/>
        <v>11</v>
      </c>
      <c r="EF457" s="159">
        <f t="shared" si="451"/>
        <v>9</v>
      </c>
      <c r="EG457" s="159">
        <f t="shared" si="354"/>
        <v>0</v>
      </c>
      <c r="EH457" s="159">
        <f t="shared" si="355"/>
        <v>11</v>
      </c>
      <c r="EI457" s="159">
        <f t="shared" si="452"/>
        <v>0</v>
      </c>
      <c r="EJ457" s="159">
        <f t="shared" si="452"/>
        <v>0</v>
      </c>
      <c r="EK457" s="159">
        <f t="shared" si="453"/>
        <v>7</v>
      </c>
      <c r="EL457" s="159">
        <f t="shared" si="453"/>
        <v>11</v>
      </c>
      <c r="EM457" s="159">
        <f t="shared" si="356"/>
        <v>0</v>
      </c>
      <c r="EN457" s="159"/>
      <c r="EO457" s="159"/>
      <c r="EP457" s="188">
        <f t="shared" si="357"/>
        <v>15</v>
      </c>
      <c r="EQ457" s="159">
        <f t="shared" si="358"/>
        <v>13</v>
      </c>
      <c r="ER457" s="159">
        <f t="shared" si="359"/>
        <v>13</v>
      </c>
      <c r="ES457" s="159">
        <f t="shared" si="360"/>
        <v>12</v>
      </c>
      <c r="ET457" s="159">
        <f t="shared" si="361"/>
        <v>10</v>
      </c>
      <c r="EU457" s="159">
        <f t="shared" si="362"/>
        <v>12</v>
      </c>
      <c r="EV457" s="159"/>
      <c r="EW457" s="159">
        <f t="shared" si="363"/>
        <v>75</v>
      </c>
      <c r="EX457" s="159">
        <f t="shared" si="364"/>
        <v>15</v>
      </c>
      <c r="EY457" s="159">
        <f t="shared" si="365"/>
        <v>13</v>
      </c>
      <c r="EZ457" s="159">
        <f t="shared" si="454"/>
        <v>0</v>
      </c>
      <c r="FA457" s="159">
        <f t="shared" si="454"/>
        <v>0</v>
      </c>
      <c r="FB457" s="159">
        <f t="shared" si="455"/>
        <v>13</v>
      </c>
      <c r="FC457" s="159">
        <f t="shared" si="455"/>
        <v>12</v>
      </c>
      <c r="FD457" s="159">
        <f t="shared" si="366"/>
        <v>0</v>
      </c>
      <c r="FE457" s="159">
        <f t="shared" si="367"/>
        <v>10</v>
      </c>
      <c r="FF457" s="159">
        <f t="shared" si="456"/>
        <v>0</v>
      </c>
      <c r="FG457" s="159">
        <f t="shared" si="456"/>
        <v>0</v>
      </c>
      <c r="FH457" s="159">
        <f t="shared" si="368"/>
        <v>12</v>
      </c>
      <c r="FI457" s="159">
        <v>0</v>
      </c>
      <c r="FJ457" s="159">
        <v>0</v>
      </c>
      <c r="FK457" s="159"/>
      <c r="FL457" s="159"/>
      <c r="FM457" s="235">
        <v>75</v>
      </c>
    </row>
    <row r="458" spans="1:169" ht="29" x14ac:dyDescent="0.2">
      <c r="A458" s="213">
        <v>445</v>
      </c>
      <c r="B458" s="195">
        <v>211423243448</v>
      </c>
      <c r="C458" s="196" t="s">
        <v>1557</v>
      </c>
      <c r="D458" s="197"/>
      <c r="E458" s="198" t="s">
        <v>1558</v>
      </c>
      <c r="F458" s="199">
        <f t="shared" si="243"/>
        <v>2</v>
      </c>
      <c r="G458" s="199">
        <f t="shared" si="244"/>
        <v>2</v>
      </c>
      <c r="H458" s="199">
        <f t="shared" si="245"/>
        <v>2</v>
      </c>
      <c r="I458" s="199">
        <f t="shared" si="246"/>
        <v>2</v>
      </c>
      <c r="J458" s="199">
        <f t="shared" si="247"/>
        <v>2</v>
      </c>
      <c r="K458" s="199">
        <f t="shared" si="248"/>
        <v>2</v>
      </c>
      <c r="L458" s="199">
        <f t="shared" si="249"/>
        <v>2</v>
      </c>
      <c r="M458" s="199">
        <f t="shared" si="250"/>
        <v>2</v>
      </c>
      <c r="N458" s="199">
        <f t="shared" si="251"/>
        <v>0</v>
      </c>
      <c r="O458" s="200">
        <f t="shared" si="252"/>
        <v>0</v>
      </c>
      <c r="P458" s="199">
        <f t="shared" si="253"/>
        <v>0</v>
      </c>
      <c r="Q458" s="199">
        <f t="shared" si="254"/>
        <v>0</v>
      </c>
      <c r="R458" s="199">
        <f t="shared" si="255"/>
        <v>0</v>
      </c>
      <c r="S458" s="201">
        <f t="shared" si="428"/>
        <v>0</v>
      </c>
      <c r="T458" s="202">
        <f t="shared" si="256"/>
        <v>4</v>
      </c>
      <c r="U458" s="199">
        <f t="shared" si="257"/>
        <v>11</v>
      </c>
      <c r="V458" s="199">
        <f t="shared" si="258"/>
        <v>0</v>
      </c>
      <c r="W458" s="199">
        <f t="shared" si="259"/>
        <v>0</v>
      </c>
      <c r="X458" s="201">
        <f t="shared" si="260"/>
        <v>0</v>
      </c>
      <c r="Y458" s="203">
        <f t="shared" si="261"/>
        <v>3</v>
      </c>
      <c r="Z458" s="199">
        <f t="shared" si="262"/>
        <v>12</v>
      </c>
      <c r="AA458" s="199">
        <f t="shared" si="263"/>
        <v>0</v>
      </c>
      <c r="AB458" s="199">
        <f t="shared" si="264"/>
        <v>0</v>
      </c>
      <c r="AC458" s="201">
        <f t="shared" si="265"/>
        <v>0</v>
      </c>
      <c r="AD458" s="202">
        <f t="shared" si="266"/>
        <v>3</v>
      </c>
      <c r="AE458" s="199">
        <f t="shared" si="267"/>
        <v>0</v>
      </c>
      <c r="AF458" s="199">
        <f t="shared" si="268"/>
        <v>0</v>
      </c>
      <c r="AG458" s="199">
        <f t="shared" si="269"/>
        <v>0</v>
      </c>
      <c r="AH458" s="201">
        <f t="shared" si="270"/>
        <v>0</v>
      </c>
      <c r="AI458" s="204">
        <f t="shared" si="271"/>
        <v>4</v>
      </c>
      <c r="AJ458" s="199">
        <f t="shared" si="272"/>
        <v>0</v>
      </c>
      <c r="AK458" s="199">
        <f t="shared" si="273"/>
        <v>0</v>
      </c>
      <c r="AL458" s="199">
        <f t="shared" si="274"/>
        <v>0</v>
      </c>
      <c r="AM458" s="201">
        <f t="shared" si="275"/>
        <v>0</v>
      </c>
      <c r="AN458" s="204">
        <f t="shared" si="276"/>
        <v>4</v>
      </c>
      <c r="AO458" s="199">
        <f t="shared" si="277"/>
        <v>12</v>
      </c>
      <c r="AP458" s="199">
        <f t="shared" si="278"/>
        <v>0</v>
      </c>
      <c r="AQ458" s="199">
        <f t="shared" si="279"/>
        <v>0</v>
      </c>
      <c r="AR458" s="201">
        <f t="shared" si="280"/>
        <v>0</v>
      </c>
      <c r="AS458" s="204">
        <f t="shared" si="281"/>
        <v>3</v>
      </c>
      <c r="AT458" s="199">
        <f t="shared" si="282"/>
        <v>0</v>
      </c>
      <c r="AU458" s="199">
        <f t="shared" si="283"/>
        <v>0</v>
      </c>
      <c r="AV458" s="199">
        <f t="shared" si="284"/>
        <v>0</v>
      </c>
      <c r="AW458" s="201">
        <f t="shared" si="285"/>
        <v>0</v>
      </c>
      <c r="AX458" s="205">
        <f t="shared" si="286"/>
        <v>4</v>
      </c>
      <c r="AY458" s="199">
        <f t="shared" si="287"/>
        <v>12</v>
      </c>
      <c r="AZ458" s="199">
        <f t="shared" si="288"/>
        <v>0</v>
      </c>
      <c r="BA458" s="199">
        <f t="shared" si="289"/>
        <v>0</v>
      </c>
      <c r="BB458" s="201">
        <f t="shared" si="290"/>
        <v>0</v>
      </c>
      <c r="BC458" s="204">
        <f t="shared" si="291"/>
        <v>3</v>
      </c>
      <c r="BD458" s="199">
        <f t="shared" si="292"/>
        <v>5</v>
      </c>
      <c r="BE458" s="199">
        <f t="shared" si="293"/>
        <v>0</v>
      </c>
      <c r="BF458" s="199">
        <f t="shared" si="294"/>
        <v>0</v>
      </c>
      <c r="BG458" s="201">
        <f t="shared" si="295"/>
        <v>0</v>
      </c>
      <c r="BH458" s="204">
        <f t="shared" si="296"/>
        <v>3</v>
      </c>
      <c r="BI458" s="199">
        <f t="shared" si="297"/>
        <v>0</v>
      </c>
      <c r="BJ458" s="199">
        <f t="shared" si="298"/>
        <v>0</v>
      </c>
      <c r="BK458" s="199">
        <f t="shared" si="299"/>
        <v>0</v>
      </c>
      <c r="BL458" s="201">
        <f t="shared" si="300"/>
        <v>0</v>
      </c>
      <c r="BM458" s="206">
        <f t="shared" si="301"/>
        <v>4</v>
      </c>
      <c r="BN458" s="199">
        <f t="shared" si="302"/>
        <v>0</v>
      </c>
      <c r="BO458" s="199">
        <f t="shared" si="303"/>
        <v>0</v>
      </c>
      <c r="BP458" s="199">
        <f t="shared" si="304"/>
        <v>0</v>
      </c>
      <c r="BQ458" s="201">
        <f t="shared" si="305"/>
        <v>0</v>
      </c>
      <c r="BR458" s="207">
        <f t="shared" si="306"/>
        <v>4</v>
      </c>
      <c r="BS458" s="199">
        <f t="shared" si="307"/>
        <v>12</v>
      </c>
      <c r="BT458" s="199">
        <f t="shared" si="308"/>
        <v>0</v>
      </c>
      <c r="BU458" s="199">
        <f t="shared" si="309"/>
        <v>0</v>
      </c>
      <c r="BV458" s="201">
        <f t="shared" si="310"/>
        <v>0</v>
      </c>
      <c r="BW458" s="207">
        <f t="shared" si="311"/>
        <v>3</v>
      </c>
      <c r="BX458" s="235">
        <v>80</v>
      </c>
      <c r="BY458" s="235">
        <v>80</v>
      </c>
      <c r="BZ458" s="193" t="e">
        <f t="shared" si="312"/>
        <v>#VALUE!</v>
      </c>
      <c r="CA458" s="193">
        <f t="shared" si="313"/>
        <v>14</v>
      </c>
      <c r="CB458" s="193" t="e">
        <f t="shared" si="314"/>
        <v>#VALUE!</v>
      </c>
      <c r="CC458" s="193" t="e">
        <f t="shared" si="315"/>
        <v>#VALUE!</v>
      </c>
      <c r="CD458" s="193" t="e">
        <f t="shared" si="316"/>
        <v>#VALUE!</v>
      </c>
      <c r="CE458" s="193" t="e">
        <f t="shared" si="317"/>
        <v>#VALUE!</v>
      </c>
      <c r="CF458" s="193" t="e">
        <f t="shared" si="318"/>
        <v>#VALUE!</v>
      </c>
      <c r="CG458" s="193" t="e">
        <f t="shared" si="319"/>
        <v>#VALUE!</v>
      </c>
      <c r="CH458" s="193" t="e">
        <f t="shared" si="320"/>
        <v>#VALUE!</v>
      </c>
      <c r="CI458" s="193" t="e">
        <f t="shared" si="321"/>
        <v>#VALUE!</v>
      </c>
      <c r="CJ458" s="193" t="e">
        <f t="shared" si="322"/>
        <v>#VALUE!</v>
      </c>
      <c r="CK458" s="193" t="e">
        <f t="shared" si="323"/>
        <v>#VALUE!</v>
      </c>
      <c r="CL458" s="193" t="e">
        <f t="shared" si="324"/>
        <v>#VALUE!</v>
      </c>
      <c r="CM458" s="193" t="e">
        <f t="shared" si="325"/>
        <v>#VALUE!</v>
      </c>
      <c r="CN458" s="193" t="e">
        <f t="shared" si="326"/>
        <v>#VALUE!</v>
      </c>
      <c r="CO458" s="209" t="str">
        <f t="shared" si="327"/>
        <v>2023PEC AI 313</v>
      </c>
      <c r="CP458" s="193" t="e">
        <f t="shared" si="328"/>
        <v>#VALUE!</v>
      </c>
      <c r="CQ458" s="158"/>
      <c r="CR458" s="193">
        <f t="shared" si="329"/>
        <v>13</v>
      </c>
      <c r="CS458" s="193" t="e">
        <f t="shared" si="330"/>
        <v>#VALUE!</v>
      </c>
      <c r="CT458" s="193" t="e">
        <f t="shared" si="331"/>
        <v>#VALUE!</v>
      </c>
      <c r="CU458" s="193" t="e">
        <f t="shared" si="332"/>
        <v>#VALUE!</v>
      </c>
      <c r="CV458" s="193" t="e">
        <f t="shared" si="333"/>
        <v>#VALUE!</v>
      </c>
      <c r="CW458" s="193" t="e">
        <f t="shared" si="334"/>
        <v>#VALUE!</v>
      </c>
      <c r="CX458" s="193" t="e">
        <f t="shared" si="335"/>
        <v>#VALUE!</v>
      </c>
      <c r="CY458" s="193" t="e">
        <f t="shared" si="336"/>
        <v>#VALUE!</v>
      </c>
      <c r="CZ458" s="193" t="e">
        <f t="shared" si="337"/>
        <v>#VALUE!</v>
      </c>
      <c r="DA458" s="193" t="e">
        <f t="shared" si="338"/>
        <v>#VALUE!</v>
      </c>
      <c r="DB458" s="193" t="e">
        <f t="shared" si="339"/>
        <v>#VALUE!</v>
      </c>
      <c r="DC458" s="193" t="e">
        <f t="shared" si="340"/>
        <v>#VALUE!</v>
      </c>
      <c r="DD458" s="193" t="e">
        <f t="shared" si="341"/>
        <v>#VALUE!</v>
      </c>
      <c r="DE458" s="159"/>
      <c r="DF458" s="159" t="e">
        <f t="shared" si="342"/>
        <v>#VALUE!</v>
      </c>
      <c r="DG458" s="159"/>
      <c r="DH458" s="159"/>
      <c r="DI458" s="159"/>
      <c r="DJ458" s="159"/>
      <c r="DK458" s="159"/>
      <c r="DL458" s="159"/>
      <c r="DM458" s="159"/>
      <c r="DN458" s="159"/>
      <c r="DO458" s="159"/>
      <c r="DP458" s="159"/>
      <c r="DQ458" s="159"/>
      <c r="DR458" s="159">
        <f t="shared" si="343"/>
        <v>80</v>
      </c>
      <c r="DS458" s="188">
        <f t="shared" si="344"/>
        <v>16</v>
      </c>
      <c r="DT458" s="159">
        <f t="shared" si="345"/>
        <v>11</v>
      </c>
      <c r="DU458" s="159">
        <f t="shared" si="346"/>
        <v>12</v>
      </c>
      <c r="DV458" s="159">
        <f t="shared" si="347"/>
        <v>12</v>
      </c>
      <c r="DW458" s="159">
        <f t="shared" si="348"/>
        <v>12</v>
      </c>
      <c r="DX458" s="159">
        <f t="shared" si="349"/>
        <v>5</v>
      </c>
      <c r="DY458" s="210">
        <f t="shared" si="350"/>
        <v>12</v>
      </c>
      <c r="DZ458" s="159">
        <f t="shared" si="351"/>
        <v>80</v>
      </c>
      <c r="EA458" s="159">
        <f t="shared" si="352"/>
        <v>16</v>
      </c>
      <c r="EB458" s="159">
        <f t="shared" si="353"/>
        <v>0</v>
      </c>
      <c r="EC458" s="159">
        <f t="shared" si="450"/>
        <v>11</v>
      </c>
      <c r="ED458" s="159">
        <f t="shared" si="450"/>
        <v>12</v>
      </c>
      <c r="EE458" s="159">
        <f t="shared" si="451"/>
        <v>0</v>
      </c>
      <c r="EF458" s="159">
        <f t="shared" si="451"/>
        <v>0</v>
      </c>
      <c r="EG458" s="159">
        <f t="shared" si="354"/>
        <v>12</v>
      </c>
      <c r="EH458" s="159">
        <f t="shared" si="355"/>
        <v>0</v>
      </c>
      <c r="EI458" s="159">
        <f t="shared" si="452"/>
        <v>12</v>
      </c>
      <c r="EJ458" s="159">
        <f t="shared" si="452"/>
        <v>5</v>
      </c>
      <c r="EK458" s="159">
        <f t="shared" si="453"/>
        <v>0</v>
      </c>
      <c r="EL458" s="159">
        <f t="shared" si="453"/>
        <v>0</v>
      </c>
      <c r="EM458" s="159">
        <f t="shared" si="356"/>
        <v>12</v>
      </c>
      <c r="EN458" s="159"/>
      <c r="EO458" s="159"/>
      <c r="EP458" s="188">
        <f t="shared" si="357"/>
        <v>16</v>
      </c>
      <c r="EQ458" s="159">
        <f t="shared" si="358"/>
        <v>13</v>
      </c>
      <c r="ER458" s="159">
        <f t="shared" si="359"/>
        <v>14</v>
      </c>
      <c r="ES458" s="159">
        <f t="shared" si="360"/>
        <v>14</v>
      </c>
      <c r="ET458" s="159">
        <f t="shared" si="361"/>
        <v>10</v>
      </c>
      <c r="EU458" s="159">
        <f t="shared" si="362"/>
        <v>13</v>
      </c>
      <c r="EV458" s="159"/>
      <c r="EW458" s="159">
        <f t="shared" si="363"/>
        <v>80</v>
      </c>
      <c r="EX458" s="159">
        <f t="shared" si="364"/>
        <v>16</v>
      </c>
      <c r="EY458" s="159">
        <f t="shared" si="365"/>
        <v>0</v>
      </c>
      <c r="EZ458" s="159">
        <f t="shared" si="454"/>
        <v>13</v>
      </c>
      <c r="FA458" s="159">
        <f t="shared" si="454"/>
        <v>14</v>
      </c>
      <c r="FB458" s="159">
        <f t="shared" si="455"/>
        <v>0</v>
      </c>
      <c r="FC458" s="159">
        <f t="shared" si="455"/>
        <v>0</v>
      </c>
      <c r="FD458" s="159">
        <f t="shared" si="366"/>
        <v>14</v>
      </c>
      <c r="FE458" s="159">
        <f t="shared" si="367"/>
        <v>0</v>
      </c>
      <c r="FF458" s="159">
        <f t="shared" si="456"/>
        <v>10</v>
      </c>
      <c r="FG458" s="159">
        <f t="shared" si="456"/>
        <v>13</v>
      </c>
      <c r="FH458" s="159">
        <f t="shared" si="368"/>
        <v>0</v>
      </c>
      <c r="FI458" s="159">
        <v>0</v>
      </c>
      <c r="FJ458" s="159">
        <v>0</v>
      </c>
      <c r="FK458" s="159"/>
      <c r="FL458" s="159"/>
      <c r="FM458" s="235">
        <v>80</v>
      </c>
    </row>
    <row r="459" spans="1:169" ht="18" x14ac:dyDescent="0.2">
      <c r="A459" s="194">
        <v>446</v>
      </c>
      <c r="B459" s="195">
        <v>211423243449</v>
      </c>
      <c r="C459" s="196" t="s">
        <v>1559</v>
      </c>
      <c r="D459" s="197"/>
      <c r="E459" s="198" t="s">
        <v>1560</v>
      </c>
      <c r="F459" s="199">
        <f t="shared" si="243"/>
        <v>2</v>
      </c>
      <c r="G459" s="199">
        <f t="shared" si="244"/>
        <v>2</v>
      </c>
      <c r="H459" s="199">
        <f t="shared" si="245"/>
        <v>2</v>
      </c>
      <c r="I459" s="199">
        <f t="shared" si="246"/>
        <v>2</v>
      </c>
      <c r="J459" s="199">
        <f t="shared" si="247"/>
        <v>2</v>
      </c>
      <c r="K459" s="199">
        <f t="shared" si="248"/>
        <v>2</v>
      </c>
      <c r="L459" s="199">
        <f t="shared" si="249"/>
        <v>2</v>
      </c>
      <c r="M459" s="199">
        <f t="shared" si="250"/>
        <v>0</v>
      </c>
      <c r="N459" s="199">
        <f t="shared" si="251"/>
        <v>0</v>
      </c>
      <c r="O459" s="200">
        <f t="shared" si="252"/>
        <v>0</v>
      </c>
      <c r="P459" s="199">
        <f t="shared" si="253"/>
        <v>10</v>
      </c>
      <c r="Q459" s="199">
        <f t="shared" si="254"/>
        <v>0</v>
      </c>
      <c r="R459" s="199">
        <f t="shared" si="255"/>
        <v>0</v>
      </c>
      <c r="S459" s="201">
        <f t="shared" si="428"/>
        <v>0</v>
      </c>
      <c r="T459" s="202">
        <f t="shared" si="256"/>
        <v>3</v>
      </c>
      <c r="U459" s="199">
        <f t="shared" si="257"/>
        <v>0</v>
      </c>
      <c r="V459" s="199">
        <f t="shared" si="258"/>
        <v>0</v>
      </c>
      <c r="W459" s="199">
        <f t="shared" si="259"/>
        <v>0</v>
      </c>
      <c r="X459" s="201">
        <f t="shared" si="260"/>
        <v>0</v>
      </c>
      <c r="Y459" s="203">
        <f t="shared" si="261"/>
        <v>4</v>
      </c>
      <c r="Z459" s="199">
        <f t="shared" si="262"/>
        <v>0</v>
      </c>
      <c r="AA459" s="199">
        <f t="shared" si="263"/>
        <v>0</v>
      </c>
      <c r="AB459" s="199">
        <f t="shared" si="264"/>
        <v>0</v>
      </c>
      <c r="AC459" s="201">
        <f t="shared" si="265"/>
        <v>0</v>
      </c>
      <c r="AD459" s="202">
        <f t="shared" si="266"/>
        <v>4</v>
      </c>
      <c r="AE459" s="199">
        <f t="shared" si="267"/>
        <v>10</v>
      </c>
      <c r="AF459" s="199">
        <f t="shared" si="268"/>
        <v>0</v>
      </c>
      <c r="AG459" s="199">
        <f t="shared" si="269"/>
        <v>0</v>
      </c>
      <c r="AH459" s="201">
        <f t="shared" si="270"/>
        <v>0</v>
      </c>
      <c r="AI459" s="204">
        <f t="shared" si="271"/>
        <v>3</v>
      </c>
      <c r="AJ459" s="199">
        <f t="shared" si="272"/>
        <v>9</v>
      </c>
      <c r="AK459" s="199">
        <f t="shared" si="273"/>
        <v>0</v>
      </c>
      <c r="AL459" s="199">
        <f t="shared" si="274"/>
        <v>0</v>
      </c>
      <c r="AM459" s="201">
        <f t="shared" si="275"/>
        <v>0</v>
      </c>
      <c r="AN459" s="204">
        <f t="shared" si="276"/>
        <v>3</v>
      </c>
      <c r="AO459" s="199">
        <f t="shared" si="277"/>
        <v>0</v>
      </c>
      <c r="AP459" s="199">
        <f t="shared" si="278"/>
        <v>0</v>
      </c>
      <c r="AQ459" s="199">
        <f t="shared" si="279"/>
        <v>0</v>
      </c>
      <c r="AR459" s="201">
        <f t="shared" si="280"/>
        <v>0</v>
      </c>
      <c r="AS459" s="204">
        <f t="shared" si="281"/>
        <v>4</v>
      </c>
      <c r="AT459" s="199">
        <f t="shared" si="282"/>
        <v>10</v>
      </c>
      <c r="AU459" s="199">
        <f t="shared" si="283"/>
        <v>0</v>
      </c>
      <c r="AV459" s="199">
        <f t="shared" si="284"/>
        <v>0</v>
      </c>
      <c r="AW459" s="201">
        <f t="shared" si="285"/>
        <v>0</v>
      </c>
      <c r="AX459" s="205">
        <f t="shared" si="286"/>
        <v>3</v>
      </c>
      <c r="AY459" s="199">
        <f t="shared" si="287"/>
        <v>0</v>
      </c>
      <c r="AZ459" s="199">
        <f t="shared" si="288"/>
        <v>0</v>
      </c>
      <c r="BA459" s="199">
        <f t="shared" si="289"/>
        <v>0</v>
      </c>
      <c r="BB459" s="201">
        <f t="shared" si="290"/>
        <v>0</v>
      </c>
      <c r="BC459" s="204">
        <f t="shared" si="291"/>
        <v>4</v>
      </c>
      <c r="BD459" s="199">
        <f t="shared" si="292"/>
        <v>0</v>
      </c>
      <c r="BE459" s="199">
        <f t="shared" si="293"/>
        <v>0</v>
      </c>
      <c r="BF459" s="199">
        <f t="shared" si="294"/>
        <v>0</v>
      </c>
      <c r="BG459" s="201">
        <f t="shared" si="295"/>
        <v>0</v>
      </c>
      <c r="BH459" s="204">
        <f t="shared" si="296"/>
        <v>4</v>
      </c>
      <c r="BI459" s="199">
        <f t="shared" si="297"/>
        <v>6</v>
      </c>
      <c r="BJ459" s="199">
        <f t="shared" si="298"/>
        <v>0</v>
      </c>
      <c r="BK459" s="199">
        <f t="shared" si="299"/>
        <v>0</v>
      </c>
      <c r="BL459" s="201">
        <f t="shared" si="300"/>
        <v>0</v>
      </c>
      <c r="BM459" s="206">
        <f t="shared" si="301"/>
        <v>3</v>
      </c>
      <c r="BN459" s="199">
        <f t="shared" si="302"/>
        <v>10</v>
      </c>
      <c r="BO459" s="199">
        <f t="shared" si="303"/>
        <v>0</v>
      </c>
      <c r="BP459" s="199">
        <f t="shared" si="304"/>
        <v>0</v>
      </c>
      <c r="BQ459" s="201">
        <f t="shared" si="305"/>
        <v>0</v>
      </c>
      <c r="BR459" s="207">
        <f t="shared" si="306"/>
        <v>3</v>
      </c>
      <c r="BS459" s="199">
        <f t="shared" si="307"/>
        <v>0</v>
      </c>
      <c r="BT459" s="199">
        <f t="shared" si="308"/>
        <v>0</v>
      </c>
      <c r="BU459" s="199">
        <f t="shared" si="309"/>
        <v>0</v>
      </c>
      <c r="BV459" s="201">
        <f t="shared" si="310"/>
        <v>0</v>
      </c>
      <c r="BW459" s="207">
        <f t="shared" si="311"/>
        <v>4</v>
      </c>
      <c r="BX459" s="235">
        <v>69</v>
      </c>
      <c r="BY459" s="235">
        <v>69</v>
      </c>
      <c r="BZ459" s="193" t="e">
        <f t="shared" si="312"/>
        <v>#VALUE!</v>
      </c>
      <c r="CA459" s="193">
        <f t="shared" si="313"/>
        <v>20</v>
      </c>
      <c r="CB459" s="193" t="e">
        <f t="shared" si="314"/>
        <v>#VALUE!</v>
      </c>
      <c r="CC459" s="193" t="e">
        <f t="shared" si="315"/>
        <v>#VALUE!</v>
      </c>
      <c r="CD459" s="193" t="e">
        <f t="shared" si="316"/>
        <v>#VALUE!</v>
      </c>
      <c r="CE459" s="193" t="e">
        <f t="shared" si="317"/>
        <v>#VALUE!</v>
      </c>
      <c r="CF459" s="193" t="e">
        <f t="shared" si="318"/>
        <v>#VALUE!</v>
      </c>
      <c r="CG459" s="193" t="e">
        <f t="shared" si="319"/>
        <v>#VALUE!</v>
      </c>
      <c r="CH459" s="193" t="e">
        <f t="shared" si="320"/>
        <v>#VALUE!</v>
      </c>
      <c r="CI459" s="193" t="e">
        <f t="shared" si="321"/>
        <v>#VALUE!</v>
      </c>
      <c r="CJ459" s="193" t="e">
        <f t="shared" si="322"/>
        <v>#VALUE!</v>
      </c>
      <c r="CK459" s="193" t="e">
        <f t="shared" si="323"/>
        <v>#VALUE!</v>
      </c>
      <c r="CL459" s="193" t="e">
        <f t="shared" si="324"/>
        <v>#VALUE!</v>
      </c>
      <c r="CM459" s="193" t="e">
        <f t="shared" si="325"/>
        <v>#VALUE!</v>
      </c>
      <c r="CN459" s="193" t="e">
        <f t="shared" si="326"/>
        <v>#VALUE!</v>
      </c>
      <c r="CO459" s="209" t="str">
        <f t="shared" si="327"/>
        <v>2023PEC AI 314</v>
      </c>
      <c r="CP459" s="193" t="e">
        <f t="shared" si="328"/>
        <v>#VALUE!</v>
      </c>
      <c r="CQ459" s="158"/>
      <c r="CR459" s="193">
        <f t="shared" si="329"/>
        <v>20</v>
      </c>
      <c r="CS459" s="193" t="e">
        <f t="shared" si="330"/>
        <v>#VALUE!</v>
      </c>
      <c r="CT459" s="193" t="e">
        <f t="shared" si="331"/>
        <v>#VALUE!</v>
      </c>
      <c r="CU459" s="193" t="e">
        <f t="shared" si="332"/>
        <v>#VALUE!</v>
      </c>
      <c r="CV459" s="193" t="e">
        <f t="shared" si="333"/>
        <v>#VALUE!</v>
      </c>
      <c r="CW459" s="193" t="e">
        <f t="shared" si="334"/>
        <v>#VALUE!</v>
      </c>
      <c r="CX459" s="193" t="e">
        <f t="shared" si="335"/>
        <v>#VALUE!</v>
      </c>
      <c r="CY459" s="193" t="e">
        <f t="shared" si="336"/>
        <v>#VALUE!</v>
      </c>
      <c r="CZ459" s="193" t="e">
        <f t="shared" si="337"/>
        <v>#VALUE!</v>
      </c>
      <c r="DA459" s="193" t="e">
        <f t="shared" si="338"/>
        <v>#VALUE!</v>
      </c>
      <c r="DB459" s="193" t="e">
        <f t="shared" si="339"/>
        <v>#VALUE!</v>
      </c>
      <c r="DC459" s="193" t="e">
        <f t="shared" si="340"/>
        <v>#VALUE!</v>
      </c>
      <c r="DD459" s="193" t="e">
        <f t="shared" si="341"/>
        <v>#VALUE!</v>
      </c>
      <c r="DE459" s="159"/>
      <c r="DF459" s="159" t="e">
        <f t="shared" si="342"/>
        <v>#VALUE!</v>
      </c>
      <c r="DG459" s="159"/>
      <c r="DH459" s="159"/>
      <c r="DI459" s="159"/>
      <c r="DJ459" s="159"/>
      <c r="DK459" s="159"/>
      <c r="DL459" s="159"/>
      <c r="DM459" s="159"/>
      <c r="DN459" s="159"/>
      <c r="DO459" s="159"/>
      <c r="DP459" s="159"/>
      <c r="DQ459" s="159"/>
      <c r="DR459" s="159">
        <f t="shared" si="343"/>
        <v>69</v>
      </c>
      <c r="DS459" s="188">
        <f t="shared" si="344"/>
        <v>14</v>
      </c>
      <c r="DT459" s="159">
        <f t="shared" si="345"/>
        <v>10</v>
      </c>
      <c r="DU459" s="159">
        <f t="shared" si="346"/>
        <v>10</v>
      </c>
      <c r="DV459" s="159">
        <f t="shared" si="347"/>
        <v>9</v>
      </c>
      <c r="DW459" s="159">
        <f t="shared" si="348"/>
        <v>10</v>
      </c>
      <c r="DX459" s="159">
        <f t="shared" si="349"/>
        <v>6</v>
      </c>
      <c r="DY459" s="210">
        <f t="shared" si="350"/>
        <v>10</v>
      </c>
      <c r="DZ459" s="159">
        <f t="shared" si="351"/>
        <v>69</v>
      </c>
      <c r="EA459" s="159">
        <f t="shared" si="352"/>
        <v>14</v>
      </c>
      <c r="EB459" s="159">
        <f t="shared" si="353"/>
        <v>10</v>
      </c>
      <c r="EC459" s="159">
        <f t="shared" si="450"/>
        <v>0</v>
      </c>
      <c r="ED459" s="159">
        <f t="shared" si="450"/>
        <v>0</v>
      </c>
      <c r="EE459" s="159">
        <f t="shared" si="451"/>
        <v>10</v>
      </c>
      <c r="EF459" s="159">
        <f t="shared" si="451"/>
        <v>9</v>
      </c>
      <c r="EG459" s="159">
        <f t="shared" si="354"/>
        <v>0</v>
      </c>
      <c r="EH459" s="159">
        <f t="shared" si="355"/>
        <v>10</v>
      </c>
      <c r="EI459" s="159">
        <f t="shared" si="452"/>
        <v>0</v>
      </c>
      <c r="EJ459" s="159">
        <f t="shared" si="452"/>
        <v>0</v>
      </c>
      <c r="EK459" s="159">
        <f t="shared" si="453"/>
        <v>6</v>
      </c>
      <c r="EL459" s="159">
        <f t="shared" si="453"/>
        <v>10</v>
      </c>
      <c r="EM459" s="159">
        <f t="shared" si="356"/>
        <v>0</v>
      </c>
      <c r="EN459" s="159"/>
      <c r="EO459" s="159"/>
      <c r="EP459" s="188">
        <f t="shared" si="357"/>
        <v>14</v>
      </c>
      <c r="EQ459" s="159">
        <f t="shared" si="358"/>
        <v>12</v>
      </c>
      <c r="ER459" s="159">
        <f t="shared" si="359"/>
        <v>12</v>
      </c>
      <c r="ES459" s="159">
        <f t="shared" si="360"/>
        <v>11</v>
      </c>
      <c r="ET459" s="159">
        <f t="shared" si="361"/>
        <v>9</v>
      </c>
      <c r="EU459" s="159">
        <f t="shared" si="362"/>
        <v>11</v>
      </c>
      <c r="EV459" s="159"/>
      <c r="EW459" s="159">
        <f t="shared" si="363"/>
        <v>69</v>
      </c>
      <c r="EX459" s="159">
        <f t="shared" si="364"/>
        <v>14</v>
      </c>
      <c r="EY459" s="159">
        <f t="shared" si="365"/>
        <v>12</v>
      </c>
      <c r="EZ459" s="159">
        <f t="shared" si="454"/>
        <v>0</v>
      </c>
      <c r="FA459" s="159">
        <f t="shared" si="454"/>
        <v>0</v>
      </c>
      <c r="FB459" s="159">
        <f t="shared" si="455"/>
        <v>12</v>
      </c>
      <c r="FC459" s="159">
        <f t="shared" si="455"/>
        <v>11</v>
      </c>
      <c r="FD459" s="159">
        <f t="shared" si="366"/>
        <v>0</v>
      </c>
      <c r="FE459" s="159">
        <f t="shared" si="367"/>
        <v>9</v>
      </c>
      <c r="FF459" s="159">
        <f t="shared" si="456"/>
        <v>0</v>
      </c>
      <c r="FG459" s="159">
        <f t="shared" si="456"/>
        <v>0</v>
      </c>
      <c r="FH459" s="159">
        <f t="shared" si="368"/>
        <v>11</v>
      </c>
      <c r="FI459" s="159">
        <v>0</v>
      </c>
      <c r="FJ459" s="159">
        <v>0</v>
      </c>
      <c r="FK459" s="159"/>
      <c r="FL459" s="159"/>
      <c r="FM459" s="235">
        <v>69</v>
      </c>
    </row>
    <row r="460" spans="1:169" ht="18" x14ac:dyDescent="0.2">
      <c r="A460" s="213">
        <v>447</v>
      </c>
      <c r="B460" s="211">
        <v>211423243450</v>
      </c>
      <c r="C460" s="211" t="s">
        <v>1561</v>
      </c>
      <c r="D460" s="197"/>
      <c r="E460" s="212" t="s">
        <v>1562</v>
      </c>
      <c r="F460" s="199">
        <f t="shared" si="243"/>
        <v>2</v>
      </c>
      <c r="G460" s="199">
        <f t="shared" si="244"/>
        <v>2</v>
      </c>
      <c r="H460" s="199">
        <f t="shared" si="245"/>
        <v>2</v>
      </c>
      <c r="I460" s="199">
        <f t="shared" si="246"/>
        <v>2</v>
      </c>
      <c r="J460" s="199">
        <f t="shared" si="247"/>
        <v>2</v>
      </c>
      <c r="K460" s="199">
        <f t="shared" si="248"/>
        <v>2</v>
      </c>
      <c r="L460" s="199">
        <f t="shared" si="249"/>
        <v>2</v>
      </c>
      <c r="M460" s="199">
        <f t="shared" si="250"/>
        <v>2</v>
      </c>
      <c r="N460" s="199">
        <f t="shared" si="251"/>
        <v>1</v>
      </c>
      <c r="O460" s="200">
        <f t="shared" si="252"/>
        <v>0</v>
      </c>
      <c r="P460" s="199">
        <f t="shared" si="253"/>
        <v>0</v>
      </c>
      <c r="Q460" s="199">
        <f t="shared" si="254"/>
        <v>0</v>
      </c>
      <c r="R460" s="199">
        <f t="shared" si="255"/>
        <v>0</v>
      </c>
      <c r="S460" s="201">
        <f t="shared" si="428"/>
        <v>0</v>
      </c>
      <c r="T460" s="202">
        <f t="shared" si="256"/>
        <v>4</v>
      </c>
      <c r="U460" s="199">
        <f t="shared" si="257"/>
        <v>11</v>
      </c>
      <c r="V460" s="199">
        <f t="shared" si="258"/>
        <v>0</v>
      </c>
      <c r="W460" s="199">
        <f t="shared" si="259"/>
        <v>0</v>
      </c>
      <c r="X460" s="201">
        <f t="shared" si="260"/>
        <v>0</v>
      </c>
      <c r="Y460" s="203">
        <f t="shared" si="261"/>
        <v>3</v>
      </c>
      <c r="Z460" s="199">
        <f t="shared" si="262"/>
        <v>12</v>
      </c>
      <c r="AA460" s="199">
        <f t="shared" si="263"/>
        <v>0</v>
      </c>
      <c r="AB460" s="199">
        <f t="shared" si="264"/>
        <v>0</v>
      </c>
      <c r="AC460" s="201">
        <f t="shared" si="265"/>
        <v>0</v>
      </c>
      <c r="AD460" s="202">
        <f t="shared" si="266"/>
        <v>3</v>
      </c>
      <c r="AE460" s="199">
        <f t="shared" si="267"/>
        <v>0</v>
      </c>
      <c r="AF460" s="199">
        <f t="shared" si="268"/>
        <v>0</v>
      </c>
      <c r="AG460" s="199">
        <f t="shared" si="269"/>
        <v>0</v>
      </c>
      <c r="AH460" s="201">
        <f t="shared" si="270"/>
        <v>0</v>
      </c>
      <c r="AI460" s="204">
        <f t="shared" si="271"/>
        <v>4</v>
      </c>
      <c r="AJ460" s="199">
        <f t="shared" si="272"/>
        <v>0</v>
      </c>
      <c r="AK460" s="199">
        <f t="shared" si="273"/>
        <v>0</v>
      </c>
      <c r="AL460" s="199">
        <f t="shared" si="274"/>
        <v>0</v>
      </c>
      <c r="AM460" s="201">
        <f t="shared" si="275"/>
        <v>0</v>
      </c>
      <c r="AN460" s="204">
        <f t="shared" si="276"/>
        <v>4</v>
      </c>
      <c r="AO460" s="199">
        <f t="shared" si="277"/>
        <v>12</v>
      </c>
      <c r="AP460" s="199">
        <f t="shared" si="278"/>
        <v>0</v>
      </c>
      <c r="AQ460" s="199">
        <f t="shared" si="279"/>
        <v>0</v>
      </c>
      <c r="AR460" s="201">
        <f t="shared" si="280"/>
        <v>0</v>
      </c>
      <c r="AS460" s="204">
        <f t="shared" si="281"/>
        <v>3</v>
      </c>
      <c r="AT460" s="199">
        <f t="shared" si="282"/>
        <v>0</v>
      </c>
      <c r="AU460" s="199">
        <f t="shared" si="283"/>
        <v>0</v>
      </c>
      <c r="AV460" s="199">
        <f t="shared" si="284"/>
        <v>0</v>
      </c>
      <c r="AW460" s="201">
        <f t="shared" si="285"/>
        <v>0</v>
      </c>
      <c r="AX460" s="205">
        <f t="shared" si="286"/>
        <v>4</v>
      </c>
      <c r="AY460" s="199">
        <f t="shared" si="287"/>
        <v>12</v>
      </c>
      <c r="AZ460" s="199">
        <f t="shared" si="288"/>
        <v>0</v>
      </c>
      <c r="BA460" s="199">
        <f t="shared" si="289"/>
        <v>0</v>
      </c>
      <c r="BB460" s="201">
        <f t="shared" si="290"/>
        <v>0</v>
      </c>
      <c r="BC460" s="204">
        <f t="shared" si="291"/>
        <v>3</v>
      </c>
      <c r="BD460" s="199">
        <f t="shared" si="292"/>
        <v>7</v>
      </c>
      <c r="BE460" s="199">
        <f t="shared" si="293"/>
        <v>0</v>
      </c>
      <c r="BF460" s="199">
        <f t="shared" si="294"/>
        <v>0</v>
      </c>
      <c r="BG460" s="201">
        <f t="shared" si="295"/>
        <v>0</v>
      </c>
      <c r="BH460" s="204">
        <f t="shared" si="296"/>
        <v>3</v>
      </c>
      <c r="BI460" s="199">
        <f t="shared" si="297"/>
        <v>0</v>
      </c>
      <c r="BJ460" s="199">
        <f t="shared" si="298"/>
        <v>0</v>
      </c>
      <c r="BK460" s="199">
        <f t="shared" si="299"/>
        <v>0</v>
      </c>
      <c r="BL460" s="201">
        <f t="shared" si="300"/>
        <v>0</v>
      </c>
      <c r="BM460" s="206">
        <f t="shared" si="301"/>
        <v>4</v>
      </c>
      <c r="BN460" s="199">
        <f t="shared" si="302"/>
        <v>0</v>
      </c>
      <c r="BO460" s="199">
        <f t="shared" si="303"/>
        <v>0</v>
      </c>
      <c r="BP460" s="199">
        <f t="shared" si="304"/>
        <v>0</v>
      </c>
      <c r="BQ460" s="201">
        <f t="shared" si="305"/>
        <v>0</v>
      </c>
      <c r="BR460" s="207">
        <f t="shared" si="306"/>
        <v>4</v>
      </c>
      <c r="BS460" s="199">
        <f t="shared" si="307"/>
        <v>12</v>
      </c>
      <c r="BT460" s="199">
        <f t="shared" si="308"/>
        <v>0</v>
      </c>
      <c r="BU460" s="199">
        <f t="shared" si="309"/>
        <v>0</v>
      </c>
      <c r="BV460" s="201">
        <f t="shared" si="310"/>
        <v>0</v>
      </c>
      <c r="BW460" s="207">
        <f t="shared" si="311"/>
        <v>3</v>
      </c>
      <c r="BX460" s="235">
        <v>83</v>
      </c>
      <c r="BY460" s="235">
        <v>83</v>
      </c>
      <c r="BZ460" s="193" t="e">
        <f t="shared" si="312"/>
        <v>#VALUE!</v>
      </c>
      <c r="CA460" s="193">
        <f t="shared" si="313"/>
        <v>20</v>
      </c>
      <c r="CB460" s="193" t="e">
        <f t="shared" si="314"/>
        <v>#VALUE!</v>
      </c>
      <c r="CC460" s="193" t="e">
        <f t="shared" si="315"/>
        <v>#VALUE!</v>
      </c>
      <c r="CD460" s="193" t="e">
        <f t="shared" si="316"/>
        <v>#VALUE!</v>
      </c>
      <c r="CE460" s="193" t="e">
        <f t="shared" si="317"/>
        <v>#VALUE!</v>
      </c>
      <c r="CF460" s="193" t="e">
        <f t="shared" si="318"/>
        <v>#VALUE!</v>
      </c>
      <c r="CG460" s="193" t="e">
        <f t="shared" si="319"/>
        <v>#VALUE!</v>
      </c>
      <c r="CH460" s="193" t="e">
        <f t="shared" si="320"/>
        <v>#VALUE!</v>
      </c>
      <c r="CI460" s="193" t="e">
        <f t="shared" si="321"/>
        <v>#VALUE!</v>
      </c>
      <c r="CJ460" s="193" t="e">
        <f t="shared" si="322"/>
        <v>#VALUE!</v>
      </c>
      <c r="CK460" s="193" t="e">
        <f t="shared" si="323"/>
        <v>#VALUE!</v>
      </c>
      <c r="CL460" s="193" t="e">
        <f t="shared" si="324"/>
        <v>#VALUE!</v>
      </c>
      <c r="CM460" s="193" t="e">
        <f t="shared" si="325"/>
        <v>#VALUE!</v>
      </c>
      <c r="CN460" s="193" t="e">
        <f t="shared" si="326"/>
        <v>#VALUE!</v>
      </c>
      <c r="CO460" s="209" t="str">
        <f t="shared" si="327"/>
        <v>2023PEC AI 265</v>
      </c>
      <c r="CP460" s="193" t="e">
        <f t="shared" si="328"/>
        <v>#VALUE!</v>
      </c>
      <c r="CQ460" s="158"/>
      <c r="CR460" s="193">
        <f t="shared" si="329"/>
        <v>20</v>
      </c>
      <c r="CS460" s="193" t="e">
        <f t="shared" si="330"/>
        <v>#VALUE!</v>
      </c>
      <c r="CT460" s="193" t="e">
        <f t="shared" si="331"/>
        <v>#VALUE!</v>
      </c>
      <c r="CU460" s="193" t="e">
        <f t="shared" si="332"/>
        <v>#VALUE!</v>
      </c>
      <c r="CV460" s="193" t="e">
        <f t="shared" si="333"/>
        <v>#VALUE!</v>
      </c>
      <c r="CW460" s="193" t="e">
        <f t="shared" si="334"/>
        <v>#VALUE!</v>
      </c>
      <c r="CX460" s="193" t="e">
        <f t="shared" si="335"/>
        <v>#VALUE!</v>
      </c>
      <c r="CY460" s="193" t="e">
        <f t="shared" si="336"/>
        <v>#VALUE!</v>
      </c>
      <c r="CZ460" s="193" t="e">
        <f t="shared" si="337"/>
        <v>#VALUE!</v>
      </c>
      <c r="DA460" s="193" t="e">
        <f t="shared" si="338"/>
        <v>#VALUE!</v>
      </c>
      <c r="DB460" s="193" t="e">
        <f t="shared" si="339"/>
        <v>#VALUE!</v>
      </c>
      <c r="DC460" s="193" t="e">
        <f t="shared" si="340"/>
        <v>#VALUE!</v>
      </c>
      <c r="DD460" s="193" t="e">
        <f t="shared" si="341"/>
        <v>#VALUE!</v>
      </c>
      <c r="DE460" s="159"/>
      <c r="DF460" s="159" t="e">
        <f t="shared" si="342"/>
        <v>#VALUE!</v>
      </c>
      <c r="DG460" s="159"/>
      <c r="DH460" s="159"/>
      <c r="DI460" s="159"/>
      <c r="DJ460" s="159"/>
      <c r="DK460" s="159"/>
      <c r="DL460" s="159"/>
      <c r="DM460" s="159"/>
      <c r="DN460" s="159"/>
      <c r="DO460" s="159"/>
      <c r="DP460" s="159"/>
      <c r="DQ460" s="159"/>
      <c r="DR460" s="159">
        <f t="shared" si="343"/>
        <v>83</v>
      </c>
      <c r="DS460" s="188">
        <f t="shared" si="344"/>
        <v>17</v>
      </c>
      <c r="DT460" s="159">
        <f t="shared" si="345"/>
        <v>11</v>
      </c>
      <c r="DU460" s="159">
        <f t="shared" si="346"/>
        <v>12</v>
      </c>
      <c r="DV460" s="159">
        <f t="shared" si="347"/>
        <v>12</v>
      </c>
      <c r="DW460" s="159">
        <f t="shared" si="348"/>
        <v>12</v>
      </c>
      <c r="DX460" s="159">
        <f t="shared" si="349"/>
        <v>7</v>
      </c>
      <c r="DY460" s="210">
        <f t="shared" si="350"/>
        <v>12</v>
      </c>
      <c r="DZ460" s="159">
        <f t="shared" si="351"/>
        <v>83</v>
      </c>
      <c r="EA460" s="159">
        <f t="shared" si="352"/>
        <v>17</v>
      </c>
      <c r="EB460" s="159">
        <f t="shared" si="353"/>
        <v>0</v>
      </c>
      <c r="EC460" s="159">
        <f t="shared" si="450"/>
        <v>11</v>
      </c>
      <c r="ED460" s="159">
        <f t="shared" si="450"/>
        <v>12</v>
      </c>
      <c r="EE460" s="159">
        <f t="shared" si="451"/>
        <v>0</v>
      </c>
      <c r="EF460" s="159">
        <f t="shared" si="451"/>
        <v>0</v>
      </c>
      <c r="EG460" s="159">
        <f t="shared" si="354"/>
        <v>12</v>
      </c>
      <c r="EH460" s="159">
        <f t="shared" si="355"/>
        <v>0</v>
      </c>
      <c r="EI460" s="159">
        <f t="shared" si="452"/>
        <v>12</v>
      </c>
      <c r="EJ460" s="159">
        <f t="shared" si="452"/>
        <v>7</v>
      </c>
      <c r="EK460" s="159">
        <f t="shared" si="453"/>
        <v>0</v>
      </c>
      <c r="EL460" s="159">
        <f t="shared" si="453"/>
        <v>0</v>
      </c>
      <c r="EM460" s="159">
        <f t="shared" si="356"/>
        <v>12</v>
      </c>
      <c r="EN460" s="159"/>
      <c r="EO460" s="159"/>
      <c r="EP460" s="188">
        <f t="shared" si="357"/>
        <v>17</v>
      </c>
      <c r="EQ460" s="159">
        <f t="shared" si="358"/>
        <v>14</v>
      </c>
      <c r="ER460" s="159">
        <f t="shared" si="359"/>
        <v>15</v>
      </c>
      <c r="ES460" s="159">
        <f t="shared" si="360"/>
        <v>15</v>
      </c>
      <c r="ET460" s="159">
        <f t="shared" si="361"/>
        <v>9</v>
      </c>
      <c r="EU460" s="159">
        <f t="shared" si="362"/>
        <v>13</v>
      </c>
      <c r="EV460" s="159"/>
      <c r="EW460" s="159">
        <f t="shared" si="363"/>
        <v>83</v>
      </c>
      <c r="EX460" s="159">
        <f t="shared" si="364"/>
        <v>17</v>
      </c>
      <c r="EY460" s="159">
        <f t="shared" si="365"/>
        <v>0</v>
      </c>
      <c r="EZ460" s="159">
        <f t="shared" si="454"/>
        <v>14</v>
      </c>
      <c r="FA460" s="159">
        <f t="shared" si="454"/>
        <v>15</v>
      </c>
      <c r="FB460" s="159">
        <f t="shared" si="455"/>
        <v>0</v>
      </c>
      <c r="FC460" s="159">
        <f t="shared" si="455"/>
        <v>0</v>
      </c>
      <c r="FD460" s="159">
        <f t="shared" si="366"/>
        <v>15</v>
      </c>
      <c r="FE460" s="159">
        <f t="shared" si="367"/>
        <v>0</v>
      </c>
      <c r="FF460" s="159">
        <f t="shared" si="456"/>
        <v>9</v>
      </c>
      <c r="FG460" s="159">
        <f t="shared" si="456"/>
        <v>13</v>
      </c>
      <c r="FH460" s="159">
        <f t="shared" si="368"/>
        <v>0</v>
      </c>
      <c r="FI460" s="159">
        <v>0</v>
      </c>
      <c r="FJ460" s="159">
        <v>0</v>
      </c>
      <c r="FK460" s="159"/>
      <c r="FL460" s="159"/>
      <c r="FM460" s="235">
        <v>83</v>
      </c>
    </row>
    <row r="461" spans="1:169" ht="18" x14ac:dyDescent="0.2">
      <c r="A461" s="194">
        <v>448</v>
      </c>
      <c r="B461" s="211">
        <v>211423243451</v>
      </c>
      <c r="C461" s="211" t="s">
        <v>1563</v>
      </c>
      <c r="D461" s="197"/>
      <c r="E461" s="212" t="s">
        <v>1564</v>
      </c>
      <c r="F461" s="199">
        <f t="shared" si="243"/>
        <v>2</v>
      </c>
      <c r="G461" s="199">
        <f t="shared" si="244"/>
        <v>2</v>
      </c>
      <c r="H461" s="199">
        <f t="shared" si="245"/>
        <v>2</v>
      </c>
      <c r="I461" s="199">
        <f t="shared" si="246"/>
        <v>2</v>
      </c>
      <c r="J461" s="199">
        <f t="shared" si="247"/>
        <v>2</v>
      </c>
      <c r="K461" s="199">
        <f t="shared" si="248"/>
        <v>2</v>
      </c>
      <c r="L461" s="199">
        <f t="shared" si="249"/>
        <v>2</v>
      </c>
      <c r="M461" s="199">
        <f t="shared" si="250"/>
        <v>2</v>
      </c>
      <c r="N461" s="199">
        <f t="shared" si="251"/>
        <v>0</v>
      </c>
      <c r="O461" s="200">
        <f t="shared" si="252"/>
        <v>0</v>
      </c>
      <c r="P461" s="199">
        <f t="shared" si="253"/>
        <v>12</v>
      </c>
      <c r="Q461" s="199">
        <f t="shared" si="254"/>
        <v>0</v>
      </c>
      <c r="R461" s="199">
        <f t="shared" si="255"/>
        <v>0</v>
      </c>
      <c r="S461" s="201">
        <f t="shared" si="428"/>
        <v>0</v>
      </c>
      <c r="T461" s="202">
        <f t="shared" si="256"/>
        <v>3</v>
      </c>
      <c r="U461" s="199">
        <f t="shared" si="257"/>
        <v>0</v>
      </c>
      <c r="V461" s="199">
        <f t="shared" si="258"/>
        <v>0</v>
      </c>
      <c r="W461" s="199">
        <f t="shared" si="259"/>
        <v>0</v>
      </c>
      <c r="X461" s="201">
        <f t="shared" si="260"/>
        <v>0</v>
      </c>
      <c r="Y461" s="203">
        <f t="shared" si="261"/>
        <v>4</v>
      </c>
      <c r="Z461" s="199">
        <f t="shared" si="262"/>
        <v>0</v>
      </c>
      <c r="AA461" s="199">
        <f t="shared" si="263"/>
        <v>0</v>
      </c>
      <c r="AB461" s="199">
        <f t="shared" si="264"/>
        <v>0</v>
      </c>
      <c r="AC461" s="201">
        <f t="shared" si="265"/>
        <v>0</v>
      </c>
      <c r="AD461" s="202">
        <f t="shared" si="266"/>
        <v>4</v>
      </c>
      <c r="AE461" s="199">
        <f t="shared" si="267"/>
        <v>12</v>
      </c>
      <c r="AF461" s="199">
        <f t="shared" si="268"/>
        <v>0</v>
      </c>
      <c r="AG461" s="199">
        <f t="shared" si="269"/>
        <v>0</v>
      </c>
      <c r="AH461" s="201">
        <f t="shared" si="270"/>
        <v>0</v>
      </c>
      <c r="AI461" s="204">
        <f t="shared" si="271"/>
        <v>3</v>
      </c>
      <c r="AJ461" s="199">
        <f t="shared" si="272"/>
        <v>10</v>
      </c>
      <c r="AK461" s="199">
        <f t="shared" si="273"/>
        <v>0</v>
      </c>
      <c r="AL461" s="199">
        <f t="shared" si="274"/>
        <v>0</v>
      </c>
      <c r="AM461" s="201">
        <f t="shared" si="275"/>
        <v>0</v>
      </c>
      <c r="AN461" s="204">
        <f t="shared" si="276"/>
        <v>3</v>
      </c>
      <c r="AO461" s="199">
        <f t="shared" si="277"/>
        <v>0</v>
      </c>
      <c r="AP461" s="199">
        <f t="shared" si="278"/>
        <v>0</v>
      </c>
      <c r="AQ461" s="199">
        <f t="shared" si="279"/>
        <v>0</v>
      </c>
      <c r="AR461" s="201">
        <f t="shared" si="280"/>
        <v>0</v>
      </c>
      <c r="AS461" s="204">
        <f t="shared" si="281"/>
        <v>4</v>
      </c>
      <c r="AT461" s="199">
        <f t="shared" si="282"/>
        <v>12</v>
      </c>
      <c r="AU461" s="199">
        <f t="shared" si="283"/>
        <v>0</v>
      </c>
      <c r="AV461" s="199">
        <f t="shared" si="284"/>
        <v>0</v>
      </c>
      <c r="AW461" s="201">
        <f t="shared" si="285"/>
        <v>0</v>
      </c>
      <c r="AX461" s="205">
        <f t="shared" si="286"/>
        <v>3</v>
      </c>
      <c r="AY461" s="199">
        <f t="shared" si="287"/>
        <v>0</v>
      </c>
      <c r="AZ461" s="199">
        <f t="shared" si="288"/>
        <v>0</v>
      </c>
      <c r="BA461" s="199">
        <f t="shared" si="289"/>
        <v>0</v>
      </c>
      <c r="BB461" s="201">
        <f t="shared" si="290"/>
        <v>0</v>
      </c>
      <c r="BC461" s="204">
        <f t="shared" si="291"/>
        <v>4</v>
      </c>
      <c r="BD461" s="199">
        <f t="shared" si="292"/>
        <v>0</v>
      </c>
      <c r="BE461" s="199">
        <f t="shared" si="293"/>
        <v>0</v>
      </c>
      <c r="BF461" s="199">
        <f t="shared" si="294"/>
        <v>0</v>
      </c>
      <c r="BG461" s="201">
        <f t="shared" si="295"/>
        <v>0</v>
      </c>
      <c r="BH461" s="204">
        <f t="shared" si="296"/>
        <v>4</v>
      </c>
      <c r="BI461" s="199">
        <f t="shared" si="297"/>
        <v>7</v>
      </c>
      <c r="BJ461" s="199">
        <f t="shared" si="298"/>
        <v>0</v>
      </c>
      <c r="BK461" s="199">
        <f t="shared" si="299"/>
        <v>0</v>
      </c>
      <c r="BL461" s="201">
        <f t="shared" si="300"/>
        <v>0</v>
      </c>
      <c r="BM461" s="206">
        <f t="shared" si="301"/>
        <v>3</v>
      </c>
      <c r="BN461" s="199">
        <f t="shared" si="302"/>
        <v>12</v>
      </c>
      <c r="BO461" s="199">
        <f t="shared" si="303"/>
        <v>0</v>
      </c>
      <c r="BP461" s="199">
        <f t="shared" si="304"/>
        <v>0</v>
      </c>
      <c r="BQ461" s="201">
        <f t="shared" si="305"/>
        <v>0</v>
      </c>
      <c r="BR461" s="207">
        <f t="shared" si="306"/>
        <v>3</v>
      </c>
      <c r="BS461" s="199">
        <f t="shared" si="307"/>
        <v>0</v>
      </c>
      <c r="BT461" s="199">
        <f t="shared" si="308"/>
        <v>0</v>
      </c>
      <c r="BU461" s="199">
        <f t="shared" si="309"/>
        <v>0</v>
      </c>
      <c r="BV461" s="201">
        <f t="shared" si="310"/>
        <v>0</v>
      </c>
      <c r="BW461" s="207">
        <f t="shared" si="311"/>
        <v>4</v>
      </c>
      <c r="BX461" s="235">
        <v>81</v>
      </c>
      <c r="BY461" s="235">
        <v>81</v>
      </c>
      <c r="BZ461" s="193" t="e">
        <f t="shared" si="312"/>
        <v>#VALUE!</v>
      </c>
      <c r="CA461" s="193">
        <f t="shared" si="313"/>
        <v>20</v>
      </c>
      <c r="CB461" s="193" t="e">
        <f t="shared" si="314"/>
        <v>#VALUE!</v>
      </c>
      <c r="CC461" s="193" t="e">
        <f t="shared" si="315"/>
        <v>#VALUE!</v>
      </c>
      <c r="CD461" s="193" t="e">
        <f t="shared" si="316"/>
        <v>#VALUE!</v>
      </c>
      <c r="CE461" s="193" t="e">
        <f t="shared" si="317"/>
        <v>#VALUE!</v>
      </c>
      <c r="CF461" s="193" t="e">
        <f t="shared" si="318"/>
        <v>#VALUE!</v>
      </c>
      <c r="CG461" s="193" t="e">
        <f t="shared" si="319"/>
        <v>#VALUE!</v>
      </c>
      <c r="CH461" s="193" t="e">
        <f t="shared" si="320"/>
        <v>#VALUE!</v>
      </c>
      <c r="CI461" s="193" t="e">
        <f t="shared" si="321"/>
        <v>#VALUE!</v>
      </c>
      <c r="CJ461" s="193" t="e">
        <f t="shared" si="322"/>
        <v>#VALUE!</v>
      </c>
      <c r="CK461" s="193" t="e">
        <f t="shared" si="323"/>
        <v>#VALUE!</v>
      </c>
      <c r="CL461" s="193" t="e">
        <f t="shared" si="324"/>
        <v>#VALUE!</v>
      </c>
      <c r="CM461" s="193" t="e">
        <f t="shared" si="325"/>
        <v>#VALUE!</v>
      </c>
      <c r="CN461" s="193" t="e">
        <f t="shared" si="326"/>
        <v>#VALUE!</v>
      </c>
      <c r="CO461" s="209" t="str">
        <f t="shared" si="327"/>
        <v>2023PEC AI 266</v>
      </c>
      <c r="CP461" s="193" t="e">
        <f t="shared" si="328"/>
        <v>#VALUE!</v>
      </c>
      <c r="CQ461" s="158"/>
      <c r="CR461" s="193">
        <f t="shared" si="329"/>
        <v>20</v>
      </c>
      <c r="CS461" s="193" t="e">
        <f t="shared" si="330"/>
        <v>#VALUE!</v>
      </c>
      <c r="CT461" s="193" t="e">
        <f t="shared" si="331"/>
        <v>#VALUE!</v>
      </c>
      <c r="CU461" s="193" t="e">
        <f t="shared" si="332"/>
        <v>#VALUE!</v>
      </c>
      <c r="CV461" s="193" t="e">
        <f t="shared" si="333"/>
        <v>#VALUE!</v>
      </c>
      <c r="CW461" s="193" t="e">
        <f t="shared" si="334"/>
        <v>#VALUE!</v>
      </c>
      <c r="CX461" s="193" t="e">
        <f t="shared" si="335"/>
        <v>#VALUE!</v>
      </c>
      <c r="CY461" s="193" t="e">
        <f t="shared" si="336"/>
        <v>#VALUE!</v>
      </c>
      <c r="CZ461" s="193" t="e">
        <f t="shared" si="337"/>
        <v>#VALUE!</v>
      </c>
      <c r="DA461" s="193" t="e">
        <f t="shared" si="338"/>
        <v>#VALUE!</v>
      </c>
      <c r="DB461" s="193" t="e">
        <f t="shared" si="339"/>
        <v>#VALUE!</v>
      </c>
      <c r="DC461" s="193" t="e">
        <f t="shared" si="340"/>
        <v>#VALUE!</v>
      </c>
      <c r="DD461" s="193" t="e">
        <f t="shared" si="341"/>
        <v>#VALUE!</v>
      </c>
      <c r="DE461" s="159"/>
      <c r="DF461" s="159" t="e">
        <f t="shared" si="342"/>
        <v>#VALUE!</v>
      </c>
      <c r="DG461" s="159"/>
      <c r="DH461" s="159"/>
      <c r="DI461" s="159"/>
      <c r="DJ461" s="159"/>
      <c r="DK461" s="159"/>
      <c r="DL461" s="159"/>
      <c r="DM461" s="159"/>
      <c r="DN461" s="159"/>
      <c r="DO461" s="159"/>
      <c r="DP461" s="159"/>
      <c r="DQ461" s="159"/>
      <c r="DR461" s="159">
        <f t="shared" si="343"/>
        <v>81</v>
      </c>
      <c r="DS461" s="188">
        <f t="shared" si="344"/>
        <v>16</v>
      </c>
      <c r="DT461" s="159">
        <f t="shared" si="345"/>
        <v>12</v>
      </c>
      <c r="DU461" s="159">
        <f t="shared" si="346"/>
        <v>12</v>
      </c>
      <c r="DV461" s="159">
        <f t="shared" si="347"/>
        <v>10</v>
      </c>
      <c r="DW461" s="159">
        <f t="shared" si="348"/>
        <v>12</v>
      </c>
      <c r="DX461" s="159">
        <f t="shared" si="349"/>
        <v>7</v>
      </c>
      <c r="DY461" s="210">
        <f t="shared" si="350"/>
        <v>12</v>
      </c>
      <c r="DZ461" s="159">
        <f t="shared" si="351"/>
        <v>81</v>
      </c>
      <c r="EA461" s="159">
        <f t="shared" si="352"/>
        <v>16</v>
      </c>
      <c r="EB461" s="159">
        <f t="shared" si="353"/>
        <v>12</v>
      </c>
      <c r="EC461" s="159">
        <f t="shared" si="450"/>
        <v>0</v>
      </c>
      <c r="ED461" s="159">
        <f t="shared" si="450"/>
        <v>0</v>
      </c>
      <c r="EE461" s="159">
        <f t="shared" si="451"/>
        <v>12</v>
      </c>
      <c r="EF461" s="159">
        <f t="shared" si="451"/>
        <v>10</v>
      </c>
      <c r="EG461" s="159">
        <f t="shared" si="354"/>
        <v>0</v>
      </c>
      <c r="EH461" s="159">
        <f t="shared" si="355"/>
        <v>12</v>
      </c>
      <c r="EI461" s="159">
        <f t="shared" si="452"/>
        <v>0</v>
      </c>
      <c r="EJ461" s="159">
        <f t="shared" si="452"/>
        <v>0</v>
      </c>
      <c r="EK461" s="159">
        <f t="shared" si="453"/>
        <v>7</v>
      </c>
      <c r="EL461" s="159">
        <f t="shared" si="453"/>
        <v>12</v>
      </c>
      <c r="EM461" s="159">
        <f t="shared" si="356"/>
        <v>0</v>
      </c>
      <c r="EN461" s="159"/>
      <c r="EO461" s="159"/>
      <c r="EP461" s="188">
        <f t="shared" si="357"/>
        <v>16</v>
      </c>
      <c r="EQ461" s="159">
        <f t="shared" si="358"/>
        <v>14</v>
      </c>
      <c r="ER461" s="159">
        <f t="shared" si="359"/>
        <v>14</v>
      </c>
      <c r="ES461" s="159">
        <f t="shared" si="360"/>
        <v>13</v>
      </c>
      <c r="ET461" s="159">
        <f t="shared" si="361"/>
        <v>11</v>
      </c>
      <c r="EU461" s="159">
        <f t="shared" si="362"/>
        <v>13</v>
      </c>
      <c r="EV461" s="159"/>
      <c r="EW461" s="159">
        <f t="shared" si="363"/>
        <v>81</v>
      </c>
      <c r="EX461" s="159">
        <f t="shared" si="364"/>
        <v>16</v>
      </c>
      <c r="EY461" s="159">
        <f t="shared" si="365"/>
        <v>14</v>
      </c>
      <c r="EZ461" s="159">
        <f t="shared" si="454"/>
        <v>0</v>
      </c>
      <c r="FA461" s="159">
        <f t="shared" si="454"/>
        <v>0</v>
      </c>
      <c r="FB461" s="159">
        <f t="shared" si="455"/>
        <v>14</v>
      </c>
      <c r="FC461" s="159">
        <f t="shared" si="455"/>
        <v>13</v>
      </c>
      <c r="FD461" s="159">
        <f t="shared" si="366"/>
        <v>0</v>
      </c>
      <c r="FE461" s="159">
        <f t="shared" si="367"/>
        <v>11</v>
      </c>
      <c r="FF461" s="159">
        <f t="shared" si="456"/>
        <v>0</v>
      </c>
      <c r="FG461" s="159">
        <f t="shared" si="456"/>
        <v>0</v>
      </c>
      <c r="FH461" s="159">
        <f t="shared" si="368"/>
        <v>13</v>
      </c>
      <c r="FI461" s="159">
        <v>0</v>
      </c>
      <c r="FJ461" s="159">
        <v>0</v>
      </c>
      <c r="FK461" s="159"/>
      <c r="FL461" s="159"/>
      <c r="FM461" s="235">
        <v>81</v>
      </c>
    </row>
    <row r="462" spans="1:169" ht="18" x14ac:dyDescent="0.2">
      <c r="A462" s="213">
        <v>449</v>
      </c>
      <c r="B462" s="211">
        <v>211423243452</v>
      </c>
      <c r="C462" s="211" t="s">
        <v>1565</v>
      </c>
      <c r="D462" s="197"/>
      <c r="E462" s="212" t="s">
        <v>1566</v>
      </c>
      <c r="F462" s="199">
        <f t="shared" si="243"/>
        <v>2</v>
      </c>
      <c r="G462" s="199">
        <f t="shared" si="244"/>
        <v>2</v>
      </c>
      <c r="H462" s="199">
        <f t="shared" si="245"/>
        <v>2</v>
      </c>
      <c r="I462" s="199">
        <f t="shared" si="246"/>
        <v>2</v>
      </c>
      <c r="J462" s="199">
        <f t="shared" si="247"/>
        <v>2</v>
      </c>
      <c r="K462" s="199">
        <f t="shared" si="248"/>
        <v>1</v>
      </c>
      <c r="L462" s="199">
        <f t="shared" si="249"/>
        <v>0</v>
      </c>
      <c r="M462" s="199">
        <f t="shared" si="250"/>
        <v>0</v>
      </c>
      <c r="N462" s="199">
        <f t="shared" si="251"/>
        <v>0</v>
      </c>
      <c r="O462" s="200">
        <f t="shared" si="252"/>
        <v>0</v>
      </c>
      <c r="P462" s="199">
        <f t="shared" si="253"/>
        <v>0</v>
      </c>
      <c r="Q462" s="199">
        <f t="shared" si="254"/>
        <v>0</v>
      </c>
      <c r="R462" s="199">
        <f t="shared" si="255"/>
        <v>0</v>
      </c>
      <c r="S462" s="201">
        <f t="shared" ref="S462:S521" si="457">IF(S460=0,0,IF(C$6=2008,$EY462-$P462-$Q462-$R462,$EB462-$P462-$Q462-$R462))</f>
        <v>0</v>
      </c>
      <c r="T462" s="202">
        <f t="shared" si="256"/>
        <v>4</v>
      </c>
      <c r="U462" s="199">
        <f t="shared" si="257"/>
        <v>8</v>
      </c>
      <c r="V462" s="199">
        <f t="shared" si="258"/>
        <v>0</v>
      </c>
      <c r="W462" s="199">
        <f t="shared" si="259"/>
        <v>0</v>
      </c>
      <c r="X462" s="201">
        <f t="shared" si="260"/>
        <v>0</v>
      </c>
      <c r="Y462" s="203">
        <f t="shared" si="261"/>
        <v>3</v>
      </c>
      <c r="Z462" s="199">
        <f t="shared" si="262"/>
        <v>8</v>
      </c>
      <c r="AA462" s="199">
        <f t="shared" si="263"/>
        <v>0</v>
      </c>
      <c r="AB462" s="199">
        <f t="shared" si="264"/>
        <v>0</v>
      </c>
      <c r="AC462" s="201">
        <f t="shared" si="265"/>
        <v>0</v>
      </c>
      <c r="AD462" s="202">
        <f t="shared" si="266"/>
        <v>3</v>
      </c>
      <c r="AE462" s="199">
        <f t="shared" si="267"/>
        <v>0</v>
      </c>
      <c r="AF462" s="199">
        <f t="shared" si="268"/>
        <v>0</v>
      </c>
      <c r="AG462" s="199">
        <f t="shared" si="269"/>
        <v>0</v>
      </c>
      <c r="AH462" s="201">
        <f t="shared" si="270"/>
        <v>0</v>
      </c>
      <c r="AI462" s="204">
        <f t="shared" si="271"/>
        <v>4</v>
      </c>
      <c r="AJ462" s="199">
        <f t="shared" si="272"/>
        <v>0</v>
      </c>
      <c r="AK462" s="199">
        <f t="shared" si="273"/>
        <v>0</v>
      </c>
      <c r="AL462" s="199">
        <f t="shared" si="274"/>
        <v>0</v>
      </c>
      <c r="AM462" s="201">
        <f t="shared" si="275"/>
        <v>0</v>
      </c>
      <c r="AN462" s="204">
        <f t="shared" si="276"/>
        <v>4</v>
      </c>
      <c r="AO462" s="199">
        <f t="shared" si="277"/>
        <v>8</v>
      </c>
      <c r="AP462" s="199">
        <f t="shared" si="278"/>
        <v>0</v>
      </c>
      <c r="AQ462" s="199">
        <f t="shared" si="279"/>
        <v>0</v>
      </c>
      <c r="AR462" s="201">
        <f t="shared" si="280"/>
        <v>0</v>
      </c>
      <c r="AS462" s="204">
        <f t="shared" si="281"/>
        <v>3</v>
      </c>
      <c r="AT462" s="199">
        <f t="shared" si="282"/>
        <v>0</v>
      </c>
      <c r="AU462" s="199">
        <f t="shared" si="283"/>
        <v>0</v>
      </c>
      <c r="AV462" s="199">
        <f t="shared" si="284"/>
        <v>0</v>
      </c>
      <c r="AW462" s="201">
        <f t="shared" si="285"/>
        <v>0</v>
      </c>
      <c r="AX462" s="205">
        <f t="shared" si="286"/>
        <v>4</v>
      </c>
      <c r="AY462" s="199">
        <f t="shared" si="287"/>
        <v>8</v>
      </c>
      <c r="AZ462" s="199">
        <f t="shared" si="288"/>
        <v>0</v>
      </c>
      <c r="BA462" s="199">
        <f t="shared" si="289"/>
        <v>0</v>
      </c>
      <c r="BB462" s="201">
        <f t="shared" si="290"/>
        <v>0</v>
      </c>
      <c r="BC462" s="204">
        <f t="shared" si="291"/>
        <v>3</v>
      </c>
      <c r="BD462" s="199">
        <f t="shared" si="292"/>
        <v>5</v>
      </c>
      <c r="BE462" s="199">
        <f t="shared" si="293"/>
        <v>0</v>
      </c>
      <c r="BF462" s="199">
        <f t="shared" si="294"/>
        <v>0</v>
      </c>
      <c r="BG462" s="201">
        <f t="shared" si="295"/>
        <v>0</v>
      </c>
      <c r="BH462" s="204">
        <f t="shared" si="296"/>
        <v>3</v>
      </c>
      <c r="BI462" s="199">
        <f t="shared" si="297"/>
        <v>0</v>
      </c>
      <c r="BJ462" s="199">
        <f t="shared" si="298"/>
        <v>0</v>
      </c>
      <c r="BK462" s="199">
        <f t="shared" si="299"/>
        <v>0</v>
      </c>
      <c r="BL462" s="201">
        <f t="shared" si="300"/>
        <v>0</v>
      </c>
      <c r="BM462" s="206">
        <f t="shared" si="301"/>
        <v>4</v>
      </c>
      <c r="BN462" s="199">
        <f t="shared" si="302"/>
        <v>0</v>
      </c>
      <c r="BO462" s="199">
        <f t="shared" si="303"/>
        <v>0</v>
      </c>
      <c r="BP462" s="199">
        <f t="shared" si="304"/>
        <v>0</v>
      </c>
      <c r="BQ462" s="201">
        <f t="shared" si="305"/>
        <v>0</v>
      </c>
      <c r="BR462" s="207">
        <f t="shared" si="306"/>
        <v>4</v>
      </c>
      <c r="BS462" s="199">
        <f t="shared" si="307"/>
        <v>8</v>
      </c>
      <c r="BT462" s="199">
        <f t="shared" si="308"/>
        <v>0</v>
      </c>
      <c r="BU462" s="199">
        <f t="shared" si="309"/>
        <v>0</v>
      </c>
      <c r="BV462" s="201">
        <f t="shared" si="310"/>
        <v>0</v>
      </c>
      <c r="BW462" s="207">
        <f t="shared" si="311"/>
        <v>3</v>
      </c>
      <c r="BX462" s="235">
        <v>56</v>
      </c>
      <c r="BY462" s="235">
        <v>56</v>
      </c>
      <c r="BZ462" s="193" t="e">
        <f t="shared" si="312"/>
        <v>#VALUE!</v>
      </c>
      <c r="CA462" s="193">
        <f t="shared" si="313"/>
        <v>20</v>
      </c>
      <c r="CB462" s="193" t="e">
        <f t="shared" si="314"/>
        <v>#VALUE!</v>
      </c>
      <c r="CC462" s="193" t="e">
        <f t="shared" si="315"/>
        <v>#VALUE!</v>
      </c>
      <c r="CD462" s="193" t="e">
        <f t="shared" si="316"/>
        <v>#VALUE!</v>
      </c>
      <c r="CE462" s="193" t="e">
        <f t="shared" si="317"/>
        <v>#VALUE!</v>
      </c>
      <c r="CF462" s="193" t="e">
        <f t="shared" si="318"/>
        <v>#VALUE!</v>
      </c>
      <c r="CG462" s="193" t="e">
        <f t="shared" si="319"/>
        <v>#VALUE!</v>
      </c>
      <c r="CH462" s="193" t="e">
        <f t="shared" si="320"/>
        <v>#VALUE!</v>
      </c>
      <c r="CI462" s="193" t="e">
        <f t="shared" si="321"/>
        <v>#VALUE!</v>
      </c>
      <c r="CJ462" s="193" t="e">
        <f t="shared" si="322"/>
        <v>#VALUE!</v>
      </c>
      <c r="CK462" s="193" t="e">
        <f t="shared" si="323"/>
        <v>#VALUE!</v>
      </c>
      <c r="CL462" s="193" t="e">
        <f t="shared" si="324"/>
        <v>#VALUE!</v>
      </c>
      <c r="CM462" s="193" t="e">
        <f t="shared" si="325"/>
        <v>#VALUE!</v>
      </c>
      <c r="CN462" s="193" t="e">
        <f t="shared" si="326"/>
        <v>#VALUE!</v>
      </c>
      <c r="CO462" s="209" t="str">
        <f t="shared" si="327"/>
        <v>2023PEC AI 267</v>
      </c>
      <c r="CP462" s="193" t="e">
        <f t="shared" si="328"/>
        <v>#VALUE!</v>
      </c>
      <c r="CQ462" s="158"/>
      <c r="CR462" s="193">
        <f t="shared" si="329"/>
        <v>20</v>
      </c>
      <c r="CS462" s="193" t="e">
        <f t="shared" si="330"/>
        <v>#VALUE!</v>
      </c>
      <c r="CT462" s="193" t="e">
        <f t="shared" si="331"/>
        <v>#VALUE!</v>
      </c>
      <c r="CU462" s="193" t="e">
        <f t="shared" si="332"/>
        <v>#VALUE!</v>
      </c>
      <c r="CV462" s="193" t="e">
        <f t="shared" si="333"/>
        <v>#VALUE!</v>
      </c>
      <c r="CW462" s="193" t="e">
        <f t="shared" si="334"/>
        <v>#VALUE!</v>
      </c>
      <c r="CX462" s="193" t="e">
        <f t="shared" si="335"/>
        <v>#VALUE!</v>
      </c>
      <c r="CY462" s="193" t="e">
        <f t="shared" si="336"/>
        <v>#VALUE!</v>
      </c>
      <c r="CZ462" s="193" t="e">
        <f t="shared" si="337"/>
        <v>#VALUE!</v>
      </c>
      <c r="DA462" s="193" t="e">
        <f t="shared" si="338"/>
        <v>#VALUE!</v>
      </c>
      <c r="DB462" s="193" t="e">
        <f t="shared" si="339"/>
        <v>#VALUE!</v>
      </c>
      <c r="DC462" s="193" t="e">
        <f t="shared" si="340"/>
        <v>#VALUE!</v>
      </c>
      <c r="DD462" s="193" t="e">
        <f t="shared" si="341"/>
        <v>#VALUE!</v>
      </c>
      <c r="DE462" s="159"/>
      <c r="DF462" s="159" t="e">
        <f t="shared" si="342"/>
        <v>#VALUE!</v>
      </c>
      <c r="DG462" s="159"/>
      <c r="DH462" s="159"/>
      <c r="DI462" s="159"/>
      <c r="DJ462" s="159"/>
      <c r="DK462" s="159"/>
      <c r="DL462" s="159"/>
      <c r="DM462" s="159"/>
      <c r="DN462" s="159"/>
      <c r="DO462" s="159"/>
      <c r="DP462" s="159"/>
      <c r="DQ462" s="159"/>
      <c r="DR462" s="159">
        <f t="shared" si="343"/>
        <v>56</v>
      </c>
      <c r="DS462" s="188">
        <f t="shared" si="344"/>
        <v>11</v>
      </c>
      <c r="DT462" s="159">
        <f t="shared" si="345"/>
        <v>8</v>
      </c>
      <c r="DU462" s="159">
        <f t="shared" si="346"/>
        <v>8</v>
      </c>
      <c r="DV462" s="159">
        <f t="shared" si="347"/>
        <v>8</v>
      </c>
      <c r="DW462" s="159">
        <f t="shared" si="348"/>
        <v>8</v>
      </c>
      <c r="DX462" s="159">
        <f t="shared" si="349"/>
        <v>5</v>
      </c>
      <c r="DY462" s="210">
        <f t="shared" si="350"/>
        <v>8</v>
      </c>
      <c r="DZ462" s="159">
        <f t="shared" si="351"/>
        <v>56</v>
      </c>
      <c r="EA462" s="159">
        <f t="shared" si="352"/>
        <v>11</v>
      </c>
      <c r="EB462" s="159">
        <f t="shared" si="353"/>
        <v>0</v>
      </c>
      <c r="EC462" s="159">
        <f t="shared" ref="EC462:ED477" si="458">IF(ISEVEN($B462),DT462,0)</f>
        <v>8</v>
      </c>
      <c r="ED462" s="159">
        <f t="shared" si="458"/>
        <v>8</v>
      </c>
      <c r="EE462" s="159">
        <f t="shared" ref="EE462:EF477" si="459">IF(ISODD($B462),DU462,0)</f>
        <v>0</v>
      </c>
      <c r="EF462" s="159">
        <f t="shared" si="459"/>
        <v>0</v>
      </c>
      <c r="EG462" s="159">
        <f t="shared" si="354"/>
        <v>8</v>
      </c>
      <c r="EH462" s="159">
        <f t="shared" si="355"/>
        <v>0</v>
      </c>
      <c r="EI462" s="159">
        <f t="shared" ref="EI462:EJ477" si="460">IF(ISEVEN($B462),DW462,0)</f>
        <v>8</v>
      </c>
      <c r="EJ462" s="159">
        <f t="shared" si="460"/>
        <v>5</v>
      </c>
      <c r="EK462" s="159">
        <f t="shared" ref="EK462:EL477" si="461">IF(ISODD($B462),DX462,0)</f>
        <v>0</v>
      </c>
      <c r="EL462" s="159">
        <f t="shared" si="461"/>
        <v>0</v>
      </c>
      <c r="EM462" s="159">
        <f t="shared" si="356"/>
        <v>8</v>
      </c>
      <c r="EN462" s="159"/>
      <c r="EO462" s="159"/>
      <c r="EP462" s="188">
        <f t="shared" si="357"/>
        <v>11</v>
      </c>
      <c r="EQ462" s="159">
        <f t="shared" si="358"/>
        <v>9</v>
      </c>
      <c r="ER462" s="159">
        <f t="shared" si="359"/>
        <v>10</v>
      </c>
      <c r="ES462" s="159">
        <f t="shared" si="360"/>
        <v>10</v>
      </c>
      <c r="ET462" s="159">
        <f t="shared" si="361"/>
        <v>7</v>
      </c>
      <c r="EU462" s="159">
        <f t="shared" si="362"/>
        <v>9</v>
      </c>
      <c r="EV462" s="159"/>
      <c r="EW462" s="159">
        <f t="shared" si="363"/>
        <v>56</v>
      </c>
      <c r="EX462" s="159">
        <f t="shared" si="364"/>
        <v>11</v>
      </c>
      <c r="EY462" s="159">
        <f t="shared" si="365"/>
        <v>0</v>
      </c>
      <c r="EZ462" s="159">
        <f t="shared" ref="EZ462:FA477" si="462">IF(ISEVEN($B462),EQ462,0)</f>
        <v>9</v>
      </c>
      <c r="FA462" s="159">
        <f t="shared" si="462"/>
        <v>10</v>
      </c>
      <c r="FB462" s="159">
        <f t="shared" ref="FB462:FC477" si="463">IF(ISODD($B462),ER462,0)</f>
        <v>0</v>
      </c>
      <c r="FC462" s="159">
        <f t="shared" si="463"/>
        <v>0</v>
      </c>
      <c r="FD462" s="159">
        <f t="shared" si="366"/>
        <v>10</v>
      </c>
      <c r="FE462" s="159">
        <f t="shared" si="367"/>
        <v>0</v>
      </c>
      <c r="FF462" s="159">
        <f t="shared" ref="FF462:FG477" si="464">IF(ISEVEN($B462),ET462,0)</f>
        <v>7</v>
      </c>
      <c r="FG462" s="159">
        <f t="shared" si="464"/>
        <v>9</v>
      </c>
      <c r="FH462" s="159">
        <f t="shared" si="368"/>
        <v>0</v>
      </c>
      <c r="FI462" s="159">
        <v>0</v>
      </c>
      <c r="FJ462" s="159">
        <v>0</v>
      </c>
      <c r="FK462" s="159"/>
      <c r="FL462" s="159"/>
      <c r="FM462" s="235">
        <v>56</v>
      </c>
    </row>
    <row r="463" spans="1:169" ht="18" x14ac:dyDescent="0.2">
      <c r="A463" s="194">
        <v>450</v>
      </c>
      <c r="B463" s="211">
        <v>211423243453</v>
      </c>
      <c r="C463" s="211" t="s">
        <v>1567</v>
      </c>
      <c r="D463" s="197"/>
      <c r="E463" s="212" t="s">
        <v>1568</v>
      </c>
      <c r="F463" s="199">
        <f t="shared" si="243"/>
        <v>2</v>
      </c>
      <c r="G463" s="199">
        <f t="shared" si="244"/>
        <v>2</v>
      </c>
      <c r="H463" s="199">
        <f t="shared" si="245"/>
        <v>2</v>
      </c>
      <c r="I463" s="199">
        <f t="shared" si="246"/>
        <v>1</v>
      </c>
      <c r="J463" s="199">
        <f t="shared" si="247"/>
        <v>0</v>
      </c>
      <c r="K463" s="199">
        <f t="shared" si="248"/>
        <v>0</v>
      </c>
      <c r="L463" s="199">
        <f t="shared" si="249"/>
        <v>0</v>
      </c>
      <c r="M463" s="199">
        <f t="shared" si="250"/>
        <v>0</v>
      </c>
      <c r="N463" s="199">
        <f t="shared" si="251"/>
        <v>0</v>
      </c>
      <c r="O463" s="200">
        <f t="shared" si="252"/>
        <v>0</v>
      </c>
      <c r="P463" s="199">
        <f t="shared" si="253"/>
        <v>5</v>
      </c>
      <c r="Q463" s="199">
        <f t="shared" si="254"/>
        <v>0</v>
      </c>
      <c r="R463" s="199">
        <f t="shared" si="255"/>
        <v>0</v>
      </c>
      <c r="S463" s="201">
        <f t="shared" si="457"/>
        <v>0</v>
      </c>
      <c r="T463" s="202">
        <f t="shared" si="256"/>
        <v>3</v>
      </c>
      <c r="U463" s="199">
        <f t="shared" si="257"/>
        <v>0</v>
      </c>
      <c r="V463" s="199">
        <f t="shared" si="258"/>
        <v>0</v>
      </c>
      <c r="W463" s="199">
        <f t="shared" si="259"/>
        <v>0</v>
      </c>
      <c r="X463" s="201">
        <f t="shared" si="260"/>
        <v>0</v>
      </c>
      <c r="Y463" s="203">
        <f t="shared" si="261"/>
        <v>4</v>
      </c>
      <c r="Z463" s="199">
        <f t="shared" si="262"/>
        <v>0</v>
      </c>
      <c r="AA463" s="199">
        <f t="shared" si="263"/>
        <v>0</v>
      </c>
      <c r="AB463" s="199">
        <f t="shared" si="264"/>
        <v>0</v>
      </c>
      <c r="AC463" s="201">
        <f t="shared" si="265"/>
        <v>0</v>
      </c>
      <c r="AD463" s="202">
        <f t="shared" si="266"/>
        <v>4</v>
      </c>
      <c r="AE463" s="199">
        <f t="shared" si="267"/>
        <v>5</v>
      </c>
      <c r="AF463" s="199">
        <f t="shared" si="268"/>
        <v>0</v>
      </c>
      <c r="AG463" s="199">
        <f t="shared" si="269"/>
        <v>0</v>
      </c>
      <c r="AH463" s="201">
        <f t="shared" si="270"/>
        <v>0</v>
      </c>
      <c r="AI463" s="204">
        <f t="shared" si="271"/>
        <v>3</v>
      </c>
      <c r="AJ463" s="199">
        <f t="shared" si="272"/>
        <v>5</v>
      </c>
      <c r="AK463" s="199">
        <f t="shared" si="273"/>
        <v>0</v>
      </c>
      <c r="AL463" s="199">
        <f t="shared" si="274"/>
        <v>0</v>
      </c>
      <c r="AM463" s="201">
        <f t="shared" si="275"/>
        <v>0</v>
      </c>
      <c r="AN463" s="204">
        <f t="shared" si="276"/>
        <v>3</v>
      </c>
      <c r="AO463" s="199">
        <f t="shared" si="277"/>
        <v>0</v>
      </c>
      <c r="AP463" s="199">
        <f t="shared" si="278"/>
        <v>0</v>
      </c>
      <c r="AQ463" s="199">
        <f t="shared" si="279"/>
        <v>0</v>
      </c>
      <c r="AR463" s="201">
        <f t="shared" si="280"/>
        <v>0</v>
      </c>
      <c r="AS463" s="204">
        <f t="shared" si="281"/>
        <v>4</v>
      </c>
      <c r="AT463" s="199">
        <f t="shared" si="282"/>
        <v>5</v>
      </c>
      <c r="AU463" s="199">
        <f t="shared" si="283"/>
        <v>0</v>
      </c>
      <c r="AV463" s="199">
        <f t="shared" si="284"/>
        <v>0</v>
      </c>
      <c r="AW463" s="201">
        <f t="shared" si="285"/>
        <v>0</v>
      </c>
      <c r="AX463" s="205">
        <f t="shared" si="286"/>
        <v>3</v>
      </c>
      <c r="AY463" s="199">
        <f t="shared" si="287"/>
        <v>0</v>
      </c>
      <c r="AZ463" s="199">
        <f t="shared" si="288"/>
        <v>0</v>
      </c>
      <c r="BA463" s="199">
        <f t="shared" si="289"/>
        <v>0</v>
      </c>
      <c r="BB463" s="201">
        <f t="shared" si="290"/>
        <v>0</v>
      </c>
      <c r="BC463" s="204">
        <f t="shared" si="291"/>
        <v>4</v>
      </c>
      <c r="BD463" s="199">
        <f t="shared" si="292"/>
        <v>0</v>
      </c>
      <c r="BE463" s="199">
        <f t="shared" si="293"/>
        <v>0</v>
      </c>
      <c r="BF463" s="199">
        <f t="shared" si="294"/>
        <v>0</v>
      </c>
      <c r="BG463" s="201">
        <f t="shared" si="295"/>
        <v>0</v>
      </c>
      <c r="BH463" s="204">
        <f t="shared" si="296"/>
        <v>4</v>
      </c>
      <c r="BI463" s="199">
        <f t="shared" si="297"/>
        <v>2</v>
      </c>
      <c r="BJ463" s="199">
        <f t="shared" si="298"/>
        <v>0</v>
      </c>
      <c r="BK463" s="199">
        <f t="shared" si="299"/>
        <v>0</v>
      </c>
      <c r="BL463" s="201">
        <f t="shared" si="300"/>
        <v>0</v>
      </c>
      <c r="BM463" s="206">
        <f t="shared" si="301"/>
        <v>3</v>
      </c>
      <c r="BN463" s="199">
        <f t="shared" si="302"/>
        <v>5</v>
      </c>
      <c r="BO463" s="199">
        <f t="shared" si="303"/>
        <v>0</v>
      </c>
      <c r="BP463" s="199">
        <f t="shared" si="304"/>
        <v>0</v>
      </c>
      <c r="BQ463" s="201">
        <f t="shared" si="305"/>
        <v>0</v>
      </c>
      <c r="BR463" s="207">
        <f t="shared" si="306"/>
        <v>3</v>
      </c>
      <c r="BS463" s="199">
        <f t="shared" si="307"/>
        <v>0</v>
      </c>
      <c r="BT463" s="199">
        <f t="shared" si="308"/>
        <v>0</v>
      </c>
      <c r="BU463" s="199">
        <f t="shared" si="309"/>
        <v>0</v>
      </c>
      <c r="BV463" s="201">
        <f t="shared" si="310"/>
        <v>0</v>
      </c>
      <c r="BW463" s="207">
        <f t="shared" si="311"/>
        <v>4</v>
      </c>
      <c r="BX463" s="235">
        <v>34</v>
      </c>
      <c r="BY463" s="235">
        <v>34</v>
      </c>
      <c r="BZ463" s="193" t="e">
        <f t="shared" si="312"/>
        <v>#VALUE!</v>
      </c>
      <c r="CA463" s="193">
        <f t="shared" si="313"/>
        <v>20</v>
      </c>
      <c r="CB463" s="193" t="e">
        <f t="shared" si="314"/>
        <v>#VALUE!</v>
      </c>
      <c r="CC463" s="193" t="e">
        <f t="shared" si="315"/>
        <v>#VALUE!</v>
      </c>
      <c r="CD463" s="193" t="e">
        <f t="shared" si="316"/>
        <v>#VALUE!</v>
      </c>
      <c r="CE463" s="193" t="e">
        <f t="shared" si="317"/>
        <v>#VALUE!</v>
      </c>
      <c r="CF463" s="193" t="e">
        <f t="shared" si="318"/>
        <v>#VALUE!</v>
      </c>
      <c r="CG463" s="193" t="e">
        <f t="shared" si="319"/>
        <v>#VALUE!</v>
      </c>
      <c r="CH463" s="193" t="e">
        <f t="shared" si="320"/>
        <v>#VALUE!</v>
      </c>
      <c r="CI463" s="193" t="e">
        <f t="shared" si="321"/>
        <v>#VALUE!</v>
      </c>
      <c r="CJ463" s="193" t="e">
        <f t="shared" si="322"/>
        <v>#VALUE!</v>
      </c>
      <c r="CK463" s="193" t="e">
        <f t="shared" si="323"/>
        <v>#VALUE!</v>
      </c>
      <c r="CL463" s="193" t="e">
        <f t="shared" si="324"/>
        <v>#VALUE!</v>
      </c>
      <c r="CM463" s="193" t="e">
        <f t="shared" si="325"/>
        <v>#VALUE!</v>
      </c>
      <c r="CN463" s="193" t="e">
        <f t="shared" si="326"/>
        <v>#VALUE!</v>
      </c>
      <c r="CO463" s="209" t="str">
        <f t="shared" si="327"/>
        <v>2023PEC AI 268</v>
      </c>
      <c r="CP463" s="193" t="e">
        <f t="shared" si="328"/>
        <v>#VALUE!</v>
      </c>
      <c r="CQ463" s="158"/>
      <c r="CR463" s="193">
        <f t="shared" si="329"/>
        <v>20</v>
      </c>
      <c r="CS463" s="193" t="e">
        <f t="shared" si="330"/>
        <v>#VALUE!</v>
      </c>
      <c r="CT463" s="193" t="e">
        <f t="shared" si="331"/>
        <v>#VALUE!</v>
      </c>
      <c r="CU463" s="193" t="e">
        <f t="shared" si="332"/>
        <v>#VALUE!</v>
      </c>
      <c r="CV463" s="193" t="e">
        <f t="shared" si="333"/>
        <v>#VALUE!</v>
      </c>
      <c r="CW463" s="193" t="e">
        <f t="shared" si="334"/>
        <v>#VALUE!</v>
      </c>
      <c r="CX463" s="193" t="e">
        <f t="shared" si="335"/>
        <v>#VALUE!</v>
      </c>
      <c r="CY463" s="193" t="e">
        <f t="shared" si="336"/>
        <v>#VALUE!</v>
      </c>
      <c r="CZ463" s="193" t="e">
        <f t="shared" si="337"/>
        <v>#VALUE!</v>
      </c>
      <c r="DA463" s="193" t="e">
        <f t="shared" si="338"/>
        <v>#VALUE!</v>
      </c>
      <c r="DB463" s="193" t="e">
        <f t="shared" si="339"/>
        <v>#VALUE!</v>
      </c>
      <c r="DC463" s="193" t="e">
        <f t="shared" si="340"/>
        <v>#VALUE!</v>
      </c>
      <c r="DD463" s="193" t="e">
        <f t="shared" si="341"/>
        <v>#VALUE!</v>
      </c>
      <c r="DE463" s="159"/>
      <c r="DF463" s="159" t="e">
        <f t="shared" si="342"/>
        <v>#VALUE!</v>
      </c>
      <c r="DG463" s="159"/>
      <c r="DH463" s="159"/>
      <c r="DI463" s="159"/>
      <c r="DJ463" s="159"/>
      <c r="DK463" s="159"/>
      <c r="DL463" s="159"/>
      <c r="DM463" s="159"/>
      <c r="DN463" s="159"/>
      <c r="DO463" s="159"/>
      <c r="DP463" s="159"/>
      <c r="DQ463" s="159"/>
      <c r="DR463" s="159">
        <f t="shared" si="343"/>
        <v>34</v>
      </c>
      <c r="DS463" s="188">
        <f t="shared" si="344"/>
        <v>7</v>
      </c>
      <c r="DT463" s="159">
        <f t="shared" si="345"/>
        <v>5</v>
      </c>
      <c r="DU463" s="159">
        <f t="shared" si="346"/>
        <v>5</v>
      </c>
      <c r="DV463" s="159">
        <f t="shared" si="347"/>
        <v>5</v>
      </c>
      <c r="DW463" s="159">
        <f t="shared" si="348"/>
        <v>5</v>
      </c>
      <c r="DX463" s="159">
        <f t="shared" si="349"/>
        <v>2</v>
      </c>
      <c r="DY463" s="210">
        <f t="shared" si="350"/>
        <v>5</v>
      </c>
      <c r="DZ463" s="159">
        <f t="shared" si="351"/>
        <v>34</v>
      </c>
      <c r="EA463" s="159">
        <f t="shared" si="352"/>
        <v>7</v>
      </c>
      <c r="EB463" s="159">
        <f t="shared" si="353"/>
        <v>5</v>
      </c>
      <c r="EC463" s="159">
        <f t="shared" si="458"/>
        <v>0</v>
      </c>
      <c r="ED463" s="159">
        <f t="shared" si="458"/>
        <v>0</v>
      </c>
      <c r="EE463" s="159">
        <f t="shared" si="459"/>
        <v>5</v>
      </c>
      <c r="EF463" s="159">
        <f t="shared" si="459"/>
        <v>5</v>
      </c>
      <c r="EG463" s="159">
        <f t="shared" si="354"/>
        <v>0</v>
      </c>
      <c r="EH463" s="159">
        <f t="shared" si="355"/>
        <v>5</v>
      </c>
      <c r="EI463" s="159">
        <f t="shared" si="460"/>
        <v>0</v>
      </c>
      <c r="EJ463" s="159">
        <f t="shared" si="460"/>
        <v>0</v>
      </c>
      <c r="EK463" s="159">
        <f t="shared" si="461"/>
        <v>2</v>
      </c>
      <c r="EL463" s="159">
        <f t="shared" si="461"/>
        <v>5</v>
      </c>
      <c r="EM463" s="159">
        <f t="shared" si="356"/>
        <v>0</v>
      </c>
      <c r="EN463" s="159"/>
      <c r="EO463" s="159"/>
      <c r="EP463" s="188">
        <f t="shared" si="357"/>
        <v>7</v>
      </c>
      <c r="EQ463" s="159">
        <f t="shared" si="358"/>
        <v>6</v>
      </c>
      <c r="ER463" s="159">
        <f t="shared" si="359"/>
        <v>6</v>
      </c>
      <c r="ES463" s="159">
        <f t="shared" si="360"/>
        <v>6</v>
      </c>
      <c r="ET463" s="159">
        <f t="shared" si="361"/>
        <v>4</v>
      </c>
      <c r="EU463" s="159">
        <f t="shared" si="362"/>
        <v>5</v>
      </c>
      <c r="EV463" s="159"/>
      <c r="EW463" s="159">
        <f t="shared" si="363"/>
        <v>34</v>
      </c>
      <c r="EX463" s="159">
        <f t="shared" si="364"/>
        <v>7</v>
      </c>
      <c r="EY463" s="159">
        <f t="shared" si="365"/>
        <v>6</v>
      </c>
      <c r="EZ463" s="159">
        <f t="shared" si="462"/>
        <v>0</v>
      </c>
      <c r="FA463" s="159">
        <f t="shared" si="462"/>
        <v>0</v>
      </c>
      <c r="FB463" s="159">
        <f t="shared" si="463"/>
        <v>6</v>
      </c>
      <c r="FC463" s="159">
        <f t="shared" si="463"/>
        <v>6</v>
      </c>
      <c r="FD463" s="159">
        <f t="shared" si="366"/>
        <v>0</v>
      </c>
      <c r="FE463" s="159">
        <f t="shared" si="367"/>
        <v>4</v>
      </c>
      <c r="FF463" s="159">
        <f t="shared" si="464"/>
        <v>0</v>
      </c>
      <c r="FG463" s="159">
        <f t="shared" si="464"/>
        <v>0</v>
      </c>
      <c r="FH463" s="159">
        <f t="shared" si="368"/>
        <v>5</v>
      </c>
      <c r="FI463" s="159">
        <v>0</v>
      </c>
      <c r="FJ463" s="159">
        <v>0</v>
      </c>
      <c r="FK463" s="159"/>
      <c r="FL463" s="159"/>
      <c r="FM463" s="235">
        <v>34</v>
      </c>
    </row>
    <row r="464" spans="1:169" ht="18" x14ac:dyDescent="0.2">
      <c r="A464" s="213">
        <v>451</v>
      </c>
      <c r="B464" s="211">
        <v>211423243454</v>
      </c>
      <c r="C464" s="211" t="s">
        <v>1569</v>
      </c>
      <c r="D464" s="197"/>
      <c r="E464" s="212" t="s">
        <v>1570</v>
      </c>
      <c r="F464" s="199">
        <f t="shared" si="243"/>
        <v>2</v>
      </c>
      <c r="G464" s="199">
        <f t="shared" si="244"/>
        <v>2</v>
      </c>
      <c r="H464" s="199">
        <f t="shared" si="245"/>
        <v>2</v>
      </c>
      <c r="I464" s="199">
        <f t="shared" si="246"/>
        <v>2</v>
      </c>
      <c r="J464" s="199">
        <f t="shared" si="247"/>
        <v>2</v>
      </c>
      <c r="K464" s="199">
        <f t="shared" si="248"/>
        <v>1</v>
      </c>
      <c r="L464" s="199">
        <f t="shared" si="249"/>
        <v>0</v>
      </c>
      <c r="M464" s="199">
        <f t="shared" si="250"/>
        <v>0</v>
      </c>
      <c r="N464" s="199">
        <f t="shared" si="251"/>
        <v>0</v>
      </c>
      <c r="O464" s="200">
        <f t="shared" si="252"/>
        <v>0</v>
      </c>
      <c r="P464" s="199">
        <f t="shared" si="253"/>
        <v>0</v>
      </c>
      <c r="Q464" s="199">
        <f t="shared" si="254"/>
        <v>0</v>
      </c>
      <c r="R464" s="199">
        <f t="shared" si="255"/>
        <v>0</v>
      </c>
      <c r="S464" s="201">
        <f t="shared" si="457"/>
        <v>0</v>
      </c>
      <c r="T464" s="202">
        <f t="shared" si="256"/>
        <v>4</v>
      </c>
      <c r="U464" s="199">
        <f t="shared" si="257"/>
        <v>8</v>
      </c>
      <c r="V464" s="199">
        <f t="shared" si="258"/>
        <v>0</v>
      </c>
      <c r="W464" s="199">
        <f t="shared" si="259"/>
        <v>0</v>
      </c>
      <c r="X464" s="201">
        <f t="shared" si="260"/>
        <v>0</v>
      </c>
      <c r="Y464" s="203">
        <f t="shared" si="261"/>
        <v>3</v>
      </c>
      <c r="Z464" s="199">
        <f t="shared" si="262"/>
        <v>8</v>
      </c>
      <c r="AA464" s="199">
        <f t="shared" si="263"/>
        <v>0</v>
      </c>
      <c r="AB464" s="199">
        <f t="shared" si="264"/>
        <v>0</v>
      </c>
      <c r="AC464" s="201">
        <f t="shared" si="265"/>
        <v>0</v>
      </c>
      <c r="AD464" s="202">
        <f t="shared" si="266"/>
        <v>3</v>
      </c>
      <c r="AE464" s="199">
        <f t="shared" si="267"/>
        <v>0</v>
      </c>
      <c r="AF464" s="199">
        <f t="shared" si="268"/>
        <v>0</v>
      </c>
      <c r="AG464" s="199">
        <f t="shared" si="269"/>
        <v>0</v>
      </c>
      <c r="AH464" s="201">
        <f t="shared" si="270"/>
        <v>0</v>
      </c>
      <c r="AI464" s="204">
        <f t="shared" si="271"/>
        <v>4</v>
      </c>
      <c r="AJ464" s="199">
        <f t="shared" si="272"/>
        <v>0</v>
      </c>
      <c r="AK464" s="199">
        <f t="shared" si="273"/>
        <v>0</v>
      </c>
      <c r="AL464" s="199">
        <f t="shared" si="274"/>
        <v>0</v>
      </c>
      <c r="AM464" s="201">
        <f t="shared" si="275"/>
        <v>0</v>
      </c>
      <c r="AN464" s="204">
        <f t="shared" si="276"/>
        <v>4</v>
      </c>
      <c r="AO464" s="199">
        <f t="shared" si="277"/>
        <v>8</v>
      </c>
      <c r="AP464" s="199">
        <f t="shared" si="278"/>
        <v>0</v>
      </c>
      <c r="AQ464" s="199">
        <f t="shared" si="279"/>
        <v>0</v>
      </c>
      <c r="AR464" s="201">
        <f t="shared" si="280"/>
        <v>0</v>
      </c>
      <c r="AS464" s="204">
        <f t="shared" si="281"/>
        <v>3</v>
      </c>
      <c r="AT464" s="199">
        <f t="shared" si="282"/>
        <v>0</v>
      </c>
      <c r="AU464" s="199">
        <f t="shared" si="283"/>
        <v>0</v>
      </c>
      <c r="AV464" s="199">
        <f t="shared" si="284"/>
        <v>0</v>
      </c>
      <c r="AW464" s="201">
        <f t="shared" si="285"/>
        <v>0</v>
      </c>
      <c r="AX464" s="205">
        <f t="shared" si="286"/>
        <v>4</v>
      </c>
      <c r="AY464" s="199">
        <f t="shared" si="287"/>
        <v>8</v>
      </c>
      <c r="AZ464" s="199">
        <f t="shared" si="288"/>
        <v>0</v>
      </c>
      <c r="BA464" s="199">
        <f t="shared" si="289"/>
        <v>0</v>
      </c>
      <c r="BB464" s="201">
        <f t="shared" si="290"/>
        <v>0</v>
      </c>
      <c r="BC464" s="204">
        <f t="shared" si="291"/>
        <v>3</v>
      </c>
      <c r="BD464" s="199">
        <f t="shared" si="292"/>
        <v>5</v>
      </c>
      <c r="BE464" s="199">
        <f t="shared" si="293"/>
        <v>0</v>
      </c>
      <c r="BF464" s="199">
        <f t="shared" si="294"/>
        <v>0</v>
      </c>
      <c r="BG464" s="201">
        <f t="shared" si="295"/>
        <v>0</v>
      </c>
      <c r="BH464" s="204">
        <f t="shared" si="296"/>
        <v>3</v>
      </c>
      <c r="BI464" s="199">
        <f t="shared" si="297"/>
        <v>0</v>
      </c>
      <c r="BJ464" s="199">
        <f t="shared" si="298"/>
        <v>0</v>
      </c>
      <c r="BK464" s="199">
        <f t="shared" si="299"/>
        <v>0</v>
      </c>
      <c r="BL464" s="201">
        <f t="shared" si="300"/>
        <v>0</v>
      </c>
      <c r="BM464" s="206">
        <f t="shared" si="301"/>
        <v>4</v>
      </c>
      <c r="BN464" s="199">
        <f t="shared" si="302"/>
        <v>0</v>
      </c>
      <c r="BO464" s="199">
        <f t="shared" si="303"/>
        <v>0</v>
      </c>
      <c r="BP464" s="199">
        <f t="shared" si="304"/>
        <v>0</v>
      </c>
      <c r="BQ464" s="201">
        <f t="shared" si="305"/>
        <v>0</v>
      </c>
      <c r="BR464" s="207">
        <f t="shared" si="306"/>
        <v>4</v>
      </c>
      <c r="BS464" s="199">
        <f t="shared" si="307"/>
        <v>9</v>
      </c>
      <c r="BT464" s="199">
        <f t="shared" si="308"/>
        <v>0</v>
      </c>
      <c r="BU464" s="199">
        <f t="shared" si="309"/>
        <v>0</v>
      </c>
      <c r="BV464" s="201">
        <f t="shared" si="310"/>
        <v>0</v>
      </c>
      <c r="BW464" s="207">
        <f t="shared" si="311"/>
        <v>3</v>
      </c>
      <c r="BX464" s="235">
        <v>57</v>
      </c>
      <c r="BY464" s="235">
        <v>57</v>
      </c>
      <c r="BZ464" s="193" t="e">
        <f t="shared" si="312"/>
        <v>#VALUE!</v>
      </c>
      <c r="CA464" s="193">
        <f t="shared" si="313"/>
        <v>20</v>
      </c>
      <c r="CB464" s="193" t="e">
        <f t="shared" si="314"/>
        <v>#VALUE!</v>
      </c>
      <c r="CC464" s="193" t="e">
        <f t="shared" si="315"/>
        <v>#VALUE!</v>
      </c>
      <c r="CD464" s="193" t="e">
        <f t="shared" si="316"/>
        <v>#VALUE!</v>
      </c>
      <c r="CE464" s="193" t="e">
        <f t="shared" si="317"/>
        <v>#VALUE!</v>
      </c>
      <c r="CF464" s="193" t="e">
        <f t="shared" si="318"/>
        <v>#VALUE!</v>
      </c>
      <c r="CG464" s="193" t="e">
        <f t="shared" si="319"/>
        <v>#VALUE!</v>
      </c>
      <c r="CH464" s="193" t="e">
        <f t="shared" si="320"/>
        <v>#VALUE!</v>
      </c>
      <c r="CI464" s="193" t="e">
        <f t="shared" si="321"/>
        <v>#VALUE!</v>
      </c>
      <c r="CJ464" s="193" t="e">
        <f t="shared" si="322"/>
        <v>#VALUE!</v>
      </c>
      <c r="CK464" s="193" t="e">
        <f t="shared" si="323"/>
        <v>#VALUE!</v>
      </c>
      <c r="CL464" s="193" t="e">
        <f t="shared" si="324"/>
        <v>#VALUE!</v>
      </c>
      <c r="CM464" s="193" t="e">
        <f t="shared" si="325"/>
        <v>#VALUE!</v>
      </c>
      <c r="CN464" s="193" t="e">
        <f t="shared" si="326"/>
        <v>#VALUE!</v>
      </c>
      <c r="CO464" s="209" t="str">
        <f t="shared" si="327"/>
        <v>2023PEC AI 269</v>
      </c>
      <c r="CP464" s="193" t="e">
        <f t="shared" si="328"/>
        <v>#VALUE!</v>
      </c>
      <c r="CQ464" s="158"/>
      <c r="CR464" s="193">
        <f t="shared" si="329"/>
        <v>20</v>
      </c>
      <c r="CS464" s="193" t="e">
        <f t="shared" si="330"/>
        <v>#VALUE!</v>
      </c>
      <c r="CT464" s="193" t="e">
        <f t="shared" si="331"/>
        <v>#VALUE!</v>
      </c>
      <c r="CU464" s="193" t="e">
        <f t="shared" si="332"/>
        <v>#VALUE!</v>
      </c>
      <c r="CV464" s="193" t="e">
        <f t="shared" si="333"/>
        <v>#VALUE!</v>
      </c>
      <c r="CW464" s="193" t="e">
        <f t="shared" si="334"/>
        <v>#VALUE!</v>
      </c>
      <c r="CX464" s="193" t="e">
        <f t="shared" si="335"/>
        <v>#VALUE!</v>
      </c>
      <c r="CY464" s="193" t="e">
        <f t="shared" si="336"/>
        <v>#VALUE!</v>
      </c>
      <c r="CZ464" s="193" t="e">
        <f t="shared" si="337"/>
        <v>#VALUE!</v>
      </c>
      <c r="DA464" s="193" t="e">
        <f t="shared" si="338"/>
        <v>#VALUE!</v>
      </c>
      <c r="DB464" s="193" t="e">
        <f t="shared" si="339"/>
        <v>#VALUE!</v>
      </c>
      <c r="DC464" s="193" t="e">
        <f t="shared" si="340"/>
        <v>#VALUE!</v>
      </c>
      <c r="DD464" s="193" t="e">
        <f t="shared" si="341"/>
        <v>#VALUE!</v>
      </c>
      <c r="DE464" s="159"/>
      <c r="DF464" s="159" t="e">
        <f t="shared" si="342"/>
        <v>#VALUE!</v>
      </c>
      <c r="DG464" s="159"/>
      <c r="DH464" s="159"/>
      <c r="DI464" s="159"/>
      <c r="DJ464" s="159"/>
      <c r="DK464" s="159"/>
      <c r="DL464" s="159"/>
      <c r="DM464" s="159"/>
      <c r="DN464" s="159"/>
      <c r="DO464" s="159"/>
      <c r="DP464" s="159"/>
      <c r="DQ464" s="159"/>
      <c r="DR464" s="159">
        <f t="shared" si="343"/>
        <v>57</v>
      </c>
      <c r="DS464" s="188">
        <f t="shared" si="344"/>
        <v>11</v>
      </c>
      <c r="DT464" s="159">
        <f t="shared" si="345"/>
        <v>8</v>
      </c>
      <c r="DU464" s="159">
        <f t="shared" si="346"/>
        <v>8</v>
      </c>
      <c r="DV464" s="159">
        <f t="shared" si="347"/>
        <v>8</v>
      </c>
      <c r="DW464" s="159">
        <f t="shared" si="348"/>
        <v>8</v>
      </c>
      <c r="DX464" s="159">
        <f t="shared" si="349"/>
        <v>5</v>
      </c>
      <c r="DY464" s="210">
        <f t="shared" si="350"/>
        <v>9</v>
      </c>
      <c r="DZ464" s="159">
        <f t="shared" si="351"/>
        <v>57</v>
      </c>
      <c r="EA464" s="159">
        <f t="shared" si="352"/>
        <v>11</v>
      </c>
      <c r="EB464" s="159">
        <f t="shared" si="353"/>
        <v>0</v>
      </c>
      <c r="EC464" s="159">
        <f t="shared" si="458"/>
        <v>8</v>
      </c>
      <c r="ED464" s="159">
        <f t="shared" si="458"/>
        <v>8</v>
      </c>
      <c r="EE464" s="159">
        <f t="shared" si="459"/>
        <v>0</v>
      </c>
      <c r="EF464" s="159">
        <f t="shared" si="459"/>
        <v>0</v>
      </c>
      <c r="EG464" s="159">
        <f t="shared" si="354"/>
        <v>8</v>
      </c>
      <c r="EH464" s="159">
        <f t="shared" si="355"/>
        <v>0</v>
      </c>
      <c r="EI464" s="159">
        <f t="shared" si="460"/>
        <v>8</v>
      </c>
      <c r="EJ464" s="159">
        <f t="shared" si="460"/>
        <v>5</v>
      </c>
      <c r="EK464" s="159">
        <f t="shared" si="461"/>
        <v>0</v>
      </c>
      <c r="EL464" s="159">
        <f t="shared" si="461"/>
        <v>0</v>
      </c>
      <c r="EM464" s="159">
        <f t="shared" si="356"/>
        <v>9</v>
      </c>
      <c r="EN464" s="159"/>
      <c r="EO464" s="159"/>
      <c r="EP464" s="188">
        <f t="shared" si="357"/>
        <v>11</v>
      </c>
      <c r="EQ464" s="159">
        <f t="shared" si="358"/>
        <v>10</v>
      </c>
      <c r="ER464" s="159">
        <f t="shared" si="359"/>
        <v>10</v>
      </c>
      <c r="ES464" s="159">
        <f t="shared" si="360"/>
        <v>10</v>
      </c>
      <c r="ET464" s="159">
        <f t="shared" si="361"/>
        <v>7</v>
      </c>
      <c r="EU464" s="159">
        <f t="shared" si="362"/>
        <v>9</v>
      </c>
      <c r="EV464" s="159"/>
      <c r="EW464" s="159">
        <f t="shared" si="363"/>
        <v>57</v>
      </c>
      <c r="EX464" s="159">
        <f t="shared" si="364"/>
        <v>11</v>
      </c>
      <c r="EY464" s="159">
        <f t="shared" si="365"/>
        <v>0</v>
      </c>
      <c r="EZ464" s="159">
        <f t="shared" si="462"/>
        <v>10</v>
      </c>
      <c r="FA464" s="159">
        <f t="shared" si="462"/>
        <v>10</v>
      </c>
      <c r="FB464" s="159">
        <f t="shared" si="463"/>
        <v>0</v>
      </c>
      <c r="FC464" s="159">
        <f t="shared" si="463"/>
        <v>0</v>
      </c>
      <c r="FD464" s="159">
        <f t="shared" si="366"/>
        <v>10</v>
      </c>
      <c r="FE464" s="159">
        <f t="shared" si="367"/>
        <v>0</v>
      </c>
      <c r="FF464" s="159">
        <f t="shared" si="464"/>
        <v>7</v>
      </c>
      <c r="FG464" s="159">
        <f t="shared" si="464"/>
        <v>9</v>
      </c>
      <c r="FH464" s="159">
        <f t="shared" si="368"/>
        <v>0</v>
      </c>
      <c r="FI464" s="159">
        <v>0</v>
      </c>
      <c r="FJ464" s="159">
        <v>0</v>
      </c>
      <c r="FK464" s="159"/>
      <c r="FL464" s="159"/>
      <c r="FM464" s="235">
        <v>57</v>
      </c>
    </row>
    <row r="465" spans="1:169" ht="18" x14ac:dyDescent="0.2">
      <c r="A465" s="194">
        <v>452</v>
      </c>
      <c r="B465" s="211">
        <v>211423243455</v>
      </c>
      <c r="C465" s="211" t="s">
        <v>1571</v>
      </c>
      <c r="D465" s="197"/>
      <c r="E465" s="212" t="s">
        <v>1572</v>
      </c>
      <c r="F465" s="199">
        <f t="shared" si="243"/>
        <v>2</v>
      </c>
      <c r="G465" s="199">
        <f t="shared" si="244"/>
        <v>2</v>
      </c>
      <c r="H465" s="199">
        <f t="shared" si="245"/>
        <v>2</v>
      </c>
      <c r="I465" s="199">
        <f t="shared" si="246"/>
        <v>2</v>
      </c>
      <c r="J465" s="199">
        <f t="shared" si="247"/>
        <v>2</v>
      </c>
      <c r="K465" s="199">
        <f t="shared" si="248"/>
        <v>2</v>
      </c>
      <c r="L465" s="199">
        <f t="shared" si="249"/>
        <v>2</v>
      </c>
      <c r="M465" s="199">
        <f t="shared" si="250"/>
        <v>2</v>
      </c>
      <c r="N465" s="199">
        <f t="shared" si="251"/>
        <v>2</v>
      </c>
      <c r="O465" s="200">
        <f t="shared" si="252"/>
        <v>0</v>
      </c>
      <c r="P465" s="199">
        <f t="shared" si="253"/>
        <v>13</v>
      </c>
      <c r="Q465" s="199">
        <f t="shared" si="254"/>
        <v>0</v>
      </c>
      <c r="R465" s="199">
        <f t="shared" si="255"/>
        <v>0</v>
      </c>
      <c r="S465" s="201">
        <f t="shared" si="457"/>
        <v>0</v>
      </c>
      <c r="T465" s="202">
        <f t="shared" si="256"/>
        <v>3</v>
      </c>
      <c r="U465" s="199">
        <f t="shared" si="257"/>
        <v>0</v>
      </c>
      <c r="V465" s="199">
        <f t="shared" si="258"/>
        <v>0</v>
      </c>
      <c r="W465" s="199">
        <f t="shared" si="259"/>
        <v>0</v>
      </c>
      <c r="X465" s="201">
        <f t="shared" si="260"/>
        <v>0</v>
      </c>
      <c r="Y465" s="203">
        <f t="shared" si="261"/>
        <v>4</v>
      </c>
      <c r="Z465" s="199">
        <f t="shared" si="262"/>
        <v>0</v>
      </c>
      <c r="AA465" s="199">
        <f t="shared" si="263"/>
        <v>0</v>
      </c>
      <c r="AB465" s="199">
        <f t="shared" si="264"/>
        <v>0</v>
      </c>
      <c r="AC465" s="201">
        <f t="shared" si="265"/>
        <v>0</v>
      </c>
      <c r="AD465" s="202">
        <f t="shared" si="266"/>
        <v>4</v>
      </c>
      <c r="AE465" s="199">
        <f t="shared" si="267"/>
        <v>13</v>
      </c>
      <c r="AF465" s="199">
        <f t="shared" si="268"/>
        <v>0</v>
      </c>
      <c r="AG465" s="199">
        <f t="shared" si="269"/>
        <v>0</v>
      </c>
      <c r="AH465" s="201">
        <f t="shared" si="270"/>
        <v>0</v>
      </c>
      <c r="AI465" s="204">
        <f t="shared" si="271"/>
        <v>3</v>
      </c>
      <c r="AJ465" s="199">
        <f t="shared" si="272"/>
        <v>12</v>
      </c>
      <c r="AK465" s="199">
        <f t="shared" si="273"/>
        <v>0</v>
      </c>
      <c r="AL465" s="199">
        <f t="shared" si="274"/>
        <v>0</v>
      </c>
      <c r="AM465" s="201">
        <f t="shared" si="275"/>
        <v>0</v>
      </c>
      <c r="AN465" s="204">
        <f t="shared" si="276"/>
        <v>3</v>
      </c>
      <c r="AO465" s="199">
        <f t="shared" si="277"/>
        <v>0</v>
      </c>
      <c r="AP465" s="199">
        <f t="shared" si="278"/>
        <v>0</v>
      </c>
      <c r="AQ465" s="199">
        <f t="shared" si="279"/>
        <v>0</v>
      </c>
      <c r="AR465" s="201">
        <f t="shared" si="280"/>
        <v>0</v>
      </c>
      <c r="AS465" s="204">
        <f t="shared" si="281"/>
        <v>4</v>
      </c>
      <c r="AT465" s="199">
        <f t="shared" si="282"/>
        <v>13</v>
      </c>
      <c r="AU465" s="199">
        <f t="shared" si="283"/>
        <v>0</v>
      </c>
      <c r="AV465" s="199">
        <f t="shared" si="284"/>
        <v>0</v>
      </c>
      <c r="AW465" s="201">
        <f t="shared" si="285"/>
        <v>0</v>
      </c>
      <c r="AX465" s="205">
        <f t="shared" si="286"/>
        <v>3</v>
      </c>
      <c r="AY465" s="199">
        <f t="shared" si="287"/>
        <v>0</v>
      </c>
      <c r="AZ465" s="199">
        <f t="shared" si="288"/>
        <v>0</v>
      </c>
      <c r="BA465" s="199">
        <f t="shared" si="289"/>
        <v>0</v>
      </c>
      <c r="BB465" s="201">
        <f t="shared" si="290"/>
        <v>0</v>
      </c>
      <c r="BC465" s="204">
        <f t="shared" si="291"/>
        <v>4</v>
      </c>
      <c r="BD465" s="199">
        <f t="shared" si="292"/>
        <v>0</v>
      </c>
      <c r="BE465" s="199">
        <f t="shared" si="293"/>
        <v>0</v>
      </c>
      <c r="BF465" s="199">
        <f t="shared" si="294"/>
        <v>0</v>
      </c>
      <c r="BG465" s="201">
        <f t="shared" si="295"/>
        <v>0</v>
      </c>
      <c r="BH465" s="204">
        <f t="shared" si="296"/>
        <v>4</v>
      </c>
      <c r="BI465" s="199">
        <f t="shared" si="297"/>
        <v>9</v>
      </c>
      <c r="BJ465" s="199">
        <f t="shared" si="298"/>
        <v>0</v>
      </c>
      <c r="BK465" s="199">
        <f t="shared" si="299"/>
        <v>0</v>
      </c>
      <c r="BL465" s="201">
        <f t="shared" si="300"/>
        <v>0</v>
      </c>
      <c r="BM465" s="206">
        <f t="shared" si="301"/>
        <v>3</v>
      </c>
      <c r="BN465" s="199">
        <f t="shared" si="302"/>
        <v>14</v>
      </c>
      <c r="BO465" s="199">
        <f t="shared" si="303"/>
        <v>0</v>
      </c>
      <c r="BP465" s="199">
        <f t="shared" si="304"/>
        <v>0</v>
      </c>
      <c r="BQ465" s="201">
        <f t="shared" si="305"/>
        <v>0</v>
      </c>
      <c r="BR465" s="207">
        <f t="shared" si="306"/>
        <v>3</v>
      </c>
      <c r="BS465" s="199">
        <f t="shared" si="307"/>
        <v>0</v>
      </c>
      <c r="BT465" s="199">
        <f t="shared" si="308"/>
        <v>0</v>
      </c>
      <c r="BU465" s="199">
        <f t="shared" si="309"/>
        <v>0</v>
      </c>
      <c r="BV465" s="201">
        <f t="shared" si="310"/>
        <v>0</v>
      </c>
      <c r="BW465" s="207">
        <f t="shared" si="311"/>
        <v>4</v>
      </c>
      <c r="BX465" s="235">
        <v>92</v>
      </c>
      <c r="BY465" s="235">
        <v>92</v>
      </c>
      <c r="BZ465" s="193" t="e">
        <f t="shared" si="312"/>
        <v>#VALUE!</v>
      </c>
      <c r="CA465" s="193">
        <f t="shared" si="313"/>
        <v>20</v>
      </c>
      <c r="CB465" s="193" t="e">
        <f t="shared" si="314"/>
        <v>#VALUE!</v>
      </c>
      <c r="CC465" s="193" t="e">
        <f t="shared" si="315"/>
        <v>#VALUE!</v>
      </c>
      <c r="CD465" s="193" t="e">
        <f t="shared" si="316"/>
        <v>#VALUE!</v>
      </c>
      <c r="CE465" s="193" t="e">
        <f t="shared" si="317"/>
        <v>#VALUE!</v>
      </c>
      <c r="CF465" s="193" t="e">
        <f t="shared" si="318"/>
        <v>#VALUE!</v>
      </c>
      <c r="CG465" s="193" t="e">
        <f t="shared" si="319"/>
        <v>#VALUE!</v>
      </c>
      <c r="CH465" s="193" t="e">
        <f t="shared" si="320"/>
        <v>#VALUE!</v>
      </c>
      <c r="CI465" s="193" t="e">
        <f t="shared" si="321"/>
        <v>#VALUE!</v>
      </c>
      <c r="CJ465" s="193" t="e">
        <f t="shared" si="322"/>
        <v>#VALUE!</v>
      </c>
      <c r="CK465" s="193" t="e">
        <f t="shared" si="323"/>
        <v>#VALUE!</v>
      </c>
      <c r="CL465" s="193" t="e">
        <f t="shared" si="324"/>
        <v>#VALUE!</v>
      </c>
      <c r="CM465" s="193" t="e">
        <f t="shared" si="325"/>
        <v>#VALUE!</v>
      </c>
      <c r="CN465" s="193" t="e">
        <f t="shared" si="326"/>
        <v>#VALUE!</v>
      </c>
      <c r="CO465" s="209" t="str">
        <f t="shared" si="327"/>
        <v>2023PEC AI 270</v>
      </c>
      <c r="CP465" s="193" t="e">
        <f t="shared" si="328"/>
        <v>#VALUE!</v>
      </c>
      <c r="CQ465" s="158"/>
      <c r="CR465" s="193">
        <f t="shared" si="329"/>
        <v>20</v>
      </c>
      <c r="CS465" s="193" t="e">
        <f t="shared" si="330"/>
        <v>#VALUE!</v>
      </c>
      <c r="CT465" s="193" t="e">
        <f t="shared" si="331"/>
        <v>#VALUE!</v>
      </c>
      <c r="CU465" s="193" t="e">
        <f t="shared" si="332"/>
        <v>#VALUE!</v>
      </c>
      <c r="CV465" s="193" t="e">
        <f t="shared" si="333"/>
        <v>#VALUE!</v>
      </c>
      <c r="CW465" s="193" t="e">
        <f t="shared" si="334"/>
        <v>#VALUE!</v>
      </c>
      <c r="CX465" s="193" t="e">
        <f t="shared" si="335"/>
        <v>#VALUE!</v>
      </c>
      <c r="CY465" s="193" t="e">
        <f t="shared" si="336"/>
        <v>#VALUE!</v>
      </c>
      <c r="CZ465" s="193" t="e">
        <f t="shared" si="337"/>
        <v>#VALUE!</v>
      </c>
      <c r="DA465" s="193" t="e">
        <f t="shared" si="338"/>
        <v>#VALUE!</v>
      </c>
      <c r="DB465" s="193" t="e">
        <f t="shared" si="339"/>
        <v>#VALUE!</v>
      </c>
      <c r="DC465" s="193" t="e">
        <f t="shared" si="340"/>
        <v>#VALUE!</v>
      </c>
      <c r="DD465" s="193" t="e">
        <f t="shared" si="341"/>
        <v>#VALUE!</v>
      </c>
      <c r="DE465" s="159"/>
      <c r="DF465" s="159" t="e">
        <f t="shared" si="342"/>
        <v>#VALUE!</v>
      </c>
      <c r="DG465" s="159"/>
      <c r="DH465" s="159"/>
      <c r="DI465" s="159"/>
      <c r="DJ465" s="159"/>
      <c r="DK465" s="159"/>
      <c r="DL465" s="159"/>
      <c r="DM465" s="159"/>
      <c r="DN465" s="159"/>
      <c r="DO465" s="159"/>
      <c r="DP465" s="159"/>
      <c r="DQ465" s="159"/>
      <c r="DR465" s="159">
        <f t="shared" si="343"/>
        <v>92</v>
      </c>
      <c r="DS465" s="188">
        <f t="shared" si="344"/>
        <v>18</v>
      </c>
      <c r="DT465" s="159">
        <f t="shared" si="345"/>
        <v>13</v>
      </c>
      <c r="DU465" s="159">
        <f t="shared" si="346"/>
        <v>13</v>
      </c>
      <c r="DV465" s="159">
        <f t="shared" si="347"/>
        <v>12</v>
      </c>
      <c r="DW465" s="159">
        <f t="shared" si="348"/>
        <v>13</v>
      </c>
      <c r="DX465" s="159">
        <f t="shared" si="349"/>
        <v>9</v>
      </c>
      <c r="DY465" s="210">
        <f t="shared" si="350"/>
        <v>14</v>
      </c>
      <c r="DZ465" s="159">
        <f t="shared" si="351"/>
        <v>92</v>
      </c>
      <c r="EA465" s="159">
        <f t="shared" si="352"/>
        <v>18</v>
      </c>
      <c r="EB465" s="159">
        <f t="shared" si="353"/>
        <v>13</v>
      </c>
      <c r="EC465" s="159">
        <f t="shared" si="458"/>
        <v>0</v>
      </c>
      <c r="ED465" s="159">
        <f t="shared" si="458"/>
        <v>0</v>
      </c>
      <c r="EE465" s="159">
        <f t="shared" si="459"/>
        <v>13</v>
      </c>
      <c r="EF465" s="159">
        <f t="shared" si="459"/>
        <v>12</v>
      </c>
      <c r="EG465" s="159">
        <f t="shared" si="354"/>
        <v>0</v>
      </c>
      <c r="EH465" s="159">
        <f t="shared" si="355"/>
        <v>13</v>
      </c>
      <c r="EI465" s="159">
        <f t="shared" si="460"/>
        <v>0</v>
      </c>
      <c r="EJ465" s="159">
        <f t="shared" si="460"/>
        <v>0</v>
      </c>
      <c r="EK465" s="159">
        <f t="shared" si="461"/>
        <v>9</v>
      </c>
      <c r="EL465" s="159">
        <f t="shared" si="461"/>
        <v>14</v>
      </c>
      <c r="EM465" s="159">
        <f t="shared" si="356"/>
        <v>0</v>
      </c>
      <c r="EN465" s="159"/>
      <c r="EO465" s="159"/>
      <c r="EP465" s="188">
        <f t="shared" si="357"/>
        <v>18</v>
      </c>
      <c r="EQ465" s="159">
        <f t="shared" si="358"/>
        <v>16</v>
      </c>
      <c r="ER465" s="159">
        <f t="shared" si="359"/>
        <v>16</v>
      </c>
      <c r="ES465" s="159">
        <f t="shared" si="360"/>
        <v>14</v>
      </c>
      <c r="ET465" s="159">
        <f t="shared" si="361"/>
        <v>13</v>
      </c>
      <c r="EU465" s="159">
        <f t="shared" si="362"/>
        <v>15</v>
      </c>
      <c r="EV465" s="159"/>
      <c r="EW465" s="159">
        <f t="shared" si="363"/>
        <v>92</v>
      </c>
      <c r="EX465" s="159">
        <f t="shared" si="364"/>
        <v>18</v>
      </c>
      <c r="EY465" s="159">
        <f t="shared" si="365"/>
        <v>16</v>
      </c>
      <c r="EZ465" s="159">
        <f t="shared" si="462"/>
        <v>0</v>
      </c>
      <c r="FA465" s="159">
        <f t="shared" si="462"/>
        <v>0</v>
      </c>
      <c r="FB465" s="159">
        <f t="shared" si="463"/>
        <v>16</v>
      </c>
      <c r="FC465" s="159">
        <f t="shared" si="463"/>
        <v>14</v>
      </c>
      <c r="FD465" s="159">
        <f t="shared" si="366"/>
        <v>0</v>
      </c>
      <c r="FE465" s="159">
        <f t="shared" si="367"/>
        <v>13</v>
      </c>
      <c r="FF465" s="159">
        <f t="shared" si="464"/>
        <v>0</v>
      </c>
      <c r="FG465" s="159">
        <f t="shared" si="464"/>
        <v>0</v>
      </c>
      <c r="FH465" s="159">
        <f t="shared" si="368"/>
        <v>15</v>
      </c>
      <c r="FI465" s="159">
        <v>0</v>
      </c>
      <c r="FJ465" s="159">
        <v>0</v>
      </c>
      <c r="FK465" s="159"/>
      <c r="FL465" s="159"/>
      <c r="FM465" s="235">
        <v>92</v>
      </c>
    </row>
    <row r="466" spans="1:169" ht="18" x14ac:dyDescent="0.2">
      <c r="A466" s="213">
        <v>453</v>
      </c>
      <c r="B466" s="195">
        <v>211423243456</v>
      </c>
      <c r="C466" s="196" t="s">
        <v>1573</v>
      </c>
      <c r="D466" s="197"/>
      <c r="E466" s="198" t="s">
        <v>1574</v>
      </c>
      <c r="F466" s="199">
        <f t="shared" si="243"/>
        <v>2</v>
      </c>
      <c r="G466" s="199">
        <f t="shared" si="244"/>
        <v>2</v>
      </c>
      <c r="H466" s="199">
        <f t="shared" si="245"/>
        <v>2</v>
      </c>
      <c r="I466" s="199">
        <f t="shared" si="246"/>
        <v>2</v>
      </c>
      <c r="J466" s="199">
        <f t="shared" si="247"/>
        <v>2</v>
      </c>
      <c r="K466" s="199">
        <f t="shared" si="248"/>
        <v>2</v>
      </c>
      <c r="L466" s="199">
        <f t="shared" si="249"/>
        <v>0</v>
      </c>
      <c r="M466" s="199">
        <f t="shared" si="250"/>
        <v>0</v>
      </c>
      <c r="N466" s="199">
        <f t="shared" si="251"/>
        <v>0</v>
      </c>
      <c r="O466" s="200">
        <f t="shared" si="252"/>
        <v>0</v>
      </c>
      <c r="P466" s="199">
        <f t="shared" si="253"/>
        <v>0</v>
      </c>
      <c r="Q466" s="199">
        <f t="shared" si="254"/>
        <v>0</v>
      </c>
      <c r="R466" s="199">
        <f t="shared" si="255"/>
        <v>0</v>
      </c>
      <c r="S466" s="201">
        <f t="shared" si="457"/>
        <v>0</v>
      </c>
      <c r="T466" s="202">
        <f t="shared" si="256"/>
        <v>4</v>
      </c>
      <c r="U466" s="199">
        <f t="shared" si="257"/>
        <v>8</v>
      </c>
      <c r="V466" s="199">
        <f t="shared" si="258"/>
        <v>0</v>
      </c>
      <c r="W466" s="199">
        <f t="shared" si="259"/>
        <v>0</v>
      </c>
      <c r="X466" s="201">
        <f t="shared" si="260"/>
        <v>0</v>
      </c>
      <c r="Y466" s="203">
        <f t="shared" si="261"/>
        <v>3</v>
      </c>
      <c r="Z466" s="199">
        <f t="shared" si="262"/>
        <v>9</v>
      </c>
      <c r="AA466" s="199">
        <f t="shared" si="263"/>
        <v>0</v>
      </c>
      <c r="AB466" s="199">
        <f t="shared" si="264"/>
        <v>0</v>
      </c>
      <c r="AC466" s="201">
        <f t="shared" si="265"/>
        <v>0</v>
      </c>
      <c r="AD466" s="202">
        <f t="shared" si="266"/>
        <v>3</v>
      </c>
      <c r="AE466" s="199">
        <f t="shared" si="267"/>
        <v>0</v>
      </c>
      <c r="AF466" s="199">
        <f t="shared" si="268"/>
        <v>0</v>
      </c>
      <c r="AG466" s="199">
        <f t="shared" si="269"/>
        <v>0</v>
      </c>
      <c r="AH466" s="201">
        <f t="shared" si="270"/>
        <v>0</v>
      </c>
      <c r="AI466" s="204">
        <f t="shared" si="271"/>
        <v>4</v>
      </c>
      <c r="AJ466" s="199">
        <f t="shared" si="272"/>
        <v>0</v>
      </c>
      <c r="AK466" s="199">
        <f t="shared" si="273"/>
        <v>0</v>
      </c>
      <c r="AL466" s="199">
        <f t="shared" si="274"/>
        <v>0</v>
      </c>
      <c r="AM466" s="201">
        <f t="shared" si="275"/>
        <v>0</v>
      </c>
      <c r="AN466" s="204">
        <f t="shared" si="276"/>
        <v>4</v>
      </c>
      <c r="AO466" s="199">
        <f t="shared" si="277"/>
        <v>9</v>
      </c>
      <c r="AP466" s="199">
        <f t="shared" si="278"/>
        <v>0</v>
      </c>
      <c r="AQ466" s="199">
        <f t="shared" si="279"/>
        <v>0</v>
      </c>
      <c r="AR466" s="201">
        <f t="shared" si="280"/>
        <v>0</v>
      </c>
      <c r="AS466" s="204">
        <f t="shared" si="281"/>
        <v>3</v>
      </c>
      <c r="AT466" s="199">
        <f t="shared" si="282"/>
        <v>0</v>
      </c>
      <c r="AU466" s="199">
        <f t="shared" si="283"/>
        <v>0</v>
      </c>
      <c r="AV466" s="199">
        <f t="shared" si="284"/>
        <v>0</v>
      </c>
      <c r="AW466" s="201">
        <f t="shared" si="285"/>
        <v>0</v>
      </c>
      <c r="AX466" s="205">
        <f t="shared" si="286"/>
        <v>4</v>
      </c>
      <c r="AY466" s="199">
        <f t="shared" si="287"/>
        <v>9</v>
      </c>
      <c r="AZ466" s="199">
        <f t="shared" si="288"/>
        <v>0</v>
      </c>
      <c r="BA466" s="199">
        <f t="shared" si="289"/>
        <v>0</v>
      </c>
      <c r="BB466" s="201">
        <f t="shared" si="290"/>
        <v>0</v>
      </c>
      <c r="BC466" s="204">
        <f t="shared" si="291"/>
        <v>3</v>
      </c>
      <c r="BD466" s="199">
        <f t="shared" si="292"/>
        <v>2</v>
      </c>
      <c r="BE466" s="199">
        <f t="shared" si="293"/>
        <v>0</v>
      </c>
      <c r="BF466" s="199">
        <f t="shared" si="294"/>
        <v>0</v>
      </c>
      <c r="BG466" s="201">
        <f t="shared" si="295"/>
        <v>0</v>
      </c>
      <c r="BH466" s="204">
        <f t="shared" si="296"/>
        <v>3</v>
      </c>
      <c r="BI466" s="199">
        <f t="shared" si="297"/>
        <v>0</v>
      </c>
      <c r="BJ466" s="199">
        <f t="shared" si="298"/>
        <v>0</v>
      </c>
      <c r="BK466" s="199">
        <f t="shared" si="299"/>
        <v>0</v>
      </c>
      <c r="BL466" s="201">
        <f t="shared" si="300"/>
        <v>0</v>
      </c>
      <c r="BM466" s="206">
        <f t="shared" si="301"/>
        <v>4</v>
      </c>
      <c r="BN466" s="199">
        <f t="shared" si="302"/>
        <v>0</v>
      </c>
      <c r="BO466" s="199">
        <f t="shared" si="303"/>
        <v>0</v>
      </c>
      <c r="BP466" s="199">
        <f t="shared" si="304"/>
        <v>0</v>
      </c>
      <c r="BQ466" s="201">
        <f t="shared" si="305"/>
        <v>0</v>
      </c>
      <c r="BR466" s="207">
        <f t="shared" si="306"/>
        <v>4</v>
      </c>
      <c r="BS466" s="199">
        <f t="shared" si="307"/>
        <v>9</v>
      </c>
      <c r="BT466" s="199">
        <f t="shared" si="308"/>
        <v>0</v>
      </c>
      <c r="BU466" s="199">
        <f t="shared" si="309"/>
        <v>0</v>
      </c>
      <c r="BV466" s="201">
        <f t="shared" si="310"/>
        <v>0</v>
      </c>
      <c r="BW466" s="207">
        <f t="shared" si="311"/>
        <v>3</v>
      </c>
      <c r="BX466" s="235">
        <v>58</v>
      </c>
      <c r="BY466" s="235">
        <v>58</v>
      </c>
      <c r="BZ466" s="193" t="e">
        <f t="shared" si="312"/>
        <v>#VALUE!</v>
      </c>
      <c r="CA466" s="193">
        <f t="shared" si="313"/>
        <v>20</v>
      </c>
      <c r="CB466" s="193" t="e">
        <f t="shared" si="314"/>
        <v>#VALUE!</v>
      </c>
      <c r="CC466" s="193" t="e">
        <f t="shared" si="315"/>
        <v>#VALUE!</v>
      </c>
      <c r="CD466" s="193" t="e">
        <f t="shared" si="316"/>
        <v>#VALUE!</v>
      </c>
      <c r="CE466" s="193" t="e">
        <f t="shared" si="317"/>
        <v>#VALUE!</v>
      </c>
      <c r="CF466" s="193" t="e">
        <f t="shared" si="318"/>
        <v>#VALUE!</v>
      </c>
      <c r="CG466" s="193" t="e">
        <f t="shared" si="319"/>
        <v>#VALUE!</v>
      </c>
      <c r="CH466" s="193" t="e">
        <f t="shared" si="320"/>
        <v>#VALUE!</v>
      </c>
      <c r="CI466" s="193" t="e">
        <f t="shared" si="321"/>
        <v>#VALUE!</v>
      </c>
      <c r="CJ466" s="193" t="e">
        <f t="shared" si="322"/>
        <v>#VALUE!</v>
      </c>
      <c r="CK466" s="193" t="e">
        <f t="shared" si="323"/>
        <v>#VALUE!</v>
      </c>
      <c r="CL466" s="193" t="e">
        <f t="shared" si="324"/>
        <v>#VALUE!</v>
      </c>
      <c r="CM466" s="193" t="e">
        <f t="shared" si="325"/>
        <v>#VALUE!</v>
      </c>
      <c r="CN466" s="193" t="e">
        <f t="shared" si="326"/>
        <v>#VALUE!</v>
      </c>
      <c r="CO466" s="209" t="str">
        <f t="shared" si="327"/>
        <v>2023PEC AI 315</v>
      </c>
      <c r="CP466" s="193" t="e">
        <f t="shared" si="328"/>
        <v>#VALUE!</v>
      </c>
      <c r="CQ466" s="158"/>
      <c r="CR466" s="193">
        <f t="shared" si="329"/>
        <v>20</v>
      </c>
      <c r="CS466" s="193" t="e">
        <f t="shared" si="330"/>
        <v>#VALUE!</v>
      </c>
      <c r="CT466" s="193" t="e">
        <f t="shared" si="331"/>
        <v>#VALUE!</v>
      </c>
      <c r="CU466" s="193" t="e">
        <f t="shared" si="332"/>
        <v>#VALUE!</v>
      </c>
      <c r="CV466" s="193" t="e">
        <f t="shared" si="333"/>
        <v>#VALUE!</v>
      </c>
      <c r="CW466" s="193" t="e">
        <f t="shared" si="334"/>
        <v>#VALUE!</v>
      </c>
      <c r="CX466" s="193" t="e">
        <f t="shared" si="335"/>
        <v>#VALUE!</v>
      </c>
      <c r="CY466" s="193" t="e">
        <f t="shared" si="336"/>
        <v>#VALUE!</v>
      </c>
      <c r="CZ466" s="193" t="e">
        <f t="shared" si="337"/>
        <v>#VALUE!</v>
      </c>
      <c r="DA466" s="193" t="e">
        <f t="shared" si="338"/>
        <v>#VALUE!</v>
      </c>
      <c r="DB466" s="193" t="e">
        <f t="shared" si="339"/>
        <v>#VALUE!</v>
      </c>
      <c r="DC466" s="193" t="e">
        <f t="shared" si="340"/>
        <v>#VALUE!</v>
      </c>
      <c r="DD466" s="193" t="e">
        <f t="shared" si="341"/>
        <v>#VALUE!</v>
      </c>
      <c r="DE466" s="159"/>
      <c r="DF466" s="159" t="e">
        <f t="shared" si="342"/>
        <v>#VALUE!</v>
      </c>
      <c r="DG466" s="159"/>
      <c r="DH466" s="159"/>
      <c r="DI466" s="159"/>
      <c r="DJ466" s="159"/>
      <c r="DK466" s="159"/>
      <c r="DL466" s="159"/>
      <c r="DM466" s="159"/>
      <c r="DN466" s="159"/>
      <c r="DO466" s="159"/>
      <c r="DP466" s="159"/>
      <c r="DQ466" s="159"/>
      <c r="DR466" s="159">
        <f t="shared" si="343"/>
        <v>58</v>
      </c>
      <c r="DS466" s="188">
        <f t="shared" si="344"/>
        <v>12</v>
      </c>
      <c r="DT466" s="159">
        <f t="shared" si="345"/>
        <v>8</v>
      </c>
      <c r="DU466" s="159">
        <f t="shared" si="346"/>
        <v>9</v>
      </c>
      <c r="DV466" s="159">
        <f t="shared" si="347"/>
        <v>9</v>
      </c>
      <c r="DW466" s="159">
        <f t="shared" si="348"/>
        <v>9</v>
      </c>
      <c r="DX466" s="159">
        <f t="shared" si="349"/>
        <v>2</v>
      </c>
      <c r="DY466" s="210">
        <f t="shared" si="350"/>
        <v>9</v>
      </c>
      <c r="DZ466" s="159">
        <f t="shared" si="351"/>
        <v>58</v>
      </c>
      <c r="EA466" s="159">
        <f t="shared" si="352"/>
        <v>12</v>
      </c>
      <c r="EB466" s="159">
        <f t="shared" si="353"/>
        <v>0</v>
      </c>
      <c r="EC466" s="159">
        <f t="shared" si="458"/>
        <v>8</v>
      </c>
      <c r="ED466" s="159">
        <f t="shared" si="458"/>
        <v>9</v>
      </c>
      <c r="EE466" s="159">
        <f t="shared" si="459"/>
        <v>0</v>
      </c>
      <c r="EF466" s="159">
        <f t="shared" si="459"/>
        <v>0</v>
      </c>
      <c r="EG466" s="159">
        <f t="shared" si="354"/>
        <v>9</v>
      </c>
      <c r="EH466" s="159">
        <f t="shared" si="355"/>
        <v>0</v>
      </c>
      <c r="EI466" s="159">
        <f t="shared" si="460"/>
        <v>9</v>
      </c>
      <c r="EJ466" s="159">
        <f t="shared" si="460"/>
        <v>2</v>
      </c>
      <c r="EK466" s="159">
        <f t="shared" si="461"/>
        <v>0</v>
      </c>
      <c r="EL466" s="159">
        <f t="shared" si="461"/>
        <v>0</v>
      </c>
      <c r="EM466" s="159">
        <f t="shared" si="356"/>
        <v>9</v>
      </c>
      <c r="EN466" s="159"/>
      <c r="EO466" s="159"/>
      <c r="EP466" s="188">
        <f t="shared" si="357"/>
        <v>12</v>
      </c>
      <c r="EQ466" s="159">
        <f t="shared" si="358"/>
        <v>10</v>
      </c>
      <c r="ER466" s="159">
        <f t="shared" si="359"/>
        <v>10</v>
      </c>
      <c r="ES466" s="159">
        <f t="shared" si="360"/>
        <v>10</v>
      </c>
      <c r="ET466" s="159">
        <f t="shared" si="361"/>
        <v>7</v>
      </c>
      <c r="EU466" s="159">
        <f t="shared" si="362"/>
        <v>9</v>
      </c>
      <c r="EV466" s="159"/>
      <c r="EW466" s="159">
        <f t="shared" si="363"/>
        <v>58</v>
      </c>
      <c r="EX466" s="159">
        <f t="shared" si="364"/>
        <v>12</v>
      </c>
      <c r="EY466" s="159">
        <f t="shared" si="365"/>
        <v>0</v>
      </c>
      <c r="EZ466" s="159">
        <f t="shared" si="462"/>
        <v>10</v>
      </c>
      <c r="FA466" s="159">
        <f t="shared" si="462"/>
        <v>10</v>
      </c>
      <c r="FB466" s="159">
        <f t="shared" si="463"/>
        <v>0</v>
      </c>
      <c r="FC466" s="159">
        <f t="shared" si="463"/>
        <v>0</v>
      </c>
      <c r="FD466" s="159">
        <f t="shared" si="366"/>
        <v>10</v>
      </c>
      <c r="FE466" s="159">
        <f t="shared" si="367"/>
        <v>0</v>
      </c>
      <c r="FF466" s="159">
        <f t="shared" si="464"/>
        <v>7</v>
      </c>
      <c r="FG466" s="159">
        <f t="shared" si="464"/>
        <v>9</v>
      </c>
      <c r="FH466" s="159">
        <f t="shared" si="368"/>
        <v>0</v>
      </c>
      <c r="FI466" s="159">
        <v>0</v>
      </c>
      <c r="FJ466" s="159">
        <v>0</v>
      </c>
      <c r="FK466" s="159"/>
      <c r="FL466" s="159"/>
      <c r="FM466" s="235">
        <v>58</v>
      </c>
    </row>
    <row r="467" spans="1:169" ht="18" x14ac:dyDescent="0.2">
      <c r="A467" s="194">
        <v>454</v>
      </c>
      <c r="B467" s="195">
        <v>211423243457</v>
      </c>
      <c r="C467" s="196" t="s">
        <v>1575</v>
      </c>
      <c r="D467" s="197"/>
      <c r="E467" s="198" t="s">
        <v>1576</v>
      </c>
      <c r="F467" s="199">
        <f t="shared" si="243"/>
        <v>2</v>
      </c>
      <c r="G467" s="199">
        <f t="shared" si="244"/>
        <v>2</v>
      </c>
      <c r="H467" s="199">
        <f t="shared" si="245"/>
        <v>2</v>
      </c>
      <c r="I467" s="199">
        <f t="shared" si="246"/>
        <v>2</v>
      </c>
      <c r="J467" s="199">
        <f t="shared" si="247"/>
        <v>2</v>
      </c>
      <c r="K467" s="199">
        <f t="shared" si="248"/>
        <v>2</v>
      </c>
      <c r="L467" s="199">
        <f t="shared" si="249"/>
        <v>2</v>
      </c>
      <c r="M467" s="199">
        <f t="shared" si="250"/>
        <v>2</v>
      </c>
      <c r="N467" s="199">
        <f t="shared" si="251"/>
        <v>0</v>
      </c>
      <c r="O467" s="200">
        <f t="shared" si="252"/>
        <v>0</v>
      </c>
      <c r="P467" s="199">
        <f t="shared" si="253"/>
        <v>12</v>
      </c>
      <c r="Q467" s="199">
        <f t="shared" si="254"/>
        <v>0</v>
      </c>
      <c r="R467" s="199">
        <f t="shared" si="255"/>
        <v>0</v>
      </c>
      <c r="S467" s="201">
        <f t="shared" si="457"/>
        <v>0</v>
      </c>
      <c r="T467" s="202">
        <f t="shared" si="256"/>
        <v>3</v>
      </c>
      <c r="U467" s="199">
        <f t="shared" si="257"/>
        <v>0</v>
      </c>
      <c r="V467" s="199">
        <f t="shared" si="258"/>
        <v>0</v>
      </c>
      <c r="W467" s="199">
        <f t="shared" si="259"/>
        <v>0</v>
      </c>
      <c r="X467" s="201">
        <f t="shared" si="260"/>
        <v>0</v>
      </c>
      <c r="Y467" s="203">
        <f t="shared" si="261"/>
        <v>4</v>
      </c>
      <c r="Z467" s="199">
        <f t="shared" si="262"/>
        <v>0</v>
      </c>
      <c r="AA467" s="199">
        <f t="shared" si="263"/>
        <v>0</v>
      </c>
      <c r="AB467" s="199">
        <f t="shared" si="264"/>
        <v>0</v>
      </c>
      <c r="AC467" s="201">
        <f t="shared" si="265"/>
        <v>0</v>
      </c>
      <c r="AD467" s="202">
        <f t="shared" si="266"/>
        <v>4</v>
      </c>
      <c r="AE467" s="199">
        <f t="shared" si="267"/>
        <v>12</v>
      </c>
      <c r="AF467" s="199">
        <f t="shared" si="268"/>
        <v>0</v>
      </c>
      <c r="AG467" s="199">
        <f t="shared" si="269"/>
        <v>0</v>
      </c>
      <c r="AH467" s="201">
        <f t="shared" si="270"/>
        <v>0</v>
      </c>
      <c r="AI467" s="204">
        <f t="shared" si="271"/>
        <v>3</v>
      </c>
      <c r="AJ467" s="199">
        <f t="shared" si="272"/>
        <v>10</v>
      </c>
      <c r="AK467" s="199">
        <f t="shared" si="273"/>
        <v>0</v>
      </c>
      <c r="AL467" s="199">
        <f t="shared" si="274"/>
        <v>0</v>
      </c>
      <c r="AM467" s="201">
        <f t="shared" si="275"/>
        <v>0</v>
      </c>
      <c r="AN467" s="204">
        <f t="shared" si="276"/>
        <v>3</v>
      </c>
      <c r="AO467" s="199">
        <f t="shared" si="277"/>
        <v>0</v>
      </c>
      <c r="AP467" s="199">
        <f t="shared" si="278"/>
        <v>0</v>
      </c>
      <c r="AQ467" s="199">
        <f t="shared" si="279"/>
        <v>0</v>
      </c>
      <c r="AR467" s="201">
        <f t="shared" si="280"/>
        <v>0</v>
      </c>
      <c r="AS467" s="204">
        <f t="shared" si="281"/>
        <v>4</v>
      </c>
      <c r="AT467" s="199">
        <f t="shared" si="282"/>
        <v>12</v>
      </c>
      <c r="AU467" s="199">
        <f t="shared" si="283"/>
        <v>0</v>
      </c>
      <c r="AV467" s="199">
        <f t="shared" si="284"/>
        <v>0</v>
      </c>
      <c r="AW467" s="201">
        <f t="shared" si="285"/>
        <v>0</v>
      </c>
      <c r="AX467" s="205">
        <f t="shared" si="286"/>
        <v>3</v>
      </c>
      <c r="AY467" s="199">
        <f t="shared" si="287"/>
        <v>0</v>
      </c>
      <c r="AZ467" s="199">
        <f t="shared" si="288"/>
        <v>0</v>
      </c>
      <c r="BA467" s="199">
        <f t="shared" si="289"/>
        <v>0</v>
      </c>
      <c r="BB467" s="201">
        <f t="shared" si="290"/>
        <v>0</v>
      </c>
      <c r="BC467" s="204">
        <f t="shared" si="291"/>
        <v>4</v>
      </c>
      <c r="BD467" s="199">
        <f t="shared" si="292"/>
        <v>0</v>
      </c>
      <c r="BE467" s="199">
        <f t="shared" si="293"/>
        <v>0</v>
      </c>
      <c r="BF467" s="199">
        <f t="shared" si="294"/>
        <v>0</v>
      </c>
      <c r="BG467" s="201">
        <f t="shared" si="295"/>
        <v>0</v>
      </c>
      <c r="BH467" s="204">
        <f t="shared" si="296"/>
        <v>4</v>
      </c>
      <c r="BI467" s="199">
        <f t="shared" si="297"/>
        <v>6</v>
      </c>
      <c r="BJ467" s="199">
        <f t="shared" si="298"/>
        <v>0</v>
      </c>
      <c r="BK467" s="199">
        <f t="shared" si="299"/>
        <v>0</v>
      </c>
      <c r="BL467" s="201">
        <f t="shared" si="300"/>
        <v>0</v>
      </c>
      <c r="BM467" s="206">
        <f t="shared" si="301"/>
        <v>3</v>
      </c>
      <c r="BN467" s="199">
        <f t="shared" si="302"/>
        <v>12</v>
      </c>
      <c r="BO467" s="199">
        <f t="shared" si="303"/>
        <v>0</v>
      </c>
      <c r="BP467" s="199">
        <f t="shared" si="304"/>
        <v>0</v>
      </c>
      <c r="BQ467" s="201">
        <f t="shared" si="305"/>
        <v>0</v>
      </c>
      <c r="BR467" s="207">
        <f t="shared" si="306"/>
        <v>3</v>
      </c>
      <c r="BS467" s="199">
        <f t="shared" si="307"/>
        <v>0</v>
      </c>
      <c r="BT467" s="199">
        <f t="shared" si="308"/>
        <v>0</v>
      </c>
      <c r="BU467" s="199">
        <f t="shared" si="309"/>
        <v>0</v>
      </c>
      <c r="BV467" s="201">
        <f t="shared" si="310"/>
        <v>0</v>
      </c>
      <c r="BW467" s="207">
        <f t="shared" si="311"/>
        <v>4</v>
      </c>
      <c r="BX467" s="235">
        <v>80</v>
      </c>
      <c r="BY467" s="235">
        <v>80</v>
      </c>
      <c r="BZ467" s="193" t="e">
        <f t="shared" si="312"/>
        <v>#VALUE!</v>
      </c>
      <c r="CA467" s="193">
        <f t="shared" si="313"/>
        <v>14</v>
      </c>
      <c r="CB467" s="193" t="e">
        <f t="shared" si="314"/>
        <v>#VALUE!</v>
      </c>
      <c r="CC467" s="193" t="e">
        <f t="shared" si="315"/>
        <v>#VALUE!</v>
      </c>
      <c r="CD467" s="193" t="e">
        <f t="shared" si="316"/>
        <v>#VALUE!</v>
      </c>
      <c r="CE467" s="193" t="e">
        <f t="shared" si="317"/>
        <v>#VALUE!</v>
      </c>
      <c r="CF467" s="193" t="e">
        <f t="shared" si="318"/>
        <v>#VALUE!</v>
      </c>
      <c r="CG467" s="193" t="e">
        <f t="shared" si="319"/>
        <v>#VALUE!</v>
      </c>
      <c r="CH467" s="193" t="e">
        <f t="shared" si="320"/>
        <v>#VALUE!</v>
      </c>
      <c r="CI467" s="193" t="e">
        <f t="shared" si="321"/>
        <v>#VALUE!</v>
      </c>
      <c r="CJ467" s="193" t="e">
        <f t="shared" si="322"/>
        <v>#VALUE!</v>
      </c>
      <c r="CK467" s="193" t="e">
        <f t="shared" si="323"/>
        <v>#VALUE!</v>
      </c>
      <c r="CL467" s="193" t="e">
        <f t="shared" si="324"/>
        <v>#VALUE!</v>
      </c>
      <c r="CM467" s="193" t="e">
        <f t="shared" si="325"/>
        <v>#VALUE!</v>
      </c>
      <c r="CN467" s="193" t="e">
        <f t="shared" si="326"/>
        <v>#VALUE!</v>
      </c>
      <c r="CO467" s="209" t="str">
        <f t="shared" si="327"/>
        <v>2023PEC AI 316</v>
      </c>
      <c r="CP467" s="193" t="e">
        <f t="shared" si="328"/>
        <v>#VALUE!</v>
      </c>
      <c r="CQ467" s="158"/>
      <c r="CR467" s="193">
        <f t="shared" si="329"/>
        <v>13</v>
      </c>
      <c r="CS467" s="193" t="e">
        <f t="shared" si="330"/>
        <v>#VALUE!</v>
      </c>
      <c r="CT467" s="193" t="e">
        <f t="shared" si="331"/>
        <v>#VALUE!</v>
      </c>
      <c r="CU467" s="193" t="e">
        <f t="shared" si="332"/>
        <v>#VALUE!</v>
      </c>
      <c r="CV467" s="193" t="e">
        <f t="shared" si="333"/>
        <v>#VALUE!</v>
      </c>
      <c r="CW467" s="193" t="e">
        <f t="shared" si="334"/>
        <v>#VALUE!</v>
      </c>
      <c r="CX467" s="193" t="e">
        <f t="shared" si="335"/>
        <v>#VALUE!</v>
      </c>
      <c r="CY467" s="193" t="e">
        <f t="shared" si="336"/>
        <v>#VALUE!</v>
      </c>
      <c r="CZ467" s="193" t="e">
        <f t="shared" si="337"/>
        <v>#VALUE!</v>
      </c>
      <c r="DA467" s="193" t="e">
        <f t="shared" si="338"/>
        <v>#VALUE!</v>
      </c>
      <c r="DB467" s="193" t="e">
        <f t="shared" si="339"/>
        <v>#VALUE!</v>
      </c>
      <c r="DC467" s="193" t="e">
        <f t="shared" si="340"/>
        <v>#VALUE!</v>
      </c>
      <c r="DD467" s="193" t="e">
        <f t="shared" si="341"/>
        <v>#VALUE!</v>
      </c>
      <c r="DE467" s="159"/>
      <c r="DF467" s="159" t="e">
        <f t="shared" si="342"/>
        <v>#VALUE!</v>
      </c>
      <c r="DG467" s="159"/>
      <c r="DH467" s="159"/>
      <c r="DI467" s="159"/>
      <c r="DJ467" s="159"/>
      <c r="DK467" s="159"/>
      <c r="DL467" s="159"/>
      <c r="DM467" s="159"/>
      <c r="DN467" s="159"/>
      <c r="DO467" s="159"/>
      <c r="DP467" s="159"/>
      <c r="DQ467" s="159"/>
      <c r="DR467" s="159">
        <f t="shared" si="343"/>
        <v>80</v>
      </c>
      <c r="DS467" s="188">
        <f t="shared" si="344"/>
        <v>16</v>
      </c>
      <c r="DT467" s="159">
        <f t="shared" si="345"/>
        <v>12</v>
      </c>
      <c r="DU467" s="159">
        <f t="shared" si="346"/>
        <v>12</v>
      </c>
      <c r="DV467" s="159">
        <f t="shared" si="347"/>
        <v>10</v>
      </c>
      <c r="DW467" s="159">
        <f t="shared" si="348"/>
        <v>12</v>
      </c>
      <c r="DX467" s="159">
        <f t="shared" si="349"/>
        <v>6</v>
      </c>
      <c r="DY467" s="210">
        <f t="shared" si="350"/>
        <v>12</v>
      </c>
      <c r="DZ467" s="159">
        <f t="shared" si="351"/>
        <v>80</v>
      </c>
      <c r="EA467" s="159">
        <f t="shared" si="352"/>
        <v>16</v>
      </c>
      <c r="EB467" s="159">
        <f t="shared" si="353"/>
        <v>12</v>
      </c>
      <c r="EC467" s="159">
        <f t="shared" si="458"/>
        <v>0</v>
      </c>
      <c r="ED467" s="159">
        <f t="shared" si="458"/>
        <v>0</v>
      </c>
      <c r="EE467" s="159">
        <f t="shared" si="459"/>
        <v>12</v>
      </c>
      <c r="EF467" s="159">
        <f t="shared" si="459"/>
        <v>10</v>
      </c>
      <c r="EG467" s="159">
        <f t="shared" si="354"/>
        <v>0</v>
      </c>
      <c r="EH467" s="159">
        <f t="shared" si="355"/>
        <v>12</v>
      </c>
      <c r="EI467" s="159">
        <f t="shared" si="460"/>
        <v>0</v>
      </c>
      <c r="EJ467" s="159">
        <f t="shared" si="460"/>
        <v>0</v>
      </c>
      <c r="EK467" s="159">
        <f t="shared" si="461"/>
        <v>6</v>
      </c>
      <c r="EL467" s="159">
        <f t="shared" si="461"/>
        <v>12</v>
      </c>
      <c r="EM467" s="159">
        <f t="shared" si="356"/>
        <v>0</v>
      </c>
      <c r="EN467" s="159"/>
      <c r="EO467" s="159"/>
      <c r="EP467" s="188">
        <f t="shared" si="357"/>
        <v>16</v>
      </c>
      <c r="EQ467" s="159">
        <f t="shared" si="358"/>
        <v>14</v>
      </c>
      <c r="ER467" s="159">
        <f t="shared" si="359"/>
        <v>14</v>
      </c>
      <c r="ES467" s="159">
        <f t="shared" si="360"/>
        <v>12</v>
      </c>
      <c r="ET467" s="159">
        <f t="shared" si="361"/>
        <v>11</v>
      </c>
      <c r="EU467" s="159">
        <f t="shared" si="362"/>
        <v>13</v>
      </c>
      <c r="EV467" s="159"/>
      <c r="EW467" s="159">
        <f t="shared" si="363"/>
        <v>80</v>
      </c>
      <c r="EX467" s="159">
        <f t="shared" si="364"/>
        <v>16</v>
      </c>
      <c r="EY467" s="159">
        <f t="shared" si="365"/>
        <v>14</v>
      </c>
      <c r="EZ467" s="159">
        <f t="shared" si="462"/>
        <v>0</v>
      </c>
      <c r="FA467" s="159">
        <f t="shared" si="462"/>
        <v>0</v>
      </c>
      <c r="FB467" s="159">
        <f t="shared" si="463"/>
        <v>14</v>
      </c>
      <c r="FC467" s="159">
        <f t="shared" si="463"/>
        <v>12</v>
      </c>
      <c r="FD467" s="159">
        <f t="shared" si="366"/>
        <v>0</v>
      </c>
      <c r="FE467" s="159">
        <f t="shared" si="367"/>
        <v>11</v>
      </c>
      <c r="FF467" s="159">
        <f t="shared" si="464"/>
        <v>0</v>
      </c>
      <c r="FG467" s="159">
        <f t="shared" si="464"/>
        <v>0</v>
      </c>
      <c r="FH467" s="159">
        <f t="shared" si="368"/>
        <v>13</v>
      </c>
      <c r="FI467" s="159">
        <v>0</v>
      </c>
      <c r="FJ467" s="159">
        <v>0</v>
      </c>
      <c r="FK467" s="159"/>
      <c r="FL467" s="159"/>
      <c r="FM467" s="235">
        <v>80</v>
      </c>
    </row>
    <row r="468" spans="1:169" ht="18" x14ac:dyDescent="0.2">
      <c r="A468" s="213">
        <v>455</v>
      </c>
      <c r="B468" s="211">
        <v>211423243458</v>
      </c>
      <c r="C468" s="211" t="s">
        <v>1577</v>
      </c>
      <c r="D468" s="197"/>
      <c r="E468" s="212" t="s">
        <v>1578</v>
      </c>
      <c r="F468" s="199">
        <f t="shared" si="243"/>
        <v>2</v>
      </c>
      <c r="G468" s="199">
        <f t="shared" si="244"/>
        <v>2</v>
      </c>
      <c r="H468" s="199">
        <f t="shared" si="245"/>
        <v>2</v>
      </c>
      <c r="I468" s="199">
        <f t="shared" si="246"/>
        <v>2</v>
      </c>
      <c r="J468" s="199">
        <f t="shared" si="247"/>
        <v>2</v>
      </c>
      <c r="K468" s="199">
        <f t="shared" si="248"/>
        <v>2</v>
      </c>
      <c r="L468" s="199">
        <f t="shared" si="249"/>
        <v>0</v>
      </c>
      <c r="M468" s="199">
        <f t="shared" si="250"/>
        <v>0</v>
      </c>
      <c r="N468" s="199">
        <f t="shared" si="251"/>
        <v>0</v>
      </c>
      <c r="O468" s="200">
        <f t="shared" si="252"/>
        <v>0</v>
      </c>
      <c r="P468" s="199">
        <f t="shared" si="253"/>
        <v>0</v>
      </c>
      <c r="Q468" s="199">
        <f t="shared" si="254"/>
        <v>0</v>
      </c>
      <c r="R468" s="199">
        <f t="shared" si="255"/>
        <v>0</v>
      </c>
      <c r="S468" s="201">
        <f t="shared" si="457"/>
        <v>0</v>
      </c>
      <c r="T468" s="202">
        <f t="shared" si="256"/>
        <v>4</v>
      </c>
      <c r="U468" s="199">
        <f t="shared" si="257"/>
        <v>8</v>
      </c>
      <c r="V468" s="199">
        <f t="shared" si="258"/>
        <v>0</v>
      </c>
      <c r="W468" s="199">
        <f t="shared" si="259"/>
        <v>0</v>
      </c>
      <c r="X468" s="201">
        <f t="shared" si="260"/>
        <v>0</v>
      </c>
      <c r="Y468" s="203">
        <f t="shared" si="261"/>
        <v>3</v>
      </c>
      <c r="Z468" s="199">
        <f t="shared" si="262"/>
        <v>9</v>
      </c>
      <c r="AA468" s="199">
        <f t="shared" si="263"/>
        <v>0</v>
      </c>
      <c r="AB468" s="199">
        <f t="shared" si="264"/>
        <v>0</v>
      </c>
      <c r="AC468" s="201">
        <f t="shared" si="265"/>
        <v>0</v>
      </c>
      <c r="AD468" s="202">
        <f t="shared" si="266"/>
        <v>3</v>
      </c>
      <c r="AE468" s="199">
        <f t="shared" si="267"/>
        <v>0</v>
      </c>
      <c r="AF468" s="199">
        <f t="shared" si="268"/>
        <v>0</v>
      </c>
      <c r="AG468" s="199">
        <f t="shared" si="269"/>
        <v>0</v>
      </c>
      <c r="AH468" s="201">
        <f t="shared" si="270"/>
        <v>0</v>
      </c>
      <c r="AI468" s="204">
        <f t="shared" si="271"/>
        <v>4</v>
      </c>
      <c r="AJ468" s="199">
        <f t="shared" si="272"/>
        <v>0</v>
      </c>
      <c r="AK468" s="199">
        <f t="shared" si="273"/>
        <v>0</v>
      </c>
      <c r="AL468" s="199">
        <f t="shared" si="274"/>
        <v>0</v>
      </c>
      <c r="AM468" s="201">
        <f t="shared" si="275"/>
        <v>0</v>
      </c>
      <c r="AN468" s="204">
        <f t="shared" si="276"/>
        <v>4</v>
      </c>
      <c r="AO468" s="199">
        <f t="shared" si="277"/>
        <v>9</v>
      </c>
      <c r="AP468" s="199">
        <f t="shared" si="278"/>
        <v>0</v>
      </c>
      <c r="AQ468" s="199">
        <f t="shared" si="279"/>
        <v>0</v>
      </c>
      <c r="AR468" s="201">
        <f t="shared" si="280"/>
        <v>0</v>
      </c>
      <c r="AS468" s="204">
        <f t="shared" si="281"/>
        <v>3</v>
      </c>
      <c r="AT468" s="199">
        <f t="shared" si="282"/>
        <v>0</v>
      </c>
      <c r="AU468" s="199">
        <f t="shared" si="283"/>
        <v>0</v>
      </c>
      <c r="AV468" s="199">
        <f t="shared" si="284"/>
        <v>0</v>
      </c>
      <c r="AW468" s="201">
        <f t="shared" si="285"/>
        <v>0</v>
      </c>
      <c r="AX468" s="205">
        <f t="shared" si="286"/>
        <v>4</v>
      </c>
      <c r="AY468" s="199">
        <f t="shared" si="287"/>
        <v>9</v>
      </c>
      <c r="AZ468" s="199">
        <f t="shared" si="288"/>
        <v>0</v>
      </c>
      <c r="BA468" s="199">
        <f t="shared" si="289"/>
        <v>0</v>
      </c>
      <c r="BB468" s="201">
        <f t="shared" si="290"/>
        <v>0</v>
      </c>
      <c r="BC468" s="204">
        <f t="shared" si="291"/>
        <v>3</v>
      </c>
      <c r="BD468" s="199">
        <f t="shared" si="292"/>
        <v>3</v>
      </c>
      <c r="BE468" s="199">
        <f t="shared" si="293"/>
        <v>0</v>
      </c>
      <c r="BF468" s="199">
        <f t="shared" si="294"/>
        <v>0</v>
      </c>
      <c r="BG468" s="201">
        <f t="shared" si="295"/>
        <v>0</v>
      </c>
      <c r="BH468" s="204">
        <f t="shared" si="296"/>
        <v>3</v>
      </c>
      <c r="BI468" s="199">
        <f t="shared" si="297"/>
        <v>0</v>
      </c>
      <c r="BJ468" s="199">
        <f t="shared" si="298"/>
        <v>0</v>
      </c>
      <c r="BK468" s="199">
        <f t="shared" si="299"/>
        <v>0</v>
      </c>
      <c r="BL468" s="201">
        <f t="shared" si="300"/>
        <v>0</v>
      </c>
      <c r="BM468" s="206">
        <f t="shared" si="301"/>
        <v>4</v>
      </c>
      <c r="BN468" s="199">
        <f t="shared" si="302"/>
        <v>0</v>
      </c>
      <c r="BO468" s="199">
        <f t="shared" si="303"/>
        <v>0</v>
      </c>
      <c r="BP468" s="199">
        <f t="shared" si="304"/>
        <v>0</v>
      </c>
      <c r="BQ468" s="201">
        <f t="shared" si="305"/>
        <v>0</v>
      </c>
      <c r="BR468" s="207">
        <f t="shared" si="306"/>
        <v>4</v>
      </c>
      <c r="BS468" s="199">
        <f t="shared" si="307"/>
        <v>9</v>
      </c>
      <c r="BT468" s="199">
        <f t="shared" si="308"/>
        <v>0</v>
      </c>
      <c r="BU468" s="199">
        <f t="shared" si="309"/>
        <v>0</v>
      </c>
      <c r="BV468" s="201">
        <f t="shared" si="310"/>
        <v>0</v>
      </c>
      <c r="BW468" s="207">
        <f t="shared" si="311"/>
        <v>3</v>
      </c>
      <c r="BX468" s="235">
        <v>59</v>
      </c>
      <c r="BY468" s="235">
        <v>59</v>
      </c>
      <c r="BZ468" s="193" t="e">
        <f t="shared" si="312"/>
        <v>#VALUE!</v>
      </c>
      <c r="CA468" s="193">
        <f t="shared" si="313"/>
        <v>20</v>
      </c>
      <c r="CB468" s="193" t="e">
        <f t="shared" si="314"/>
        <v>#VALUE!</v>
      </c>
      <c r="CC468" s="193" t="e">
        <f t="shared" si="315"/>
        <v>#VALUE!</v>
      </c>
      <c r="CD468" s="193" t="e">
        <f t="shared" si="316"/>
        <v>#VALUE!</v>
      </c>
      <c r="CE468" s="193" t="e">
        <f t="shared" si="317"/>
        <v>#VALUE!</v>
      </c>
      <c r="CF468" s="193" t="e">
        <f t="shared" si="318"/>
        <v>#VALUE!</v>
      </c>
      <c r="CG468" s="193" t="e">
        <f t="shared" si="319"/>
        <v>#VALUE!</v>
      </c>
      <c r="CH468" s="193" t="e">
        <f t="shared" si="320"/>
        <v>#VALUE!</v>
      </c>
      <c r="CI468" s="193" t="e">
        <f t="shared" si="321"/>
        <v>#VALUE!</v>
      </c>
      <c r="CJ468" s="193" t="e">
        <f t="shared" si="322"/>
        <v>#VALUE!</v>
      </c>
      <c r="CK468" s="193" t="e">
        <f t="shared" si="323"/>
        <v>#VALUE!</v>
      </c>
      <c r="CL468" s="193" t="e">
        <f t="shared" si="324"/>
        <v>#VALUE!</v>
      </c>
      <c r="CM468" s="193" t="e">
        <f t="shared" si="325"/>
        <v>#VALUE!</v>
      </c>
      <c r="CN468" s="193" t="e">
        <f t="shared" si="326"/>
        <v>#VALUE!</v>
      </c>
      <c r="CO468" s="209" t="str">
        <f t="shared" si="327"/>
        <v>2023PEC AI 271</v>
      </c>
      <c r="CP468" s="193" t="e">
        <f t="shared" si="328"/>
        <v>#VALUE!</v>
      </c>
      <c r="CQ468" s="158"/>
      <c r="CR468" s="193">
        <f t="shared" si="329"/>
        <v>20</v>
      </c>
      <c r="CS468" s="193" t="e">
        <f t="shared" si="330"/>
        <v>#VALUE!</v>
      </c>
      <c r="CT468" s="193" t="e">
        <f t="shared" si="331"/>
        <v>#VALUE!</v>
      </c>
      <c r="CU468" s="193" t="e">
        <f t="shared" si="332"/>
        <v>#VALUE!</v>
      </c>
      <c r="CV468" s="193" t="e">
        <f t="shared" si="333"/>
        <v>#VALUE!</v>
      </c>
      <c r="CW468" s="193" t="e">
        <f t="shared" si="334"/>
        <v>#VALUE!</v>
      </c>
      <c r="CX468" s="193" t="e">
        <f t="shared" si="335"/>
        <v>#VALUE!</v>
      </c>
      <c r="CY468" s="193" t="e">
        <f t="shared" si="336"/>
        <v>#VALUE!</v>
      </c>
      <c r="CZ468" s="193" t="e">
        <f t="shared" si="337"/>
        <v>#VALUE!</v>
      </c>
      <c r="DA468" s="193" t="e">
        <f t="shared" si="338"/>
        <v>#VALUE!</v>
      </c>
      <c r="DB468" s="193" t="e">
        <f t="shared" si="339"/>
        <v>#VALUE!</v>
      </c>
      <c r="DC468" s="193" t="e">
        <f t="shared" si="340"/>
        <v>#VALUE!</v>
      </c>
      <c r="DD468" s="193" t="e">
        <f t="shared" si="341"/>
        <v>#VALUE!</v>
      </c>
      <c r="DE468" s="159"/>
      <c r="DF468" s="159" t="e">
        <f t="shared" si="342"/>
        <v>#VALUE!</v>
      </c>
      <c r="DG468" s="159"/>
      <c r="DH468" s="159"/>
      <c r="DI468" s="159"/>
      <c r="DJ468" s="159"/>
      <c r="DK468" s="159"/>
      <c r="DL468" s="159"/>
      <c r="DM468" s="159"/>
      <c r="DN468" s="159"/>
      <c r="DO468" s="159"/>
      <c r="DP468" s="159"/>
      <c r="DQ468" s="159"/>
      <c r="DR468" s="159">
        <f t="shared" si="343"/>
        <v>59</v>
      </c>
      <c r="DS468" s="188">
        <f t="shared" si="344"/>
        <v>12</v>
      </c>
      <c r="DT468" s="159">
        <f t="shared" si="345"/>
        <v>8</v>
      </c>
      <c r="DU468" s="159">
        <f t="shared" si="346"/>
        <v>9</v>
      </c>
      <c r="DV468" s="159">
        <f t="shared" si="347"/>
        <v>9</v>
      </c>
      <c r="DW468" s="159">
        <f t="shared" si="348"/>
        <v>9</v>
      </c>
      <c r="DX468" s="159">
        <f t="shared" si="349"/>
        <v>3</v>
      </c>
      <c r="DY468" s="210">
        <f t="shared" si="350"/>
        <v>9</v>
      </c>
      <c r="DZ468" s="159">
        <f t="shared" si="351"/>
        <v>59</v>
      </c>
      <c r="EA468" s="159">
        <f t="shared" si="352"/>
        <v>12</v>
      </c>
      <c r="EB468" s="159">
        <f t="shared" si="353"/>
        <v>0</v>
      </c>
      <c r="EC468" s="159">
        <f t="shared" si="458"/>
        <v>8</v>
      </c>
      <c r="ED468" s="159">
        <f t="shared" si="458"/>
        <v>9</v>
      </c>
      <c r="EE468" s="159">
        <f t="shared" si="459"/>
        <v>0</v>
      </c>
      <c r="EF468" s="159">
        <f t="shared" si="459"/>
        <v>0</v>
      </c>
      <c r="EG468" s="159">
        <f t="shared" si="354"/>
        <v>9</v>
      </c>
      <c r="EH468" s="159">
        <f t="shared" si="355"/>
        <v>0</v>
      </c>
      <c r="EI468" s="159">
        <f t="shared" si="460"/>
        <v>9</v>
      </c>
      <c r="EJ468" s="159">
        <f t="shared" si="460"/>
        <v>3</v>
      </c>
      <c r="EK468" s="159">
        <f t="shared" si="461"/>
        <v>0</v>
      </c>
      <c r="EL468" s="159">
        <f t="shared" si="461"/>
        <v>0</v>
      </c>
      <c r="EM468" s="159">
        <f t="shared" si="356"/>
        <v>9</v>
      </c>
      <c r="EN468" s="159"/>
      <c r="EO468" s="159"/>
      <c r="EP468" s="188">
        <f t="shared" si="357"/>
        <v>12</v>
      </c>
      <c r="EQ468" s="159">
        <f t="shared" si="358"/>
        <v>10</v>
      </c>
      <c r="ER468" s="159">
        <f t="shared" si="359"/>
        <v>11</v>
      </c>
      <c r="ES468" s="159">
        <f t="shared" si="360"/>
        <v>11</v>
      </c>
      <c r="ET468" s="159">
        <f t="shared" si="361"/>
        <v>6</v>
      </c>
      <c r="EU468" s="159">
        <f t="shared" si="362"/>
        <v>9</v>
      </c>
      <c r="EV468" s="159"/>
      <c r="EW468" s="159">
        <f t="shared" si="363"/>
        <v>59</v>
      </c>
      <c r="EX468" s="159">
        <f t="shared" si="364"/>
        <v>12</v>
      </c>
      <c r="EY468" s="159">
        <f t="shared" si="365"/>
        <v>0</v>
      </c>
      <c r="EZ468" s="159">
        <f t="shared" si="462"/>
        <v>10</v>
      </c>
      <c r="FA468" s="159">
        <f t="shared" si="462"/>
        <v>11</v>
      </c>
      <c r="FB468" s="159">
        <f t="shared" si="463"/>
        <v>0</v>
      </c>
      <c r="FC468" s="159">
        <f t="shared" si="463"/>
        <v>0</v>
      </c>
      <c r="FD468" s="159">
        <f t="shared" si="366"/>
        <v>11</v>
      </c>
      <c r="FE468" s="159">
        <f t="shared" si="367"/>
        <v>0</v>
      </c>
      <c r="FF468" s="159">
        <f t="shared" si="464"/>
        <v>6</v>
      </c>
      <c r="FG468" s="159">
        <f t="shared" si="464"/>
        <v>9</v>
      </c>
      <c r="FH468" s="159">
        <f t="shared" si="368"/>
        <v>0</v>
      </c>
      <c r="FI468" s="159">
        <v>0</v>
      </c>
      <c r="FJ468" s="159">
        <v>0</v>
      </c>
      <c r="FK468" s="159"/>
      <c r="FL468" s="159"/>
      <c r="FM468" s="235">
        <v>59</v>
      </c>
    </row>
    <row r="469" spans="1:169" ht="29" x14ac:dyDescent="0.2">
      <c r="A469" s="194">
        <v>456</v>
      </c>
      <c r="B469" s="195">
        <v>211423243459</v>
      </c>
      <c r="C469" s="196" t="s">
        <v>1579</v>
      </c>
      <c r="D469" s="197"/>
      <c r="E469" s="198" t="s">
        <v>1580</v>
      </c>
      <c r="F469" s="199">
        <f t="shared" si="243"/>
        <v>2</v>
      </c>
      <c r="G469" s="199">
        <f t="shared" si="244"/>
        <v>2</v>
      </c>
      <c r="H469" s="199">
        <f t="shared" si="245"/>
        <v>2</v>
      </c>
      <c r="I469" s="199">
        <f t="shared" si="246"/>
        <v>2</v>
      </c>
      <c r="J469" s="199">
        <f t="shared" si="247"/>
        <v>2</v>
      </c>
      <c r="K469" s="199">
        <f t="shared" si="248"/>
        <v>2</v>
      </c>
      <c r="L469" s="199">
        <f t="shared" si="249"/>
        <v>2</v>
      </c>
      <c r="M469" s="199">
        <f t="shared" si="250"/>
        <v>1</v>
      </c>
      <c r="N469" s="199">
        <f t="shared" si="251"/>
        <v>0</v>
      </c>
      <c r="O469" s="200">
        <f t="shared" si="252"/>
        <v>0</v>
      </c>
      <c r="P469" s="199">
        <f t="shared" si="253"/>
        <v>11</v>
      </c>
      <c r="Q469" s="199">
        <f t="shared" si="254"/>
        <v>0</v>
      </c>
      <c r="R469" s="199">
        <f t="shared" si="255"/>
        <v>0</v>
      </c>
      <c r="S469" s="201">
        <f t="shared" si="457"/>
        <v>0</v>
      </c>
      <c r="T469" s="202">
        <f t="shared" si="256"/>
        <v>3</v>
      </c>
      <c r="U469" s="199">
        <f t="shared" si="257"/>
        <v>0</v>
      </c>
      <c r="V469" s="199">
        <f t="shared" si="258"/>
        <v>0</v>
      </c>
      <c r="W469" s="199">
        <f t="shared" si="259"/>
        <v>0</v>
      </c>
      <c r="X469" s="201">
        <f t="shared" si="260"/>
        <v>0</v>
      </c>
      <c r="Y469" s="203">
        <f t="shared" si="261"/>
        <v>4</v>
      </c>
      <c r="Z469" s="199">
        <f t="shared" si="262"/>
        <v>0</v>
      </c>
      <c r="AA469" s="199">
        <f t="shared" si="263"/>
        <v>0</v>
      </c>
      <c r="AB469" s="199">
        <f t="shared" si="264"/>
        <v>0</v>
      </c>
      <c r="AC469" s="201">
        <f t="shared" si="265"/>
        <v>0</v>
      </c>
      <c r="AD469" s="202">
        <f t="shared" si="266"/>
        <v>4</v>
      </c>
      <c r="AE469" s="199">
        <f t="shared" si="267"/>
        <v>11</v>
      </c>
      <c r="AF469" s="199">
        <f t="shared" si="268"/>
        <v>0</v>
      </c>
      <c r="AG469" s="199">
        <f t="shared" si="269"/>
        <v>0</v>
      </c>
      <c r="AH469" s="201">
        <f t="shared" si="270"/>
        <v>0</v>
      </c>
      <c r="AI469" s="204">
        <f t="shared" si="271"/>
        <v>3</v>
      </c>
      <c r="AJ469" s="199">
        <f t="shared" si="272"/>
        <v>10</v>
      </c>
      <c r="AK469" s="199">
        <f t="shared" si="273"/>
        <v>0</v>
      </c>
      <c r="AL469" s="199">
        <f t="shared" si="274"/>
        <v>0</v>
      </c>
      <c r="AM469" s="201">
        <f t="shared" si="275"/>
        <v>0</v>
      </c>
      <c r="AN469" s="204">
        <f t="shared" si="276"/>
        <v>3</v>
      </c>
      <c r="AO469" s="199">
        <f t="shared" si="277"/>
        <v>0</v>
      </c>
      <c r="AP469" s="199">
        <f t="shared" si="278"/>
        <v>0</v>
      </c>
      <c r="AQ469" s="199">
        <f t="shared" si="279"/>
        <v>0</v>
      </c>
      <c r="AR469" s="201">
        <f t="shared" si="280"/>
        <v>0</v>
      </c>
      <c r="AS469" s="204">
        <f t="shared" si="281"/>
        <v>4</v>
      </c>
      <c r="AT469" s="199">
        <f t="shared" si="282"/>
        <v>11</v>
      </c>
      <c r="AU469" s="199">
        <f t="shared" si="283"/>
        <v>0</v>
      </c>
      <c r="AV469" s="199">
        <f t="shared" si="284"/>
        <v>0</v>
      </c>
      <c r="AW469" s="201">
        <f t="shared" si="285"/>
        <v>0</v>
      </c>
      <c r="AX469" s="205">
        <f t="shared" si="286"/>
        <v>3</v>
      </c>
      <c r="AY469" s="199">
        <f t="shared" si="287"/>
        <v>0</v>
      </c>
      <c r="AZ469" s="199">
        <f t="shared" si="288"/>
        <v>0</v>
      </c>
      <c r="BA469" s="199">
        <f t="shared" si="289"/>
        <v>0</v>
      </c>
      <c r="BB469" s="201">
        <f t="shared" si="290"/>
        <v>0</v>
      </c>
      <c r="BC469" s="204">
        <f t="shared" si="291"/>
        <v>4</v>
      </c>
      <c r="BD469" s="199">
        <f t="shared" si="292"/>
        <v>0</v>
      </c>
      <c r="BE469" s="199">
        <f t="shared" si="293"/>
        <v>0</v>
      </c>
      <c r="BF469" s="199">
        <f t="shared" si="294"/>
        <v>0</v>
      </c>
      <c r="BG469" s="201">
        <f t="shared" si="295"/>
        <v>0</v>
      </c>
      <c r="BH469" s="204">
        <f t="shared" si="296"/>
        <v>4</v>
      </c>
      <c r="BI469" s="199">
        <f t="shared" si="297"/>
        <v>7</v>
      </c>
      <c r="BJ469" s="199">
        <f t="shared" si="298"/>
        <v>0</v>
      </c>
      <c r="BK469" s="199">
        <f t="shared" si="299"/>
        <v>0</v>
      </c>
      <c r="BL469" s="201">
        <f t="shared" si="300"/>
        <v>0</v>
      </c>
      <c r="BM469" s="206">
        <f t="shared" si="301"/>
        <v>3</v>
      </c>
      <c r="BN469" s="199">
        <f t="shared" si="302"/>
        <v>11</v>
      </c>
      <c r="BO469" s="199">
        <f t="shared" si="303"/>
        <v>0</v>
      </c>
      <c r="BP469" s="199">
        <f t="shared" si="304"/>
        <v>0</v>
      </c>
      <c r="BQ469" s="201">
        <f t="shared" si="305"/>
        <v>0</v>
      </c>
      <c r="BR469" s="207">
        <f t="shared" si="306"/>
        <v>3</v>
      </c>
      <c r="BS469" s="199">
        <f t="shared" si="307"/>
        <v>0</v>
      </c>
      <c r="BT469" s="199">
        <f t="shared" si="308"/>
        <v>0</v>
      </c>
      <c r="BU469" s="199">
        <f t="shared" si="309"/>
        <v>0</v>
      </c>
      <c r="BV469" s="201">
        <f t="shared" si="310"/>
        <v>0</v>
      </c>
      <c r="BW469" s="207">
        <f t="shared" si="311"/>
        <v>4</v>
      </c>
      <c r="BX469" s="235">
        <v>76</v>
      </c>
      <c r="BY469" s="235">
        <v>76</v>
      </c>
      <c r="BZ469" s="193" t="e">
        <f t="shared" si="312"/>
        <v>#VALUE!</v>
      </c>
      <c r="CA469" s="193">
        <f t="shared" si="313"/>
        <v>20</v>
      </c>
      <c r="CB469" s="193" t="e">
        <f t="shared" si="314"/>
        <v>#VALUE!</v>
      </c>
      <c r="CC469" s="193" t="e">
        <f t="shared" si="315"/>
        <v>#VALUE!</v>
      </c>
      <c r="CD469" s="193" t="e">
        <f t="shared" si="316"/>
        <v>#VALUE!</v>
      </c>
      <c r="CE469" s="193" t="e">
        <f t="shared" si="317"/>
        <v>#VALUE!</v>
      </c>
      <c r="CF469" s="193" t="e">
        <f t="shared" si="318"/>
        <v>#VALUE!</v>
      </c>
      <c r="CG469" s="193" t="e">
        <f t="shared" si="319"/>
        <v>#VALUE!</v>
      </c>
      <c r="CH469" s="193" t="e">
        <f t="shared" si="320"/>
        <v>#VALUE!</v>
      </c>
      <c r="CI469" s="193" t="e">
        <f t="shared" si="321"/>
        <v>#VALUE!</v>
      </c>
      <c r="CJ469" s="193" t="e">
        <f t="shared" si="322"/>
        <v>#VALUE!</v>
      </c>
      <c r="CK469" s="193" t="e">
        <f t="shared" si="323"/>
        <v>#VALUE!</v>
      </c>
      <c r="CL469" s="193" t="e">
        <f t="shared" si="324"/>
        <v>#VALUE!</v>
      </c>
      <c r="CM469" s="193" t="e">
        <f t="shared" si="325"/>
        <v>#VALUE!</v>
      </c>
      <c r="CN469" s="193" t="e">
        <f t="shared" si="326"/>
        <v>#VALUE!</v>
      </c>
      <c r="CO469" s="209" t="str">
        <f t="shared" si="327"/>
        <v>2023PEC AI 317</v>
      </c>
      <c r="CP469" s="193" t="e">
        <f t="shared" si="328"/>
        <v>#VALUE!</v>
      </c>
      <c r="CQ469" s="158"/>
      <c r="CR469" s="193">
        <f t="shared" si="329"/>
        <v>20</v>
      </c>
      <c r="CS469" s="193" t="e">
        <f t="shared" si="330"/>
        <v>#VALUE!</v>
      </c>
      <c r="CT469" s="193" t="e">
        <f t="shared" si="331"/>
        <v>#VALUE!</v>
      </c>
      <c r="CU469" s="193" t="e">
        <f t="shared" si="332"/>
        <v>#VALUE!</v>
      </c>
      <c r="CV469" s="193" t="e">
        <f t="shared" si="333"/>
        <v>#VALUE!</v>
      </c>
      <c r="CW469" s="193" t="e">
        <f t="shared" si="334"/>
        <v>#VALUE!</v>
      </c>
      <c r="CX469" s="193" t="e">
        <f t="shared" si="335"/>
        <v>#VALUE!</v>
      </c>
      <c r="CY469" s="193" t="e">
        <f t="shared" si="336"/>
        <v>#VALUE!</v>
      </c>
      <c r="CZ469" s="193" t="e">
        <f t="shared" si="337"/>
        <v>#VALUE!</v>
      </c>
      <c r="DA469" s="193" t="e">
        <f t="shared" si="338"/>
        <v>#VALUE!</v>
      </c>
      <c r="DB469" s="193" t="e">
        <f t="shared" si="339"/>
        <v>#VALUE!</v>
      </c>
      <c r="DC469" s="193" t="e">
        <f t="shared" si="340"/>
        <v>#VALUE!</v>
      </c>
      <c r="DD469" s="193" t="e">
        <f t="shared" si="341"/>
        <v>#VALUE!</v>
      </c>
      <c r="DE469" s="159"/>
      <c r="DF469" s="159" t="e">
        <f t="shared" si="342"/>
        <v>#VALUE!</v>
      </c>
      <c r="DG469" s="159"/>
      <c r="DH469" s="159"/>
      <c r="DI469" s="159"/>
      <c r="DJ469" s="159"/>
      <c r="DK469" s="159"/>
      <c r="DL469" s="159"/>
      <c r="DM469" s="159"/>
      <c r="DN469" s="159"/>
      <c r="DO469" s="159"/>
      <c r="DP469" s="159"/>
      <c r="DQ469" s="159"/>
      <c r="DR469" s="159">
        <f t="shared" si="343"/>
        <v>76</v>
      </c>
      <c r="DS469" s="188">
        <f t="shared" si="344"/>
        <v>15</v>
      </c>
      <c r="DT469" s="159">
        <f t="shared" si="345"/>
        <v>11</v>
      </c>
      <c r="DU469" s="159">
        <f t="shared" si="346"/>
        <v>11</v>
      </c>
      <c r="DV469" s="159">
        <f t="shared" si="347"/>
        <v>10</v>
      </c>
      <c r="DW469" s="159">
        <f t="shared" si="348"/>
        <v>11</v>
      </c>
      <c r="DX469" s="159">
        <f t="shared" si="349"/>
        <v>7</v>
      </c>
      <c r="DY469" s="210">
        <f t="shared" si="350"/>
        <v>11</v>
      </c>
      <c r="DZ469" s="159">
        <f t="shared" si="351"/>
        <v>76</v>
      </c>
      <c r="EA469" s="159">
        <f t="shared" si="352"/>
        <v>15</v>
      </c>
      <c r="EB469" s="159">
        <f t="shared" si="353"/>
        <v>11</v>
      </c>
      <c r="EC469" s="159">
        <f t="shared" si="458"/>
        <v>0</v>
      </c>
      <c r="ED469" s="159">
        <f t="shared" si="458"/>
        <v>0</v>
      </c>
      <c r="EE469" s="159">
        <f t="shared" si="459"/>
        <v>11</v>
      </c>
      <c r="EF469" s="159">
        <f t="shared" si="459"/>
        <v>10</v>
      </c>
      <c r="EG469" s="159">
        <f t="shared" si="354"/>
        <v>0</v>
      </c>
      <c r="EH469" s="159">
        <f t="shared" si="355"/>
        <v>11</v>
      </c>
      <c r="EI469" s="159">
        <f t="shared" si="460"/>
        <v>0</v>
      </c>
      <c r="EJ469" s="159">
        <f t="shared" si="460"/>
        <v>0</v>
      </c>
      <c r="EK469" s="159">
        <f t="shared" si="461"/>
        <v>7</v>
      </c>
      <c r="EL469" s="159">
        <f t="shared" si="461"/>
        <v>11</v>
      </c>
      <c r="EM469" s="159">
        <f t="shared" si="356"/>
        <v>0</v>
      </c>
      <c r="EN469" s="159"/>
      <c r="EO469" s="159"/>
      <c r="EP469" s="188">
        <f t="shared" si="357"/>
        <v>15</v>
      </c>
      <c r="EQ469" s="159">
        <f t="shared" si="358"/>
        <v>13</v>
      </c>
      <c r="ER469" s="159">
        <f t="shared" si="359"/>
        <v>13</v>
      </c>
      <c r="ES469" s="159">
        <f t="shared" si="360"/>
        <v>12</v>
      </c>
      <c r="ET469" s="159">
        <f t="shared" si="361"/>
        <v>11</v>
      </c>
      <c r="EU469" s="159">
        <f t="shared" si="362"/>
        <v>12</v>
      </c>
      <c r="EV469" s="159"/>
      <c r="EW469" s="159">
        <f t="shared" si="363"/>
        <v>76</v>
      </c>
      <c r="EX469" s="159">
        <f t="shared" si="364"/>
        <v>15</v>
      </c>
      <c r="EY469" s="159">
        <f t="shared" si="365"/>
        <v>13</v>
      </c>
      <c r="EZ469" s="159">
        <f t="shared" si="462"/>
        <v>0</v>
      </c>
      <c r="FA469" s="159">
        <f t="shared" si="462"/>
        <v>0</v>
      </c>
      <c r="FB469" s="159">
        <f t="shared" si="463"/>
        <v>13</v>
      </c>
      <c r="FC469" s="159">
        <f t="shared" si="463"/>
        <v>12</v>
      </c>
      <c r="FD469" s="159">
        <f t="shared" si="366"/>
        <v>0</v>
      </c>
      <c r="FE469" s="159">
        <f t="shared" si="367"/>
        <v>11</v>
      </c>
      <c r="FF469" s="159">
        <f t="shared" si="464"/>
        <v>0</v>
      </c>
      <c r="FG469" s="159">
        <f t="shared" si="464"/>
        <v>0</v>
      </c>
      <c r="FH469" s="159">
        <f t="shared" si="368"/>
        <v>12</v>
      </c>
      <c r="FI469" s="159">
        <v>0</v>
      </c>
      <c r="FJ469" s="159">
        <v>0</v>
      </c>
      <c r="FK469" s="159"/>
      <c r="FL469" s="159"/>
      <c r="FM469" s="235">
        <v>76</v>
      </c>
    </row>
    <row r="470" spans="1:169" ht="18" x14ac:dyDescent="0.2">
      <c r="A470" s="213">
        <v>457</v>
      </c>
      <c r="B470" s="211">
        <v>211423243460</v>
      </c>
      <c r="C470" s="211" t="s">
        <v>1581</v>
      </c>
      <c r="D470" s="197"/>
      <c r="E470" s="212" t="s">
        <v>1582</v>
      </c>
      <c r="F470" s="199">
        <f t="shared" si="243"/>
        <v>2</v>
      </c>
      <c r="G470" s="199">
        <f t="shared" si="244"/>
        <v>2</v>
      </c>
      <c r="H470" s="199">
        <f t="shared" si="245"/>
        <v>2</v>
      </c>
      <c r="I470" s="199">
        <f t="shared" si="246"/>
        <v>2</v>
      </c>
      <c r="J470" s="199">
        <f t="shared" si="247"/>
        <v>2</v>
      </c>
      <c r="K470" s="199">
        <f t="shared" si="248"/>
        <v>2</v>
      </c>
      <c r="L470" s="199">
        <f t="shared" si="249"/>
        <v>0</v>
      </c>
      <c r="M470" s="199">
        <f t="shared" si="250"/>
        <v>0</v>
      </c>
      <c r="N470" s="199">
        <f t="shared" si="251"/>
        <v>0</v>
      </c>
      <c r="O470" s="200">
        <f t="shared" si="252"/>
        <v>0</v>
      </c>
      <c r="P470" s="199">
        <f t="shared" si="253"/>
        <v>0</v>
      </c>
      <c r="Q470" s="199">
        <f t="shared" si="254"/>
        <v>0</v>
      </c>
      <c r="R470" s="199">
        <f t="shared" si="255"/>
        <v>0</v>
      </c>
      <c r="S470" s="201">
        <f t="shared" si="457"/>
        <v>0</v>
      </c>
      <c r="T470" s="202">
        <f t="shared" si="256"/>
        <v>4</v>
      </c>
      <c r="U470" s="199">
        <f t="shared" si="257"/>
        <v>9</v>
      </c>
      <c r="V470" s="199">
        <f t="shared" si="258"/>
        <v>0</v>
      </c>
      <c r="W470" s="199">
        <f t="shared" si="259"/>
        <v>0</v>
      </c>
      <c r="X470" s="201">
        <f t="shared" si="260"/>
        <v>0</v>
      </c>
      <c r="Y470" s="203">
        <f t="shared" si="261"/>
        <v>3</v>
      </c>
      <c r="Z470" s="199">
        <f t="shared" si="262"/>
        <v>9</v>
      </c>
      <c r="AA470" s="199">
        <f t="shared" si="263"/>
        <v>0</v>
      </c>
      <c r="AB470" s="199">
        <f t="shared" si="264"/>
        <v>0</v>
      </c>
      <c r="AC470" s="201">
        <f t="shared" si="265"/>
        <v>0</v>
      </c>
      <c r="AD470" s="202">
        <f t="shared" si="266"/>
        <v>3</v>
      </c>
      <c r="AE470" s="199">
        <f t="shared" si="267"/>
        <v>0</v>
      </c>
      <c r="AF470" s="199">
        <f t="shared" si="268"/>
        <v>0</v>
      </c>
      <c r="AG470" s="199">
        <f t="shared" si="269"/>
        <v>0</v>
      </c>
      <c r="AH470" s="201">
        <f t="shared" si="270"/>
        <v>0</v>
      </c>
      <c r="AI470" s="204">
        <f t="shared" si="271"/>
        <v>4</v>
      </c>
      <c r="AJ470" s="199">
        <f t="shared" si="272"/>
        <v>0</v>
      </c>
      <c r="AK470" s="199">
        <f t="shared" si="273"/>
        <v>0</v>
      </c>
      <c r="AL470" s="199">
        <f t="shared" si="274"/>
        <v>0</v>
      </c>
      <c r="AM470" s="201">
        <f t="shared" si="275"/>
        <v>0</v>
      </c>
      <c r="AN470" s="204">
        <f t="shared" si="276"/>
        <v>4</v>
      </c>
      <c r="AO470" s="199">
        <f t="shared" si="277"/>
        <v>9</v>
      </c>
      <c r="AP470" s="199">
        <f t="shared" si="278"/>
        <v>0</v>
      </c>
      <c r="AQ470" s="199">
        <f t="shared" si="279"/>
        <v>0</v>
      </c>
      <c r="AR470" s="201">
        <f t="shared" si="280"/>
        <v>0</v>
      </c>
      <c r="AS470" s="204">
        <f t="shared" si="281"/>
        <v>3</v>
      </c>
      <c r="AT470" s="199">
        <f t="shared" si="282"/>
        <v>0</v>
      </c>
      <c r="AU470" s="199">
        <f t="shared" si="283"/>
        <v>0</v>
      </c>
      <c r="AV470" s="199">
        <f t="shared" si="284"/>
        <v>0</v>
      </c>
      <c r="AW470" s="201">
        <f t="shared" si="285"/>
        <v>0</v>
      </c>
      <c r="AX470" s="205">
        <f t="shared" si="286"/>
        <v>4</v>
      </c>
      <c r="AY470" s="199">
        <f t="shared" si="287"/>
        <v>9</v>
      </c>
      <c r="AZ470" s="199">
        <f t="shared" si="288"/>
        <v>0</v>
      </c>
      <c r="BA470" s="199">
        <f t="shared" si="289"/>
        <v>0</v>
      </c>
      <c r="BB470" s="201">
        <f t="shared" si="290"/>
        <v>0</v>
      </c>
      <c r="BC470" s="204">
        <f t="shared" si="291"/>
        <v>3</v>
      </c>
      <c r="BD470" s="199">
        <f t="shared" si="292"/>
        <v>5</v>
      </c>
      <c r="BE470" s="199">
        <f t="shared" si="293"/>
        <v>0</v>
      </c>
      <c r="BF470" s="199">
        <f t="shared" si="294"/>
        <v>0</v>
      </c>
      <c r="BG470" s="201">
        <f t="shared" si="295"/>
        <v>0</v>
      </c>
      <c r="BH470" s="204">
        <f t="shared" si="296"/>
        <v>3</v>
      </c>
      <c r="BI470" s="199">
        <f t="shared" si="297"/>
        <v>0</v>
      </c>
      <c r="BJ470" s="199">
        <f t="shared" si="298"/>
        <v>0</v>
      </c>
      <c r="BK470" s="199">
        <f t="shared" si="299"/>
        <v>0</v>
      </c>
      <c r="BL470" s="201">
        <f t="shared" si="300"/>
        <v>0</v>
      </c>
      <c r="BM470" s="206">
        <f t="shared" si="301"/>
        <v>4</v>
      </c>
      <c r="BN470" s="199">
        <f t="shared" si="302"/>
        <v>0</v>
      </c>
      <c r="BO470" s="199">
        <f t="shared" si="303"/>
        <v>0</v>
      </c>
      <c r="BP470" s="199">
        <f t="shared" si="304"/>
        <v>0</v>
      </c>
      <c r="BQ470" s="201">
        <f t="shared" si="305"/>
        <v>0</v>
      </c>
      <c r="BR470" s="207">
        <f t="shared" si="306"/>
        <v>4</v>
      </c>
      <c r="BS470" s="199">
        <f t="shared" si="307"/>
        <v>9</v>
      </c>
      <c r="BT470" s="199">
        <f t="shared" si="308"/>
        <v>0</v>
      </c>
      <c r="BU470" s="199">
        <f t="shared" si="309"/>
        <v>0</v>
      </c>
      <c r="BV470" s="201">
        <f t="shared" si="310"/>
        <v>0</v>
      </c>
      <c r="BW470" s="207">
        <f t="shared" si="311"/>
        <v>3</v>
      </c>
      <c r="BX470" s="235">
        <v>62</v>
      </c>
      <c r="BY470" s="235">
        <v>62</v>
      </c>
      <c r="BZ470" s="193" t="e">
        <f t="shared" si="312"/>
        <v>#VALUE!</v>
      </c>
      <c r="CA470" s="193">
        <f t="shared" si="313"/>
        <v>20</v>
      </c>
      <c r="CB470" s="193" t="e">
        <f t="shared" si="314"/>
        <v>#VALUE!</v>
      </c>
      <c r="CC470" s="193" t="e">
        <f t="shared" si="315"/>
        <v>#VALUE!</v>
      </c>
      <c r="CD470" s="193" t="e">
        <f t="shared" si="316"/>
        <v>#VALUE!</v>
      </c>
      <c r="CE470" s="193" t="e">
        <f t="shared" si="317"/>
        <v>#VALUE!</v>
      </c>
      <c r="CF470" s="193" t="e">
        <f t="shared" si="318"/>
        <v>#VALUE!</v>
      </c>
      <c r="CG470" s="193" t="e">
        <f t="shared" si="319"/>
        <v>#VALUE!</v>
      </c>
      <c r="CH470" s="193" t="e">
        <f t="shared" si="320"/>
        <v>#VALUE!</v>
      </c>
      <c r="CI470" s="193" t="e">
        <f t="shared" si="321"/>
        <v>#VALUE!</v>
      </c>
      <c r="CJ470" s="193" t="e">
        <f t="shared" si="322"/>
        <v>#VALUE!</v>
      </c>
      <c r="CK470" s="193" t="e">
        <f t="shared" si="323"/>
        <v>#VALUE!</v>
      </c>
      <c r="CL470" s="193" t="e">
        <f t="shared" si="324"/>
        <v>#VALUE!</v>
      </c>
      <c r="CM470" s="193" t="e">
        <f t="shared" si="325"/>
        <v>#VALUE!</v>
      </c>
      <c r="CN470" s="193" t="e">
        <f t="shared" si="326"/>
        <v>#VALUE!</v>
      </c>
      <c r="CO470" s="209" t="str">
        <f t="shared" si="327"/>
        <v>2023PEC AI 272</v>
      </c>
      <c r="CP470" s="193" t="e">
        <f t="shared" si="328"/>
        <v>#VALUE!</v>
      </c>
      <c r="CQ470" s="158"/>
      <c r="CR470" s="193">
        <f t="shared" si="329"/>
        <v>20</v>
      </c>
      <c r="CS470" s="193" t="e">
        <f t="shared" si="330"/>
        <v>#VALUE!</v>
      </c>
      <c r="CT470" s="193" t="e">
        <f t="shared" si="331"/>
        <v>#VALUE!</v>
      </c>
      <c r="CU470" s="193" t="e">
        <f t="shared" si="332"/>
        <v>#VALUE!</v>
      </c>
      <c r="CV470" s="193" t="e">
        <f t="shared" si="333"/>
        <v>#VALUE!</v>
      </c>
      <c r="CW470" s="193" t="e">
        <f t="shared" si="334"/>
        <v>#VALUE!</v>
      </c>
      <c r="CX470" s="193" t="e">
        <f t="shared" si="335"/>
        <v>#VALUE!</v>
      </c>
      <c r="CY470" s="193" t="e">
        <f t="shared" si="336"/>
        <v>#VALUE!</v>
      </c>
      <c r="CZ470" s="193" t="e">
        <f t="shared" si="337"/>
        <v>#VALUE!</v>
      </c>
      <c r="DA470" s="193" t="e">
        <f t="shared" si="338"/>
        <v>#VALUE!</v>
      </c>
      <c r="DB470" s="193" t="e">
        <f t="shared" si="339"/>
        <v>#VALUE!</v>
      </c>
      <c r="DC470" s="193" t="e">
        <f t="shared" si="340"/>
        <v>#VALUE!</v>
      </c>
      <c r="DD470" s="193" t="e">
        <f t="shared" si="341"/>
        <v>#VALUE!</v>
      </c>
      <c r="DE470" s="159"/>
      <c r="DF470" s="159" t="e">
        <f t="shared" si="342"/>
        <v>#VALUE!</v>
      </c>
      <c r="DG470" s="159"/>
      <c r="DH470" s="159"/>
      <c r="DI470" s="159"/>
      <c r="DJ470" s="159"/>
      <c r="DK470" s="159"/>
      <c r="DL470" s="159"/>
      <c r="DM470" s="159"/>
      <c r="DN470" s="159"/>
      <c r="DO470" s="159"/>
      <c r="DP470" s="159"/>
      <c r="DQ470" s="159"/>
      <c r="DR470" s="159">
        <f t="shared" si="343"/>
        <v>62</v>
      </c>
      <c r="DS470" s="188">
        <f t="shared" si="344"/>
        <v>12</v>
      </c>
      <c r="DT470" s="159">
        <f t="shared" si="345"/>
        <v>9</v>
      </c>
      <c r="DU470" s="159">
        <f t="shared" si="346"/>
        <v>9</v>
      </c>
      <c r="DV470" s="159">
        <f t="shared" si="347"/>
        <v>9</v>
      </c>
      <c r="DW470" s="159">
        <f t="shared" si="348"/>
        <v>9</v>
      </c>
      <c r="DX470" s="159">
        <f t="shared" si="349"/>
        <v>5</v>
      </c>
      <c r="DY470" s="210">
        <f t="shared" si="350"/>
        <v>9</v>
      </c>
      <c r="DZ470" s="159">
        <f t="shared" si="351"/>
        <v>62</v>
      </c>
      <c r="EA470" s="159">
        <f t="shared" si="352"/>
        <v>12</v>
      </c>
      <c r="EB470" s="159">
        <f t="shared" si="353"/>
        <v>0</v>
      </c>
      <c r="EC470" s="159">
        <f t="shared" si="458"/>
        <v>9</v>
      </c>
      <c r="ED470" s="159">
        <f t="shared" si="458"/>
        <v>9</v>
      </c>
      <c r="EE470" s="159">
        <f t="shared" si="459"/>
        <v>0</v>
      </c>
      <c r="EF470" s="159">
        <f t="shared" si="459"/>
        <v>0</v>
      </c>
      <c r="EG470" s="159">
        <f t="shared" si="354"/>
        <v>9</v>
      </c>
      <c r="EH470" s="159">
        <f t="shared" si="355"/>
        <v>0</v>
      </c>
      <c r="EI470" s="159">
        <f t="shared" si="460"/>
        <v>9</v>
      </c>
      <c r="EJ470" s="159">
        <f t="shared" si="460"/>
        <v>5</v>
      </c>
      <c r="EK470" s="159">
        <f t="shared" si="461"/>
        <v>0</v>
      </c>
      <c r="EL470" s="159">
        <f t="shared" si="461"/>
        <v>0</v>
      </c>
      <c r="EM470" s="159">
        <f t="shared" si="356"/>
        <v>9</v>
      </c>
      <c r="EN470" s="159"/>
      <c r="EO470" s="159"/>
      <c r="EP470" s="188">
        <f t="shared" si="357"/>
        <v>12</v>
      </c>
      <c r="EQ470" s="159">
        <f t="shared" si="358"/>
        <v>10</v>
      </c>
      <c r="ER470" s="159">
        <f t="shared" si="359"/>
        <v>11</v>
      </c>
      <c r="ES470" s="159">
        <f t="shared" si="360"/>
        <v>11</v>
      </c>
      <c r="ET470" s="159">
        <f t="shared" si="361"/>
        <v>8</v>
      </c>
      <c r="EU470" s="159">
        <f t="shared" si="362"/>
        <v>10</v>
      </c>
      <c r="EV470" s="159"/>
      <c r="EW470" s="159">
        <f t="shared" si="363"/>
        <v>62</v>
      </c>
      <c r="EX470" s="159">
        <f t="shared" si="364"/>
        <v>12</v>
      </c>
      <c r="EY470" s="159">
        <f t="shared" si="365"/>
        <v>0</v>
      </c>
      <c r="EZ470" s="159">
        <f t="shared" si="462"/>
        <v>10</v>
      </c>
      <c r="FA470" s="159">
        <f t="shared" si="462"/>
        <v>11</v>
      </c>
      <c r="FB470" s="159">
        <f t="shared" si="463"/>
        <v>0</v>
      </c>
      <c r="FC470" s="159">
        <f t="shared" si="463"/>
        <v>0</v>
      </c>
      <c r="FD470" s="159">
        <f t="shared" si="366"/>
        <v>11</v>
      </c>
      <c r="FE470" s="159">
        <f t="shared" si="367"/>
        <v>0</v>
      </c>
      <c r="FF470" s="159">
        <f t="shared" si="464"/>
        <v>8</v>
      </c>
      <c r="FG470" s="159">
        <f t="shared" si="464"/>
        <v>10</v>
      </c>
      <c r="FH470" s="159">
        <f t="shared" si="368"/>
        <v>0</v>
      </c>
      <c r="FI470" s="159">
        <v>0</v>
      </c>
      <c r="FJ470" s="159">
        <v>0</v>
      </c>
      <c r="FK470" s="159"/>
      <c r="FL470" s="159"/>
      <c r="FM470" s="235">
        <v>62</v>
      </c>
    </row>
    <row r="471" spans="1:169" ht="18" x14ac:dyDescent="0.2">
      <c r="A471" s="194">
        <v>458</v>
      </c>
      <c r="B471" s="195">
        <v>211423243461</v>
      </c>
      <c r="C471" s="196" t="s">
        <v>1583</v>
      </c>
      <c r="D471" s="197"/>
      <c r="E471" s="198" t="s">
        <v>1584</v>
      </c>
      <c r="F471" s="199">
        <f t="shared" si="243"/>
        <v>2</v>
      </c>
      <c r="G471" s="199">
        <f t="shared" si="244"/>
        <v>2</v>
      </c>
      <c r="H471" s="199">
        <f t="shared" si="245"/>
        <v>2</v>
      </c>
      <c r="I471" s="199">
        <f t="shared" si="246"/>
        <v>0</v>
      </c>
      <c r="J471" s="199">
        <f t="shared" si="247"/>
        <v>0</v>
      </c>
      <c r="K471" s="199">
        <f t="shared" si="248"/>
        <v>0</v>
      </c>
      <c r="L471" s="199">
        <f t="shared" si="249"/>
        <v>0</v>
      </c>
      <c r="M471" s="199">
        <f t="shared" si="250"/>
        <v>0</v>
      </c>
      <c r="N471" s="199">
        <f t="shared" si="251"/>
        <v>0</v>
      </c>
      <c r="O471" s="200">
        <f t="shared" si="252"/>
        <v>0</v>
      </c>
      <c r="P471" s="199">
        <f t="shared" si="253"/>
        <v>5</v>
      </c>
      <c r="Q471" s="199">
        <f t="shared" si="254"/>
        <v>0</v>
      </c>
      <c r="R471" s="199">
        <f t="shared" si="255"/>
        <v>0</v>
      </c>
      <c r="S471" s="201">
        <f t="shared" si="457"/>
        <v>0</v>
      </c>
      <c r="T471" s="202">
        <f t="shared" si="256"/>
        <v>3</v>
      </c>
      <c r="U471" s="199">
        <f t="shared" si="257"/>
        <v>0</v>
      </c>
      <c r="V471" s="199">
        <f t="shared" si="258"/>
        <v>0</v>
      </c>
      <c r="W471" s="199">
        <f t="shared" si="259"/>
        <v>0</v>
      </c>
      <c r="X471" s="201">
        <f t="shared" si="260"/>
        <v>0</v>
      </c>
      <c r="Y471" s="203">
        <f t="shared" si="261"/>
        <v>4</v>
      </c>
      <c r="Z471" s="199">
        <f t="shared" si="262"/>
        <v>0</v>
      </c>
      <c r="AA471" s="199">
        <f t="shared" si="263"/>
        <v>0</v>
      </c>
      <c r="AB471" s="199">
        <f t="shared" si="264"/>
        <v>0</v>
      </c>
      <c r="AC471" s="201">
        <f t="shared" si="265"/>
        <v>0</v>
      </c>
      <c r="AD471" s="202">
        <f t="shared" si="266"/>
        <v>4</v>
      </c>
      <c r="AE471" s="199">
        <f t="shared" si="267"/>
        <v>5</v>
      </c>
      <c r="AF471" s="199">
        <f t="shared" si="268"/>
        <v>0</v>
      </c>
      <c r="AG471" s="199">
        <f t="shared" si="269"/>
        <v>0</v>
      </c>
      <c r="AH471" s="201">
        <f t="shared" si="270"/>
        <v>0</v>
      </c>
      <c r="AI471" s="204">
        <f t="shared" si="271"/>
        <v>3</v>
      </c>
      <c r="AJ471" s="199">
        <f t="shared" si="272"/>
        <v>4</v>
      </c>
      <c r="AK471" s="199">
        <f t="shared" si="273"/>
        <v>0</v>
      </c>
      <c r="AL471" s="199">
        <f t="shared" si="274"/>
        <v>0</v>
      </c>
      <c r="AM471" s="201">
        <f t="shared" si="275"/>
        <v>0</v>
      </c>
      <c r="AN471" s="204">
        <f t="shared" si="276"/>
        <v>3</v>
      </c>
      <c r="AO471" s="199">
        <f t="shared" si="277"/>
        <v>0</v>
      </c>
      <c r="AP471" s="199">
        <f t="shared" si="278"/>
        <v>0</v>
      </c>
      <c r="AQ471" s="199">
        <f t="shared" si="279"/>
        <v>0</v>
      </c>
      <c r="AR471" s="201">
        <f t="shared" si="280"/>
        <v>0</v>
      </c>
      <c r="AS471" s="204">
        <f t="shared" si="281"/>
        <v>4</v>
      </c>
      <c r="AT471" s="199">
        <f t="shared" si="282"/>
        <v>5</v>
      </c>
      <c r="AU471" s="199">
        <f t="shared" si="283"/>
        <v>0</v>
      </c>
      <c r="AV471" s="199">
        <f t="shared" si="284"/>
        <v>0</v>
      </c>
      <c r="AW471" s="201">
        <f t="shared" si="285"/>
        <v>0</v>
      </c>
      <c r="AX471" s="205">
        <f t="shared" si="286"/>
        <v>3</v>
      </c>
      <c r="AY471" s="199">
        <f t="shared" si="287"/>
        <v>0</v>
      </c>
      <c r="AZ471" s="199">
        <f t="shared" si="288"/>
        <v>0</v>
      </c>
      <c r="BA471" s="199">
        <f t="shared" si="289"/>
        <v>0</v>
      </c>
      <c r="BB471" s="201">
        <f t="shared" si="290"/>
        <v>0</v>
      </c>
      <c r="BC471" s="204">
        <f t="shared" si="291"/>
        <v>4</v>
      </c>
      <c r="BD471" s="199">
        <f t="shared" si="292"/>
        <v>0</v>
      </c>
      <c r="BE471" s="199">
        <f t="shared" si="293"/>
        <v>0</v>
      </c>
      <c r="BF471" s="199">
        <f t="shared" si="294"/>
        <v>0</v>
      </c>
      <c r="BG471" s="201">
        <f t="shared" si="295"/>
        <v>0</v>
      </c>
      <c r="BH471" s="204">
        <f t="shared" si="296"/>
        <v>4</v>
      </c>
      <c r="BI471" s="199">
        <f t="shared" si="297"/>
        <v>0</v>
      </c>
      <c r="BJ471" s="199">
        <f t="shared" si="298"/>
        <v>0</v>
      </c>
      <c r="BK471" s="199">
        <f t="shared" si="299"/>
        <v>0</v>
      </c>
      <c r="BL471" s="201">
        <f t="shared" si="300"/>
        <v>0</v>
      </c>
      <c r="BM471" s="206">
        <f t="shared" si="301"/>
        <v>4</v>
      </c>
      <c r="BN471" s="199">
        <f t="shared" si="302"/>
        <v>5</v>
      </c>
      <c r="BO471" s="199">
        <f t="shared" si="303"/>
        <v>0</v>
      </c>
      <c r="BP471" s="199">
        <f t="shared" si="304"/>
        <v>0</v>
      </c>
      <c r="BQ471" s="201">
        <f t="shared" si="305"/>
        <v>0</v>
      </c>
      <c r="BR471" s="207">
        <f t="shared" si="306"/>
        <v>3</v>
      </c>
      <c r="BS471" s="199">
        <f t="shared" si="307"/>
        <v>0</v>
      </c>
      <c r="BT471" s="199">
        <f t="shared" si="308"/>
        <v>0</v>
      </c>
      <c r="BU471" s="199">
        <f t="shared" si="309"/>
        <v>0</v>
      </c>
      <c r="BV471" s="201">
        <f t="shared" si="310"/>
        <v>0</v>
      </c>
      <c r="BW471" s="207">
        <f t="shared" si="311"/>
        <v>4</v>
      </c>
      <c r="BX471" s="235">
        <v>30</v>
      </c>
      <c r="BY471" s="235">
        <v>30</v>
      </c>
      <c r="BZ471" s="193" t="e">
        <f t="shared" si="312"/>
        <v>#VALUE!</v>
      </c>
      <c r="CA471" s="193">
        <f t="shared" si="313"/>
        <v>20</v>
      </c>
      <c r="CB471" s="193" t="e">
        <f t="shared" si="314"/>
        <v>#VALUE!</v>
      </c>
      <c r="CC471" s="193" t="e">
        <f t="shared" si="315"/>
        <v>#VALUE!</v>
      </c>
      <c r="CD471" s="193" t="e">
        <f t="shared" si="316"/>
        <v>#VALUE!</v>
      </c>
      <c r="CE471" s="193" t="e">
        <f t="shared" si="317"/>
        <v>#VALUE!</v>
      </c>
      <c r="CF471" s="193" t="e">
        <f t="shared" si="318"/>
        <v>#VALUE!</v>
      </c>
      <c r="CG471" s="193" t="e">
        <f t="shared" si="319"/>
        <v>#VALUE!</v>
      </c>
      <c r="CH471" s="193" t="e">
        <f t="shared" si="320"/>
        <v>#VALUE!</v>
      </c>
      <c r="CI471" s="193" t="e">
        <f t="shared" si="321"/>
        <v>#VALUE!</v>
      </c>
      <c r="CJ471" s="193" t="e">
        <f t="shared" si="322"/>
        <v>#VALUE!</v>
      </c>
      <c r="CK471" s="193" t="e">
        <f t="shared" si="323"/>
        <v>#VALUE!</v>
      </c>
      <c r="CL471" s="193" t="e">
        <f t="shared" si="324"/>
        <v>#VALUE!</v>
      </c>
      <c r="CM471" s="193" t="e">
        <f t="shared" si="325"/>
        <v>#VALUE!</v>
      </c>
      <c r="CN471" s="193" t="e">
        <f t="shared" si="326"/>
        <v>#VALUE!</v>
      </c>
      <c r="CO471" s="209" t="str">
        <f t="shared" si="327"/>
        <v>2023PEC AI 318</v>
      </c>
      <c r="CP471" s="193" t="e">
        <f t="shared" si="328"/>
        <v>#VALUE!</v>
      </c>
      <c r="CQ471" s="158"/>
      <c r="CR471" s="193">
        <f t="shared" si="329"/>
        <v>20</v>
      </c>
      <c r="CS471" s="193" t="e">
        <f t="shared" si="330"/>
        <v>#VALUE!</v>
      </c>
      <c r="CT471" s="193" t="e">
        <f t="shared" si="331"/>
        <v>#VALUE!</v>
      </c>
      <c r="CU471" s="193" t="e">
        <f t="shared" si="332"/>
        <v>#VALUE!</v>
      </c>
      <c r="CV471" s="193" t="e">
        <f t="shared" si="333"/>
        <v>#VALUE!</v>
      </c>
      <c r="CW471" s="193" t="e">
        <f t="shared" si="334"/>
        <v>#VALUE!</v>
      </c>
      <c r="CX471" s="193" t="e">
        <f t="shared" si="335"/>
        <v>#VALUE!</v>
      </c>
      <c r="CY471" s="193" t="e">
        <f t="shared" si="336"/>
        <v>#VALUE!</v>
      </c>
      <c r="CZ471" s="193" t="e">
        <f t="shared" si="337"/>
        <v>#VALUE!</v>
      </c>
      <c r="DA471" s="193" t="e">
        <f t="shared" si="338"/>
        <v>#VALUE!</v>
      </c>
      <c r="DB471" s="193" t="e">
        <f t="shared" si="339"/>
        <v>#VALUE!</v>
      </c>
      <c r="DC471" s="193" t="e">
        <f t="shared" si="340"/>
        <v>#VALUE!</v>
      </c>
      <c r="DD471" s="193" t="e">
        <f t="shared" si="341"/>
        <v>#VALUE!</v>
      </c>
      <c r="DE471" s="159"/>
      <c r="DF471" s="159" t="e">
        <f t="shared" si="342"/>
        <v>#VALUE!</v>
      </c>
      <c r="DG471" s="159"/>
      <c r="DH471" s="159"/>
      <c r="DI471" s="159"/>
      <c r="DJ471" s="159"/>
      <c r="DK471" s="159"/>
      <c r="DL471" s="159"/>
      <c r="DM471" s="159"/>
      <c r="DN471" s="159"/>
      <c r="DO471" s="159"/>
      <c r="DP471" s="159"/>
      <c r="DQ471" s="159"/>
      <c r="DR471" s="159">
        <f t="shared" si="343"/>
        <v>30</v>
      </c>
      <c r="DS471" s="188">
        <f t="shared" si="344"/>
        <v>6</v>
      </c>
      <c r="DT471" s="159">
        <f t="shared" si="345"/>
        <v>5</v>
      </c>
      <c r="DU471" s="159">
        <f t="shared" si="346"/>
        <v>5</v>
      </c>
      <c r="DV471" s="159">
        <f t="shared" si="347"/>
        <v>4</v>
      </c>
      <c r="DW471" s="159">
        <f t="shared" si="348"/>
        <v>5</v>
      </c>
      <c r="DX471" s="159">
        <f t="shared" si="349"/>
        <v>0</v>
      </c>
      <c r="DY471" s="210">
        <f t="shared" si="350"/>
        <v>5</v>
      </c>
      <c r="DZ471" s="159">
        <f t="shared" si="351"/>
        <v>30</v>
      </c>
      <c r="EA471" s="159">
        <f t="shared" si="352"/>
        <v>6</v>
      </c>
      <c r="EB471" s="159">
        <f t="shared" si="353"/>
        <v>5</v>
      </c>
      <c r="EC471" s="159">
        <f t="shared" si="458"/>
        <v>0</v>
      </c>
      <c r="ED471" s="159">
        <f t="shared" si="458"/>
        <v>0</v>
      </c>
      <c r="EE471" s="159">
        <f t="shared" si="459"/>
        <v>5</v>
      </c>
      <c r="EF471" s="159">
        <f t="shared" si="459"/>
        <v>4</v>
      </c>
      <c r="EG471" s="159">
        <f t="shared" si="354"/>
        <v>0</v>
      </c>
      <c r="EH471" s="159">
        <f t="shared" si="355"/>
        <v>5</v>
      </c>
      <c r="EI471" s="159">
        <f t="shared" si="460"/>
        <v>0</v>
      </c>
      <c r="EJ471" s="159">
        <f t="shared" si="460"/>
        <v>0</v>
      </c>
      <c r="EK471" s="159">
        <f t="shared" si="461"/>
        <v>0</v>
      </c>
      <c r="EL471" s="159">
        <f t="shared" si="461"/>
        <v>5</v>
      </c>
      <c r="EM471" s="159">
        <f t="shared" si="356"/>
        <v>0</v>
      </c>
      <c r="EN471" s="159"/>
      <c r="EO471" s="159"/>
      <c r="EP471" s="188">
        <f t="shared" si="357"/>
        <v>6</v>
      </c>
      <c r="EQ471" s="159">
        <f t="shared" si="358"/>
        <v>6</v>
      </c>
      <c r="ER471" s="159">
        <f t="shared" si="359"/>
        <v>6</v>
      </c>
      <c r="ES471" s="159">
        <f t="shared" si="360"/>
        <v>5</v>
      </c>
      <c r="ET471" s="159">
        <f t="shared" si="361"/>
        <v>2</v>
      </c>
      <c r="EU471" s="159">
        <f t="shared" si="362"/>
        <v>5</v>
      </c>
      <c r="EV471" s="159"/>
      <c r="EW471" s="159">
        <f t="shared" si="363"/>
        <v>30</v>
      </c>
      <c r="EX471" s="159">
        <f t="shared" si="364"/>
        <v>6</v>
      </c>
      <c r="EY471" s="159">
        <f t="shared" si="365"/>
        <v>6</v>
      </c>
      <c r="EZ471" s="159">
        <f t="shared" si="462"/>
        <v>0</v>
      </c>
      <c r="FA471" s="159">
        <f t="shared" si="462"/>
        <v>0</v>
      </c>
      <c r="FB471" s="159">
        <f t="shared" si="463"/>
        <v>6</v>
      </c>
      <c r="FC471" s="159">
        <f t="shared" si="463"/>
        <v>5</v>
      </c>
      <c r="FD471" s="159">
        <f t="shared" si="366"/>
        <v>0</v>
      </c>
      <c r="FE471" s="159">
        <f t="shared" si="367"/>
        <v>2</v>
      </c>
      <c r="FF471" s="159">
        <f t="shared" si="464"/>
        <v>0</v>
      </c>
      <c r="FG471" s="159">
        <f t="shared" si="464"/>
        <v>0</v>
      </c>
      <c r="FH471" s="159">
        <f t="shared" si="368"/>
        <v>5</v>
      </c>
      <c r="FI471" s="159">
        <v>0</v>
      </c>
      <c r="FJ471" s="159">
        <v>0</v>
      </c>
      <c r="FK471" s="159"/>
      <c r="FL471" s="159"/>
      <c r="FM471" s="235">
        <v>30</v>
      </c>
    </row>
    <row r="472" spans="1:169" ht="18" x14ac:dyDescent="0.2">
      <c r="A472" s="213">
        <v>459</v>
      </c>
      <c r="B472" s="211">
        <v>211423243462</v>
      </c>
      <c r="C472" s="211" t="s">
        <v>1585</v>
      </c>
      <c r="D472" s="197"/>
      <c r="E472" s="212" t="s">
        <v>1586</v>
      </c>
      <c r="F472" s="199">
        <f t="shared" si="243"/>
        <v>2</v>
      </c>
      <c r="G472" s="199">
        <f t="shared" si="244"/>
        <v>2</v>
      </c>
      <c r="H472" s="199">
        <f t="shared" si="245"/>
        <v>2</v>
      </c>
      <c r="I472" s="199">
        <f t="shared" si="246"/>
        <v>2</v>
      </c>
      <c r="J472" s="199">
        <f t="shared" si="247"/>
        <v>2</v>
      </c>
      <c r="K472" s="199">
        <f t="shared" si="248"/>
        <v>2</v>
      </c>
      <c r="L472" s="199">
        <f t="shared" si="249"/>
        <v>2</v>
      </c>
      <c r="M472" s="199">
        <f t="shared" si="250"/>
        <v>0</v>
      </c>
      <c r="N472" s="199">
        <f t="shared" si="251"/>
        <v>0</v>
      </c>
      <c r="O472" s="200">
        <f t="shared" si="252"/>
        <v>0</v>
      </c>
      <c r="P472" s="199">
        <f t="shared" si="253"/>
        <v>0</v>
      </c>
      <c r="Q472" s="199">
        <f t="shared" si="254"/>
        <v>0</v>
      </c>
      <c r="R472" s="199">
        <f t="shared" si="255"/>
        <v>0</v>
      </c>
      <c r="S472" s="201">
        <f t="shared" si="457"/>
        <v>0</v>
      </c>
      <c r="T472" s="202">
        <f t="shared" si="256"/>
        <v>4</v>
      </c>
      <c r="U472" s="199">
        <f t="shared" si="257"/>
        <v>9</v>
      </c>
      <c r="V472" s="199">
        <f t="shared" si="258"/>
        <v>0</v>
      </c>
      <c r="W472" s="199">
        <f t="shared" si="259"/>
        <v>0</v>
      </c>
      <c r="X472" s="201">
        <f t="shared" si="260"/>
        <v>0</v>
      </c>
      <c r="Y472" s="203">
        <f t="shared" si="261"/>
        <v>3</v>
      </c>
      <c r="Z472" s="199">
        <f t="shared" si="262"/>
        <v>10</v>
      </c>
      <c r="AA472" s="199">
        <f t="shared" si="263"/>
        <v>0</v>
      </c>
      <c r="AB472" s="199">
        <f t="shared" si="264"/>
        <v>0</v>
      </c>
      <c r="AC472" s="201">
        <f t="shared" si="265"/>
        <v>0</v>
      </c>
      <c r="AD472" s="202">
        <f t="shared" si="266"/>
        <v>3</v>
      </c>
      <c r="AE472" s="199">
        <f t="shared" si="267"/>
        <v>0</v>
      </c>
      <c r="AF472" s="199">
        <f t="shared" si="268"/>
        <v>0</v>
      </c>
      <c r="AG472" s="199">
        <f t="shared" si="269"/>
        <v>0</v>
      </c>
      <c r="AH472" s="201">
        <f t="shared" si="270"/>
        <v>0</v>
      </c>
      <c r="AI472" s="204">
        <f t="shared" si="271"/>
        <v>4</v>
      </c>
      <c r="AJ472" s="199">
        <f t="shared" si="272"/>
        <v>0</v>
      </c>
      <c r="AK472" s="199">
        <f t="shared" si="273"/>
        <v>0</v>
      </c>
      <c r="AL472" s="199">
        <f t="shared" si="274"/>
        <v>0</v>
      </c>
      <c r="AM472" s="201">
        <f t="shared" si="275"/>
        <v>0</v>
      </c>
      <c r="AN472" s="204">
        <f t="shared" si="276"/>
        <v>4</v>
      </c>
      <c r="AO472" s="199">
        <f t="shared" si="277"/>
        <v>10</v>
      </c>
      <c r="AP472" s="199">
        <f t="shared" si="278"/>
        <v>0</v>
      </c>
      <c r="AQ472" s="199">
        <f t="shared" si="279"/>
        <v>0</v>
      </c>
      <c r="AR472" s="201">
        <f t="shared" si="280"/>
        <v>0</v>
      </c>
      <c r="AS472" s="204">
        <f t="shared" si="281"/>
        <v>3</v>
      </c>
      <c r="AT472" s="199">
        <f t="shared" si="282"/>
        <v>0</v>
      </c>
      <c r="AU472" s="199">
        <f t="shared" si="283"/>
        <v>0</v>
      </c>
      <c r="AV472" s="199">
        <f t="shared" si="284"/>
        <v>0</v>
      </c>
      <c r="AW472" s="201">
        <f t="shared" si="285"/>
        <v>0</v>
      </c>
      <c r="AX472" s="205">
        <f t="shared" si="286"/>
        <v>4</v>
      </c>
      <c r="AY472" s="199">
        <f t="shared" si="287"/>
        <v>10</v>
      </c>
      <c r="AZ472" s="199">
        <f t="shared" si="288"/>
        <v>0</v>
      </c>
      <c r="BA472" s="199">
        <f t="shared" si="289"/>
        <v>0</v>
      </c>
      <c r="BB472" s="201">
        <f t="shared" si="290"/>
        <v>0</v>
      </c>
      <c r="BC472" s="204">
        <f t="shared" si="291"/>
        <v>3</v>
      </c>
      <c r="BD472" s="199">
        <f t="shared" si="292"/>
        <v>6</v>
      </c>
      <c r="BE472" s="199">
        <f t="shared" si="293"/>
        <v>0</v>
      </c>
      <c r="BF472" s="199">
        <f t="shared" si="294"/>
        <v>0</v>
      </c>
      <c r="BG472" s="201">
        <f t="shared" si="295"/>
        <v>0</v>
      </c>
      <c r="BH472" s="204">
        <f t="shared" si="296"/>
        <v>3</v>
      </c>
      <c r="BI472" s="199">
        <f t="shared" si="297"/>
        <v>0</v>
      </c>
      <c r="BJ472" s="199">
        <f t="shared" si="298"/>
        <v>0</v>
      </c>
      <c r="BK472" s="199">
        <f t="shared" si="299"/>
        <v>0</v>
      </c>
      <c r="BL472" s="201">
        <f t="shared" si="300"/>
        <v>0</v>
      </c>
      <c r="BM472" s="206">
        <f t="shared" si="301"/>
        <v>4</v>
      </c>
      <c r="BN472" s="199">
        <f t="shared" si="302"/>
        <v>0</v>
      </c>
      <c r="BO472" s="199">
        <f t="shared" si="303"/>
        <v>0</v>
      </c>
      <c r="BP472" s="199">
        <f t="shared" si="304"/>
        <v>0</v>
      </c>
      <c r="BQ472" s="201">
        <f t="shared" si="305"/>
        <v>0</v>
      </c>
      <c r="BR472" s="207">
        <f t="shared" si="306"/>
        <v>4</v>
      </c>
      <c r="BS472" s="199">
        <f t="shared" si="307"/>
        <v>10</v>
      </c>
      <c r="BT472" s="199">
        <f t="shared" si="308"/>
        <v>0</v>
      </c>
      <c r="BU472" s="199">
        <f t="shared" si="309"/>
        <v>0</v>
      </c>
      <c r="BV472" s="201">
        <f t="shared" si="310"/>
        <v>0</v>
      </c>
      <c r="BW472" s="207">
        <f t="shared" si="311"/>
        <v>3</v>
      </c>
      <c r="BX472" s="235">
        <v>69</v>
      </c>
      <c r="BY472" s="235">
        <v>69</v>
      </c>
      <c r="BZ472" s="193" t="e">
        <f t="shared" si="312"/>
        <v>#VALUE!</v>
      </c>
      <c r="CA472" s="193">
        <f t="shared" si="313"/>
        <v>20</v>
      </c>
      <c r="CB472" s="193" t="e">
        <f t="shared" si="314"/>
        <v>#VALUE!</v>
      </c>
      <c r="CC472" s="193" t="e">
        <f t="shared" si="315"/>
        <v>#VALUE!</v>
      </c>
      <c r="CD472" s="193" t="e">
        <f t="shared" si="316"/>
        <v>#VALUE!</v>
      </c>
      <c r="CE472" s="193" t="e">
        <f t="shared" si="317"/>
        <v>#VALUE!</v>
      </c>
      <c r="CF472" s="193" t="e">
        <f t="shared" si="318"/>
        <v>#VALUE!</v>
      </c>
      <c r="CG472" s="193" t="e">
        <f t="shared" si="319"/>
        <v>#VALUE!</v>
      </c>
      <c r="CH472" s="193" t="e">
        <f t="shared" si="320"/>
        <v>#VALUE!</v>
      </c>
      <c r="CI472" s="193" t="e">
        <f t="shared" si="321"/>
        <v>#VALUE!</v>
      </c>
      <c r="CJ472" s="193" t="e">
        <f t="shared" si="322"/>
        <v>#VALUE!</v>
      </c>
      <c r="CK472" s="193" t="e">
        <f t="shared" si="323"/>
        <v>#VALUE!</v>
      </c>
      <c r="CL472" s="193" t="e">
        <f t="shared" si="324"/>
        <v>#VALUE!</v>
      </c>
      <c r="CM472" s="193" t="e">
        <f t="shared" si="325"/>
        <v>#VALUE!</v>
      </c>
      <c r="CN472" s="193" t="e">
        <f t="shared" si="326"/>
        <v>#VALUE!</v>
      </c>
      <c r="CO472" s="209" t="str">
        <f t="shared" si="327"/>
        <v>2023PEC AI 273</v>
      </c>
      <c r="CP472" s="193" t="e">
        <f t="shared" si="328"/>
        <v>#VALUE!</v>
      </c>
      <c r="CQ472" s="158"/>
      <c r="CR472" s="193">
        <f t="shared" si="329"/>
        <v>20</v>
      </c>
      <c r="CS472" s="193" t="e">
        <f t="shared" si="330"/>
        <v>#VALUE!</v>
      </c>
      <c r="CT472" s="193" t="e">
        <f t="shared" si="331"/>
        <v>#VALUE!</v>
      </c>
      <c r="CU472" s="193" t="e">
        <f t="shared" si="332"/>
        <v>#VALUE!</v>
      </c>
      <c r="CV472" s="193" t="e">
        <f t="shared" si="333"/>
        <v>#VALUE!</v>
      </c>
      <c r="CW472" s="193" t="e">
        <f t="shared" si="334"/>
        <v>#VALUE!</v>
      </c>
      <c r="CX472" s="193" t="e">
        <f t="shared" si="335"/>
        <v>#VALUE!</v>
      </c>
      <c r="CY472" s="193" t="e">
        <f t="shared" si="336"/>
        <v>#VALUE!</v>
      </c>
      <c r="CZ472" s="193" t="e">
        <f t="shared" si="337"/>
        <v>#VALUE!</v>
      </c>
      <c r="DA472" s="193" t="e">
        <f t="shared" si="338"/>
        <v>#VALUE!</v>
      </c>
      <c r="DB472" s="193" t="e">
        <f t="shared" si="339"/>
        <v>#VALUE!</v>
      </c>
      <c r="DC472" s="193" t="e">
        <f t="shared" si="340"/>
        <v>#VALUE!</v>
      </c>
      <c r="DD472" s="193" t="e">
        <f t="shared" si="341"/>
        <v>#VALUE!</v>
      </c>
      <c r="DE472" s="159"/>
      <c r="DF472" s="159" t="e">
        <f t="shared" si="342"/>
        <v>#VALUE!</v>
      </c>
      <c r="DG472" s="159"/>
      <c r="DH472" s="159"/>
      <c r="DI472" s="159"/>
      <c r="DJ472" s="159"/>
      <c r="DK472" s="159"/>
      <c r="DL472" s="159"/>
      <c r="DM472" s="159"/>
      <c r="DN472" s="159"/>
      <c r="DO472" s="159"/>
      <c r="DP472" s="159"/>
      <c r="DQ472" s="159"/>
      <c r="DR472" s="159">
        <f t="shared" si="343"/>
        <v>69</v>
      </c>
      <c r="DS472" s="188">
        <f t="shared" si="344"/>
        <v>14</v>
      </c>
      <c r="DT472" s="159">
        <f t="shared" si="345"/>
        <v>9</v>
      </c>
      <c r="DU472" s="159">
        <f t="shared" si="346"/>
        <v>10</v>
      </c>
      <c r="DV472" s="159">
        <f t="shared" si="347"/>
        <v>10</v>
      </c>
      <c r="DW472" s="159">
        <f t="shared" si="348"/>
        <v>10</v>
      </c>
      <c r="DX472" s="159">
        <f t="shared" si="349"/>
        <v>6</v>
      </c>
      <c r="DY472" s="210">
        <f t="shared" si="350"/>
        <v>10</v>
      </c>
      <c r="DZ472" s="159">
        <f t="shared" si="351"/>
        <v>69</v>
      </c>
      <c r="EA472" s="159">
        <f t="shared" si="352"/>
        <v>14</v>
      </c>
      <c r="EB472" s="159">
        <f t="shared" si="353"/>
        <v>0</v>
      </c>
      <c r="EC472" s="159">
        <f t="shared" si="458"/>
        <v>9</v>
      </c>
      <c r="ED472" s="159">
        <f t="shared" si="458"/>
        <v>10</v>
      </c>
      <c r="EE472" s="159">
        <f t="shared" si="459"/>
        <v>0</v>
      </c>
      <c r="EF472" s="159">
        <f t="shared" si="459"/>
        <v>0</v>
      </c>
      <c r="EG472" s="159">
        <f t="shared" si="354"/>
        <v>10</v>
      </c>
      <c r="EH472" s="159">
        <f t="shared" si="355"/>
        <v>0</v>
      </c>
      <c r="EI472" s="159">
        <f t="shared" si="460"/>
        <v>10</v>
      </c>
      <c r="EJ472" s="159">
        <f t="shared" si="460"/>
        <v>6</v>
      </c>
      <c r="EK472" s="159">
        <f t="shared" si="461"/>
        <v>0</v>
      </c>
      <c r="EL472" s="159">
        <f t="shared" si="461"/>
        <v>0</v>
      </c>
      <c r="EM472" s="159">
        <f t="shared" si="356"/>
        <v>10</v>
      </c>
      <c r="EN472" s="159"/>
      <c r="EO472" s="159"/>
      <c r="EP472" s="188">
        <f t="shared" si="357"/>
        <v>14</v>
      </c>
      <c r="EQ472" s="159">
        <f t="shared" si="358"/>
        <v>12</v>
      </c>
      <c r="ER472" s="159">
        <f t="shared" si="359"/>
        <v>12</v>
      </c>
      <c r="ES472" s="159">
        <f t="shared" si="360"/>
        <v>12</v>
      </c>
      <c r="ET472" s="159">
        <f t="shared" si="361"/>
        <v>8</v>
      </c>
      <c r="EU472" s="159">
        <f t="shared" si="362"/>
        <v>11</v>
      </c>
      <c r="EV472" s="159"/>
      <c r="EW472" s="159">
        <f t="shared" si="363"/>
        <v>69</v>
      </c>
      <c r="EX472" s="159">
        <f t="shared" si="364"/>
        <v>14</v>
      </c>
      <c r="EY472" s="159">
        <f t="shared" si="365"/>
        <v>0</v>
      </c>
      <c r="EZ472" s="159">
        <f t="shared" si="462"/>
        <v>12</v>
      </c>
      <c r="FA472" s="159">
        <f t="shared" si="462"/>
        <v>12</v>
      </c>
      <c r="FB472" s="159">
        <f t="shared" si="463"/>
        <v>0</v>
      </c>
      <c r="FC472" s="159">
        <f t="shared" si="463"/>
        <v>0</v>
      </c>
      <c r="FD472" s="159">
        <f t="shared" si="366"/>
        <v>12</v>
      </c>
      <c r="FE472" s="159">
        <f t="shared" si="367"/>
        <v>0</v>
      </c>
      <c r="FF472" s="159">
        <f t="shared" si="464"/>
        <v>8</v>
      </c>
      <c r="FG472" s="159">
        <f t="shared" si="464"/>
        <v>11</v>
      </c>
      <c r="FH472" s="159">
        <f t="shared" si="368"/>
        <v>0</v>
      </c>
      <c r="FI472" s="159">
        <v>0</v>
      </c>
      <c r="FJ472" s="159">
        <v>0</v>
      </c>
      <c r="FK472" s="159"/>
      <c r="FL472" s="159"/>
      <c r="FM472" s="235">
        <v>69</v>
      </c>
    </row>
    <row r="473" spans="1:169" ht="18" x14ac:dyDescent="0.2">
      <c r="A473" s="194">
        <v>460</v>
      </c>
      <c r="B473" s="195">
        <v>211423243463</v>
      </c>
      <c r="C473" s="196" t="s">
        <v>1587</v>
      </c>
      <c r="D473" s="197"/>
      <c r="E473" s="198" t="s">
        <v>1588</v>
      </c>
      <c r="F473" s="199">
        <f t="shared" si="243"/>
        <v>2</v>
      </c>
      <c r="G473" s="199">
        <f t="shared" si="244"/>
        <v>2</v>
      </c>
      <c r="H473" s="199">
        <f t="shared" si="245"/>
        <v>2</v>
      </c>
      <c r="I473" s="199">
        <f t="shared" si="246"/>
        <v>2</v>
      </c>
      <c r="J473" s="199">
        <f t="shared" si="247"/>
        <v>2</v>
      </c>
      <c r="K473" s="199">
        <f t="shared" si="248"/>
        <v>1</v>
      </c>
      <c r="L473" s="199">
        <f t="shared" si="249"/>
        <v>0</v>
      </c>
      <c r="M473" s="199">
        <f t="shared" si="250"/>
        <v>0</v>
      </c>
      <c r="N473" s="199">
        <f t="shared" si="251"/>
        <v>0</v>
      </c>
      <c r="O473" s="200">
        <f t="shared" si="252"/>
        <v>0</v>
      </c>
      <c r="P473" s="199">
        <f t="shared" si="253"/>
        <v>8</v>
      </c>
      <c r="Q473" s="199">
        <f t="shared" si="254"/>
        <v>0</v>
      </c>
      <c r="R473" s="199">
        <f t="shared" si="255"/>
        <v>0</v>
      </c>
      <c r="S473" s="201">
        <f t="shared" si="457"/>
        <v>0</v>
      </c>
      <c r="T473" s="202">
        <f t="shared" si="256"/>
        <v>3</v>
      </c>
      <c r="U473" s="199">
        <f t="shared" si="257"/>
        <v>0</v>
      </c>
      <c r="V473" s="199">
        <f t="shared" si="258"/>
        <v>0</v>
      </c>
      <c r="W473" s="199">
        <f t="shared" si="259"/>
        <v>0</v>
      </c>
      <c r="X473" s="201">
        <f t="shared" si="260"/>
        <v>0</v>
      </c>
      <c r="Y473" s="203">
        <f t="shared" si="261"/>
        <v>4</v>
      </c>
      <c r="Z473" s="199">
        <f t="shared" si="262"/>
        <v>0</v>
      </c>
      <c r="AA473" s="199">
        <f t="shared" si="263"/>
        <v>0</v>
      </c>
      <c r="AB473" s="199">
        <f t="shared" si="264"/>
        <v>0</v>
      </c>
      <c r="AC473" s="201">
        <f t="shared" si="265"/>
        <v>0</v>
      </c>
      <c r="AD473" s="202">
        <f t="shared" si="266"/>
        <v>4</v>
      </c>
      <c r="AE473" s="199">
        <f t="shared" si="267"/>
        <v>8</v>
      </c>
      <c r="AF473" s="199">
        <f t="shared" si="268"/>
        <v>0</v>
      </c>
      <c r="AG473" s="199">
        <f t="shared" si="269"/>
        <v>0</v>
      </c>
      <c r="AH473" s="201">
        <f t="shared" si="270"/>
        <v>0</v>
      </c>
      <c r="AI473" s="204">
        <f t="shared" si="271"/>
        <v>3</v>
      </c>
      <c r="AJ473" s="199">
        <f t="shared" si="272"/>
        <v>7</v>
      </c>
      <c r="AK473" s="199">
        <f t="shared" si="273"/>
        <v>0</v>
      </c>
      <c r="AL473" s="199">
        <f t="shared" si="274"/>
        <v>0</v>
      </c>
      <c r="AM473" s="201">
        <f t="shared" si="275"/>
        <v>0</v>
      </c>
      <c r="AN473" s="204">
        <f t="shared" si="276"/>
        <v>3</v>
      </c>
      <c r="AO473" s="199">
        <f t="shared" si="277"/>
        <v>0</v>
      </c>
      <c r="AP473" s="199">
        <f t="shared" si="278"/>
        <v>0</v>
      </c>
      <c r="AQ473" s="199">
        <f t="shared" si="279"/>
        <v>0</v>
      </c>
      <c r="AR473" s="201">
        <f t="shared" si="280"/>
        <v>0</v>
      </c>
      <c r="AS473" s="204">
        <f t="shared" si="281"/>
        <v>4</v>
      </c>
      <c r="AT473" s="199">
        <f t="shared" si="282"/>
        <v>8</v>
      </c>
      <c r="AU473" s="199">
        <f t="shared" si="283"/>
        <v>0</v>
      </c>
      <c r="AV473" s="199">
        <f t="shared" si="284"/>
        <v>0</v>
      </c>
      <c r="AW473" s="201">
        <f t="shared" si="285"/>
        <v>0</v>
      </c>
      <c r="AX473" s="205">
        <f t="shared" si="286"/>
        <v>3</v>
      </c>
      <c r="AY473" s="199">
        <f t="shared" si="287"/>
        <v>0</v>
      </c>
      <c r="AZ473" s="199">
        <f t="shared" si="288"/>
        <v>0</v>
      </c>
      <c r="BA473" s="199">
        <f t="shared" si="289"/>
        <v>0</v>
      </c>
      <c r="BB473" s="201">
        <f t="shared" si="290"/>
        <v>0</v>
      </c>
      <c r="BC473" s="204">
        <f t="shared" si="291"/>
        <v>4</v>
      </c>
      <c r="BD473" s="199">
        <f t="shared" si="292"/>
        <v>0</v>
      </c>
      <c r="BE473" s="199">
        <f t="shared" si="293"/>
        <v>0</v>
      </c>
      <c r="BF473" s="199">
        <f t="shared" si="294"/>
        <v>0</v>
      </c>
      <c r="BG473" s="201">
        <f t="shared" si="295"/>
        <v>0</v>
      </c>
      <c r="BH473" s="204">
        <f t="shared" si="296"/>
        <v>4</v>
      </c>
      <c r="BI473" s="199">
        <f t="shared" si="297"/>
        <v>3</v>
      </c>
      <c r="BJ473" s="199">
        <f t="shared" si="298"/>
        <v>0</v>
      </c>
      <c r="BK473" s="199">
        <f t="shared" si="299"/>
        <v>0</v>
      </c>
      <c r="BL473" s="201">
        <f t="shared" si="300"/>
        <v>0</v>
      </c>
      <c r="BM473" s="206">
        <f t="shared" si="301"/>
        <v>3</v>
      </c>
      <c r="BN473" s="199">
        <f t="shared" si="302"/>
        <v>8</v>
      </c>
      <c r="BO473" s="199">
        <f t="shared" si="303"/>
        <v>0</v>
      </c>
      <c r="BP473" s="199">
        <f t="shared" si="304"/>
        <v>0</v>
      </c>
      <c r="BQ473" s="201">
        <f t="shared" si="305"/>
        <v>0</v>
      </c>
      <c r="BR473" s="207">
        <f t="shared" si="306"/>
        <v>3</v>
      </c>
      <c r="BS473" s="199">
        <f t="shared" si="307"/>
        <v>0</v>
      </c>
      <c r="BT473" s="199">
        <f t="shared" si="308"/>
        <v>0</v>
      </c>
      <c r="BU473" s="199">
        <f t="shared" si="309"/>
        <v>0</v>
      </c>
      <c r="BV473" s="201">
        <f t="shared" si="310"/>
        <v>0</v>
      </c>
      <c r="BW473" s="207">
        <f t="shared" si="311"/>
        <v>4</v>
      </c>
      <c r="BX473" s="235">
        <v>53</v>
      </c>
      <c r="BY473" s="235">
        <v>53</v>
      </c>
      <c r="BZ473" s="193" t="e">
        <f t="shared" si="312"/>
        <v>#VALUE!</v>
      </c>
      <c r="CA473" s="193">
        <f t="shared" si="313"/>
        <v>20</v>
      </c>
      <c r="CB473" s="193" t="e">
        <f t="shared" si="314"/>
        <v>#VALUE!</v>
      </c>
      <c r="CC473" s="193" t="e">
        <f t="shared" si="315"/>
        <v>#VALUE!</v>
      </c>
      <c r="CD473" s="193" t="e">
        <f t="shared" si="316"/>
        <v>#VALUE!</v>
      </c>
      <c r="CE473" s="193" t="e">
        <f t="shared" si="317"/>
        <v>#VALUE!</v>
      </c>
      <c r="CF473" s="193" t="e">
        <f t="shared" si="318"/>
        <v>#VALUE!</v>
      </c>
      <c r="CG473" s="193" t="e">
        <f t="shared" si="319"/>
        <v>#VALUE!</v>
      </c>
      <c r="CH473" s="193" t="e">
        <f t="shared" si="320"/>
        <v>#VALUE!</v>
      </c>
      <c r="CI473" s="193" t="e">
        <f t="shared" si="321"/>
        <v>#VALUE!</v>
      </c>
      <c r="CJ473" s="193" t="e">
        <f t="shared" si="322"/>
        <v>#VALUE!</v>
      </c>
      <c r="CK473" s="193" t="e">
        <f t="shared" si="323"/>
        <v>#VALUE!</v>
      </c>
      <c r="CL473" s="193" t="e">
        <f t="shared" si="324"/>
        <v>#VALUE!</v>
      </c>
      <c r="CM473" s="193" t="e">
        <f t="shared" si="325"/>
        <v>#VALUE!</v>
      </c>
      <c r="CN473" s="193" t="e">
        <f t="shared" si="326"/>
        <v>#VALUE!</v>
      </c>
      <c r="CO473" s="209" t="str">
        <f t="shared" si="327"/>
        <v>2023PEC AI 319</v>
      </c>
      <c r="CP473" s="193" t="e">
        <f t="shared" si="328"/>
        <v>#VALUE!</v>
      </c>
      <c r="CQ473" s="158"/>
      <c r="CR473" s="193">
        <f t="shared" si="329"/>
        <v>20</v>
      </c>
      <c r="CS473" s="193" t="e">
        <f t="shared" si="330"/>
        <v>#VALUE!</v>
      </c>
      <c r="CT473" s="193" t="e">
        <f t="shared" si="331"/>
        <v>#VALUE!</v>
      </c>
      <c r="CU473" s="193" t="e">
        <f t="shared" si="332"/>
        <v>#VALUE!</v>
      </c>
      <c r="CV473" s="193" t="e">
        <f t="shared" si="333"/>
        <v>#VALUE!</v>
      </c>
      <c r="CW473" s="193" t="e">
        <f t="shared" si="334"/>
        <v>#VALUE!</v>
      </c>
      <c r="CX473" s="193" t="e">
        <f t="shared" si="335"/>
        <v>#VALUE!</v>
      </c>
      <c r="CY473" s="193" t="e">
        <f t="shared" si="336"/>
        <v>#VALUE!</v>
      </c>
      <c r="CZ473" s="193" t="e">
        <f t="shared" si="337"/>
        <v>#VALUE!</v>
      </c>
      <c r="DA473" s="193" t="e">
        <f t="shared" si="338"/>
        <v>#VALUE!</v>
      </c>
      <c r="DB473" s="193" t="e">
        <f t="shared" si="339"/>
        <v>#VALUE!</v>
      </c>
      <c r="DC473" s="193" t="e">
        <f t="shared" si="340"/>
        <v>#VALUE!</v>
      </c>
      <c r="DD473" s="193" t="e">
        <f t="shared" si="341"/>
        <v>#VALUE!</v>
      </c>
      <c r="DE473" s="159"/>
      <c r="DF473" s="159" t="e">
        <f t="shared" si="342"/>
        <v>#VALUE!</v>
      </c>
      <c r="DG473" s="159"/>
      <c r="DH473" s="159"/>
      <c r="DI473" s="159"/>
      <c r="DJ473" s="159"/>
      <c r="DK473" s="159"/>
      <c r="DL473" s="159"/>
      <c r="DM473" s="159"/>
      <c r="DN473" s="159"/>
      <c r="DO473" s="159"/>
      <c r="DP473" s="159"/>
      <c r="DQ473" s="159"/>
      <c r="DR473" s="159">
        <f t="shared" si="343"/>
        <v>53</v>
      </c>
      <c r="DS473" s="188">
        <f t="shared" si="344"/>
        <v>11</v>
      </c>
      <c r="DT473" s="159">
        <f t="shared" si="345"/>
        <v>8</v>
      </c>
      <c r="DU473" s="159">
        <f t="shared" si="346"/>
        <v>8</v>
      </c>
      <c r="DV473" s="159">
        <f t="shared" si="347"/>
        <v>7</v>
      </c>
      <c r="DW473" s="159">
        <f t="shared" si="348"/>
        <v>8</v>
      </c>
      <c r="DX473" s="159">
        <f t="shared" si="349"/>
        <v>3</v>
      </c>
      <c r="DY473" s="210">
        <f t="shared" si="350"/>
        <v>8</v>
      </c>
      <c r="DZ473" s="159">
        <f t="shared" si="351"/>
        <v>53</v>
      </c>
      <c r="EA473" s="159">
        <f t="shared" si="352"/>
        <v>11</v>
      </c>
      <c r="EB473" s="159">
        <f t="shared" si="353"/>
        <v>8</v>
      </c>
      <c r="EC473" s="159">
        <f t="shared" si="458"/>
        <v>0</v>
      </c>
      <c r="ED473" s="159">
        <f t="shared" si="458"/>
        <v>0</v>
      </c>
      <c r="EE473" s="159">
        <f t="shared" si="459"/>
        <v>8</v>
      </c>
      <c r="EF473" s="159">
        <f t="shared" si="459"/>
        <v>7</v>
      </c>
      <c r="EG473" s="159">
        <f t="shared" si="354"/>
        <v>0</v>
      </c>
      <c r="EH473" s="159">
        <f t="shared" si="355"/>
        <v>8</v>
      </c>
      <c r="EI473" s="159">
        <f t="shared" si="460"/>
        <v>0</v>
      </c>
      <c r="EJ473" s="159">
        <f t="shared" si="460"/>
        <v>0</v>
      </c>
      <c r="EK473" s="159">
        <f t="shared" si="461"/>
        <v>3</v>
      </c>
      <c r="EL473" s="159">
        <f t="shared" si="461"/>
        <v>8</v>
      </c>
      <c r="EM473" s="159">
        <f t="shared" si="356"/>
        <v>0</v>
      </c>
      <c r="EN473" s="159"/>
      <c r="EO473" s="159"/>
      <c r="EP473" s="188">
        <f t="shared" si="357"/>
        <v>11</v>
      </c>
      <c r="EQ473" s="159">
        <f t="shared" si="358"/>
        <v>10</v>
      </c>
      <c r="ER473" s="159">
        <f t="shared" si="359"/>
        <v>10</v>
      </c>
      <c r="ES473" s="159">
        <f t="shared" si="360"/>
        <v>8</v>
      </c>
      <c r="ET473" s="159">
        <f t="shared" si="361"/>
        <v>6</v>
      </c>
      <c r="EU473" s="159">
        <f t="shared" si="362"/>
        <v>8</v>
      </c>
      <c r="EV473" s="159"/>
      <c r="EW473" s="159">
        <f t="shared" si="363"/>
        <v>53</v>
      </c>
      <c r="EX473" s="159">
        <f t="shared" si="364"/>
        <v>11</v>
      </c>
      <c r="EY473" s="159">
        <f t="shared" si="365"/>
        <v>10</v>
      </c>
      <c r="EZ473" s="159">
        <f t="shared" si="462"/>
        <v>0</v>
      </c>
      <c r="FA473" s="159">
        <f t="shared" si="462"/>
        <v>0</v>
      </c>
      <c r="FB473" s="159">
        <f t="shared" si="463"/>
        <v>10</v>
      </c>
      <c r="FC473" s="159">
        <f t="shared" si="463"/>
        <v>8</v>
      </c>
      <c r="FD473" s="159">
        <f t="shared" si="366"/>
        <v>0</v>
      </c>
      <c r="FE473" s="159">
        <f t="shared" si="367"/>
        <v>6</v>
      </c>
      <c r="FF473" s="159">
        <f t="shared" si="464"/>
        <v>0</v>
      </c>
      <c r="FG473" s="159">
        <f t="shared" si="464"/>
        <v>0</v>
      </c>
      <c r="FH473" s="159">
        <f t="shared" si="368"/>
        <v>8</v>
      </c>
      <c r="FI473" s="159">
        <v>0</v>
      </c>
      <c r="FJ473" s="159">
        <v>0</v>
      </c>
      <c r="FK473" s="159"/>
      <c r="FL473" s="159"/>
      <c r="FM473" s="235">
        <v>53</v>
      </c>
    </row>
    <row r="474" spans="1:169" ht="18" x14ac:dyDescent="0.2">
      <c r="A474" s="213">
        <v>461</v>
      </c>
      <c r="B474" s="195">
        <v>211423243464</v>
      </c>
      <c r="C474" s="196" t="s">
        <v>1589</v>
      </c>
      <c r="D474" s="197"/>
      <c r="E474" s="198" t="s">
        <v>1590</v>
      </c>
      <c r="F474" s="199">
        <f t="shared" si="243"/>
        <v>2</v>
      </c>
      <c r="G474" s="199">
        <f t="shared" si="244"/>
        <v>2</v>
      </c>
      <c r="H474" s="199">
        <f t="shared" si="245"/>
        <v>2</v>
      </c>
      <c r="I474" s="199">
        <f t="shared" si="246"/>
        <v>2</v>
      </c>
      <c r="J474" s="199">
        <f t="shared" si="247"/>
        <v>2</v>
      </c>
      <c r="K474" s="199">
        <f t="shared" si="248"/>
        <v>2</v>
      </c>
      <c r="L474" s="199">
        <f t="shared" si="249"/>
        <v>0</v>
      </c>
      <c r="M474" s="199">
        <f t="shared" si="250"/>
        <v>0</v>
      </c>
      <c r="N474" s="199">
        <f t="shared" si="251"/>
        <v>0</v>
      </c>
      <c r="O474" s="200">
        <f t="shared" si="252"/>
        <v>0</v>
      </c>
      <c r="P474" s="199">
        <f t="shared" si="253"/>
        <v>0</v>
      </c>
      <c r="Q474" s="199">
        <f t="shared" si="254"/>
        <v>0</v>
      </c>
      <c r="R474" s="199">
        <f t="shared" si="255"/>
        <v>0</v>
      </c>
      <c r="S474" s="201">
        <f t="shared" si="457"/>
        <v>0</v>
      </c>
      <c r="T474" s="202">
        <f t="shared" si="256"/>
        <v>4</v>
      </c>
      <c r="U474" s="199">
        <f t="shared" si="257"/>
        <v>8</v>
      </c>
      <c r="V474" s="199">
        <f t="shared" si="258"/>
        <v>0</v>
      </c>
      <c r="W474" s="199">
        <f t="shared" si="259"/>
        <v>0</v>
      </c>
      <c r="X474" s="201">
        <f t="shared" si="260"/>
        <v>0</v>
      </c>
      <c r="Y474" s="203">
        <f t="shared" si="261"/>
        <v>3</v>
      </c>
      <c r="Z474" s="199">
        <f t="shared" si="262"/>
        <v>9</v>
      </c>
      <c r="AA474" s="199">
        <f t="shared" si="263"/>
        <v>0</v>
      </c>
      <c r="AB474" s="199">
        <f t="shared" si="264"/>
        <v>0</v>
      </c>
      <c r="AC474" s="201">
        <f t="shared" si="265"/>
        <v>0</v>
      </c>
      <c r="AD474" s="202">
        <f t="shared" si="266"/>
        <v>3</v>
      </c>
      <c r="AE474" s="199">
        <f t="shared" si="267"/>
        <v>0</v>
      </c>
      <c r="AF474" s="199">
        <f t="shared" si="268"/>
        <v>0</v>
      </c>
      <c r="AG474" s="199">
        <f t="shared" si="269"/>
        <v>0</v>
      </c>
      <c r="AH474" s="201">
        <f t="shared" si="270"/>
        <v>0</v>
      </c>
      <c r="AI474" s="204">
        <f t="shared" si="271"/>
        <v>4</v>
      </c>
      <c r="AJ474" s="199">
        <f t="shared" si="272"/>
        <v>0</v>
      </c>
      <c r="AK474" s="199">
        <f t="shared" si="273"/>
        <v>0</v>
      </c>
      <c r="AL474" s="199">
        <f t="shared" si="274"/>
        <v>0</v>
      </c>
      <c r="AM474" s="201">
        <f t="shared" si="275"/>
        <v>0</v>
      </c>
      <c r="AN474" s="204">
        <f t="shared" si="276"/>
        <v>4</v>
      </c>
      <c r="AO474" s="199">
        <f t="shared" si="277"/>
        <v>9</v>
      </c>
      <c r="AP474" s="199">
        <f t="shared" si="278"/>
        <v>0</v>
      </c>
      <c r="AQ474" s="199">
        <f t="shared" si="279"/>
        <v>0</v>
      </c>
      <c r="AR474" s="201">
        <f t="shared" si="280"/>
        <v>0</v>
      </c>
      <c r="AS474" s="204">
        <f t="shared" si="281"/>
        <v>3</v>
      </c>
      <c r="AT474" s="199">
        <f t="shared" si="282"/>
        <v>0</v>
      </c>
      <c r="AU474" s="199">
        <f t="shared" si="283"/>
        <v>0</v>
      </c>
      <c r="AV474" s="199">
        <f t="shared" si="284"/>
        <v>0</v>
      </c>
      <c r="AW474" s="201">
        <f t="shared" si="285"/>
        <v>0</v>
      </c>
      <c r="AX474" s="205">
        <f t="shared" si="286"/>
        <v>4</v>
      </c>
      <c r="AY474" s="199">
        <f t="shared" si="287"/>
        <v>9</v>
      </c>
      <c r="AZ474" s="199">
        <f t="shared" si="288"/>
        <v>0</v>
      </c>
      <c r="BA474" s="199">
        <f t="shared" si="289"/>
        <v>0</v>
      </c>
      <c r="BB474" s="201">
        <f t="shared" si="290"/>
        <v>0</v>
      </c>
      <c r="BC474" s="204">
        <f t="shared" si="291"/>
        <v>3</v>
      </c>
      <c r="BD474" s="199">
        <f t="shared" si="292"/>
        <v>4</v>
      </c>
      <c r="BE474" s="199">
        <f t="shared" si="293"/>
        <v>0</v>
      </c>
      <c r="BF474" s="199">
        <f t="shared" si="294"/>
        <v>0</v>
      </c>
      <c r="BG474" s="201">
        <f t="shared" si="295"/>
        <v>0</v>
      </c>
      <c r="BH474" s="204">
        <f t="shared" si="296"/>
        <v>3</v>
      </c>
      <c r="BI474" s="199">
        <f t="shared" si="297"/>
        <v>0</v>
      </c>
      <c r="BJ474" s="199">
        <f t="shared" si="298"/>
        <v>0</v>
      </c>
      <c r="BK474" s="199">
        <f t="shared" si="299"/>
        <v>0</v>
      </c>
      <c r="BL474" s="201">
        <f t="shared" si="300"/>
        <v>0</v>
      </c>
      <c r="BM474" s="206">
        <f t="shared" si="301"/>
        <v>4</v>
      </c>
      <c r="BN474" s="199">
        <f t="shared" si="302"/>
        <v>0</v>
      </c>
      <c r="BO474" s="199">
        <f t="shared" si="303"/>
        <v>0</v>
      </c>
      <c r="BP474" s="199">
        <f t="shared" si="304"/>
        <v>0</v>
      </c>
      <c r="BQ474" s="201">
        <f t="shared" si="305"/>
        <v>0</v>
      </c>
      <c r="BR474" s="207">
        <f t="shared" si="306"/>
        <v>4</v>
      </c>
      <c r="BS474" s="199">
        <f t="shared" si="307"/>
        <v>9</v>
      </c>
      <c r="BT474" s="199">
        <f t="shared" si="308"/>
        <v>0</v>
      </c>
      <c r="BU474" s="199">
        <f t="shared" si="309"/>
        <v>0</v>
      </c>
      <c r="BV474" s="201">
        <f t="shared" si="310"/>
        <v>0</v>
      </c>
      <c r="BW474" s="207">
        <f t="shared" si="311"/>
        <v>3</v>
      </c>
      <c r="BX474" s="235">
        <v>60</v>
      </c>
      <c r="BY474" s="235">
        <v>60</v>
      </c>
      <c r="BZ474" s="193" t="e">
        <f t="shared" si="312"/>
        <v>#VALUE!</v>
      </c>
      <c r="CA474" s="193">
        <f t="shared" si="313"/>
        <v>20</v>
      </c>
      <c r="CB474" s="193" t="e">
        <f t="shared" si="314"/>
        <v>#VALUE!</v>
      </c>
      <c r="CC474" s="193" t="e">
        <f t="shared" si="315"/>
        <v>#VALUE!</v>
      </c>
      <c r="CD474" s="193" t="e">
        <f t="shared" si="316"/>
        <v>#VALUE!</v>
      </c>
      <c r="CE474" s="193" t="e">
        <f t="shared" si="317"/>
        <v>#VALUE!</v>
      </c>
      <c r="CF474" s="193" t="e">
        <f t="shared" si="318"/>
        <v>#VALUE!</v>
      </c>
      <c r="CG474" s="193" t="e">
        <f t="shared" si="319"/>
        <v>#VALUE!</v>
      </c>
      <c r="CH474" s="193" t="e">
        <f t="shared" si="320"/>
        <v>#VALUE!</v>
      </c>
      <c r="CI474" s="193" t="e">
        <f t="shared" si="321"/>
        <v>#VALUE!</v>
      </c>
      <c r="CJ474" s="193" t="e">
        <f t="shared" si="322"/>
        <v>#VALUE!</v>
      </c>
      <c r="CK474" s="193" t="e">
        <f t="shared" si="323"/>
        <v>#VALUE!</v>
      </c>
      <c r="CL474" s="193" t="e">
        <f t="shared" si="324"/>
        <v>#VALUE!</v>
      </c>
      <c r="CM474" s="193" t="e">
        <f t="shared" si="325"/>
        <v>#VALUE!</v>
      </c>
      <c r="CN474" s="193" t="e">
        <f t="shared" si="326"/>
        <v>#VALUE!</v>
      </c>
      <c r="CO474" s="209" t="str">
        <f t="shared" si="327"/>
        <v>2023PEC AI 320</v>
      </c>
      <c r="CP474" s="193" t="e">
        <f t="shared" si="328"/>
        <v>#VALUE!</v>
      </c>
      <c r="CQ474" s="158"/>
      <c r="CR474" s="193">
        <f t="shared" si="329"/>
        <v>20</v>
      </c>
      <c r="CS474" s="193" t="e">
        <f t="shared" si="330"/>
        <v>#VALUE!</v>
      </c>
      <c r="CT474" s="193" t="e">
        <f t="shared" si="331"/>
        <v>#VALUE!</v>
      </c>
      <c r="CU474" s="193" t="e">
        <f t="shared" si="332"/>
        <v>#VALUE!</v>
      </c>
      <c r="CV474" s="193" t="e">
        <f t="shared" si="333"/>
        <v>#VALUE!</v>
      </c>
      <c r="CW474" s="193" t="e">
        <f t="shared" si="334"/>
        <v>#VALUE!</v>
      </c>
      <c r="CX474" s="193" t="e">
        <f t="shared" si="335"/>
        <v>#VALUE!</v>
      </c>
      <c r="CY474" s="193" t="e">
        <f t="shared" si="336"/>
        <v>#VALUE!</v>
      </c>
      <c r="CZ474" s="193" t="e">
        <f t="shared" si="337"/>
        <v>#VALUE!</v>
      </c>
      <c r="DA474" s="193" t="e">
        <f t="shared" si="338"/>
        <v>#VALUE!</v>
      </c>
      <c r="DB474" s="193" t="e">
        <f t="shared" si="339"/>
        <v>#VALUE!</v>
      </c>
      <c r="DC474" s="193" t="e">
        <f t="shared" si="340"/>
        <v>#VALUE!</v>
      </c>
      <c r="DD474" s="193" t="e">
        <f t="shared" si="341"/>
        <v>#VALUE!</v>
      </c>
      <c r="DE474" s="159"/>
      <c r="DF474" s="159" t="e">
        <f t="shared" si="342"/>
        <v>#VALUE!</v>
      </c>
      <c r="DG474" s="159"/>
      <c r="DH474" s="159"/>
      <c r="DI474" s="159"/>
      <c r="DJ474" s="159"/>
      <c r="DK474" s="159"/>
      <c r="DL474" s="159"/>
      <c r="DM474" s="159"/>
      <c r="DN474" s="159"/>
      <c r="DO474" s="159"/>
      <c r="DP474" s="159"/>
      <c r="DQ474" s="159"/>
      <c r="DR474" s="159">
        <f t="shared" si="343"/>
        <v>60</v>
      </c>
      <c r="DS474" s="188">
        <f t="shared" si="344"/>
        <v>12</v>
      </c>
      <c r="DT474" s="159">
        <f t="shared" si="345"/>
        <v>8</v>
      </c>
      <c r="DU474" s="159">
        <f t="shared" si="346"/>
        <v>9</v>
      </c>
      <c r="DV474" s="159">
        <f t="shared" si="347"/>
        <v>9</v>
      </c>
      <c r="DW474" s="159">
        <f t="shared" si="348"/>
        <v>9</v>
      </c>
      <c r="DX474" s="159">
        <f t="shared" si="349"/>
        <v>4</v>
      </c>
      <c r="DY474" s="210">
        <f t="shared" si="350"/>
        <v>9</v>
      </c>
      <c r="DZ474" s="159">
        <f t="shared" si="351"/>
        <v>60</v>
      </c>
      <c r="EA474" s="159">
        <f t="shared" si="352"/>
        <v>12</v>
      </c>
      <c r="EB474" s="159">
        <f t="shared" si="353"/>
        <v>0</v>
      </c>
      <c r="EC474" s="159">
        <f t="shared" si="458"/>
        <v>8</v>
      </c>
      <c r="ED474" s="159">
        <f t="shared" si="458"/>
        <v>9</v>
      </c>
      <c r="EE474" s="159">
        <f t="shared" si="459"/>
        <v>0</v>
      </c>
      <c r="EF474" s="159">
        <f t="shared" si="459"/>
        <v>0</v>
      </c>
      <c r="EG474" s="159">
        <f t="shared" si="354"/>
        <v>9</v>
      </c>
      <c r="EH474" s="159">
        <f t="shared" si="355"/>
        <v>0</v>
      </c>
      <c r="EI474" s="159">
        <f t="shared" si="460"/>
        <v>9</v>
      </c>
      <c r="EJ474" s="159">
        <f t="shared" si="460"/>
        <v>4</v>
      </c>
      <c r="EK474" s="159">
        <f t="shared" si="461"/>
        <v>0</v>
      </c>
      <c r="EL474" s="159">
        <f t="shared" si="461"/>
        <v>0</v>
      </c>
      <c r="EM474" s="159">
        <f t="shared" si="356"/>
        <v>9</v>
      </c>
      <c r="EN474" s="159"/>
      <c r="EO474" s="159"/>
      <c r="EP474" s="188">
        <f t="shared" si="357"/>
        <v>12</v>
      </c>
      <c r="EQ474" s="159">
        <f t="shared" si="358"/>
        <v>10</v>
      </c>
      <c r="ER474" s="159">
        <f t="shared" si="359"/>
        <v>11</v>
      </c>
      <c r="ES474" s="159">
        <f t="shared" si="360"/>
        <v>11</v>
      </c>
      <c r="ET474" s="159">
        <f t="shared" si="361"/>
        <v>6</v>
      </c>
      <c r="EU474" s="159">
        <f t="shared" si="362"/>
        <v>10</v>
      </c>
      <c r="EV474" s="159"/>
      <c r="EW474" s="159">
        <f t="shared" si="363"/>
        <v>60</v>
      </c>
      <c r="EX474" s="159">
        <f t="shared" si="364"/>
        <v>12</v>
      </c>
      <c r="EY474" s="159">
        <f t="shared" si="365"/>
        <v>0</v>
      </c>
      <c r="EZ474" s="159">
        <f t="shared" si="462"/>
        <v>10</v>
      </c>
      <c r="FA474" s="159">
        <f t="shared" si="462"/>
        <v>11</v>
      </c>
      <c r="FB474" s="159">
        <f t="shared" si="463"/>
        <v>0</v>
      </c>
      <c r="FC474" s="159">
        <f t="shared" si="463"/>
        <v>0</v>
      </c>
      <c r="FD474" s="159">
        <f t="shared" si="366"/>
        <v>11</v>
      </c>
      <c r="FE474" s="159">
        <f t="shared" si="367"/>
        <v>0</v>
      </c>
      <c r="FF474" s="159">
        <f t="shared" si="464"/>
        <v>6</v>
      </c>
      <c r="FG474" s="159">
        <f t="shared" si="464"/>
        <v>10</v>
      </c>
      <c r="FH474" s="159">
        <f t="shared" si="368"/>
        <v>0</v>
      </c>
      <c r="FI474" s="159">
        <v>0</v>
      </c>
      <c r="FJ474" s="159">
        <v>0</v>
      </c>
      <c r="FK474" s="159"/>
      <c r="FL474" s="159"/>
      <c r="FM474" s="235">
        <v>60</v>
      </c>
    </row>
    <row r="475" spans="1:169" ht="18" x14ac:dyDescent="0.2">
      <c r="A475" s="194">
        <v>462</v>
      </c>
      <c r="B475" s="211">
        <v>211423243465</v>
      </c>
      <c r="C475" s="211" t="s">
        <v>1591</v>
      </c>
      <c r="D475" s="197"/>
      <c r="E475" s="212" t="s">
        <v>1592</v>
      </c>
      <c r="F475" s="199">
        <f t="shared" si="243"/>
        <v>2</v>
      </c>
      <c r="G475" s="199">
        <f t="shared" si="244"/>
        <v>2</v>
      </c>
      <c r="H475" s="199">
        <f t="shared" si="245"/>
        <v>2</v>
      </c>
      <c r="I475" s="199">
        <f t="shared" si="246"/>
        <v>0</v>
      </c>
      <c r="J475" s="199">
        <f t="shared" si="247"/>
        <v>0</v>
      </c>
      <c r="K475" s="199">
        <f t="shared" si="248"/>
        <v>0</v>
      </c>
      <c r="L475" s="199">
        <f t="shared" si="249"/>
        <v>0</v>
      </c>
      <c r="M475" s="199">
        <f t="shared" si="250"/>
        <v>0</v>
      </c>
      <c r="N475" s="199">
        <f t="shared" si="251"/>
        <v>0</v>
      </c>
      <c r="O475" s="200">
        <f t="shared" si="252"/>
        <v>0</v>
      </c>
      <c r="P475" s="199">
        <f t="shared" si="253"/>
        <v>5</v>
      </c>
      <c r="Q475" s="199">
        <f t="shared" si="254"/>
        <v>0</v>
      </c>
      <c r="R475" s="199">
        <f t="shared" si="255"/>
        <v>0</v>
      </c>
      <c r="S475" s="201">
        <f t="shared" si="457"/>
        <v>0</v>
      </c>
      <c r="T475" s="202">
        <f t="shared" si="256"/>
        <v>3</v>
      </c>
      <c r="U475" s="199">
        <f t="shared" si="257"/>
        <v>0</v>
      </c>
      <c r="V475" s="199">
        <f t="shared" si="258"/>
        <v>0</v>
      </c>
      <c r="W475" s="199">
        <f t="shared" si="259"/>
        <v>0</v>
      </c>
      <c r="X475" s="201">
        <f t="shared" si="260"/>
        <v>0</v>
      </c>
      <c r="Y475" s="203">
        <f t="shared" si="261"/>
        <v>4</v>
      </c>
      <c r="Z475" s="199">
        <f t="shared" si="262"/>
        <v>0</v>
      </c>
      <c r="AA475" s="199">
        <f t="shared" si="263"/>
        <v>0</v>
      </c>
      <c r="AB475" s="199">
        <f t="shared" si="264"/>
        <v>0</v>
      </c>
      <c r="AC475" s="201">
        <f t="shared" si="265"/>
        <v>0</v>
      </c>
      <c r="AD475" s="202">
        <f t="shared" si="266"/>
        <v>4</v>
      </c>
      <c r="AE475" s="199">
        <f t="shared" si="267"/>
        <v>5</v>
      </c>
      <c r="AF475" s="199">
        <f t="shared" si="268"/>
        <v>0</v>
      </c>
      <c r="AG475" s="199">
        <f t="shared" si="269"/>
        <v>0</v>
      </c>
      <c r="AH475" s="201">
        <f t="shared" si="270"/>
        <v>0</v>
      </c>
      <c r="AI475" s="204">
        <f t="shared" si="271"/>
        <v>3</v>
      </c>
      <c r="AJ475" s="199">
        <f t="shared" si="272"/>
        <v>4</v>
      </c>
      <c r="AK475" s="199">
        <f t="shared" si="273"/>
        <v>0</v>
      </c>
      <c r="AL475" s="199">
        <f t="shared" si="274"/>
        <v>0</v>
      </c>
      <c r="AM475" s="201">
        <f t="shared" si="275"/>
        <v>0</v>
      </c>
      <c r="AN475" s="204">
        <f t="shared" si="276"/>
        <v>3</v>
      </c>
      <c r="AO475" s="199">
        <f t="shared" si="277"/>
        <v>0</v>
      </c>
      <c r="AP475" s="199">
        <f t="shared" si="278"/>
        <v>0</v>
      </c>
      <c r="AQ475" s="199">
        <f t="shared" si="279"/>
        <v>0</v>
      </c>
      <c r="AR475" s="201">
        <f t="shared" si="280"/>
        <v>0</v>
      </c>
      <c r="AS475" s="204">
        <f t="shared" si="281"/>
        <v>4</v>
      </c>
      <c r="AT475" s="199">
        <f t="shared" si="282"/>
        <v>5</v>
      </c>
      <c r="AU475" s="199">
        <f t="shared" si="283"/>
        <v>0</v>
      </c>
      <c r="AV475" s="199">
        <f t="shared" si="284"/>
        <v>0</v>
      </c>
      <c r="AW475" s="201">
        <f t="shared" si="285"/>
        <v>0</v>
      </c>
      <c r="AX475" s="205">
        <f t="shared" si="286"/>
        <v>3</v>
      </c>
      <c r="AY475" s="199">
        <f t="shared" si="287"/>
        <v>0</v>
      </c>
      <c r="AZ475" s="199">
        <f t="shared" si="288"/>
        <v>0</v>
      </c>
      <c r="BA475" s="199">
        <f t="shared" si="289"/>
        <v>0</v>
      </c>
      <c r="BB475" s="201">
        <f t="shared" si="290"/>
        <v>0</v>
      </c>
      <c r="BC475" s="204">
        <f t="shared" si="291"/>
        <v>4</v>
      </c>
      <c r="BD475" s="199">
        <f t="shared" si="292"/>
        <v>0</v>
      </c>
      <c r="BE475" s="199">
        <f t="shared" si="293"/>
        <v>0</v>
      </c>
      <c r="BF475" s="199">
        <f t="shared" si="294"/>
        <v>0</v>
      </c>
      <c r="BG475" s="201">
        <f t="shared" si="295"/>
        <v>0</v>
      </c>
      <c r="BH475" s="204">
        <f t="shared" si="296"/>
        <v>4</v>
      </c>
      <c r="BI475" s="199">
        <f t="shared" si="297"/>
        <v>0</v>
      </c>
      <c r="BJ475" s="199">
        <f t="shared" si="298"/>
        <v>0</v>
      </c>
      <c r="BK475" s="199">
        <f t="shared" si="299"/>
        <v>0</v>
      </c>
      <c r="BL475" s="201">
        <f t="shared" si="300"/>
        <v>0</v>
      </c>
      <c r="BM475" s="206">
        <f t="shared" si="301"/>
        <v>4</v>
      </c>
      <c r="BN475" s="199">
        <f t="shared" si="302"/>
        <v>5</v>
      </c>
      <c r="BO475" s="199">
        <f t="shared" si="303"/>
        <v>0</v>
      </c>
      <c r="BP475" s="199">
        <f t="shared" si="304"/>
        <v>0</v>
      </c>
      <c r="BQ475" s="201">
        <f t="shared" si="305"/>
        <v>0</v>
      </c>
      <c r="BR475" s="207">
        <f t="shared" si="306"/>
        <v>3</v>
      </c>
      <c r="BS475" s="199">
        <f t="shared" si="307"/>
        <v>0</v>
      </c>
      <c r="BT475" s="199">
        <f t="shared" si="308"/>
        <v>0</v>
      </c>
      <c r="BU475" s="199">
        <f t="shared" si="309"/>
        <v>0</v>
      </c>
      <c r="BV475" s="201">
        <f t="shared" si="310"/>
        <v>0</v>
      </c>
      <c r="BW475" s="207">
        <f t="shared" si="311"/>
        <v>4</v>
      </c>
      <c r="BX475" s="235">
        <v>30</v>
      </c>
      <c r="BY475" s="235">
        <v>30</v>
      </c>
      <c r="BZ475" s="193" t="e">
        <f t="shared" si="312"/>
        <v>#VALUE!</v>
      </c>
      <c r="CA475" s="193">
        <f t="shared" si="313"/>
        <v>20</v>
      </c>
      <c r="CB475" s="193" t="e">
        <f t="shared" si="314"/>
        <v>#VALUE!</v>
      </c>
      <c r="CC475" s="193" t="e">
        <f t="shared" si="315"/>
        <v>#VALUE!</v>
      </c>
      <c r="CD475" s="193" t="e">
        <f t="shared" si="316"/>
        <v>#VALUE!</v>
      </c>
      <c r="CE475" s="193" t="e">
        <f t="shared" si="317"/>
        <v>#VALUE!</v>
      </c>
      <c r="CF475" s="193" t="e">
        <f t="shared" si="318"/>
        <v>#VALUE!</v>
      </c>
      <c r="CG475" s="193" t="e">
        <f t="shared" si="319"/>
        <v>#VALUE!</v>
      </c>
      <c r="CH475" s="193" t="e">
        <f t="shared" si="320"/>
        <v>#VALUE!</v>
      </c>
      <c r="CI475" s="193" t="e">
        <f t="shared" si="321"/>
        <v>#VALUE!</v>
      </c>
      <c r="CJ475" s="193" t="e">
        <f t="shared" si="322"/>
        <v>#VALUE!</v>
      </c>
      <c r="CK475" s="193" t="e">
        <f t="shared" si="323"/>
        <v>#VALUE!</v>
      </c>
      <c r="CL475" s="193" t="e">
        <f t="shared" si="324"/>
        <v>#VALUE!</v>
      </c>
      <c r="CM475" s="193" t="e">
        <f t="shared" si="325"/>
        <v>#VALUE!</v>
      </c>
      <c r="CN475" s="193" t="e">
        <f t="shared" si="326"/>
        <v>#VALUE!</v>
      </c>
      <c r="CO475" s="209" t="str">
        <f t="shared" si="327"/>
        <v>2023PEC AI 274</v>
      </c>
      <c r="CP475" s="193" t="e">
        <f t="shared" si="328"/>
        <v>#VALUE!</v>
      </c>
      <c r="CQ475" s="158"/>
      <c r="CR475" s="193">
        <f t="shared" si="329"/>
        <v>20</v>
      </c>
      <c r="CS475" s="193" t="e">
        <f t="shared" si="330"/>
        <v>#VALUE!</v>
      </c>
      <c r="CT475" s="193" t="e">
        <f t="shared" si="331"/>
        <v>#VALUE!</v>
      </c>
      <c r="CU475" s="193" t="e">
        <f t="shared" si="332"/>
        <v>#VALUE!</v>
      </c>
      <c r="CV475" s="193" t="e">
        <f t="shared" si="333"/>
        <v>#VALUE!</v>
      </c>
      <c r="CW475" s="193" t="e">
        <f t="shared" si="334"/>
        <v>#VALUE!</v>
      </c>
      <c r="CX475" s="193" t="e">
        <f t="shared" si="335"/>
        <v>#VALUE!</v>
      </c>
      <c r="CY475" s="193" t="e">
        <f t="shared" si="336"/>
        <v>#VALUE!</v>
      </c>
      <c r="CZ475" s="193" t="e">
        <f t="shared" si="337"/>
        <v>#VALUE!</v>
      </c>
      <c r="DA475" s="193" t="e">
        <f t="shared" si="338"/>
        <v>#VALUE!</v>
      </c>
      <c r="DB475" s="193" t="e">
        <f t="shared" si="339"/>
        <v>#VALUE!</v>
      </c>
      <c r="DC475" s="193" t="e">
        <f t="shared" si="340"/>
        <v>#VALUE!</v>
      </c>
      <c r="DD475" s="193" t="e">
        <f t="shared" si="341"/>
        <v>#VALUE!</v>
      </c>
      <c r="DE475" s="159"/>
      <c r="DF475" s="159" t="e">
        <f t="shared" si="342"/>
        <v>#VALUE!</v>
      </c>
      <c r="DG475" s="159"/>
      <c r="DH475" s="159"/>
      <c r="DI475" s="159"/>
      <c r="DJ475" s="159"/>
      <c r="DK475" s="159"/>
      <c r="DL475" s="159"/>
      <c r="DM475" s="159"/>
      <c r="DN475" s="159"/>
      <c r="DO475" s="159"/>
      <c r="DP475" s="159"/>
      <c r="DQ475" s="159"/>
      <c r="DR475" s="159">
        <f t="shared" si="343"/>
        <v>30</v>
      </c>
      <c r="DS475" s="188">
        <f t="shared" si="344"/>
        <v>6</v>
      </c>
      <c r="DT475" s="159">
        <f t="shared" si="345"/>
        <v>5</v>
      </c>
      <c r="DU475" s="159">
        <f t="shared" si="346"/>
        <v>5</v>
      </c>
      <c r="DV475" s="159">
        <f t="shared" si="347"/>
        <v>4</v>
      </c>
      <c r="DW475" s="159">
        <f t="shared" si="348"/>
        <v>5</v>
      </c>
      <c r="DX475" s="159">
        <f t="shared" si="349"/>
        <v>0</v>
      </c>
      <c r="DY475" s="210">
        <f t="shared" si="350"/>
        <v>5</v>
      </c>
      <c r="DZ475" s="159">
        <f t="shared" si="351"/>
        <v>30</v>
      </c>
      <c r="EA475" s="159">
        <f t="shared" si="352"/>
        <v>6</v>
      </c>
      <c r="EB475" s="159">
        <f t="shared" si="353"/>
        <v>5</v>
      </c>
      <c r="EC475" s="159">
        <f t="shared" si="458"/>
        <v>0</v>
      </c>
      <c r="ED475" s="159">
        <f t="shared" si="458"/>
        <v>0</v>
      </c>
      <c r="EE475" s="159">
        <f t="shared" si="459"/>
        <v>5</v>
      </c>
      <c r="EF475" s="159">
        <f t="shared" si="459"/>
        <v>4</v>
      </c>
      <c r="EG475" s="159">
        <f t="shared" si="354"/>
        <v>0</v>
      </c>
      <c r="EH475" s="159">
        <f t="shared" si="355"/>
        <v>5</v>
      </c>
      <c r="EI475" s="159">
        <f t="shared" si="460"/>
        <v>0</v>
      </c>
      <c r="EJ475" s="159">
        <f t="shared" si="460"/>
        <v>0</v>
      </c>
      <c r="EK475" s="159">
        <f t="shared" si="461"/>
        <v>0</v>
      </c>
      <c r="EL475" s="159">
        <f t="shared" si="461"/>
        <v>5</v>
      </c>
      <c r="EM475" s="159">
        <f t="shared" si="356"/>
        <v>0</v>
      </c>
      <c r="EN475" s="159"/>
      <c r="EO475" s="159"/>
      <c r="EP475" s="188">
        <f t="shared" si="357"/>
        <v>6</v>
      </c>
      <c r="EQ475" s="159">
        <f t="shared" si="358"/>
        <v>6</v>
      </c>
      <c r="ER475" s="159">
        <f t="shared" si="359"/>
        <v>6</v>
      </c>
      <c r="ES475" s="159">
        <f t="shared" si="360"/>
        <v>5</v>
      </c>
      <c r="ET475" s="159">
        <f t="shared" si="361"/>
        <v>2</v>
      </c>
      <c r="EU475" s="159">
        <f t="shared" si="362"/>
        <v>5</v>
      </c>
      <c r="EV475" s="159"/>
      <c r="EW475" s="159">
        <f t="shared" si="363"/>
        <v>30</v>
      </c>
      <c r="EX475" s="159">
        <f t="shared" si="364"/>
        <v>6</v>
      </c>
      <c r="EY475" s="159">
        <f t="shared" si="365"/>
        <v>6</v>
      </c>
      <c r="EZ475" s="159">
        <f t="shared" si="462"/>
        <v>0</v>
      </c>
      <c r="FA475" s="159">
        <f t="shared" si="462"/>
        <v>0</v>
      </c>
      <c r="FB475" s="159">
        <f t="shared" si="463"/>
        <v>6</v>
      </c>
      <c r="FC475" s="159">
        <f t="shared" si="463"/>
        <v>5</v>
      </c>
      <c r="FD475" s="159">
        <f t="shared" si="366"/>
        <v>0</v>
      </c>
      <c r="FE475" s="159">
        <f t="shared" si="367"/>
        <v>2</v>
      </c>
      <c r="FF475" s="159">
        <f t="shared" si="464"/>
        <v>0</v>
      </c>
      <c r="FG475" s="159">
        <f t="shared" si="464"/>
        <v>0</v>
      </c>
      <c r="FH475" s="159">
        <f t="shared" si="368"/>
        <v>5</v>
      </c>
      <c r="FI475" s="159">
        <v>0</v>
      </c>
      <c r="FJ475" s="159">
        <v>0</v>
      </c>
      <c r="FK475" s="159"/>
      <c r="FL475" s="159"/>
      <c r="FM475" s="235">
        <v>30</v>
      </c>
    </row>
    <row r="476" spans="1:169" ht="18" x14ac:dyDescent="0.2">
      <c r="A476" s="213">
        <v>463</v>
      </c>
      <c r="B476" s="195">
        <v>211423243466</v>
      </c>
      <c r="C476" s="196" t="s">
        <v>1593</v>
      </c>
      <c r="D476" s="197"/>
      <c r="E476" s="198" t="s">
        <v>1594</v>
      </c>
      <c r="F476" s="199">
        <f t="shared" si="243"/>
        <v>2</v>
      </c>
      <c r="G476" s="199">
        <f t="shared" si="244"/>
        <v>2</v>
      </c>
      <c r="H476" s="199">
        <f t="shared" si="245"/>
        <v>2</v>
      </c>
      <c r="I476" s="199">
        <f t="shared" si="246"/>
        <v>2</v>
      </c>
      <c r="J476" s="199">
        <f t="shared" si="247"/>
        <v>2</v>
      </c>
      <c r="K476" s="199">
        <f t="shared" si="248"/>
        <v>2</v>
      </c>
      <c r="L476" s="199">
        <f t="shared" si="249"/>
        <v>0</v>
      </c>
      <c r="M476" s="199">
        <f t="shared" si="250"/>
        <v>0</v>
      </c>
      <c r="N476" s="199">
        <f t="shared" si="251"/>
        <v>0</v>
      </c>
      <c r="O476" s="200">
        <f t="shared" si="252"/>
        <v>0</v>
      </c>
      <c r="P476" s="199">
        <f t="shared" si="253"/>
        <v>0</v>
      </c>
      <c r="Q476" s="199">
        <f t="shared" si="254"/>
        <v>0</v>
      </c>
      <c r="R476" s="199">
        <f t="shared" si="255"/>
        <v>0</v>
      </c>
      <c r="S476" s="201">
        <f t="shared" si="457"/>
        <v>0</v>
      </c>
      <c r="T476" s="202">
        <f t="shared" si="256"/>
        <v>4</v>
      </c>
      <c r="U476" s="199">
        <f t="shared" si="257"/>
        <v>8</v>
      </c>
      <c r="V476" s="199">
        <f t="shared" si="258"/>
        <v>0</v>
      </c>
      <c r="W476" s="199">
        <f t="shared" si="259"/>
        <v>0</v>
      </c>
      <c r="X476" s="201">
        <f t="shared" si="260"/>
        <v>0</v>
      </c>
      <c r="Y476" s="203">
        <f t="shared" si="261"/>
        <v>3</v>
      </c>
      <c r="Z476" s="199">
        <f t="shared" si="262"/>
        <v>9</v>
      </c>
      <c r="AA476" s="199">
        <f t="shared" si="263"/>
        <v>0</v>
      </c>
      <c r="AB476" s="199">
        <f t="shared" si="264"/>
        <v>0</v>
      </c>
      <c r="AC476" s="201">
        <f t="shared" si="265"/>
        <v>0</v>
      </c>
      <c r="AD476" s="202">
        <f t="shared" si="266"/>
        <v>3</v>
      </c>
      <c r="AE476" s="199">
        <f t="shared" si="267"/>
        <v>0</v>
      </c>
      <c r="AF476" s="199">
        <f t="shared" si="268"/>
        <v>0</v>
      </c>
      <c r="AG476" s="199">
        <f t="shared" si="269"/>
        <v>0</v>
      </c>
      <c r="AH476" s="201">
        <f t="shared" si="270"/>
        <v>0</v>
      </c>
      <c r="AI476" s="204">
        <f t="shared" si="271"/>
        <v>4</v>
      </c>
      <c r="AJ476" s="199">
        <f t="shared" si="272"/>
        <v>0</v>
      </c>
      <c r="AK476" s="199">
        <f t="shared" si="273"/>
        <v>0</v>
      </c>
      <c r="AL476" s="199">
        <f t="shared" si="274"/>
        <v>0</v>
      </c>
      <c r="AM476" s="201">
        <f t="shared" si="275"/>
        <v>0</v>
      </c>
      <c r="AN476" s="204">
        <f t="shared" si="276"/>
        <v>4</v>
      </c>
      <c r="AO476" s="199">
        <f t="shared" si="277"/>
        <v>9</v>
      </c>
      <c r="AP476" s="199">
        <f t="shared" si="278"/>
        <v>0</v>
      </c>
      <c r="AQ476" s="199">
        <f t="shared" si="279"/>
        <v>0</v>
      </c>
      <c r="AR476" s="201">
        <f t="shared" si="280"/>
        <v>0</v>
      </c>
      <c r="AS476" s="204">
        <f t="shared" si="281"/>
        <v>3</v>
      </c>
      <c r="AT476" s="199">
        <f t="shared" si="282"/>
        <v>0</v>
      </c>
      <c r="AU476" s="199">
        <f t="shared" si="283"/>
        <v>0</v>
      </c>
      <c r="AV476" s="199">
        <f t="shared" si="284"/>
        <v>0</v>
      </c>
      <c r="AW476" s="201">
        <f t="shared" si="285"/>
        <v>0</v>
      </c>
      <c r="AX476" s="205">
        <f t="shared" si="286"/>
        <v>4</v>
      </c>
      <c r="AY476" s="199">
        <f t="shared" si="287"/>
        <v>9</v>
      </c>
      <c r="AZ476" s="199">
        <f t="shared" si="288"/>
        <v>0</v>
      </c>
      <c r="BA476" s="199">
        <f t="shared" si="289"/>
        <v>0</v>
      </c>
      <c r="BB476" s="201">
        <f t="shared" si="290"/>
        <v>0</v>
      </c>
      <c r="BC476" s="204">
        <f t="shared" si="291"/>
        <v>3</v>
      </c>
      <c r="BD476" s="199">
        <f t="shared" si="292"/>
        <v>4</v>
      </c>
      <c r="BE476" s="199">
        <f t="shared" si="293"/>
        <v>0</v>
      </c>
      <c r="BF476" s="199">
        <f t="shared" si="294"/>
        <v>0</v>
      </c>
      <c r="BG476" s="201">
        <f t="shared" si="295"/>
        <v>0</v>
      </c>
      <c r="BH476" s="204">
        <f t="shared" si="296"/>
        <v>3</v>
      </c>
      <c r="BI476" s="199">
        <f t="shared" si="297"/>
        <v>0</v>
      </c>
      <c r="BJ476" s="199">
        <f t="shared" si="298"/>
        <v>0</v>
      </c>
      <c r="BK476" s="199">
        <f t="shared" si="299"/>
        <v>0</v>
      </c>
      <c r="BL476" s="201">
        <f t="shared" si="300"/>
        <v>0</v>
      </c>
      <c r="BM476" s="206">
        <f t="shared" si="301"/>
        <v>4</v>
      </c>
      <c r="BN476" s="199">
        <f t="shared" si="302"/>
        <v>0</v>
      </c>
      <c r="BO476" s="199">
        <f t="shared" si="303"/>
        <v>0</v>
      </c>
      <c r="BP476" s="199">
        <f t="shared" si="304"/>
        <v>0</v>
      </c>
      <c r="BQ476" s="201">
        <f t="shared" si="305"/>
        <v>0</v>
      </c>
      <c r="BR476" s="207">
        <f t="shared" si="306"/>
        <v>4</v>
      </c>
      <c r="BS476" s="199">
        <f t="shared" si="307"/>
        <v>9</v>
      </c>
      <c r="BT476" s="199">
        <f t="shared" si="308"/>
        <v>0</v>
      </c>
      <c r="BU476" s="199">
        <f t="shared" si="309"/>
        <v>0</v>
      </c>
      <c r="BV476" s="201">
        <f t="shared" si="310"/>
        <v>0</v>
      </c>
      <c r="BW476" s="207">
        <f t="shared" si="311"/>
        <v>3</v>
      </c>
      <c r="BX476" s="235">
        <v>60</v>
      </c>
      <c r="BY476" s="235">
        <v>60</v>
      </c>
      <c r="BZ476" s="193" t="e">
        <f t="shared" si="312"/>
        <v>#VALUE!</v>
      </c>
      <c r="CA476" s="193">
        <f t="shared" si="313"/>
        <v>20</v>
      </c>
      <c r="CB476" s="193" t="e">
        <f t="shared" si="314"/>
        <v>#VALUE!</v>
      </c>
      <c r="CC476" s="193" t="e">
        <f t="shared" si="315"/>
        <v>#VALUE!</v>
      </c>
      <c r="CD476" s="193" t="e">
        <f t="shared" si="316"/>
        <v>#VALUE!</v>
      </c>
      <c r="CE476" s="193" t="e">
        <f t="shared" si="317"/>
        <v>#VALUE!</v>
      </c>
      <c r="CF476" s="193" t="e">
        <f t="shared" si="318"/>
        <v>#VALUE!</v>
      </c>
      <c r="CG476" s="193" t="e">
        <f t="shared" si="319"/>
        <v>#VALUE!</v>
      </c>
      <c r="CH476" s="193" t="e">
        <f t="shared" si="320"/>
        <v>#VALUE!</v>
      </c>
      <c r="CI476" s="193" t="e">
        <f t="shared" si="321"/>
        <v>#VALUE!</v>
      </c>
      <c r="CJ476" s="193" t="e">
        <f t="shared" si="322"/>
        <v>#VALUE!</v>
      </c>
      <c r="CK476" s="193" t="e">
        <f t="shared" si="323"/>
        <v>#VALUE!</v>
      </c>
      <c r="CL476" s="193" t="e">
        <f t="shared" si="324"/>
        <v>#VALUE!</v>
      </c>
      <c r="CM476" s="193" t="e">
        <f t="shared" si="325"/>
        <v>#VALUE!</v>
      </c>
      <c r="CN476" s="193" t="e">
        <f t="shared" si="326"/>
        <v>#VALUE!</v>
      </c>
      <c r="CO476" s="209" t="str">
        <f t="shared" si="327"/>
        <v>2023PEC AI 321</v>
      </c>
      <c r="CP476" s="193" t="e">
        <f t="shared" si="328"/>
        <v>#VALUE!</v>
      </c>
      <c r="CQ476" s="158"/>
      <c r="CR476" s="193">
        <f t="shared" si="329"/>
        <v>20</v>
      </c>
      <c r="CS476" s="193" t="e">
        <f t="shared" si="330"/>
        <v>#VALUE!</v>
      </c>
      <c r="CT476" s="193" t="e">
        <f t="shared" si="331"/>
        <v>#VALUE!</v>
      </c>
      <c r="CU476" s="193" t="e">
        <f t="shared" si="332"/>
        <v>#VALUE!</v>
      </c>
      <c r="CV476" s="193" t="e">
        <f t="shared" si="333"/>
        <v>#VALUE!</v>
      </c>
      <c r="CW476" s="193" t="e">
        <f t="shared" si="334"/>
        <v>#VALUE!</v>
      </c>
      <c r="CX476" s="193" t="e">
        <f t="shared" si="335"/>
        <v>#VALUE!</v>
      </c>
      <c r="CY476" s="193" t="e">
        <f t="shared" si="336"/>
        <v>#VALUE!</v>
      </c>
      <c r="CZ476" s="193" t="e">
        <f t="shared" si="337"/>
        <v>#VALUE!</v>
      </c>
      <c r="DA476" s="193" t="e">
        <f t="shared" si="338"/>
        <v>#VALUE!</v>
      </c>
      <c r="DB476" s="193" t="e">
        <f t="shared" si="339"/>
        <v>#VALUE!</v>
      </c>
      <c r="DC476" s="193" t="e">
        <f t="shared" si="340"/>
        <v>#VALUE!</v>
      </c>
      <c r="DD476" s="193" t="e">
        <f t="shared" si="341"/>
        <v>#VALUE!</v>
      </c>
      <c r="DE476" s="159"/>
      <c r="DF476" s="159" t="e">
        <f t="shared" si="342"/>
        <v>#VALUE!</v>
      </c>
      <c r="DG476" s="159"/>
      <c r="DH476" s="159"/>
      <c r="DI476" s="159"/>
      <c r="DJ476" s="159"/>
      <c r="DK476" s="159"/>
      <c r="DL476" s="159"/>
      <c r="DM476" s="159"/>
      <c r="DN476" s="159"/>
      <c r="DO476" s="159"/>
      <c r="DP476" s="159"/>
      <c r="DQ476" s="159"/>
      <c r="DR476" s="159">
        <f t="shared" si="343"/>
        <v>60</v>
      </c>
      <c r="DS476" s="188">
        <f t="shared" si="344"/>
        <v>12</v>
      </c>
      <c r="DT476" s="159">
        <f t="shared" si="345"/>
        <v>8</v>
      </c>
      <c r="DU476" s="159">
        <f t="shared" si="346"/>
        <v>9</v>
      </c>
      <c r="DV476" s="159">
        <f t="shared" si="347"/>
        <v>9</v>
      </c>
      <c r="DW476" s="159">
        <f t="shared" si="348"/>
        <v>9</v>
      </c>
      <c r="DX476" s="159">
        <f t="shared" si="349"/>
        <v>4</v>
      </c>
      <c r="DY476" s="210">
        <f t="shared" si="350"/>
        <v>9</v>
      </c>
      <c r="DZ476" s="159">
        <f t="shared" si="351"/>
        <v>60</v>
      </c>
      <c r="EA476" s="159">
        <f t="shared" si="352"/>
        <v>12</v>
      </c>
      <c r="EB476" s="159">
        <f t="shared" si="353"/>
        <v>0</v>
      </c>
      <c r="EC476" s="159">
        <f t="shared" si="458"/>
        <v>8</v>
      </c>
      <c r="ED476" s="159">
        <f t="shared" si="458"/>
        <v>9</v>
      </c>
      <c r="EE476" s="159">
        <f t="shared" si="459"/>
        <v>0</v>
      </c>
      <c r="EF476" s="159">
        <f t="shared" si="459"/>
        <v>0</v>
      </c>
      <c r="EG476" s="159">
        <f t="shared" si="354"/>
        <v>9</v>
      </c>
      <c r="EH476" s="159">
        <f t="shared" si="355"/>
        <v>0</v>
      </c>
      <c r="EI476" s="159">
        <f t="shared" si="460"/>
        <v>9</v>
      </c>
      <c r="EJ476" s="159">
        <f t="shared" si="460"/>
        <v>4</v>
      </c>
      <c r="EK476" s="159">
        <f t="shared" si="461"/>
        <v>0</v>
      </c>
      <c r="EL476" s="159">
        <f t="shared" si="461"/>
        <v>0</v>
      </c>
      <c r="EM476" s="159">
        <f t="shared" si="356"/>
        <v>9</v>
      </c>
      <c r="EN476" s="159"/>
      <c r="EO476" s="159"/>
      <c r="EP476" s="188">
        <f t="shared" si="357"/>
        <v>12</v>
      </c>
      <c r="EQ476" s="159">
        <f t="shared" si="358"/>
        <v>10</v>
      </c>
      <c r="ER476" s="159">
        <f t="shared" si="359"/>
        <v>11</v>
      </c>
      <c r="ES476" s="159">
        <f t="shared" si="360"/>
        <v>11</v>
      </c>
      <c r="ET476" s="159">
        <f t="shared" si="361"/>
        <v>6</v>
      </c>
      <c r="EU476" s="159">
        <f t="shared" si="362"/>
        <v>10</v>
      </c>
      <c r="EV476" s="159"/>
      <c r="EW476" s="159">
        <f t="shared" si="363"/>
        <v>60</v>
      </c>
      <c r="EX476" s="159">
        <f t="shared" si="364"/>
        <v>12</v>
      </c>
      <c r="EY476" s="159">
        <f t="shared" si="365"/>
        <v>0</v>
      </c>
      <c r="EZ476" s="159">
        <f t="shared" si="462"/>
        <v>10</v>
      </c>
      <c r="FA476" s="159">
        <f t="shared" si="462"/>
        <v>11</v>
      </c>
      <c r="FB476" s="159">
        <f t="shared" si="463"/>
        <v>0</v>
      </c>
      <c r="FC476" s="159">
        <f t="shared" si="463"/>
        <v>0</v>
      </c>
      <c r="FD476" s="159">
        <f t="shared" si="366"/>
        <v>11</v>
      </c>
      <c r="FE476" s="159">
        <f t="shared" si="367"/>
        <v>0</v>
      </c>
      <c r="FF476" s="159">
        <f t="shared" si="464"/>
        <v>6</v>
      </c>
      <c r="FG476" s="159">
        <f t="shared" si="464"/>
        <v>10</v>
      </c>
      <c r="FH476" s="159">
        <f t="shared" si="368"/>
        <v>0</v>
      </c>
      <c r="FI476" s="159">
        <v>0</v>
      </c>
      <c r="FJ476" s="159">
        <v>0</v>
      </c>
      <c r="FK476" s="159"/>
      <c r="FL476" s="159"/>
      <c r="FM476" s="235">
        <v>60</v>
      </c>
    </row>
    <row r="477" spans="1:169" ht="29" x14ac:dyDescent="0.2">
      <c r="A477" s="194">
        <v>464</v>
      </c>
      <c r="B477" s="195">
        <v>211423243467</v>
      </c>
      <c r="C477" s="196" t="s">
        <v>1595</v>
      </c>
      <c r="D477" s="197"/>
      <c r="E477" s="198" t="s">
        <v>1596</v>
      </c>
      <c r="F477" s="199">
        <f t="shared" si="243"/>
        <v>2</v>
      </c>
      <c r="G477" s="199">
        <f t="shared" si="244"/>
        <v>2</v>
      </c>
      <c r="H477" s="199">
        <f t="shared" si="245"/>
        <v>2</v>
      </c>
      <c r="I477" s="199">
        <f t="shared" si="246"/>
        <v>2</v>
      </c>
      <c r="J477" s="199">
        <f t="shared" si="247"/>
        <v>2</v>
      </c>
      <c r="K477" s="199">
        <f t="shared" si="248"/>
        <v>1</v>
      </c>
      <c r="L477" s="199">
        <f t="shared" si="249"/>
        <v>0</v>
      </c>
      <c r="M477" s="199">
        <f t="shared" si="250"/>
        <v>0</v>
      </c>
      <c r="N477" s="199">
        <f t="shared" si="251"/>
        <v>0</v>
      </c>
      <c r="O477" s="200">
        <f t="shared" si="252"/>
        <v>0</v>
      </c>
      <c r="P477" s="199">
        <f t="shared" si="253"/>
        <v>8</v>
      </c>
      <c r="Q477" s="199">
        <f t="shared" si="254"/>
        <v>0</v>
      </c>
      <c r="R477" s="199">
        <f t="shared" si="255"/>
        <v>0</v>
      </c>
      <c r="S477" s="201">
        <f t="shared" si="457"/>
        <v>0</v>
      </c>
      <c r="T477" s="202">
        <f t="shared" si="256"/>
        <v>3</v>
      </c>
      <c r="U477" s="199">
        <f t="shared" si="257"/>
        <v>0</v>
      </c>
      <c r="V477" s="199">
        <f t="shared" si="258"/>
        <v>0</v>
      </c>
      <c r="W477" s="199">
        <f t="shared" si="259"/>
        <v>0</v>
      </c>
      <c r="X477" s="201">
        <f t="shared" si="260"/>
        <v>0</v>
      </c>
      <c r="Y477" s="203">
        <f t="shared" si="261"/>
        <v>4</v>
      </c>
      <c r="Z477" s="199">
        <f t="shared" si="262"/>
        <v>0</v>
      </c>
      <c r="AA477" s="199">
        <f t="shared" si="263"/>
        <v>0</v>
      </c>
      <c r="AB477" s="199">
        <f t="shared" si="264"/>
        <v>0</v>
      </c>
      <c r="AC477" s="201">
        <f t="shared" si="265"/>
        <v>0</v>
      </c>
      <c r="AD477" s="202">
        <f t="shared" si="266"/>
        <v>4</v>
      </c>
      <c r="AE477" s="199">
        <f t="shared" si="267"/>
        <v>8</v>
      </c>
      <c r="AF477" s="199">
        <f t="shared" si="268"/>
        <v>0</v>
      </c>
      <c r="AG477" s="199">
        <f t="shared" si="269"/>
        <v>0</v>
      </c>
      <c r="AH477" s="201">
        <f t="shared" si="270"/>
        <v>0</v>
      </c>
      <c r="AI477" s="204">
        <f t="shared" si="271"/>
        <v>3</v>
      </c>
      <c r="AJ477" s="199">
        <f t="shared" si="272"/>
        <v>7</v>
      </c>
      <c r="AK477" s="199">
        <f t="shared" si="273"/>
        <v>0</v>
      </c>
      <c r="AL477" s="199">
        <f t="shared" si="274"/>
        <v>0</v>
      </c>
      <c r="AM477" s="201">
        <f t="shared" si="275"/>
        <v>0</v>
      </c>
      <c r="AN477" s="204">
        <f t="shared" si="276"/>
        <v>3</v>
      </c>
      <c r="AO477" s="199">
        <f t="shared" si="277"/>
        <v>0</v>
      </c>
      <c r="AP477" s="199">
        <f t="shared" si="278"/>
        <v>0</v>
      </c>
      <c r="AQ477" s="199">
        <f t="shared" si="279"/>
        <v>0</v>
      </c>
      <c r="AR477" s="201">
        <f t="shared" si="280"/>
        <v>0</v>
      </c>
      <c r="AS477" s="204">
        <f t="shared" si="281"/>
        <v>4</v>
      </c>
      <c r="AT477" s="199">
        <f t="shared" si="282"/>
        <v>8</v>
      </c>
      <c r="AU477" s="199">
        <f t="shared" si="283"/>
        <v>0</v>
      </c>
      <c r="AV477" s="199">
        <f t="shared" si="284"/>
        <v>0</v>
      </c>
      <c r="AW477" s="201">
        <f t="shared" si="285"/>
        <v>0</v>
      </c>
      <c r="AX477" s="205">
        <f t="shared" si="286"/>
        <v>3</v>
      </c>
      <c r="AY477" s="199">
        <f t="shared" si="287"/>
        <v>0</v>
      </c>
      <c r="AZ477" s="199">
        <f t="shared" si="288"/>
        <v>0</v>
      </c>
      <c r="BA477" s="199">
        <f t="shared" si="289"/>
        <v>0</v>
      </c>
      <c r="BB477" s="201">
        <f t="shared" si="290"/>
        <v>0</v>
      </c>
      <c r="BC477" s="204">
        <f t="shared" si="291"/>
        <v>4</v>
      </c>
      <c r="BD477" s="199">
        <f t="shared" si="292"/>
        <v>0</v>
      </c>
      <c r="BE477" s="199">
        <f t="shared" si="293"/>
        <v>0</v>
      </c>
      <c r="BF477" s="199">
        <f t="shared" si="294"/>
        <v>0</v>
      </c>
      <c r="BG477" s="201">
        <f t="shared" si="295"/>
        <v>0</v>
      </c>
      <c r="BH477" s="204">
        <f t="shared" si="296"/>
        <v>4</v>
      </c>
      <c r="BI477" s="199">
        <f t="shared" si="297"/>
        <v>6</v>
      </c>
      <c r="BJ477" s="199">
        <f t="shared" si="298"/>
        <v>0</v>
      </c>
      <c r="BK477" s="199">
        <f t="shared" si="299"/>
        <v>0</v>
      </c>
      <c r="BL477" s="201">
        <f t="shared" si="300"/>
        <v>0</v>
      </c>
      <c r="BM477" s="206">
        <f t="shared" si="301"/>
        <v>3</v>
      </c>
      <c r="BN477" s="199">
        <f t="shared" si="302"/>
        <v>9</v>
      </c>
      <c r="BO477" s="199">
        <f t="shared" si="303"/>
        <v>0</v>
      </c>
      <c r="BP477" s="199">
        <f t="shared" si="304"/>
        <v>0</v>
      </c>
      <c r="BQ477" s="201">
        <f t="shared" si="305"/>
        <v>0</v>
      </c>
      <c r="BR477" s="207">
        <f t="shared" si="306"/>
        <v>3</v>
      </c>
      <c r="BS477" s="199">
        <f t="shared" si="307"/>
        <v>0</v>
      </c>
      <c r="BT477" s="199">
        <f t="shared" si="308"/>
        <v>0</v>
      </c>
      <c r="BU477" s="199">
        <f t="shared" si="309"/>
        <v>0</v>
      </c>
      <c r="BV477" s="201">
        <f t="shared" si="310"/>
        <v>0</v>
      </c>
      <c r="BW477" s="207">
        <f t="shared" si="311"/>
        <v>4</v>
      </c>
      <c r="BX477" s="235">
        <v>57</v>
      </c>
      <c r="BY477" s="235">
        <v>57</v>
      </c>
      <c r="BZ477" s="193" t="e">
        <f t="shared" si="312"/>
        <v>#VALUE!</v>
      </c>
      <c r="CA477" s="193">
        <f t="shared" si="313"/>
        <v>20</v>
      </c>
      <c r="CB477" s="193" t="e">
        <f t="shared" si="314"/>
        <v>#VALUE!</v>
      </c>
      <c r="CC477" s="193" t="e">
        <f t="shared" si="315"/>
        <v>#VALUE!</v>
      </c>
      <c r="CD477" s="193" t="e">
        <f t="shared" si="316"/>
        <v>#VALUE!</v>
      </c>
      <c r="CE477" s="193" t="e">
        <f t="shared" si="317"/>
        <v>#VALUE!</v>
      </c>
      <c r="CF477" s="193" t="e">
        <f t="shared" si="318"/>
        <v>#VALUE!</v>
      </c>
      <c r="CG477" s="193" t="e">
        <f t="shared" si="319"/>
        <v>#VALUE!</v>
      </c>
      <c r="CH477" s="193" t="e">
        <f t="shared" si="320"/>
        <v>#VALUE!</v>
      </c>
      <c r="CI477" s="193" t="e">
        <f t="shared" si="321"/>
        <v>#VALUE!</v>
      </c>
      <c r="CJ477" s="193" t="e">
        <f t="shared" si="322"/>
        <v>#VALUE!</v>
      </c>
      <c r="CK477" s="193" t="e">
        <f t="shared" si="323"/>
        <v>#VALUE!</v>
      </c>
      <c r="CL477" s="193" t="e">
        <f t="shared" si="324"/>
        <v>#VALUE!</v>
      </c>
      <c r="CM477" s="193" t="e">
        <f t="shared" si="325"/>
        <v>#VALUE!</v>
      </c>
      <c r="CN477" s="193" t="e">
        <f t="shared" si="326"/>
        <v>#VALUE!</v>
      </c>
      <c r="CO477" s="209" t="str">
        <f t="shared" si="327"/>
        <v>2023PEC AI 322</v>
      </c>
      <c r="CP477" s="193" t="e">
        <f t="shared" si="328"/>
        <v>#VALUE!</v>
      </c>
      <c r="CQ477" s="158"/>
      <c r="CR477" s="193">
        <f t="shared" si="329"/>
        <v>20</v>
      </c>
      <c r="CS477" s="193" t="e">
        <f t="shared" si="330"/>
        <v>#VALUE!</v>
      </c>
      <c r="CT477" s="193" t="e">
        <f t="shared" si="331"/>
        <v>#VALUE!</v>
      </c>
      <c r="CU477" s="193" t="e">
        <f t="shared" si="332"/>
        <v>#VALUE!</v>
      </c>
      <c r="CV477" s="193" t="e">
        <f t="shared" si="333"/>
        <v>#VALUE!</v>
      </c>
      <c r="CW477" s="193" t="e">
        <f t="shared" si="334"/>
        <v>#VALUE!</v>
      </c>
      <c r="CX477" s="193" t="e">
        <f t="shared" si="335"/>
        <v>#VALUE!</v>
      </c>
      <c r="CY477" s="193" t="e">
        <f t="shared" si="336"/>
        <v>#VALUE!</v>
      </c>
      <c r="CZ477" s="193" t="e">
        <f t="shared" si="337"/>
        <v>#VALUE!</v>
      </c>
      <c r="DA477" s="193" t="e">
        <f t="shared" si="338"/>
        <v>#VALUE!</v>
      </c>
      <c r="DB477" s="193" t="e">
        <f t="shared" si="339"/>
        <v>#VALUE!</v>
      </c>
      <c r="DC477" s="193" t="e">
        <f t="shared" si="340"/>
        <v>#VALUE!</v>
      </c>
      <c r="DD477" s="193" t="e">
        <f t="shared" si="341"/>
        <v>#VALUE!</v>
      </c>
      <c r="DE477" s="159"/>
      <c r="DF477" s="159" t="e">
        <f t="shared" si="342"/>
        <v>#VALUE!</v>
      </c>
      <c r="DG477" s="159"/>
      <c r="DH477" s="159"/>
      <c r="DI477" s="159"/>
      <c r="DJ477" s="159"/>
      <c r="DK477" s="159"/>
      <c r="DL477" s="159"/>
      <c r="DM477" s="159"/>
      <c r="DN477" s="159"/>
      <c r="DO477" s="159"/>
      <c r="DP477" s="159"/>
      <c r="DQ477" s="159"/>
      <c r="DR477" s="159">
        <f t="shared" si="343"/>
        <v>57</v>
      </c>
      <c r="DS477" s="188">
        <f t="shared" si="344"/>
        <v>11</v>
      </c>
      <c r="DT477" s="159">
        <f t="shared" si="345"/>
        <v>8</v>
      </c>
      <c r="DU477" s="159">
        <f t="shared" si="346"/>
        <v>8</v>
      </c>
      <c r="DV477" s="159">
        <f t="shared" si="347"/>
        <v>7</v>
      </c>
      <c r="DW477" s="159">
        <f t="shared" si="348"/>
        <v>8</v>
      </c>
      <c r="DX477" s="159">
        <f t="shared" si="349"/>
        <v>6</v>
      </c>
      <c r="DY477" s="210">
        <f t="shared" si="350"/>
        <v>9</v>
      </c>
      <c r="DZ477" s="159">
        <f t="shared" si="351"/>
        <v>57</v>
      </c>
      <c r="EA477" s="159">
        <f t="shared" si="352"/>
        <v>11</v>
      </c>
      <c r="EB477" s="159">
        <f t="shared" si="353"/>
        <v>8</v>
      </c>
      <c r="EC477" s="159">
        <f t="shared" si="458"/>
        <v>0</v>
      </c>
      <c r="ED477" s="159">
        <f t="shared" si="458"/>
        <v>0</v>
      </c>
      <c r="EE477" s="159">
        <f t="shared" si="459"/>
        <v>8</v>
      </c>
      <c r="EF477" s="159">
        <f t="shared" si="459"/>
        <v>7</v>
      </c>
      <c r="EG477" s="159">
        <f t="shared" si="354"/>
        <v>0</v>
      </c>
      <c r="EH477" s="159">
        <f t="shared" si="355"/>
        <v>8</v>
      </c>
      <c r="EI477" s="159">
        <f t="shared" si="460"/>
        <v>0</v>
      </c>
      <c r="EJ477" s="159">
        <f t="shared" si="460"/>
        <v>0</v>
      </c>
      <c r="EK477" s="159">
        <f t="shared" si="461"/>
        <v>6</v>
      </c>
      <c r="EL477" s="159">
        <f t="shared" si="461"/>
        <v>9</v>
      </c>
      <c r="EM477" s="159">
        <f t="shared" si="356"/>
        <v>0</v>
      </c>
      <c r="EN477" s="159"/>
      <c r="EO477" s="159"/>
      <c r="EP477" s="188">
        <f t="shared" si="357"/>
        <v>11</v>
      </c>
      <c r="EQ477" s="159">
        <f t="shared" si="358"/>
        <v>10</v>
      </c>
      <c r="ER477" s="159">
        <f t="shared" si="359"/>
        <v>10</v>
      </c>
      <c r="ES477" s="159">
        <f t="shared" si="360"/>
        <v>9</v>
      </c>
      <c r="ET477" s="159">
        <f t="shared" si="361"/>
        <v>8</v>
      </c>
      <c r="EU477" s="159">
        <f t="shared" si="362"/>
        <v>9</v>
      </c>
      <c r="EV477" s="159"/>
      <c r="EW477" s="159">
        <f t="shared" si="363"/>
        <v>57</v>
      </c>
      <c r="EX477" s="159">
        <f t="shared" si="364"/>
        <v>11</v>
      </c>
      <c r="EY477" s="159">
        <f t="shared" si="365"/>
        <v>10</v>
      </c>
      <c r="EZ477" s="159">
        <f t="shared" si="462"/>
        <v>0</v>
      </c>
      <c r="FA477" s="159">
        <f t="shared" si="462"/>
        <v>0</v>
      </c>
      <c r="FB477" s="159">
        <f t="shared" si="463"/>
        <v>10</v>
      </c>
      <c r="FC477" s="159">
        <f t="shared" si="463"/>
        <v>9</v>
      </c>
      <c r="FD477" s="159">
        <f t="shared" si="366"/>
        <v>0</v>
      </c>
      <c r="FE477" s="159">
        <f t="shared" si="367"/>
        <v>8</v>
      </c>
      <c r="FF477" s="159">
        <f t="shared" si="464"/>
        <v>0</v>
      </c>
      <c r="FG477" s="159">
        <f t="shared" si="464"/>
        <v>0</v>
      </c>
      <c r="FH477" s="159">
        <f t="shared" si="368"/>
        <v>9</v>
      </c>
      <c r="FI477" s="159">
        <v>0</v>
      </c>
      <c r="FJ477" s="159">
        <v>0</v>
      </c>
      <c r="FK477" s="159"/>
      <c r="FL477" s="159"/>
      <c r="FM477" s="235">
        <v>57</v>
      </c>
    </row>
    <row r="478" spans="1:169" ht="18" x14ac:dyDescent="0.2">
      <c r="A478" s="213">
        <v>465</v>
      </c>
      <c r="B478" s="195">
        <v>211423243468</v>
      </c>
      <c r="C478" s="196" t="s">
        <v>1597</v>
      </c>
      <c r="D478" s="197"/>
      <c r="E478" s="198" t="s">
        <v>1598</v>
      </c>
      <c r="F478" s="199">
        <f t="shared" si="243"/>
        <v>2</v>
      </c>
      <c r="G478" s="199">
        <f t="shared" si="244"/>
        <v>2</v>
      </c>
      <c r="H478" s="199">
        <f t="shared" si="245"/>
        <v>2</v>
      </c>
      <c r="I478" s="199">
        <f t="shared" si="246"/>
        <v>2</v>
      </c>
      <c r="J478" s="199">
        <f t="shared" si="247"/>
        <v>2</v>
      </c>
      <c r="K478" s="199">
        <f t="shared" si="248"/>
        <v>2</v>
      </c>
      <c r="L478" s="199">
        <f t="shared" si="249"/>
        <v>2</v>
      </c>
      <c r="M478" s="199">
        <f t="shared" si="250"/>
        <v>2</v>
      </c>
      <c r="N478" s="199">
        <f t="shared" si="251"/>
        <v>0</v>
      </c>
      <c r="O478" s="200">
        <f t="shared" si="252"/>
        <v>0</v>
      </c>
      <c r="P478" s="199">
        <f t="shared" si="253"/>
        <v>0</v>
      </c>
      <c r="Q478" s="199">
        <f t="shared" si="254"/>
        <v>0</v>
      </c>
      <c r="R478" s="199">
        <f t="shared" si="255"/>
        <v>0</v>
      </c>
      <c r="S478" s="201">
        <f t="shared" si="457"/>
        <v>0</v>
      </c>
      <c r="T478" s="202">
        <f t="shared" si="256"/>
        <v>4</v>
      </c>
      <c r="U478" s="199">
        <f t="shared" si="257"/>
        <v>11</v>
      </c>
      <c r="V478" s="199">
        <f t="shared" si="258"/>
        <v>0</v>
      </c>
      <c r="W478" s="199">
        <f t="shared" si="259"/>
        <v>0</v>
      </c>
      <c r="X478" s="201">
        <f t="shared" si="260"/>
        <v>0</v>
      </c>
      <c r="Y478" s="203">
        <f t="shared" si="261"/>
        <v>3</v>
      </c>
      <c r="Z478" s="199">
        <f t="shared" si="262"/>
        <v>12</v>
      </c>
      <c r="AA478" s="199">
        <f t="shared" si="263"/>
        <v>0</v>
      </c>
      <c r="AB478" s="199">
        <f t="shared" si="264"/>
        <v>0</v>
      </c>
      <c r="AC478" s="201">
        <f t="shared" si="265"/>
        <v>0</v>
      </c>
      <c r="AD478" s="202">
        <f t="shared" si="266"/>
        <v>3</v>
      </c>
      <c r="AE478" s="199">
        <f t="shared" si="267"/>
        <v>0</v>
      </c>
      <c r="AF478" s="199">
        <f t="shared" si="268"/>
        <v>0</v>
      </c>
      <c r="AG478" s="199">
        <f t="shared" si="269"/>
        <v>0</v>
      </c>
      <c r="AH478" s="201">
        <f t="shared" si="270"/>
        <v>0</v>
      </c>
      <c r="AI478" s="204">
        <f t="shared" si="271"/>
        <v>4</v>
      </c>
      <c r="AJ478" s="199">
        <f t="shared" si="272"/>
        <v>0</v>
      </c>
      <c r="AK478" s="199">
        <f t="shared" si="273"/>
        <v>0</v>
      </c>
      <c r="AL478" s="199">
        <f t="shared" si="274"/>
        <v>0</v>
      </c>
      <c r="AM478" s="201">
        <f t="shared" si="275"/>
        <v>0</v>
      </c>
      <c r="AN478" s="204">
        <f t="shared" si="276"/>
        <v>4</v>
      </c>
      <c r="AO478" s="199">
        <f t="shared" si="277"/>
        <v>12</v>
      </c>
      <c r="AP478" s="199">
        <f t="shared" si="278"/>
        <v>0</v>
      </c>
      <c r="AQ478" s="199">
        <f t="shared" si="279"/>
        <v>0</v>
      </c>
      <c r="AR478" s="201">
        <f t="shared" si="280"/>
        <v>0</v>
      </c>
      <c r="AS478" s="204">
        <f t="shared" si="281"/>
        <v>3</v>
      </c>
      <c r="AT478" s="199">
        <f t="shared" si="282"/>
        <v>0</v>
      </c>
      <c r="AU478" s="199">
        <f t="shared" si="283"/>
        <v>0</v>
      </c>
      <c r="AV478" s="199">
        <f t="shared" si="284"/>
        <v>0</v>
      </c>
      <c r="AW478" s="201">
        <f t="shared" si="285"/>
        <v>0</v>
      </c>
      <c r="AX478" s="205">
        <f t="shared" si="286"/>
        <v>4</v>
      </c>
      <c r="AY478" s="199">
        <f t="shared" si="287"/>
        <v>12</v>
      </c>
      <c r="AZ478" s="199">
        <f t="shared" si="288"/>
        <v>0</v>
      </c>
      <c r="BA478" s="199">
        <f t="shared" si="289"/>
        <v>0</v>
      </c>
      <c r="BB478" s="201">
        <f t="shared" si="290"/>
        <v>0</v>
      </c>
      <c r="BC478" s="204">
        <f t="shared" si="291"/>
        <v>3</v>
      </c>
      <c r="BD478" s="199">
        <f t="shared" si="292"/>
        <v>5</v>
      </c>
      <c r="BE478" s="199">
        <f t="shared" si="293"/>
        <v>0</v>
      </c>
      <c r="BF478" s="199">
        <f t="shared" si="294"/>
        <v>0</v>
      </c>
      <c r="BG478" s="201">
        <f t="shared" si="295"/>
        <v>0</v>
      </c>
      <c r="BH478" s="204">
        <f t="shared" si="296"/>
        <v>3</v>
      </c>
      <c r="BI478" s="199">
        <f t="shared" si="297"/>
        <v>0</v>
      </c>
      <c r="BJ478" s="199">
        <f t="shared" si="298"/>
        <v>0</v>
      </c>
      <c r="BK478" s="199">
        <f t="shared" si="299"/>
        <v>0</v>
      </c>
      <c r="BL478" s="201">
        <f t="shared" si="300"/>
        <v>0</v>
      </c>
      <c r="BM478" s="206">
        <f t="shared" si="301"/>
        <v>4</v>
      </c>
      <c r="BN478" s="199">
        <f t="shared" si="302"/>
        <v>0</v>
      </c>
      <c r="BO478" s="199">
        <f t="shared" si="303"/>
        <v>0</v>
      </c>
      <c r="BP478" s="199">
        <f t="shared" si="304"/>
        <v>0</v>
      </c>
      <c r="BQ478" s="201">
        <f t="shared" si="305"/>
        <v>0</v>
      </c>
      <c r="BR478" s="207">
        <f t="shared" si="306"/>
        <v>4</v>
      </c>
      <c r="BS478" s="199">
        <f t="shared" si="307"/>
        <v>12</v>
      </c>
      <c r="BT478" s="199">
        <f t="shared" si="308"/>
        <v>0</v>
      </c>
      <c r="BU478" s="199">
        <f t="shared" si="309"/>
        <v>0</v>
      </c>
      <c r="BV478" s="201">
        <f t="shared" si="310"/>
        <v>0</v>
      </c>
      <c r="BW478" s="207">
        <f t="shared" si="311"/>
        <v>3</v>
      </c>
      <c r="BX478" s="235">
        <v>80</v>
      </c>
      <c r="BY478" s="235">
        <v>80</v>
      </c>
      <c r="BZ478" s="193" t="e">
        <f t="shared" si="312"/>
        <v>#VALUE!</v>
      </c>
      <c r="CA478" s="193">
        <f t="shared" si="313"/>
        <v>14</v>
      </c>
      <c r="CB478" s="193" t="e">
        <f t="shared" si="314"/>
        <v>#VALUE!</v>
      </c>
      <c r="CC478" s="193" t="e">
        <f t="shared" si="315"/>
        <v>#VALUE!</v>
      </c>
      <c r="CD478" s="193" t="e">
        <f t="shared" si="316"/>
        <v>#VALUE!</v>
      </c>
      <c r="CE478" s="193" t="e">
        <f t="shared" si="317"/>
        <v>#VALUE!</v>
      </c>
      <c r="CF478" s="193" t="e">
        <f t="shared" si="318"/>
        <v>#VALUE!</v>
      </c>
      <c r="CG478" s="193" t="e">
        <f t="shared" si="319"/>
        <v>#VALUE!</v>
      </c>
      <c r="CH478" s="193" t="e">
        <f t="shared" si="320"/>
        <v>#VALUE!</v>
      </c>
      <c r="CI478" s="193" t="e">
        <f t="shared" si="321"/>
        <v>#VALUE!</v>
      </c>
      <c r="CJ478" s="193" t="e">
        <f t="shared" si="322"/>
        <v>#VALUE!</v>
      </c>
      <c r="CK478" s="193" t="e">
        <f t="shared" si="323"/>
        <v>#VALUE!</v>
      </c>
      <c r="CL478" s="193" t="e">
        <f t="shared" si="324"/>
        <v>#VALUE!</v>
      </c>
      <c r="CM478" s="193" t="e">
        <f t="shared" si="325"/>
        <v>#VALUE!</v>
      </c>
      <c r="CN478" s="193" t="e">
        <f t="shared" si="326"/>
        <v>#VALUE!</v>
      </c>
      <c r="CO478" s="209" t="str">
        <f t="shared" si="327"/>
        <v>2023PEC AI 323</v>
      </c>
      <c r="CP478" s="193" t="e">
        <f t="shared" si="328"/>
        <v>#VALUE!</v>
      </c>
      <c r="CQ478" s="158"/>
      <c r="CR478" s="193">
        <f t="shared" si="329"/>
        <v>13</v>
      </c>
      <c r="CS478" s="193" t="e">
        <f t="shared" si="330"/>
        <v>#VALUE!</v>
      </c>
      <c r="CT478" s="193" t="e">
        <f t="shared" si="331"/>
        <v>#VALUE!</v>
      </c>
      <c r="CU478" s="193" t="e">
        <f t="shared" si="332"/>
        <v>#VALUE!</v>
      </c>
      <c r="CV478" s="193" t="e">
        <f t="shared" si="333"/>
        <v>#VALUE!</v>
      </c>
      <c r="CW478" s="193" t="e">
        <f t="shared" si="334"/>
        <v>#VALUE!</v>
      </c>
      <c r="CX478" s="193" t="e">
        <f t="shared" si="335"/>
        <v>#VALUE!</v>
      </c>
      <c r="CY478" s="193" t="e">
        <f t="shared" si="336"/>
        <v>#VALUE!</v>
      </c>
      <c r="CZ478" s="193" t="e">
        <f t="shared" si="337"/>
        <v>#VALUE!</v>
      </c>
      <c r="DA478" s="193" t="e">
        <f t="shared" si="338"/>
        <v>#VALUE!</v>
      </c>
      <c r="DB478" s="193" t="e">
        <f t="shared" si="339"/>
        <v>#VALUE!</v>
      </c>
      <c r="DC478" s="193" t="e">
        <f t="shared" si="340"/>
        <v>#VALUE!</v>
      </c>
      <c r="DD478" s="193" t="e">
        <f t="shared" si="341"/>
        <v>#VALUE!</v>
      </c>
      <c r="DE478" s="159"/>
      <c r="DF478" s="159" t="e">
        <f t="shared" si="342"/>
        <v>#VALUE!</v>
      </c>
      <c r="DG478" s="159"/>
      <c r="DH478" s="159"/>
      <c r="DI478" s="159"/>
      <c r="DJ478" s="159"/>
      <c r="DK478" s="159"/>
      <c r="DL478" s="159"/>
      <c r="DM478" s="159"/>
      <c r="DN478" s="159"/>
      <c r="DO478" s="159"/>
      <c r="DP478" s="159"/>
      <c r="DQ478" s="159"/>
      <c r="DR478" s="159">
        <f t="shared" si="343"/>
        <v>80</v>
      </c>
      <c r="DS478" s="188">
        <f t="shared" si="344"/>
        <v>16</v>
      </c>
      <c r="DT478" s="159">
        <f t="shared" si="345"/>
        <v>11</v>
      </c>
      <c r="DU478" s="159">
        <f t="shared" si="346"/>
        <v>12</v>
      </c>
      <c r="DV478" s="159">
        <f t="shared" si="347"/>
        <v>12</v>
      </c>
      <c r="DW478" s="159">
        <f t="shared" si="348"/>
        <v>12</v>
      </c>
      <c r="DX478" s="159">
        <f t="shared" si="349"/>
        <v>5</v>
      </c>
      <c r="DY478" s="210">
        <f t="shared" si="350"/>
        <v>12</v>
      </c>
      <c r="DZ478" s="159">
        <f t="shared" si="351"/>
        <v>80</v>
      </c>
      <c r="EA478" s="159">
        <f t="shared" si="352"/>
        <v>16</v>
      </c>
      <c r="EB478" s="159">
        <f t="shared" si="353"/>
        <v>0</v>
      </c>
      <c r="EC478" s="159">
        <f t="shared" ref="EC478:ED493" si="465">IF(ISEVEN($B478),DT478,0)</f>
        <v>11</v>
      </c>
      <c r="ED478" s="159">
        <f t="shared" si="465"/>
        <v>12</v>
      </c>
      <c r="EE478" s="159">
        <f t="shared" ref="EE478:EF493" si="466">IF(ISODD($B478),DU478,0)</f>
        <v>0</v>
      </c>
      <c r="EF478" s="159">
        <f t="shared" si="466"/>
        <v>0</v>
      </c>
      <c r="EG478" s="159">
        <f t="shared" si="354"/>
        <v>12</v>
      </c>
      <c r="EH478" s="159">
        <f t="shared" si="355"/>
        <v>0</v>
      </c>
      <c r="EI478" s="159">
        <f t="shared" ref="EI478:EJ493" si="467">IF(ISEVEN($B478),DW478,0)</f>
        <v>12</v>
      </c>
      <c r="EJ478" s="159">
        <f t="shared" si="467"/>
        <v>5</v>
      </c>
      <c r="EK478" s="159">
        <f t="shared" ref="EK478:EL493" si="468">IF(ISODD($B478),DX478,0)</f>
        <v>0</v>
      </c>
      <c r="EL478" s="159">
        <f t="shared" si="468"/>
        <v>0</v>
      </c>
      <c r="EM478" s="159">
        <f t="shared" si="356"/>
        <v>12</v>
      </c>
      <c r="EN478" s="159"/>
      <c r="EO478" s="159"/>
      <c r="EP478" s="188">
        <f t="shared" si="357"/>
        <v>16</v>
      </c>
      <c r="EQ478" s="159">
        <f t="shared" si="358"/>
        <v>13</v>
      </c>
      <c r="ER478" s="159">
        <f t="shared" si="359"/>
        <v>14</v>
      </c>
      <c r="ES478" s="159">
        <f t="shared" si="360"/>
        <v>14</v>
      </c>
      <c r="ET478" s="159">
        <f t="shared" si="361"/>
        <v>10</v>
      </c>
      <c r="EU478" s="159">
        <f t="shared" si="362"/>
        <v>13</v>
      </c>
      <c r="EV478" s="159"/>
      <c r="EW478" s="159">
        <f t="shared" si="363"/>
        <v>80</v>
      </c>
      <c r="EX478" s="159">
        <f t="shared" si="364"/>
        <v>16</v>
      </c>
      <c r="EY478" s="159">
        <f t="shared" si="365"/>
        <v>0</v>
      </c>
      <c r="EZ478" s="159">
        <f t="shared" ref="EZ478:FA493" si="469">IF(ISEVEN($B478),EQ478,0)</f>
        <v>13</v>
      </c>
      <c r="FA478" s="159">
        <f t="shared" si="469"/>
        <v>14</v>
      </c>
      <c r="FB478" s="159">
        <f t="shared" ref="FB478:FC493" si="470">IF(ISODD($B478),ER478,0)</f>
        <v>0</v>
      </c>
      <c r="FC478" s="159">
        <f t="shared" si="470"/>
        <v>0</v>
      </c>
      <c r="FD478" s="159">
        <f t="shared" si="366"/>
        <v>14</v>
      </c>
      <c r="FE478" s="159">
        <f t="shared" si="367"/>
        <v>0</v>
      </c>
      <c r="FF478" s="159">
        <f t="shared" ref="FF478:FG493" si="471">IF(ISEVEN($B478),ET478,0)</f>
        <v>10</v>
      </c>
      <c r="FG478" s="159">
        <f t="shared" si="471"/>
        <v>13</v>
      </c>
      <c r="FH478" s="159">
        <f t="shared" si="368"/>
        <v>0</v>
      </c>
      <c r="FI478" s="159">
        <v>0</v>
      </c>
      <c r="FJ478" s="159">
        <v>0</v>
      </c>
      <c r="FK478" s="159"/>
      <c r="FL478" s="159"/>
      <c r="FM478" s="235">
        <v>80</v>
      </c>
    </row>
    <row r="479" spans="1:169" ht="18" x14ac:dyDescent="0.2">
      <c r="A479" s="194">
        <v>466</v>
      </c>
      <c r="B479" s="211">
        <v>211423243469</v>
      </c>
      <c r="C479" s="211" t="s">
        <v>1599</v>
      </c>
      <c r="D479" s="197"/>
      <c r="E479" s="212" t="s">
        <v>1600</v>
      </c>
      <c r="F479" s="199">
        <f t="shared" si="243"/>
        <v>2</v>
      </c>
      <c r="G479" s="199">
        <f t="shared" si="244"/>
        <v>2</v>
      </c>
      <c r="H479" s="199">
        <f t="shared" si="245"/>
        <v>2</v>
      </c>
      <c r="I479" s="199">
        <f t="shared" si="246"/>
        <v>1</v>
      </c>
      <c r="J479" s="199">
        <f t="shared" si="247"/>
        <v>0</v>
      </c>
      <c r="K479" s="199">
        <f t="shared" si="248"/>
        <v>0</v>
      </c>
      <c r="L479" s="199">
        <f t="shared" si="249"/>
        <v>0</v>
      </c>
      <c r="M479" s="199">
        <f t="shared" si="250"/>
        <v>0</v>
      </c>
      <c r="N479" s="199">
        <f t="shared" si="251"/>
        <v>0</v>
      </c>
      <c r="O479" s="200">
        <f t="shared" si="252"/>
        <v>0</v>
      </c>
      <c r="P479" s="199">
        <f t="shared" si="253"/>
        <v>5</v>
      </c>
      <c r="Q479" s="199">
        <f t="shared" si="254"/>
        <v>0</v>
      </c>
      <c r="R479" s="199">
        <f t="shared" si="255"/>
        <v>0</v>
      </c>
      <c r="S479" s="201">
        <f t="shared" si="457"/>
        <v>0</v>
      </c>
      <c r="T479" s="202">
        <f t="shared" si="256"/>
        <v>3</v>
      </c>
      <c r="U479" s="199">
        <f t="shared" si="257"/>
        <v>0</v>
      </c>
      <c r="V479" s="199">
        <f t="shared" si="258"/>
        <v>0</v>
      </c>
      <c r="W479" s="199">
        <f t="shared" si="259"/>
        <v>0</v>
      </c>
      <c r="X479" s="201">
        <f t="shared" si="260"/>
        <v>0</v>
      </c>
      <c r="Y479" s="203">
        <f t="shared" si="261"/>
        <v>4</v>
      </c>
      <c r="Z479" s="199">
        <f t="shared" si="262"/>
        <v>0</v>
      </c>
      <c r="AA479" s="199">
        <f t="shared" si="263"/>
        <v>0</v>
      </c>
      <c r="AB479" s="199">
        <f t="shared" si="264"/>
        <v>0</v>
      </c>
      <c r="AC479" s="201">
        <f t="shared" si="265"/>
        <v>0</v>
      </c>
      <c r="AD479" s="202">
        <f t="shared" si="266"/>
        <v>4</v>
      </c>
      <c r="AE479" s="199">
        <f t="shared" si="267"/>
        <v>5</v>
      </c>
      <c r="AF479" s="199">
        <f t="shared" si="268"/>
        <v>0</v>
      </c>
      <c r="AG479" s="199">
        <f t="shared" si="269"/>
        <v>0</v>
      </c>
      <c r="AH479" s="201">
        <f t="shared" si="270"/>
        <v>0</v>
      </c>
      <c r="AI479" s="204">
        <f t="shared" si="271"/>
        <v>3</v>
      </c>
      <c r="AJ479" s="199">
        <f t="shared" si="272"/>
        <v>5</v>
      </c>
      <c r="AK479" s="199">
        <f t="shared" si="273"/>
        <v>0</v>
      </c>
      <c r="AL479" s="199">
        <f t="shared" si="274"/>
        <v>0</v>
      </c>
      <c r="AM479" s="201">
        <f t="shared" si="275"/>
        <v>0</v>
      </c>
      <c r="AN479" s="204">
        <f t="shared" si="276"/>
        <v>3</v>
      </c>
      <c r="AO479" s="199">
        <f t="shared" si="277"/>
        <v>0</v>
      </c>
      <c r="AP479" s="199">
        <f t="shared" si="278"/>
        <v>0</v>
      </c>
      <c r="AQ479" s="199">
        <f t="shared" si="279"/>
        <v>0</v>
      </c>
      <c r="AR479" s="201">
        <f t="shared" si="280"/>
        <v>0</v>
      </c>
      <c r="AS479" s="204">
        <f t="shared" si="281"/>
        <v>4</v>
      </c>
      <c r="AT479" s="199">
        <f t="shared" si="282"/>
        <v>5</v>
      </c>
      <c r="AU479" s="199">
        <f t="shared" si="283"/>
        <v>0</v>
      </c>
      <c r="AV479" s="199">
        <f t="shared" si="284"/>
        <v>0</v>
      </c>
      <c r="AW479" s="201">
        <f t="shared" si="285"/>
        <v>0</v>
      </c>
      <c r="AX479" s="205">
        <f t="shared" si="286"/>
        <v>3</v>
      </c>
      <c r="AY479" s="199">
        <f t="shared" si="287"/>
        <v>0</v>
      </c>
      <c r="AZ479" s="199">
        <f t="shared" si="288"/>
        <v>0</v>
      </c>
      <c r="BA479" s="199">
        <f t="shared" si="289"/>
        <v>0</v>
      </c>
      <c r="BB479" s="201">
        <f t="shared" si="290"/>
        <v>0</v>
      </c>
      <c r="BC479" s="204">
        <f t="shared" si="291"/>
        <v>4</v>
      </c>
      <c r="BD479" s="199">
        <f t="shared" si="292"/>
        <v>0</v>
      </c>
      <c r="BE479" s="199">
        <f t="shared" si="293"/>
        <v>0</v>
      </c>
      <c r="BF479" s="199">
        <f t="shared" si="294"/>
        <v>0</v>
      </c>
      <c r="BG479" s="201">
        <f t="shared" si="295"/>
        <v>0</v>
      </c>
      <c r="BH479" s="204">
        <f t="shared" si="296"/>
        <v>4</v>
      </c>
      <c r="BI479" s="199">
        <f t="shared" si="297"/>
        <v>2</v>
      </c>
      <c r="BJ479" s="199">
        <f t="shared" si="298"/>
        <v>0</v>
      </c>
      <c r="BK479" s="199">
        <f t="shared" si="299"/>
        <v>0</v>
      </c>
      <c r="BL479" s="201">
        <f t="shared" si="300"/>
        <v>0</v>
      </c>
      <c r="BM479" s="206">
        <f t="shared" si="301"/>
        <v>3</v>
      </c>
      <c r="BN479" s="199">
        <f t="shared" si="302"/>
        <v>5</v>
      </c>
      <c r="BO479" s="199">
        <f t="shared" si="303"/>
        <v>0</v>
      </c>
      <c r="BP479" s="199">
        <f t="shared" si="304"/>
        <v>0</v>
      </c>
      <c r="BQ479" s="201">
        <f t="shared" si="305"/>
        <v>0</v>
      </c>
      <c r="BR479" s="207">
        <f t="shared" si="306"/>
        <v>3</v>
      </c>
      <c r="BS479" s="199">
        <f t="shared" si="307"/>
        <v>0</v>
      </c>
      <c r="BT479" s="199">
        <f t="shared" si="308"/>
        <v>0</v>
      </c>
      <c r="BU479" s="199">
        <f t="shared" si="309"/>
        <v>0</v>
      </c>
      <c r="BV479" s="201">
        <f t="shared" si="310"/>
        <v>0</v>
      </c>
      <c r="BW479" s="207">
        <f t="shared" si="311"/>
        <v>4</v>
      </c>
      <c r="BX479" s="235">
        <v>34</v>
      </c>
      <c r="BY479" s="235">
        <v>34</v>
      </c>
      <c r="BZ479" s="193" t="e">
        <f t="shared" si="312"/>
        <v>#VALUE!</v>
      </c>
      <c r="CA479" s="193">
        <f t="shared" si="313"/>
        <v>20</v>
      </c>
      <c r="CB479" s="193" t="e">
        <f t="shared" si="314"/>
        <v>#VALUE!</v>
      </c>
      <c r="CC479" s="193" t="e">
        <f t="shared" si="315"/>
        <v>#VALUE!</v>
      </c>
      <c r="CD479" s="193" t="e">
        <f t="shared" si="316"/>
        <v>#VALUE!</v>
      </c>
      <c r="CE479" s="193" t="e">
        <f t="shared" si="317"/>
        <v>#VALUE!</v>
      </c>
      <c r="CF479" s="193" t="e">
        <f t="shared" si="318"/>
        <v>#VALUE!</v>
      </c>
      <c r="CG479" s="193" t="e">
        <f t="shared" si="319"/>
        <v>#VALUE!</v>
      </c>
      <c r="CH479" s="193" t="e">
        <f t="shared" si="320"/>
        <v>#VALUE!</v>
      </c>
      <c r="CI479" s="193" t="e">
        <f t="shared" si="321"/>
        <v>#VALUE!</v>
      </c>
      <c r="CJ479" s="193" t="e">
        <f t="shared" si="322"/>
        <v>#VALUE!</v>
      </c>
      <c r="CK479" s="193" t="e">
        <f t="shared" si="323"/>
        <v>#VALUE!</v>
      </c>
      <c r="CL479" s="193" t="e">
        <f t="shared" si="324"/>
        <v>#VALUE!</v>
      </c>
      <c r="CM479" s="193" t="e">
        <f t="shared" si="325"/>
        <v>#VALUE!</v>
      </c>
      <c r="CN479" s="193" t="e">
        <f t="shared" si="326"/>
        <v>#VALUE!</v>
      </c>
      <c r="CO479" s="209" t="str">
        <f t="shared" si="327"/>
        <v>2023PEC AI 275</v>
      </c>
      <c r="CP479" s="193" t="e">
        <f t="shared" si="328"/>
        <v>#VALUE!</v>
      </c>
      <c r="CQ479" s="158"/>
      <c r="CR479" s="193">
        <f t="shared" si="329"/>
        <v>20</v>
      </c>
      <c r="CS479" s="193" t="e">
        <f t="shared" si="330"/>
        <v>#VALUE!</v>
      </c>
      <c r="CT479" s="193" t="e">
        <f t="shared" si="331"/>
        <v>#VALUE!</v>
      </c>
      <c r="CU479" s="193" t="e">
        <f t="shared" si="332"/>
        <v>#VALUE!</v>
      </c>
      <c r="CV479" s="193" t="e">
        <f t="shared" si="333"/>
        <v>#VALUE!</v>
      </c>
      <c r="CW479" s="193" t="e">
        <f t="shared" si="334"/>
        <v>#VALUE!</v>
      </c>
      <c r="CX479" s="193" t="e">
        <f t="shared" si="335"/>
        <v>#VALUE!</v>
      </c>
      <c r="CY479" s="193" t="e">
        <f t="shared" si="336"/>
        <v>#VALUE!</v>
      </c>
      <c r="CZ479" s="193" t="e">
        <f t="shared" si="337"/>
        <v>#VALUE!</v>
      </c>
      <c r="DA479" s="193" t="e">
        <f t="shared" si="338"/>
        <v>#VALUE!</v>
      </c>
      <c r="DB479" s="193" t="e">
        <f t="shared" si="339"/>
        <v>#VALUE!</v>
      </c>
      <c r="DC479" s="193" t="e">
        <f t="shared" si="340"/>
        <v>#VALUE!</v>
      </c>
      <c r="DD479" s="193" t="e">
        <f t="shared" si="341"/>
        <v>#VALUE!</v>
      </c>
      <c r="DE479" s="159"/>
      <c r="DF479" s="159" t="e">
        <f t="shared" si="342"/>
        <v>#VALUE!</v>
      </c>
      <c r="DG479" s="159"/>
      <c r="DH479" s="159"/>
      <c r="DI479" s="159"/>
      <c r="DJ479" s="159"/>
      <c r="DK479" s="159"/>
      <c r="DL479" s="159"/>
      <c r="DM479" s="159"/>
      <c r="DN479" s="159"/>
      <c r="DO479" s="159"/>
      <c r="DP479" s="159"/>
      <c r="DQ479" s="159"/>
      <c r="DR479" s="159">
        <f t="shared" si="343"/>
        <v>34</v>
      </c>
      <c r="DS479" s="188">
        <f t="shared" si="344"/>
        <v>7</v>
      </c>
      <c r="DT479" s="159">
        <f t="shared" si="345"/>
        <v>5</v>
      </c>
      <c r="DU479" s="159">
        <f t="shared" si="346"/>
        <v>5</v>
      </c>
      <c r="DV479" s="159">
        <f t="shared" si="347"/>
        <v>5</v>
      </c>
      <c r="DW479" s="159">
        <f t="shared" si="348"/>
        <v>5</v>
      </c>
      <c r="DX479" s="159">
        <f t="shared" si="349"/>
        <v>2</v>
      </c>
      <c r="DY479" s="210">
        <f t="shared" si="350"/>
        <v>5</v>
      </c>
      <c r="DZ479" s="159">
        <f t="shared" si="351"/>
        <v>34</v>
      </c>
      <c r="EA479" s="159">
        <f t="shared" si="352"/>
        <v>7</v>
      </c>
      <c r="EB479" s="159">
        <f t="shared" si="353"/>
        <v>5</v>
      </c>
      <c r="EC479" s="159">
        <f t="shared" si="465"/>
        <v>0</v>
      </c>
      <c r="ED479" s="159">
        <f t="shared" si="465"/>
        <v>0</v>
      </c>
      <c r="EE479" s="159">
        <f t="shared" si="466"/>
        <v>5</v>
      </c>
      <c r="EF479" s="159">
        <f t="shared" si="466"/>
        <v>5</v>
      </c>
      <c r="EG479" s="159">
        <f t="shared" si="354"/>
        <v>0</v>
      </c>
      <c r="EH479" s="159">
        <f t="shared" si="355"/>
        <v>5</v>
      </c>
      <c r="EI479" s="159">
        <f t="shared" si="467"/>
        <v>0</v>
      </c>
      <c r="EJ479" s="159">
        <f t="shared" si="467"/>
        <v>0</v>
      </c>
      <c r="EK479" s="159">
        <f t="shared" si="468"/>
        <v>2</v>
      </c>
      <c r="EL479" s="159">
        <f t="shared" si="468"/>
        <v>5</v>
      </c>
      <c r="EM479" s="159">
        <f t="shared" si="356"/>
        <v>0</v>
      </c>
      <c r="EN479" s="159"/>
      <c r="EO479" s="159"/>
      <c r="EP479" s="188">
        <f t="shared" si="357"/>
        <v>7</v>
      </c>
      <c r="EQ479" s="159">
        <f t="shared" si="358"/>
        <v>6</v>
      </c>
      <c r="ER479" s="159">
        <f t="shared" si="359"/>
        <v>6</v>
      </c>
      <c r="ES479" s="159">
        <f t="shared" si="360"/>
        <v>6</v>
      </c>
      <c r="ET479" s="159">
        <f t="shared" si="361"/>
        <v>4</v>
      </c>
      <c r="EU479" s="159">
        <f t="shared" si="362"/>
        <v>5</v>
      </c>
      <c r="EV479" s="159"/>
      <c r="EW479" s="159">
        <f t="shared" si="363"/>
        <v>34</v>
      </c>
      <c r="EX479" s="159">
        <f t="shared" si="364"/>
        <v>7</v>
      </c>
      <c r="EY479" s="159">
        <f t="shared" si="365"/>
        <v>6</v>
      </c>
      <c r="EZ479" s="159">
        <f t="shared" si="469"/>
        <v>0</v>
      </c>
      <c r="FA479" s="159">
        <f t="shared" si="469"/>
        <v>0</v>
      </c>
      <c r="FB479" s="159">
        <f t="shared" si="470"/>
        <v>6</v>
      </c>
      <c r="FC479" s="159">
        <f t="shared" si="470"/>
        <v>6</v>
      </c>
      <c r="FD479" s="159">
        <f t="shared" si="366"/>
        <v>0</v>
      </c>
      <c r="FE479" s="159">
        <f t="shared" si="367"/>
        <v>4</v>
      </c>
      <c r="FF479" s="159">
        <f t="shared" si="471"/>
        <v>0</v>
      </c>
      <c r="FG479" s="159">
        <f t="shared" si="471"/>
        <v>0</v>
      </c>
      <c r="FH479" s="159">
        <f t="shared" si="368"/>
        <v>5</v>
      </c>
      <c r="FI479" s="159">
        <v>0</v>
      </c>
      <c r="FJ479" s="159">
        <v>0</v>
      </c>
      <c r="FK479" s="159"/>
      <c r="FL479" s="159"/>
      <c r="FM479" s="235">
        <v>34</v>
      </c>
    </row>
    <row r="480" spans="1:169" ht="18" x14ac:dyDescent="0.2">
      <c r="A480" s="213">
        <v>467</v>
      </c>
      <c r="B480" s="211">
        <v>211423243470</v>
      </c>
      <c r="C480" s="211" t="s">
        <v>1601</v>
      </c>
      <c r="D480" s="197"/>
      <c r="E480" s="212" t="s">
        <v>1602</v>
      </c>
      <c r="F480" s="199">
        <f t="shared" si="243"/>
        <v>2</v>
      </c>
      <c r="G480" s="199">
        <f t="shared" si="244"/>
        <v>2</v>
      </c>
      <c r="H480" s="199">
        <f t="shared" si="245"/>
        <v>2</v>
      </c>
      <c r="I480" s="199">
        <f t="shared" si="246"/>
        <v>2</v>
      </c>
      <c r="J480" s="199">
        <f t="shared" si="247"/>
        <v>2</v>
      </c>
      <c r="K480" s="199">
        <f t="shared" si="248"/>
        <v>2</v>
      </c>
      <c r="L480" s="199">
        <f t="shared" si="249"/>
        <v>2</v>
      </c>
      <c r="M480" s="199">
        <f t="shared" si="250"/>
        <v>2</v>
      </c>
      <c r="N480" s="199">
        <f t="shared" si="251"/>
        <v>2</v>
      </c>
      <c r="O480" s="200">
        <f t="shared" si="252"/>
        <v>1</v>
      </c>
      <c r="P480" s="199">
        <f t="shared" si="253"/>
        <v>0</v>
      </c>
      <c r="Q480" s="199">
        <f t="shared" si="254"/>
        <v>0</v>
      </c>
      <c r="R480" s="199">
        <f t="shared" si="255"/>
        <v>0</v>
      </c>
      <c r="S480" s="201">
        <f t="shared" si="457"/>
        <v>0</v>
      </c>
      <c r="T480" s="202">
        <f t="shared" si="256"/>
        <v>4</v>
      </c>
      <c r="U480" s="199">
        <f t="shared" si="257"/>
        <v>13</v>
      </c>
      <c r="V480" s="199">
        <f t="shared" si="258"/>
        <v>0</v>
      </c>
      <c r="W480" s="199">
        <f t="shared" si="259"/>
        <v>0</v>
      </c>
      <c r="X480" s="201">
        <f t="shared" si="260"/>
        <v>0</v>
      </c>
      <c r="Y480" s="203">
        <f t="shared" si="261"/>
        <v>3</v>
      </c>
      <c r="Z480" s="199">
        <f t="shared" si="262"/>
        <v>13</v>
      </c>
      <c r="AA480" s="199">
        <f t="shared" si="263"/>
        <v>0</v>
      </c>
      <c r="AB480" s="199">
        <f t="shared" si="264"/>
        <v>0</v>
      </c>
      <c r="AC480" s="201">
        <f t="shared" si="265"/>
        <v>0</v>
      </c>
      <c r="AD480" s="202">
        <f t="shared" si="266"/>
        <v>3</v>
      </c>
      <c r="AE480" s="199">
        <f t="shared" si="267"/>
        <v>0</v>
      </c>
      <c r="AF480" s="199">
        <f t="shared" si="268"/>
        <v>0</v>
      </c>
      <c r="AG480" s="199">
        <f t="shared" si="269"/>
        <v>0</v>
      </c>
      <c r="AH480" s="201">
        <f t="shared" si="270"/>
        <v>0</v>
      </c>
      <c r="AI480" s="204">
        <f t="shared" si="271"/>
        <v>4</v>
      </c>
      <c r="AJ480" s="199">
        <f t="shared" si="272"/>
        <v>0</v>
      </c>
      <c r="AK480" s="199">
        <f t="shared" si="273"/>
        <v>0</v>
      </c>
      <c r="AL480" s="199">
        <f t="shared" si="274"/>
        <v>0</v>
      </c>
      <c r="AM480" s="201">
        <f t="shared" si="275"/>
        <v>0</v>
      </c>
      <c r="AN480" s="204">
        <f t="shared" si="276"/>
        <v>4</v>
      </c>
      <c r="AO480" s="199">
        <f t="shared" si="277"/>
        <v>13</v>
      </c>
      <c r="AP480" s="199">
        <f t="shared" si="278"/>
        <v>0</v>
      </c>
      <c r="AQ480" s="199">
        <f t="shared" si="279"/>
        <v>0</v>
      </c>
      <c r="AR480" s="201">
        <f t="shared" si="280"/>
        <v>0</v>
      </c>
      <c r="AS480" s="204">
        <f t="shared" si="281"/>
        <v>3</v>
      </c>
      <c r="AT480" s="199">
        <f t="shared" si="282"/>
        <v>0</v>
      </c>
      <c r="AU480" s="199">
        <f t="shared" si="283"/>
        <v>0</v>
      </c>
      <c r="AV480" s="199">
        <f t="shared" si="284"/>
        <v>0</v>
      </c>
      <c r="AW480" s="201">
        <f t="shared" si="285"/>
        <v>0</v>
      </c>
      <c r="AX480" s="205">
        <f t="shared" si="286"/>
        <v>4</v>
      </c>
      <c r="AY480" s="199">
        <f t="shared" si="287"/>
        <v>13</v>
      </c>
      <c r="AZ480" s="199">
        <f t="shared" si="288"/>
        <v>0</v>
      </c>
      <c r="BA480" s="199">
        <f t="shared" si="289"/>
        <v>0</v>
      </c>
      <c r="BB480" s="201">
        <f t="shared" si="290"/>
        <v>0</v>
      </c>
      <c r="BC480" s="204">
        <f t="shared" si="291"/>
        <v>3</v>
      </c>
      <c r="BD480" s="199">
        <f t="shared" si="292"/>
        <v>8</v>
      </c>
      <c r="BE480" s="199">
        <f t="shared" si="293"/>
        <v>0</v>
      </c>
      <c r="BF480" s="199">
        <f t="shared" si="294"/>
        <v>0</v>
      </c>
      <c r="BG480" s="201">
        <f t="shared" si="295"/>
        <v>0</v>
      </c>
      <c r="BH480" s="204">
        <f t="shared" si="296"/>
        <v>3</v>
      </c>
      <c r="BI480" s="199">
        <f t="shared" si="297"/>
        <v>0</v>
      </c>
      <c r="BJ480" s="199">
        <f t="shared" si="298"/>
        <v>0</v>
      </c>
      <c r="BK480" s="199">
        <f t="shared" si="299"/>
        <v>0</v>
      </c>
      <c r="BL480" s="201">
        <f t="shared" si="300"/>
        <v>0</v>
      </c>
      <c r="BM480" s="206">
        <f t="shared" si="301"/>
        <v>4</v>
      </c>
      <c r="BN480" s="199">
        <f t="shared" si="302"/>
        <v>0</v>
      </c>
      <c r="BO480" s="199">
        <f t="shared" si="303"/>
        <v>0</v>
      </c>
      <c r="BP480" s="199">
        <f t="shared" si="304"/>
        <v>0</v>
      </c>
      <c r="BQ480" s="201">
        <f t="shared" si="305"/>
        <v>0</v>
      </c>
      <c r="BR480" s="207">
        <f t="shared" si="306"/>
        <v>4</v>
      </c>
      <c r="BS480" s="199">
        <f t="shared" si="307"/>
        <v>14</v>
      </c>
      <c r="BT480" s="199">
        <f t="shared" si="308"/>
        <v>0</v>
      </c>
      <c r="BU480" s="199">
        <f t="shared" si="309"/>
        <v>0</v>
      </c>
      <c r="BV480" s="201">
        <f t="shared" si="310"/>
        <v>0</v>
      </c>
      <c r="BW480" s="207">
        <f t="shared" si="311"/>
        <v>3</v>
      </c>
      <c r="BX480" s="235">
        <v>93</v>
      </c>
      <c r="BY480" s="235">
        <v>93</v>
      </c>
      <c r="BZ480" s="193" t="e">
        <f t="shared" si="312"/>
        <v>#VALUE!</v>
      </c>
      <c r="CA480" s="193">
        <f t="shared" si="313"/>
        <v>20</v>
      </c>
      <c r="CB480" s="193" t="e">
        <f t="shared" si="314"/>
        <v>#VALUE!</v>
      </c>
      <c r="CC480" s="193" t="e">
        <f t="shared" si="315"/>
        <v>#VALUE!</v>
      </c>
      <c r="CD480" s="193" t="e">
        <f t="shared" si="316"/>
        <v>#VALUE!</v>
      </c>
      <c r="CE480" s="193" t="e">
        <f t="shared" si="317"/>
        <v>#VALUE!</v>
      </c>
      <c r="CF480" s="193" t="e">
        <f t="shared" si="318"/>
        <v>#VALUE!</v>
      </c>
      <c r="CG480" s="193" t="e">
        <f t="shared" si="319"/>
        <v>#VALUE!</v>
      </c>
      <c r="CH480" s="193" t="e">
        <f t="shared" si="320"/>
        <v>#VALUE!</v>
      </c>
      <c r="CI480" s="193" t="e">
        <f t="shared" si="321"/>
        <v>#VALUE!</v>
      </c>
      <c r="CJ480" s="193" t="e">
        <f t="shared" si="322"/>
        <v>#VALUE!</v>
      </c>
      <c r="CK480" s="193" t="e">
        <f t="shared" si="323"/>
        <v>#VALUE!</v>
      </c>
      <c r="CL480" s="193" t="e">
        <f t="shared" si="324"/>
        <v>#VALUE!</v>
      </c>
      <c r="CM480" s="193" t="e">
        <f t="shared" si="325"/>
        <v>#VALUE!</v>
      </c>
      <c r="CN480" s="193" t="e">
        <f t="shared" si="326"/>
        <v>#VALUE!</v>
      </c>
      <c r="CO480" s="209" t="str">
        <f t="shared" si="327"/>
        <v>2023PEC AI 276</v>
      </c>
      <c r="CP480" s="193" t="e">
        <f t="shared" si="328"/>
        <v>#VALUE!</v>
      </c>
      <c r="CQ480" s="158"/>
      <c r="CR480" s="193">
        <f t="shared" si="329"/>
        <v>20</v>
      </c>
      <c r="CS480" s="193" t="e">
        <f t="shared" si="330"/>
        <v>#VALUE!</v>
      </c>
      <c r="CT480" s="193" t="e">
        <f t="shared" si="331"/>
        <v>#VALUE!</v>
      </c>
      <c r="CU480" s="193" t="e">
        <f t="shared" si="332"/>
        <v>#VALUE!</v>
      </c>
      <c r="CV480" s="193" t="e">
        <f t="shared" si="333"/>
        <v>#VALUE!</v>
      </c>
      <c r="CW480" s="193" t="e">
        <f t="shared" si="334"/>
        <v>#VALUE!</v>
      </c>
      <c r="CX480" s="193" t="e">
        <f t="shared" si="335"/>
        <v>#VALUE!</v>
      </c>
      <c r="CY480" s="193" t="e">
        <f t="shared" si="336"/>
        <v>#VALUE!</v>
      </c>
      <c r="CZ480" s="193" t="e">
        <f t="shared" si="337"/>
        <v>#VALUE!</v>
      </c>
      <c r="DA480" s="193" t="e">
        <f t="shared" si="338"/>
        <v>#VALUE!</v>
      </c>
      <c r="DB480" s="193" t="e">
        <f t="shared" si="339"/>
        <v>#VALUE!</v>
      </c>
      <c r="DC480" s="193" t="e">
        <f t="shared" si="340"/>
        <v>#VALUE!</v>
      </c>
      <c r="DD480" s="193" t="e">
        <f t="shared" si="341"/>
        <v>#VALUE!</v>
      </c>
      <c r="DE480" s="159"/>
      <c r="DF480" s="159" t="e">
        <f t="shared" si="342"/>
        <v>#VALUE!</v>
      </c>
      <c r="DG480" s="159"/>
      <c r="DH480" s="159"/>
      <c r="DI480" s="159"/>
      <c r="DJ480" s="159"/>
      <c r="DK480" s="159"/>
      <c r="DL480" s="159"/>
      <c r="DM480" s="159"/>
      <c r="DN480" s="159"/>
      <c r="DO480" s="159"/>
      <c r="DP480" s="159"/>
      <c r="DQ480" s="159"/>
      <c r="DR480" s="159">
        <f t="shared" si="343"/>
        <v>93</v>
      </c>
      <c r="DS480" s="188">
        <f t="shared" si="344"/>
        <v>19</v>
      </c>
      <c r="DT480" s="159">
        <f t="shared" si="345"/>
        <v>13</v>
      </c>
      <c r="DU480" s="159">
        <f t="shared" si="346"/>
        <v>13</v>
      </c>
      <c r="DV480" s="159">
        <f t="shared" si="347"/>
        <v>13</v>
      </c>
      <c r="DW480" s="159">
        <f t="shared" si="348"/>
        <v>13</v>
      </c>
      <c r="DX480" s="159">
        <f t="shared" si="349"/>
        <v>8</v>
      </c>
      <c r="DY480" s="210">
        <f t="shared" si="350"/>
        <v>14</v>
      </c>
      <c r="DZ480" s="159">
        <f t="shared" si="351"/>
        <v>93</v>
      </c>
      <c r="EA480" s="159">
        <f t="shared" si="352"/>
        <v>19</v>
      </c>
      <c r="EB480" s="159">
        <f t="shared" si="353"/>
        <v>0</v>
      </c>
      <c r="EC480" s="159">
        <f t="shared" si="465"/>
        <v>13</v>
      </c>
      <c r="ED480" s="159">
        <f t="shared" si="465"/>
        <v>13</v>
      </c>
      <c r="EE480" s="159">
        <f t="shared" si="466"/>
        <v>0</v>
      </c>
      <c r="EF480" s="159">
        <f t="shared" si="466"/>
        <v>0</v>
      </c>
      <c r="EG480" s="159">
        <f t="shared" si="354"/>
        <v>13</v>
      </c>
      <c r="EH480" s="159">
        <f t="shared" si="355"/>
        <v>0</v>
      </c>
      <c r="EI480" s="159">
        <f t="shared" si="467"/>
        <v>13</v>
      </c>
      <c r="EJ480" s="159">
        <f t="shared" si="467"/>
        <v>8</v>
      </c>
      <c r="EK480" s="159">
        <f t="shared" si="468"/>
        <v>0</v>
      </c>
      <c r="EL480" s="159">
        <f t="shared" si="468"/>
        <v>0</v>
      </c>
      <c r="EM480" s="159">
        <f t="shared" si="356"/>
        <v>14</v>
      </c>
      <c r="EN480" s="159"/>
      <c r="EO480" s="159"/>
      <c r="EP480" s="188">
        <f t="shared" si="357"/>
        <v>19</v>
      </c>
      <c r="EQ480" s="159">
        <f t="shared" si="358"/>
        <v>15</v>
      </c>
      <c r="ER480" s="159">
        <f t="shared" si="359"/>
        <v>16</v>
      </c>
      <c r="ES480" s="159">
        <f t="shared" si="360"/>
        <v>16</v>
      </c>
      <c r="ET480" s="159">
        <f t="shared" si="361"/>
        <v>12</v>
      </c>
      <c r="EU480" s="159">
        <f t="shared" si="362"/>
        <v>15</v>
      </c>
      <c r="EV480" s="159"/>
      <c r="EW480" s="159">
        <f t="shared" si="363"/>
        <v>93</v>
      </c>
      <c r="EX480" s="159">
        <f t="shared" si="364"/>
        <v>19</v>
      </c>
      <c r="EY480" s="159">
        <f t="shared" si="365"/>
        <v>0</v>
      </c>
      <c r="EZ480" s="159">
        <f t="shared" si="469"/>
        <v>15</v>
      </c>
      <c r="FA480" s="159">
        <f t="shared" si="469"/>
        <v>16</v>
      </c>
      <c r="FB480" s="159">
        <f t="shared" si="470"/>
        <v>0</v>
      </c>
      <c r="FC480" s="159">
        <f t="shared" si="470"/>
        <v>0</v>
      </c>
      <c r="FD480" s="159">
        <f t="shared" si="366"/>
        <v>16</v>
      </c>
      <c r="FE480" s="159">
        <f t="shared" si="367"/>
        <v>0</v>
      </c>
      <c r="FF480" s="159">
        <f t="shared" si="471"/>
        <v>12</v>
      </c>
      <c r="FG480" s="159">
        <f t="shared" si="471"/>
        <v>15</v>
      </c>
      <c r="FH480" s="159">
        <f t="shared" si="368"/>
        <v>0</v>
      </c>
      <c r="FI480" s="159">
        <v>0</v>
      </c>
      <c r="FJ480" s="159">
        <v>0</v>
      </c>
      <c r="FK480" s="159"/>
      <c r="FL480" s="159"/>
      <c r="FM480" s="235">
        <v>93</v>
      </c>
    </row>
    <row r="481" spans="1:169" ht="18" x14ac:dyDescent="0.2">
      <c r="A481" s="194">
        <v>468</v>
      </c>
      <c r="B481" s="211">
        <v>211423243471</v>
      </c>
      <c r="C481" s="211" t="s">
        <v>1603</v>
      </c>
      <c r="D481" s="197"/>
      <c r="E481" s="212" t="s">
        <v>1604</v>
      </c>
      <c r="F481" s="199">
        <f t="shared" si="243"/>
        <v>2</v>
      </c>
      <c r="G481" s="199">
        <f t="shared" si="244"/>
        <v>2</v>
      </c>
      <c r="H481" s="199">
        <f t="shared" si="245"/>
        <v>2</v>
      </c>
      <c r="I481" s="199">
        <f t="shared" si="246"/>
        <v>2</v>
      </c>
      <c r="J481" s="199">
        <f t="shared" si="247"/>
        <v>2</v>
      </c>
      <c r="K481" s="199">
        <f t="shared" si="248"/>
        <v>2</v>
      </c>
      <c r="L481" s="199">
        <f t="shared" si="249"/>
        <v>0</v>
      </c>
      <c r="M481" s="199">
        <f t="shared" si="250"/>
        <v>0</v>
      </c>
      <c r="N481" s="199">
        <f t="shared" si="251"/>
        <v>0</v>
      </c>
      <c r="O481" s="200">
        <f t="shared" si="252"/>
        <v>0</v>
      </c>
      <c r="P481" s="199">
        <f t="shared" si="253"/>
        <v>9</v>
      </c>
      <c r="Q481" s="199">
        <f t="shared" si="254"/>
        <v>0</v>
      </c>
      <c r="R481" s="199">
        <f t="shared" si="255"/>
        <v>0</v>
      </c>
      <c r="S481" s="201">
        <f t="shared" si="457"/>
        <v>0</v>
      </c>
      <c r="T481" s="202">
        <f t="shared" si="256"/>
        <v>3</v>
      </c>
      <c r="U481" s="199">
        <f t="shared" si="257"/>
        <v>0</v>
      </c>
      <c r="V481" s="199">
        <f t="shared" si="258"/>
        <v>0</v>
      </c>
      <c r="W481" s="199">
        <f t="shared" si="259"/>
        <v>0</v>
      </c>
      <c r="X481" s="201">
        <f t="shared" si="260"/>
        <v>0</v>
      </c>
      <c r="Y481" s="203">
        <f t="shared" si="261"/>
        <v>4</v>
      </c>
      <c r="Z481" s="199">
        <f t="shared" si="262"/>
        <v>0</v>
      </c>
      <c r="AA481" s="199">
        <f t="shared" si="263"/>
        <v>0</v>
      </c>
      <c r="AB481" s="199">
        <f t="shared" si="264"/>
        <v>0</v>
      </c>
      <c r="AC481" s="201">
        <f t="shared" si="265"/>
        <v>0</v>
      </c>
      <c r="AD481" s="202">
        <f t="shared" si="266"/>
        <v>4</v>
      </c>
      <c r="AE481" s="199">
        <f t="shared" si="267"/>
        <v>9</v>
      </c>
      <c r="AF481" s="199">
        <f t="shared" si="268"/>
        <v>0</v>
      </c>
      <c r="AG481" s="199">
        <f t="shared" si="269"/>
        <v>0</v>
      </c>
      <c r="AH481" s="201">
        <f t="shared" si="270"/>
        <v>0</v>
      </c>
      <c r="AI481" s="204">
        <f t="shared" si="271"/>
        <v>3</v>
      </c>
      <c r="AJ481" s="199">
        <f t="shared" si="272"/>
        <v>8</v>
      </c>
      <c r="AK481" s="199">
        <f t="shared" si="273"/>
        <v>0</v>
      </c>
      <c r="AL481" s="199">
        <f t="shared" si="274"/>
        <v>0</v>
      </c>
      <c r="AM481" s="201">
        <f t="shared" si="275"/>
        <v>0</v>
      </c>
      <c r="AN481" s="204">
        <f t="shared" si="276"/>
        <v>3</v>
      </c>
      <c r="AO481" s="199">
        <f t="shared" si="277"/>
        <v>0</v>
      </c>
      <c r="AP481" s="199">
        <f t="shared" si="278"/>
        <v>0</v>
      </c>
      <c r="AQ481" s="199">
        <f t="shared" si="279"/>
        <v>0</v>
      </c>
      <c r="AR481" s="201">
        <f t="shared" si="280"/>
        <v>0</v>
      </c>
      <c r="AS481" s="204">
        <f t="shared" si="281"/>
        <v>4</v>
      </c>
      <c r="AT481" s="199">
        <f t="shared" si="282"/>
        <v>9</v>
      </c>
      <c r="AU481" s="199">
        <f t="shared" si="283"/>
        <v>0</v>
      </c>
      <c r="AV481" s="199">
        <f t="shared" si="284"/>
        <v>0</v>
      </c>
      <c r="AW481" s="201">
        <f t="shared" si="285"/>
        <v>0</v>
      </c>
      <c r="AX481" s="205">
        <f t="shared" si="286"/>
        <v>3</v>
      </c>
      <c r="AY481" s="199">
        <f t="shared" si="287"/>
        <v>0</v>
      </c>
      <c r="AZ481" s="199">
        <f t="shared" si="288"/>
        <v>0</v>
      </c>
      <c r="BA481" s="199">
        <f t="shared" si="289"/>
        <v>0</v>
      </c>
      <c r="BB481" s="201">
        <f t="shared" si="290"/>
        <v>0</v>
      </c>
      <c r="BC481" s="204">
        <f t="shared" si="291"/>
        <v>4</v>
      </c>
      <c r="BD481" s="199">
        <f t="shared" si="292"/>
        <v>0</v>
      </c>
      <c r="BE481" s="199">
        <f t="shared" si="293"/>
        <v>0</v>
      </c>
      <c r="BF481" s="199">
        <f t="shared" si="294"/>
        <v>0</v>
      </c>
      <c r="BG481" s="201">
        <f t="shared" si="295"/>
        <v>0</v>
      </c>
      <c r="BH481" s="204">
        <f t="shared" si="296"/>
        <v>4</v>
      </c>
      <c r="BI481" s="199">
        <f t="shared" si="297"/>
        <v>3</v>
      </c>
      <c r="BJ481" s="199">
        <f t="shared" si="298"/>
        <v>0</v>
      </c>
      <c r="BK481" s="199">
        <f t="shared" si="299"/>
        <v>0</v>
      </c>
      <c r="BL481" s="201">
        <f t="shared" si="300"/>
        <v>0</v>
      </c>
      <c r="BM481" s="206">
        <f t="shared" si="301"/>
        <v>3</v>
      </c>
      <c r="BN481" s="199">
        <f t="shared" si="302"/>
        <v>9</v>
      </c>
      <c r="BO481" s="199">
        <f t="shared" si="303"/>
        <v>0</v>
      </c>
      <c r="BP481" s="199">
        <f t="shared" si="304"/>
        <v>0</v>
      </c>
      <c r="BQ481" s="201">
        <f t="shared" si="305"/>
        <v>0</v>
      </c>
      <c r="BR481" s="207">
        <f t="shared" si="306"/>
        <v>3</v>
      </c>
      <c r="BS481" s="199">
        <f t="shared" si="307"/>
        <v>0</v>
      </c>
      <c r="BT481" s="199">
        <f t="shared" si="308"/>
        <v>0</v>
      </c>
      <c r="BU481" s="199">
        <f t="shared" si="309"/>
        <v>0</v>
      </c>
      <c r="BV481" s="201">
        <f t="shared" si="310"/>
        <v>0</v>
      </c>
      <c r="BW481" s="207">
        <f t="shared" si="311"/>
        <v>4</v>
      </c>
      <c r="BX481" s="235">
        <v>59</v>
      </c>
      <c r="BY481" s="235">
        <v>59</v>
      </c>
      <c r="BZ481" s="193" t="e">
        <f t="shared" si="312"/>
        <v>#VALUE!</v>
      </c>
      <c r="CA481" s="193">
        <f t="shared" si="313"/>
        <v>20</v>
      </c>
      <c r="CB481" s="193" t="e">
        <f t="shared" si="314"/>
        <v>#VALUE!</v>
      </c>
      <c r="CC481" s="193" t="e">
        <f t="shared" si="315"/>
        <v>#VALUE!</v>
      </c>
      <c r="CD481" s="193" t="e">
        <f t="shared" si="316"/>
        <v>#VALUE!</v>
      </c>
      <c r="CE481" s="193" t="e">
        <f t="shared" si="317"/>
        <v>#VALUE!</v>
      </c>
      <c r="CF481" s="193" t="e">
        <f t="shared" si="318"/>
        <v>#VALUE!</v>
      </c>
      <c r="CG481" s="193" t="e">
        <f t="shared" si="319"/>
        <v>#VALUE!</v>
      </c>
      <c r="CH481" s="193" t="e">
        <f t="shared" si="320"/>
        <v>#VALUE!</v>
      </c>
      <c r="CI481" s="193" t="e">
        <f t="shared" si="321"/>
        <v>#VALUE!</v>
      </c>
      <c r="CJ481" s="193" t="e">
        <f t="shared" si="322"/>
        <v>#VALUE!</v>
      </c>
      <c r="CK481" s="193" t="e">
        <f t="shared" si="323"/>
        <v>#VALUE!</v>
      </c>
      <c r="CL481" s="193" t="e">
        <f t="shared" si="324"/>
        <v>#VALUE!</v>
      </c>
      <c r="CM481" s="193" t="e">
        <f t="shared" si="325"/>
        <v>#VALUE!</v>
      </c>
      <c r="CN481" s="193" t="e">
        <f t="shared" si="326"/>
        <v>#VALUE!</v>
      </c>
      <c r="CO481" s="209" t="str">
        <f t="shared" si="327"/>
        <v>2023PEC AI 277</v>
      </c>
      <c r="CP481" s="193" t="e">
        <f t="shared" si="328"/>
        <v>#VALUE!</v>
      </c>
      <c r="CQ481" s="158"/>
      <c r="CR481" s="193">
        <f t="shared" si="329"/>
        <v>20</v>
      </c>
      <c r="CS481" s="193" t="e">
        <f t="shared" si="330"/>
        <v>#VALUE!</v>
      </c>
      <c r="CT481" s="193" t="e">
        <f t="shared" si="331"/>
        <v>#VALUE!</v>
      </c>
      <c r="CU481" s="193" t="e">
        <f t="shared" si="332"/>
        <v>#VALUE!</v>
      </c>
      <c r="CV481" s="193" t="e">
        <f t="shared" si="333"/>
        <v>#VALUE!</v>
      </c>
      <c r="CW481" s="193" t="e">
        <f t="shared" si="334"/>
        <v>#VALUE!</v>
      </c>
      <c r="CX481" s="193" t="e">
        <f t="shared" si="335"/>
        <v>#VALUE!</v>
      </c>
      <c r="CY481" s="193" t="e">
        <f t="shared" si="336"/>
        <v>#VALUE!</v>
      </c>
      <c r="CZ481" s="193" t="e">
        <f t="shared" si="337"/>
        <v>#VALUE!</v>
      </c>
      <c r="DA481" s="193" t="e">
        <f t="shared" si="338"/>
        <v>#VALUE!</v>
      </c>
      <c r="DB481" s="193" t="e">
        <f t="shared" si="339"/>
        <v>#VALUE!</v>
      </c>
      <c r="DC481" s="193" t="e">
        <f t="shared" si="340"/>
        <v>#VALUE!</v>
      </c>
      <c r="DD481" s="193" t="e">
        <f t="shared" si="341"/>
        <v>#VALUE!</v>
      </c>
      <c r="DE481" s="159"/>
      <c r="DF481" s="159" t="e">
        <f t="shared" si="342"/>
        <v>#VALUE!</v>
      </c>
      <c r="DG481" s="159"/>
      <c r="DH481" s="159"/>
      <c r="DI481" s="159"/>
      <c r="DJ481" s="159"/>
      <c r="DK481" s="159"/>
      <c r="DL481" s="159"/>
      <c r="DM481" s="159"/>
      <c r="DN481" s="159"/>
      <c r="DO481" s="159"/>
      <c r="DP481" s="159"/>
      <c r="DQ481" s="159"/>
      <c r="DR481" s="159">
        <f t="shared" si="343"/>
        <v>59</v>
      </c>
      <c r="DS481" s="188">
        <f t="shared" si="344"/>
        <v>12</v>
      </c>
      <c r="DT481" s="159">
        <f t="shared" si="345"/>
        <v>9</v>
      </c>
      <c r="DU481" s="159">
        <f t="shared" si="346"/>
        <v>9</v>
      </c>
      <c r="DV481" s="159">
        <f t="shared" si="347"/>
        <v>8</v>
      </c>
      <c r="DW481" s="159">
        <f t="shared" si="348"/>
        <v>9</v>
      </c>
      <c r="DX481" s="159">
        <f t="shared" si="349"/>
        <v>3</v>
      </c>
      <c r="DY481" s="210">
        <f t="shared" si="350"/>
        <v>9</v>
      </c>
      <c r="DZ481" s="159">
        <f t="shared" si="351"/>
        <v>59</v>
      </c>
      <c r="EA481" s="159">
        <f t="shared" si="352"/>
        <v>12</v>
      </c>
      <c r="EB481" s="159">
        <f t="shared" si="353"/>
        <v>9</v>
      </c>
      <c r="EC481" s="159">
        <f t="shared" si="465"/>
        <v>0</v>
      </c>
      <c r="ED481" s="159">
        <f t="shared" si="465"/>
        <v>0</v>
      </c>
      <c r="EE481" s="159">
        <f t="shared" si="466"/>
        <v>9</v>
      </c>
      <c r="EF481" s="159">
        <f t="shared" si="466"/>
        <v>8</v>
      </c>
      <c r="EG481" s="159">
        <f t="shared" si="354"/>
        <v>0</v>
      </c>
      <c r="EH481" s="159">
        <f t="shared" si="355"/>
        <v>9</v>
      </c>
      <c r="EI481" s="159">
        <f t="shared" si="467"/>
        <v>0</v>
      </c>
      <c r="EJ481" s="159">
        <f t="shared" si="467"/>
        <v>0</v>
      </c>
      <c r="EK481" s="159">
        <f t="shared" si="468"/>
        <v>3</v>
      </c>
      <c r="EL481" s="159">
        <f t="shared" si="468"/>
        <v>9</v>
      </c>
      <c r="EM481" s="159">
        <f t="shared" si="356"/>
        <v>0</v>
      </c>
      <c r="EN481" s="159"/>
      <c r="EO481" s="159"/>
      <c r="EP481" s="188">
        <f t="shared" si="357"/>
        <v>12</v>
      </c>
      <c r="EQ481" s="159">
        <f t="shared" si="358"/>
        <v>11</v>
      </c>
      <c r="ER481" s="159">
        <f t="shared" si="359"/>
        <v>11</v>
      </c>
      <c r="ES481" s="159">
        <f t="shared" si="360"/>
        <v>9</v>
      </c>
      <c r="ET481" s="159">
        <f t="shared" si="361"/>
        <v>7</v>
      </c>
      <c r="EU481" s="159">
        <f t="shared" si="362"/>
        <v>9</v>
      </c>
      <c r="EV481" s="159"/>
      <c r="EW481" s="159">
        <f t="shared" si="363"/>
        <v>59</v>
      </c>
      <c r="EX481" s="159">
        <f t="shared" si="364"/>
        <v>12</v>
      </c>
      <c r="EY481" s="159">
        <f t="shared" si="365"/>
        <v>11</v>
      </c>
      <c r="EZ481" s="159">
        <f t="shared" si="469"/>
        <v>0</v>
      </c>
      <c r="FA481" s="159">
        <f t="shared" si="469"/>
        <v>0</v>
      </c>
      <c r="FB481" s="159">
        <f t="shared" si="470"/>
        <v>11</v>
      </c>
      <c r="FC481" s="159">
        <f t="shared" si="470"/>
        <v>9</v>
      </c>
      <c r="FD481" s="159">
        <f t="shared" si="366"/>
        <v>0</v>
      </c>
      <c r="FE481" s="159">
        <f t="shared" si="367"/>
        <v>7</v>
      </c>
      <c r="FF481" s="159">
        <f t="shared" si="471"/>
        <v>0</v>
      </c>
      <c r="FG481" s="159">
        <f t="shared" si="471"/>
        <v>0</v>
      </c>
      <c r="FH481" s="159">
        <f t="shared" si="368"/>
        <v>9</v>
      </c>
      <c r="FI481" s="159">
        <v>0</v>
      </c>
      <c r="FJ481" s="159">
        <v>0</v>
      </c>
      <c r="FK481" s="159"/>
      <c r="FL481" s="159"/>
      <c r="FM481" s="235">
        <v>59</v>
      </c>
    </row>
    <row r="482" spans="1:169" ht="18" x14ac:dyDescent="0.2">
      <c r="A482" s="213">
        <v>469</v>
      </c>
      <c r="B482" s="211">
        <v>211423243472</v>
      </c>
      <c r="C482" s="211" t="s">
        <v>1605</v>
      </c>
      <c r="D482" s="197"/>
      <c r="E482" s="212" t="s">
        <v>1606</v>
      </c>
      <c r="F482" s="199">
        <f t="shared" si="243"/>
        <v>2</v>
      </c>
      <c r="G482" s="199">
        <f t="shared" si="244"/>
        <v>2</v>
      </c>
      <c r="H482" s="199">
        <f t="shared" si="245"/>
        <v>2</v>
      </c>
      <c r="I482" s="199">
        <f t="shared" si="246"/>
        <v>2</v>
      </c>
      <c r="J482" s="199">
        <f t="shared" si="247"/>
        <v>2</v>
      </c>
      <c r="K482" s="199">
        <f t="shared" si="248"/>
        <v>2</v>
      </c>
      <c r="L482" s="199">
        <f t="shared" si="249"/>
        <v>1</v>
      </c>
      <c r="M482" s="199">
        <f t="shared" si="250"/>
        <v>0</v>
      </c>
      <c r="N482" s="199">
        <f t="shared" si="251"/>
        <v>0</v>
      </c>
      <c r="O482" s="200">
        <f t="shared" si="252"/>
        <v>0</v>
      </c>
      <c r="P482" s="199">
        <f t="shared" si="253"/>
        <v>0</v>
      </c>
      <c r="Q482" s="199">
        <f t="shared" si="254"/>
        <v>0</v>
      </c>
      <c r="R482" s="199">
        <f t="shared" si="255"/>
        <v>0</v>
      </c>
      <c r="S482" s="201">
        <f t="shared" si="457"/>
        <v>0</v>
      </c>
      <c r="T482" s="202">
        <f t="shared" si="256"/>
        <v>4</v>
      </c>
      <c r="U482" s="199">
        <f t="shared" si="257"/>
        <v>9</v>
      </c>
      <c r="V482" s="199">
        <f t="shared" si="258"/>
        <v>0</v>
      </c>
      <c r="W482" s="199">
        <f t="shared" si="259"/>
        <v>0</v>
      </c>
      <c r="X482" s="201">
        <f t="shared" si="260"/>
        <v>0</v>
      </c>
      <c r="Y482" s="203">
        <f t="shared" si="261"/>
        <v>3</v>
      </c>
      <c r="Z482" s="199">
        <f t="shared" si="262"/>
        <v>9</v>
      </c>
      <c r="AA482" s="199">
        <f t="shared" si="263"/>
        <v>0</v>
      </c>
      <c r="AB482" s="199">
        <f t="shared" si="264"/>
        <v>0</v>
      </c>
      <c r="AC482" s="201">
        <f t="shared" si="265"/>
        <v>0</v>
      </c>
      <c r="AD482" s="202">
        <f t="shared" si="266"/>
        <v>3</v>
      </c>
      <c r="AE482" s="199">
        <f t="shared" si="267"/>
        <v>0</v>
      </c>
      <c r="AF482" s="199">
        <f t="shared" si="268"/>
        <v>0</v>
      </c>
      <c r="AG482" s="199">
        <f t="shared" si="269"/>
        <v>0</v>
      </c>
      <c r="AH482" s="201">
        <f t="shared" si="270"/>
        <v>0</v>
      </c>
      <c r="AI482" s="204">
        <f t="shared" si="271"/>
        <v>4</v>
      </c>
      <c r="AJ482" s="199">
        <f t="shared" si="272"/>
        <v>0</v>
      </c>
      <c r="AK482" s="199">
        <f t="shared" si="273"/>
        <v>0</v>
      </c>
      <c r="AL482" s="199">
        <f t="shared" si="274"/>
        <v>0</v>
      </c>
      <c r="AM482" s="201">
        <f t="shared" si="275"/>
        <v>0</v>
      </c>
      <c r="AN482" s="204">
        <f t="shared" si="276"/>
        <v>4</v>
      </c>
      <c r="AO482" s="199">
        <f t="shared" si="277"/>
        <v>9</v>
      </c>
      <c r="AP482" s="199">
        <f t="shared" si="278"/>
        <v>0</v>
      </c>
      <c r="AQ482" s="199">
        <f t="shared" si="279"/>
        <v>0</v>
      </c>
      <c r="AR482" s="201">
        <f t="shared" si="280"/>
        <v>0</v>
      </c>
      <c r="AS482" s="204">
        <f t="shared" si="281"/>
        <v>3</v>
      </c>
      <c r="AT482" s="199">
        <f t="shared" si="282"/>
        <v>0</v>
      </c>
      <c r="AU482" s="199">
        <f t="shared" si="283"/>
        <v>0</v>
      </c>
      <c r="AV482" s="199">
        <f t="shared" si="284"/>
        <v>0</v>
      </c>
      <c r="AW482" s="201">
        <f t="shared" si="285"/>
        <v>0</v>
      </c>
      <c r="AX482" s="205">
        <f t="shared" si="286"/>
        <v>4</v>
      </c>
      <c r="AY482" s="199">
        <f t="shared" si="287"/>
        <v>9</v>
      </c>
      <c r="AZ482" s="199">
        <f t="shared" si="288"/>
        <v>0</v>
      </c>
      <c r="BA482" s="199">
        <f t="shared" si="289"/>
        <v>0</v>
      </c>
      <c r="BB482" s="201">
        <f t="shared" si="290"/>
        <v>0</v>
      </c>
      <c r="BC482" s="204">
        <f t="shared" si="291"/>
        <v>3</v>
      </c>
      <c r="BD482" s="199">
        <f t="shared" si="292"/>
        <v>5</v>
      </c>
      <c r="BE482" s="199">
        <f t="shared" si="293"/>
        <v>0</v>
      </c>
      <c r="BF482" s="199">
        <f t="shared" si="294"/>
        <v>0</v>
      </c>
      <c r="BG482" s="201">
        <f t="shared" si="295"/>
        <v>0</v>
      </c>
      <c r="BH482" s="204">
        <f t="shared" si="296"/>
        <v>3</v>
      </c>
      <c r="BI482" s="199">
        <f t="shared" si="297"/>
        <v>0</v>
      </c>
      <c r="BJ482" s="199">
        <f t="shared" si="298"/>
        <v>0</v>
      </c>
      <c r="BK482" s="199">
        <f t="shared" si="299"/>
        <v>0</v>
      </c>
      <c r="BL482" s="201">
        <f t="shared" si="300"/>
        <v>0</v>
      </c>
      <c r="BM482" s="206">
        <f t="shared" si="301"/>
        <v>4</v>
      </c>
      <c r="BN482" s="199">
        <f t="shared" si="302"/>
        <v>0</v>
      </c>
      <c r="BO482" s="199">
        <f t="shared" si="303"/>
        <v>0</v>
      </c>
      <c r="BP482" s="199">
        <f t="shared" si="304"/>
        <v>0</v>
      </c>
      <c r="BQ482" s="201">
        <f t="shared" si="305"/>
        <v>0</v>
      </c>
      <c r="BR482" s="207">
        <f t="shared" si="306"/>
        <v>4</v>
      </c>
      <c r="BS482" s="199">
        <f t="shared" si="307"/>
        <v>9</v>
      </c>
      <c r="BT482" s="199">
        <f t="shared" si="308"/>
        <v>0</v>
      </c>
      <c r="BU482" s="199">
        <f t="shared" si="309"/>
        <v>0</v>
      </c>
      <c r="BV482" s="201">
        <f t="shared" si="310"/>
        <v>0</v>
      </c>
      <c r="BW482" s="207">
        <f t="shared" si="311"/>
        <v>3</v>
      </c>
      <c r="BX482" s="235">
        <v>63</v>
      </c>
      <c r="BY482" s="235">
        <v>63</v>
      </c>
      <c r="BZ482" s="193" t="e">
        <f t="shared" si="312"/>
        <v>#VALUE!</v>
      </c>
      <c r="CA482" s="193">
        <f t="shared" si="313"/>
        <v>20</v>
      </c>
      <c r="CB482" s="193" t="e">
        <f t="shared" si="314"/>
        <v>#VALUE!</v>
      </c>
      <c r="CC482" s="193" t="e">
        <f t="shared" si="315"/>
        <v>#VALUE!</v>
      </c>
      <c r="CD482" s="193" t="e">
        <f t="shared" si="316"/>
        <v>#VALUE!</v>
      </c>
      <c r="CE482" s="193" t="e">
        <f t="shared" si="317"/>
        <v>#VALUE!</v>
      </c>
      <c r="CF482" s="193" t="e">
        <f t="shared" si="318"/>
        <v>#VALUE!</v>
      </c>
      <c r="CG482" s="193" t="e">
        <f t="shared" si="319"/>
        <v>#VALUE!</v>
      </c>
      <c r="CH482" s="193" t="e">
        <f t="shared" si="320"/>
        <v>#VALUE!</v>
      </c>
      <c r="CI482" s="193" t="e">
        <f t="shared" si="321"/>
        <v>#VALUE!</v>
      </c>
      <c r="CJ482" s="193" t="e">
        <f t="shared" si="322"/>
        <v>#VALUE!</v>
      </c>
      <c r="CK482" s="193" t="e">
        <f t="shared" si="323"/>
        <v>#VALUE!</v>
      </c>
      <c r="CL482" s="193" t="e">
        <f t="shared" si="324"/>
        <v>#VALUE!</v>
      </c>
      <c r="CM482" s="193" t="e">
        <f t="shared" si="325"/>
        <v>#VALUE!</v>
      </c>
      <c r="CN482" s="193" t="e">
        <f t="shared" si="326"/>
        <v>#VALUE!</v>
      </c>
      <c r="CO482" s="209" t="str">
        <f t="shared" si="327"/>
        <v>2023PEC AI 278</v>
      </c>
      <c r="CP482" s="193" t="e">
        <f t="shared" si="328"/>
        <v>#VALUE!</v>
      </c>
      <c r="CQ482" s="158"/>
      <c r="CR482" s="193">
        <f t="shared" si="329"/>
        <v>20</v>
      </c>
      <c r="CS482" s="193" t="e">
        <f t="shared" si="330"/>
        <v>#VALUE!</v>
      </c>
      <c r="CT482" s="193" t="e">
        <f t="shared" si="331"/>
        <v>#VALUE!</v>
      </c>
      <c r="CU482" s="193" t="e">
        <f t="shared" si="332"/>
        <v>#VALUE!</v>
      </c>
      <c r="CV482" s="193" t="e">
        <f t="shared" si="333"/>
        <v>#VALUE!</v>
      </c>
      <c r="CW482" s="193" t="e">
        <f t="shared" si="334"/>
        <v>#VALUE!</v>
      </c>
      <c r="CX482" s="193" t="e">
        <f t="shared" si="335"/>
        <v>#VALUE!</v>
      </c>
      <c r="CY482" s="193" t="e">
        <f t="shared" si="336"/>
        <v>#VALUE!</v>
      </c>
      <c r="CZ482" s="193" t="e">
        <f t="shared" si="337"/>
        <v>#VALUE!</v>
      </c>
      <c r="DA482" s="193" t="e">
        <f t="shared" si="338"/>
        <v>#VALUE!</v>
      </c>
      <c r="DB482" s="193" t="e">
        <f t="shared" si="339"/>
        <v>#VALUE!</v>
      </c>
      <c r="DC482" s="193" t="e">
        <f t="shared" si="340"/>
        <v>#VALUE!</v>
      </c>
      <c r="DD482" s="193" t="e">
        <f t="shared" si="341"/>
        <v>#VALUE!</v>
      </c>
      <c r="DE482" s="159"/>
      <c r="DF482" s="159" t="e">
        <f t="shared" si="342"/>
        <v>#VALUE!</v>
      </c>
      <c r="DG482" s="159"/>
      <c r="DH482" s="159"/>
      <c r="DI482" s="159"/>
      <c r="DJ482" s="159"/>
      <c r="DK482" s="159"/>
      <c r="DL482" s="159"/>
      <c r="DM482" s="159"/>
      <c r="DN482" s="159"/>
      <c r="DO482" s="159"/>
      <c r="DP482" s="159"/>
      <c r="DQ482" s="159"/>
      <c r="DR482" s="159">
        <f t="shared" si="343"/>
        <v>63</v>
      </c>
      <c r="DS482" s="188">
        <f t="shared" si="344"/>
        <v>13</v>
      </c>
      <c r="DT482" s="159">
        <f t="shared" si="345"/>
        <v>9</v>
      </c>
      <c r="DU482" s="159">
        <f t="shared" si="346"/>
        <v>9</v>
      </c>
      <c r="DV482" s="159">
        <f t="shared" si="347"/>
        <v>9</v>
      </c>
      <c r="DW482" s="159">
        <f t="shared" si="348"/>
        <v>9</v>
      </c>
      <c r="DX482" s="159">
        <f t="shared" si="349"/>
        <v>5</v>
      </c>
      <c r="DY482" s="210">
        <f t="shared" si="350"/>
        <v>9</v>
      </c>
      <c r="DZ482" s="159">
        <f t="shared" si="351"/>
        <v>63</v>
      </c>
      <c r="EA482" s="159">
        <f t="shared" si="352"/>
        <v>13</v>
      </c>
      <c r="EB482" s="159">
        <f t="shared" si="353"/>
        <v>0</v>
      </c>
      <c r="EC482" s="159">
        <f t="shared" si="465"/>
        <v>9</v>
      </c>
      <c r="ED482" s="159">
        <f t="shared" si="465"/>
        <v>9</v>
      </c>
      <c r="EE482" s="159">
        <f t="shared" si="466"/>
        <v>0</v>
      </c>
      <c r="EF482" s="159">
        <f t="shared" si="466"/>
        <v>0</v>
      </c>
      <c r="EG482" s="159">
        <f t="shared" si="354"/>
        <v>9</v>
      </c>
      <c r="EH482" s="159">
        <f t="shared" si="355"/>
        <v>0</v>
      </c>
      <c r="EI482" s="159">
        <f t="shared" si="467"/>
        <v>9</v>
      </c>
      <c r="EJ482" s="159">
        <f t="shared" si="467"/>
        <v>5</v>
      </c>
      <c r="EK482" s="159">
        <f t="shared" si="468"/>
        <v>0</v>
      </c>
      <c r="EL482" s="159">
        <f t="shared" si="468"/>
        <v>0</v>
      </c>
      <c r="EM482" s="159">
        <f t="shared" si="356"/>
        <v>9</v>
      </c>
      <c r="EN482" s="159"/>
      <c r="EO482" s="159"/>
      <c r="EP482" s="188">
        <f t="shared" si="357"/>
        <v>13</v>
      </c>
      <c r="EQ482" s="159">
        <f t="shared" si="358"/>
        <v>11</v>
      </c>
      <c r="ER482" s="159">
        <f t="shared" si="359"/>
        <v>11</v>
      </c>
      <c r="ES482" s="159">
        <f t="shared" si="360"/>
        <v>11</v>
      </c>
      <c r="ET482" s="159">
        <f t="shared" si="361"/>
        <v>7</v>
      </c>
      <c r="EU482" s="159">
        <f t="shared" si="362"/>
        <v>10</v>
      </c>
      <c r="EV482" s="159"/>
      <c r="EW482" s="159">
        <f t="shared" si="363"/>
        <v>63</v>
      </c>
      <c r="EX482" s="159">
        <f t="shared" si="364"/>
        <v>13</v>
      </c>
      <c r="EY482" s="159">
        <f t="shared" si="365"/>
        <v>0</v>
      </c>
      <c r="EZ482" s="159">
        <f t="shared" si="469"/>
        <v>11</v>
      </c>
      <c r="FA482" s="159">
        <f t="shared" si="469"/>
        <v>11</v>
      </c>
      <c r="FB482" s="159">
        <f t="shared" si="470"/>
        <v>0</v>
      </c>
      <c r="FC482" s="159">
        <f t="shared" si="470"/>
        <v>0</v>
      </c>
      <c r="FD482" s="159">
        <f t="shared" si="366"/>
        <v>11</v>
      </c>
      <c r="FE482" s="159">
        <f t="shared" si="367"/>
        <v>0</v>
      </c>
      <c r="FF482" s="159">
        <f t="shared" si="471"/>
        <v>7</v>
      </c>
      <c r="FG482" s="159">
        <f t="shared" si="471"/>
        <v>10</v>
      </c>
      <c r="FH482" s="159">
        <f t="shared" si="368"/>
        <v>0</v>
      </c>
      <c r="FI482" s="159">
        <v>0</v>
      </c>
      <c r="FJ482" s="159">
        <v>0</v>
      </c>
      <c r="FK482" s="159"/>
      <c r="FL482" s="159"/>
      <c r="FM482" s="235">
        <v>63</v>
      </c>
    </row>
    <row r="483" spans="1:169" ht="18" x14ac:dyDescent="0.2">
      <c r="A483" s="194">
        <v>470</v>
      </c>
      <c r="B483" s="195">
        <v>211423243473</v>
      </c>
      <c r="C483" s="196" t="s">
        <v>1607</v>
      </c>
      <c r="D483" s="197"/>
      <c r="E483" s="198" t="s">
        <v>1608</v>
      </c>
      <c r="F483" s="199">
        <f t="shared" si="243"/>
        <v>2</v>
      </c>
      <c r="G483" s="199">
        <f t="shared" si="244"/>
        <v>2</v>
      </c>
      <c r="H483" s="199">
        <f t="shared" si="245"/>
        <v>2</v>
      </c>
      <c r="I483" s="199">
        <f t="shared" si="246"/>
        <v>2</v>
      </c>
      <c r="J483" s="199">
        <f t="shared" si="247"/>
        <v>2</v>
      </c>
      <c r="K483" s="199">
        <f t="shared" si="248"/>
        <v>2</v>
      </c>
      <c r="L483" s="199">
        <f t="shared" si="249"/>
        <v>2</v>
      </c>
      <c r="M483" s="199">
        <f t="shared" si="250"/>
        <v>2</v>
      </c>
      <c r="N483" s="199">
        <f t="shared" si="251"/>
        <v>0</v>
      </c>
      <c r="O483" s="200">
        <f t="shared" si="252"/>
        <v>0</v>
      </c>
      <c r="P483" s="199">
        <f t="shared" si="253"/>
        <v>12</v>
      </c>
      <c r="Q483" s="199">
        <f t="shared" si="254"/>
        <v>0</v>
      </c>
      <c r="R483" s="199">
        <f t="shared" si="255"/>
        <v>0</v>
      </c>
      <c r="S483" s="201">
        <f t="shared" si="457"/>
        <v>0</v>
      </c>
      <c r="T483" s="202">
        <f t="shared" si="256"/>
        <v>3</v>
      </c>
      <c r="U483" s="199">
        <f t="shared" si="257"/>
        <v>0</v>
      </c>
      <c r="V483" s="199">
        <f t="shared" si="258"/>
        <v>0</v>
      </c>
      <c r="W483" s="199">
        <f t="shared" si="259"/>
        <v>0</v>
      </c>
      <c r="X483" s="201">
        <f t="shared" si="260"/>
        <v>0</v>
      </c>
      <c r="Y483" s="203">
        <f t="shared" si="261"/>
        <v>4</v>
      </c>
      <c r="Z483" s="199">
        <f t="shared" si="262"/>
        <v>0</v>
      </c>
      <c r="AA483" s="199">
        <f t="shared" si="263"/>
        <v>0</v>
      </c>
      <c r="AB483" s="199">
        <f t="shared" si="264"/>
        <v>0</v>
      </c>
      <c r="AC483" s="201">
        <f t="shared" si="265"/>
        <v>0</v>
      </c>
      <c r="AD483" s="202">
        <f t="shared" si="266"/>
        <v>4</v>
      </c>
      <c r="AE483" s="199">
        <f t="shared" si="267"/>
        <v>12</v>
      </c>
      <c r="AF483" s="199">
        <f t="shared" si="268"/>
        <v>0</v>
      </c>
      <c r="AG483" s="199">
        <f t="shared" si="269"/>
        <v>0</v>
      </c>
      <c r="AH483" s="201">
        <f t="shared" si="270"/>
        <v>0</v>
      </c>
      <c r="AI483" s="204">
        <f t="shared" si="271"/>
        <v>3</v>
      </c>
      <c r="AJ483" s="199">
        <f t="shared" si="272"/>
        <v>10</v>
      </c>
      <c r="AK483" s="199">
        <f t="shared" si="273"/>
        <v>0</v>
      </c>
      <c r="AL483" s="199">
        <f t="shared" si="274"/>
        <v>0</v>
      </c>
      <c r="AM483" s="201">
        <f t="shared" si="275"/>
        <v>0</v>
      </c>
      <c r="AN483" s="204">
        <f t="shared" si="276"/>
        <v>3</v>
      </c>
      <c r="AO483" s="199">
        <f t="shared" si="277"/>
        <v>0</v>
      </c>
      <c r="AP483" s="199">
        <f t="shared" si="278"/>
        <v>0</v>
      </c>
      <c r="AQ483" s="199">
        <f t="shared" si="279"/>
        <v>0</v>
      </c>
      <c r="AR483" s="201">
        <f t="shared" si="280"/>
        <v>0</v>
      </c>
      <c r="AS483" s="204">
        <f t="shared" si="281"/>
        <v>4</v>
      </c>
      <c r="AT483" s="199">
        <f t="shared" si="282"/>
        <v>12</v>
      </c>
      <c r="AU483" s="199">
        <f t="shared" si="283"/>
        <v>0</v>
      </c>
      <c r="AV483" s="199">
        <f t="shared" si="284"/>
        <v>0</v>
      </c>
      <c r="AW483" s="201">
        <f t="shared" si="285"/>
        <v>0</v>
      </c>
      <c r="AX483" s="205">
        <f t="shared" si="286"/>
        <v>3</v>
      </c>
      <c r="AY483" s="199">
        <f t="shared" si="287"/>
        <v>0</v>
      </c>
      <c r="AZ483" s="199">
        <f t="shared" si="288"/>
        <v>0</v>
      </c>
      <c r="BA483" s="199">
        <f t="shared" si="289"/>
        <v>0</v>
      </c>
      <c r="BB483" s="201">
        <f t="shared" si="290"/>
        <v>0</v>
      </c>
      <c r="BC483" s="204">
        <f t="shared" si="291"/>
        <v>4</v>
      </c>
      <c r="BD483" s="199">
        <f t="shared" si="292"/>
        <v>0</v>
      </c>
      <c r="BE483" s="199">
        <f t="shared" si="293"/>
        <v>0</v>
      </c>
      <c r="BF483" s="199">
        <f t="shared" si="294"/>
        <v>0</v>
      </c>
      <c r="BG483" s="201">
        <f t="shared" si="295"/>
        <v>0</v>
      </c>
      <c r="BH483" s="204">
        <f t="shared" si="296"/>
        <v>4</v>
      </c>
      <c r="BI483" s="199">
        <f t="shared" si="297"/>
        <v>6</v>
      </c>
      <c r="BJ483" s="199">
        <f t="shared" si="298"/>
        <v>0</v>
      </c>
      <c r="BK483" s="199">
        <f t="shared" si="299"/>
        <v>0</v>
      </c>
      <c r="BL483" s="201">
        <f t="shared" si="300"/>
        <v>0</v>
      </c>
      <c r="BM483" s="206">
        <f t="shared" si="301"/>
        <v>3</v>
      </c>
      <c r="BN483" s="199">
        <f t="shared" si="302"/>
        <v>12</v>
      </c>
      <c r="BO483" s="199">
        <f t="shared" si="303"/>
        <v>0</v>
      </c>
      <c r="BP483" s="199">
        <f t="shared" si="304"/>
        <v>0</v>
      </c>
      <c r="BQ483" s="201">
        <f t="shared" si="305"/>
        <v>0</v>
      </c>
      <c r="BR483" s="207">
        <f t="shared" si="306"/>
        <v>3</v>
      </c>
      <c r="BS483" s="199">
        <f t="shared" si="307"/>
        <v>0</v>
      </c>
      <c r="BT483" s="199">
        <f t="shared" si="308"/>
        <v>0</v>
      </c>
      <c r="BU483" s="199">
        <f t="shared" si="309"/>
        <v>0</v>
      </c>
      <c r="BV483" s="201">
        <f t="shared" si="310"/>
        <v>0</v>
      </c>
      <c r="BW483" s="207">
        <f t="shared" si="311"/>
        <v>4</v>
      </c>
      <c r="BX483" s="235">
        <v>80</v>
      </c>
      <c r="BY483" s="235">
        <v>80</v>
      </c>
      <c r="BZ483" s="193" t="e">
        <f t="shared" si="312"/>
        <v>#VALUE!</v>
      </c>
      <c r="CA483" s="193">
        <f t="shared" si="313"/>
        <v>14</v>
      </c>
      <c r="CB483" s="193" t="e">
        <f t="shared" si="314"/>
        <v>#VALUE!</v>
      </c>
      <c r="CC483" s="193" t="e">
        <f t="shared" si="315"/>
        <v>#VALUE!</v>
      </c>
      <c r="CD483" s="193" t="e">
        <f t="shared" si="316"/>
        <v>#VALUE!</v>
      </c>
      <c r="CE483" s="193" t="e">
        <f t="shared" si="317"/>
        <v>#VALUE!</v>
      </c>
      <c r="CF483" s="193" t="e">
        <f t="shared" si="318"/>
        <v>#VALUE!</v>
      </c>
      <c r="CG483" s="193" t="e">
        <f t="shared" si="319"/>
        <v>#VALUE!</v>
      </c>
      <c r="CH483" s="193" t="e">
        <f t="shared" si="320"/>
        <v>#VALUE!</v>
      </c>
      <c r="CI483" s="193" t="e">
        <f t="shared" si="321"/>
        <v>#VALUE!</v>
      </c>
      <c r="CJ483" s="193" t="e">
        <f t="shared" si="322"/>
        <v>#VALUE!</v>
      </c>
      <c r="CK483" s="193" t="e">
        <f t="shared" si="323"/>
        <v>#VALUE!</v>
      </c>
      <c r="CL483" s="193" t="e">
        <f t="shared" si="324"/>
        <v>#VALUE!</v>
      </c>
      <c r="CM483" s="193" t="e">
        <f t="shared" si="325"/>
        <v>#VALUE!</v>
      </c>
      <c r="CN483" s="193" t="e">
        <f t="shared" si="326"/>
        <v>#VALUE!</v>
      </c>
      <c r="CO483" s="209" t="str">
        <f t="shared" si="327"/>
        <v>2023PEC AI 324</v>
      </c>
      <c r="CP483" s="193" t="e">
        <f t="shared" si="328"/>
        <v>#VALUE!</v>
      </c>
      <c r="CQ483" s="158"/>
      <c r="CR483" s="193">
        <f t="shared" si="329"/>
        <v>13</v>
      </c>
      <c r="CS483" s="193" t="e">
        <f t="shared" si="330"/>
        <v>#VALUE!</v>
      </c>
      <c r="CT483" s="193" t="e">
        <f t="shared" si="331"/>
        <v>#VALUE!</v>
      </c>
      <c r="CU483" s="193" t="e">
        <f t="shared" si="332"/>
        <v>#VALUE!</v>
      </c>
      <c r="CV483" s="193" t="e">
        <f t="shared" si="333"/>
        <v>#VALUE!</v>
      </c>
      <c r="CW483" s="193" t="e">
        <f t="shared" si="334"/>
        <v>#VALUE!</v>
      </c>
      <c r="CX483" s="193" t="e">
        <f t="shared" si="335"/>
        <v>#VALUE!</v>
      </c>
      <c r="CY483" s="193" t="e">
        <f t="shared" si="336"/>
        <v>#VALUE!</v>
      </c>
      <c r="CZ483" s="193" t="e">
        <f t="shared" si="337"/>
        <v>#VALUE!</v>
      </c>
      <c r="DA483" s="193" t="e">
        <f t="shared" si="338"/>
        <v>#VALUE!</v>
      </c>
      <c r="DB483" s="193" t="e">
        <f t="shared" si="339"/>
        <v>#VALUE!</v>
      </c>
      <c r="DC483" s="193" t="e">
        <f t="shared" si="340"/>
        <v>#VALUE!</v>
      </c>
      <c r="DD483" s="193" t="e">
        <f t="shared" si="341"/>
        <v>#VALUE!</v>
      </c>
      <c r="DE483" s="159"/>
      <c r="DF483" s="159" t="e">
        <f t="shared" si="342"/>
        <v>#VALUE!</v>
      </c>
      <c r="DG483" s="159"/>
      <c r="DH483" s="159"/>
      <c r="DI483" s="159"/>
      <c r="DJ483" s="159"/>
      <c r="DK483" s="159"/>
      <c r="DL483" s="159"/>
      <c r="DM483" s="159"/>
      <c r="DN483" s="159"/>
      <c r="DO483" s="159"/>
      <c r="DP483" s="159"/>
      <c r="DQ483" s="159"/>
      <c r="DR483" s="159">
        <f t="shared" si="343"/>
        <v>80</v>
      </c>
      <c r="DS483" s="188">
        <f t="shared" si="344"/>
        <v>16</v>
      </c>
      <c r="DT483" s="159">
        <f t="shared" si="345"/>
        <v>12</v>
      </c>
      <c r="DU483" s="159">
        <f t="shared" si="346"/>
        <v>12</v>
      </c>
      <c r="DV483" s="159">
        <f t="shared" si="347"/>
        <v>10</v>
      </c>
      <c r="DW483" s="159">
        <f t="shared" si="348"/>
        <v>12</v>
      </c>
      <c r="DX483" s="159">
        <f t="shared" si="349"/>
        <v>6</v>
      </c>
      <c r="DY483" s="210">
        <f t="shared" si="350"/>
        <v>12</v>
      </c>
      <c r="DZ483" s="159">
        <f t="shared" si="351"/>
        <v>80</v>
      </c>
      <c r="EA483" s="159">
        <f t="shared" si="352"/>
        <v>16</v>
      </c>
      <c r="EB483" s="159">
        <f t="shared" si="353"/>
        <v>12</v>
      </c>
      <c r="EC483" s="159">
        <f t="shared" si="465"/>
        <v>0</v>
      </c>
      <c r="ED483" s="159">
        <f t="shared" si="465"/>
        <v>0</v>
      </c>
      <c r="EE483" s="159">
        <f t="shared" si="466"/>
        <v>12</v>
      </c>
      <c r="EF483" s="159">
        <f t="shared" si="466"/>
        <v>10</v>
      </c>
      <c r="EG483" s="159">
        <f t="shared" si="354"/>
        <v>0</v>
      </c>
      <c r="EH483" s="159">
        <f t="shared" si="355"/>
        <v>12</v>
      </c>
      <c r="EI483" s="159">
        <f t="shared" si="467"/>
        <v>0</v>
      </c>
      <c r="EJ483" s="159">
        <f t="shared" si="467"/>
        <v>0</v>
      </c>
      <c r="EK483" s="159">
        <f t="shared" si="468"/>
        <v>6</v>
      </c>
      <c r="EL483" s="159">
        <f t="shared" si="468"/>
        <v>12</v>
      </c>
      <c r="EM483" s="159">
        <f t="shared" si="356"/>
        <v>0</v>
      </c>
      <c r="EN483" s="159"/>
      <c r="EO483" s="159"/>
      <c r="EP483" s="188">
        <f t="shared" si="357"/>
        <v>16</v>
      </c>
      <c r="EQ483" s="159">
        <f t="shared" si="358"/>
        <v>14</v>
      </c>
      <c r="ER483" s="159">
        <f t="shared" si="359"/>
        <v>14</v>
      </c>
      <c r="ES483" s="159">
        <f t="shared" si="360"/>
        <v>12</v>
      </c>
      <c r="ET483" s="159">
        <f t="shared" si="361"/>
        <v>11</v>
      </c>
      <c r="EU483" s="159">
        <f t="shared" si="362"/>
        <v>13</v>
      </c>
      <c r="EV483" s="159"/>
      <c r="EW483" s="159">
        <f t="shared" si="363"/>
        <v>80</v>
      </c>
      <c r="EX483" s="159">
        <f t="shared" si="364"/>
        <v>16</v>
      </c>
      <c r="EY483" s="159">
        <f t="shared" si="365"/>
        <v>14</v>
      </c>
      <c r="EZ483" s="159">
        <f t="shared" si="469"/>
        <v>0</v>
      </c>
      <c r="FA483" s="159">
        <f t="shared" si="469"/>
        <v>0</v>
      </c>
      <c r="FB483" s="159">
        <f t="shared" si="470"/>
        <v>14</v>
      </c>
      <c r="FC483" s="159">
        <f t="shared" si="470"/>
        <v>12</v>
      </c>
      <c r="FD483" s="159">
        <f t="shared" si="366"/>
        <v>0</v>
      </c>
      <c r="FE483" s="159">
        <f t="shared" si="367"/>
        <v>11</v>
      </c>
      <c r="FF483" s="159">
        <f t="shared" si="471"/>
        <v>0</v>
      </c>
      <c r="FG483" s="159">
        <f t="shared" si="471"/>
        <v>0</v>
      </c>
      <c r="FH483" s="159">
        <f t="shared" si="368"/>
        <v>13</v>
      </c>
      <c r="FI483" s="159">
        <v>0</v>
      </c>
      <c r="FJ483" s="159">
        <v>0</v>
      </c>
      <c r="FK483" s="159"/>
      <c r="FL483" s="159"/>
      <c r="FM483" s="235">
        <v>80</v>
      </c>
    </row>
    <row r="484" spans="1:169" ht="18" x14ac:dyDescent="0.2">
      <c r="A484" s="213">
        <v>471</v>
      </c>
      <c r="B484" s="195">
        <v>211423243474</v>
      </c>
      <c r="C484" s="196" t="s">
        <v>1609</v>
      </c>
      <c r="D484" s="197"/>
      <c r="E484" s="198" t="s">
        <v>1610</v>
      </c>
      <c r="F484" s="199">
        <f t="shared" si="243"/>
        <v>2</v>
      </c>
      <c r="G484" s="199">
        <f t="shared" si="244"/>
        <v>2</v>
      </c>
      <c r="H484" s="199">
        <f t="shared" si="245"/>
        <v>2</v>
      </c>
      <c r="I484" s="199">
        <f t="shared" si="246"/>
        <v>2</v>
      </c>
      <c r="J484" s="199">
        <f t="shared" si="247"/>
        <v>2</v>
      </c>
      <c r="K484" s="199">
        <f t="shared" si="248"/>
        <v>1</v>
      </c>
      <c r="L484" s="199">
        <f t="shared" si="249"/>
        <v>0</v>
      </c>
      <c r="M484" s="199">
        <f t="shared" si="250"/>
        <v>0</v>
      </c>
      <c r="N484" s="199">
        <f t="shared" si="251"/>
        <v>0</v>
      </c>
      <c r="O484" s="200">
        <f t="shared" si="252"/>
        <v>0</v>
      </c>
      <c r="P484" s="199">
        <f t="shared" si="253"/>
        <v>0</v>
      </c>
      <c r="Q484" s="199">
        <f t="shared" si="254"/>
        <v>0</v>
      </c>
      <c r="R484" s="199">
        <f t="shared" si="255"/>
        <v>0</v>
      </c>
      <c r="S484" s="201">
        <f t="shared" si="457"/>
        <v>0</v>
      </c>
      <c r="T484" s="202">
        <f t="shared" si="256"/>
        <v>4</v>
      </c>
      <c r="U484" s="199">
        <f t="shared" si="257"/>
        <v>8</v>
      </c>
      <c r="V484" s="199">
        <f t="shared" si="258"/>
        <v>0</v>
      </c>
      <c r="W484" s="199">
        <f t="shared" si="259"/>
        <v>0</v>
      </c>
      <c r="X484" s="201">
        <f t="shared" si="260"/>
        <v>0</v>
      </c>
      <c r="Y484" s="203">
        <f t="shared" si="261"/>
        <v>3</v>
      </c>
      <c r="Z484" s="199">
        <f t="shared" si="262"/>
        <v>8</v>
      </c>
      <c r="AA484" s="199">
        <f t="shared" si="263"/>
        <v>0</v>
      </c>
      <c r="AB484" s="199">
        <f t="shared" si="264"/>
        <v>0</v>
      </c>
      <c r="AC484" s="201">
        <f t="shared" si="265"/>
        <v>0</v>
      </c>
      <c r="AD484" s="202">
        <f t="shared" si="266"/>
        <v>3</v>
      </c>
      <c r="AE484" s="199">
        <f t="shared" si="267"/>
        <v>0</v>
      </c>
      <c r="AF484" s="199">
        <f t="shared" si="268"/>
        <v>0</v>
      </c>
      <c r="AG484" s="199">
        <f t="shared" si="269"/>
        <v>0</v>
      </c>
      <c r="AH484" s="201">
        <f t="shared" si="270"/>
        <v>0</v>
      </c>
      <c r="AI484" s="204">
        <f t="shared" si="271"/>
        <v>4</v>
      </c>
      <c r="AJ484" s="199">
        <f t="shared" si="272"/>
        <v>0</v>
      </c>
      <c r="AK484" s="199">
        <f t="shared" si="273"/>
        <v>0</v>
      </c>
      <c r="AL484" s="199">
        <f t="shared" si="274"/>
        <v>0</v>
      </c>
      <c r="AM484" s="201">
        <f t="shared" si="275"/>
        <v>0</v>
      </c>
      <c r="AN484" s="204">
        <f t="shared" si="276"/>
        <v>4</v>
      </c>
      <c r="AO484" s="199">
        <f t="shared" si="277"/>
        <v>8</v>
      </c>
      <c r="AP484" s="199">
        <f t="shared" si="278"/>
        <v>0</v>
      </c>
      <c r="AQ484" s="199">
        <f t="shared" si="279"/>
        <v>0</v>
      </c>
      <c r="AR484" s="201">
        <f t="shared" si="280"/>
        <v>0</v>
      </c>
      <c r="AS484" s="204">
        <f t="shared" si="281"/>
        <v>3</v>
      </c>
      <c r="AT484" s="199">
        <f t="shared" si="282"/>
        <v>0</v>
      </c>
      <c r="AU484" s="199">
        <f t="shared" si="283"/>
        <v>0</v>
      </c>
      <c r="AV484" s="199">
        <f t="shared" si="284"/>
        <v>0</v>
      </c>
      <c r="AW484" s="201">
        <f t="shared" si="285"/>
        <v>0</v>
      </c>
      <c r="AX484" s="205">
        <f t="shared" si="286"/>
        <v>4</v>
      </c>
      <c r="AY484" s="199">
        <f t="shared" si="287"/>
        <v>8</v>
      </c>
      <c r="AZ484" s="199">
        <f t="shared" si="288"/>
        <v>0</v>
      </c>
      <c r="BA484" s="199">
        <f t="shared" si="289"/>
        <v>0</v>
      </c>
      <c r="BB484" s="201">
        <f t="shared" si="290"/>
        <v>0</v>
      </c>
      <c r="BC484" s="204">
        <f t="shared" si="291"/>
        <v>3</v>
      </c>
      <c r="BD484" s="199">
        <f t="shared" si="292"/>
        <v>5</v>
      </c>
      <c r="BE484" s="199">
        <f t="shared" si="293"/>
        <v>0</v>
      </c>
      <c r="BF484" s="199">
        <f t="shared" si="294"/>
        <v>0</v>
      </c>
      <c r="BG484" s="201">
        <f t="shared" si="295"/>
        <v>0</v>
      </c>
      <c r="BH484" s="204">
        <f t="shared" si="296"/>
        <v>3</v>
      </c>
      <c r="BI484" s="199">
        <f t="shared" si="297"/>
        <v>0</v>
      </c>
      <c r="BJ484" s="199">
        <f t="shared" si="298"/>
        <v>0</v>
      </c>
      <c r="BK484" s="199">
        <f t="shared" si="299"/>
        <v>0</v>
      </c>
      <c r="BL484" s="201">
        <f t="shared" si="300"/>
        <v>0</v>
      </c>
      <c r="BM484" s="206">
        <f t="shared" si="301"/>
        <v>4</v>
      </c>
      <c r="BN484" s="199">
        <f t="shared" si="302"/>
        <v>0</v>
      </c>
      <c r="BO484" s="199">
        <f t="shared" si="303"/>
        <v>0</v>
      </c>
      <c r="BP484" s="199">
        <f t="shared" si="304"/>
        <v>0</v>
      </c>
      <c r="BQ484" s="201">
        <f t="shared" si="305"/>
        <v>0</v>
      </c>
      <c r="BR484" s="207">
        <f t="shared" si="306"/>
        <v>4</v>
      </c>
      <c r="BS484" s="199">
        <f t="shared" si="307"/>
        <v>9</v>
      </c>
      <c r="BT484" s="199">
        <f t="shared" si="308"/>
        <v>0</v>
      </c>
      <c r="BU484" s="199">
        <f t="shared" si="309"/>
        <v>0</v>
      </c>
      <c r="BV484" s="201">
        <f t="shared" si="310"/>
        <v>0</v>
      </c>
      <c r="BW484" s="207">
        <f t="shared" si="311"/>
        <v>3</v>
      </c>
      <c r="BX484" s="235">
        <v>57</v>
      </c>
      <c r="BY484" s="235">
        <v>57</v>
      </c>
      <c r="BZ484" s="193" t="e">
        <f t="shared" si="312"/>
        <v>#VALUE!</v>
      </c>
      <c r="CA484" s="193">
        <f t="shared" si="313"/>
        <v>20</v>
      </c>
      <c r="CB484" s="193" t="e">
        <f t="shared" si="314"/>
        <v>#VALUE!</v>
      </c>
      <c r="CC484" s="193" t="e">
        <f t="shared" si="315"/>
        <v>#VALUE!</v>
      </c>
      <c r="CD484" s="193" t="e">
        <f t="shared" si="316"/>
        <v>#VALUE!</v>
      </c>
      <c r="CE484" s="193" t="e">
        <f t="shared" si="317"/>
        <v>#VALUE!</v>
      </c>
      <c r="CF484" s="193" t="e">
        <f t="shared" si="318"/>
        <v>#VALUE!</v>
      </c>
      <c r="CG484" s="193" t="e">
        <f t="shared" si="319"/>
        <v>#VALUE!</v>
      </c>
      <c r="CH484" s="193" t="e">
        <f t="shared" si="320"/>
        <v>#VALUE!</v>
      </c>
      <c r="CI484" s="193" t="e">
        <f t="shared" si="321"/>
        <v>#VALUE!</v>
      </c>
      <c r="CJ484" s="193" t="e">
        <f t="shared" si="322"/>
        <v>#VALUE!</v>
      </c>
      <c r="CK484" s="193" t="e">
        <f t="shared" si="323"/>
        <v>#VALUE!</v>
      </c>
      <c r="CL484" s="193" t="e">
        <f t="shared" si="324"/>
        <v>#VALUE!</v>
      </c>
      <c r="CM484" s="193" t="e">
        <f t="shared" si="325"/>
        <v>#VALUE!</v>
      </c>
      <c r="CN484" s="193" t="e">
        <f t="shared" si="326"/>
        <v>#VALUE!</v>
      </c>
      <c r="CO484" s="209" t="str">
        <f t="shared" si="327"/>
        <v>2023PEC AI 325</v>
      </c>
      <c r="CP484" s="193" t="e">
        <f t="shared" si="328"/>
        <v>#VALUE!</v>
      </c>
      <c r="CQ484" s="158"/>
      <c r="CR484" s="193">
        <f t="shared" si="329"/>
        <v>20</v>
      </c>
      <c r="CS484" s="193" t="e">
        <f t="shared" si="330"/>
        <v>#VALUE!</v>
      </c>
      <c r="CT484" s="193" t="e">
        <f t="shared" si="331"/>
        <v>#VALUE!</v>
      </c>
      <c r="CU484" s="193" t="e">
        <f t="shared" si="332"/>
        <v>#VALUE!</v>
      </c>
      <c r="CV484" s="193" t="e">
        <f t="shared" si="333"/>
        <v>#VALUE!</v>
      </c>
      <c r="CW484" s="193" t="e">
        <f t="shared" si="334"/>
        <v>#VALUE!</v>
      </c>
      <c r="CX484" s="193" t="e">
        <f t="shared" si="335"/>
        <v>#VALUE!</v>
      </c>
      <c r="CY484" s="193" t="e">
        <f t="shared" si="336"/>
        <v>#VALUE!</v>
      </c>
      <c r="CZ484" s="193" t="e">
        <f t="shared" si="337"/>
        <v>#VALUE!</v>
      </c>
      <c r="DA484" s="193" t="e">
        <f t="shared" si="338"/>
        <v>#VALUE!</v>
      </c>
      <c r="DB484" s="193" t="e">
        <f t="shared" si="339"/>
        <v>#VALUE!</v>
      </c>
      <c r="DC484" s="193" t="e">
        <f t="shared" si="340"/>
        <v>#VALUE!</v>
      </c>
      <c r="DD484" s="193" t="e">
        <f t="shared" si="341"/>
        <v>#VALUE!</v>
      </c>
      <c r="DE484" s="159"/>
      <c r="DF484" s="159" t="e">
        <f t="shared" si="342"/>
        <v>#VALUE!</v>
      </c>
      <c r="DG484" s="159"/>
      <c r="DH484" s="159"/>
      <c r="DI484" s="159"/>
      <c r="DJ484" s="159"/>
      <c r="DK484" s="159"/>
      <c r="DL484" s="159"/>
      <c r="DM484" s="159"/>
      <c r="DN484" s="159"/>
      <c r="DO484" s="159"/>
      <c r="DP484" s="159"/>
      <c r="DQ484" s="159"/>
      <c r="DR484" s="159">
        <f t="shared" si="343"/>
        <v>57</v>
      </c>
      <c r="DS484" s="188">
        <f t="shared" si="344"/>
        <v>11</v>
      </c>
      <c r="DT484" s="159">
        <f t="shared" si="345"/>
        <v>8</v>
      </c>
      <c r="DU484" s="159">
        <f t="shared" si="346"/>
        <v>8</v>
      </c>
      <c r="DV484" s="159">
        <f t="shared" si="347"/>
        <v>8</v>
      </c>
      <c r="DW484" s="159">
        <f t="shared" si="348"/>
        <v>8</v>
      </c>
      <c r="DX484" s="159">
        <f t="shared" si="349"/>
        <v>5</v>
      </c>
      <c r="DY484" s="210">
        <f t="shared" si="350"/>
        <v>9</v>
      </c>
      <c r="DZ484" s="159">
        <f t="shared" si="351"/>
        <v>57</v>
      </c>
      <c r="EA484" s="159">
        <f t="shared" si="352"/>
        <v>11</v>
      </c>
      <c r="EB484" s="159">
        <f t="shared" si="353"/>
        <v>0</v>
      </c>
      <c r="EC484" s="159">
        <f t="shared" si="465"/>
        <v>8</v>
      </c>
      <c r="ED484" s="159">
        <f t="shared" si="465"/>
        <v>8</v>
      </c>
      <c r="EE484" s="159">
        <f t="shared" si="466"/>
        <v>0</v>
      </c>
      <c r="EF484" s="159">
        <f t="shared" si="466"/>
        <v>0</v>
      </c>
      <c r="EG484" s="159">
        <f t="shared" si="354"/>
        <v>8</v>
      </c>
      <c r="EH484" s="159">
        <f t="shared" si="355"/>
        <v>0</v>
      </c>
      <c r="EI484" s="159">
        <f t="shared" si="467"/>
        <v>8</v>
      </c>
      <c r="EJ484" s="159">
        <f t="shared" si="467"/>
        <v>5</v>
      </c>
      <c r="EK484" s="159">
        <f t="shared" si="468"/>
        <v>0</v>
      </c>
      <c r="EL484" s="159">
        <f t="shared" si="468"/>
        <v>0</v>
      </c>
      <c r="EM484" s="159">
        <f t="shared" si="356"/>
        <v>9</v>
      </c>
      <c r="EN484" s="159"/>
      <c r="EO484" s="159"/>
      <c r="EP484" s="188">
        <f t="shared" si="357"/>
        <v>11</v>
      </c>
      <c r="EQ484" s="159">
        <f t="shared" si="358"/>
        <v>10</v>
      </c>
      <c r="ER484" s="159">
        <f t="shared" si="359"/>
        <v>10</v>
      </c>
      <c r="ES484" s="159">
        <f t="shared" si="360"/>
        <v>10</v>
      </c>
      <c r="ET484" s="159">
        <f t="shared" si="361"/>
        <v>7</v>
      </c>
      <c r="EU484" s="159">
        <f t="shared" si="362"/>
        <v>9</v>
      </c>
      <c r="EV484" s="159"/>
      <c r="EW484" s="159">
        <f t="shared" si="363"/>
        <v>57</v>
      </c>
      <c r="EX484" s="159">
        <f t="shared" si="364"/>
        <v>11</v>
      </c>
      <c r="EY484" s="159">
        <f t="shared" si="365"/>
        <v>0</v>
      </c>
      <c r="EZ484" s="159">
        <f t="shared" si="469"/>
        <v>10</v>
      </c>
      <c r="FA484" s="159">
        <f t="shared" si="469"/>
        <v>10</v>
      </c>
      <c r="FB484" s="159">
        <f t="shared" si="470"/>
        <v>0</v>
      </c>
      <c r="FC484" s="159">
        <f t="shared" si="470"/>
        <v>0</v>
      </c>
      <c r="FD484" s="159">
        <f t="shared" si="366"/>
        <v>10</v>
      </c>
      <c r="FE484" s="159">
        <f t="shared" si="367"/>
        <v>0</v>
      </c>
      <c r="FF484" s="159">
        <f t="shared" si="471"/>
        <v>7</v>
      </c>
      <c r="FG484" s="159">
        <f t="shared" si="471"/>
        <v>9</v>
      </c>
      <c r="FH484" s="159">
        <f t="shared" si="368"/>
        <v>0</v>
      </c>
      <c r="FI484" s="159">
        <v>0</v>
      </c>
      <c r="FJ484" s="159">
        <v>0</v>
      </c>
      <c r="FK484" s="159"/>
      <c r="FL484" s="159"/>
      <c r="FM484" s="235">
        <v>57</v>
      </c>
    </row>
    <row r="485" spans="1:169" ht="18" x14ac:dyDescent="0.2">
      <c r="A485" s="194">
        <v>472</v>
      </c>
      <c r="B485" s="195">
        <v>211423243475</v>
      </c>
      <c r="C485" s="196" t="s">
        <v>1611</v>
      </c>
      <c r="D485" s="197"/>
      <c r="E485" s="198" t="s">
        <v>1612</v>
      </c>
      <c r="F485" s="199">
        <f t="shared" si="243"/>
        <v>2</v>
      </c>
      <c r="G485" s="199">
        <f t="shared" si="244"/>
        <v>2</v>
      </c>
      <c r="H485" s="199">
        <f t="shared" si="245"/>
        <v>2</v>
      </c>
      <c r="I485" s="199">
        <f t="shared" si="246"/>
        <v>2</v>
      </c>
      <c r="J485" s="199">
        <f t="shared" si="247"/>
        <v>2</v>
      </c>
      <c r="K485" s="199">
        <f t="shared" si="248"/>
        <v>1</v>
      </c>
      <c r="L485" s="199">
        <f t="shared" si="249"/>
        <v>0</v>
      </c>
      <c r="M485" s="199">
        <f t="shared" si="250"/>
        <v>0</v>
      </c>
      <c r="N485" s="199">
        <f t="shared" si="251"/>
        <v>0</v>
      </c>
      <c r="O485" s="200">
        <f t="shared" si="252"/>
        <v>0</v>
      </c>
      <c r="P485" s="199">
        <f t="shared" si="253"/>
        <v>8</v>
      </c>
      <c r="Q485" s="199">
        <f t="shared" si="254"/>
        <v>0</v>
      </c>
      <c r="R485" s="199">
        <f t="shared" si="255"/>
        <v>0</v>
      </c>
      <c r="S485" s="201">
        <f t="shared" si="457"/>
        <v>0</v>
      </c>
      <c r="T485" s="202">
        <f t="shared" si="256"/>
        <v>3</v>
      </c>
      <c r="U485" s="199">
        <f t="shared" si="257"/>
        <v>0</v>
      </c>
      <c r="V485" s="199">
        <f t="shared" si="258"/>
        <v>0</v>
      </c>
      <c r="W485" s="199">
        <f t="shared" si="259"/>
        <v>0</v>
      </c>
      <c r="X485" s="201">
        <f t="shared" si="260"/>
        <v>0</v>
      </c>
      <c r="Y485" s="203">
        <f t="shared" si="261"/>
        <v>4</v>
      </c>
      <c r="Z485" s="199">
        <f t="shared" si="262"/>
        <v>0</v>
      </c>
      <c r="AA485" s="199">
        <f t="shared" si="263"/>
        <v>0</v>
      </c>
      <c r="AB485" s="199">
        <f t="shared" si="264"/>
        <v>0</v>
      </c>
      <c r="AC485" s="201">
        <f t="shared" si="265"/>
        <v>0</v>
      </c>
      <c r="AD485" s="202">
        <f t="shared" si="266"/>
        <v>4</v>
      </c>
      <c r="AE485" s="199">
        <f t="shared" si="267"/>
        <v>8</v>
      </c>
      <c r="AF485" s="199">
        <f t="shared" si="268"/>
        <v>0</v>
      </c>
      <c r="AG485" s="199">
        <f t="shared" si="269"/>
        <v>0</v>
      </c>
      <c r="AH485" s="201">
        <f t="shared" si="270"/>
        <v>0</v>
      </c>
      <c r="AI485" s="204">
        <f t="shared" si="271"/>
        <v>3</v>
      </c>
      <c r="AJ485" s="199">
        <f t="shared" si="272"/>
        <v>7</v>
      </c>
      <c r="AK485" s="199">
        <f t="shared" si="273"/>
        <v>0</v>
      </c>
      <c r="AL485" s="199">
        <f t="shared" si="274"/>
        <v>0</v>
      </c>
      <c r="AM485" s="201">
        <f t="shared" si="275"/>
        <v>0</v>
      </c>
      <c r="AN485" s="204">
        <f t="shared" si="276"/>
        <v>3</v>
      </c>
      <c r="AO485" s="199">
        <f t="shared" si="277"/>
        <v>0</v>
      </c>
      <c r="AP485" s="199">
        <f t="shared" si="278"/>
        <v>0</v>
      </c>
      <c r="AQ485" s="199">
        <f t="shared" si="279"/>
        <v>0</v>
      </c>
      <c r="AR485" s="201">
        <f t="shared" si="280"/>
        <v>0</v>
      </c>
      <c r="AS485" s="204">
        <f t="shared" si="281"/>
        <v>4</v>
      </c>
      <c r="AT485" s="199">
        <f t="shared" si="282"/>
        <v>8</v>
      </c>
      <c r="AU485" s="199">
        <f t="shared" si="283"/>
        <v>0</v>
      </c>
      <c r="AV485" s="199">
        <f t="shared" si="284"/>
        <v>0</v>
      </c>
      <c r="AW485" s="201">
        <f t="shared" si="285"/>
        <v>0</v>
      </c>
      <c r="AX485" s="205">
        <f t="shared" si="286"/>
        <v>3</v>
      </c>
      <c r="AY485" s="199">
        <f t="shared" si="287"/>
        <v>0</v>
      </c>
      <c r="AZ485" s="199">
        <f t="shared" si="288"/>
        <v>0</v>
      </c>
      <c r="BA485" s="199">
        <f t="shared" si="289"/>
        <v>0</v>
      </c>
      <c r="BB485" s="201">
        <f t="shared" si="290"/>
        <v>0</v>
      </c>
      <c r="BC485" s="204">
        <f t="shared" si="291"/>
        <v>4</v>
      </c>
      <c r="BD485" s="199">
        <f t="shared" si="292"/>
        <v>0</v>
      </c>
      <c r="BE485" s="199">
        <f t="shared" si="293"/>
        <v>0</v>
      </c>
      <c r="BF485" s="199">
        <f t="shared" si="294"/>
        <v>0</v>
      </c>
      <c r="BG485" s="201">
        <f t="shared" si="295"/>
        <v>0</v>
      </c>
      <c r="BH485" s="204">
        <f t="shared" si="296"/>
        <v>4</v>
      </c>
      <c r="BI485" s="199">
        <f t="shared" si="297"/>
        <v>6</v>
      </c>
      <c r="BJ485" s="199">
        <f t="shared" si="298"/>
        <v>0</v>
      </c>
      <c r="BK485" s="199">
        <f t="shared" si="299"/>
        <v>0</v>
      </c>
      <c r="BL485" s="201">
        <f t="shared" si="300"/>
        <v>0</v>
      </c>
      <c r="BM485" s="206">
        <f t="shared" si="301"/>
        <v>3</v>
      </c>
      <c r="BN485" s="199">
        <f t="shared" si="302"/>
        <v>8</v>
      </c>
      <c r="BO485" s="199">
        <f t="shared" si="303"/>
        <v>0</v>
      </c>
      <c r="BP485" s="199">
        <f t="shared" si="304"/>
        <v>0</v>
      </c>
      <c r="BQ485" s="201">
        <f t="shared" si="305"/>
        <v>0</v>
      </c>
      <c r="BR485" s="207">
        <f t="shared" si="306"/>
        <v>3</v>
      </c>
      <c r="BS485" s="199">
        <f t="shared" si="307"/>
        <v>0</v>
      </c>
      <c r="BT485" s="199">
        <f t="shared" si="308"/>
        <v>0</v>
      </c>
      <c r="BU485" s="199">
        <f t="shared" si="309"/>
        <v>0</v>
      </c>
      <c r="BV485" s="201">
        <f t="shared" si="310"/>
        <v>0</v>
      </c>
      <c r="BW485" s="207">
        <f t="shared" si="311"/>
        <v>4</v>
      </c>
      <c r="BX485" s="235">
        <v>56</v>
      </c>
      <c r="BY485" s="235">
        <v>56</v>
      </c>
      <c r="BZ485" s="193" t="e">
        <f t="shared" si="312"/>
        <v>#VALUE!</v>
      </c>
      <c r="CA485" s="193">
        <f t="shared" si="313"/>
        <v>20</v>
      </c>
      <c r="CB485" s="193" t="e">
        <f t="shared" si="314"/>
        <v>#VALUE!</v>
      </c>
      <c r="CC485" s="193" t="e">
        <f t="shared" si="315"/>
        <v>#VALUE!</v>
      </c>
      <c r="CD485" s="193" t="e">
        <f t="shared" si="316"/>
        <v>#VALUE!</v>
      </c>
      <c r="CE485" s="193" t="e">
        <f t="shared" si="317"/>
        <v>#VALUE!</v>
      </c>
      <c r="CF485" s="193" t="e">
        <f t="shared" si="318"/>
        <v>#VALUE!</v>
      </c>
      <c r="CG485" s="193" t="e">
        <f t="shared" si="319"/>
        <v>#VALUE!</v>
      </c>
      <c r="CH485" s="193" t="e">
        <f t="shared" si="320"/>
        <v>#VALUE!</v>
      </c>
      <c r="CI485" s="193" t="e">
        <f t="shared" si="321"/>
        <v>#VALUE!</v>
      </c>
      <c r="CJ485" s="193" t="e">
        <f t="shared" si="322"/>
        <v>#VALUE!</v>
      </c>
      <c r="CK485" s="193" t="e">
        <f t="shared" si="323"/>
        <v>#VALUE!</v>
      </c>
      <c r="CL485" s="193" t="e">
        <f t="shared" si="324"/>
        <v>#VALUE!</v>
      </c>
      <c r="CM485" s="193" t="e">
        <f t="shared" si="325"/>
        <v>#VALUE!</v>
      </c>
      <c r="CN485" s="193" t="e">
        <f t="shared" si="326"/>
        <v>#VALUE!</v>
      </c>
      <c r="CO485" s="209" t="str">
        <f t="shared" si="327"/>
        <v>2023PEC AI 326</v>
      </c>
      <c r="CP485" s="193" t="e">
        <f t="shared" si="328"/>
        <v>#VALUE!</v>
      </c>
      <c r="CQ485" s="158"/>
      <c r="CR485" s="193">
        <f t="shared" si="329"/>
        <v>20</v>
      </c>
      <c r="CS485" s="193" t="e">
        <f t="shared" si="330"/>
        <v>#VALUE!</v>
      </c>
      <c r="CT485" s="193" t="e">
        <f t="shared" si="331"/>
        <v>#VALUE!</v>
      </c>
      <c r="CU485" s="193" t="e">
        <f t="shared" si="332"/>
        <v>#VALUE!</v>
      </c>
      <c r="CV485" s="193" t="e">
        <f t="shared" si="333"/>
        <v>#VALUE!</v>
      </c>
      <c r="CW485" s="193" t="e">
        <f t="shared" si="334"/>
        <v>#VALUE!</v>
      </c>
      <c r="CX485" s="193" t="e">
        <f t="shared" si="335"/>
        <v>#VALUE!</v>
      </c>
      <c r="CY485" s="193" t="e">
        <f t="shared" si="336"/>
        <v>#VALUE!</v>
      </c>
      <c r="CZ485" s="193" t="e">
        <f t="shared" si="337"/>
        <v>#VALUE!</v>
      </c>
      <c r="DA485" s="193" t="e">
        <f t="shared" si="338"/>
        <v>#VALUE!</v>
      </c>
      <c r="DB485" s="193" t="e">
        <f t="shared" si="339"/>
        <v>#VALUE!</v>
      </c>
      <c r="DC485" s="193" t="e">
        <f t="shared" si="340"/>
        <v>#VALUE!</v>
      </c>
      <c r="DD485" s="193" t="e">
        <f t="shared" si="341"/>
        <v>#VALUE!</v>
      </c>
      <c r="DE485" s="159"/>
      <c r="DF485" s="159" t="e">
        <f t="shared" si="342"/>
        <v>#VALUE!</v>
      </c>
      <c r="DG485" s="159"/>
      <c r="DH485" s="159"/>
      <c r="DI485" s="159"/>
      <c r="DJ485" s="159"/>
      <c r="DK485" s="159"/>
      <c r="DL485" s="159"/>
      <c r="DM485" s="159"/>
      <c r="DN485" s="159"/>
      <c r="DO485" s="159"/>
      <c r="DP485" s="159"/>
      <c r="DQ485" s="159"/>
      <c r="DR485" s="159">
        <f t="shared" si="343"/>
        <v>56</v>
      </c>
      <c r="DS485" s="188">
        <f t="shared" si="344"/>
        <v>11</v>
      </c>
      <c r="DT485" s="159">
        <f t="shared" si="345"/>
        <v>8</v>
      </c>
      <c r="DU485" s="159">
        <f t="shared" si="346"/>
        <v>8</v>
      </c>
      <c r="DV485" s="159">
        <f t="shared" si="347"/>
        <v>7</v>
      </c>
      <c r="DW485" s="159">
        <f t="shared" si="348"/>
        <v>8</v>
      </c>
      <c r="DX485" s="159">
        <f t="shared" si="349"/>
        <v>6</v>
      </c>
      <c r="DY485" s="210">
        <f t="shared" si="350"/>
        <v>8</v>
      </c>
      <c r="DZ485" s="159">
        <f t="shared" si="351"/>
        <v>56</v>
      </c>
      <c r="EA485" s="159">
        <f t="shared" si="352"/>
        <v>11</v>
      </c>
      <c r="EB485" s="159">
        <f t="shared" si="353"/>
        <v>8</v>
      </c>
      <c r="EC485" s="159">
        <f t="shared" si="465"/>
        <v>0</v>
      </c>
      <c r="ED485" s="159">
        <f t="shared" si="465"/>
        <v>0</v>
      </c>
      <c r="EE485" s="159">
        <f t="shared" si="466"/>
        <v>8</v>
      </c>
      <c r="EF485" s="159">
        <f t="shared" si="466"/>
        <v>7</v>
      </c>
      <c r="EG485" s="159">
        <f t="shared" si="354"/>
        <v>0</v>
      </c>
      <c r="EH485" s="159">
        <f t="shared" si="355"/>
        <v>8</v>
      </c>
      <c r="EI485" s="159">
        <f t="shared" si="467"/>
        <v>0</v>
      </c>
      <c r="EJ485" s="159">
        <f t="shared" si="467"/>
        <v>0</v>
      </c>
      <c r="EK485" s="159">
        <f t="shared" si="468"/>
        <v>6</v>
      </c>
      <c r="EL485" s="159">
        <f t="shared" si="468"/>
        <v>8</v>
      </c>
      <c r="EM485" s="159">
        <f t="shared" si="356"/>
        <v>0</v>
      </c>
      <c r="EN485" s="159"/>
      <c r="EO485" s="159"/>
      <c r="EP485" s="188">
        <f t="shared" si="357"/>
        <v>11</v>
      </c>
      <c r="EQ485" s="159">
        <f t="shared" si="358"/>
        <v>10</v>
      </c>
      <c r="ER485" s="159">
        <f t="shared" si="359"/>
        <v>10</v>
      </c>
      <c r="ES485" s="159">
        <f t="shared" si="360"/>
        <v>9</v>
      </c>
      <c r="ET485" s="159">
        <f t="shared" si="361"/>
        <v>7</v>
      </c>
      <c r="EU485" s="159">
        <f t="shared" si="362"/>
        <v>9</v>
      </c>
      <c r="EV485" s="159"/>
      <c r="EW485" s="159">
        <f t="shared" si="363"/>
        <v>56</v>
      </c>
      <c r="EX485" s="159">
        <f t="shared" si="364"/>
        <v>11</v>
      </c>
      <c r="EY485" s="159">
        <f t="shared" si="365"/>
        <v>10</v>
      </c>
      <c r="EZ485" s="159">
        <f t="shared" si="469"/>
        <v>0</v>
      </c>
      <c r="FA485" s="159">
        <f t="shared" si="469"/>
        <v>0</v>
      </c>
      <c r="FB485" s="159">
        <f t="shared" si="470"/>
        <v>10</v>
      </c>
      <c r="FC485" s="159">
        <f t="shared" si="470"/>
        <v>9</v>
      </c>
      <c r="FD485" s="159">
        <f t="shared" si="366"/>
        <v>0</v>
      </c>
      <c r="FE485" s="159">
        <f t="shared" si="367"/>
        <v>7</v>
      </c>
      <c r="FF485" s="159">
        <f t="shared" si="471"/>
        <v>0</v>
      </c>
      <c r="FG485" s="159">
        <f t="shared" si="471"/>
        <v>0</v>
      </c>
      <c r="FH485" s="159">
        <f t="shared" si="368"/>
        <v>9</v>
      </c>
      <c r="FI485" s="159">
        <v>0</v>
      </c>
      <c r="FJ485" s="159">
        <v>0</v>
      </c>
      <c r="FK485" s="159"/>
      <c r="FL485" s="159"/>
      <c r="FM485" s="235">
        <v>56</v>
      </c>
    </row>
    <row r="486" spans="1:169" ht="18" x14ac:dyDescent="0.2">
      <c r="A486" s="213">
        <v>473</v>
      </c>
      <c r="B486" s="211">
        <v>211423243476</v>
      </c>
      <c r="C486" s="211" t="s">
        <v>1613</v>
      </c>
      <c r="D486" s="197"/>
      <c r="E486" s="212" t="s">
        <v>1614</v>
      </c>
      <c r="F486" s="199">
        <f t="shared" si="243"/>
        <v>2</v>
      </c>
      <c r="G486" s="199">
        <f t="shared" si="244"/>
        <v>2</v>
      </c>
      <c r="H486" s="199">
        <f t="shared" si="245"/>
        <v>2</v>
      </c>
      <c r="I486" s="199">
        <f t="shared" si="246"/>
        <v>2</v>
      </c>
      <c r="J486" s="199">
        <f t="shared" si="247"/>
        <v>2</v>
      </c>
      <c r="K486" s="199">
        <f t="shared" si="248"/>
        <v>0</v>
      </c>
      <c r="L486" s="199">
        <f t="shared" si="249"/>
        <v>0</v>
      </c>
      <c r="M486" s="199">
        <f t="shared" si="250"/>
        <v>0</v>
      </c>
      <c r="N486" s="199">
        <f t="shared" si="251"/>
        <v>0</v>
      </c>
      <c r="O486" s="200">
        <f t="shared" si="252"/>
        <v>0</v>
      </c>
      <c r="P486" s="199">
        <f t="shared" si="253"/>
        <v>0</v>
      </c>
      <c r="Q486" s="199">
        <f t="shared" si="254"/>
        <v>0</v>
      </c>
      <c r="R486" s="199">
        <f t="shared" si="255"/>
        <v>0</v>
      </c>
      <c r="S486" s="201">
        <f t="shared" si="457"/>
        <v>0</v>
      </c>
      <c r="T486" s="202">
        <f t="shared" si="256"/>
        <v>4</v>
      </c>
      <c r="U486" s="199">
        <f t="shared" si="257"/>
        <v>7</v>
      </c>
      <c r="V486" s="199">
        <f t="shared" si="258"/>
        <v>0</v>
      </c>
      <c r="W486" s="199">
        <f t="shared" si="259"/>
        <v>0</v>
      </c>
      <c r="X486" s="201">
        <f t="shared" si="260"/>
        <v>0</v>
      </c>
      <c r="Y486" s="203">
        <f t="shared" si="261"/>
        <v>3</v>
      </c>
      <c r="Z486" s="199">
        <f t="shared" si="262"/>
        <v>7</v>
      </c>
      <c r="AA486" s="199">
        <f t="shared" si="263"/>
        <v>0</v>
      </c>
      <c r="AB486" s="199">
        <f t="shared" si="264"/>
        <v>0</v>
      </c>
      <c r="AC486" s="201">
        <f t="shared" si="265"/>
        <v>0</v>
      </c>
      <c r="AD486" s="202">
        <f t="shared" si="266"/>
        <v>3</v>
      </c>
      <c r="AE486" s="199">
        <f t="shared" si="267"/>
        <v>0</v>
      </c>
      <c r="AF486" s="199">
        <f t="shared" si="268"/>
        <v>0</v>
      </c>
      <c r="AG486" s="199">
        <f t="shared" si="269"/>
        <v>0</v>
      </c>
      <c r="AH486" s="201">
        <f t="shared" si="270"/>
        <v>0</v>
      </c>
      <c r="AI486" s="204">
        <f t="shared" si="271"/>
        <v>4</v>
      </c>
      <c r="AJ486" s="199">
        <f t="shared" si="272"/>
        <v>0</v>
      </c>
      <c r="AK486" s="199">
        <f t="shared" si="273"/>
        <v>0</v>
      </c>
      <c r="AL486" s="199">
        <f t="shared" si="274"/>
        <v>0</v>
      </c>
      <c r="AM486" s="201">
        <f t="shared" si="275"/>
        <v>0</v>
      </c>
      <c r="AN486" s="204">
        <f t="shared" si="276"/>
        <v>4</v>
      </c>
      <c r="AO486" s="199">
        <f t="shared" si="277"/>
        <v>7</v>
      </c>
      <c r="AP486" s="199">
        <f t="shared" si="278"/>
        <v>0</v>
      </c>
      <c r="AQ486" s="199">
        <f t="shared" si="279"/>
        <v>0</v>
      </c>
      <c r="AR486" s="201">
        <f t="shared" si="280"/>
        <v>0</v>
      </c>
      <c r="AS486" s="204">
        <f t="shared" si="281"/>
        <v>3</v>
      </c>
      <c r="AT486" s="199">
        <f t="shared" si="282"/>
        <v>0</v>
      </c>
      <c r="AU486" s="199">
        <f t="shared" si="283"/>
        <v>0</v>
      </c>
      <c r="AV486" s="199">
        <f t="shared" si="284"/>
        <v>0</v>
      </c>
      <c r="AW486" s="201">
        <f t="shared" si="285"/>
        <v>0</v>
      </c>
      <c r="AX486" s="205">
        <f t="shared" si="286"/>
        <v>4</v>
      </c>
      <c r="AY486" s="199">
        <f t="shared" si="287"/>
        <v>7</v>
      </c>
      <c r="AZ486" s="199">
        <f t="shared" si="288"/>
        <v>0</v>
      </c>
      <c r="BA486" s="199">
        <f t="shared" si="289"/>
        <v>0</v>
      </c>
      <c r="BB486" s="201">
        <f t="shared" si="290"/>
        <v>0</v>
      </c>
      <c r="BC486" s="204">
        <f t="shared" si="291"/>
        <v>3</v>
      </c>
      <c r="BD486" s="199">
        <f t="shared" si="292"/>
        <v>4</v>
      </c>
      <c r="BE486" s="199">
        <f t="shared" si="293"/>
        <v>0</v>
      </c>
      <c r="BF486" s="199">
        <f t="shared" si="294"/>
        <v>0</v>
      </c>
      <c r="BG486" s="201">
        <f t="shared" si="295"/>
        <v>0</v>
      </c>
      <c r="BH486" s="204">
        <f t="shared" si="296"/>
        <v>3</v>
      </c>
      <c r="BI486" s="199">
        <f t="shared" si="297"/>
        <v>0</v>
      </c>
      <c r="BJ486" s="199">
        <f t="shared" si="298"/>
        <v>0</v>
      </c>
      <c r="BK486" s="199">
        <f t="shared" si="299"/>
        <v>0</v>
      </c>
      <c r="BL486" s="201">
        <f t="shared" si="300"/>
        <v>0</v>
      </c>
      <c r="BM486" s="206">
        <f t="shared" si="301"/>
        <v>4</v>
      </c>
      <c r="BN486" s="199">
        <f t="shared" si="302"/>
        <v>0</v>
      </c>
      <c r="BO486" s="199">
        <f t="shared" si="303"/>
        <v>0</v>
      </c>
      <c r="BP486" s="199">
        <f t="shared" si="304"/>
        <v>0</v>
      </c>
      <c r="BQ486" s="201">
        <f t="shared" si="305"/>
        <v>0</v>
      </c>
      <c r="BR486" s="207">
        <f t="shared" si="306"/>
        <v>4</v>
      </c>
      <c r="BS486" s="199">
        <f t="shared" si="307"/>
        <v>8</v>
      </c>
      <c r="BT486" s="199">
        <f t="shared" si="308"/>
        <v>0</v>
      </c>
      <c r="BU486" s="199">
        <f t="shared" si="309"/>
        <v>0</v>
      </c>
      <c r="BV486" s="201">
        <f t="shared" si="310"/>
        <v>0</v>
      </c>
      <c r="BW486" s="207">
        <f t="shared" si="311"/>
        <v>3</v>
      </c>
      <c r="BX486" s="235">
        <v>50</v>
      </c>
      <c r="BY486" s="235">
        <v>50</v>
      </c>
      <c r="BZ486" s="193" t="e">
        <f t="shared" si="312"/>
        <v>#VALUE!</v>
      </c>
      <c r="CA486" s="193">
        <f t="shared" si="313"/>
        <v>20</v>
      </c>
      <c r="CB486" s="193" t="e">
        <f t="shared" si="314"/>
        <v>#VALUE!</v>
      </c>
      <c r="CC486" s="193" t="e">
        <f t="shared" si="315"/>
        <v>#VALUE!</v>
      </c>
      <c r="CD486" s="193" t="e">
        <f t="shared" si="316"/>
        <v>#VALUE!</v>
      </c>
      <c r="CE486" s="193" t="e">
        <f t="shared" si="317"/>
        <v>#VALUE!</v>
      </c>
      <c r="CF486" s="193" t="e">
        <f t="shared" si="318"/>
        <v>#VALUE!</v>
      </c>
      <c r="CG486" s="193" t="e">
        <f t="shared" si="319"/>
        <v>#VALUE!</v>
      </c>
      <c r="CH486" s="193" t="e">
        <f t="shared" si="320"/>
        <v>#VALUE!</v>
      </c>
      <c r="CI486" s="193" t="e">
        <f t="shared" si="321"/>
        <v>#VALUE!</v>
      </c>
      <c r="CJ486" s="193" t="e">
        <f t="shared" si="322"/>
        <v>#VALUE!</v>
      </c>
      <c r="CK486" s="193" t="e">
        <f t="shared" si="323"/>
        <v>#VALUE!</v>
      </c>
      <c r="CL486" s="193" t="e">
        <f t="shared" si="324"/>
        <v>#VALUE!</v>
      </c>
      <c r="CM486" s="193" t="e">
        <f t="shared" si="325"/>
        <v>#VALUE!</v>
      </c>
      <c r="CN486" s="193" t="e">
        <f t="shared" si="326"/>
        <v>#VALUE!</v>
      </c>
      <c r="CO486" s="209" t="str">
        <f t="shared" si="327"/>
        <v>2023PEC AI 279</v>
      </c>
      <c r="CP486" s="193" t="e">
        <f t="shared" si="328"/>
        <v>#VALUE!</v>
      </c>
      <c r="CQ486" s="158"/>
      <c r="CR486" s="193">
        <f t="shared" si="329"/>
        <v>20</v>
      </c>
      <c r="CS486" s="193" t="e">
        <f t="shared" si="330"/>
        <v>#VALUE!</v>
      </c>
      <c r="CT486" s="193" t="e">
        <f t="shared" si="331"/>
        <v>#VALUE!</v>
      </c>
      <c r="CU486" s="193" t="e">
        <f t="shared" si="332"/>
        <v>#VALUE!</v>
      </c>
      <c r="CV486" s="193" t="e">
        <f t="shared" si="333"/>
        <v>#VALUE!</v>
      </c>
      <c r="CW486" s="193" t="e">
        <f t="shared" si="334"/>
        <v>#VALUE!</v>
      </c>
      <c r="CX486" s="193" t="e">
        <f t="shared" si="335"/>
        <v>#VALUE!</v>
      </c>
      <c r="CY486" s="193" t="e">
        <f t="shared" si="336"/>
        <v>#VALUE!</v>
      </c>
      <c r="CZ486" s="193" t="e">
        <f t="shared" si="337"/>
        <v>#VALUE!</v>
      </c>
      <c r="DA486" s="193" t="e">
        <f t="shared" si="338"/>
        <v>#VALUE!</v>
      </c>
      <c r="DB486" s="193" t="e">
        <f t="shared" si="339"/>
        <v>#VALUE!</v>
      </c>
      <c r="DC486" s="193" t="e">
        <f t="shared" si="340"/>
        <v>#VALUE!</v>
      </c>
      <c r="DD486" s="193" t="e">
        <f t="shared" si="341"/>
        <v>#VALUE!</v>
      </c>
      <c r="DE486" s="159"/>
      <c r="DF486" s="159" t="e">
        <f t="shared" si="342"/>
        <v>#VALUE!</v>
      </c>
      <c r="DG486" s="159"/>
      <c r="DH486" s="159"/>
      <c r="DI486" s="159"/>
      <c r="DJ486" s="159"/>
      <c r="DK486" s="159"/>
      <c r="DL486" s="159"/>
      <c r="DM486" s="159"/>
      <c r="DN486" s="159"/>
      <c r="DO486" s="159"/>
      <c r="DP486" s="159"/>
      <c r="DQ486" s="159"/>
      <c r="DR486" s="159">
        <f t="shared" si="343"/>
        <v>50</v>
      </c>
      <c r="DS486" s="188">
        <f t="shared" si="344"/>
        <v>10</v>
      </c>
      <c r="DT486" s="159">
        <f t="shared" si="345"/>
        <v>7</v>
      </c>
      <c r="DU486" s="159">
        <f t="shared" si="346"/>
        <v>7</v>
      </c>
      <c r="DV486" s="159">
        <f t="shared" si="347"/>
        <v>7</v>
      </c>
      <c r="DW486" s="159">
        <f t="shared" si="348"/>
        <v>7</v>
      </c>
      <c r="DX486" s="159">
        <f t="shared" si="349"/>
        <v>4</v>
      </c>
      <c r="DY486" s="210">
        <f t="shared" si="350"/>
        <v>8</v>
      </c>
      <c r="DZ486" s="159">
        <f t="shared" si="351"/>
        <v>50</v>
      </c>
      <c r="EA486" s="159">
        <f t="shared" si="352"/>
        <v>10</v>
      </c>
      <c r="EB486" s="159">
        <f t="shared" si="353"/>
        <v>0</v>
      </c>
      <c r="EC486" s="159">
        <f t="shared" si="465"/>
        <v>7</v>
      </c>
      <c r="ED486" s="159">
        <f t="shared" si="465"/>
        <v>7</v>
      </c>
      <c r="EE486" s="159">
        <f t="shared" si="466"/>
        <v>0</v>
      </c>
      <c r="EF486" s="159">
        <f t="shared" si="466"/>
        <v>0</v>
      </c>
      <c r="EG486" s="159">
        <f t="shared" si="354"/>
        <v>7</v>
      </c>
      <c r="EH486" s="159">
        <f t="shared" si="355"/>
        <v>0</v>
      </c>
      <c r="EI486" s="159">
        <f t="shared" si="467"/>
        <v>7</v>
      </c>
      <c r="EJ486" s="159">
        <f t="shared" si="467"/>
        <v>4</v>
      </c>
      <c r="EK486" s="159">
        <f t="shared" si="468"/>
        <v>0</v>
      </c>
      <c r="EL486" s="159">
        <f t="shared" si="468"/>
        <v>0</v>
      </c>
      <c r="EM486" s="159">
        <f t="shared" si="356"/>
        <v>8</v>
      </c>
      <c r="EN486" s="159"/>
      <c r="EO486" s="159"/>
      <c r="EP486" s="188">
        <f t="shared" si="357"/>
        <v>10</v>
      </c>
      <c r="EQ486" s="159">
        <f t="shared" si="358"/>
        <v>8</v>
      </c>
      <c r="ER486" s="159">
        <f t="shared" si="359"/>
        <v>9</v>
      </c>
      <c r="ES486" s="159">
        <f t="shared" si="360"/>
        <v>9</v>
      </c>
      <c r="ET486" s="159">
        <f t="shared" si="361"/>
        <v>6</v>
      </c>
      <c r="EU486" s="159">
        <f t="shared" si="362"/>
        <v>8</v>
      </c>
      <c r="EV486" s="159"/>
      <c r="EW486" s="159">
        <f t="shared" si="363"/>
        <v>50</v>
      </c>
      <c r="EX486" s="159">
        <f t="shared" si="364"/>
        <v>10</v>
      </c>
      <c r="EY486" s="159">
        <f t="shared" si="365"/>
        <v>0</v>
      </c>
      <c r="EZ486" s="159">
        <f t="shared" si="469"/>
        <v>8</v>
      </c>
      <c r="FA486" s="159">
        <f t="shared" si="469"/>
        <v>9</v>
      </c>
      <c r="FB486" s="159">
        <f t="shared" si="470"/>
        <v>0</v>
      </c>
      <c r="FC486" s="159">
        <f t="shared" si="470"/>
        <v>0</v>
      </c>
      <c r="FD486" s="159">
        <f t="shared" si="366"/>
        <v>9</v>
      </c>
      <c r="FE486" s="159">
        <f t="shared" si="367"/>
        <v>0</v>
      </c>
      <c r="FF486" s="159">
        <f t="shared" si="471"/>
        <v>6</v>
      </c>
      <c r="FG486" s="159">
        <f t="shared" si="471"/>
        <v>8</v>
      </c>
      <c r="FH486" s="159">
        <f t="shared" si="368"/>
        <v>0</v>
      </c>
      <c r="FI486" s="159">
        <v>0</v>
      </c>
      <c r="FJ486" s="159">
        <v>0</v>
      </c>
      <c r="FK486" s="159"/>
      <c r="FL486" s="159"/>
      <c r="FM486" s="235">
        <v>50</v>
      </c>
    </row>
    <row r="487" spans="1:169" ht="18" x14ac:dyDescent="0.2">
      <c r="A487" s="194">
        <v>474</v>
      </c>
      <c r="B487" s="195">
        <v>211423243477</v>
      </c>
      <c r="C487" s="196" t="s">
        <v>1615</v>
      </c>
      <c r="D487" s="197"/>
      <c r="E487" s="198" t="s">
        <v>1616</v>
      </c>
      <c r="F487" s="199">
        <f t="shared" si="243"/>
        <v>2</v>
      </c>
      <c r="G487" s="199">
        <f t="shared" si="244"/>
        <v>2</v>
      </c>
      <c r="H487" s="199">
        <f t="shared" si="245"/>
        <v>2</v>
      </c>
      <c r="I487" s="199">
        <f t="shared" si="246"/>
        <v>2</v>
      </c>
      <c r="J487" s="199">
        <f t="shared" si="247"/>
        <v>2</v>
      </c>
      <c r="K487" s="199">
        <f t="shared" si="248"/>
        <v>1</v>
      </c>
      <c r="L487" s="199">
        <f t="shared" si="249"/>
        <v>0</v>
      </c>
      <c r="M487" s="199">
        <f t="shared" si="250"/>
        <v>0</v>
      </c>
      <c r="N487" s="199">
        <f t="shared" si="251"/>
        <v>0</v>
      </c>
      <c r="O487" s="200">
        <f t="shared" si="252"/>
        <v>0</v>
      </c>
      <c r="P487" s="199">
        <f t="shared" si="253"/>
        <v>8</v>
      </c>
      <c r="Q487" s="199">
        <f t="shared" si="254"/>
        <v>0</v>
      </c>
      <c r="R487" s="199">
        <f t="shared" si="255"/>
        <v>0</v>
      </c>
      <c r="S487" s="201">
        <f t="shared" si="457"/>
        <v>0</v>
      </c>
      <c r="T487" s="202">
        <f t="shared" si="256"/>
        <v>3</v>
      </c>
      <c r="U487" s="199">
        <f t="shared" si="257"/>
        <v>0</v>
      </c>
      <c r="V487" s="199">
        <f t="shared" si="258"/>
        <v>0</v>
      </c>
      <c r="W487" s="199">
        <f t="shared" si="259"/>
        <v>0</v>
      </c>
      <c r="X487" s="201">
        <f t="shared" si="260"/>
        <v>0</v>
      </c>
      <c r="Y487" s="203">
        <f t="shared" si="261"/>
        <v>4</v>
      </c>
      <c r="Z487" s="199">
        <f t="shared" si="262"/>
        <v>0</v>
      </c>
      <c r="AA487" s="199">
        <f t="shared" si="263"/>
        <v>0</v>
      </c>
      <c r="AB487" s="199">
        <f t="shared" si="264"/>
        <v>0</v>
      </c>
      <c r="AC487" s="201">
        <f t="shared" si="265"/>
        <v>0</v>
      </c>
      <c r="AD487" s="202">
        <f t="shared" si="266"/>
        <v>4</v>
      </c>
      <c r="AE487" s="199">
        <f t="shared" si="267"/>
        <v>8</v>
      </c>
      <c r="AF487" s="199">
        <f t="shared" si="268"/>
        <v>0</v>
      </c>
      <c r="AG487" s="199">
        <f t="shared" si="269"/>
        <v>0</v>
      </c>
      <c r="AH487" s="201">
        <f t="shared" si="270"/>
        <v>0</v>
      </c>
      <c r="AI487" s="204">
        <f t="shared" si="271"/>
        <v>3</v>
      </c>
      <c r="AJ487" s="199">
        <f t="shared" si="272"/>
        <v>7</v>
      </c>
      <c r="AK487" s="199">
        <f t="shared" si="273"/>
        <v>0</v>
      </c>
      <c r="AL487" s="199">
        <f t="shared" si="274"/>
        <v>0</v>
      </c>
      <c r="AM487" s="201">
        <f t="shared" si="275"/>
        <v>0</v>
      </c>
      <c r="AN487" s="204">
        <f t="shared" si="276"/>
        <v>3</v>
      </c>
      <c r="AO487" s="199">
        <f t="shared" si="277"/>
        <v>0</v>
      </c>
      <c r="AP487" s="199">
        <f t="shared" si="278"/>
        <v>0</v>
      </c>
      <c r="AQ487" s="199">
        <f t="shared" si="279"/>
        <v>0</v>
      </c>
      <c r="AR487" s="201">
        <f t="shared" si="280"/>
        <v>0</v>
      </c>
      <c r="AS487" s="204">
        <f t="shared" si="281"/>
        <v>4</v>
      </c>
      <c r="AT487" s="199">
        <f t="shared" si="282"/>
        <v>8</v>
      </c>
      <c r="AU487" s="199">
        <f t="shared" si="283"/>
        <v>0</v>
      </c>
      <c r="AV487" s="199">
        <f t="shared" si="284"/>
        <v>0</v>
      </c>
      <c r="AW487" s="201">
        <f t="shared" si="285"/>
        <v>0</v>
      </c>
      <c r="AX487" s="205">
        <f t="shared" si="286"/>
        <v>3</v>
      </c>
      <c r="AY487" s="199">
        <f t="shared" si="287"/>
        <v>0</v>
      </c>
      <c r="AZ487" s="199">
        <f t="shared" si="288"/>
        <v>0</v>
      </c>
      <c r="BA487" s="199">
        <f t="shared" si="289"/>
        <v>0</v>
      </c>
      <c r="BB487" s="201">
        <f t="shared" si="290"/>
        <v>0</v>
      </c>
      <c r="BC487" s="204">
        <f t="shared" si="291"/>
        <v>4</v>
      </c>
      <c r="BD487" s="199">
        <f t="shared" si="292"/>
        <v>0</v>
      </c>
      <c r="BE487" s="199">
        <f t="shared" si="293"/>
        <v>0</v>
      </c>
      <c r="BF487" s="199">
        <f t="shared" si="294"/>
        <v>0</v>
      </c>
      <c r="BG487" s="201">
        <f t="shared" si="295"/>
        <v>0</v>
      </c>
      <c r="BH487" s="204">
        <f t="shared" si="296"/>
        <v>4</v>
      </c>
      <c r="BI487" s="199">
        <f t="shared" si="297"/>
        <v>6</v>
      </c>
      <c r="BJ487" s="199">
        <f t="shared" si="298"/>
        <v>0</v>
      </c>
      <c r="BK487" s="199">
        <f t="shared" si="299"/>
        <v>0</v>
      </c>
      <c r="BL487" s="201">
        <f t="shared" si="300"/>
        <v>0</v>
      </c>
      <c r="BM487" s="206">
        <f t="shared" si="301"/>
        <v>3</v>
      </c>
      <c r="BN487" s="199">
        <f t="shared" si="302"/>
        <v>8</v>
      </c>
      <c r="BO487" s="199">
        <f t="shared" si="303"/>
        <v>0</v>
      </c>
      <c r="BP487" s="199">
        <f t="shared" si="304"/>
        <v>0</v>
      </c>
      <c r="BQ487" s="201">
        <f t="shared" si="305"/>
        <v>0</v>
      </c>
      <c r="BR487" s="207">
        <f t="shared" si="306"/>
        <v>3</v>
      </c>
      <c r="BS487" s="199">
        <f t="shared" si="307"/>
        <v>0</v>
      </c>
      <c r="BT487" s="199">
        <f t="shared" si="308"/>
        <v>0</v>
      </c>
      <c r="BU487" s="199">
        <f t="shared" si="309"/>
        <v>0</v>
      </c>
      <c r="BV487" s="201">
        <f t="shared" si="310"/>
        <v>0</v>
      </c>
      <c r="BW487" s="207">
        <f t="shared" si="311"/>
        <v>4</v>
      </c>
      <c r="BX487" s="235">
        <v>56</v>
      </c>
      <c r="BY487" s="235">
        <v>56</v>
      </c>
      <c r="BZ487" s="193" t="e">
        <f t="shared" si="312"/>
        <v>#VALUE!</v>
      </c>
      <c r="CA487" s="193">
        <f t="shared" si="313"/>
        <v>20</v>
      </c>
      <c r="CB487" s="193" t="e">
        <f t="shared" si="314"/>
        <v>#VALUE!</v>
      </c>
      <c r="CC487" s="193" t="e">
        <f t="shared" si="315"/>
        <v>#VALUE!</v>
      </c>
      <c r="CD487" s="193" t="e">
        <f t="shared" si="316"/>
        <v>#VALUE!</v>
      </c>
      <c r="CE487" s="193" t="e">
        <f t="shared" si="317"/>
        <v>#VALUE!</v>
      </c>
      <c r="CF487" s="193" t="e">
        <f t="shared" si="318"/>
        <v>#VALUE!</v>
      </c>
      <c r="CG487" s="193" t="e">
        <f t="shared" si="319"/>
        <v>#VALUE!</v>
      </c>
      <c r="CH487" s="193" t="e">
        <f t="shared" si="320"/>
        <v>#VALUE!</v>
      </c>
      <c r="CI487" s="193" t="e">
        <f t="shared" si="321"/>
        <v>#VALUE!</v>
      </c>
      <c r="CJ487" s="193" t="e">
        <f t="shared" si="322"/>
        <v>#VALUE!</v>
      </c>
      <c r="CK487" s="193" t="e">
        <f t="shared" si="323"/>
        <v>#VALUE!</v>
      </c>
      <c r="CL487" s="193" t="e">
        <f t="shared" si="324"/>
        <v>#VALUE!</v>
      </c>
      <c r="CM487" s="193" t="e">
        <f t="shared" si="325"/>
        <v>#VALUE!</v>
      </c>
      <c r="CN487" s="193" t="e">
        <f t="shared" si="326"/>
        <v>#VALUE!</v>
      </c>
      <c r="CO487" s="209" t="str">
        <f t="shared" si="327"/>
        <v>2023PEC AI 327</v>
      </c>
      <c r="CP487" s="193" t="e">
        <f t="shared" si="328"/>
        <v>#VALUE!</v>
      </c>
      <c r="CQ487" s="158"/>
      <c r="CR487" s="193">
        <f t="shared" si="329"/>
        <v>20</v>
      </c>
      <c r="CS487" s="193" t="e">
        <f t="shared" si="330"/>
        <v>#VALUE!</v>
      </c>
      <c r="CT487" s="193" t="e">
        <f t="shared" si="331"/>
        <v>#VALUE!</v>
      </c>
      <c r="CU487" s="193" t="e">
        <f t="shared" si="332"/>
        <v>#VALUE!</v>
      </c>
      <c r="CV487" s="193" t="e">
        <f t="shared" si="333"/>
        <v>#VALUE!</v>
      </c>
      <c r="CW487" s="193" t="e">
        <f t="shared" si="334"/>
        <v>#VALUE!</v>
      </c>
      <c r="CX487" s="193" t="e">
        <f t="shared" si="335"/>
        <v>#VALUE!</v>
      </c>
      <c r="CY487" s="193" t="e">
        <f t="shared" si="336"/>
        <v>#VALUE!</v>
      </c>
      <c r="CZ487" s="193" t="e">
        <f t="shared" si="337"/>
        <v>#VALUE!</v>
      </c>
      <c r="DA487" s="193" t="e">
        <f t="shared" si="338"/>
        <v>#VALUE!</v>
      </c>
      <c r="DB487" s="193" t="e">
        <f t="shared" si="339"/>
        <v>#VALUE!</v>
      </c>
      <c r="DC487" s="193" t="e">
        <f t="shared" si="340"/>
        <v>#VALUE!</v>
      </c>
      <c r="DD487" s="193" t="e">
        <f t="shared" si="341"/>
        <v>#VALUE!</v>
      </c>
      <c r="DE487" s="159"/>
      <c r="DF487" s="159" t="e">
        <f t="shared" si="342"/>
        <v>#VALUE!</v>
      </c>
      <c r="DG487" s="159"/>
      <c r="DH487" s="159"/>
      <c r="DI487" s="159"/>
      <c r="DJ487" s="159"/>
      <c r="DK487" s="159"/>
      <c r="DL487" s="159"/>
      <c r="DM487" s="159"/>
      <c r="DN487" s="159"/>
      <c r="DO487" s="159"/>
      <c r="DP487" s="159"/>
      <c r="DQ487" s="159"/>
      <c r="DR487" s="159">
        <f t="shared" si="343"/>
        <v>56</v>
      </c>
      <c r="DS487" s="188">
        <f t="shared" si="344"/>
        <v>11</v>
      </c>
      <c r="DT487" s="159">
        <f t="shared" si="345"/>
        <v>8</v>
      </c>
      <c r="DU487" s="159">
        <f t="shared" si="346"/>
        <v>8</v>
      </c>
      <c r="DV487" s="159">
        <f t="shared" si="347"/>
        <v>7</v>
      </c>
      <c r="DW487" s="159">
        <f t="shared" si="348"/>
        <v>8</v>
      </c>
      <c r="DX487" s="159">
        <f t="shared" si="349"/>
        <v>6</v>
      </c>
      <c r="DY487" s="210">
        <f t="shared" si="350"/>
        <v>8</v>
      </c>
      <c r="DZ487" s="159">
        <f t="shared" si="351"/>
        <v>56</v>
      </c>
      <c r="EA487" s="159">
        <f t="shared" si="352"/>
        <v>11</v>
      </c>
      <c r="EB487" s="159">
        <f t="shared" si="353"/>
        <v>8</v>
      </c>
      <c r="EC487" s="159">
        <f t="shared" si="465"/>
        <v>0</v>
      </c>
      <c r="ED487" s="159">
        <f t="shared" si="465"/>
        <v>0</v>
      </c>
      <c r="EE487" s="159">
        <f t="shared" si="466"/>
        <v>8</v>
      </c>
      <c r="EF487" s="159">
        <f t="shared" si="466"/>
        <v>7</v>
      </c>
      <c r="EG487" s="159">
        <f t="shared" si="354"/>
        <v>0</v>
      </c>
      <c r="EH487" s="159">
        <f t="shared" si="355"/>
        <v>8</v>
      </c>
      <c r="EI487" s="159">
        <f t="shared" si="467"/>
        <v>0</v>
      </c>
      <c r="EJ487" s="159">
        <f t="shared" si="467"/>
        <v>0</v>
      </c>
      <c r="EK487" s="159">
        <f t="shared" si="468"/>
        <v>6</v>
      </c>
      <c r="EL487" s="159">
        <f t="shared" si="468"/>
        <v>8</v>
      </c>
      <c r="EM487" s="159">
        <f t="shared" si="356"/>
        <v>0</v>
      </c>
      <c r="EN487" s="159"/>
      <c r="EO487" s="159"/>
      <c r="EP487" s="188">
        <f t="shared" si="357"/>
        <v>11</v>
      </c>
      <c r="EQ487" s="159">
        <f t="shared" si="358"/>
        <v>10</v>
      </c>
      <c r="ER487" s="159">
        <f t="shared" si="359"/>
        <v>10</v>
      </c>
      <c r="ES487" s="159">
        <f t="shared" si="360"/>
        <v>9</v>
      </c>
      <c r="ET487" s="159">
        <f t="shared" si="361"/>
        <v>7</v>
      </c>
      <c r="EU487" s="159">
        <f t="shared" si="362"/>
        <v>9</v>
      </c>
      <c r="EV487" s="159"/>
      <c r="EW487" s="159">
        <f t="shared" si="363"/>
        <v>56</v>
      </c>
      <c r="EX487" s="159">
        <f t="shared" si="364"/>
        <v>11</v>
      </c>
      <c r="EY487" s="159">
        <f t="shared" si="365"/>
        <v>10</v>
      </c>
      <c r="EZ487" s="159">
        <f t="shared" si="469"/>
        <v>0</v>
      </c>
      <c r="FA487" s="159">
        <f t="shared" si="469"/>
        <v>0</v>
      </c>
      <c r="FB487" s="159">
        <f t="shared" si="470"/>
        <v>10</v>
      </c>
      <c r="FC487" s="159">
        <f t="shared" si="470"/>
        <v>9</v>
      </c>
      <c r="FD487" s="159">
        <f t="shared" si="366"/>
        <v>0</v>
      </c>
      <c r="FE487" s="159">
        <f t="shared" si="367"/>
        <v>7</v>
      </c>
      <c r="FF487" s="159">
        <f t="shared" si="471"/>
        <v>0</v>
      </c>
      <c r="FG487" s="159">
        <f t="shared" si="471"/>
        <v>0</v>
      </c>
      <c r="FH487" s="159">
        <f t="shared" si="368"/>
        <v>9</v>
      </c>
      <c r="FI487" s="159">
        <v>0</v>
      </c>
      <c r="FJ487" s="159">
        <v>0</v>
      </c>
      <c r="FK487" s="159"/>
      <c r="FL487" s="159"/>
      <c r="FM487" s="235">
        <v>56</v>
      </c>
    </row>
    <row r="488" spans="1:169" ht="18" x14ac:dyDescent="0.2">
      <c r="A488" s="213">
        <v>475</v>
      </c>
      <c r="B488" s="195">
        <v>211423243478</v>
      </c>
      <c r="C488" s="196" t="s">
        <v>1617</v>
      </c>
      <c r="D488" s="197"/>
      <c r="E488" s="198" t="s">
        <v>1618</v>
      </c>
      <c r="F488" s="199">
        <f t="shared" si="243"/>
        <v>2</v>
      </c>
      <c r="G488" s="199">
        <f t="shared" si="244"/>
        <v>2</v>
      </c>
      <c r="H488" s="199">
        <f t="shared" si="245"/>
        <v>2</v>
      </c>
      <c r="I488" s="199">
        <f t="shared" si="246"/>
        <v>2</v>
      </c>
      <c r="J488" s="199">
        <f t="shared" si="247"/>
        <v>2</v>
      </c>
      <c r="K488" s="199">
        <f t="shared" si="248"/>
        <v>2</v>
      </c>
      <c r="L488" s="199">
        <f t="shared" si="249"/>
        <v>2</v>
      </c>
      <c r="M488" s="199">
        <f t="shared" si="250"/>
        <v>2</v>
      </c>
      <c r="N488" s="199">
        <f t="shared" si="251"/>
        <v>1</v>
      </c>
      <c r="O488" s="200">
        <f t="shared" si="252"/>
        <v>0</v>
      </c>
      <c r="P488" s="199">
        <f t="shared" si="253"/>
        <v>0</v>
      </c>
      <c r="Q488" s="199">
        <f t="shared" si="254"/>
        <v>0</v>
      </c>
      <c r="R488" s="199">
        <f t="shared" si="255"/>
        <v>0</v>
      </c>
      <c r="S488" s="201">
        <f t="shared" si="457"/>
        <v>0</v>
      </c>
      <c r="T488" s="202">
        <f t="shared" si="256"/>
        <v>4</v>
      </c>
      <c r="U488" s="199">
        <f t="shared" si="257"/>
        <v>11</v>
      </c>
      <c r="V488" s="199">
        <f t="shared" si="258"/>
        <v>0</v>
      </c>
      <c r="W488" s="199">
        <f t="shared" si="259"/>
        <v>0</v>
      </c>
      <c r="X488" s="201">
        <f t="shared" si="260"/>
        <v>0</v>
      </c>
      <c r="Y488" s="203">
        <f t="shared" si="261"/>
        <v>3</v>
      </c>
      <c r="Z488" s="199">
        <f t="shared" si="262"/>
        <v>12</v>
      </c>
      <c r="AA488" s="199">
        <f t="shared" si="263"/>
        <v>0</v>
      </c>
      <c r="AB488" s="199">
        <f t="shared" si="264"/>
        <v>0</v>
      </c>
      <c r="AC488" s="201">
        <f t="shared" si="265"/>
        <v>0</v>
      </c>
      <c r="AD488" s="202">
        <f t="shared" si="266"/>
        <v>3</v>
      </c>
      <c r="AE488" s="199">
        <f t="shared" si="267"/>
        <v>0</v>
      </c>
      <c r="AF488" s="199">
        <f t="shared" si="268"/>
        <v>0</v>
      </c>
      <c r="AG488" s="199">
        <f t="shared" si="269"/>
        <v>0</v>
      </c>
      <c r="AH488" s="201">
        <f t="shared" si="270"/>
        <v>0</v>
      </c>
      <c r="AI488" s="204">
        <f t="shared" si="271"/>
        <v>4</v>
      </c>
      <c r="AJ488" s="199">
        <f t="shared" si="272"/>
        <v>0</v>
      </c>
      <c r="AK488" s="199">
        <f t="shared" si="273"/>
        <v>0</v>
      </c>
      <c r="AL488" s="199">
        <f t="shared" si="274"/>
        <v>0</v>
      </c>
      <c r="AM488" s="201">
        <f t="shared" si="275"/>
        <v>0</v>
      </c>
      <c r="AN488" s="204">
        <f t="shared" si="276"/>
        <v>4</v>
      </c>
      <c r="AO488" s="199">
        <f t="shared" si="277"/>
        <v>12</v>
      </c>
      <c r="AP488" s="199">
        <f t="shared" si="278"/>
        <v>0</v>
      </c>
      <c r="AQ488" s="199">
        <f t="shared" si="279"/>
        <v>0</v>
      </c>
      <c r="AR488" s="201">
        <f t="shared" si="280"/>
        <v>0</v>
      </c>
      <c r="AS488" s="204">
        <f t="shared" si="281"/>
        <v>3</v>
      </c>
      <c r="AT488" s="199">
        <f t="shared" si="282"/>
        <v>0</v>
      </c>
      <c r="AU488" s="199">
        <f t="shared" si="283"/>
        <v>0</v>
      </c>
      <c r="AV488" s="199">
        <f t="shared" si="284"/>
        <v>0</v>
      </c>
      <c r="AW488" s="201">
        <f t="shared" si="285"/>
        <v>0</v>
      </c>
      <c r="AX488" s="205">
        <f t="shared" si="286"/>
        <v>4</v>
      </c>
      <c r="AY488" s="199">
        <f t="shared" si="287"/>
        <v>12</v>
      </c>
      <c r="AZ488" s="199">
        <f t="shared" si="288"/>
        <v>0</v>
      </c>
      <c r="BA488" s="199">
        <f t="shared" si="289"/>
        <v>0</v>
      </c>
      <c r="BB488" s="201">
        <f t="shared" si="290"/>
        <v>0</v>
      </c>
      <c r="BC488" s="204">
        <f t="shared" si="291"/>
        <v>3</v>
      </c>
      <c r="BD488" s="199">
        <f t="shared" si="292"/>
        <v>7</v>
      </c>
      <c r="BE488" s="199">
        <f t="shared" si="293"/>
        <v>0</v>
      </c>
      <c r="BF488" s="199">
        <f t="shared" si="294"/>
        <v>0</v>
      </c>
      <c r="BG488" s="201">
        <f t="shared" si="295"/>
        <v>0</v>
      </c>
      <c r="BH488" s="204">
        <f t="shared" si="296"/>
        <v>3</v>
      </c>
      <c r="BI488" s="199">
        <f t="shared" si="297"/>
        <v>0</v>
      </c>
      <c r="BJ488" s="199">
        <f t="shared" si="298"/>
        <v>0</v>
      </c>
      <c r="BK488" s="199">
        <f t="shared" si="299"/>
        <v>0</v>
      </c>
      <c r="BL488" s="201">
        <f t="shared" si="300"/>
        <v>0</v>
      </c>
      <c r="BM488" s="206">
        <f t="shared" si="301"/>
        <v>4</v>
      </c>
      <c r="BN488" s="199">
        <f t="shared" si="302"/>
        <v>0</v>
      </c>
      <c r="BO488" s="199">
        <f t="shared" si="303"/>
        <v>0</v>
      </c>
      <c r="BP488" s="199">
        <f t="shared" si="304"/>
        <v>0</v>
      </c>
      <c r="BQ488" s="201">
        <f t="shared" si="305"/>
        <v>0</v>
      </c>
      <c r="BR488" s="207">
        <f t="shared" si="306"/>
        <v>4</v>
      </c>
      <c r="BS488" s="199">
        <f t="shared" si="307"/>
        <v>13</v>
      </c>
      <c r="BT488" s="199">
        <f t="shared" si="308"/>
        <v>0</v>
      </c>
      <c r="BU488" s="199">
        <f t="shared" si="309"/>
        <v>0</v>
      </c>
      <c r="BV488" s="201">
        <f t="shared" si="310"/>
        <v>0</v>
      </c>
      <c r="BW488" s="207">
        <f t="shared" si="311"/>
        <v>3</v>
      </c>
      <c r="BX488" s="235">
        <v>84</v>
      </c>
      <c r="BY488" s="235">
        <v>84</v>
      </c>
      <c r="BZ488" s="193" t="e">
        <f t="shared" si="312"/>
        <v>#VALUE!</v>
      </c>
      <c r="CA488" s="193">
        <f t="shared" si="313"/>
        <v>20</v>
      </c>
      <c r="CB488" s="193" t="e">
        <f t="shared" si="314"/>
        <v>#VALUE!</v>
      </c>
      <c r="CC488" s="193" t="e">
        <f t="shared" si="315"/>
        <v>#VALUE!</v>
      </c>
      <c r="CD488" s="193" t="e">
        <f t="shared" si="316"/>
        <v>#VALUE!</v>
      </c>
      <c r="CE488" s="193" t="e">
        <f t="shared" si="317"/>
        <v>#VALUE!</v>
      </c>
      <c r="CF488" s="193" t="e">
        <f t="shared" si="318"/>
        <v>#VALUE!</v>
      </c>
      <c r="CG488" s="193" t="e">
        <f t="shared" si="319"/>
        <v>#VALUE!</v>
      </c>
      <c r="CH488" s="193" t="e">
        <f t="shared" si="320"/>
        <v>#VALUE!</v>
      </c>
      <c r="CI488" s="193" t="e">
        <f t="shared" si="321"/>
        <v>#VALUE!</v>
      </c>
      <c r="CJ488" s="193" t="e">
        <f t="shared" si="322"/>
        <v>#VALUE!</v>
      </c>
      <c r="CK488" s="193" t="e">
        <f t="shared" si="323"/>
        <v>#VALUE!</v>
      </c>
      <c r="CL488" s="193" t="e">
        <f t="shared" si="324"/>
        <v>#VALUE!</v>
      </c>
      <c r="CM488" s="193" t="e">
        <f t="shared" si="325"/>
        <v>#VALUE!</v>
      </c>
      <c r="CN488" s="193" t="e">
        <f t="shared" si="326"/>
        <v>#VALUE!</v>
      </c>
      <c r="CO488" s="209" t="str">
        <f t="shared" si="327"/>
        <v>2023PEC AI 328</v>
      </c>
      <c r="CP488" s="193" t="e">
        <f t="shared" si="328"/>
        <v>#VALUE!</v>
      </c>
      <c r="CQ488" s="158"/>
      <c r="CR488" s="193">
        <f t="shared" si="329"/>
        <v>20</v>
      </c>
      <c r="CS488" s="193" t="e">
        <f t="shared" si="330"/>
        <v>#VALUE!</v>
      </c>
      <c r="CT488" s="193" t="e">
        <f t="shared" si="331"/>
        <v>#VALUE!</v>
      </c>
      <c r="CU488" s="193" t="e">
        <f t="shared" si="332"/>
        <v>#VALUE!</v>
      </c>
      <c r="CV488" s="193" t="e">
        <f t="shared" si="333"/>
        <v>#VALUE!</v>
      </c>
      <c r="CW488" s="193" t="e">
        <f t="shared" si="334"/>
        <v>#VALUE!</v>
      </c>
      <c r="CX488" s="193" t="e">
        <f t="shared" si="335"/>
        <v>#VALUE!</v>
      </c>
      <c r="CY488" s="193" t="e">
        <f t="shared" si="336"/>
        <v>#VALUE!</v>
      </c>
      <c r="CZ488" s="193" t="e">
        <f t="shared" si="337"/>
        <v>#VALUE!</v>
      </c>
      <c r="DA488" s="193" t="e">
        <f t="shared" si="338"/>
        <v>#VALUE!</v>
      </c>
      <c r="DB488" s="193" t="e">
        <f t="shared" si="339"/>
        <v>#VALUE!</v>
      </c>
      <c r="DC488" s="193" t="e">
        <f t="shared" si="340"/>
        <v>#VALUE!</v>
      </c>
      <c r="DD488" s="193" t="e">
        <f t="shared" si="341"/>
        <v>#VALUE!</v>
      </c>
      <c r="DE488" s="159"/>
      <c r="DF488" s="159" t="e">
        <f t="shared" si="342"/>
        <v>#VALUE!</v>
      </c>
      <c r="DG488" s="159"/>
      <c r="DH488" s="159"/>
      <c r="DI488" s="159"/>
      <c r="DJ488" s="159"/>
      <c r="DK488" s="159"/>
      <c r="DL488" s="159"/>
      <c r="DM488" s="159"/>
      <c r="DN488" s="159"/>
      <c r="DO488" s="159"/>
      <c r="DP488" s="159"/>
      <c r="DQ488" s="159"/>
      <c r="DR488" s="159">
        <f t="shared" si="343"/>
        <v>84</v>
      </c>
      <c r="DS488" s="188">
        <f t="shared" si="344"/>
        <v>17</v>
      </c>
      <c r="DT488" s="159">
        <f t="shared" si="345"/>
        <v>11</v>
      </c>
      <c r="DU488" s="159">
        <f t="shared" si="346"/>
        <v>12</v>
      </c>
      <c r="DV488" s="159">
        <f t="shared" si="347"/>
        <v>12</v>
      </c>
      <c r="DW488" s="159">
        <f t="shared" si="348"/>
        <v>12</v>
      </c>
      <c r="DX488" s="159">
        <f t="shared" si="349"/>
        <v>7</v>
      </c>
      <c r="DY488" s="210">
        <f t="shared" si="350"/>
        <v>13</v>
      </c>
      <c r="DZ488" s="159">
        <f t="shared" si="351"/>
        <v>84</v>
      </c>
      <c r="EA488" s="159">
        <f t="shared" si="352"/>
        <v>17</v>
      </c>
      <c r="EB488" s="159">
        <f t="shared" si="353"/>
        <v>0</v>
      </c>
      <c r="EC488" s="159">
        <f t="shared" si="465"/>
        <v>11</v>
      </c>
      <c r="ED488" s="159">
        <f t="shared" si="465"/>
        <v>12</v>
      </c>
      <c r="EE488" s="159">
        <f t="shared" si="466"/>
        <v>0</v>
      </c>
      <c r="EF488" s="159">
        <f t="shared" si="466"/>
        <v>0</v>
      </c>
      <c r="EG488" s="159">
        <f t="shared" si="354"/>
        <v>12</v>
      </c>
      <c r="EH488" s="159">
        <f t="shared" si="355"/>
        <v>0</v>
      </c>
      <c r="EI488" s="159">
        <f t="shared" si="467"/>
        <v>12</v>
      </c>
      <c r="EJ488" s="159">
        <f t="shared" si="467"/>
        <v>7</v>
      </c>
      <c r="EK488" s="159">
        <f t="shared" si="468"/>
        <v>0</v>
      </c>
      <c r="EL488" s="159">
        <f t="shared" si="468"/>
        <v>0</v>
      </c>
      <c r="EM488" s="159">
        <f t="shared" si="356"/>
        <v>13</v>
      </c>
      <c r="EN488" s="159"/>
      <c r="EO488" s="159"/>
      <c r="EP488" s="188">
        <f t="shared" si="357"/>
        <v>17</v>
      </c>
      <c r="EQ488" s="159">
        <f t="shared" si="358"/>
        <v>14</v>
      </c>
      <c r="ER488" s="159">
        <f t="shared" si="359"/>
        <v>15</v>
      </c>
      <c r="ES488" s="159">
        <f t="shared" si="360"/>
        <v>15</v>
      </c>
      <c r="ET488" s="159">
        <f t="shared" si="361"/>
        <v>10</v>
      </c>
      <c r="EU488" s="159">
        <f t="shared" si="362"/>
        <v>13</v>
      </c>
      <c r="EV488" s="159"/>
      <c r="EW488" s="159">
        <f t="shared" si="363"/>
        <v>84</v>
      </c>
      <c r="EX488" s="159">
        <f t="shared" si="364"/>
        <v>17</v>
      </c>
      <c r="EY488" s="159">
        <f t="shared" si="365"/>
        <v>0</v>
      </c>
      <c r="EZ488" s="159">
        <f t="shared" si="469"/>
        <v>14</v>
      </c>
      <c r="FA488" s="159">
        <f t="shared" si="469"/>
        <v>15</v>
      </c>
      <c r="FB488" s="159">
        <f t="shared" si="470"/>
        <v>0</v>
      </c>
      <c r="FC488" s="159">
        <f t="shared" si="470"/>
        <v>0</v>
      </c>
      <c r="FD488" s="159">
        <f t="shared" si="366"/>
        <v>15</v>
      </c>
      <c r="FE488" s="159">
        <f t="shared" si="367"/>
        <v>0</v>
      </c>
      <c r="FF488" s="159">
        <f t="shared" si="471"/>
        <v>10</v>
      </c>
      <c r="FG488" s="159">
        <f t="shared" si="471"/>
        <v>13</v>
      </c>
      <c r="FH488" s="159">
        <f t="shared" si="368"/>
        <v>0</v>
      </c>
      <c r="FI488" s="159">
        <v>0</v>
      </c>
      <c r="FJ488" s="159">
        <v>0</v>
      </c>
      <c r="FK488" s="159"/>
      <c r="FL488" s="159"/>
      <c r="FM488" s="235">
        <v>84</v>
      </c>
    </row>
    <row r="489" spans="1:169" ht="18" x14ac:dyDescent="0.2">
      <c r="A489" s="194">
        <v>476</v>
      </c>
      <c r="B489" s="195">
        <v>211423243479</v>
      </c>
      <c r="C489" s="196" t="s">
        <v>1619</v>
      </c>
      <c r="D489" s="197"/>
      <c r="E489" s="198" t="s">
        <v>1620</v>
      </c>
      <c r="F489" s="199">
        <f t="shared" si="243"/>
        <v>2</v>
      </c>
      <c r="G489" s="199">
        <f t="shared" si="244"/>
        <v>2</v>
      </c>
      <c r="H489" s="199">
        <f t="shared" si="245"/>
        <v>2</v>
      </c>
      <c r="I489" s="199">
        <f t="shared" si="246"/>
        <v>0</v>
      </c>
      <c r="J489" s="199">
        <f t="shared" si="247"/>
        <v>0</v>
      </c>
      <c r="K489" s="199">
        <f t="shared" si="248"/>
        <v>0</v>
      </c>
      <c r="L489" s="199">
        <f t="shared" si="249"/>
        <v>0</v>
      </c>
      <c r="M489" s="199">
        <f t="shared" si="250"/>
        <v>0</v>
      </c>
      <c r="N489" s="199">
        <f t="shared" si="251"/>
        <v>0</v>
      </c>
      <c r="O489" s="200">
        <f t="shared" si="252"/>
        <v>0</v>
      </c>
      <c r="P489" s="199">
        <f t="shared" si="253"/>
        <v>5</v>
      </c>
      <c r="Q489" s="199">
        <f t="shared" si="254"/>
        <v>0</v>
      </c>
      <c r="R489" s="199">
        <f t="shared" si="255"/>
        <v>0</v>
      </c>
      <c r="S489" s="201">
        <f t="shared" si="457"/>
        <v>0</v>
      </c>
      <c r="T489" s="202">
        <f t="shared" si="256"/>
        <v>3</v>
      </c>
      <c r="U489" s="199">
        <f t="shared" si="257"/>
        <v>0</v>
      </c>
      <c r="V489" s="199">
        <f t="shared" si="258"/>
        <v>0</v>
      </c>
      <c r="W489" s="199">
        <f t="shared" si="259"/>
        <v>0</v>
      </c>
      <c r="X489" s="201">
        <f t="shared" si="260"/>
        <v>0</v>
      </c>
      <c r="Y489" s="203">
        <f t="shared" si="261"/>
        <v>4</v>
      </c>
      <c r="Z489" s="199">
        <f t="shared" si="262"/>
        <v>0</v>
      </c>
      <c r="AA489" s="199">
        <f t="shared" si="263"/>
        <v>0</v>
      </c>
      <c r="AB489" s="199">
        <f t="shared" si="264"/>
        <v>0</v>
      </c>
      <c r="AC489" s="201">
        <f t="shared" si="265"/>
        <v>0</v>
      </c>
      <c r="AD489" s="202">
        <f t="shared" si="266"/>
        <v>4</v>
      </c>
      <c r="AE489" s="199">
        <f t="shared" si="267"/>
        <v>5</v>
      </c>
      <c r="AF489" s="199">
        <f t="shared" si="268"/>
        <v>0</v>
      </c>
      <c r="AG489" s="199">
        <f t="shared" si="269"/>
        <v>0</v>
      </c>
      <c r="AH489" s="201">
        <f t="shared" si="270"/>
        <v>0</v>
      </c>
      <c r="AI489" s="204">
        <f t="shared" si="271"/>
        <v>3</v>
      </c>
      <c r="AJ489" s="199">
        <f t="shared" si="272"/>
        <v>4</v>
      </c>
      <c r="AK489" s="199">
        <f t="shared" si="273"/>
        <v>0</v>
      </c>
      <c r="AL489" s="199">
        <f t="shared" si="274"/>
        <v>0</v>
      </c>
      <c r="AM489" s="201">
        <f t="shared" si="275"/>
        <v>0</v>
      </c>
      <c r="AN489" s="204">
        <f t="shared" si="276"/>
        <v>3</v>
      </c>
      <c r="AO489" s="199">
        <f t="shared" si="277"/>
        <v>0</v>
      </c>
      <c r="AP489" s="199">
        <f t="shared" si="278"/>
        <v>0</v>
      </c>
      <c r="AQ489" s="199">
        <f t="shared" si="279"/>
        <v>0</v>
      </c>
      <c r="AR489" s="201">
        <f t="shared" si="280"/>
        <v>0</v>
      </c>
      <c r="AS489" s="204">
        <f t="shared" si="281"/>
        <v>4</v>
      </c>
      <c r="AT489" s="199">
        <f t="shared" si="282"/>
        <v>5</v>
      </c>
      <c r="AU489" s="199">
        <f t="shared" si="283"/>
        <v>0</v>
      </c>
      <c r="AV489" s="199">
        <f t="shared" si="284"/>
        <v>0</v>
      </c>
      <c r="AW489" s="201">
        <f t="shared" si="285"/>
        <v>0</v>
      </c>
      <c r="AX489" s="205">
        <f t="shared" si="286"/>
        <v>3</v>
      </c>
      <c r="AY489" s="199">
        <f t="shared" si="287"/>
        <v>0</v>
      </c>
      <c r="AZ489" s="199">
        <f t="shared" si="288"/>
        <v>0</v>
      </c>
      <c r="BA489" s="199">
        <f t="shared" si="289"/>
        <v>0</v>
      </c>
      <c r="BB489" s="201">
        <f t="shared" si="290"/>
        <v>0</v>
      </c>
      <c r="BC489" s="204">
        <f t="shared" si="291"/>
        <v>4</v>
      </c>
      <c r="BD489" s="199">
        <f t="shared" si="292"/>
        <v>0</v>
      </c>
      <c r="BE489" s="199">
        <f t="shared" si="293"/>
        <v>0</v>
      </c>
      <c r="BF489" s="199">
        <f t="shared" si="294"/>
        <v>0</v>
      </c>
      <c r="BG489" s="201">
        <f t="shared" si="295"/>
        <v>0</v>
      </c>
      <c r="BH489" s="204">
        <f t="shared" si="296"/>
        <v>4</v>
      </c>
      <c r="BI489" s="199">
        <f t="shared" si="297"/>
        <v>0</v>
      </c>
      <c r="BJ489" s="199">
        <f t="shared" si="298"/>
        <v>0</v>
      </c>
      <c r="BK489" s="199">
        <f t="shared" si="299"/>
        <v>0</v>
      </c>
      <c r="BL489" s="201">
        <f t="shared" si="300"/>
        <v>0</v>
      </c>
      <c r="BM489" s="206">
        <f t="shared" si="301"/>
        <v>4</v>
      </c>
      <c r="BN489" s="199">
        <f t="shared" si="302"/>
        <v>5</v>
      </c>
      <c r="BO489" s="199">
        <f t="shared" si="303"/>
        <v>0</v>
      </c>
      <c r="BP489" s="199">
        <f t="shared" si="304"/>
        <v>0</v>
      </c>
      <c r="BQ489" s="201">
        <f t="shared" si="305"/>
        <v>0</v>
      </c>
      <c r="BR489" s="207">
        <f t="shared" si="306"/>
        <v>3</v>
      </c>
      <c r="BS489" s="199">
        <f t="shared" si="307"/>
        <v>0</v>
      </c>
      <c r="BT489" s="199">
        <f t="shared" si="308"/>
        <v>0</v>
      </c>
      <c r="BU489" s="199">
        <f t="shared" si="309"/>
        <v>0</v>
      </c>
      <c r="BV489" s="201">
        <f t="shared" si="310"/>
        <v>0</v>
      </c>
      <c r="BW489" s="207">
        <f t="shared" si="311"/>
        <v>4</v>
      </c>
      <c r="BX489" s="235">
        <v>30</v>
      </c>
      <c r="BY489" s="235">
        <v>30</v>
      </c>
      <c r="BZ489" s="193" t="e">
        <f t="shared" si="312"/>
        <v>#VALUE!</v>
      </c>
      <c r="CA489" s="193">
        <f t="shared" si="313"/>
        <v>20</v>
      </c>
      <c r="CB489" s="193" t="e">
        <f t="shared" si="314"/>
        <v>#VALUE!</v>
      </c>
      <c r="CC489" s="193" t="e">
        <f t="shared" si="315"/>
        <v>#VALUE!</v>
      </c>
      <c r="CD489" s="193" t="e">
        <f t="shared" si="316"/>
        <v>#VALUE!</v>
      </c>
      <c r="CE489" s="193" t="e">
        <f t="shared" si="317"/>
        <v>#VALUE!</v>
      </c>
      <c r="CF489" s="193" t="e">
        <f t="shared" si="318"/>
        <v>#VALUE!</v>
      </c>
      <c r="CG489" s="193" t="e">
        <f t="shared" si="319"/>
        <v>#VALUE!</v>
      </c>
      <c r="CH489" s="193" t="e">
        <f t="shared" si="320"/>
        <v>#VALUE!</v>
      </c>
      <c r="CI489" s="193" t="e">
        <f t="shared" si="321"/>
        <v>#VALUE!</v>
      </c>
      <c r="CJ489" s="193" t="e">
        <f t="shared" si="322"/>
        <v>#VALUE!</v>
      </c>
      <c r="CK489" s="193" t="e">
        <f t="shared" si="323"/>
        <v>#VALUE!</v>
      </c>
      <c r="CL489" s="193" t="e">
        <f t="shared" si="324"/>
        <v>#VALUE!</v>
      </c>
      <c r="CM489" s="193" t="e">
        <f t="shared" si="325"/>
        <v>#VALUE!</v>
      </c>
      <c r="CN489" s="193" t="e">
        <f t="shared" si="326"/>
        <v>#VALUE!</v>
      </c>
      <c r="CO489" s="209" t="str">
        <f t="shared" si="327"/>
        <v>2023PEC AI 329</v>
      </c>
      <c r="CP489" s="193" t="e">
        <f t="shared" si="328"/>
        <v>#VALUE!</v>
      </c>
      <c r="CQ489" s="158"/>
      <c r="CR489" s="193">
        <f t="shared" si="329"/>
        <v>20</v>
      </c>
      <c r="CS489" s="193" t="e">
        <f t="shared" si="330"/>
        <v>#VALUE!</v>
      </c>
      <c r="CT489" s="193" t="e">
        <f t="shared" si="331"/>
        <v>#VALUE!</v>
      </c>
      <c r="CU489" s="193" t="e">
        <f t="shared" si="332"/>
        <v>#VALUE!</v>
      </c>
      <c r="CV489" s="193" t="e">
        <f t="shared" si="333"/>
        <v>#VALUE!</v>
      </c>
      <c r="CW489" s="193" t="e">
        <f t="shared" si="334"/>
        <v>#VALUE!</v>
      </c>
      <c r="CX489" s="193" t="e">
        <f t="shared" si="335"/>
        <v>#VALUE!</v>
      </c>
      <c r="CY489" s="193" t="e">
        <f t="shared" si="336"/>
        <v>#VALUE!</v>
      </c>
      <c r="CZ489" s="193" t="e">
        <f t="shared" si="337"/>
        <v>#VALUE!</v>
      </c>
      <c r="DA489" s="193" t="e">
        <f t="shared" si="338"/>
        <v>#VALUE!</v>
      </c>
      <c r="DB489" s="193" t="e">
        <f t="shared" si="339"/>
        <v>#VALUE!</v>
      </c>
      <c r="DC489" s="193" t="e">
        <f t="shared" si="340"/>
        <v>#VALUE!</v>
      </c>
      <c r="DD489" s="193" t="e">
        <f t="shared" si="341"/>
        <v>#VALUE!</v>
      </c>
      <c r="DE489" s="159"/>
      <c r="DF489" s="159" t="e">
        <f t="shared" si="342"/>
        <v>#VALUE!</v>
      </c>
      <c r="DG489" s="159"/>
      <c r="DH489" s="159"/>
      <c r="DI489" s="159"/>
      <c r="DJ489" s="159"/>
      <c r="DK489" s="159"/>
      <c r="DL489" s="159"/>
      <c r="DM489" s="159"/>
      <c r="DN489" s="159"/>
      <c r="DO489" s="159"/>
      <c r="DP489" s="159"/>
      <c r="DQ489" s="159"/>
      <c r="DR489" s="159">
        <f t="shared" si="343"/>
        <v>30</v>
      </c>
      <c r="DS489" s="188">
        <f t="shared" si="344"/>
        <v>6</v>
      </c>
      <c r="DT489" s="159">
        <f t="shared" si="345"/>
        <v>5</v>
      </c>
      <c r="DU489" s="159">
        <f t="shared" si="346"/>
        <v>5</v>
      </c>
      <c r="DV489" s="159">
        <f t="shared" si="347"/>
        <v>4</v>
      </c>
      <c r="DW489" s="159">
        <f t="shared" si="348"/>
        <v>5</v>
      </c>
      <c r="DX489" s="159">
        <f t="shared" si="349"/>
        <v>0</v>
      </c>
      <c r="DY489" s="210">
        <f t="shared" si="350"/>
        <v>5</v>
      </c>
      <c r="DZ489" s="159">
        <f t="shared" si="351"/>
        <v>30</v>
      </c>
      <c r="EA489" s="159">
        <f t="shared" si="352"/>
        <v>6</v>
      </c>
      <c r="EB489" s="159">
        <f t="shared" si="353"/>
        <v>5</v>
      </c>
      <c r="EC489" s="159">
        <f t="shared" si="465"/>
        <v>0</v>
      </c>
      <c r="ED489" s="159">
        <f t="shared" si="465"/>
        <v>0</v>
      </c>
      <c r="EE489" s="159">
        <f t="shared" si="466"/>
        <v>5</v>
      </c>
      <c r="EF489" s="159">
        <f t="shared" si="466"/>
        <v>4</v>
      </c>
      <c r="EG489" s="159">
        <f t="shared" si="354"/>
        <v>0</v>
      </c>
      <c r="EH489" s="159">
        <f t="shared" si="355"/>
        <v>5</v>
      </c>
      <c r="EI489" s="159">
        <f t="shared" si="467"/>
        <v>0</v>
      </c>
      <c r="EJ489" s="159">
        <f t="shared" si="467"/>
        <v>0</v>
      </c>
      <c r="EK489" s="159">
        <f t="shared" si="468"/>
        <v>0</v>
      </c>
      <c r="EL489" s="159">
        <f t="shared" si="468"/>
        <v>5</v>
      </c>
      <c r="EM489" s="159">
        <f t="shared" si="356"/>
        <v>0</v>
      </c>
      <c r="EN489" s="159"/>
      <c r="EO489" s="159"/>
      <c r="EP489" s="188">
        <f t="shared" si="357"/>
        <v>6</v>
      </c>
      <c r="EQ489" s="159">
        <f t="shared" si="358"/>
        <v>6</v>
      </c>
      <c r="ER489" s="159">
        <f t="shared" si="359"/>
        <v>6</v>
      </c>
      <c r="ES489" s="159">
        <f t="shared" si="360"/>
        <v>5</v>
      </c>
      <c r="ET489" s="159">
        <f t="shared" si="361"/>
        <v>2</v>
      </c>
      <c r="EU489" s="159">
        <f t="shared" si="362"/>
        <v>5</v>
      </c>
      <c r="EV489" s="159"/>
      <c r="EW489" s="159">
        <f t="shared" si="363"/>
        <v>30</v>
      </c>
      <c r="EX489" s="159">
        <f t="shared" si="364"/>
        <v>6</v>
      </c>
      <c r="EY489" s="159">
        <f t="shared" si="365"/>
        <v>6</v>
      </c>
      <c r="EZ489" s="159">
        <f t="shared" si="469"/>
        <v>0</v>
      </c>
      <c r="FA489" s="159">
        <f t="shared" si="469"/>
        <v>0</v>
      </c>
      <c r="FB489" s="159">
        <f t="shared" si="470"/>
        <v>6</v>
      </c>
      <c r="FC489" s="159">
        <f t="shared" si="470"/>
        <v>5</v>
      </c>
      <c r="FD489" s="159">
        <f t="shared" si="366"/>
        <v>0</v>
      </c>
      <c r="FE489" s="159">
        <f t="shared" si="367"/>
        <v>2</v>
      </c>
      <c r="FF489" s="159">
        <f t="shared" si="471"/>
        <v>0</v>
      </c>
      <c r="FG489" s="159">
        <f t="shared" si="471"/>
        <v>0</v>
      </c>
      <c r="FH489" s="159">
        <f t="shared" si="368"/>
        <v>5</v>
      </c>
      <c r="FI489" s="159">
        <v>0</v>
      </c>
      <c r="FJ489" s="159">
        <v>0</v>
      </c>
      <c r="FK489" s="159"/>
      <c r="FL489" s="159"/>
      <c r="FM489" s="235">
        <v>30</v>
      </c>
    </row>
    <row r="490" spans="1:169" ht="18" x14ac:dyDescent="0.2">
      <c r="A490" s="213">
        <v>477</v>
      </c>
      <c r="B490" s="195">
        <v>211423243480</v>
      </c>
      <c r="C490" s="196" t="s">
        <v>1621</v>
      </c>
      <c r="D490" s="197"/>
      <c r="E490" s="198" t="s">
        <v>1622</v>
      </c>
      <c r="F490" s="199">
        <f t="shared" si="243"/>
        <v>2</v>
      </c>
      <c r="G490" s="199">
        <f t="shared" si="244"/>
        <v>2</v>
      </c>
      <c r="H490" s="199">
        <f t="shared" si="245"/>
        <v>2</v>
      </c>
      <c r="I490" s="199">
        <f t="shared" si="246"/>
        <v>2</v>
      </c>
      <c r="J490" s="199">
        <f t="shared" si="247"/>
        <v>2</v>
      </c>
      <c r="K490" s="199">
        <f t="shared" si="248"/>
        <v>0</v>
      </c>
      <c r="L490" s="199">
        <f t="shared" si="249"/>
        <v>0</v>
      </c>
      <c r="M490" s="199">
        <f t="shared" si="250"/>
        <v>0</v>
      </c>
      <c r="N490" s="199">
        <f t="shared" si="251"/>
        <v>0</v>
      </c>
      <c r="O490" s="200">
        <f t="shared" si="252"/>
        <v>0</v>
      </c>
      <c r="P490" s="199">
        <f t="shared" si="253"/>
        <v>0</v>
      </c>
      <c r="Q490" s="199">
        <f t="shared" si="254"/>
        <v>0</v>
      </c>
      <c r="R490" s="199">
        <f t="shared" si="255"/>
        <v>0</v>
      </c>
      <c r="S490" s="201">
        <f t="shared" si="457"/>
        <v>0</v>
      </c>
      <c r="T490" s="202">
        <f t="shared" si="256"/>
        <v>4</v>
      </c>
      <c r="U490" s="199">
        <f t="shared" si="257"/>
        <v>7</v>
      </c>
      <c r="V490" s="199">
        <f t="shared" si="258"/>
        <v>0</v>
      </c>
      <c r="W490" s="199">
        <f t="shared" si="259"/>
        <v>0</v>
      </c>
      <c r="X490" s="201">
        <f t="shared" si="260"/>
        <v>0</v>
      </c>
      <c r="Y490" s="203">
        <f t="shared" si="261"/>
        <v>3</v>
      </c>
      <c r="Z490" s="199">
        <f t="shared" si="262"/>
        <v>7</v>
      </c>
      <c r="AA490" s="199">
        <f t="shared" si="263"/>
        <v>0</v>
      </c>
      <c r="AB490" s="199">
        <f t="shared" si="264"/>
        <v>0</v>
      </c>
      <c r="AC490" s="201">
        <f t="shared" si="265"/>
        <v>0</v>
      </c>
      <c r="AD490" s="202">
        <f t="shared" si="266"/>
        <v>3</v>
      </c>
      <c r="AE490" s="199">
        <f t="shared" si="267"/>
        <v>0</v>
      </c>
      <c r="AF490" s="199">
        <f t="shared" si="268"/>
        <v>0</v>
      </c>
      <c r="AG490" s="199">
        <f t="shared" si="269"/>
        <v>0</v>
      </c>
      <c r="AH490" s="201">
        <f t="shared" si="270"/>
        <v>0</v>
      </c>
      <c r="AI490" s="204">
        <f t="shared" si="271"/>
        <v>4</v>
      </c>
      <c r="AJ490" s="199">
        <f t="shared" si="272"/>
        <v>0</v>
      </c>
      <c r="AK490" s="199">
        <f t="shared" si="273"/>
        <v>0</v>
      </c>
      <c r="AL490" s="199">
        <f t="shared" si="274"/>
        <v>0</v>
      </c>
      <c r="AM490" s="201">
        <f t="shared" si="275"/>
        <v>0</v>
      </c>
      <c r="AN490" s="204">
        <f t="shared" si="276"/>
        <v>4</v>
      </c>
      <c r="AO490" s="199">
        <f t="shared" si="277"/>
        <v>7</v>
      </c>
      <c r="AP490" s="199">
        <f t="shared" si="278"/>
        <v>0</v>
      </c>
      <c r="AQ490" s="199">
        <f t="shared" si="279"/>
        <v>0</v>
      </c>
      <c r="AR490" s="201">
        <f t="shared" si="280"/>
        <v>0</v>
      </c>
      <c r="AS490" s="204">
        <f t="shared" si="281"/>
        <v>3</v>
      </c>
      <c r="AT490" s="199">
        <f t="shared" si="282"/>
        <v>0</v>
      </c>
      <c r="AU490" s="199">
        <f t="shared" si="283"/>
        <v>0</v>
      </c>
      <c r="AV490" s="199">
        <f t="shared" si="284"/>
        <v>0</v>
      </c>
      <c r="AW490" s="201">
        <f t="shared" si="285"/>
        <v>0</v>
      </c>
      <c r="AX490" s="205">
        <f t="shared" si="286"/>
        <v>4</v>
      </c>
      <c r="AY490" s="199">
        <f t="shared" si="287"/>
        <v>7</v>
      </c>
      <c r="AZ490" s="199">
        <f t="shared" si="288"/>
        <v>0</v>
      </c>
      <c r="BA490" s="199">
        <f t="shared" si="289"/>
        <v>0</v>
      </c>
      <c r="BB490" s="201">
        <f t="shared" si="290"/>
        <v>0</v>
      </c>
      <c r="BC490" s="204">
        <f t="shared" si="291"/>
        <v>3</v>
      </c>
      <c r="BD490" s="199">
        <f t="shared" si="292"/>
        <v>4</v>
      </c>
      <c r="BE490" s="199">
        <f t="shared" si="293"/>
        <v>0</v>
      </c>
      <c r="BF490" s="199">
        <f t="shared" si="294"/>
        <v>0</v>
      </c>
      <c r="BG490" s="201">
        <f t="shared" si="295"/>
        <v>0</v>
      </c>
      <c r="BH490" s="204">
        <f t="shared" si="296"/>
        <v>3</v>
      </c>
      <c r="BI490" s="199">
        <f t="shared" si="297"/>
        <v>0</v>
      </c>
      <c r="BJ490" s="199">
        <f t="shared" si="298"/>
        <v>0</v>
      </c>
      <c r="BK490" s="199">
        <f t="shared" si="299"/>
        <v>0</v>
      </c>
      <c r="BL490" s="201">
        <f t="shared" si="300"/>
        <v>0</v>
      </c>
      <c r="BM490" s="206">
        <f t="shared" si="301"/>
        <v>4</v>
      </c>
      <c r="BN490" s="199">
        <f t="shared" si="302"/>
        <v>0</v>
      </c>
      <c r="BO490" s="199">
        <f t="shared" si="303"/>
        <v>0</v>
      </c>
      <c r="BP490" s="199">
        <f t="shared" si="304"/>
        <v>0</v>
      </c>
      <c r="BQ490" s="201">
        <f t="shared" si="305"/>
        <v>0</v>
      </c>
      <c r="BR490" s="207">
        <f t="shared" si="306"/>
        <v>4</v>
      </c>
      <c r="BS490" s="199">
        <f t="shared" si="307"/>
        <v>8</v>
      </c>
      <c r="BT490" s="199">
        <f t="shared" si="308"/>
        <v>0</v>
      </c>
      <c r="BU490" s="199">
        <f t="shared" si="309"/>
        <v>0</v>
      </c>
      <c r="BV490" s="201">
        <f t="shared" si="310"/>
        <v>0</v>
      </c>
      <c r="BW490" s="207">
        <f t="shared" si="311"/>
        <v>3</v>
      </c>
      <c r="BX490" s="235">
        <v>50</v>
      </c>
      <c r="BY490" s="235">
        <v>50</v>
      </c>
      <c r="BZ490" s="193" t="e">
        <f t="shared" si="312"/>
        <v>#VALUE!</v>
      </c>
      <c r="CA490" s="193">
        <f t="shared" si="313"/>
        <v>20</v>
      </c>
      <c r="CB490" s="193" t="e">
        <f t="shared" si="314"/>
        <v>#VALUE!</v>
      </c>
      <c r="CC490" s="193" t="e">
        <f t="shared" si="315"/>
        <v>#VALUE!</v>
      </c>
      <c r="CD490" s="193" t="e">
        <f t="shared" si="316"/>
        <v>#VALUE!</v>
      </c>
      <c r="CE490" s="193" t="e">
        <f t="shared" si="317"/>
        <v>#VALUE!</v>
      </c>
      <c r="CF490" s="193" t="e">
        <f t="shared" si="318"/>
        <v>#VALUE!</v>
      </c>
      <c r="CG490" s="193" t="e">
        <f t="shared" si="319"/>
        <v>#VALUE!</v>
      </c>
      <c r="CH490" s="193" t="e">
        <f t="shared" si="320"/>
        <v>#VALUE!</v>
      </c>
      <c r="CI490" s="193" t="e">
        <f t="shared" si="321"/>
        <v>#VALUE!</v>
      </c>
      <c r="CJ490" s="193" t="e">
        <f t="shared" si="322"/>
        <v>#VALUE!</v>
      </c>
      <c r="CK490" s="193" t="e">
        <f t="shared" si="323"/>
        <v>#VALUE!</v>
      </c>
      <c r="CL490" s="193" t="e">
        <f t="shared" si="324"/>
        <v>#VALUE!</v>
      </c>
      <c r="CM490" s="193" t="e">
        <f t="shared" si="325"/>
        <v>#VALUE!</v>
      </c>
      <c r="CN490" s="193" t="e">
        <f t="shared" si="326"/>
        <v>#VALUE!</v>
      </c>
      <c r="CO490" s="209" t="str">
        <f t="shared" si="327"/>
        <v>2023PEC AI 330</v>
      </c>
      <c r="CP490" s="193" t="e">
        <f t="shared" si="328"/>
        <v>#VALUE!</v>
      </c>
      <c r="CQ490" s="158"/>
      <c r="CR490" s="193">
        <f t="shared" si="329"/>
        <v>20</v>
      </c>
      <c r="CS490" s="193" t="e">
        <f t="shared" si="330"/>
        <v>#VALUE!</v>
      </c>
      <c r="CT490" s="193" t="e">
        <f t="shared" si="331"/>
        <v>#VALUE!</v>
      </c>
      <c r="CU490" s="193" t="e">
        <f t="shared" si="332"/>
        <v>#VALUE!</v>
      </c>
      <c r="CV490" s="193" t="e">
        <f t="shared" si="333"/>
        <v>#VALUE!</v>
      </c>
      <c r="CW490" s="193" t="e">
        <f t="shared" si="334"/>
        <v>#VALUE!</v>
      </c>
      <c r="CX490" s="193" t="e">
        <f t="shared" si="335"/>
        <v>#VALUE!</v>
      </c>
      <c r="CY490" s="193" t="e">
        <f t="shared" si="336"/>
        <v>#VALUE!</v>
      </c>
      <c r="CZ490" s="193" t="e">
        <f t="shared" si="337"/>
        <v>#VALUE!</v>
      </c>
      <c r="DA490" s="193" t="e">
        <f t="shared" si="338"/>
        <v>#VALUE!</v>
      </c>
      <c r="DB490" s="193" t="e">
        <f t="shared" si="339"/>
        <v>#VALUE!</v>
      </c>
      <c r="DC490" s="193" t="e">
        <f t="shared" si="340"/>
        <v>#VALUE!</v>
      </c>
      <c r="DD490" s="193" t="e">
        <f t="shared" si="341"/>
        <v>#VALUE!</v>
      </c>
      <c r="DE490" s="159"/>
      <c r="DF490" s="159" t="e">
        <f t="shared" si="342"/>
        <v>#VALUE!</v>
      </c>
      <c r="DG490" s="159"/>
      <c r="DH490" s="159"/>
      <c r="DI490" s="159"/>
      <c r="DJ490" s="159"/>
      <c r="DK490" s="159"/>
      <c r="DL490" s="159"/>
      <c r="DM490" s="159"/>
      <c r="DN490" s="159"/>
      <c r="DO490" s="159"/>
      <c r="DP490" s="159"/>
      <c r="DQ490" s="159"/>
      <c r="DR490" s="159">
        <f t="shared" si="343"/>
        <v>50</v>
      </c>
      <c r="DS490" s="188">
        <f t="shared" si="344"/>
        <v>10</v>
      </c>
      <c r="DT490" s="159">
        <f t="shared" si="345"/>
        <v>7</v>
      </c>
      <c r="DU490" s="159">
        <f t="shared" si="346"/>
        <v>7</v>
      </c>
      <c r="DV490" s="159">
        <f t="shared" si="347"/>
        <v>7</v>
      </c>
      <c r="DW490" s="159">
        <f t="shared" si="348"/>
        <v>7</v>
      </c>
      <c r="DX490" s="159">
        <f t="shared" si="349"/>
        <v>4</v>
      </c>
      <c r="DY490" s="210">
        <f t="shared" si="350"/>
        <v>8</v>
      </c>
      <c r="DZ490" s="159">
        <f t="shared" si="351"/>
        <v>50</v>
      </c>
      <c r="EA490" s="159">
        <f t="shared" si="352"/>
        <v>10</v>
      </c>
      <c r="EB490" s="159">
        <f t="shared" si="353"/>
        <v>0</v>
      </c>
      <c r="EC490" s="159">
        <f t="shared" si="465"/>
        <v>7</v>
      </c>
      <c r="ED490" s="159">
        <f t="shared" si="465"/>
        <v>7</v>
      </c>
      <c r="EE490" s="159">
        <f t="shared" si="466"/>
        <v>0</v>
      </c>
      <c r="EF490" s="159">
        <f t="shared" si="466"/>
        <v>0</v>
      </c>
      <c r="EG490" s="159">
        <f t="shared" si="354"/>
        <v>7</v>
      </c>
      <c r="EH490" s="159">
        <f t="shared" si="355"/>
        <v>0</v>
      </c>
      <c r="EI490" s="159">
        <f t="shared" si="467"/>
        <v>7</v>
      </c>
      <c r="EJ490" s="159">
        <f t="shared" si="467"/>
        <v>4</v>
      </c>
      <c r="EK490" s="159">
        <f t="shared" si="468"/>
        <v>0</v>
      </c>
      <c r="EL490" s="159">
        <f t="shared" si="468"/>
        <v>0</v>
      </c>
      <c r="EM490" s="159">
        <f t="shared" si="356"/>
        <v>8</v>
      </c>
      <c r="EN490" s="159"/>
      <c r="EO490" s="159"/>
      <c r="EP490" s="188">
        <f t="shared" si="357"/>
        <v>10</v>
      </c>
      <c r="EQ490" s="159">
        <f t="shared" si="358"/>
        <v>8</v>
      </c>
      <c r="ER490" s="159">
        <f t="shared" si="359"/>
        <v>9</v>
      </c>
      <c r="ES490" s="159">
        <f t="shared" si="360"/>
        <v>9</v>
      </c>
      <c r="ET490" s="159">
        <f t="shared" si="361"/>
        <v>6</v>
      </c>
      <c r="EU490" s="159">
        <f t="shared" si="362"/>
        <v>8</v>
      </c>
      <c r="EV490" s="159"/>
      <c r="EW490" s="159">
        <f t="shared" si="363"/>
        <v>50</v>
      </c>
      <c r="EX490" s="159">
        <f t="shared" si="364"/>
        <v>10</v>
      </c>
      <c r="EY490" s="159">
        <f t="shared" si="365"/>
        <v>0</v>
      </c>
      <c r="EZ490" s="159">
        <f t="shared" si="469"/>
        <v>8</v>
      </c>
      <c r="FA490" s="159">
        <f t="shared" si="469"/>
        <v>9</v>
      </c>
      <c r="FB490" s="159">
        <f t="shared" si="470"/>
        <v>0</v>
      </c>
      <c r="FC490" s="159">
        <f t="shared" si="470"/>
        <v>0</v>
      </c>
      <c r="FD490" s="159">
        <f t="shared" si="366"/>
        <v>9</v>
      </c>
      <c r="FE490" s="159">
        <f t="shared" si="367"/>
        <v>0</v>
      </c>
      <c r="FF490" s="159">
        <f t="shared" si="471"/>
        <v>6</v>
      </c>
      <c r="FG490" s="159">
        <f t="shared" si="471"/>
        <v>8</v>
      </c>
      <c r="FH490" s="159">
        <f t="shared" si="368"/>
        <v>0</v>
      </c>
      <c r="FI490" s="159">
        <v>0</v>
      </c>
      <c r="FJ490" s="159">
        <v>0</v>
      </c>
      <c r="FK490" s="159"/>
      <c r="FL490" s="159"/>
      <c r="FM490" s="235">
        <v>50</v>
      </c>
    </row>
    <row r="491" spans="1:169" ht="29" x14ac:dyDescent="0.2">
      <c r="A491" s="194">
        <v>478</v>
      </c>
      <c r="B491" s="195">
        <v>211423243481</v>
      </c>
      <c r="C491" s="196" t="s">
        <v>1623</v>
      </c>
      <c r="D491" s="197"/>
      <c r="E491" s="198" t="s">
        <v>1624</v>
      </c>
      <c r="F491" s="199">
        <f t="shared" si="243"/>
        <v>2</v>
      </c>
      <c r="G491" s="199">
        <f t="shared" si="244"/>
        <v>2</v>
      </c>
      <c r="H491" s="199">
        <f t="shared" si="245"/>
        <v>2</v>
      </c>
      <c r="I491" s="199">
        <f t="shared" si="246"/>
        <v>0</v>
      </c>
      <c r="J491" s="199">
        <f t="shared" si="247"/>
        <v>0</v>
      </c>
      <c r="K491" s="199">
        <f t="shared" si="248"/>
        <v>0</v>
      </c>
      <c r="L491" s="199">
        <f t="shared" si="249"/>
        <v>0</v>
      </c>
      <c r="M491" s="199">
        <f t="shared" si="250"/>
        <v>0</v>
      </c>
      <c r="N491" s="199">
        <f t="shared" si="251"/>
        <v>0</v>
      </c>
      <c r="O491" s="200">
        <f t="shared" si="252"/>
        <v>0</v>
      </c>
      <c r="P491" s="199">
        <f t="shared" si="253"/>
        <v>5</v>
      </c>
      <c r="Q491" s="199">
        <f t="shared" si="254"/>
        <v>0</v>
      </c>
      <c r="R491" s="199">
        <f t="shared" si="255"/>
        <v>0</v>
      </c>
      <c r="S491" s="201">
        <f t="shared" si="457"/>
        <v>0</v>
      </c>
      <c r="T491" s="202">
        <f t="shared" si="256"/>
        <v>3</v>
      </c>
      <c r="U491" s="199">
        <f t="shared" si="257"/>
        <v>0</v>
      </c>
      <c r="V491" s="199">
        <f t="shared" si="258"/>
        <v>0</v>
      </c>
      <c r="W491" s="199">
        <f t="shared" si="259"/>
        <v>0</v>
      </c>
      <c r="X491" s="201">
        <f t="shared" si="260"/>
        <v>0</v>
      </c>
      <c r="Y491" s="203">
        <f t="shared" si="261"/>
        <v>4</v>
      </c>
      <c r="Z491" s="199">
        <f t="shared" si="262"/>
        <v>0</v>
      </c>
      <c r="AA491" s="199">
        <f t="shared" si="263"/>
        <v>0</v>
      </c>
      <c r="AB491" s="199">
        <f t="shared" si="264"/>
        <v>0</v>
      </c>
      <c r="AC491" s="201">
        <f t="shared" si="265"/>
        <v>0</v>
      </c>
      <c r="AD491" s="202">
        <f t="shared" si="266"/>
        <v>4</v>
      </c>
      <c r="AE491" s="199">
        <f t="shared" si="267"/>
        <v>5</v>
      </c>
      <c r="AF491" s="199">
        <f t="shared" si="268"/>
        <v>0</v>
      </c>
      <c r="AG491" s="199">
        <f t="shared" si="269"/>
        <v>0</v>
      </c>
      <c r="AH491" s="201">
        <f t="shared" si="270"/>
        <v>0</v>
      </c>
      <c r="AI491" s="204">
        <f t="shared" si="271"/>
        <v>3</v>
      </c>
      <c r="AJ491" s="199">
        <f t="shared" si="272"/>
        <v>4</v>
      </c>
      <c r="AK491" s="199">
        <f t="shared" si="273"/>
        <v>0</v>
      </c>
      <c r="AL491" s="199">
        <f t="shared" si="274"/>
        <v>0</v>
      </c>
      <c r="AM491" s="201">
        <f t="shared" si="275"/>
        <v>0</v>
      </c>
      <c r="AN491" s="204">
        <f t="shared" si="276"/>
        <v>3</v>
      </c>
      <c r="AO491" s="199">
        <f t="shared" si="277"/>
        <v>0</v>
      </c>
      <c r="AP491" s="199">
        <f t="shared" si="278"/>
        <v>0</v>
      </c>
      <c r="AQ491" s="199">
        <f t="shared" si="279"/>
        <v>0</v>
      </c>
      <c r="AR491" s="201">
        <f t="shared" si="280"/>
        <v>0</v>
      </c>
      <c r="AS491" s="204">
        <f t="shared" si="281"/>
        <v>4</v>
      </c>
      <c r="AT491" s="199">
        <f t="shared" si="282"/>
        <v>5</v>
      </c>
      <c r="AU491" s="199">
        <f t="shared" si="283"/>
        <v>0</v>
      </c>
      <c r="AV491" s="199">
        <f t="shared" si="284"/>
        <v>0</v>
      </c>
      <c r="AW491" s="201">
        <f t="shared" si="285"/>
        <v>0</v>
      </c>
      <c r="AX491" s="205">
        <f t="shared" si="286"/>
        <v>3</v>
      </c>
      <c r="AY491" s="199">
        <f t="shared" si="287"/>
        <v>0</v>
      </c>
      <c r="AZ491" s="199">
        <f t="shared" si="288"/>
        <v>0</v>
      </c>
      <c r="BA491" s="199">
        <f t="shared" si="289"/>
        <v>0</v>
      </c>
      <c r="BB491" s="201">
        <f t="shared" si="290"/>
        <v>0</v>
      </c>
      <c r="BC491" s="204">
        <f t="shared" si="291"/>
        <v>4</v>
      </c>
      <c r="BD491" s="199">
        <f t="shared" si="292"/>
        <v>0</v>
      </c>
      <c r="BE491" s="199">
        <f t="shared" si="293"/>
        <v>0</v>
      </c>
      <c r="BF491" s="199">
        <f t="shared" si="294"/>
        <v>0</v>
      </c>
      <c r="BG491" s="201">
        <f t="shared" si="295"/>
        <v>0</v>
      </c>
      <c r="BH491" s="204">
        <f t="shared" si="296"/>
        <v>4</v>
      </c>
      <c r="BI491" s="199">
        <f t="shared" si="297"/>
        <v>0</v>
      </c>
      <c r="BJ491" s="199">
        <f t="shared" si="298"/>
        <v>0</v>
      </c>
      <c r="BK491" s="199">
        <f t="shared" si="299"/>
        <v>0</v>
      </c>
      <c r="BL491" s="201">
        <f t="shared" si="300"/>
        <v>0</v>
      </c>
      <c r="BM491" s="206">
        <f t="shared" si="301"/>
        <v>4</v>
      </c>
      <c r="BN491" s="199">
        <f t="shared" si="302"/>
        <v>5</v>
      </c>
      <c r="BO491" s="199">
        <f t="shared" si="303"/>
        <v>0</v>
      </c>
      <c r="BP491" s="199">
        <f t="shared" si="304"/>
        <v>0</v>
      </c>
      <c r="BQ491" s="201">
        <f t="shared" si="305"/>
        <v>0</v>
      </c>
      <c r="BR491" s="207">
        <f t="shared" si="306"/>
        <v>3</v>
      </c>
      <c r="BS491" s="199">
        <f t="shared" si="307"/>
        <v>0</v>
      </c>
      <c r="BT491" s="199">
        <f t="shared" si="308"/>
        <v>0</v>
      </c>
      <c r="BU491" s="199">
        <f t="shared" si="309"/>
        <v>0</v>
      </c>
      <c r="BV491" s="201">
        <f t="shared" si="310"/>
        <v>0</v>
      </c>
      <c r="BW491" s="207">
        <f t="shared" si="311"/>
        <v>4</v>
      </c>
      <c r="BX491" s="235">
        <v>30</v>
      </c>
      <c r="BY491" s="235">
        <v>30</v>
      </c>
      <c r="BZ491" s="193" t="e">
        <f t="shared" si="312"/>
        <v>#VALUE!</v>
      </c>
      <c r="CA491" s="193">
        <f t="shared" si="313"/>
        <v>20</v>
      </c>
      <c r="CB491" s="193" t="e">
        <f t="shared" si="314"/>
        <v>#VALUE!</v>
      </c>
      <c r="CC491" s="193" t="e">
        <f t="shared" si="315"/>
        <v>#VALUE!</v>
      </c>
      <c r="CD491" s="193" t="e">
        <f t="shared" si="316"/>
        <v>#VALUE!</v>
      </c>
      <c r="CE491" s="193" t="e">
        <f t="shared" si="317"/>
        <v>#VALUE!</v>
      </c>
      <c r="CF491" s="193" t="e">
        <f t="shared" si="318"/>
        <v>#VALUE!</v>
      </c>
      <c r="CG491" s="193" t="e">
        <f t="shared" si="319"/>
        <v>#VALUE!</v>
      </c>
      <c r="CH491" s="193" t="e">
        <f t="shared" si="320"/>
        <v>#VALUE!</v>
      </c>
      <c r="CI491" s="193" t="e">
        <f t="shared" si="321"/>
        <v>#VALUE!</v>
      </c>
      <c r="CJ491" s="193" t="e">
        <f t="shared" si="322"/>
        <v>#VALUE!</v>
      </c>
      <c r="CK491" s="193" t="e">
        <f t="shared" si="323"/>
        <v>#VALUE!</v>
      </c>
      <c r="CL491" s="193" t="e">
        <f t="shared" si="324"/>
        <v>#VALUE!</v>
      </c>
      <c r="CM491" s="193" t="e">
        <f t="shared" si="325"/>
        <v>#VALUE!</v>
      </c>
      <c r="CN491" s="193" t="e">
        <f t="shared" si="326"/>
        <v>#VALUE!</v>
      </c>
      <c r="CO491" s="209" t="str">
        <f t="shared" si="327"/>
        <v>2023PEC AI 331</v>
      </c>
      <c r="CP491" s="193" t="e">
        <f t="shared" si="328"/>
        <v>#VALUE!</v>
      </c>
      <c r="CQ491" s="158"/>
      <c r="CR491" s="193">
        <f t="shared" si="329"/>
        <v>20</v>
      </c>
      <c r="CS491" s="193" t="e">
        <f t="shared" si="330"/>
        <v>#VALUE!</v>
      </c>
      <c r="CT491" s="193" t="e">
        <f t="shared" si="331"/>
        <v>#VALUE!</v>
      </c>
      <c r="CU491" s="193" t="e">
        <f t="shared" si="332"/>
        <v>#VALUE!</v>
      </c>
      <c r="CV491" s="193" t="e">
        <f t="shared" si="333"/>
        <v>#VALUE!</v>
      </c>
      <c r="CW491" s="193" t="e">
        <f t="shared" si="334"/>
        <v>#VALUE!</v>
      </c>
      <c r="CX491" s="193" t="e">
        <f t="shared" si="335"/>
        <v>#VALUE!</v>
      </c>
      <c r="CY491" s="193" t="e">
        <f t="shared" si="336"/>
        <v>#VALUE!</v>
      </c>
      <c r="CZ491" s="193" t="e">
        <f t="shared" si="337"/>
        <v>#VALUE!</v>
      </c>
      <c r="DA491" s="193" t="e">
        <f t="shared" si="338"/>
        <v>#VALUE!</v>
      </c>
      <c r="DB491" s="193" t="e">
        <f t="shared" si="339"/>
        <v>#VALUE!</v>
      </c>
      <c r="DC491" s="193" t="e">
        <f t="shared" si="340"/>
        <v>#VALUE!</v>
      </c>
      <c r="DD491" s="193" t="e">
        <f t="shared" si="341"/>
        <v>#VALUE!</v>
      </c>
      <c r="DE491" s="159"/>
      <c r="DF491" s="159" t="e">
        <f t="shared" si="342"/>
        <v>#VALUE!</v>
      </c>
      <c r="DG491" s="159"/>
      <c r="DH491" s="159"/>
      <c r="DI491" s="159"/>
      <c r="DJ491" s="159"/>
      <c r="DK491" s="159"/>
      <c r="DL491" s="159"/>
      <c r="DM491" s="159"/>
      <c r="DN491" s="159"/>
      <c r="DO491" s="159"/>
      <c r="DP491" s="159"/>
      <c r="DQ491" s="159"/>
      <c r="DR491" s="159">
        <f t="shared" si="343"/>
        <v>30</v>
      </c>
      <c r="DS491" s="188">
        <f t="shared" si="344"/>
        <v>6</v>
      </c>
      <c r="DT491" s="159">
        <f t="shared" si="345"/>
        <v>5</v>
      </c>
      <c r="DU491" s="159">
        <f t="shared" si="346"/>
        <v>5</v>
      </c>
      <c r="DV491" s="159">
        <f t="shared" si="347"/>
        <v>4</v>
      </c>
      <c r="DW491" s="159">
        <f t="shared" si="348"/>
        <v>5</v>
      </c>
      <c r="DX491" s="159">
        <f t="shared" si="349"/>
        <v>0</v>
      </c>
      <c r="DY491" s="210">
        <f t="shared" si="350"/>
        <v>5</v>
      </c>
      <c r="DZ491" s="159">
        <f t="shared" si="351"/>
        <v>30</v>
      </c>
      <c r="EA491" s="159">
        <f t="shared" si="352"/>
        <v>6</v>
      </c>
      <c r="EB491" s="159">
        <f t="shared" si="353"/>
        <v>5</v>
      </c>
      <c r="EC491" s="159">
        <f t="shared" si="465"/>
        <v>0</v>
      </c>
      <c r="ED491" s="159">
        <f t="shared" si="465"/>
        <v>0</v>
      </c>
      <c r="EE491" s="159">
        <f t="shared" si="466"/>
        <v>5</v>
      </c>
      <c r="EF491" s="159">
        <f t="shared" si="466"/>
        <v>4</v>
      </c>
      <c r="EG491" s="159">
        <f t="shared" si="354"/>
        <v>0</v>
      </c>
      <c r="EH491" s="159">
        <f t="shared" si="355"/>
        <v>5</v>
      </c>
      <c r="EI491" s="159">
        <f t="shared" si="467"/>
        <v>0</v>
      </c>
      <c r="EJ491" s="159">
        <f t="shared" si="467"/>
        <v>0</v>
      </c>
      <c r="EK491" s="159">
        <f t="shared" si="468"/>
        <v>0</v>
      </c>
      <c r="EL491" s="159">
        <f t="shared" si="468"/>
        <v>5</v>
      </c>
      <c r="EM491" s="159">
        <f t="shared" si="356"/>
        <v>0</v>
      </c>
      <c r="EN491" s="159"/>
      <c r="EO491" s="159"/>
      <c r="EP491" s="188">
        <f t="shared" si="357"/>
        <v>6</v>
      </c>
      <c r="EQ491" s="159">
        <f t="shared" si="358"/>
        <v>6</v>
      </c>
      <c r="ER491" s="159">
        <f t="shared" si="359"/>
        <v>6</v>
      </c>
      <c r="ES491" s="159">
        <f t="shared" si="360"/>
        <v>5</v>
      </c>
      <c r="ET491" s="159">
        <f t="shared" si="361"/>
        <v>2</v>
      </c>
      <c r="EU491" s="159">
        <f t="shared" si="362"/>
        <v>5</v>
      </c>
      <c r="EV491" s="159"/>
      <c r="EW491" s="159">
        <f t="shared" si="363"/>
        <v>30</v>
      </c>
      <c r="EX491" s="159">
        <f t="shared" si="364"/>
        <v>6</v>
      </c>
      <c r="EY491" s="159">
        <f t="shared" si="365"/>
        <v>6</v>
      </c>
      <c r="EZ491" s="159">
        <f t="shared" si="469"/>
        <v>0</v>
      </c>
      <c r="FA491" s="159">
        <f t="shared" si="469"/>
        <v>0</v>
      </c>
      <c r="FB491" s="159">
        <f t="shared" si="470"/>
        <v>6</v>
      </c>
      <c r="FC491" s="159">
        <f t="shared" si="470"/>
        <v>5</v>
      </c>
      <c r="FD491" s="159">
        <f t="shared" si="366"/>
        <v>0</v>
      </c>
      <c r="FE491" s="159">
        <f t="shared" si="367"/>
        <v>2</v>
      </c>
      <c r="FF491" s="159">
        <f t="shared" si="471"/>
        <v>0</v>
      </c>
      <c r="FG491" s="159">
        <f t="shared" si="471"/>
        <v>0</v>
      </c>
      <c r="FH491" s="159">
        <f t="shared" si="368"/>
        <v>5</v>
      </c>
      <c r="FI491" s="159">
        <v>0</v>
      </c>
      <c r="FJ491" s="159">
        <v>0</v>
      </c>
      <c r="FK491" s="159"/>
      <c r="FL491" s="159"/>
      <c r="FM491" s="235">
        <v>30</v>
      </c>
    </row>
    <row r="492" spans="1:169" ht="18" x14ac:dyDescent="0.2">
      <c r="A492" s="213">
        <v>479</v>
      </c>
      <c r="B492" s="195">
        <v>211423243482</v>
      </c>
      <c r="C492" s="196" t="s">
        <v>1625</v>
      </c>
      <c r="D492" s="197"/>
      <c r="E492" s="198" t="s">
        <v>1626</v>
      </c>
      <c r="F492" s="199">
        <f t="shared" si="243"/>
        <v>2</v>
      </c>
      <c r="G492" s="199">
        <f t="shared" si="244"/>
        <v>2</v>
      </c>
      <c r="H492" s="199">
        <f t="shared" si="245"/>
        <v>2</v>
      </c>
      <c r="I492" s="199">
        <f t="shared" si="246"/>
        <v>2</v>
      </c>
      <c r="J492" s="199">
        <f t="shared" si="247"/>
        <v>2</v>
      </c>
      <c r="K492" s="199">
        <f t="shared" si="248"/>
        <v>1</v>
      </c>
      <c r="L492" s="199">
        <f t="shared" si="249"/>
        <v>0</v>
      </c>
      <c r="M492" s="199">
        <f t="shared" si="250"/>
        <v>0</v>
      </c>
      <c r="N492" s="199">
        <f t="shared" si="251"/>
        <v>0</v>
      </c>
      <c r="O492" s="200">
        <f t="shared" si="252"/>
        <v>0</v>
      </c>
      <c r="P492" s="199">
        <f t="shared" si="253"/>
        <v>0</v>
      </c>
      <c r="Q492" s="199">
        <f t="shared" si="254"/>
        <v>0</v>
      </c>
      <c r="R492" s="199">
        <f t="shared" si="255"/>
        <v>0</v>
      </c>
      <c r="S492" s="201">
        <f t="shared" si="457"/>
        <v>0</v>
      </c>
      <c r="T492" s="202">
        <f t="shared" si="256"/>
        <v>4</v>
      </c>
      <c r="U492" s="199">
        <f t="shared" si="257"/>
        <v>8</v>
      </c>
      <c r="V492" s="199">
        <f t="shared" si="258"/>
        <v>0</v>
      </c>
      <c r="W492" s="199">
        <f t="shared" si="259"/>
        <v>0</v>
      </c>
      <c r="X492" s="201">
        <f t="shared" si="260"/>
        <v>0</v>
      </c>
      <c r="Y492" s="203">
        <f t="shared" si="261"/>
        <v>3</v>
      </c>
      <c r="Z492" s="199">
        <f t="shared" si="262"/>
        <v>8</v>
      </c>
      <c r="AA492" s="199">
        <f t="shared" si="263"/>
        <v>0</v>
      </c>
      <c r="AB492" s="199">
        <f t="shared" si="264"/>
        <v>0</v>
      </c>
      <c r="AC492" s="201">
        <f t="shared" si="265"/>
        <v>0</v>
      </c>
      <c r="AD492" s="202">
        <f t="shared" si="266"/>
        <v>3</v>
      </c>
      <c r="AE492" s="199">
        <f t="shared" si="267"/>
        <v>0</v>
      </c>
      <c r="AF492" s="199">
        <f t="shared" si="268"/>
        <v>0</v>
      </c>
      <c r="AG492" s="199">
        <f t="shared" si="269"/>
        <v>0</v>
      </c>
      <c r="AH492" s="201">
        <f t="shared" si="270"/>
        <v>0</v>
      </c>
      <c r="AI492" s="204">
        <f t="shared" si="271"/>
        <v>4</v>
      </c>
      <c r="AJ492" s="199">
        <f t="shared" si="272"/>
        <v>0</v>
      </c>
      <c r="AK492" s="199">
        <f t="shared" si="273"/>
        <v>0</v>
      </c>
      <c r="AL492" s="199">
        <f t="shared" si="274"/>
        <v>0</v>
      </c>
      <c r="AM492" s="201">
        <f t="shared" si="275"/>
        <v>0</v>
      </c>
      <c r="AN492" s="204">
        <f t="shared" si="276"/>
        <v>4</v>
      </c>
      <c r="AO492" s="199">
        <f t="shared" si="277"/>
        <v>8</v>
      </c>
      <c r="AP492" s="199">
        <f t="shared" si="278"/>
        <v>0</v>
      </c>
      <c r="AQ492" s="199">
        <f t="shared" si="279"/>
        <v>0</v>
      </c>
      <c r="AR492" s="201">
        <f t="shared" si="280"/>
        <v>0</v>
      </c>
      <c r="AS492" s="204">
        <f t="shared" si="281"/>
        <v>3</v>
      </c>
      <c r="AT492" s="199">
        <f t="shared" si="282"/>
        <v>0</v>
      </c>
      <c r="AU492" s="199">
        <f t="shared" si="283"/>
        <v>0</v>
      </c>
      <c r="AV492" s="199">
        <f t="shared" si="284"/>
        <v>0</v>
      </c>
      <c r="AW492" s="201">
        <f t="shared" si="285"/>
        <v>0</v>
      </c>
      <c r="AX492" s="205">
        <f t="shared" si="286"/>
        <v>4</v>
      </c>
      <c r="AY492" s="199">
        <f t="shared" si="287"/>
        <v>8</v>
      </c>
      <c r="AZ492" s="199">
        <f t="shared" si="288"/>
        <v>0</v>
      </c>
      <c r="BA492" s="199">
        <f t="shared" si="289"/>
        <v>0</v>
      </c>
      <c r="BB492" s="201">
        <f t="shared" si="290"/>
        <v>0</v>
      </c>
      <c r="BC492" s="204">
        <f t="shared" si="291"/>
        <v>3</v>
      </c>
      <c r="BD492" s="199">
        <f t="shared" si="292"/>
        <v>5</v>
      </c>
      <c r="BE492" s="199">
        <f t="shared" si="293"/>
        <v>0</v>
      </c>
      <c r="BF492" s="199">
        <f t="shared" si="294"/>
        <v>0</v>
      </c>
      <c r="BG492" s="201">
        <f t="shared" si="295"/>
        <v>0</v>
      </c>
      <c r="BH492" s="204">
        <f t="shared" si="296"/>
        <v>3</v>
      </c>
      <c r="BI492" s="199">
        <f t="shared" si="297"/>
        <v>0</v>
      </c>
      <c r="BJ492" s="199">
        <f t="shared" si="298"/>
        <v>0</v>
      </c>
      <c r="BK492" s="199">
        <f t="shared" si="299"/>
        <v>0</v>
      </c>
      <c r="BL492" s="201">
        <f t="shared" si="300"/>
        <v>0</v>
      </c>
      <c r="BM492" s="206">
        <f t="shared" si="301"/>
        <v>4</v>
      </c>
      <c r="BN492" s="199">
        <f t="shared" si="302"/>
        <v>0</v>
      </c>
      <c r="BO492" s="199">
        <f t="shared" si="303"/>
        <v>0</v>
      </c>
      <c r="BP492" s="199">
        <f t="shared" si="304"/>
        <v>0</v>
      </c>
      <c r="BQ492" s="201">
        <f t="shared" si="305"/>
        <v>0</v>
      </c>
      <c r="BR492" s="207">
        <f t="shared" si="306"/>
        <v>4</v>
      </c>
      <c r="BS492" s="199">
        <f t="shared" si="307"/>
        <v>8</v>
      </c>
      <c r="BT492" s="199">
        <f t="shared" si="308"/>
        <v>0</v>
      </c>
      <c r="BU492" s="199">
        <f t="shared" si="309"/>
        <v>0</v>
      </c>
      <c r="BV492" s="201">
        <f t="shared" si="310"/>
        <v>0</v>
      </c>
      <c r="BW492" s="207">
        <f t="shared" si="311"/>
        <v>3</v>
      </c>
      <c r="BX492" s="235">
        <v>56</v>
      </c>
      <c r="BY492" s="235">
        <v>56</v>
      </c>
      <c r="BZ492" s="193" t="e">
        <f t="shared" si="312"/>
        <v>#VALUE!</v>
      </c>
      <c r="CA492" s="193">
        <f t="shared" si="313"/>
        <v>20</v>
      </c>
      <c r="CB492" s="193" t="e">
        <f t="shared" si="314"/>
        <v>#VALUE!</v>
      </c>
      <c r="CC492" s="193" t="e">
        <f t="shared" si="315"/>
        <v>#VALUE!</v>
      </c>
      <c r="CD492" s="193" t="e">
        <f t="shared" si="316"/>
        <v>#VALUE!</v>
      </c>
      <c r="CE492" s="193" t="e">
        <f t="shared" si="317"/>
        <v>#VALUE!</v>
      </c>
      <c r="CF492" s="193" t="e">
        <f t="shared" si="318"/>
        <v>#VALUE!</v>
      </c>
      <c r="CG492" s="193" t="e">
        <f t="shared" si="319"/>
        <v>#VALUE!</v>
      </c>
      <c r="CH492" s="193" t="e">
        <f t="shared" si="320"/>
        <v>#VALUE!</v>
      </c>
      <c r="CI492" s="193" t="e">
        <f t="shared" si="321"/>
        <v>#VALUE!</v>
      </c>
      <c r="CJ492" s="193" t="e">
        <f t="shared" si="322"/>
        <v>#VALUE!</v>
      </c>
      <c r="CK492" s="193" t="e">
        <f t="shared" si="323"/>
        <v>#VALUE!</v>
      </c>
      <c r="CL492" s="193" t="e">
        <f t="shared" si="324"/>
        <v>#VALUE!</v>
      </c>
      <c r="CM492" s="193" t="e">
        <f t="shared" si="325"/>
        <v>#VALUE!</v>
      </c>
      <c r="CN492" s="193" t="e">
        <f t="shared" si="326"/>
        <v>#VALUE!</v>
      </c>
      <c r="CO492" s="209" t="str">
        <f t="shared" si="327"/>
        <v>2023PEC AI 332</v>
      </c>
      <c r="CP492" s="193" t="e">
        <f t="shared" si="328"/>
        <v>#VALUE!</v>
      </c>
      <c r="CQ492" s="158"/>
      <c r="CR492" s="193">
        <f t="shared" si="329"/>
        <v>20</v>
      </c>
      <c r="CS492" s="193" t="e">
        <f t="shared" si="330"/>
        <v>#VALUE!</v>
      </c>
      <c r="CT492" s="193" t="e">
        <f t="shared" si="331"/>
        <v>#VALUE!</v>
      </c>
      <c r="CU492" s="193" t="e">
        <f t="shared" si="332"/>
        <v>#VALUE!</v>
      </c>
      <c r="CV492" s="193" t="e">
        <f t="shared" si="333"/>
        <v>#VALUE!</v>
      </c>
      <c r="CW492" s="193" t="e">
        <f t="shared" si="334"/>
        <v>#VALUE!</v>
      </c>
      <c r="CX492" s="193" t="e">
        <f t="shared" si="335"/>
        <v>#VALUE!</v>
      </c>
      <c r="CY492" s="193" t="e">
        <f t="shared" si="336"/>
        <v>#VALUE!</v>
      </c>
      <c r="CZ492" s="193" t="e">
        <f t="shared" si="337"/>
        <v>#VALUE!</v>
      </c>
      <c r="DA492" s="193" t="e">
        <f t="shared" si="338"/>
        <v>#VALUE!</v>
      </c>
      <c r="DB492" s="193" t="e">
        <f t="shared" si="339"/>
        <v>#VALUE!</v>
      </c>
      <c r="DC492" s="193" t="e">
        <f t="shared" si="340"/>
        <v>#VALUE!</v>
      </c>
      <c r="DD492" s="193" t="e">
        <f t="shared" si="341"/>
        <v>#VALUE!</v>
      </c>
      <c r="DE492" s="159"/>
      <c r="DF492" s="159" t="e">
        <f t="shared" si="342"/>
        <v>#VALUE!</v>
      </c>
      <c r="DG492" s="159"/>
      <c r="DH492" s="159"/>
      <c r="DI492" s="159"/>
      <c r="DJ492" s="159"/>
      <c r="DK492" s="159"/>
      <c r="DL492" s="159"/>
      <c r="DM492" s="159"/>
      <c r="DN492" s="159"/>
      <c r="DO492" s="159"/>
      <c r="DP492" s="159"/>
      <c r="DQ492" s="159"/>
      <c r="DR492" s="159">
        <f t="shared" si="343"/>
        <v>56</v>
      </c>
      <c r="DS492" s="188">
        <f t="shared" si="344"/>
        <v>11</v>
      </c>
      <c r="DT492" s="159">
        <f t="shared" si="345"/>
        <v>8</v>
      </c>
      <c r="DU492" s="159">
        <f t="shared" si="346"/>
        <v>8</v>
      </c>
      <c r="DV492" s="159">
        <f t="shared" si="347"/>
        <v>8</v>
      </c>
      <c r="DW492" s="159">
        <f t="shared" si="348"/>
        <v>8</v>
      </c>
      <c r="DX492" s="159">
        <f t="shared" si="349"/>
        <v>5</v>
      </c>
      <c r="DY492" s="210">
        <f t="shared" si="350"/>
        <v>8</v>
      </c>
      <c r="DZ492" s="159">
        <f t="shared" si="351"/>
        <v>56</v>
      </c>
      <c r="EA492" s="159">
        <f t="shared" si="352"/>
        <v>11</v>
      </c>
      <c r="EB492" s="159">
        <f t="shared" si="353"/>
        <v>0</v>
      </c>
      <c r="EC492" s="159">
        <f t="shared" si="465"/>
        <v>8</v>
      </c>
      <c r="ED492" s="159">
        <f t="shared" si="465"/>
        <v>8</v>
      </c>
      <c r="EE492" s="159">
        <f t="shared" si="466"/>
        <v>0</v>
      </c>
      <c r="EF492" s="159">
        <f t="shared" si="466"/>
        <v>0</v>
      </c>
      <c r="EG492" s="159">
        <f t="shared" si="354"/>
        <v>8</v>
      </c>
      <c r="EH492" s="159">
        <f t="shared" si="355"/>
        <v>0</v>
      </c>
      <c r="EI492" s="159">
        <f t="shared" si="467"/>
        <v>8</v>
      </c>
      <c r="EJ492" s="159">
        <f t="shared" si="467"/>
        <v>5</v>
      </c>
      <c r="EK492" s="159">
        <f t="shared" si="468"/>
        <v>0</v>
      </c>
      <c r="EL492" s="159">
        <f t="shared" si="468"/>
        <v>0</v>
      </c>
      <c r="EM492" s="159">
        <f t="shared" si="356"/>
        <v>8</v>
      </c>
      <c r="EN492" s="159"/>
      <c r="EO492" s="159"/>
      <c r="EP492" s="188">
        <f t="shared" si="357"/>
        <v>11</v>
      </c>
      <c r="EQ492" s="159">
        <f t="shared" si="358"/>
        <v>9</v>
      </c>
      <c r="ER492" s="159">
        <f t="shared" si="359"/>
        <v>10</v>
      </c>
      <c r="ES492" s="159">
        <f t="shared" si="360"/>
        <v>10</v>
      </c>
      <c r="ET492" s="159">
        <f t="shared" si="361"/>
        <v>7</v>
      </c>
      <c r="EU492" s="159">
        <f t="shared" si="362"/>
        <v>9</v>
      </c>
      <c r="EV492" s="159"/>
      <c r="EW492" s="159">
        <f t="shared" si="363"/>
        <v>56</v>
      </c>
      <c r="EX492" s="159">
        <f t="shared" si="364"/>
        <v>11</v>
      </c>
      <c r="EY492" s="159">
        <f t="shared" si="365"/>
        <v>0</v>
      </c>
      <c r="EZ492" s="159">
        <f t="shared" si="469"/>
        <v>9</v>
      </c>
      <c r="FA492" s="159">
        <f t="shared" si="469"/>
        <v>10</v>
      </c>
      <c r="FB492" s="159">
        <f t="shared" si="470"/>
        <v>0</v>
      </c>
      <c r="FC492" s="159">
        <f t="shared" si="470"/>
        <v>0</v>
      </c>
      <c r="FD492" s="159">
        <f t="shared" si="366"/>
        <v>10</v>
      </c>
      <c r="FE492" s="159">
        <f t="shared" si="367"/>
        <v>0</v>
      </c>
      <c r="FF492" s="159">
        <f t="shared" si="471"/>
        <v>7</v>
      </c>
      <c r="FG492" s="159">
        <f t="shared" si="471"/>
        <v>9</v>
      </c>
      <c r="FH492" s="159">
        <f t="shared" si="368"/>
        <v>0</v>
      </c>
      <c r="FI492" s="159">
        <v>0</v>
      </c>
      <c r="FJ492" s="159">
        <v>0</v>
      </c>
      <c r="FK492" s="159"/>
      <c r="FL492" s="159"/>
      <c r="FM492" s="235">
        <v>56</v>
      </c>
    </row>
    <row r="493" spans="1:169" ht="29" x14ac:dyDescent="0.2">
      <c r="A493" s="194">
        <v>480</v>
      </c>
      <c r="B493" s="195">
        <v>211423243483</v>
      </c>
      <c r="C493" s="196" t="s">
        <v>1627</v>
      </c>
      <c r="D493" s="197"/>
      <c r="E493" s="198" t="s">
        <v>1628</v>
      </c>
      <c r="F493" s="199">
        <f t="shared" si="243"/>
        <v>2</v>
      </c>
      <c r="G493" s="199">
        <f t="shared" si="244"/>
        <v>2</v>
      </c>
      <c r="H493" s="199">
        <f t="shared" si="245"/>
        <v>2</v>
      </c>
      <c r="I493" s="199">
        <f t="shared" si="246"/>
        <v>2</v>
      </c>
      <c r="J493" s="199">
        <f t="shared" si="247"/>
        <v>2</v>
      </c>
      <c r="K493" s="199">
        <f t="shared" si="248"/>
        <v>2</v>
      </c>
      <c r="L493" s="199">
        <f t="shared" si="249"/>
        <v>1</v>
      </c>
      <c r="M493" s="199">
        <f t="shared" si="250"/>
        <v>0</v>
      </c>
      <c r="N493" s="199">
        <f t="shared" si="251"/>
        <v>0</v>
      </c>
      <c r="O493" s="200">
        <f t="shared" si="252"/>
        <v>0</v>
      </c>
      <c r="P493" s="199">
        <f t="shared" si="253"/>
        <v>10</v>
      </c>
      <c r="Q493" s="199">
        <f t="shared" si="254"/>
        <v>0</v>
      </c>
      <c r="R493" s="199">
        <f t="shared" si="255"/>
        <v>0</v>
      </c>
      <c r="S493" s="201">
        <f t="shared" si="457"/>
        <v>0</v>
      </c>
      <c r="T493" s="202">
        <f t="shared" si="256"/>
        <v>3</v>
      </c>
      <c r="U493" s="199">
        <f t="shared" si="257"/>
        <v>0</v>
      </c>
      <c r="V493" s="199">
        <f t="shared" si="258"/>
        <v>0</v>
      </c>
      <c r="W493" s="199">
        <f t="shared" si="259"/>
        <v>0</v>
      </c>
      <c r="X493" s="201">
        <f t="shared" si="260"/>
        <v>0</v>
      </c>
      <c r="Y493" s="203">
        <f t="shared" si="261"/>
        <v>4</v>
      </c>
      <c r="Z493" s="199">
        <f t="shared" si="262"/>
        <v>0</v>
      </c>
      <c r="AA493" s="199">
        <f t="shared" si="263"/>
        <v>0</v>
      </c>
      <c r="AB493" s="199">
        <f t="shared" si="264"/>
        <v>0</v>
      </c>
      <c r="AC493" s="201">
        <f t="shared" si="265"/>
        <v>0</v>
      </c>
      <c r="AD493" s="202">
        <f t="shared" si="266"/>
        <v>4</v>
      </c>
      <c r="AE493" s="199">
        <f t="shared" si="267"/>
        <v>10</v>
      </c>
      <c r="AF493" s="199">
        <f t="shared" si="268"/>
        <v>0</v>
      </c>
      <c r="AG493" s="199">
        <f t="shared" si="269"/>
        <v>0</v>
      </c>
      <c r="AH493" s="201">
        <f t="shared" si="270"/>
        <v>0</v>
      </c>
      <c r="AI493" s="204">
        <f t="shared" si="271"/>
        <v>3</v>
      </c>
      <c r="AJ493" s="199">
        <f t="shared" si="272"/>
        <v>9</v>
      </c>
      <c r="AK493" s="199">
        <f t="shared" si="273"/>
        <v>0</v>
      </c>
      <c r="AL493" s="199">
        <f t="shared" si="274"/>
        <v>0</v>
      </c>
      <c r="AM493" s="201">
        <f t="shared" si="275"/>
        <v>0</v>
      </c>
      <c r="AN493" s="204">
        <f t="shared" si="276"/>
        <v>3</v>
      </c>
      <c r="AO493" s="199">
        <f t="shared" si="277"/>
        <v>0</v>
      </c>
      <c r="AP493" s="199">
        <f t="shared" si="278"/>
        <v>0</v>
      </c>
      <c r="AQ493" s="199">
        <f t="shared" si="279"/>
        <v>0</v>
      </c>
      <c r="AR493" s="201">
        <f t="shared" si="280"/>
        <v>0</v>
      </c>
      <c r="AS493" s="204">
        <f t="shared" si="281"/>
        <v>4</v>
      </c>
      <c r="AT493" s="199">
        <f t="shared" si="282"/>
        <v>10</v>
      </c>
      <c r="AU493" s="199">
        <f t="shared" si="283"/>
        <v>0</v>
      </c>
      <c r="AV493" s="199">
        <f t="shared" si="284"/>
        <v>0</v>
      </c>
      <c r="AW493" s="201">
        <f t="shared" si="285"/>
        <v>0</v>
      </c>
      <c r="AX493" s="205">
        <f t="shared" si="286"/>
        <v>3</v>
      </c>
      <c r="AY493" s="199">
        <f t="shared" si="287"/>
        <v>0</v>
      </c>
      <c r="AZ493" s="199">
        <f t="shared" si="288"/>
        <v>0</v>
      </c>
      <c r="BA493" s="199">
        <f t="shared" si="289"/>
        <v>0</v>
      </c>
      <c r="BB493" s="201">
        <f t="shared" si="290"/>
        <v>0</v>
      </c>
      <c r="BC493" s="204">
        <f t="shared" si="291"/>
        <v>4</v>
      </c>
      <c r="BD493" s="199">
        <f t="shared" si="292"/>
        <v>0</v>
      </c>
      <c r="BE493" s="199">
        <f t="shared" si="293"/>
        <v>0</v>
      </c>
      <c r="BF493" s="199">
        <f t="shared" si="294"/>
        <v>0</v>
      </c>
      <c r="BG493" s="201">
        <f t="shared" si="295"/>
        <v>0</v>
      </c>
      <c r="BH493" s="204">
        <f t="shared" si="296"/>
        <v>4</v>
      </c>
      <c r="BI493" s="199">
        <f t="shared" si="297"/>
        <v>5</v>
      </c>
      <c r="BJ493" s="199">
        <f t="shared" si="298"/>
        <v>0</v>
      </c>
      <c r="BK493" s="199">
        <f t="shared" si="299"/>
        <v>0</v>
      </c>
      <c r="BL493" s="201">
        <f t="shared" si="300"/>
        <v>0</v>
      </c>
      <c r="BM493" s="206">
        <f t="shared" si="301"/>
        <v>3</v>
      </c>
      <c r="BN493" s="199">
        <f t="shared" si="302"/>
        <v>10</v>
      </c>
      <c r="BO493" s="199">
        <f t="shared" si="303"/>
        <v>0</v>
      </c>
      <c r="BP493" s="199">
        <f t="shared" si="304"/>
        <v>0</v>
      </c>
      <c r="BQ493" s="201">
        <f t="shared" si="305"/>
        <v>0</v>
      </c>
      <c r="BR493" s="207">
        <f t="shared" si="306"/>
        <v>3</v>
      </c>
      <c r="BS493" s="199">
        <f t="shared" si="307"/>
        <v>0</v>
      </c>
      <c r="BT493" s="199">
        <f t="shared" si="308"/>
        <v>0</v>
      </c>
      <c r="BU493" s="199">
        <f t="shared" si="309"/>
        <v>0</v>
      </c>
      <c r="BV493" s="201">
        <f t="shared" si="310"/>
        <v>0</v>
      </c>
      <c r="BW493" s="207">
        <f t="shared" si="311"/>
        <v>4</v>
      </c>
      <c r="BX493" s="235">
        <v>67</v>
      </c>
      <c r="BY493" s="235">
        <v>67</v>
      </c>
      <c r="BZ493" s="193" t="e">
        <f t="shared" si="312"/>
        <v>#VALUE!</v>
      </c>
      <c r="CA493" s="193">
        <f t="shared" si="313"/>
        <v>20</v>
      </c>
      <c r="CB493" s="193" t="e">
        <f t="shared" si="314"/>
        <v>#VALUE!</v>
      </c>
      <c r="CC493" s="193" t="e">
        <f t="shared" si="315"/>
        <v>#VALUE!</v>
      </c>
      <c r="CD493" s="193" t="e">
        <f t="shared" si="316"/>
        <v>#VALUE!</v>
      </c>
      <c r="CE493" s="193" t="e">
        <f t="shared" si="317"/>
        <v>#VALUE!</v>
      </c>
      <c r="CF493" s="193" t="e">
        <f t="shared" si="318"/>
        <v>#VALUE!</v>
      </c>
      <c r="CG493" s="193" t="e">
        <f t="shared" si="319"/>
        <v>#VALUE!</v>
      </c>
      <c r="CH493" s="193" t="e">
        <f t="shared" si="320"/>
        <v>#VALUE!</v>
      </c>
      <c r="CI493" s="193" t="e">
        <f t="shared" si="321"/>
        <v>#VALUE!</v>
      </c>
      <c r="CJ493" s="193" t="e">
        <f t="shared" si="322"/>
        <v>#VALUE!</v>
      </c>
      <c r="CK493" s="193" t="e">
        <f t="shared" si="323"/>
        <v>#VALUE!</v>
      </c>
      <c r="CL493" s="193" t="e">
        <f t="shared" si="324"/>
        <v>#VALUE!</v>
      </c>
      <c r="CM493" s="193" t="e">
        <f t="shared" si="325"/>
        <v>#VALUE!</v>
      </c>
      <c r="CN493" s="193" t="e">
        <f t="shared" si="326"/>
        <v>#VALUE!</v>
      </c>
      <c r="CO493" s="209" t="str">
        <f t="shared" si="327"/>
        <v>2023PEC AI 333</v>
      </c>
      <c r="CP493" s="193" t="e">
        <f t="shared" si="328"/>
        <v>#VALUE!</v>
      </c>
      <c r="CQ493" s="158"/>
      <c r="CR493" s="193">
        <f t="shared" si="329"/>
        <v>20</v>
      </c>
      <c r="CS493" s="193" t="e">
        <f t="shared" si="330"/>
        <v>#VALUE!</v>
      </c>
      <c r="CT493" s="193" t="e">
        <f t="shared" si="331"/>
        <v>#VALUE!</v>
      </c>
      <c r="CU493" s="193" t="e">
        <f t="shared" si="332"/>
        <v>#VALUE!</v>
      </c>
      <c r="CV493" s="193" t="e">
        <f t="shared" si="333"/>
        <v>#VALUE!</v>
      </c>
      <c r="CW493" s="193" t="e">
        <f t="shared" si="334"/>
        <v>#VALUE!</v>
      </c>
      <c r="CX493" s="193" t="e">
        <f t="shared" si="335"/>
        <v>#VALUE!</v>
      </c>
      <c r="CY493" s="193" t="e">
        <f t="shared" si="336"/>
        <v>#VALUE!</v>
      </c>
      <c r="CZ493" s="193" t="e">
        <f t="shared" si="337"/>
        <v>#VALUE!</v>
      </c>
      <c r="DA493" s="193" t="e">
        <f t="shared" si="338"/>
        <v>#VALUE!</v>
      </c>
      <c r="DB493" s="193" t="e">
        <f t="shared" si="339"/>
        <v>#VALUE!</v>
      </c>
      <c r="DC493" s="193" t="e">
        <f t="shared" si="340"/>
        <v>#VALUE!</v>
      </c>
      <c r="DD493" s="193" t="e">
        <f t="shared" si="341"/>
        <v>#VALUE!</v>
      </c>
      <c r="DE493" s="159"/>
      <c r="DF493" s="159" t="e">
        <f t="shared" si="342"/>
        <v>#VALUE!</v>
      </c>
      <c r="DG493" s="159"/>
      <c r="DH493" s="159"/>
      <c r="DI493" s="159"/>
      <c r="DJ493" s="159"/>
      <c r="DK493" s="159"/>
      <c r="DL493" s="159"/>
      <c r="DM493" s="159"/>
      <c r="DN493" s="159"/>
      <c r="DO493" s="159"/>
      <c r="DP493" s="159"/>
      <c r="DQ493" s="159"/>
      <c r="DR493" s="159">
        <f t="shared" si="343"/>
        <v>67</v>
      </c>
      <c r="DS493" s="188">
        <f t="shared" si="344"/>
        <v>13</v>
      </c>
      <c r="DT493" s="159">
        <f t="shared" si="345"/>
        <v>10</v>
      </c>
      <c r="DU493" s="159">
        <f t="shared" si="346"/>
        <v>10</v>
      </c>
      <c r="DV493" s="159">
        <f t="shared" si="347"/>
        <v>9</v>
      </c>
      <c r="DW493" s="159">
        <f t="shared" si="348"/>
        <v>10</v>
      </c>
      <c r="DX493" s="159">
        <f t="shared" si="349"/>
        <v>5</v>
      </c>
      <c r="DY493" s="210">
        <f t="shared" si="350"/>
        <v>10</v>
      </c>
      <c r="DZ493" s="159">
        <f t="shared" si="351"/>
        <v>67</v>
      </c>
      <c r="EA493" s="159">
        <f t="shared" si="352"/>
        <v>13</v>
      </c>
      <c r="EB493" s="159">
        <f t="shared" si="353"/>
        <v>10</v>
      </c>
      <c r="EC493" s="159">
        <f t="shared" si="465"/>
        <v>0</v>
      </c>
      <c r="ED493" s="159">
        <f t="shared" si="465"/>
        <v>0</v>
      </c>
      <c r="EE493" s="159">
        <f t="shared" si="466"/>
        <v>10</v>
      </c>
      <c r="EF493" s="159">
        <f t="shared" si="466"/>
        <v>9</v>
      </c>
      <c r="EG493" s="159">
        <f t="shared" si="354"/>
        <v>0</v>
      </c>
      <c r="EH493" s="159">
        <f t="shared" si="355"/>
        <v>10</v>
      </c>
      <c r="EI493" s="159">
        <f t="shared" si="467"/>
        <v>0</v>
      </c>
      <c r="EJ493" s="159">
        <f t="shared" si="467"/>
        <v>0</v>
      </c>
      <c r="EK493" s="159">
        <f t="shared" si="468"/>
        <v>5</v>
      </c>
      <c r="EL493" s="159">
        <f t="shared" si="468"/>
        <v>10</v>
      </c>
      <c r="EM493" s="159">
        <f t="shared" si="356"/>
        <v>0</v>
      </c>
      <c r="EN493" s="159"/>
      <c r="EO493" s="159"/>
      <c r="EP493" s="188">
        <f t="shared" si="357"/>
        <v>13</v>
      </c>
      <c r="EQ493" s="159">
        <f t="shared" si="358"/>
        <v>12</v>
      </c>
      <c r="ER493" s="159">
        <f t="shared" si="359"/>
        <v>12</v>
      </c>
      <c r="ES493" s="159">
        <f t="shared" si="360"/>
        <v>11</v>
      </c>
      <c r="ET493" s="159">
        <f t="shared" si="361"/>
        <v>8</v>
      </c>
      <c r="EU493" s="159">
        <f t="shared" si="362"/>
        <v>11</v>
      </c>
      <c r="EV493" s="159"/>
      <c r="EW493" s="159">
        <f t="shared" si="363"/>
        <v>67</v>
      </c>
      <c r="EX493" s="159">
        <f t="shared" si="364"/>
        <v>13</v>
      </c>
      <c r="EY493" s="159">
        <f t="shared" si="365"/>
        <v>12</v>
      </c>
      <c r="EZ493" s="159">
        <f t="shared" si="469"/>
        <v>0</v>
      </c>
      <c r="FA493" s="159">
        <f t="shared" si="469"/>
        <v>0</v>
      </c>
      <c r="FB493" s="159">
        <f t="shared" si="470"/>
        <v>12</v>
      </c>
      <c r="FC493" s="159">
        <f t="shared" si="470"/>
        <v>11</v>
      </c>
      <c r="FD493" s="159">
        <f t="shared" si="366"/>
        <v>0</v>
      </c>
      <c r="FE493" s="159">
        <f t="shared" si="367"/>
        <v>8</v>
      </c>
      <c r="FF493" s="159">
        <f t="shared" si="471"/>
        <v>0</v>
      </c>
      <c r="FG493" s="159">
        <f t="shared" si="471"/>
        <v>0</v>
      </c>
      <c r="FH493" s="159">
        <f t="shared" si="368"/>
        <v>11</v>
      </c>
      <c r="FI493" s="159">
        <v>0</v>
      </c>
      <c r="FJ493" s="159">
        <v>0</v>
      </c>
      <c r="FK493" s="159"/>
      <c r="FL493" s="159"/>
      <c r="FM493" s="235">
        <v>67</v>
      </c>
    </row>
    <row r="494" spans="1:169" ht="18" x14ac:dyDescent="0.2">
      <c r="A494" s="213">
        <v>481</v>
      </c>
      <c r="B494" s="195">
        <v>211423243484</v>
      </c>
      <c r="C494" s="196" t="s">
        <v>1745</v>
      </c>
      <c r="D494" s="197"/>
      <c r="E494" s="198" t="s">
        <v>1746</v>
      </c>
      <c r="F494" s="199">
        <f t="shared" si="243"/>
        <v>2</v>
      </c>
      <c r="G494" s="199">
        <f t="shared" si="244"/>
        <v>2</v>
      </c>
      <c r="H494" s="199">
        <f t="shared" si="245"/>
        <v>2</v>
      </c>
      <c r="I494" s="199">
        <f t="shared" si="246"/>
        <v>2</v>
      </c>
      <c r="J494" s="199">
        <f t="shared" si="247"/>
        <v>2</v>
      </c>
      <c r="K494" s="199">
        <f t="shared" si="248"/>
        <v>2</v>
      </c>
      <c r="L494" s="199">
        <f t="shared" si="249"/>
        <v>2</v>
      </c>
      <c r="M494" s="199">
        <f t="shared" si="250"/>
        <v>2</v>
      </c>
      <c r="N494" s="199">
        <f t="shared" si="251"/>
        <v>0</v>
      </c>
      <c r="O494" s="200">
        <f t="shared" si="252"/>
        <v>0</v>
      </c>
      <c r="P494" s="199">
        <f t="shared" si="253"/>
        <v>0</v>
      </c>
      <c r="Q494" s="199">
        <f t="shared" si="254"/>
        <v>0</v>
      </c>
      <c r="R494" s="199">
        <f t="shared" si="255"/>
        <v>0</v>
      </c>
      <c r="S494" s="201">
        <f t="shared" si="457"/>
        <v>0</v>
      </c>
      <c r="T494" s="202">
        <f t="shared" si="256"/>
        <v>4</v>
      </c>
      <c r="U494" s="199">
        <f t="shared" si="257"/>
        <v>11</v>
      </c>
      <c r="V494" s="199">
        <f t="shared" si="258"/>
        <v>0</v>
      </c>
      <c r="W494" s="199">
        <f t="shared" si="259"/>
        <v>0</v>
      </c>
      <c r="X494" s="201">
        <f t="shared" si="260"/>
        <v>0</v>
      </c>
      <c r="Y494" s="203">
        <f t="shared" si="261"/>
        <v>3</v>
      </c>
      <c r="Z494" s="199">
        <f t="shared" si="262"/>
        <v>12</v>
      </c>
      <c r="AA494" s="199">
        <f t="shared" si="263"/>
        <v>0</v>
      </c>
      <c r="AB494" s="199">
        <f t="shared" si="264"/>
        <v>0</v>
      </c>
      <c r="AC494" s="201">
        <f t="shared" si="265"/>
        <v>0</v>
      </c>
      <c r="AD494" s="202">
        <f t="shared" si="266"/>
        <v>3</v>
      </c>
      <c r="AE494" s="199">
        <f t="shared" si="267"/>
        <v>0</v>
      </c>
      <c r="AF494" s="199">
        <f t="shared" si="268"/>
        <v>0</v>
      </c>
      <c r="AG494" s="199">
        <f t="shared" si="269"/>
        <v>0</v>
      </c>
      <c r="AH494" s="201">
        <f t="shared" si="270"/>
        <v>0</v>
      </c>
      <c r="AI494" s="204">
        <f t="shared" si="271"/>
        <v>4</v>
      </c>
      <c r="AJ494" s="199">
        <f t="shared" si="272"/>
        <v>0</v>
      </c>
      <c r="AK494" s="199">
        <f t="shared" si="273"/>
        <v>0</v>
      </c>
      <c r="AL494" s="199">
        <f t="shared" si="274"/>
        <v>0</v>
      </c>
      <c r="AM494" s="201">
        <f t="shared" si="275"/>
        <v>0</v>
      </c>
      <c r="AN494" s="204">
        <f t="shared" si="276"/>
        <v>4</v>
      </c>
      <c r="AO494" s="199">
        <f t="shared" si="277"/>
        <v>12</v>
      </c>
      <c r="AP494" s="199">
        <f t="shared" si="278"/>
        <v>0</v>
      </c>
      <c r="AQ494" s="199">
        <f t="shared" si="279"/>
        <v>0</v>
      </c>
      <c r="AR494" s="201">
        <f t="shared" si="280"/>
        <v>0</v>
      </c>
      <c r="AS494" s="204">
        <f t="shared" si="281"/>
        <v>3</v>
      </c>
      <c r="AT494" s="199">
        <f t="shared" si="282"/>
        <v>0</v>
      </c>
      <c r="AU494" s="199">
        <f t="shared" si="283"/>
        <v>0</v>
      </c>
      <c r="AV494" s="199">
        <f t="shared" si="284"/>
        <v>0</v>
      </c>
      <c r="AW494" s="201">
        <f t="shared" si="285"/>
        <v>0</v>
      </c>
      <c r="AX494" s="205">
        <f t="shared" si="286"/>
        <v>4</v>
      </c>
      <c r="AY494" s="199">
        <f t="shared" si="287"/>
        <v>12</v>
      </c>
      <c r="AZ494" s="199">
        <f t="shared" si="288"/>
        <v>0</v>
      </c>
      <c r="BA494" s="199">
        <f t="shared" si="289"/>
        <v>0</v>
      </c>
      <c r="BB494" s="201">
        <f t="shared" si="290"/>
        <v>0</v>
      </c>
      <c r="BC494" s="204">
        <f t="shared" si="291"/>
        <v>3</v>
      </c>
      <c r="BD494" s="199">
        <f t="shared" si="292"/>
        <v>7</v>
      </c>
      <c r="BE494" s="199">
        <f t="shared" si="293"/>
        <v>0</v>
      </c>
      <c r="BF494" s="199">
        <f t="shared" si="294"/>
        <v>0</v>
      </c>
      <c r="BG494" s="201">
        <f t="shared" si="295"/>
        <v>0</v>
      </c>
      <c r="BH494" s="204">
        <f t="shared" si="296"/>
        <v>3</v>
      </c>
      <c r="BI494" s="199">
        <f t="shared" si="297"/>
        <v>0</v>
      </c>
      <c r="BJ494" s="199">
        <f t="shared" si="298"/>
        <v>0</v>
      </c>
      <c r="BK494" s="199">
        <f t="shared" si="299"/>
        <v>0</v>
      </c>
      <c r="BL494" s="201">
        <f t="shared" si="300"/>
        <v>0</v>
      </c>
      <c r="BM494" s="206">
        <f t="shared" si="301"/>
        <v>4</v>
      </c>
      <c r="BN494" s="199">
        <f t="shared" si="302"/>
        <v>0</v>
      </c>
      <c r="BO494" s="199">
        <f t="shared" si="303"/>
        <v>0</v>
      </c>
      <c r="BP494" s="199">
        <f t="shared" si="304"/>
        <v>0</v>
      </c>
      <c r="BQ494" s="201">
        <f t="shared" si="305"/>
        <v>0</v>
      </c>
      <c r="BR494" s="207">
        <f t="shared" si="306"/>
        <v>4</v>
      </c>
      <c r="BS494" s="199">
        <f t="shared" si="307"/>
        <v>12</v>
      </c>
      <c r="BT494" s="199">
        <f t="shared" si="308"/>
        <v>0</v>
      </c>
      <c r="BU494" s="199">
        <f t="shared" si="309"/>
        <v>0</v>
      </c>
      <c r="BV494" s="201">
        <f t="shared" si="310"/>
        <v>0</v>
      </c>
      <c r="BW494" s="207">
        <f t="shared" si="311"/>
        <v>3</v>
      </c>
      <c r="BX494" s="235">
        <v>82</v>
      </c>
      <c r="BY494" s="235">
        <v>82</v>
      </c>
      <c r="BZ494" s="193" t="e">
        <f t="shared" si="312"/>
        <v>#VALUE!</v>
      </c>
      <c r="CA494" s="193">
        <f t="shared" si="313"/>
        <v>20</v>
      </c>
      <c r="CB494" s="193" t="e">
        <f t="shared" si="314"/>
        <v>#VALUE!</v>
      </c>
      <c r="CC494" s="193" t="e">
        <f t="shared" si="315"/>
        <v>#VALUE!</v>
      </c>
      <c r="CD494" s="193" t="e">
        <f t="shared" si="316"/>
        <v>#VALUE!</v>
      </c>
      <c r="CE494" s="193" t="e">
        <f t="shared" si="317"/>
        <v>#VALUE!</v>
      </c>
      <c r="CF494" s="193" t="e">
        <f t="shared" si="318"/>
        <v>#VALUE!</v>
      </c>
      <c r="CG494" s="193" t="e">
        <f t="shared" si="319"/>
        <v>#VALUE!</v>
      </c>
      <c r="CH494" s="193" t="e">
        <f t="shared" si="320"/>
        <v>#VALUE!</v>
      </c>
      <c r="CI494" s="193" t="e">
        <f t="shared" si="321"/>
        <v>#VALUE!</v>
      </c>
      <c r="CJ494" s="193" t="e">
        <f t="shared" si="322"/>
        <v>#VALUE!</v>
      </c>
      <c r="CK494" s="193" t="e">
        <f t="shared" si="323"/>
        <v>#VALUE!</v>
      </c>
      <c r="CL494" s="193" t="e">
        <f t="shared" si="324"/>
        <v>#VALUE!</v>
      </c>
      <c r="CM494" s="193" t="e">
        <f t="shared" si="325"/>
        <v>#VALUE!</v>
      </c>
      <c r="CN494" s="193" t="e">
        <f t="shared" si="326"/>
        <v>#VALUE!</v>
      </c>
      <c r="CO494" s="209" t="str">
        <f t="shared" si="327"/>
        <v>2023PEC AI 334</v>
      </c>
      <c r="CP494" s="193" t="e">
        <f t="shared" si="328"/>
        <v>#VALUE!</v>
      </c>
      <c r="CQ494" s="158"/>
      <c r="CR494" s="193">
        <f t="shared" si="329"/>
        <v>20</v>
      </c>
      <c r="CS494" s="193" t="e">
        <f t="shared" si="330"/>
        <v>#VALUE!</v>
      </c>
      <c r="CT494" s="193" t="e">
        <f t="shared" si="331"/>
        <v>#VALUE!</v>
      </c>
      <c r="CU494" s="193" t="e">
        <f t="shared" si="332"/>
        <v>#VALUE!</v>
      </c>
      <c r="CV494" s="193" t="e">
        <f t="shared" si="333"/>
        <v>#VALUE!</v>
      </c>
      <c r="CW494" s="193" t="e">
        <f t="shared" si="334"/>
        <v>#VALUE!</v>
      </c>
      <c r="CX494" s="193" t="e">
        <f t="shared" si="335"/>
        <v>#VALUE!</v>
      </c>
      <c r="CY494" s="193" t="e">
        <f t="shared" si="336"/>
        <v>#VALUE!</v>
      </c>
      <c r="CZ494" s="193" t="e">
        <f t="shared" si="337"/>
        <v>#VALUE!</v>
      </c>
      <c r="DA494" s="193" t="e">
        <f t="shared" si="338"/>
        <v>#VALUE!</v>
      </c>
      <c r="DB494" s="193" t="e">
        <f t="shared" si="339"/>
        <v>#VALUE!</v>
      </c>
      <c r="DC494" s="193" t="e">
        <f t="shared" si="340"/>
        <v>#VALUE!</v>
      </c>
      <c r="DD494" s="193" t="e">
        <f t="shared" si="341"/>
        <v>#VALUE!</v>
      </c>
      <c r="DE494" s="159"/>
      <c r="DF494" s="159" t="e">
        <f t="shared" si="342"/>
        <v>#VALUE!</v>
      </c>
      <c r="DG494" s="159"/>
      <c r="DH494" s="159"/>
      <c r="DI494" s="159"/>
      <c r="DJ494" s="159"/>
      <c r="DK494" s="159"/>
      <c r="DL494" s="159"/>
      <c r="DM494" s="159"/>
      <c r="DN494" s="159"/>
      <c r="DO494" s="159"/>
      <c r="DP494" s="159"/>
      <c r="DQ494" s="159"/>
      <c r="DR494" s="159">
        <f t="shared" si="343"/>
        <v>82</v>
      </c>
      <c r="DS494" s="188">
        <f t="shared" si="344"/>
        <v>16</v>
      </c>
      <c r="DT494" s="159">
        <f t="shared" si="345"/>
        <v>11</v>
      </c>
      <c r="DU494" s="159">
        <f t="shared" si="346"/>
        <v>12</v>
      </c>
      <c r="DV494" s="159">
        <f t="shared" si="347"/>
        <v>12</v>
      </c>
      <c r="DW494" s="159">
        <f t="shared" si="348"/>
        <v>12</v>
      </c>
      <c r="DX494" s="159">
        <f t="shared" si="349"/>
        <v>7</v>
      </c>
      <c r="DY494" s="210">
        <f t="shared" si="350"/>
        <v>12</v>
      </c>
      <c r="DZ494" s="159">
        <f t="shared" si="351"/>
        <v>82</v>
      </c>
      <c r="EA494" s="159">
        <f t="shared" si="352"/>
        <v>16</v>
      </c>
      <c r="EB494" s="159">
        <f t="shared" si="353"/>
        <v>0</v>
      </c>
      <c r="EC494" s="159">
        <f t="shared" ref="EC494:ED509" si="472">IF(ISEVEN($B494),DT494,0)</f>
        <v>11</v>
      </c>
      <c r="ED494" s="159">
        <f t="shared" si="472"/>
        <v>12</v>
      </c>
      <c r="EE494" s="159">
        <f t="shared" ref="EE494:EF509" si="473">IF(ISODD($B494),DU494,0)</f>
        <v>0</v>
      </c>
      <c r="EF494" s="159">
        <f t="shared" si="473"/>
        <v>0</v>
      </c>
      <c r="EG494" s="159">
        <f t="shared" si="354"/>
        <v>12</v>
      </c>
      <c r="EH494" s="159">
        <f t="shared" si="355"/>
        <v>0</v>
      </c>
      <c r="EI494" s="159">
        <f t="shared" ref="EI494:EJ509" si="474">IF(ISEVEN($B494),DW494,0)</f>
        <v>12</v>
      </c>
      <c r="EJ494" s="159">
        <f t="shared" si="474"/>
        <v>7</v>
      </c>
      <c r="EK494" s="159">
        <f t="shared" ref="EK494:EL509" si="475">IF(ISODD($B494),DX494,0)</f>
        <v>0</v>
      </c>
      <c r="EL494" s="159">
        <f t="shared" si="475"/>
        <v>0</v>
      </c>
      <c r="EM494" s="159">
        <f t="shared" si="356"/>
        <v>12</v>
      </c>
      <c r="EN494" s="159"/>
      <c r="EO494" s="159"/>
      <c r="EP494" s="188">
        <f t="shared" si="357"/>
        <v>16</v>
      </c>
      <c r="EQ494" s="159">
        <f t="shared" si="358"/>
        <v>14</v>
      </c>
      <c r="ER494" s="159">
        <f t="shared" si="359"/>
        <v>14</v>
      </c>
      <c r="ES494" s="159">
        <f t="shared" si="360"/>
        <v>14</v>
      </c>
      <c r="ET494" s="159">
        <f t="shared" si="361"/>
        <v>11</v>
      </c>
      <c r="EU494" s="159">
        <f t="shared" si="362"/>
        <v>13</v>
      </c>
      <c r="EV494" s="159"/>
      <c r="EW494" s="159">
        <f t="shared" si="363"/>
        <v>82</v>
      </c>
      <c r="EX494" s="159">
        <f t="shared" si="364"/>
        <v>16</v>
      </c>
      <c r="EY494" s="159">
        <f t="shared" si="365"/>
        <v>0</v>
      </c>
      <c r="EZ494" s="159">
        <f t="shared" ref="EZ494:FA509" si="476">IF(ISEVEN($B494),EQ494,0)</f>
        <v>14</v>
      </c>
      <c r="FA494" s="159">
        <f t="shared" si="476"/>
        <v>14</v>
      </c>
      <c r="FB494" s="159">
        <f t="shared" ref="FB494:FC509" si="477">IF(ISODD($B494),ER494,0)</f>
        <v>0</v>
      </c>
      <c r="FC494" s="159">
        <f t="shared" si="477"/>
        <v>0</v>
      </c>
      <c r="FD494" s="159">
        <f t="shared" si="366"/>
        <v>14</v>
      </c>
      <c r="FE494" s="159">
        <f t="shared" si="367"/>
        <v>0</v>
      </c>
      <c r="FF494" s="159">
        <f t="shared" ref="FF494:FG509" si="478">IF(ISEVEN($B494),ET494,0)</f>
        <v>11</v>
      </c>
      <c r="FG494" s="159">
        <f t="shared" si="478"/>
        <v>13</v>
      </c>
      <c r="FH494" s="159">
        <f t="shared" si="368"/>
        <v>0</v>
      </c>
      <c r="FI494" s="159">
        <v>0</v>
      </c>
      <c r="FJ494" s="159">
        <v>0</v>
      </c>
      <c r="FK494" s="159"/>
      <c r="FL494" s="159"/>
      <c r="FM494" s="235">
        <v>82</v>
      </c>
    </row>
    <row r="495" spans="1:169" ht="18" x14ac:dyDescent="0.2">
      <c r="A495" s="194">
        <v>482</v>
      </c>
      <c r="B495" s="195">
        <v>211423243485</v>
      </c>
      <c r="C495" s="196" t="s">
        <v>1629</v>
      </c>
      <c r="D495" s="197"/>
      <c r="E495" s="198" t="s">
        <v>1630</v>
      </c>
      <c r="F495" s="199">
        <f t="shared" si="243"/>
        <v>2</v>
      </c>
      <c r="G495" s="199">
        <f t="shared" si="244"/>
        <v>2</v>
      </c>
      <c r="H495" s="199">
        <f t="shared" si="245"/>
        <v>2</v>
      </c>
      <c r="I495" s="199">
        <f t="shared" si="246"/>
        <v>1</v>
      </c>
      <c r="J495" s="199">
        <f t="shared" si="247"/>
        <v>0</v>
      </c>
      <c r="K495" s="199">
        <f t="shared" si="248"/>
        <v>0</v>
      </c>
      <c r="L495" s="199">
        <f t="shared" si="249"/>
        <v>0</v>
      </c>
      <c r="M495" s="199">
        <f t="shared" si="250"/>
        <v>0</v>
      </c>
      <c r="N495" s="199">
        <f t="shared" si="251"/>
        <v>0</v>
      </c>
      <c r="O495" s="200">
        <f t="shared" si="252"/>
        <v>0</v>
      </c>
      <c r="P495" s="199">
        <f t="shared" si="253"/>
        <v>6</v>
      </c>
      <c r="Q495" s="199">
        <f t="shared" si="254"/>
        <v>0</v>
      </c>
      <c r="R495" s="199">
        <f t="shared" si="255"/>
        <v>0</v>
      </c>
      <c r="S495" s="201">
        <f t="shared" si="457"/>
        <v>0</v>
      </c>
      <c r="T495" s="202">
        <f t="shared" si="256"/>
        <v>3</v>
      </c>
      <c r="U495" s="199">
        <f t="shared" si="257"/>
        <v>0</v>
      </c>
      <c r="V495" s="199">
        <f t="shared" si="258"/>
        <v>0</v>
      </c>
      <c r="W495" s="199">
        <f t="shared" si="259"/>
        <v>0</v>
      </c>
      <c r="X495" s="201">
        <f t="shared" si="260"/>
        <v>0</v>
      </c>
      <c r="Y495" s="203">
        <f t="shared" si="261"/>
        <v>4</v>
      </c>
      <c r="Z495" s="199">
        <f t="shared" si="262"/>
        <v>0</v>
      </c>
      <c r="AA495" s="199">
        <f t="shared" si="263"/>
        <v>0</v>
      </c>
      <c r="AB495" s="199">
        <f t="shared" si="264"/>
        <v>0</v>
      </c>
      <c r="AC495" s="201">
        <f t="shared" si="265"/>
        <v>0</v>
      </c>
      <c r="AD495" s="202">
        <f t="shared" si="266"/>
        <v>4</v>
      </c>
      <c r="AE495" s="199">
        <f t="shared" si="267"/>
        <v>6</v>
      </c>
      <c r="AF495" s="199">
        <f t="shared" si="268"/>
        <v>0</v>
      </c>
      <c r="AG495" s="199">
        <f t="shared" si="269"/>
        <v>0</v>
      </c>
      <c r="AH495" s="201">
        <f t="shared" si="270"/>
        <v>0</v>
      </c>
      <c r="AI495" s="204">
        <f t="shared" si="271"/>
        <v>3</v>
      </c>
      <c r="AJ495" s="199">
        <f t="shared" si="272"/>
        <v>5</v>
      </c>
      <c r="AK495" s="199">
        <f t="shared" si="273"/>
        <v>0</v>
      </c>
      <c r="AL495" s="199">
        <f t="shared" si="274"/>
        <v>0</v>
      </c>
      <c r="AM495" s="201">
        <f t="shared" si="275"/>
        <v>0</v>
      </c>
      <c r="AN495" s="204">
        <f t="shared" si="276"/>
        <v>3</v>
      </c>
      <c r="AO495" s="199">
        <f t="shared" si="277"/>
        <v>0</v>
      </c>
      <c r="AP495" s="199">
        <f t="shared" si="278"/>
        <v>0</v>
      </c>
      <c r="AQ495" s="199">
        <f t="shared" si="279"/>
        <v>0</v>
      </c>
      <c r="AR495" s="201">
        <f t="shared" si="280"/>
        <v>0</v>
      </c>
      <c r="AS495" s="204">
        <f t="shared" si="281"/>
        <v>4</v>
      </c>
      <c r="AT495" s="199">
        <f t="shared" si="282"/>
        <v>6</v>
      </c>
      <c r="AU495" s="199">
        <f t="shared" si="283"/>
        <v>0</v>
      </c>
      <c r="AV495" s="199">
        <f t="shared" si="284"/>
        <v>0</v>
      </c>
      <c r="AW495" s="201">
        <f t="shared" si="285"/>
        <v>0</v>
      </c>
      <c r="AX495" s="205">
        <f t="shared" si="286"/>
        <v>3</v>
      </c>
      <c r="AY495" s="199">
        <f t="shared" si="287"/>
        <v>0</v>
      </c>
      <c r="AZ495" s="199">
        <f t="shared" si="288"/>
        <v>0</v>
      </c>
      <c r="BA495" s="199">
        <f t="shared" si="289"/>
        <v>0</v>
      </c>
      <c r="BB495" s="201">
        <f t="shared" si="290"/>
        <v>0</v>
      </c>
      <c r="BC495" s="204">
        <f t="shared" si="291"/>
        <v>4</v>
      </c>
      <c r="BD495" s="199">
        <f t="shared" si="292"/>
        <v>0</v>
      </c>
      <c r="BE495" s="199">
        <f t="shared" si="293"/>
        <v>0</v>
      </c>
      <c r="BF495" s="199">
        <f t="shared" si="294"/>
        <v>0</v>
      </c>
      <c r="BG495" s="201">
        <f t="shared" si="295"/>
        <v>0</v>
      </c>
      <c r="BH495" s="204">
        <f t="shared" si="296"/>
        <v>4</v>
      </c>
      <c r="BI495" s="199">
        <f t="shared" si="297"/>
        <v>1</v>
      </c>
      <c r="BJ495" s="199">
        <f t="shared" si="298"/>
        <v>0</v>
      </c>
      <c r="BK495" s="199">
        <f t="shared" si="299"/>
        <v>0</v>
      </c>
      <c r="BL495" s="201">
        <f t="shared" si="300"/>
        <v>0</v>
      </c>
      <c r="BM495" s="206">
        <f t="shared" si="301"/>
        <v>3</v>
      </c>
      <c r="BN495" s="199">
        <f t="shared" si="302"/>
        <v>5</v>
      </c>
      <c r="BO495" s="199">
        <f t="shared" si="303"/>
        <v>0</v>
      </c>
      <c r="BP495" s="199">
        <f t="shared" si="304"/>
        <v>0</v>
      </c>
      <c r="BQ495" s="201">
        <f t="shared" si="305"/>
        <v>0</v>
      </c>
      <c r="BR495" s="207">
        <f t="shared" si="306"/>
        <v>3</v>
      </c>
      <c r="BS495" s="199">
        <f t="shared" si="307"/>
        <v>0</v>
      </c>
      <c r="BT495" s="199">
        <f t="shared" si="308"/>
        <v>0</v>
      </c>
      <c r="BU495" s="199">
        <f t="shared" si="309"/>
        <v>0</v>
      </c>
      <c r="BV495" s="201">
        <f t="shared" si="310"/>
        <v>0</v>
      </c>
      <c r="BW495" s="207">
        <f t="shared" si="311"/>
        <v>4</v>
      </c>
      <c r="BX495" s="235">
        <v>36</v>
      </c>
      <c r="BY495" s="235">
        <v>36</v>
      </c>
      <c r="BZ495" s="193" t="e">
        <f t="shared" si="312"/>
        <v>#VALUE!</v>
      </c>
      <c r="CA495" s="193">
        <f t="shared" si="313"/>
        <v>20</v>
      </c>
      <c r="CB495" s="193" t="e">
        <f t="shared" si="314"/>
        <v>#VALUE!</v>
      </c>
      <c r="CC495" s="193" t="e">
        <f t="shared" si="315"/>
        <v>#VALUE!</v>
      </c>
      <c r="CD495" s="193" t="e">
        <f t="shared" si="316"/>
        <v>#VALUE!</v>
      </c>
      <c r="CE495" s="193" t="e">
        <f t="shared" si="317"/>
        <v>#VALUE!</v>
      </c>
      <c r="CF495" s="193" t="e">
        <f t="shared" si="318"/>
        <v>#VALUE!</v>
      </c>
      <c r="CG495" s="193" t="e">
        <f t="shared" si="319"/>
        <v>#VALUE!</v>
      </c>
      <c r="CH495" s="193" t="e">
        <f t="shared" si="320"/>
        <v>#VALUE!</v>
      </c>
      <c r="CI495" s="193" t="e">
        <f t="shared" si="321"/>
        <v>#VALUE!</v>
      </c>
      <c r="CJ495" s="193" t="e">
        <f t="shared" si="322"/>
        <v>#VALUE!</v>
      </c>
      <c r="CK495" s="193" t="e">
        <f t="shared" si="323"/>
        <v>#VALUE!</v>
      </c>
      <c r="CL495" s="193" t="e">
        <f t="shared" si="324"/>
        <v>#VALUE!</v>
      </c>
      <c r="CM495" s="193" t="e">
        <f t="shared" si="325"/>
        <v>#VALUE!</v>
      </c>
      <c r="CN495" s="193" t="e">
        <f t="shared" si="326"/>
        <v>#VALUE!</v>
      </c>
      <c r="CO495" s="209" t="str">
        <f t="shared" si="327"/>
        <v>2023PEC AI 335</v>
      </c>
      <c r="CP495" s="193" t="e">
        <f t="shared" si="328"/>
        <v>#VALUE!</v>
      </c>
      <c r="CQ495" s="158"/>
      <c r="CR495" s="193">
        <f t="shared" si="329"/>
        <v>20</v>
      </c>
      <c r="CS495" s="193" t="e">
        <f t="shared" si="330"/>
        <v>#VALUE!</v>
      </c>
      <c r="CT495" s="193" t="e">
        <f t="shared" si="331"/>
        <v>#VALUE!</v>
      </c>
      <c r="CU495" s="193" t="e">
        <f t="shared" si="332"/>
        <v>#VALUE!</v>
      </c>
      <c r="CV495" s="193" t="e">
        <f t="shared" si="333"/>
        <v>#VALUE!</v>
      </c>
      <c r="CW495" s="193" t="e">
        <f t="shared" si="334"/>
        <v>#VALUE!</v>
      </c>
      <c r="CX495" s="193" t="e">
        <f t="shared" si="335"/>
        <v>#VALUE!</v>
      </c>
      <c r="CY495" s="193" t="e">
        <f t="shared" si="336"/>
        <v>#VALUE!</v>
      </c>
      <c r="CZ495" s="193" t="e">
        <f t="shared" si="337"/>
        <v>#VALUE!</v>
      </c>
      <c r="DA495" s="193" t="e">
        <f t="shared" si="338"/>
        <v>#VALUE!</v>
      </c>
      <c r="DB495" s="193" t="e">
        <f t="shared" si="339"/>
        <v>#VALUE!</v>
      </c>
      <c r="DC495" s="193" t="e">
        <f t="shared" si="340"/>
        <v>#VALUE!</v>
      </c>
      <c r="DD495" s="193" t="e">
        <f t="shared" si="341"/>
        <v>#VALUE!</v>
      </c>
      <c r="DE495" s="159"/>
      <c r="DF495" s="159" t="e">
        <f t="shared" si="342"/>
        <v>#VALUE!</v>
      </c>
      <c r="DG495" s="159"/>
      <c r="DH495" s="159"/>
      <c r="DI495" s="159"/>
      <c r="DJ495" s="159"/>
      <c r="DK495" s="159"/>
      <c r="DL495" s="159"/>
      <c r="DM495" s="159"/>
      <c r="DN495" s="159"/>
      <c r="DO495" s="159"/>
      <c r="DP495" s="159"/>
      <c r="DQ495" s="159"/>
      <c r="DR495" s="159">
        <f t="shared" si="343"/>
        <v>36</v>
      </c>
      <c r="DS495" s="188">
        <f t="shared" si="344"/>
        <v>7</v>
      </c>
      <c r="DT495" s="159">
        <f t="shared" si="345"/>
        <v>6</v>
      </c>
      <c r="DU495" s="159">
        <f t="shared" si="346"/>
        <v>6</v>
      </c>
      <c r="DV495" s="159">
        <f t="shared" si="347"/>
        <v>5</v>
      </c>
      <c r="DW495" s="159">
        <f t="shared" si="348"/>
        <v>6</v>
      </c>
      <c r="DX495" s="159">
        <f t="shared" si="349"/>
        <v>1</v>
      </c>
      <c r="DY495" s="210">
        <f t="shared" si="350"/>
        <v>5</v>
      </c>
      <c r="DZ495" s="159">
        <f t="shared" si="351"/>
        <v>36</v>
      </c>
      <c r="EA495" s="159">
        <f t="shared" si="352"/>
        <v>7</v>
      </c>
      <c r="EB495" s="159">
        <f t="shared" si="353"/>
        <v>6</v>
      </c>
      <c r="EC495" s="159">
        <f t="shared" si="472"/>
        <v>0</v>
      </c>
      <c r="ED495" s="159">
        <f t="shared" si="472"/>
        <v>0</v>
      </c>
      <c r="EE495" s="159">
        <f t="shared" si="473"/>
        <v>6</v>
      </c>
      <c r="EF495" s="159">
        <f t="shared" si="473"/>
        <v>5</v>
      </c>
      <c r="EG495" s="159">
        <f t="shared" si="354"/>
        <v>0</v>
      </c>
      <c r="EH495" s="159">
        <f t="shared" si="355"/>
        <v>6</v>
      </c>
      <c r="EI495" s="159">
        <f t="shared" si="474"/>
        <v>0</v>
      </c>
      <c r="EJ495" s="159">
        <f t="shared" si="474"/>
        <v>0</v>
      </c>
      <c r="EK495" s="159">
        <f t="shared" si="475"/>
        <v>1</v>
      </c>
      <c r="EL495" s="159">
        <f t="shared" si="475"/>
        <v>5</v>
      </c>
      <c r="EM495" s="159">
        <f t="shared" si="356"/>
        <v>0</v>
      </c>
      <c r="EN495" s="159"/>
      <c r="EO495" s="159"/>
      <c r="EP495" s="188">
        <f t="shared" si="357"/>
        <v>7</v>
      </c>
      <c r="EQ495" s="159">
        <f t="shared" si="358"/>
        <v>7</v>
      </c>
      <c r="ER495" s="159">
        <f t="shared" si="359"/>
        <v>7</v>
      </c>
      <c r="ES495" s="159">
        <f t="shared" si="360"/>
        <v>6</v>
      </c>
      <c r="ET495" s="159">
        <f t="shared" si="361"/>
        <v>3</v>
      </c>
      <c r="EU495" s="159">
        <f t="shared" si="362"/>
        <v>6</v>
      </c>
      <c r="EV495" s="159"/>
      <c r="EW495" s="159">
        <f t="shared" si="363"/>
        <v>36</v>
      </c>
      <c r="EX495" s="159">
        <f t="shared" si="364"/>
        <v>7</v>
      </c>
      <c r="EY495" s="159">
        <f t="shared" si="365"/>
        <v>7</v>
      </c>
      <c r="EZ495" s="159">
        <f t="shared" si="476"/>
        <v>0</v>
      </c>
      <c r="FA495" s="159">
        <f t="shared" si="476"/>
        <v>0</v>
      </c>
      <c r="FB495" s="159">
        <f t="shared" si="477"/>
        <v>7</v>
      </c>
      <c r="FC495" s="159">
        <f t="shared" si="477"/>
        <v>6</v>
      </c>
      <c r="FD495" s="159">
        <f t="shared" si="366"/>
        <v>0</v>
      </c>
      <c r="FE495" s="159">
        <f t="shared" si="367"/>
        <v>3</v>
      </c>
      <c r="FF495" s="159">
        <f t="shared" si="478"/>
        <v>0</v>
      </c>
      <c r="FG495" s="159">
        <f t="shared" si="478"/>
        <v>0</v>
      </c>
      <c r="FH495" s="159">
        <f t="shared" si="368"/>
        <v>6</v>
      </c>
      <c r="FI495" s="159">
        <v>0</v>
      </c>
      <c r="FJ495" s="159">
        <v>0</v>
      </c>
      <c r="FK495" s="159"/>
      <c r="FL495" s="159"/>
      <c r="FM495" s="235">
        <v>36</v>
      </c>
    </row>
    <row r="496" spans="1:169" ht="18" x14ac:dyDescent="0.2">
      <c r="A496" s="213">
        <v>483</v>
      </c>
      <c r="B496" s="195">
        <v>211423243486</v>
      </c>
      <c r="C496" s="196" t="s">
        <v>1631</v>
      </c>
      <c r="D496" s="197"/>
      <c r="E496" s="198" t="s">
        <v>1632</v>
      </c>
      <c r="F496" s="199">
        <f t="shared" si="243"/>
        <v>2</v>
      </c>
      <c r="G496" s="199">
        <f t="shared" si="244"/>
        <v>2</v>
      </c>
      <c r="H496" s="199">
        <f t="shared" si="245"/>
        <v>2</v>
      </c>
      <c r="I496" s="199">
        <f t="shared" si="246"/>
        <v>2</v>
      </c>
      <c r="J496" s="199">
        <f t="shared" si="247"/>
        <v>2</v>
      </c>
      <c r="K496" s="199">
        <f t="shared" si="248"/>
        <v>0</v>
      </c>
      <c r="L496" s="199">
        <f t="shared" si="249"/>
        <v>0</v>
      </c>
      <c r="M496" s="199">
        <f t="shared" si="250"/>
        <v>0</v>
      </c>
      <c r="N496" s="199">
        <f t="shared" si="251"/>
        <v>0</v>
      </c>
      <c r="O496" s="200">
        <f t="shared" si="252"/>
        <v>0</v>
      </c>
      <c r="P496" s="199">
        <f t="shared" si="253"/>
        <v>0</v>
      </c>
      <c r="Q496" s="199">
        <f t="shared" si="254"/>
        <v>0</v>
      </c>
      <c r="R496" s="199">
        <f t="shared" si="255"/>
        <v>0</v>
      </c>
      <c r="S496" s="201">
        <f t="shared" si="457"/>
        <v>0</v>
      </c>
      <c r="T496" s="202">
        <f t="shared" si="256"/>
        <v>4</v>
      </c>
      <c r="U496" s="199">
        <f t="shared" si="257"/>
        <v>7</v>
      </c>
      <c r="V496" s="199">
        <f t="shared" si="258"/>
        <v>0</v>
      </c>
      <c r="W496" s="199">
        <f t="shared" si="259"/>
        <v>0</v>
      </c>
      <c r="X496" s="201">
        <f t="shared" si="260"/>
        <v>0</v>
      </c>
      <c r="Y496" s="203">
        <f t="shared" si="261"/>
        <v>3</v>
      </c>
      <c r="Z496" s="199">
        <f t="shared" si="262"/>
        <v>7</v>
      </c>
      <c r="AA496" s="199">
        <f t="shared" si="263"/>
        <v>0</v>
      </c>
      <c r="AB496" s="199">
        <f t="shared" si="264"/>
        <v>0</v>
      </c>
      <c r="AC496" s="201">
        <f t="shared" si="265"/>
        <v>0</v>
      </c>
      <c r="AD496" s="202">
        <f t="shared" si="266"/>
        <v>3</v>
      </c>
      <c r="AE496" s="199">
        <f t="shared" si="267"/>
        <v>0</v>
      </c>
      <c r="AF496" s="199">
        <f t="shared" si="268"/>
        <v>0</v>
      </c>
      <c r="AG496" s="199">
        <f t="shared" si="269"/>
        <v>0</v>
      </c>
      <c r="AH496" s="201">
        <f t="shared" si="270"/>
        <v>0</v>
      </c>
      <c r="AI496" s="204">
        <f t="shared" si="271"/>
        <v>4</v>
      </c>
      <c r="AJ496" s="199">
        <f t="shared" si="272"/>
        <v>0</v>
      </c>
      <c r="AK496" s="199">
        <f t="shared" si="273"/>
        <v>0</v>
      </c>
      <c r="AL496" s="199">
        <f t="shared" si="274"/>
        <v>0</v>
      </c>
      <c r="AM496" s="201">
        <f t="shared" si="275"/>
        <v>0</v>
      </c>
      <c r="AN496" s="204">
        <f t="shared" si="276"/>
        <v>4</v>
      </c>
      <c r="AO496" s="199">
        <f t="shared" si="277"/>
        <v>7</v>
      </c>
      <c r="AP496" s="199">
        <f t="shared" si="278"/>
        <v>0</v>
      </c>
      <c r="AQ496" s="199">
        <f t="shared" si="279"/>
        <v>0</v>
      </c>
      <c r="AR496" s="201">
        <f t="shared" si="280"/>
        <v>0</v>
      </c>
      <c r="AS496" s="204">
        <f t="shared" si="281"/>
        <v>3</v>
      </c>
      <c r="AT496" s="199">
        <f t="shared" si="282"/>
        <v>0</v>
      </c>
      <c r="AU496" s="199">
        <f t="shared" si="283"/>
        <v>0</v>
      </c>
      <c r="AV496" s="199">
        <f t="shared" si="284"/>
        <v>0</v>
      </c>
      <c r="AW496" s="201">
        <f t="shared" si="285"/>
        <v>0</v>
      </c>
      <c r="AX496" s="205">
        <f t="shared" si="286"/>
        <v>4</v>
      </c>
      <c r="AY496" s="199">
        <f t="shared" si="287"/>
        <v>7</v>
      </c>
      <c r="AZ496" s="199">
        <f t="shared" si="288"/>
        <v>0</v>
      </c>
      <c r="BA496" s="199">
        <f t="shared" si="289"/>
        <v>0</v>
      </c>
      <c r="BB496" s="201">
        <f t="shared" si="290"/>
        <v>0</v>
      </c>
      <c r="BC496" s="204">
        <f t="shared" si="291"/>
        <v>3</v>
      </c>
      <c r="BD496" s="199">
        <f t="shared" si="292"/>
        <v>4</v>
      </c>
      <c r="BE496" s="199">
        <f t="shared" si="293"/>
        <v>0</v>
      </c>
      <c r="BF496" s="199">
        <f t="shared" si="294"/>
        <v>0</v>
      </c>
      <c r="BG496" s="201">
        <f t="shared" si="295"/>
        <v>0</v>
      </c>
      <c r="BH496" s="204">
        <f t="shared" si="296"/>
        <v>3</v>
      </c>
      <c r="BI496" s="199">
        <f t="shared" si="297"/>
        <v>0</v>
      </c>
      <c r="BJ496" s="199">
        <f t="shared" si="298"/>
        <v>0</v>
      </c>
      <c r="BK496" s="199">
        <f t="shared" si="299"/>
        <v>0</v>
      </c>
      <c r="BL496" s="201">
        <f t="shared" si="300"/>
        <v>0</v>
      </c>
      <c r="BM496" s="206">
        <f t="shared" si="301"/>
        <v>4</v>
      </c>
      <c r="BN496" s="199">
        <f t="shared" si="302"/>
        <v>0</v>
      </c>
      <c r="BO496" s="199">
        <f t="shared" si="303"/>
        <v>0</v>
      </c>
      <c r="BP496" s="199">
        <f t="shared" si="304"/>
        <v>0</v>
      </c>
      <c r="BQ496" s="201">
        <f t="shared" si="305"/>
        <v>0</v>
      </c>
      <c r="BR496" s="207">
        <f t="shared" si="306"/>
        <v>4</v>
      </c>
      <c r="BS496" s="199">
        <f t="shared" si="307"/>
        <v>8</v>
      </c>
      <c r="BT496" s="199">
        <f t="shared" si="308"/>
        <v>0</v>
      </c>
      <c r="BU496" s="199">
        <f t="shared" si="309"/>
        <v>0</v>
      </c>
      <c r="BV496" s="201">
        <f t="shared" si="310"/>
        <v>0</v>
      </c>
      <c r="BW496" s="207">
        <f t="shared" si="311"/>
        <v>3</v>
      </c>
      <c r="BX496" s="235">
        <v>50</v>
      </c>
      <c r="BY496" s="235">
        <v>50</v>
      </c>
      <c r="BZ496" s="193" t="e">
        <f t="shared" si="312"/>
        <v>#VALUE!</v>
      </c>
      <c r="CA496" s="193">
        <f t="shared" si="313"/>
        <v>20</v>
      </c>
      <c r="CB496" s="193" t="e">
        <f t="shared" si="314"/>
        <v>#VALUE!</v>
      </c>
      <c r="CC496" s="193" t="e">
        <f t="shared" si="315"/>
        <v>#VALUE!</v>
      </c>
      <c r="CD496" s="193" t="e">
        <f t="shared" si="316"/>
        <v>#VALUE!</v>
      </c>
      <c r="CE496" s="193" t="e">
        <f t="shared" si="317"/>
        <v>#VALUE!</v>
      </c>
      <c r="CF496" s="193" t="e">
        <f t="shared" si="318"/>
        <v>#VALUE!</v>
      </c>
      <c r="CG496" s="193" t="e">
        <f t="shared" si="319"/>
        <v>#VALUE!</v>
      </c>
      <c r="CH496" s="193" t="e">
        <f t="shared" si="320"/>
        <v>#VALUE!</v>
      </c>
      <c r="CI496" s="193" t="e">
        <f t="shared" si="321"/>
        <v>#VALUE!</v>
      </c>
      <c r="CJ496" s="193" t="e">
        <f t="shared" si="322"/>
        <v>#VALUE!</v>
      </c>
      <c r="CK496" s="193" t="e">
        <f t="shared" si="323"/>
        <v>#VALUE!</v>
      </c>
      <c r="CL496" s="193" t="e">
        <f t="shared" si="324"/>
        <v>#VALUE!</v>
      </c>
      <c r="CM496" s="193" t="e">
        <f t="shared" si="325"/>
        <v>#VALUE!</v>
      </c>
      <c r="CN496" s="193" t="e">
        <f t="shared" si="326"/>
        <v>#VALUE!</v>
      </c>
      <c r="CO496" s="209" t="str">
        <f t="shared" si="327"/>
        <v>2023PEC AI 336</v>
      </c>
      <c r="CP496" s="193" t="e">
        <f t="shared" si="328"/>
        <v>#VALUE!</v>
      </c>
      <c r="CQ496" s="158"/>
      <c r="CR496" s="193">
        <f t="shared" si="329"/>
        <v>20</v>
      </c>
      <c r="CS496" s="193" t="e">
        <f t="shared" si="330"/>
        <v>#VALUE!</v>
      </c>
      <c r="CT496" s="193" t="e">
        <f t="shared" si="331"/>
        <v>#VALUE!</v>
      </c>
      <c r="CU496" s="193" t="e">
        <f t="shared" si="332"/>
        <v>#VALUE!</v>
      </c>
      <c r="CV496" s="193" t="e">
        <f t="shared" si="333"/>
        <v>#VALUE!</v>
      </c>
      <c r="CW496" s="193" t="e">
        <f t="shared" si="334"/>
        <v>#VALUE!</v>
      </c>
      <c r="CX496" s="193" t="e">
        <f t="shared" si="335"/>
        <v>#VALUE!</v>
      </c>
      <c r="CY496" s="193" t="e">
        <f t="shared" si="336"/>
        <v>#VALUE!</v>
      </c>
      <c r="CZ496" s="193" t="e">
        <f t="shared" si="337"/>
        <v>#VALUE!</v>
      </c>
      <c r="DA496" s="193" t="e">
        <f t="shared" si="338"/>
        <v>#VALUE!</v>
      </c>
      <c r="DB496" s="193" t="e">
        <f t="shared" si="339"/>
        <v>#VALUE!</v>
      </c>
      <c r="DC496" s="193" t="e">
        <f t="shared" si="340"/>
        <v>#VALUE!</v>
      </c>
      <c r="DD496" s="193" t="e">
        <f t="shared" si="341"/>
        <v>#VALUE!</v>
      </c>
      <c r="DE496" s="159"/>
      <c r="DF496" s="159" t="e">
        <f t="shared" si="342"/>
        <v>#VALUE!</v>
      </c>
      <c r="DG496" s="159"/>
      <c r="DH496" s="159"/>
      <c r="DI496" s="159"/>
      <c r="DJ496" s="159"/>
      <c r="DK496" s="159"/>
      <c r="DL496" s="159"/>
      <c r="DM496" s="159"/>
      <c r="DN496" s="159"/>
      <c r="DO496" s="159"/>
      <c r="DP496" s="159"/>
      <c r="DQ496" s="159"/>
      <c r="DR496" s="159">
        <f t="shared" si="343"/>
        <v>50</v>
      </c>
      <c r="DS496" s="188">
        <f t="shared" si="344"/>
        <v>10</v>
      </c>
      <c r="DT496" s="159">
        <f t="shared" si="345"/>
        <v>7</v>
      </c>
      <c r="DU496" s="159">
        <f t="shared" si="346"/>
        <v>7</v>
      </c>
      <c r="DV496" s="159">
        <f t="shared" si="347"/>
        <v>7</v>
      </c>
      <c r="DW496" s="159">
        <f t="shared" si="348"/>
        <v>7</v>
      </c>
      <c r="DX496" s="159">
        <f t="shared" si="349"/>
        <v>4</v>
      </c>
      <c r="DY496" s="210">
        <f t="shared" si="350"/>
        <v>8</v>
      </c>
      <c r="DZ496" s="159">
        <f t="shared" si="351"/>
        <v>50</v>
      </c>
      <c r="EA496" s="159">
        <f t="shared" si="352"/>
        <v>10</v>
      </c>
      <c r="EB496" s="159">
        <f t="shared" si="353"/>
        <v>0</v>
      </c>
      <c r="EC496" s="159">
        <f t="shared" si="472"/>
        <v>7</v>
      </c>
      <c r="ED496" s="159">
        <f t="shared" si="472"/>
        <v>7</v>
      </c>
      <c r="EE496" s="159">
        <f t="shared" si="473"/>
        <v>0</v>
      </c>
      <c r="EF496" s="159">
        <f t="shared" si="473"/>
        <v>0</v>
      </c>
      <c r="EG496" s="159">
        <f t="shared" si="354"/>
        <v>7</v>
      </c>
      <c r="EH496" s="159">
        <f t="shared" si="355"/>
        <v>0</v>
      </c>
      <c r="EI496" s="159">
        <f t="shared" si="474"/>
        <v>7</v>
      </c>
      <c r="EJ496" s="159">
        <f t="shared" si="474"/>
        <v>4</v>
      </c>
      <c r="EK496" s="159">
        <f t="shared" si="475"/>
        <v>0</v>
      </c>
      <c r="EL496" s="159">
        <f t="shared" si="475"/>
        <v>0</v>
      </c>
      <c r="EM496" s="159">
        <f t="shared" si="356"/>
        <v>8</v>
      </c>
      <c r="EN496" s="159"/>
      <c r="EO496" s="159"/>
      <c r="EP496" s="188">
        <f t="shared" si="357"/>
        <v>10</v>
      </c>
      <c r="EQ496" s="159">
        <f t="shared" si="358"/>
        <v>8</v>
      </c>
      <c r="ER496" s="159">
        <f t="shared" si="359"/>
        <v>9</v>
      </c>
      <c r="ES496" s="159">
        <f t="shared" si="360"/>
        <v>9</v>
      </c>
      <c r="ET496" s="159">
        <f t="shared" si="361"/>
        <v>6</v>
      </c>
      <c r="EU496" s="159">
        <f t="shared" si="362"/>
        <v>8</v>
      </c>
      <c r="EV496" s="159"/>
      <c r="EW496" s="159">
        <f t="shared" si="363"/>
        <v>50</v>
      </c>
      <c r="EX496" s="159">
        <f t="shared" si="364"/>
        <v>10</v>
      </c>
      <c r="EY496" s="159">
        <f t="shared" si="365"/>
        <v>0</v>
      </c>
      <c r="EZ496" s="159">
        <f t="shared" si="476"/>
        <v>8</v>
      </c>
      <c r="FA496" s="159">
        <f t="shared" si="476"/>
        <v>9</v>
      </c>
      <c r="FB496" s="159">
        <f t="shared" si="477"/>
        <v>0</v>
      </c>
      <c r="FC496" s="159">
        <f t="shared" si="477"/>
        <v>0</v>
      </c>
      <c r="FD496" s="159">
        <f t="shared" si="366"/>
        <v>9</v>
      </c>
      <c r="FE496" s="159">
        <f t="shared" si="367"/>
        <v>0</v>
      </c>
      <c r="FF496" s="159">
        <f t="shared" si="478"/>
        <v>6</v>
      </c>
      <c r="FG496" s="159">
        <f t="shared" si="478"/>
        <v>8</v>
      </c>
      <c r="FH496" s="159">
        <f t="shared" si="368"/>
        <v>0</v>
      </c>
      <c r="FI496" s="159">
        <v>0</v>
      </c>
      <c r="FJ496" s="159">
        <v>0</v>
      </c>
      <c r="FK496" s="159"/>
      <c r="FL496" s="159"/>
      <c r="FM496" s="235">
        <v>50</v>
      </c>
    </row>
    <row r="497" spans="1:169" ht="18" x14ac:dyDescent="0.2">
      <c r="A497" s="194">
        <v>484</v>
      </c>
      <c r="B497" s="195">
        <v>211423243487</v>
      </c>
      <c r="C497" s="196" t="s">
        <v>1633</v>
      </c>
      <c r="D497" s="197"/>
      <c r="E497" s="198" t="s">
        <v>1634</v>
      </c>
      <c r="F497" s="199">
        <f t="shared" si="243"/>
        <v>2</v>
      </c>
      <c r="G497" s="199">
        <f t="shared" si="244"/>
        <v>2</v>
      </c>
      <c r="H497" s="199">
        <f t="shared" si="245"/>
        <v>2</v>
      </c>
      <c r="I497" s="199">
        <f t="shared" si="246"/>
        <v>2</v>
      </c>
      <c r="J497" s="199">
        <f t="shared" si="247"/>
        <v>2</v>
      </c>
      <c r="K497" s="199">
        <f t="shared" si="248"/>
        <v>2</v>
      </c>
      <c r="L497" s="199">
        <f t="shared" si="249"/>
        <v>2</v>
      </c>
      <c r="M497" s="199">
        <f t="shared" si="250"/>
        <v>0</v>
      </c>
      <c r="N497" s="199">
        <f t="shared" si="251"/>
        <v>0</v>
      </c>
      <c r="O497" s="200">
        <f t="shared" si="252"/>
        <v>0</v>
      </c>
      <c r="P497" s="199">
        <f t="shared" si="253"/>
        <v>10</v>
      </c>
      <c r="Q497" s="199">
        <f t="shared" si="254"/>
        <v>0</v>
      </c>
      <c r="R497" s="199">
        <f t="shared" si="255"/>
        <v>0</v>
      </c>
      <c r="S497" s="201">
        <f t="shared" si="457"/>
        <v>0</v>
      </c>
      <c r="T497" s="202">
        <f t="shared" si="256"/>
        <v>3</v>
      </c>
      <c r="U497" s="199">
        <f t="shared" si="257"/>
        <v>0</v>
      </c>
      <c r="V497" s="199">
        <f t="shared" si="258"/>
        <v>0</v>
      </c>
      <c r="W497" s="199">
        <f t="shared" si="259"/>
        <v>0</v>
      </c>
      <c r="X497" s="201">
        <f t="shared" si="260"/>
        <v>0</v>
      </c>
      <c r="Y497" s="203">
        <f t="shared" si="261"/>
        <v>4</v>
      </c>
      <c r="Z497" s="199">
        <f t="shared" si="262"/>
        <v>0</v>
      </c>
      <c r="AA497" s="199">
        <f t="shared" si="263"/>
        <v>0</v>
      </c>
      <c r="AB497" s="199">
        <f t="shared" si="264"/>
        <v>0</v>
      </c>
      <c r="AC497" s="201">
        <f t="shared" si="265"/>
        <v>0</v>
      </c>
      <c r="AD497" s="202">
        <f t="shared" si="266"/>
        <v>4</v>
      </c>
      <c r="AE497" s="199">
        <f t="shared" si="267"/>
        <v>10</v>
      </c>
      <c r="AF497" s="199">
        <f t="shared" si="268"/>
        <v>0</v>
      </c>
      <c r="AG497" s="199">
        <f t="shared" si="269"/>
        <v>0</v>
      </c>
      <c r="AH497" s="201">
        <f t="shared" si="270"/>
        <v>0</v>
      </c>
      <c r="AI497" s="204">
        <f t="shared" si="271"/>
        <v>3</v>
      </c>
      <c r="AJ497" s="199">
        <f t="shared" si="272"/>
        <v>9</v>
      </c>
      <c r="AK497" s="199">
        <f t="shared" si="273"/>
        <v>0</v>
      </c>
      <c r="AL497" s="199">
        <f t="shared" si="274"/>
        <v>0</v>
      </c>
      <c r="AM497" s="201">
        <f t="shared" si="275"/>
        <v>0</v>
      </c>
      <c r="AN497" s="204">
        <f t="shared" si="276"/>
        <v>3</v>
      </c>
      <c r="AO497" s="199">
        <f t="shared" si="277"/>
        <v>0</v>
      </c>
      <c r="AP497" s="199">
        <f t="shared" si="278"/>
        <v>0</v>
      </c>
      <c r="AQ497" s="199">
        <f t="shared" si="279"/>
        <v>0</v>
      </c>
      <c r="AR497" s="201">
        <f t="shared" si="280"/>
        <v>0</v>
      </c>
      <c r="AS497" s="204">
        <f t="shared" si="281"/>
        <v>4</v>
      </c>
      <c r="AT497" s="199">
        <f t="shared" si="282"/>
        <v>10</v>
      </c>
      <c r="AU497" s="199">
        <f t="shared" si="283"/>
        <v>0</v>
      </c>
      <c r="AV497" s="199">
        <f t="shared" si="284"/>
        <v>0</v>
      </c>
      <c r="AW497" s="201">
        <f t="shared" si="285"/>
        <v>0</v>
      </c>
      <c r="AX497" s="205">
        <f t="shared" si="286"/>
        <v>3</v>
      </c>
      <c r="AY497" s="199">
        <f t="shared" si="287"/>
        <v>0</v>
      </c>
      <c r="AZ497" s="199">
        <f t="shared" si="288"/>
        <v>0</v>
      </c>
      <c r="BA497" s="199">
        <f t="shared" si="289"/>
        <v>0</v>
      </c>
      <c r="BB497" s="201">
        <f t="shared" si="290"/>
        <v>0</v>
      </c>
      <c r="BC497" s="204">
        <f t="shared" si="291"/>
        <v>4</v>
      </c>
      <c r="BD497" s="199">
        <f t="shared" si="292"/>
        <v>0</v>
      </c>
      <c r="BE497" s="199">
        <f t="shared" si="293"/>
        <v>0</v>
      </c>
      <c r="BF497" s="199">
        <f t="shared" si="294"/>
        <v>0</v>
      </c>
      <c r="BG497" s="201">
        <f t="shared" si="295"/>
        <v>0</v>
      </c>
      <c r="BH497" s="204">
        <f t="shared" si="296"/>
        <v>4</v>
      </c>
      <c r="BI497" s="199">
        <f t="shared" si="297"/>
        <v>6</v>
      </c>
      <c r="BJ497" s="199">
        <f t="shared" si="298"/>
        <v>0</v>
      </c>
      <c r="BK497" s="199">
        <f t="shared" si="299"/>
        <v>0</v>
      </c>
      <c r="BL497" s="201">
        <f t="shared" si="300"/>
        <v>0</v>
      </c>
      <c r="BM497" s="206">
        <f t="shared" si="301"/>
        <v>3</v>
      </c>
      <c r="BN497" s="199">
        <f t="shared" si="302"/>
        <v>10</v>
      </c>
      <c r="BO497" s="199">
        <f t="shared" si="303"/>
        <v>0</v>
      </c>
      <c r="BP497" s="199">
        <f t="shared" si="304"/>
        <v>0</v>
      </c>
      <c r="BQ497" s="201">
        <f t="shared" si="305"/>
        <v>0</v>
      </c>
      <c r="BR497" s="207">
        <f t="shared" si="306"/>
        <v>3</v>
      </c>
      <c r="BS497" s="199">
        <f t="shared" si="307"/>
        <v>0</v>
      </c>
      <c r="BT497" s="199">
        <f t="shared" si="308"/>
        <v>0</v>
      </c>
      <c r="BU497" s="199">
        <f t="shared" si="309"/>
        <v>0</v>
      </c>
      <c r="BV497" s="201">
        <f t="shared" si="310"/>
        <v>0</v>
      </c>
      <c r="BW497" s="207">
        <f t="shared" si="311"/>
        <v>4</v>
      </c>
      <c r="BX497" s="235">
        <v>69</v>
      </c>
      <c r="BY497" s="235">
        <v>69</v>
      </c>
      <c r="BZ497" s="193" t="e">
        <f t="shared" si="312"/>
        <v>#VALUE!</v>
      </c>
      <c r="CA497" s="193">
        <f t="shared" si="313"/>
        <v>20</v>
      </c>
      <c r="CB497" s="193" t="e">
        <f t="shared" si="314"/>
        <v>#VALUE!</v>
      </c>
      <c r="CC497" s="193" t="e">
        <f t="shared" si="315"/>
        <v>#VALUE!</v>
      </c>
      <c r="CD497" s="193" t="e">
        <f t="shared" si="316"/>
        <v>#VALUE!</v>
      </c>
      <c r="CE497" s="193" t="e">
        <f t="shared" si="317"/>
        <v>#VALUE!</v>
      </c>
      <c r="CF497" s="193" t="e">
        <f t="shared" si="318"/>
        <v>#VALUE!</v>
      </c>
      <c r="CG497" s="193" t="e">
        <f t="shared" si="319"/>
        <v>#VALUE!</v>
      </c>
      <c r="CH497" s="193" t="e">
        <f t="shared" si="320"/>
        <v>#VALUE!</v>
      </c>
      <c r="CI497" s="193" t="e">
        <f t="shared" si="321"/>
        <v>#VALUE!</v>
      </c>
      <c r="CJ497" s="193" t="e">
        <f t="shared" si="322"/>
        <v>#VALUE!</v>
      </c>
      <c r="CK497" s="193" t="e">
        <f t="shared" si="323"/>
        <v>#VALUE!</v>
      </c>
      <c r="CL497" s="193" t="e">
        <f t="shared" si="324"/>
        <v>#VALUE!</v>
      </c>
      <c r="CM497" s="193" t="e">
        <f t="shared" si="325"/>
        <v>#VALUE!</v>
      </c>
      <c r="CN497" s="193" t="e">
        <f t="shared" si="326"/>
        <v>#VALUE!</v>
      </c>
      <c r="CO497" s="209" t="str">
        <f t="shared" si="327"/>
        <v>2023PEC AI 337</v>
      </c>
      <c r="CP497" s="193" t="e">
        <f t="shared" si="328"/>
        <v>#VALUE!</v>
      </c>
      <c r="CQ497" s="158"/>
      <c r="CR497" s="193">
        <f t="shared" si="329"/>
        <v>20</v>
      </c>
      <c r="CS497" s="193" t="e">
        <f t="shared" si="330"/>
        <v>#VALUE!</v>
      </c>
      <c r="CT497" s="193" t="e">
        <f t="shared" si="331"/>
        <v>#VALUE!</v>
      </c>
      <c r="CU497" s="193" t="e">
        <f t="shared" si="332"/>
        <v>#VALUE!</v>
      </c>
      <c r="CV497" s="193" t="e">
        <f t="shared" si="333"/>
        <v>#VALUE!</v>
      </c>
      <c r="CW497" s="193" t="e">
        <f t="shared" si="334"/>
        <v>#VALUE!</v>
      </c>
      <c r="CX497" s="193" t="e">
        <f t="shared" si="335"/>
        <v>#VALUE!</v>
      </c>
      <c r="CY497" s="193" t="e">
        <f t="shared" si="336"/>
        <v>#VALUE!</v>
      </c>
      <c r="CZ497" s="193" t="e">
        <f t="shared" si="337"/>
        <v>#VALUE!</v>
      </c>
      <c r="DA497" s="193" t="e">
        <f t="shared" si="338"/>
        <v>#VALUE!</v>
      </c>
      <c r="DB497" s="193" t="e">
        <f t="shared" si="339"/>
        <v>#VALUE!</v>
      </c>
      <c r="DC497" s="193" t="e">
        <f t="shared" si="340"/>
        <v>#VALUE!</v>
      </c>
      <c r="DD497" s="193" t="e">
        <f t="shared" si="341"/>
        <v>#VALUE!</v>
      </c>
      <c r="DE497" s="159"/>
      <c r="DF497" s="159" t="e">
        <f t="shared" si="342"/>
        <v>#VALUE!</v>
      </c>
      <c r="DG497" s="159"/>
      <c r="DH497" s="159"/>
      <c r="DI497" s="159"/>
      <c r="DJ497" s="159"/>
      <c r="DK497" s="159"/>
      <c r="DL497" s="159"/>
      <c r="DM497" s="159"/>
      <c r="DN497" s="159"/>
      <c r="DO497" s="159"/>
      <c r="DP497" s="159"/>
      <c r="DQ497" s="159"/>
      <c r="DR497" s="159">
        <f t="shared" si="343"/>
        <v>69</v>
      </c>
      <c r="DS497" s="188">
        <f t="shared" si="344"/>
        <v>14</v>
      </c>
      <c r="DT497" s="159">
        <f t="shared" si="345"/>
        <v>10</v>
      </c>
      <c r="DU497" s="159">
        <f t="shared" si="346"/>
        <v>10</v>
      </c>
      <c r="DV497" s="159">
        <f t="shared" si="347"/>
        <v>9</v>
      </c>
      <c r="DW497" s="159">
        <f t="shared" si="348"/>
        <v>10</v>
      </c>
      <c r="DX497" s="159">
        <f t="shared" si="349"/>
        <v>6</v>
      </c>
      <c r="DY497" s="210">
        <f t="shared" si="350"/>
        <v>10</v>
      </c>
      <c r="DZ497" s="159">
        <f t="shared" si="351"/>
        <v>69</v>
      </c>
      <c r="EA497" s="159">
        <f t="shared" si="352"/>
        <v>14</v>
      </c>
      <c r="EB497" s="159">
        <f t="shared" si="353"/>
        <v>10</v>
      </c>
      <c r="EC497" s="159">
        <f t="shared" si="472"/>
        <v>0</v>
      </c>
      <c r="ED497" s="159">
        <f t="shared" si="472"/>
        <v>0</v>
      </c>
      <c r="EE497" s="159">
        <f t="shared" si="473"/>
        <v>10</v>
      </c>
      <c r="EF497" s="159">
        <f t="shared" si="473"/>
        <v>9</v>
      </c>
      <c r="EG497" s="159">
        <f t="shared" si="354"/>
        <v>0</v>
      </c>
      <c r="EH497" s="159">
        <f t="shared" si="355"/>
        <v>10</v>
      </c>
      <c r="EI497" s="159">
        <f t="shared" si="474"/>
        <v>0</v>
      </c>
      <c r="EJ497" s="159">
        <f t="shared" si="474"/>
        <v>0</v>
      </c>
      <c r="EK497" s="159">
        <f t="shared" si="475"/>
        <v>6</v>
      </c>
      <c r="EL497" s="159">
        <f t="shared" si="475"/>
        <v>10</v>
      </c>
      <c r="EM497" s="159">
        <f t="shared" si="356"/>
        <v>0</v>
      </c>
      <c r="EN497" s="159"/>
      <c r="EO497" s="159"/>
      <c r="EP497" s="188">
        <f t="shared" si="357"/>
        <v>14</v>
      </c>
      <c r="EQ497" s="159">
        <f t="shared" si="358"/>
        <v>12</v>
      </c>
      <c r="ER497" s="159">
        <f t="shared" si="359"/>
        <v>12</v>
      </c>
      <c r="ES497" s="159">
        <f t="shared" si="360"/>
        <v>11</v>
      </c>
      <c r="ET497" s="159">
        <f t="shared" si="361"/>
        <v>9</v>
      </c>
      <c r="EU497" s="159">
        <f t="shared" si="362"/>
        <v>11</v>
      </c>
      <c r="EV497" s="159"/>
      <c r="EW497" s="159">
        <f t="shared" si="363"/>
        <v>69</v>
      </c>
      <c r="EX497" s="159">
        <f t="shared" si="364"/>
        <v>14</v>
      </c>
      <c r="EY497" s="159">
        <f t="shared" si="365"/>
        <v>12</v>
      </c>
      <c r="EZ497" s="159">
        <f t="shared" si="476"/>
        <v>0</v>
      </c>
      <c r="FA497" s="159">
        <f t="shared" si="476"/>
        <v>0</v>
      </c>
      <c r="FB497" s="159">
        <f t="shared" si="477"/>
        <v>12</v>
      </c>
      <c r="FC497" s="159">
        <f t="shared" si="477"/>
        <v>11</v>
      </c>
      <c r="FD497" s="159">
        <f t="shared" si="366"/>
        <v>0</v>
      </c>
      <c r="FE497" s="159">
        <f t="shared" si="367"/>
        <v>9</v>
      </c>
      <c r="FF497" s="159">
        <f t="shared" si="478"/>
        <v>0</v>
      </c>
      <c r="FG497" s="159">
        <f t="shared" si="478"/>
        <v>0</v>
      </c>
      <c r="FH497" s="159">
        <f t="shared" si="368"/>
        <v>11</v>
      </c>
      <c r="FI497" s="159">
        <v>0</v>
      </c>
      <c r="FJ497" s="159">
        <v>0</v>
      </c>
      <c r="FK497" s="159"/>
      <c r="FL497" s="159"/>
      <c r="FM497" s="235">
        <v>69</v>
      </c>
    </row>
    <row r="498" spans="1:169" ht="18" x14ac:dyDescent="0.2">
      <c r="A498" s="213">
        <v>485</v>
      </c>
      <c r="B498" s="211">
        <v>211423243488</v>
      </c>
      <c r="C498" s="211" t="s">
        <v>1635</v>
      </c>
      <c r="D498" s="197"/>
      <c r="E498" s="212" t="s">
        <v>1636</v>
      </c>
      <c r="F498" s="199">
        <f t="shared" si="243"/>
        <v>2</v>
      </c>
      <c r="G498" s="199">
        <f t="shared" si="244"/>
        <v>2</v>
      </c>
      <c r="H498" s="199">
        <f t="shared" si="245"/>
        <v>2</v>
      </c>
      <c r="I498" s="199">
        <f t="shared" si="246"/>
        <v>2</v>
      </c>
      <c r="J498" s="199">
        <f t="shared" si="247"/>
        <v>2</v>
      </c>
      <c r="K498" s="199">
        <f t="shared" si="248"/>
        <v>0</v>
      </c>
      <c r="L498" s="199">
        <f t="shared" si="249"/>
        <v>0</v>
      </c>
      <c r="M498" s="199">
        <f t="shared" si="250"/>
        <v>0</v>
      </c>
      <c r="N498" s="199">
        <f t="shared" si="251"/>
        <v>0</v>
      </c>
      <c r="O498" s="200">
        <f t="shared" si="252"/>
        <v>0</v>
      </c>
      <c r="P498" s="199">
        <f t="shared" si="253"/>
        <v>0</v>
      </c>
      <c r="Q498" s="199">
        <f t="shared" si="254"/>
        <v>0</v>
      </c>
      <c r="R498" s="199">
        <f t="shared" si="255"/>
        <v>0</v>
      </c>
      <c r="S498" s="201">
        <f t="shared" si="457"/>
        <v>0</v>
      </c>
      <c r="T498" s="202">
        <f t="shared" si="256"/>
        <v>4</v>
      </c>
      <c r="U498" s="199">
        <f t="shared" si="257"/>
        <v>7</v>
      </c>
      <c r="V498" s="199">
        <f t="shared" si="258"/>
        <v>0</v>
      </c>
      <c r="W498" s="199">
        <f t="shared" si="259"/>
        <v>0</v>
      </c>
      <c r="X498" s="201">
        <f t="shared" si="260"/>
        <v>0</v>
      </c>
      <c r="Y498" s="203">
        <f t="shared" si="261"/>
        <v>3</v>
      </c>
      <c r="Z498" s="199">
        <f t="shared" si="262"/>
        <v>7</v>
      </c>
      <c r="AA498" s="199">
        <f t="shared" si="263"/>
        <v>0</v>
      </c>
      <c r="AB498" s="199">
        <f t="shared" si="264"/>
        <v>0</v>
      </c>
      <c r="AC498" s="201">
        <f t="shared" si="265"/>
        <v>0</v>
      </c>
      <c r="AD498" s="202">
        <f t="shared" si="266"/>
        <v>3</v>
      </c>
      <c r="AE498" s="199">
        <f t="shared" si="267"/>
        <v>0</v>
      </c>
      <c r="AF498" s="199">
        <f t="shared" si="268"/>
        <v>0</v>
      </c>
      <c r="AG498" s="199">
        <f t="shared" si="269"/>
        <v>0</v>
      </c>
      <c r="AH498" s="201">
        <f t="shared" si="270"/>
        <v>0</v>
      </c>
      <c r="AI498" s="204">
        <f t="shared" si="271"/>
        <v>4</v>
      </c>
      <c r="AJ498" s="199">
        <f t="shared" si="272"/>
        <v>0</v>
      </c>
      <c r="AK498" s="199">
        <f t="shared" si="273"/>
        <v>0</v>
      </c>
      <c r="AL498" s="199">
        <f t="shared" si="274"/>
        <v>0</v>
      </c>
      <c r="AM498" s="201">
        <f t="shared" si="275"/>
        <v>0</v>
      </c>
      <c r="AN498" s="204">
        <f t="shared" si="276"/>
        <v>4</v>
      </c>
      <c r="AO498" s="199">
        <f t="shared" si="277"/>
        <v>7</v>
      </c>
      <c r="AP498" s="199">
        <f t="shared" si="278"/>
        <v>0</v>
      </c>
      <c r="AQ498" s="199">
        <f t="shared" si="279"/>
        <v>0</v>
      </c>
      <c r="AR498" s="201">
        <f t="shared" si="280"/>
        <v>0</v>
      </c>
      <c r="AS498" s="204">
        <f t="shared" si="281"/>
        <v>3</v>
      </c>
      <c r="AT498" s="199">
        <f t="shared" si="282"/>
        <v>0</v>
      </c>
      <c r="AU498" s="199">
        <f t="shared" si="283"/>
        <v>0</v>
      </c>
      <c r="AV498" s="199">
        <f t="shared" si="284"/>
        <v>0</v>
      </c>
      <c r="AW498" s="201">
        <f t="shared" si="285"/>
        <v>0</v>
      </c>
      <c r="AX498" s="205">
        <f t="shared" si="286"/>
        <v>4</v>
      </c>
      <c r="AY498" s="199">
        <f t="shared" si="287"/>
        <v>7</v>
      </c>
      <c r="AZ498" s="199">
        <f t="shared" si="288"/>
        <v>0</v>
      </c>
      <c r="BA498" s="199">
        <f t="shared" si="289"/>
        <v>0</v>
      </c>
      <c r="BB498" s="201">
        <f t="shared" si="290"/>
        <v>0</v>
      </c>
      <c r="BC498" s="204">
        <f t="shared" si="291"/>
        <v>3</v>
      </c>
      <c r="BD498" s="199">
        <f t="shared" si="292"/>
        <v>4</v>
      </c>
      <c r="BE498" s="199">
        <f t="shared" si="293"/>
        <v>0</v>
      </c>
      <c r="BF498" s="199">
        <f t="shared" si="294"/>
        <v>0</v>
      </c>
      <c r="BG498" s="201">
        <f t="shared" si="295"/>
        <v>0</v>
      </c>
      <c r="BH498" s="204">
        <f t="shared" si="296"/>
        <v>3</v>
      </c>
      <c r="BI498" s="199">
        <f t="shared" si="297"/>
        <v>0</v>
      </c>
      <c r="BJ498" s="199">
        <f t="shared" si="298"/>
        <v>0</v>
      </c>
      <c r="BK498" s="199">
        <f t="shared" si="299"/>
        <v>0</v>
      </c>
      <c r="BL498" s="201">
        <f t="shared" si="300"/>
        <v>0</v>
      </c>
      <c r="BM498" s="206">
        <f t="shared" si="301"/>
        <v>4</v>
      </c>
      <c r="BN498" s="199">
        <f t="shared" si="302"/>
        <v>0</v>
      </c>
      <c r="BO498" s="199">
        <f t="shared" si="303"/>
        <v>0</v>
      </c>
      <c r="BP498" s="199">
        <f t="shared" si="304"/>
        <v>0</v>
      </c>
      <c r="BQ498" s="201">
        <f t="shared" si="305"/>
        <v>0</v>
      </c>
      <c r="BR498" s="207">
        <f t="shared" si="306"/>
        <v>4</v>
      </c>
      <c r="BS498" s="199">
        <f t="shared" si="307"/>
        <v>8</v>
      </c>
      <c r="BT498" s="199">
        <f t="shared" si="308"/>
        <v>0</v>
      </c>
      <c r="BU498" s="199">
        <f t="shared" si="309"/>
        <v>0</v>
      </c>
      <c r="BV498" s="201">
        <f t="shared" si="310"/>
        <v>0</v>
      </c>
      <c r="BW498" s="207">
        <f t="shared" si="311"/>
        <v>3</v>
      </c>
      <c r="BX498" s="235">
        <v>50</v>
      </c>
      <c r="BY498" s="235">
        <v>50</v>
      </c>
      <c r="BZ498" s="193" t="e">
        <f t="shared" si="312"/>
        <v>#VALUE!</v>
      </c>
      <c r="CA498" s="193">
        <f t="shared" si="313"/>
        <v>20</v>
      </c>
      <c r="CB498" s="193" t="e">
        <f t="shared" si="314"/>
        <v>#VALUE!</v>
      </c>
      <c r="CC498" s="193" t="e">
        <f t="shared" si="315"/>
        <v>#VALUE!</v>
      </c>
      <c r="CD498" s="193" t="e">
        <f t="shared" si="316"/>
        <v>#VALUE!</v>
      </c>
      <c r="CE498" s="193" t="e">
        <f t="shared" si="317"/>
        <v>#VALUE!</v>
      </c>
      <c r="CF498" s="193" t="e">
        <f t="shared" si="318"/>
        <v>#VALUE!</v>
      </c>
      <c r="CG498" s="193" t="e">
        <f t="shared" si="319"/>
        <v>#VALUE!</v>
      </c>
      <c r="CH498" s="193" t="e">
        <f t="shared" si="320"/>
        <v>#VALUE!</v>
      </c>
      <c r="CI498" s="193" t="e">
        <f t="shared" si="321"/>
        <v>#VALUE!</v>
      </c>
      <c r="CJ498" s="193" t="e">
        <f t="shared" si="322"/>
        <v>#VALUE!</v>
      </c>
      <c r="CK498" s="193" t="e">
        <f t="shared" si="323"/>
        <v>#VALUE!</v>
      </c>
      <c r="CL498" s="193" t="e">
        <f t="shared" si="324"/>
        <v>#VALUE!</v>
      </c>
      <c r="CM498" s="193" t="e">
        <f t="shared" si="325"/>
        <v>#VALUE!</v>
      </c>
      <c r="CN498" s="193" t="e">
        <f t="shared" si="326"/>
        <v>#VALUE!</v>
      </c>
      <c r="CO498" s="209" t="str">
        <f t="shared" si="327"/>
        <v>2023PEC AI 280</v>
      </c>
      <c r="CP498" s="193" t="e">
        <f t="shared" si="328"/>
        <v>#VALUE!</v>
      </c>
      <c r="CQ498" s="158"/>
      <c r="CR498" s="193">
        <f t="shared" si="329"/>
        <v>20</v>
      </c>
      <c r="CS498" s="193" t="e">
        <f t="shared" si="330"/>
        <v>#VALUE!</v>
      </c>
      <c r="CT498" s="193" t="e">
        <f t="shared" si="331"/>
        <v>#VALUE!</v>
      </c>
      <c r="CU498" s="193" t="e">
        <f t="shared" si="332"/>
        <v>#VALUE!</v>
      </c>
      <c r="CV498" s="193" t="e">
        <f t="shared" si="333"/>
        <v>#VALUE!</v>
      </c>
      <c r="CW498" s="193" t="e">
        <f t="shared" si="334"/>
        <v>#VALUE!</v>
      </c>
      <c r="CX498" s="193" t="e">
        <f t="shared" si="335"/>
        <v>#VALUE!</v>
      </c>
      <c r="CY498" s="193" t="e">
        <f t="shared" si="336"/>
        <v>#VALUE!</v>
      </c>
      <c r="CZ498" s="193" t="e">
        <f t="shared" si="337"/>
        <v>#VALUE!</v>
      </c>
      <c r="DA498" s="193" t="e">
        <f t="shared" si="338"/>
        <v>#VALUE!</v>
      </c>
      <c r="DB498" s="193" t="e">
        <f t="shared" si="339"/>
        <v>#VALUE!</v>
      </c>
      <c r="DC498" s="193" t="e">
        <f t="shared" si="340"/>
        <v>#VALUE!</v>
      </c>
      <c r="DD498" s="193" t="e">
        <f t="shared" si="341"/>
        <v>#VALUE!</v>
      </c>
      <c r="DE498" s="159"/>
      <c r="DF498" s="159" t="e">
        <f t="shared" si="342"/>
        <v>#VALUE!</v>
      </c>
      <c r="DG498" s="159"/>
      <c r="DH498" s="159"/>
      <c r="DI498" s="159"/>
      <c r="DJ498" s="159"/>
      <c r="DK498" s="159"/>
      <c r="DL498" s="159"/>
      <c r="DM498" s="159"/>
      <c r="DN498" s="159"/>
      <c r="DO498" s="159"/>
      <c r="DP498" s="159"/>
      <c r="DQ498" s="159"/>
      <c r="DR498" s="159">
        <f t="shared" si="343"/>
        <v>50</v>
      </c>
      <c r="DS498" s="188">
        <f t="shared" si="344"/>
        <v>10</v>
      </c>
      <c r="DT498" s="159">
        <f t="shared" si="345"/>
        <v>7</v>
      </c>
      <c r="DU498" s="159">
        <f t="shared" si="346"/>
        <v>7</v>
      </c>
      <c r="DV498" s="159">
        <f t="shared" si="347"/>
        <v>7</v>
      </c>
      <c r="DW498" s="159">
        <f t="shared" si="348"/>
        <v>7</v>
      </c>
      <c r="DX498" s="159">
        <f t="shared" si="349"/>
        <v>4</v>
      </c>
      <c r="DY498" s="210">
        <f t="shared" si="350"/>
        <v>8</v>
      </c>
      <c r="DZ498" s="159">
        <f t="shared" si="351"/>
        <v>50</v>
      </c>
      <c r="EA498" s="159">
        <f t="shared" si="352"/>
        <v>10</v>
      </c>
      <c r="EB498" s="159">
        <f t="shared" si="353"/>
        <v>0</v>
      </c>
      <c r="EC498" s="159">
        <f t="shared" si="472"/>
        <v>7</v>
      </c>
      <c r="ED498" s="159">
        <f t="shared" si="472"/>
        <v>7</v>
      </c>
      <c r="EE498" s="159">
        <f t="shared" si="473"/>
        <v>0</v>
      </c>
      <c r="EF498" s="159">
        <f t="shared" si="473"/>
        <v>0</v>
      </c>
      <c r="EG498" s="159">
        <f t="shared" si="354"/>
        <v>7</v>
      </c>
      <c r="EH498" s="159">
        <f t="shared" si="355"/>
        <v>0</v>
      </c>
      <c r="EI498" s="159">
        <f t="shared" si="474"/>
        <v>7</v>
      </c>
      <c r="EJ498" s="159">
        <f t="shared" si="474"/>
        <v>4</v>
      </c>
      <c r="EK498" s="159">
        <f t="shared" si="475"/>
        <v>0</v>
      </c>
      <c r="EL498" s="159">
        <f t="shared" si="475"/>
        <v>0</v>
      </c>
      <c r="EM498" s="159">
        <f t="shared" si="356"/>
        <v>8</v>
      </c>
      <c r="EN498" s="159"/>
      <c r="EO498" s="159"/>
      <c r="EP498" s="188">
        <f t="shared" si="357"/>
        <v>10</v>
      </c>
      <c r="EQ498" s="159">
        <f t="shared" si="358"/>
        <v>8</v>
      </c>
      <c r="ER498" s="159">
        <f t="shared" si="359"/>
        <v>9</v>
      </c>
      <c r="ES498" s="159">
        <f t="shared" si="360"/>
        <v>9</v>
      </c>
      <c r="ET498" s="159">
        <f t="shared" si="361"/>
        <v>6</v>
      </c>
      <c r="EU498" s="159">
        <f t="shared" si="362"/>
        <v>8</v>
      </c>
      <c r="EV498" s="159"/>
      <c r="EW498" s="159">
        <f t="shared" si="363"/>
        <v>50</v>
      </c>
      <c r="EX498" s="159">
        <f t="shared" si="364"/>
        <v>10</v>
      </c>
      <c r="EY498" s="159">
        <f t="shared" si="365"/>
        <v>0</v>
      </c>
      <c r="EZ498" s="159">
        <f t="shared" si="476"/>
        <v>8</v>
      </c>
      <c r="FA498" s="159">
        <f t="shared" si="476"/>
        <v>9</v>
      </c>
      <c r="FB498" s="159">
        <f t="shared" si="477"/>
        <v>0</v>
      </c>
      <c r="FC498" s="159">
        <f t="shared" si="477"/>
        <v>0</v>
      </c>
      <c r="FD498" s="159">
        <f t="shared" si="366"/>
        <v>9</v>
      </c>
      <c r="FE498" s="159">
        <f t="shared" si="367"/>
        <v>0</v>
      </c>
      <c r="FF498" s="159">
        <f t="shared" si="478"/>
        <v>6</v>
      </c>
      <c r="FG498" s="159">
        <f t="shared" si="478"/>
        <v>8</v>
      </c>
      <c r="FH498" s="159">
        <f t="shared" si="368"/>
        <v>0</v>
      </c>
      <c r="FI498" s="159">
        <v>0</v>
      </c>
      <c r="FJ498" s="159">
        <v>0</v>
      </c>
      <c r="FK498" s="159"/>
      <c r="FL498" s="159"/>
      <c r="FM498" s="235">
        <v>50</v>
      </c>
    </row>
    <row r="499" spans="1:169" ht="18" x14ac:dyDescent="0.2">
      <c r="A499" s="194">
        <v>486</v>
      </c>
      <c r="B499" s="195">
        <v>211423243489</v>
      </c>
      <c r="C499" s="196" t="s">
        <v>1637</v>
      </c>
      <c r="D499" s="197"/>
      <c r="E499" s="198" t="s">
        <v>1638</v>
      </c>
      <c r="F499" s="199">
        <f t="shared" si="243"/>
        <v>2</v>
      </c>
      <c r="G499" s="199">
        <f t="shared" si="244"/>
        <v>2</v>
      </c>
      <c r="H499" s="199">
        <f t="shared" si="245"/>
        <v>2</v>
      </c>
      <c r="I499" s="199">
        <f t="shared" si="246"/>
        <v>2</v>
      </c>
      <c r="J499" s="199">
        <f t="shared" si="247"/>
        <v>0</v>
      </c>
      <c r="K499" s="199">
        <f t="shared" si="248"/>
        <v>0</v>
      </c>
      <c r="L499" s="199">
        <f t="shared" si="249"/>
        <v>0</v>
      </c>
      <c r="M499" s="199">
        <f t="shared" si="250"/>
        <v>0</v>
      </c>
      <c r="N499" s="199">
        <f t="shared" si="251"/>
        <v>0</v>
      </c>
      <c r="O499" s="200">
        <f t="shared" si="252"/>
        <v>0</v>
      </c>
      <c r="P499" s="199">
        <f t="shared" si="253"/>
        <v>6</v>
      </c>
      <c r="Q499" s="199">
        <f t="shared" si="254"/>
        <v>0</v>
      </c>
      <c r="R499" s="199">
        <f t="shared" si="255"/>
        <v>0</v>
      </c>
      <c r="S499" s="201">
        <f t="shared" si="457"/>
        <v>0</v>
      </c>
      <c r="T499" s="202">
        <f t="shared" si="256"/>
        <v>3</v>
      </c>
      <c r="U499" s="199">
        <f t="shared" si="257"/>
        <v>0</v>
      </c>
      <c r="V499" s="199">
        <f t="shared" si="258"/>
        <v>0</v>
      </c>
      <c r="W499" s="199">
        <f t="shared" si="259"/>
        <v>0</v>
      </c>
      <c r="X499" s="201">
        <f t="shared" si="260"/>
        <v>0</v>
      </c>
      <c r="Y499" s="203">
        <f t="shared" si="261"/>
        <v>4</v>
      </c>
      <c r="Z499" s="199">
        <f t="shared" si="262"/>
        <v>0</v>
      </c>
      <c r="AA499" s="199">
        <f t="shared" si="263"/>
        <v>0</v>
      </c>
      <c r="AB499" s="199">
        <f t="shared" si="264"/>
        <v>0</v>
      </c>
      <c r="AC499" s="201">
        <f t="shared" si="265"/>
        <v>0</v>
      </c>
      <c r="AD499" s="202">
        <f t="shared" si="266"/>
        <v>4</v>
      </c>
      <c r="AE499" s="199">
        <f t="shared" si="267"/>
        <v>6</v>
      </c>
      <c r="AF499" s="199">
        <f t="shared" si="268"/>
        <v>0</v>
      </c>
      <c r="AG499" s="199">
        <f t="shared" si="269"/>
        <v>0</v>
      </c>
      <c r="AH499" s="201">
        <f t="shared" si="270"/>
        <v>0</v>
      </c>
      <c r="AI499" s="204">
        <f t="shared" si="271"/>
        <v>3</v>
      </c>
      <c r="AJ499" s="199">
        <f t="shared" si="272"/>
        <v>5</v>
      </c>
      <c r="AK499" s="199">
        <f t="shared" si="273"/>
        <v>0</v>
      </c>
      <c r="AL499" s="199">
        <f t="shared" si="274"/>
        <v>0</v>
      </c>
      <c r="AM499" s="201">
        <f t="shared" si="275"/>
        <v>0</v>
      </c>
      <c r="AN499" s="204">
        <f t="shared" si="276"/>
        <v>3</v>
      </c>
      <c r="AO499" s="199">
        <f t="shared" si="277"/>
        <v>0</v>
      </c>
      <c r="AP499" s="199">
        <f t="shared" si="278"/>
        <v>0</v>
      </c>
      <c r="AQ499" s="199">
        <f t="shared" si="279"/>
        <v>0</v>
      </c>
      <c r="AR499" s="201">
        <f t="shared" si="280"/>
        <v>0</v>
      </c>
      <c r="AS499" s="204">
        <f t="shared" si="281"/>
        <v>4</v>
      </c>
      <c r="AT499" s="199">
        <f t="shared" si="282"/>
        <v>6</v>
      </c>
      <c r="AU499" s="199">
        <f t="shared" si="283"/>
        <v>0</v>
      </c>
      <c r="AV499" s="199">
        <f t="shared" si="284"/>
        <v>0</v>
      </c>
      <c r="AW499" s="201">
        <f t="shared" si="285"/>
        <v>0</v>
      </c>
      <c r="AX499" s="205">
        <f t="shared" si="286"/>
        <v>3</v>
      </c>
      <c r="AY499" s="199">
        <f t="shared" si="287"/>
        <v>0</v>
      </c>
      <c r="AZ499" s="199">
        <f t="shared" si="288"/>
        <v>0</v>
      </c>
      <c r="BA499" s="199">
        <f t="shared" si="289"/>
        <v>0</v>
      </c>
      <c r="BB499" s="201">
        <f t="shared" si="290"/>
        <v>0</v>
      </c>
      <c r="BC499" s="204">
        <f t="shared" si="291"/>
        <v>4</v>
      </c>
      <c r="BD499" s="199">
        <f t="shared" si="292"/>
        <v>0</v>
      </c>
      <c r="BE499" s="199">
        <f t="shared" si="293"/>
        <v>0</v>
      </c>
      <c r="BF499" s="199">
        <f t="shared" si="294"/>
        <v>0</v>
      </c>
      <c r="BG499" s="201">
        <f t="shared" si="295"/>
        <v>0</v>
      </c>
      <c r="BH499" s="204">
        <f t="shared" si="296"/>
        <v>4</v>
      </c>
      <c r="BI499" s="199">
        <f t="shared" si="297"/>
        <v>1</v>
      </c>
      <c r="BJ499" s="199">
        <f t="shared" si="298"/>
        <v>0</v>
      </c>
      <c r="BK499" s="199">
        <f t="shared" si="299"/>
        <v>0</v>
      </c>
      <c r="BL499" s="201">
        <f t="shared" si="300"/>
        <v>0</v>
      </c>
      <c r="BM499" s="206">
        <f t="shared" si="301"/>
        <v>3</v>
      </c>
      <c r="BN499" s="199">
        <f t="shared" si="302"/>
        <v>6</v>
      </c>
      <c r="BO499" s="199">
        <f t="shared" si="303"/>
        <v>0</v>
      </c>
      <c r="BP499" s="199">
        <f t="shared" si="304"/>
        <v>0</v>
      </c>
      <c r="BQ499" s="201">
        <f t="shared" si="305"/>
        <v>0</v>
      </c>
      <c r="BR499" s="207">
        <f t="shared" si="306"/>
        <v>3</v>
      </c>
      <c r="BS499" s="199">
        <f t="shared" si="307"/>
        <v>0</v>
      </c>
      <c r="BT499" s="199">
        <f t="shared" si="308"/>
        <v>0</v>
      </c>
      <c r="BU499" s="199">
        <f t="shared" si="309"/>
        <v>0</v>
      </c>
      <c r="BV499" s="201">
        <f t="shared" si="310"/>
        <v>0</v>
      </c>
      <c r="BW499" s="207">
        <f t="shared" si="311"/>
        <v>4</v>
      </c>
      <c r="BX499" s="235">
        <v>38</v>
      </c>
      <c r="BY499" s="235">
        <v>38</v>
      </c>
      <c r="BZ499" s="193" t="e">
        <f t="shared" si="312"/>
        <v>#VALUE!</v>
      </c>
      <c r="CA499" s="193">
        <f t="shared" si="313"/>
        <v>20</v>
      </c>
      <c r="CB499" s="193" t="e">
        <f t="shared" si="314"/>
        <v>#VALUE!</v>
      </c>
      <c r="CC499" s="193" t="e">
        <f t="shared" si="315"/>
        <v>#VALUE!</v>
      </c>
      <c r="CD499" s="193" t="e">
        <f t="shared" si="316"/>
        <v>#VALUE!</v>
      </c>
      <c r="CE499" s="193" t="e">
        <f t="shared" si="317"/>
        <v>#VALUE!</v>
      </c>
      <c r="CF499" s="193" t="e">
        <f t="shared" si="318"/>
        <v>#VALUE!</v>
      </c>
      <c r="CG499" s="193" t="e">
        <f t="shared" si="319"/>
        <v>#VALUE!</v>
      </c>
      <c r="CH499" s="193" t="e">
        <f t="shared" si="320"/>
        <v>#VALUE!</v>
      </c>
      <c r="CI499" s="193" t="e">
        <f t="shared" si="321"/>
        <v>#VALUE!</v>
      </c>
      <c r="CJ499" s="193" t="e">
        <f t="shared" si="322"/>
        <v>#VALUE!</v>
      </c>
      <c r="CK499" s="193" t="e">
        <f t="shared" si="323"/>
        <v>#VALUE!</v>
      </c>
      <c r="CL499" s="193" t="e">
        <f t="shared" si="324"/>
        <v>#VALUE!</v>
      </c>
      <c r="CM499" s="193" t="e">
        <f t="shared" si="325"/>
        <v>#VALUE!</v>
      </c>
      <c r="CN499" s="193" t="e">
        <f t="shared" si="326"/>
        <v>#VALUE!</v>
      </c>
      <c r="CO499" s="209" t="str">
        <f t="shared" si="327"/>
        <v>2023PEC AI 338</v>
      </c>
      <c r="CP499" s="193" t="e">
        <f t="shared" si="328"/>
        <v>#VALUE!</v>
      </c>
      <c r="CQ499" s="158"/>
      <c r="CR499" s="193">
        <f t="shared" si="329"/>
        <v>20</v>
      </c>
      <c r="CS499" s="193" t="e">
        <f t="shared" si="330"/>
        <v>#VALUE!</v>
      </c>
      <c r="CT499" s="193" t="e">
        <f t="shared" si="331"/>
        <v>#VALUE!</v>
      </c>
      <c r="CU499" s="193" t="e">
        <f t="shared" si="332"/>
        <v>#VALUE!</v>
      </c>
      <c r="CV499" s="193" t="e">
        <f t="shared" si="333"/>
        <v>#VALUE!</v>
      </c>
      <c r="CW499" s="193" t="e">
        <f t="shared" si="334"/>
        <v>#VALUE!</v>
      </c>
      <c r="CX499" s="193" t="e">
        <f t="shared" si="335"/>
        <v>#VALUE!</v>
      </c>
      <c r="CY499" s="193" t="e">
        <f t="shared" si="336"/>
        <v>#VALUE!</v>
      </c>
      <c r="CZ499" s="193" t="e">
        <f t="shared" si="337"/>
        <v>#VALUE!</v>
      </c>
      <c r="DA499" s="193" t="e">
        <f t="shared" si="338"/>
        <v>#VALUE!</v>
      </c>
      <c r="DB499" s="193" t="e">
        <f t="shared" si="339"/>
        <v>#VALUE!</v>
      </c>
      <c r="DC499" s="193" t="e">
        <f t="shared" si="340"/>
        <v>#VALUE!</v>
      </c>
      <c r="DD499" s="193" t="e">
        <f t="shared" si="341"/>
        <v>#VALUE!</v>
      </c>
      <c r="DE499" s="159"/>
      <c r="DF499" s="159" t="e">
        <f t="shared" si="342"/>
        <v>#VALUE!</v>
      </c>
      <c r="DG499" s="159"/>
      <c r="DH499" s="159"/>
      <c r="DI499" s="159"/>
      <c r="DJ499" s="159"/>
      <c r="DK499" s="159"/>
      <c r="DL499" s="159"/>
      <c r="DM499" s="159"/>
      <c r="DN499" s="159"/>
      <c r="DO499" s="159"/>
      <c r="DP499" s="159"/>
      <c r="DQ499" s="159"/>
      <c r="DR499" s="159">
        <f t="shared" si="343"/>
        <v>38</v>
      </c>
      <c r="DS499" s="188">
        <f t="shared" si="344"/>
        <v>8</v>
      </c>
      <c r="DT499" s="159">
        <f t="shared" si="345"/>
        <v>6</v>
      </c>
      <c r="DU499" s="159">
        <f t="shared" si="346"/>
        <v>6</v>
      </c>
      <c r="DV499" s="159">
        <f t="shared" si="347"/>
        <v>5</v>
      </c>
      <c r="DW499" s="159">
        <f t="shared" si="348"/>
        <v>6</v>
      </c>
      <c r="DX499" s="159">
        <f t="shared" si="349"/>
        <v>1</v>
      </c>
      <c r="DY499" s="210">
        <f t="shared" si="350"/>
        <v>6</v>
      </c>
      <c r="DZ499" s="159">
        <f t="shared" si="351"/>
        <v>38</v>
      </c>
      <c r="EA499" s="159">
        <f t="shared" si="352"/>
        <v>8</v>
      </c>
      <c r="EB499" s="159">
        <f t="shared" si="353"/>
        <v>6</v>
      </c>
      <c r="EC499" s="159">
        <f t="shared" si="472"/>
        <v>0</v>
      </c>
      <c r="ED499" s="159">
        <f t="shared" si="472"/>
        <v>0</v>
      </c>
      <c r="EE499" s="159">
        <f t="shared" si="473"/>
        <v>6</v>
      </c>
      <c r="EF499" s="159">
        <f t="shared" si="473"/>
        <v>5</v>
      </c>
      <c r="EG499" s="159">
        <f t="shared" si="354"/>
        <v>0</v>
      </c>
      <c r="EH499" s="159">
        <f t="shared" si="355"/>
        <v>6</v>
      </c>
      <c r="EI499" s="159">
        <f t="shared" si="474"/>
        <v>0</v>
      </c>
      <c r="EJ499" s="159">
        <f t="shared" si="474"/>
        <v>0</v>
      </c>
      <c r="EK499" s="159">
        <f t="shared" si="475"/>
        <v>1</v>
      </c>
      <c r="EL499" s="159">
        <f t="shared" si="475"/>
        <v>6</v>
      </c>
      <c r="EM499" s="159">
        <f t="shared" si="356"/>
        <v>0</v>
      </c>
      <c r="EN499" s="159"/>
      <c r="EO499" s="159"/>
      <c r="EP499" s="188">
        <f t="shared" si="357"/>
        <v>8</v>
      </c>
      <c r="EQ499" s="159">
        <f t="shared" si="358"/>
        <v>7</v>
      </c>
      <c r="ER499" s="159">
        <f t="shared" si="359"/>
        <v>7</v>
      </c>
      <c r="ES499" s="159">
        <f t="shared" si="360"/>
        <v>6</v>
      </c>
      <c r="ET499" s="159">
        <f t="shared" si="361"/>
        <v>4</v>
      </c>
      <c r="EU499" s="159">
        <f t="shared" si="362"/>
        <v>6</v>
      </c>
      <c r="EV499" s="159"/>
      <c r="EW499" s="159">
        <f t="shared" si="363"/>
        <v>38</v>
      </c>
      <c r="EX499" s="159">
        <f t="shared" si="364"/>
        <v>8</v>
      </c>
      <c r="EY499" s="159">
        <f t="shared" si="365"/>
        <v>7</v>
      </c>
      <c r="EZ499" s="159">
        <f t="shared" si="476"/>
        <v>0</v>
      </c>
      <c r="FA499" s="159">
        <f t="shared" si="476"/>
        <v>0</v>
      </c>
      <c r="FB499" s="159">
        <f t="shared" si="477"/>
        <v>7</v>
      </c>
      <c r="FC499" s="159">
        <f t="shared" si="477"/>
        <v>6</v>
      </c>
      <c r="FD499" s="159">
        <f t="shared" si="366"/>
        <v>0</v>
      </c>
      <c r="FE499" s="159">
        <f t="shared" si="367"/>
        <v>4</v>
      </c>
      <c r="FF499" s="159">
        <f t="shared" si="478"/>
        <v>0</v>
      </c>
      <c r="FG499" s="159">
        <f t="shared" si="478"/>
        <v>0</v>
      </c>
      <c r="FH499" s="159">
        <f t="shared" si="368"/>
        <v>6</v>
      </c>
      <c r="FI499" s="159">
        <v>0</v>
      </c>
      <c r="FJ499" s="159">
        <v>0</v>
      </c>
      <c r="FK499" s="159"/>
      <c r="FL499" s="159"/>
      <c r="FM499" s="235">
        <v>38</v>
      </c>
    </row>
    <row r="500" spans="1:169" ht="28" x14ac:dyDescent="0.2">
      <c r="A500" s="213">
        <v>487</v>
      </c>
      <c r="B500" s="211">
        <v>211423243490</v>
      </c>
      <c r="C500" s="211" t="s">
        <v>1747</v>
      </c>
      <c r="D500" s="197"/>
      <c r="E500" s="212" t="s">
        <v>1748</v>
      </c>
      <c r="F500" s="199">
        <f t="shared" si="243"/>
        <v>2</v>
      </c>
      <c r="G500" s="199">
        <f t="shared" si="244"/>
        <v>2</v>
      </c>
      <c r="H500" s="199">
        <f t="shared" si="245"/>
        <v>2</v>
      </c>
      <c r="I500" s="199">
        <f t="shared" si="246"/>
        <v>2</v>
      </c>
      <c r="J500" s="199">
        <f t="shared" si="247"/>
        <v>2</v>
      </c>
      <c r="K500" s="199">
        <f t="shared" si="248"/>
        <v>1</v>
      </c>
      <c r="L500" s="199">
        <f t="shared" si="249"/>
        <v>0</v>
      </c>
      <c r="M500" s="199">
        <f t="shared" si="250"/>
        <v>0</v>
      </c>
      <c r="N500" s="199">
        <f t="shared" si="251"/>
        <v>0</v>
      </c>
      <c r="O500" s="200">
        <f t="shared" si="252"/>
        <v>0</v>
      </c>
      <c r="P500" s="199">
        <f t="shared" si="253"/>
        <v>0</v>
      </c>
      <c r="Q500" s="199">
        <f t="shared" si="254"/>
        <v>0</v>
      </c>
      <c r="R500" s="199">
        <f t="shared" si="255"/>
        <v>0</v>
      </c>
      <c r="S500" s="201">
        <f t="shared" si="457"/>
        <v>0</v>
      </c>
      <c r="T500" s="202">
        <f t="shared" si="256"/>
        <v>4</v>
      </c>
      <c r="U500" s="199">
        <f t="shared" si="257"/>
        <v>8</v>
      </c>
      <c r="V500" s="199">
        <f t="shared" si="258"/>
        <v>0</v>
      </c>
      <c r="W500" s="199">
        <f t="shared" si="259"/>
        <v>0</v>
      </c>
      <c r="X500" s="201">
        <f t="shared" si="260"/>
        <v>0</v>
      </c>
      <c r="Y500" s="203">
        <f t="shared" si="261"/>
        <v>3</v>
      </c>
      <c r="Z500" s="199">
        <f t="shared" si="262"/>
        <v>8</v>
      </c>
      <c r="AA500" s="199">
        <f t="shared" si="263"/>
        <v>0</v>
      </c>
      <c r="AB500" s="199">
        <f t="shared" si="264"/>
        <v>0</v>
      </c>
      <c r="AC500" s="201">
        <f t="shared" si="265"/>
        <v>0</v>
      </c>
      <c r="AD500" s="202">
        <f t="shared" si="266"/>
        <v>3</v>
      </c>
      <c r="AE500" s="199">
        <f t="shared" si="267"/>
        <v>0</v>
      </c>
      <c r="AF500" s="199">
        <f t="shared" si="268"/>
        <v>0</v>
      </c>
      <c r="AG500" s="199">
        <f t="shared" si="269"/>
        <v>0</v>
      </c>
      <c r="AH500" s="201">
        <f t="shared" si="270"/>
        <v>0</v>
      </c>
      <c r="AI500" s="204">
        <f t="shared" si="271"/>
        <v>4</v>
      </c>
      <c r="AJ500" s="199">
        <f t="shared" si="272"/>
        <v>0</v>
      </c>
      <c r="AK500" s="199">
        <f t="shared" si="273"/>
        <v>0</v>
      </c>
      <c r="AL500" s="199">
        <f t="shared" si="274"/>
        <v>0</v>
      </c>
      <c r="AM500" s="201">
        <f t="shared" si="275"/>
        <v>0</v>
      </c>
      <c r="AN500" s="204">
        <f t="shared" si="276"/>
        <v>4</v>
      </c>
      <c r="AO500" s="199">
        <f t="shared" si="277"/>
        <v>8</v>
      </c>
      <c r="AP500" s="199">
        <f t="shared" si="278"/>
        <v>0</v>
      </c>
      <c r="AQ500" s="199">
        <f t="shared" si="279"/>
        <v>0</v>
      </c>
      <c r="AR500" s="201">
        <f t="shared" si="280"/>
        <v>0</v>
      </c>
      <c r="AS500" s="204">
        <f t="shared" si="281"/>
        <v>3</v>
      </c>
      <c r="AT500" s="199">
        <f t="shared" si="282"/>
        <v>0</v>
      </c>
      <c r="AU500" s="199">
        <f t="shared" si="283"/>
        <v>0</v>
      </c>
      <c r="AV500" s="199">
        <f t="shared" si="284"/>
        <v>0</v>
      </c>
      <c r="AW500" s="201">
        <f t="shared" si="285"/>
        <v>0</v>
      </c>
      <c r="AX500" s="205">
        <f t="shared" si="286"/>
        <v>4</v>
      </c>
      <c r="AY500" s="199">
        <f t="shared" si="287"/>
        <v>8</v>
      </c>
      <c r="AZ500" s="199">
        <f t="shared" si="288"/>
        <v>0</v>
      </c>
      <c r="BA500" s="199">
        <f t="shared" si="289"/>
        <v>0</v>
      </c>
      <c r="BB500" s="201">
        <f t="shared" si="290"/>
        <v>0</v>
      </c>
      <c r="BC500" s="204">
        <f t="shared" si="291"/>
        <v>3</v>
      </c>
      <c r="BD500" s="199">
        <f t="shared" si="292"/>
        <v>5</v>
      </c>
      <c r="BE500" s="199">
        <f t="shared" si="293"/>
        <v>0</v>
      </c>
      <c r="BF500" s="199">
        <f t="shared" si="294"/>
        <v>0</v>
      </c>
      <c r="BG500" s="201">
        <f t="shared" si="295"/>
        <v>0</v>
      </c>
      <c r="BH500" s="204">
        <f t="shared" si="296"/>
        <v>3</v>
      </c>
      <c r="BI500" s="199">
        <f t="shared" si="297"/>
        <v>0</v>
      </c>
      <c r="BJ500" s="199">
        <f t="shared" si="298"/>
        <v>0</v>
      </c>
      <c r="BK500" s="199">
        <f t="shared" si="299"/>
        <v>0</v>
      </c>
      <c r="BL500" s="201">
        <f t="shared" si="300"/>
        <v>0</v>
      </c>
      <c r="BM500" s="206">
        <f t="shared" si="301"/>
        <v>4</v>
      </c>
      <c r="BN500" s="199">
        <f t="shared" si="302"/>
        <v>0</v>
      </c>
      <c r="BO500" s="199">
        <f t="shared" si="303"/>
        <v>0</v>
      </c>
      <c r="BP500" s="199">
        <f t="shared" si="304"/>
        <v>0</v>
      </c>
      <c r="BQ500" s="201">
        <f t="shared" si="305"/>
        <v>0</v>
      </c>
      <c r="BR500" s="207">
        <f t="shared" si="306"/>
        <v>4</v>
      </c>
      <c r="BS500" s="199">
        <f t="shared" si="307"/>
        <v>8</v>
      </c>
      <c r="BT500" s="199">
        <f t="shared" si="308"/>
        <v>0</v>
      </c>
      <c r="BU500" s="199">
        <f t="shared" si="309"/>
        <v>0</v>
      </c>
      <c r="BV500" s="201">
        <f t="shared" si="310"/>
        <v>0</v>
      </c>
      <c r="BW500" s="207">
        <f t="shared" si="311"/>
        <v>3</v>
      </c>
      <c r="BX500" s="235">
        <v>56</v>
      </c>
      <c r="BY500" s="235">
        <v>56</v>
      </c>
      <c r="BZ500" s="193" t="e">
        <f t="shared" si="312"/>
        <v>#VALUE!</v>
      </c>
      <c r="CA500" s="193">
        <f t="shared" si="313"/>
        <v>20</v>
      </c>
      <c r="CB500" s="193" t="e">
        <f t="shared" si="314"/>
        <v>#VALUE!</v>
      </c>
      <c r="CC500" s="193" t="e">
        <f t="shared" si="315"/>
        <v>#VALUE!</v>
      </c>
      <c r="CD500" s="193" t="e">
        <f t="shared" si="316"/>
        <v>#VALUE!</v>
      </c>
      <c r="CE500" s="193" t="e">
        <f t="shared" si="317"/>
        <v>#VALUE!</v>
      </c>
      <c r="CF500" s="193" t="e">
        <f t="shared" si="318"/>
        <v>#VALUE!</v>
      </c>
      <c r="CG500" s="193" t="e">
        <f t="shared" si="319"/>
        <v>#VALUE!</v>
      </c>
      <c r="CH500" s="193" t="e">
        <f t="shared" si="320"/>
        <v>#VALUE!</v>
      </c>
      <c r="CI500" s="193" t="e">
        <f t="shared" si="321"/>
        <v>#VALUE!</v>
      </c>
      <c r="CJ500" s="193" t="e">
        <f t="shared" si="322"/>
        <v>#VALUE!</v>
      </c>
      <c r="CK500" s="193" t="e">
        <f t="shared" si="323"/>
        <v>#VALUE!</v>
      </c>
      <c r="CL500" s="193" t="e">
        <f t="shared" si="324"/>
        <v>#VALUE!</v>
      </c>
      <c r="CM500" s="193" t="e">
        <f t="shared" si="325"/>
        <v>#VALUE!</v>
      </c>
      <c r="CN500" s="193" t="e">
        <f t="shared" si="326"/>
        <v>#VALUE!</v>
      </c>
      <c r="CO500" s="209" t="str">
        <f t="shared" si="327"/>
        <v>2023PEC AI 284</v>
      </c>
      <c r="CP500" s="193" t="e">
        <f t="shared" si="328"/>
        <v>#VALUE!</v>
      </c>
      <c r="CQ500" s="158"/>
      <c r="CR500" s="193">
        <f t="shared" si="329"/>
        <v>20</v>
      </c>
      <c r="CS500" s="193" t="e">
        <f t="shared" si="330"/>
        <v>#VALUE!</v>
      </c>
      <c r="CT500" s="193" t="e">
        <f t="shared" si="331"/>
        <v>#VALUE!</v>
      </c>
      <c r="CU500" s="193" t="e">
        <f t="shared" si="332"/>
        <v>#VALUE!</v>
      </c>
      <c r="CV500" s="193" t="e">
        <f t="shared" si="333"/>
        <v>#VALUE!</v>
      </c>
      <c r="CW500" s="193" t="e">
        <f t="shared" si="334"/>
        <v>#VALUE!</v>
      </c>
      <c r="CX500" s="193" t="e">
        <f t="shared" si="335"/>
        <v>#VALUE!</v>
      </c>
      <c r="CY500" s="193" t="e">
        <f t="shared" si="336"/>
        <v>#VALUE!</v>
      </c>
      <c r="CZ500" s="193" t="e">
        <f t="shared" si="337"/>
        <v>#VALUE!</v>
      </c>
      <c r="DA500" s="193" t="e">
        <f t="shared" si="338"/>
        <v>#VALUE!</v>
      </c>
      <c r="DB500" s="193" t="e">
        <f t="shared" si="339"/>
        <v>#VALUE!</v>
      </c>
      <c r="DC500" s="193" t="e">
        <f t="shared" si="340"/>
        <v>#VALUE!</v>
      </c>
      <c r="DD500" s="193" t="e">
        <f t="shared" si="341"/>
        <v>#VALUE!</v>
      </c>
      <c r="DE500" s="159"/>
      <c r="DF500" s="159" t="e">
        <f t="shared" si="342"/>
        <v>#VALUE!</v>
      </c>
      <c r="DG500" s="159"/>
      <c r="DH500" s="159"/>
      <c r="DI500" s="159"/>
      <c r="DJ500" s="159"/>
      <c r="DK500" s="159"/>
      <c r="DL500" s="159"/>
      <c r="DM500" s="159"/>
      <c r="DN500" s="159"/>
      <c r="DO500" s="159"/>
      <c r="DP500" s="159"/>
      <c r="DQ500" s="159"/>
      <c r="DR500" s="159">
        <f t="shared" si="343"/>
        <v>56</v>
      </c>
      <c r="DS500" s="188">
        <f t="shared" si="344"/>
        <v>11</v>
      </c>
      <c r="DT500" s="159">
        <f t="shared" si="345"/>
        <v>8</v>
      </c>
      <c r="DU500" s="159">
        <f t="shared" si="346"/>
        <v>8</v>
      </c>
      <c r="DV500" s="159">
        <f t="shared" si="347"/>
        <v>8</v>
      </c>
      <c r="DW500" s="159">
        <f t="shared" si="348"/>
        <v>8</v>
      </c>
      <c r="DX500" s="159">
        <f t="shared" si="349"/>
        <v>5</v>
      </c>
      <c r="DY500" s="210">
        <f t="shared" si="350"/>
        <v>8</v>
      </c>
      <c r="DZ500" s="159">
        <f t="shared" si="351"/>
        <v>56</v>
      </c>
      <c r="EA500" s="159">
        <f t="shared" si="352"/>
        <v>11</v>
      </c>
      <c r="EB500" s="159">
        <f t="shared" si="353"/>
        <v>0</v>
      </c>
      <c r="EC500" s="159">
        <f t="shared" si="472"/>
        <v>8</v>
      </c>
      <c r="ED500" s="159">
        <f t="shared" si="472"/>
        <v>8</v>
      </c>
      <c r="EE500" s="159">
        <f t="shared" si="473"/>
        <v>0</v>
      </c>
      <c r="EF500" s="159">
        <f t="shared" si="473"/>
        <v>0</v>
      </c>
      <c r="EG500" s="159">
        <f t="shared" si="354"/>
        <v>8</v>
      </c>
      <c r="EH500" s="159">
        <f t="shared" si="355"/>
        <v>0</v>
      </c>
      <c r="EI500" s="159">
        <f t="shared" si="474"/>
        <v>8</v>
      </c>
      <c r="EJ500" s="159">
        <f t="shared" si="474"/>
        <v>5</v>
      </c>
      <c r="EK500" s="159">
        <f t="shared" si="475"/>
        <v>0</v>
      </c>
      <c r="EL500" s="159">
        <f t="shared" si="475"/>
        <v>0</v>
      </c>
      <c r="EM500" s="159">
        <f t="shared" si="356"/>
        <v>8</v>
      </c>
      <c r="EN500" s="159"/>
      <c r="EO500" s="159"/>
      <c r="EP500" s="188">
        <f t="shared" si="357"/>
        <v>11</v>
      </c>
      <c r="EQ500" s="159">
        <f t="shared" si="358"/>
        <v>9</v>
      </c>
      <c r="ER500" s="159">
        <f t="shared" si="359"/>
        <v>10</v>
      </c>
      <c r="ES500" s="159">
        <f t="shared" si="360"/>
        <v>10</v>
      </c>
      <c r="ET500" s="159">
        <f t="shared" si="361"/>
        <v>7</v>
      </c>
      <c r="EU500" s="159">
        <f t="shared" si="362"/>
        <v>9</v>
      </c>
      <c r="EV500" s="159"/>
      <c r="EW500" s="159">
        <f t="shared" si="363"/>
        <v>56</v>
      </c>
      <c r="EX500" s="159">
        <f t="shared" si="364"/>
        <v>11</v>
      </c>
      <c r="EY500" s="159">
        <f t="shared" si="365"/>
        <v>0</v>
      </c>
      <c r="EZ500" s="159">
        <f t="shared" si="476"/>
        <v>9</v>
      </c>
      <c r="FA500" s="159">
        <f t="shared" si="476"/>
        <v>10</v>
      </c>
      <c r="FB500" s="159">
        <f t="shared" si="477"/>
        <v>0</v>
      </c>
      <c r="FC500" s="159">
        <f t="shared" si="477"/>
        <v>0</v>
      </c>
      <c r="FD500" s="159">
        <f t="shared" si="366"/>
        <v>10</v>
      </c>
      <c r="FE500" s="159">
        <f t="shared" si="367"/>
        <v>0</v>
      </c>
      <c r="FF500" s="159">
        <f t="shared" si="478"/>
        <v>7</v>
      </c>
      <c r="FG500" s="159">
        <f t="shared" si="478"/>
        <v>9</v>
      </c>
      <c r="FH500" s="159">
        <f t="shared" si="368"/>
        <v>0</v>
      </c>
      <c r="FI500" s="159">
        <v>0</v>
      </c>
      <c r="FJ500" s="159">
        <v>0</v>
      </c>
      <c r="FK500" s="159"/>
      <c r="FL500" s="159"/>
      <c r="FM500" s="235">
        <v>56</v>
      </c>
    </row>
    <row r="501" spans="1:169" ht="18" x14ac:dyDescent="0.2">
      <c r="A501" s="194">
        <v>488</v>
      </c>
      <c r="B501" s="195">
        <v>211423243491</v>
      </c>
      <c r="C501" s="196" t="s">
        <v>1639</v>
      </c>
      <c r="D501" s="197"/>
      <c r="E501" s="198" t="s">
        <v>1640</v>
      </c>
      <c r="F501" s="199">
        <f t="shared" si="243"/>
        <v>2</v>
      </c>
      <c r="G501" s="199">
        <f t="shared" si="244"/>
        <v>2</v>
      </c>
      <c r="H501" s="199">
        <f t="shared" si="245"/>
        <v>2</v>
      </c>
      <c r="I501" s="199">
        <f t="shared" si="246"/>
        <v>2</v>
      </c>
      <c r="J501" s="199">
        <f t="shared" si="247"/>
        <v>2</v>
      </c>
      <c r="K501" s="199">
        <f t="shared" si="248"/>
        <v>2</v>
      </c>
      <c r="L501" s="199">
        <f t="shared" si="249"/>
        <v>2</v>
      </c>
      <c r="M501" s="199">
        <f t="shared" si="250"/>
        <v>1</v>
      </c>
      <c r="N501" s="199">
        <f t="shared" si="251"/>
        <v>0</v>
      </c>
      <c r="O501" s="200">
        <f t="shared" si="252"/>
        <v>0</v>
      </c>
      <c r="P501" s="199">
        <f t="shared" si="253"/>
        <v>11</v>
      </c>
      <c r="Q501" s="199">
        <f t="shared" si="254"/>
        <v>0</v>
      </c>
      <c r="R501" s="199">
        <f t="shared" si="255"/>
        <v>0</v>
      </c>
      <c r="S501" s="201">
        <f t="shared" si="457"/>
        <v>0</v>
      </c>
      <c r="T501" s="202">
        <f t="shared" si="256"/>
        <v>3</v>
      </c>
      <c r="U501" s="199">
        <f t="shared" si="257"/>
        <v>0</v>
      </c>
      <c r="V501" s="199">
        <f t="shared" si="258"/>
        <v>0</v>
      </c>
      <c r="W501" s="199">
        <f t="shared" si="259"/>
        <v>0</v>
      </c>
      <c r="X501" s="201">
        <f t="shared" si="260"/>
        <v>0</v>
      </c>
      <c r="Y501" s="203">
        <f t="shared" si="261"/>
        <v>4</v>
      </c>
      <c r="Z501" s="199">
        <f t="shared" si="262"/>
        <v>0</v>
      </c>
      <c r="AA501" s="199">
        <f t="shared" si="263"/>
        <v>0</v>
      </c>
      <c r="AB501" s="199">
        <f t="shared" si="264"/>
        <v>0</v>
      </c>
      <c r="AC501" s="201">
        <f t="shared" si="265"/>
        <v>0</v>
      </c>
      <c r="AD501" s="202">
        <f t="shared" si="266"/>
        <v>4</v>
      </c>
      <c r="AE501" s="199">
        <f t="shared" si="267"/>
        <v>11</v>
      </c>
      <c r="AF501" s="199">
        <f t="shared" si="268"/>
        <v>0</v>
      </c>
      <c r="AG501" s="199">
        <f t="shared" si="269"/>
        <v>0</v>
      </c>
      <c r="AH501" s="201">
        <f t="shared" si="270"/>
        <v>0</v>
      </c>
      <c r="AI501" s="204">
        <f t="shared" si="271"/>
        <v>3</v>
      </c>
      <c r="AJ501" s="199">
        <f t="shared" si="272"/>
        <v>10</v>
      </c>
      <c r="AK501" s="199">
        <f t="shared" si="273"/>
        <v>0</v>
      </c>
      <c r="AL501" s="199">
        <f t="shared" si="274"/>
        <v>0</v>
      </c>
      <c r="AM501" s="201">
        <f t="shared" si="275"/>
        <v>0</v>
      </c>
      <c r="AN501" s="204">
        <f t="shared" si="276"/>
        <v>3</v>
      </c>
      <c r="AO501" s="199">
        <f t="shared" si="277"/>
        <v>0</v>
      </c>
      <c r="AP501" s="199">
        <f t="shared" si="278"/>
        <v>0</v>
      </c>
      <c r="AQ501" s="199">
        <f t="shared" si="279"/>
        <v>0</v>
      </c>
      <c r="AR501" s="201">
        <f t="shared" si="280"/>
        <v>0</v>
      </c>
      <c r="AS501" s="204">
        <f t="shared" si="281"/>
        <v>4</v>
      </c>
      <c r="AT501" s="199">
        <f t="shared" si="282"/>
        <v>11</v>
      </c>
      <c r="AU501" s="199">
        <f t="shared" si="283"/>
        <v>0</v>
      </c>
      <c r="AV501" s="199">
        <f t="shared" si="284"/>
        <v>0</v>
      </c>
      <c r="AW501" s="201">
        <f t="shared" si="285"/>
        <v>0</v>
      </c>
      <c r="AX501" s="205">
        <f t="shared" si="286"/>
        <v>3</v>
      </c>
      <c r="AY501" s="199">
        <f t="shared" si="287"/>
        <v>0</v>
      </c>
      <c r="AZ501" s="199">
        <f t="shared" si="288"/>
        <v>0</v>
      </c>
      <c r="BA501" s="199">
        <f t="shared" si="289"/>
        <v>0</v>
      </c>
      <c r="BB501" s="201">
        <f t="shared" si="290"/>
        <v>0</v>
      </c>
      <c r="BC501" s="204">
        <f t="shared" si="291"/>
        <v>4</v>
      </c>
      <c r="BD501" s="199">
        <f t="shared" si="292"/>
        <v>0</v>
      </c>
      <c r="BE501" s="199">
        <f t="shared" si="293"/>
        <v>0</v>
      </c>
      <c r="BF501" s="199">
        <f t="shared" si="294"/>
        <v>0</v>
      </c>
      <c r="BG501" s="201">
        <f t="shared" si="295"/>
        <v>0</v>
      </c>
      <c r="BH501" s="204">
        <f t="shared" si="296"/>
        <v>4</v>
      </c>
      <c r="BI501" s="199">
        <f t="shared" si="297"/>
        <v>7</v>
      </c>
      <c r="BJ501" s="199">
        <f t="shared" si="298"/>
        <v>0</v>
      </c>
      <c r="BK501" s="199">
        <f t="shared" si="299"/>
        <v>0</v>
      </c>
      <c r="BL501" s="201">
        <f t="shared" si="300"/>
        <v>0</v>
      </c>
      <c r="BM501" s="206">
        <f t="shared" si="301"/>
        <v>3</v>
      </c>
      <c r="BN501" s="199">
        <f t="shared" si="302"/>
        <v>11</v>
      </c>
      <c r="BO501" s="199">
        <f t="shared" si="303"/>
        <v>0</v>
      </c>
      <c r="BP501" s="199">
        <f t="shared" si="304"/>
        <v>0</v>
      </c>
      <c r="BQ501" s="201">
        <f t="shared" si="305"/>
        <v>0</v>
      </c>
      <c r="BR501" s="207">
        <f t="shared" si="306"/>
        <v>3</v>
      </c>
      <c r="BS501" s="199">
        <f t="shared" si="307"/>
        <v>0</v>
      </c>
      <c r="BT501" s="199">
        <f t="shared" si="308"/>
        <v>0</v>
      </c>
      <c r="BU501" s="199">
        <f t="shared" si="309"/>
        <v>0</v>
      </c>
      <c r="BV501" s="201">
        <f t="shared" si="310"/>
        <v>0</v>
      </c>
      <c r="BW501" s="207">
        <f t="shared" si="311"/>
        <v>4</v>
      </c>
      <c r="BX501" s="235">
        <v>76</v>
      </c>
      <c r="BY501" s="235">
        <v>76</v>
      </c>
      <c r="BZ501" s="193" t="e">
        <f t="shared" si="312"/>
        <v>#VALUE!</v>
      </c>
      <c r="CA501" s="193">
        <f t="shared" si="313"/>
        <v>20</v>
      </c>
      <c r="CB501" s="193" t="e">
        <f t="shared" si="314"/>
        <v>#VALUE!</v>
      </c>
      <c r="CC501" s="193" t="e">
        <f t="shared" si="315"/>
        <v>#VALUE!</v>
      </c>
      <c r="CD501" s="193" t="e">
        <f t="shared" si="316"/>
        <v>#VALUE!</v>
      </c>
      <c r="CE501" s="193" t="e">
        <f t="shared" si="317"/>
        <v>#VALUE!</v>
      </c>
      <c r="CF501" s="193" t="e">
        <f t="shared" si="318"/>
        <v>#VALUE!</v>
      </c>
      <c r="CG501" s="193" t="e">
        <f t="shared" si="319"/>
        <v>#VALUE!</v>
      </c>
      <c r="CH501" s="193" t="e">
        <f t="shared" si="320"/>
        <v>#VALUE!</v>
      </c>
      <c r="CI501" s="193" t="e">
        <f t="shared" si="321"/>
        <v>#VALUE!</v>
      </c>
      <c r="CJ501" s="193" t="e">
        <f t="shared" si="322"/>
        <v>#VALUE!</v>
      </c>
      <c r="CK501" s="193" t="e">
        <f t="shared" si="323"/>
        <v>#VALUE!</v>
      </c>
      <c r="CL501" s="193" t="e">
        <f t="shared" si="324"/>
        <v>#VALUE!</v>
      </c>
      <c r="CM501" s="193" t="e">
        <f t="shared" si="325"/>
        <v>#VALUE!</v>
      </c>
      <c r="CN501" s="193" t="e">
        <f t="shared" si="326"/>
        <v>#VALUE!</v>
      </c>
      <c r="CO501" s="209" t="str">
        <f t="shared" si="327"/>
        <v>2023PEC AI 339</v>
      </c>
      <c r="CP501" s="193" t="e">
        <f t="shared" si="328"/>
        <v>#VALUE!</v>
      </c>
      <c r="CQ501" s="158"/>
      <c r="CR501" s="193">
        <f t="shared" si="329"/>
        <v>20</v>
      </c>
      <c r="CS501" s="193" t="e">
        <f t="shared" si="330"/>
        <v>#VALUE!</v>
      </c>
      <c r="CT501" s="193" t="e">
        <f t="shared" si="331"/>
        <v>#VALUE!</v>
      </c>
      <c r="CU501" s="193" t="e">
        <f t="shared" si="332"/>
        <v>#VALUE!</v>
      </c>
      <c r="CV501" s="193" t="e">
        <f t="shared" si="333"/>
        <v>#VALUE!</v>
      </c>
      <c r="CW501" s="193" t="e">
        <f t="shared" si="334"/>
        <v>#VALUE!</v>
      </c>
      <c r="CX501" s="193" t="e">
        <f t="shared" si="335"/>
        <v>#VALUE!</v>
      </c>
      <c r="CY501" s="193" t="e">
        <f t="shared" si="336"/>
        <v>#VALUE!</v>
      </c>
      <c r="CZ501" s="193" t="e">
        <f t="shared" si="337"/>
        <v>#VALUE!</v>
      </c>
      <c r="DA501" s="193" t="e">
        <f t="shared" si="338"/>
        <v>#VALUE!</v>
      </c>
      <c r="DB501" s="193" t="e">
        <f t="shared" si="339"/>
        <v>#VALUE!</v>
      </c>
      <c r="DC501" s="193" t="e">
        <f t="shared" si="340"/>
        <v>#VALUE!</v>
      </c>
      <c r="DD501" s="193" t="e">
        <f t="shared" si="341"/>
        <v>#VALUE!</v>
      </c>
      <c r="DE501" s="159"/>
      <c r="DF501" s="159" t="e">
        <f t="shared" si="342"/>
        <v>#VALUE!</v>
      </c>
      <c r="DG501" s="159"/>
      <c r="DH501" s="159"/>
      <c r="DI501" s="159"/>
      <c r="DJ501" s="159"/>
      <c r="DK501" s="159"/>
      <c r="DL501" s="159"/>
      <c r="DM501" s="159"/>
      <c r="DN501" s="159"/>
      <c r="DO501" s="159"/>
      <c r="DP501" s="159"/>
      <c r="DQ501" s="159"/>
      <c r="DR501" s="159">
        <f t="shared" si="343"/>
        <v>76</v>
      </c>
      <c r="DS501" s="188">
        <f t="shared" si="344"/>
        <v>15</v>
      </c>
      <c r="DT501" s="159">
        <f t="shared" si="345"/>
        <v>11</v>
      </c>
      <c r="DU501" s="159">
        <f t="shared" si="346"/>
        <v>11</v>
      </c>
      <c r="DV501" s="159">
        <f t="shared" si="347"/>
        <v>10</v>
      </c>
      <c r="DW501" s="159">
        <f t="shared" si="348"/>
        <v>11</v>
      </c>
      <c r="DX501" s="159">
        <f t="shared" si="349"/>
        <v>7</v>
      </c>
      <c r="DY501" s="210">
        <f t="shared" si="350"/>
        <v>11</v>
      </c>
      <c r="DZ501" s="159">
        <f t="shared" si="351"/>
        <v>76</v>
      </c>
      <c r="EA501" s="159">
        <f t="shared" si="352"/>
        <v>15</v>
      </c>
      <c r="EB501" s="159">
        <f t="shared" si="353"/>
        <v>11</v>
      </c>
      <c r="EC501" s="159">
        <f t="shared" si="472"/>
        <v>0</v>
      </c>
      <c r="ED501" s="159">
        <f t="shared" si="472"/>
        <v>0</v>
      </c>
      <c r="EE501" s="159">
        <f t="shared" si="473"/>
        <v>11</v>
      </c>
      <c r="EF501" s="159">
        <f t="shared" si="473"/>
        <v>10</v>
      </c>
      <c r="EG501" s="159">
        <f t="shared" si="354"/>
        <v>0</v>
      </c>
      <c r="EH501" s="159">
        <f t="shared" si="355"/>
        <v>11</v>
      </c>
      <c r="EI501" s="159">
        <f t="shared" si="474"/>
        <v>0</v>
      </c>
      <c r="EJ501" s="159">
        <f t="shared" si="474"/>
        <v>0</v>
      </c>
      <c r="EK501" s="159">
        <f t="shared" si="475"/>
        <v>7</v>
      </c>
      <c r="EL501" s="159">
        <f t="shared" si="475"/>
        <v>11</v>
      </c>
      <c r="EM501" s="159">
        <f t="shared" si="356"/>
        <v>0</v>
      </c>
      <c r="EN501" s="159"/>
      <c r="EO501" s="159"/>
      <c r="EP501" s="188">
        <f t="shared" si="357"/>
        <v>15</v>
      </c>
      <c r="EQ501" s="159">
        <f t="shared" si="358"/>
        <v>13</v>
      </c>
      <c r="ER501" s="159">
        <f t="shared" si="359"/>
        <v>13</v>
      </c>
      <c r="ES501" s="159">
        <f t="shared" si="360"/>
        <v>12</v>
      </c>
      <c r="ET501" s="159">
        <f t="shared" si="361"/>
        <v>11</v>
      </c>
      <c r="EU501" s="159">
        <f t="shared" si="362"/>
        <v>12</v>
      </c>
      <c r="EV501" s="159"/>
      <c r="EW501" s="159">
        <f t="shared" si="363"/>
        <v>76</v>
      </c>
      <c r="EX501" s="159">
        <f t="shared" si="364"/>
        <v>15</v>
      </c>
      <c r="EY501" s="159">
        <f t="shared" si="365"/>
        <v>13</v>
      </c>
      <c r="EZ501" s="159">
        <f t="shared" si="476"/>
        <v>0</v>
      </c>
      <c r="FA501" s="159">
        <f t="shared" si="476"/>
        <v>0</v>
      </c>
      <c r="FB501" s="159">
        <f t="shared" si="477"/>
        <v>13</v>
      </c>
      <c r="FC501" s="159">
        <f t="shared" si="477"/>
        <v>12</v>
      </c>
      <c r="FD501" s="159">
        <f t="shared" si="366"/>
        <v>0</v>
      </c>
      <c r="FE501" s="159">
        <f t="shared" si="367"/>
        <v>11</v>
      </c>
      <c r="FF501" s="159">
        <f t="shared" si="478"/>
        <v>0</v>
      </c>
      <c r="FG501" s="159">
        <f t="shared" si="478"/>
        <v>0</v>
      </c>
      <c r="FH501" s="159">
        <f t="shared" si="368"/>
        <v>12</v>
      </c>
      <c r="FI501" s="159">
        <v>0</v>
      </c>
      <c r="FJ501" s="159">
        <v>0</v>
      </c>
      <c r="FK501" s="159"/>
      <c r="FL501" s="159"/>
      <c r="FM501" s="235">
        <v>76</v>
      </c>
    </row>
    <row r="502" spans="1:169" ht="18" x14ac:dyDescent="0.2">
      <c r="A502" s="213">
        <v>489</v>
      </c>
      <c r="B502" s="195">
        <v>211423243492</v>
      </c>
      <c r="C502" s="196" t="s">
        <v>1641</v>
      </c>
      <c r="D502" s="197"/>
      <c r="E502" s="198" t="s">
        <v>1642</v>
      </c>
      <c r="F502" s="199">
        <f t="shared" si="243"/>
        <v>2</v>
      </c>
      <c r="G502" s="199">
        <f t="shared" si="244"/>
        <v>2</v>
      </c>
      <c r="H502" s="199">
        <f t="shared" si="245"/>
        <v>2</v>
      </c>
      <c r="I502" s="199">
        <f t="shared" si="246"/>
        <v>2</v>
      </c>
      <c r="J502" s="199">
        <f t="shared" si="247"/>
        <v>2</v>
      </c>
      <c r="K502" s="199">
        <f t="shared" si="248"/>
        <v>0</v>
      </c>
      <c r="L502" s="199">
        <f t="shared" si="249"/>
        <v>0</v>
      </c>
      <c r="M502" s="199">
        <f t="shared" si="250"/>
        <v>0</v>
      </c>
      <c r="N502" s="199">
        <f t="shared" si="251"/>
        <v>0</v>
      </c>
      <c r="O502" s="200">
        <f t="shared" si="252"/>
        <v>0</v>
      </c>
      <c r="P502" s="199">
        <f t="shared" si="253"/>
        <v>0</v>
      </c>
      <c r="Q502" s="199">
        <f t="shared" si="254"/>
        <v>0</v>
      </c>
      <c r="R502" s="199">
        <f t="shared" si="255"/>
        <v>0</v>
      </c>
      <c r="S502" s="201">
        <f t="shared" si="457"/>
        <v>0</v>
      </c>
      <c r="T502" s="202">
        <f t="shared" si="256"/>
        <v>4</v>
      </c>
      <c r="U502" s="199">
        <f t="shared" si="257"/>
        <v>7</v>
      </c>
      <c r="V502" s="199">
        <f t="shared" si="258"/>
        <v>0</v>
      </c>
      <c r="W502" s="199">
        <f t="shared" si="259"/>
        <v>0</v>
      </c>
      <c r="X502" s="201">
        <f t="shared" si="260"/>
        <v>0</v>
      </c>
      <c r="Y502" s="203">
        <f t="shared" si="261"/>
        <v>3</v>
      </c>
      <c r="Z502" s="199">
        <f t="shared" si="262"/>
        <v>7</v>
      </c>
      <c r="AA502" s="199">
        <f t="shared" si="263"/>
        <v>0</v>
      </c>
      <c r="AB502" s="199">
        <f t="shared" si="264"/>
        <v>0</v>
      </c>
      <c r="AC502" s="201">
        <f t="shared" si="265"/>
        <v>0</v>
      </c>
      <c r="AD502" s="202">
        <f t="shared" si="266"/>
        <v>3</v>
      </c>
      <c r="AE502" s="199">
        <f t="shared" si="267"/>
        <v>0</v>
      </c>
      <c r="AF502" s="199">
        <f t="shared" si="268"/>
        <v>0</v>
      </c>
      <c r="AG502" s="199">
        <f t="shared" si="269"/>
        <v>0</v>
      </c>
      <c r="AH502" s="201">
        <f t="shared" si="270"/>
        <v>0</v>
      </c>
      <c r="AI502" s="204">
        <f t="shared" si="271"/>
        <v>4</v>
      </c>
      <c r="AJ502" s="199">
        <f t="shared" si="272"/>
        <v>0</v>
      </c>
      <c r="AK502" s="199">
        <f t="shared" si="273"/>
        <v>0</v>
      </c>
      <c r="AL502" s="199">
        <f t="shared" si="274"/>
        <v>0</v>
      </c>
      <c r="AM502" s="201">
        <f t="shared" si="275"/>
        <v>0</v>
      </c>
      <c r="AN502" s="204">
        <f t="shared" si="276"/>
        <v>4</v>
      </c>
      <c r="AO502" s="199">
        <f t="shared" si="277"/>
        <v>7</v>
      </c>
      <c r="AP502" s="199">
        <f t="shared" si="278"/>
        <v>0</v>
      </c>
      <c r="AQ502" s="199">
        <f t="shared" si="279"/>
        <v>0</v>
      </c>
      <c r="AR502" s="201">
        <f t="shared" si="280"/>
        <v>0</v>
      </c>
      <c r="AS502" s="204">
        <f t="shared" si="281"/>
        <v>3</v>
      </c>
      <c r="AT502" s="199">
        <f t="shared" si="282"/>
        <v>0</v>
      </c>
      <c r="AU502" s="199">
        <f t="shared" si="283"/>
        <v>0</v>
      </c>
      <c r="AV502" s="199">
        <f t="shared" si="284"/>
        <v>0</v>
      </c>
      <c r="AW502" s="201">
        <f t="shared" si="285"/>
        <v>0</v>
      </c>
      <c r="AX502" s="205">
        <f t="shared" si="286"/>
        <v>4</v>
      </c>
      <c r="AY502" s="199">
        <f t="shared" si="287"/>
        <v>7</v>
      </c>
      <c r="AZ502" s="199">
        <f t="shared" si="288"/>
        <v>0</v>
      </c>
      <c r="BA502" s="199">
        <f t="shared" si="289"/>
        <v>0</v>
      </c>
      <c r="BB502" s="201">
        <f t="shared" si="290"/>
        <v>0</v>
      </c>
      <c r="BC502" s="204">
        <f t="shared" si="291"/>
        <v>3</v>
      </c>
      <c r="BD502" s="199">
        <f t="shared" si="292"/>
        <v>4</v>
      </c>
      <c r="BE502" s="199">
        <f t="shared" si="293"/>
        <v>0</v>
      </c>
      <c r="BF502" s="199">
        <f t="shared" si="294"/>
        <v>0</v>
      </c>
      <c r="BG502" s="201">
        <f t="shared" si="295"/>
        <v>0</v>
      </c>
      <c r="BH502" s="204">
        <f t="shared" si="296"/>
        <v>3</v>
      </c>
      <c r="BI502" s="199">
        <f t="shared" si="297"/>
        <v>0</v>
      </c>
      <c r="BJ502" s="199">
        <f t="shared" si="298"/>
        <v>0</v>
      </c>
      <c r="BK502" s="199">
        <f t="shared" si="299"/>
        <v>0</v>
      </c>
      <c r="BL502" s="201">
        <f t="shared" si="300"/>
        <v>0</v>
      </c>
      <c r="BM502" s="206">
        <f t="shared" si="301"/>
        <v>4</v>
      </c>
      <c r="BN502" s="199">
        <f t="shared" si="302"/>
        <v>0</v>
      </c>
      <c r="BO502" s="199">
        <f t="shared" si="303"/>
        <v>0</v>
      </c>
      <c r="BP502" s="199">
        <f t="shared" si="304"/>
        <v>0</v>
      </c>
      <c r="BQ502" s="201">
        <f t="shared" si="305"/>
        <v>0</v>
      </c>
      <c r="BR502" s="207">
        <f t="shared" si="306"/>
        <v>4</v>
      </c>
      <c r="BS502" s="199">
        <f t="shared" si="307"/>
        <v>8</v>
      </c>
      <c r="BT502" s="199">
        <f t="shared" si="308"/>
        <v>0</v>
      </c>
      <c r="BU502" s="199">
        <f t="shared" si="309"/>
        <v>0</v>
      </c>
      <c r="BV502" s="201">
        <f t="shared" si="310"/>
        <v>0</v>
      </c>
      <c r="BW502" s="207">
        <f t="shared" si="311"/>
        <v>3</v>
      </c>
      <c r="BX502" s="235">
        <v>50</v>
      </c>
      <c r="BY502" s="235">
        <v>50</v>
      </c>
      <c r="BZ502" s="193" t="e">
        <f t="shared" si="312"/>
        <v>#VALUE!</v>
      </c>
      <c r="CA502" s="193">
        <f t="shared" si="313"/>
        <v>20</v>
      </c>
      <c r="CB502" s="193" t="e">
        <f t="shared" si="314"/>
        <v>#VALUE!</v>
      </c>
      <c r="CC502" s="193" t="e">
        <f t="shared" si="315"/>
        <v>#VALUE!</v>
      </c>
      <c r="CD502" s="193" t="e">
        <f t="shared" si="316"/>
        <v>#VALUE!</v>
      </c>
      <c r="CE502" s="193" t="e">
        <f t="shared" si="317"/>
        <v>#VALUE!</v>
      </c>
      <c r="CF502" s="193" t="e">
        <f t="shared" si="318"/>
        <v>#VALUE!</v>
      </c>
      <c r="CG502" s="193" t="e">
        <f t="shared" si="319"/>
        <v>#VALUE!</v>
      </c>
      <c r="CH502" s="193" t="e">
        <f t="shared" si="320"/>
        <v>#VALUE!</v>
      </c>
      <c r="CI502" s="193" t="e">
        <f t="shared" si="321"/>
        <v>#VALUE!</v>
      </c>
      <c r="CJ502" s="193" t="e">
        <f t="shared" si="322"/>
        <v>#VALUE!</v>
      </c>
      <c r="CK502" s="193" t="e">
        <f t="shared" si="323"/>
        <v>#VALUE!</v>
      </c>
      <c r="CL502" s="193" t="e">
        <f t="shared" si="324"/>
        <v>#VALUE!</v>
      </c>
      <c r="CM502" s="193" t="e">
        <f t="shared" si="325"/>
        <v>#VALUE!</v>
      </c>
      <c r="CN502" s="193" t="e">
        <f t="shared" si="326"/>
        <v>#VALUE!</v>
      </c>
      <c r="CO502" s="209" t="str">
        <f t="shared" si="327"/>
        <v>2023PEC AI 340</v>
      </c>
      <c r="CP502" s="193" t="e">
        <f t="shared" si="328"/>
        <v>#VALUE!</v>
      </c>
      <c r="CQ502" s="158"/>
      <c r="CR502" s="193">
        <f t="shared" si="329"/>
        <v>20</v>
      </c>
      <c r="CS502" s="193" t="e">
        <f t="shared" si="330"/>
        <v>#VALUE!</v>
      </c>
      <c r="CT502" s="193" t="e">
        <f t="shared" si="331"/>
        <v>#VALUE!</v>
      </c>
      <c r="CU502" s="193" t="e">
        <f t="shared" si="332"/>
        <v>#VALUE!</v>
      </c>
      <c r="CV502" s="193" t="e">
        <f t="shared" si="333"/>
        <v>#VALUE!</v>
      </c>
      <c r="CW502" s="193" t="e">
        <f t="shared" si="334"/>
        <v>#VALUE!</v>
      </c>
      <c r="CX502" s="193" t="e">
        <f t="shared" si="335"/>
        <v>#VALUE!</v>
      </c>
      <c r="CY502" s="193" t="e">
        <f t="shared" si="336"/>
        <v>#VALUE!</v>
      </c>
      <c r="CZ502" s="193" t="e">
        <f t="shared" si="337"/>
        <v>#VALUE!</v>
      </c>
      <c r="DA502" s="193" t="e">
        <f t="shared" si="338"/>
        <v>#VALUE!</v>
      </c>
      <c r="DB502" s="193" t="e">
        <f t="shared" si="339"/>
        <v>#VALUE!</v>
      </c>
      <c r="DC502" s="193" t="e">
        <f t="shared" si="340"/>
        <v>#VALUE!</v>
      </c>
      <c r="DD502" s="193" t="e">
        <f t="shared" si="341"/>
        <v>#VALUE!</v>
      </c>
      <c r="DE502" s="159"/>
      <c r="DF502" s="159" t="e">
        <f t="shared" si="342"/>
        <v>#VALUE!</v>
      </c>
      <c r="DG502" s="159"/>
      <c r="DH502" s="159"/>
      <c r="DI502" s="159"/>
      <c r="DJ502" s="159"/>
      <c r="DK502" s="159"/>
      <c r="DL502" s="159"/>
      <c r="DM502" s="159"/>
      <c r="DN502" s="159"/>
      <c r="DO502" s="159"/>
      <c r="DP502" s="159"/>
      <c r="DQ502" s="159"/>
      <c r="DR502" s="159">
        <f t="shared" si="343"/>
        <v>50</v>
      </c>
      <c r="DS502" s="188">
        <f t="shared" si="344"/>
        <v>10</v>
      </c>
      <c r="DT502" s="159">
        <f t="shared" si="345"/>
        <v>7</v>
      </c>
      <c r="DU502" s="159">
        <f t="shared" si="346"/>
        <v>7</v>
      </c>
      <c r="DV502" s="159">
        <f t="shared" si="347"/>
        <v>7</v>
      </c>
      <c r="DW502" s="159">
        <f t="shared" si="348"/>
        <v>7</v>
      </c>
      <c r="DX502" s="159">
        <f t="shared" si="349"/>
        <v>4</v>
      </c>
      <c r="DY502" s="210">
        <f t="shared" si="350"/>
        <v>8</v>
      </c>
      <c r="DZ502" s="159">
        <f t="shared" si="351"/>
        <v>50</v>
      </c>
      <c r="EA502" s="159">
        <f t="shared" si="352"/>
        <v>10</v>
      </c>
      <c r="EB502" s="159">
        <f t="shared" si="353"/>
        <v>0</v>
      </c>
      <c r="EC502" s="159">
        <f t="shared" si="472"/>
        <v>7</v>
      </c>
      <c r="ED502" s="159">
        <f t="shared" si="472"/>
        <v>7</v>
      </c>
      <c r="EE502" s="159">
        <f t="shared" si="473"/>
        <v>0</v>
      </c>
      <c r="EF502" s="159">
        <f t="shared" si="473"/>
        <v>0</v>
      </c>
      <c r="EG502" s="159">
        <f t="shared" si="354"/>
        <v>7</v>
      </c>
      <c r="EH502" s="159">
        <f t="shared" si="355"/>
        <v>0</v>
      </c>
      <c r="EI502" s="159">
        <f t="shared" si="474"/>
        <v>7</v>
      </c>
      <c r="EJ502" s="159">
        <f t="shared" si="474"/>
        <v>4</v>
      </c>
      <c r="EK502" s="159">
        <f t="shared" si="475"/>
        <v>0</v>
      </c>
      <c r="EL502" s="159">
        <f t="shared" si="475"/>
        <v>0</v>
      </c>
      <c r="EM502" s="159">
        <f t="shared" si="356"/>
        <v>8</v>
      </c>
      <c r="EN502" s="159"/>
      <c r="EO502" s="159"/>
      <c r="EP502" s="188">
        <f t="shared" si="357"/>
        <v>10</v>
      </c>
      <c r="EQ502" s="159">
        <f t="shared" si="358"/>
        <v>8</v>
      </c>
      <c r="ER502" s="159">
        <f t="shared" si="359"/>
        <v>9</v>
      </c>
      <c r="ES502" s="159">
        <f t="shared" si="360"/>
        <v>9</v>
      </c>
      <c r="ET502" s="159">
        <f t="shared" si="361"/>
        <v>6</v>
      </c>
      <c r="EU502" s="159">
        <f t="shared" si="362"/>
        <v>8</v>
      </c>
      <c r="EV502" s="159"/>
      <c r="EW502" s="159">
        <f t="shared" si="363"/>
        <v>50</v>
      </c>
      <c r="EX502" s="159">
        <f t="shared" si="364"/>
        <v>10</v>
      </c>
      <c r="EY502" s="159">
        <f t="shared" si="365"/>
        <v>0</v>
      </c>
      <c r="EZ502" s="159">
        <f t="shared" si="476"/>
        <v>8</v>
      </c>
      <c r="FA502" s="159">
        <f t="shared" si="476"/>
        <v>9</v>
      </c>
      <c r="FB502" s="159">
        <f t="shared" si="477"/>
        <v>0</v>
      </c>
      <c r="FC502" s="159">
        <f t="shared" si="477"/>
        <v>0</v>
      </c>
      <c r="FD502" s="159">
        <f t="shared" si="366"/>
        <v>9</v>
      </c>
      <c r="FE502" s="159">
        <f t="shared" si="367"/>
        <v>0</v>
      </c>
      <c r="FF502" s="159">
        <f t="shared" si="478"/>
        <v>6</v>
      </c>
      <c r="FG502" s="159">
        <f t="shared" si="478"/>
        <v>8</v>
      </c>
      <c r="FH502" s="159">
        <f t="shared" si="368"/>
        <v>0</v>
      </c>
      <c r="FI502" s="159">
        <v>0</v>
      </c>
      <c r="FJ502" s="159">
        <v>0</v>
      </c>
      <c r="FK502" s="159"/>
      <c r="FL502" s="159"/>
      <c r="FM502" s="235">
        <v>50</v>
      </c>
    </row>
    <row r="503" spans="1:169" ht="18" x14ac:dyDescent="0.2">
      <c r="A503" s="194">
        <v>490</v>
      </c>
      <c r="B503" s="195">
        <v>211423243493</v>
      </c>
      <c r="C503" s="196" t="s">
        <v>1643</v>
      </c>
      <c r="D503" s="197"/>
      <c r="E503" s="198" t="s">
        <v>1644</v>
      </c>
      <c r="F503" s="199">
        <f t="shared" si="243"/>
        <v>2</v>
      </c>
      <c r="G503" s="199">
        <f t="shared" si="244"/>
        <v>2</v>
      </c>
      <c r="H503" s="199">
        <f t="shared" si="245"/>
        <v>2</v>
      </c>
      <c r="I503" s="199">
        <f t="shared" si="246"/>
        <v>2</v>
      </c>
      <c r="J503" s="199">
        <f t="shared" si="247"/>
        <v>2</v>
      </c>
      <c r="K503" s="199">
        <f t="shared" si="248"/>
        <v>2</v>
      </c>
      <c r="L503" s="199">
        <f t="shared" si="249"/>
        <v>2</v>
      </c>
      <c r="M503" s="199">
        <f t="shared" si="250"/>
        <v>2</v>
      </c>
      <c r="N503" s="199">
        <f t="shared" si="251"/>
        <v>1</v>
      </c>
      <c r="O503" s="200">
        <f t="shared" si="252"/>
        <v>0</v>
      </c>
      <c r="P503" s="199">
        <f t="shared" si="253"/>
        <v>13</v>
      </c>
      <c r="Q503" s="199">
        <f t="shared" si="254"/>
        <v>0</v>
      </c>
      <c r="R503" s="199">
        <f t="shared" si="255"/>
        <v>0</v>
      </c>
      <c r="S503" s="201">
        <f t="shared" si="457"/>
        <v>0</v>
      </c>
      <c r="T503" s="202">
        <f t="shared" si="256"/>
        <v>3</v>
      </c>
      <c r="U503" s="199">
        <f t="shared" si="257"/>
        <v>0</v>
      </c>
      <c r="V503" s="199">
        <f t="shared" si="258"/>
        <v>0</v>
      </c>
      <c r="W503" s="199">
        <f t="shared" si="259"/>
        <v>0</v>
      </c>
      <c r="X503" s="201">
        <f t="shared" si="260"/>
        <v>0</v>
      </c>
      <c r="Y503" s="203">
        <f t="shared" si="261"/>
        <v>4</v>
      </c>
      <c r="Z503" s="199">
        <f t="shared" si="262"/>
        <v>0</v>
      </c>
      <c r="AA503" s="199">
        <f t="shared" si="263"/>
        <v>0</v>
      </c>
      <c r="AB503" s="199">
        <f t="shared" si="264"/>
        <v>0</v>
      </c>
      <c r="AC503" s="201">
        <f t="shared" si="265"/>
        <v>0</v>
      </c>
      <c r="AD503" s="202">
        <f t="shared" si="266"/>
        <v>4</v>
      </c>
      <c r="AE503" s="199">
        <f t="shared" si="267"/>
        <v>13</v>
      </c>
      <c r="AF503" s="199">
        <f t="shared" si="268"/>
        <v>0</v>
      </c>
      <c r="AG503" s="199">
        <f t="shared" si="269"/>
        <v>0</v>
      </c>
      <c r="AH503" s="201">
        <f t="shared" si="270"/>
        <v>0</v>
      </c>
      <c r="AI503" s="204">
        <f t="shared" si="271"/>
        <v>3</v>
      </c>
      <c r="AJ503" s="199">
        <f t="shared" si="272"/>
        <v>11</v>
      </c>
      <c r="AK503" s="199">
        <f t="shared" si="273"/>
        <v>0</v>
      </c>
      <c r="AL503" s="199">
        <f t="shared" si="274"/>
        <v>0</v>
      </c>
      <c r="AM503" s="201">
        <f t="shared" si="275"/>
        <v>0</v>
      </c>
      <c r="AN503" s="204">
        <f t="shared" si="276"/>
        <v>3</v>
      </c>
      <c r="AO503" s="199">
        <f t="shared" si="277"/>
        <v>0</v>
      </c>
      <c r="AP503" s="199">
        <f t="shared" si="278"/>
        <v>0</v>
      </c>
      <c r="AQ503" s="199">
        <f t="shared" si="279"/>
        <v>0</v>
      </c>
      <c r="AR503" s="201">
        <f t="shared" si="280"/>
        <v>0</v>
      </c>
      <c r="AS503" s="204">
        <f t="shared" si="281"/>
        <v>4</v>
      </c>
      <c r="AT503" s="199">
        <f t="shared" si="282"/>
        <v>13</v>
      </c>
      <c r="AU503" s="199">
        <f t="shared" si="283"/>
        <v>0</v>
      </c>
      <c r="AV503" s="199">
        <f t="shared" si="284"/>
        <v>0</v>
      </c>
      <c r="AW503" s="201">
        <f t="shared" si="285"/>
        <v>0</v>
      </c>
      <c r="AX503" s="205">
        <f t="shared" si="286"/>
        <v>3</v>
      </c>
      <c r="AY503" s="199">
        <f t="shared" si="287"/>
        <v>0</v>
      </c>
      <c r="AZ503" s="199">
        <f t="shared" si="288"/>
        <v>0</v>
      </c>
      <c r="BA503" s="199">
        <f t="shared" si="289"/>
        <v>0</v>
      </c>
      <c r="BB503" s="201">
        <f t="shared" si="290"/>
        <v>0</v>
      </c>
      <c r="BC503" s="204">
        <f t="shared" si="291"/>
        <v>4</v>
      </c>
      <c r="BD503" s="199">
        <f t="shared" si="292"/>
        <v>0</v>
      </c>
      <c r="BE503" s="199">
        <f t="shared" si="293"/>
        <v>0</v>
      </c>
      <c r="BF503" s="199">
        <f t="shared" si="294"/>
        <v>0</v>
      </c>
      <c r="BG503" s="201">
        <f t="shared" si="295"/>
        <v>0</v>
      </c>
      <c r="BH503" s="204">
        <f t="shared" si="296"/>
        <v>4</v>
      </c>
      <c r="BI503" s="199">
        <f t="shared" si="297"/>
        <v>6</v>
      </c>
      <c r="BJ503" s="199">
        <f t="shared" si="298"/>
        <v>0</v>
      </c>
      <c r="BK503" s="199">
        <f t="shared" si="299"/>
        <v>0</v>
      </c>
      <c r="BL503" s="201">
        <f t="shared" si="300"/>
        <v>0</v>
      </c>
      <c r="BM503" s="206">
        <f t="shared" si="301"/>
        <v>3</v>
      </c>
      <c r="BN503" s="199">
        <f t="shared" si="302"/>
        <v>13</v>
      </c>
      <c r="BO503" s="199">
        <f t="shared" si="303"/>
        <v>0</v>
      </c>
      <c r="BP503" s="199">
        <f t="shared" si="304"/>
        <v>0</v>
      </c>
      <c r="BQ503" s="201">
        <f t="shared" si="305"/>
        <v>0</v>
      </c>
      <c r="BR503" s="207">
        <f t="shared" si="306"/>
        <v>3</v>
      </c>
      <c r="BS503" s="199">
        <f t="shared" si="307"/>
        <v>0</v>
      </c>
      <c r="BT503" s="199">
        <f t="shared" si="308"/>
        <v>0</v>
      </c>
      <c r="BU503" s="199">
        <f t="shared" si="309"/>
        <v>0</v>
      </c>
      <c r="BV503" s="201">
        <f t="shared" si="310"/>
        <v>0</v>
      </c>
      <c r="BW503" s="207">
        <f t="shared" si="311"/>
        <v>4</v>
      </c>
      <c r="BX503" s="235">
        <v>86</v>
      </c>
      <c r="BY503" s="235">
        <v>86</v>
      </c>
      <c r="BZ503" s="193" t="e">
        <f t="shared" si="312"/>
        <v>#VALUE!</v>
      </c>
      <c r="CA503" s="193">
        <f t="shared" si="313"/>
        <v>20</v>
      </c>
      <c r="CB503" s="193" t="e">
        <f t="shared" si="314"/>
        <v>#VALUE!</v>
      </c>
      <c r="CC503" s="193" t="e">
        <f t="shared" si="315"/>
        <v>#VALUE!</v>
      </c>
      <c r="CD503" s="193" t="e">
        <f t="shared" si="316"/>
        <v>#VALUE!</v>
      </c>
      <c r="CE503" s="193" t="e">
        <f t="shared" si="317"/>
        <v>#VALUE!</v>
      </c>
      <c r="CF503" s="193" t="e">
        <f t="shared" si="318"/>
        <v>#VALUE!</v>
      </c>
      <c r="CG503" s="193" t="e">
        <f t="shared" si="319"/>
        <v>#VALUE!</v>
      </c>
      <c r="CH503" s="193" t="e">
        <f t="shared" si="320"/>
        <v>#VALUE!</v>
      </c>
      <c r="CI503" s="193" t="e">
        <f t="shared" si="321"/>
        <v>#VALUE!</v>
      </c>
      <c r="CJ503" s="193" t="e">
        <f t="shared" si="322"/>
        <v>#VALUE!</v>
      </c>
      <c r="CK503" s="193" t="e">
        <f t="shared" si="323"/>
        <v>#VALUE!</v>
      </c>
      <c r="CL503" s="193" t="e">
        <f t="shared" si="324"/>
        <v>#VALUE!</v>
      </c>
      <c r="CM503" s="193" t="e">
        <f t="shared" si="325"/>
        <v>#VALUE!</v>
      </c>
      <c r="CN503" s="193" t="e">
        <f t="shared" si="326"/>
        <v>#VALUE!</v>
      </c>
      <c r="CO503" s="209" t="str">
        <f t="shared" si="327"/>
        <v>2023PEC AI 341</v>
      </c>
      <c r="CP503" s="193" t="e">
        <f t="shared" si="328"/>
        <v>#VALUE!</v>
      </c>
      <c r="CQ503" s="158"/>
      <c r="CR503" s="193">
        <f t="shared" si="329"/>
        <v>20</v>
      </c>
      <c r="CS503" s="193" t="e">
        <f t="shared" si="330"/>
        <v>#VALUE!</v>
      </c>
      <c r="CT503" s="193" t="e">
        <f t="shared" si="331"/>
        <v>#VALUE!</v>
      </c>
      <c r="CU503" s="193" t="e">
        <f t="shared" si="332"/>
        <v>#VALUE!</v>
      </c>
      <c r="CV503" s="193" t="e">
        <f t="shared" si="333"/>
        <v>#VALUE!</v>
      </c>
      <c r="CW503" s="193" t="e">
        <f t="shared" si="334"/>
        <v>#VALUE!</v>
      </c>
      <c r="CX503" s="193" t="e">
        <f t="shared" si="335"/>
        <v>#VALUE!</v>
      </c>
      <c r="CY503" s="193" t="e">
        <f t="shared" si="336"/>
        <v>#VALUE!</v>
      </c>
      <c r="CZ503" s="193" t="e">
        <f t="shared" si="337"/>
        <v>#VALUE!</v>
      </c>
      <c r="DA503" s="193" t="e">
        <f t="shared" si="338"/>
        <v>#VALUE!</v>
      </c>
      <c r="DB503" s="193" t="e">
        <f t="shared" si="339"/>
        <v>#VALUE!</v>
      </c>
      <c r="DC503" s="193" t="e">
        <f t="shared" si="340"/>
        <v>#VALUE!</v>
      </c>
      <c r="DD503" s="193" t="e">
        <f t="shared" si="341"/>
        <v>#VALUE!</v>
      </c>
      <c r="DE503" s="159"/>
      <c r="DF503" s="159" t="e">
        <f t="shared" si="342"/>
        <v>#VALUE!</v>
      </c>
      <c r="DG503" s="159"/>
      <c r="DH503" s="159"/>
      <c r="DI503" s="159"/>
      <c r="DJ503" s="159"/>
      <c r="DK503" s="159"/>
      <c r="DL503" s="159"/>
      <c r="DM503" s="159"/>
      <c r="DN503" s="159"/>
      <c r="DO503" s="159"/>
      <c r="DP503" s="159"/>
      <c r="DQ503" s="159"/>
      <c r="DR503" s="159">
        <f t="shared" si="343"/>
        <v>86</v>
      </c>
      <c r="DS503" s="188">
        <f t="shared" si="344"/>
        <v>17</v>
      </c>
      <c r="DT503" s="159">
        <f t="shared" si="345"/>
        <v>13</v>
      </c>
      <c r="DU503" s="159">
        <f t="shared" si="346"/>
        <v>13</v>
      </c>
      <c r="DV503" s="159">
        <f t="shared" si="347"/>
        <v>11</v>
      </c>
      <c r="DW503" s="159">
        <f t="shared" si="348"/>
        <v>13</v>
      </c>
      <c r="DX503" s="159">
        <f t="shared" si="349"/>
        <v>6</v>
      </c>
      <c r="DY503" s="210">
        <f t="shared" si="350"/>
        <v>13</v>
      </c>
      <c r="DZ503" s="159">
        <f t="shared" si="351"/>
        <v>86</v>
      </c>
      <c r="EA503" s="159">
        <f t="shared" si="352"/>
        <v>17</v>
      </c>
      <c r="EB503" s="159">
        <f t="shared" si="353"/>
        <v>13</v>
      </c>
      <c r="EC503" s="159">
        <f t="shared" si="472"/>
        <v>0</v>
      </c>
      <c r="ED503" s="159">
        <f t="shared" si="472"/>
        <v>0</v>
      </c>
      <c r="EE503" s="159">
        <f t="shared" si="473"/>
        <v>13</v>
      </c>
      <c r="EF503" s="159">
        <f t="shared" si="473"/>
        <v>11</v>
      </c>
      <c r="EG503" s="159">
        <f t="shared" si="354"/>
        <v>0</v>
      </c>
      <c r="EH503" s="159">
        <f t="shared" si="355"/>
        <v>13</v>
      </c>
      <c r="EI503" s="159">
        <f t="shared" si="474"/>
        <v>0</v>
      </c>
      <c r="EJ503" s="159">
        <f t="shared" si="474"/>
        <v>0</v>
      </c>
      <c r="EK503" s="159">
        <f t="shared" si="475"/>
        <v>6</v>
      </c>
      <c r="EL503" s="159">
        <f t="shared" si="475"/>
        <v>13</v>
      </c>
      <c r="EM503" s="159">
        <f t="shared" si="356"/>
        <v>0</v>
      </c>
      <c r="EN503" s="159"/>
      <c r="EO503" s="159"/>
      <c r="EP503" s="188">
        <f t="shared" si="357"/>
        <v>17</v>
      </c>
      <c r="EQ503" s="159">
        <f t="shared" si="358"/>
        <v>15</v>
      </c>
      <c r="ER503" s="159">
        <f t="shared" si="359"/>
        <v>15</v>
      </c>
      <c r="ES503" s="159">
        <f t="shared" si="360"/>
        <v>13</v>
      </c>
      <c r="ET503" s="159">
        <f t="shared" si="361"/>
        <v>12</v>
      </c>
      <c r="EU503" s="159">
        <f t="shared" si="362"/>
        <v>14</v>
      </c>
      <c r="EV503" s="159"/>
      <c r="EW503" s="159">
        <f t="shared" si="363"/>
        <v>86</v>
      </c>
      <c r="EX503" s="159">
        <f t="shared" si="364"/>
        <v>17</v>
      </c>
      <c r="EY503" s="159">
        <f t="shared" si="365"/>
        <v>15</v>
      </c>
      <c r="EZ503" s="159">
        <f t="shared" si="476"/>
        <v>0</v>
      </c>
      <c r="FA503" s="159">
        <f t="shared" si="476"/>
        <v>0</v>
      </c>
      <c r="FB503" s="159">
        <f t="shared" si="477"/>
        <v>15</v>
      </c>
      <c r="FC503" s="159">
        <f t="shared" si="477"/>
        <v>13</v>
      </c>
      <c r="FD503" s="159">
        <f t="shared" si="366"/>
        <v>0</v>
      </c>
      <c r="FE503" s="159">
        <f t="shared" si="367"/>
        <v>12</v>
      </c>
      <c r="FF503" s="159">
        <f t="shared" si="478"/>
        <v>0</v>
      </c>
      <c r="FG503" s="159">
        <f t="shared" si="478"/>
        <v>0</v>
      </c>
      <c r="FH503" s="159">
        <f t="shared" si="368"/>
        <v>14</v>
      </c>
      <c r="FI503" s="159">
        <v>0</v>
      </c>
      <c r="FJ503" s="159">
        <v>0</v>
      </c>
      <c r="FK503" s="159"/>
      <c r="FL503" s="159"/>
      <c r="FM503" s="235">
        <v>86</v>
      </c>
    </row>
    <row r="504" spans="1:169" ht="18" x14ac:dyDescent="0.2">
      <c r="A504" s="213">
        <v>491</v>
      </c>
      <c r="B504" s="195">
        <v>211423243494</v>
      </c>
      <c r="C504" s="196" t="s">
        <v>1645</v>
      </c>
      <c r="D504" s="197"/>
      <c r="E504" s="198" t="s">
        <v>1646</v>
      </c>
      <c r="F504" s="199">
        <f t="shared" si="243"/>
        <v>2</v>
      </c>
      <c r="G504" s="199">
        <f t="shared" si="244"/>
        <v>2</v>
      </c>
      <c r="H504" s="199">
        <f t="shared" si="245"/>
        <v>2</v>
      </c>
      <c r="I504" s="199">
        <f t="shared" si="246"/>
        <v>1</v>
      </c>
      <c r="J504" s="199">
        <f t="shared" si="247"/>
        <v>0</v>
      </c>
      <c r="K504" s="199">
        <f t="shared" si="248"/>
        <v>0</v>
      </c>
      <c r="L504" s="199">
        <f t="shared" si="249"/>
        <v>0</v>
      </c>
      <c r="M504" s="199">
        <f t="shared" si="250"/>
        <v>0</v>
      </c>
      <c r="N504" s="199">
        <f t="shared" si="251"/>
        <v>0</v>
      </c>
      <c r="O504" s="200">
        <f t="shared" si="252"/>
        <v>0</v>
      </c>
      <c r="P504" s="199">
        <f t="shared" si="253"/>
        <v>0</v>
      </c>
      <c r="Q504" s="199">
        <f t="shared" si="254"/>
        <v>0</v>
      </c>
      <c r="R504" s="199">
        <f t="shared" si="255"/>
        <v>0</v>
      </c>
      <c r="S504" s="201">
        <f t="shared" si="457"/>
        <v>0</v>
      </c>
      <c r="T504" s="202">
        <f t="shared" si="256"/>
        <v>4</v>
      </c>
      <c r="U504" s="199">
        <f t="shared" si="257"/>
        <v>5</v>
      </c>
      <c r="V504" s="199">
        <f t="shared" si="258"/>
        <v>0</v>
      </c>
      <c r="W504" s="199">
        <f t="shared" si="259"/>
        <v>0</v>
      </c>
      <c r="X504" s="201">
        <f t="shared" si="260"/>
        <v>0</v>
      </c>
      <c r="Y504" s="203">
        <f t="shared" si="261"/>
        <v>3</v>
      </c>
      <c r="Z504" s="199">
        <f t="shared" si="262"/>
        <v>5</v>
      </c>
      <c r="AA504" s="199">
        <f t="shared" si="263"/>
        <v>0</v>
      </c>
      <c r="AB504" s="199">
        <f t="shared" si="264"/>
        <v>0</v>
      </c>
      <c r="AC504" s="201">
        <f t="shared" si="265"/>
        <v>0</v>
      </c>
      <c r="AD504" s="202">
        <f t="shared" si="266"/>
        <v>3</v>
      </c>
      <c r="AE504" s="199">
        <f t="shared" si="267"/>
        <v>0</v>
      </c>
      <c r="AF504" s="199">
        <f t="shared" si="268"/>
        <v>0</v>
      </c>
      <c r="AG504" s="199">
        <f t="shared" si="269"/>
        <v>0</v>
      </c>
      <c r="AH504" s="201">
        <f t="shared" si="270"/>
        <v>0</v>
      </c>
      <c r="AI504" s="204">
        <f t="shared" si="271"/>
        <v>4</v>
      </c>
      <c r="AJ504" s="199">
        <f t="shared" si="272"/>
        <v>0</v>
      </c>
      <c r="AK504" s="199">
        <f t="shared" si="273"/>
        <v>0</v>
      </c>
      <c r="AL504" s="199">
        <f t="shared" si="274"/>
        <v>0</v>
      </c>
      <c r="AM504" s="201">
        <f t="shared" si="275"/>
        <v>0</v>
      </c>
      <c r="AN504" s="204">
        <f t="shared" si="276"/>
        <v>4</v>
      </c>
      <c r="AO504" s="199">
        <f t="shared" si="277"/>
        <v>5</v>
      </c>
      <c r="AP504" s="199">
        <f t="shared" si="278"/>
        <v>0</v>
      </c>
      <c r="AQ504" s="199">
        <f t="shared" si="279"/>
        <v>0</v>
      </c>
      <c r="AR504" s="201">
        <f t="shared" si="280"/>
        <v>0</v>
      </c>
      <c r="AS504" s="204">
        <f t="shared" si="281"/>
        <v>3</v>
      </c>
      <c r="AT504" s="199">
        <f t="shared" si="282"/>
        <v>0</v>
      </c>
      <c r="AU504" s="199">
        <f t="shared" si="283"/>
        <v>0</v>
      </c>
      <c r="AV504" s="199">
        <f t="shared" si="284"/>
        <v>0</v>
      </c>
      <c r="AW504" s="201">
        <f t="shared" si="285"/>
        <v>0</v>
      </c>
      <c r="AX504" s="205">
        <f t="shared" si="286"/>
        <v>4</v>
      </c>
      <c r="AY504" s="199">
        <f t="shared" si="287"/>
        <v>5</v>
      </c>
      <c r="AZ504" s="199">
        <f t="shared" si="288"/>
        <v>0</v>
      </c>
      <c r="BA504" s="199">
        <f t="shared" si="289"/>
        <v>0</v>
      </c>
      <c r="BB504" s="201">
        <f t="shared" si="290"/>
        <v>0</v>
      </c>
      <c r="BC504" s="204">
        <f t="shared" si="291"/>
        <v>3</v>
      </c>
      <c r="BD504" s="199">
        <f t="shared" si="292"/>
        <v>3</v>
      </c>
      <c r="BE504" s="199">
        <f t="shared" si="293"/>
        <v>0</v>
      </c>
      <c r="BF504" s="199">
        <f t="shared" si="294"/>
        <v>0</v>
      </c>
      <c r="BG504" s="201">
        <f t="shared" si="295"/>
        <v>0</v>
      </c>
      <c r="BH504" s="204">
        <f t="shared" si="296"/>
        <v>3</v>
      </c>
      <c r="BI504" s="199">
        <f t="shared" si="297"/>
        <v>0</v>
      </c>
      <c r="BJ504" s="199">
        <f t="shared" si="298"/>
        <v>0</v>
      </c>
      <c r="BK504" s="199">
        <f t="shared" si="299"/>
        <v>0</v>
      </c>
      <c r="BL504" s="201">
        <f t="shared" si="300"/>
        <v>0</v>
      </c>
      <c r="BM504" s="206">
        <f t="shared" si="301"/>
        <v>4</v>
      </c>
      <c r="BN504" s="199">
        <f t="shared" si="302"/>
        <v>0</v>
      </c>
      <c r="BO504" s="199">
        <f t="shared" si="303"/>
        <v>0</v>
      </c>
      <c r="BP504" s="199">
        <f t="shared" si="304"/>
        <v>0</v>
      </c>
      <c r="BQ504" s="201">
        <f t="shared" si="305"/>
        <v>0</v>
      </c>
      <c r="BR504" s="207">
        <f t="shared" si="306"/>
        <v>4</v>
      </c>
      <c r="BS504" s="199">
        <f t="shared" si="307"/>
        <v>5</v>
      </c>
      <c r="BT504" s="199">
        <f t="shared" si="308"/>
        <v>0</v>
      </c>
      <c r="BU504" s="199">
        <f t="shared" si="309"/>
        <v>0</v>
      </c>
      <c r="BV504" s="201">
        <f t="shared" si="310"/>
        <v>0</v>
      </c>
      <c r="BW504" s="207">
        <f t="shared" si="311"/>
        <v>3</v>
      </c>
      <c r="BX504" s="235">
        <v>35</v>
      </c>
      <c r="BY504" s="235">
        <v>35</v>
      </c>
      <c r="BZ504" s="193" t="e">
        <f t="shared" si="312"/>
        <v>#VALUE!</v>
      </c>
      <c r="CA504" s="193">
        <f t="shared" si="313"/>
        <v>20</v>
      </c>
      <c r="CB504" s="193" t="e">
        <f t="shared" si="314"/>
        <v>#VALUE!</v>
      </c>
      <c r="CC504" s="193" t="e">
        <f t="shared" si="315"/>
        <v>#VALUE!</v>
      </c>
      <c r="CD504" s="193" t="e">
        <f t="shared" si="316"/>
        <v>#VALUE!</v>
      </c>
      <c r="CE504" s="193" t="e">
        <f t="shared" si="317"/>
        <v>#VALUE!</v>
      </c>
      <c r="CF504" s="193" t="e">
        <f t="shared" si="318"/>
        <v>#VALUE!</v>
      </c>
      <c r="CG504" s="193" t="e">
        <f t="shared" si="319"/>
        <v>#VALUE!</v>
      </c>
      <c r="CH504" s="193" t="e">
        <f t="shared" si="320"/>
        <v>#VALUE!</v>
      </c>
      <c r="CI504" s="193" t="e">
        <f t="shared" si="321"/>
        <v>#VALUE!</v>
      </c>
      <c r="CJ504" s="193" t="e">
        <f t="shared" si="322"/>
        <v>#VALUE!</v>
      </c>
      <c r="CK504" s="193" t="e">
        <f t="shared" si="323"/>
        <v>#VALUE!</v>
      </c>
      <c r="CL504" s="193" t="e">
        <f t="shared" si="324"/>
        <v>#VALUE!</v>
      </c>
      <c r="CM504" s="193" t="e">
        <f t="shared" si="325"/>
        <v>#VALUE!</v>
      </c>
      <c r="CN504" s="193" t="e">
        <f t="shared" si="326"/>
        <v>#VALUE!</v>
      </c>
      <c r="CO504" s="209" t="str">
        <f t="shared" si="327"/>
        <v>2023PEC AI 342</v>
      </c>
      <c r="CP504" s="193" t="e">
        <f t="shared" si="328"/>
        <v>#VALUE!</v>
      </c>
      <c r="CQ504" s="158"/>
      <c r="CR504" s="193">
        <f t="shared" si="329"/>
        <v>20</v>
      </c>
      <c r="CS504" s="193" t="e">
        <f t="shared" si="330"/>
        <v>#VALUE!</v>
      </c>
      <c r="CT504" s="193" t="e">
        <f t="shared" si="331"/>
        <v>#VALUE!</v>
      </c>
      <c r="CU504" s="193" t="e">
        <f t="shared" si="332"/>
        <v>#VALUE!</v>
      </c>
      <c r="CV504" s="193" t="e">
        <f t="shared" si="333"/>
        <v>#VALUE!</v>
      </c>
      <c r="CW504" s="193" t="e">
        <f t="shared" si="334"/>
        <v>#VALUE!</v>
      </c>
      <c r="CX504" s="193" t="e">
        <f t="shared" si="335"/>
        <v>#VALUE!</v>
      </c>
      <c r="CY504" s="193" t="e">
        <f t="shared" si="336"/>
        <v>#VALUE!</v>
      </c>
      <c r="CZ504" s="193" t="e">
        <f t="shared" si="337"/>
        <v>#VALUE!</v>
      </c>
      <c r="DA504" s="193" t="e">
        <f t="shared" si="338"/>
        <v>#VALUE!</v>
      </c>
      <c r="DB504" s="193" t="e">
        <f t="shared" si="339"/>
        <v>#VALUE!</v>
      </c>
      <c r="DC504" s="193" t="e">
        <f t="shared" si="340"/>
        <v>#VALUE!</v>
      </c>
      <c r="DD504" s="193" t="e">
        <f t="shared" si="341"/>
        <v>#VALUE!</v>
      </c>
      <c r="DE504" s="159"/>
      <c r="DF504" s="159" t="e">
        <f t="shared" si="342"/>
        <v>#VALUE!</v>
      </c>
      <c r="DG504" s="159"/>
      <c r="DH504" s="159"/>
      <c r="DI504" s="159"/>
      <c r="DJ504" s="159"/>
      <c r="DK504" s="159"/>
      <c r="DL504" s="159"/>
      <c r="DM504" s="159"/>
      <c r="DN504" s="159"/>
      <c r="DO504" s="159"/>
      <c r="DP504" s="159"/>
      <c r="DQ504" s="159"/>
      <c r="DR504" s="159">
        <f t="shared" si="343"/>
        <v>35</v>
      </c>
      <c r="DS504" s="188">
        <f t="shared" si="344"/>
        <v>7</v>
      </c>
      <c r="DT504" s="159">
        <f t="shared" si="345"/>
        <v>5</v>
      </c>
      <c r="DU504" s="159">
        <f t="shared" si="346"/>
        <v>5</v>
      </c>
      <c r="DV504" s="159">
        <f t="shared" si="347"/>
        <v>5</v>
      </c>
      <c r="DW504" s="159">
        <f t="shared" si="348"/>
        <v>5</v>
      </c>
      <c r="DX504" s="159">
        <f t="shared" si="349"/>
        <v>3</v>
      </c>
      <c r="DY504" s="210">
        <f t="shared" si="350"/>
        <v>5</v>
      </c>
      <c r="DZ504" s="159">
        <f t="shared" si="351"/>
        <v>35</v>
      </c>
      <c r="EA504" s="159">
        <f t="shared" si="352"/>
        <v>7</v>
      </c>
      <c r="EB504" s="159">
        <f t="shared" si="353"/>
        <v>0</v>
      </c>
      <c r="EC504" s="159">
        <f t="shared" si="472"/>
        <v>5</v>
      </c>
      <c r="ED504" s="159">
        <f t="shared" si="472"/>
        <v>5</v>
      </c>
      <c r="EE504" s="159">
        <f t="shared" si="473"/>
        <v>0</v>
      </c>
      <c r="EF504" s="159">
        <f t="shared" si="473"/>
        <v>0</v>
      </c>
      <c r="EG504" s="159">
        <f t="shared" si="354"/>
        <v>5</v>
      </c>
      <c r="EH504" s="159">
        <f t="shared" si="355"/>
        <v>0</v>
      </c>
      <c r="EI504" s="159">
        <f t="shared" si="474"/>
        <v>5</v>
      </c>
      <c r="EJ504" s="159">
        <f t="shared" si="474"/>
        <v>3</v>
      </c>
      <c r="EK504" s="159">
        <f t="shared" si="475"/>
        <v>0</v>
      </c>
      <c r="EL504" s="159">
        <f t="shared" si="475"/>
        <v>0</v>
      </c>
      <c r="EM504" s="159">
        <f t="shared" si="356"/>
        <v>5</v>
      </c>
      <c r="EN504" s="159"/>
      <c r="EO504" s="159"/>
      <c r="EP504" s="188">
        <f t="shared" si="357"/>
        <v>7</v>
      </c>
      <c r="EQ504" s="159">
        <f t="shared" si="358"/>
        <v>6</v>
      </c>
      <c r="ER504" s="159">
        <f t="shared" si="359"/>
        <v>6</v>
      </c>
      <c r="ES504" s="159">
        <f t="shared" si="360"/>
        <v>6</v>
      </c>
      <c r="ET504" s="159">
        <f t="shared" si="361"/>
        <v>4</v>
      </c>
      <c r="EU504" s="159">
        <f t="shared" si="362"/>
        <v>6</v>
      </c>
      <c r="EV504" s="159"/>
      <c r="EW504" s="159">
        <f t="shared" si="363"/>
        <v>35</v>
      </c>
      <c r="EX504" s="159">
        <f t="shared" si="364"/>
        <v>7</v>
      </c>
      <c r="EY504" s="159">
        <f t="shared" si="365"/>
        <v>0</v>
      </c>
      <c r="EZ504" s="159">
        <f t="shared" si="476"/>
        <v>6</v>
      </c>
      <c r="FA504" s="159">
        <f t="shared" si="476"/>
        <v>6</v>
      </c>
      <c r="FB504" s="159">
        <f t="shared" si="477"/>
        <v>0</v>
      </c>
      <c r="FC504" s="159">
        <f t="shared" si="477"/>
        <v>0</v>
      </c>
      <c r="FD504" s="159">
        <f t="shared" si="366"/>
        <v>6</v>
      </c>
      <c r="FE504" s="159">
        <f t="shared" si="367"/>
        <v>0</v>
      </c>
      <c r="FF504" s="159">
        <f t="shared" si="478"/>
        <v>4</v>
      </c>
      <c r="FG504" s="159">
        <f t="shared" si="478"/>
        <v>6</v>
      </c>
      <c r="FH504" s="159">
        <f t="shared" si="368"/>
        <v>0</v>
      </c>
      <c r="FI504" s="159">
        <v>0</v>
      </c>
      <c r="FJ504" s="159">
        <v>0</v>
      </c>
      <c r="FK504" s="159"/>
      <c r="FL504" s="159"/>
      <c r="FM504" s="235">
        <v>35</v>
      </c>
    </row>
    <row r="505" spans="1:169" ht="18" x14ac:dyDescent="0.2">
      <c r="A505" s="194">
        <v>492</v>
      </c>
      <c r="B505" s="195">
        <v>211423243495</v>
      </c>
      <c r="C505" s="196" t="s">
        <v>1647</v>
      </c>
      <c r="D505" s="197"/>
      <c r="E505" s="198" t="s">
        <v>1648</v>
      </c>
      <c r="F505" s="199">
        <f t="shared" si="243"/>
        <v>2</v>
      </c>
      <c r="G505" s="199">
        <f t="shared" si="244"/>
        <v>2</v>
      </c>
      <c r="H505" s="199">
        <f t="shared" si="245"/>
        <v>2</v>
      </c>
      <c r="I505" s="199">
        <f t="shared" si="246"/>
        <v>2</v>
      </c>
      <c r="J505" s="199">
        <f t="shared" si="247"/>
        <v>2</v>
      </c>
      <c r="K505" s="199">
        <f t="shared" si="248"/>
        <v>2</v>
      </c>
      <c r="L505" s="199">
        <f t="shared" si="249"/>
        <v>2</v>
      </c>
      <c r="M505" s="199">
        <f t="shared" si="250"/>
        <v>0</v>
      </c>
      <c r="N505" s="199">
        <f t="shared" si="251"/>
        <v>0</v>
      </c>
      <c r="O505" s="200">
        <f t="shared" si="252"/>
        <v>0</v>
      </c>
      <c r="P505" s="199">
        <f t="shared" si="253"/>
        <v>10</v>
      </c>
      <c r="Q505" s="199">
        <f t="shared" si="254"/>
        <v>0</v>
      </c>
      <c r="R505" s="199">
        <f t="shared" si="255"/>
        <v>0</v>
      </c>
      <c r="S505" s="201">
        <f t="shared" si="457"/>
        <v>0</v>
      </c>
      <c r="T505" s="202">
        <f t="shared" si="256"/>
        <v>3</v>
      </c>
      <c r="U505" s="199">
        <f t="shared" si="257"/>
        <v>0</v>
      </c>
      <c r="V505" s="199">
        <f t="shared" si="258"/>
        <v>0</v>
      </c>
      <c r="W505" s="199">
        <f t="shared" si="259"/>
        <v>0</v>
      </c>
      <c r="X505" s="201">
        <f t="shared" si="260"/>
        <v>0</v>
      </c>
      <c r="Y505" s="203">
        <f t="shared" si="261"/>
        <v>4</v>
      </c>
      <c r="Z505" s="199">
        <f t="shared" si="262"/>
        <v>0</v>
      </c>
      <c r="AA505" s="199">
        <f t="shared" si="263"/>
        <v>0</v>
      </c>
      <c r="AB505" s="199">
        <f t="shared" si="264"/>
        <v>0</v>
      </c>
      <c r="AC505" s="201">
        <f t="shared" si="265"/>
        <v>0</v>
      </c>
      <c r="AD505" s="202">
        <f t="shared" si="266"/>
        <v>4</v>
      </c>
      <c r="AE505" s="199">
        <f t="shared" si="267"/>
        <v>10</v>
      </c>
      <c r="AF505" s="199">
        <f t="shared" si="268"/>
        <v>0</v>
      </c>
      <c r="AG505" s="199">
        <f t="shared" si="269"/>
        <v>0</v>
      </c>
      <c r="AH505" s="201">
        <f t="shared" si="270"/>
        <v>0</v>
      </c>
      <c r="AI505" s="204">
        <f t="shared" si="271"/>
        <v>3</v>
      </c>
      <c r="AJ505" s="199">
        <f t="shared" si="272"/>
        <v>9</v>
      </c>
      <c r="AK505" s="199">
        <f t="shared" si="273"/>
        <v>0</v>
      </c>
      <c r="AL505" s="199">
        <f t="shared" si="274"/>
        <v>0</v>
      </c>
      <c r="AM505" s="201">
        <f t="shared" si="275"/>
        <v>0</v>
      </c>
      <c r="AN505" s="204">
        <f t="shared" si="276"/>
        <v>3</v>
      </c>
      <c r="AO505" s="199">
        <f t="shared" si="277"/>
        <v>0</v>
      </c>
      <c r="AP505" s="199">
        <f t="shared" si="278"/>
        <v>0</v>
      </c>
      <c r="AQ505" s="199">
        <f t="shared" si="279"/>
        <v>0</v>
      </c>
      <c r="AR505" s="201">
        <f t="shared" si="280"/>
        <v>0</v>
      </c>
      <c r="AS505" s="204">
        <f t="shared" si="281"/>
        <v>4</v>
      </c>
      <c r="AT505" s="199">
        <f t="shared" si="282"/>
        <v>10</v>
      </c>
      <c r="AU505" s="199">
        <f t="shared" si="283"/>
        <v>0</v>
      </c>
      <c r="AV505" s="199">
        <f t="shared" si="284"/>
        <v>0</v>
      </c>
      <c r="AW505" s="201">
        <f t="shared" si="285"/>
        <v>0</v>
      </c>
      <c r="AX505" s="205">
        <f t="shared" si="286"/>
        <v>3</v>
      </c>
      <c r="AY505" s="199">
        <f t="shared" si="287"/>
        <v>0</v>
      </c>
      <c r="AZ505" s="199">
        <f t="shared" si="288"/>
        <v>0</v>
      </c>
      <c r="BA505" s="199">
        <f t="shared" si="289"/>
        <v>0</v>
      </c>
      <c r="BB505" s="201">
        <f t="shared" si="290"/>
        <v>0</v>
      </c>
      <c r="BC505" s="204">
        <f t="shared" si="291"/>
        <v>4</v>
      </c>
      <c r="BD505" s="199">
        <f t="shared" si="292"/>
        <v>0</v>
      </c>
      <c r="BE505" s="199">
        <f t="shared" si="293"/>
        <v>0</v>
      </c>
      <c r="BF505" s="199">
        <f t="shared" si="294"/>
        <v>0</v>
      </c>
      <c r="BG505" s="201">
        <f t="shared" si="295"/>
        <v>0</v>
      </c>
      <c r="BH505" s="204">
        <f t="shared" si="296"/>
        <v>4</v>
      </c>
      <c r="BI505" s="199">
        <f t="shared" si="297"/>
        <v>7</v>
      </c>
      <c r="BJ505" s="199">
        <f t="shared" si="298"/>
        <v>0</v>
      </c>
      <c r="BK505" s="199">
        <f t="shared" si="299"/>
        <v>0</v>
      </c>
      <c r="BL505" s="201">
        <f t="shared" si="300"/>
        <v>0</v>
      </c>
      <c r="BM505" s="206">
        <f t="shared" si="301"/>
        <v>3</v>
      </c>
      <c r="BN505" s="199">
        <f t="shared" si="302"/>
        <v>11</v>
      </c>
      <c r="BO505" s="199">
        <f t="shared" si="303"/>
        <v>0</v>
      </c>
      <c r="BP505" s="199">
        <f t="shared" si="304"/>
        <v>0</v>
      </c>
      <c r="BQ505" s="201">
        <f t="shared" si="305"/>
        <v>0</v>
      </c>
      <c r="BR505" s="207">
        <f t="shared" si="306"/>
        <v>3</v>
      </c>
      <c r="BS505" s="199">
        <f t="shared" si="307"/>
        <v>0</v>
      </c>
      <c r="BT505" s="199">
        <f t="shared" si="308"/>
        <v>0</v>
      </c>
      <c r="BU505" s="199">
        <f t="shared" si="309"/>
        <v>0</v>
      </c>
      <c r="BV505" s="201">
        <f t="shared" si="310"/>
        <v>0</v>
      </c>
      <c r="BW505" s="207">
        <f t="shared" si="311"/>
        <v>4</v>
      </c>
      <c r="BX505" s="235">
        <v>71</v>
      </c>
      <c r="BY505" s="235">
        <v>71</v>
      </c>
      <c r="BZ505" s="193" t="e">
        <f t="shared" si="312"/>
        <v>#VALUE!</v>
      </c>
      <c r="CA505" s="193">
        <f t="shared" si="313"/>
        <v>20</v>
      </c>
      <c r="CB505" s="193" t="e">
        <f t="shared" si="314"/>
        <v>#VALUE!</v>
      </c>
      <c r="CC505" s="193" t="e">
        <f t="shared" si="315"/>
        <v>#VALUE!</v>
      </c>
      <c r="CD505" s="193" t="e">
        <f t="shared" si="316"/>
        <v>#VALUE!</v>
      </c>
      <c r="CE505" s="193" t="e">
        <f t="shared" si="317"/>
        <v>#VALUE!</v>
      </c>
      <c r="CF505" s="193" t="e">
        <f t="shared" si="318"/>
        <v>#VALUE!</v>
      </c>
      <c r="CG505" s="193" t="e">
        <f t="shared" si="319"/>
        <v>#VALUE!</v>
      </c>
      <c r="CH505" s="193" t="e">
        <f t="shared" si="320"/>
        <v>#VALUE!</v>
      </c>
      <c r="CI505" s="193" t="e">
        <f t="shared" si="321"/>
        <v>#VALUE!</v>
      </c>
      <c r="CJ505" s="193" t="e">
        <f t="shared" si="322"/>
        <v>#VALUE!</v>
      </c>
      <c r="CK505" s="193" t="e">
        <f t="shared" si="323"/>
        <v>#VALUE!</v>
      </c>
      <c r="CL505" s="193" t="e">
        <f t="shared" si="324"/>
        <v>#VALUE!</v>
      </c>
      <c r="CM505" s="193" t="e">
        <f t="shared" si="325"/>
        <v>#VALUE!</v>
      </c>
      <c r="CN505" s="193" t="e">
        <f t="shared" si="326"/>
        <v>#VALUE!</v>
      </c>
      <c r="CO505" s="209" t="str">
        <f t="shared" si="327"/>
        <v>2023PEC AI 343</v>
      </c>
      <c r="CP505" s="193" t="e">
        <f t="shared" si="328"/>
        <v>#VALUE!</v>
      </c>
      <c r="CQ505" s="158"/>
      <c r="CR505" s="193">
        <f t="shared" si="329"/>
        <v>20</v>
      </c>
      <c r="CS505" s="193" t="e">
        <f t="shared" si="330"/>
        <v>#VALUE!</v>
      </c>
      <c r="CT505" s="193" t="e">
        <f t="shared" si="331"/>
        <v>#VALUE!</v>
      </c>
      <c r="CU505" s="193" t="e">
        <f t="shared" si="332"/>
        <v>#VALUE!</v>
      </c>
      <c r="CV505" s="193" t="e">
        <f t="shared" si="333"/>
        <v>#VALUE!</v>
      </c>
      <c r="CW505" s="193" t="e">
        <f t="shared" si="334"/>
        <v>#VALUE!</v>
      </c>
      <c r="CX505" s="193" t="e">
        <f t="shared" si="335"/>
        <v>#VALUE!</v>
      </c>
      <c r="CY505" s="193" t="e">
        <f t="shared" si="336"/>
        <v>#VALUE!</v>
      </c>
      <c r="CZ505" s="193" t="e">
        <f t="shared" si="337"/>
        <v>#VALUE!</v>
      </c>
      <c r="DA505" s="193" t="e">
        <f t="shared" si="338"/>
        <v>#VALUE!</v>
      </c>
      <c r="DB505" s="193" t="e">
        <f t="shared" si="339"/>
        <v>#VALUE!</v>
      </c>
      <c r="DC505" s="193" t="e">
        <f t="shared" si="340"/>
        <v>#VALUE!</v>
      </c>
      <c r="DD505" s="193" t="e">
        <f t="shared" si="341"/>
        <v>#VALUE!</v>
      </c>
      <c r="DE505" s="159"/>
      <c r="DF505" s="159" t="e">
        <f t="shared" si="342"/>
        <v>#VALUE!</v>
      </c>
      <c r="DG505" s="159"/>
      <c r="DH505" s="159"/>
      <c r="DI505" s="159"/>
      <c r="DJ505" s="159"/>
      <c r="DK505" s="159"/>
      <c r="DL505" s="159"/>
      <c r="DM505" s="159"/>
      <c r="DN505" s="159"/>
      <c r="DO505" s="159"/>
      <c r="DP505" s="159"/>
      <c r="DQ505" s="159"/>
      <c r="DR505" s="159">
        <f t="shared" si="343"/>
        <v>71</v>
      </c>
      <c r="DS505" s="188">
        <f t="shared" si="344"/>
        <v>14</v>
      </c>
      <c r="DT505" s="159">
        <f t="shared" si="345"/>
        <v>10</v>
      </c>
      <c r="DU505" s="159">
        <f t="shared" si="346"/>
        <v>10</v>
      </c>
      <c r="DV505" s="159">
        <f t="shared" si="347"/>
        <v>9</v>
      </c>
      <c r="DW505" s="159">
        <f t="shared" si="348"/>
        <v>10</v>
      </c>
      <c r="DX505" s="159">
        <f t="shared" si="349"/>
        <v>7</v>
      </c>
      <c r="DY505" s="210">
        <f t="shared" si="350"/>
        <v>11</v>
      </c>
      <c r="DZ505" s="159">
        <f t="shared" si="351"/>
        <v>71</v>
      </c>
      <c r="EA505" s="159">
        <f t="shared" si="352"/>
        <v>14</v>
      </c>
      <c r="EB505" s="159">
        <f t="shared" si="353"/>
        <v>10</v>
      </c>
      <c r="EC505" s="159">
        <f t="shared" si="472"/>
        <v>0</v>
      </c>
      <c r="ED505" s="159">
        <f t="shared" si="472"/>
        <v>0</v>
      </c>
      <c r="EE505" s="159">
        <f t="shared" si="473"/>
        <v>10</v>
      </c>
      <c r="EF505" s="159">
        <f t="shared" si="473"/>
        <v>9</v>
      </c>
      <c r="EG505" s="159">
        <f t="shared" si="354"/>
        <v>0</v>
      </c>
      <c r="EH505" s="159">
        <f t="shared" si="355"/>
        <v>10</v>
      </c>
      <c r="EI505" s="159">
        <f t="shared" si="474"/>
        <v>0</v>
      </c>
      <c r="EJ505" s="159">
        <f t="shared" si="474"/>
        <v>0</v>
      </c>
      <c r="EK505" s="159">
        <f t="shared" si="475"/>
        <v>7</v>
      </c>
      <c r="EL505" s="159">
        <f t="shared" si="475"/>
        <v>11</v>
      </c>
      <c r="EM505" s="159">
        <f t="shared" si="356"/>
        <v>0</v>
      </c>
      <c r="EN505" s="159"/>
      <c r="EO505" s="159"/>
      <c r="EP505" s="188">
        <f t="shared" si="357"/>
        <v>14</v>
      </c>
      <c r="EQ505" s="159">
        <f t="shared" si="358"/>
        <v>13</v>
      </c>
      <c r="ER505" s="159">
        <f t="shared" si="359"/>
        <v>13</v>
      </c>
      <c r="ES505" s="159">
        <f t="shared" si="360"/>
        <v>11</v>
      </c>
      <c r="ET505" s="159">
        <f t="shared" si="361"/>
        <v>9</v>
      </c>
      <c r="EU505" s="159">
        <f t="shared" si="362"/>
        <v>11</v>
      </c>
      <c r="EV505" s="159"/>
      <c r="EW505" s="159">
        <f t="shared" si="363"/>
        <v>71</v>
      </c>
      <c r="EX505" s="159">
        <f t="shared" si="364"/>
        <v>14</v>
      </c>
      <c r="EY505" s="159">
        <f t="shared" si="365"/>
        <v>13</v>
      </c>
      <c r="EZ505" s="159">
        <f t="shared" si="476"/>
        <v>0</v>
      </c>
      <c r="FA505" s="159">
        <f t="shared" si="476"/>
        <v>0</v>
      </c>
      <c r="FB505" s="159">
        <f t="shared" si="477"/>
        <v>13</v>
      </c>
      <c r="FC505" s="159">
        <f t="shared" si="477"/>
        <v>11</v>
      </c>
      <c r="FD505" s="159">
        <f t="shared" si="366"/>
        <v>0</v>
      </c>
      <c r="FE505" s="159">
        <f t="shared" si="367"/>
        <v>9</v>
      </c>
      <c r="FF505" s="159">
        <f t="shared" si="478"/>
        <v>0</v>
      </c>
      <c r="FG505" s="159">
        <f t="shared" si="478"/>
        <v>0</v>
      </c>
      <c r="FH505" s="159">
        <f t="shared" si="368"/>
        <v>11</v>
      </c>
      <c r="FI505" s="159">
        <v>0</v>
      </c>
      <c r="FJ505" s="159">
        <v>0</v>
      </c>
      <c r="FK505" s="159"/>
      <c r="FL505" s="159"/>
      <c r="FM505" s="235">
        <v>71</v>
      </c>
    </row>
    <row r="506" spans="1:169" ht="18" x14ac:dyDescent="0.2">
      <c r="A506" s="213">
        <v>493</v>
      </c>
      <c r="B506" s="195">
        <v>211423243496</v>
      </c>
      <c r="C506" s="196" t="s">
        <v>1649</v>
      </c>
      <c r="D506" s="197"/>
      <c r="E506" s="198" t="s">
        <v>1650</v>
      </c>
      <c r="F506" s="199">
        <f t="shared" si="243"/>
        <v>2</v>
      </c>
      <c r="G506" s="199">
        <f t="shared" si="244"/>
        <v>2</v>
      </c>
      <c r="H506" s="199">
        <f t="shared" si="245"/>
        <v>2</v>
      </c>
      <c r="I506" s="199">
        <f t="shared" si="246"/>
        <v>2</v>
      </c>
      <c r="J506" s="199">
        <f t="shared" si="247"/>
        <v>2</v>
      </c>
      <c r="K506" s="199">
        <f t="shared" si="248"/>
        <v>2</v>
      </c>
      <c r="L506" s="199">
        <f t="shared" si="249"/>
        <v>2</v>
      </c>
      <c r="M506" s="199">
        <f t="shared" si="250"/>
        <v>2</v>
      </c>
      <c r="N506" s="199">
        <f t="shared" si="251"/>
        <v>2</v>
      </c>
      <c r="O506" s="200">
        <f t="shared" si="252"/>
        <v>1</v>
      </c>
      <c r="P506" s="199">
        <f t="shared" si="253"/>
        <v>0</v>
      </c>
      <c r="Q506" s="199">
        <f t="shared" si="254"/>
        <v>0</v>
      </c>
      <c r="R506" s="199">
        <f t="shared" si="255"/>
        <v>0</v>
      </c>
      <c r="S506" s="201">
        <f t="shared" si="457"/>
        <v>0</v>
      </c>
      <c r="T506" s="202">
        <f t="shared" si="256"/>
        <v>4</v>
      </c>
      <c r="U506" s="199">
        <f t="shared" si="257"/>
        <v>13</v>
      </c>
      <c r="V506" s="199">
        <f t="shared" si="258"/>
        <v>0</v>
      </c>
      <c r="W506" s="199">
        <f t="shared" si="259"/>
        <v>0</v>
      </c>
      <c r="X506" s="201">
        <f t="shared" si="260"/>
        <v>0</v>
      </c>
      <c r="Y506" s="203">
        <f t="shared" si="261"/>
        <v>3</v>
      </c>
      <c r="Z506" s="199">
        <f t="shared" si="262"/>
        <v>13</v>
      </c>
      <c r="AA506" s="199">
        <f t="shared" si="263"/>
        <v>0</v>
      </c>
      <c r="AB506" s="199">
        <f t="shared" si="264"/>
        <v>0</v>
      </c>
      <c r="AC506" s="201">
        <f t="shared" si="265"/>
        <v>0</v>
      </c>
      <c r="AD506" s="202">
        <f t="shared" si="266"/>
        <v>3</v>
      </c>
      <c r="AE506" s="199">
        <f t="shared" si="267"/>
        <v>0</v>
      </c>
      <c r="AF506" s="199">
        <f t="shared" si="268"/>
        <v>0</v>
      </c>
      <c r="AG506" s="199">
        <f t="shared" si="269"/>
        <v>0</v>
      </c>
      <c r="AH506" s="201">
        <f t="shared" si="270"/>
        <v>0</v>
      </c>
      <c r="AI506" s="204">
        <f t="shared" si="271"/>
        <v>4</v>
      </c>
      <c r="AJ506" s="199">
        <f t="shared" si="272"/>
        <v>0</v>
      </c>
      <c r="AK506" s="199">
        <f t="shared" si="273"/>
        <v>0</v>
      </c>
      <c r="AL506" s="199">
        <f t="shared" si="274"/>
        <v>0</v>
      </c>
      <c r="AM506" s="201">
        <f t="shared" si="275"/>
        <v>0</v>
      </c>
      <c r="AN506" s="204">
        <f t="shared" si="276"/>
        <v>4</v>
      </c>
      <c r="AO506" s="199">
        <f t="shared" si="277"/>
        <v>13</v>
      </c>
      <c r="AP506" s="199">
        <f t="shared" si="278"/>
        <v>0</v>
      </c>
      <c r="AQ506" s="199">
        <f t="shared" si="279"/>
        <v>0</v>
      </c>
      <c r="AR506" s="201">
        <f t="shared" si="280"/>
        <v>0</v>
      </c>
      <c r="AS506" s="204">
        <f t="shared" si="281"/>
        <v>3</v>
      </c>
      <c r="AT506" s="199">
        <f t="shared" si="282"/>
        <v>0</v>
      </c>
      <c r="AU506" s="199">
        <f t="shared" si="283"/>
        <v>0</v>
      </c>
      <c r="AV506" s="199">
        <f t="shared" si="284"/>
        <v>0</v>
      </c>
      <c r="AW506" s="201">
        <f t="shared" si="285"/>
        <v>0</v>
      </c>
      <c r="AX506" s="205">
        <f t="shared" si="286"/>
        <v>4</v>
      </c>
      <c r="AY506" s="199">
        <f t="shared" si="287"/>
        <v>13</v>
      </c>
      <c r="AZ506" s="199">
        <f t="shared" si="288"/>
        <v>0</v>
      </c>
      <c r="BA506" s="199">
        <f t="shared" si="289"/>
        <v>0</v>
      </c>
      <c r="BB506" s="201">
        <f t="shared" si="290"/>
        <v>0</v>
      </c>
      <c r="BC506" s="204">
        <f t="shared" si="291"/>
        <v>3</v>
      </c>
      <c r="BD506" s="199">
        <f t="shared" si="292"/>
        <v>11</v>
      </c>
      <c r="BE506" s="199">
        <f t="shared" si="293"/>
        <v>0</v>
      </c>
      <c r="BF506" s="199">
        <f t="shared" si="294"/>
        <v>0</v>
      </c>
      <c r="BG506" s="201">
        <f t="shared" si="295"/>
        <v>0</v>
      </c>
      <c r="BH506" s="204">
        <f t="shared" si="296"/>
        <v>3</v>
      </c>
      <c r="BI506" s="199">
        <f t="shared" si="297"/>
        <v>0</v>
      </c>
      <c r="BJ506" s="199">
        <f t="shared" si="298"/>
        <v>0</v>
      </c>
      <c r="BK506" s="199">
        <f t="shared" si="299"/>
        <v>0</v>
      </c>
      <c r="BL506" s="201">
        <f t="shared" si="300"/>
        <v>0</v>
      </c>
      <c r="BM506" s="206">
        <f t="shared" si="301"/>
        <v>4</v>
      </c>
      <c r="BN506" s="199">
        <f t="shared" si="302"/>
        <v>0</v>
      </c>
      <c r="BO506" s="199">
        <f t="shared" si="303"/>
        <v>0</v>
      </c>
      <c r="BP506" s="199">
        <f t="shared" si="304"/>
        <v>0</v>
      </c>
      <c r="BQ506" s="201">
        <f t="shared" si="305"/>
        <v>0</v>
      </c>
      <c r="BR506" s="207">
        <f t="shared" si="306"/>
        <v>4</v>
      </c>
      <c r="BS506" s="199">
        <f t="shared" si="307"/>
        <v>14</v>
      </c>
      <c r="BT506" s="199">
        <f t="shared" si="308"/>
        <v>0</v>
      </c>
      <c r="BU506" s="199">
        <f t="shared" si="309"/>
        <v>0</v>
      </c>
      <c r="BV506" s="201">
        <f t="shared" si="310"/>
        <v>0</v>
      </c>
      <c r="BW506" s="207">
        <f t="shared" si="311"/>
        <v>3</v>
      </c>
      <c r="BX506" s="235">
        <v>96</v>
      </c>
      <c r="BY506" s="235">
        <v>96</v>
      </c>
      <c r="BZ506" s="193" t="e">
        <f t="shared" si="312"/>
        <v>#VALUE!</v>
      </c>
      <c r="CA506" s="193">
        <f t="shared" si="313"/>
        <v>20</v>
      </c>
      <c r="CB506" s="193" t="e">
        <f t="shared" si="314"/>
        <v>#VALUE!</v>
      </c>
      <c r="CC506" s="193" t="e">
        <f t="shared" si="315"/>
        <v>#VALUE!</v>
      </c>
      <c r="CD506" s="193" t="e">
        <f t="shared" si="316"/>
        <v>#VALUE!</v>
      </c>
      <c r="CE506" s="193" t="e">
        <f t="shared" si="317"/>
        <v>#VALUE!</v>
      </c>
      <c r="CF506" s="193" t="e">
        <f t="shared" si="318"/>
        <v>#VALUE!</v>
      </c>
      <c r="CG506" s="193" t="e">
        <f t="shared" si="319"/>
        <v>#VALUE!</v>
      </c>
      <c r="CH506" s="193" t="e">
        <f t="shared" si="320"/>
        <v>#VALUE!</v>
      </c>
      <c r="CI506" s="193" t="e">
        <f t="shared" si="321"/>
        <v>#VALUE!</v>
      </c>
      <c r="CJ506" s="193" t="e">
        <f t="shared" si="322"/>
        <v>#VALUE!</v>
      </c>
      <c r="CK506" s="193" t="e">
        <f t="shared" si="323"/>
        <v>#VALUE!</v>
      </c>
      <c r="CL506" s="193" t="e">
        <f t="shared" si="324"/>
        <v>#VALUE!</v>
      </c>
      <c r="CM506" s="193" t="e">
        <f t="shared" si="325"/>
        <v>#VALUE!</v>
      </c>
      <c r="CN506" s="193" t="e">
        <f t="shared" si="326"/>
        <v>#VALUE!</v>
      </c>
      <c r="CO506" s="209" t="str">
        <f t="shared" si="327"/>
        <v>2023PEC AI 344</v>
      </c>
      <c r="CP506" s="193" t="e">
        <f t="shared" si="328"/>
        <v>#VALUE!</v>
      </c>
      <c r="CQ506" s="158"/>
      <c r="CR506" s="193">
        <f t="shared" si="329"/>
        <v>20</v>
      </c>
      <c r="CS506" s="193" t="e">
        <f t="shared" si="330"/>
        <v>#VALUE!</v>
      </c>
      <c r="CT506" s="193" t="e">
        <f t="shared" si="331"/>
        <v>#VALUE!</v>
      </c>
      <c r="CU506" s="193" t="e">
        <f t="shared" si="332"/>
        <v>#VALUE!</v>
      </c>
      <c r="CV506" s="193" t="e">
        <f t="shared" si="333"/>
        <v>#VALUE!</v>
      </c>
      <c r="CW506" s="193" t="e">
        <f t="shared" si="334"/>
        <v>#VALUE!</v>
      </c>
      <c r="CX506" s="193" t="e">
        <f t="shared" si="335"/>
        <v>#VALUE!</v>
      </c>
      <c r="CY506" s="193" t="e">
        <f t="shared" si="336"/>
        <v>#VALUE!</v>
      </c>
      <c r="CZ506" s="193" t="e">
        <f t="shared" si="337"/>
        <v>#VALUE!</v>
      </c>
      <c r="DA506" s="193" t="e">
        <f t="shared" si="338"/>
        <v>#VALUE!</v>
      </c>
      <c r="DB506" s="193" t="e">
        <f t="shared" si="339"/>
        <v>#VALUE!</v>
      </c>
      <c r="DC506" s="193" t="e">
        <f t="shared" si="340"/>
        <v>#VALUE!</v>
      </c>
      <c r="DD506" s="193" t="e">
        <f t="shared" si="341"/>
        <v>#VALUE!</v>
      </c>
      <c r="DE506" s="159"/>
      <c r="DF506" s="159" t="e">
        <f t="shared" si="342"/>
        <v>#VALUE!</v>
      </c>
      <c r="DG506" s="159"/>
      <c r="DH506" s="159"/>
      <c r="DI506" s="159"/>
      <c r="DJ506" s="159"/>
      <c r="DK506" s="159"/>
      <c r="DL506" s="159"/>
      <c r="DM506" s="159"/>
      <c r="DN506" s="159"/>
      <c r="DO506" s="159"/>
      <c r="DP506" s="159"/>
      <c r="DQ506" s="159"/>
      <c r="DR506" s="159">
        <f t="shared" si="343"/>
        <v>96</v>
      </c>
      <c r="DS506" s="188">
        <f t="shared" si="344"/>
        <v>19</v>
      </c>
      <c r="DT506" s="159">
        <f t="shared" si="345"/>
        <v>13</v>
      </c>
      <c r="DU506" s="159">
        <f t="shared" si="346"/>
        <v>13</v>
      </c>
      <c r="DV506" s="159">
        <f t="shared" si="347"/>
        <v>13</v>
      </c>
      <c r="DW506" s="159">
        <f t="shared" si="348"/>
        <v>13</v>
      </c>
      <c r="DX506" s="159">
        <f t="shared" si="349"/>
        <v>11</v>
      </c>
      <c r="DY506" s="210">
        <f t="shared" si="350"/>
        <v>14</v>
      </c>
      <c r="DZ506" s="159">
        <f t="shared" si="351"/>
        <v>96</v>
      </c>
      <c r="EA506" s="159">
        <f t="shared" si="352"/>
        <v>19</v>
      </c>
      <c r="EB506" s="159">
        <f t="shared" si="353"/>
        <v>0</v>
      </c>
      <c r="EC506" s="159">
        <f t="shared" si="472"/>
        <v>13</v>
      </c>
      <c r="ED506" s="159">
        <f t="shared" si="472"/>
        <v>13</v>
      </c>
      <c r="EE506" s="159">
        <f t="shared" si="473"/>
        <v>0</v>
      </c>
      <c r="EF506" s="159">
        <f t="shared" si="473"/>
        <v>0</v>
      </c>
      <c r="EG506" s="159">
        <f t="shared" si="354"/>
        <v>13</v>
      </c>
      <c r="EH506" s="159">
        <f t="shared" si="355"/>
        <v>0</v>
      </c>
      <c r="EI506" s="159">
        <f t="shared" si="474"/>
        <v>13</v>
      </c>
      <c r="EJ506" s="159">
        <f t="shared" si="474"/>
        <v>11</v>
      </c>
      <c r="EK506" s="159">
        <f t="shared" si="475"/>
        <v>0</v>
      </c>
      <c r="EL506" s="159">
        <f t="shared" si="475"/>
        <v>0</v>
      </c>
      <c r="EM506" s="159">
        <f t="shared" si="356"/>
        <v>14</v>
      </c>
      <c r="EN506" s="159"/>
      <c r="EO506" s="159"/>
      <c r="EP506" s="188">
        <f t="shared" si="357"/>
        <v>19</v>
      </c>
      <c r="EQ506" s="159">
        <f t="shared" si="358"/>
        <v>16</v>
      </c>
      <c r="ER506" s="159">
        <f t="shared" si="359"/>
        <v>16</v>
      </c>
      <c r="ES506" s="159">
        <f t="shared" si="360"/>
        <v>16</v>
      </c>
      <c r="ET506" s="159">
        <f t="shared" si="361"/>
        <v>14</v>
      </c>
      <c r="EU506" s="159">
        <f t="shared" si="362"/>
        <v>15</v>
      </c>
      <c r="EV506" s="159"/>
      <c r="EW506" s="159">
        <f t="shared" si="363"/>
        <v>96</v>
      </c>
      <c r="EX506" s="159">
        <f t="shared" si="364"/>
        <v>19</v>
      </c>
      <c r="EY506" s="159">
        <f t="shared" si="365"/>
        <v>0</v>
      </c>
      <c r="EZ506" s="159">
        <f t="shared" si="476"/>
        <v>16</v>
      </c>
      <c r="FA506" s="159">
        <f t="shared" si="476"/>
        <v>16</v>
      </c>
      <c r="FB506" s="159">
        <f t="shared" si="477"/>
        <v>0</v>
      </c>
      <c r="FC506" s="159">
        <f t="shared" si="477"/>
        <v>0</v>
      </c>
      <c r="FD506" s="159">
        <f t="shared" si="366"/>
        <v>16</v>
      </c>
      <c r="FE506" s="159">
        <f t="shared" si="367"/>
        <v>0</v>
      </c>
      <c r="FF506" s="159">
        <f t="shared" si="478"/>
        <v>14</v>
      </c>
      <c r="FG506" s="159">
        <f t="shared" si="478"/>
        <v>15</v>
      </c>
      <c r="FH506" s="159">
        <f t="shared" si="368"/>
        <v>0</v>
      </c>
      <c r="FI506" s="159">
        <v>0</v>
      </c>
      <c r="FJ506" s="159">
        <v>0</v>
      </c>
      <c r="FK506" s="159"/>
      <c r="FL506" s="159"/>
      <c r="FM506" s="235">
        <v>96</v>
      </c>
    </row>
    <row r="507" spans="1:169" ht="18" x14ac:dyDescent="0.2">
      <c r="A507" s="194">
        <v>494</v>
      </c>
      <c r="B507" s="195">
        <v>211423243497</v>
      </c>
      <c r="C507" s="196" t="s">
        <v>1651</v>
      </c>
      <c r="D507" s="197"/>
      <c r="E507" s="198" t="s">
        <v>1652</v>
      </c>
      <c r="F507" s="199">
        <f t="shared" si="243"/>
        <v>2</v>
      </c>
      <c r="G507" s="199">
        <f t="shared" si="244"/>
        <v>2</v>
      </c>
      <c r="H507" s="199">
        <f t="shared" si="245"/>
        <v>2</v>
      </c>
      <c r="I507" s="199">
        <f t="shared" si="246"/>
        <v>2</v>
      </c>
      <c r="J507" s="199">
        <f t="shared" si="247"/>
        <v>2</v>
      </c>
      <c r="K507" s="199">
        <f t="shared" si="248"/>
        <v>2</v>
      </c>
      <c r="L507" s="199">
        <f t="shared" si="249"/>
        <v>2</v>
      </c>
      <c r="M507" s="199">
        <f t="shared" si="250"/>
        <v>2</v>
      </c>
      <c r="N507" s="199">
        <f t="shared" si="251"/>
        <v>2</v>
      </c>
      <c r="O507" s="200">
        <f t="shared" si="252"/>
        <v>1</v>
      </c>
      <c r="P507" s="199">
        <f t="shared" si="253"/>
        <v>13</v>
      </c>
      <c r="Q507" s="199">
        <f t="shared" si="254"/>
        <v>0</v>
      </c>
      <c r="R507" s="199">
        <f t="shared" si="255"/>
        <v>0</v>
      </c>
      <c r="S507" s="201">
        <f t="shared" si="457"/>
        <v>0</v>
      </c>
      <c r="T507" s="202">
        <f t="shared" si="256"/>
        <v>3</v>
      </c>
      <c r="U507" s="199">
        <f t="shared" si="257"/>
        <v>0</v>
      </c>
      <c r="V507" s="199">
        <f t="shared" si="258"/>
        <v>0</v>
      </c>
      <c r="W507" s="199">
        <f t="shared" si="259"/>
        <v>0</v>
      </c>
      <c r="X507" s="201">
        <f t="shared" si="260"/>
        <v>0</v>
      </c>
      <c r="Y507" s="203">
        <f t="shared" si="261"/>
        <v>4</v>
      </c>
      <c r="Z507" s="199">
        <f t="shared" si="262"/>
        <v>0</v>
      </c>
      <c r="AA507" s="199">
        <f t="shared" si="263"/>
        <v>0</v>
      </c>
      <c r="AB507" s="199">
        <f t="shared" si="264"/>
        <v>0</v>
      </c>
      <c r="AC507" s="201">
        <f t="shared" si="265"/>
        <v>0</v>
      </c>
      <c r="AD507" s="202">
        <f t="shared" si="266"/>
        <v>4</v>
      </c>
      <c r="AE507" s="199">
        <f t="shared" si="267"/>
        <v>13</v>
      </c>
      <c r="AF507" s="199">
        <f t="shared" si="268"/>
        <v>0</v>
      </c>
      <c r="AG507" s="199">
        <f t="shared" si="269"/>
        <v>0</v>
      </c>
      <c r="AH507" s="201">
        <f t="shared" si="270"/>
        <v>0</v>
      </c>
      <c r="AI507" s="204">
        <f t="shared" si="271"/>
        <v>3</v>
      </c>
      <c r="AJ507" s="199">
        <f t="shared" si="272"/>
        <v>12</v>
      </c>
      <c r="AK507" s="199">
        <f t="shared" si="273"/>
        <v>0</v>
      </c>
      <c r="AL507" s="199">
        <f t="shared" si="274"/>
        <v>0</v>
      </c>
      <c r="AM507" s="201">
        <f t="shared" si="275"/>
        <v>0</v>
      </c>
      <c r="AN507" s="204">
        <f t="shared" si="276"/>
        <v>3</v>
      </c>
      <c r="AO507" s="199">
        <f t="shared" si="277"/>
        <v>0</v>
      </c>
      <c r="AP507" s="199">
        <f t="shared" si="278"/>
        <v>0</v>
      </c>
      <c r="AQ507" s="199">
        <f t="shared" si="279"/>
        <v>0</v>
      </c>
      <c r="AR507" s="201">
        <f t="shared" si="280"/>
        <v>0</v>
      </c>
      <c r="AS507" s="204">
        <f t="shared" si="281"/>
        <v>4</v>
      </c>
      <c r="AT507" s="199">
        <f t="shared" si="282"/>
        <v>13</v>
      </c>
      <c r="AU507" s="199">
        <f t="shared" si="283"/>
        <v>0</v>
      </c>
      <c r="AV507" s="199">
        <f t="shared" si="284"/>
        <v>0</v>
      </c>
      <c r="AW507" s="201">
        <f t="shared" si="285"/>
        <v>0</v>
      </c>
      <c r="AX507" s="205">
        <f t="shared" si="286"/>
        <v>3</v>
      </c>
      <c r="AY507" s="199">
        <f t="shared" si="287"/>
        <v>0</v>
      </c>
      <c r="AZ507" s="199">
        <f t="shared" si="288"/>
        <v>0</v>
      </c>
      <c r="BA507" s="199">
        <f t="shared" si="289"/>
        <v>0</v>
      </c>
      <c r="BB507" s="201">
        <f t="shared" si="290"/>
        <v>0</v>
      </c>
      <c r="BC507" s="204">
        <f t="shared" si="291"/>
        <v>4</v>
      </c>
      <c r="BD507" s="199">
        <f t="shared" si="292"/>
        <v>0</v>
      </c>
      <c r="BE507" s="199">
        <f t="shared" si="293"/>
        <v>0</v>
      </c>
      <c r="BF507" s="199">
        <f t="shared" si="294"/>
        <v>0</v>
      </c>
      <c r="BG507" s="201">
        <f t="shared" si="295"/>
        <v>0</v>
      </c>
      <c r="BH507" s="204">
        <f t="shared" si="296"/>
        <v>4</v>
      </c>
      <c r="BI507" s="199">
        <f t="shared" si="297"/>
        <v>10</v>
      </c>
      <c r="BJ507" s="199">
        <f t="shared" si="298"/>
        <v>0</v>
      </c>
      <c r="BK507" s="199">
        <f t="shared" si="299"/>
        <v>0</v>
      </c>
      <c r="BL507" s="201">
        <f t="shared" si="300"/>
        <v>0</v>
      </c>
      <c r="BM507" s="206">
        <f t="shared" si="301"/>
        <v>3</v>
      </c>
      <c r="BN507" s="199">
        <f t="shared" si="302"/>
        <v>14</v>
      </c>
      <c r="BO507" s="199">
        <f t="shared" si="303"/>
        <v>0</v>
      </c>
      <c r="BP507" s="199">
        <f t="shared" si="304"/>
        <v>0</v>
      </c>
      <c r="BQ507" s="201">
        <f t="shared" si="305"/>
        <v>0</v>
      </c>
      <c r="BR507" s="207">
        <f t="shared" si="306"/>
        <v>3</v>
      </c>
      <c r="BS507" s="199">
        <f t="shared" si="307"/>
        <v>0</v>
      </c>
      <c r="BT507" s="199">
        <f t="shared" si="308"/>
        <v>0</v>
      </c>
      <c r="BU507" s="199">
        <f t="shared" si="309"/>
        <v>0</v>
      </c>
      <c r="BV507" s="201">
        <f t="shared" si="310"/>
        <v>0</v>
      </c>
      <c r="BW507" s="207">
        <f t="shared" si="311"/>
        <v>4</v>
      </c>
      <c r="BX507" s="235">
        <v>94</v>
      </c>
      <c r="BY507" s="235">
        <v>94</v>
      </c>
      <c r="BZ507" s="193" t="e">
        <f t="shared" si="312"/>
        <v>#VALUE!</v>
      </c>
      <c r="CA507" s="193">
        <f t="shared" si="313"/>
        <v>20</v>
      </c>
      <c r="CB507" s="193" t="e">
        <f t="shared" si="314"/>
        <v>#VALUE!</v>
      </c>
      <c r="CC507" s="193" t="e">
        <f t="shared" si="315"/>
        <v>#VALUE!</v>
      </c>
      <c r="CD507" s="193" t="e">
        <f t="shared" si="316"/>
        <v>#VALUE!</v>
      </c>
      <c r="CE507" s="193" t="e">
        <f t="shared" si="317"/>
        <v>#VALUE!</v>
      </c>
      <c r="CF507" s="193" t="e">
        <f t="shared" si="318"/>
        <v>#VALUE!</v>
      </c>
      <c r="CG507" s="193" t="e">
        <f t="shared" si="319"/>
        <v>#VALUE!</v>
      </c>
      <c r="CH507" s="193" t="e">
        <f t="shared" si="320"/>
        <v>#VALUE!</v>
      </c>
      <c r="CI507" s="193" t="e">
        <f t="shared" si="321"/>
        <v>#VALUE!</v>
      </c>
      <c r="CJ507" s="193" t="e">
        <f t="shared" si="322"/>
        <v>#VALUE!</v>
      </c>
      <c r="CK507" s="193" t="e">
        <f t="shared" si="323"/>
        <v>#VALUE!</v>
      </c>
      <c r="CL507" s="193" t="e">
        <f t="shared" si="324"/>
        <v>#VALUE!</v>
      </c>
      <c r="CM507" s="193" t="e">
        <f t="shared" si="325"/>
        <v>#VALUE!</v>
      </c>
      <c r="CN507" s="193" t="e">
        <f t="shared" si="326"/>
        <v>#VALUE!</v>
      </c>
      <c r="CO507" s="209" t="str">
        <f t="shared" si="327"/>
        <v>2023PEC AI 345</v>
      </c>
      <c r="CP507" s="193" t="e">
        <f t="shared" si="328"/>
        <v>#VALUE!</v>
      </c>
      <c r="CQ507" s="158"/>
      <c r="CR507" s="193">
        <f t="shared" si="329"/>
        <v>20</v>
      </c>
      <c r="CS507" s="193" t="e">
        <f t="shared" si="330"/>
        <v>#VALUE!</v>
      </c>
      <c r="CT507" s="193" t="e">
        <f t="shared" si="331"/>
        <v>#VALUE!</v>
      </c>
      <c r="CU507" s="193" t="e">
        <f t="shared" si="332"/>
        <v>#VALUE!</v>
      </c>
      <c r="CV507" s="193" t="e">
        <f t="shared" si="333"/>
        <v>#VALUE!</v>
      </c>
      <c r="CW507" s="193" t="e">
        <f t="shared" si="334"/>
        <v>#VALUE!</v>
      </c>
      <c r="CX507" s="193" t="e">
        <f t="shared" si="335"/>
        <v>#VALUE!</v>
      </c>
      <c r="CY507" s="193" t="e">
        <f t="shared" si="336"/>
        <v>#VALUE!</v>
      </c>
      <c r="CZ507" s="193" t="e">
        <f t="shared" si="337"/>
        <v>#VALUE!</v>
      </c>
      <c r="DA507" s="193" t="e">
        <f t="shared" si="338"/>
        <v>#VALUE!</v>
      </c>
      <c r="DB507" s="193" t="e">
        <f t="shared" si="339"/>
        <v>#VALUE!</v>
      </c>
      <c r="DC507" s="193" t="e">
        <f t="shared" si="340"/>
        <v>#VALUE!</v>
      </c>
      <c r="DD507" s="193" t="e">
        <f t="shared" si="341"/>
        <v>#VALUE!</v>
      </c>
      <c r="DE507" s="159"/>
      <c r="DF507" s="159" t="e">
        <f t="shared" si="342"/>
        <v>#VALUE!</v>
      </c>
      <c r="DG507" s="159"/>
      <c r="DH507" s="159"/>
      <c r="DI507" s="159"/>
      <c r="DJ507" s="159"/>
      <c r="DK507" s="159"/>
      <c r="DL507" s="159"/>
      <c r="DM507" s="159"/>
      <c r="DN507" s="159"/>
      <c r="DO507" s="159"/>
      <c r="DP507" s="159"/>
      <c r="DQ507" s="159"/>
      <c r="DR507" s="159">
        <f t="shared" si="343"/>
        <v>94</v>
      </c>
      <c r="DS507" s="188">
        <f t="shared" si="344"/>
        <v>19</v>
      </c>
      <c r="DT507" s="159">
        <f t="shared" si="345"/>
        <v>13</v>
      </c>
      <c r="DU507" s="159">
        <f t="shared" si="346"/>
        <v>13</v>
      </c>
      <c r="DV507" s="159">
        <f t="shared" si="347"/>
        <v>12</v>
      </c>
      <c r="DW507" s="159">
        <f t="shared" si="348"/>
        <v>13</v>
      </c>
      <c r="DX507" s="159">
        <f t="shared" si="349"/>
        <v>10</v>
      </c>
      <c r="DY507" s="210">
        <f t="shared" si="350"/>
        <v>14</v>
      </c>
      <c r="DZ507" s="159">
        <f t="shared" si="351"/>
        <v>94</v>
      </c>
      <c r="EA507" s="159">
        <f t="shared" si="352"/>
        <v>19</v>
      </c>
      <c r="EB507" s="159">
        <f t="shared" si="353"/>
        <v>13</v>
      </c>
      <c r="EC507" s="159">
        <f t="shared" si="472"/>
        <v>0</v>
      </c>
      <c r="ED507" s="159">
        <f t="shared" si="472"/>
        <v>0</v>
      </c>
      <c r="EE507" s="159">
        <f t="shared" si="473"/>
        <v>13</v>
      </c>
      <c r="EF507" s="159">
        <f t="shared" si="473"/>
        <v>12</v>
      </c>
      <c r="EG507" s="159">
        <f t="shared" si="354"/>
        <v>0</v>
      </c>
      <c r="EH507" s="159">
        <f t="shared" si="355"/>
        <v>13</v>
      </c>
      <c r="EI507" s="159">
        <f t="shared" si="474"/>
        <v>0</v>
      </c>
      <c r="EJ507" s="159">
        <f t="shared" si="474"/>
        <v>0</v>
      </c>
      <c r="EK507" s="159">
        <f t="shared" si="475"/>
        <v>10</v>
      </c>
      <c r="EL507" s="159">
        <f t="shared" si="475"/>
        <v>14</v>
      </c>
      <c r="EM507" s="159">
        <f t="shared" si="356"/>
        <v>0</v>
      </c>
      <c r="EN507" s="159"/>
      <c r="EO507" s="159"/>
      <c r="EP507" s="188">
        <f t="shared" si="357"/>
        <v>19</v>
      </c>
      <c r="EQ507" s="159">
        <f t="shared" si="358"/>
        <v>16</v>
      </c>
      <c r="ER507" s="159">
        <f t="shared" si="359"/>
        <v>16</v>
      </c>
      <c r="ES507" s="159">
        <f t="shared" si="360"/>
        <v>15</v>
      </c>
      <c r="ET507" s="159">
        <f t="shared" si="361"/>
        <v>13</v>
      </c>
      <c r="EU507" s="159">
        <f t="shared" si="362"/>
        <v>15</v>
      </c>
      <c r="EV507" s="159"/>
      <c r="EW507" s="159">
        <f t="shared" si="363"/>
        <v>94</v>
      </c>
      <c r="EX507" s="159">
        <f t="shared" si="364"/>
        <v>19</v>
      </c>
      <c r="EY507" s="159">
        <f t="shared" si="365"/>
        <v>16</v>
      </c>
      <c r="EZ507" s="159">
        <f t="shared" si="476"/>
        <v>0</v>
      </c>
      <c r="FA507" s="159">
        <f t="shared" si="476"/>
        <v>0</v>
      </c>
      <c r="FB507" s="159">
        <f t="shared" si="477"/>
        <v>16</v>
      </c>
      <c r="FC507" s="159">
        <f t="shared" si="477"/>
        <v>15</v>
      </c>
      <c r="FD507" s="159">
        <f t="shared" si="366"/>
        <v>0</v>
      </c>
      <c r="FE507" s="159">
        <f t="shared" si="367"/>
        <v>13</v>
      </c>
      <c r="FF507" s="159">
        <f t="shared" si="478"/>
        <v>0</v>
      </c>
      <c r="FG507" s="159">
        <f t="shared" si="478"/>
        <v>0</v>
      </c>
      <c r="FH507" s="159">
        <f t="shared" si="368"/>
        <v>15</v>
      </c>
      <c r="FI507" s="159">
        <v>0</v>
      </c>
      <c r="FJ507" s="159">
        <v>0</v>
      </c>
      <c r="FK507" s="159"/>
      <c r="FL507" s="159"/>
      <c r="FM507" s="235">
        <v>94</v>
      </c>
    </row>
    <row r="508" spans="1:169" ht="18" x14ac:dyDescent="0.2">
      <c r="A508" s="213">
        <v>495</v>
      </c>
      <c r="B508" s="195">
        <v>211423243498</v>
      </c>
      <c r="C508" s="196" t="s">
        <v>1653</v>
      </c>
      <c r="D508" s="197"/>
      <c r="E508" s="198" t="s">
        <v>1654</v>
      </c>
      <c r="F508" s="199">
        <f t="shared" si="243"/>
        <v>2</v>
      </c>
      <c r="G508" s="199">
        <f t="shared" si="244"/>
        <v>2</v>
      </c>
      <c r="H508" s="199">
        <f t="shared" si="245"/>
        <v>2</v>
      </c>
      <c r="I508" s="199">
        <f t="shared" si="246"/>
        <v>2</v>
      </c>
      <c r="J508" s="199">
        <f t="shared" si="247"/>
        <v>2</v>
      </c>
      <c r="K508" s="199">
        <f t="shared" si="248"/>
        <v>2</v>
      </c>
      <c r="L508" s="199">
        <f t="shared" si="249"/>
        <v>1</v>
      </c>
      <c r="M508" s="199">
        <f t="shared" si="250"/>
        <v>0</v>
      </c>
      <c r="N508" s="199">
        <f t="shared" si="251"/>
        <v>0</v>
      </c>
      <c r="O508" s="200">
        <f t="shared" si="252"/>
        <v>0</v>
      </c>
      <c r="P508" s="199">
        <f t="shared" si="253"/>
        <v>0</v>
      </c>
      <c r="Q508" s="199">
        <f t="shared" si="254"/>
        <v>0</v>
      </c>
      <c r="R508" s="199">
        <f t="shared" si="255"/>
        <v>0</v>
      </c>
      <c r="S508" s="201">
        <f t="shared" si="457"/>
        <v>0</v>
      </c>
      <c r="T508" s="202">
        <f t="shared" si="256"/>
        <v>4</v>
      </c>
      <c r="U508" s="199">
        <f t="shared" si="257"/>
        <v>9</v>
      </c>
      <c r="V508" s="199">
        <f t="shared" si="258"/>
        <v>0</v>
      </c>
      <c r="W508" s="199">
        <f t="shared" si="259"/>
        <v>0</v>
      </c>
      <c r="X508" s="201">
        <f t="shared" si="260"/>
        <v>0</v>
      </c>
      <c r="Y508" s="203">
        <f t="shared" si="261"/>
        <v>3</v>
      </c>
      <c r="Z508" s="199">
        <f t="shared" si="262"/>
        <v>10</v>
      </c>
      <c r="AA508" s="199">
        <f t="shared" si="263"/>
        <v>0</v>
      </c>
      <c r="AB508" s="199">
        <f t="shared" si="264"/>
        <v>0</v>
      </c>
      <c r="AC508" s="201">
        <f t="shared" si="265"/>
        <v>0</v>
      </c>
      <c r="AD508" s="202">
        <f t="shared" si="266"/>
        <v>3</v>
      </c>
      <c r="AE508" s="199">
        <f t="shared" si="267"/>
        <v>0</v>
      </c>
      <c r="AF508" s="199">
        <f t="shared" si="268"/>
        <v>0</v>
      </c>
      <c r="AG508" s="199">
        <f t="shared" si="269"/>
        <v>0</v>
      </c>
      <c r="AH508" s="201">
        <f t="shared" si="270"/>
        <v>0</v>
      </c>
      <c r="AI508" s="204">
        <f t="shared" si="271"/>
        <v>4</v>
      </c>
      <c r="AJ508" s="199">
        <f t="shared" si="272"/>
        <v>0</v>
      </c>
      <c r="AK508" s="199">
        <f t="shared" si="273"/>
        <v>0</v>
      </c>
      <c r="AL508" s="199">
        <f t="shared" si="274"/>
        <v>0</v>
      </c>
      <c r="AM508" s="201">
        <f t="shared" si="275"/>
        <v>0</v>
      </c>
      <c r="AN508" s="204">
        <f t="shared" si="276"/>
        <v>4</v>
      </c>
      <c r="AO508" s="199">
        <f t="shared" si="277"/>
        <v>10</v>
      </c>
      <c r="AP508" s="199">
        <f t="shared" si="278"/>
        <v>0</v>
      </c>
      <c r="AQ508" s="199">
        <f t="shared" si="279"/>
        <v>0</v>
      </c>
      <c r="AR508" s="201">
        <f t="shared" si="280"/>
        <v>0</v>
      </c>
      <c r="AS508" s="204">
        <f t="shared" si="281"/>
        <v>3</v>
      </c>
      <c r="AT508" s="199">
        <f t="shared" si="282"/>
        <v>0</v>
      </c>
      <c r="AU508" s="199">
        <f t="shared" si="283"/>
        <v>0</v>
      </c>
      <c r="AV508" s="199">
        <f t="shared" si="284"/>
        <v>0</v>
      </c>
      <c r="AW508" s="201">
        <f t="shared" si="285"/>
        <v>0</v>
      </c>
      <c r="AX508" s="205">
        <f t="shared" si="286"/>
        <v>4</v>
      </c>
      <c r="AY508" s="199">
        <f t="shared" si="287"/>
        <v>10</v>
      </c>
      <c r="AZ508" s="199">
        <f t="shared" si="288"/>
        <v>0</v>
      </c>
      <c r="BA508" s="199">
        <f t="shared" si="289"/>
        <v>0</v>
      </c>
      <c r="BB508" s="201">
        <f t="shared" si="290"/>
        <v>0</v>
      </c>
      <c r="BC508" s="204">
        <f t="shared" si="291"/>
        <v>3</v>
      </c>
      <c r="BD508" s="199">
        <f t="shared" si="292"/>
        <v>3</v>
      </c>
      <c r="BE508" s="199">
        <f t="shared" si="293"/>
        <v>0</v>
      </c>
      <c r="BF508" s="199">
        <f t="shared" si="294"/>
        <v>0</v>
      </c>
      <c r="BG508" s="201">
        <f t="shared" si="295"/>
        <v>0</v>
      </c>
      <c r="BH508" s="204">
        <f t="shared" si="296"/>
        <v>3</v>
      </c>
      <c r="BI508" s="199">
        <f t="shared" si="297"/>
        <v>0</v>
      </c>
      <c r="BJ508" s="199">
        <f t="shared" si="298"/>
        <v>0</v>
      </c>
      <c r="BK508" s="199">
        <f t="shared" si="299"/>
        <v>0</v>
      </c>
      <c r="BL508" s="201">
        <f t="shared" si="300"/>
        <v>0</v>
      </c>
      <c r="BM508" s="206">
        <f t="shared" si="301"/>
        <v>4</v>
      </c>
      <c r="BN508" s="199">
        <f t="shared" si="302"/>
        <v>0</v>
      </c>
      <c r="BO508" s="199">
        <f t="shared" si="303"/>
        <v>0</v>
      </c>
      <c r="BP508" s="199">
        <f t="shared" si="304"/>
        <v>0</v>
      </c>
      <c r="BQ508" s="201">
        <f t="shared" si="305"/>
        <v>0</v>
      </c>
      <c r="BR508" s="207">
        <f t="shared" si="306"/>
        <v>4</v>
      </c>
      <c r="BS508" s="199">
        <f t="shared" si="307"/>
        <v>10</v>
      </c>
      <c r="BT508" s="199">
        <f t="shared" si="308"/>
        <v>0</v>
      </c>
      <c r="BU508" s="199">
        <f t="shared" si="309"/>
        <v>0</v>
      </c>
      <c r="BV508" s="201">
        <f t="shared" si="310"/>
        <v>0</v>
      </c>
      <c r="BW508" s="207">
        <f t="shared" si="311"/>
        <v>3</v>
      </c>
      <c r="BX508" s="235">
        <v>65</v>
      </c>
      <c r="BY508" s="235">
        <v>65</v>
      </c>
      <c r="BZ508" s="193" t="e">
        <f t="shared" si="312"/>
        <v>#VALUE!</v>
      </c>
      <c r="CA508" s="193">
        <f t="shared" si="313"/>
        <v>20</v>
      </c>
      <c r="CB508" s="193" t="e">
        <f t="shared" si="314"/>
        <v>#VALUE!</v>
      </c>
      <c r="CC508" s="193" t="e">
        <f t="shared" si="315"/>
        <v>#VALUE!</v>
      </c>
      <c r="CD508" s="193" t="e">
        <f t="shared" si="316"/>
        <v>#VALUE!</v>
      </c>
      <c r="CE508" s="193" t="e">
        <f t="shared" si="317"/>
        <v>#VALUE!</v>
      </c>
      <c r="CF508" s="193" t="e">
        <f t="shared" si="318"/>
        <v>#VALUE!</v>
      </c>
      <c r="CG508" s="193" t="e">
        <f t="shared" si="319"/>
        <v>#VALUE!</v>
      </c>
      <c r="CH508" s="193" t="e">
        <f t="shared" si="320"/>
        <v>#VALUE!</v>
      </c>
      <c r="CI508" s="193" t="e">
        <f t="shared" si="321"/>
        <v>#VALUE!</v>
      </c>
      <c r="CJ508" s="193" t="e">
        <f t="shared" si="322"/>
        <v>#VALUE!</v>
      </c>
      <c r="CK508" s="193" t="e">
        <f t="shared" si="323"/>
        <v>#VALUE!</v>
      </c>
      <c r="CL508" s="193" t="e">
        <f t="shared" si="324"/>
        <v>#VALUE!</v>
      </c>
      <c r="CM508" s="193" t="e">
        <f t="shared" si="325"/>
        <v>#VALUE!</v>
      </c>
      <c r="CN508" s="193" t="e">
        <f t="shared" si="326"/>
        <v>#VALUE!</v>
      </c>
      <c r="CO508" s="209" t="str">
        <f t="shared" si="327"/>
        <v>2023PEC AI 346</v>
      </c>
      <c r="CP508" s="193" t="e">
        <f t="shared" si="328"/>
        <v>#VALUE!</v>
      </c>
      <c r="CQ508" s="158"/>
      <c r="CR508" s="193">
        <f t="shared" si="329"/>
        <v>20</v>
      </c>
      <c r="CS508" s="193" t="e">
        <f t="shared" si="330"/>
        <v>#VALUE!</v>
      </c>
      <c r="CT508" s="193" t="e">
        <f t="shared" si="331"/>
        <v>#VALUE!</v>
      </c>
      <c r="CU508" s="193" t="e">
        <f t="shared" si="332"/>
        <v>#VALUE!</v>
      </c>
      <c r="CV508" s="193" t="e">
        <f t="shared" si="333"/>
        <v>#VALUE!</v>
      </c>
      <c r="CW508" s="193" t="e">
        <f t="shared" si="334"/>
        <v>#VALUE!</v>
      </c>
      <c r="CX508" s="193" t="e">
        <f t="shared" si="335"/>
        <v>#VALUE!</v>
      </c>
      <c r="CY508" s="193" t="e">
        <f t="shared" si="336"/>
        <v>#VALUE!</v>
      </c>
      <c r="CZ508" s="193" t="e">
        <f t="shared" si="337"/>
        <v>#VALUE!</v>
      </c>
      <c r="DA508" s="193" t="e">
        <f t="shared" si="338"/>
        <v>#VALUE!</v>
      </c>
      <c r="DB508" s="193" t="e">
        <f t="shared" si="339"/>
        <v>#VALUE!</v>
      </c>
      <c r="DC508" s="193" t="e">
        <f t="shared" si="340"/>
        <v>#VALUE!</v>
      </c>
      <c r="DD508" s="193" t="e">
        <f t="shared" si="341"/>
        <v>#VALUE!</v>
      </c>
      <c r="DE508" s="159"/>
      <c r="DF508" s="159" t="e">
        <f t="shared" si="342"/>
        <v>#VALUE!</v>
      </c>
      <c r="DG508" s="159"/>
      <c r="DH508" s="159"/>
      <c r="DI508" s="159"/>
      <c r="DJ508" s="159"/>
      <c r="DK508" s="159"/>
      <c r="DL508" s="159"/>
      <c r="DM508" s="159"/>
      <c r="DN508" s="159"/>
      <c r="DO508" s="159"/>
      <c r="DP508" s="159"/>
      <c r="DQ508" s="159"/>
      <c r="DR508" s="159">
        <f t="shared" si="343"/>
        <v>65</v>
      </c>
      <c r="DS508" s="188">
        <f t="shared" si="344"/>
        <v>13</v>
      </c>
      <c r="DT508" s="159">
        <f t="shared" si="345"/>
        <v>9</v>
      </c>
      <c r="DU508" s="159">
        <f t="shared" si="346"/>
        <v>10</v>
      </c>
      <c r="DV508" s="159">
        <f t="shared" si="347"/>
        <v>10</v>
      </c>
      <c r="DW508" s="159">
        <f t="shared" si="348"/>
        <v>10</v>
      </c>
      <c r="DX508" s="159">
        <f t="shared" si="349"/>
        <v>3</v>
      </c>
      <c r="DY508" s="210">
        <f t="shared" si="350"/>
        <v>10</v>
      </c>
      <c r="DZ508" s="159">
        <f t="shared" si="351"/>
        <v>65</v>
      </c>
      <c r="EA508" s="159">
        <f t="shared" si="352"/>
        <v>13</v>
      </c>
      <c r="EB508" s="159">
        <f t="shared" si="353"/>
        <v>0</v>
      </c>
      <c r="EC508" s="159">
        <f t="shared" si="472"/>
        <v>9</v>
      </c>
      <c r="ED508" s="159">
        <f t="shared" si="472"/>
        <v>10</v>
      </c>
      <c r="EE508" s="159">
        <f t="shared" si="473"/>
        <v>0</v>
      </c>
      <c r="EF508" s="159">
        <f t="shared" si="473"/>
        <v>0</v>
      </c>
      <c r="EG508" s="159">
        <f t="shared" si="354"/>
        <v>10</v>
      </c>
      <c r="EH508" s="159">
        <f t="shared" si="355"/>
        <v>0</v>
      </c>
      <c r="EI508" s="159">
        <f t="shared" si="474"/>
        <v>10</v>
      </c>
      <c r="EJ508" s="159">
        <f t="shared" si="474"/>
        <v>3</v>
      </c>
      <c r="EK508" s="159">
        <f t="shared" si="475"/>
        <v>0</v>
      </c>
      <c r="EL508" s="159">
        <f t="shared" si="475"/>
        <v>0</v>
      </c>
      <c r="EM508" s="159">
        <f t="shared" si="356"/>
        <v>10</v>
      </c>
      <c r="EN508" s="159"/>
      <c r="EO508" s="159"/>
      <c r="EP508" s="188">
        <f t="shared" si="357"/>
        <v>13</v>
      </c>
      <c r="EQ508" s="159">
        <f t="shared" si="358"/>
        <v>11</v>
      </c>
      <c r="ER508" s="159">
        <f t="shared" si="359"/>
        <v>12</v>
      </c>
      <c r="ES508" s="159">
        <f t="shared" si="360"/>
        <v>12</v>
      </c>
      <c r="ET508" s="159">
        <f t="shared" si="361"/>
        <v>7</v>
      </c>
      <c r="EU508" s="159">
        <f t="shared" si="362"/>
        <v>10</v>
      </c>
      <c r="EV508" s="159"/>
      <c r="EW508" s="159">
        <f t="shared" si="363"/>
        <v>65</v>
      </c>
      <c r="EX508" s="159">
        <f t="shared" si="364"/>
        <v>13</v>
      </c>
      <c r="EY508" s="159">
        <f t="shared" si="365"/>
        <v>0</v>
      </c>
      <c r="EZ508" s="159">
        <f t="shared" si="476"/>
        <v>11</v>
      </c>
      <c r="FA508" s="159">
        <f t="shared" si="476"/>
        <v>12</v>
      </c>
      <c r="FB508" s="159">
        <f t="shared" si="477"/>
        <v>0</v>
      </c>
      <c r="FC508" s="159">
        <f t="shared" si="477"/>
        <v>0</v>
      </c>
      <c r="FD508" s="159">
        <f t="shared" si="366"/>
        <v>12</v>
      </c>
      <c r="FE508" s="159">
        <f t="shared" si="367"/>
        <v>0</v>
      </c>
      <c r="FF508" s="159">
        <f t="shared" si="478"/>
        <v>7</v>
      </c>
      <c r="FG508" s="159">
        <f t="shared" si="478"/>
        <v>10</v>
      </c>
      <c r="FH508" s="159">
        <f t="shared" si="368"/>
        <v>0</v>
      </c>
      <c r="FI508" s="159">
        <v>0</v>
      </c>
      <c r="FJ508" s="159">
        <v>0</v>
      </c>
      <c r="FK508" s="159"/>
      <c r="FL508" s="159"/>
      <c r="FM508" s="235">
        <v>65</v>
      </c>
    </row>
    <row r="509" spans="1:169" ht="18" x14ac:dyDescent="0.2">
      <c r="A509" s="194">
        <v>496</v>
      </c>
      <c r="B509" s="195">
        <v>211423243499</v>
      </c>
      <c r="C509" s="196" t="s">
        <v>1655</v>
      </c>
      <c r="D509" s="197"/>
      <c r="E509" s="198" t="s">
        <v>1656</v>
      </c>
      <c r="F509" s="199">
        <f t="shared" si="243"/>
        <v>2</v>
      </c>
      <c r="G509" s="199">
        <f t="shared" si="244"/>
        <v>2</v>
      </c>
      <c r="H509" s="199">
        <f t="shared" si="245"/>
        <v>2</v>
      </c>
      <c r="I509" s="199">
        <f t="shared" si="246"/>
        <v>2</v>
      </c>
      <c r="J509" s="199">
        <f t="shared" si="247"/>
        <v>2</v>
      </c>
      <c r="K509" s="199">
        <f t="shared" si="248"/>
        <v>2</v>
      </c>
      <c r="L509" s="199">
        <f t="shared" si="249"/>
        <v>2</v>
      </c>
      <c r="M509" s="199">
        <f t="shared" si="250"/>
        <v>2</v>
      </c>
      <c r="N509" s="199">
        <f t="shared" si="251"/>
        <v>1</v>
      </c>
      <c r="O509" s="200">
        <f t="shared" si="252"/>
        <v>0</v>
      </c>
      <c r="P509" s="199">
        <f t="shared" si="253"/>
        <v>13</v>
      </c>
      <c r="Q509" s="199">
        <f t="shared" si="254"/>
        <v>0</v>
      </c>
      <c r="R509" s="199">
        <f t="shared" si="255"/>
        <v>0</v>
      </c>
      <c r="S509" s="201">
        <f t="shared" si="457"/>
        <v>0</v>
      </c>
      <c r="T509" s="202">
        <f t="shared" si="256"/>
        <v>3</v>
      </c>
      <c r="U509" s="199">
        <f t="shared" si="257"/>
        <v>0</v>
      </c>
      <c r="V509" s="199">
        <f t="shared" si="258"/>
        <v>0</v>
      </c>
      <c r="W509" s="199">
        <f t="shared" si="259"/>
        <v>0</v>
      </c>
      <c r="X509" s="201">
        <f t="shared" si="260"/>
        <v>0</v>
      </c>
      <c r="Y509" s="203">
        <f t="shared" si="261"/>
        <v>4</v>
      </c>
      <c r="Z509" s="199">
        <f t="shared" si="262"/>
        <v>0</v>
      </c>
      <c r="AA509" s="199">
        <f t="shared" si="263"/>
        <v>0</v>
      </c>
      <c r="AB509" s="199">
        <f t="shared" si="264"/>
        <v>0</v>
      </c>
      <c r="AC509" s="201">
        <f t="shared" si="265"/>
        <v>0</v>
      </c>
      <c r="AD509" s="202">
        <f t="shared" si="266"/>
        <v>4</v>
      </c>
      <c r="AE509" s="199">
        <f t="shared" si="267"/>
        <v>13</v>
      </c>
      <c r="AF509" s="199">
        <f t="shared" si="268"/>
        <v>0</v>
      </c>
      <c r="AG509" s="199">
        <f t="shared" si="269"/>
        <v>0</v>
      </c>
      <c r="AH509" s="201">
        <f t="shared" si="270"/>
        <v>0</v>
      </c>
      <c r="AI509" s="204">
        <f t="shared" si="271"/>
        <v>3</v>
      </c>
      <c r="AJ509" s="199">
        <f t="shared" si="272"/>
        <v>11</v>
      </c>
      <c r="AK509" s="199">
        <f t="shared" si="273"/>
        <v>0</v>
      </c>
      <c r="AL509" s="199">
        <f t="shared" si="274"/>
        <v>0</v>
      </c>
      <c r="AM509" s="201">
        <f t="shared" si="275"/>
        <v>0</v>
      </c>
      <c r="AN509" s="204">
        <f t="shared" si="276"/>
        <v>3</v>
      </c>
      <c r="AO509" s="199">
        <f t="shared" si="277"/>
        <v>0</v>
      </c>
      <c r="AP509" s="199">
        <f t="shared" si="278"/>
        <v>0</v>
      </c>
      <c r="AQ509" s="199">
        <f t="shared" si="279"/>
        <v>0</v>
      </c>
      <c r="AR509" s="201">
        <f t="shared" si="280"/>
        <v>0</v>
      </c>
      <c r="AS509" s="204">
        <f t="shared" si="281"/>
        <v>4</v>
      </c>
      <c r="AT509" s="199">
        <f t="shared" si="282"/>
        <v>13</v>
      </c>
      <c r="AU509" s="199">
        <f t="shared" si="283"/>
        <v>0</v>
      </c>
      <c r="AV509" s="199">
        <f t="shared" si="284"/>
        <v>0</v>
      </c>
      <c r="AW509" s="201">
        <f t="shared" si="285"/>
        <v>0</v>
      </c>
      <c r="AX509" s="205">
        <f t="shared" si="286"/>
        <v>3</v>
      </c>
      <c r="AY509" s="199">
        <f t="shared" si="287"/>
        <v>0</v>
      </c>
      <c r="AZ509" s="199">
        <f t="shared" si="288"/>
        <v>0</v>
      </c>
      <c r="BA509" s="199">
        <f t="shared" si="289"/>
        <v>0</v>
      </c>
      <c r="BB509" s="201">
        <f t="shared" si="290"/>
        <v>0</v>
      </c>
      <c r="BC509" s="204">
        <f t="shared" si="291"/>
        <v>4</v>
      </c>
      <c r="BD509" s="199">
        <f t="shared" si="292"/>
        <v>0</v>
      </c>
      <c r="BE509" s="199">
        <f t="shared" si="293"/>
        <v>0</v>
      </c>
      <c r="BF509" s="199">
        <f t="shared" si="294"/>
        <v>0</v>
      </c>
      <c r="BG509" s="201">
        <f t="shared" si="295"/>
        <v>0</v>
      </c>
      <c r="BH509" s="204">
        <f t="shared" si="296"/>
        <v>4</v>
      </c>
      <c r="BI509" s="199">
        <f t="shared" si="297"/>
        <v>7</v>
      </c>
      <c r="BJ509" s="199">
        <f t="shared" si="298"/>
        <v>0</v>
      </c>
      <c r="BK509" s="199">
        <f t="shared" si="299"/>
        <v>0</v>
      </c>
      <c r="BL509" s="201">
        <f t="shared" si="300"/>
        <v>0</v>
      </c>
      <c r="BM509" s="206">
        <f t="shared" si="301"/>
        <v>3</v>
      </c>
      <c r="BN509" s="199">
        <f t="shared" si="302"/>
        <v>13</v>
      </c>
      <c r="BO509" s="199">
        <f t="shared" si="303"/>
        <v>0</v>
      </c>
      <c r="BP509" s="199">
        <f t="shared" si="304"/>
        <v>0</v>
      </c>
      <c r="BQ509" s="201">
        <f t="shared" si="305"/>
        <v>0</v>
      </c>
      <c r="BR509" s="207">
        <f t="shared" si="306"/>
        <v>3</v>
      </c>
      <c r="BS509" s="199">
        <f t="shared" si="307"/>
        <v>0</v>
      </c>
      <c r="BT509" s="199">
        <f t="shared" si="308"/>
        <v>0</v>
      </c>
      <c r="BU509" s="199">
        <f t="shared" si="309"/>
        <v>0</v>
      </c>
      <c r="BV509" s="201">
        <f t="shared" si="310"/>
        <v>0</v>
      </c>
      <c r="BW509" s="207">
        <f t="shared" si="311"/>
        <v>4</v>
      </c>
      <c r="BX509" s="235">
        <v>87</v>
      </c>
      <c r="BY509" s="235">
        <v>87</v>
      </c>
      <c r="BZ509" s="193" t="e">
        <f t="shared" si="312"/>
        <v>#VALUE!</v>
      </c>
      <c r="CA509" s="193">
        <f t="shared" si="313"/>
        <v>20</v>
      </c>
      <c r="CB509" s="193" t="e">
        <f t="shared" si="314"/>
        <v>#VALUE!</v>
      </c>
      <c r="CC509" s="193" t="e">
        <f t="shared" si="315"/>
        <v>#VALUE!</v>
      </c>
      <c r="CD509" s="193" t="e">
        <f t="shared" si="316"/>
        <v>#VALUE!</v>
      </c>
      <c r="CE509" s="193" t="e">
        <f t="shared" si="317"/>
        <v>#VALUE!</v>
      </c>
      <c r="CF509" s="193" t="e">
        <f t="shared" si="318"/>
        <v>#VALUE!</v>
      </c>
      <c r="CG509" s="193" t="e">
        <f t="shared" si="319"/>
        <v>#VALUE!</v>
      </c>
      <c r="CH509" s="193" t="e">
        <f t="shared" si="320"/>
        <v>#VALUE!</v>
      </c>
      <c r="CI509" s="193" t="e">
        <f t="shared" si="321"/>
        <v>#VALUE!</v>
      </c>
      <c r="CJ509" s="193" t="e">
        <f t="shared" si="322"/>
        <v>#VALUE!</v>
      </c>
      <c r="CK509" s="193" t="e">
        <f t="shared" si="323"/>
        <v>#VALUE!</v>
      </c>
      <c r="CL509" s="193" t="e">
        <f t="shared" si="324"/>
        <v>#VALUE!</v>
      </c>
      <c r="CM509" s="193" t="e">
        <f t="shared" si="325"/>
        <v>#VALUE!</v>
      </c>
      <c r="CN509" s="193" t="e">
        <f t="shared" si="326"/>
        <v>#VALUE!</v>
      </c>
      <c r="CO509" s="209" t="str">
        <f t="shared" si="327"/>
        <v>2023PEC AI 347</v>
      </c>
      <c r="CP509" s="193" t="e">
        <f t="shared" si="328"/>
        <v>#VALUE!</v>
      </c>
      <c r="CQ509" s="158"/>
      <c r="CR509" s="193">
        <f t="shared" si="329"/>
        <v>20</v>
      </c>
      <c r="CS509" s="193" t="e">
        <f t="shared" si="330"/>
        <v>#VALUE!</v>
      </c>
      <c r="CT509" s="193" t="e">
        <f t="shared" si="331"/>
        <v>#VALUE!</v>
      </c>
      <c r="CU509" s="193" t="e">
        <f t="shared" si="332"/>
        <v>#VALUE!</v>
      </c>
      <c r="CV509" s="193" t="e">
        <f t="shared" si="333"/>
        <v>#VALUE!</v>
      </c>
      <c r="CW509" s="193" t="e">
        <f t="shared" si="334"/>
        <v>#VALUE!</v>
      </c>
      <c r="CX509" s="193" t="e">
        <f t="shared" si="335"/>
        <v>#VALUE!</v>
      </c>
      <c r="CY509" s="193" t="e">
        <f t="shared" si="336"/>
        <v>#VALUE!</v>
      </c>
      <c r="CZ509" s="193" t="e">
        <f t="shared" si="337"/>
        <v>#VALUE!</v>
      </c>
      <c r="DA509" s="193" t="e">
        <f t="shared" si="338"/>
        <v>#VALUE!</v>
      </c>
      <c r="DB509" s="193" t="e">
        <f t="shared" si="339"/>
        <v>#VALUE!</v>
      </c>
      <c r="DC509" s="193" t="e">
        <f t="shared" si="340"/>
        <v>#VALUE!</v>
      </c>
      <c r="DD509" s="193" t="e">
        <f t="shared" si="341"/>
        <v>#VALUE!</v>
      </c>
      <c r="DE509" s="159"/>
      <c r="DF509" s="159" t="e">
        <f t="shared" si="342"/>
        <v>#VALUE!</v>
      </c>
      <c r="DG509" s="159"/>
      <c r="DH509" s="159"/>
      <c r="DI509" s="159"/>
      <c r="DJ509" s="159"/>
      <c r="DK509" s="159"/>
      <c r="DL509" s="159"/>
      <c r="DM509" s="159"/>
      <c r="DN509" s="159"/>
      <c r="DO509" s="159"/>
      <c r="DP509" s="159"/>
      <c r="DQ509" s="159"/>
      <c r="DR509" s="159">
        <f t="shared" si="343"/>
        <v>87</v>
      </c>
      <c r="DS509" s="188">
        <f t="shared" si="344"/>
        <v>17</v>
      </c>
      <c r="DT509" s="159">
        <f t="shared" si="345"/>
        <v>13</v>
      </c>
      <c r="DU509" s="159">
        <f t="shared" si="346"/>
        <v>13</v>
      </c>
      <c r="DV509" s="159">
        <f t="shared" si="347"/>
        <v>11</v>
      </c>
      <c r="DW509" s="159">
        <f t="shared" si="348"/>
        <v>13</v>
      </c>
      <c r="DX509" s="159">
        <f t="shared" si="349"/>
        <v>7</v>
      </c>
      <c r="DY509" s="210">
        <f t="shared" si="350"/>
        <v>13</v>
      </c>
      <c r="DZ509" s="159">
        <f t="shared" si="351"/>
        <v>87</v>
      </c>
      <c r="EA509" s="159">
        <f t="shared" si="352"/>
        <v>17</v>
      </c>
      <c r="EB509" s="159">
        <f t="shared" si="353"/>
        <v>13</v>
      </c>
      <c r="EC509" s="159">
        <f t="shared" si="472"/>
        <v>0</v>
      </c>
      <c r="ED509" s="159">
        <f t="shared" si="472"/>
        <v>0</v>
      </c>
      <c r="EE509" s="159">
        <f t="shared" si="473"/>
        <v>13</v>
      </c>
      <c r="EF509" s="159">
        <f t="shared" si="473"/>
        <v>11</v>
      </c>
      <c r="EG509" s="159">
        <f t="shared" si="354"/>
        <v>0</v>
      </c>
      <c r="EH509" s="159">
        <f t="shared" si="355"/>
        <v>13</v>
      </c>
      <c r="EI509" s="159">
        <f t="shared" si="474"/>
        <v>0</v>
      </c>
      <c r="EJ509" s="159">
        <f t="shared" si="474"/>
        <v>0</v>
      </c>
      <c r="EK509" s="159">
        <f t="shared" si="475"/>
        <v>7</v>
      </c>
      <c r="EL509" s="159">
        <f t="shared" si="475"/>
        <v>13</v>
      </c>
      <c r="EM509" s="159">
        <f t="shared" si="356"/>
        <v>0</v>
      </c>
      <c r="EN509" s="159"/>
      <c r="EO509" s="159"/>
      <c r="EP509" s="188">
        <f t="shared" si="357"/>
        <v>17</v>
      </c>
      <c r="EQ509" s="159">
        <f t="shared" si="358"/>
        <v>15</v>
      </c>
      <c r="ER509" s="159">
        <f t="shared" si="359"/>
        <v>15</v>
      </c>
      <c r="ES509" s="159">
        <f t="shared" si="360"/>
        <v>14</v>
      </c>
      <c r="ET509" s="159">
        <f t="shared" si="361"/>
        <v>12</v>
      </c>
      <c r="EU509" s="159">
        <f t="shared" si="362"/>
        <v>14</v>
      </c>
      <c r="EV509" s="159"/>
      <c r="EW509" s="159">
        <f t="shared" si="363"/>
        <v>87</v>
      </c>
      <c r="EX509" s="159">
        <f t="shared" si="364"/>
        <v>17</v>
      </c>
      <c r="EY509" s="159">
        <f t="shared" si="365"/>
        <v>15</v>
      </c>
      <c r="EZ509" s="159">
        <f t="shared" si="476"/>
        <v>0</v>
      </c>
      <c r="FA509" s="159">
        <f t="shared" si="476"/>
        <v>0</v>
      </c>
      <c r="FB509" s="159">
        <f t="shared" si="477"/>
        <v>15</v>
      </c>
      <c r="FC509" s="159">
        <f t="shared" si="477"/>
        <v>14</v>
      </c>
      <c r="FD509" s="159">
        <f t="shared" si="366"/>
        <v>0</v>
      </c>
      <c r="FE509" s="159">
        <f t="shared" si="367"/>
        <v>12</v>
      </c>
      <c r="FF509" s="159">
        <f t="shared" si="478"/>
        <v>0</v>
      </c>
      <c r="FG509" s="159">
        <f t="shared" si="478"/>
        <v>0</v>
      </c>
      <c r="FH509" s="159">
        <f t="shared" si="368"/>
        <v>14</v>
      </c>
      <c r="FI509" s="159">
        <v>0</v>
      </c>
      <c r="FJ509" s="159">
        <v>0</v>
      </c>
      <c r="FK509" s="159"/>
      <c r="FL509" s="159"/>
      <c r="FM509" s="235">
        <v>87</v>
      </c>
    </row>
    <row r="510" spans="1:169" ht="18" x14ac:dyDescent="0.2">
      <c r="A510" s="213">
        <v>497</v>
      </c>
      <c r="B510" s="195">
        <v>211423243500</v>
      </c>
      <c r="C510" s="196" t="s">
        <v>1657</v>
      </c>
      <c r="D510" s="197"/>
      <c r="E510" s="198" t="s">
        <v>1658</v>
      </c>
      <c r="F510" s="199">
        <f t="shared" si="243"/>
        <v>2</v>
      </c>
      <c r="G510" s="199">
        <f t="shared" si="244"/>
        <v>2</v>
      </c>
      <c r="H510" s="199">
        <f t="shared" si="245"/>
        <v>2</v>
      </c>
      <c r="I510" s="199">
        <f t="shared" si="246"/>
        <v>2</v>
      </c>
      <c r="J510" s="199">
        <f t="shared" si="247"/>
        <v>2</v>
      </c>
      <c r="K510" s="199">
        <f t="shared" si="248"/>
        <v>2</v>
      </c>
      <c r="L510" s="199">
        <f t="shared" si="249"/>
        <v>0</v>
      </c>
      <c r="M510" s="199">
        <f t="shared" si="250"/>
        <v>0</v>
      </c>
      <c r="N510" s="199">
        <f t="shared" si="251"/>
        <v>0</v>
      </c>
      <c r="O510" s="200">
        <f t="shared" si="252"/>
        <v>0</v>
      </c>
      <c r="P510" s="199">
        <f t="shared" si="253"/>
        <v>0</v>
      </c>
      <c r="Q510" s="199">
        <f t="shared" si="254"/>
        <v>0</v>
      </c>
      <c r="R510" s="199">
        <f t="shared" si="255"/>
        <v>0</v>
      </c>
      <c r="S510" s="201">
        <f t="shared" si="457"/>
        <v>0</v>
      </c>
      <c r="T510" s="202">
        <f t="shared" si="256"/>
        <v>4</v>
      </c>
      <c r="U510" s="199">
        <f t="shared" si="257"/>
        <v>8</v>
      </c>
      <c r="V510" s="199">
        <f t="shared" si="258"/>
        <v>0</v>
      </c>
      <c r="W510" s="199">
        <f t="shared" si="259"/>
        <v>0</v>
      </c>
      <c r="X510" s="201">
        <f t="shared" si="260"/>
        <v>0</v>
      </c>
      <c r="Y510" s="203">
        <f t="shared" si="261"/>
        <v>3</v>
      </c>
      <c r="Z510" s="199">
        <f t="shared" si="262"/>
        <v>9</v>
      </c>
      <c r="AA510" s="199">
        <f t="shared" si="263"/>
        <v>0</v>
      </c>
      <c r="AB510" s="199">
        <f t="shared" si="264"/>
        <v>0</v>
      </c>
      <c r="AC510" s="201">
        <f t="shared" si="265"/>
        <v>0</v>
      </c>
      <c r="AD510" s="202">
        <f t="shared" si="266"/>
        <v>3</v>
      </c>
      <c r="AE510" s="199">
        <f t="shared" si="267"/>
        <v>0</v>
      </c>
      <c r="AF510" s="199">
        <f t="shared" si="268"/>
        <v>0</v>
      </c>
      <c r="AG510" s="199">
        <f t="shared" si="269"/>
        <v>0</v>
      </c>
      <c r="AH510" s="201">
        <f t="shared" si="270"/>
        <v>0</v>
      </c>
      <c r="AI510" s="204">
        <f t="shared" si="271"/>
        <v>4</v>
      </c>
      <c r="AJ510" s="199">
        <f t="shared" si="272"/>
        <v>0</v>
      </c>
      <c r="AK510" s="199">
        <f t="shared" si="273"/>
        <v>0</v>
      </c>
      <c r="AL510" s="199">
        <f t="shared" si="274"/>
        <v>0</v>
      </c>
      <c r="AM510" s="201">
        <f t="shared" si="275"/>
        <v>0</v>
      </c>
      <c r="AN510" s="204">
        <f t="shared" si="276"/>
        <v>4</v>
      </c>
      <c r="AO510" s="199">
        <f t="shared" si="277"/>
        <v>9</v>
      </c>
      <c r="AP510" s="199">
        <f t="shared" si="278"/>
        <v>0</v>
      </c>
      <c r="AQ510" s="199">
        <f t="shared" si="279"/>
        <v>0</v>
      </c>
      <c r="AR510" s="201">
        <f t="shared" si="280"/>
        <v>0</v>
      </c>
      <c r="AS510" s="204">
        <f t="shared" si="281"/>
        <v>3</v>
      </c>
      <c r="AT510" s="199">
        <f t="shared" si="282"/>
        <v>0</v>
      </c>
      <c r="AU510" s="199">
        <f t="shared" si="283"/>
        <v>0</v>
      </c>
      <c r="AV510" s="199">
        <f t="shared" si="284"/>
        <v>0</v>
      </c>
      <c r="AW510" s="201">
        <f t="shared" si="285"/>
        <v>0</v>
      </c>
      <c r="AX510" s="205">
        <f t="shared" si="286"/>
        <v>4</v>
      </c>
      <c r="AY510" s="199">
        <f t="shared" si="287"/>
        <v>9</v>
      </c>
      <c r="AZ510" s="199">
        <f t="shared" si="288"/>
        <v>0</v>
      </c>
      <c r="BA510" s="199">
        <f t="shared" si="289"/>
        <v>0</v>
      </c>
      <c r="BB510" s="201">
        <f t="shared" si="290"/>
        <v>0</v>
      </c>
      <c r="BC510" s="204">
        <f t="shared" si="291"/>
        <v>3</v>
      </c>
      <c r="BD510" s="199">
        <f t="shared" si="292"/>
        <v>4</v>
      </c>
      <c r="BE510" s="199">
        <f t="shared" si="293"/>
        <v>0</v>
      </c>
      <c r="BF510" s="199">
        <f t="shared" si="294"/>
        <v>0</v>
      </c>
      <c r="BG510" s="201">
        <f t="shared" si="295"/>
        <v>0</v>
      </c>
      <c r="BH510" s="204">
        <f t="shared" si="296"/>
        <v>3</v>
      </c>
      <c r="BI510" s="199">
        <f t="shared" si="297"/>
        <v>0</v>
      </c>
      <c r="BJ510" s="199">
        <f t="shared" si="298"/>
        <v>0</v>
      </c>
      <c r="BK510" s="199">
        <f t="shared" si="299"/>
        <v>0</v>
      </c>
      <c r="BL510" s="201">
        <f t="shared" si="300"/>
        <v>0</v>
      </c>
      <c r="BM510" s="206">
        <f t="shared" si="301"/>
        <v>4</v>
      </c>
      <c r="BN510" s="199">
        <f t="shared" si="302"/>
        <v>0</v>
      </c>
      <c r="BO510" s="199">
        <f t="shared" si="303"/>
        <v>0</v>
      </c>
      <c r="BP510" s="199">
        <f t="shared" si="304"/>
        <v>0</v>
      </c>
      <c r="BQ510" s="201">
        <f t="shared" si="305"/>
        <v>0</v>
      </c>
      <c r="BR510" s="207">
        <f t="shared" si="306"/>
        <v>4</v>
      </c>
      <c r="BS510" s="199">
        <f t="shared" si="307"/>
        <v>9</v>
      </c>
      <c r="BT510" s="199">
        <f t="shared" si="308"/>
        <v>0</v>
      </c>
      <c r="BU510" s="199">
        <f t="shared" si="309"/>
        <v>0</v>
      </c>
      <c r="BV510" s="201">
        <f t="shared" si="310"/>
        <v>0</v>
      </c>
      <c r="BW510" s="207">
        <f t="shared" si="311"/>
        <v>3</v>
      </c>
      <c r="BX510" s="235">
        <v>60</v>
      </c>
      <c r="BY510" s="235">
        <v>60</v>
      </c>
      <c r="BZ510" s="193" t="e">
        <f t="shared" si="312"/>
        <v>#VALUE!</v>
      </c>
      <c r="CA510" s="193">
        <f t="shared" si="313"/>
        <v>20</v>
      </c>
      <c r="CB510" s="193" t="e">
        <f t="shared" si="314"/>
        <v>#VALUE!</v>
      </c>
      <c r="CC510" s="193" t="e">
        <f t="shared" si="315"/>
        <v>#VALUE!</v>
      </c>
      <c r="CD510" s="193" t="e">
        <f t="shared" si="316"/>
        <v>#VALUE!</v>
      </c>
      <c r="CE510" s="193" t="e">
        <f t="shared" si="317"/>
        <v>#VALUE!</v>
      </c>
      <c r="CF510" s="193" t="e">
        <f t="shared" si="318"/>
        <v>#VALUE!</v>
      </c>
      <c r="CG510" s="193" t="e">
        <f t="shared" si="319"/>
        <v>#VALUE!</v>
      </c>
      <c r="CH510" s="193" t="e">
        <f t="shared" si="320"/>
        <v>#VALUE!</v>
      </c>
      <c r="CI510" s="193" t="e">
        <f t="shared" si="321"/>
        <v>#VALUE!</v>
      </c>
      <c r="CJ510" s="193" t="e">
        <f t="shared" si="322"/>
        <v>#VALUE!</v>
      </c>
      <c r="CK510" s="193" t="e">
        <f t="shared" si="323"/>
        <v>#VALUE!</v>
      </c>
      <c r="CL510" s="193" t="e">
        <f t="shared" si="324"/>
        <v>#VALUE!</v>
      </c>
      <c r="CM510" s="193" t="e">
        <f t="shared" si="325"/>
        <v>#VALUE!</v>
      </c>
      <c r="CN510" s="193" t="e">
        <f t="shared" si="326"/>
        <v>#VALUE!</v>
      </c>
      <c r="CO510" s="209" t="str">
        <f t="shared" si="327"/>
        <v>2023PEC AI 348</v>
      </c>
      <c r="CP510" s="193" t="e">
        <f t="shared" si="328"/>
        <v>#VALUE!</v>
      </c>
      <c r="CQ510" s="158"/>
      <c r="CR510" s="193">
        <f t="shared" si="329"/>
        <v>20</v>
      </c>
      <c r="CS510" s="193" t="e">
        <f t="shared" si="330"/>
        <v>#VALUE!</v>
      </c>
      <c r="CT510" s="193" t="e">
        <f t="shared" si="331"/>
        <v>#VALUE!</v>
      </c>
      <c r="CU510" s="193" t="e">
        <f t="shared" si="332"/>
        <v>#VALUE!</v>
      </c>
      <c r="CV510" s="193" t="e">
        <f t="shared" si="333"/>
        <v>#VALUE!</v>
      </c>
      <c r="CW510" s="193" t="e">
        <f t="shared" si="334"/>
        <v>#VALUE!</v>
      </c>
      <c r="CX510" s="193" t="e">
        <f t="shared" si="335"/>
        <v>#VALUE!</v>
      </c>
      <c r="CY510" s="193" t="e">
        <f t="shared" si="336"/>
        <v>#VALUE!</v>
      </c>
      <c r="CZ510" s="193" t="e">
        <f t="shared" si="337"/>
        <v>#VALUE!</v>
      </c>
      <c r="DA510" s="193" t="e">
        <f t="shared" si="338"/>
        <v>#VALUE!</v>
      </c>
      <c r="DB510" s="193" t="e">
        <f t="shared" si="339"/>
        <v>#VALUE!</v>
      </c>
      <c r="DC510" s="193" t="e">
        <f t="shared" si="340"/>
        <v>#VALUE!</v>
      </c>
      <c r="DD510" s="193" t="e">
        <f t="shared" si="341"/>
        <v>#VALUE!</v>
      </c>
      <c r="DE510" s="159"/>
      <c r="DF510" s="159" t="e">
        <f t="shared" si="342"/>
        <v>#VALUE!</v>
      </c>
      <c r="DG510" s="159"/>
      <c r="DH510" s="159"/>
      <c r="DI510" s="159"/>
      <c r="DJ510" s="159"/>
      <c r="DK510" s="159"/>
      <c r="DL510" s="159"/>
      <c r="DM510" s="159"/>
      <c r="DN510" s="159"/>
      <c r="DO510" s="159"/>
      <c r="DP510" s="159"/>
      <c r="DQ510" s="159"/>
      <c r="DR510" s="159">
        <f t="shared" si="343"/>
        <v>60</v>
      </c>
      <c r="DS510" s="188">
        <f t="shared" si="344"/>
        <v>12</v>
      </c>
      <c r="DT510" s="159">
        <f t="shared" si="345"/>
        <v>8</v>
      </c>
      <c r="DU510" s="159">
        <f t="shared" si="346"/>
        <v>9</v>
      </c>
      <c r="DV510" s="159">
        <f t="shared" si="347"/>
        <v>9</v>
      </c>
      <c r="DW510" s="159">
        <f t="shared" si="348"/>
        <v>9</v>
      </c>
      <c r="DX510" s="159">
        <f t="shared" si="349"/>
        <v>4</v>
      </c>
      <c r="DY510" s="210">
        <f t="shared" si="350"/>
        <v>9</v>
      </c>
      <c r="DZ510" s="159">
        <f t="shared" si="351"/>
        <v>60</v>
      </c>
      <c r="EA510" s="159">
        <f t="shared" si="352"/>
        <v>12</v>
      </c>
      <c r="EB510" s="159">
        <f t="shared" si="353"/>
        <v>0</v>
      </c>
      <c r="EC510" s="159">
        <f t="shared" ref="EC510:ED521" si="479">IF(ISEVEN($B510),DT510,0)</f>
        <v>8</v>
      </c>
      <c r="ED510" s="159">
        <f t="shared" si="479"/>
        <v>9</v>
      </c>
      <c r="EE510" s="159">
        <f t="shared" ref="EE510:EF521" si="480">IF(ISODD($B510),DU510,0)</f>
        <v>0</v>
      </c>
      <c r="EF510" s="159">
        <f t="shared" si="480"/>
        <v>0</v>
      </c>
      <c r="EG510" s="159">
        <f t="shared" si="354"/>
        <v>9</v>
      </c>
      <c r="EH510" s="159">
        <f t="shared" si="355"/>
        <v>0</v>
      </c>
      <c r="EI510" s="159">
        <f t="shared" ref="EI510:EJ521" si="481">IF(ISEVEN($B510),DW510,0)</f>
        <v>9</v>
      </c>
      <c r="EJ510" s="159">
        <f t="shared" si="481"/>
        <v>4</v>
      </c>
      <c r="EK510" s="159">
        <f t="shared" ref="EK510:EL521" si="482">IF(ISODD($B510),DX510,0)</f>
        <v>0</v>
      </c>
      <c r="EL510" s="159">
        <f t="shared" si="482"/>
        <v>0</v>
      </c>
      <c r="EM510" s="159">
        <f t="shared" si="356"/>
        <v>9</v>
      </c>
      <c r="EN510" s="159"/>
      <c r="EO510" s="159"/>
      <c r="EP510" s="188">
        <f t="shared" si="357"/>
        <v>12</v>
      </c>
      <c r="EQ510" s="159">
        <f t="shared" si="358"/>
        <v>10</v>
      </c>
      <c r="ER510" s="159">
        <f t="shared" si="359"/>
        <v>11</v>
      </c>
      <c r="ES510" s="159">
        <f t="shared" si="360"/>
        <v>11</v>
      </c>
      <c r="ET510" s="159">
        <f t="shared" si="361"/>
        <v>6</v>
      </c>
      <c r="EU510" s="159">
        <f t="shared" si="362"/>
        <v>10</v>
      </c>
      <c r="EV510" s="159"/>
      <c r="EW510" s="159">
        <f t="shared" si="363"/>
        <v>60</v>
      </c>
      <c r="EX510" s="159">
        <f t="shared" si="364"/>
        <v>12</v>
      </c>
      <c r="EY510" s="159">
        <f t="shared" si="365"/>
        <v>0</v>
      </c>
      <c r="EZ510" s="159">
        <f t="shared" ref="EZ510:FA521" si="483">IF(ISEVEN($B510),EQ510,0)</f>
        <v>10</v>
      </c>
      <c r="FA510" s="159">
        <f t="shared" si="483"/>
        <v>11</v>
      </c>
      <c r="FB510" s="159">
        <f t="shared" ref="FB510:FC521" si="484">IF(ISODD($B510),ER510,0)</f>
        <v>0</v>
      </c>
      <c r="FC510" s="159">
        <f t="shared" si="484"/>
        <v>0</v>
      </c>
      <c r="FD510" s="159">
        <f t="shared" si="366"/>
        <v>11</v>
      </c>
      <c r="FE510" s="159">
        <f t="shared" si="367"/>
        <v>0</v>
      </c>
      <c r="FF510" s="159">
        <f t="shared" ref="FF510:FG521" si="485">IF(ISEVEN($B510),ET510,0)</f>
        <v>6</v>
      </c>
      <c r="FG510" s="159">
        <f t="shared" si="485"/>
        <v>10</v>
      </c>
      <c r="FH510" s="159">
        <f t="shared" si="368"/>
        <v>0</v>
      </c>
      <c r="FI510" s="159">
        <v>0</v>
      </c>
      <c r="FJ510" s="159">
        <v>0</v>
      </c>
      <c r="FK510" s="159"/>
      <c r="FL510" s="159"/>
      <c r="FM510" s="235">
        <v>60</v>
      </c>
    </row>
    <row r="511" spans="1:169" ht="18" x14ac:dyDescent="0.2">
      <c r="A511" s="194">
        <v>498</v>
      </c>
      <c r="B511" s="195">
        <v>211423243501</v>
      </c>
      <c r="C511" s="196" t="s">
        <v>1659</v>
      </c>
      <c r="D511" s="197"/>
      <c r="E511" s="198" t="s">
        <v>1660</v>
      </c>
      <c r="F511" s="199">
        <f t="shared" si="243"/>
        <v>2</v>
      </c>
      <c r="G511" s="199">
        <f t="shared" si="244"/>
        <v>2</v>
      </c>
      <c r="H511" s="199">
        <f t="shared" si="245"/>
        <v>2</v>
      </c>
      <c r="I511" s="199">
        <f t="shared" si="246"/>
        <v>2</v>
      </c>
      <c r="J511" s="199">
        <f t="shared" si="247"/>
        <v>0</v>
      </c>
      <c r="K511" s="199">
        <f t="shared" si="248"/>
        <v>0</v>
      </c>
      <c r="L511" s="199">
        <f t="shared" si="249"/>
        <v>0</v>
      </c>
      <c r="M511" s="199">
        <f t="shared" si="250"/>
        <v>0</v>
      </c>
      <c r="N511" s="199">
        <f t="shared" si="251"/>
        <v>0</v>
      </c>
      <c r="O511" s="200">
        <f t="shared" si="252"/>
        <v>0</v>
      </c>
      <c r="P511" s="199">
        <f t="shared" si="253"/>
        <v>6</v>
      </c>
      <c r="Q511" s="199">
        <f t="shared" si="254"/>
        <v>0</v>
      </c>
      <c r="R511" s="199">
        <f t="shared" si="255"/>
        <v>0</v>
      </c>
      <c r="S511" s="201">
        <f t="shared" si="457"/>
        <v>0</v>
      </c>
      <c r="T511" s="202">
        <f t="shared" si="256"/>
        <v>3</v>
      </c>
      <c r="U511" s="199">
        <f t="shared" si="257"/>
        <v>0</v>
      </c>
      <c r="V511" s="199">
        <f t="shared" si="258"/>
        <v>0</v>
      </c>
      <c r="W511" s="199">
        <f t="shared" si="259"/>
        <v>0</v>
      </c>
      <c r="X511" s="201">
        <f t="shared" si="260"/>
        <v>0</v>
      </c>
      <c r="Y511" s="203">
        <f t="shared" si="261"/>
        <v>4</v>
      </c>
      <c r="Z511" s="199">
        <f t="shared" si="262"/>
        <v>0</v>
      </c>
      <c r="AA511" s="199">
        <f t="shared" si="263"/>
        <v>0</v>
      </c>
      <c r="AB511" s="199">
        <f t="shared" si="264"/>
        <v>0</v>
      </c>
      <c r="AC511" s="201">
        <f t="shared" si="265"/>
        <v>0</v>
      </c>
      <c r="AD511" s="202">
        <f t="shared" si="266"/>
        <v>4</v>
      </c>
      <c r="AE511" s="199">
        <f t="shared" si="267"/>
        <v>6</v>
      </c>
      <c r="AF511" s="199">
        <f t="shared" si="268"/>
        <v>0</v>
      </c>
      <c r="AG511" s="199">
        <f t="shared" si="269"/>
        <v>0</v>
      </c>
      <c r="AH511" s="201">
        <f t="shared" si="270"/>
        <v>0</v>
      </c>
      <c r="AI511" s="204">
        <f t="shared" si="271"/>
        <v>3</v>
      </c>
      <c r="AJ511" s="199">
        <f t="shared" si="272"/>
        <v>5</v>
      </c>
      <c r="AK511" s="199">
        <f t="shared" si="273"/>
        <v>0</v>
      </c>
      <c r="AL511" s="199">
        <f t="shared" si="274"/>
        <v>0</v>
      </c>
      <c r="AM511" s="201">
        <f t="shared" si="275"/>
        <v>0</v>
      </c>
      <c r="AN511" s="204">
        <f t="shared" si="276"/>
        <v>3</v>
      </c>
      <c r="AO511" s="199">
        <f t="shared" si="277"/>
        <v>0</v>
      </c>
      <c r="AP511" s="199">
        <f t="shared" si="278"/>
        <v>0</v>
      </c>
      <c r="AQ511" s="199">
        <f t="shared" si="279"/>
        <v>0</v>
      </c>
      <c r="AR511" s="201">
        <f t="shared" si="280"/>
        <v>0</v>
      </c>
      <c r="AS511" s="204">
        <f t="shared" si="281"/>
        <v>4</v>
      </c>
      <c r="AT511" s="199">
        <f t="shared" si="282"/>
        <v>6</v>
      </c>
      <c r="AU511" s="199">
        <f t="shared" si="283"/>
        <v>0</v>
      </c>
      <c r="AV511" s="199">
        <f t="shared" si="284"/>
        <v>0</v>
      </c>
      <c r="AW511" s="201">
        <f t="shared" si="285"/>
        <v>0</v>
      </c>
      <c r="AX511" s="205">
        <f t="shared" si="286"/>
        <v>3</v>
      </c>
      <c r="AY511" s="199">
        <f t="shared" si="287"/>
        <v>0</v>
      </c>
      <c r="AZ511" s="199">
        <f t="shared" si="288"/>
        <v>0</v>
      </c>
      <c r="BA511" s="199">
        <f t="shared" si="289"/>
        <v>0</v>
      </c>
      <c r="BB511" s="201">
        <f t="shared" si="290"/>
        <v>0</v>
      </c>
      <c r="BC511" s="204">
        <f t="shared" si="291"/>
        <v>4</v>
      </c>
      <c r="BD511" s="199">
        <f t="shared" si="292"/>
        <v>0</v>
      </c>
      <c r="BE511" s="199">
        <f t="shared" si="293"/>
        <v>0</v>
      </c>
      <c r="BF511" s="199">
        <f t="shared" si="294"/>
        <v>0</v>
      </c>
      <c r="BG511" s="201">
        <f t="shared" si="295"/>
        <v>0</v>
      </c>
      <c r="BH511" s="204">
        <f t="shared" si="296"/>
        <v>4</v>
      </c>
      <c r="BI511" s="199">
        <f t="shared" si="297"/>
        <v>4</v>
      </c>
      <c r="BJ511" s="199">
        <f t="shared" si="298"/>
        <v>0</v>
      </c>
      <c r="BK511" s="199">
        <f t="shared" si="299"/>
        <v>0</v>
      </c>
      <c r="BL511" s="201">
        <f t="shared" si="300"/>
        <v>0</v>
      </c>
      <c r="BM511" s="206">
        <f t="shared" si="301"/>
        <v>3</v>
      </c>
      <c r="BN511" s="199">
        <f t="shared" si="302"/>
        <v>6</v>
      </c>
      <c r="BO511" s="199">
        <f t="shared" si="303"/>
        <v>0</v>
      </c>
      <c r="BP511" s="199">
        <f t="shared" si="304"/>
        <v>0</v>
      </c>
      <c r="BQ511" s="201">
        <f t="shared" si="305"/>
        <v>0</v>
      </c>
      <c r="BR511" s="207">
        <f t="shared" si="306"/>
        <v>3</v>
      </c>
      <c r="BS511" s="199">
        <f t="shared" si="307"/>
        <v>0</v>
      </c>
      <c r="BT511" s="199">
        <f t="shared" si="308"/>
        <v>0</v>
      </c>
      <c r="BU511" s="199">
        <f t="shared" si="309"/>
        <v>0</v>
      </c>
      <c r="BV511" s="201">
        <f t="shared" si="310"/>
        <v>0</v>
      </c>
      <c r="BW511" s="207">
        <f t="shared" si="311"/>
        <v>4</v>
      </c>
      <c r="BX511" s="235">
        <v>41</v>
      </c>
      <c r="BY511" s="235">
        <v>41</v>
      </c>
      <c r="BZ511" s="193" t="e">
        <f t="shared" si="312"/>
        <v>#VALUE!</v>
      </c>
      <c r="CA511" s="193">
        <f t="shared" si="313"/>
        <v>20</v>
      </c>
      <c r="CB511" s="193" t="e">
        <f t="shared" si="314"/>
        <v>#VALUE!</v>
      </c>
      <c r="CC511" s="193" t="e">
        <f t="shared" si="315"/>
        <v>#VALUE!</v>
      </c>
      <c r="CD511" s="193" t="e">
        <f t="shared" si="316"/>
        <v>#VALUE!</v>
      </c>
      <c r="CE511" s="193" t="e">
        <f t="shared" si="317"/>
        <v>#VALUE!</v>
      </c>
      <c r="CF511" s="193" t="e">
        <f t="shared" si="318"/>
        <v>#VALUE!</v>
      </c>
      <c r="CG511" s="193" t="e">
        <f t="shared" si="319"/>
        <v>#VALUE!</v>
      </c>
      <c r="CH511" s="193" t="e">
        <f t="shared" si="320"/>
        <v>#VALUE!</v>
      </c>
      <c r="CI511" s="193" t="e">
        <f t="shared" si="321"/>
        <v>#VALUE!</v>
      </c>
      <c r="CJ511" s="193" t="e">
        <f t="shared" si="322"/>
        <v>#VALUE!</v>
      </c>
      <c r="CK511" s="193" t="e">
        <f t="shared" si="323"/>
        <v>#VALUE!</v>
      </c>
      <c r="CL511" s="193" t="e">
        <f t="shared" si="324"/>
        <v>#VALUE!</v>
      </c>
      <c r="CM511" s="193" t="e">
        <f t="shared" si="325"/>
        <v>#VALUE!</v>
      </c>
      <c r="CN511" s="193" t="e">
        <f t="shared" si="326"/>
        <v>#VALUE!</v>
      </c>
      <c r="CO511" s="209" t="str">
        <f t="shared" si="327"/>
        <v>2023PEC AI 349</v>
      </c>
      <c r="CP511" s="193" t="e">
        <f t="shared" si="328"/>
        <v>#VALUE!</v>
      </c>
      <c r="CQ511" s="158"/>
      <c r="CR511" s="193">
        <f t="shared" si="329"/>
        <v>20</v>
      </c>
      <c r="CS511" s="193" t="e">
        <f t="shared" si="330"/>
        <v>#VALUE!</v>
      </c>
      <c r="CT511" s="193" t="e">
        <f t="shared" si="331"/>
        <v>#VALUE!</v>
      </c>
      <c r="CU511" s="193" t="e">
        <f t="shared" si="332"/>
        <v>#VALUE!</v>
      </c>
      <c r="CV511" s="193" t="e">
        <f t="shared" si="333"/>
        <v>#VALUE!</v>
      </c>
      <c r="CW511" s="193" t="e">
        <f t="shared" si="334"/>
        <v>#VALUE!</v>
      </c>
      <c r="CX511" s="193" t="e">
        <f t="shared" si="335"/>
        <v>#VALUE!</v>
      </c>
      <c r="CY511" s="193" t="e">
        <f t="shared" si="336"/>
        <v>#VALUE!</v>
      </c>
      <c r="CZ511" s="193" t="e">
        <f t="shared" si="337"/>
        <v>#VALUE!</v>
      </c>
      <c r="DA511" s="193" t="e">
        <f t="shared" si="338"/>
        <v>#VALUE!</v>
      </c>
      <c r="DB511" s="193" t="e">
        <f t="shared" si="339"/>
        <v>#VALUE!</v>
      </c>
      <c r="DC511" s="193" t="e">
        <f t="shared" si="340"/>
        <v>#VALUE!</v>
      </c>
      <c r="DD511" s="193" t="e">
        <f t="shared" si="341"/>
        <v>#VALUE!</v>
      </c>
      <c r="DE511" s="159"/>
      <c r="DF511" s="159" t="e">
        <f t="shared" si="342"/>
        <v>#VALUE!</v>
      </c>
      <c r="DG511" s="159"/>
      <c r="DH511" s="159"/>
      <c r="DI511" s="159"/>
      <c r="DJ511" s="159"/>
      <c r="DK511" s="159"/>
      <c r="DL511" s="159"/>
      <c r="DM511" s="159"/>
      <c r="DN511" s="159"/>
      <c r="DO511" s="159"/>
      <c r="DP511" s="159"/>
      <c r="DQ511" s="159"/>
      <c r="DR511" s="159">
        <f t="shared" si="343"/>
        <v>41</v>
      </c>
      <c r="DS511" s="188">
        <f t="shared" si="344"/>
        <v>8</v>
      </c>
      <c r="DT511" s="159">
        <f t="shared" si="345"/>
        <v>6</v>
      </c>
      <c r="DU511" s="159">
        <f t="shared" si="346"/>
        <v>6</v>
      </c>
      <c r="DV511" s="159">
        <f t="shared" si="347"/>
        <v>5</v>
      </c>
      <c r="DW511" s="159">
        <f t="shared" si="348"/>
        <v>6</v>
      </c>
      <c r="DX511" s="159">
        <f t="shared" si="349"/>
        <v>4</v>
      </c>
      <c r="DY511" s="210">
        <f t="shared" si="350"/>
        <v>6</v>
      </c>
      <c r="DZ511" s="159">
        <f t="shared" si="351"/>
        <v>41</v>
      </c>
      <c r="EA511" s="159">
        <f t="shared" si="352"/>
        <v>8</v>
      </c>
      <c r="EB511" s="159">
        <f t="shared" si="353"/>
        <v>6</v>
      </c>
      <c r="EC511" s="159">
        <f t="shared" si="479"/>
        <v>0</v>
      </c>
      <c r="ED511" s="159">
        <f t="shared" si="479"/>
        <v>0</v>
      </c>
      <c r="EE511" s="159">
        <f t="shared" si="480"/>
        <v>6</v>
      </c>
      <c r="EF511" s="159">
        <f t="shared" si="480"/>
        <v>5</v>
      </c>
      <c r="EG511" s="159">
        <f t="shared" si="354"/>
        <v>0</v>
      </c>
      <c r="EH511" s="159">
        <f t="shared" si="355"/>
        <v>6</v>
      </c>
      <c r="EI511" s="159">
        <f t="shared" si="481"/>
        <v>0</v>
      </c>
      <c r="EJ511" s="159">
        <f t="shared" si="481"/>
        <v>0</v>
      </c>
      <c r="EK511" s="159">
        <f t="shared" si="482"/>
        <v>4</v>
      </c>
      <c r="EL511" s="159">
        <f t="shared" si="482"/>
        <v>6</v>
      </c>
      <c r="EM511" s="159">
        <f t="shared" si="356"/>
        <v>0</v>
      </c>
      <c r="EN511" s="159"/>
      <c r="EO511" s="159"/>
      <c r="EP511" s="188">
        <f t="shared" si="357"/>
        <v>8</v>
      </c>
      <c r="EQ511" s="159">
        <f t="shared" si="358"/>
        <v>7</v>
      </c>
      <c r="ER511" s="159">
        <f t="shared" si="359"/>
        <v>7</v>
      </c>
      <c r="ES511" s="159">
        <f t="shared" si="360"/>
        <v>7</v>
      </c>
      <c r="ET511" s="159">
        <f t="shared" si="361"/>
        <v>5</v>
      </c>
      <c r="EU511" s="159">
        <f t="shared" si="362"/>
        <v>7</v>
      </c>
      <c r="EV511" s="159"/>
      <c r="EW511" s="159">
        <f t="shared" si="363"/>
        <v>41</v>
      </c>
      <c r="EX511" s="159">
        <f t="shared" si="364"/>
        <v>8</v>
      </c>
      <c r="EY511" s="159">
        <f t="shared" si="365"/>
        <v>7</v>
      </c>
      <c r="EZ511" s="159">
        <f t="shared" si="483"/>
        <v>0</v>
      </c>
      <c r="FA511" s="159">
        <f t="shared" si="483"/>
        <v>0</v>
      </c>
      <c r="FB511" s="159">
        <f t="shared" si="484"/>
        <v>7</v>
      </c>
      <c r="FC511" s="159">
        <f t="shared" si="484"/>
        <v>7</v>
      </c>
      <c r="FD511" s="159">
        <f t="shared" si="366"/>
        <v>0</v>
      </c>
      <c r="FE511" s="159">
        <f t="shared" si="367"/>
        <v>5</v>
      </c>
      <c r="FF511" s="159">
        <f t="shared" si="485"/>
        <v>0</v>
      </c>
      <c r="FG511" s="159">
        <f t="shared" si="485"/>
        <v>0</v>
      </c>
      <c r="FH511" s="159">
        <f t="shared" si="368"/>
        <v>7</v>
      </c>
      <c r="FI511" s="159">
        <v>0</v>
      </c>
      <c r="FJ511" s="159">
        <v>0</v>
      </c>
      <c r="FK511" s="159"/>
      <c r="FL511" s="159"/>
      <c r="FM511" s="235">
        <v>41</v>
      </c>
    </row>
    <row r="512" spans="1:169" ht="18" x14ac:dyDescent="0.2">
      <c r="A512" s="213">
        <v>499</v>
      </c>
      <c r="B512" s="211">
        <v>211423243502</v>
      </c>
      <c r="C512" s="211" t="s">
        <v>1661</v>
      </c>
      <c r="D512" s="197"/>
      <c r="E512" s="212" t="s">
        <v>1662</v>
      </c>
      <c r="F512" s="199">
        <f t="shared" si="243"/>
        <v>2</v>
      </c>
      <c r="G512" s="199">
        <f t="shared" si="244"/>
        <v>2</v>
      </c>
      <c r="H512" s="199">
        <f t="shared" si="245"/>
        <v>2</v>
      </c>
      <c r="I512" s="199">
        <f t="shared" si="246"/>
        <v>2</v>
      </c>
      <c r="J512" s="199">
        <f t="shared" si="247"/>
        <v>2</v>
      </c>
      <c r="K512" s="199">
        <f t="shared" si="248"/>
        <v>2</v>
      </c>
      <c r="L512" s="199">
        <f t="shared" si="249"/>
        <v>2</v>
      </c>
      <c r="M512" s="199">
        <f t="shared" si="250"/>
        <v>0</v>
      </c>
      <c r="N512" s="199">
        <f t="shared" si="251"/>
        <v>0</v>
      </c>
      <c r="O512" s="200">
        <f t="shared" si="252"/>
        <v>0</v>
      </c>
      <c r="P512" s="199">
        <f t="shared" si="253"/>
        <v>0</v>
      </c>
      <c r="Q512" s="199">
        <f t="shared" si="254"/>
        <v>0</v>
      </c>
      <c r="R512" s="199">
        <f t="shared" si="255"/>
        <v>0</v>
      </c>
      <c r="S512" s="201">
        <f t="shared" si="457"/>
        <v>0</v>
      </c>
      <c r="T512" s="202">
        <f t="shared" si="256"/>
        <v>4</v>
      </c>
      <c r="U512" s="199">
        <f t="shared" si="257"/>
        <v>9</v>
      </c>
      <c r="V512" s="199">
        <f t="shared" si="258"/>
        <v>0</v>
      </c>
      <c r="W512" s="199">
        <f t="shared" si="259"/>
        <v>0</v>
      </c>
      <c r="X512" s="201">
        <f t="shared" si="260"/>
        <v>0</v>
      </c>
      <c r="Y512" s="203">
        <f t="shared" si="261"/>
        <v>3</v>
      </c>
      <c r="Z512" s="199">
        <f t="shared" si="262"/>
        <v>10</v>
      </c>
      <c r="AA512" s="199">
        <f t="shared" si="263"/>
        <v>0</v>
      </c>
      <c r="AB512" s="199">
        <f t="shared" si="264"/>
        <v>0</v>
      </c>
      <c r="AC512" s="201">
        <f t="shared" si="265"/>
        <v>0</v>
      </c>
      <c r="AD512" s="202">
        <f t="shared" si="266"/>
        <v>3</v>
      </c>
      <c r="AE512" s="199">
        <f t="shared" si="267"/>
        <v>0</v>
      </c>
      <c r="AF512" s="199">
        <f t="shared" si="268"/>
        <v>0</v>
      </c>
      <c r="AG512" s="199">
        <f t="shared" si="269"/>
        <v>0</v>
      </c>
      <c r="AH512" s="201">
        <f t="shared" si="270"/>
        <v>0</v>
      </c>
      <c r="AI512" s="204">
        <f t="shared" si="271"/>
        <v>4</v>
      </c>
      <c r="AJ512" s="199">
        <f t="shared" si="272"/>
        <v>0</v>
      </c>
      <c r="AK512" s="199">
        <f t="shared" si="273"/>
        <v>0</v>
      </c>
      <c r="AL512" s="199">
        <f t="shared" si="274"/>
        <v>0</v>
      </c>
      <c r="AM512" s="201">
        <f t="shared" si="275"/>
        <v>0</v>
      </c>
      <c r="AN512" s="204">
        <f t="shared" si="276"/>
        <v>4</v>
      </c>
      <c r="AO512" s="199">
        <f t="shared" si="277"/>
        <v>10</v>
      </c>
      <c r="AP512" s="199">
        <f t="shared" si="278"/>
        <v>0</v>
      </c>
      <c r="AQ512" s="199">
        <f t="shared" si="279"/>
        <v>0</v>
      </c>
      <c r="AR512" s="201">
        <f t="shared" si="280"/>
        <v>0</v>
      </c>
      <c r="AS512" s="204">
        <f t="shared" si="281"/>
        <v>3</v>
      </c>
      <c r="AT512" s="199">
        <f t="shared" si="282"/>
        <v>0</v>
      </c>
      <c r="AU512" s="199">
        <f t="shared" si="283"/>
        <v>0</v>
      </c>
      <c r="AV512" s="199">
        <f t="shared" si="284"/>
        <v>0</v>
      </c>
      <c r="AW512" s="201">
        <f t="shared" si="285"/>
        <v>0</v>
      </c>
      <c r="AX512" s="205">
        <f t="shared" si="286"/>
        <v>4</v>
      </c>
      <c r="AY512" s="199">
        <f t="shared" si="287"/>
        <v>10</v>
      </c>
      <c r="AZ512" s="199">
        <f t="shared" si="288"/>
        <v>0</v>
      </c>
      <c r="BA512" s="199">
        <f t="shared" si="289"/>
        <v>0</v>
      </c>
      <c r="BB512" s="201">
        <f t="shared" si="290"/>
        <v>0</v>
      </c>
      <c r="BC512" s="204">
        <f t="shared" si="291"/>
        <v>3</v>
      </c>
      <c r="BD512" s="199">
        <f t="shared" si="292"/>
        <v>5</v>
      </c>
      <c r="BE512" s="199">
        <f t="shared" si="293"/>
        <v>0</v>
      </c>
      <c r="BF512" s="199">
        <f t="shared" si="294"/>
        <v>0</v>
      </c>
      <c r="BG512" s="201">
        <f t="shared" si="295"/>
        <v>0</v>
      </c>
      <c r="BH512" s="204">
        <f t="shared" si="296"/>
        <v>3</v>
      </c>
      <c r="BI512" s="199">
        <f t="shared" si="297"/>
        <v>0</v>
      </c>
      <c r="BJ512" s="199">
        <f t="shared" si="298"/>
        <v>0</v>
      </c>
      <c r="BK512" s="199">
        <f t="shared" si="299"/>
        <v>0</v>
      </c>
      <c r="BL512" s="201">
        <f t="shared" si="300"/>
        <v>0</v>
      </c>
      <c r="BM512" s="206">
        <f t="shared" si="301"/>
        <v>4</v>
      </c>
      <c r="BN512" s="199">
        <f t="shared" si="302"/>
        <v>0</v>
      </c>
      <c r="BO512" s="199">
        <f t="shared" si="303"/>
        <v>0</v>
      </c>
      <c r="BP512" s="199">
        <f t="shared" si="304"/>
        <v>0</v>
      </c>
      <c r="BQ512" s="201">
        <f t="shared" si="305"/>
        <v>0</v>
      </c>
      <c r="BR512" s="207">
        <f t="shared" si="306"/>
        <v>4</v>
      </c>
      <c r="BS512" s="199">
        <f t="shared" si="307"/>
        <v>10</v>
      </c>
      <c r="BT512" s="199">
        <f t="shared" si="308"/>
        <v>0</v>
      </c>
      <c r="BU512" s="199">
        <f t="shared" si="309"/>
        <v>0</v>
      </c>
      <c r="BV512" s="201">
        <f t="shared" si="310"/>
        <v>0</v>
      </c>
      <c r="BW512" s="207">
        <f t="shared" si="311"/>
        <v>3</v>
      </c>
      <c r="BX512" s="235">
        <v>68</v>
      </c>
      <c r="BY512" s="235">
        <v>68</v>
      </c>
      <c r="BZ512" s="193" t="e">
        <f t="shared" si="312"/>
        <v>#VALUE!</v>
      </c>
      <c r="CA512" s="193">
        <f t="shared" si="313"/>
        <v>20</v>
      </c>
      <c r="CB512" s="193" t="e">
        <f t="shared" si="314"/>
        <v>#VALUE!</v>
      </c>
      <c r="CC512" s="193" t="e">
        <f t="shared" si="315"/>
        <v>#VALUE!</v>
      </c>
      <c r="CD512" s="193" t="e">
        <f t="shared" si="316"/>
        <v>#VALUE!</v>
      </c>
      <c r="CE512" s="193" t="e">
        <f t="shared" si="317"/>
        <v>#VALUE!</v>
      </c>
      <c r="CF512" s="193" t="e">
        <f t="shared" si="318"/>
        <v>#VALUE!</v>
      </c>
      <c r="CG512" s="193" t="e">
        <f t="shared" si="319"/>
        <v>#VALUE!</v>
      </c>
      <c r="CH512" s="193" t="e">
        <f t="shared" si="320"/>
        <v>#VALUE!</v>
      </c>
      <c r="CI512" s="193" t="e">
        <f t="shared" si="321"/>
        <v>#VALUE!</v>
      </c>
      <c r="CJ512" s="193" t="e">
        <f t="shared" si="322"/>
        <v>#VALUE!</v>
      </c>
      <c r="CK512" s="193" t="e">
        <f t="shared" si="323"/>
        <v>#VALUE!</v>
      </c>
      <c r="CL512" s="193" t="e">
        <f t="shared" si="324"/>
        <v>#VALUE!</v>
      </c>
      <c r="CM512" s="193" t="e">
        <f t="shared" si="325"/>
        <v>#VALUE!</v>
      </c>
      <c r="CN512" s="193" t="e">
        <f t="shared" si="326"/>
        <v>#VALUE!</v>
      </c>
      <c r="CO512" s="209" t="str">
        <f t="shared" si="327"/>
        <v>2023PEC AI 281</v>
      </c>
      <c r="CP512" s="193" t="e">
        <f t="shared" si="328"/>
        <v>#VALUE!</v>
      </c>
      <c r="CQ512" s="158"/>
      <c r="CR512" s="193">
        <f t="shared" si="329"/>
        <v>20</v>
      </c>
      <c r="CS512" s="193" t="e">
        <f t="shared" si="330"/>
        <v>#VALUE!</v>
      </c>
      <c r="CT512" s="193" t="e">
        <f t="shared" si="331"/>
        <v>#VALUE!</v>
      </c>
      <c r="CU512" s="193" t="e">
        <f t="shared" si="332"/>
        <v>#VALUE!</v>
      </c>
      <c r="CV512" s="193" t="e">
        <f t="shared" si="333"/>
        <v>#VALUE!</v>
      </c>
      <c r="CW512" s="193" t="e">
        <f t="shared" si="334"/>
        <v>#VALUE!</v>
      </c>
      <c r="CX512" s="193" t="e">
        <f t="shared" si="335"/>
        <v>#VALUE!</v>
      </c>
      <c r="CY512" s="193" t="e">
        <f t="shared" si="336"/>
        <v>#VALUE!</v>
      </c>
      <c r="CZ512" s="193" t="e">
        <f t="shared" si="337"/>
        <v>#VALUE!</v>
      </c>
      <c r="DA512" s="193" t="e">
        <f t="shared" si="338"/>
        <v>#VALUE!</v>
      </c>
      <c r="DB512" s="193" t="e">
        <f t="shared" si="339"/>
        <v>#VALUE!</v>
      </c>
      <c r="DC512" s="193" t="e">
        <f t="shared" si="340"/>
        <v>#VALUE!</v>
      </c>
      <c r="DD512" s="193" t="e">
        <f t="shared" si="341"/>
        <v>#VALUE!</v>
      </c>
      <c r="DE512" s="159"/>
      <c r="DF512" s="159" t="e">
        <f t="shared" si="342"/>
        <v>#VALUE!</v>
      </c>
      <c r="DG512" s="159"/>
      <c r="DH512" s="159"/>
      <c r="DI512" s="159"/>
      <c r="DJ512" s="159"/>
      <c r="DK512" s="159"/>
      <c r="DL512" s="159"/>
      <c r="DM512" s="159"/>
      <c r="DN512" s="159"/>
      <c r="DO512" s="159"/>
      <c r="DP512" s="159"/>
      <c r="DQ512" s="159"/>
      <c r="DR512" s="159">
        <f t="shared" si="343"/>
        <v>68</v>
      </c>
      <c r="DS512" s="188">
        <f t="shared" si="344"/>
        <v>14</v>
      </c>
      <c r="DT512" s="159">
        <f t="shared" si="345"/>
        <v>9</v>
      </c>
      <c r="DU512" s="159">
        <f t="shared" si="346"/>
        <v>10</v>
      </c>
      <c r="DV512" s="159">
        <f t="shared" si="347"/>
        <v>10</v>
      </c>
      <c r="DW512" s="159">
        <f t="shared" si="348"/>
        <v>10</v>
      </c>
      <c r="DX512" s="159">
        <f t="shared" si="349"/>
        <v>5</v>
      </c>
      <c r="DY512" s="210">
        <f t="shared" si="350"/>
        <v>10</v>
      </c>
      <c r="DZ512" s="159">
        <f t="shared" si="351"/>
        <v>68</v>
      </c>
      <c r="EA512" s="159">
        <f t="shared" si="352"/>
        <v>14</v>
      </c>
      <c r="EB512" s="159">
        <f t="shared" si="353"/>
        <v>0</v>
      </c>
      <c r="EC512" s="159">
        <f t="shared" si="479"/>
        <v>9</v>
      </c>
      <c r="ED512" s="159">
        <f t="shared" si="479"/>
        <v>10</v>
      </c>
      <c r="EE512" s="159">
        <f t="shared" si="480"/>
        <v>0</v>
      </c>
      <c r="EF512" s="159">
        <f t="shared" si="480"/>
        <v>0</v>
      </c>
      <c r="EG512" s="159">
        <f t="shared" si="354"/>
        <v>10</v>
      </c>
      <c r="EH512" s="159">
        <f t="shared" si="355"/>
        <v>0</v>
      </c>
      <c r="EI512" s="159">
        <f t="shared" si="481"/>
        <v>10</v>
      </c>
      <c r="EJ512" s="159">
        <f t="shared" si="481"/>
        <v>5</v>
      </c>
      <c r="EK512" s="159">
        <f t="shared" si="482"/>
        <v>0</v>
      </c>
      <c r="EL512" s="159">
        <f t="shared" si="482"/>
        <v>0</v>
      </c>
      <c r="EM512" s="159">
        <f t="shared" si="356"/>
        <v>10</v>
      </c>
      <c r="EN512" s="159"/>
      <c r="EO512" s="159"/>
      <c r="EP512" s="188">
        <f t="shared" si="357"/>
        <v>14</v>
      </c>
      <c r="EQ512" s="159">
        <f t="shared" si="358"/>
        <v>11</v>
      </c>
      <c r="ER512" s="159">
        <f t="shared" si="359"/>
        <v>12</v>
      </c>
      <c r="ES512" s="159">
        <f t="shared" si="360"/>
        <v>12</v>
      </c>
      <c r="ET512" s="159">
        <f t="shared" si="361"/>
        <v>8</v>
      </c>
      <c r="EU512" s="159">
        <f t="shared" si="362"/>
        <v>11</v>
      </c>
      <c r="EV512" s="159"/>
      <c r="EW512" s="159">
        <f t="shared" si="363"/>
        <v>68</v>
      </c>
      <c r="EX512" s="159">
        <f t="shared" si="364"/>
        <v>14</v>
      </c>
      <c r="EY512" s="159">
        <f t="shared" si="365"/>
        <v>0</v>
      </c>
      <c r="EZ512" s="159">
        <f t="shared" si="483"/>
        <v>11</v>
      </c>
      <c r="FA512" s="159">
        <f t="shared" si="483"/>
        <v>12</v>
      </c>
      <c r="FB512" s="159">
        <f t="shared" si="484"/>
        <v>0</v>
      </c>
      <c r="FC512" s="159">
        <f t="shared" si="484"/>
        <v>0</v>
      </c>
      <c r="FD512" s="159">
        <f t="shared" si="366"/>
        <v>12</v>
      </c>
      <c r="FE512" s="159">
        <f t="shared" si="367"/>
        <v>0</v>
      </c>
      <c r="FF512" s="159">
        <f t="shared" si="485"/>
        <v>8</v>
      </c>
      <c r="FG512" s="159">
        <f t="shared" si="485"/>
        <v>11</v>
      </c>
      <c r="FH512" s="159">
        <f t="shared" si="368"/>
        <v>0</v>
      </c>
      <c r="FI512" s="159">
        <v>0</v>
      </c>
      <c r="FJ512" s="159">
        <v>0</v>
      </c>
      <c r="FK512" s="159"/>
      <c r="FL512" s="159"/>
      <c r="FM512" s="235">
        <v>68</v>
      </c>
    </row>
    <row r="513" spans="1:169" ht="18" x14ac:dyDescent="0.2">
      <c r="A513" s="194">
        <v>500</v>
      </c>
      <c r="B513" s="195">
        <v>211423243503</v>
      </c>
      <c r="C513" s="196" t="s">
        <v>1663</v>
      </c>
      <c r="D513" s="197"/>
      <c r="E513" s="198" t="s">
        <v>1664</v>
      </c>
      <c r="F513" s="199">
        <f t="shared" si="243"/>
        <v>2</v>
      </c>
      <c r="G513" s="199">
        <f t="shared" si="244"/>
        <v>2</v>
      </c>
      <c r="H513" s="199">
        <f t="shared" si="245"/>
        <v>2</v>
      </c>
      <c r="I513" s="199">
        <f t="shared" si="246"/>
        <v>1</v>
      </c>
      <c r="J513" s="199">
        <f t="shared" si="247"/>
        <v>0</v>
      </c>
      <c r="K513" s="199">
        <f t="shared" si="248"/>
        <v>0</v>
      </c>
      <c r="L513" s="199">
        <f t="shared" si="249"/>
        <v>0</v>
      </c>
      <c r="M513" s="199">
        <f t="shared" si="250"/>
        <v>0</v>
      </c>
      <c r="N513" s="199">
        <f t="shared" si="251"/>
        <v>0</v>
      </c>
      <c r="O513" s="200">
        <f t="shared" si="252"/>
        <v>0</v>
      </c>
      <c r="P513" s="199">
        <f t="shared" si="253"/>
        <v>6</v>
      </c>
      <c r="Q513" s="199">
        <f t="shared" si="254"/>
        <v>0</v>
      </c>
      <c r="R513" s="199">
        <f t="shared" si="255"/>
        <v>0</v>
      </c>
      <c r="S513" s="201">
        <f t="shared" si="457"/>
        <v>0</v>
      </c>
      <c r="T513" s="202">
        <f t="shared" si="256"/>
        <v>3</v>
      </c>
      <c r="U513" s="199">
        <f t="shared" si="257"/>
        <v>0</v>
      </c>
      <c r="V513" s="199">
        <f t="shared" si="258"/>
        <v>0</v>
      </c>
      <c r="W513" s="199">
        <f t="shared" si="259"/>
        <v>0</v>
      </c>
      <c r="X513" s="201">
        <f t="shared" si="260"/>
        <v>0</v>
      </c>
      <c r="Y513" s="203">
        <f t="shared" si="261"/>
        <v>4</v>
      </c>
      <c r="Z513" s="199">
        <f t="shared" si="262"/>
        <v>0</v>
      </c>
      <c r="AA513" s="199">
        <f t="shared" si="263"/>
        <v>0</v>
      </c>
      <c r="AB513" s="199">
        <f t="shared" si="264"/>
        <v>0</v>
      </c>
      <c r="AC513" s="201">
        <f t="shared" si="265"/>
        <v>0</v>
      </c>
      <c r="AD513" s="202">
        <f t="shared" si="266"/>
        <v>4</v>
      </c>
      <c r="AE513" s="199">
        <f t="shared" si="267"/>
        <v>6</v>
      </c>
      <c r="AF513" s="199">
        <f t="shared" si="268"/>
        <v>0</v>
      </c>
      <c r="AG513" s="199">
        <f t="shared" si="269"/>
        <v>0</v>
      </c>
      <c r="AH513" s="201">
        <f t="shared" si="270"/>
        <v>0</v>
      </c>
      <c r="AI513" s="204">
        <f t="shared" si="271"/>
        <v>3</v>
      </c>
      <c r="AJ513" s="199">
        <f t="shared" si="272"/>
        <v>5</v>
      </c>
      <c r="AK513" s="199">
        <f t="shared" si="273"/>
        <v>0</v>
      </c>
      <c r="AL513" s="199">
        <f t="shared" si="274"/>
        <v>0</v>
      </c>
      <c r="AM513" s="201">
        <f t="shared" si="275"/>
        <v>0</v>
      </c>
      <c r="AN513" s="204">
        <f t="shared" si="276"/>
        <v>3</v>
      </c>
      <c r="AO513" s="199">
        <f t="shared" si="277"/>
        <v>0</v>
      </c>
      <c r="AP513" s="199">
        <f t="shared" si="278"/>
        <v>0</v>
      </c>
      <c r="AQ513" s="199">
        <f t="shared" si="279"/>
        <v>0</v>
      </c>
      <c r="AR513" s="201">
        <f t="shared" si="280"/>
        <v>0</v>
      </c>
      <c r="AS513" s="204">
        <f t="shared" si="281"/>
        <v>4</v>
      </c>
      <c r="AT513" s="199">
        <f t="shared" si="282"/>
        <v>6</v>
      </c>
      <c r="AU513" s="199">
        <f t="shared" si="283"/>
        <v>0</v>
      </c>
      <c r="AV513" s="199">
        <f t="shared" si="284"/>
        <v>0</v>
      </c>
      <c r="AW513" s="201">
        <f t="shared" si="285"/>
        <v>0</v>
      </c>
      <c r="AX513" s="205">
        <f t="shared" si="286"/>
        <v>3</v>
      </c>
      <c r="AY513" s="199">
        <f t="shared" si="287"/>
        <v>0</v>
      </c>
      <c r="AZ513" s="199">
        <f t="shared" si="288"/>
        <v>0</v>
      </c>
      <c r="BA513" s="199">
        <f t="shared" si="289"/>
        <v>0</v>
      </c>
      <c r="BB513" s="201">
        <f t="shared" si="290"/>
        <v>0</v>
      </c>
      <c r="BC513" s="204">
        <f t="shared" si="291"/>
        <v>4</v>
      </c>
      <c r="BD513" s="199">
        <f t="shared" si="292"/>
        <v>0</v>
      </c>
      <c r="BE513" s="199">
        <f t="shared" si="293"/>
        <v>0</v>
      </c>
      <c r="BF513" s="199">
        <f t="shared" si="294"/>
        <v>0</v>
      </c>
      <c r="BG513" s="201">
        <f t="shared" si="295"/>
        <v>0</v>
      </c>
      <c r="BH513" s="204">
        <f t="shared" si="296"/>
        <v>4</v>
      </c>
      <c r="BI513" s="199">
        <f t="shared" si="297"/>
        <v>1</v>
      </c>
      <c r="BJ513" s="199">
        <f t="shared" si="298"/>
        <v>0</v>
      </c>
      <c r="BK513" s="199">
        <f t="shared" si="299"/>
        <v>0</v>
      </c>
      <c r="BL513" s="201">
        <f t="shared" si="300"/>
        <v>0</v>
      </c>
      <c r="BM513" s="206">
        <f t="shared" si="301"/>
        <v>3</v>
      </c>
      <c r="BN513" s="199">
        <f t="shared" si="302"/>
        <v>6</v>
      </c>
      <c r="BO513" s="199">
        <f t="shared" si="303"/>
        <v>0</v>
      </c>
      <c r="BP513" s="199">
        <f t="shared" si="304"/>
        <v>0</v>
      </c>
      <c r="BQ513" s="201">
        <f t="shared" si="305"/>
        <v>0</v>
      </c>
      <c r="BR513" s="207">
        <f t="shared" si="306"/>
        <v>3</v>
      </c>
      <c r="BS513" s="199">
        <f t="shared" si="307"/>
        <v>0</v>
      </c>
      <c r="BT513" s="199">
        <f t="shared" si="308"/>
        <v>0</v>
      </c>
      <c r="BU513" s="199">
        <f t="shared" si="309"/>
        <v>0</v>
      </c>
      <c r="BV513" s="201">
        <f t="shared" si="310"/>
        <v>0</v>
      </c>
      <c r="BW513" s="207">
        <f t="shared" si="311"/>
        <v>4</v>
      </c>
      <c r="BX513" s="235">
        <v>37</v>
      </c>
      <c r="BY513" s="235">
        <v>37</v>
      </c>
      <c r="BZ513" s="193" t="e">
        <f t="shared" si="312"/>
        <v>#VALUE!</v>
      </c>
      <c r="CA513" s="193">
        <f t="shared" si="313"/>
        <v>20</v>
      </c>
      <c r="CB513" s="193" t="e">
        <f t="shared" si="314"/>
        <v>#VALUE!</v>
      </c>
      <c r="CC513" s="193" t="e">
        <f t="shared" si="315"/>
        <v>#VALUE!</v>
      </c>
      <c r="CD513" s="193" t="e">
        <f t="shared" si="316"/>
        <v>#VALUE!</v>
      </c>
      <c r="CE513" s="193" t="e">
        <f t="shared" si="317"/>
        <v>#VALUE!</v>
      </c>
      <c r="CF513" s="193" t="e">
        <f t="shared" si="318"/>
        <v>#VALUE!</v>
      </c>
      <c r="CG513" s="193" t="e">
        <f t="shared" si="319"/>
        <v>#VALUE!</v>
      </c>
      <c r="CH513" s="193" t="e">
        <f t="shared" si="320"/>
        <v>#VALUE!</v>
      </c>
      <c r="CI513" s="193" t="e">
        <f t="shared" si="321"/>
        <v>#VALUE!</v>
      </c>
      <c r="CJ513" s="193" t="e">
        <f t="shared" si="322"/>
        <v>#VALUE!</v>
      </c>
      <c r="CK513" s="193" t="e">
        <f t="shared" si="323"/>
        <v>#VALUE!</v>
      </c>
      <c r="CL513" s="193" t="e">
        <f t="shared" si="324"/>
        <v>#VALUE!</v>
      </c>
      <c r="CM513" s="193" t="e">
        <f t="shared" si="325"/>
        <v>#VALUE!</v>
      </c>
      <c r="CN513" s="193" t="e">
        <f t="shared" si="326"/>
        <v>#VALUE!</v>
      </c>
      <c r="CO513" s="209" t="str">
        <f t="shared" si="327"/>
        <v>2023PEC AI 350</v>
      </c>
      <c r="CP513" s="193" t="e">
        <f t="shared" si="328"/>
        <v>#VALUE!</v>
      </c>
      <c r="CQ513" s="158"/>
      <c r="CR513" s="193">
        <f t="shared" si="329"/>
        <v>20</v>
      </c>
      <c r="CS513" s="193" t="e">
        <f t="shared" si="330"/>
        <v>#VALUE!</v>
      </c>
      <c r="CT513" s="193" t="e">
        <f t="shared" si="331"/>
        <v>#VALUE!</v>
      </c>
      <c r="CU513" s="193" t="e">
        <f t="shared" si="332"/>
        <v>#VALUE!</v>
      </c>
      <c r="CV513" s="193" t="e">
        <f t="shared" si="333"/>
        <v>#VALUE!</v>
      </c>
      <c r="CW513" s="193" t="e">
        <f t="shared" si="334"/>
        <v>#VALUE!</v>
      </c>
      <c r="CX513" s="193" t="e">
        <f t="shared" si="335"/>
        <v>#VALUE!</v>
      </c>
      <c r="CY513" s="193" t="e">
        <f t="shared" si="336"/>
        <v>#VALUE!</v>
      </c>
      <c r="CZ513" s="193" t="e">
        <f t="shared" si="337"/>
        <v>#VALUE!</v>
      </c>
      <c r="DA513" s="193" t="e">
        <f t="shared" si="338"/>
        <v>#VALUE!</v>
      </c>
      <c r="DB513" s="193" t="e">
        <f t="shared" si="339"/>
        <v>#VALUE!</v>
      </c>
      <c r="DC513" s="193" t="e">
        <f t="shared" si="340"/>
        <v>#VALUE!</v>
      </c>
      <c r="DD513" s="193" t="e">
        <f t="shared" si="341"/>
        <v>#VALUE!</v>
      </c>
      <c r="DE513" s="159"/>
      <c r="DF513" s="159" t="e">
        <f t="shared" si="342"/>
        <v>#VALUE!</v>
      </c>
      <c r="DG513" s="159"/>
      <c r="DH513" s="159"/>
      <c r="DI513" s="159"/>
      <c r="DJ513" s="159"/>
      <c r="DK513" s="159"/>
      <c r="DL513" s="159"/>
      <c r="DM513" s="159"/>
      <c r="DN513" s="159"/>
      <c r="DO513" s="159"/>
      <c r="DP513" s="159"/>
      <c r="DQ513" s="159"/>
      <c r="DR513" s="159">
        <f t="shared" si="343"/>
        <v>37</v>
      </c>
      <c r="DS513" s="188">
        <f t="shared" si="344"/>
        <v>7</v>
      </c>
      <c r="DT513" s="159">
        <f t="shared" si="345"/>
        <v>6</v>
      </c>
      <c r="DU513" s="159">
        <f t="shared" si="346"/>
        <v>6</v>
      </c>
      <c r="DV513" s="159">
        <f t="shared" si="347"/>
        <v>5</v>
      </c>
      <c r="DW513" s="159">
        <f t="shared" si="348"/>
        <v>6</v>
      </c>
      <c r="DX513" s="159">
        <f t="shared" si="349"/>
        <v>1</v>
      </c>
      <c r="DY513" s="210">
        <f t="shared" si="350"/>
        <v>6</v>
      </c>
      <c r="DZ513" s="159">
        <f t="shared" si="351"/>
        <v>37</v>
      </c>
      <c r="EA513" s="159">
        <f t="shared" si="352"/>
        <v>7</v>
      </c>
      <c r="EB513" s="159">
        <f t="shared" si="353"/>
        <v>6</v>
      </c>
      <c r="EC513" s="159">
        <f t="shared" si="479"/>
        <v>0</v>
      </c>
      <c r="ED513" s="159">
        <f t="shared" si="479"/>
        <v>0</v>
      </c>
      <c r="EE513" s="159">
        <f t="shared" si="480"/>
        <v>6</v>
      </c>
      <c r="EF513" s="159">
        <f t="shared" si="480"/>
        <v>5</v>
      </c>
      <c r="EG513" s="159">
        <f t="shared" si="354"/>
        <v>0</v>
      </c>
      <c r="EH513" s="159">
        <f t="shared" si="355"/>
        <v>6</v>
      </c>
      <c r="EI513" s="159">
        <f t="shared" si="481"/>
        <v>0</v>
      </c>
      <c r="EJ513" s="159">
        <f t="shared" si="481"/>
        <v>0</v>
      </c>
      <c r="EK513" s="159">
        <f t="shared" si="482"/>
        <v>1</v>
      </c>
      <c r="EL513" s="159">
        <f t="shared" si="482"/>
        <v>6</v>
      </c>
      <c r="EM513" s="159">
        <f t="shared" si="356"/>
        <v>0</v>
      </c>
      <c r="EN513" s="159"/>
      <c r="EO513" s="159"/>
      <c r="EP513" s="188">
        <f t="shared" si="357"/>
        <v>7</v>
      </c>
      <c r="EQ513" s="159">
        <f t="shared" si="358"/>
        <v>7</v>
      </c>
      <c r="ER513" s="159">
        <f t="shared" si="359"/>
        <v>7</v>
      </c>
      <c r="ES513" s="159">
        <f t="shared" si="360"/>
        <v>6</v>
      </c>
      <c r="ET513" s="159">
        <f t="shared" si="361"/>
        <v>4</v>
      </c>
      <c r="EU513" s="159">
        <f t="shared" si="362"/>
        <v>6</v>
      </c>
      <c r="EV513" s="159"/>
      <c r="EW513" s="159">
        <f t="shared" si="363"/>
        <v>37</v>
      </c>
      <c r="EX513" s="159">
        <f t="shared" si="364"/>
        <v>7</v>
      </c>
      <c r="EY513" s="159">
        <f t="shared" si="365"/>
        <v>7</v>
      </c>
      <c r="EZ513" s="159">
        <f t="shared" si="483"/>
        <v>0</v>
      </c>
      <c r="FA513" s="159">
        <f t="shared" si="483"/>
        <v>0</v>
      </c>
      <c r="FB513" s="159">
        <f t="shared" si="484"/>
        <v>7</v>
      </c>
      <c r="FC513" s="159">
        <f t="shared" si="484"/>
        <v>6</v>
      </c>
      <c r="FD513" s="159">
        <f t="shared" si="366"/>
        <v>0</v>
      </c>
      <c r="FE513" s="159">
        <f t="shared" si="367"/>
        <v>4</v>
      </c>
      <c r="FF513" s="159">
        <f t="shared" si="485"/>
        <v>0</v>
      </c>
      <c r="FG513" s="159">
        <f t="shared" si="485"/>
        <v>0</v>
      </c>
      <c r="FH513" s="159">
        <f t="shared" si="368"/>
        <v>6</v>
      </c>
      <c r="FI513" s="159">
        <v>0</v>
      </c>
      <c r="FJ513" s="159">
        <v>0</v>
      </c>
      <c r="FK513" s="159"/>
      <c r="FL513" s="159"/>
      <c r="FM513" s="235">
        <v>37</v>
      </c>
    </row>
    <row r="514" spans="1:169" ht="18" x14ac:dyDescent="0.2">
      <c r="A514" s="213">
        <v>501</v>
      </c>
      <c r="B514" s="211">
        <v>211423243504</v>
      </c>
      <c r="C514" s="211" t="s">
        <v>1665</v>
      </c>
      <c r="D514" s="197"/>
      <c r="E514" s="212" t="s">
        <v>1666</v>
      </c>
      <c r="F514" s="199">
        <f t="shared" si="243"/>
        <v>2</v>
      </c>
      <c r="G514" s="199">
        <f t="shared" si="244"/>
        <v>2</v>
      </c>
      <c r="H514" s="199">
        <f t="shared" si="245"/>
        <v>2</v>
      </c>
      <c r="I514" s="199">
        <f t="shared" si="246"/>
        <v>1</v>
      </c>
      <c r="J514" s="199">
        <f t="shared" si="247"/>
        <v>0</v>
      </c>
      <c r="K514" s="199">
        <f t="shared" si="248"/>
        <v>0</v>
      </c>
      <c r="L514" s="199">
        <f t="shared" si="249"/>
        <v>0</v>
      </c>
      <c r="M514" s="199">
        <f t="shared" si="250"/>
        <v>0</v>
      </c>
      <c r="N514" s="199">
        <f t="shared" si="251"/>
        <v>0</v>
      </c>
      <c r="O514" s="200">
        <f t="shared" si="252"/>
        <v>0</v>
      </c>
      <c r="P514" s="199">
        <f t="shared" si="253"/>
        <v>0</v>
      </c>
      <c r="Q514" s="199">
        <f t="shared" si="254"/>
        <v>0</v>
      </c>
      <c r="R514" s="199">
        <f t="shared" si="255"/>
        <v>0</v>
      </c>
      <c r="S514" s="201">
        <f t="shared" si="457"/>
        <v>0</v>
      </c>
      <c r="T514" s="202">
        <f t="shared" si="256"/>
        <v>4</v>
      </c>
      <c r="U514" s="199">
        <f t="shared" si="257"/>
        <v>5</v>
      </c>
      <c r="V514" s="199">
        <f t="shared" si="258"/>
        <v>0</v>
      </c>
      <c r="W514" s="199">
        <f t="shared" si="259"/>
        <v>0</v>
      </c>
      <c r="X514" s="201">
        <f t="shared" si="260"/>
        <v>0</v>
      </c>
      <c r="Y514" s="203">
        <f t="shared" si="261"/>
        <v>3</v>
      </c>
      <c r="Z514" s="199">
        <f t="shared" si="262"/>
        <v>6</v>
      </c>
      <c r="AA514" s="199">
        <f t="shared" si="263"/>
        <v>0</v>
      </c>
      <c r="AB514" s="199">
        <f t="shared" si="264"/>
        <v>0</v>
      </c>
      <c r="AC514" s="201">
        <f t="shared" si="265"/>
        <v>0</v>
      </c>
      <c r="AD514" s="202">
        <f t="shared" si="266"/>
        <v>3</v>
      </c>
      <c r="AE514" s="199">
        <f t="shared" si="267"/>
        <v>0</v>
      </c>
      <c r="AF514" s="199">
        <f t="shared" si="268"/>
        <v>0</v>
      </c>
      <c r="AG514" s="199">
        <f t="shared" si="269"/>
        <v>0</v>
      </c>
      <c r="AH514" s="201">
        <f t="shared" si="270"/>
        <v>0</v>
      </c>
      <c r="AI514" s="204">
        <f t="shared" si="271"/>
        <v>4</v>
      </c>
      <c r="AJ514" s="199">
        <f t="shared" si="272"/>
        <v>0</v>
      </c>
      <c r="AK514" s="199">
        <f t="shared" si="273"/>
        <v>0</v>
      </c>
      <c r="AL514" s="199">
        <f t="shared" si="274"/>
        <v>0</v>
      </c>
      <c r="AM514" s="201">
        <f t="shared" si="275"/>
        <v>0</v>
      </c>
      <c r="AN514" s="204">
        <f t="shared" si="276"/>
        <v>4</v>
      </c>
      <c r="AO514" s="199">
        <f t="shared" si="277"/>
        <v>6</v>
      </c>
      <c r="AP514" s="199">
        <f t="shared" si="278"/>
        <v>0</v>
      </c>
      <c r="AQ514" s="199">
        <f t="shared" si="279"/>
        <v>0</v>
      </c>
      <c r="AR514" s="201">
        <f t="shared" si="280"/>
        <v>0</v>
      </c>
      <c r="AS514" s="204">
        <f t="shared" si="281"/>
        <v>3</v>
      </c>
      <c r="AT514" s="199">
        <f t="shared" si="282"/>
        <v>0</v>
      </c>
      <c r="AU514" s="199">
        <f t="shared" si="283"/>
        <v>0</v>
      </c>
      <c r="AV514" s="199">
        <f t="shared" si="284"/>
        <v>0</v>
      </c>
      <c r="AW514" s="201">
        <f t="shared" si="285"/>
        <v>0</v>
      </c>
      <c r="AX514" s="205">
        <f t="shared" si="286"/>
        <v>4</v>
      </c>
      <c r="AY514" s="199">
        <f t="shared" si="287"/>
        <v>6</v>
      </c>
      <c r="AZ514" s="199">
        <f t="shared" si="288"/>
        <v>0</v>
      </c>
      <c r="BA514" s="199">
        <f t="shared" si="289"/>
        <v>0</v>
      </c>
      <c r="BB514" s="201">
        <f t="shared" si="290"/>
        <v>0</v>
      </c>
      <c r="BC514" s="204">
        <f t="shared" si="291"/>
        <v>3</v>
      </c>
      <c r="BD514" s="199">
        <f t="shared" si="292"/>
        <v>1</v>
      </c>
      <c r="BE514" s="199">
        <f t="shared" si="293"/>
        <v>0</v>
      </c>
      <c r="BF514" s="199">
        <f t="shared" si="294"/>
        <v>0</v>
      </c>
      <c r="BG514" s="201">
        <f t="shared" si="295"/>
        <v>0</v>
      </c>
      <c r="BH514" s="204">
        <f t="shared" si="296"/>
        <v>3</v>
      </c>
      <c r="BI514" s="199">
        <f t="shared" si="297"/>
        <v>0</v>
      </c>
      <c r="BJ514" s="199">
        <f t="shared" si="298"/>
        <v>0</v>
      </c>
      <c r="BK514" s="199">
        <f t="shared" si="299"/>
        <v>0</v>
      </c>
      <c r="BL514" s="201">
        <f t="shared" si="300"/>
        <v>0</v>
      </c>
      <c r="BM514" s="206">
        <f t="shared" si="301"/>
        <v>4</v>
      </c>
      <c r="BN514" s="199">
        <f t="shared" si="302"/>
        <v>0</v>
      </c>
      <c r="BO514" s="199">
        <f t="shared" si="303"/>
        <v>0</v>
      </c>
      <c r="BP514" s="199">
        <f t="shared" si="304"/>
        <v>0</v>
      </c>
      <c r="BQ514" s="201">
        <f t="shared" si="305"/>
        <v>0</v>
      </c>
      <c r="BR514" s="207">
        <f t="shared" si="306"/>
        <v>4</v>
      </c>
      <c r="BS514" s="199">
        <f t="shared" si="307"/>
        <v>6</v>
      </c>
      <c r="BT514" s="199">
        <f t="shared" si="308"/>
        <v>0</v>
      </c>
      <c r="BU514" s="199">
        <f t="shared" si="309"/>
        <v>0</v>
      </c>
      <c r="BV514" s="201">
        <f t="shared" si="310"/>
        <v>0</v>
      </c>
      <c r="BW514" s="207">
        <f t="shared" si="311"/>
        <v>3</v>
      </c>
      <c r="BX514" s="235">
        <v>37</v>
      </c>
      <c r="BY514" s="235">
        <v>37</v>
      </c>
      <c r="BZ514" s="193" t="e">
        <f t="shared" si="312"/>
        <v>#VALUE!</v>
      </c>
      <c r="CA514" s="193">
        <f t="shared" si="313"/>
        <v>20</v>
      </c>
      <c r="CB514" s="193" t="e">
        <f t="shared" si="314"/>
        <v>#VALUE!</v>
      </c>
      <c r="CC514" s="193" t="e">
        <f t="shared" si="315"/>
        <v>#VALUE!</v>
      </c>
      <c r="CD514" s="193" t="e">
        <f t="shared" si="316"/>
        <v>#VALUE!</v>
      </c>
      <c r="CE514" s="193" t="e">
        <f t="shared" si="317"/>
        <v>#VALUE!</v>
      </c>
      <c r="CF514" s="193" t="e">
        <f t="shared" si="318"/>
        <v>#VALUE!</v>
      </c>
      <c r="CG514" s="193" t="e">
        <f t="shared" si="319"/>
        <v>#VALUE!</v>
      </c>
      <c r="CH514" s="193" t="e">
        <f t="shared" si="320"/>
        <v>#VALUE!</v>
      </c>
      <c r="CI514" s="193" t="e">
        <f t="shared" si="321"/>
        <v>#VALUE!</v>
      </c>
      <c r="CJ514" s="193" t="e">
        <f t="shared" si="322"/>
        <v>#VALUE!</v>
      </c>
      <c r="CK514" s="193" t="e">
        <f t="shared" si="323"/>
        <v>#VALUE!</v>
      </c>
      <c r="CL514" s="193" t="e">
        <f t="shared" si="324"/>
        <v>#VALUE!</v>
      </c>
      <c r="CM514" s="193" t="e">
        <f t="shared" si="325"/>
        <v>#VALUE!</v>
      </c>
      <c r="CN514" s="193" t="e">
        <f t="shared" si="326"/>
        <v>#VALUE!</v>
      </c>
      <c r="CO514" s="209" t="str">
        <f t="shared" si="327"/>
        <v>2023PEC AI 282</v>
      </c>
      <c r="CP514" s="193" t="e">
        <f t="shared" si="328"/>
        <v>#VALUE!</v>
      </c>
      <c r="CQ514" s="158"/>
      <c r="CR514" s="193">
        <f t="shared" si="329"/>
        <v>20</v>
      </c>
      <c r="CS514" s="193" t="e">
        <f t="shared" si="330"/>
        <v>#VALUE!</v>
      </c>
      <c r="CT514" s="193" t="e">
        <f t="shared" si="331"/>
        <v>#VALUE!</v>
      </c>
      <c r="CU514" s="193" t="e">
        <f t="shared" si="332"/>
        <v>#VALUE!</v>
      </c>
      <c r="CV514" s="193" t="e">
        <f t="shared" si="333"/>
        <v>#VALUE!</v>
      </c>
      <c r="CW514" s="193" t="e">
        <f t="shared" si="334"/>
        <v>#VALUE!</v>
      </c>
      <c r="CX514" s="193" t="e">
        <f t="shared" si="335"/>
        <v>#VALUE!</v>
      </c>
      <c r="CY514" s="193" t="e">
        <f t="shared" si="336"/>
        <v>#VALUE!</v>
      </c>
      <c r="CZ514" s="193" t="e">
        <f t="shared" si="337"/>
        <v>#VALUE!</v>
      </c>
      <c r="DA514" s="193" t="e">
        <f t="shared" si="338"/>
        <v>#VALUE!</v>
      </c>
      <c r="DB514" s="193" t="e">
        <f t="shared" si="339"/>
        <v>#VALUE!</v>
      </c>
      <c r="DC514" s="193" t="e">
        <f t="shared" si="340"/>
        <v>#VALUE!</v>
      </c>
      <c r="DD514" s="193" t="e">
        <f t="shared" si="341"/>
        <v>#VALUE!</v>
      </c>
      <c r="DE514" s="159"/>
      <c r="DF514" s="159" t="e">
        <f t="shared" si="342"/>
        <v>#VALUE!</v>
      </c>
      <c r="DG514" s="159"/>
      <c r="DH514" s="159"/>
      <c r="DI514" s="159"/>
      <c r="DJ514" s="159"/>
      <c r="DK514" s="159"/>
      <c r="DL514" s="159"/>
      <c r="DM514" s="159"/>
      <c r="DN514" s="159"/>
      <c r="DO514" s="159"/>
      <c r="DP514" s="159"/>
      <c r="DQ514" s="159"/>
      <c r="DR514" s="159">
        <f t="shared" si="343"/>
        <v>37</v>
      </c>
      <c r="DS514" s="188">
        <f t="shared" si="344"/>
        <v>7</v>
      </c>
      <c r="DT514" s="159">
        <f t="shared" si="345"/>
        <v>5</v>
      </c>
      <c r="DU514" s="159">
        <f t="shared" si="346"/>
        <v>6</v>
      </c>
      <c r="DV514" s="159">
        <f t="shared" si="347"/>
        <v>6</v>
      </c>
      <c r="DW514" s="159">
        <f t="shared" si="348"/>
        <v>6</v>
      </c>
      <c r="DX514" s="159">
        <f t="shared" si="349"/>
        <v>1</v>
      </c>
      <c r="DY514" s="210">
        <f t="shared" si="350"/>
        <v>6</v>
      </c>
      <c r="DZ514" s="159">
        <f t="shared" si="351"/>
        <v>37</v>
      </c>
      <c r="EA514" s="159">
        <f t="shared" si="352"/>
        <v>7</v>
      </c>
      <c r="EB514" s="159">
        <f t="shared" si="353"/>
        <v>0</v>
      </c>
      <c r="EC514" s="159">
        <f t="shared" si="479"/>
        <v>5</v>
      </c>
      <c r="ED514" s="159">
        <f t="shared" si="479"/>
        <v>6</v>
      </c>
      <c r="EE514" s="159">
        <f t="shared" si="480"/>
        <v>0</v>
      </c>
      <c r="EF514" s="159">
        <f t="shared" si="480"/>
        <v>0</v>
      </c>
      <c r="EG514" s="159">
        <f t="shared" si="354"/>
        <v>6</v>
      </c>
      <c r="EH514" s="159">
        <f t="shared" si="355"/>
        <v>0</v>
      </c>
      <c r="EI514" s="159">
        <f t="shared" si="481"/>
        <v>6</v>
      </c>
      <c r="EJ514" s="159">
        <f t="shared" si="481"/>
        <v>1</v>
      </c>
      <c r="EK514" s="159">
        <f t="shared" si="482"/>
        <v>0</v>
      </c>
      <c r="EL514" s="159">
        <f t="shared" si="482"/>
        <v>0</v>
      </c>
      <c r="EM514" s="159">
        <f t="shared" si="356"/>
        <v>6</v>
      </c>
      <c r="EN514" s="159"/>
      <c r="EO514" s="159"/>
      <c r="EP514" s="188">
        <f t="shared" si="357"/>
        <v>7</v>
      </c>
      <c r="EQ514" s="159">
        <f t="shared" si="358"/>
        <v>6</v>
      </c>
      <c r="ER514" s="159">
        <f t="shared" si="359"/>
        <v>7</v>
      </c>
      <c r="ES514" s="159">
        <f t="shared" si="360"/>
        <v>7</v>
      </c>
      <c r="ET514" s="159">
        <f t="shared" si="361"/>
        <v>4</v>
      </c>
      <c r="EU514" s="159">
        <f t="shared" si="362"/>
        <v>6</v>
      </c>
      <c r="EV514" s="159"/>
      <c r="EW514" s="159">
        <f t="shared" si="363"/>
        <v>37</v>
      </c>
      <c r="EX514" s="159">
        <f t="shared" si="364"/>
        <v>7</v>
      </c>
      <c r="EY514" s="159">
        <f t="shared" si="365"/>
        <v>0</v>
      </c>
      <c r="EZ514" s="159">
        <f t="shared" si="483"/>
        <v>6</v>
      </c>
      <c r="FA514" s="159">
        <f t="shared" si="483"/>
        <v>7</v>
      </c>
      <c r="FB514" s="159">
        <f t="shared" si="484"/>
        <v>0</v>
      </c>
      <c r="FC514" s="159">
        <f t="shared" si="484"/>
        <v>0</v>
      </c>
      <c r="FD514" s="159">
        <f t="shared" si="366"/>
        <v>7</v>
      </c>
      <c r="FE514" s="159">
        <f t="shared" si="367"/>
        <v>0</v>
      </c>
      <c r="FF514" s="159">
        <f t="shared" si="485"/>
        <v>4</v>
      </c>
      <c r="FG514" s="159">
        <f t="shared" si="485"/>
        <v>6</v>
      </c>
      <c r="FH514" s="159">
        <f t="shared" si="368"/>
        <v>0</v>
      </c>
      <c r="FI514" s="159">
        <v>0</v>
      </c>
      <c r="FJ514" s="159">
        <v>0</v>
      </c>
      <c r="FK514" s="159"/>
      <c r="FL514" s="159"/>
      <c r="FM514" s="235">
        <v>37</v>
      </c>
    </row>
    <row r="515" spans="1:169" ht="18" x14ac:dyDescent="0.2">
      <c r="A515" s="194">
        <v>502</v>
      </c>
      <c r="B515" s="195">
        <v>211423243901</v>
      </c>
      <c r="C515" s="196" t="s">
        <v>1749</v>
      </c>
      <c r="D515" s="197"/>
      <c r="E515" s="198" t="s">
        <v>1667</v>
      </c>
      <c r="F515" s="199">
        <f t="shared" si="243"/>
        <v>2</v>
      </c>
      <c r="G515" s="199">
        <f t="shared" si="244"/>
        <v>2</v>
      </c>
      <c r="H515" s="199">
        <f t="shared" si="245"/>
        <v>2</v>
      </c>
      <c r="I515" s="199">
        <f t="shared" si="246"/>
        <v>2</v>
      </c>
      <c r="J515" s="199">
        <f t="shared" si="247"/>
        <v>0</v>
      </c>
      <c r="K515" s="199">
        <f t="shared" si="248"/>
        <v>0</v>
      </c>
      <c r="L515" s="199">
        <f t="shared" si="249"/>
        <v>0</v>
      </c>
      <c r="M515" s="199">
        <f t="shared" si="250"/>
        <v>0</v>
      </c>
      <c r="N515" s="199">
        <f t="shared" si="251"/>
        <v>0</v>
      </c>
      <c r="O515" s="200">
        <f t="shared" si="252"/>
        <v>0</v>
      </c>
      <c r="P515" s="199">
        <f t="shared" si="253"/>
        <v>6</v>
      </c>
      <c r="Q515" s="199">
        <f t="shared" si="254"/>
        <v>0</v>
      </c>
      <c r="R515" s="199">
        <f t="shared" si="255"/>
        <v>0</v>
      </c>
      <c r="S515" s="201">
        <f t="shared" si="457"/>
        <v>0</v>
      </c>
      <c r="T515" s="202">
        <f t="shared" si="256"/>
        <v>3</v>
      </c>
      <c r="U515" s="199">
        <f t="shared" si="257"/>
        <v>0</v>
      </c>
      <c r="V515" s="199">
        <f t="shared" si="258"/>
        <v>0</v>
      </c>
      <c r="W515" s="199">
        <f t="shared" si="259"/>
        <v>0</v>
      </c>
      <c r="X515" s="201">
        <f t="shared" si="260"/>
        <v>0</v>
      </c>
      <c r="Y515" s="203">
        <f t="shared" si="261"/>
        <v>4</v>
      </c>
      <c r="Z515" s="199">
        <f t="shared" si="262"/>
        <v>0</v>
      </c>
      <c r="AA515" s="199">
        <f t="shared" si="263"/>
        <v>0</v>
      </c>
      <c r="AB515" s="199">
        <f t="shared" si="264"/>
        <v>0</v>
      </c>
      <c r="AC515" s="201">
        <f t="shared" si="265"/>
        <v>0</v>
      </c>
      <c r="AD515" s="202">
        <f t="shared" si="266"/>
        <v>4</v>
      </c>
      <c r="AE515" s="199">
        <f t="shared" si="267"/>
        <v>6</v>
      </c>
      <c r="AF515" s="199">
        <f t="shared" si="268"/>
        <v>0</v>
      </c>
      <c r="AG515" s="199">
        <f t="shared" si="269"/>
        <v>0</v>
      </c>
      <c r="AH515" s="201">
        <f t="shared" si="270"/>
        <v>0</v>
      </c>
      <c r="AI515" s="204">
        <f t="shared" si="271"/>
        <v>3</v>
      </c>
      <c r="AJ515" s="199">
        <f t="shared" si="272"/>
        <v>5</v>
      </c>
      <c r="AK515" s="199">
        <f t="shared" si="273"/>
        <v>0</v>
      </c>
      <c r="AL515" s="199">
        <f t="shared" si="274"/>
        <v>0</v>
      </c>
      <c r="AM515" s="201">
        <f t="shared" si="275"/>
        <v>0</v>
      </c>
      <c r="AN515" s="204">
        <f t="shared" si="276"/>
        <v>3</v>
      </c>
      <c r="AO515" s="199">
        <f t="shared" si="277"/>
        <v>0</v>
      </c>
      <c r="AP515" s="199">
        <f t="shared" si="278"/>
        <v>0</v>
      </c>
      <c r="AQ515" s="199">
        <f t="shared" si="279"/>
        <v>0</v>
      </c>
      <c r="AR515" s="201">
        <f t="shared" si="280"/>
        <v>0</v>
      </c>
      <c r="AS515" s="204">
        <f t="shared" si="281"/>
        <v>4</v>
      </c>
      <c r="AT515" s="199">
        <f t="shared" si="282"/>
        <v>6</v>
      </c>
      <c r="AU515" s="199">
        <f t="shared" si="283"/>
        <v>0</v>
      </c>
      <c r="AV515" s="199">
        <f t="shared" si="284"/>
        <v>0</v>
      </c>
      <c r="AW515" s="201">
        <f t="shared" si="285"/>
        <v>0</v>
      </c>
      <c r="AX515" s="205">
        <f t="shared" si="286"/>
        <v>3</v>
      </c>
      <c r="AY515" s="199">
        <f t="shared" si="287"/>
        <v>0</v>
      </c>
      <c r="AZ515" s="199">
        <f t="shared" si="288"/>
        <v>0</v>
      </c>
      <c r="BA515" s="199">
        <f t="shared" si="289"/>
        <v>0</v>
      </c>
      <c r="BB515" s="201">
        <f t="shared" si="290"/>
        <v>0</v>
      </c>
      <c r="BC515" s="204">
        <f t="shared" si="291"/>
        <v>4</v>
      </c>
      <c r="BD515" s="199">
        <f t="shared" si="292"/>
        <v>0</v>
      </c>
      <c r="BE515" s="199">
        <f t="shared" si="293"/>
        <v>0</v>
      </c>
      <c r="BF515" s="199">
        <f t="shared" si="294"/>
        <v>0</v>
      </c>
      <c r="BG515" s="201">
        <f t="shared" si="295"/>
        <v>0</v>
      </c>
      <c r="BH515" s="204">
        <f t="shared" si="296"/>
        <v>4</v>
      </c>
      <c r="BI515" s="199">
        <f t="shared" si="297"/>
        <v>2</v>
      </c>
      <c r="BJ515" s="199">
        <f t="shared" si="298"/>
        <v>0</v>
      </c>
      <c r="BK515" s="199">
        <f t="shared" si="299"/>
        <v>0</v>
      </c>
      <c r="BL515" s="201">
        <f t="shared" si="300"/>
        <v>0</v>
      </c>
      <c r="BM515" s="206">
        <f t="shared" si="301"/>
        <v>3</v>
      </c>
      <c r="BN515" s="199">
        <f t="shared" si="302"/>
        <v>6</v>
      </c>
      <c r="BO515" s="199">
        <f t="shared" si="303"/>
        <v>0</v>
      </c>
      <c r="BP515" s="199">
        <f t="shared" si="304"/>
        <v>0</v>
      </c>
      <c r="BQ515" s="201">
        <f t="shared" si="305"/>
        <v>0</v>
      </c>
      <c r="BR515" s="207">
        <f t="shared" si="306"/>
        <v>3</v>
      </c>
      <c r="BS515" s="199">
        <f t="shared" si="307"/>
        <v>0</v>
      </c>
      <c r="BT515" s="199">
        <f t="shared" si="308"/>
        <v>0</v>
      </c>
      <c r="BU515" s="199">
        <f t="shared" si="309"/>
        <v>0</v>
      </c>
      <c r="BV515" s="201">
        <f t="shared" si="310"/>
        <v>0</v>
      </c>
      <c r="BW515" s="207">
        <f t="shared" si="311"/>
        <v>4</v>
      </c>
      <c r="BX515" s="235">
        <v>39</v>
      </c>
      <c r="BY515" s="235">
        <v>39</v>
      </c>
      <c r="BZ515" s="193" t="e">
        <f t="shared" si="312"/>
        <v>#VALUE!</v>
      </c>
      <c r="CA515" s="193">
        <f t="shared" si="313"/>
        <v>20</v>
      </c>
      <c r="CB515" s="193" t="e">
        <f t="shared" si="314"/>
        <v>#VALUE!</v>
      </c>
      <c r="CC515" s="193" t="e">
        <f t="shared" si="315"/>
        <v>#VALUE!</v>
      </c>
      <c r="CD515" s="193" t="e">
        <f t="shared" si="316"/>
        <v>#VALUE!</v>
      </c>
      <c r="CE515" s="193" t="e">
        <f t="shared" si="317"/>
        <v>#VALUE!</v>
      </c>
      <c r="CF515" s="193" t="e">
        <f t="shared" si="318"/>
        <v>#VALUE!</v>
      </c>
      <c r="CG515" s="193" t="e">
        <f t="shared" si="319"/>
        <v>#VALUE!</v>
      </c>
      <c r="CH515" s="193" t="e">
        <f t="shared" si="320"/>
        <v>#VALUE!</v>
      </c>
      <c r="CI515" s="193" t="e">
        <f t="shared" si="321"/>
        <v>#VALUE!</v>
      </c>
      <c r="CJ515" s="193" t="e">
        <f t="shared" si="322"/>
        <v>#VALUE!</v>
      </c>
      <c r="CK515" s="193" t="e">
        <f t="shared" si="323"/>
        <v>#VALUE!</v>
      </c>
      <c r="CL515" s="193" t="e">
        <f t="shared" si="324"/>
        <v>#VALUE!</v>
      </c>
      <c r="CM515" s="193" t="e">
        <f t="shared" si="325"/>
        <v>#VALUE!</v>
      </c>
      <c r="CN515" s="193" t="e">
        <f t="shared" si="326"/>
        <v>#VALUE!</v>
      </c>
      <c r="CO515" s="209" t="str">
        <f t="shared" si="327"/>
        <v>2023PEC AI 806</v>
      </c>
      <c r="CP515" s="193" t="e">
        <f t="shared" si="328"/>
        <v>#VALUE!</v>
      </c>
      <c r="CQ515" s="158"/>
      <c r="CR515" s="193">
        <f t="shared" si="329"/>
        <v>20</v>
      </c>
      <c r="CS515" s="193" t="e">
        <f t="shared" si="330"/>
        <v>#VALUE!</v>
      </c>
      <c r="CT515" s="193" t="e">
        <f t="shared" si="331"/>
        <v>#VALUE!</v>
      </c>
      <c r="CU515" s="193" t="e">
        <f t="shared" si="332"/>
        <v>#VALUE!</v>
      </c>
      <c r="CV515" s="193" t="e">
        <f t="shared" si="333"/>
        <v>#VALUE!</v>
      </c>
      <c r="CW515" s="193" t="e">
        <f t="shared" si="334"/>
        <v>#VALUE!</v>
      </c>
      <c r="CX515" s="193" t="e">
        <f t="shared" si="335"/>
        <v>#VALUE!</v>
      </c>
      <c r="CY515" s="193" t="e">
        <f t="shared" si="336"/>
        <v>#VALUE!</v>
      </c>
      <c r="CZ515" s="193" t="e">
        <f t="shared" si="337"/>
        <v>#VALUE!</v>
      </c>
      <c r="DA515" s="193" t="e">
        <f t="shared" si="338"/>
        <v>#VALUE!</v>
      </c>
      <c r="DB515" s="193" t="e">
        <f t="shared" si="339"/>
        <v>#VALUE!</v>
      </c>
      <c r="DC515" s="193" t="e">
        <f t="shared" si="340"/>
        <v>#VALUE!</v>
      </c>
      <c r="DD515" s="193" t="e">
        <f t="shared" si="341"/>
        <v>#VALUE!</v>
      </c>
      <c r="DE515" s="159"/>
      <c r="DF515" s="159" t="e">
        <f t="shared" si="342"/>
        <v>#VALUE!</v>
      </c>
      <c r="DG515" s="159"/>
      <c r="DH515" s="159"/>
      <c r="DI515" s="159"/>
      <c r="DJ515" s="159"/>
      <c r="DK515" s="159"/>
      <c r="DL515" s="159"/>
      <c r="DM515" s="159"/>
      <c r="DN515" s="159"/>
      <c r="DO515" s="159"/>
      <c r="DP515" s="159"/>
      <c r="DQ515" s="159"/>
      <c r="DR515" s="159">
        <f t="shared" si="343"/>
        <v>39</v>
      </c>
      <c r="DS515" s="188">
        <f t="shared" si="344"/>
        <v>8</v>
      </c>
      <c r="DT515" s="159">
        <f t="shared" si="345"/>
        <v>6</v>
      </c>
      <c r="DU515" s="159">
        <f t="shared" si="346"/>
        <v>6</v>
      </c>
      <c r="DV515" s="159">
        <f t="shared" si="347"/>
        <v>5</v>
      </c>
      <c r="DW515" s="159">
        <f t="shared" si="348"/>
        <v>6</v>
      </c>
      <c r="DX515" s="159">
        <f t="shared" si="349"/>
        <v>2</v>
      </c>
      <c r="DY515" s="210">
        <f t="shared" si="350"/>
        <v>6</v>
      </c>
      <c r="DZ515" s="159">
        <f t="shared" si="351"/>
        <v>39</v>
      </c>
      <c r="EA515" s="159">
        <f t="shared" si="352"/>
        <v>8</v>
      </c>
      <c r="EB515" s="159">
        <f t="shared" si="353"/>
        <v>6</v>
      </c>
      <c r="EC515" s="159">
        <f t="shared" si="479"/>
        <v>0</v>
      </c>
      <c r="ED515" s="159">
        <f t="shared" si="479"/>
        <v>0</v>
      </c>
      <c r="EE515" s="159">
        <f t="shared" si="480"/>
        <v>6</v>
      </c>
      <c r="EF515" s="159">
        <f t="shared" si="480"/>
        <v>5</v>
      </c>
      <c r="EG515" s="159">
        <f t="shared" si="354"/>
        <v>0</v>
      </c>
      <c r="EH515" s="159">
        <f t="shared" si="355"/>
        <v>6</v>
      </c>
      <c r="EI515" s="159">
        <f t="shared" si="481"/>
        <v>0</v>
      </c>
      <c r="EJ515" s="159">
        <f t="shared" si="481"/>
        <v>0</v>
      </c>
      <c r="EK515" s="159">
        <f t="shared" si="482"/>
        <v>2</v>
      </c>
      <c r="EL515" s="159">
        <f t="shared" si="482"/>
        <v>6</v>
      </c>
      <c r="EM515" s="159">
        <f t="shared" si="356"/>
        <v>0</v>
      </c>
      <c r="EN515" s="159"/>
      <c r="EO515" s="159"/>
      <c r="EP515" s="188">
        <f t="shared" si="357"/>
        <v>8</v>
      </c>
      <c r="EQ515" s="159">
        <f t="shared" si="358"/>
        <v>7</v>
      </c>
      <c r="ER515" s="159">
        <f t="shared" si="359"/>
        <v>7</v>
      </c>
      <c r="ES515" s="159">
        <f t="shared" si="360"/>
        <v>6</v>
      </c>
      <c r="ET515" s="159">
        <f t="shared" si="361"/>
        <v>5</v>
      </c>
      <c r="EU515" s="159">
        <f t="shared" si="362"/>
        <v>6</v>
      </c>
      <c r="EV515" s="159"/>
      <c r="EW515" s="159">
        <f t="shared" si="363"/>
        <v>39</v>
      </c>
      <c r="EX515" s="159">
        <f t="shared" si="364"/>
        <v>8</v>
      </c>
      <c r="EY515" s="159">
        <f t="shared" si="365"/>
        <v>7</v>
      </c>
      <c r="EZ515" s="159">
        <f t="shared" si="483"/>
        <v>0</v>
      </c>
      <c r="FA515" s="159">
        <f t="shared" si="483"/>
        <v>0</v>
      </c>
      <c r="FB515" s="159">
        <f t="shared" si="484"/>
        <v>7</v>
      </c>
      <c r="FC515" s="159">
        <f t="shared" si="484"/>
        <v>6</v>
      </c>
      <c r="FD515" s="159">
        <f t="shared" si="366"/>
        <v>0</v>
      </c>
      <c r="FE515" s="159">
        <f t="shared" si="367"/>
        <v>5</v>
      </c>
      <c r="FF515" s="159">
        <f t="shared" si="485"/>
        <v>0</v>
      </c>
      <c r="FG515" s="159">
        <f t="shared" si="485"/>
        <v>0</v>
      </c>
      <c r="FH515" s="159">
        <f t="shared" si="368"/>
        <v>6</v>
      </c>
      <c r="FI515" s="159">
        <v>0</v>
      </c>
      <c r="FJ515" s="159">
        <v>0</v>
      </c>
      <c r="FK515" s="159"/>
      <c r="FL515" s="159"/>
      <c r="FM515" s="235">
        <v>39</v>
      </c>
    </row>
    <row r="516" spans="1:169" ht="18" x14ac:dyDescent="0.2">
      <c r="A516" s="213">
        <v>503</v>
      </c>
      <c r="B516" s="195">
        <v>211423243902</v>
      </c>
      <c r="C516" s="196" t="s">
        <v>1750</v>
      </c>
      <c r="D516" s="197"/>
      <c r="E516" s="198" t="s">
        <v>1751</v>
      </c>
      <c r="F516" s="199">
        <f t="shared" si="243"/>
        <v>2</v>
      </c>
      <c r="G516" s="199">
        <f t="shared" si="244"/>
        <v>2</v>
      </c>
      <c r="H516" s="199">
        <f t="shared" si="245"/>
        <v>2</v>
      </c>
      <c r="I516" s="199">
        <f t="shared" si="246"/>
        <v>0</v>
      </c>
      <c r="J516" s="199">
        <f t="shared" si="247"/>
        <v>0</v>
      </c>
      <c r="K516" s="199">
        <f t="shared" si="248"/>
        <v>0</v>
      </c>
      <c r="L516" s="199">
        <f t="shared" si="249"/>
        <v>0</v>
      </c>
      <c r="M516" s="199">
        <f t="shared" si="250"/>
        <v>0</v>
      </c>
      <c r="N516" s="199">
        <f t="shared" si="251"/>
        <v>0</v>
      </c>
      <c r="O516" s="200">
        <f t="shared" si="252"/>
        <v>0</v>
      </c>
      <c r="P516" s="199">
        <f t="shared" si="253"/>
        <v>0</v>
      </c>
      <c r="Q516" s="199">
        <f t="shared" si="254"/>
        <v>0</v>
      </c>
      <c r="R516" s="199">
        <f t="shared" si="255"/>
        <v>0</v>
      </c>
      <c r="S516" s="201">
        <f t="shared" si="457"/>
        <v>0</v>
      </c>
      <c r="T516" s="202">
        <f t="shared" si="256"/>
        <v>4</v>
      </c>
      <c r="U516" s="199">
        <f t="shared" si="257"/>
        <v>4</v>
      </c>
      <c r="V516" s="199">
        <f t="shared" si="258"/>
        <v>0</v>
      </c>
      <c r="W516" s="199">
        <f t="shared" si="259"/>
        <v>0</v>
      </c>
      <c r="X516" s="201">
        <f t="shared" si="260"/>
        <v>0</v>
      </c>
      <c r="Y516" s="203">
        <f t="shared" si="261"/>
        <v>3</v>
      </c>
      <c r="Z516" s="199">
        <f t="shared" si="262"/>
        <v>5</v>
      </c>
      <c r="AA516" s="199">
        <f t="shared" si="263"/>
        <v>0</v>
      </c>
      <c r="AB516" s="199">
        <f t="shared" si="264"/>
        <v>0</v>
      </c>
      <c r="AC516" s="201">
        <f t="shared" si="265"/>
        <v>0</v>
      </c>
      <c r="AD516" s="202">
        <f t="shared" si="266"/>
        <v>3</v>
      </c>
      <c r="AE516" s="199">
        <f t="shared" si="267"/>
        <v>0</v>
      </c>
      <c r="AF516" s="199">
        <f t="shared" si="268"/>
        <v>0</v>
      </c>
      <c r="AG516" s="199">
        <f t="shared" si="269"/>
        <v>0</v>
      </c>
      <c r="AH516" s="201">
        <f t="shared" si="270"/>
        <v>0</v>
      </c>
      <c r="AI516" s="204">
        <f t="shared" si="271"/>
        <v>4</v>
      </c>
      <c r="AJ516" s="199">
        <f t="shared" si="272"/>
        <v>0</v>
      </c>
      <c r="AK516" s="199">
        <f t="shared" si="273"/>
        <v>0</v>
      </c>
      <c r="AL516" s="199">
        <f t="shared" si="274"/>
        <v>0</v>
      </c>
      <c r="AM516" s="201">
        <f t="shared" si="275"/>
        <v>0</v>
      </c>
      <c r="AN516" s="204">
        <f t="shared" si="276"/>
        <v>4</v>
      </c>
      <c r="AO516" s="199">
        <f t="shared" si="277"/>
        <v>5</v>
      </c>
      <c r="AP516" s="199">
        <f t="shared" si="278"/>
        <v>0</v>
      </c>
      <c r="AQ516" s="199">
        <f t="shared" si="279"/>
        <v>0</v>
      </c>
      <c r="AR516" s="201">
        <f t="shared" si="280"/>
        <v>0</v>
      </c>
      <c r="AS516" s="204">
        <f t="shared" si="281"/>
        <v>3</v>
      </c>
      <c r="AT516" s="199">
        <f t="shared" si="282"/>
        <v>0</v>
      </c>
      <c r="AU516" s="199">
        <f t="shared" si="283"/>
        <v>0</v>
      </c>
      <c r="AV516" s="199">
        <f t="shared" si="284"/>
        <v>0</v>
      </c>
      <c r="AW516" s="201">
        <f t="shared" si="285"/>
        <v>0</v>
      </c>
      <c r="AX516" s="205">
        <f t="shared" si="286"/>
        <v>4</v>
      </c>
      <c r="AY516" s="199">
        <f t="shared" si="287"/>
        <v>5</v>
      </c>
      <c r="AZ516" s="199">
        <f t="shared" si="288"/>
        <v>0</v>
      </c>
      <c r="BA516" s="199">
        <f t="shared" si="289"/>
        <v>0</v>
      </c>
      <c r="BB516" s="201">
        <f t="shared" si="290"/>
        <v>0</v>
      </c>
      <c r="BC516" s="204">
        <f t="shared" si="291"/>
        <v>3</v>
      </c>
      <c r="BD516" s="199">
        <f t="shared" si="292"/>
        <v>0</v>
      </c>
      <c r="BE516" s="199">
        <f t="shared" si="293"/>
        <v>0</v>
      </c>
      <c r="BF516" s="199">
        <f t="shared" si="294"/>
        <v>0</v>
      </c>
      <c r="BG516" s="201">
        <f t="shared" si="295"/>
        <v>0</v>
      </c>
      <c r="BH516" s="204">
        <f t="shared" si="296"/>
        <v>4</v>
      </c>
      <c r="BI516" s="199">
        <f t="shared" si="297"/>
        <v>0</v>
      </c>
      <c r="BJ516" s="199">
        <f t="shared" si="298"/>
        <v>0</v>
      </c>
      <c r="BK516" s="199">
        <f t="shared" si="299"/>
        <v>0</v>
      </c>
      <c r="BL516" s="201">
        <f t="shared" si="300"/>
        <v>0</v>
      </c>
      <c r="BM516" s="206">
        <f t="shared" si="301"/>
        <v>4</v>
      </c>
      <c r="BN516" s="199">
        <f t="shared" si="302"/>
        <v>0</v>
      </c>
      <c r="BO516" s="199">
        <f t="shared" si="303"/>
        <v>0</v>
      </c>
      <c r="BP516" s="199">
        <f t="shared" si="304"/>
        <v>0</v>
      </c>
      <c r="BQ516" s="201">
        <f t="shared" si="305"/>
        <v>0</v>
      </c>
      <c r="BR516" s="207">
        <f t="shared" si="306"/>
        <v>4</v>
      </c>
      <c r="BS516" s="199">
        <f t="shared" si="307"/>
        <v>5</v>
      </c>
      <c r="BT516" s="199">
        <f t="shared" si="308"/>
        <v>0</v>
      </c>
      <c r="BU516" s="199">
        <f t="shared" si="309"/>
        <v>0</v>
      </c>
      <c r="BV516" s="201">
        <f t="shared" si="310"/>
        <v>0</v>
      </c>
      <c r="BW516" s="207">
        <f t="shared" si="311"/>
        <v>3</v>
      </c>
      <c r="BX516" s="235">
        <v>30</v>
      </c>
      <c r="BY516" s="235">
        <v>30</v>
      </c>
      <c r="BZ516" s="193" t="e">
        <f t="shared" si="312"/>
        <v>#VALUE!</v>
      </c>
      <c r="CA516" s="193">
        <f t="shared" si="313"/>
        <v>20</v>
      </c>
      <c r="CB516" s="193" t="e">
        <f t="shared" si="314"/>
        <v>#VALUE!</v>
      </c>
      <c r="CC516" s="193" t="e">
        <f t="shared" si="315"/>
        <v>#VALUE!</v>
      </c>
      <c r="CD516" s="193" t="e">
        <f t="shared" si="316"/>
        <v>#VALUE!</v>
      </c>
      <c r="CE516" s="193" t="e">
        <f t="shared" si="317"/>
        <v>#VALUE!</v>
      </c>
      <c r="CF516" s="193" t="e">
        <f t="shared" si="318"/>
        <v>#VALUE!</v>
      </c>
      <c r="CG516" s="193" t="e">
        <f t="shared" si="319"/>
        <v>#VALUE!</v>
      </c>
      <c r="CH516" s="193" t="e">
        <f t="shared" si="320"/>
        <v>#VALUE!</v>
      </c>
      <c r="CI516" s="193" t="e">
        <f t="shared" si="321"/>
        <v>#VALUE!</v>
      </c>
      <c r="CJ516" s="193" t="e">
        <f t="shared" si="322"/>
        <v>#VALUE!</v>
      </c>
      <c r="CK516" s="193" t="e">
        <f t="shared" si="323"/>
        <v>#VALUE!</v>
      </c>
      <c r="CL516" s="193" t="e">
        <f t="shared" si="324"/>
        <v>#VALUE!</v>
      </c>
      <c r="CM516" s="193" t="e">
        <f t="shared" si="325"/>
        <v>#VALUE!</v>
      </c>
      <c r="CN516" s="193" t="e">
        <f t="shared" si="326"/>
        <v>#VALUE!</v>
      </c>
      <c r="CO516" s="209" t="str">
        <f t="shared" si="327"/>
        <v>2023PEC AI 805</v>
      </c>
      <c r="CP516" s="193" t="e">
        <f t="shared" si="328"/>
        <v>#VALUE!</v>
      </c>
      <c r="CQ516" s="158"/>
      <c r="CR516" s="193">
        <f t="shared" si="329"/>
        <v>20</v>
      </c>
      <c r="CS516" s="193" t="e">
        <f t="shared" si="330"/>
        <v>#VALUE!</v>
      </c>
      <c r="CT516" s="193" t="e">
        <f t="shared" si="331"/>
        <v>#VALUE!</v>
      </c>
      <c r="CU516" s="193" t="e">
        <f t="shared" si="332"/>
        <v>#VALUE!</v>
      </c>
      <c r="CV516" s="193" t="e">
        <f t="shared" si="333"/>
        <v>#VALUE!</v>
      </c>
      <c r="CW516" s="193" t="e">
        <f t="shared" si="334"/>
        <v>#VALUE!</v>
      </c>
      <c r="CX516" s="193" t="e">
        <f t="shared" si="335"/>
        <v>#VALUE!</v>
      </c>
      <c r="CY516" s="193" t="e">
        <f t="shared" si="336"/>
        <v>#VALUE!</v>
      </c>
      <c r="CZ516" s="193" t="e">
        <f t="shared" si="337"/>
        <v>#VALUE!</v>
      </c>
      <c r="DA516" s="193" t="e">
        <f t="shared" si="338"/>
        <v>#VALUE!</v>
      </c>
      <c r="DB516" s="193" t="e">
        <f t="shared" si="339"/>
        <v>#VALUE!</v>
      </c>
      <c r="DC516" s="193" t="e">
        <f t="shared" si="340"/>
        <v>#VALUE!</v>
      </c>
      <c r="DD516" s="193" t="e">
        <f t="shared" si="341"/>
        <v>#VALUE!</v>
      </c>
      <c r="DE516" s="159"/>
      <c r="DF516" s="159" t="e">
        <f t="shared" si="342"/>
        <v>#VALUE!</v>
      </c>
      <c r="DG516" s="159"/>
      <c r="DH516" s="159"/>
      <c r="DI516" s="159"/>
      <c r="DJ516" s="159"/>
      <c r="DK516" s="159"/>
      <c r="DL516" s="159"/>
      <c r="DM516" s="159"/>
      <c r="DN516" s="159"/>
      <c r="DO516" s="159"/>
      <c r="DP516" s="159"/>
      <c r="DQ516" s="159"/>
      <c r="DR516" s="159">
        <f t="shared" si="343"/>
        <v>30</v>
      </c>
      <c r="DS516" s="188">
        <f t="shared" si="344"/>
        <v>6</v>
      </c>
      <c r="DT516" s="159">
        <f t="shared" si="345"/>
        <v>4</v>
      </c>
      <c r="DU516" s="159">
        <f t="shared" si="346"/>
        <v>5</v>
      </c>
      <c r="DV516" s="159">
        <f t="shared" si="347"/>
        <v>5</v>
      </c>
      <c r="DW516" s="159">
        <f t="shared" si="348"/>
        <v>5</v>
      </c>
      <c r="DX516" s="159">
        <f t="shared" si="349"/>
        <v>0</v>
      </c>
      <c r="DY516" s="210">
        <f t="shared" si="350"/>
        <v>5</v>
      </c>
      <c r="DZ516" s="159">
        <f t="shared" si="351"/>
        <v>30</v>
      </c>
      <c r="EA516" s="159">
        <f t="shared" si="352"/>
        <v>6</v>
      </c>
      <c r="EB516" s="159">
        <f t="shared" si="353"/>
        <v>0</v>
      </c>
      <c r="EC516" s="159">
        <f t="shared" si="479"/>
        <v>4</v>
      </c>
      <c r="ED516" s="159">
        <f t="shared" si="479"/>
        <v>5</v>
      </c>
      <c r="EE516" s="159">
        <f t="shared" si="480"/>
        <v>0</v>
      </c>
      <c r="EF516" s="159">
        <f t="shared" si="480"/>
        <v>0</v>
      </c>
      <c r="EG516" s="159">
        <f t="shared" si="354"/>
        <v>5</v>
      </c>
      <c r="EH516" s="159">
        <f t="shared" si="355"/>
        <v>0</v>
      </c>
      <c r="EI516" s="159">
        <f t="shared" si="481"/>
        <v>5</v>
      </c>
      <c r="EJ516" s="159">
        <f t="shared" si="481"/>
        <v>0</v>
      </c>
      <c r="EK516" s="159">
        <f t="shared" si="482"/>
        <v>0</v>
      </c>
      <c r="EL516" s="159">
        <f t="shared" si="482"/>
        <v>0</v>
      </c>
      <c r="EM516" s="159">
        <f t="shared" si="356"/>
        <v>5</v>
      </c>
      <c r="EN516" s="159"/>
      <c r="EO516" s="159"/>
      <c r="EP516" s="188">
        <f t="shared" si="357"/>
        <v>6</v>
      </c>
      <c r="EQ516" s="159">
        <f t="shared" si="358"/>
        <v>5</v>
      </c>
      <c r="ER516" s="159">
        <f t="shared" si="359"/>
        <v>6</v>
      </c>
      <c r="ES516" s="159">
        <f t="shared" si="360"/>
        <v>6</v>
      </c>
      <c r="ET516" s="159">
        <f t="shared" si="361"/>
        <v>2</v>
      </c>
      <c r="EU516" s="159">
        <f t="shared" si="362"/>
        <v>5</v>
      </c>
      <c r="EV516" s="159"/>
      <c r="EW516" s="159">
        <f t="shared" si="363"/>
        <v>30</v>
      </c>
      <c r="EX516" s="159">
        <f t="shared" si="364"/>
        <v>6</v>
      </c>
      <c r="EY516" s="159">
        <f t="shared" si="365"/>
        <v>0</v>
      </c>
      <c r="EZ516" s="159">
        <f t="shared" si="483"/>
        <v>5</v>
      </c>
      <c r="FA516" s="159">
        <f t="shared" si="483"/>
        <v>6</v>
      </c>
      <c r="FB516" s="159">
        <f t="shared" si="484"/>
        <v>0</v>
      </c>
      <c r="FC516" s="159">
        <f t="shared" si="484"/>
        <v>0</v>
      </c>
      <c r="FD516" s="159">
        <f t="shared" si="366"/>
        <v>6</v>
      </c>
      <c r="FE516" s="159">
        <f t="shared" si="367"/>
        <v>0</v>
      </c>
      <c r="FF516" s="159">
        <f t="shared" si="485"/>
        <v>2</v>
      </c>
      <c r="FG516" s="159">
        <f t="shared" si="485"/>
        <v>5</v>
      </c>
      <c r="FH516" s="159">
        <f t="shared" si="368"/>
        <v>0</v>
      </c>
      <c r="FI516" s="159">
        <v>0</v>
      </c>
      <c r="FJ516" s="159">
        <v>0</v>
      </c>
      <c r="FK516" s="159"/>
      <c r="FL516" s="159"/>
      <c r="FM516" s="235">
        <v>30</v>
      </c>
    </row>
    <row r="517" spans="1:169" ht="18" x14ac:dyDescent="0.2">
      <c r="A517" s="194">
        <v>504</v>
      </c>
      <c r="B517" s="211">
        <v>211423243903</v>
      </c>
      <c r="C517" s="211" t="s">
        <v>1752</v>
      </c>
      <c r="D517" s="197"/>
      <c r="E517" s="212" t="s">
        <v>1753</v>
      </c>
      <c r="F517" s="199">
        <f t="shared" si="243"/>
        <v>2</v>
      </c>
      <c r="G517" s="199">
        <f t="shared" si="244"/>
        <v>2</v>
      </c>
      <c r="H517" s="199">
        <f t="shared" si="245"/>
        <v>2</v>
      </c>
      <c r="I517" s="199">
        <f t="shared" si="246"/>
        <v>2</v>
      </c>
      <c r="J517" s="199">
        <f t="shared" si="247"/>
        <v>2</v>
      </c>
      <c r="K517" s="199">
        <f t="shared" si="248"/>
        <v>2</v>
      </c>
      <c r="L517" s="199">
        <f t="shared" si="249"/>
        <v>2</v>
      </c>
      <c r="M517" s="199">
        <f t="shared" si="250"/>
        <v>2</v>
      </c>
      <c r="N517" s="199">
        <f t="shared" si="251"/>
        <v>2</v>
      </c>
      <c r="O517" s="200">
        <f t="shared" si="252"/>
        <v>1</v>
      </c>
      <c r="P517" s="199">
        <f t="shared" si="253"/>
        <v>13</v>
      </c>
      <c r="Q517" s="199">
        <f t="shared" si="254"/>
        <v>0</v>
      </c>
      <c r="R517" s="199">
        <f t="shared" si="255"/>
        <v>0</v>
      </c>
      <c r="S517" s="201">
        <f t="shared" si="457"/>
        <v>0</v>
      </c>
      <c r="T517" s="202">
        <f t="shared" si="256"/>
        <v>3</v>
      </c>
      <c r="U517" s="199">
        <f t="shared" si="257"/>
        <v>0</v>
      </c>
      <c r="V517" s="199">
        <f t="shared" si="258"/>
        <v>0</v>
      </c>
      <c r="W517" s="199">
        <f t="shared" si="259"/>
        <v>0</v>
      </c>
      <c r="X517" s="201">
        <f t="shared" si="260"/>
        <v>0</v>
      </c>
      <c r="Y517" s="203">
        <f t="shared" si="261"/>
        <v>4</v>
      </c>
      <c r="Z517" s="199">
        <f t="shared" si="262"/>
        <v>0</v>
      </c>
      <c r="AA517" s="199">
        <f t="shared" si="263"/>
        <v>0</v>
      </c>
      <c r="AB517" s="199">
        <f t="shared" si="264"/>
        <v>0</v>
      </c>
      <c r="AC517" s="201">
        <f t="shared" si="265"/>
        <v>0</v>
      </c>
      <c r="AD517" s="202">
        <f t="shared" si="266"/>
        <v>4</v>
      </c>
      <c r="AE517" s="199">
        <f t="shared" si="267"/>
        <v>13</v>
      </c>
      <c r="AF517" s="199">
        <f t="shared" si="268"/>
        <v>0</v>
      </c>
      <c r="AG517" s="199">
        <f t="shared" si="269"/>
        <v>0</v>
      </c>
      <c r="AH517" s="201">
        <f t="shared" si="270"/>
        <v>0</v>
      </c>
      <c r="AI517" s="204">
        <f t="shared" si="271"/>
        <v>3</v>
      </c>
      <c r="AJ517" s="199">
        <f t="shared" si="272"/>
        <v>12</v>
      </c>
      <c r="AK517" s="199">
        <f t="shared" si="273"/>
        <v>0</v>
      </c>
      <c r="AL517" s="199">
        <f t="shared" si="274"/>
        <v>0</v>
      </c>
      <c r="AM517" s="201">
        <f t="shared" si="275"/>
        <v>0</v>
      </c>
      <c r="AN517" s="204">
        <f t="shared" si="276"/>
        <v>3</v>
      </c>
      <c r="AO517" s="199">
        <f t="shared" si="277"/>
        <v>0</v>
      </c>
      <c r="AP517" s="199">
        <f t="shared" si="278"/>
        <v>0</v>
      </c>
      <c r="AQ517" s="199">
        <f t="shared" si="279"/>
        <v>0</v>
      </c>
      <c r="AR517" s="201">
        <f t="shared" si="280"/>
        <v>0</v>
      </c>
      <c r="AS517" s="204">
        <f t="shared" si="281"/>
        <v>4</v>
      </c>
      <c r="AT517" s="199">
        <f t="shared" si="282"/>
        <v>13</v>
      </c>
      <c r="AU517" s="199">
        <f t="shared" si="283"/>
        <v>0</v>
      </c>
      <c r="AV517" s="199">
        <f t="shared" si="284"/>
        <v>0</v>
      </c>
      <c r="AW517" s="201">
        <f t="shared" si="285"/>
        <v>0</v>
      </c>
      <c r="AX517" s="205">
        <f t="shared" si="286"/>
        <v>3</v>
      </c>
      <c r="AY517" s="199">
        <f t="shared" si="287"/>
        <v>0</v>
      </c>
      <c r="AZ517" s="199">
        <f t="shared" si="288"/>
        <v>0</v>
      </c>
      <c r="BA517" s="199">
        <f t="shared" si="289"/>
        <v>0</v>
      </c>
      <c r="BB517" s="201">
        <f t="shared" si="290"/>
        <v>0</v>
      </c>
      <c r="BC517" s="204">
        <f t="shared" si="291"/>
        <v>4</v>
      </c>
      <c r="BD517" s="199">
        <f t="shared" si="292"/>
        <v>0</v>
      </c>
      <c r="BE517" s="199">
        <f t="shared" si="293"/>
        <v>0</v>
      </c>
      <c r="BF517" s="199">
        <f t="shared" si="294"/>
        <v>0</v>
      </c>
      <c r="BG517" s="201">
        <f t="shared" si="295"/>
        <v>0</v>
      </c>
      <c r="BH517" s="204">
        <f t="shared" si="296"/>
        <v>4</v>
      </c>
      <c r="BI517" s="199">
        <f t="shared" si="297"/>
        <v>9</v>
      </c>
      <c r="BJ517" s="199">
        <f t="shared" si="298"/>
        <v>0</v>
      </c>
      <c r="BK517" s="199">
        <f t="shared" si="299"/>
        <v>0</v>
      </c>
      <c r="BL517" s="201">
        <f t="shared" si="300"/>
        <v>0</v>
      </c>
      <c r="BM517" s="206">
        <f t="shared" si="301"/>
        <v>3</v>
      </c>
      <c r="BN517" s="199">
        <f t="shared" si="302"/>
        <v>14</v>
      </c>
      <c r="BO517" s="199">
        <f t="shared" si="303"/>
        <v>0</v>
      </c>
      <c r="BP517" s="199">
        <f t="shared" si="304"/>
        <v>0</v>
      </c>
      <c r="BQ517" s="201">
        <f t="shared" si="305"/>
        <v>0</v>
      </c>
      <c r="BR517" s="207">
        <f t="shared" si="306"/>
        <v>3</v>
      </c>
      <c r="BS517" s="199">
        <f t="shared" si="307"/>
        <v>0</v>
      </c>
      <c r="BT517" s="199">
        <f t="shared" si="308"/>
        <v>0</v>
      </c>
      <c r="BU517" s="199">
        <f t="shared" si="309"/>
        <v>0</v>
      </c>
      <c r="BV517" s="201">
        <f t="shared" si="310"/>
        <v>0</v>
      </c>
      <c r="BW517" s="207">
        <f t="shared" si="311"/>
        <v>4</v>
      </c>
      <c r="BX517" s="208">
        <v>93</v>
      </c>
      <c r="BY517" s="208">
        <v>93</v>
      </c>
      <c r="BZ517" s="193" t="e">
        <f t="shared" si="312"/>
        <v>#VALUE!</v>
      </c>
      <c r="CA517" s="193">
        <f t="shared" si="313"/>
        <v>20</v>
      </c>
      <c r="CB517" s="193" t="e">
        <f t="shared" si="314"/>
        <v>#VALUE!</v>
      </c>
      <c r="CC517" s="193" t="e">
        <f t="shared" si="315"/>
        <v>#VALUE!</v>
      </c>
      <c r="CD517" s="193" t="e">
        <f t="shared" si="316"/>
        <v>#VALUE!</v>
      </c>
      <c r="CE517" s="193" t="e">
        <f t="shared" si="317"/>
        <v>#VALUE!</v>
      </c>
      <c r="CF517" s="193" t="e">
        <f t="shared" si="318"/>
        <v>#VALUE!</v>
      </c>
      <c r="CG517" s="193" t="e">
        <f t="shared" si="319"/>
        <v>#VALUE!</v>
      </c>
      <c r="CH517" s="193" t="e">
        <f t="shared" si="320"/>
        <v>#VALUE!</v>
      </c>
      <c r="CI517" s="193" t="e">
        <f t="shared" si="321"/>
        <v>#VALUE!</v>
      </c>
      <c r="CJ517" s="193" t="e">
        <f t="shared" si="322"/>
        <v>#VALUE!</v>
      </c>
      <c r="CK517" s="193" t="e">
        <f t="shared" si="323"/>
        <v>#VALUE!</v>
      </c>
      <c r="CL517" s="193" t="e">
        <f t="shared" si="324"/>
        <v>#VALUE!</v>
      </c>
      <c r="CM517" s="193" t="e">
        <f t="shared" si="325"/>
        <v>#VALUE!</v>
      </c>
      <c r="CN517" s="193" t="e">
        <f t="shared" si="326"/>
        <v>#VALUE!</v>
      </c>
      <c r="CO517" s="209" t="str">
        <f t="shared" si="327"/>
        <v>2023PECAI 809</v>
      </c>
      <c r="CP517" s="193" t="e">
        <f t="shared" si="328"/>
        <v>#VALUE!</v>
      </c>
      <c r="CQ517" s="158"/>
      <c r="CR517" s="193">
        <f t="shared" si="329"/>
        <v>20</v>
      </c>
      <c r="CS517" s="193" t="e">
        <f t="shared" si="330"/>
        <v>#VALUE!</v>
      </c>
      <c r="CT517" s="193" t="e">
        <f t="shared" si="331"/>
        <v>#VALUE!</v>
      </c>
      <c r="CU517" s="193" t="e">
        <f t="shared" si="332"/>
        <v>#VALUE!</v>
      </c>
      <c r="CV517" s="193" t="e">
        <f t="shared" si="333"/>
        <v>#VALUE!</v>
      </c>
      <c r="CW517" s="193" t="e">
        <f t="shared" si="334"/>
        <v>#VALUE!</v>
      </c>
      <c r="CX517" s="193" t="e">
        <f t="shared" si="335"/>
        <v>#VALUE!</v>
      </c>
      <c r="CY517" s="193" t="e">
        <f t="shared" si="336"/>
        <v>#VALUE!</v>
      </c>
      <c r="CZ517" s="193" t="e">
        <f t="shared" si="337"/>
        <v>#VALUE!</v>
      </c>
      <c r="DA517" s="193" t="e">
        <f t="shared" si="338"/>
        <v>#VALUE!</v>
      </c>
      <c r="DB517" s="193" t="e">
        <f t="shared" si="339"/>
        <v>#VALUE!</v>
      </c>
      <c r="DC517" s="193" t="e">
        <f t="shared" si="340"/>
        <v>#VALUE!</v>
      </c>
      <c r="DD517" s="193" t="e">
        <f t="shared" si="341"/>
        <v>#VALUE!</v>
      </c>
      <c r="DE517" s="159"/>
      <c r="DF517" s="159" t="e">
        <f t="shared" si="342"/>
        <v>#VALUE!</v>
      </c>
      <c r="DG517" s="159"/>
      <c r="DH517" s="159"/>
      <c r="DI517" s="159"/>
      <c r="DJ517" s="159"/>
      <c r="DK517" s="159"/>
      <c r="DL517" s="159"/>
      <c r="DM517" s="159"/>
      <c r="DN517" s="159"/>
      <c r="DO517" s="159"/>
      <c r="DP517" s="159"/>
      <c r="DQ517" s="159"/>
      <c r="DR517" s="159">
        <f t="shared" si="343"/>
        <v>93</v>
      </c>
      <c r="DS517" s="188">
        <f t="shared" si="344"/>
        <v>19</v>
      </c>
      <c r="DT517" s="159">
        <f t="shared" si="345"/>
        <v>13</v>
      </c>
      <c r="DU517" s="159">
        <f t="shared" si="346"/>
        <v>13</v>
      </c>
      <c r="DV517" s="159">
        <f t="shared" si="347"/>
        <v>12</v>
      </c>
      <c r="DW517" s="159">
        <f t="shared" si="348"/>
        <v>13</v>
      </c>
      <c r="DX517" s="159">
        <f t="shared" si="349"/>
        <v>9</v>
      </c>
      <c r="DY517" s="210">
        <f t="shared" si="350"/>
        <v>14</v>
      </c>
      <c r="DZ517" s="159">
        <f t="shared" si="351"/>
        <v>93</v>
      </c>
      <c r="EA517" s="159">
        <f t="shared" si="352"/>
        <v>19</v>
      </c>
      <c r="EB517" s="159">
        <f t="shared" si="353"/>
        <v>13</v>
      </c>
      <c r="EC517" s="159">
        <f t="shared" si="479"/>
        <v>0</v>
      </c>
      <c r="ED517" s="159">
        <f t="shared" si="479"/>
        <v>0</v>
      </c>
      <c r="EE517" s="159">
        <f t="shared" si="480"/>
        <v>13</v>
      </c>
      <c r="EF517" s="159">
        <f t="shared" si="480"/>
        <v>12</v>
      </c>
      <c r="EG517" s="159">
        <f t="shared" si="354"/>
        <v>0</v>
      </c>
      <c r="EH517" s="159">
        <f t="shared" si="355"/>
        <v>13</v>
      </c>
      <c r="EI517" s="159">
        <f t="shared" si="481"/>
        <v>0</v>
      </c>
      <c r="EJ517" s="159">
        <f t="shared" si="481"/>
        <v>0</v>
      </c>
      <c r="EK517" s="159">
        <f t="shared" si="482"/>
        <v>9</v>
      </c>
      <c r="EL517" s="159">
        <f t="shared" si="482"/>
        <v>14</v>
      </c>
      <c r="EM517" s="159">
        <f t="shared" si="356"/>
        <v>0</v>
      </c>
      <c r="EN517" s="159"/>
      <c r="EO517" s="159"/>
      <c r="EP517" s="188">
        <f t="shared" si="357"/>
        <v>19</v>
      </c>
      <c r="EQ517" s="159">
        <f t="shared" si="358"/>
        <v>16</v>
      </c>
      <c r="ER517" s="159">
        <f t="shared" si="359"/>
        <v>16</v>
      </c>
      <c r="ES517" s="159">
        <f t="shared" si="360"/>
        <v>14</v>
      </c>
      <c r="ET517" s="159">
        <f t="shared" si="361"/>
        <v>13</v>
      </c>
      <c r="EU517" s="159">
        <f t="shared" si="362"/>
        <v>15</v>
      </c>
      <c r="EV517" s="159"/>
      <c r="EW517" s="159">
        <f t="shared" si="363"/>
        <v>93</v>
      </c>
      <c r="EX517" s="159">
        <f t="shared" si="364"/>
        <v>19</v>
      </c>
      <c r="EY517" s="159">
        <f t="shared" si="365"/>
        <v>16</v>
      </c>
      <c r="EZ517" s="159">
        <f t="shared" si="483"/>
        <v>0</v>
      </c>
      <c r="FA517" s="159">
        <f t="shared" si="483"/>
        <v>0</v>
      </c>
      <c r="FB517" s="159">
        <f t="shared" si="484"/>
        <v>16</v>
      </c>
      <c r="FC517" s="159">
        <f t="shared" si="484"/>
        <v>14</v>
      </c>
      <c r="FD517" s="159">
        <f t="shared" si="366"/>
        <v>0</v>
      </c>
      <c r="FE517" s="159">
        <f t="shared" si="367"/>
        <v>13</v>
      </c>
      <c r="FF517" s="159">
        <f t="shared" si="485"/>
        <v>0</v>
      </c>
      <c r="FG517" s="159">
        <f t="shared" si="485"/>
        <v>0</v>
      </c>
      <c r="FH517" s="159">
        <f t="shared" si="368"/>
        <v>15</v>
      </c>
      <c r="FI517" s="159">
        <v>0</v>
      </c>
      <c r="FJ517" s="159">
        <v>0</v>
      </c>
      <c r="FK517" s="159"/>
      <c r="FL517" s="159"/>
      <c r="FM517" s="208">
        <v>93</v>
      </c>
    </row>
    <row r="518" spans="1:169" ht="18" x14ac:dyDescent="0.2">
      <c r="A518" s="213">
        <v>505</v>
      </c>
      <c r="B518" s="195">
        <v>211423243904</v>
      </c>
      <c r="C518" s="196" t="s">
        <v>1754</v>
      </c>
      <c r="D518" s="197"/>
      <c r="E518" s="198" t="s">
        <v>1755</v>
      </c>
      <c r="F518" s="199">
        <f t="shared" si="243"/>
        <v>2</v>
      </c>
      <c r="G518" s="199">
        <f t="shared" si="244"/>
        <v>2</v>
      </c>
      <c r="H518" s="199">
        <f t="shared" si="245"/>
        <v>2</v>
      </c>
      <c r="I518" s="199">
        <f t="shared" si="246"/>
        <v>2</v>
      </c>
      <c r="J518" s="199">
        <f t="shared" si="247"/>
        <v>2</v>
      </c>
      <c r="K518" s="199">
        <f t="shared" si="248"/>
        <v>2</v>
      </c>
      <c r="L518" s="199">
        <f t="shared" si="249"/>
        <v>2</v>
      </c>
      <c r="M518" s="199">
        <f t="shared" si="250"/>
        <v>2</v>
      </c>
      <c r="N518" s="199">
        <f t="shared" si="251"/>
        <v>1</v>
      </c>
      <c r="O518" s="200">
        <f t="shared" si="252"/>
        <v>0</v>
      </c>
      <c r="P518" s="199">
        <f t="shared" si="253"/>
        <v>0</v>
      </c>
      <c r="Q518" s="199">
        <f t="shared" si="254"/>
        <v>0</v>
      </c>
      <c r="R518" s="199">
        <f t="shared" si="255"/>
        <v>0</v>
      </c>
      <c r="S518" s="201">
        <f t="shared" si="457"/>
        <v>0</v>
      </c>
      <c r="T518" s="202">
        <f t="shared" si="256"/>
        <v>4</v>
      </c>
      <c r="U518" s="199">
        <f t="shared" si="257"/>
        <v>12</v>
      </c>
      <c r="V518" s="199">
        <f t="shared" si="258"/>
        <v>0</v>
      </c>
      <c r="W518" s="199">
        <f t="shared" si="259"/>
        <v>0</v>
      </c>
      <c r="X518" s="201">
        <f t="shared" si="260"/>
        <v>0</v>
      </c>
      <c r="Y518" s="203">
        <f t="shared" si="261"/>
        <v>3</v>
      </c>
      <c r="Z518" s="199">
        <f t="shared" si="262"/>
        <v>12</v>
      </c>
      <c r="AA518" s="199">
        <f t="shared" si="263"/>
        <v>0</v>
      </c>
      <c r="AB518" s="199">
        <f t="shared" si="264"/>
        <v>0</v>
      </c>
      <c r="AC518" s="201">
        <f t="shared" si="265"/>
        <v>0</v>
      </c>
      <c r="AD518" s="202">
        <f t="shared" si="266"/>
        <v>3</v>
      </c>
      <c r="AE518" s="199">
        <f t="shared" si="267"/>
        <v>0</v>
      </c>
      <c r="AF518" s="199">
        <f t="shared" si="268"/>
        <v>0</v>
      </c>
      <c r="AG518" s="199">
        <f t="shared" si="269"/>
        <v>0</v>
      </c>
      <c r="AH518" s="201">
        <f t="shared" si="270"/>
        <v>0</v>
      </c>
      <c r="AI518" s="204">
        <f t="shared" si="271"/>
        <v>4</v>
      </c>
      <c r="AJ518" s="199">
        <f t="shared" si="272"/>
        <v>0</v>
      </c>
      <c r="AK518" s="199">
        <f t="shared" si="273"/>
        <v>0</v>
      </c>
      <c r="AL518" s="199">
        <f t="shared" si="274"/>
        <v>0</v>
      </c>
      <c r="AM518" s="201">
        <f t="shared" si="275"/>
        <v>0</v>
      </c>
      <c r="AN518" s="204">
        <f t="shared" si="276"/>
        <v>4</v>
      </c>
      <c r="AO518" s="199">
        <f t="shared" si="277"/>
        <v>12</v>
      </c>
      <c r="AP518" s="199">
        <f t="shared" si="278"/>
        <v>0</v>
      </c>
      <c r="AQ518" s="199">
        <f t="shared" si="279"/>
        <v>0</v>
      </c>
      <c r="AR518" s="201">
        <f t="shared" si="280"/>
        <v>0</v>
      </c>
      <c r="AS518" s="204">
        <f t="shared" si="281"/>
        <v>3</v>
      </c>
      <c r="AT518" s="199">
        <f t="shared" si="282"/>
        <v>0</v>
      </c>
      <c r="AU518" s="199">
        <f t="shared" si="283"/>
        <v>0</v>
      </c>
      <c r="AV518" s="199">
        <f t="shared" si="284"/>
        <v>0</v>
      </c>
      <c r="AW518" s="201">
        <f t="shared" si="285"/>
        <v>0</v>
      </c>
      <c r="AX518" s="205">
        <f t="shared" si="286"/>
        <v>4</v>
      </c>
      <c r="AY518" s="199">
        <f t="shared" si="287"/>
        <v>12</v>
      </c>
      <c r="AZ518" s="199">
        <f t="shared" si="288"/>
        <v>0</v>
      </c>
      <c r="BA518" s="199">
        <f t="shared" si="289"/>
        <v>0</v>
      </c>
      <c r="BB518" s="201">
        <f t="shared" si="290"/>
        <v>0</v>
      </c>
      <c r="BC518" s="204">
        <f t="shared" si="291"/>
        <v>3</v>
      </c>
      <c r="BD518" s="199">
        <f t="shared" si="292"/>
        <v>7</v>
      </c>
      <c r="BE518" s="199">
        <f t="shared" si="293"/>
        <v>0</v>
      </c>
      <c r="BF518" s="199">
        <f t="shared" si="294"/>
        <v>0</v>
      </c>
      <c r="BG518" s="201">
        <f t="shared" si="295"/>
        <v>0</v>
      </c>
      <c r="BH518" s="204">
        <f t="shared" si="296"/>
        <v>3</v>
      </c>
      <c r="BI518" s="199">
        <f t="shared" si="297"/>
        <v>0</v>
      </c>
      <c r="BJ518" s="199">
        <f t="shared" si="298"/>
        <v>0</v>
      </c>
      <c r="BK518" s="199">
        <f t="shared" si="299"/>
        <v>0</v>
      </c>
      <c r="BL518" s="201">
        <f t="shared" si="300"/>
        <v>0</v>
      </c>
      <c r="BM518" s="206">
        <f t="shared" si="301"/>
        <v>4</v>
      </c>
      <c r="BN518" s="199">
        <f t="shared" si="302"/>
        <v>0</v>
      </c>
      <c r="BO518" s="199">
        <f t="shared" si="303"/>
        <v>0</v>
      </c>
      <c r="BP518" s="199">
        <f t="shared" si="304"/>
        <v>0</v>
      </c>
      <c r="BQ518" s="201">
        <f t="shared" si="305"/>
        <v>0</v>
      </c>
      <c r="BR518" s="207">
        <f t="shared" si="306"/>
        <v>4</v>
      </c>
      <c r="BS518" s="199">
        <f t="shared" si="307"/>
        <v>13</v>
      </c>
      <c r="BT518" s="199">
        <f t="shared" si="308"/>
        <v>0</v>
      </c>
      <c r="BU518" s="199">
        <f t="shared" si="309"/>
        <v>0</v>
      </c>
      <c r="BV518" s="201">
        <f t="shared" si="310"/>
        <v>0</v>
      </c>
      <c r="BW518" s="207">
        <f t="shared" si="311"/>
        <v>3</v>
      </c>
      <c r="BX518" s="208">
        <v>85</v>
      </c>
      <c r="BY518" s="208">
        <v>85</v>
      </c>
      <c r="BZ518" s="193" t="e">
        <f t="shared" si="312"/>
        <v>#VALUE!</v>
      </c>
      <c r="CA518" s="193">
        <f t="shared" si="313"/>
        <v>16</v>
      </c>
      <c r="CB518" s="193" t="e">
        <f t="shared" si="314"/>
        <v>#VALUE!</v>
      </c>
      <c r="CC518" s="193" t="e">
        <f t="shared" si="315"/>
        <v>#VALUE!</v>
      </c>
      <c r="CD518" s="193" t="e">
        <f t="shared" si="316"/>
        <v>#VALUE!</v>
      </c>
      <c r="CE518" s="193" t="e">
        <f t="shared" si="317"/>
        <v>#VALUE!</v>
      </c>
      <c r="CF518" s="193" t="e">
        <f t="shared" si="318"/>
        <v>#VALUE!</v>
      </c>
      <c r="CG518" s="193" t="e">
        <f t="shared" si="319"/>
        <v>#VALUE!</v>
      </c>
      <c r="CH518" s="193" t="e">
        <f t="shared" si="320"/>
        <v>#VALUE!</v>
      </c>
      <c r="CI518" s="193" t="e">
        <f t="shared" si="321"/>
        <v>#VALUE!</v>
      </c>
      <c r="CJ518" s="193" t="e">
        <f t="shared" si="322"/>
        <v>#VALUE!</v>
      </c>
      <c r="CK518" s="193" t="e">
        <f t="shared" si="323"/>
        <v>#VALUE!</v>
      </c>
      <c r="CL518" s="193" t="e">
        <f t="shared" si="324"/>
        <v>#VALUE!</v>
      </c>
      <c r="CM518" s="193" t="e">
        <f t="shared" si="325"/>
        <v>#VALUE!</v>
      </c>
      <c r="CN518" s="193" t="e">
        <f t="shared" si="326"/>
        <v>#VALUE!</v>
      </c>
      <c r="CO518" s="209" t="str">
        <f t="shared" si="327"/>
        <v>2023PEC AI 807</v>
      </c>
      <c r="CP518" s="193" t="e">
        <f t="shared" si="328"/>
        <v>#VALUE!</v>
      </c>
      <c r="CQ518" s="158"/>
      <c r="CR518" s="193">
        <f t="shared" si="329"/>
        <v>15</v>
      </c>
      <c r="CS518" s="193" t="e">
        <f t="shared" si="330"/>
        <v>#VALUE!</v>
      </c>
      <c r="CT518" s="193" t="e">
        <f t="shared" si="331"/>
        <v>#VALUE!</v>
      </c>
      <c r="CU518" s="193" t="e">
        <f t="shared" si="332"/>
        <v>#VALUE!</v>
      </c>
      <c r="CV518" s="193" t="e">
        <f t="shared" si="333"/>
        <v>#VALUE!</v>
      </c>
      <c r="CW518" s="193" t="e">
        <f t="shared" si="334"/>
        <v>#VALUE!</v>
      </c>
      <c r="CX518" s="193" t="e">
        <f t="shared" si="335"/>
        <v>#VALUE!</v>
      </c>
      <c r="CY518" s="193" t="e">
        <f t="shared" si="336"/>
        <v>#VALUE!</v>
      </c>
      <c r="CZ518" s="193" t="e">
        <f t="shared" si="337"/>
        <v>#VALUE!</v>
      </c>
      <c r="DA518" s="193" t="e">
        <f t="shared" si="338"/>
        <v>#VALUE!</v>
      </c>
      <c r="DB518" s="193" t="e">
        <f t="shared" si="339"/>
        <v>#VALUE!</v>
      </c>
      <c r="DC518" s="193" t="e">
        <f t="shared" si="340"/>
        <v>#VALUE!</v>
      </c>
      <c r="DD518" s="193" t="e">
        <f t="shared" si="341"/>
        <v>#VALUE!</v>
      </c>
      <c r="DE518" s="159"/>
      <c r="DF518" s="159" t="e">
        <f t="shared" si="342"/>
        <v>#VALUE!</v>
      </c>
      <c r="DG518" s="159"/>
      <c r="DH518" s="159"/>
      <c r="DI518" s="159"/>
      <c r="DJ518" s="159"/>
      <c r="DK518" s="159"/>
      <c r="DL518" s="159"/>
      <c r="DM518" s="159"/>
      <c r="DN518" s="159"/>
      <c r="DO518" s="159"/>
      <c r="DP518" s="159"/>
      <c r="DQ518" s="159"/>
      <c r="DR518" s="159">
        <f t="shared" si="343"/>
        <v>85</v>
      </c>
      <c r="DS518" s="188">
        <f t="shared" si="344"/>
        <v>17</v>
      </c>
      <c r="DT518" s="159">
        <f t="shared" si="345"/>
        <v>12</v>
      </c>
      <c r="DU518" s="159">
        <f t="shared" si="346"/>
        <v>12</v>
      </c>
      <c r="DV518" s="159">
        <f t="shared" si="347"/>
        <v>12</v>
      </c>
      <c r="DW518" s="159">
        <f t="shared" si="348"/>
        <v>12</v>
      </c>
      <c r="DX518" s="159">
        <f t="shared" si="349"/>
        <v>7</v>
      </c>
      <c r="DY518" s="210">
        <f t="shared" si="350"/>
        <v>13</v>
      </c>
      <c r="DZ518" s="159">
        <f t="shared" si="351"/>
        <v>85</v>
      </c>
      <c r="EA518" s="159">
        <f t="shared" si="352"/>
        <v>17</v>
      </c>
      <c r="EB518" s="159">
        <f t="shared" si="353"/>
        <v>0</v>
      </c>
      <c r="EC518" s="159">
        <f t="shared" si="479"/>
        <v>12</v>
      </c>
      <c r="ED518" s="159">
        <f t="shared" si="479"/>
        <v>12</v>
      </c>
      <c r="EE518" s="159">
        <f t="shared" si="480"/>
        <v>0</v>
      </c>
      <c r="EF518" s="159">
        <f t="shared" si="480"/>
        <v>0</v>
      </c>
      <c r="EG518" s="159">
        <f t="shared" si="354"/>
        <v>12</v>
      </c>
      <c r="EH518" s="159">
        <f t="shared" si="355"/>
        <v>0</v>
      </c>
      <c r="EI518" s="159">
        <f t="shared" si="481"/>
        <v>12</v>
      </c>
      <c r="EJ518" s="159">
        <f t="shared" si="481"/>
        <v>7</v>
      </c>
      <c r="EK518" s="159">
        <f t="shared" si="482"/>
        <v>0</v>
      </c>
      <c r="EL518" s="159">
        <f t="shared" si="482"/>
        <v>0</v>
      </c>
      <c r="EM518" s="159">
        <f t="shared" si="356"/>
        <v>13</v>
      </c>
      <c r="EN518" s="159"/>
      <c r="EO518" s="159"/>
      <c r="EP518" s="188">
        <f t="shared" si="357"/>
        <v>17</v>
      </c>
      <c r="EQ518" s="159">
        <f t="shared" si="358"/>
        <v>14</v>
      </c>
      <c r="ER518" s="159">
        <f t="shared" si="359"/>
        <v>15</v>
      </c>
      <c r="ES518" s="159">
        <f t="shared" si="360"/>
        <v>15</v>
      </c>
      <c r="ET518" s="159">
        <f t="shared" si="361"/>
        <v>10</v>
      </c>
      <c r="EU518" s="159">
        <f t="shared" si="362"/>
        <v>14</v>
      </c>
      <c r="EV518" s="159"/>
      <c r="EW518" s="159">
        <f t="shared" si="363"/>
        <v>85</v>
      </c>
      <c r="EX518" s="159">
        <f t="shared" si="364"/>
        <v>17</v>
      </c>
      <c r="EY518" s="159">
        <f t="shared" si="365"/>
        <v>0</v>
      </c>
      <c r="EZ518" s="159">
        <f t="shared" si="483"/>
        <v>14</v>
      </c>
      <c r="FA518" s="159">
        <f t="shared" si="483"/>
        <v>15</v>
      </c>
      <c r="FB518" s="159">
        <f t="shared" si="484"/>
        <v>0</v>
      </c>
      <c r="FC518" s="159">
        <f t="shared" si="484"/>
        <v>0</v>
      </c>
      <c r="FD518" s="159">
        <f t="shared" si="366"/>
        <v>15</v>
      </c>
      <c r="FE518" s="159">
        <f t="shared" si="367"/>
        <v>0</v>
      </c>
      <c r="FF518" s="159">
        <f t="shared" si="485"/>
        <v>10</v>
      </c>
      <c r="FG518" s="159">
        <f t="shared" si="485"/>
        <v>14</v>
      </c>
      <c r="FH518" s="159">
        <f t="shared" si="368"/>
        <v>0</v>
      </c>
      <c r="FI518" s="159">
        <v>0</v>
      </c>
      <c r="FJ518" s="159">
        <v>0</v>
      </c>
      <c r="FK518" s="159"/>
      <c r="FL518" s="159"/>
      <c r="FM518" s="208">
        <v>85</v>
      </c>
    </row>
    <row r="519" spans="1:169" ht="18" x14ac:dyDescent="0.2">
      <c r="A519" s="194">
        <v>506</v>
      </c>
      <c r="B519" s="195">
        <v>211423243905</v>
      </c>
      <c r="C519" s="196" t="s">
        <v>1756</v>
      </c>
      <c r="D519" s="197"/>
      <c r="E519" s="198" t="s">
        <v>1671</v>
      </c>
      <c r="F519" s="199">
        <f t="shared" si="243"/>
        <v>2</v>
      </c>
      <c r="G519" s="199">
        <f t="shared" si="244"/>
        <v>2</v>
      </c>
      <c r="H519" s="199">
        <f t="shared" si="245"/>
        <v>2</v>
      </c>
      <c r="I519" s="199">
        <f t="shared" si="246"/>
        <v>2</v>
      </c>
      <c r="J519" s="199">
        <f t="shared" si="247"/>
        <v>2</v>
      </c>
      <c r="K519" s="199">
        <f t="shared" si="248"/>
        <v>2</v>
      </c>
      <c r="L519" s="199">
        <f t="shared" si="249"/>
        <v>2</v>
      </c>
      <c r="M519" s="199">
        <f t="shared" si="250"/>
        <v>2</v>
      </c>
      <c r="N519" s="199">
        <f t="shared" si="251"/>
        <v>0</v>
      </c>
      <c r="O519" s="200">
        <f t="shared" si="252"/>
        <v>0</v>
      </c>
      <c r="P519" s="199">
        <f t="shared" si="253"/>
        <v>12</v>
      </c>
      <c r="Q519" s="199">
        <f t="shared" si="254"/>
        <v>0</v>
      </c>
      <c r="R519" s="199">
        <f t="shared" si="255"/>
        <v>0</v>
      </c>
      <c r="S519" s="201">
        <f t="shared" si="457"/>
        <v>0</v>
      </c>
      <c r="T519" s="202">
        <f t="shared" si="256"/>
        <v>3</v>
      </c>
      <c r="U519" s="199">
        <f t="shared" si="257"/>
        <v>0</v>
      </c>
      <c r="V519" s="199">
        <f t="shared" si="258"/>
        <v>0</v>
      </c>
      <c r="W519" s="199">
        <f t="shared" si="259"/>
        <v>0</v>
      </c>
      <c r="X519" s="201">
        <f t="shared" si="260"/>
        <v>0</v>
      </c>
      <c r="Y519" s="203">
        <f t="shared" si="261"/>
        <v>4</v>
      </c>
      <c r="Z519" s="199">
        <f t="shared" si="262"/>
        <v>0</v>
      </c>
      <c r="AA519" s="199">
        <f t="shared" si="263"/>
        <v>0</v>
      </c>
      <c r="AB519" s="199">
        <f t="shared" si="264"/>
        <v>0</v>
      </c>
      <c r="AC519" s="201">
        <f t="shared" si="265"/>
        <v>0</v>
      </c>
      <c r="AD519" s="202">
        <f t="shared" si="266"/>
        <v>4</v>
      </c>
      <c r="AE519" s="199">
        <f t="shared" si="267"/>
        <v>12</v>
      </c>
      <c r="AF519" s="199">
        <f t="shared" si="268"/>
        <v>0</v>
      </c>
      <c r="AG519" s="199">
        <f t="shared" si="269"/>
        <v>0</v>
      </c>
      <c r="AH519" s="201">
        <f t="shared" si="270"/>
        <v>0</v>
      </c>
      <c r="AI519" s="204">
        <f t="shared" si="271"/>
        <v>3</v>
      </c>
      <c r="AJ519" s="199">
        <f t="shared" si="272"/>
        <v>10</v>
      </c>
      <c r="AK519" s="199">
        <f t="shared" si="273"/>
        <v>0</v>
      </c>
      <c r="AL519" s="199">
        <f t="shared" si="274"/>
        <v>0</v>
      </c>
      <c r="AM519" s="201">
        <f t="shared" si="275"/>
        <v>0</v>
      </c>
      <c r="AN519" s="204">
        <f t="shared" si="276"/>
        <v>3</v>
      </c>
      <c r="AO519" s="199">
        <f t="shared" si="277"/>
        <v>0</v>
      </c>
      <c r="AP519" s="199">
        <f t="shared" si="278"/>
        <v>0</v>
      </c>
      <c r="AQ519" s="199">
        <f t="shared" si="279"/>
        <v>0</v>
      </c>
      <c r="AR519" s="201">
        <f t="shared" si="280"/>
        <v>0</v>
      </c>
      <c r="AS519" s="204">
        <f t="shared" si="281"/>
        <v>4</v>
      </c>
      <c r="AT519" s="199">
        <f t="shared" si="282"/>
        <v>12</v>
      </c>
      <c r="AU519" s="199">
        <f t="shared" si="283"/>
        <v>0</v>
      </c>
      <c r="AV519" s="199">
        <f t="shared" si="284"/>
        <v>0</v>
      </c>
      <c r="AW519" s="201">
        <f t="shared" si="285"/>
        <v>0</v>
      </c>
      <c r="AX519" s="205">
        <f t="shared" si="286"/>
        <v>3</v>
      </c>
      <c r="AY519" s="199">
        <f t="shared" si="287"/>
        <v>0</v>
      </c>
      <c r="AZ519" s="199">
        <f t="shared" si="288"/>
        <v>0</v>
      </c>
      <c r="BA519" s="199">
        <f t="shared" si="289"/>
        <v>0</v>
      </c>
      <c r="BB519" s="201">
        <f t="shared" si="290"/>
        <v>0</v>
      </c>
      <c r="BC519" s="204">
        <f t="shared" si="291"/>
        <v>4</v>
      </c>
      <c r="BD519" s="199">
        <f t="shared" si="292"/>
        <v>0</v>
      </c>
      <c r="BE519" s="199">
        <f t="shared" si="293"/>
        <v>0</v>
      </c>
      <c r="BF519" s="199">
        <f t="shared" si="294"/>
        <v>0</v>
      </c>
      <c r="BG519" s="201">
        <f t="shared" si="295"/>
        <v>0</v>
      </c>
      <c r="BH519" s="204">
        <f t="shared" si="296"/>
        <v>4</v>
      </c>
      <c r="BI519" s="199">
        <f t="shared" si="297"/>
        <v>6</v>
      </c>
      <c r="BJ519" s="199">
        <f t="shared" si="298"/>
        <v>0</v>
      </c>
      <c r="BK519" s="199">
        <f t="shared" si="299"/>
        <v>0</v>
      </c>
      <c r="BL519" s="201">
        <f t="shared" si="300"/>
        <v>0</v>
      </c>
      <c r="BM519" s="206">
        <f t="shared" si="301"/>
        <v>3</v>
      </c>
      <c r="BN519" s="199">
        <f t="shared" si="302"/>
        <v>12</v>
      </c>
      <c r="BO519" s="199">
        <f t="shared" si="303"/>
        <v>0</v>
      </c>
      <c r="BP519" s="199">
        <f t="shared" si="304"/>
        <v>0</v>
      </c>
      <c r="BQ519" s="201">
        <f t="shared" si="305"/>
        <v>0</v>
      </c>
      <c r="BR519" s="207">
        <f t="shared" si="306"/>
        <v>3</v>
      </c>
      <c r="BS519" s="199">
        <f t="shared" si="307"/>
        <v>0</v>
      </c>
      <c r="BT519" s="199">
        <f t="shared" si="308"/>
        <v>0</v>
      </c>
      <c r="BU519" s="199">
        <f t="shared" si="309"/>
        <v>0</v>
      </c>
      <c r="BV519" s="201">
        <f t="shared" si="310"/>
        <v>0</v>
      </c>
      <c r="BW519" s="207">
        <f t="shared" si="311"/>
        <v>4</v>
      </c>
      <c r="BX519" s="208">
        <v>80</v>
      </c>
      <c r="BY519" s="208">
        <v>80</v>
      </c>
      <c r="BZ519" s="193" t="e">
        <f t="shared" si="312"/>
        <v>#VALUE!</v>
      </c>
      <c r="CA519" s="193">
        <f t="shared" si="313"/>
        <v>14</v>
      </c>
      <c r="CB519" s="193" t="e">
        <f t="shared" si="314"/>
        <v>#VALUE!</v>
      </c>
      <c r="CC519" s="193" t="e">
        <f t="shared" si="315"/>
        <v>#VALUE!</v>
      </c>
      <c r="CD519" s="193" t="e">
        <f t="shared" si="316"/>
        <v>#VALUE!</v>
      </c>
      <c r="CE519" s="193" t="e">
        <f t="shared" si="317"/>
        <v>#VALUE!</v>
      </c>
      <c r="CF519" s="193" t="e">
        <f t="shared" si="318"/>
        <v>#VALUE!</v>
      </c>
      <c r="CG519" s="193" t="e">
        <f t="shared" si="319"/>
        <v>#VALUE!</v>
      </c>
      <c r="CH519" s="193" t="e">
        <f t="shared" si="320"/>
        <v>#VALUE!</v>
      </c>
      <c r="CI519" s="193" t="e">
        <f t="shared" si="321"/>
        <v>#VALUE!</v>
      </c>
      <c r="CJ519" s="193" t="e">
        <f t="shared" si="322"/>
        <v>#VALUE!</v>
      </c>
      <c r="CK519" s="193" t="e">
        <f t="shared" si="323"/>
        <v>#VALUE!</v>
      </c>
      <c r="CL519" s="193" t="e">
        <f t="shared" si="324"/>
        <v>#VALUE!</v>
      </c>
      <c r="CM519" s="193" t="e">
        <f t="shared" si="325"/>
        <v>#VALUE!</v>
      </c>
      <c r="CN519" s="193" t="e">
        <f t="shared" si="326"/>
        <v>#VALUE!</v>
      </c>
      <c r="CO519" s="209" t="str">
        <f t="shared" si="327"/>
        <v>2023PEC AI 802</v>
      </c>
      <c r="CP519" s="193" t="e">
        <f t="shared" si="328"/>
        <v>#VALUE!</v>
      </c>
      <c r="CQ519" s="158"/>
      <c r="CR519" s="193">
        <f t="shared" si="329"/>
        <v>13</v>
      </c>
      <c r="CS519" s="193" t="e">
        <f t="shared" si="330"/>
        <v>#VALUE!</v>
      </c>
      <c r="CT519" s="193" t="e">
        <f t="shared" si="331"/>
        <v>#VALUE!</v>
      </c>
      <c r="CU519" s="193" t="e">
        <f t="shared" si="332"/>
        <v>#VALUE!</v>
      </c>
      <c r="CV519" s="193" t="e">
        <f t="shared" si="333"/>
        <v>#VALUE!</v>
      </c>
      <c r="CW519" s="193" t="e">
        <f t="shared" si="334"/>
        <v>#VALUE!</v>
      </c>
      <c r="CX519" s="193" t="e">
        <f t="shared" si="335"/>
        <v>#VALUE!</v>
      </c>
      <c r="CY519" s="193" t="e">
        <f t="shared" si="336"/>
        <v>#VALUE!</v>
      </c>
      <c r="CZ519" s="193" t="e">
        <f t="shared" si="337"/>
        <v>#VALUE!</v>
      </c>
      <c r="DA519" s="193" t="e">
        <f t="shared" si="338"/>
        <v>#VALUE!</v>
      </c>
      <c r="DB519" s="193" t="e">
        <f t="shared" si="339"/>
        <v>#VALUE!</v>
      </c>
      <c r="DC519" s="193" t="e">
        <f t="shared" si="340"/>
        <v>#VALUE!</v>
      </c>
      <c r="DD519" s="193" t="e">
        <f t="shared" si="341"/>
        <v>#VALUE!</v>
      </c>
      <c r="DE519" s="159"/>
      <c r="DF519" s="159" t="e">
        <f t="shared" si="342"/>
        <v>#VALUE!</v>
      </c>
      <c r="DG519" s="159"/>
      <c r="DH519" s="159"/>
      <c r="DI519" s="159"/>
      <c r="DJ519" s="159"/>
      <c r="DK519" s="159"/>
      <c r="DL519" s="159"/>
      <c r="DM519" s="159"/>
      <c r="DN519" s="159"/>
      <c r="DO519" s="159"/>
      <c r="DP519" s="159"/>
      <c r="DQ519" s="159"/>
      <c r="DR519" s="159">
        <f t="shared" si="343"/>
        <v>80</v>
      </c>
      <c r="DS519" s="188">
        <f t="shared" si="344"/>
        <v>16</v>
      </c>
      <c r="DT519" s="159">
        <f t="shared" si="345"/>
        <v>12</v>
      </c>
      <c r="DU519" s="159">
        <f t="shared" si="346"/>
        <v>12</v>
      </c>
      <c r="DV519" s="159">
        <f t="shared" si="347"/>
        <v>10</v>
      </c>
      <c r="DW519" s="159">
        <f t="shared" si="348"/>
        <v>12</v>
      </c>
      <c r="DX519" s="159">
        <f t="shared" si="349"/>
        <v>6</v>
      </c>
      <c r="DY519" s="210">
        <f t="shared" si="350"/>
        <v>12</v>
      </c>
      <c r="DZ519" s="159">
        <f t="shared" si="351"/>
        <v>80</v>
      </c>
      <c r="EA519" s="159">
        <f t="shared" si="352"/>
        <v>16</v>
      </c>
      <c r="EB519" s="159">
        <f t="shared" si="353"/>
        <v>12</v>
      </c>
      <c r="EC519" s="159">
        <f t="shared" si="479"/>
        <v>0</v>
      </c>
      <c r="ED519" s="159">
        <f t="shared" si="479"/>
        <v>0</v>
      </c>
      <c r="EE519" s="159">
        <f t="shared" si="480"/>
        <v>12</v>
      </c>
      <c r="EF519" s="159">
        <f t="shared" si="480"/>
        <v>10</v>
      </c>
      <c r="EG519" s="159">
        <f t="shared" si="354"/>
        <v>0</v>
      </c>
      <c r="EH519" s="159">
        <f t="shared" si="355"/>
        <v>12</v>
      </c>
      <c r="EI519" s="159">
        <f t="shared" si="481"/>
        <v>0</v>
      </c>
      <c r="EJ519" s="159">
        <f t="shared" si="481"/>
        <v>0</v>
      </c>
      <c r="EK519" s="159">
        <f t="shared" si="482"/>
        <v>6</v>
      </c>
      <c r="EL519" s="159">
        <f t="shared" si="482"/>
        <v>12</v>
      </c>
      <c r="EM519" s="159">
        <f t="shared" si="356"/>
        <v>0</v>
      </c>
      <c r="EN519" s="159"/>
      <c r="EO519" s="159"/>
      <c r="EP519" s="188">
        <f t="shared" si="357"/>
        <v>16</v>
      </c>
      <c r="EQ519" s="159">
        <f t="shared" si="358"/>
        <v>14</v>
      </c>
      <c r="ER519" s="159">
        <f t="shared" si="359"/>
        <v>14</v>
      </c>
      <c r="ES519" s="159">
        <f t="shared" si="360"/>
        <v>12</v>
      </c>
      <c r="ET519" s="159">
        <f t="shared" si="361"/>
        <v>11</v>
      </c>
      <c r="EU519" s="159">
        <f t="shared" si="362"/>
        <v>13</v>
      </c>
      <c r="EV519" s="159"/>
      <c r="EW519" s="159">
        <f t="shared" si="363"/>
        <v>80</v>
      </c>
      <c r="EX519" s="159">
        <f t="shared" si="364"/>
        <v>16</v>
      </c>
      <c r="EY519" s="159">
        <f t="shared" si="365"/>
        <v>14</v>
      </c>
      <c r="EZ519" s="159">
        <f t="shared" si="483"/>
        <v>0</v>
      </c>
      <c r="FA519" s="159">
        <f t="shared" si="483"/>
        <v>0</v>
      </c>
      <c r="FB519" s="159">
        <f t="shared" si="484"/>
        <v>14</v>
      </c>
      <c r="FC519" s="159">
        <f t="shared" si="484"/>
        <v>12</v>
      </c>
      <c r="FD519" s="159">
        <f t="shared" si="366"/>
        <v>0</v>
      </c>
      <c r="FE519" s="159">
        <f t="shared" si="367"/>
        <v>11</v>
      </c>
      <c r="FF519" s="159">
        <f t="shared" si="485"/>
        <v>0</v>
      </c>
      <c r="FG519" s="159">
        <f t="shared" si="485"/>
        <v>0</v>
      </c>
      <c r="FH519" s="159">
        <f t="shared" si="368"/>
        <v>13</v>
      </c>
      <c r="FI519" s="159">
        <v>0</v>
      </c>
      <c r="FJ519" s="159">
        <v>0</v>
      </c>
      <c r="FK519" s="159"/>
      <c r="FL519" s="159"/>
      <c r="FM519" s="208">
        <v>80</v>
      </c>
    </row>
    <row r="520" spans="1:169" ht="18" x14ac:dyDescent="0.2">
      <c r="A520" s="213">
        <v>507</v>
      </c>
      <c r="B520" s="195">
        <v>211423243906</v>
      </c>
      <c r="C520" s="196" t="s">
        <v>1757</v>
      </c>
      <c r="D520" s="214"/>
      <c r="E520" s="198" t="s">
        <v>1672</v>
      </c>
      <c r="F520" s="215">
        <f t="shared" si="243"/>
        <v>2</v>
      </c>
      <c r="G520" s="215">
        <f t="shared" si="244"/>
        <v>2</v>
      </c>
      <c r="H520" s="215">
        <f t="shared" si="245"/>
        <v>2</v>
      </c>
      <c r="I520" s="215">
        <f t="shared" si="246"/>
        <v>2</v>
      </c>
      <c r="J520" s="215">
        <f t="shared" si="247"/>
        <v>2</v>
      </c>
      <c r="K520" s="215">
        <f t="shared" si="248"/>
        <v>2</v>
      </c>
      <c r="L520" s="215">
        <f t="shared" si="249"/>
        <v>2</v>
      </c>
      <c r="M520" s="215">
        <f t="shared" si="250"/>
        <v>2</v>
      </c>
      <c r="N520" s="215">
        <f t="shared" si="251"/>
        <v>0</v>
      </c>
      <c r="O520" s="216">
        <f t="shared" si="252"/>
        <v>0</v>
      </c>
      <c r="P520" s="215">
        <f t="shared" si="253"/>
        <v>0</v>
      </c>
      <c r="Q520" s="215">
        <f t="shared" si="254"/>
        <v>0</v>
      </c>
      <c r="R520" s="215">
        <f t="shared" si="255"/>
        <v>0</v>
      </c>
      <c r="S520" s="217">
        <f t="shared" si="457"/>
        <v>0</v>
      </c>
      <c r="T520" s="218">
        <f t="shared" si="256"/>
        <v>4</v>
      </c>
      <c r="U520" s="215">
        <f t="shared" si="257"/>
        <v>11</v>
      </c>
      <c r="V520" s="215">
        <f t="shared" si="258"/>
        <v>0</v>
      </c>
      <c r="W520" s="215">
        <f t="shared" si="259"/>
        <v>0</v>
      </c>
      <c r="X520" s="217">
        <f t="shared" si="260"/>
        <v>0</v>
      </c>
      <c r="Y520" s="219">
        <f t="shared" si="261"/>
        <v>3</v>
      </c>
      <c r="Z520" s="215">
        <f t="shared" si="262"/>
        <v>12</v>
      </c>
      <c r="AA520" s="215">
        <f t="shared" si="263"/>
        <v>0</v>
      </c>
      <c r="AB520" s="215">
        <f t="shared" si="264"/>
        <v>0</v>
      </c>
      <c r="AC520" s="217">
        <f t="shared" si="265"/>
        <v>0</v>
      </c>
      <c r="AD520" s="218">
        <f t="shared" si="266"/>
        <v>3</v>
      </c>
      <c r="AE520" s="215">
        <f t="shared" si="267"/>
        <v>0</v>
      </c>
      <c r="AF520" s="215">
        <f t="shared" si="268"/>
        <v>0</v>
      </c>
      <c r="AG520" s="215">
        <f t="shared" si="269"/>
        <v>0</v>
      </c>
      <c r="AH520" s="217">
        <f t="shared" si="270"/>
        <v>0</v>
      </c>
      <c r="AI520" s="220">
        <f t="shared" si="271"/>
        <v>4</v>
      </c>
      <c r="AJ520" s="215">
        <f t="shared" si="272"/>
        <v>0</v>
      </c>
      <c r="AK520" s="215">
        <f t="shared" si="273"/>
        <v>0</v>
      </c>
      <c r="AL520" s="215">
        <f t="shared" si="274"/>
        <v>0</v>
      </c>
      <c r="AM520" s="217">
        <f t="shared" si="275"/>
        <v>0</v>
      </c>
      <c r="AN520" s="220">
        <f t="shared" si="276"/>
        <v>4</v>
      </c>
      <c r="AO520" s="215">
        <f t="shared" si="277"/>
        <v>12</v>
      </c>
      <c r="AP520" s="215">
        <f t="shared" si="278"/>
        <v>0</v>
      </c>
      <c r="AQ520" s="215">
        <f t="shared" si="279"/>
        <v>0</v>
      </c>
      <c r="AR520" s="217">
        <f t="shared" si="280"/>
        <v>0</v>
      </c>
      <c r="AS520" s="220">
        <f t="shared" si="281"/>
        <v>3</v>
      </c>
      <c r="AT520" s="215">
        <f t="shared" si="282"/>
        <v>0</v>
      </c>
      <c r="AU520" s="215">
        <f t="shared" si="283"/>
        <v>0</v>
      </c>
      <c r="AV520" s="215">
        <f t="shared" si="284"/>
        <v>0</v>
      </c>
      <c r="AW520" s="217">
        <f t="shared" si="285"/>
        <v>0</v>
      </c>
      <c r="AX520" s="221">
        <f t="shared" si="286"/>
        <v>4</v>
      </c>
      <c r="AY520" s="215">
        <f t="shared" si="287"/>
        <v>12</v>
      </c>
      <c r="AZ520" s="215">
        <f t="shared" si="288"/>
        <v>0</v>
      </c>
      <c r="BA520" s="215">
        <f t="shared" si="289"/>
        <v>0</v>
      </c>
      <c r="BB520" s="217">
        <f t="shared" si="290"/>
        <v>0</v>
      </c>
      <c r="BC520" s="220">
        <f t="shared" si="291"/>
        <v>3</v>
      </c>
      <c r="BD520" s="215">
        <f t="shared" si="292"/>
        <v>5</v>
      </c>
      <c r="BE520" s="215">
        <f t="shared" si="293"/>
        <v>0</v>
      </c>
      <c r="BF520" s="215">
        <f t="shared" si="294"/>
        <v>0</v>
      </c>
      <c r="BG520" s="217">
        <f t="shared" si="295"/>
        <v>0</v>
      </c>
      <c r="BH520" s="220">
        <f t="shared" si="296"/>
        <v>3</v>
      </c>
      <c r="BI520" s="215">
        <f t="shared" si="297"/>
        <v>0</v>
      </c>
      <c r="BJ520" s="215">
        <f t="shared" si="298"/>
        <v>0</v>
      </c>
      <c r="BK520" s="215">
        <f t="shared" si="299"/>
        <v>0</v>
      </c>
      <c r="BL520" s="217">
        <f t="shared" si="300"/>
        <v>0</v>
      </c>
      <c r="BM520" s="222">
        <f t="shared" si="301"/>
        <v>4</v>
      </c>
      <c r="BN520" s="215">
        <f t="shared" si="302"/>
        <v>0</v>
      </c>
      <c r="BO520" s="215">
        <f t="shared" si="303"/>
        <v>0</v>
      </c>
      <c r="BP520" s="215">
        <f t="shared" si="304"/>
        <v>0</v>
      </c>
      <c r="BQ520" s="217">
        <f t="shared" si="305"/>
        <v>0</v>
      </c>
      <c r="BR520" s="223">
        <f t="shared" si="306"/>
        <v>4</v>
      </c>
      <c r="BS520" s="215">
        <f t="shared" si="307"/>
        <v>12</v>
      </c>
      <c r="BT520" s="215">
        <f t="shared" si="308"/>
        <v>0</v>
      </c>
      <c r="BU520" s="215">
        <f t="shared" si="309"/>
        <v>0</v>
      </c>
      <c r="BV520" s="217">
        <f t="shared" si="310"/>
        <v>0</v>
      </c>
      <c r="BW520" s="223">
        <f t="shared" si="311"/>
        <v>3</v>
      </c>
      <c r="BX520" s="208">
        <v>80</v>
      </c>
      <c r="BY520" s="208">
        <v>80</v>
      </c>
      <c r="BZ520" s="193" t="e">
        <f t="shared" si="312"/>
        <v>#VALUE!</v>
      </c>
      <c r="CA520" s="193">
        <f t="shared" si="313"/>
        <v>14</v>
      </c>
      <c r="CB520" s="193" t="e">
        <f t="shared" si="314"/>
        <v>#VALUE!</v>
      </c>
      <c r="CC520" s="193" t="e">
        <f t="shared" si="315"/>
        <v>#VALUE!</v>
      </c>
      <c r="CD520" s="193" t="e">
        <f t="shared" si="316"/>
        <v>#VALUE!</v>
      </c>
      <c r="CE520" s="193" t="e">
        <f t="shared" si="317"/>
        <v>#VALUE!</v>
      </c>
      <c r="CF520" s="193" t="e">
        <f t="shared" si="318"/>
        <v>#VALUE!</v>
      </c>
      <c r="CG520" s="193" t="e">
        <f t="shared" si="319"/>
        <v>#VALUE!</v>
      </c>
      <c r="CH520" s="193" t="e">
        <f t="shared" si="320"/>
        <v>#VALUE!</v>
      </c>
      <c r="CI520" s="193" t="e">
        <f t="shared" si="321"/>
        <v>#VALUE!</v>
      </c>
      <c r="CJ520" s="193" t="e">
        <f t="shared" si="322"/>
        <v>#VALUE!</v>
      </c>
      <c r="CK520" s="193" t="e">
        <f t="shared" si="323"/>
        <v>#VALUE!</v>
      </c>
      <c r="CL520" s="193" t="e">
        <f t="shared" si="324"/>
        <v>#VALUE!</v>
      </c>
      <c r="CM520" s="193" t="e">
        <f t="shared" si="325"/>
        <v>#VALUE!</v>
      </c>
      <c r="CN520" s="193" t="e">
        <f t="shared" si="326"/>
        <v>#VALUE!</v>
      </c>
      <c r="CO520" s="209" t="str">
        <f t="shared" si="327"/>
        <v>2023PEC AI 803</v>
      </c>
      <c r="CP520" s="193" t="e">
        <f t="shared" si="328"/>
        <v>#VALUE!</v>
      </c>
      <c r="CQ520" s="158"/>
      <c r="CR520" s="193">
        <f t="shared" si="329"/>
        <v>13</v>
      </c>
      <c r="CS520" s="193" t="e">
        <f t="shared" si="330"/>
        <v>#VALUE!</v>
      </c>
      <c r="CT520" s="193" t="e">
        <f t="shared" si="331"/>
        <v>#VALUE!</v>
      </c>
      <c r="CU520" s="193" t="e">
        <f t="shared" si="332"/>
        <v>#VALUE!</v>
      </c>
      <c r="CV520" s="193" t="e">
        <f t="shared" si="333"/>
        <v>#VALUE!</v>
      </c>
      <c r="CW520" s="193" t="e">
        <f t="shared" si="334"/>
        <v>#VALUE!</v>
      </c>
      <c r="CX520" s="193" t="e">
        <f t="shared" si="335"/>
        <v>#VALUE!</v>
      </c>
      <c r="CY520" s="193" t="e">
        <f t="shared" si="336"/>
        <v>#VALUE!</v>
      </c>
      <c r="CZ520" s="193" t="e">
        <f t="shared" si="337"/>
        <v>#VALUE!</v>
      </c>
      <c r="DA520" s="193" t="e">
        <f t="shared" si="338"/>
        <v>#VALUE!</v>
      </c>
      <c r="DB520" s="193" t="e">
        <f t="shared" si="339"/>
        <v>#VALUE!</v>
      </c>
      <c r="DC520" s="193" t="e">
        <f t="shared" si="340"/>
        <v>#VALUE!</v>
      </c>
      <c r="DD520" s="193" t="e">
        <f t="shared" si="341"/>
        <v>#VALUE!</v>
      </c>
      <c r="DE520" s="159"/>
      <c r="DF520" s="159" t="e">
        <f t="shared" si="342"/>
        <v>#VALUE!</v>
      </c>
      <c r="DG520" s="159"/>
      <c r="DH520" s="159"/>
      <c r="DI520" s="159"/>
      <c r="DJ520" s="159"/>
      <c r="DK520" s="159"/>
      <c r="DL520" s="159"/>
      <c r="DM520" s="159"/>
      <c r="DN520" s="159"/>
      <c r="DO520" s="159"/>
      <c r="DP520" s="159"/>
      <c r="DQ520" s="159"/>
      <c r="DR520" s="159">
        <f t="shared" si="343"/>
        <v>80</v>
      </c>
      <c r="DS520" s="188">
        <f t="shared" si="344"/>
        <v>16</v>
      </c>
      <c r="DT520" s="159">
        <f t="shared" si="345"/>
        <v>11</v>
      </c>
      <c r="DU520" s="159">
        <f t="shared" si="346"/>
        <v>12</v>
      </c>
      <c r="DV520" s="159">
        <f t="shared" si="347"/>
        <v>12</v>
      </c>
      <c r="DW520" s="159">
        <f t="shared" si="348"/>
        <v>12</v>
      </c>
      <c r="DX520" s="159">
        <f t="shared" si="349"/>
        <v>5</v>
      </c>
      <c r="DY520" s="210">
        <f t="shared" si="350"/>
        <v>12</v>
      </c>
      <c r="DZ520" s="159">
        <f t="shared" si="351"/>
        <v>80</v>
      </c>
      <c r="EA520" s="159">
        <f t="shared" si="352"/>
        <v>16</v>
      </c>
      <c r="EB520" s="159">
        <f t="shared" si="353"/>
        <v>0</v>
      </c>
      <c r="EC520" s="159">
        <f t="shared" si="479"/>
        <v>11</v>
      </c>
      <c r="ED520" s="159">
        <f t="shared" si="479"/>
        <v>12</v>
      </c>
      <c r="EE520" s="159">
        <f t="shared" si="480"/>
        <v>0</v>
      </c>
      <c r="EF520" s="159">
        <f t="shared" si="480"/>
        <v>0</v>
      </c>
      <c r="EG520" s="159">
        <f t="shared" si="354"/>
        <v>12</v>
      </c>
      <c r="EH520" s="159">
        <f t="shared" si="355"/>
        <v>0</v>
      </c>
      <c r="EI520" s="159">
        <f t="shared" si="481"/>
        <v>12</v>
      </c>
      <c r="EJ520" s="159">
        <f t="shared" si="481"/>
        <v>5</v>
      </c>
      <c r="EK520" s="159">
        <f t="shared" si="482"/>
        <v>0</v>
      </c>
      <c r="EL520" s="159">
        <f t="shared" si="482"/>
        <v>0</v>
      </c>
      <c r="EM520" s="159">
        <f t="shared" si="356"/>
        <v>12</v>
      </c>
      <c r="EN520" s="159"/>
      <c r="EO520" s="159"/>
      <c r="EP520" s="188">
        <f t="shared" si="357"/>
        <v>16</v>
      </c>
      <c r="EQ520" s="159">
        <f t="shared" si="358"/>
        <v>13</v>
      </c>
      <c r="ER520" s="159">
        <f t="shared" si="359"/>
        <v>14</v>
      </c>
      <c r="ES520" s="159">
        <f t="shared" si="360"/>
        <v>14</v>
      </c>
      <c r="ET520" s="159">
        <f t="shared" si="361"/>
        <v>10</v>
      </c>
      <c r="EU520" s="159">
        <f t="shared" si="362"/>
        <v>13</v>
      </c>
      <c r="EV520" s="159"/>
      <c r="EW520" s="159">
        <f t="shared" si="363"/>
        <v>80</v>
      </c>
      <c r="EX520" s="159">
        <f t="shared" si="364"/>
        <v>16</v>
      </c>
      <c r="EY520" s="159">
        <f t="shared" si="365"/>
        <v>0</v>
      </c>
      <c r="EZ520" s="159">
        <f t="shared" si="483"/>
        <v>13</v>
      </c>
      <c r="FA520" s="159">
        <f t="shared" si="483"/>
        <v>14</v>
      </c>
      <c r="FB520" s="159">
        <f t="shared" si="484"/>
        <v>0</v>
      </c>
      <c r="FC520" s="159">
        <f t="shared" si="484"/>
        <v>0</v>
      </c>
      <c r="FD520" s="159">
        <f t="shared" si="366"/>
        <v>14</v>
      </c>
      <c r="FE520" s="159">
        <f t="shared" si="367"/>
        <v>0</v>
      </c>
      <c r="FF520" s="159">
        <f t="shared" si="485"/>
        <v>10</v>
      </c>
      <c r="FG520" s="159">
        <f t="shared" si="485"/>
        <v>13</v>
      </c>
      <c r="FH520" s="159">
        <f t="shared" si="368"/>
        <v>0</v>
      </c>
      <c r="FI520" s="159">
        <v>0</v>
      </c>
      <c r="FJ520" s="159">
        <v>0</v>
      </c>
      <c r="FK520" s="159"/>
      <c r="FL520" s="159"/>
      <c r="FM520" s="208">
        <v>80</v>
      </c>
    </row>
    <row r="521" spans="1:169" ht="18" x14ac:dyDescent="0.2">
      <c r="A521" s="224">
        <v>508</v>
      </c>
      <c r="B521" s="195">
        <v>211423243907</v>
      </c>
      <c r="C521" s="196" t="s">
        <v>1758</v>
      </c>
      <c r="D521" s="197"/>
      <c r="E521" s="198" t="s">
        <v>1759</v>
      </c>
      <c r="F521" s="225">
        <f t="shared" si="243"/>
        <v>2</v>
      </c>
      <c r="G521" s="225">
        <f t="shared" si="244"/>
        <v>2</v>
      </c>
      <c r="H521" s="225">
        <f t="shared" si="245"/>
        <v>2</v>
      </c>
      <c r="I521" s="225">
        <f t="shared" si="246"/>
        <v>2</v>
      </c>
      <c r="J521" s="225">
        <f t="shared" si="247"/>
        <v>2</v>
      </c>
      <c r="K521" s="225">
        <f t="shared" si="248"/>
        <v>2</v>
      </c>
      <c r="L521" s="225">
        <f t="shared" si="249"/>
        <v>2</v>
      </c>
      <c r="M521" s="225">
        <f t="shared" si="250"/>
        <v>2</v>
      </c>
      <c r="N521" s="225">
        <f t="shared" si="251"/>
        <v>0</v>
      </c>
      <c r="O521" s="226">
        <f t="shared" si="252"/>
        <v>0</v>
      </c>
      <c r="P521" s="225">
        <f t="shared" si="253"/>
        <v>12</v>
      </c>
      <c r="Q521" s="225">
        <f t="shared" si="254"/>
        <v>0</v>
      </c>
      <c r="R521" s="225">
        <f t="shared" si="255"/>
        <v>0</v>
      </c>
      <c r="S521" s="225">
        <f t="shared" si="457"/>
        <v>0</v>
      </c>
      <c r="T521" s="227">
        <f t="shared" si="256"/>
        <v>3</v>
      </c>
      <c r="U521" s="225">
        <f t="shared" si="257"/>
        <v>0</v>
      </c>
      <c r="V521" s="225">
        <f t="shared" si="258"/>
        <v>0</v>
      </c>
      <c r="W521" s="225">
        <f t="shared" si="259"/>
        <v>0</v>
      </c>
      <c r="X521" s="225">
        <f t="shared" si="260"/>
        <v>0</v>
      </c>
      <c r="Y521" s="228">
        <f t="shared" si="261"/>
        <v>4</v>
      </c>
      <c r="Z521" s="225">
        <f t="shared" si="262"/>
        <v>0</v>
      </c>
      <c r="AA521" s="225">
        <f t="shared" si="263"/>
        <v>0</v>
      </c>
      <c r="AB521" s="225">
        <f t="shared" si="264"/>
        <v>0</v>
      </c>
      <c r="AC521" s="225">
        <f t="shared" si="265"/>
        <v>0</v>
      </c>
      <c r="AD521" s="227">
        <f t="shared" si="266"/>
        <v>4</v>
      </c>
      <c r="AE521" s="225">
        <f t="shared" si="267"/>
        <v>12</v>
      </c>
      <c r="AF521" s="225">
        <f t="shared" si="268"/>
        <v>0</v>
      </c>
      <c r="AG521" s="225">
        <f t="shared" si="269"/>
        <v>0</v>
      </c>
      <c r="AH521" s="225">
        <f t="shared" si="270"/>
        <v>0</v>
      </c>
      <c r="AI521" s="228">
        <f t="shared" si="271"/>
        <v>3</v>
      </c>
      <c r="AJ521" s="225">
        <f t="shared" si="272"/>
        <v>10</v>
      </c>
      <c r="AK521" s="225">
        <f t="shared" si="273"/>
        <v>0</v>
      </c>
      <c r="AL521" s="225">
        <f t="shared" si="274"/>
        <v>0</v>
      </c>
      <c r="AM521" s="225">
        <f t="shared" si="275"/>
        <v>0</v>
      </c>
      <c r="AN521" s="228">
        <f t="shared" si="276"/>
        <v>3</v>
      </c>
      <c r="AO521" s="225">
        <f t="shared" si="277"/>
        <v>0</v>
      </c>
      <c r="AP521" s="225">
        <f t="shared" si="278"/>
        <v>0</v>
      </c>
      <c r="AQ521" s="225">
        <f t="shared" si="279"/>
        <v>0</v>
      </c>
      <c r="AR521" s="225">
        <f t="shared" si="280"/>
        <v>0</v>
      </c>
      <c r="AS521" s="228">
        <f t="shared" si="281"/>
        <v>4</v>
      </c>
      <c r="AT521" s="225">
        <f t="shared" si="282"/>
        <v>12</v>
      </c>
      <c r="AU521" s="225">
        <f t="shared" si="283"/>
        <v>0</v>
      </c>
      <c r="AV521" s="225">
        <f t="shared" si="284"/>
        <v>0</v>
      </c>
      <c r="AW521" s="225">
        <f t="shared" si="285"/>
        <v>0</v>
      </c>
      <c r="AX521" s="227">
        <f t="shared" si="286"/>
        <v>3</v>
      </c>
      <c r="AY521" s="225">
        <f t="shared" si="287"/>
        <v>0</v>
      </c>
      <c r="AZ521" s="225">
        <f t="shared" si="288"/>
        <v>0</v>
      </c>
      <c r="BA521" s="225">
        <f t="shared" si="289"/>
        <v>0</v>
      </c>
      <c r="BB521" s="225">
        <f t="shared" si="290"/>
        <v>0</v>
      </c>
      <c r="BC521" s="228">
        <f t="shared" si="291"/>
        <v>4</v>
      </c>
      <c r="BD521" s="225">
        <f t="shared" si="292"/>
        <v>0</v>
      </c>
      <c r="BE521" s="225">
        <f t="shared" si="293"/>
        <v>0</v>
      </c>
      <c r="BF521" s="225">
        <f t="shared" si="294"/>
        <v>0</v>
      </c>
      <c r="BG521" s="225">
        <f t="shared" si="295"/>
        <v>0</v>
      </c>
      <c r="BH521" s="228">
        <f t="shared" si="296"/>
        <v>4</v>
      </c>
      <c r="BI521" s="225">
        <f t="shared" si="297"/>
        <v>6</v>
      </c>
      <c r="BJ521" s="225">
        <f t="shared" si="298"/>
        <v>0</v>
      </c>
      <c r="BK521" s="225">
        <f t="shared" si="299"/>
        <v>0</v>
      </c>
      <c r="BL521" s="225">
        <f t="shared" si="300"/>
        <v>0</v>
      </c>
      <c r="BM521" s="228">
        <f t="shared" si="301"/>
        <v>3</v>
      </c>
      <c r="BN521" s="225">
        <f t="shared" si="302"/>
        <v>12</v>
      </c>
      <c r="BO521" s="225">
        <f t="shared" si="303"/>
        <v>0</v>
      </c>
      <c r="BP521" s="225">
        <f t="shared" si="304"/>
        <v>0</v>
      </c>
      <c r="BQ521" s="225">
        <f t="shared" si="305"/>
        <v>0</v>
      </c>
      <c r="BR521" s="228">
        <f t="shared" si="306"/>
        <v>3</v>
      </c>
      <c r="BS521" s="225">
        <f t="shared" si="307"/>
        <v>0</v>
      </c>
      <c r="BT521" s="225">
        <f t="shared" si="308"/>
        <v>0</v>
      </c>
      <c r="BU521" s="225">
        <f t="shared" si="309"/>
        <v>0</v>
      </c>
      <c r="BV521" s="225">
        <f t="shared" si="310"/>
        <v>0</v>
      </c>
      <c r="BW521" s="228">
        <f t="shared" si="311"/>
        <v>4</v>
      </c>
      <c r="BX521" s="208">
        <v>80</v>
      </c>
      <c r="BY521" s="208">
        <v>80</v>
      </c>
      <c r="BZ521" s="229" t="e">
        <f t="shared" si="312"/>
        <v>#VALUE!</v>
      </c>
      <c r="CA521" s="229">
        <f t="shared" si="313"/>
        <v>14</v>
      </c>
      <c r="CB521" s="229" t="e">
        <f t="shared" si="314"/>
        <v>#VALUE!</v>
      </c>
      <c r="CC521" s="229" t="e">
        <f t="shared" si="315"/>
        <v>#VALUE!</v>
      </c>
      <c r="CD521" s="229" t="e">
        <f t="shared" si="316"/>
        <v>#VALUE!</v>
      </c>
      <c r="CE521" s="229" t="e">
        <f t="shared" si="317"/>
        <v>#VALUE!</v>
      </c>
      <c r="CF521" s="229" t="e">
        <f t="shared" si="318"/>
        <v>#VALUE!</v>
      </c>
      <c r="CG521" s="229" t="e">
        <f t="shared" si="319"/>
        <v>#VALUE!</v>
      </c>
      <c r="CH521" s="229" t="e">
        <f t="shared" si="320"/>
        <v>#VALUE!</v>
      </c>
      <c r="CI521" s="229" t="e">
        <f t="shared" si="321"/>
        <v>#VALUE!</v>
      </c>
      <c r="CJ521" s="229" t="e">
        <f t="shared" si="322"/>
        <v>#VALUE!</v>
      </c>
      <c r="CK521" s="229" t="e">
        <f t="shared" si="323"/>
        <v>#VALUE!</v>
      </c>
      <c r="CL521" s="229" t="e">
        <f t="shared" si="324"/>
        <v>#VALUE!</v>
      </c>
      <c r="CM521" s="229" t="e">
        <f t="shared" si="325"/>
        <v>#VALUE!</v>
      </c>
      <c r="CN521" s="229" t="e">
        <f t="shared" si="326"/>
        <v>#VALUE!</v>
      </c>
      <c r="CO521" s="230" t="str">
        <f t="shared" si="327"/>
        <v>2023PEC AI 808</v>
      </c>
      <c r="CP521" s="229" t="e">
        <f t="shared" si="328"/>
        <v>#VALUE!</v>
      </c>
      <c r="CQ521" s="231"/>
      <c r="CR521" s="229">
        <f t="shared" si="329"/>
        <v>13</v>
      </c>
      <c r="CS521" s="229" t="e">
        <f t="shared" si="330"/>
        <v>#VALUE!</v>
      </c>
      <c r="CT521" s="229" t="e">
        <f t="shared" si="331"/>
        <v>#VALUE!</v>
      </c>
      <c r="CU521" s="229" t="e">
        <f t="shared" si="332"/>
        <v>#VALUE!</v>
      </c>
      <c r="CV521" s="229" t="e">
        <f t="shared" si="333"/>
        <v>#VALUE!</v>
      </c>
      <c r="CW521" s="229" t="e">
        <f t="shared" si="334"/>
        <v>#VALUE!</v>
      </c>
      <c r="CX521" s="229" t="e">
        <f t="shared" si="335"/>
        <v>#VALUE!</v>
      </c>
      <c r="CY521" s="229" t="e">
        <f t="shared" si="336"/>
        <v>#VALUE!</v>
      </c>
      <c r="CZ521" s="229" t="e">
        <f t="shared" si="337"/>
        <v>#VALUE!</v>
      </c>
      <c r="DA521" s="229" t="e">
        <f t="shared" si="338"/>
        <v>#VALUE!</v>
      </c>
      <c r="DB521" s="229" t="e">
        <f t="shared" si="339"/>
        <v>#VALUE!</v>
      </c>
      <c r="DC521" s="229" t="e">
        <f t="shared" si="340"/>
        <v>#VALUE!</v>
      </c>
      <c r="DD521" s="229" t="e">
        <f t="shared" si="341"/>
        <v>#VALUE!</v>
      </c>
      <c r="DE521" s="232"/>
      <c r="DF521" s="232" t="e">
        <f t="shared" si="342"/>
        <v>#VALUE!</v>
      </c>
      <c r="DG521" s="232"/>
      <c r="DH521" s="232"/>
      <c r="DI521" s="232"/>
      <c r="DJ521" s="232"/>
      <c r="DK521" s="232"/>
      <c r="DL521" s="232"/>
      <c r="DM521" s="232"/>
      <c r="DN521" s="232"/>
      <c r="DO521" s="232"/>
      <c r="DP521" s="232"/>
      <c r="DQ521" s="232"/>
      <c r="DR521" s="232">
        <f t="shared" si="343"/>
        <v>80</v>
      </c>
      <c r="DS521" s="233">
        <f t="shared" si="344"/>
        <v>16</v>
      </c>
      <c r="DT521" s="232">
        <f t="shared" si="345"/>
        <v>12</v>
      </c>
      <c r="DU521" s="232">
        <f t="shared" si="346"/>
        <v>12</v>
      </c>
      <c r="DV521" s="232">
        <f t="shared" si="347"/>
        <v>10</v>
      </c>
      <c r="DW521" s="232">
        <f t="shared" si="348"/>
        <v>12</v>
      </c>
      <c r="DX521" s="232">
        <f t="shared" si="349"/>
        <v>6</v>
      </c>
      <c r="DY521" s="234">
        <f t="shared" si="350"/>
        <v>12</v>
      </c>
      <c r="DZ521" s="232">
        <f t="shared" si="351"/>
        <v>80</v>
      </c>
      <c r="EA521" s="232">
        <f t="shared" si="352"/>
        <v>16</v>
      </c>
      <c r="EB521" s="232">
        <f t="shared" si="353"/>
        <v>12</v>
      </c>
      <c r="EC521" s="232">
        <f t="shared" si="479"/>
        <v>0</v>
      </c>
      <c r="ED521" s="232">
        <f t="shared" si="479"/>
        <v>0</v>
      </c>
      <c r="EE521" s="232">
        <f t="shared" si="480"/>
        <v>12</v>
      </c>
      <c r="EF521" s="232">
        <f t="shared" si="480"/>
        <v>10</v>
      </c>
      <c r="EG521" s="232">
        <f t="shared" si="354"/>
        <v>0</v>
      </c>
      <c r="EH521" s="232">
        <f t="shared" si="355"/>
        <v>12</v>
      </c>
      <c r="EI521" s="232">
        <f t="shared" si="481"/>
        <v>0</v>
      </c>
      <c r="EJ521" s="232">
        <f t="shared" si="481"/>
        <v>0</v>
      </c>
      <c r="EK521" s="232">
        <f t="shared" si="482"/>
        <v>6</v>
      </c>
      <c r="EL521" s="232">
        <f t="shared" si="482"/>
        <v>12</v>
      </c>
      <c r="EM521" s="232">
        <f t="shared" si="356"/>
        <v>0</v>
      </c>
      <c r="EN521" s="232"/>
      <c r="EO521" s="232"/>
      <c r="EP521" s="233">
        <f t="shared" si="357"/>
        <v>16</v>
      </c>
      <c r="EQ521" s="232">
        <f t="shared" si="358"/>
        <v>14</v>
      </c>
      <c r="ER521" s="232">
        <f t="shared" si="359"/>
        <v>14</v>
      </c>
      <c r="ES521" s="232">
        <f t="shared" si="360"/>
        <v>12</v>
      </c>
      <c r="ET521" s="232">
        <f t="shared" si="361"/>
        <v>11</v>
      </c>
      <c r="EU521" s="232">
        <f t="shared" si="362"/>
        <v>13</v>
      </c>
      <c r="EV521" s="232"/>
      <c r="EW521" s="232">
        <f t="shared" si="363"/>
        <v>80</v>
      </c>
      <c r="EX521" s="232">
        <f t="shared" si="364"/>
        <v>16</v>
      </c>
      <c r="EY521" s="232">
        <f t="shared" si="365"/>
        <v>14</v>
      </c>
      <c r="EZ521" s="232">
        <f t="shared" si="483"/>
        <v>0</v>
      </c>
      <c r="FA521" s="232">
        <f t="shared" si="483"/>
        <v>0</v>
      </c>
      <c r="FB521" s="232">
        <f t="shared" si="484"/>
        <v>14</v>
      </c>
      <c r="FC521" s="232">
        <f t="shared" si="484"/>
        <v>12</v>
      </c>
      <c r="FD521" s="232">
        <f t="shared" si="366"/>
        <v>0</v>
      </c>
      <c r="FE521" s="232">
        <f t="shared" si="367"/>
        <v>11</v>
      </c>
      <c r="FF521" s="232">
        <f t="shared" si="485"/>
        <v>0</v>
      </c>
      <c r="FG521" s="232">
        <f t="shared" si="485"/>
        <v>0</v>
      </c>
      <c r="FH521" s="232">
        <f t="shared" si="368"/>
        <v>13</v>
      </c>
      <c r="FI521" s="232">
        <v>0</v>
      </c>
      <c r="FJ521" s="232">
        <v>0</v>
      </c>
      <c r="FK521" s="232"/>
      <c r="FL521" s="232"/>
      <c r="FM521" s="208">
        <v>80</v>
      </c>
    </row>
  </sheetData>
  <mergeCells count="50">
    <mergeCell ref="BM11:BM13"/>
    <mergeCell ref="BR11:BR13"/>
    <mergeCell ref="BW11:BW13"/>
    <mergeCell ref="BX11:BX13"/>
    <mergeCell ref="BS10:BV10"/>
    <mergeCell ref="T11:T12"/>
    <mergeCell ref="Y11:Y13"/>
    <mergeCell ref="AD11:AD13"/>
    <mergeCell ref="AI11:AI13"/>
    <mergeCell ref="AN11:AN13"/>
    <mergeCell ref="AS11:AS13"/>
    <mergeCell ref="AX11:AX13"/>
    <mergeCell ref="BC11:BC13"/>
    <mergeCell ref="BH11:BH13"/>
    <mergeCell ref="AO10:AR10"/>
    <mergeCell ref="AT10:AW10"/>
    <mergeCell ref="AY10:BB10"/>
    <mergeCell ref="BD10:BG10"/>
    <mergeCell ref="BI10:BL10"/>
    <mergeCell ref="BN10:BQ10"/>
    <mergeCell ref="AY9:BB9"/>
    <mergeCell ref="BD9:BG9"/>
    <mergeCell ref="BI9:BL9"/>
    <mergeCell ref="BN9:BQ9"/>
    <mergeCell ref="P10:S10"/>
    <mergeCell ref="U10:X10"/>
    <mergeCell ref="Z10:AC10"/>
    <mergeCell ref="AE10:AH10"/>
    <mergeCell ref="AJ10:AM10"/>
    <mergeCell ref="AE9:AH9"/>
    <mergeCell ref="AJ9:AM9"/>
    <mergeCell ref="AO9:AR9"/>
    <mergeCell ref="AT9:AW9"/>
    <mergeCell ref="BS9:BV9"/>
    <mergeCell ref="A7:E7"/>
    <mergeCell ref="F7:BX7"/>
    <mergeCell ref="BY7:BY13"/>
    <mergeCell ref="FM7:FM13"/>
    <mergeCell ref="A8:A13"/>
    <mergeCell ref="B8:B13"/>
    <mergeCell ref="C8:C13"/>
    <mergeCell ref="D8:D13"/>
    <mergeCell ref="E8:E10"/>
    <mergeCell ref="F8:O8"/>
    <mergeCell ref="P8:BL8"/>
    <mergeCell ref="BN8:BV8"/>
    <mergeCell ref="BX8:BX10"/>
    <mergeCell ref="P9:S9"/>
    <mergeCell ref="U9:X9"/>
    <mergeCell ref="Z9:AC9"/>
  </mergeCells>
  <conditionalFormatting sqref="D14:D521">
    <cfRule type="expression" dxfId="10" priority="5">
      <formula>SEARCH("H", $E14)&gt;0</formula>
    </cfRule>
    <cfRule type="expression" dxfId="9" priority="6">
      <formula>SEARCH("G", $E14)&gt;0</formula>
    </cfRule>
    <cfRule type="expression" dxfId="8" priority="7">
      <formula>SEARCH("F", $E14)&gt;0</formula>
    </cfRule>
    <cfRule type="expression" dxfId="7" priority="8">
      <formula>SEARCH("E", $E14)&gt;0</formula>
    </cfRule>
    <cfRule type="expression" dxfId="6" priority="9">
      <formula>SEARCH("D", $E14)&gt;0</formula>
    </cfRule>
    <cfRule type="expression" dxfId="5" priority="10">
      <formula>SEARCH("C", $E14)&gt;0</formula>
    </cfRule>
    <cfRule type="expression" dxfId="4" priority="11">
      <formula>SEARCH("B", $E14)&gt;0</formula>
    </cfRule>
    <cfRule type="expression" dxfId="3" priority="12">
      <formula>SEARCH("A", $E14)&gt;0</formula>
    </cfRule>
  </conditionalFormatting>
  <conditionalFormatting sqref="F14:BW521">
    <cfRule type="cellIs" dxfId="2" priority="4" operator="equal">
      <formula>0</formula>
    </cfRule>
  </conditionalFormatting>
  <conditionalFormatting sqref="BX14:BY516">
    <cfRule type="cellIs" dxfId="1" priority="2" operator="lessThan">
      <formula>30</formula>
    </cfRule>
  </conditionalFormatting>
  <conditionalFormatting sqref="FM14:FM516">
    <cfRule type="cellIs" dxfId="0" priority="1" operator="lessThan">
      <formula>30</formula>
    </cfRule>
  </conditionalFormatting>
  <dataValidations count="3">
    <dataValidation type="list" allowBlank="1" showInputMessage="1" showErrorMessage="1" prompt="ERROR - &gt;&gt; Enter only valid CO's or NA" sqref="V13:X13 AA13:AC13 AF13:AH13 AK13:AM13 AP13:AR13 AT13:AW13 AY13:BB13 BD13:BG13 BI13:BL13 BN13:BQ13 BS13:BV13" xr:uid="{00000000-0002-0000-0B00-000000000000}">
      <formula1>$F$11:$L$11</formula1>
    </dataValidation>
    <dataValidation type="list" allowBlank="1" showInputMessage="1" showErrorMessage="1" prompt="ERROR - Enter only valid CO's or NA" sqref="F13:O13" xr:uid="{00000000-0002-0000-0B00-000001000000}">
      <formula1>$F$11:$L$11</formula1>
    </dataValidation>
    <dataValidation type="list" allowBlank="1" showInputMessage="1" showErrorMessage="1" prompt="SELECT CORRECT COURSE OUTCOMES" sqref="P13:S13 U13 Z13 AE13 AJ13 AO13" xr:uid="{00000000-0002-0000-0B00-000002000000}">
      <formula1>$F$11:$L$11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COURSE ASSESSMENT</vt:lpstr>
      <vt:lpstr>STUDENT NAMELIST</vt:lpstr>
      <vt:lpstr>INTERNAL - I</vt:lpstr>
      <vt:lpstr>INTERNAL - II </vt:lpstr>
      <vt:lpstr>CO's Attainment</vt:lpstr>
      <vt:lpstr>UNIT TEST</vt:lpstr>
      <vt:lpstr>Assingment Attainment</vt:lpstr>
      <vt:lpstr>Direct Attainment</vt:lpstr>
      <vt:lpstr>UNIVERSITY EXAM</vt:lpstr>
      <vt:lpstr>CO ATTAINMENT GAP</vt:lpstr>
      <vt:lpstr>PO ATTAINMENT </vt:lpstr>
      <vt:lpstr>New Internal - II</vt:lpstr>
      <vt:lpstr>Sheet1</vt:lpstr>
      <vt:lpstr>'PO ATTAINMENT '!Print_Area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Praveensankar R S</cp:lastModifiedBy>
  <cp:revision/>
  <cp:lastPrinted>2026-02-24T09:10:19Z</cp:lastPrinted>
  <dcterms:created xsi:type="dcterms:W3CDTF">2024-07-30T08:11:16Z</dcterms:created>
  <dcterms:modified xsi:type="dcterms:W3CDTF">2026-03-04T00:16:18Z</dcterms:modified>
</cp:coreProperties>
</file>